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ustomProperty1.bin" ContentType="application/vnd.openxmlformats-officedocument.spreadsheetml.customProperty"/>
  <Override PartName="/xl/drawings/drawing1.xml" ContentType="application/vnd.openxmlformats-officedocument.drawing+xml"/>
  <Override PartName="/xl/customProperty2.bin" ContentType="application/vnd.openxmlformats-officedocument.spreadsheetml.customProperty"/>
  <Override PartName="/xl/drawings/drawing2.xml" ContentType="application/vnd.openxmlformats-officedocument.drawing+xml"/>
  <Override PartName="/xl/customProperty3.bin" ContentType="application/vnd.openxmlformats-officedocument.spreadsheetml.customProperty"/>
  <Override PartName="/xl/drawings/drawing3.xml" ContentType="application/vnd.openxmlformats-officedocument.drawing+xml"/>
  <Override PartName="/xl/customProperty4.bin" ContentType="application/vnd.openxmlformats-officedocument.spreadsheetml.customProperty"/>
  <Override PartName="/xl/drawings/drawing4.xml" ContentType="application/vnd.openxmlformats-officedocument.drawing+xml"/>
  <Override PartName="/xl/customProperty5.bin" ContentType="application/vnd.openxmlformats-officedocument.spreadsheetml.customProperty"/>
  <Override PartName="/xl/drawings/drawing5.xml" ContentType="application/vnd.openxmlformats-officedocument.drawing+xml"/>
  <Override PartName="/xl/customProperty6.bin" ContentType="application/vnd.openxmlformats-officedocument.spreadsheetml.customProperty"/>
  <Override PartName="/xl/drawings/drawing6.xml" ContentType="application/vnd.openxmlformats-officedocument.drawing+xml"/>
  <Override PartName="/xl/customProperty7.bin" ContentType="application/vnd.openxmlformats-officedocument.spreadsheetml.customProperty"/>
  <Override PartName="/xl/drawings/drawing7.xml" ContentType="application/vnd.openxmlformats-officedocument.drawing+xml"/>
  <Override PartName="/xl/customProperty8.bin" ContentType="application/vnd.openxmlformats-officedocument.spreadsheetml.customProperty"/>
  <Override PartName="/xl/drawings/drawing8.xml" ContentType="application/vnd.openxmlformats-officedocument.drawing+xml"/>
  <Override PartName="/xl/customProperty9.bin" ContentType="application/vnd.openxmlformats-officedocument.spreadsheetml.customProperty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showInkAnnotation="0"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share.lighting.com/teams/Proftrade-CentralDistrict-SignifyCommunity/Shared Documents/General/PRICELIST creation/09 2026/CZ/"/>
    </mc:Choice>
  </mc:AlternateContent>
  <xr:revisionPtr revIDLastSave="6482" documentId="13_ncr:1_{9869A9A4-A5BF-4847-8E80-8AA5CFA9CF2D}" xr6:coauthVersionLast="47" xr6:coauthVersionMax="47" xr10:uidLastSave="{4F539CF0-60C2-4A3C-905B-228E3A05D867}"/>
  <bookViews>
    <workbookView xWindow="19090" yWindow="-110" windowWidth="19420" windowHeight="10300" tabRatio="915" activeTab="4" xr2:uid="{00000000-000D-0000-FFFF-FFFF00000000}"/>
  </bookViews>
  <sheets>
    <sheet name="Úvod" sheetId="16" r:id="rId1"/>
    <sheet name="Informace " sheetId="89" r:id="rId2"/>
    <sheet name="Novinky" sheetId="109" r:id="rId3"/>
    <sheet name="Odebráno" sheetId="110" r:id="rId4"/>
    <sheet name="Obsah" sheetId="101" r:id="rId5"/>
    <sheet name="Kompletní_verze" sheetId="104" r:id="rId6"/>
    <sheet name="Zjednodušená_verze" sheetId="111" r:id="rId7"/>
    <sheet name="Značení" sheetId="20" r:id="rId8"/>
    <sheet name="Náhrady" sheetId="82" r:id="rId9"/>
  </sheets>
  <definedNames>
    <definedName name="___thinkcell0kUAAAAAAAAEAAAA1Nar9ra1fEuIFMA2TFLwKA" hidden="1">#N/A</definedName>
    <definedName name="___thinkcell0kUAAAAAAAAEAAAA8Il089xAAk.WhDKbZZGO1Q" hidden="1">#N/A</definedName>
    <definedName name="___thinkcell0kUAAAAAAAAEAAAAa71KzEv2b0Cs_CrOnnm7.A" hidden="1">#N/A</definedName>
    <definedName name="___thinkcellhkMAAAAAAAABAAAA5PJtC958C0WXYeE2DRhrwg" hidden="1">#N/A</definedName>
    <definedName name="___thinkcellhkMAAAAAAAABAAAAaDM3j.z7J0COqrKAiEiu7Q" hidden="1">#N/A</definedName>
    <definedName name="___thinkcellhkMAAAAAAAABAAAAb698.8JXx0qy_Z3SPpW87w" hidden="1">#N/A</definedName>
    <definedName name="___thinkcellhkMAAAAAAAABAAAAiYs1_328UkqLCMxGR7Vu9g" hidden="1">#N/A</definedName>
    <definedName name="___thinkcellhkMAAAAAAAABAAAAJ4XOujxP_kaafqUrzM5DGg" hidden="1">#N/A</definedName>
    <definedName name="___thinkcellhkMAAAAAAAABAAAAlRkx1cR6aECVSvo39jNJWg" hidden="1">#N/A</definedName>
    <definedName name="___thinkcellhkMAAAAAAAABAAAAsWuCLBguO0mWmp_zykAxWA" hidden="1">#N/A</definedName>
    <definedName name="___thinkcellhkMAAAAAAAAEAAAA_EVG1uv8NEyG.zICanra0Q" hidden="1">#N/A</definedName>
    <definedName name="___thinkcellhkMAAAAAAAAEAAAAclzFSoz.ukKZDaj7wjqG7g" hidden="1">#N/A</definedName>
    <definedName name="___thinkcellhkMAAAAAAAAEAAAADfUVKxYZjE.OpC2E5BvM0Q" hidden="1">#N/A</definedName>
    <definedName name="___thinkcellhkMAAAAAAAAEAAAAGRIBsMTmMkGFHs1CsxsJEA" hidden="1">#N/A</definedName>
    <definedName name="___thinkcellhkMAAAAAAAAEAAAAhPpU0NWraEGUOYA3hLaK8g" hidden="1">#N/A</definedName>
    <definedName name="___thinkcellhkMAAAAAAAAEAAAAKD9mZIytsUitxoJVqjnYIQ" hidden="1">#N/A</definedName>
    <definedName name="___thinkcellhkMAAAAAAAAEAAAAmpb5x3C4Ikume21BwKzaLQ" hidden="1">#N/A</definedName>
    <definedName name="___thinkcellhkMAAAAAAAAEAAAANiPIv8FHekatX81GKN6QUA" hidden="1">#N/A</definedName>
    <definedName name="___thinkcellhkMAAAAAAAAEAAAAOYnlOA6tUECRO_gA88w_.w" hidden="1">#N/A</definedName>
    <definedName name="___thinkcellhkMAAAAAAAAEAAAAOYSJnBcSK0aBV.m4dKYIhQ" hidden="1">#N/A</definedName>
    <definedName name="___thinkcellhkMAAAAAAAAEAAAAQ4lHxouf8UCUSHBBvv.1AQ" hidden="1">#N/A</definedName>
    <definedName name="___thinkcellhkMAAAAAAAAEAAAArdvQJBprSEW90KUJIHJzxg" hidden="1">#N/A</definedName>
    <definedName name="___thinkcellhkMAAAAAAAAEAAAAshcfCnsGIkWkOjmYFKvPCg" hidden="1">#N/A</definedName>
    <definedName name="___thinkcellhkMAAAAAAAAEAAAAwgvcerp35E209Nm19xXAFA" hidden="1">#N/A</definedName>
    <definedName name="___thinkcellhkMAAAAAAAAEAAAAWRi66GsMP0OVXE7NkxtW9g" hidden="1">#N/A</definedName>
    <definedName name="___thinkcellhkMAAAAAAAAEAAAAYYO6Pf8ZB0mxNICPeeOA4Q" hidden="1">#N/A</definedName>
    <definedName name="___thinkcellJ0YAAAAAAAAEAAAAdyfNpTJls0KstaQSiHHE7w" hidden="1">#N/A</definedName>
    <definedName name="___thinkcellJ0YAAAAAAAAEAAAAsurZBfmyrEazpHF1wpYowg" hidden="1">#N/A</definedName>
    <definedName name="___thinkcelljEMAAAAAAAAEAAAA_.29GbPCqEuQoK7.D0Chxg" hidden="1">#N/A</definedName>
    <definedName name="___thinkcelljEMAAAAAAAAEAAAABWDiaDuBEkia7B5ZyiYwnQ" hidden="1">#N/A</definedName>
    <definedName name="___thinkcelljEMAAAAAAAAEAAAAISQ7DnF6Z0CMCZaTH5VoOQ" hidden="1">#N/A</definedName>
    <definedName name="___thinkcelljEMAAAAAAAAEAAAAuKyOi.LrN0.Rha3g1IbpUA" hidden="1">#N/A</definedName>
    <definedName name="___thinkcelljEMAAAAAAAAEAAAAvZFooyJhEEWSPfDr.8QQmw" hidden="1">#N/A</definedName>
    <definedName name="___thinkcelljEMAAAAAAAAEAAAAwJIfxv9l4EGW4TfQzpWzPg" hidden="1">#N/A</definedName>
    <definedName name="___thinkcellM0YAAAAAAAAEAAAA0dhoEOEA8ESPQNdJS3u3mA" hidden="1">#N/A</definedName>
    <definedName name="___thinkcellM0YAAAAAAAAEAAAA290JLcMNXUeYLNqmQJ4mSg" hidden="1">#N/A</definedName>
    <definedName name="___thinkcellM0YAAAAAAAAEAAAAbhzKOoOa5E..rX6p3BlgaQ" hidden="1">#N/A</definedName>
    <definedName name="___thinkcellNUYAAAAAAAABAAAAH25LP8Y4HU2JaYvYCoShkg" hidden="1">#N/A</definedName>
    <definedName name="___thinkcellNUYAAAAAAAABAAAAqx8nieM.b0eNY3BuQZcUMA" hidden="1">#N/A</definedName>
    <definedName name="___thinkcellw0UAAAAAAAAEAAAAkPi366beV0aMIMwIeZPnSA" hidden="1">#N/A</definedName>
    <definedName name="___thinkcellWUMAAAAAAAAEAAAA.zlaD2GY_Ue_PeFOIxS3XQ" hidden="1">#N/A</definedName>
    <definedName name="___thinkcellWUMAAAAAAAAEAAAA_wjHNcXIDk6e8AFyhjD_NQ" hidden="1">#N/A</definedName>
    <definedName name="___thinkcellWUMAAAAAAAAEAAAA6R2DU1sbuUiPpbuCzSceuQ" hidden="1">#N/A</definedName>
    <definedName name="___thinkcellWUMAAAAAAAAEAAAAAG_Pd9_r8kilfgAdoeZlgg" hidden="1">#N/A</definedName>
    <definedName name="___thinkcellWUMAAAAAAAAEAAAAAQZoFi4GlEGspqxRT2Fblg" hidden="1">#N/A</definedName>
    <definedName name="___thinkcellWUMAAAAAAAAEAAAAD4xoUAqrmk.YCBDSGCRScw" hidden="1">#N/A</definedName>
    <definedName name="___thinkcellWUMAAAAAAAAEAAAAeI.RrLE9BEWA7cyoNZOGtQ" hidden="1">#N/A</definedName>
    <definedName name="___thinkcellWUMAAAAAAAAEAAAAgCcsoDyCbEO9SBSdViaAaA" hidden="1">#N/A</definedName>
    <definedName name="___thinkcellWUMAAAAAAAAEAAAAgEUvHdk2l0q9sYu5v3LZiQ" hidden="1">#N/A</definedName>
    <definedName name="___thinkcellWUMAAAAAAAAEAAAAGzyXZh2jwUeWf58q7RVHJg" hidden="1">#N/A</definedName>
    <definedName name="___thinkcellWUMAAAAAAAAEAAAAi9LU5oPFpUKb7KRRow4lnA" hidden="1">#N/A</definedName>
    <definedName name="___thinkcellWUMAAAAAAAAEAAAAiNMslnxXpUGl0dRaGmgfYA" hidden="1">#N/A</definedName>
    <definedName name="___thinkcellWUMAAAAAAAAEAAAAjfgLhl9jlUWy7r9rS_BCeA" hidden="1">#N/A</definedName>
    <definedName name="___thinkcellWUMAAAAAAAAEAAAAMd2g.zb5Sky2uPfM3FR2RQ" hidden="1">#N/A</definedName>
    <definedName name="___thinkcellWUMAAAAAAAAEAAAAmRs1mDZBF062TcknK7.TQA" hidden="1">#N/A</definedName>
    <definedName name="___thinkcellWUMAAAAAAAAEAAAAsVfgKqjIUkyLFqQ8E0.UBA" hidden="1">#N/A</definedName>
    <definedName name="___thinkcellWUMAAAAAAAAEAAAAtBBex6PAEEO5PIdwdw8xlw" hidden="1">#N/A</definedName>
    <definedName name="___thinkcellWUMAAAAAAAAEAAAAuGQlYHES3EOKvUCYa4.hFw" hidden="1">#N/A</definedName>
    <definedName name="_Fill" hidden="1">#N/A</definedName>
    <definedName name="_xlnm._FilterDatabase" localSheetId="5" hidden="1">Kompletní_verze!$B$5:$AH$1889</definedName>
    <definedName name="_xlnm._FilterDatabase" localSheetId="8" hidden="1">Náhrady!$B$4:$XFD$443</definedName>
    <definedName name="_xlnm._FilterDatabase" localSheetId="6" hidden="1">Zjednodušená_verze!$C$5:$AH$1568</definedName>
    <definedName name="_Key1" hidden="1">#N/A</definedName>
    <definedName name="_Order1" hidden="1">255</definedName>
    <definedName name="_Parse_Out" hidden="1">#N/A</definedName>
    <definedName name="_s" hidden="1">#N/A</definedName>
    <definedName name="_Sort" hidden="1">#N/A</definedName>
    <definedName name="ACTFOR" hidden="1">#N/A</definedName>
    <definedName name="adf" hidden="1">{"cash",#N/A,FALSE,"Executive Summary";"overview",#N/A,FALSE,"Executive Summary"}</definedName>
    <definedName name="adfs" hidden="1">{"cash",#N/A,FALSE,"Executive Summary";"overview",#N/A,FALSE,"Executive Summary"}</definedName>
    <definedName name="agfjh" hidden="1">{"cash",#N/A,FALSE,"Executive Summary";"overview",#N/A,FALSE,"Executive Summary"}</definedName>
    <definedName name="asdf" hidden="1">#N/A</definedName>
    <definedName name="asf" hidden="1">{"cash",#N/A,FALSE,"Executive Summary";"overview",#N/A,FALSE,"Executive Summary"}</definedName>
    <definedName name="asfd" hidden="1">{"cash",#N/A,FALSE,"Executive Summary";"overview",#N/A,FALSE,"Executive Summary"}</definedName>
    <definedName name="das" hidden="1">{"cash",#N/A,FALSE,"Executive Summary";"overview",#N/A,FALSE,"Executive Summary"}</definedName>
    <definedName name="dd" hidden="1">{"cash",#N/A,FALSE,"Executive Summary";"overview",#N/A,FALSE,"Executive Summary"}</definedName>
    <definedName name="dfd" hidden="1">{"cash",#N/A,FALSE,"Executive Summary";"overview",#N/A,FALSE,"Executive Summary"}</definedName>
    <definedName name="dfs" hidden="1">{"cash",#N/A,FALSE,"Executive Summary";"overview",#N/A,FALSE,"Executive Summary"}</definedName>
    <definedName name="dfsd" hidden="1">{"cash",#N/A,FALSE,"Executive Summary";"overview",#N/A,FALSE,"Executive Summary"}</definedName>
    <definedName name="Downlighty">Kompletní_verze!$A$7</definedName>
    <definedName name="dsaf" hidden="1">{"cash",#N/A,FALSE,"Executive Summary";"overview",#N/A,FALSE,"Executive Summary"}</definedName>
    <definedName name="dsf" hidden="1">{"cash",#N/A,FALSE,"Executive Summary";"overview",#N/A,FALSE,"Executive Summary"}</definedName>
    <definedName name="E14_Svicka_Lustr">Kompletní_verze!$A$1206</definedName>
    <definedName name="E27_Gold">Kompletní_verze!$A$1133</definedName>
    <definedName name="E27_Plast">Kompletní_verze!$A$1151</definedName>
    <definedName name="E27_Sklo">Kompletní_verze!$A$1027</definedName>
    <definedName name="f" hidden="1">{"cash",#N/A,FALSE,"Executive Summary";"overview",#N/A,FALSE,"Executive Summary"}</definedName>
    <definedName name="fads" hidden="1">{"cash",#N/A,FALSE,"Executive Summary";"overview",#N/A,FALSE,"Executive Summary"}</definedName>
    <definedName name="fdfsda" hidden="1">{"cash",#N/A,FALSE,"Executive Summary";"overview",#N/A,FALSE,"Executive Summary"}</definedName>
    <definedName name="fdsa" hidden="1">{"cash",#N/A,FALSE,"Executive Summary";"overview",#N/A,FALSE,"Executive Summary"}</definedName>
    <definedName name="g" hidden="1">{"cash",#N/A,FALSE,"Executive Summary";"overview",#N/A,FALSE,"Executive Summary"}</definedName>
    <definedName name="G_53">Kompletní_verze!$A$1461</definedName>
    <definedName name="GU_10">Kompletní_verze!$A$1322</definedName>
    <definedName name="GU_5.3">Kompletní_verze!$A$1413</definedName>
    <definedName name="Halogenove_zarovky">Kompletní_verze!$A$1522</definedName>
    <definedName name="HPI">Kompletní_verze!$A$685</definedName>
    <definedName name="HPL">Kompletní_verze!$A$641</definedName>
    <definedName name="Interierova_svitidla">Kompletní_verze!$A$7</definedName>
    <definedName name="Jasper" hidden="1">{"DESDAUDIO",#N/A,FALSE,"DESD#11"}</definedName>
    <definedName name="Jasper2" hidden="1">{"DESDCOMBI",#N/A,FALSE,"DESD#11"}</definedName>
    <definedName name="jhfgj" hidden="1">{"DESDRESUMO2TR",#N/A,FALSE,"DESD#11"}</definedName>
    <definedName name="jj" hidden="1">#N/A</definedName>
    <definedName name="Klasicke_zarovky">Kompletní_verze!$A$1529</definedName>
    <definedName name="Kompaktni_halogenidove_CDM">Kompletní_verze!$A$1702</definedName>
    <definedName name="LED_nahrady_vybojek">Kompletní_verze!$A$607</definedName>
    <definedName name="LED_nastrcne_zdroje">Kompletní_verze!$A$692</definedName>
    <definedName name="LED_pasky">Kompletní_verze!$A$973</definedName>
    <definedName name="LED_trubice">Kompletní_verze!$A$760</definedName>
    <definedName name="LED_zdroje">Kompletní_verze!$A$1027</definedName>
    <definedName name="Linearni_zarivky">Kompletní_verze!$A$1556</definedName>
    <definedName name="Nahradni_dily">Kompletní_verze!$A$1884</definedName>
    <definedName name="Nastenna_stropni_svitidla">Kompletní_verze!$A$107</definedName>
    <definedName name="noname" hidden="1">{"cash",#N/A,FALSE,"Executive Summary";"overview",#N/A,FALSE,"Executive Summary"}</definedName>
    <definedName name="Nouzova_svitidla">Kompletní_verze!$A$87</definedName>
    <definedName name="OBSAH">Obsah!$D$2</definedName>
    <definedName name="PL_C">Kompletní_verze!$A$698</definedName>
    <definedName name="PL_L">Kompletní_verze!$A$724</definedName>
    <definedName name="PL_S">Kompletní_verze!$A$692</definedName>
    <definedName name="PL_T">Kompletní_verze!$A$750</definedName>
    <definedName name="Prachotesna_svitidla">Kompletní_verze!$A$287</definedName>
    <definedName name="Predradniky">Kompletní_verze!$A$1766</definedName>
    <definedName name="Predradniky_pro_vybojky">Kompletní_verze!$A$1838</definedName>
    <definedName name="Predradniky_pro_zarivky">Kompletní_verze!$A$1766</definedName>
    <definedName name="Prisazena_svitidla">Kompletní_verze!$A$245</definedName>
    <definedName name="PROFOR" hidden="1">#N/A</definedName>
    <definedName name="Projektory">Kompletní_verze!$A$130</definedName>
    <definedName name="Prumyslova_svitidla">Kompletní_verze!$A$424</definedName>
    <definedName name="q" hidden="1">{"cash",#N/A,FALSE,"Executive Summary";"overview",#N/A,FALSE,"Executive Summary"}</definedName>
    <definedName name="R_7_S">Kompletní_verze!$A$1505</definedName>
    <definedName name="Reflektorove_zarovky">Kompletní_verze!$A$1300</definedName>
    <definedName name="RTemp1" hidden="1">"483S8Z1BAGV5C5J5V24260DV6"</definedName>
    <definedName name="s" hidden="1">{"cash",#N/A,FALSE,"Executive Summary";"overview",#N/A,FALSE,"Executive Summary"}</definedName>
    <definedName name="SAPBEXdnldView" hidden="1">"4BL3F9V39IJPGMVUG9BWEQ434"</definedName>
    <definedName name="SAPBEXhrIndnt" hidden="1">1</definedName>
    <definedName name="SAPBEXrevision" hidden="1">2</definedName>
    <definedName name="SAPBEXrevision2" hidden="1">1</definedName>
    <definedName name="SAPBEXsysID" hidden="1">"PB1"</definedName>
    <definedName name="SAPBEXsysID2" hidden="1">"WPC"</definedName>
    <definedName name="SAPBEXwbID" hidden="1">"3ZB0HA7U9ZM59N4PQFAW64NXS"</definedName>
    <definedName name="SAPBEXwbID2" hidden="1">"483S8Z1BAGV5C5J5V24260DV6"</definedName>
    <definedName name="sd" hidden="1">{"cash",#N/A,FALSE,"Executive Summary";"overview",#N/A,FALSE,"Executive Summary"}</definedName>
    <definedName name="sencount" hidden="1">1</definedName>
    <definedName name="SHEET12" hidden="1">#N/A</definedName>
    <definedName name="SHEET13" hidden="1">#N/A</definedName>
    <definedName name="SON_T">Kompletní_verze!$A$607</definedName>
    <definedName name="sort" hidden="1">#N/A</definedName>
    <definedName name="Specialni_svetelne_zdroje">Kompletní_verze!$A$1537</definedName>
    <definedName name="ss" hidden="1">#N/A</definedName>
    <definedName name="Svetelne_listy">Kompletní_verze!$A$397</definedName>
    <definedName name="Svetlomety">Kompletní_verze!$A$511</definedName>
    <definedName name="T5_HF">Kompletní_verze!$A$925</definedName>
    <definedName name="T5_na_230V">Kompletní_verze!$A$895</definedName>
    <definedName name="T8_HF">Kompletní_verze!$A$856</definedName>
    <definedName name="T8_Interact">Kompletní_verze!$A$771</definedName>
    <definedName name="T8_ostatni_na_230V">Kompletní_verze!$A$778</definedName>
    <definedName name="T8_UE">Kompletní_verze!$A$760</definedName>
    <definedName name="T8_universalni">Kompletní_verze!$A$874</definedName>
    <definedName name="test" hidden="1">{"cash",#N/A,FALSE,"Executive Summary";"overview",#N/A,FALSE,"Executive Summary"}</definedName>
    <definedName name="test1" hidden="1">{"cash",#N/A,FALSE,"Executive Summary";"overview",#N/A,FALSE,"Executive Summary"}</definedName>
    <definedName name="test2" hidden="1">{"cash",#N/A,FALSE,"Executive Summary";"overview",#N/A,FALSE,"Executive Summary"}</definedName>
    <definedName name="Ukoncene_portfolio">Kompletní_verze!$A$1598</definedName>
    <definedName name="Venkovni_svitidla">Kompletní_verze!$A$511</definedName>
    <definedName name="Verejne_osvetleni">Kompletní_verze!$A$567</definedName>
    <definedName name="Vestavna_svitidla">Kompletní_verze!$A$175</definedName>
    <definedName name="Vybojky">Kompletní_verze!$A$1612</definedName>
    <definedName name="Vysokotlake_halogenidove">Kompletní_verze!$A$1655</definedName>
    <definedName name="Vysokotlake_sodikove">Kompletní_verze!$A$1612</definedName>
    <definedName name="wrn.CICMP." hidden="1">{"CICMP",#N/A,FALSE,"DESD#11"}</definedName>
    <definedName name="wrn.CIPROD." hidden="1">{"CIPROD",#N/A,FALSE,"DESD#11"}</definedName>
    <definedName name="wrn.DESDAUDIO." hidden="1">{"DESDAUDIO",#N/A,FALSE,"DESD#11"}</definedName>
    <definedName name="wrn.DESDCOMBI." hidden="1">{"DESDCOMBI",#N/A,FALSE,"DESD#11"}</definedName>
    <definedName name="wrn.DESDMONITOR." hidden="1">{"DESDMONITOR",#N/A,FALSE,"DESD#11"}</definedName>
    <definedName name="wrn.DESDPORT." hidden="1">{"DesdePort",#N/A,FALSE,"DESD#11"}</definedName>
    <definedName name="wrn.DESDTOTAL." hidden="1">{"DESDVIDEO",#N/A,TRUE,"DESD#11";"DESDAUDIO",#N/A,TRUE,"DESD#11";"DesdePort",#N/A,TRUE,"DESD#11";"DESDVCR",#N/A,TRUE,"DESD#11";"DESDCOMBI",#N/A,TRUE,"DESD#11";"DESDRESUMO1",#N/A,TRUE,"DESD#11";"DESDRESUMO2",#N/A,TRUE,"DESD#11"}</definedName>
    <definedName name="wrn.DESDVCR." hidden="1">{"DESDVCR",#N/A,FALSE,"DESD#11"}</definedName>
    <definedName name="wrn.DESDVIDEO." hidden="1">{"DESDVIDEO",#N/A,FALSE,"DESD#11"}</definedName>
    <definedName name="wrn.DESPMIL." hidden="1">{"DESPMIL",#N/A,FALSE,"DESD#11"}</definedName>
    <definedName name="wrn.DESPTOTAIS." hidden="1">{"DESPMIL",#N/A,FALSE,"DESD#11";"DESPUNIT",#N/A,FALSE,"DESD#11"}</definedName>
    <definedName name="wrn.DESPUNIT." hidden="1">{"DESPUNIT",#N/A,FALSE,"DESD#11"}</definedName>
    <definedName name="wrn.DRI." hidden="1">{"DRI",#N/A,FALSE,"Plan1"}</definedName>
    <definedName name="wrn.EB." hidden="1">{"EB",#N/A,FALSE,"Plan1"}</definedName>
    <definedName name="wrn.EVOLUTION." hidden="1">{"EVOLUTION",#N/A,FALSE,"GERAÇÃO"}</definedName>
    <definedName name="wrn.exec." hidden="1">{"cash",#N/A,FALSE,"Executive Summary";"overview",#N/A,FALSE,"Executive Summary"}</definedName>
    <definedName name="wrn.impresso." hidden="1">{"impresso",#N/A,FALSE,"RES"}</definedName>
    <definedName name="wrn.NORMATIVO." hidden="1">{"NORMATIVO",#N/A,FALSE,"DESD#11"}</definedName>
    <definedName name="wrn.NORMATIVO2." hidden="1">{#N/A,#N/A,FALSE,"DESD#11"}</definedName>
    <definedName name="wrn.PRECOS." hidden="1">{"PRECOS",#N/A,TRUE,"DESD#11"}</definedName>
    <definedName name="wrn.PSxDESD." hidden="1">{"PSxDESD",#N/A,FALSE,"DESD#11"}</definedName>
    <definedName name="wrn.RESULTADO." hidden="1">{"RESULTADO",#N/A,FALSE,"GERAÇÃO"}</definedName>
    <definedName name="wrn.RESUMO1." hidden="1">{"DESDRESUMO1",#N/A,FALSE,"DESD#11"}</definedName>
    <definedName name="wrn.RESUMO1TR." hidden="1">{"DESDRESUMO1TR",#N/A,FALSE,"DESD#11"}</definedName>
    <definedName name="wrn.RESUMO2." hidden="1">{"DESDRESUMO2",#N/A,FALSE,"DESD#11"}</definedName>
    <definedName name="wrn.RESUMO2TR." hidden="1">{"DESDRESUMO2TR",#N/A,FALSE,"DESD#11"}</definedName>
    <definedName name="wrn.RESUMOS._.1._.e._.2." hidden="1">{"DESDRESUMO1",#N/A,TRUE,"DESD#11";"DESDRESUMO2",#N/A,TRUE,"DESD#11"}</definedName>
    <definedName name="wrn.RESUMOS._.1TR._.E._.2TR." hidden="1">{"DESDRESUMO1TR",#N/A,FALSE,"DESD#11";"DESDRESUMO2TR",#N/A,FALSE,"DESD#11"}</definedName>
    <definedName name="wrn.SUMARY._.EXT." hidden="1">{"SUMEXT",#N/A,TRUE,"DESD#11"}</definedName>
    <definedName name="wrn.SUMARY._.INT." hidden="1">{"SUMINT",#N/A,TRUE,"DESD#11"}</definedName>
    <definedName name="wrn.TODOS." hidden="1">{#N/A,#N/A,FALSE,"TOTAL";#N/A,#N/A,FALSE,"ADM";#N/A,#N/A,FALSE,"S.MAQ";#N/A,#N/A,FALSE,"VIGIL";#N/A,#N/A,FALSE,"S.ENG";#N/A,#N/A,FALSE,"S.GERAIS";#N/A,#N/A,FALSE,"RI";#N/A,#N/A,FALSE,"REFEIT";#N/A,#N/A,FALSE,"AMBUL";#N/A,#N/A,FALSE,"DES.PESS";#N/A,#N/A,FALSE,"L.VIP";#N/A,#N/A,FALSE,"ENG.PROD";#N/A,#N/A,FALSE,"C.QUALID";#N/A,#N/A,FALSE,"G.G.IND";#N/A,#N/A,FALSE,"P.PROD.PRIM";#N/A,#N/A,FALSE,"LOGIST";#N/A,#N/A,FALSE,"COMPRAS";#N/A,#N/A,FALSE,"DDF";#N/A,#N/A,FALSE,"ALM-INSP";#N/A,#N/A,FALSE,"AUTOM";#N/A,#N/A,FALSE,"AUDIO";#N/A,#N/A,FALSE,"RECUP";#N/A,#N/A,FALSE,"VIDEO";#N/A,#N/A,FALSE,"INS.AUT";#N/A,#N/A,FALSE,"TUNER";#N/A,#N/A,FALSE,"VCR";#N/A,#N/A,FALSE,"MONIT";#N/A,#N/A,FALSE,"CDI";#N/A,#N/A,FALSE,"PCI";#N/A,#N/A,FALSE,"COMBI"}</definedName>
    <definedName name="ww" hidden="1">{"cash",#N/A,FALSE,"Executive Summary";"overview",#N/A,FALSE,"Executive Summary"}</definedName>
    <definedName name="x" hidden="1">{"cash",#N/A,FALSE,"Executive Summary";"overview",#N/A,FALSE,"Executive Summary"}</definedName>
    <definedName name="y" hidden="1">{"cash",#N/A,FALSE,"Executive Summary";"overview",#N/A,FALSE,"Executive Summary"}</definedName>
    <definedName name="z" hidden="1">#N/A</definedName>
    <definedName name="Z_C892ED00_C13B_4164_834F_34659D57D474_.wvu.FilterData" hidden="1">#N/A</definedName>
    <definedName name="Zapalovace_pro_vybojky">Kompletní_verze!$A$1874</definedName>
    <definedName name="Zarovky_a_zarivky">Kompletní_verze!$A$1523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5" i="101" l="1"/>
  <c r="D4" i="101"/>
  <c r="E50" i="101"/>
  <c r="E49" i="101"/>
  <c r="E48" i="101"/>
  <c r="G1" i="111" l="1"/>
  <c r="G1" i="110"/>
  <c r="G1" i="109"/>
  <c r="G1" i="104"/>
  <c r="E43" i="101"/>
  <c r="E42" i="101"/>
  <c r="D52" i="101"/>
  <c r="D69" i="101"/>
  <c r="E67" i="101"/>
  <c r="E66" i="101"/>
  <c r="E65" i="101"/>
  <c r="D64" i="101"/>
  <c r="E62" i="101"/>
  <c r="E61" i="101"/>
  <c r="E60" i="101"/>
  <c r="D59" i="101"/>
  <c r="E57" i="101"/>
  <c r="E56" i="101"/>
  <c r="E55" i="101"/>
  <c r="E54" i="101"/>
  <c r="E53" i="101"/>
  <c r="E47" i="101"/>
  <c r="E46" i="101"/>
  <c r="E45" i="101"/>
  <c r="E44" i="101"/>
  <c r="D41" i="101"/>
  <c r="D39" i="101"/>
  <c r="E37" i="101"/>
  <c r="E36" i="101"/>
  <c r="E35" i="101"/>
  <c r="E34" i="101"/>
  <c r="E33" i="101"/>
  <c r="E32" i="101"/>
  <c r="E31" i="101"/>
  <c r="D30" i="101"/>
  <c r="E28" i="101"/>
  <c r="E27" i="101"/>
  <c r="E26" i="101"/>
  <c r="E25" i="101"/>
  <c r="D24" i="101"/>
  <c r="E22" i="101"/>
  <c r="E21" i="101"/>
  <c r="E20" i="101"/>
  <c r="D19" i="101"/>
  <c r="E17" i="101"/>
  <c r="E16" i="101"/>
  <c r="E13" i="101"/>
  <c r="E12" i="101"/>
  <c r="E11" i="101"/>
  <c r="E10" i="101"/>
  <c r="E9" i="101"/>
  <c r="E8" i="101"/>
  <c r="E7" i="101"/>
  <c r="E6" i="101"/>
  <c r="E5" i="101"/>
</calcChain>
</file>

<file path=xl/sharedStrings.xml><?xml version="1.0" encoding="utf-8"?>
<sst xmlns="http://schemas.openxmlformats.org/spreadsheetml/2006/main" count="38424" uniqueCount="3785">
  <si>
    <t>VŠEOBECNÉ INFORMACE</t>
  </si>
  <si>
    <t>Všechny výrobky Philips  jsou pro  různé druhy balení rozlišené  GPC / EOC (resp. EAN) kódem. Kódy GPC / EOC označují produkt v nejmenším balení (výjimka je vyznačena). 
Technické informace a popisy v tomto ceníku jsou informativního charakteru. Uvedené obrázky produktů jsou ilustrační. Všechny ostatní ceny a informace Vám rádi poskytneme na uvedených kontaktech. Pokud není uvedené jinak, všechny světelné zdroje jsou určené na síťové napájení s jmenovitým napětím 230 V.
U všech světelných zdrojů uvádíme střední dobu životnosti. Jedná se však pouze o orientační údaj. Skutečná životnost světelného zdroje se totiž odvíjí od konkrétních podmínek užití, zejména provozní teplotu, počet sepnutí apod. V případě neintegrovaných zářivek má významný vliv také typ použitého předřadníku.
Detailní informace o všech výrobcích naleznete ve specifikačním listu daného výrobku, který si můžete stáhnout na našich webových stránkách v katalogu výrobků:</t>
  </si>
  <si>
    <t>www.lighting.philips.cz/prof</t>
  </si>
  <si>
    <r>
      <t xml:space="preserve">V ceníku uvedené ceny jsou </t>
    </r>
    <r>
      <rPr>
        <b/>
        <sz val="10"/>
        <color theme="1"/>
        <rFont val="Arial"/>
        <family val="2"/>
      </rPr>
      <t>základní velkoobchodní ceny v Kč bez DPH a recyklačního příspěvku.</t>
    </r>
  </si>
  <si>
    <t>Kontakty</t>
  </si>
  <si>
    <t xml:space="preserve">Zákaznický servis </t>
  </si>
  <si>
    <t>Lucie Krejčířová</t>
  </si>
  <si>
    <t>lucie.krejcirova@signify.com</t>
  </si>
  <si>
    <t>+420 773 752 866</t>
  </si>
  <si>
    <t>Obchodní podpora</t>
  </si>
  <si>
    <t>nabidky@signify.com</t>
  </si>
  <si>
    <t>Martin Svrček</t>
  </si>
  <si>
    <t>martin.svrcek@signify.com</t>
  </si>
  <si>
    <t>+420 775 856 457</t>
  </si>
  <si>
    <t>Michaela Ježíková </t>
  </si>
  <si>
    <t>michaela.jezikova@signify.com</t>
  </si>
  <si>
    <t>+420 608 422 338</t>
  </si>
  <si>
    <t>Dana Schitková</t>
  </si>
  <si>
    <t>dana.schitkova@signify.com</t>
  </si>
  <si>
    <t>+420 778 434 850</t>
  </si>
  <si>
    <t>Petr Dimitrov</t>
  </si>
  <si>
    <t>petr.dimitrov@signify.com</t>
  </si>
  <si>
    <t>+420 724 563 134</t>
  </si>
  <si>
    <t>Prodejní podpora</t>
  </si>
  <si>
    <t>Jana Trefná</t>
  </si>
  <si>
    <t>jana.trefna@signify.com</t>
  </si>
  <si>
    <t>+420 770 143 753</t>
  </si>
  <si>
    <t>Technické reklamace</t>
  </si>
  <si>
    <t>support.ceecentral@signify.com</t>
  </si>
  <si>
    <t>Recyklační příspěvek</t>
  </si>
  <si>
    <r>
      <rPr>
        <b/>
        <sz val="10"/>
        <color theme="1"/>
        <rFont val="Arial"/>
        <family val="2"/>
      </rPr>
      <t>Evropská směrnice WEEE o likvidaci odpadů z elektrických a elektronických zařízení</t>
    </r>
    <r>
      <rPr>
        <sz val="10"/>
        <color theme="1"/>
        <rFont val="Arial"/>
        <family val="2"/>
        <charset val="238"/>
      </rPr>
      <t xml:space="preserve"> zavazuje výrobce od 24. 3. 2006 zabezpečit organizovaní a financovaní likvidace všech výrobků, které spadají do kategorie „elektrické a elektronické zařízení“. Je to zákonný systém sběru a následné recyklace všech typů světelných zdrojů a svítidel spolu s příslušenstvím. Náklady na sběr a recyklaci se kompenzují přirážkou k nákupní ceně světelných zdrojů a svítidel (recyklační příspěvek).</t>
    </r>
  </si>
  <si>
    <t>Výrobky Philips s dlouhou životností  plně vyhovují požadavkům WEEE a mnohé jejich komponenty jsou plně recyklovatelné, takže jich je možné opětovně použít na výrobu nových výrobků stejného typu.</t>
  </si>
  <si>
    <t>V návaznosti na znění nového zákona 542/2020 Sb. a aktualizovaný výklad Ministerstva životního prostředí přistoupil kolektivní systém EKOLAMP k úpravě sazebníku recyklačních příspěvků:</t>
  </si>
  <si>
    <t>GPC</t>
  </si>
  <si>
    <t>MASTER LEDtube HF 600mm HE 7W 840 T5</t>
  </si>
  <si>
    <t>MASTER LEDspot UE 2.1-50W GU10 DIM 830 EELA</t>
  </si>
  <si>
    <t>WT120C G2 LED40S/840 PSU L1200</t>
  </si>
  <si>
    <t>RS060B G2 LDNR LED5-36/830 PSR II WH</t>
  </si>
  <si>
    <t>RS061B G2 LDNR LED5-36/830 PSR II WH</t>
  </si>
  <si>
    <t>CorePro LED PLC 5.9W 830 2P G24d-1</t>
  </si>
  <si>
    <t>Typ</t>
  </si>
  <si>
    <t>Popis</t>
  </si>
  <si>
    <t>Příkon</t>
  </si>
  <si>
    <t>Lxx</t>
  </si>
  <si>
    <t>Krytí</t>
  </si>
  <si>
    <t/>
  </si>
  <si>
    <t>WT120C G2 LED27S/840 PSU TW3 L1200</t>
  </si>
  <si>
    <t>Prachotěs, IK08, 5pólový zásuvný konektor, 3fázová průběžná montáž</t>
  </si>
  <si>
    <t>L70</t>
  </si>
  <si>
    <t>IP65</t>
  </si>
  <si>
    <t>WT120C G2 LED60S/840 PSU TW3 L1500</t>
  </si>
  <si>
    <t>WT120C G2 LED80S/840 PSU TW3 L1500</t>
  </si>
  <si>
    <t>WT120C G2 LED27_45S/840 PSU L1200</t>
  </si>
  <si>
    <t>Prachotěs, IK08, v balení i druhá průchodka pro liniové zapojení, Multilumen</t>
  </si>
  <si>
    <t>WT120C G2 LED20S/840 PSU L600</t>
  </si>
  <si>
    <t>Prachotěs, IK08, v balení i druhá průchodka pro liniové zapojení</t>
  </si>
  <si>
    <t>L80</t>
  </si>
  <si>
    <t>WT120C G2 LED40S/840 PSU L600</t>
  </si>
  <si>
    <t>WT120C G2 LED60S/840 PSU L1200</t>
  </si>
  <si>
    <t>WT120C G2 LED80S/840 PSU L1200</t>
  </si>
  <si>
    <t>WT120C G2 LED100S/840 PSU L1500</t>
  </si>
  <si>
    <t>WT120C G2 LED120S/840 PSU L1500</t>
  </si>
  <si>
    <t>WT120C G2 LED40S/840 PSD L600</t>
  </si>
  <si>
    <t>Prachotěs, IK08, v balení i druhá průchodka pro liniové zapojení, stmívatelné DALI</t>
  </si>
  <si>
    <t>WT120C G2 LED60S/840 PSD L1200</t>
  </si>
  <si>
    <t>WT120C G2 LED80S/840 PSD L1200</t>
  </si>
  <si>
    <t>WT120C G2 LED100S/840 PSD L1500</t>
  </si>
  <si>
    <t>WT120C G2 LED120S/840 PSD L1500</t>
  </si>
  <si>
    <t>WT120C G2 LED40S/865 PSU L1200</t>
  </si>
  <si>
    <t>WT120C G2 LED34S/865 PSU L1500</t>
  </si>
  <si>
    <t>WT120C G2 LED60S/865 PSU L1500</t>
  </si>
  <si>
    <t>WT120C G2 LED37S/830 PSU L1200</t>
  </si>
  <si>
    <t>WT120C G2 LED55S/830 PSU L1500</t>
  </si>
  <si>
    <t>Ledinaire přisazené</t>
  </si>
  <si>
    <t>SM065C 41S/840 PSU W60L60 OC</t>
  </si>
  <si>
    <t>Přisazený čtverec, kancelářská optika (UGR&lt;19)</t>
  </si>
  <si>
    <t>SM065C 41S/840 PSU W60L60 NOC</t>
  </si>
  <si>
    <t xml:space="preserve">Přisazený čtverec, nestmívatelný, standardní optika (UGR&lt;22), </t>
  </si>
  <si>
    <t>SM065C 41S/840 PSU W60L60 OC 4PK</t>
  </si>
  <si>
    <t>SM065C 41S/840 PSU W60L60 NOC 4PK</t>
  </si>
  <si>
    <t>Ledinaire Panel (generace 5)</t>
  </si>
  <si>
    <t>RC065B G5 34S/840 PSU W60L60 OC SC</t>
  </si>
  <si>
    <t>Čtverec, kancelářská optika (UGR&lt;19),Backlite, vč. konektoru a bezp. lanka</t>
  </si>
  <si>
    <t>RC065B G5 34S/840 PSU W60L60 NOC SC</t>
  </si>
  <si>
    <t>Čtverec, nekancelářská optika (UGR&lt;22),Backlite, vč. konektoru a bezp. lanka</t>
  </si>
  <si>
    <t>RC065B G5 34_36S/830_40 PSD W60L60 OC SC</t>
  </si>
  <si>
    <t>RC132V G6 36S/840 PSU W60L60 OC BN6</t>
  </si>
  <si>
    <t>Sady pro úpravu svítidel</t>
  </si>
  <si>
    <t>RC059Z SMB W30L120</t>
  </si>
  <si>
    <t>RC059Z SMB W60L120</t>
  </si>
  <si>
    <t>WT050C 1xTLED L600</t>
  </si>
  <si>
    <t>Prázdný prachotěs pro 1 LED trubici (oboustranné zapojení), IK08, nerezové spony</t>
  </si>
  <si>
    <t>WT050C 2xTLED L600</t>
  </si>
  <si>
    <t>Prázdný prachotěs pro 2 LED trubice (oboustranné zapojení), IK08, nerezové spony</t>
  </si>
  <si>
    <t>PILA Ceiling</t>
  </si>
  <si>
    <t>PILA Ceiling RD LED12W 830 IP44 MDU</t>
  </si>
  <si>
    <t>Nástěnné/stropní svítidlo, kulaté Ø 245 mm, výška 63 mm, pohybové čidlo mikrovlnné</t>
  </si>
  <si>
    <t>IP44</t>
  </si>
  <si>
    <t>PILA Ceiling RD LED12W 840 IP44 MDU</t>
  </si>
  <si>
    <t>PILA Ceiling RD LED21W 830 IP44 MDU</t>
  </si>
  <si>
    <t>Nástěnné/stropní svítidlo, kulaté Ø 345 mm, výška 71 mm, pohybové čidlo mikrovlnné</t>
  </si>
  <si>
    <t>PILA Ceiling RD LED21W 840 IP44 MDU</t>
  </si>
  <si>
    <t>PILA DN020B LED12/830 13W D150 RD EU</t>
  </si>
  <si>
    <t>Zapuštěný tenký downlight tvaru kruhu, Ø 165 mm, výška 35 mm</t>
  </si>
  <si>
    <t>IP20</t>
  </si>
  <si>
    <t>PILA DN020B LED12/840 13W D150 RD EU</t>
  </si>
  <si>
    <t>PILA DN020B LED20/830 20W D200 RD EU</t>
  </si>
  <si>
    <t>Zapuštěný tenký downlight tvaru kruhu, Ø 225 mm, výška 35 mm</t>
  </si>
  <si>
    <t>PILA DN020B LED20/840 20W D200 RD EU</t>
  </si>
  <si>
    <t>Patice</t>
  </si>
  <si>
    <t>EPREL</t>
  </si>
  <si>
    <t>MASTER Value LEDbulbD4-25W E27 A60 GOLD SP G</t>
  </si>
  <si>
    <t>E27</t>
  </si>
  <si>
    <t>ne</t>
  </si>
  <si>
    <t>není</t>
  </si>
  <si>
    <t>CorePro LEDBulb ND 4.5-40W E27 A60 827 FR G</t>
  </si>
  <si>
    <t>žárovkové světlo</t>
  </si>
  <si>
    <t>F</t>
  </si>
  <si>
    <t>CorePro LEDBulb ND 7-60W E27 A60 827 FR G</t>
  </si>
  <si>
    <t>E</t>
  </si>
  <si>
    <t>CorePro LEDBulb ND 7-60W E27 A60 840 FR G</t>
  </si>
  <si>
    <t>studená bílá</t>
  </si>
  <si>
    <t>CorePro LEDBulb ND 8.5-75W E27 A60 827 FR G</t>
  </si>
  <si>
    <t>CorePro LEDBulb ND 8.5-75W E27 A60 840 FR G</t>
  </si>
  <si>
    <t>CorePro LEDBulb ND 10.5-100W E27A60 827 FR G</t>
  </si>
  <si>
    <t>D</t>
  </si>
  <si>
    <t>CorePro LEDBulb ND 10.5-100W E27 A60 840 FR G</t>
  </si>
  <si>
    <t>CorePro candle / lustre</t>
  </si>
  <si>
    <t>CorePro LEDLuster ND 2.2-25W P45 E14 FRG</t>
  </si>
  <si>
    <t>E14</t>
  </si>
  <si>
    <t>CorePro LEDspot reflektorové žárovky</t>
  </si>
  <si>
    <t>Corepro LED T25 ND 1.7-15W E14 827</t>
  </si>
  <si>
    <t>G8.5</t>
  </si>
  <si>
    <t>ano</t>
  </si>
  <si>
    <t>G</t>
  </si>
  <si>
    <t>MASTERC CDM-R111 Elite 70W/930 GX8.5 10D</t>
  </si>
  <si>
    <t>E40</t>
  </si>
  <si>
    <t>G5</t>
  </si>
  <si>
    <t>CorePro LEDtube 1200mm UO 17.7W 830 T8</t>
  </si>
  <si>
    <t>G13</t>
  </si>
  <si>
    <t>CorePro LEDtube 1200mm UO 17.7W 840 T8</t>
  </si>
  <si>
    <t>CorePro LEDtube 1200mm UO 17.7W 865 T8</t>
  </si>
  <si>
    <t>CorePro LEDtube 1500mm UO 25.9W 830 T8</t>
  </si>
  <si>
    <t>CorePro LEDtube 1500mm UO 25.9W 840 T8</t>
  </si>
  <si>
    <t>CorePro LEDtube 1500mm UO 25.9W 865 T8</t>
  </si>
  <si>
    <t>Přibližná náhrada za</t>
  </si>
  <si>
    <t>MASTER LEDtube 600mm HE 7W 830 T5 EU</t>
  </si>
  <si>
    <t>teplá bílá</t>
  </si>
  <si>
    <t>MASTER LEDtube 600mm HE 7W 840 T5 EU</t>
  </si>
  <si>
    <t>MASTER LEDtube 600mm HE 7W 865 T5 EU</t>
  </si>
  <si>
    <t>studené denní světlo</t>
  </si>
  <si>
    <t>MASTER LEDtube Value 1200mm UE 14W 840 T8</t>
  </si>
  <si>
    <t>B</t>
  </si>
  <si>
    <t>MASTER LEDtube Value 1500mm UE 22.1W 840 T8</t>
  </si>
  <si>
    <t>Stmívatelnost</t>
  </si>
  <si>
    <t>CorePro LED PLC 5.5W 830 4P G24q-1</t>
  </si>
  <si>
    <t>G24Q-1 ROT</t>
  </si>
  <si>
    <t>PL-C 13W</t>
  </si>
  <si>
    <t>CorePro LED PLC 5.5W 840 4P G24q-1</t>
  </si>
  <si>
    <t>CorePro LED PLC 6.5W 830 4P G24q-2</t>
  </si>
  <si>
    <t>G24Q-2 ROT</t>
  </si>
  <si>
    <t>PL-C 18W</t>
  </si>
  <si>
    <t>CorePro LED PLC 6.5W 840 4P G24q-2</t>
  </si>
  <si>
    <t>CorePro LED PLC 9.5W 830 4P G24q-3</t>
  </si>
  <si>
    <t>G24Q-3 ROT</t>
  </si>
  <si>
    <t>CorePro LED PLC 9.5W 840 4P G24q-3</t>
  </si>
  <si>
    <t>MASTER LEDspot UE 2.1-50W GU10 DIM 827 EELA</t>
  </si>
  <si>
    <t>GU10</t>
  </si>
  <si>
    <t>A</t>
  </si>
  <si>
    <t>MASTER LEDspot UE 2.1-50W GU10 DIM 840 EELA</t>
  </si>
  <si>
    <t>žárovkové sv./Dimtone</t>
  </si>
  <si>
    <t>Příslušenství pro LED pásky</t>
  </si>
  <si>
    <t>LED transformátor pro Master LEDstrip</t>
  </si>
  <si>
    <t>CertaDrive LED Transformer 180W 24VDC</t>
  </si>
  <si>
    <t>LED transformátor pro CorePro LEDstrip</t>
  </si>
  <si>
    <t>Odebráno</t>
  </si>
  <si>
    <t>Vestavná svítidla</t>
  </si>
  <si>
    <t>RC132V G5 36S/840 PSU W60L60 NOC</t>
  </si>
  <si>
    <t>RC132V G5 36S/840 PSD W60L60 OC</t>
  </si>
  <si>
    <t>Světlomety</t>
  </si>
  <si>
    <t>Mini LED světlomet, symetrická optika</t>
  </si>
  <si>
    <t>BVP164 LED12/840 PSU 10W SWB CE</t>
  </si>
  <si>
    <t>BVP164 LED24/840 PSU 20W SWB CE</t>
  </si>
  <si>
    <t>BVP164 LED60/840 PSU 50W SWB CE</t>
  </si>
  <si>
    <t>Mini LED světlomet, asymetrická optika</t>
  </si>
  <si>
    <t>BVP164 LED12/840 PSU 10W SWB MDU CE</t>
  </si>
  <si>
    <t>BVP164 LED24/840 PSU 20W SWB MDU CE</t>
  </si>
  <si>
    <t>BVP165 LED120/840 PSU 100W SWB CE</t>
  </si>
  <si>
    <t>BVP165 LED180/840 PSU 150W SWB CE</t>
  </si>
  <si>
    <t>BVP165 LED240/840 PSU 200W SWB CE</t>
  </si>
  <si>
    <t>Veřejné osvětlení</t>
  </si>
  <si>
    <t>BRP102 LED75/740 II DM</t>
  </si>
  <si>
    <t>sodík 100W</t>
  </si>
  <si>
    <t>BRP102 LED110/740 II DM</t>
  </si>
  <si>
    <t>BRP102 LED72/730 II DM</t>
  </si>
  <si>
    <t>BRP102 LED110/730 II DM</t>
  </si>
  <si>
    <t>Downlighty</t>
  </si>
  <si>
    <t>čirá</t>
  </si>
  <si>
    <t>220-240</t>
  </si>
  <si>
    <t>CorePro LEDcapsule LV G4 12V</t>
  </si>
  <si>
    <t>G4</t>
  </si>
  <si>
    <t>12V AC</t>
  </si>
  <si>
    <t>CorePro LEDlinear R7S</t>
  </si>
  <si>
    <t>R7S</t>
  </si>
  <si>
    <t>LED tubular S14S / S14D</t>
  </si>
  <si>
    <t>S14D</t>
  </si>
  <si>
    <t>LED Transformer 60W 24VDC</t>
  </si>
  <si>
    <t>GY6.35</t>
  </si>
  <si>
    <t>G9</t>
  </si>
  <si>
    <t>R7s</t>
  </si>
  <si>
    <t>MASTER SDW-T 35W/825 PG12-1</t>
  </si>
  <si>
    <t>PG12-1</t>
  </si>
  <si>
    <t>G12</t>
  </si>
  <si>
    <t>BRP101 LED36/730 II DM</t>
  </si>
  <si>
    <t>BRP101 LED41/730 II DM</t>
  </si>
  <si>
    <t>BRP101 LED37/740 II DM</t>
  </si>
  <si>
    <t>BRP101 LED44/740 II DM</t>
  </si>
  <si>
    <t>BRP102 LED54/730 II DM</t>
  </si>
  <si>
    <t>BRP102 LED55/730 II DM</t>
  </si>
  <si>
    <t>BRP102 LED55/740 II DM</t>
  </si>
  <si>
    <t>BRP102 LED58/740 II DM</t>
  </si>
  <si>
    <t>BRP102 LED69/730 II DM</t>
  </si>
  <si>
    <t>BRP102 LED74/740 II DM</t>
  </si>
  <si>
    <t>BRP102 LED103/730 II DM</t>
  </si>
  <si>
    <t>BVP164 LED12/830 PSU 10W SWB CE</t>
  </si>
  <si>
    <t>BVP167 LED12/830_40_65 DOB 10W SWB CE</t>
  </si>
  <si>
    <t>BVP164 LED24/830 PSU 20W SWB CE</t>
  </si>
  <si>
    <t>BVP167 LED24/830_40_65 DOB 20W SWB CE</t>
  </si>
  <si>
    <t>BVP164 LED60/830 PSU 50W SWB CE</t>
  </si>
  <si>
    <t>BVP167 LED60/830_40_65 DOB 50W SWB CE</t>
  </si>
  <si>
    <t>BVP164 LED84/840 PSU 70W SWB CE</t>
  </si>
  <si>
    <t>BVP167 LED84/830_40_65 DOB 70W SWB CE</t>
  </si>
  <si>
    <t>BVP169 LED180/830_40_65 DOB 150W SWB CE</t>
  </si>
  <si>
    <t>BVP169 LED240/830_40_65 DOB 200W SWB CE</t>
  </si>
  <si>
    <t>BVP164 LED12/830 PSU 10W SWB MDU CE</t>
  </si>
  <si>
    <t>BVP167 LED12/830_40_65 DOB 10W SWB MDU CE</t>
  </si>
  <si>
    <t>BVP164 LED24/830 PSU 20W SWB MDU CE</t>
  </si>
  <si>
    <t>BVP167 LED24/830_40_65 DOB 20W SWB MDU CE</t>
  </si>
  <si>
    <t>BVP164 LED60/840 PSU 50W SWB MDU CE</t>
  </si>
  <si>
    <t>BVP167 LED60/830_40_65 DOB 50W SWB MDU CE</t>
  </si>
  <si>
    <t>BVP164 LED73/830 PSU 70W AWB CE</t>
  </si>
  <si>
    <t>BVP167 LED73/830_40_65 DOB 63W AWB CE</t>
  </si>
  <si>
    <t>BVP165 LED105/830 PSU 100W AWB CE</t>
  </si>
  <si>
    <t>BVP169 LED105/830_40_65 DOB 90W AWB CE</t>
  </si>
  <si>
    <t>BVP165 LED157/830 PSU 150W AWB CE</t>
  </si>
  <si>
    <t>BVP169 LED157/830_40_65 DOB 135W AWB CE</t>
  </si>
  <si>
    <t>BVP165 LED210/830 PSU 200W AWB CE</t>
  </si>
  <si>
    <t>BVP169 LED210/830_40_65 DOB 180W AWB CE</t>
  </si>
  <si>
    <t xml:space="preserve">RC065B LED34S/830 PSU W60L60 NOC </t>
  </si>
  <si>
    <t>RC065B G5 34_36S/830_40 PSU 60x60 NOC SC</t>
  </si>
  <si>
    <t xml:space="preserve">RC065B LED34S/840 PSU W60L60 NOC </t>
  </si>
  <si>
    <t>RC065B G5 41S/840 PSU W60L60 NOC CFW</t>
  </si>
  <si>
    <t xml:space="preserve">RC065B LED34S/865 PSU W60L60 NOC </t>
  </si>
  <si>
    <t>RC065B G5 34S/865 PSU W60L60 NOC CFW</t>
  </si>
  <si>
    <t>RC065B LED41S/840 PSU W60L60 NOC</t>
  </si>
  <si>
    <t xml:space="preserve">RC065B LED34S/830 PSU W60L60 OC </t>
  </si>
  <si>
    <t>RC065B G5 34_36S/830_40 PSU W60L60 OC SC</t>
  </si>
  <si>
    <t xml:space="preserve">RC065B LED34S/840 PSU W60L60 OC </t>
  </si>
  <si>
    <t>RC065B G5 41S/840 PSU W60L60 OC CFW</t>
  </si>
  <si>
    <t>RC065B LED34S/865 PSU W60L60 OC</t>
  </si>
  <si>
    <t>RC065B G5 34S/865 PSU W60L60 OC CFW</t>
  </si>
  <si>
    <t>CorePro LED PLC 4,5W 830 2P G24d-1</t>
  </si>
  <si>
    <t>CorePro LED PLC 4,5W 840 2P G24d-1</t>
  </si>
  <si>
    <t>CorePro LED PLC 5.9W 840 2P G24d-1</t>
  </si>
  <si>
    <t>CorePro LED PLC 6,5W 830 2P G24d-2</t>
  </si>
  <si>
    <t>CorePro LED PLC 6.9W 830 2P G24d-2</t>
  </si>
  <si>
    <t>CorePro LED PLC 6,5W 840 2P G24d-2</t>
  </si>
  <si>
    <t>CorePro LED PLC 6.9W 840 2P G24d-2</t>
  </si>
  <si>
    <t>CorePro LED PLC 8,5W 830 2P G24d-3</t>
  </si>
  <si>
    <t>CorePro LED PLC 8.9W 830 2P G24d-3</t>
  </si>
  <si>
    <t>CorePro LED PLC 8,5W 840 2P G24d-3</t>
  </si>
  <si>
    <t>CorePro LED PLC 8.9W 840 2P G24d-3</t>
  </si>
  <si>
    <t>LED classic 120W A67 E27 WW FR ND</t>
  </si>
  <si>
    <t>CorePro LEDBulbND 120W E27 A67 827 FR G</t>
  </si>
  <si>
    <t>LED classic 120W A67 E27 CW FR ND</t>
  </si>
  <si>
    <t>CorePro LEDBulbND 120W E27 A67 840 FR G</t>
  </si>
  <si>
    <t xml:space="preserve">LED classic 120W A67 E27 CDL FR ND </t>
  </si>
  <si>
    <t>CorePro LEDBulbND 120W E27 A67 865 FR G</t>
  </si>
  <si>
    <t>LED classic 150W A67 E27 WW FR ND</t>
  </si>
  <si>
    <t>CorePro LEDBulbND 150W E27 A67 827 FR G</t>
  </si>
  <si>
    <t xml:space="preserve">LED classic 150W A67 E27 CW FR ND </t>
  </si>
  <si>
    <t>CorePro LEDBulbND 150W E27 A67 840 FR G</t>
  </si>
  <si>
    <t>LED classic 150W A67 E27 CDL FR ND</t>
  </si>
  <si>
    <t>CorePro LEDBulbND 150W E27 A67 865 FR G</t>
  </si>
  <si>
    <t xml:space="preserve">LED classic 200W A95 E27 WW FR ND </t>
  </si>
  <si>
    <t>CorePro LEDBulbND 200W E27 A95 827 FR G</t>
  </si>
  <si>
    <t xml:space="preserve">LED classic 200W A95 E27 CW FR ND </t>
  </si>
  <si>
    <t>CorePro LEDBulbND 200W E27 A95 840 FR G</t>
  </si>
  <si>
    <t xml:space="preserve">LED classic 200W A95 E27 CDL FR ND </t>
  </si>
  <si>
    <t>CorePro LEDBulbND 200W E27 A95 865 FR G</t>
  </si>
  <si>
    <t> RC132Z SMB W60L60 </t>
  </si>
  <si>
    <t> RC159Z SMB W60L60 </t>
  </si>
  <si>
    <t> RC132Z G5 SMB W60L60     </t>
  </si>
  <si>
    <t> RC065Z SMB W60L60 </t>
  </si>
  <si>
    <t> RC132Z SMB W30L120  </t>
  </si>
  <si>
    <t> RC159Z SMB W30L120 </t>
  </si>
  <si>
    <t> RC132Z G5 SMB W30L120    </t>
  </si>
  <si>
    <t> RC065Z SMB W60L60 G2 </t>
  </si>
  <si>
    <t> RC059Z SMB W60L60 </t>
  </si>
  <si>
    <t> Panel SMB W60L60 </t>
  </si>
  <si>
    <t> RC065Z SC </t>
  </si>
  <si>
    <t> RC159Z Safety Cable </t>
  </si>
  <si>
    <t> RC132Z SME-4 WH  </t>
  </si>
  <si>
    <t> RC159Z Suspension set SME-4 WH   </t>
  </si>
  <si>
    <t> RC132Z G5 SME-4 WH </t>
  </si>
  <si>
    <t> RC065Z SME-3 WH </t>
  </si>
  <si>
    <t> RC159Z Suspension set SME-3 WH </t>
  </si>
  <si>
    <t> RC132Z G5 SME-3 WH </t>
  </si>
  <si>
    <t> RC007Z SME-2  </t>
  </si>
  <si>
    <t> RC159Z Suspension set SME-2 WH </t>
  </si>
  <si>
    <t> RC007Z SMB-PLC </t>
  </si>
  <si>
    <t> RC159Z Plaster Ceiling SMB-PLC </t>
  </si>
  <si>
    <t> RC132Z SMB-PLC </t>
  </si>
  <si>
    <t> RC132Z G5 SMB-PLC   </t>
  </si>
  <si>
    <t xml:space="preserve">DN140B LED10S/830 PSU C PI6 </t>
  </si>
  <si>
    <t>DN142B 10S/830 PSU-E UGR19*</t>
  </si>
  <si>
    <r>
      <t>DN140B LED10S/840 PSU C PI6</t>
    </r>
    <r>
      <rPr>
        <sz val="8"/>
        <color rgb="FFFF0000"/>
        <rFont val="Arial"/>
        <family val="2"/>
        <charset val="238"/>
      </rPr>
      <t xml:space="preserve"> </t>
    </r>
  </si>
  <si>
    <t>DN142B 10S/840 PSU-E UGR19*</t>
  </si>
  <si>
    <r>
      <t>DN140B LED20S/830 PSU C PI6</t>
    </r>
    <r>
      <rPr>
        <sz val="8"/>
        <color rgb="FFFF0000"/>
        <rFont val="Arial"/>
        <family val="2"/>
        <charset val="238"/>
      </rPr>
      <t xml:space="preserve"> </t>
    </r>
  </si>
  <si>
    <t>DN142B 20S/830 PSU-E UGR19*</t>
  </si>
  <si>
    <r>
      <t>DN140B LED20S/840 PSU C PI6</t>
    </r>
    <r>
      <rPr>
        <sz val="8"/>
        <color rgb="FFFF0000"/>
        <rFont val="Arial"/>
        <family val="2"/>
        <charset val="238"/>
      </rPr>
      <t xml:space="preserve"> </t>
    </r>
  </si>
  <si>
    <t>DN142B 20S/840 PSU-E UGR19*</t>
  </si>
  <si>
    <t>DN140B LED10S/830 PSU WR PI6</t>
  </si>
  <si>
    <t>DN142B 10S/830 PSU-E WR*</t>
  </si>
  <si>
    <t>DN140B LED10S/840 PSU WR PI6</t>
  </si>
  <si>
    <t>DN142B 10S/840 PSU-E WR*</t>
  </si>
  <si>
    <t>DN140B LED20S/830 PSU WR PI6</t>
  </si>
  <si>
    <t>DN142B 20S/830 PSU-E WR*</t>
  </si>
  <si>
    <t>DN140B LED20S/840 PSU WR PI6</t>
  </si>
  <si>
    <t>DN142B 20S/840 PSU-E WR*</t>
  </si>
  <si>
    <t>BGP291 LED45-4S/740 II DM11 48/60S</t>
  </si>
  <si>
    <t>BGP290 LED45/740 II DM10 48/60S*</t>
  </si>
  <si>
    <t>BGP291 LED60-4S/740 II DM11 48/60S</t>
  </si>
  <si>
    <t>BGP290 LED60/740 II DM10 48/60S*</t>
  </si>
  <si>
    <t>BGP291 LED85-4S/740 II DM11 48/60S</t>
  </si>
  <si>
    <t>BGP291 LED85-4S/740 II DM10 48/60S*</t>
  </si>
  <si>
    <t>BGP292 LED120-4S/740 II DM11 48/60S</t>
  </si>
  <si>
    <t>BGP292 LED120-4S/740 II DM10 48/60S*</t>
  </si>
  <si>
    <t>BGP292 LED170-4S/740 II DM11 48/60S</t>
  </si>
  <si>
    <t>BGP292 LED170-4S/740 II DM10 48/60S*</t>
  </si>
  <si>
    <t>CorePro LEDbulb ND 7,5-60W A60 E27 830</t>
  </si>
  <si>
    <t>CorePro LEDbulb ND 7,5-60W A60 E27 840</t>
  </si>
  <si>
    <t>CorePro LEDbulb ND 7,5-60W A60 E27 865</t>
  </si>
  <si>
    <t>CorePro LEDbulb ND 11-75W A60 E27 827</t>
  </si>
  <si>
    <t>CorePro LEDbulb ND 10,5-75W A60 E27 830</t>
  </si>
  <si>
    <t>CorePro LEDbulb ND 10-75W A60 E27 840</t>
  </si>
  <si>
    <t>CorePro LEDbulb ND 10-75W A60 E27 865</t>
  </si>
  <si>
    <t>CorePro LEDbulb ND 13-100W A60 E27 827</t>
  </si>
  <si>
    <t>CorePro LEDbulb ND 13-100W A60 E27 830</t>
  </si>
  <si>
    <t>CorePro LEDbulb ND 12.5-100W A60 E27 840</t>
  </si>
  <si>
    <t>CorePro LEDbulb ND 12,5-100W A60 E27 865</t>
  </si>
  <si>
    <t>DN065B G3 LDNR LED10/830 10.5W D150 RD</t>
  </si>
  <si>
    <t>DN065B G4 LED12/830 12W 230V D150 RD</t>
  </si>
  <si>
    <t>DN065B G3 LDNR LED10/840 10.5W D150 RD</t>
  </si>
  <si>
    <t>DN065B G4 LED12/840 12W 230V D150 RD</t>
  </si>
  <si>
    <t>DN065B G3 LDNR LED20/830 19.5W D200 RD</t>
  </si>
  <si>
    <t>DN065B G4 LED20/830 19W 230V D200 RD</t>
  </si>
  <si>
    <t>DN065B G3 LDNR LED20/840 19.5W D200 RD</t>
  </si>
  <si>
    <t>DN065B G4 LED20/840 19W 230V D200 RD</t>
  </si>
  <si>
    <t>DN065B G3 LDNR LED10/830 10.5W L150 SQ</t>
  </si>
  <si>
    <t>DN065B G4 LED12/830 12W 230V L150 SQ</t>
  </si>
  <si>
    <t>DN065B G3 LDNR LED10/840 10.5W L150 SQ</t>
  </si>
  <si>
    <t>DN065B G4 LED12/840 12W 230V L150 SQ</t>
  </si>
  <si>
    <t>DN065C G3 LDNR LED10/830 10.5W D175 RD</t>
  </si>
  <si>
    <t>DN065C G4 LED12/830 12W 230V 6-D175</t>
  </si>
  <si>
    <t>DN065C G3 LDNR LED10/840 10.5W D175 RD</t>
  </si>
  <si>
    <t>DN065C G4 LED12/840 12W 230V 6-D175</t>
  </si>
  <si>
    <t>DN065C G3 LDNR LED20/830 19.5W D225 RD</t>
  </si>
  <si>
    <t>DN065C G4 LED20/830 19W 230V 8-D225</t>
  </si>
  <si>
    <t>DN065C G3 LDNR LED20/840 19.5W D225 RD</t>
  </si>
  <si>
    <t>DN065C G4 LED20/840 19W 230V 8-D225</t>
  </si>
  <si>
    <t>RC132V G4 LED36S/840 PSU W60L60 NOC</t>
  </si>
  <si>
    <t>RC132V G4 LED36S/840 PSD W60L60 OC</t>
  </si>
  <si>
    <t>BN126C LED20S/830 PSU TW1 L600</t>
  </si>
  <si>
    <t>BN126C LED22S/840 PSU TW1 L600</t>
  </si>
  <si>
    <t>BN126C LED22S/840 PSU L600</t>
  </si>
  <si>
    <t>BN126C LED23S/830 PSU TW1 L1200</t>
  </si>
  <si>
    <t>BN126C LED23S/830 PSU L1200</t>
  </si>
  <si>
    <t>BN126C LED25S/840 PSU TW1 L1200</t>
  </si>
  <si>
    <t>BN126C LED25S/840 PSU L1200</t>
  </si>
  <si>
    <t>BN126C LED38S/830 PSU TW1 L1200</t>
  </si>
  <si>
    <t>BN126C LED38S/830 PSU L1200</t>
  </si>
  <si>
    <t>BN126C LED41S/840 PSU TW1 L1200</t>
  </si>
  <si>
    <t>BN126C LED41S/840 PSU L1200</t>
  </si>
  <si>
    <t>BN126C LED60S/830 PSU TW1 L1200</t>
  </si>
  <si>
    <t>BN126C LED60S/830 PSU L1200</t>
  </si>
  <si>
    <t>BN126C LED64S/840 PSU TW1 L1200</t>
  </si>
  <si>
    <t>BN126C LED64S/840 PSU L1200</t>
  </si>
  <si>
    <t>BN126C LED32S/830 PSU TW1 L1500</t>
  </si>
  <si>
    <t>BN126C LED32S/830 PSU L1500</t>
  </si>
  <si>
    <t>BN126C LED35S/840 PSU TW1 L1500</t>
  </si>
  <si>
    <t>BN126C LED35S/840 PSU L1500</t>
  </si>
  <si>
    <t>BN126C LED48S/830 PSU TW1 L1500</t>
  </si>
  <si>
    <t>BN126C LED48S/830 PSU L1500</t>
  </si>
  <si>
    <t>BN126C LED52S/840 PSU TW1 L1500</t>
  </si>
  <si>
    <t>BN126C LED52S/840 PSU L1500</t>
  </si>
  <si>
    <t>BN126C LED74S/830 PSU TW1 L1500</t>
  </si>
  <si>
    <t>BN126C LED74S/830 PSU L1500</t>
  </si>
  <si>
    <t>BN126C LED80S/840 PSU TW1 L1500</t>
  </si>
  <si>
    <t>BN126C LED80S/840 PSU L1500</t>
  </si>
  <si>
    <t>BN126C LED60S/830 PSU TW1 L1800</t>
  </si>
  <si>
    <t>BN126C LED60S/830 PSU L1800</t>
  </si>
  <si>
    <t>BN126C LED64S/840 PSU TW1 L1800</t>
  </si>
  <si>
    <t>BN126C LED64S/840 PSU L1800</t>
  </si>
  <si>
    <t>BN126C LED94S/830 PSU TW1 L1800</t>
  </si>
  <si>
    <t>BN126C LED94S/830 PSU L1800</t>
  </si>
  <si>
    <t>BN126C LED100S/840 PSU TW1 L1800</t>
  </si>
  <si>
    <t>BN126C LED100S/840 PSU L1800</t>
  </si>
  <si>
    <t>BY120P G4 LED100S/840 PSU NB</t>
  </si>
  <si>
    <t>BY120P G5 LED105S/840 PSU NB</t>
  </si>
  <si>
    <t>BY120P G4 LED100S/840 PSU WB</t>
  </si>
  <si>
    <t>BY120P G5 LED105S/840 PSU WB</t>
  </si>
  <si>
    <t>BY121P G4 LED200S/840 PSU NB</t>
  </si>
  <si>
    <t>BY121P G5 LED200S/840 PSU NB</t>
  </si>
  <si>
    <t>BY121P G4 LED200S/840 PSU WB</t>
  </si>
  <si>
    <t>BY121P G5 LED200S/840 PSU WB</t>
  </si>
  <si>
    <t>BY120P G4 LED100/840 PSD NB</t>
  </si>
  <si>
    <t>BY121P G5 LED105S/840 PSD NB</t>
  </si>
  <si>
    <t>BY120P G4 LED100/840 PSD WB</t>
  </si>
  <si>
    <t>BY121P G5 LED105S/840 PSD WB</t>
  </si>
  <si>
    <t>BY121P G4 LED200/840 PSD NB</t>
  </si>
  <si>
    <t>BY121P G5 LED200S/840 PSD NB</t>
  </si>
  <si>
    <t>BY121P G4 LED200/840 PSD WB</t>
  </si>
  <si>
    <t>BY121P G5 LED200S/840 PSD WB</t>
  </si>
  <si>
    <t>BY120P G4 LED100S/865 PSU WB</t>
  </si>
  <si>
    <t>BY120P G5 LED105S/865 PSU WB</t>
  </si>
  <si>
    <t>BY121P G4 LED200S/865 PSU WB</t>
  </si>
  <si>
    <t>BY121P G5 LED200S/865 PSU WB</t>
  </si>
  <si>
    <t>BY122P G4 LED250S/840 PSU NB</t>
  </si>
  <si>
    <t>BY122P G5 LED250S/840 PSU NB</t>
  </si>
  <si>
    <t>BY122P G4 LED250S/840 PSU WB</t>
  </si>
  <si>
    <t>BY122P G5 LED250S/840 PSU WB</t>
  </si>
  <si>
    <t>BY122P G4 LED250S/865 PSU WB</t>
  </si>
  <si>
    <t>BY122P G5 LED250S/865 PSU WB</t>
  </si>
  <si>
    <t>BY122P G4 LED250/840 PSD NB</t>
  </si>
  <si>
    <t>BY122P G5 LED250S/840 PSD NB</t>
  </si>
  <si>
    <t>BY122P G4 LED250/840 PSD WB</t>
  </si>
  <si>
    <t>BY122P G5 LED250S/840 PSD WB</t>
  </si>
  <si>
    <t>PILA BY007P LED150S/840 PSU WB</t>
  </si>
  <si>
    <t>PILA BY007P G2 LED150S/840 PSU WB</t>
  </si>
  <si>
    <t>PILA BY007P LED200S/840 PSU WB</t>
  </si>
  <si>
    <t>PILA BY007P G2 LED200S/840 PSU WB</t>
  </si>
  <si>
    <t>PILA RC007B LED32S/840 PSU I W60L60 NOC</t>
  </si>
  <si>
    <t>PILA RC007B LED40S/840 PSU I W60L60 NOC</t>
  </si>
  <si>
    <t>PILA RC007B LED32S/840 PSU I W60L60 OC</t>
  </si>
  <si>
    <t>PILA RC007B LED40S/840 PSU I W60L60 OC</t>
  </si>
  <si>
    <t xml:space="preserve">MASTER LEDspot Classic D 9.5-75W 827 PAR30S 25D </t>
  </si>
  <si>
    <t>MASTER LEDspot Value D 9.5-75W 927 PAR30S 25D</t>
  </si>
  <si>
    <t xml:space="preserve">MASTER LEDspot Classic D 9.5-75W 830 PAR30S 25D </t>
  </si>
  <si>
    <t>MASTER LEDspot Value D 9.5-75W 930 PAR30S 25D</t>
  </si>
  <si>
    <t xml:space="preserve">MASTER LEDspot Classic D 9.5-75W 840 PAR30S 25D </t>
  </si>
  <si>
    <t>MASTER LEDspot Value D 9.5-75W 940 PAR30S 25D</t>
  </si>
  <si>
    <t xml:space="preserve">MASTER LEDspotLV D 20-100W 927 AR111 24D </t>
  </si>
  <si>
    <t>MASTER LED ExpertColor 20-100W 927 AR111 24D*</t>
  </si>
  <si>
    <t xml:space="preserve">MASTER LEDspotLV D 20-100W 927 AR111 45D </t>
  </si>
  <si>
    <t>MASTER LED ExpertColor 20-100W 927 AR111 45D*</t>
  </si>
  <si>
    <t xml:space="preserve">MASTER LEDspotLV D 20-100W 930 AR111 24D </t>
  </si>
  <si>
    <t>MASTER LED ExpertColor 20-100W 930 AR111 24D*</t>
  </si>
  <si>
    <t xml:space="preserve">MASTER LEDspotLV D 20-100W 930 AR111 45D </t>
  </si>
  <si>
    <t>MASTER LED ExpertColor 20-100W 930 AR111 45D*</t>
  </si>
  <si>
    <t>MASTER LEDspotLV D 20-100W 940 AR111 24D</t>
  </si>
  <si>
    <t>MASTER LED ExpertColor 20-100W 940 AR111 24D*</t>
  </si>
  <si>
    <t xml:space="preserve">MASTER LEDspotLV D 20-100W 940 AR111 45D </t>
  </si>
  <si>
    <t>MASTER LED ExpertColor 20-100W 940 AR111 45D*</t>
  </si>
  <si>
    <t>TForce LED Road 40-25W E27 730</t>
  </si>
  <si>
    <t>MASTER LED SON-T IF 4Klm 23W 740 E27*</t>
  </si>
  <si>
    <t>TForce LED Road 55-35W E27 730</t>
  </si>
  <si>
    <t>MASTER LED SON-T IF 6Klm 34W 740 E27*</t>
  </si>
  <si>
    <t>TForce LED Road 60-35W E27 740</t>
  </si>
  <si>
    <t>MASTER LED SON-T IF 8.1Klm 50W 727 E40*</t>
  </si>
  <si>
    <t>TForce LED Road 112-68W E40 730</t>
  </si>
  <si>
    <t>MASTER LED SON-T IF 10.8Klm 65W 727 E40*</t>
  </si>
  <si>
    <t>TForce LED Road 120-68W E40 740</t>
  </si>
  <si>
    <t>MASTER LED SON-T IF 12Klm 65W 740 E40*</t>
  </si>
  <si>
    <t>PILA LED 40W B35 E14 WW FR ND</t>
  </si>
  <si>
    <t>PILA LED 40W B35 E14 WW FR ND*</t>
  </si>
  <si>
    <t xml:space="preserve">MASTER LEDtube Starter EMP GenII OP </t>
  </si>
  <si>
    <t>MASTER LEDtube Starter EMP GenIII</t>
  </si>
  <si>
    <t>MASTER Value LEDCandle DT 1.8-25W E14 B35 CL G</t>
  </si>
  <si>
    <t>MASTER LEDCandleDT2.5-25W E14 B35 CL G</t>
  </si>
  <si>
    <t>MASTER Value LEDLusterDT2.5-25W E14 927P45CLG</t>
  </si>
  <si>
    <t>MASTER LEDLusterDT2.5-25W E14 927 P45CL G</t>
  </si>
  <si>
    <t>MASTER Value LEDLusterDT2.5-25W E27 927P45CLG</t>
  </si>
  <si>
    <t>MASTER LEDLusterDT2.5-25W E27 927 P45CL G</t>
  </si>
  <si>
    <t>MASTER Value LEDCandle DT 3.4-40W E14 927 B35 CL G</t>
  </si>
  <si>
    <t>MASTER LEDCandleDT3.4-40W E14 927 B35CL G</t>
  </si>
  <si>
    <t>MASTER Value LEDCandle DT 3.4-40W E27 927 B35 CL G</t>
  </si>
  <si>
    <t>MASTER LEDCandleDT3.4-40W E27 927 B35CL G</t>
  </si>
  <si>
    <t>MASTER Value LEDCandle DT 3.4-40W E14 927 BA35 CL G</t>
  </si>
  <si>
    <t>MASTER LEDCandleDT3.4-40W E14927 BA35CL G</t>
  </si>
  <si>
    <t>MASTER Value LEDLuster DT 3.4-40W E14 927 P45 CL G</t>
  </si>
  <si>
    <t>MASTER LEDLusterDT3.4-40W E14 927 P45CL G</t>
  </si>
  <si>
    <t>MASTER Value LEDLuster DT 3.5-40W E27 927 P45 CL G</t>
  </si>
  <si>
    <t>MASTER LEDLusterDT3.5-40W E27 927 P45CL G</t>
  </si>
  <si>
    <t>MASTER Value LEDLusterDT3.5-40W E27 927P45FRG</t>
  </si>
  <si>
    <t>MASTER LEDLusterDT3.5-40W E27 927 P45FR G</t>
  </si>
  <si>
    <t>MASTER Value LEDBulbDT5.9-60W E27 927A60CL G</t>
  </si>
  <si>
    <t>MASTER LEDBulbDT5.9-60W E27 927A60CL G</t>
  </si>
  <si>
    <t>MASTER Value LEDBulb DT 7.2-75W E27 927 A60 CL G</t>
  </si>
  <si>
    <t>MASTER LEDBulb DT7.2-75W E27 927A60CL G</t>
  </si>
  <si>
    <t>MASTER Value LEDBulb DT 10.5-100W E27 927 A60 CL G</t>
  </si>
  <si>
    <t>MASTER LEDBulbDT10.5-100W E27 927A60CLG</t>
  </si>
  <si>
    <t>MASTER LEDcandle DT 2.8-25W E14 BA38 CL</t>
  </si>
  <si>
    <t>MASTER LEDCandleDT2.5-25W E14 BA35 CL G</t>
  </si>
  <si>
    <t>MASTER LEDcandle DT 8-60W B40 E14 827 CL</t>
  </si>
  <si>
    <t>MASTER LEDCandleDT5.9-60W E14 927 B35 CL G</t>
  </si>
  <si>
    <t>MASTER LEDlustre DT 8-60W P50 E14 827 CL</t>
  </si>
  <si>
    <t>MASTER LEDLusterDT5.9-60W E14 927 P45 CL G</t>
  </si>
  <si>
    <t>MASTER LEDcandle DT 2.8-25W E14 B38 CL</t>
  </si>
  <si>
    <t>MASTER LEDlustre DT 2.8-25W E27 P48 CL</t>
  </si>
  <si>
    <t>MASTER LEDcandle DT 5.5-40W E14 B38 CL</t>
  </si>
  <si>
    <t>MASTER LEDcandle DT 5.5-40W E27 B38 CL</t>
  </si>
  <si>
    <t>MASTER LEDcandle DT 5.5-40W E14 BA38 CL</t>
  </si>
  <si>
    <t>MASTER LEDlustre DT 5.5-40W E14 P48 CL</t>
  </si>
  <si>
    <t>MASTER LEDlustre DT 5.5-40W E27 P48 CL</t>
  </si>
  <si>
    <t>MASTER LEDbulb DT 5.5-40W E27 A60 CL</t>
  </si>
  <si>
    <t>MASTER LEDBulb DT3.4-40W E27 927A60CL G</t>
  </si>
  <si>
    <t>MASTER LEDbulb DT 8-60W E27 A60 CL</t>
  </si>
  <si>
    <t>MASTER LEDtube HF 600mm HO 8W 840 T8</t>
  </si>
  <si>
    <t>MASTER LEDtube HF 600mm HO 8W840 T8</t>
  </si>
  <si>
    <t xml:space="preserve">MASTER LEDtube HF 600mm HO 8W 865 T8 </t>
  </si>
  <si>
    <t>MASTER LEDtube HF 600mm HO 8W865 T8</t>
  </si>
  <si>
    <t xml:space="preserve">MASTER LEDtube HF 1200mm HO 14W 840 T8 </t>
  </si>
  <si>
    <t>MASTER LEDtube HF 1200mm HO 14W840 T8</t>
  </si>
  <si>
    <t>MASTER LEDtube HF 1200mm HO 14W865 T8</t>
  </si>
  <si>
    <t>MASTER LEDtube HF 1200mm HO 14W830 T8</t>
  </si>
  <si>
    <t xml:space="preserve">MASTER LEDtube HF 1500mm HO 20W 840 T8 </t>
  </si>
  <si>
    <t>MASTER LEDtube HF 1500mm HO 20W840 T8</t>
  </si>
  <si>
    <t>MASTER LEDtube HF 1500mm HO 20W865 T8</t>
  </si>
  <si>
    <t>MASTER LEDtube HF 1500mm HO 20W830 T8</t>
  </si>
  <si>
    <t xml:space="preserve">MASTER LEDtube HF 1200mm UO 16W 840 T8 </t>
  </si>
  <si>
    <t>MASTER LEDtube HF 1200mm UO 16W840 T8</t>
  </si>
  <si>
    <t>MASTER LEDtube HF 1200mm UO 16W865 T8</t>
  </si>
  <si>
    <t>MASTER LEDtube HF 1200mm UO 16W830 T8</t>
  </si>
  <si>
    <t>MASTER LEDtube HF 1500mm UO 24W840 T8</t>
  </si>
  <si>
    <t>MASTER LEDtube HF 1500mm UO 24W865 T8</t>
  </si>
  <si>
    <t>MASTER LEDtube HF 1500mm UO 24W830 T8</t>
  </si>
  <si>
    <t>CorePro LEDtube 1200mm 14.5W840</t>
  </si>
  <si>
    <t>CorePro LEDtube 1200mm 15.5W 840 T8</t>
  </si>
  <si>
    <t>CorePro LEDtube 1200mm 14.5W865</t>
  </si>
  <si>
    <t>CorePro LEDtube 1200mm 15.5W 865 T8</t>
  </si>
  <si>
    <t>CorePro LEDtube 600mm 8W 840</t>
  </si>
  <si>
    <t>CorePro LEDtube 600mm 8W 840 T8</t>
  </si>
  <si>
    <t>CorePro LEDtube 600mm 8W 865</t>
  </si>
  <si>
    <t>CorePro LEDtube 600mm 8W 865 T8</t>
  </si>
  <si>
    <t>CorePro LEDtube 1500mm 20W 840</t>
  </si>
  <si>
    <t>CorePro LEDtube 1500mm 20W 840 T8</t>
  </si>
  <si>
    <t>CorePro LEDtube 1500mm 20W 865</t>
  </si>
  <si>
    <t>CorePro LEDtube 1500mm 20W 865 T8</t>
  </si>
  <si>
    <t>CorePro LEDtube 1200mm HO 18W 840 T8</t>
  </si>
  <si>
    <t>CorePro LEDtube 1500mm HO 24W 840 T8</t>
  </si>
  <si>
    <t>CorePro LEDtube 1200mm HO 18W 865 T8</t>
  </si>
  <si>
    <t>CorePro LEDtube 1500mm HO 24W 865 T8</t>
  </si>
  <si>
    <t>GGS101 PC</t>
  </si>
  <si>
    <t>SGS101/SGS103 BOWL PC ASSY (incl. clips)</t>
  </si>
  <si>
    <t>GGS102 PC</t>
  </si>
  <si>
    <t>SGS102/SGS104 BOWL PC</t>
  </si>
  <si>
    <t>Ledinaire Downlight</t>
  </si>
  <si>
    <t>DN070B LED12/830 12W 220-240V D150 RD EU</t>
  </si>
  <si>
    <t>Zapuštěný downlight tvar kruhu, externí driver, výška 82mm</t>
  </si>
  <si>
    <t>L65</t>
  </si>
  <si>
    <t>DN070B LED24/830 24W 220-240V D200 RD EU</t>
  </si>
  <si>
    <t>Zapuštěný downlight tvar kruhu, externí driver, výška 100mm</t>
  </si>
  <si>
    <t>Zapuštěný tenký downlight tvar kruhu, integrovaný driver, výška 45 mm, zespodu IP40</t>
  </si>
  <si>
    <t>IP40</t>
  </si>
  <si>
    <t>Zapuštěný tenký downlight tvar čtverce, integrovaný driver, výška 39 mm</t>
  </si>
  <si>
    <t>Přisazený tenký downlight, Ø 175 mm, výška 40 mm, zespodu IP40</t>
  </si>
  <si>
    <t>Přisazený tenký downlight, Ø 225 mm, výška 40 mm, zespodu IP40</t>
  </si>
  <si>
    <t>Zapuštěný downlight, leštěný reflektor</t>
  </si>
  <si>
    <t>Zapuštěný downlight, bílý reflektor</t>
  </si>
  <si>
    <t>Zapuštěný downlight, leštěný reflektor, možnost regulace DALI</t>
  </si>
  <si>
    <t>Zapuštěný downlight, bílý reflektor, možnost regulace DALI</t>
  </si>
  <si>
    <t>DN145B LED10S/830 PSU II WH</t>
  </si>
  <si>
    <t>Zapuštěný tenký downlight, zespodu IP44</t>
  </si>
  <si>
    <t>DN145B LED10S/840 PSU II WH</t>
  </si>
  <si>
    <t>DN145B LED20S/830 PSU II WH</t>
  </si>
  <si>
    <t>DN145B LED20S/840 PSU II WH</t>
  </si>
  <si>
    <t>DN145C LED10S/830 PSU II WH</t>
  </si>
  <si>
    <t>Přisazený tenký downlight, celé tělo IP44, výška rámečku 50 mm</t>
  </si>
  <si>
    <t>DN145C LED10S/840 PSU II WH</t>
  </si>
  <si>
    <t>DN145C LED20S/830 PSU II WH</t>
  </si>
  <si>
    <t>DN145C LED20S/840 PSU II WH</t>
  </si>
  <si>
    <t>RS060B G2 LDNR LED5-36/840 PSR II WH</t>
  </si>
  <si>
    <t>Výklopný zápustný spot, úhel vyzařování 36°, stmívatelný</t>
  </si>
  <si>
    <t>RS061B G2 LDNR LED5-36/840 PSR II WH</t>
  </si>
  <si>
    <t>RS071B 5S/827_30_40 40D PSR PI6 IP65 WH</t>
  </si>
  <si>
    <t>RS071B 5S/827_30_40 40D PSR PI6 IP65 BK</t>
  </si>
  <si>
    <t>RS071B 5S/827_30_40 60D PSR PI6 IP65 WH</t>
  </si>
  <si>
    <t>RS071B 5S/827_30_40 60D PSR PI6 IP65 BK</t>
  </si>
  <si>
    <t>RS071B Trim Accessory GD</t>
  </si>
  <si>
    <t>Ozdobné příslušenství zlaté</t>
  </si>
  <si>
    <t>RS071B Trim Accessory SI</t>
  </si>
  <si>
    <t>Ozdobné příslušenstv stříbrné</t>
  </si>
  <si>
    <t xml:space="preserve">CoreLine Recessed Spot </t>
  </si>
  <si>
    <t>Fixní zápustný spot, úhel vyzařování 38°, stmívatelný</t>
  </si>
  <si>
    <t>Výklopný zápustný spot, úhel vyzařování 38°, stmívatelný</t>
  </si>
  <si>
    <t>V projektovém sortimentu máme také downlighty s IP44, prodlouženou životností, UGR&lt;19, kompatibilní s centrálním nouzovým zdrojem atd.</t>
  </si>
  <si>
    <t>Nouzová svítidla</t>
  </si>
  <si>
    <t>Nouzový downlight</t>
  </si>
  <si>
    <t>WL070V LED11S/830 PSU II WH</t>
  </si>
  <si>
    <t>WL070V LED11S/840 PSU II WH</t>
  </si>
  <si>
    <t>WL070V LED17S/830 PSU II WH</t>
  </si>
  <si>
    <t>WL070V LED17S/840 PSU II WH</t>
  </si>
  <si>
    <t>WL070V LED17S/830 PSU MDU II WH</t>
  </si>
  <si>
    <t>WL070V LED17S/840 PSU MDU II WH</t>
  </si>
  <si>
    <t>WL140V LED12S/830 PSU WH</t>
  </si>
  <si>
    <t>WL140V LED12S/840 PSU WH</t>
  </si>
  <si>
    <t>WL140V LED12S/830 PSR MDU WH</t>
  </si>
  <si>
    <t>WL140V LED12S/840 PSR MDU WH</t>
  </si>
  <si>
    <t>WL140V LED20S/830 PSU WH</t>
  </si>
  <si>
    <t>WL140V LED20S/840 PSU WH</t>
  </si>
  <si>
    <t>WL140V LED34S/830 PSU WH</t>
  </si>
  <si>
    <t>WL140V LED34S/840 PSU WH</t>
  </si>
  <si>
    <t>WL140V LED34S/840 PSR MDU WH</t>
  </si>
  <si>
    <t>Projektory</t>
  </si>
  <si>
    <t>ST151T LED30S/930 MB BK</t>
  </si>
  <si>
    <t>ST151T LED30S/940 MB BK</t>
  </si>
  <si>
    <t>ST151T LED30S/930 WB BK</t>
  </si>
  <si>
    <t>ST151T LED30S/940 WB BK</t>
  </si>
  <si>
    <t>ST151T LED30S/930 MB WH</t>
  </si>
  <si>
    <t>ST151T LED30S/940 MB WH</t>
  </si>
  <si>
    <t>ST151T LED30S/930 WB WH</t>
  </si>
  <si>
    <t>ST151T LED30S/940 WB WH</t>
  </si>
  <si>
    <t>Kolejnicový napájecí systém</t>
  </si>
  <si>
    <t>Kolejnicová napájecí 3f lišta, délka 1m, černá</t>
  </si>
  <si>
    <t>Kolejnicová napájecí 3f lišta, délka 2m, černá</t>
  </si>
  <si>
    <t>Kolejnicová napájecí 3f lišta, délka 3m, černá</t>
  </si>
  <si>
    <t>Sada napaječe a koncovek pro ukončení lišty, pravá, černá</t>
  </si>
  <si>
    <t>Sada napaječe a koncovek pro ukončení lišty, levá, černá</t>
  </si>
  <si>
    <t>Spojka přímá, pro propojení dvou lišt, černá</t>
  </si>
  <si>
    <t>Spojka rohová, pro propojení dvou lišt, černá</t>
  </si>
  <si>
    <t>Spojka flexibilní, pro propojení dvou lišt, černá</t>
  </si>
  <si>
    <t>Spojka tvaru T, pro propojení tří lišt, vnější pravá, černá</t>
  </si>
  <si>
    <t>Spojka tvaru T, pro propojení tří lišt, vnější levá, černá</t>
  </si>
  <si>
    <t>Montážní třmen pro přisazenou montáž, černý</t>
  </si>
  <si>
    <t>Montážní třmen pro zavěšenou montáž, černý</t>
  </si>
  <si>
    <t>Stropní závěs s rozetou, černý</t>
  </si>
  <si>
    <t>Základna pro samostatnou přisazenou montáž, černá</t>
  </si>
  <si>
    <t>Kolejnicová napájecí 3f lišta, délka 1m, bílá</t>
  </si>
  <si>
    <t>Kolejnicová napájecí 3f lišta, délka 2m, bílá</t>
  </si>
  <si>
    <t>Kolejnicová napájecí 3f lišta, délka 3m, bílá</t>
  </si>
  <si>
    <t>Sada napaječe a koncovek pro ukončení lišty, pravá, bílá</t>
  </si>
  <si>
    <t>Sada napaječe a koncovek pro ukončení lišty, levá, bílá</t>
  </si>
  <si>
    <t>Spojka přímá, pro propojení dvou lišt, bílá</t>
  </si>
  <si>
    <t>Spojka rohová, pro propojení dvou lišt, bílá</t>
  </si>
  <si>
    <t>Spojka flexibilní, pro propojení dvou lišt, bílá</t>
  </si>
  <si>
    <t>Spojka tvaru T, pro propojení tří lišt, vnější pravá, bílá</t>
  </si>
  <si>
    <t>Spojka tvaru T, pro propojení tří lišt, vnější levá, bílá</t>
  </si>
  <si>
    <t>Montážní třmen pro přisazenou montáž, bílý</t>
  </si>
  <si>
    <t>Montážní třmen pro zavěšenou montáž, bílý</t>
  </si>
  <si>
    <t>Stropní závěs s rozetou, bílý</t>
  </si>
  <si>
    <t>Základna pro samostatnou přisazenou montáž, bílá</t>
  </si>
  <si>
    <t>Lanko délky 1,5 m</t>
  </si>
  <si>
    <t>Lanko délky 3 m</t>
  </si>
  <si>
    <t>Lanko délky 5 m</t>
  </si>
  <si>
    <t>Lišty jsou dostupné rovněž ve stříbrné barvě, v zapuštěném provedení či pro DALI stmívání. Příslušenství je dostupné i v dalších provedeních (X spojky, středové napáječe).</t>
  </si>
  <si>
    <t>Ledinaire EcoSet</t>
  </si>
  <si>
    <t>RC075 34S/840 ESW W60L60 OC EcoSet SC</t>
  </si>
  <si>
    <t>Čtverec, kancelářská optika (UGR&lt;19),Backlite, bezdrátové autonomní ovládání, vč. konektoru a bezp. lanka</t>
  </si>
  <si>
    <t>EXT2010 OCC DL PIR AC Sensor RS WH ESW</t>
  </si>
  <si>
    <t>Ledinaire EcoSet senzor, bezdrátový</t>
  </si>
  <si>
    <t>EcoSet BLE IR Remote Control</t>
  </si>
  <si>
    <t>Ledinaire EcoSet dálkové ovládání pro nastavení senzorů a svítidel</t>
  </si>
  <si>
    <t>EcoSet BLE Wall Switch</t>
  </si>
  <si>
    <t xml:space="preserve">Ledinaire EcoSet nástěnný vypínač </t>
  </si>
  <si>
    <t>Čtverec, kancelářská optika (UGR&lt;19),Backlite, bez konektoru a bezp. lanka</t>
  </si>
  <si>
    <t>Čtverec, nekancelářská optika (UGR&lt;22),Backlite, bez konektoru a bezp. lanka</t>
  </si>
  <si>
    <t>RC065B G5 34S/840 PSD W60L60 OC CFW</t>
  </si>
  <si>
    <t>Čtverec, kancelářská optika (UGR&lt;19),Backlite, bez konektoru a bezp. lanka, DALI</t>
  </si>
  <si>
    <t>RC065B G5 34_36S/830_40 PSU 30x120 OC SC</t>
  </si>
  <si>
    <t>RC132V G6 34S/830 PSU W60L60 NOC</t>
  </si>
  <si>
    <t>Čtverec, UGR&lt;22, zespodu IP44, Backlite</t>
  </si>
  <si>
    <t>RC132V G6 36S/840 PSU W60L60 NOC</t>
  </si>
  <si>
    <t>RC132V G6 43S/840 PSU W60L60 NOC BN</t>
  </si>
  <si>
    <t>Čtverec, UGR&lt;22, zespodu IP44, Backlite, HE</t>
  </si>
  <si>
    <t>22,5​</t>
  </si>
  <si>
    <t>RC132V G6 36S/840 PSU W60L60 NOC IP65_20</t>
  </si>
  <si>
    <t>Čtverec, UGR&lt;22, zespodu IP65, Backlite</t>
  </si>
  <si>
    <t>RC132V G6 50S/940 PSU W60L60 NOC IP65</t>
  </si>
  <si>
    <t>Čtverec, UGR&lt;22, celé svítidlo IP65, Backlite</t>
  </si>
  <si>
    <t>RC132V G6 29_36_43S/830_40 PSU W60L60 OC</t>
  </si>
  <si>
    <t>RC132V G6 29_36_43S/830_40 PSD W60L60 OC</t>
  </si>
  <si>
    <t>RC132V G6 31_36_43S/940 PSD W60L60 OC</t>
  </si>
  <si>
    <t>Čtverec, UGR&lt;19, zespodu IP44, Backlite, Multilumen, DALI</t>
  </si>
  <si>
    <t>Čtverec, UGR&lt;19, zespodu IP44, Backlite, HE</t>
  </si>
  <si>
    <t>Čtverec, UGR&lt;19, zespodu IP44, Backlite, HE, DALI</t>
  </si>
  <si>
    <t>RC132V G6 34S/830 PSU W60L60 OC</t>
  </si>
  <si>
    <t>Čtverec, UGR&lt;19, zespodu IP44, Backlite</t>
  </si>
  <si>
    <t>RC132V G6 36S/840 PSU W60L60 OC</t>
  </si>
  <si>
    <t>RC132V G6 36S/840 PSD W60L60 OC</t>
  </si>
  <si>
    <t>Čtverec, UGR&lt;19, zespodu IP44, Backlite, DALI</t>
  </si>
  <si>
    <t>RC132V G6 50S/840 PSD W60L60 OC</t>
  </si>
  <si>
    <t>38​,0</t>
  </si>
  <si>
    <t>RC132V G6 48S/940 PSU W60L60 OC IP65</t>
  </si>
  <si>
    <t>Čtverec, UGR&lt;19, celé svítidlo IP65, Backlite</t>
  </si>
  <si>
    <t>RC132V G6 48S/940 PSD W60L60 OC IP65</t>
  </si>
  <si>
    <t>Čtverec, UGR&lt;19, celé svítidlo IP65, Backlite, DALI</t>
  </si>
  <si>
    <t>RC132V G6 36S/840 PSU W60L60 OC BN</t>
  </si>
  <si>
    <t>RC132V G6 43S/840 PSU W60L60 OC BN</t>
  </si>
  <si>
    <t>RC132V G6 50S/840 PSU W60L60 OC BN</t>
  </si>
  <si>
    <t>RC132V G6 36S/840 PSU W30L120 NOC</t>
  </si>
  <si>
    <t>Obdélník, UGR&lt;22, zespodu IP44, Backlite</t>
  </si>
  <si>
    <t>RC132V G6 36S/840 PSU W30L120 OC</t>
  </si>
  <si>
    <t>Obdélník, UGR&lt;19, zespodu IP44, Backlite</t>
  </si>
  <si>
    <t>RC132V G6 36S/840 PSD W30L120 OC</t>
  </si>
  <si>
    <t>Obdélník, UGR&lt;19, zespodu IP44, Backlite, DALI</t>
  </si>
  <si>
    <t>RC136B 28S_34S_40S/830 PSU W60L60 NOC</t>
  </si>
  <si>
    <t>Čtverec, svícení po stranách, standardní optika (UGR&lt;22), zespodu IP44, 3 sv. toky</t>
  </si>
  <si>
    <t>Čtverec, svícení po stranách, kancelářská optika (UGR&lt;19), zespodu IP44, 3 sv. toky</t>
  </si>
  <si>
    <t>RC136B 31S_37S_43S/840 PSD W60L60 NOC</t>
  </si>
  <si>
    <t>Čtverec, svícení po stranách, standardní optika (UGR&lt;22), zesp. IP44, DALI, 3 sv. toky</t>
  </si>
  <si>
    <t>Čtverec, svícení po stranách, kancelářská optika (UGR&lt;19), zesp. IP44, DALI, 3 sv. toky</t>
  </si>
  <si>
    <t>RC136B 60S/840 PSU W60L60 OC</t>
  </si>
  <si>
    <t>Čtverec, svícení po stranách, kancelářská optika (UGR&lt;19), zesp. IP44</t>
  </si>
  <si>
    <t>RC136B 31S_37S_43S/840 PSD W30L120 OC</t>
  </si>
  <si>
    <t>RC159Z Plaster Ceiling SMB-PLC </t>
  </si>
  <si>
    <t>RC159Z Safety Cable </t>
  </si>
  <si>
    <t>RC065Z SC</t>
  </si>
  <si>
    <t>RC159Z Suspension set SME-2 WH </t>
  </si>
  <si>
    <t>RC159Z SMB W60L60 </t>
  </si>
  <si>
    <t>RC159Z SMB W30L120 </t>
  </si>
  <si>
    <t>RC059Z SMB W60L60 </t>
  </si>
  <si>
    <t>SM155Z Suspension set CL fastset</t>
  </si>
  <si>
    <t>Přisazená svítidla</t>
  </si>
  <si>
    <t>SM060C LED40S/840 PSU W20L120 NOC</t>
  </si>
  <si>
    <t>SM060C LED34S/840 PSU W20L120 OC</t>
  </si>
  <si>
    <t>Přisazený obdélník, standardní optika (UGR&lt;22), zespodu IP44, 3 sv. toky</t>
  </si>
  <si>
    <t>SM136V 31S_37S_43S/840 PSU W20L120 OC</t>
  </si>
  <si>
    <t>Přisazený obdélník, kancelářská optika (UGR&lt;19), zespodu IP44, 3 sv. toky</t>
  </si>
  <si>
    <t>SM136V 31S_37S_43S/840 PSD W20L120 NOC</t>
  </si>
  <si>
    <t>Přisazený obdélník, standardní optika (UGR&lt;22), zespodu IP44, DALI, 3 sv. toky</t>
  </si>
  <si>
    <t>Přisazený obdélník, kancelářská optika (UGR&lt;19), zespodu IP44, DALI, 3 sv. toky</t>
  </si>
  <si>
    <t>SM136V 60S/840 PSU W20L120 OC</t>
  </si>
  <si>
    <t>SM136V 60S/840 PSD W20L120 OC</t>
  </si>
  <si>
    <t>SM136V 31S_37S_43S/840 PSD W20L150 OC</t>
  </si>
  <si>
    <t xml:space="preserve">Prachotěsná svítidla </t>
  </si>
  <si>
    <t xml:space="preserve">Ledinaire Waterproof </t>
  </si>
  <si>
    <t>WT060C LED18S/840 PSU L600 BN</t>
  </si>
  <si>
    <t>Prachotěs, IK08, napájení pouze z jedné strany, konektor s WAGO svorkou, eco (hnědý) obal</t>
  </si>
  <si>
    <t>IP66</t>
  </si>
  <si>
    <t>WT060C LED25S/840 PSU L1200 BN</t>
  </si>
  <si>
    <t>WT060C LED36S/840 PSU L1200 BN</t>
  </si>
  <si>
    <t>WT060C LED36S/865 PSU L1200 BN</t>
  </si>
  <si>
    <t>WT060C LED34S/840 PSU L1500 BN</t>
  </si>
  <si>
    <t>WT060C LED56S/840 PSU L1500 BN</t>
  </si>
  <si>
    <t>WT060C LED56S/865 PSU L1500 BN</t>
  </si>
  <si>
    <t>WT060C LED80S/840 PSU L1800 BN</t>
  </si>
  <si>
    <t>WT060C LED25S/840 PSU TW1 L1200 BN</t>
  </si>
  <si>
    <t>Prachotěs, IK08, průběžná montáž, na obou stranách konektor s WAGO svorkou, eco (hnědý) obal</t>
  </si>
  <si>
    <t>WT060C LED36S/840 PSU TW1 L1200 BN</t>
  </si>
  <si>
    <t>WT060C LED34S/840 PSU TW1 L1500 BN</t>
  </si>
  <si>
    <t>WT060C LED56S/840 PSU TW1 L1500 BN</t>
  </si>
  <si>
    <t>Ledinaire Waterproof</t>
  </si>
  <si>
    <t>WT065C LED29_48S/840 PSU L1200</t>
  </si>
  <si>
    <t>Prachotěs, IK08, napájení pouze z jedné strany, konektor s WAGO svorkou</t>
  </si>
  <si>
    <t>WT065C LED41_68S/840 PSU L1500</t>
  </si>
  <si>
    <t>WT065C LED29_48S/840 PSU L1200 TW1</t>
  </si>
  <si>
    <t>Prachotěs, IK08, průběžná montáž, na obou stranách konektor s WAGO svorkou</t>
  </si>
  <si>
    <t>WT065C LED41_68S/840 PSU L1500 TW1</t>
  </si>
  <si>
    <t>WT065C G3 LED18S/840 PSU L600 BN</t>
  </si>
  <si>
    <t>L75</t>
  </si>
  <si>
    <t>WT065C G3 LED24S/840 PSU L1200 BN</t>
  </si>
  <si>
    <t>WT065C G3 LED48S/840 PSU L1200 BN</t>
  </si>
  <si>
    <t>WT065C G3 LED35S/840 PSU L1500 BN</t>
  </si>
  <si>
    <t>WT065C G3 LED68S/840 PSU L1500 BN</t>
  </si>
  <si>
    <t>WT065C G3 LED74S/840 PSU L1500 BN</t>
  </si>
  <si>
    <t>WT120C G2 LED34S/840 PSU L1500</t>
  </si>
  <si>
    <t>WT120C G2 LED60S/840 PSU L1500</t>
  </si>
  <si>
    <t>WT120C G2 LED80S/840 PSU L1500</t>
  </si>
  <si>
    <t>WT120C G2 LED19S/840 PSD L600</t>
  </si>
  <si>
    <t>WT120C G2 LED27S/840 PSD L1200</t>
  </si>
  <si>
    <t>WT120C G2 LED40S/840 PSD L1200</t>
  </si>
  <si>
    <t>WT120C G2 LED34S/840 PSD L1500</t>
  </si>
  <si>
    <t>WT120C G2 LED60S/840 PSD L1500</t>
  </si>
  <si>
    <t>WT120C G2 LED80S/840 PSD L1500</t>
  </si>
  <si>
    <t>Coreline Waterproof tubular</t>
  </si>
  <si>
    <t>WT210C LED50S/840 PSU TW1 PC L1200</t>
  </si>
  <si>
    <t>Prachotěs, IK10, IP68, průběžná montáž, možnost přisazené i závěsné montáže</t>
  </si>
  <si>
    <t>IP68</t>
  </si>
  <si>
    <t>WT210C LED70S/840 PSU TW1 PC L1500</t>
  </si>
  <si>
    <t>WT210C LED50S/840 PSU TW1 PMMA L1200</t>
  </si>
  <si>
    <t>WT210C LED39S/840 PSU TW1 PMMA L1500</t>
  </si>
  <si>
    <t>WT210C LED70S/840 PSU TW1 PMMA L1500</t>
  </si>
  <si>
    <t>WT210Z SW2</t>
  </si>
  <si>
    <t>Lankový závěs pro vnitřní montáž</t>
  </si>
  <si>
    <t>WT210Z SC</t>
  </si>
  <si>
    <t>Řetízkový závěs pro vnitřní i  venkovní montáž</t>
  </si>
  <si>
    <t>Ledinaire Waterproof Tube Housing</t>
  </si>
  <si>
    <t>WT050C 1xTLED L1200</t>
  </si>
  <si>
    <t>WT050C 2xTLED L1200</t>
  </si>
  <si>
    <t>WT050C 1xTLED L1500</t>
  </si>
  <si>
    <t>WT050C 2xTLED L1500</t>
  </si>
  <si>
    <t>Světelné lišty</t>
  </si>
  <si>
    <t>BN021C LED5S/830 L300</t>
  </si>
  <si>
    <t>Délka 30 cm, 90cm přívodní kabel k nasvorkování, 15cm propojovací kabel</t>
  </si>
  <si>
    <t>BN021C LED5S/840 L300</t>
  </si>
  <si>
    <t>BN021C LED10S/830 L600</t>
  </si>
  <si>
    <t>Délka 60 cm, 90cm přívodní kabel k nasvorkování, 15cm propojovací kabel</t>
  </si>
  <si>
    <t>BN021C LED10S/840 L600</t>
  </si>
  <si>
    <t>BN021C LED14S/830 L900</t>
  </si>
  <si>
    <t>Délka 90 cm, 90cm přívodní kabel k nasvorkování, 15cm propojovací kabel</t>
  </si>
  <si>
    <t>BN021C LED15S/840 L900</t>
  </si>
  <si>
    <t>BN021C LED19S/830 L1200</t>
  </si>
  <si>
    <t>Délka 120 cm, 90cm přívodní kabel k nasvorkování, 15cm propojovací kabel</t>
  </si>
  <si>
    <t>BN021C LED20S/840 L1200</t>
  </si>
  <si>
    <t>BN021C LED24S/830 L1500</t>
  </si>
  <si>
    <t>Délka 1500 cm, 90cm přívodní kabel k nasvorkování, 15cm propojovací kabel</t>
  </si>
  <si>
    <t>BN021C LED25S/840 L1500</t>
  </si>
  <si>
    <t>Délka 60 cm, vstup do svítidla ze 3 stran, možnost 1-fázové průběžné montáže</t>
  </si>
  <si>
    <t>Průmyslová svítidla</t>
  </si>
  <si>
    <t>Ledinaire Highbay</t>
  </si>
  <si>
    <t>BY020P G2 LED105S/840 PSU WB GR</t>
  </si>
  <si>
    <t>Průmyslové svítidlo, IK06, nestmívatelné, široká optika (90°)</t>
  </si>
  <si>
    <t>BY021P G2 LED205S/840 PSU WB GR</t>
  </si>
  <si>
    <t xml:space="preserve">CoreLine Value Highbay </t>
  </si>
  <si>
    <t>BY100P LED100S/840 PSU WB</t>
  </si>
  <si>
    <t>Průmyslové svítidlo, IK06, nestmívatelné, široká optika 90°</t>
  </si>
  <si>
    <t>BY101P LED200S/840 PSU WB</t>
  </si>
  <si>
    <t>BY102P LED260S/840 PSU WB</t>
  </si>
  <si>
    <t>Průmyslové svítidlo, IK08, nestmívatelné, úzká optika 55°, pro teplotu prostředí až +45°C</t>
  </si>
  <si>
    <t>Průmyslové svítidlo, IK08, nestmívatelné, široká optika 84°, pro teplotu prostředí až +45°C</t>
  </si>
  <si>
    <t>BY120P G5 LED105S/865 PSU NB</t>
  </si>
  <si>
    <t>Průmyslové svítidlo, IK08, stmívatelné, široká optika 84°, pro teplotu prostředí až +45°C</t>
  </si>
  <si>
    <t>BY121P G5 LED105S/865 PSD NB</t>
  </si>
  <si>
    <t>BY121P G5 LED105S/865 PSD WB</t>
  </si>
  <si>
    <t>BY120P G5 LED150S/840 PSU NB</t>
  </si>
  <si>
    <t>BY120P G5 LED150S/840 PSU WB</t>
  </si>
  <si>
    <t>BY121P G5 LED150S/840 PSD NB</t>
  </si>
  <si>
    <t>Průmyslové svítidlo, IK08, stmívatelné, úzká optika 55°, pro teplotu prostředí až +45°C</t>
  </si>
  <si>
    <t>BY121P G5 LED150S/840 PSD WB</t>
  </si>
  <si>
    <t>BY121P G5 LED200S/865 PSU NB</t>
  </si>
  <si>
    <t>BY121P G5 LED200S/865 PSD NB</t>
  </si>
  <si>
    <t>BY121P G5 LED200S/865 PSD WB</t>
  </si>
  <si>
    <t>BY122P G5 LED250S/865 PSU NB</t>
  </si>
  <si>
    <t>BY122P G5 LED250S/865 PSD NB</t>
  </si>
  <si>
    <t>BY122P G5 LED250S/865 PSD WB</t>
  </si>
  <si>
    <t>BY122P G5 LED300S/840 PSU NB</t>
  </si>
  <si>
    <t>BY122P G5 LED300S/840 PSU WB</t>
  </si>
  <si>
    <t>BY122P G5 LED300S/840 PSD NB</t>
  </si>
  <si>
    <t>BY122P G5 LED300S/840 PSD WB</t>
  </si>
  <si>
    <t>MOUNTING HOOK</t>
  </si>
  <si>
    <t>Závěsné oko, kompatibilní se všemi generacemi Coreline Highbay, standardně součástí balení</t>
  </si>
  <si>
    <t>BY121Z G5 BR L200​</t>
  </si>
  <si>
    <t>Svítidla CoreLine Highbay jsou vhodná i pro použití v potravinářství.</t>
  </si>
  <si>
    <t>BVP111 LED49-4S/730 S</t>
  </si>
  <si>
    <t>BVP111 LED51-4S/740 S</t>
  </si>
  <si>
    <t>BVP111 LED49-4S/730 OFA52</t>
  </si>
  <si>
    <t>BVP111 LED51-4S/740 OFA52</t>
  </si>
  <si>
    <t>BVP111 LED73-4S/740 OFA52</t>
  </si>
  <si>
    <t> 6 278</t>
  </si>
  <si>
    <t>CoreLine Tempo</t>
  </si>
  <si>
    <t>BVP125 LED80-4S/740 A</t>
  </si>
  <si>
    <t>Střední LED světlomet, asymetrická optika</t>
  </si>
  <si>
    <t>BVP125 LED80-4S/740 S</t>
  </si>
  <si>
    <t>Střední LED světlomet, symetrická optika</t>
  </si>
  <si>
    <t>BVP125 LED120-4S/740 A</t>
  </si>
  <si>
    <t>BVP125 LED120-4S/740 S</t>
  </si>
  <si>
    <t>BVP130 LED160/740 A/52</t>
  </si>
  <si>
    <t>Velký LED světlomet, asymetrická optika</t>
  </si>
  <si>
    <t>BVP130 LED160/740 S</t>
  </si>
  <si>
    <t>Velký LED světlomet, symetrická optika</t>
  </si>
  <si>
    <t>BVP130 LED210/740 S</t>
  </si>
  <si>
    <t>BVP130 LED260/740 S</t>
  </si>
  <si>
    <t>L96</t>
  </si>
  <si>
    <t xml:space="preserve">Ledinaire SOLAR floodlight </t>
  </si>
  <si>
    <t>BVP085 LED09/840</t>
  </si>
  <si>
    <t>LED světlomet solární, externí solární panel, 5m propoj. kabel, vč. dálkového ovladače</t>
  </si>
  <si>
    <t>BVP085 LED17/830</t>
  </si>
  <si>
    <t>BVP085 LED18/840</t>
  </si>
  <si>
    <t>BVP085 LED26/830</t>
  </si>
  <si>
    <t>BVP085 LED28/840</t>
  </si>
  <si>
    <t>BVP085 LED42/830</t>
  </si>
  <si>
    <t>BVP085 LED45/840</t>
  </si>
  <si>
    <t>Ledinaire Streetlight</t>
  </si>
  <si>
    <t>BRP056 LED53/730 PSU 42W SLF CE</t>
  </si>
  <si>
    <t>sodík 70W</t>
  </si>
  <si>
    <t>CoreLine Malaga LED</t>
  </si>
  <si>
    <t>sodík 50W</t>
  </si>
  <si>
    <t xml:space="preserve">ZRP100 SPIG ADAP CL MALAGA+LN STREETLIGHT                          </t>
  </si>
  <si>
    <t>ZRP220 AD60/60 A5</t>
  </si>
  <si>
    <t>Lomený výložník na stožár, Ø 60mm, úhel 5°</t>
  </si>
  <si>
    <t>BGP307 LED25-4S/740 II DM11 48/60S</t>
  </si>
  <si>
    <t>L97</t>
  </si>
  <si>
    <t>BGP307 LED30-4S/740 II DM11 48/60S</t>
  </si>
  <si>
    <t>BGP307 LED35-4S/740 II DM11 48/60S</t>
  </si>
  <si>
    <t>BGP307 LED45-4S/740 II DM11 48/60S</t>
  </si>
  <si>
    <t>BGP307 LED54-4S/740 II DM11 48/60S</t>
  </si>
  <si>
    <t>BGP307 LED69-4S/740 II DM11 48/60S</t>
  </si>
  <si>
    <t>BGP307 LED84-4S/740 II DM11 48/60S</t>
  </si>
  <si>
    <t>BGP307 LED99-4S/740 II DM11 48/60S</t>
  </si>
  <si>
    <t>BGP307 LED109-4S/740 II DM11 48/60S</t>
  </si>
  <si>
    <t>L95</t>
  </si>
  <si>
    <t>BGP307 LED120-4S/740 II DM11 48/60S</t>
  </si>
  <si>
    <t>BGP290 LED45/740 II DM10 48/60S</t>
  </si>
  <si>
    <t>BGP290 LED60/740 II DM10 48/60S</t>
  </si>
  <si>
    <t>BGP291 LED85-4S/740 II DM10 48/60S</t>
  </si>
  <si>
    <t>BGP292 LED120-4S/740 II DM10 48/60S</t>
  </si>
  <si>
    <t>BGP292 LED170-4S/740 II DM10 48/60S</t>
  </si>
  <si>
    <t>L94</t>
  </si>
  <si>
    <t>BGP282 LED69-4S/757 I DPR1 CLO 48/60S</t>
  </si>
  <si>
    <t>BGP282 LED84-4S/757 I DPR1 CLO 48/60S</t>
  </si>
  <si>
    <t>BGP282 LED94-4S/757 I DPR1 CLO 48/60S</t>
  </si>
  <si>
    <t>BGP282 LED120-4S/757 I DPR1 CLO 48/60S</t>
  </si>
  <si>
    <t>BGP282 LED130-4S/757 I DPR1 CLO 48/60S</t>
  </si>
  <si>
    <t>BPP008 LED-MP 830 PSU I GR 60P</t>
  </si>
  <si>
    <t>Sadové LED svítidlo se symetrickou kruhovou optikou, součástí je 6m kabel</t>
  </si>
  <si>
    <t>BPP008 LED-MP 740 PSU I GR 60P</t>
  </si>
  <si>
    <t>BDP260 LED39-4S/740 II DS50 62P</t>
  </si>
  <si>
    <t>Sadové LED svítidlo se symetrickou kruhovou optikou, instalace na stožár Ø 60 mm</t>
  </si>
  <si>
    <t>BDP260 LED50-4S/740 II DS50 62P</t>
  </si>
  <si>
    <t>BDP260 LED74-4S/740 II DS50 62P</t>
  </si>
  <si>
    <t>PILA Ceiling RD 10W 4000K W 06</t>
  </si>
  <si>
    <t>Nástěnné/stropní svítidlo, kulaté Ø 250 mm, výška 68 mm</t>
  </si>
  <si>
    <t>PILA Ceiling RD 17W 4000K W 06</t>
  </si>
  <si>
    <t>Nástěnné/stropní svítidlo, kulaté Ø 320 mm, výška 68 mm</t>
  </si>
  <si>
    <t>PILA Ceiling RD LED10W 830 IP44</t>
  </si>
  <si>
    <t>Nástěnné/stropní svítidlo, kulaté Ø 240 mm, výška 50 mm</t>
  </si>
  <si>
    <t>PILA Ceiling RD LED10W 840 IP44</t>
  </si>
  <si>
    <t>PILA Ceiling RD LED24W 830 IP44</t>
  </si>
  <si>
    <t>PILA Ceiling RD LED24W 840 IP44</t>
  </si>
  <si>
    <t>Nástěnné/stropní svítidlo, kulaté Ø 380 mm, výška 50 mm</t>
  </si>
  <si>
    <t>PILA WL007C LED10S/840 PSU RND WH G2</t>
  </si>
  <si>
    <t>IP54</t>
  </si>
  <si>
    <t>PILA WL007C LED16S/840 PSU RND WH G2</t>
  </si>
  <si>
    <t>PILA WL007C LED14S/740 PSU OVL WH</t>
  </si>
  <si>
    <t>Nástěnné/stropní svítidlo, oválné, IK06</t>
  </si>
  <si>
    <r>
      <t>PILA WL007C LED13S/840 PSU RND MDU WH</t>
    </r>
    <r>
      <rPr>
        <sz val="11"/>
        <color rgb="FFFF0000"/>
        <rFont val="Calibri"/>
        <family val="2"/>
        <scheme val="minor"/>
      </rPr>
      <t xml:space="preserve"> </t>
    </r>
  </si>
  <si>
    <t>Nástěnné/stropní svítidlo, kulaté, IK06, radarové pohybové čidlo</t>
  </si>
  <si>
    <t>PILA DN020B LED22/830 22.5W D200 RD EU</t>
  </si>
  <si>
    <t>LED panel 600x600 mm, standardní optika (UGR&lt;22)</t>
  </si>
  <si>
    <t>L55</t>
  </si>
  <si>
    <t>LED panel 600x600 mm, kancelářská optika (UGR&lt;19)</t>
  </si>
  <si>
    <t>PILA WT008C 20S/840 PSU L600 CLASSIC</t>
  </si>
  <si>
    <t>Prachotěsné svítidlo, délka 600 mm, IK08</t>
  </si>
  <si>
    <t>PILA WT008C 40S/840 PSU L1200 CLASSIC</t>
  </si>
  <si>
    <t>Prachotěsné svítidlo, délka 1200 mm, IK08</t>
  </si>
  <si>
    <t>PILA WT008C 60S/840 PSU L1500 CLASSIC</t>
  </si>
  <si>
    <t>Prachotěsné svítidlo, délka 1500 mm, IK08</t>
  </si>
  <si>
    <t>PILA WT008C 20S/840 PSU L600 TW CLASSIC</t>
  </si>
  <si>
    <t>Prachotěsné svítidlo, délka 600 mm, IK08, průběžná montáž</t>
  </si>
  <si>
    <t>PILA WT008C 40S/840 PSU L1200 TW CLASSIC</t>
  </si>
  <si>
    <t>Prachotěsné svítidlo, délka 1200 mm, IK08, průběžná montáž</t>
  </si>
  <si>
    <t>PILA WT008C 60S/840 PSU L1500 TW CLASSIC</t>
  </si>
  <si>
    <t>Prachotěsné svítidlo, délka 1500 mm, IK08, průběžná montáž</t>
  </si>
  <si>
    <t>Panel Suspension SW</t>
  </si>
  <si>
    <t>Panel PCV clip SW</t>
  </si>
  <si>
    <t>Lištové svítidlo, délka 1200 mm</t>
  </si>
  <si>
    <t>PILA BY007P G2 LED100S/840 PSU WB</t>
  </si>
  <si>
    <t xml:space="preserve">PILA BVP008 10W 3000K </t>
  </si>
  <si>
    <t>Světlomet, IK06, symetrická optika</t>
  </si>
  <si>
    <t xml:space="preserve">PILA BVP008 10W 4000K </t>
  </si>
  <si>
    <t xml:space="preserve">PILA BVP008 20W 3000K </t>
  </si>
  <si>
    <t xml:space="preserve">PILA BVP008 20W 4000K </t>
  </si>
  <si>
    <t xml:space="preserve">PILA BVP008 50W 3000K </t>
  </si>
  <si>
    <t xml:space="preserve">PILA BVP008 50W 4000K </t>
  </si>
  <si>
    <t xml:space="preserve">PILA BVP008 100W 4000K </t>
  </si>
  <si>
    <t xml:space="preserve">PILA BVP008 200W 4000K </t>
  </si>
  <si>
    <t xml:space="preserve">PILA BVP008 20W 4000K MDU </t>
  </si>
  <si>
    <t>Světlomet, IK06, symetrická optika, IR pohybové čidlo</t>
  </si>
  <si>
    <t xml:space="preserve">PILA BVP008 50W 4000K MDU </t>
  </si>
  <si>
    <t>MASTER LEDBulb ND 2.3-40W E27 840 A60 CL G EEL A</t>
  </si>
  <si>
    <t>MASTER LEDBulb ND 2.3-40W E27 827 A60 CLG UE</t>
  </si>
  <si>
    <t>MASTER LEDBulb ND 2.3-40W E27 830 A60 CL G UE</t>
  </si>
  <si>
    <t>MASTER LEDBulb ND 2.3-40W E27 840 A60 CL G UE</t>
  </si>
  <si>
    <t>MASTER LEDBulb ND 2.3-40W E27 827 A60 FR G UE</t>
  </si>
  <si>
    <t>MASTER LEDBulb ND 2.3-40W E27 840 A60 FR G UE</t>
  </si>
  <si>
    <t>MASTER LEDBulb D 4-60W E27 827 A60 CL G UE</t>
  </si>
  <si>
    <t>MASTER LEDBulb ND 4-60W E27 827 A60 CL G UE</t>
  </si>
  <si>
    <t>MASTER LEDBulb D 4-60W E27 830 A60 CL G UE</t>
  </si>
  <si>
    <t>MASTER LEDBulb ND 4-60W E27 830 A60 CL G UE</t>
  </si>
  <si>
    <t>MASTER LEDBulb ND 4-60W E27 840 A60 CL G UE</t>
  </si>
  <si>
    <t>MASTER LEDBulb ND 4-60W E27 830 A60 CL G EEL A</t>
  </si>
  <si>
    <t>MASTER LEDBulb ND 4-60W E27 840 A60 CL G EEL A</t>
  </si>
  <si>
    <t>MASTER LEDBulb ND 4-60W E27 827 A60 FR G UE</t>
  </si>
  <si>
    <t>MASTER LEDBulb ND 4-60W E27 830 A60 FR G UE</t>
  </si>
  <si>
    <t>MASTER LEDBulb D 4-60W E27 830 A60 FR G UE</t>
  </si>
  <si>
    <t>MASTER LEDBulb ND4-60W E27 840 A60 FR G UE</t>
  </si>
  <si>
    <t>MASTER LEDBulb ND 5.2-75W E27 830 A70 CL G  EEL A</t>
  </si>
  <si>
    <t>MASTER LEDBulb ND 5.2-75W E27 840 A70 CL G EEL A</t>
  </si>
  <si>
    <t>MASTER LEDBulb ND 5.2-75W E27 827 A60 CL G UE</t>
  </si>
  <si>
    <t>MASTER LEDBulb ND 5.2-75W E27 830 A60 CL G UE</t>
  </si>
  <si>
    <t>MASTER LEDBulb ND 5.2-75W E27 840 A60 CL G UE</t>
  </si>
  <si>
    <t>MASTER LEDBulb ND 5.2-75W E27 830 A60 FR G UE</t>
  </si>
  <si>
    <t>MASTER LEDBulb ND 7.3-100W E27 840 A70 CL G EEL A</t>
  </si>
  <si>
    <t>MASTER LEDBulb ND 7.3-100W E27 830 A70 FR G EEL A</t>
  </si>
  <si>
    <t>MASTER LEDBulb ND 7.3-100W E27 840 A70 FR G EEL A</t>
  </si>
  <si>
    <t>MASTER LEDBulb ND 7.3-100W E27 827 A60 CL G UE</t>
  </si>
  <si>
    <t>MASTER LEDBulb ND 7.3-100W E27 830 A60 CL GUE</t>
  </si>
  <si>
    <t>MASTER LEDBulb ND 7.3-100W E27 840 A60 CL GUE</t>
  </si>
  <si>
    <t>MASTER LEDBulb ND 7.3-100W E27 830 A60 FR G UE</t>
  </si>
  <si>
    <t>MASTER LEDBulb ND 7.3-100W E27 827 A60 FR G UE</t>
  </si>
  <si>
    <t>MASTER LEDBulb ND 7.3-100W E27 840 A60 FR GUE</t>
  </si>
  <si>
    <t>MASTER LED Bulb ND 4-60W E27 827 G95 CL G UE</t>
  </si>
  <si>
    <t xml:space="preserve">LED Classic SceneSwitch 60W A60 E27 WW CL ND </t>
  </si>
  <si>
    <t>7,5 / 3 / 1,6</t>
  </si>
  <si>
    <t>806 / 320 / 150</t>
  </si>
  <si>
    <t>2700 / 2500 / 2200</t>
  </si>
  <si>
    <t xml:space="preserve">LED Classic SceneSwitch 40W B35 E14 WW CL ND </t>
  </si>
  <si>
    <t>5 / 2,5 / 1</t>
  </si>
  <si>
    <t>470 / 180 / 90</t>
  </si>
  <si>
    <t>LED SceneSwitch 50W GU10 WW 36D RF ND</t>
  </si>
  <si>
    <t>5 / 3,5 / 1,5</t>
  </si>
  <si>
    <t>345 / 140 / 40</t>
  </si>
  <si>
    <t>PILA LED bulb</t>
  </si>
  <si>
    <t xml:space="preserve">PILA LED 40W A60 E27 WW FR ND </t>
  </si>
  <si>
    <t xml:space="preserve">PILA LED 60W A60 E27 WW FR ND </t>
  </si>
  <si>
    <t xml:space="preserve">PILA LED 60W A60 E27 CW FR ND </t>
  </si>
  <si>
    <t xml:space="preserve">PILA LED 75W A60 E27 WW FR ND </t>
  </si>
  <si>
    <t xml:space="preserve">PILA LED 75W A60 E27 CW FR ND </t>
  </si>
  <si>
    <t xml:space="preserve">PILA LED 100W A65 E27 WW FR ND </t>
  </si>
  <si>
    <t xml:space="preserve">PILA LED 100W A65 E27 CW FR ND </t>
  </si>
  <si>
    <t>PILA LED 120W A67 E27 WW FR ND</t>
  </si>
  <si>
    <t>PILA LED 120W A67 E27 CW FR ND*</t>
  </si>
  <si>
    <t>PILA LED 150W A80 E27 WW FR ND*</t>
  </si>
  <si>
    <t>PILA LED 150W A80 E27 CW FR ND*</t>
  </si>
  <si>
    <t>CorePro LEDbulb ND 4.9-40W A60 E27 827</t>
  </si>
  <si>
    <t>CorePro LEDbulb ND 4.9-40W A60 E27 830</t>
  </si>
  <si>
    <t>CorePro LEDbulb ND 4.9-40W A60 E27 840</t>
  </si>
  <si>
    <t>CorePro LEDbulb ND 4.9-40W A60 E27 865</t>
  </si>
  <si>
    <t>CorePro LEDbulb ND 8-60W A60 E27 827</t>
  </si>
  <si>
    <t>CorePro LEDBulb ND 120W E27 A67 827 FR G</t>
  </si>
  <si>
    <t>CorePro LEDBulb ND 120W E27 A67 840 FR G</t>
  </si>
  <si>
    <t>CorePro LEDBulb ND 120W E27 A67 865 FR G</t>
  </si>
  <si>
    <t>CorePro LEDBulb ND 150W E27 A67 827 FR G</t>
  </si>
  <si>
    <t>CorePro LEDBulb ND 150W E27 A67 840 FR G</t>
  </si>
  <si>
    <t>CorePro LEDBulb ND 150W E27 A67 865 FR G</t>
  </si>
  <si>
    <t>CorePro LEDBulb ND 200W E27 A95 827 FR G</t>
  </si>
  <si>
    <t>CorePro LEDBulb ND 200W E27 A95 840 FR G</t>
  </si>
  <si>
    <t>CorePro LEDBulb ND 200W E27 A95 865 FR G</t>
  </si>
  <si>
    <t>CorePro LEDBulb ND 4.3-40W E27 A60 827 CL G</t>
  </si>
  <si>
    <t>CorePro LEDBulb ND 7-60W E27 WW A60 CL G</t>
  </si>
  <si>
    <t>CorePro LEDBulb ND 8.5-75W E27 A60 827 CL G</t>
  </si>
  <si>
    <t>CorePro LEDBulb ND 8.5-75W E27 A60 840 CL G</t>
  </si>
  <si>
    <t>CorePro LEDBulb ND 10.5-100W E27 A60 827 CL G</t>
  </si>
  <si>
    <t>CorePro LEDBulb ND 10.5-100W E27 A60 840 CL G</t>
  </si>
  <si>
    <t>CorePro LEDBulb ND 120W E27 A67 827 CL G</t>
  </si>
  <si>
    <t>CorePro LEDBulb ND 17-150W E27 A67 827 CL G</t>
  </si>
  <si>
    <t>CorePro LEDBulb ND 7-60W E27 ST64 827 CL G</t>
  </si>
  <si>
    <t>CorePro LEDBulb ND 7-60W E27 G93 827 CL G</t>
  </si>
  <si>
    <t>LED classic 40W A60 E27 WW FR ND</t>
  </si>
  <si>
    <t>LED classic 60W A60 E27 WW FR ND</t>
  </si>
  <si>
    <t>LED classic 60W A60 E27 CW FR ND</t>
  </si>
  <si>
    <t>LED classic 75W A60 E27 WW FR ND</t>
  </si>
  <si>
    <t>LED classic 75W A60 E27 CW FR ND</t>
  </si>
  <si>
    <t>LED classic 100W A60 E27 WW FR ND</t>
  </si>
  <si>
    <t xml:space="preserve">LED classic 100W A60 E27 CW FR ND </t>
  </si>
  <si>
    <t xml:space="preserve">LED classic 60W G93 E27 WW FR ND </t>
  </si>
  <si>
    <t xml:space="preserve">LED classic 120W G120 E27 WW FR ND </t>
  </si>
  <si>
    <t>MASTER Value LEDBulb D 3.4-40W E27 927 A60 CL G</t>
  </si>
  <si>
    <t>MASTER Value LEDBulb D 5.9-60W  E27 927 A60 CL G</t>
  </si>
  <si>
    <t>MASTER Value LEDBulb D 7.8-75W E27 927 A60 CL G</t>
  </si>
  <si>
    <t>MASTER Value LEDBulb D 11.2-100W E27 927 A60 CL G</t>
  </si>
  <si>
    <t>MASTER Value LEDBulb D 7.8-75W E27 940 A60 CL G</t>
  </si>
  <si>
    <t>MASTER Value LEDBulb D 5.9-60W E27 927 ST64 CL G</t>
  </si>
  <si>
    <t>MASTER Value LEDBulb D 5.9-60W E27 927 G120 CL G</t>
  </si>
  <si>
    <t>MASTER Value LEDBulb D 3.4-40W E27 927 A60 FR G</t>
  </si>
  <si>
    <t>MASTER Value LEDBulb D 5.9-60W E27 927 A60 FR G</t>
  </si>
  <si>
    <t>MASTER Value LEDBulb D 7.8-75W E27 927 A60 FR G</t>
  </si>
  <si>
    <t>MASTER Value LEDBulb D 11.2-100W E27 927 A60 FR G</t>
  </si>
  <si>
    <t>MASTER Value LEDBulb D 3.4-40W E27 940 A60 FR G</t>
  </si>
  <si>
    <t>MASTER Value LEDBulb D 7.8-75W E27 940 A60 FR G</t>
  </si>
  <si>
    <t>MASTER Value LEDBulb D 11.2-100W E27 940 A60 FR G</t>
  </si>
  <si>
    <t>MASTER LEDBulb DT 3.4-40W E27 927 A60 FR G</t>
  </si>
  <si>
    <t>MASTER LEDBulb DT 5.9-60W E27 927 A60 FR G</t>
  </si>
  <si>
    <t>MASTER LEDBulb DT7.2-75W E27 CRI95 A60 FR G</t>
  </si>
  <si>
    <t>MASTER LEDBulb DT 10.5-100W E27 927 A60 FR G</t>
  </si>
  <si>
    <t>MASTER LEDBulb DT 7.2-75W E27 927 A60 CL G</t>
  </si>
  <si>
    <t>MASTER LEDBulb DT 10.5-100W E27 927 A60 CLG</t>
  </si>
  <si>
    <t>LED classic 25W G93 E27 GOLD SP D</t>
  </si>
  <si>
    <t>LED A60 25W 1800K E27 NDSRT Amber 1PF</t>
  </si>
  <si>
    <t>A60, Jantarová</t>
  </si>
  <si>
    <t>LED A60 40W 1800K E27 NDSRT Amber 1PF</t>
  </si>
  <si>
    <t>LED ST64 40W 1800K E27 NDSRT Amber 1PF</t>
  </si>
  <si>
    <t>ST64, Jantarová</t>
  </si>
  <si>
    <t>LED G95 25W 1800K E27 NDSRT Amber 1PF</t>
  </si>
  <si>
    <t>G90, Jantarová</t>
  </si>
  <si>
    <t>LED ST64 25W 1800K E27 NDSRT Amber 1PF</t>
  </si>
  <si>
    <t xml:space="preserve">LED classic 11W A60 E27 smoky ND RF </t>
  </si>
  <si>
    <t xml:space="preserve">LED classic 11W ST64 E27 smoky ND RF </t>
  </si>
  <si>
    <t>Vintage cord - závěsná objímka</t>
  </si>
  <si>
    <t>CORD/classic/E27/gold 1CT EU</t>
  </si>
  <si>
    <t>zlatá</t>
  </si>
  <si>
    <t>CORD/modern/E27/black 1CT EU</t>
  </si>
  <si>
    <t>černá</t>
  </si>
  <si>
    <t>CORD/VIN/E27/rose gold 1CT EU</t>
  </si>
  <si>
    <t>růžové zlato</t>
  </si>
  <si>
    <t>CorePro LED Stick</t>
  </si>
  <si>
    <t>CorePro LED Stick ND 9.5-68W T38 E27 830</t>
  </si>
  <si>
    <t>CorePro LED Stick ND 9.5-75W T38 E27 840</t>
  </si>
  <si>
    <t>LED Sensor 60W A60 E27 WW FR ND</t>
  </si>
  <si>
    <t>Pohybové čidlo je v provozu, pokud je v okolí &lt; 80 lx. Po 60 sek. bez pohybu se zdroj vypne. Úhel detekce 90°. Zdroj je určený pro provoz v otevřeném svítidle ve svislé poloze paticí vzhůru.</t>
  </si>
  <si>
    <t>čirá svíčka</t>
  </si>
  <si>
    <t>čirá kapka</t>
  </si>
  <si>
    <t>MASTER LEDLuster ND 2.3-40W E27 827 P45 CLG UE</t>
  </si>
  <si>
    <t>LED Candle 40W B35 E14 WW FR ND 1PF/12</t>
  </si>
  <si>
    <t>LED Candle 40W P45 E14 WW FR ND 1PF/10</t>
  </si>
  <si>
    <t>PILA LED Candle / Luster</t>
  </si>
  <si>
    <t>PILA LED 25W B35 E14 WW FR ND</t>
  </si>
  <si>
    <t>matná svíčka</t>
  </si>
  <si>
    <t>PILA LED 40W B35 E14 CW FR ND</t>
  </si>
  <si>
    <t>PILA LED 40W P45 E14 CW FR ND</t>
  </si>
  <si>
    <t>matná kapka</t>
  </si>
  <si>
    <t>PILA LED 40W P45 E27 CW FR ND</t>
  </si>
  <si>
    <t>PILA LED 40W P45 E14 WW FR ND</t>
  </si>
  <si>
    <t>PILA LED 40W P45 E27 WW FR ND</t>
  </si>
  <si>
    <t>PLA LED 60W B35 E14 WW FR ND</t>
  </si>
  <si>
    <t>PILA LED Classic 60W B35 E14 WW CL ND</t>
  </si>
  <si>
    <t>CorePro candle ND 2.8-25W E14 827 B35 FR</t>
  </si>
  <si>
    <t>CorePro candle ND 5-40W E14 827 B35 FR</t>
  </si>
  <si>
    <t>CorePro candle ND 5-40W E14 840 B35 FR</t>
  </si>
  <si>
    <t>CorePro candle ND 5-40W E14 865 B35 FR</t>
  </si>
  <si>
    <t>CorePro candle ND 7-60W E14 827 B38 FR</t>
  </si>
  <si>
    <t>CorePro candle ND 7-60W E14 840 B38 FR</t>
  </si>
  <si>
    <t>CorePro candle ND 7-60W E14 865 B38 FR</t>
  </si>
  <si>
    <t>CorePro lustre ND 2.8-25W E14 827 P45 FR</t>
  </si>
  <si>
    <t>CorePro lustre ND 2.8-25W E27 827 P45 FR</t>
  </si>
  <si>
    <t>CorePro lustre ND 5-40W E14 827 P45 FR</t>
  </si>
  <si>
    <t>CorePro Lustre ND 5-40W E27 827 P45 FR</t>
  </si>
  <si>
    <t>CorePro lustre ND 5-40W E14 840 P45 FR</t>
  </si>
  <si>
    <t>CorePro lustre ND 5-40W E14 865 P45 FR</t>
  </si>
  <si>
    <t>CorePro lustre ND 7-60W E14 827 P48 FR</t>
  </si>
  <si>
    <t>CorePro lustre ND 7-60W E27 827 P48 FR</t>
  </si>
  <si>
    <t>CorePro lustre ND 7-60W E14 840 P48 FR</t>
  </si>
  <si>
    <t>CorePro lustre ND 7-60W E27 840 P48 FR</t>
  </si>
  <si>
    <t>CorePro lustre ND 7-60W E14 865 P48 FR</t>
  </si>
  <si>
    <t>CorePro LEDCandle ND 2-25W E14 B35 827 CL G</t>
  </si>
  <si>
    <t>CorePro LEDCandle ND 2-25W E14 BA35 827 CL G</t>
  </si>
  <si>
    <t>čirý plamen</t>
  </si>
  <si>
    <t>CorePro LEDCandle ND 2-25W ST35 E14 827 CL G</t>
  </si>
  <si>
    <t>čirá spirála</t>
  </si>
  <si>
    <t>CorePro LEDCandle ND 2.2-25W B35 E14 FR G</t>
  </si>
  <si>
    <t>CorePro LEDCandle ND 4.3-40W E14 827 B35 CL G</t>
  </si>
  <si>
    <t>CorePro LEDCandle ND 4.3-40W E14 840 B35 CL G</t>
  </si>
  <si>
    <t>CorePro LEDCandle ND 6.5-60W B35 E14 827 CL G</t>
  </si>
  <si>
    <t>CorePro LEDCandle ND 6.5-60W B35 E14 840 CL G</t>
  </si>
  <si>
    <t>CorePro LEDCandle ND 4.3-40W E14 827 B35 FR G</t>
  </si>
  <si>
    <t>CorePro LEDCandle ND 6.5-60W B35 E14 827 FR G</t>
  </si>
  <si>
    <t>CorePro LEDCandle ND 6.5-60W B35 E14 840 FR G</t>
  </si>
  <si>
    <t>CorePro LEDLuster ND 2-25W P45 E14 827 CL G</t>
  </si>
  <si>
    <t>CorePro LEDLuster ND 2-25W P45 E27 827 CL G</t>
  </si>
  <si>
    <t>CorePro LEDLuster ND 4.3-40W E14 827 P45 CL G</t>
  </si>
  <si>
    <t>CorePro LEDLuster ND 4.3-40W E27 827 P45 CL G</t>
  </si>
  <si>
    <t>CorePro LEDLuster ND 6.5-60W P45 E14 827 CL G</t>
  </si>
  <si>
    <t>CorePro LEDLuster ND 6.5-60W P45 E14 840 CL G</t>
  </si>
  <si>
    <t>CorePro LEDLuster ND 6.5-60W P45 E27 827 CL G</t>
  </si>
  <si>
    <t>CorePro LEDLuster ND 2.2-25W E27 P45 FR G</t>
  </si>
  <si>
    <t>CorePro LEDLuster ND 4.3-40W E14 827 P45 FR G</t>
  </si>
  <si>
    <t>CorePro LEDLuster ND 4.3-40W E27 827 P45 FR G</t>
  </si>
  <si>
    <t>CorePro LEDLuster ND 6.5-60W P45 E14 827 FR G</t>
  </si>
  <si>
    <t>CorePro LEDLuster ND 6.5-60W P45 E14 840 FR G</t>
  </si>
  <si>
    <t>CorePro LEDLuster ND 6.5-60W P45 E27 840 FR G</t>
  </si>
  <si>
    <t>CorePro LEDLuster ND 6.5-60W P45 E27 827 FR G</t>
  </si>
  <si>
    <t>MASTER Value LEDCandle D 3.4-40W E14 B35 927 CL G</t>
  </si>
  <si>
    <t>MASTER Value LEDLuster D 3.4-40W E14 P45 927 FR G</t>
  </si>
  <si>
    <t>MASTER Value LEDLuster D 3.4-40W E27 P45 927 FR G</t>
  </si>
  <si>
    <t>MASTER  LEDCandle DT 2.5-25W E14 BA35 CL G</t>
  </si>
  <si>
    <t>MASTER LEDCandle DT 2.5-25W E14 B35 CL G</t>
  </si>
  <si>
    <t>MASTER LEDCandle DT 5.9-60W E14 927 B35 CL G</t>
  </si>
  <si>
    <t>MASTER LEDLuster DT 2.5-25W E14 927 P45 CL G</t>
  </si>
  <si>
    <t>MASTER LEDLuster DT 2.5-25W E27 927 P45 CL G</t>
  </si>
  <si>
    <t>MASTER LEDCandle DT 3.4-40W E14 927 B35 CL G</t>
  </si>
  <si>
    <t>MASTER LEDCandle DT 3.4-40W E27 927 B35 CL G</t>
  </si>
  <si>
    <t>MASTER LEDCandle DT 3.4-40W E14 927 BA35 CL G</t>
  </si>
  <si>
    <t>MASTER LEDLuster DT 3.4-40W E14 927 P45 CL G</t>
  </si>
  <si>
    <t>MASTER LEDLuster DT 3.5-40W E27 927 P45 CL G</t>
  </si>
  <si>
    <t>MASTER LEDLuster DT 5.9-60W E14 927 P45 CL G</t>
  </si>
  <si>
    <t>MASTER LEDLuster DT 5.9-60W E27 927 P45 CL G</t>
  </si>
  <si>
    <t xml:space="preserve">LED 15W T25 E14 WW FR ND </t>
  </si>
  <si>
    <t xml:space="preserve">LED classic 25W T25L E14 CL ND RF </t>
  </si>
  <si>
    <t xml:space="preserve">LED classic 40W T25L E14 CL ND RF </t>
  </si>
  <si>
    <t xml:space="preserve">CorePro LEDspot ND R50 2,8-40W E14 827 36D </t>
  </si>
  <si>
    <t xml:space="preserve"> F</t>
  </si>
  <si>
    <t xml:space="preserve">CorePro LEDspot D R50 4,3-60W E14 827 36D </t>
  </si>
  <si>
    <t xml:space="preserve">CorePro LEDspot ND R63 3-40W E27 827 36D </t>
  </si>
  <si>
    <t xml:space="preserve">CorePro LEDspot D R63 4,5-60W E27 827 36D </t>
  </si>
  <si>
    <t xml:space="preserve">CorePro LEDspot ND R80 4-60W E27 827 36D </t>
  </si>
  <si>
    <t xml:space="preserve">CorePro LEDspot ND R80 8-100W E27 827 36D </t>
  </si>
  <si>
    <t xml:space="preserve">CorePro LEDspot PAR      </t>
  </si>
  <si>
    <t>CorePro LEDspot ND 9-60W 927 PAR38 25D*</t>
  </si>
  <si>
    <t xml:space="preserve">MASTER LEDspot Classic PAR      </t>
  </si>
  <si>
    <t>MASTER LEDspot Value D 6-50W 927 PAR20 25D</t>
  </si>
  <si>
    <t>500​</t>
  </si>
  <si>
    <t>MASTER LEDspot Value D 6-50W 930 PAR20 25D</t>
  </si>
  <si>
    <t>515​</t>
  </si>
  <si>
    <t>MASTER LEDspot Value D 6-50W 940 PAR20 25D</t>
  </si>
  <si>
    <t>540​</t>
  </si>
  <si>
    <t>MASTER LEDspot Value D 6-50W 927 PAR20 40D</t>
  </si>
  <si>
    <t>MASTER LEDspot Value D 6-50W 930 PAR20 40D</t>
  </si>
  <si>
    <t>MASTER LEDspot Value D 6-50W 940 PAR20 40D</t>
  </si>
  <si>
    <t>MASTER LEDspot Value D 13-100W 927 PAR38 25D</t>
  </si>
  <si>
    <t>MASTER LEDspot UE 2.1-50W GU10 ND 827 EEL A</t>
  </si>
  <si>
    <t>MASTER LEDspot UE 2.1-50W GU10 ND 830 EEL A</t>
  </si>
  <si>
    <t>MASTER LEDspot UE 2.1-50W GU10 ND 840 EEL A</t>
  </si>
  <si>
    <t>PILA LED GU10 350lm 120D 2700K ND*</t>
  </si>
  <si>
    <t>PILA LED GU10 350lm 120D 4000K ND*</t>
  </si>
  <si>
    <t>PILA LED 500lm GU10 WW 120D ND</t>
  </si>
  <si>
    <t>PILA LED 500lm GU10 CW 120D ND</t>
  </si>
  <si>
    <t>PILA LED GU10 720lm 120D 2700K ND</t>
  </si>
  <si>
    <t>PILA LED GU10 720lm 120D 4000K ND</t>
  </si>
  <si>
    <t>PILA LED 35W GU10 WW 36D ND</t>
  </si>
  <si>
    <t xml:space="preserve">PILA LED 50W GU10 WW 36D ND </t>
  </si>
  <si>
    <t xml:space="preserve">PILA LED 50W GU10 CW 36D ND </t>
  </si>
  <si>
    <t>PILA LED 50W GU10 CW 60D ND</t>
  </si>
  <si>
    <t xml:space="preserve">PILA LED 65W GU10 WW 36D ND </t>
  </si>
  <si>
    <t>PILA LED 65W GU10 CW 36D ND</t>
  </si>
  <si>
    <t>PILA LED 35W GU5.3 WW 12V 36D ND</t>
  </si>
  <si>
    <t>GU5.3</t>
  </si>
  <si>
    <t>CorePro LEDspot ND 3,1-25W GU10 827 36D</t>
  </si>
  <si>
    <t>CorePro LEDspot ND 3,1-25W GU10 830 36D</t>
  </si>
  <si>
    <t>CorePro LEDspot ND 3,1-25W GU10 840 36D</t>
  </si>
  <si>
    <t>CorePro LEDspot ND 3,5-35W GU10 827 36D</t>
  </si>
  <si>
    <t>CorePro LEDspot ND 3,5-35W GU10 830 36D</t>
  </si>
  <si>
    <t>CorePro LEDspot ND 3,5-35W GU10 840 36D</t>
  </si>
  <si>
    <t>CorePro LEDspot 3-35W GU10 827 36D DIM</t>
  </si>
  <si>
    <t>CorePro LEDspot 3-35W GU10 830 36D DIM</t>
  </si>
  <si>
    <t>CorePro LEDspot 3-35W GU10 840 36D DIM</t>
  </si>
  <si>
    <t>CorePro LEDspot ND 4,6-50W GU10 827 36D</t>
  </si>
  <si>
    <t>CorePro LEDspot ND 4,6-50W GU10 830 36D</t>
  </si>
  <si>
    <t>CorePro LEDspot ND 4,6-50W GU10 840 36D</t>
  </si>
  <si>
    <t>CorePro LEDspot ND 4,6-50W GU10 865 36D</t>
  </si>
  <si>
    <t>CorePro LEDspot 4-50W GU10 827 36D DIM</t>
  </si>
  <si>
    <t>CorePro LEDspot 4-50W GU10 830 36D DIM</t>
  </si>
  <si>
    <t>CorePro LEDspot 4-50W GU10 840 36D DIM</t>
  </si>
  <si>
    <t>CorePro LEDspot 4.9-65W GU10 830 36D ND</t>
  </si>
  <si>
    <t>CorePro LEDspot 4.9-65W GU10 840 36D ND</t>
  </si>
  <si>
    <t>Corepro LEDspot 550lm GU10 830 120D</t>
  </si>
  <si>
    <t>Corepro LEDspot 550lm GU10 840 120D</t>
  </si>
  <si>
    <t>Corepro LEDspot 550lm GU10 865 120D</t>
  </si>
  <si>
    <t>Corepro LEDspot 670lm GU10 830 60D</t>
  </si>
  <si>
    <t>Corepro LEDspot 730lm GU10 840 60D</t>
  </si>
  <si>
    <t>MASTER LED ExpertColor 3,9-35W GU10 927 25D</t>
  </si>
  <si>
    <t>MASTER LED ExpertColor 3,9-35W GU10 927 36D</t>
  </si>
  <si>
    <t>MASTER LED ExpertColor 3,9-35W GU10 930 36D</t>
  </si>
  <si>
    <t>MASTER LED ExpertColor 5,5-50W GU10 927 25D</t>
  </si>
  <si>
    <t>MASTER LED ExpertColor 5,5-50W GU10 927 36D</t>
  </si>
  <si>
    <t>MASTER LED ExpertColor 5,5-50W GU10 930 25D</t>
  </si>
  <si>
    <t>MASTER LED ExpertColor 5,5-50W GU10 930 36D</t>
  </si>
  <si>
    <t>MASTER LED ExpertColor 5,5-50W GU10 940 36D</t>
  </si>
  <si>
    <t xml:space="preserve">PILA LED Spot GU5.3 </t>
  </si>
  <si>
    <t>CorePro LEDspot ND 2.9-20W MR16 827 36D</t>
  </si>
  <si>
    <t>CorePro LEDspot ND 4.4-35W MR16 827 36D</t>
  </si>
  <si>
    <t>CorePro LEDspot ND 4.4-35W MR16 840 36D</t>
  </si>
  <si>
    <t xml:space="preserve">CorePro LEDspot ND 7-50W 827 MR16 36D </t>
  </si>
  <si>
    <t xml:space="preserve">CorePro LEDspot ND 7-50W 830 MR16 36D </t>
  </si>
  <si>
    <t xml:space="preserve">CorePro LEDspot ND 7-50W 840 MR16 36D </t>
  </si>
  <si>
    <t>MASTER LEDspot Value D 5.8-35W MR16 927 36D</t>
  </si>
  <si>
    <t>MASTER LEDspot Value D 5.8-35W MR16 927 60D</t>
  </si>
  <si>
    <t>MASTER LEDspot Value D 5.8-35W MR16 930 36D</t>
  </si>
  <si>
    <t>MASTER LEDspot Value D 5.8-35W MR16 930 60D</t>
  </si>
  <si>
    <t>MASTER LEDspot Value D 5.8-35W MR16 940 36D</t>
  </si>
  <si>
    <t>MASTER LEDspot Value D 5.8-35W MR16 940 60D</t>
  </si>
  <si>
    <t>MASTER LED ExpertColor 6.7-35W MR16 927 10D</t>
  </si>
  <si>
    <t>MASTER LED ExpertColor 6.7-35W MR16 927 24D</t>
  </si>
  <si>
    <t>MASTER LED ExpertColor 6.7-35W MR16 930 10D</t>
  </si>
  <si>
    <t>MASTER LED ExpertColor 6.7-35W MR16 930 24D</t>
  </si>
  <si>
    <t>MASTER LED ExpertColor 6.7-35W MR16 930 36D</t>
  </si>
  <si>
    <t>MASTER LED ExpertColor 7.5-43W MR16 930 36D</t>
  </si>
  <si>
    <t>MASTER LED ExpertColor 7.5-43W MR16 940 36D</t>
  </si>
  <si>
    <t>MASTER LEDspot Value D 7.5-50W MR16 927 36D</t>
  </si>
  <si>
    <t>MASTER LEDspot Value D 7.5-50W MR16 927 60D</t>
  </si>
  <si>
    <t>MASTER LEDspot Value D 7.5-50W MR16 930 36D</t>
  </si>
  <si>
    <t>MASTER LEDspot Value D 7.5-50W MR16 930 60D</t>
  </si>
  <si>
    <t>MASTER LEDspot Value D 7.5-50W MR16 940 36D</t>
  </si>
  <si>
    <t>MASTER LEDspot Value D 7.5-50W MR16 940 60D</t>
  </si>
  <si>
    <t>MASTER LEDspotLV D 7.5-50W 927 MR16 24D</t>
  </si>
  <si>
    <t>MASTER LEDspotLV D 7.5-50W 930 MR16 24D</t>
  </si>
  <si>
    <t>MASTER LEDspotLV D 7.5-50W 930 MR16 36D</t>
  </si>
  <si>
    <t>CorePro LEDspot 2.3-20W 827 MR11 36D</t>
  </si>
  <si>
    <t>GU4</t>
  </si>
  <si>
    <t>MASTER LEDspotLV 3.5-20W 827 MR11 24D</t>
  </si>
  <si>
    <t xml:space="preserve">MR11 GU10 </t>
  </si>
  <si>
    <t>MR11 GU10 3.5W-35W WW 36D 2700K SRT6</t>
  </si>
  <si>
    <t xml:space="preserve">CorePro LEDspot AR111 G53   </t>
  </si>
  <si>
    <t>CorePro LEDspot 7-50W 830 AR111 40D</t>
  </si>
  <si>
    <t>G53</t>
  </si>
  <si>
    <t>MASTER LED ExpertColor 20-100W 927 AR111 24D</t>
  </si>
  <si>
    <t>MASTER LED ExpertColor 20-100W 927 AR111 45D</t>
  </si>
  <si>
    <t>MASTER LED ExpertColor 20-100W 930 AR111 24D</t>
  </si>
  <si>
    <t>MASTER LED ExpertColor 20-100W 930 AR111 45D</t>
  </si>
  <si>
    <t>MASTER LED ExpertColor 20-100W 940 AR111 24D</t>
  </si>
  <si>
    <t>MASTER LED ExpertColor 20-100W 940 AR111 45D</t>
  </si>
  <si>
    <t>CorePro LEDcapsule LV G4 12V Micro</t>
  </si>
  <si>
    <t>CorePro LEDcapsule LV 1-10W G4 micro 827</t>
  </si>
  <si>
    <t>CorePro LEDcapsuleLV 1.7-20W G4 micro 827</t>
  </si>
  <si>
    <t>9.5</t>
  </si>
  <si>
    <t>37.5</t>
  </si>
  <si>
    <t>CorePro LEDcapsuleLV 2.4-28W G4 micro 827</t>
  </si>
  <si>
    <t>CorePro LEDcapsuleLV 1-10W G4 827</t>
  </si>
  <si>
    <t>CorePro LEDcapsuleLV 2.1-20W G4 827 D</t>
  </si>
  <si>
    <t>CorePro LEDcapsuleLV 1.8-20W GY6.35 827</t>
  </si>
  <si>
    <t>CorePro LEDcapsuleLV 1.8-20W GY6.35 830</t>
  </si>
  <si>
    <t>CorePro LEDcapsuleLV 4.2-40W GY6.35 827D</t>
  </si>
  <si>
    <t>CorePro LEDcapsule MV G9 230V</t>
  </si>
  <si>
    <t>CorePro LEDcapsule 2-25W ND G9 827</t>
  </si>
  <si>
    <t>CorePro LEDcapsule 2-25W ND G9 830</t>
  </si>
  <si>
    <t>CorePro LEDcapsuleMV 2.6-25W G9 827 D</t>
  </si>
  <si>
    <t>CorePro LEDcapsule 3.2-40W ND G9 827</t>
  </si>
  <si>
    <t>CorePro LEDcapsule 3.2-40W ND G9 830</t>
  </si>
  <si>
    <t>CorePro LEDcapsuleMV 4-40W G9 827 D</t>
  </si>
  <si>
    <t>CorePro LEDcapsule ND 4.8-60W G9 827</t>
  </si>
  <si>
    <t>CorePro LEDcapsule ND 4.8-60W G9 830</t>
  </si>
  <si>
    <t>GX53</t>
  </si>
  <si>
    <t xml:space="preserve">LED 500lm GX53 WW ND </t>
  </si>
  <si>
    <t>CorePro LEDlinear ND 7.5-60W R7S 78mm 830</t>
  </si>
  <si>
    <t>CorePro LEDlinearND 11.5-100W R7S 78mm 830</t>
  </si>
  <si>
    <t>CorePro R7S 118mm 7.2-60W 830</t>
  </si>
  <si>
    <t>CorePro R7S 118mm 7.2-60W 840</t>
  </si>
  <si>
    <t>CorePro R7S 118mm 14-100W 830 D</t>
  </si>
  <si>
    <t>CorePro R7S 118mm 14-100W 840 D</t>
  </si>
  <si>
    <t>CorePro LEDlinear D 14-120W R7S 118mm 830</t>
  </si>
  <si>
    <t>CorePro LEDlinear D 14-120W R7S 118mm 840</t>
  </si>
  <si>
    <t>CorePro LEDlinearD 17.5-150W R7S 118 830</t>
  </si>
  <si>
    <t>CorePro LEDlinearD 17.5-150W R7S 118 840</t>
  </si>
  <si>
    <t>LED 2.2W 300mm S14S WW ND</t>
  </si>
  <si>
    <t>S14S</t>
  </si>
  <si>
    <t>LED 3.5W 500mm S14S WW ND</t>
  </si>
  <si>
    <t>LED 3.5W 500mm S14D WW ND</t>
  </si>
  <si>
    <t>MASTER LED SON-T UE M 3.6Klm 19W 727 E27</t>
  </si>
  <si>
    <t>sodík SON-T 50W</t>
  </si>
  <si>
    <t>3600​</t>
  </si>
  <si>
    <t>MASTER LED SON-T UE M 4Klm 19W 740 E27</t>
  </si>
  <si>
    <t>4000​</t>
  </si>
  <si>
    <t>MASTER LED SON-T UE M 5.4Klm 28.5W 727 E27</t>
  </si>
  <si>
    <t>sodík SON-T 70W</t>
  </si>
  <si>
    <t>5400​</t>
  </si>
  <si>
    <t>MASTER LED SON-T UE M 6Klm 28.5W 740 E27</t>
  </si>
  <si>
    <t>6000​</t>
  </si>
  <si>
    <t>MASTER LED SON-T UE M 8Klm 40W 727 E40</t>
  </si>
  <si>
    <t>sodík SON-T 100W</t>
  </si>
  <si>
    <t>MASTER LED SON-T UE M 9Klm 42.8W 740 E40</t>
  </si>
  <si>
    <t>Podobná vyzařovací charakteristika jako u sodíkové výbojky. Úspora energie až 60 %.</t>
  </si>
  <si>
    <t>TForce Core LED road 17W 727 E27 MV</t>
  </si>
  <si>
    <t>TForce Core LED road 17W 730 E27 MV</t>
  </si>
  <si>
    <t>C</t>
  </si>
  <si>
    <t>TForce Core LED road 17W 740 E27 MV</t>
  </si>
  <si>
    <t>TForce Core LED road 26W 727 E27 MV</t>
  </si>
  <si>
    <t>TForce Core LED road 26W 730 E27 MV</t>
  </si>
  <si>
    <t>TForce Core LED road 26W 740 E27 MV</t>
  </si>
  <si>
    <t>TForce Core LED road 40W 727 E40 MV</t>
  </si>
  <si>
    <t>TForce Core LED road 40W 730 E40 MV</t>
  </si>
  <si>
    <t>TForce Core LED road 40W 740 E40 MV</t>
  </si>
  <si>
    <t>TForce Core LED road 45W 727 E40 MV</t>
  </si>
  <si>
    <t>TForce Core LED road 49W 740 E40 MV</t>
  </si>
  <si>
    <t>TForce Core LED road 45W 730 E40 MV</t>
  </si>
  <si>
    <t>Podobná vyzařovací charakteristika jako u sodíkové výbojky. Úspora energie až 63 %. Teplota prostředí -40 až +50 °C.</t>
  </si>
  <si>
    <t>MASTER LED SON-T IF 3.6Klm 23W 727 E27</t>
  </si>
  <si>
    <t>23​</t>
  </si>
  <si>
    <t>D​</t>
  </si>
  <si>
    <t>MASTER LED SON-T IF 4Klm 23W 740 E27</t>
  </si>
  <si>
    <t>C​</t>
  </si>
  <si>
    <t>MASTER LED SON-T IF 5.4Klm 34W 727 E27</t>
  </si>
  <si>
    <t>34​</t>
  </si>
  <si>
    <t>MASTER LED SON-T IF 6Klm 34W 740 E27</t>
  </si>
  <si>
    <t>MASTER LED SON-T IF 8.1Klm 50W 727 E40</t>
  </si>
  <si>
    <t>50​</t>
  </si>
  <si>
    <t>8100​</t>
  </si>
  <si>
    <t>MASTER LED SON-T IF 9Klm 50W 740 E40</t>
  </si>
  <si>
    <t>9000​</t>
  </si>
  <si>
    <t>MASTER LED SON-T IF 10.8Klm 65W 727 E40</t>
  </si>
  <si>
    <t>65​</t>
  </si>
  <si>
    <t>sodík SON-T 150W</t>
  </si>
  <si>
    <t>10800​</t>
  </si>
  <si>
    <t>MASTER LED SON-T IF 12Klm 65W 740 E40</t>
  </si>
  <si>
    <t>12000​</t>
  </si>
  <si>
    <t>TForce Core LED HPL 13W E27 827 FR</t>
  </si>
  <si>
    <t>HPL 50W</t>
  </si>
  <si>
    <t>TForce Core LED HPL 13W E27 830 FR</t>
  </si>
  <si>
    <t>TForce Core LED HPL 13W E27 840 FR</t>
  </si>
  <si>
    <t>TForce Core LED HPL 18W E27 827 FR</t>
  </si>
  <si>
    <t>&lt; sodík 50W, &lt; rtuť 80W, směs 160W</t>
  </si>
  <si>
    <t>TForce Core LED HPL 18W E27 830 FR</t>
  </si>
  <si>
    <t xml:space="preserve">TForce Core LED HPL 18W E27 840 FR </t>
  </si>
  <si>
    <t>TForce Core LED HPL 26W E27 827 FR</t>
  </si>
  <si>
    <t>sodík 50W, rtuť 80W</t>
  </si>
  <si>
    <t>TForce Core LED HPL 36W E27 827 FR</t>
  </si>
  <si>
    <t>sodík 70W, rtuť 125W</t>
  </si>
  <si>
    <t>TForce Core LED HPL 36W E27 830 FR</t>
  </si>
  <si>
    <t>TForce Core LED HPL 36W E27 840 FR</t>
  </si>
  <si>
    <t>TForce Core LED HPL 36W E40 827 FR</t>
  </si>
  <si>
    <t>TForce Core LED HPL 36W E40 830 FR</t>
  </si>
  <si>
    <t>TForce Core LED HPL 36W E40 840 FR</t>
  </si>
  <si>
    <t>Ochrana proti přepětí až do 2kV, krytí IP65, teplota prostředí -20 až +45 °C.</t>
  </si>
  <si>
    <t>MASTER LED HPL MV 2.8Klm 19W 830 E27 FR</t>
  </si>
  <si>
    <t>rtuť 80W</t>
  </si>
  <si>
    <t>MASTER LED HPL MV 3Klm 19W 840 E27 FR</t>
  </si>
  <si>
    <t>MASTER LED HPL MV 3.8Klm 24W 830 E27 FR</t>
  </si>
  <si>
    <t xml:space="preserve"> rtuť 125W</t>
  </si>
  <si>
    <t>MASTER LED HPL MV 4Klm 24W 840 E27 FR</t>
  </si>
  <si>
    <t>rtuť 125W</t>
  </si>
  <si>
    <t>MASTER LED HPL MV 5.6Klm 33.5W 830 E27 FR</t>
  </si>
  <si>
    <t>rtuť 200W</t>
  </si>
  <si>
    <t>MASTER LED HPL MV 6Klm 33.5W 840 E27 FR</t>
  </si>
  <si>
    <t>MASTER LED HPL MV 5.6Klm 33.5W 830 E40 FR</t>
  </si>
  <si>
    <t>MASTER LED HPL MV 6Klm 33.5W 840 E40 FR</t>
  </si>
  <si>
    <t>TForce LED HPL ND 28-21W E27 830</t>
  </si>
  <si>
    <t>TForce LED HPL ND 30-21W E27 840</t>
  </si>
  <si>
    <t>TForce LED HPL ND 38-28W E27 830</t>
  </si>
  <si>
    <t>TForce LED HPL ND 40-28W E27 840</t>
  </si>
  <si>
    <t xml:space="preserve">TForce LED HPL ND 57-42W E27 830 </t>
  </si>
  <si>
    <t>sodík 70W, rtuť 125W, směs 250W</t>
  </si>
  <si>
    <t xml:space="preserve">TForce LED HPL ND 60-42W E27 840 </t>
  </si>
  <si>
    <r>
      <t>TForce LED HPL ND 57-42W E40 830</t>
    </r>
    <r>
      <rPr>
        <sz val="8"/>
        <color rgb="FFFF0000"/>
        <rFont val="Arial"/>
        <family val="2"/>
      </rPr>
      <t xml:space="preserve"> </t>
    </r>
  </si>
  <si>
    <r>
      <t>TForce LED HPL ND 60-42W E40 840</t>
    </r>
    <r>
      <rPr>
        <sz val="8"/>
        <color rgb="FFFF0000"/>
        <rFont val="Arial"/>
        <family val="2"/>
      </rPr>
      <t xml:space="preserve"> </t>
    </r>
  </si>
  <si>
    <t>Ochrana proti přehřátí, ochrana proti přepětí až do 6kV, pasivní chladicí systém bez ventilátoru.</t>
  </si>
  <si>
    <t>TForce Core HB MV ND 20W E27 830 G3</t>
  </si>
  <si>
    <t>směs 160W, více než rtuť 50W</t>
  </si>
  <si>
    <t>TForce Core HB MV ND 20W E27 840 G3</t>
  </si>
  <si>
    <t>TForce Core HB MV ND 30W E27 830 G3</t>
  </si>
  <si>
    <t>více než směs 160W, rtuť 80W</t>
  </si>
  <si>
    <t>TForce Core HB MV ND 30W E27 840 G3</t>
  </si>
  <si>
    <t>TForce Core HB MV ND 35W E27 830 G3</t>
  </si>
  <si>
    <t>TForce LED HPI UN 95W E40 840 NB</t>
  </si>
  <si>
    <t>metalhalogenid HPI 250W</t>
  </si>
  <si>
    <t>TForce LED HPI UN 95W E40 840 WB</t>
  </si>
  <si>
    <t>TForce LED HPI UN 140W E40 840 NB</t>
  </si>
  <si>
    <t>metalhalogenid HPI 400W</t>
  </si>
  <si>
    <t>TForce LED HPI UN 140W E40 840 WB</t>
  </si>
  <si>
    <t>Pokud je součástí svítidla krycí sklo, je nutné ho odstranit pro lepší odvod tepla. Krytí IP40. Teplota prostředí -40 až +55 °C.</t>
  </si>
  <si>
    <t>CorePro LED PLS 3.5W 830 2P G23</t>
  </si>
  <si>
    <t>G23</t>
  </si>
  <si>
    <t>PL-S 7W</t>
  </si>
  <si>
    <t>CorePro LED PLS 3.5W 840 2P G23</t>
  </si>
  <si>
    <t>CorePro LED PLS 5W 830 2P G23</t>
  </si>
  <si>
    <t>PL-S 9/11W</t>
  </si>
  <si>
    <t>CorePro LED PLS 5W 840 2P G23</t>
  </si>
  <si>
    <t>G24d-1 ROT</t>
  </si>
  <si>
    <t>G24D-2 ROT</t>
  </si>
  <si>
    <t>G24D-3 ROT</t>
  </si>
  <si>
    <t>CorePro LED PLL HF 8W 830 4P 2G11</t>
  </si>
  <si>
    <t>2G11</t>
  </si>
  <si>
    <t>PL-L 18W</t>
  </si>
  <si>
    <t>CorePro LED PLL HF 8W 840 4P 2G11</t>
  </si>
  <si>
    <t>PL-L18W</t>
  </si>
  <si>
    <t>CorePro LED PLL HF 12W 830 4P 2G11</t>
  </si>
  <si>
    <t>PL-L 24W</t>
  </si>
  <si>
    <t>CorePro LED PLL HF 12W 840 4P 2G11</t>
  </si>
  <si>
    <t>CorePro LED PLL HF 16.5W 830 4P 2G11</t>
  </si>
  <si>
    <t>PL-L 36W</t>
  </si>
  <si>
    <t>CorePro LED PLL HF 16.5W 840 4P 2G11</t>
  </si>
  <si>
    <t>CorePro LED PLL HF 24W 830 4P 2G11</t>
  </si>
  <si>
    <t>PL-L 55W</t>
  </si>
  <si>
    <t>CorePro LED PLL HF 24W 840 4P 2G11</t>
  </si>
  <si>
    <t>CorePro LED PLL EM/Mains 8W 830 4P</t>
  </si>
  <si>
    <t>CorePro LED PLL EM/Mains 8W 840 4P</t>
  </si>
  <si>
    <t>CorePro LED PLL EM/Mains 12W 830 4P</t>
  </si>
  <si>
    <t>CorePro LED PLL EM/Mains 12W 840 4P</t>
  </si>
  <si>
    <t>CorePro LED PLL EM/Mains 16.5W 830 4P</t>
  </si>
  <si>
    <t>CorePro LED PLL EM/Mains 16.5W 840 4P</t>
  </si>
  <si>
    <t>CorePro LED PLL Mains 24W 830 4P</t>
  </si>
  <si>
    <t>CorePro LED PLL Mains 24W 840 4P</t>
  </si>
  <si>
    <t>CorePro LED Urban PLL Mains</t>
  </si>
  <si>
    <t>CorePro LED Urban PLL Mains 13W 830</t>
  </si>
  <si>
    <t>CorePro LED Urban PLL Mains 13W 840</t>
  </si>
  <si>
    <t>CorePro LED Urban PLL Mains 18W 830</t>
  </si>
  <si>
    <t>CorePro LED Urban PLL Mains 18W 840</t>
  </si>
  <si>
    <t>CorePro LED PLT HF 6.5W 830 4P GX24q-2</t>
  </si>
  <si>
    <t>GX24q-2</t>
  </si>
  <si>
    <t>PL-T 18W</t>
  </si>
  <si>
    <t>CorePro LED PLT HF 6.5W 840 4P GX24q-2</t>
  </si>
  <si>
    <t>CorePro LED PLT HF 9W 830 4P GX24q-3</t>
  </si>
  <si>
    <t>GX24q-3</t>
  </si>
  <si>
    <t>CorePro LED PLT HF 9W 840 4P GX24q-3</t>
  </si>
  <si>
    <t>CorePro LED PLT HF 15W 830 4P GX24q-3</t>
  </si>
  <si>
    <t>PL-T 32W</t>
  </si>
  <si>
    <t>CorePro LED PLT HF 15W 840 4P GX24q-3</t>
  </si>
  <si>
    <t>CorePro LED PLT HF 18.5W 830 4P GX24q-4</t>
  </si>
  <si>
    <t>GX24q-4</t>
  </si>
  <si>
    <t>PL-T 42W</t>
  </si>
  <si>
    <t>CorePro LED PLT HF 18.5W 840 4P GX24q-4</t>
  </si>
  <si>
    <t>MASTER LEDtube 1200mm UE 11.9W 840 T8 EELA</t>
  </si>
  <si>
    <t>MASTER LEDtube 1200mm UE 11.9W 865 T8 EELA</t>
  </si>
  <si>
    <t>MASTER LEDtube 1500mm UE 17.6W 840 T8 EELA</t>
  </si>
  <si>
    <t>MASTER LEDtube 1500mm UE 17.6W 865 T8 EELA</t>
  </si>
  <si>
    <t>MASTER LEDtube 1200mm UE 13.5W 840 T8</t>
  </si>
  <si>
    <t>MASTER LEDtube 1500mm UE 20W 840 T8</t>
  </si>
  <si>
    <t>MASTER LEDtube 1500mm UE 20W 865 T8</t>
  </si>
  <si>
    <t>U instalace trubic na 230V nebo tlumivku je vždy nutné vyřadit z oběhu kondenzátor</t>
  </si>
  <si>
    <t>Pila LED tube 600mm 8W 840 G13</t>
  </si>
  <si>
    <t>Ecofit LEDtube 600mm 8W 840 T8</t>
  </si>
  <si>
    <t>Ecofit LEDtube 600mm 8W 865 T8</t>
  </si>
  <si>
    <t>Ecofit LEDtube 1200mm 16W 840 T8</t>
  </si>
  <si>
    <t>Ecofit LEDtube 1200mm 16W 865 T8</t>
  </si>
  <si>
    <t>Ecofit LEDtube 1500mm 19.5W 840 T8</t>
  </si>
  <si>
    <t>Ecofit LEDtube 1500mm 19.5W 865 T8</t>
  </si>
  <si>
    <t>CorePro LEDtube 600mm 8W 830 T8</t>
  </si>
  <si>
    <t>CorePro LEDtube 600mm HO 8W 830 T8</t>
  </si>
  <si>
    <t>CorePro LEDtube 600mm HO 8W 840 T8</t>
  </si>
  <si>
    <t>CorePro LEDtube 600mm HO 8W 865 T8</t>
  </si>
  <si>
    <t>CorePro LEDtube 1200mm 15.5W 830 T8</t>
  </si>
  <si>
    <t>CorePro LEDtube 1200mm HO 18W 830 T8</t>
  </si>
  <si>
    <t>CorePro LEDtube 1200mm UO 21.5W 830 T8</t>
  </si>
  <si>
    <t>CorePro LEDtube 1500mm 20W 830 T8</t>
  </si>
  <si>
    <t>CorePro LEDtube 1500mm HO 24W 830 T8</t>
  </si>
  <si>
    <t>CorePro LEDtube 1500mm UO 31.5W 830 T8</t>
  </si>
  <si>
    <t>CorePro LEDtube 1500mm UO 31.5W 840 T8</t>
  </si>
  <si>
    <t>MASTER LEDtube Value 600mm HO 8W 830 T8</t>
  </si>
  <si>
    <t>MASTER LEDtube Value 600mm HO 8W 840 T8</t>
  </si>
  <si>
    <t>MASTER LEDtube Value 600mm HO 8W 865 T8</t>
  </si>
  <si>
    <t>MASTER LEDtube Value 1200mm HO 14W 830 T8</t>
  </si>
  <si>
    <t>MASTER LEDtube Value 1200mm HO 14W 840 T8</t>
  </si>
  <si>
    <t>MASTER LEDtube Value 1200mm HO 14W 865 T8</t>
  </si>
  <si>
    <t>MASTER LEDtube Value 1200mm UO 15.5W 830 T8</t>
  </si>
  <si>
    <t>MASTER LEDtube Value 1200mm UO 15.5W 840 T8</t>
  </si>
  <si>
    <t>MASTER LEDtube Value 1200mm UO 15.5W 865 T8</t>
  </si>
  <si>
    <t>MASTER LEDtube Value 1500mm HO 20.5W 830 T8</t>
  </si>
  <si>
    <t>MASTER LEDtube Value 1500mm HO 20.5W 840 T8</t>
  </si>
  <si>
    <t>MASTER LEDtube Value 1500mm HO 20.5W 865 T8</t>
  </si>
  <si>
    <t>MASTER LEDtube Value 1500mm UO 23W 830 T8</t>
  </si>
  <si>
    <t>MASTER LEDtube Value 1500mm UO 23W 840 T8</t>
  </si>
  <si>
    <t>MASTER LEDtube Value 1500mm UO 23W 865 T8</t>
  </si>
  <si>
    <t xml:space="preserve">MASTER LEDtube 600mm HO 8W 830 T8 </t>
  </si>
  <si>
    <t>MASTER LEDtube 600mm HO 8W 840 T8</t>
  </si>
  <si>
    <t xml:space="preserve">MASTER LEDtube 600mm HO 8W 865 T8 </t>
  </si>
  <si>
    <t>MASTER LEDtube 900mm HO 12W 840 T8</t>
  </si>
  <si>
    <t>MASTER LEDtube 900mm HO 12W 865 T8</t>
  </si>
  <si>
    <t>MASTER LEDtube 1200mm HO 12.5W 830 T8</t>
  </si>
  <si>
    <t>MASTER LEDtube 1200mm HO 12.5W 840 T8</t>
  </si>
  <si>
    <t>MASTER LEDtube 1200mm HO 12.5W 865 T8</t>
  </si>
  <si>
    <t>MASTER LEDtube 1200mm UO 14.7W 830 T8</t>
  </si>
  <si>
    <t>MASTER LEDtube 1200mm UO 14.7W 840 T8</t>
  </si>
  <si>
    <t>MASTER LEDtube 1200mm UO 14.7W 865 T8</t>
  </si>
  <si>
    <t>MASTER LEDtube 1500mm HO 18.2W 830 T8</t>
  </si>
  <si>
    <t>MASTER LEDtube 1500mm HO 18.2W 840 T8</t>
  </si>
  <si>
    <t>MASTER LEDtube 1500mm HO 18.2W 865 T8</t>
  </si>
  <si>
    <t>MASTER LEDtube 1500mm UO 21.7W 830 T8</t>
  </si>
  <si>
    <t>MASTER LEDtube 1500mm UO 21.7W 840 T8</t>
  </si>
  <si>
    <t>MASTER LEDtube 1500mm UO 21.7W 865 T8</t>
  </si>
  <si>
    <t>Bezpečnostní prvek pro instalaci LED trubice do svítidla s elektromagnetickou tlumivkou - náhrada za startér</t>
  </si>
  <si>
    <t>CorePro LEDtube a MASTER VALUE 600mm lze provozovat při zapojení jedna trubice na jednu 18W tlumivku nebo přímo na 230V. Nefunguje správně při zapojení dvě trubice na jednu 36W tlumivku (svítidla 2x18, 4x18); pro tyto případy použijte řadu MASTER.</t>
  </si>
  <si>
    <t>MASTER LEDtube HF 600mm HO 8W830 T8</t>
  </si>
  <si>
    <t>CorePro LEDtube UN 600mm HO 8W 830 T8</t>
  </si>
  <si>
    <t>CorePro LEDtube UN 600mm HO 8W 840 T8</t>
  </si>
  <si>
    <t>CorePro LEDtube UN 600mm HO 8W 865 T8</t>
  </si>
  <si>
    <t>CorePro LEDtube UN 1200mm HO 18W 830 T8</t>
  </si>
  <si>
    <t>CorePro LEDtube UN 1200mm HO 18W 840 T8</t>
  </si>
  <si>
    <t>CorePro LEDtube UN 1200mm HO 18W 865 T8</t>
  </si>
  <si>
    <t>CorePro LEDtube UN 1200mm UO 15.5W 830 T8</t>
  </si>
  <si>
    <t>CorePro LEDtube UN 1200mm UO 15.5W 840 T8</t>
  </si>
  <si>
    <t>CorePro LEDtube UN 1200mm UO 15.5W 865 T8</t>
  </si>
  <si>
    <t>CorePro LEDtube UN 1500mm HO 23W 830 T8</t>
  </si>
  <si>
    <t>CorePro LEDtube UN 1500mm HO 23W 840 T8</t>
  </si>
  <si>
    <t>CorePro LEDtube UN 1500mm HO 23W 865 T8</t>
  </si>
  <si>
    <t>CorePro LEDtube UN 1500mm UO 23W 830 T8</t>
  </si>
  <si>
    <t>CorePro LEDtube UN 1500mm UO 23W 840 T8</t>
  </si>
  <si>
    <t>CorePro LEDtube UN 1500mm UO 23W 865 T8</t>
  </si>
  <si>
    <t>MASTER LEDtube Value UN 1200mm UO 15.5W 830 T8</t>
  </si>
  <si>
    <t>MASTER LEDtube Value UN 1200mm UO 15.5W 840 T8</t>
  </si>
  <si>
    <t>MASTER LEDtube Value UN 1200mm UO 15.5W 865 T8</t>
  </si>
  <si>
    <t>MASTER LEDtube Value UN 1500mm UO 23W 830 T8</t>
  </si>
  <si>
    <t>MASTER LEDtube Value UN 1500mm UO 23W 840 T8</t>
  </si>
  <si>
    <t>MASTER LEDtube Value UN 1500mm UO 23W 865 T8</t>
  </si>
  <si>
    <t>CorePro LEDtube InstantFit HF T5</t>
  </si>
  <si>
    <t>CorePro LEDtube HF 600mm HE 7.1W 830T5</t>
  </si>
  <si>
    <t>CorePro LEDtube HF 600mm HE 7.1W 840T5</t>
  </si>
  <si>
    <t>CorePro LEDtube HF 600mm HE 7.1W 865T5</t>
  </si>
  <si>
    <t>CorePro LEDtube HF 1200mm HE 17.1W 830T5</t>
  </si>
  <si>
    <t>CorePro LEDtube HF 1200mm HE 17.1W 840T5</t>
  </si>
  <si>
    <t>CorePro LEDtube HF 1200mm HE 17.1W 865T5</t>
  </si>
  <si>
    <t>CorePro LEDtube HF 1500mm HE 20.5W 830 T5</t>
  </si>
  <si>
    <t>CorePro LEDtube HF 1500mm HE 20.5W 840T5</t>
  </si>
  <si>
    <t>CorePro LEDtube HF 1500mm HE 20.5W 865T5</t>
  </si>
  <si>
    <t>CorePro LEDtube HF 1500mm HO 26.7W 830T5</t>
  </si>
  <si>
    <t>CorePro LEDtube HF 1500mm HO 26.7W 840T5</t>
  </si>
  <si>
    <t>CorePro LEDtube HF 1500mm HO 26.7W 865T5</t>
  </si>
  <si>
    <t>CorePro LEDtube HF 1200mm HO 26.7W 830T5</t>
  </si>
  <si>
    <t>CorePro LEDtube HF 1200mm HO 26.7W 840T5</t>
  </si>
  <si>
    <t>CorePro LEDtube HF 1200mm HO 26.7W 865T5</t>
  </si>
  <si>
    <t>MASTER LEDtube HF 600mm 8W HE 830 T5</t>
  </si>
  <si>
    <t>MASTER LEDtube HF 600mm 8W HE 865 T5</t>
  </si>
  <si>
    <t>MASTER LEDtube HF 600mm HO 10.5W 830 T5</t>
  </si>
  <si>
    <t>MASTER LEDtube HF 600mm HO 10.5W 840 T5</t>
  </si>
  <si>
    <t>MASTER LEDtube HF 600mm HO 10.5W 865 T5</t>
  </si>
  <si>
    <t>MASTER LEDtube HF 900mm HE 11.5W 830 T5</t>
  </si>
  <si>
    <t>MASTER LEDtube HF 900mm HE 11.5W 840 T5</t>
  </si>
  <si>
    <t>MASTER LEDtube HF 900mm HE 11.5W 865 T5</t>
  </si>
  <si>
    <t>MASTER LEDtube HF 900mm HO 18.5W 830 T5</t>
  </si>
  <si>
    <t>MASTER LEDtube HF 900mm HO 18.5W 840 T5</t>
  </si>
  <si>
    <t>MASTER LEDtube HF 900mm HO 18.5W 865 T5</t>
  </si>
  <si>
    <t>MASTER LEDtube HF 1449mm HE 20W 830 T5</t>
  </si>
  <si>
    <t>MASTER LEDtube HF 1449mm HE 20W 840 T5</t>
  </si>
  <si>
    <t>MASTER LEDtube HF 1449mm HO 26W 830 T5 OE</t>
  </si>
  <si>
    <t>MASTER LEDtube HF 1449mm HO 26W 840 T5 OE</t>
  </si>
  <si>
    <t>MASTER LEDtube HF 1449mm HO 26W 865 T5 OE</t>
  </si>
  <si>
    <t>MASTER LEDtube HF 1149mm HO 26W 830 T5 OE</t>
  </si>
  <si>
    <t>MASTER LEDtube HF 1149mm HO 26W 840 T5 OE</t>
  </si>
  <si>
    <t>MASTER LEDtube HF 1149mm HO 26W 865 T5 OE</t>
  </si>
  <si>
    <t>MASTER LEDtube HF 1449mm UO 36W 830 T5</t>
  </si>
  <si>
    <t>MASTER LEDtube HF 1449mm UO 36W 840 T5</t>
  </si>
  <si>
    <t>MASTER LEDtube HF 1449mm UO 36W 865 T5</t>
  </si>
  <si>
    <t>OE (Office Enabled) - vhodné i pro použití v kancelářích (UGR&lt;19), stmívatelné (DALI, 1-10V)</t>
  </si>
  <si>
    <t>MASTER LEDtube 900mm HE 11.5W 830 T5 EU</t>
  </si>
  <si>
    <t>MASTER LEDtube 900mm HE 11.5W 840 T5 EU</t>
  </si>
  <si>
    <t>MASTER LEDtube 900mm HE 11.5W 865 T5 EU</t>
  </si>
  <si>
    <t>MASTER LEDtube 1149mm HE 16.5W 830 T5 EU</t>
  </si>
  <si>
    <t>MASTER LEDtube 1149mm HE 16.5W 840 T5 EU</t>
  </si>
  <si>
    <t>MASTER LEDtube 1149mm HE 16.5W 865 T5 EU</t>
  </si>
  <si>
    <t>MASTER LEDtube 1449mm HE 20W 830 T5 EU</t>
  </si>
  <si>
    <t>MASTER LEDtube 1449mm HE 20W 840 T5 EU</t>
  </si>
  <si>
    <t>MASTER LEDtube 1449mm HE 20W 865 T5 EU</t>
  </si>
  <si>
    <t>MASTER LEDtube 600mm HO 10.5W 830 T5</t>
  </si>
  <si>
    <t>MASTER LEDtube 600mm HO 10.5W 840 T5</t>
  </si>
  <si>
    <t>MASTER LEDtube 600mm HO 10.5W 865 T5</t>
  </si>
  <si>
    <t>MASTER LEDtube 900mm HO 18.5W 830 T5</t>
  </si>
  <si>
    <t>MASTER LEDtube 900mm HO 18.5W 840 T5</t>
  </si>
  <si>
    <t>MASTER LEDtube 900mm HO 18.5W 865 T5</t>
  </si>
  <si>
    <t>MASTER LEDtube 1449mm HO 26W 830 T5</t>
  </si>
  <si>
    <t>MASTER LEDtube 1449mm HO 26W 840 T5</t>
  </si>
  <si>
    <t>MASTER LEDtube 1449mm HO 26W 865 T5</t>
  </si>
  <si>
    <t>MASTER LEDtube 1149mm HO 26W 830 T5</t>
  </si>
  <si>
    <t>MASTER LEDtube 1149mm HO 26W 840 T5</t>
  </si>
  <si>
    <t>MASTER LEDtube 1149mm HO 26W 865 T5</t>
  </si>
  <si>
    <t>MASTER LEDtube 1449mm UO 36W 830 T5</t>
  </si>
  <si>
    <t>MASTER LEDtube 1449mm UO 36W 840 T5</t>
  </si>
  <si>
    <t>MASTER LEDtube 1449mm UO 36W 865 T5</t>
  </si>
  <si>
    <t>MASTER CONNECT LEDtube IA 1200mm UO 16W865 T8</t>
  </si>
  <si>
    <t>MASTER CONNECT LEDtube IA 1500mm UO 25W865 T8</t>
  </si>
  <si>
    <t>Master LED Pásky</t>
  </si>
  <si>
    <t>MASTER LEDstrip 4.3W927 475LM/M 5M</t>
  </si>
  <si>
    <t>4.3/1m(19)</t>
  </si>
  <si>
    <t>475/1m(0)</t>
  </si>
  <si>
    <t>MASTER LEDstrip 4.3W930 475LM/M 5M</t>
  </si>
  <si>
    <t>MASTER LEDstrip 4.3W940 500LM/M 5M</t>
  </si>
  <si>
    <t>500/1m(0)</t>
  </si>
  <si>
    <t>MASTER LEDstrip 4.3W965 500LM/M 5M</t>
  </si>
  <si>
    <t>MASTER LEDstrip 8.3W927 920LM/M 5M</t>
  </si>
  <si>
    <t>8.3/1m(37)</t>
  </si>
  <si>
    <t>920/1m(0)</t>
  </si>
  <si>
    <t>MASTER LEDstrip 8.3W930 920LM/M 5M</t>
  </si>
  <si>
    <t>MASTER LEDstrip 8.3W940 1000LM/M 5M</t>
  </si>
  <si>
    <t>1000/1m(0)</t>
  </si>
  <si>
    <t>MASTER LEDstrip 8.3W965 950LM/M 5M</t>
  </si>
  <si>
    <t>950/1m(0)</t>
  </si>
  <si>
    <t>MASTER LEDstrip 12.5W927 1380LM/M 5M</t>
  </si>
  <si>
    <t>12.5/1m(52)</t>
  </si>
  <si>
    <t>1380/1m(0)</t>
  </si>
  <si>
    <t>MASTER LEDstrip 12.5W930 1380LM/M 5M</t>
  </si>
  <si>
    <t>MASTER LEDstrip 12.5W940 1500LM/M 5M</t>
  </si>
  <si>
    <t>1500/1m(0)</t>
  </si>
  <si>
    <t>MASTER LEDstrip 12.5W965 1450LM/M 5M</t>
  </si>
  <si>
    <t>1450/1m(0)</t>
  </si>
  <si>
    <t>MASTER LEDstrip 16.6W927 1830LM/M 5M</t>
  </si>
  <si>
    <t>16.6/1m(67)</t>
  </si>
  <si>
    <t>1830/1m(0)</t>
  </si>
  <si>
    <t>MASTER LEDstrip 16.6W930 1830LM/M 5M</t>
  </si>
  <si>
    <t>MASTER LEDstrip 16.6W940 2000LM/M 5M</t>
  </si>
  <si>
    <t>2000/1m(0)</t>
  </si>
  <si>
    <t>MASTER LEDstrip 16.6W965 2000LM/M 5M</t>
  </si>
  <si>
    <t>MASTER LEDstrip 21.3W927 2400LM/M 5M</t>
  </si>
  <si>
    <t>21.3/1m(81)</t>
  </si>
  <si>
    <t>2400/1m(0)</t>
  </si>
  <si>
    <t>MASTER LEDstrip 21.3W930 2400LM/M 5M</t>
  </si>
  <si>
    <t>MASTER LEDstrip 21.3W940 2500LM/M 5M</t>
  </si>
  <si>
    <t>2500/1m(0)</t>
  </si>
  <si>
    <t>MASTER LEDstrip 21.3W965 2450LM/M 5M</t>
  </si>
  <si>
    <t>2450/1m(0)</t>
  </si>
  <si>
    <t>CorePro Led Pásky</t>
  </si>
  <si>
    <t>CorePro LEDstrip 2.3W827 270LM/M 5M</t>
  </si>
  <si>
    <t>2.3/1m(10.5)</t>
  </si>
  <si>
    <t>270/1m(0)</t>
  </si>
  <si>
    <t>CorePro LEDstrip 2.3W830 270LM/M 5M</t>
  </si>
  <si>
    <t>CorePro LEDstrip 2.3W840 300LM/M 5M</t>
  </si>
  <si>
    <t>300/1m(0)</t>
  </si>
  <si>
    <t>CorePro LEDstrip 2.3W865 300LM/M 5M</t>
  </si>
  <si>
    <t>CorePro LEDstrip 6W827 750LM/M 5M</t>
  </si>
  <si>
    <t>6/1m(27)</t>
  </si>
  <si>
    <t>750/1m(0)</t>
  </si>
  <si>
    <t>CorePro LEDstrip 6W830 750LM/M 5M</t>
  </si>
  <si>
    <t>CorePro LEDstrip 6W840 800LM/M 5M</t>
  </si>
  <si>
    <t>800/1m(0)</t>
  </si>
  <si>
    <t>CorePro LEDstrip 6W865 780LM/M 5M</t>
  </si>
  <si>
    <t>780/1m(0)</t>
  </si>
  <si>
    <t>CorePro LEDstrip 9.2W827 1080LM/M 5M</t>
  </si>
  <si>
    <t>9.2/1m(39)</t>
  </si>
  <si>
    <t>1080/1m(0)</t>
  </si>
  <si>
    <t>CorePro LEDstrip 9.2W830 1080LM/M 5M</t>
  </si>
  <si>
    <t>CorePro LEDstrip 9.2W840 1200LM/M 5M</t>
  </si>
  <si>
    <t>1200/1m(0)</t>
  </si>
  <si>
    <t>CorePro LEDstrip 9.2W865 1180LM/M 5M</t>
  </si>
  <si>
    <t>1180/1m(0)</t>
  </si>
  <si>
    <t>CorePro LEDstrip 12.3W827 1450LM/M 5M</t>
  </si>
  <si>
    <t>12.3/1m(52)</t>
  </si>
  <si>
    <t>CorePro LEDstrip 12.3W830 1450LM/M 5M</t>
  </si>
  <si>
    <t>CorePro LEDstrip 12.3W840 1600LM/M 5M</t>
  </si>
  <si>
    <t>1600/1m(0)</t>
  </si>
  <si>
    <t>CorePro LEDstrip 12.3W865 1580LM/M 5M</t>
  </si>
  <si>
    <t>1580/1m(0)</t>
  </si>
  <si>
    <t>LED Transformer 120W 24VDC</t>
  </si>
  <si>
    <t>LED Transformer 20W 24VDC 120-277V</t>
  </si>
  <si>
    <t>LED Transformer 40W 24VDC 120-277V</t>
  </si>
  <si>
    <t>LED Transformer 150W 24VDC</t>
  </si>
  <si>
    <t>LS mounting clips IP20 50pcs EU</t>
  </si>
  <si>
    <t>LS corner connector IP20 50pcs EU</t>
  </si>
  <si>
    <t>LS tape-to-tape connector IP20 50pcs EU</t>
  </si>
  <si>
    <t>LS tape-to-wire connector IP20 50pcs EU</t>
  </si>
  <si>
    <t>CertaDrive LED Transformer 30W 24VDC</t>
  </si>
  <si>
    <t>CertaDrive LED Transformer 60W 24VDC</t>
  </si>
  <si>
    <t>CertaDrive LED Transformer 120W 24VDC</t>
  </si>
  <si>
    <t>Caps OV 22.0W G4 12V 1CT/50</t>
  </si>
  <si>
    <t>Caps OV 26.0W G9 230V 1CT/20</t>
  </si>
  <si>
    <t>Klasické žárovky</t>
  </si>
  <si>
    <t>App 15.4W E14 230-240V T22 CL OV 1CT/10F</t>
  </si>
  <si>
    <t>App 26.0W E14 230-240V T25 CL OV 1CT/10F</t>
  </si>
  <si>
    <t>App 40.0W E14 230-240V T29 OV 1PF/10</t>
  </si>
  <si>
    <t>Deco 7.0W E14 230-240V T17 CL 1CT/10X10F</t>
  </si>
  <si>
    <t>Speciální světelné zdroje</t>
  </si>
  <si>
    <t>BR125 IR 150W E27 230-250V Red</t>
  </si>
  <si>
    <t>červená</t>
  </si>
  <si>
    <t>BR125 IR 150W E27 230-250V CL</t>
  </si>
  <si>
    <t>BR125 IR 250W E27 230-250V Red</t>
  </si>
  <si>
    <t>BR125 IR 250W E27 230-250V CL</t>
  </si>
  <si>
    <t>PAR38 IR 100W E27 230V Red</t>
  </si>
  <si>
    <t>PAR38 IR 100W E27 230V CL</t>
  </si>
  <si>
    <t>PAR38 IR 150W E27 230V Red</t>
  </si>
  <si>
    <t>PAR38 IR 175W E27 230V Red</t>
  </si>
  <si>
    <t>PAR38 IR 175W E27 230V CL</t>
  </si>
  <si>
    <t>R125 IR 375W E27 230-250V CL</t>
  </si>
  <si>
    <t>čirá tvrz.</t>
  </si>
  <si>
    <t>Povoleno rozbalit</t>
  </si>
  <si>
    <t>TL 4W BLB</t>
  </si>
  <si>
    <t>černé sklo</t>
  </si>
  <si>
    <t>TL 6W BLB</t>
  </si>
  <si>
    <t>TL-D 18W BLB</t>
  </si>
  <si>
    <t>TL-D 36W BLB</t>
  </si>
  <si>
    <t>PL-S 9W BLB/2P</t>
  </si>
  <si>
    <t>Lineární zářivky</t>
  </si>
  <si>
    <t>MASTER TL-D FOOD</t>
  </si>
  <si>
    <t>MASTER TL-D Food  18W/79</t>
  </si>
  <si>
    <t>Shoplight</t>
  </si>
  <si>
    <t>MASTER TL-D Food  58W/79</t>
  </si>
  <si>
    <t>MASTER TL-D Food  30W/79</t>
  </si>
  <si>
    <t>Shoplight  /spec. délka</t>
  </si>
  <si>
    <t>Délka mm</t>
  </si>
  <si>
    <t>MASTER TL-D 18W/ 15</t>
  </si>
  <si>
    <t>MASTER TL-D 18W/ 16</t>
  </si>
  <si>
    <t>žlutá</t>
  </si>
  <si>
    <t>MASTER TL-D 18W/ 17</t>
  </si>
  <si>
    <t>zelená</t>
  </si>
  <si>
    <t>MASTER TL-D 18W/ 18</t>
  </si>
  <si>
    <t>modrá</t>
  </si>
  <si>
    <t>MASTER TL-D 36W/ 15</t>
  </si>
  <si>
    <t>MASTER TL-D 36W/ 16</t>
  </si>
  <si>
    <t>MASTER TL-D 36W/ 17</t>
  </si>
  <si>
    <t>MASTER TL-D 36W/ 18</t>
  </si>
  <si>
    <t xml:space="preserve">MASTER TL-D 58W/ 15 </t>
  </si>
  <si>
    <t xml:space="preserve">MASTER TL-D 58W/ 16  </t>
  </si>
  <si>
    <t xml:space="preserve">MASTER TL-D 58W/ 17 </t>
  </si>
  <si>
    <t xml:space="preserve">MASTER TL-D 58W/ 18 </t>
  </si>
  <si>
    <t>MASTER TL5 HO Secura 49W/840</t>
  </si>
  <si>
    <t xml:space="preserve">MASTER TL5 HO Secura 80W/840 </t>
  </si>
  <si>
    <t>MASTER TL-D Super 80 1m 36W/830 SLV/25</t>
  </si>
  <si>
    <t>MASTER TL-D Super 80 1m 36W/840 SLV/25</t>
  </si>
  <si>
    <t xml:space="preserve">TL Mini 4W/ 33-640 </t>
  </si>
  <si>
    <t>TL Mini 6W / 33-640</t>
  </si>
  <si>
    <t>TL Mini 8W / 33-640</t>
  </si>
  <si>
    <t>TL Mini 13W / 33-640</t>
  </si>
  <si>
    <t>Výjimka z RoHS EU - výroba prodloužena do 24. 2. 2027</t>
  </si>
  <si>
    <t>MASTER TL-E Circular Super 80 22W/840 1CT</t>
  </si>
  <si>
    <t xml:space="preserve">MASTER TL-E Circular Super 80 32W/840 1CT </t>
  </si>
  <si>
    <t xml:space="preserve">MASTER TL-E Circular Super 80 40W/830 1CT </t>
  </si>
  <si>
    <t xml:space="preserve">MASTER TL-E Circular Super 80 40W/840 1CT </t>
  </si>
  <si>
    <t>TL-X XL 20W/33-640 SLV/25</t>
  </si>
  <si>
    <t>TL-X XL 40W/33-640 SLV/25</t>
  </si>
  <si>
    <t>S10 4-65W SIN 230V WH EUR/12X25CT</t>
  </si>
  <si>
    <t>S2 4-22W SER 230V WH EUR/12X25CT</t>
  </si>
  <si>
    <t>S10E 18-75W SIN 230V BL/20X25CT</t>
  </si>
  <si>
    <t>MASTER PL-C Xtra 18W/830/4P 1CT/5X10BOX</t>
  </si>
  <si>
    <t>G 24 q-2</t>
  </si>
  <si>
    <t>MASTER PL-T Xtra 42W/840/4P 1CT/5X10BOX</t>
  </si>
  <si>
    <t xml:space="preserve">MASTER TL-D Eco 51W/865 </t>
  </si>
  <si>
    <t>Úspora až 10 % energie v existujících interiérových svítidlech (brzká návrátnost). Provoz na elektronickém i elektromagnetickém předřadníku. Stmívatelný zdroj.</t>
  </si>
  <si>
    <t>PILA - LF80</t>
  </si>
  <si>
    <t>LF80 58W/830</t>
  </si>
  <si>
    <t>MASTER TL-D Super 80 38W/830 SLV/25</t>
  </si>
  <si>
    <t>MASTER SON PIA Plus 70W/220 I E27 *</t>
  </si>
  <si>
    <t>MASTER SON PIA Plus 100W/220 E40</t>
  </si>
  <si>
    <t>MASTER SON PIA Plus 150W/220 E40</t>
  </si>
  <si>
    <t>MASTER SON PIA Plus 250W/220 E40</t>
  </si>
  <si>
    <t>MASTER SON PIA Plus 400W/220 E40</t>
  </si>
  <si>
    <t>Servisní doba života 4 roky</t>
  </si>
  <si>
    <t>* provoz bez zapalovače (integrovaný zapalovač)</t>
  </si>
  <si>
    <t>MASTER SON APIA Xtra Plus 70W E27</t>
  </si>
  <si>
    <t xml:space="preserve">MASTER SON APIA Plus Xtra 100W E40 </t>
  </si>
  <si>
    <t>MASTER SON APIA Xtra Plus 150W E40</t>
  </si>
  <si>
    <t>MASTER SON-T PIA Plus 50W E27</t>
  </si>
  <si>
    <t>MASTER SON-T PIA Plus 70W E27</t>
  </si>
  <si>
    <t>MASTER SON-T PIA Plus 100W E40</t>
  </si>
  <si>
    <t>MASTER SON-T PIA Plus 150W E40</t>
  </si>
  <si>
    <t>MASTER SON-T PIA Plus 250W E40</t>
  </si>
  <si>
    <t>MASTER SON-T PIA Plus 400W E40</t>
  </si>
  <si>
    <t>MASTER SON-T PIA Plus 600W E40</t>
  </si>
  <si>
    <t>MASTER SON-T APIA Xtra Plus 50W E27</t>
  </si>
  <si>
    <t>MASTER SON-T APIA Xtra Plus 70W E27</t>
  </si>
  <si>
    <t>MASTER SON-T APIA Xtra Plus 100W E40</t>
  </si>
  <si>
    <t>MASTER SON-T APIA Xtra Plus 150W E40</t>
  </si>
  <si>
    <t>MASTER SON-T APIA Xtra Plus 250W E40</t>
  </si>
  <si>
    <t>MASTER SON-T APIA Xtra Plus 400W E40</t>
  </si>
  <si>
    <t>SON-T 1000W E40</t>
  </si>
  <si>
    <t>MASTER SDW-T 50W/825 PG12-1</t>
  </si>
  <si>
    <t xml:space="preserve">G </t>
  </si>
  <si>
    <t>MASTER SDW-TG Mini 50W/825 GX12-1</t>
  </si>
  <si>
    <t>GX12-1</t>
  </si>
  <si>
    <t>MASTER SDW-TG Mini 100W/825 GX12-1</t>
  </si>
  <si>
    <t>MASTER MHN-LA 1000W/842 230V</t>
  </si>
  <si>
    <t>X528/Cable</t>
  </si>
  <si>
    <t>MASTER MHN-LA 1000W/956 230V XWH</t>
  </si>
  <si>
    <t>denní světlo</t>
  </si>
  <si>
    <t>MASTER MHN-LA 2000W/842 400V</t>
  </si>
  <si>
    <t>MASTER MHN-LA 2000W/956 400V XWH</t>
  </si>
  <si>
    <t>MASTER MHN-SA 1800W/956 (P)SFC 230V</t>
  </si>
  <si>
    <t>(P)SFC</t>
  </si>
  <si>
    <t>MASTER MHN-SA 2000W/956 400V XW HO UNP/1</t>
  </si>
  <si>
    <t>X830R</t>
  </si>
  <si>
    <r>
      <t>MST MHN-SB 2000W/</t>
    </r>
    <r>
      <rPr>
        <b/>
        <sz val="8"/>
        <rFont val="Arial"/>
        <family val="2"/>
      </rPr>
      <t>956</t>
    </r>
    <r>
      <rPr>
        <sz val="8"/>
        <rFont val="Arial"/>
        <family val="2"/>
      </rPr>
      <t xml:space="preserve"> 400V K12s-7 WH HO</t>
    </r>
  </si>
  <si>
    <t>cable</t>
  </si>
  <si>
    <t>MASTER HPI-T Plus 450W/645</t>
  </si>
  <si>
    <t>Světelný tok (lm)</t>
  </si>
  <si>
    <t>MASTERColour CDM-E MW eco 230W/842 E40</t>
  </si>
  <si>
    <t>21000 / 28000</t>
  </si>
  <si>
    <t>MASTERColour CDM-E MW eco 360W/842 E40</t>
  </si>
  <si>
    <t>34000 / 41000</t>
  </si>
  <si>
    <t>MASTERColour CDM-T MW eco 230W/842 E40</t>
  </si>
  <si>
    <t>22 000 / 28 000</t>
  </si>
  <si>
    <t>MASTERColour CDM-T MW eco 360W/842 E40</t>
  </si>
  <si>
    <t>37 000 / 44 000</t>
  </si>
  <si>
    <t>HPI-T 1000W/543 E40 220V</t>
  </si>
  <si>
    <t>HPI-T 2000W/542 E40 380V</t>
  </si>
  <si>
    <t>MASTER CityWh CDO-ET Plus 50W/828 E27</t>
  </si>
  <si>
    <t>MASTER CityWh CDO-ET Plus 70W/828 E27</t>
  </si>
  <si>
    <t>MASTER CityWh CDO-ET Plus 100W/828 E40</t>
  </si>
  <si>
    <t>MASTER CityWh CDO-ET Plus 150W/828 E40</t>
  </si>
  <si>
    <t>MASTER CityWh CDO-TT Plus 50W/828 E27</t>
  </si>
  <si>
    <t>MASTER CityWh CDO-TT Plus 70W/828 E27</t>
  </si>
  <si>
    <t>MASTER CityWh CDO-TT Plus 70W/942 E27</t>
  </si>
  <si>
    <t>MASTER CityWh CDO-TT Plus 100W/828 E40</t>
  </si>
  <si>
    <t>MASTER CityWh CDO-TT Plus 150W/828 E40</t>
  </si>
  <si>
    <t>MASTER CityWh CDO-TT Plus 150W/942 E40</t>
  </si>
  <si>
    <t>MASTER CityWh CDO-TT Plus 250W/830 E40</t>
  </si>
  <si>
    <t xml:space="preserve"> </t>
  </si>
  <si>
    <t>MASTERC CDM-T 35W/830</t>
  </si>
  <si>
    <t>MASTERC CDM-T 35W/842</t>
  </si>
  <si>
    <t>MASTERC CDM-T 70W/830</t>
  </si>
  <si>
    <t>MASTERC CDM-T 70W/942</t>
  </si>
  <si>
    <t>MASTERC CDM-T 150W/830</t>
  </si>
  <si>
    <t>MASTERC CDM-T 150W/942</t>
  </si>
  <si>
    <t>MASTERC CDM-T 250W/942</t>
  </si>
  <si>
    <t xml:space="preserve">MASTERC CDM-T Elite 20W/830 G12 </t>
  </si>
  <si>
    <t>MASTERC CDM-T Elite 35W/930 G12</t>
  </si>
  <si>
    <t>MASTERC CDM-T Elite 35W/942 G12</t>
  </si>
  <si>
    <t>MASTERC CDM-T Elite 50W/930 G12</t>
  </si>
  <si>
    <t>MASTERC CDM-T Elite 70W/930 G12</t>
  </si>
  <si>
    <t>MASTERC CDM-T Elite 70W/942 G12</t>
  </si>
  <si>
    <t>MASTERC CDM-T Elite 100W/930 G12</t>
  </si>
  <si>
    <t>Vyšší poměr lm/W, stabilita a spolehlivost, malý pokles světelného toku v průběhu životnosti</t>
  </si>
  <si>
    <t xml:space="preserve">MASTERC CDM-TC 35W/830 </t>
  </si>
  <si>
    <t>MASTERC CDM-TC 35W/842</t>
  </si>
  <si>
    <t>MASTERC CDM-TC 70W/830</t>
  </si>
  <si>
    <t>MASTERC CDM-TC 70W/842</t>
  </si>
  <si>
    <t>MASTERC CDM-TC Elite 20W/830 G8.5</t>
  </si>
  <si>
    <t>MASTERC CDM-TC Elite 35W/930 G8.5</t>
  </si>
  <si>
    <t>MASTERC CDM-TC Elite 35W/942 G8.5</t>
  </si>
  <si>
    <t>MASTERC CDM-TC Elite 50W/930 G8.5</t>
  </si>
  <si>
    <t>MASTERC CDM-TC Elite 70W/930 G8.5</t>
  </si>
  <si>
    <t>MASTERC CDM-TC Elite 70W/942 G8.5</t>
  </si>
  <si>
    <t>MASTERC CDM-Tm Elite Mini 35W/930 GU6.5</t>
  </si>
  <si>
    <t>GU6.5</t>
  </si>
  <si>
    <t>56.7</t>
  </si>
  <si>
    <t>MASTERC CDM-Tm Mini 20W/830 GU6.5</t>
  </si>
  <si>
    <t>MASTERC CDM-Tm Mini 20W/830 PGJ5</t>
  </si>
  <si>
    <t>PGJ5</t>
  </si>
  <si>
    <t>MASTERC CDM-Tm Mini 35W/930 PGJ5</t>
  </si>
  <si>
    <t>MASTERC CDM-TD 70W/830 RX7s</t>
  </si>
  <si>
    <t>RX7s</t>
  </si>
  <si>
    <t>MASTERC CDM-TD 70W/942 RX7s</t>
  </si>
  <si>
    <t>MASTERC CDM-TD 150W/830 RX7s</t>
  </si>
  <si>
    <t>MASTERC CDM-Rm Elite Mini 20W/830 GX10 MR16 10D</t>
  </si>
  <si>
    <t>GX10</t>
  </si>
  <si>
    <t>MASTERC CDM-Rm Elite Mini 20W/830 GX10 MR16 25D</t>
  </si>
  <si>
    <t>MASTERC CDM-Rm Elite Mini 20W/830 GX10 MR16 40D</t>
  </si>
  <si>
    <t>MASTERC CDM-Rm Elite Mini 35W/930 GX10 MR16 10D</t>
  </si>
  <si>
    <t>MASTERC CDM-Rm Elite Mini 35W/930 GX10 MR16 25D</t>
  </si>
  <si>
    <t>MASTERC CDM-Rm Elite Mini 35W/930 GX10 MR16 40D</t>
  </si>
  <si>
    <t>MASTERC CDM-R Elite 35W/930 E27 PAR20 30D</t>
  </si>
  <si>
    <t>MASTERC CDM-R Elite 35W/930 E27 PAR30L 10D</t>
  </si>
  <si>
    <t>MASTERC CDM-R Elite 35W/930 E27 PAR30L 30D</t>
  </si>
  <si>
    <t>MASTERC CDM-R Elite 70W/930 E27 PAR30L 30D</t>
  </si>
  <si>
    <t>MASTERC CDM-R Elite 70W/930 E27 PAR30L 40D</t>
  </si>
  <si>
    <t>MASTERC CDM-R Elite 70W/942 E27 PAR30L 30D</t>
  </si>
  <si>
    <t>MASTERC CDM-R111 35W/942 24D</t>
  </si>
  <si>
    <t>GX 8.5</t>
  </si>
  <si>
    <t>MASTERC CDM-R111 Elite 35W/930 GX8.5 24D</t>
  </si>
  <si>
    <t>MASTERC CDM-R111 Elite 35W/930 GX8.5 40D</t>
  </si>
  <si>
    <t>MASTERC CDM-R111 Elite 70W/930 GX8.5 24D</t>
  </si>
  <si>
    <t>MASTERC CDM-R111 Elite 70W/930 GX8.5 40D</t>
  </si>
  <si>
    <t>https://www.lighting.philips.com/main/support/support/tools/gear-selection-tool</t>
  </si>
  <si>
    <t>HF Essential TL-D</t>
  </si>
  <si>
    <t>HF-E II 236 TL-D 230V 50/60Hz</t>
  </si>
  <si>
    <t>TL-D</t>
  </si>
  <si>
    <t>HF-E 1/2 58 TL-D II 230V 50/60Hz</t>
  </si>
  <si>
    <t>HF-BASIC TL-D (studený start)</t>
  </si>
  <si>
    <t>HF-B 236 TL-D EII 230V 50/60Hz</t>
  </si>
  <si>
    <t>HF-B 158/258 TL-D EII 230V 50/60Hz</t>
  </si>
  <si>
    <t>HF-S 118/136 TL-D II 230V 50/60Hz</t>
  </si>
  <si>
    <t>HF-S 158 TL-D II 230V 50/60Hz</t>
  </si>
  <si>
    <t>HF-S 218/236 TL-D II 230V 50/60Hz</t>
  </si>
  <si>
    <t>HF-S 258 TL-D II 230V 50/60Hz</t>
  </si>
  <si>
    <t>HF-S 3/4 18 TL-D II 230V 50/60Hz</t>
  </si>
  <si>
    <t>HF-P 118/136 TL-D III 230V 50/60 Hz</t>
  </si>
  <si>
    <t>HF-P 158 TL-D III 230V 50/60Hz IDC</t>
  </si>
  <si>
    <t>HF-P 218/236 TL-D III 230V 50/60 Hz</t>
  </si>
  <si>
    <t>HF-P 258 TL-D III 230V 50/60Hz IDC</t>
  </si>
  <si>
    <t>HF-P 3/418 TL-D III 230V 50/60Hz IDC</t>
  </si>
  <si>
    <t>HF-R 136 TL-D EII 230V 50/60Hz</t>
  </si>
  <si>
    <t>HF-R 158 TL-D EII 230V 50/60Hz</t>
  </si>
  <si>
    <t>HF-R 236 TL-D EII 230V 50/60Hz</t>
  </si>
  <si>
    <t>HF-R 258 TL-D EII 230V 50/60Hz</t>
  </si>
  <si>
    <t>HF-Pi 1 28/35/49/54 TL5 EII 230V</t>
  </si>
  <si>
    <t xml:space="preserve">TL5  </t>
  </si>
  <si>
    <t>HF-Pi 1 28/35/49/80 TL5 EII</t>
  </si>
  <si>
    <t>TL5</t>
  </si>
  <si>
    <t>HF-Pi 2 28/35/49/54 TL5 EII 230V</t>
  </si>
  <si>
    <t>HF-Pi 2 28/35/49/80 TL5 EII</t>
  </si>
  <si>
    <t>HF-Pi 3/4 14/24 TL5/PL-L EII 230V</t>
  </si>
  <si>
    <t>HF-S 249 TL5 II 230V 50/60Hz</t>
  </si>
  <si>
    <t>HF-S 154 TL5 II 230V 50/60Hz</t>
  </si>
  <si>
    <t>HF-S 254 TL5 II 230V 50/60Hz</t>
  </si>
  <si>
    <t>HF-P 1 14-35 TL5 HE III 230V</t>
  </si>
  <si>
    <t>HF-P 149 TL5 HO III 230V 50/60Hz IDC</t>
  </si>
  <si>
    <t>HF-P 154/155 TL5 HO/PLL III 230V IDC</t>
  </si>
  <si>
    <t>TL5/PLL</t>
  </si>
  <si>
    <t>HF-P 180 TL5 III 230V 50/60Hz</t>
  </si>
  <si>
    <t>HF-P 2 14-35 TL5 HE III 230V</t>
  </si>
  <si>
    <t>HF-P 2 24/39 TL5 III 230V 50/60Hz</t>
  </si>
  <si>
    <t>HF-P 249 TL5 HO III 230V 50/60Hz IDC</t>
  </si>
  <si>
    <t>HF-P 254/255 TL5 HO/PLL III 230V IDC</t>
  </si>
  <si>
    <t>HF-P 280 TL5/PL-L III 230V 50/60Hz</t>
  </si>
  <si>
    <t>HF-P 3/414 TL5 III 230V 50/60Hz *</t>
  </si>
  <si>
    <t>HF-Ri TD 2 14/21/24/39 E+</t>
  </si>
  <si>
    <t>HF-Ri TD 1 28/35/49/54 TL5 E+ 195-240V</t>
  </si>
  <si>
    <t>HF-Ri TD 2 28/35/49/54 TL5 E+ 195-240V</t>
  </si>
  <si>
    <t>HF-Ri TD 4 14/24 TL5 E+ 195-240V</t>
  </si>
  <si>
    <t>HF-P 1/218 PL-T/C III 230V</t>
  </si>
  <si>
    <t>PLT/C</t>
  </si>
  <si>
    <t>HF-P 1 22-42 PL-T/C/L/TL5C</t>
  </si>
  <si>
    <t>PL-T/C/L/TL5C</t>
  </si>
  <si>
    <t>HF-P 2 22-42 PL-T/C/L/TL5C EII 230V</t>
  </si>
  <si>
    <t>PL-T/C/L/TL5</t>
  </si>
  <si>
    <t>HF-R 2 26-42 PL-T/C EII 230V 50/60Hz</t>
  </si>
  <si>
    <t>HF-Matchbox Blue</t>
  </si>
  <si>
    <t>HF-M BLUE 109 LH TL/PL-S 230-240V</t>
  </si>
  <si>
    <t>TL,PLS</t>
  </si>
  <si>
    <t>HF-M BLUE 114 LH TL/PL-S/PL-C 230-240V</t>
  </si>
  <si>
    <t>PLC,PLS,TL</t>
  </si>
  <si>
    <t>HF-M BLUE 121 LH TL5 230-240V</t>
  </si>
  <si>
    <t>HF-M BLUE 124 LH TL/TL5/PL-L 230-240V</t>
  </si>
  <si>
    <t>PLL,TL5,TL5C</t>
  </si>
  <si>
    <t>HF-M BLUE 124 SH TL/TL5/PL-L 230-240V</t>
  </si>
  <si>
    <t>HF-Matchbox Red</t>
  </si>
  <si>
    <t>HF-M RED 109 SH TL/PL-S 230-240V</t>
  </si>
  <si>
    <t>TL/PLS</t>
  </si>
  <si>
    <t>HF-M RED 114 SH TL/TL5/PL-C/S 230-240V</t>
  </si>
  <si>
    <t>TL/TL5</t>
  </si>
  <si>
    <t>HF-M RED 118 SH PL-C/PL-T 230-240V</t>
  </si>
  <si>
    <t>PLC/T</t>
  </si>
  <si>
    <t>HF-M RED 124 SH TL/TL5/PL-L 230-240V</t>
  </si>
  <si>
    <t>TL/TL5/PL-L</t>
  </si>
  <si>
    <t>HID-PV Base 70 SON C3 230V</t>
  </si>
  <si>
    <t>SON/CDO</t>
  </si>
  <si>
    <t>HID-PV Base 100 SON/CDO Q 230V</t>
  </si>
  <si>
    <t>HID-PV Base 150 SON/CDO Q 230V</t>
  </si>
  <si>
    <t>CDM - nestmívatelný předřadník</t>
  </si>
  <si>
    <t>HID-PV m 20 /I CDM 230V 50/60Hz</t>
  </si>
  <si>
    <t>CDM</t>
  </si>
  <si>
    <t>HID-PV m 20 /S CDM 230V 50/60Hz</t>
  </si>
  <si>
    <t>HID-AV C 35-70 /S CDM 230V 50/60Hz</t>
  </si>
  <si>
    <t>HID-PV C 35 /S CDM 230V 50/60Hz NG</t>
  </si>
  <si>
    <t>HID-PV C 35 /I CDM 230V 50/60Hz NG</t>
  </si>
  <si>
    <t>HID-PV C 50 /I CDM 230V 50/60Hz</t>
  </si>
  <si>
    <t>HID-PV C 70 /S CDM 230V 50/60Hz NG</t>
  </si>
  <si>
    <t>HID-PV C 70 /I CDM 230V 50/60Hz NG</t>
  </si>
  <si>
    <t>HID-PV C 150 /S CDM 230V 50/60Hz</t>
  </si>
  <si>
    <t>SDW-TG - nestmívatelný předřadník</t>
  </si>
  <si>
    <t>HID-PV 100 /S SDW-TG 230V 50/60Hz</t>
  </si>
  <si>
    <t>SDW-TG</t>
  </si>
  <si>
    <t>BSN 50 K302-A2-ITS 230V 50Hz</t>
  </si>
  <si>
    <t>SON/CDO/CDM/MH/HPI (se zapalovačem SKD 578)</t>
  </si>
  <si>
    <t>BSN 70 K302-A2-ITS 230V 50Hz</t>
  </si>
  <si>
    <t>BSN 100 K302-A2-ITS 230V 50Hz</t>
  </si>
  <si>
    <t>BSN 150 K302-A2-ITS 230V 50Hz</t>
  </si>
  <si>
    <t>BSN 250 K302-A2-ITS 230V 50Hz</t>
  </si>
  <si>
    <t>BSN 400 K407-A2-ITS 230/240V 50Hz BC3</t>
  </si>
  <si>
    <t>BSN 70 L33-A2-TS 230V 50Hz HD1-118</t>
  </si>
  <si>
    <t>SON/CDO/MH/HPI</t>
  </si>
  <si>
    <t>BSN 100 L33-A2-TS 230V 50Hz</t>
  </si>
  <si>
    <t>BSN 150 L33-A2-TS 230V 50Hz</t>
  </si>
  <si>
    <t>BSN 250 L33-A2-TS 230V 50Hz</t>
  </si>
  <si>
    <t>BHL 250 K307-A2 230/240V 50Hz BC2-134</t>
  </si>
  <si>
    <t>HPI 250W (se zapalovačem SI 51), HPL (bez zapalovače)</t>
  </si>
  <si>
    <t>BHL 1000 L78-A2 230/240V 50Hz HP-207</t>
  </si>
  <si>
    <t>HPI 1000W (se zapalovačem SI 52), HPL (bez zapalovače)</t>
  </si>
  <si>
    <t>BHL 2000 L76-A2 380/400/415V 50Hz HP-317</t>
  </si>
  <si>
    <t>HPI 2000W 380V (se zapalovačem SI 54), HPL (bez zapalovače)</t>
  </si>
  <si>
    <t>SKD 578 230V 50/60Hz</t>
  </si>
  <si>
    <t>SKD 578-S 230V 50/60Hz</t>
  </si>
  <si>
    <t>SND 57 230V 50/60Hz</t>
  </si>
  <si>
    <t>SON, CDO</t>
  </si>
  <si>
    <t>SND 58 230V 50/60Hz</t>
  </si>
  <si>
    <t>SON, CDO, CDM, HPIT</t>
  </si>
  <si>
    <t>SI 51 230V 50/60Hz</t>
  </si>
  <si>
    <t>HPI 250-400</t>
  </si>
  <si>
    <t>Náhradní díly pro svítidla</t>
  </si>
  <si>
    <t>ARP101 Spare driver BRP101 LED37</t>
  </si>
  <si>
    <t>Náhradní driver ke svítidlu CoreLine Malaga BRP101 LED36/LED37</t>
  </si>
  <si>
    <t>ARP102 Spare driver BRP102 LED55</t>
  </si>
  <si>
    <t>Náhradní driver ke svítidlu CoreLine Malaga BRP102 LED54/LED55</t>
  </si>
  <si>
    <t>ARP102 Spare driver BRP102 LED75/110</t>
  </si>
  <si>
    <t>Náhradní driver ke svítidlu CoreLine Malaga BRP102 LED72/LED75/LED110</t>
  </si>
  <si>
    <t>Malaga SGS101/102</t>
  </si>
  <si>
    <t>Polykarbonátový čirý kryt pro výbojkové svítidlo Malaga SGS101</t>
  </si>
  <si>
    <t>Polykarbonátový čirý kryt pro výbojkové svítidlo Malaga SGS102</t>
  </si>
  <si>
    <t>Tempo</t>
  </si>
  <si>
    <t xml:space="preserve">RVP151 FRONTGLASS ASSY </t>
  </si>
  <si>
    <t>Přední sklo pro výbojkový světlomet RVP151</t>
  </si>
  <si>
    <t>RVP251 SILVER TEMPO FRONTGLASS</t>
  </si>
  <si>
    <t>Přední sklo pro výbojkový světlomet RVP251</t>
  </si>
  <si>
    <t>RVP351 SILVER TEMPO FRONTGLASS</t>
  </si>
  <si>
    <t>Přední sklo pro výbojkový světlomet RVP351</t>
  </si>
  <si>
    <t>TCW060</t>
  </si>
  <si>
    <t>TCW060 DIFFUSER PC 1X18W</t>
  </si>
  <si>
    <t>Polykarbonátový kryt pro prachotěsné svítidlo TCW060</t>
  </si>
  <si>
    <t>TCW060 DIFFUSER PC 1X28W</t>
  </si>
  <si>
    <t>TCW060 DIFFUSER PC 1X35W</t>
  </si>
  <si>
    <t>TCW060 DIFFUSER PC 1X36W</t>
  </si>
  <si>
    <t>TCW060 DIFFUSER PC 1X58W</t>
  </si>
  <si>
    <t>TCW060 DIFFUSER PC 2X18W</t>
  </si>
  <si>
    <t>TCW060 DIFFUSER PC 2X28W</t>
  </si>
  <si>
    <t>TCW060 DIFFUSER PC 2X35W</t>
  </si>
  <si>
    <t>TCW060 DIFFUSER PC 2X36W</t>
  </si>
  <si>
    <t>TCW060 DIFFUSER PC 2X58W</t>
  </si>
  <si>
    <t>TCW060 DIFFUSER CLIP PC T5</t>
  </si>
  <si>
    <t>Spony (plastové)</t>
  </si>
  <si>
    <t>TCW060 DIFFUSER CLIP PC TLD</t>
  </si>
  <si>
    <t>TCW060 METAL MOUNTING CLIP TLD 1-LAMP</t>
  </si>
  <si>
    <t>Montážní třmeny kovové</t>
  </si>
  <si>
    <t>TCW060 METAL MOUNTING CLIP TLD 2-LAMP</t>
  </si>
  <si>
    <t>ACW216 BOWL PC 2X58W</t>
  </si>
  <si>
    <t>Polykarbonátový kryt pro TCW216 2x T8 58W, TL5 35, 49, 80W</t>
  </si>
  <si>
    <t>EAN</t>
  </si>
  <si>
    <t xml:space="preserve"> Balení </t>
  </si>
  <si>
    <t>Energetický štítek</t>
  </si>
  <si>
    <t>Novinka</t>
  </si>
  <si>
    <t>DN142B 10S/830 PSD-E UGR19*</t>
  </si>
  <si>
    <t>DN142B 10S/840 PSD-E UGR19*</t>
  </si>
  <si>
    <t>DN142B 20S/840 PSD-E UGR19*</t>
  </si>
  <si>
    <t>DN142B 20S/830 PSD-E UGR19 *</t>
  </si>
  <si>
    <t>DN142B 10S/830 PSD-E  WR*</t>
  </si>
  <si>
    <t>DN142B 10S/840 PSD-E  WR*</t>
  </si>
  <si>
    <t>DN142B 20S/830 PSD-E  WR*</t>
  </si>
  <si>
    <t>DN142B 20S/840 PSD-E  WR*</t>
  </si>
  <si>
    <t>BGP307 LED35-4S/730 II DM11 48/60S</t>
  </si>
  <si>
    <t>BGP307 LED54-4S/730 II DM11 48/60S</t>
  </si>
  <si>
    <t>BGP307 LED84-4S/730 II DM11 48/60S</t>
  </si>
  <si>
    <t>BGP307 LED120-4S/730 II DM11 48/60S</t>
  </si>
  <si>
    <t xml:space="preserve">PILA WL007C LED13S/840 PSU RND MDU WH </t>
  </si>
  <si>
    <t xml:space="preserve">LED classic 25W A60 E27 GOLD SP D RF </t>
  </si>
  <si>
    <t>MASTER Value LEDBulbD4-25W E27 A60 GOLD SP G</t>
  </si>
  <si>
    <t>MASTER MHN-FC 1000W/740 230V XW</t>
  </si>
  <si>
    <t>MASTER MHN-SE 2000W/956 GX22 400V HO UNP</t>
  </si>
  <si>
    <t>WT120C G2 LED18S/840 PSU PCO L600</t>
  </si>
  <si>
    <t>WT120C G2 LED25S/840 PSU PCO L1200</t>
  </si>
  <si>
    <t>WT120C G2 LED31S/840 PSU PCO L1500</t>
  </si>
  <si>
    <t>WT120C G2 LED37S/840 PSU PCO L1200</t>
  </si>
  <si>
    <t>WT120C G2 LED57S/840 PSU PCO L1500</t>
  </si>
  <si>
    <t>WT120C G2 LED40S/840 PSU WEC L1200</t>
  </si>
  <si>
    <t>WT120C G2 LED40S/840 PSU TW1 WEC L1200</t>
  </si>
  <si>
    <t>WT120C G2 LED60S/840 PSU WEC L1500</t>
  </si>
  <si>
    <t>WT120C G2 LED60S/840 PSU TW1 WEC L1500</t>
  </si>
  <si>
    <t>BY100Z BR L215</t>
  </si>
  <si>
    <t>BY101Z ALU</t>
  </si>
  <si>
    <t>BY102Z ALU</t>
  </si>
  <si>
    <t>BY020Z G2 G3 ALU</t>
  </si>
  <si>
    <t>BY021Z G2 BY022Z G3 ALU</t>
  </si>
  <si>
    <t>SM155C 37_60S/830_840 PSED TW1 PI5 L1440</t>
  </si>
  <si>
    <t>CoreLine fastset</t>
  </si>
  <si>
    <t>SM155C 48S/840 PSU TW3 PI5 L1160</t>
  </si>
  <si>
    <t>SM155C 60S/840 PSU TW3 PI5 L1440</t>
  </si>
  <si>
    <t>SM155C 17_26S/830_840 PSU TW3 PI5 L602</t>
  </si>
  <si>
    <t>SM155C 30_48S/830_840 PSU TW3 PI5 L1160</t>
  </si>
  <si>
    <t>SM155C 30_48S/830_840 PSED TW1 PI5 L1160</t>
  </si>
  <si>
    <t>PILA RC007B LED12S/840 PSU W30L30 NOC</t>
  </si>
  <si>
    <t>PILA DN020B G2 LED20/830 24W D200 RD EU</t>
  </si>
  <si>
    <t>WL140V LED20S/840 PSR MDU WH</t>
  </si>
  <si>
    <t>L85</t>
  </si>
  <si>
    <t>LED classic-giant 40W E27 A160 GOLD DIM</t>
  </si>
  <si>
    <t>LED classic-giant 40W E27 G200 GOLD DIM</t>
  </si>
  <si>
    <t>LED classic-giant 40W E27 T65 GOLD DIM</t>
  </si>
  <si>
    <t>LED classic-giant 28W E27 A160 GOLD ND</t>
  </si>
  <si>
    <t>DN065B G4 Trim Accessory D150 BK</t>
  </si>
  <si>
    <t>DN065B G4 Trim Accessory D200 BK</t>
  </si>
  <si>
    <t>DN065B G4 Trim Accessory D150 SI</t>
  </si>
  <si>
    <t>DN065B G4 Trim Accessory D200 SI</t>
  </si>
  <si>
    <t>CorePro LEDcapsuleMV 2.7-25W G9 827 D</t>
  </si>
  <si>
    <t>CorePro LEDcapsule 1.9-25W ND G9 827</t>
  </si>
  <si>
    <t>CorePro LEDcapsule 1.9-25W ND G9 830</t>
  </si>
  <si>
    <t>CorePro LEDcapsule 3.7-40W ND G9 827</t>
  </si>
  <si>
    <t>CorePro LEDcapsule 3.7-40W ND G9 830</t>
  </si>
  <si>
    <t>CorePro LEDlinear ND 7-60W R7S 78mm830</t>
  </si>
  <si>
    <t>BRP056 LED36/730 PSU 27W SLF CE</t>
  </si>
  <si>
    <t>BRP062 LED72/730 PSU 54W SLA CE</t>
  </si>
  <si>
    <t>BRP056 LED38/740 PSU 27W SLF CE</t>
  </si>
  <si>
    <t>BRP062 LED76/740 PSU 54W SLA CE</t>
  </si>
  <si>
    <t>BY020P G3 LED105S/840 PSU WB GR</t>
  </si>
  <si>
    <t>BY022P G3 LED280S/840 PSU WB GR</t>
  </si>
  <si>
    <t>BY021P G3 LED200S/840 PSU WB GR</t>
  </si>
  <si>
    <t>BY021Z G3 ALU</t>
  </si>
  <si>
    <t>BY030P LED150_220_280S/840_50_65 PSU WB</t>
  </si>
  <si>
    <t>DN065B G4 LED12/830_840_865 12W D150 RD</t>
  </si>
  <si>
    <t>DN065B G4 LED20/830_840_865 19W D200 RD</t>
  </si>
  <si>
    <t>PILA LEDtube 1200mm UO 15.5W 840 T8</t>
  </si>
  <si>
    <t>PILA LEDtube 1500mm UO 23W 840 T8</t>
  </si>
  <si>
    <t>CorePro LEDbulb DIM 8-60W A60 E27 5CCT</t>
  </si>
  <si>
    <t xml:space="preserve">ZNAČENÍ ELEKTROMAGNETICKÝCH TLUMIVEK PRO VÝBOJKY </t>
  </si>
  <si>
    <t xml:space="preserve">Hlavní </t>
  </si>
  <si>
    <t>Všechny</t>
  </si>
  <si>
    <t xml:space="preserve">Výkon </t>
  </si>
  <si>
    <t>Počet</t>
  </si>
  <si>
    <t>napětí a</t>
  </si>
  <si>
    <t xml:space="preserve">Odbočka </t>
  </si>
  <si>
    <t>Termo</t>
  </si>
  <si>
    <t>předřadníky</t>
  </si>
  <si>
    <t>zdroje</t>
  </si>
  <si>
    <t>svorek</t>
  </si>
  <si>
    <t>frekvence</t>
  </si>
  <si>
    <t>k zapalovači</t>
  </si>
  <si>
    <t>pojistka</t>
  </si>
  <si>
    <t>HID</t>
  </si>
  <si>
    <t>"BASIC"</t>
  </si>
  <si>
    <t>sortiment</t>
  </si>
  <si>
    <t>Screw contacts (svorka se šroubem)</t>
  </si>
  <si>
    <t>Insert                  (samosvorná svorka)</t>
  </si>
  <si>
    <t>220V 50 Hz</t>
  </si>
  <si>
    <t>220V 60 Hz</t>
  </si>
  <si>
    <t>230V 50 Hz</t>
  </si>
  <si>
    <t>240V 50 Hz</t>
  </si>
  <si>
    <t xml:space="preserve">   Sodíková výbojka SON</t>
  </si>
  <si>
    <t>SN</t>
  </si>
  <si>
    <t>230/240V 50 Hz</t>
  </si>
  <si>
    <t xml:space="preserve">   Nízkotlaká sodíková výbojka SOX</t>
  </si>
  <si>
    <t>SX</t>
  </si>
  <si>
    <t>220/240V 50 Hz</t>
  </si>
  <si>
    <t xml:space="preserve">   Bílý sodík  ( White SON )</t>
  </si>
  <si>
    <t>SL</t>
  </si>
  <si>
    <t xml:space="preserve">   Metal-halogenidová výbojka          </t>
  </si>
  <si>
    <t>MH</t>
  </si>
  <si>
    <t>220V 50 Hz semi-paralelní</t>
  </si>
  <si>
    <t xml:space="preserve">   Vysokotlaká  rtuťová výbojka</t>
  </si>
  <si>
    <t>HL</t>
  </si>
  <si>
    <t>220V 60 Hz semi-paralelní</t>
  </si>
  <si>
    <t>230V 50 Hz semi-paralelní</t>
  </si>
  <si>
    <t>240V 50 Hz semi-paralelní</t>
  </si>
  <si>
    <t>220V 50 Hz  paralelní</t>
  </si>
  <si>
    <t>220V 60 Hz  paralelní</t>
  </si>
  <si>
    <t>230V 50 Hz  paralelní</t>
  </si>
  <si>
    <t>240V 50 Hz  paralelní</t>
  </si>
  <si>
    <t>"Heavy Duty"</t>
  </si>
  <si>
    <t>zapouzdřený</t>
  </si>
  <si>
    <t>Napětí a</t>
  </si>
  <si>
    <t xml:space="preserve">   HID</t>
  </si>
  <si>
    <t xml:space="preserve">  "High Power"</t>
  </si>
  <si>
    <t xml:space="preserve">   Sodíková výbojka </t>
  </si>
  <si>
    <t>220V 50 Hz semiparalelní</t>
  </si>
  <si>
    <t xml:space="preserve">   Metal-halogenidová výbojka</t>
  </si>
  <si>
    <t>220V 60 Hz semiparalelní</t>
  </si>
  <si>
    <t xml:space="preserve">   Metal-halogenidová výbojka                    </t>
  </si>
  <si>
    <t>HD</t>
  </si>
  <si>
    <t>230-240V 50 Hz semiparalelní</t>
  </si>
  <si>
    <t xml:space="preserve">   Vysokotlaká rtuťová výbojka</t>
  </si>
  <si>
    <t>380-400V 50 Hz</t>
  </si>
  <si>
    <t>380-400-415V 50 Hz</t>
  </si>
  <si>
    <t xml:space="preserve">ZNAČENÍ ELEKTRONICKÝCH PŘEDŘADNÍKŮ PRO ZÁŘIVKY </t>
  </si>
  <si>
    <t xml:space="preserve">Pouze </t>
  </si>
  <si>
    <t>digitálně</t>
  </si>
  <si>
    <t>předřadníku</t>
  </si>
  <si>
    <t>ovládané</t>
  </si>
  <si>
    <t>zdrojů</t>
  </si>
  <si>
    <t xml:space="preserve">Elektronický </t>
  </si>
  <si>
    <t>předřadník</t>
  </si>
  <si>
    <t>(High-frequency)</t>
  </si>
  <si>
    <t>BASIC</t>
  </si>
  <si>
    <t>STUDENÝ START</t>
  </si>
  <si>
    <t xml:space="preserve">1 ZDROJ </t>
  </si>
  <si>
    <t>14 - 80W</t>
  </si>
  <si>
    <t>TLD</t>
  </si>
  <si>
    <t>lineární zářivky</t>
  </si>
  <si>
    <t>P</t>
  </si>
  <si>
    <t>PERFORMER</t>
  </si>
  <si>
    <t>TEPLÝ START</t>
  </si>
  <si>
    <t>2 ZDROJE</t>
  </si>
  <si>
    <t>lineární zářivky 16 mm</t>
  </si>
  <si>
    <t>R</t>
  </si>
  <si>
    <t>REGULATOR</t>
  </si>
  <si>
    <t>REGULOVATELNÝ</t>
  </si>
  <si>
    <t>3 ZDROJE</t>
  </si>
  <si>
    <t>TL5C</t>
  </si>
  <si>
    <t>kruhové zářivky 16mm</t>
  </si>
  <si>
    <t>M</t>
  </si>
  <si>
    <t>MATCHBOX</t>
  </si>
  <si>
    <t>4 ZDROJE</t>
  </si>
  <si>
    <t>PLL</t>
  </si>
  <si>
    <t>kompaktní zářivky</t>
  </si>
  <si>
    <t>3-4 ZDROJE</t>
  </si>
  <si>
    <t>PLC</t>
  </si>
  <si>
    <t>PLS</t>
  </si>
  <si>
    <t>SON (T) (Plus), HPL, HPI a MH</t>
  </si>
  <si>
    <t>GX22</t>
  </si>
  <si>
    <t>SON 70W/220 I E27</t>
  </si>
  <si>
    <t>SON 70W E E27 CO</t>
  </si>
  <si>
    <t>MASTERC CDM-R Elite 70W/930 E27 PAR30L 10D</t>
  </si>
  <si>
    <t>Prachotěs, IK08, v balení i druhá průchodka pro liniové zapojení, velmi široké rozložení světla, opálový difuzor</t>
  </si>
  <si>
    <t>Montážní třmen pro přisazenou montáž; nastavitelný úhel</t>
  </si>
  <si>
    <t>BHD 2000 L76 380/400/415V 50Hz HP-317</t>
  </si>
  <si>
    <t>Standardní optika (UGR&lt;25), celé tělo IP44, 5pólový zásuvný konektor, 3fázová průběžná montáž</t>
  </si>
  <si>
    <t>Obdélník, nekancelářská optika (UGR&lt;22), třída hořlavosti TP(b), bez konektoru a bezp. lanka</t>
  </si>
  <si>
    <t>LED panel 300x300 mm, standardní optika (UGR&lt;22)</t>
  </si>
  <si>
    <t>PILA LED 50W GU5.3 WW 12V 36D ND</t>
  </si>
  <si>
    <t>LED classic 75W A60 E27 CDL FR ND</t>
  </si>
  <si>
    <t>LED classic 100W A60 E27 CDL FR ND</t>
  </si>
  <si>
    <t>Ozdobné příslušenství černé</t>
  </si>
  <si>
    <t>CorePro LEDlinear ND 7-60W R7S 78mm 830</t>
  </si>
  <si>
    <t>CorePro LEDlinear ND 7-60W R7S 78mm 840</t>
  </si>
  <si>
    <t>MASTER LEDtube HF 600mm HE 7W 830 T5</t>
  </si>
  <si>
    <t>MASTER LEDtube HF 600mm HE 7W 865 T5</t>
  </si>
  <si>
    <t>MASTER LEDBulb DT 5.9-60W E27 CRI95 A60 FR G</t>
  </si>
  <si>
    <t>MASTER LEDBulb DT 10.5-100W E27 CRI95 A60 FR G</t>
  </si>
  <si>
    <t>MASTER LEDBulb DT3.4-40W E27 CRI95 A60 CL G</t>
  </si>
  <si>
    <t>MASTER LEDBulbDT 5.9-60W E27 CRI95 A60 CL G</t>
  </si>
  <si>
    <t>MASTER LEDBulb DT 7.2-75W E27 CRI95 A60 CL G</t>
  </si>
  <si>
    <t>MASTER LEDBulb DT 10.5-100W E27 CRI95 A60 CL G</t>
  </si>
  <si>
    <t>Dálkový ovladač pro svítidla Highbay</t>
  </si>
  <si>
    <t>Pohybový senzor pro svítidla Highbay</t>
  </si>
  <si>
    <t>Montážní třmen pro přisazenou montáž</t>
  </si>
  <si>
    <t>Zapuštěný tenký downlight tvar kruhu, integrovaný driver, výška 45 mm, celé tělo IP44, Multicolor</t>
  </si>
  <si>
    <t>CorePro LEDbulb ND 8-60W A60 E27 827 6CT</t>
  </si>
  <si>
    <t>CorePro LEDspot ND 4.6-50W GU10 827 36D 5CT</t>
  </si>
  <si>
    <t>CorePro LEDbulb ND 8-60W A60 E27 840 12CT</t>
  </si>
  <si>
    <t>CorePro LEDbulb ND 8-60W A60 E27 830 12CT</t>
  </si>
  <si>
    <t>CorePro LEDbulb ND 8-60W A60 E27 827 12CT</t>
  </si>
  <si>
    <t>CorePro LEDbulb ND 10-75W A60 E27 827 6CT</t>
  </si>
  <si>
    <t>Kolejnicová napájecí 3f lišta, délka 4m, černá</t>
  </si>
  <si>
    <t>Kolejnicová napájecí 3f lišta, délka 4m, bílá</t>
  </si>
  <si>
    <t>MASTER LEDBulb DT3.4-40W E27 CRI95A60CL G</t>
  </si>
  <si>
    <t>MASTER LEDBulb DT7.2-75W E27 CRI95A60CL G</t>
  </si>
  <si>
    <t>MASTER LEDBulb DT10.5-100W E27 CRI95 A60 CLG</t>
  </si>
  <si>
    <t>LED classic-giant 20W E27 A160 1800K smoky D</t>
  </si>
  <si>
    <t>LED classic-giant 20W E27 G200 1800K smoky D</t>
  </si>
  <si>
    <t>2700/3000/4000/5000/6500</t>
  </si>
  <si>
    <t>A160, Zlatá</t>
  </si>
  <si>
    <t>G200, Zlatá</t>
  </si>
  <si>
    <t>T65, Zlatá</t>
  </si>
  <si>
    <t>PILA WT007C LED24S/840 PSU L600</t>
  </si>
  <si>
    <t>PILA WT007C LED48S/840 PSU L1200</t>
  </si>
  <si>
    <t>PILA WT007C LED68S/840 PSU L1500</t>
  </si>
  <si>
    <t>Prachotěsné svítidlo, délka 600 mm, IK06</t>
  </si>
  <si>
    <t>Prachotěsné svítidlo, délka 1200 mm, IK06</t>
  </si>
  <si>
    <t>Prachotěsné svítidlo, délka 1500 mm, IK06</t>
  </si>
  <si>
    <t>LSCS Highbay Remote Control</t>
  </si>
  <si>
    <t>LSCS Highbay Sensor</t>
  </si>
  <si>
    <t>Highbay MB</t>
  </si>
  <si>
    <t>Stínidlo hliníkové 194 x 480 x 480 mm (V x Š x H)</t>
  </si>
  <si>
    <t>Stínidlo hliníkové 156 x 382 x 382 mm (V x Š x H)</t>
  </si>
  <si>
    <t>Stínidlo hliníkové 174 x 442 mm (V x Š)</t>
  </si>
  <si>
    <t>Stínidlo hliníkové 150 x 437 mm (V x Š)</t>
  </si>
  <si>
    <t>Stínidlo hliníkové 141 x 474 x 474 mm (V x Š x H)</t>
  </si>
  <si>
    <t>Stínidlo hliníkové 153 x 543 x 543 mm (V x Š x H)</t>
  </si>
  <si>
    <t>LED Classic SceneSwitch 60W A60 E27 WW FR ND</t>
  </si>
  <si>
    <t>Velkoobchodní marketing</t>
  </si>
  <si>
    <t>MASTER Value LEDBulb D 7.2-50W E27 A60 827 CM G</t>
  </si>
  <si>
    <t>MASTER LEDBulb DT 3.4-40W E27 CRI95 A60 FR G</t>
  </si>
  <si>
    <t>LED classic 60W E27 CDL A60 FR ND</t>
  </si>
  <si>
    <t>TForce Core LED HPL 24.5W E27 830 FR</t>
  </si>
  <si>
    <t>TForce Core LED HPL 24.5W E27 840 FR</t>
  </si>
  <si>
    <t>Ecofit LEDtube 600mm HO 9W 840 T8 S</t>
  </si>
  <si>
    <t>Ecofit LEDtube 600mm HO 9W 865 T8 S</t>
  </si>
  <si>
    <t>Ecofit LEDtube 1200mm HO 18W 840 T8 S</t>
  </si>
  <si>
    <t>Ecofit LEDtube 1200mm HO 18W 865 T8 S</t>
  </si>
  <si>
    <t>Ecofit LEDtube 1500mm HO 23W 840 T8 S</t>
  </si>
  <si>
    <t>Ecofit LEDtube 1500mm HO 23W 865 T8 S</t>
  </si>
  <si>
    <t>EM150B REC 1S OA/CO NM3 ELP WH IP20</t>
  </si>
  <si>
    <t>EM150B REC 1S OA/CO NM3 ELB WH IP20</t>
  </si>
  <si>
    <t>EM151B REC 3S OA/CO NM3 ELP WH IP20</t>
  </si>
  <si>
    <t>EM152C SM 2S OA/CO NM3 ELP WH IP65</t>
  </si>
  <si>
    <t>EM152C SM 2S OA/CO NM3 ELB WH IP65</t>
  </si>
  <si>
    <t>EM153C SM BKD EXIT SIGN M3 ELP IP65</t>
  </si>
  <si>
    <t>EM153C SM BKD EXIT SIGN M3 ELB IP65</t>
  </si>
  <si>
    <t>EM154C HO BKD 15S NM3 ELP IP65</t>
  </si>
  <si>
    <t>EM154C HO BKD 15S NM3 ELB IP65</t>
  </si>
  <si>
    <t>EM164C SM TWIN SPOT NM3 ELB IP65</t>
  </si>
  <si>
    <t>EM155C SLIM WL EXIT SIGN M3 ELP UP WH</t>
  </si>
  <si>
    <t>EM155C SLIM WL EXIT SIGN M3 ELB UP WH</t>
  </si>
  <si>
    <t>EM159C WL/CM EXIT SIGN M3 ELP UP WH</t>
  </si>
  <si>
    <t>EM159C WL/CM EXIT SIGN M3 ELB UP WH</t>
  </si>
  <si>
    <t>EM159Z WL/CM EXIT SIGN LEGEND LEFT/RIGHT</t>
  </si>
  <si>
    <t>EM159Z WL/CM EXIT SIGN LEGEND DOWN</t>
  </si>
  <si>
    <t>EM159Z WL/CM RECESSED KIT</t>
  </si>
  <si>
    <t>EM159Z WL/CM SUSPENSION KIT</t>
  </si>
  <si>
    <t>Nouzový přisazený downlight s kapacitou baterie 3 hodiny, Základní verze, v souladu s EU legislativou</t>
  </si>
  <si>
    <t>Nouzový přisazený downlight s kapacitou baterie 3 hodiny, Pro verze s automatickým testem funkčnosti, v souladu s EU legislativou</t>
  </si>
  <si>
    <t>Nouzový zapuštěný downlight s kapacitou baterie 3 hodiny, Pro verze s automatickým testem funkčnosti, v souladu s EU legislativou</t>
  </si>
  <si>
    <t>Nouzové svítidlo s dvěma spotmi, kapacita baterie 3 hodiny, Základní verze, v souladu s EU legislativou</t>
  </si>
  <si>
    <t>L90</t>
  </si>
  <si>
    <t>Sada pro zapuštěnou montáž</t>
  </si>
  <si>
    <t>Sada pro zavěšení</t>
  </si>
  <si>
    <t>Nouzové svítidlo únikový východ, kapacita baterie 3 hodiny, Pro verze s automatickým testem funkčnosti, v souladu s EU legislativou, únikový vývěsník Nahoru</t>
  </si>
  <si>
    <t>Nouzové svítidlo únikový východ, kapacita baterie 3 hodiny, Základní verze, v souladu s EU legislativou, únikový vývěsník Nahoru</t>
  </si>
  <si>
    <t>Nouzový spot, nouzový zapuštěný downlight s kapacitou baterie 3 hodiny, Pro verze s automatickým testem funkčnosti, v souladu s EU legislativou</t>
  </si>
  <si>
    <t>Nouzový spot, nouzový zapuštěný downlight s kapacitou baterie 3 hodiny, Základní verze, v souladu s EU legislativou</t>
  </si>
  <si>
    <t>Ozdobné příslušenství stříbrné</t>
  </si>
  <si>
    <t>Prachotěs, IK08, v balení i druhá průchodka pro liniové zapojení, externí zásuvný konektor, „frosted“ difuzor</t>
  </si>
  <si>
    <t>Prachotěs, IK08, vybaveno průchozím 1-fázovým vedením, externí zásuvný konektor, „frosted“ difuzor</t>
  </si>
  <si>
    <t>S - balení včetně starteru</t>
  </si>
  <si>
    <t>Prachotěs, IK06,IP69K, průběžná montáž, možnost přisazené i závěsné montáže, chemicky odolné</t>
  </si>
  <si>
    <t>Čtverec, UGR&lt;19, zespodu IP40, Backlite, BN</t>
  </si>
  <si>
    <t>Čtverec, UGR&lt;22, zespodu IP40, Backlite, BN</t>
  </si>
  <si>
    <t>Zapuštěný tenký downlight tvar kruhu, integrovaný driver, výška 45 mm, zespodu IP44</t>
  </si>
  <si>
    <t>N</t>
  </si>
  <si>
    <t>EM300V ELC HV 6.4V 2000mAh LFP</t>
  </si>
  <si>
    <t>SM136V G4 36_45_60S/840 PSU W20L120 OC</t>
  </si>
  <si>
    <t>SM136V G4 36_45_60S/840 PSD W20L120 OC</t>
  </si>
  <si>
    <t>SM136V G4 36_45_60S/840 PSU W20L120 NOC</t>
  </si>
  <si>
    <t>SM136V G4 34_43_57S/830 PSD W20L120 OC</t>
  </si>
  <si>
    <t>RC136B G4 36_45_60S/840 PSU W60L60 OC</t>
  </si>
  <si>
    <t>RC136B G4 36_45_60S/840 PSD W60L60 OC</t>
  </si>
  <si>
    <t>RC136B G4 34_43_57S/830 PSD W60L60 OC</t>
  </si>
  <si>
    <t>RC136B G4 36_45_60S/840 PSU W60L60 NOC</t>
  </si>
  <si>
    <t>RC136B G4 34_43_57S/830 PSD W30L120 OC</t>
  </si>
  <si>
    <t>RC136B G4 36_45_60S/840 PSD W30L120 OC</t>
  </si>
  <si>
    <t>Pila LED tube 600mm HO 9W 840 G13</t>
  </si>
  <si>
    <t>Pila LED tube 600mm HO 9W 865 G13</t>
  </si>
  <si>
    <t>Pila LED tube 1200mm HO 18W 840 G13</t>
  </si>
  <si>
    <t>Pila LED tube 1200mm HO 18W 865 G13</t>
  </si>
  <si>
    <t>Pila LED tube 1500mm HO 23W 840 G13</t>
  </si>
  <si>
    <t>Pila LED tube 1500mm HO 23W 865 G13</t>
  </si>
  <si>
    <t>PILA BN007C LED40S/840 L1200</t>
  </si>
  <si>
    <t>CoreLine vestavné (generace 3 + 4)</t>
  </si>
  <si>
    <t>SM136V G4 34_43_65S/830 PSU W20L157 OC</t>
  </si>
  <si>
    <t>SM136V G4 34_43_65S/830 PSD W20L157 OC</t>
  </si>
  <si>
    <t>SM136V G4 36_45_68S/840 PSU W20L157 OC</t>
  </si>
  <si>
    <t>SM136V G4 36_45_68S/840 PSD W20L157 OC</t>
  </si>
  <si>
    <t>DN145B LED10S/830_840 PSU WH</t>
  </si>
  <si>
    <t>DN145B LED20S/830_840 PSU WH</t>
  </si>
  <si>
    <t>WL070V gen2 11_17S/830_840_860 PSU</t>
  </si>
  <si>
    <t>WL070V gen2 11_17S/830_840_860 PSU MDU</t>
  </si>
  <si>
    <t>SM060C G2 34_40S/840 PSU W20L120 OC</t>
  </si>
  <si>
    <t>BVP125 LED160-4S/740 A</t>
  </si>
  <si>
    <t>BVP125 LED160-4S/740 S</t>
  </si>
  <si>
    <t>PILA WL007C G2 13S/840 PSU RND MDU WH</t>
  </si>
  <si>
    <t>TForce Core LED HPL 24.5W E27 827 FR</t>
  </si>
  <si>
    <t>MASTER LEDtube 600mm HO 7.6W830 T8</t>
  </si>
  <si>
    <t>MASTER LEDtube 600mm HO 7.6W840 T8</t>
  </si>
  <si>
    <t>MASTER LEDtube 600mm HO 7.6W865 T8</t>
  </si>
  <si>
    <t>MASTER LEDtube 1200mm HO 11.3W 830 T8</t>
  </si>
  <si>
    <t>MASTER LEDtube 1200mm HO 11.3W 840 T8</t>
  </si>
  <si>
    <t>MASTER LEDtube 1200mm HO 11.3W 865 T8</t>
  </si>
  <si>
    <t>MASTER LEDtube 1200mm UO 13.5W 830 T8</t>
  </si>
  <si>
    <t>MASTER LEDtube 1200mm UO 13.5W 840 T8</t>
  </si>
  <si>
    <t>MASTER LEDtube 1200mm UO 13.5W 865 T8</t>
  </si>
  <si>
    <t>MASTER LEDtube 1500mm HO 16.7W 830 T8</t>
  </si>
  <si>
    <t>MASTER LEDtube 1500mm HO 16.7W 840 T8</t>
  </si>
  <si>
    <t>MASTER LEDtube 1500mm HO 16.7W 865 T8</t>
  </si>
  <si>
    <t>MASTER LEDtube 1500mm UO 20W 830 T8</t>
  </si>
  <si>
    <t>MASTER LEDtube 1500mm UO 20W 840 T8</t>
  </si>
  <si>
    <t>MASTER LEDtube 1500mm UO 20W 865 T8</t>
  </si>
  <si>
    <t>MASTER LED spot Value DT 3.7-35W GU10 927 36D</t>
  </si>
  <si>
    <t>MASTER LED spot Value D 4.8-50W GU10 927 36D</t>
  </si>
  <si>
    <t>MASTER LED spot Value D 4,9-50W GU10 927 60D</t>
  </si>
  <si>
    <t>MASTER LED spot Value D 4,9-50W GU10 930 36D</t>
  </si>
  <si>
    <t>MASTER LED spot Value D 4,9-50W GU10 930 60D</t>
  </si>
  <si>
    <t>MASTER LED spot Value D 4,9-50W GU10 940 36D</t>
  </si>
  <si>
    <t>MASTER LED spot Value D 4,9-50W GU10 940 60D</t>
  </si>
  <si>
    <t>MASTER LED spot Value DT 4,9-50W GU10 927 36D</t>
  </si>
  <si>
    <t>MASTER LED spot Value D 6.2-80W GU10 930 36D</t>
  </si>
  <si>
    <t>MASTER LED spot Value D 6.2-80W GU10 940 36D</t>
  </si>
  <si>
    <t>MASTER LED spot Value D 650lm GU10 930 120D</t>
  </si>
  <si>
    <t>MASTER LED spot Value D 680lm GU10 940 120D</t>
  </si>
  <si>
    <t>MASTER LED spot Value D 2.8-35W GU10 930 36D</t>
  </si>
  <si>
    <t>MASTER LED spot Value D 2.8-35W GU10 927 36D</t>
  </si>
  <si>
    <t>MASTER LED spot Value D 2.8-35W GU10 927 60D</t>
  </si>
  <si>
    <t>MASTER LED spot Value DT 2.8-35W GU10 927 36D</t>
  </si>
  <si>
    <t>MASTER LED spot Value D 3.7-50W GU10 927 36D</t>
  </si>
  <si>
    <t>MASTER LED spot Value D 3.7-50W GU10 927 60D</t>
  </si>
  <si>
    <t>MASTER LED spot Value D 3.7-50W GU10 930 36D</t>
  </si>
  <si>
    <t>MASTER LED spot Value D 3.7-50W GU10 930 60D</t>
  </si>
  <si>
    <t>MASTER LED spot Value D 3.7-50W GU10 940 36D</t>
  </si>
  <si>
    <t>MASTER LED spot Value D 3.7-50W GU10 940 60D</t>
  </si>
  <si>
    <t>MASTER LED spot Value DT 3.7-50W GU10 927 36D</t>
  </si>
  <si>
    <t>MASTER LED spot Value D 5.5-80W GU10 930 36D</t>
  </si>
  <si>
    <t>MASTER LED spot Value D 5.5-80W GU10 940 36D</t>
  </si>
  <si>
    <t>MASTER LED spot Value D 680lm GU10 965 120D</t>
  </si>
  <si>
    <t>MASTER LED spot Value D 3.7-35W GU10 927 60D</t>
  </si>
  <si>
    <t>MASTER LED spot Value D 3.7-35W GU10 930 60D</t>
  </si>
  <si>
    <t>MASTER LED spot Value D 3,7-35W GU10 930 36D</t>
  </si>
  <si>
    <t>MASTER LED spot Value D 4.7-50W GU10 830 36D 5CT</t>
  </si>
  <si>
    <t>MASTER LED spot Value D 4.7-50W GU10 827 36D 5CT</t>
  </si>
  <si>
    <t>MASTER LED spot Value D 3.7-50W GU10 927 36D 5CT</t>
  </si>
  <si>
    <t>MASTER LED spot Value D 3.7-35W GU10 927 36D</t>
  </si>
  <si>
    <t>MASTER LED spot Value D 3.7-50W GU10 930 36D 5CT</t>
  </si>
  <si>
    <t>1400, 4050</t>
  </si>
  <si>
    <t>1150, 1800</t>
  </si>
  <si>
    <t>3400​</t>
  </si>
  <si>
    <t>4300​</t>
  </si>
  <si>
    <t>5000​</t>
  </si>
  <si>
    <t>3600, 4500, 6000</t>
  </si>
  <si>
    <t>3400, 4300, 5700</t>
  </si>
  <si>
    <t>3400, 4000</t>
  </si>
  <si>
    <t>3400, 4300, 6500</t>
  </si>
  <si>
    <t>3600, 4500, 6800</t>
  </si>
  <si>
    <t>3000, 4800</t>
  </si>
  <si>
    <t>3700, 6000</t>
  </si>
  <si>
    <t>2900, 4800</t>
  </si>
  <si>
    <t>4100, 6800</t>
  </si>
  <si>
    <t>2700, 4500</t>
  </si>
  <si>
    <t>1500, 2400</t>
  </si>
  <si>
    <t>2500, 4100</t>
  </si>
  <si>
    <t>3500, 5200</t>
  </si>
  <si>
    <t>6400, 10000</t>
  </si>
  <si>
    <t>Nastavitelný Ledinaire Clear Accent All, in Bílá, Úhel paprsku 40°</t>
  </si>
  <si>
    <t>Nastavitelný Ledinaire Clear Accent All, in černá, Úhel paprsku 40°</t>
  </si>
  <si>
    <t>Nastavitelný Ledinaire Clear Accent All, in Bílá, Úhel paprsku 60°</t>
  </si>
  <si>
    <t>Nastavitelný Ledinaire Clear Accent All, in černá, Úhel paprsku 60°</t>
  </si>
  <si>
    <t>EM120B LED2S EL3 SELF, TEST WH</t>
  </si>
  <si>
    <t>Nouzové svítidlo nástěnné s režimem trvalého, přerušovaného provozu, kapacita baterie 3 hodiny, Pro verze s automatickým testem funkčnosti</t>
  </si>
  <si>
    <t>Nouzové svítidlo nástěnné s režimem trvalého, přerušovaného provozu, kapacita baterie 3 hodiny, Základní verze</t>
  </si>
  <si>
    <t>Nouzové svítidlo nástěnné s režimem trvalého, přerušovaného provozu, kapacita baterie 3 hodiny, Pro verze s automatickým testem funkčnosti, vysoký světelný tok</t>
  </si>
  <si>
    <t>Nouzové svítidlo nástěnné s režimem trvalého, přerušovaného provozu, kapacita baterie 3 hodiny, Základní verze, vysoký světelný tok</t>
  </si>
  <si>
    <t>Příslušenství ,  únikový vývěsník Vlevo, Vpravo</t>
  </si>
  <si>
    <t>Příslušenství ,  únikový vývěsník Dolu</t>
  </si>
  <si>
    <t>Nástěnné, stropní svítidlo, kulaté Ø 285 mm, IK08, možnost smyčkování, PC kryt</t>
  </si>
  <si>
    <t>Nástěnné, stropní svítidlo, Ø 390 mm, výška 85 mm, IK10, možnost smyčkování</t>
  </si>
  <si>
    <t>Nástěnné, stropní svítidlo, Ø 390 mm, výška 85 mm, IK10, mikrovlnné čidlo pohybu, stmívatelné, možnost bezdrátového ovládaní</t>
  </si>
  <si>
    <t>RCS750 3C L1000 BK (XTS4100, 2)</t>
  </si>
  <si>
    <t>RCS750 3C L2000 BK (XTS4200, 2)</t>
  </si>
  <si>
    <t>RCS750 3C L3000 BK (XTS4300, 2)</t>
  </si>
  <si>
    <t>RCS750 3C L4000 BK (XTS4400, 2)</t>
  </si>
  <si>
    <t>RCS750 3C L4000 WH (XTS4400, 3)</t>
  </si>
  <si>
    <t>ZRS750 EPSR BK (XTS11, 2+41, 2)</t>
  </si>
  <si>
    <t>ZRS750 EPSL BK (XTS12, 2+41, 2)</t>
  </si>
  <si>
    <t>ZRS750 ICP BK (XTS21, 2)</t>
  </si>
  <si>
    <t>ZRS750 CCPE BK (XTS35, 2)</t>
  </si>
  <si>
    <t>ZRS750 CPF BK (XTS23, 2)</t>
  </si>
  <si>
    <t>ZRS750 TCPR BK (XTS36, 2)</t>
  </si>
  <si>
    <t>ZRS750 TCPL BK (XTS39, 2)</t>
  </si>
  <si>
    <t>ZRS700 SCP BK SUSP ClassicMP (SKB12, 2)</t>
  </si>
  <si>
    <t>ZRS700 SPC BK SUSP ClassicMP (SKB16, 2)</t>
  </si>
  <si>
    <t>ZRS700 SMC BK SUSP CAP (SKB30, 2)</t>
  </si>
  <si>
    <t>ZRS750 3C BA BK (GA70, 2)</t>
  </si>
  <si>
    <t>RCS750 3C L1000 WH (XTS4100, 3)</t>
  </si>
  <si>
    <t>RCS750 3C L2000 WH (XTS4200, 3)</t>
  </si>
  <si>
    <t>RCS750 3C L3000 WH (XTS4300, 3)</t>
  </si>
  <si>
    <t>ZRS750 EPSR WH (XTS11, 3+41, 3)</t>
  </si>
  <si>
    <t>ZRS750 EPSL WH (XTS12, 3+41, 3)</t>
  </si>
  <si>
    <t>ZRS750 ICP WH (XTS21, 3)</t>
  </si>
  <si>
    <t>ZRS750 CCPE WH (XTS35, 3)</t>
  </si>
  <si>
    <t>ZRS750 CPF WH (XTS23, 3)</t>
  </si>
  <si>
    <t>ZRS750 TCPR WH (XTS36, 3)</t>
  </si>
  <si>
    <t>ZRS750 TCPL WH (XTS39, 3)</t>
  </si>
  <si>
    <t>ZRS700 SCP WH SUSP ClassicMP (SKB12, 3)</t>
  </si>
  <si>
    <t>ZRS700 SPC WH SUSP ClassicMP (SKB16, 3)</t>
  </si>
  <si>
    <t>ZRS700 SMC WH SUSP CAP (SKB30, 3)</t>
  </si>
  <si>
    <t>ZRS700 T, BAR SUSP WH (SKB11T, 3)</t>
  </si>
  <si>
    <t>Montážní třmen pro montáž na T, profil, bílý</t>
  </si>
  <si>
    <t>ZRS750 3C BA WH (GA70, 3)</t>
  </si>
  <si>
    <t>ZRS700 SMS SUSP SET L1500 (SKB34, 1)</t>
  </si>
  <si>
    <t>ZRS700 SMS SUSP SET L3000 (SKB34, 1, 3M)</t>
  </si>
  <si>
    <t>ZRS700 SMS SUSP SET L5000 (SKB34, 1, 5M)</t>
  </si>
  <si>
    <t>Čtverec, kancelářská optika (UGR&lt;19),Backlite, Multilumen ,  2 sv. toky, vč. konektoru a bezp. lanka</t>
  </si>
  <si>
    <t>Čtverec, nekancelářská optika (UGR&lt;22),Backlite, Multilumen ,  2 sv. toky, konektor a bezp. lanko</t>
  </si>
  <si>
    <t>Čtverec, kancelářská optika (UGR&lt;19),Backlite, Multilumen ,  2 sv. toky, konektor a bezp. lanko</t>
  </si>
  <si>
    <t>Obdélník, kancelářská optika (UGR&lt;19),Backlite, Multilumen ,  2 sv. toky, konektor a bezp. lanko</t>
  </si>
  <si>
    <t>Čtverec, UGR&lt;22, zespodu IP44, Backlite, Multilumen, Multicolor</t>
  </si>
  <si>
    <t>22, 26, 31</t>
  </si>
  <si>
    <t>Čtverec, UGR&lt;19, zespodu IP44, Backlite, Multilumen, Multicolor</t>
  </si>
  <si>
    <t>Čtverec, UGR&lt;19, zespodu IP44, Backlite, Multilumen, Multicolor, DALI</t>
  </si>
  <si>
    <t>Obdélník, UGR&lt;19, zespodu IP44, Backlite, Multilumen, Multicolor, DALI</t>
  </si>
  <si>
    <t>23, 38,5</t>
  </si>
  <si>
    <t>RC159Z Plaster Ceiling SMB, PLC </t>
  </si>
  <si>
    <t>RC159Z Suspension set SME, 2 WH </t>
  </si>
  <si>
    <t>RC159Z Suspension set SME, 3 WH   </t>
  </si>
  <si>
    <t>RC065Z SME, 3 WH</t>
  </si>
  <si>
    <t>RC159Z Suspension set SME, 4 WH   </t>
  </si>
  <si>
    <t>28, 33</t>
  </si>
  <si>
    <t>22,5, 43,5</t>
  </si>
  <si>
    <t>Standardní optika (UGR&lt;25), celé tělo IP44, 5pólový zásuvný konektor, 3fázová průběžná montáž, Multilumen, Multicolor</t>
  </si>
  <si>
    <t>12, 14, 17, 20</t>
  </si>
  <si>
    <t>20, 25, 30, 34</t>
  </si>
  <si>
    <t>20,5, 34,5</t>
  </si>
  <si>
    <t>25,5, 43,5</t>
  </si>
  <si>
    <t>23, 42</t>
  </si>
  <si>
    <t>30, 53</t>
  </si>
  <si>
    <t>WT120Z TW, 3x2.5, L600</t>
  </si>
  <si>
    <t>WT120Z TW, 5x2.5, L600</t>
  </si>
  <si>
    <t>WT120Z TW, 3x2.5, L1200</t>
  </si>
  <si>
    <t>WT120Z TW, 5x2.5, L1200</t>
  </si>
  <si>
    <t>WT120Z TW, 3x2.5, L1500</t>
  </si>
  <si>
    <t>WT120Z TW, 5x2.5, L1500</t>
  </si>
  <si>
    <t>Průmyslové svítidlo, IK07, nestmívatelné, široká optika (90°), Multilumen, Multicolor</t>
  </si>
  <si>
    <t>Highbay Reflector AL, L</t>
  </si>
  <si>
    <t>Kloubový výložník, Ø 48, 62 mm, úhel nastavitelný v kroku po 5°</t>
  </si>
  <si>
    <t>Zapuštěný tenký downlight, zespodu IP44, Multicolor</t>
  </si>
  <si>
    <t>Nástěnné, stropní svítidlo, kulaté Ø 300 mm, IK08, možnost smyčkování, PC kryt, Multicolor, Multilumen</t>
  </si>
  <si>
    <t>Nástěnné, stropní svítidlo, Ø 390 mm, výška 85 mm, IK10, možnost smyčkování, Multicolor, Multilumen</t>
  </si>
  <si>
    <t>Nástěnné, stropní svítidlo, Ø 390 mm, výška 85 mm, IK10, mikrovlnné čidlo pohybu, stmívatelné, možnost bezdrátového ovládaní, Multicolor, Multilumen</t>
  </si>
  <si>
    <t>Nástěnné, stropní svítidlo, Ø 390 mm, výška 85 mm, IK10, mikrovlnné čidlo pohybu, možnost bezdrátového ovládaní, Multicolor, Multilumen</t>
  </si>
  <si>
    <t>3100, 3700, 4300</t>
  </si>
  <si>
    <t>1700, 1900, 2200, 2600</t>
  </si>
  <si>
    <t>3000, 3450, 4100, 4800</t>
  </si>
  <si>
    <t>10,8; 17</t>
  </si>
  <si>
    <t>18; 29,5</t>
  </si>
  <si>
    <t>25; 37</t>
  </si>
  <si>
    <t>45,5; 71</t>
  </si>
  <si>
    <t>RS150B  LED6-WB-/830 D78 PSR PI6 ALU</t>
  </si>
  <si>
    <t>RS150B  LED6-WB-/840 D78 PSR PI6 ALU</t>
  </si>
  <si>
    <t>RS150B  LED9-WB-/830 D78 PSR PI6 ALU</t>
  </si>
  <si>
    <t>RS150B  LED12-WB-/830 D78 PSR PI6 ALU</t>
  </si>
  <si>
    <t>RS151B  LED6-WB-/830 D78 PSR PI6 ALU</t>
  </si>
  <si>
    <t>RS151B  LED6-WB-/840 D78 PSR PI6 ALU</t>
  </si>
  <si>
    <t>RS151B  LED9-WB-/830 D78 PSR PI6 ALU</t>
  </si>
  <si>
    <t>RS151B  LED9-WB-/840 D78 PSR PI6 ALU</t>
  </si>
  <si>
    <t>RS151B  LED12-WB-/830 D78 PSR PI6 ALU</t>
  </si>
  <si>
    <t>RS151B  LED12-WB-/840 D78 PSR PI6 ALU</t>
  </si>
  <si>
    <t>SM060C LED34S/840 PSU W20L120 NOC</t>
  </si>
  <si>
    <t>WT065C G2 LED98S/840 PSU L1500</t>
  </si>
  <si>
    <t>WT120C G2 LED19S/840 PSU L600</t>
  </si>
  <si>
    <t>WT120C G2 LED27S/840 PSU L1200</t>
  </si>
  <si>
    <t>LEDbulb ND 4.9-40W A60 E27 827 1CT</t>
  </si>
  <si>
    <t>LEDbulb ND 4.9-40W A60 E27 840 1CT</t>
  </si>
  <si>
    <t>LEDbulb ND 8-60W A60 E27 827 1CT</t>
  </si>
  <si>
    <t>LEDbulb ND 8-60W A60 E27 840 1CT</t>
  </si>
  <si>
    <t>LEDbulb ND 10-75W A60 E27 827 1CT</t>
  </si>
  <si>
    <t>LEDbulb ND 10-75W A60 E27 840 1CT</t>
  </si>
  <si>
    <t>LEDbulb ND 13-100W A60 E27 827 1CT</t>
  </si>
  <si>
    <t>LEDbulb ND 13-100W A60 E27 840 1CT</t>
  </si>
  <si>
    <t>Obdélník, UGR&lt;19, zespodu IP44, kancelářská optika (UGR&lt;19), 3 sv. toky, DALI</t>
  </si>
  <si>
    <t>WL140V 14_24_40S/827_830_840 PSU WH</t>
  </si>
  <si>
    <t>WL140V 14_24_40S/827_830_840 PSU MDU WH</t>
  </si>
  <si>
    <t>WL140V 14_24_40S/827_830_840 PSR MDU WH</t>
  </si>
  <si>
    <t>SM060C G2 34_40S/840 PSU W20L120 NOC</t>
  </si>
  <si>
    <t>BN126C LED15S_24S/830_40 PSU L600</t>
  </si>
  <si>
    <t>BN126C LED25S_41S/830_40 PSU L1200</t>
  </si>
  <si>
    <t>BN126C LED64S/830_40 PSD L1200</t>
  </si>
  <si>
    <t>BN126C LED35S_52S/830_40 PSU L1500</t>
  </si>
  <si>
    <t>BN126C LED80S/830_40 PSD L1500</t>
  </si>
  <si>
    <t>BN126C LED64S_100S/830_40 PSU L1800</t>
  </si>
  <si>
    <t>DN065B G4 LED12/830 12W 220-240V D150 RD</t>
  </si>
  <si>
    <t>DN065B G4 LED12/840 12W 220-240V D150 RD</t>
  </si>
  <si>
    <t>DN065B G4 LED20/830 19W 220-240V D200 RD</t>
  </si>
  <si>
    <t>DN065B G4 LED20/840 19W 220-240V D200 RD</t>
  </si>
  <si>
    <t>DN065B G4 LED12/830 12W 220-240V L150 SQ</t>
  </si>
  <si>
    <t>DN065B G4 LED12/840 12W 220-240V L150 SQ</t>
  </si>
  <si>
    <t>DN065C G4 LED12/830 12W 220-240V 6-D175</t>
  </si>
  <si>
    <t>DN065C G4 LED12/840 12W 220-240V 6-D175</t>
  </si>
  <si>
    <t>DN065C G4 LED20/830 19W 220-240V 8-D225</t>
  </si>
  <si>
    <t>DN065C G4 LED20/840 19W 220-240V 8-D225</t>
  </si>
  <si>
    <t>RS150B  LED6-WB-/830 D78 PSR PI6 WH</t>
  </si>
  <si>
    <t>RS150B  LED6-WB-/840 D78 PSR PI6 WH</t>
  </si>
  <si>
    <t>RS150B  LED9-WB-/830 D78 PSR PI6 WH</t>
  </si>
  <si>
    <t>RS150B  LED9-WB-/840 D78 PSR PI6 WH</t>
  </si>
  <si>
    <t>RS150B  LED12-WB-/830 D78 PSR PI6 WH</t>
  </si>
  <si>
    <t>RS150B  LED12-WB-/840 D78 PSR PI6 WH</t>
  </si>
  <si>
    <t>RS151B  LED6-WB-/830 D78 PSR PI6 WH</t>
  </si>
  <si>
    <t>RS151B  LED6-WB-/840 D78 PSR PI6 WH</t>
  </si>
  <si>
    <t>RS151B  LED9-WB-/830 D78 PSR PI6 WH</t>
  </si>
  <si>
    <t>RS151B  LED9-WB-/840 D78 PSR PI6 WH</t>
  </si>
  <si>
    <t>RS151B  LED12-WB-/830 D78 PSR PI6 WH</t>
  </si>
  <si>
    <t>RS151B  LED12-WB-/840 D78 PSR PI6 WH</t>
  </si>
  <si>
    <t>RC065B G5 60S/840 PSU 60x120 NOC TPb CFW</t>
  </si>
  <si>
    <t>RC132V G6 29_36_43S/830_40 PSU W60L60NOC</t>
  </si>
  <si>
    <t>RC132V G6 36S/UE840 PSU W60L60 NOC</t>
  </si>
  <si>
    <t>RC132V G6 36S/UE840 PSU W60L60 OC</t>
  </si>
  <si>
    <t>RC132V G6 36S/UE840 PSD W60L60 OC</t>
  </si>
  <si>
    <t>RC132V G6 29_36_43S/830_40 PSDW30L120OC</t>
  </si>
  <si>
    <t>BVP167 LED12/830_40_65 PSU 10W SWB</t>
  </si>
  <si>
    <t>BVP167 LED24/830_40_65 PSU 20W SWB</t>
  </si>
  <si>
    <t>BVP167 LED36/830_40_65 PSU 30W SWB</t>
  </si>
  <si>
    <t>BVP167 LED60/830_40_65 PSU 50W SWB</t>
  </si>
  <si>
    <t>BVP167 LED84/830_40_65 PSU 70W SWB</t>
  </si>
  <si>
    <t>BVP167 LED12/830_40_65 PSU 10W SWB MDU</t>
  </si>
  <si>
    <t>BVP167 LED24/830_40_65 PSU 20W SWB MDU</t>
  </si>
  <si>
    <t>BVP167 LED36/830_40_65 PSU 30W SWB MDU</t>
  </si>
  <si>
    <t>BVP167 LED60/830_40_65 PSU 50W SWB MDU</t>
  </si>
  <si>
    <t>BVP167 LED73/830_40_65 PSU 65W AWB</t>
  </si>
  <si>
    <t>BVP169 LED105/830_40_65 PSU 90W AWB</t>
  </si>
  <si>
    <t>BVP169 LED120/830_40_65 PSU 100W SWB</t>
  </si>
  <si>
    <t>BVP169 LED157/830_40_65 PSU 135W AWB</t>
  </si>
  <si>
    <t>BVP169 LED180/830_40_65 PSU 150W SWB</t>
  </si>
  <si>
    <t>BVP169 LED210/830_40_65 PSU 180W AWB</t>
  </si>
  <si>
    <t>BVP169 LED240/830_40_65 PSU 200W SWB</t>
  </si>
  <si>
    <t>BDP260 LED50-4S/730 PSU II DS50 PCC DGR</t>
  </si>
  <si>
    <t>BDP260 LED74-4S/730 PSU II DS50 PCC DGR</t>
  </si>
  <si>
    <t>RC159Z Deco Square W60L60 (5pcs)</t>
  </si>
  <si>
    <t>RC159Z Deco Double Square W60L60 (5pcs)</t>
  </si>
  <si>
    <t>RC159Z Deco Double Circle W60L60 (5pcs)</t>
  </si>
  <si>
    <t>BVP130 LED160/740 A</t>
  </si>
  <si>
    <t>BVP130 LED210/740 A</t>
  </si>
  <si>
    <t>BVP130 LED260/740 A</t>
  </si>
  <si>
    <t>Coreline přisazené</t>
  </si>
  <si>
    <t>Singleline</t>
  </si>
  <si>
    <t>SM190C 37S/830 PSU W6L120 NOC BK</t>
  </si>
  <si>
    <t>SM190C 37S/830 PSU W6L120 NOC WH</t>
  </si>
  <si>
    <t>SM190C 37S/840 PSU W6L120 NOC BK</t>
  </si>
  <si>
    <t>SM190C 37S/840 PSU W6L120 NOC WH</t>
  </si>
  <si>
    <t>SM190C 39S/830 PSU W6L120 OC BK</t>
  </si>
  <si>
    <t>SM190C 39S/830 PSU W6L120 OC WH</t>
  </si>
  <si>
    <t>SM190C 39S/840 PSU W6L120 OC BK</t>
  </si>
  <si>
    <t>SM190C 39S/840 PSU W6L120 OC WH</t>
  </si>
  <si>
    <t>SP190P 37S/830 PSU W6L120 NOC SW2 BK</t>
  </si>
  <si>
    <t>SP190P 37S/830 PSU W6L120 NOC SW2 WH</t>
  </si>
  <si>
    <t>SP190P 37S/840 PSU W6L120 NOC SW2 BK</t>
  </si>
  <si>
    <t>SP190P 37S/840 PSU W6L120 NOC SW2 WH</t>
  </si>
  <si>
    <t>SP190P 39S/830 PSU W6L120 OC SW2 BK</t>
  </si>
  <si>
    <t>SP190P 39S/830 PSU W6L120 OC SW2 WH</t>
  </si>
  <si>
    <t>SP190P 39S/840 PSU W6L120 OC SW2 BK</t>
  </si>
  <si>
    <t>SP190P 39S/840 PSU W6L120 OC SW2 WH</t>
  </si>
  <si>
    <t>Přisazený obdélník, standardní optika (UGR=23), snadná montáž – součástí jsou držáky, černá</t>
  </si>
  <si>
    <t>Přisazený obdélník, standardní optika (UGR=23), snadná montáž – součástí jsou držáky, bílá</t>
  </si>
  <si>
    <t>Závěsné svítidlo, standardní optika (UGR=23), snadná montáž – součástí je závěsná sada, černá</t>
  </si>
  <si>
    <t>Závěsné svítidlo, standardní optika (UGR=23), snadná montáž – součástí je závěsná sada, bílá</t>
  </si>
  <si>
    <t>BY120P G6 LED200/UE840 PSU NB</t>
  </si>
  <si>
    <t>BY120P G6 LED100/UE840 PSU NB</t>
  </si>
  <si>
    <t>BY121P G6 LED250/UE840 PSU NB</t>
  </si>
  <si>
    <t>BY121P G6 LED250/840 PSD NB</t>
  </si>
  <si>
    <t>BY121P G6 LED300/UE840 PSU NB</t>
  </si>
  <si>
    <t>BY120P G6 LED100/UE840 PSU WB</t>
  </si>
  <si>
    <t>BY121P G6 LED250/UE840 PSU WB</t>
  </si>
  <si>
    <t>BY122P G6 LED400/UE840 PSU NB</t>
  </si>
  <si>
    <t>BY120P G6 LED200/840 PSD WB</t>
  </si>
  <si>
    <t>BY122P G6 LED400/UE840 PSU WB</t>
  </si>
  <si>
    <t>BY121P G6 LED250/840 PSD WB</t>
  </si>
  <si>
    <t>BY122P G6 LED350/UE840 PSU NB</t>
  </si>
  <si>
    <t>BY121P G6 LED280/840 PSD WB</t>
  </si>
  <si>
    <t>BY122P G6 LED400/840 PSD WB</t>
  </si>
  <si>
    <t>BY120P G6 LED200/UE840 PSU WB</t>
  </si>
  <si>
    <t>BY122P G6 LED350/UE840 PSU WB</t>
  </si>
  <si>
    <t>BY122P G6 LED350/840 PSD WB</t>
  </si>
  <si>
    <t>BY121P G6 LED300/UE840 PSU WB</t>
  </si>
  <si>
    <t>BY120P G6 LED100/840 PSD WB</t>
  </si>
  <si>
    <t>BY122P G6 LED350/840 PSD NB</t>
  </si>
  <si>
    <t>BY122P G6 LED400/840 PSD NB</t>
  </si>
  <si>
    <t>BY120P G6 LED150/UE840 PSU WB</t>
  </si>
  <si>
    <t>BY121P G6 LED280/840 PSD NB</t>
  </si>
  <si>
    <t>BY120P G6 LED150/840 PSD WB</t>
  </si>
  <si>
    <t>BY120P G6 LED150/840 PSD NB</t>
  </si>
  <si>
    <t>BY120P G6 LED150/UE840 PSU NB</t>
  </si>
  <si>
    <t>BY120P G6 LED100/840 PSD NB</t>
  </si>
  <si>
    <t>BY120P G6 LED200/840 PSD NB</t>
  </si>
  <si>
    <t>Průmyslové svítidlo, IK08, nestmívatelné, úzká optika 55°, pro teplotu prostředí -40 až +50°C, mimořádně úsporné</t>
  </si>
  <si>
    <t>Průmyslové svítidlo, IK08, stmívatelné, úzká optika 55°, pro teplotu prostředí -40 až +50°C</t>
  </si>
  <si>
    <t>CorePro LED PLC 360D 5.9W 3CCT 2P G24d</t>
  </si>
  <si>
    <t>CorePro LED PLC 360D 6.9W 3CCT 2P G24d</t>
  </si>
  <si>
    <t>CorePro LED PLC 360D 8.9W 3CCT 2P G24d</t>
  </si>
  <si>
    <t>G24d</t>
  </si>
  <si>
    <t>810;850;850</t>
  </si>
  <si>
    <t>930;980;980</t>
  </si>
  <si>
    <t>1240;1300;1300</t>
  </si>
  <si>
    <t>CorePro LEDspot 4.8-50W GU10 3CCT 36DDIM</t>
  </si>
  <si>
    <t>MASTER LEDCandle ND 2.3-40W E14 827 B35 CL GUE</t>
  </si>
  <si>
    <t>Projektor, vyzařovací úhel 25°, nestmívatelný, černá, Ra&gt;90</t>
  </si>
  <si>
    <t>Projektor, vyzařovací úhel 38°, nestmívatelný, černá, Ra&gt;90</t>
  </si>
  <si>
    <t>Projektor, vyzařovací úhel 25°, nestmívatelný, bílá, Ra&gt;90</t>
  </si>
  <si>
    <t>Projektor, vyzařovací úhel 38°, nestmívatelný, bílá, Ra&gt;90</t>
  </si>
  <si>
    <t>BY121Z G6 BR L300</t>
  </si>
  <si>
    <t>Kabel s dekorativní stropní krytkou pro závěsnou verzi, černá</t>
  </si>
  <si>
    <t>Kabel s dekorativní stropní krytkou pro závěsnou verzi, bílá</t>
  </si>
  <si>
    <t>SP250Z C1700P3 BK</t>
  </si>
  <si>
    <t>SP250Z C1700P3 WH</t>
  </si>
  <si>
    <t>LED A60 25W 1800K E27 Amber SP DIM</t>
  </si>
  <si>
    <t>LED G95 25W 1800K E27 Amber SP DIM</t>
  </si>
  <si>
    <t>A60, špirálovité vlákno, Jantarová</t>
  </si>
  <si>
    <t>G93, špirálovité vlákno, Jantarová</t>
  </si>
  <si>
    <t>Nástěnné, stropní svítidlo, mikrovlnné čidlo pohybu s nastavením parametrů, ostatní parametry viz výše, Multicolor, Multilumen</t>
  </si>
  <si>
    <t>Přisazený obdélník, svícení uprostřed, standardní optika (UGR&lt;22), 2 sv. toky</t>
  </si>
  <si>
    <t>Přisazený obdélník, svícení uprostřed, kancelářská optika (UGR&lt;19), 2 sv. toky</t>
  </si>
  <si>
    <t>100; 145; 195</t>
  </si>
  <si>
    <t>15000; 22000; 28000</t>
  </si>
  <si>
    <t>Ledinaire světlomety all-in</t>
  </si>
  <si>
    <t>MASTER LEDLuster ND 2.3-40W E14 827 P45 CL GUE</t>
  </si>
  <si>
    <t>MASTER LEDBulb D 4-60W E27 827 A60 FR G UE</t>
  </si>
  <si>
    <t xml:space="preserve">DN145B LED10S/830_840 PSD WH </t>
  </si>
  <si>
    <t>Zapuštěný tenký downlight, zespodu IP44, Multicolor, DALI</t>
  </si>
  <si>
    <t xml:space="preserve">DN145B LED20S/830_840 PSD WH </t>
  </si>
  <si>
    <t>DN145Z SM Frame D150</t>
  </si>
  <si>
    <t>DN145Z SM Frame D200</t>
  </si>
  <si>
    <t>Rámeček pro přisazenou montáž</t>
  </si>
  <si>
    <t>CoreLine SlimDownlight (generace 3/4)</t>
  </si>
  <si>
    <t>1080; 1150</t>
  </si>
  <si>
    <t>2000; 2100</t>
  </si>
  <si>
    <t>CorePro LED žárovky matné/frosted (FR)</t>
  </si>
  <si>
    <t>Skleněné provedení světelných zdrojů Classic PAR ideální pro hlavní a bodové osvětlení, jsou vhodné zejména pro veřejné prostory, jako jsou haly, restaurace, hotely, chodby či schodiště, se stále zapnutým osvětlením a nabízejí větší úsporu energie než běžné LED bodové světelné zdroje.</t>
  </si>
  <si>
    <t>PILA LED Spot GU10</t>
  </si>
  <si>
    <t>CorePro LEDspot GU10</t>
  </si>
  <si>
    <t>MR11 - průměr 11/8 palce (~36 mm), často používaný pro malá bodová svítidla.</t>
  </si>
  <si>
    <t>MR16 - průměr 16/8 palce (~50 mm), nejběžnější typ pro komerční použití.</t>
  </si>
  <si>
    <t>AR111 - průměr 111 mm, jsou větší, výkonnější a vhodné pro širší a intenzivnější osvětlení.</t>
  </si>
  <si>
    <t>MASTER LED spot Value D 5.5-80W GU10 927 36D</t>
  </si>
  <si>
    <t>MASTER LED spot Value DT 5.5-80W GU10 927 36D</t>
  </si>
  <si>
    <t>MASTER LED spot Value D 5.5-80W GU10 965 36D</t>
  </si>
  <si>
    <t>MASTER LED ExpertColor 6.7-35W MR16 927 36D</t>
  </si>
  <si>
    <t>MASTER LED ExpertColor 6.7-35W MR16 940 10D</t>
  </si>
  <si>
    <t>MASTER LED ExpertColor 6.7-35W MR16 940 24D</t>
  </si>
  <si>
    <t>MASTER LED ExpertColor 6.7-35W MR16 940 36D</t>
  </si>
  <si>
    <t>MASTER LED ExpertColor 7.5-43W MR16 927 36D</t>
  </si>
  <si>
    <t>MASTER LED ExpertColor 7.5-43W MR16 927 24D</t>
  </si>
  <si>
    <t>MASTER LED ExpertColor 7.5-43W MR16 930 24D</t>
  </si>
  <si>
    <t>MASTER LED ExpertColor 7.5-43W MR16 940 24D</t>
  </si>
  <si>
    <t>MASTER LED ExpertColor 10.8-50W 927 AR111 9D</t>
  </si>
  <si>
    <t>MASTER LED ExpertColor 10.8-50W 927 AR111 24D</t>
  </si>
  <si>
    <t>MASTER LED ExpertColor 10.8-50W 927 AR111 40D</t>
  </si>
  <si>
    <t>MASTER LED ExpertColor 10.8-50W 930 AR111 9D</t>
  </si>
  <si>
    <t>MASTER LED ExpertColor 10.8-50W 930 AR111 24D</t>
  </si>
  <si>
    <t>MASTER LED ExpertColor 10.8-50W 930 AR111 40D</t>
  </si>
  <si>
    <t>MASTER LED ExpertColor 14.8-75W 927 AR111 24D</t>
  </si>
  <si>
    <t>MASTER LED ExpertColor 14.8-75W 927 AR111 45D</t>
  </si>
  <si>
    <t>MASTER LED ExpertColor 14.8-75W 930 AR111 24D</t>
  </si>
  <si>
    <t>MASTER LED ExpertColor 14.8-75W 930 AR111 45D</t>
  </si>
  <si>
    <t>MASTER LED ExpertColor 14.8-75W 940 AR111 24D</t>
  </si>
  <si>
    <t>MASTER LED ExpertColor 14.8-75W 940 AR111 45D</t>
  </si>
  <si>
    <t>CorePro LEDBulb ND 8.5-75W E27 A60 830 FR G</t>
  </si>
  <si>
    <t>CorePro LEDBulb ND 10.5-100W E27A60 830 FR G</t>
  </si>
  <si>
    <t>MASTER LEDtube Connected IA 1200mm 15.6W 840 T8</t>
  </si>
  <si>
    <t>MASTER LEDtube Connected IA 1500mm 23.1W 840 T8</t>
  </si>
  <si>
    <t>MASTER LEDtube HF 1449mm HE 20W 865 T5</t>
  </si>
  <si>
    <t>G13 ROT</t>
  </si>
  <si>
    <t>MASTER LEDtube HF 1149mm 16.5W HE 830 T5</t>
  </si>
  <si>
    <t>MASTER LEDtube HF 1149mm 16.5W HE 840 T5</t>
  </si>
  <si>
    <t>MASTER LEDtube HF 1149mm 16.5W HE 865 T5</t>
  </si>
  <si>
    <t>Ledinaire Wall mounted</t>
  </si>
  <si>
    <t>CoreLine Wall mounted</t>
  </si>
  <si>
    <t>Coreline Batten</t>
  </si>
  <si>
    <t>EM300V ELB_ELP3 kit HV 6.4V 2000mAh LFP</t>
  </si>
  <si>
    <t>Sada pro nouzové osvětlení - příslušenství</t>
  </si>
  <si>
    <t>Čtverec, UGR&lt;19, zespodu IP40, Backlite, BN, multibalení 6ks (cena za 1 ks)</t>
  </si>
  <si>
    <t>Přisazený čtverec, nestmívatelný, standardní optika (UGR&lt;22), multibalení 4ks (cena za 1 ks)</t>
  </si>
  <si>
    <t>Přisazený čtverec, kancelářská optika (UGR&lt;19), multibalení 4ks (cena za 1 ks)</t>
  </si>
  <si>
    <t>multibalení 6ks (cena za multibalení)</t>
  </si>
  <si>
    <t>multibalení 12ks (cena za multibalení)</t>
  </si>
  <si>
    <t>multibalení 5ks (cena za multibalení)</t>
  </si>
  <si>
    <t>Přisazený obdélník, kancelářská optika (UGR&lt;19), zespodu IP44, DALI, 3 sv. Toky</t>
  </si>
  <si>
    <t>Standardní optika (UGR&lt;25), celé tělo IP44, 5pólový zásuvný konektor, vybaveno průchozím 1fázovým vedením, Multilumen, Multicolor, DALI</t>
  </si>
  <si>
    <t>Délka 60 cm, vstup do svítidla ze 3 stran, možnost 1-fázové průběžné montáže, Multilumen, Multicolor</t>
  </si>
  <si>
    <t>Délka 120 cm, vstup do svítidla ze 3 stran, možnost 1-fázové průběžné montáže</t>
  </si>
  <si>
    <t>Délka 120 cm, vstup do svítidla ze 3 stran, možnost 1-fázové průběžné montáže, Multilumen, Multicolor</t>
  </si>
  <si>
    <t>Délka 120 cm, vstup do svítidla ze 3 stran, možnost 1-fázové průběžné montáže, DALI, Multicolor</t>
  </si>
  <si>
    <t>Délka 150 cm, vstup do svítidla ze 3 stran, možnost 1-fázové průběžné montáže</t>
  </si>
  <si>
    <t>Délka 150 cm, vstup do svítidla ze 3 stran, možnost 1-fázové průběžné montáže, Multilumen, Multicolor</t>
  </si>
  <si>
    <t>Délka 150 cm, vstup do svítidla ze 3 stran, možnost 1-fázové průběžné montáže, DALI, Multicolor</t>
  </si>
  <si>
    <t>Délka 180 cm, vstup do svítidla ze 3 stran, možnost 1-fázové průběžné montáže</t>
  </si>
  <si>
    <t>Délka 180 cm, vstup do svítidla ze 3 stran, možnost 1-fázové průběžné montáže, Multilumen, Multicolor</t>
  </si>
  <si>
    <t>rohový konektor/kabel multibalení 50ks (cena za multibalení)</t>
  </si>
  <si>
    <t>montážní spona multibalení 50ks (cena za multibalení)</t>
  </si>
  <si>
    <t>konektor pásek na pásek multibalení 50ks (cena za multibalení)</t>
  </si>
  <si>
    <t>konektor pásek na kabel multibalení 50ks (cena za multibalení)</t>
  </si>
  <si>
    <t>Šárka Bičíková</t>
  </si>
  <si>
    <t>sarka.bicikova@signify.com</t>
  </si>
  <si>
    <t>Johana Horáčková</t>
  </si>
  <si>
    <t>johana.horackova@signify.com</t>
  </si>
  <si>
    <t>+420 770 192 341</t>
  </si>
  <si>
    <t>+420 778 789 596</t>
  </si>
  <si>
    <t>OBSAH</t>
  </si>
  <si>
    <t>O</t>
  </si>
  <si>
    <t>Linky</t>
  </si>
  <si>
    <t>Kompletní verze</t>
  </si>
  <si>
    <t>I</t>
  </si>
  <si>
    <t>Nástěnná, stropní svítidla</t>
  </si>
  <si>
    <t>Typ produktů/Ilustrační obrázek</t>
  </si>
  <si>
    <t>PILA Downlighty</t>
  </si>
  <si>
    <t>Sada pro zavěšení svítidla, multibalení 4ks (cena za multibalení), vhodné pro RC007B</t>
  </si>
  <si>
    <t>Sada pro instalaci do sádrokartonu (4 ks klipů a spojovací materiál), vhodné pro RC007B</t>
  </si>
  <si>
    <t>PILA Světelné lišty</t>
  </si>
  <si>
    <t>MASTER LED SON -T UE</t>
  </si>
  <si>
    <t>TrueForce Core LED road</t>
  </si>
  <si>
    <t>PILA Waterproof</t>
  </si>
  <si>
    <t>MASTER LED SON-T Premium</t>
  </si>
  <si>
    <t>TrueForce Core LED HPL</t>
  </si>
  <si>
    <t>TrueForce MASTER LED HPL</t>
  </si>
  <si>
    <t>TrueForce LED Public - HPL</t>
  </si>
  <si>
    <t>TrueForce Core HB MV</t>
  </si>
  <si>
    <t>TrueForce LED HPI UN</t>
  </si>
  <si>
    <t>CorePro LED PLS</t>
  </si>
  <si>
    <t>CorePro LED PLC</t>
  </si>
  <si>
    <t>Multilumen/Multicolor</t>
  </si>
  <si>
    <t>CorePro LED PLL</t>
  </si>
  <si>
    <r>
      <rPr>
        <i/>
        <sz val="10"/>
        <color theme="1"/>
        <rFont val="Arial"/>
        <family val="2"/>
        <charset val="238"/>
      </rPr>
      <t>MASTER LED trubice UE</t>
    </r>
    <r>
      <rPr>
        <i/>
        <sz val="10"/>
        <color rgb="FF00B050"/>
        <rFont val="Arial"/>
        <family val="2"/>
        <charset val="238"/>
      </rPr>
      <t xml:space="preserve"> EEL A</t>
    </r>
  </si>
  <si>
    <t>MASTER LED trubice UE EEL B</t>
  </si>
  <si>
    <t>MASTER Connect InterAct Pro</t>
  </si>
  <si>
    <t>Master EM/Mains T8</t>
  </si>
  <si>
    <t>Master Value EM/Mains T8</t>
  </si>
  <si>
    <t>CorePro EM/
Mains T8</t>
  </si>
  <si>
    <t>Ecofit T8</t>
  </si>
  <si>
    <t>PILA LED trubice</t>
  </si>
  <si>
    <t xml:space="preserve">MASTER LED trubice T8 </t>
  </si>
  <si>
    <t>na elektronický předřadník (HF)</t>
  </si>
  <si>
    <t>Master Value Univerzální T8</t>
  </si>
  <si>
    <t>CorePro Univerzální T8</t>
  </si>
  <si>
    <t>MASTER LED trubice T5 na 230V</t>
  </si>
  <si>
    <t>MASTER LED trubice T5</t>
  </si>
  <si>
    <t>LED Pásky</t>
  </si>
  <si>
    <t>MASTER UltraEfficient LED bulb</t>
  </si>
  <si>
    <t>Až o 60 % nižší příkon a 3,5x delší životnost než u standardní LED žárovky, pomáhá šetřit peněženku i přírodu, prodloužit cyklus výměny a omezit taky produkci odpadu, skleněné.</t>
  </si>
  <si>
    <t>MASTER LEDbulb DT</t>
  </si>
  <si>
    <t>Technologie DimTone (DT) simuluje stmívání klasické žárovky - teplota chromatičnosti se při stmívání mění do teplejší barvy světla (z 2700 do 2200 K). Dlouhá životnost, vynikající podání barev (CRI 90-95), skleněné.</t>
  </si>
  <si>
    <t>MASTER Value LEDbulb</t>
  </si>
  <si>
    <t>Skleněné stmívatelné LED žárovky - čiré (CL) / matné (FR).</t>
  </si>
  <si>
    <t>LED Sensor - s pohybovým čidlem</t>
  </si>
  <si>
    <t>CorePro LED DIM</t>
  </si>
  <si>
    <t>matná</t>
  </si>
  <si>
    <t>čírá</t>
  </si>
  <si>
    <t>Spolehlivá LED žárovka, teplotu barev snadno upravíte pomocí integrovaného spínače, stmívatelná.</t>
  </si>
  <si>
    <t>SceneSwitch: 3 úrovně světelného toku - vypnutím a zapnutím LED zdroje změníte světelný tok a teplotu chromatičnosti. Stačí obyčejný vypínač. Inteligentní paměť: Při vypnutí LED na více než cca 5s se LED rozsvítí na poslední pozici, počet spínacích cyklů: &gt;100 000</t>
  </si>
  <si>
    <t>CorePro/LED Classic Glass FR</t>
  </si>
  <si>
    <t>Dokonalá skleněná náhrada matné žárovky, G-Glass (Skleněná baňka)</t>
  </si>
  <si>
    <t>CorePro Classic Glass CL</t>
  </si>
  <si>
    <t>Dokonalá skleněná náhrada číré žárovky, G-Glass (Skleněná baňka)</t>
  </si>
  <si>
    <t>Ecofit LED žárovky matné/frosted (FR)</t>
  </si>
  <si>
    <t>Univerzální a úsporné řešení.</t>
  </si>
  <si>
    <t>LED classic FR</t>
  </si>
  <si>
    <t>MASTER Value LEDbulb CM</t>
  </si>
  <si>
    <t>Zrcadlový vrchlík - slouží primárně k omezení přímého oslnění a k přesměrování světla. Jedná se o funkční a zároveň dekorativní prvek, zabraňuje ostrému oslnění, které by jinak nastalo, kdybyste se podívali přímo na zdroj.</t>
  </si>
  <si>
    <t>LED Classic/Giant GOLD/SMOKY</t>
  </si>
  <si>
    <t>MASTER LEDcandle/ Lustre EEL A</t>
  </si>
  <si>
    <t>Až o 60 % nižší příkon a 3,5x delší životnost než u standardní LED svíčky, pomáhá šetřit peněženku i přírodu, prodloužit cyklus výměny a omezit taky produkci odpadu, skleněné.</t>
  </si>
  <si>
    <t>Verze DimTone (DT) simuluje stejné chovaní při stmívání jako běžná žárovka - změna teploty chromatičnosti při stmívání do teplejší barvy světla (z 2700 do 2200 K). Dlouhá životnost, vynikající podání barev (CRI 90), skleněné.</t>
  </si>
  <si>
    <t>MASTER VALUE LEDcandle</t>
  </si>
  <si>
    <t>MASTER LEDcandle / luster DT</t>
  </si>
  <si>
    <t>Vynikající podání barev (CRI 90), skleněné.</t>
  </si>
  <si>
    <t>LED SceneSwitch</t>
  </si>
  <si>
    <t>Dokonalá skleněná náhrada, G-Glass (Skleněná baňka)</t>
  </si>
  <si>
    <t>CorePro candle / lustre Glass</t>
  </si>
  <si>
    <t>LED Candle</t>
  </si>
  <si>
    <t>LED T25</t>
  </si>
  <si>
    <t>Do digestoře nebo lednice.</t>
  </si>
  <si>
    <t>Až o 60 % nižší příkon a 3,5x delší životnost než u standardního LEDspotu, pomáhá šetřit peněženku i přírodu, prodloužit cyklus výměny a omezit taky produkci odpadu, skleněné.</t>
  </si>
  <si>
    <t xml:space="preserve">MASTER LEDspot </t>
  </si>
  <si>
    <t>EEL A GU10</t>
  </si>
  <si>
    <t>MASTER LEDspot ExpertColor GU10</t>
  </si>
  <si>
    <t>Jedna z nejvyšších CRI (&gt;97) na trhu, velmi dlouhá životnost, skleněné.</t>
  </si>
  <si>
    <t>MASTER LEDspot Value GU10</t>
  </si>
  <si>
    <t>Verze DimTone simuluje stejné chovaní při stmívání jako běžná žárovka - změna teploty chromatičnosti při stmívání do teplejší barvy světla (z 2700 do 2200 K). Vynikající podání barev (CRI &gt; 90), dlouhá životnost.</t>
  </si>
  <si>
    <t>CorePro LED DIM GU10</t>
  </si>
  <si>
    <t>Spolehlivý LED spot, teplotu barev snadno upravíte pomocí integrovaného spínače, stmívatelný.</t>
  </si>
  <si>
    <t>LED SceneSwitch GU10</t>
  </si>
  <si>
    <t>Multifaceted Reflector nebo zkráceně MR označuje typ konstrukce žárovky, navržen tak, aby efektivně směroval světlo do požadovaného směru, aby byl univerzální a vhodný pro různé aplikace, jako je akcentní osvětlení, osvětlení obchodů, galerii, muzeí nebo domácností.</t>
  </si>
  <si>
    <t>MASTER LEDspot ExpertColor GU5.3 LV</t>
  </si>
  <si>
    <t>MASTER LEDspot GU5.3 LV</t>
  </si>
  <si>
    <t>LV(Low voltage) - jedna z nejvyšších CRI (&gt;97) na trhu, MR16, velmi dlouhá životnost, stmívatelný.</t>
  </si>
  <si>
    <t>LV(Low voltage) -  CRI (&gt;90), MR16, velmi dlouhá životnost, stmívatelný.</t>
  </si>
  <si>
    <t>MASTER LEDspot Value GU5.3 LV</t>
  </si>
  <si>
    <t>LV(Low voltage) -  CRI (&gt;90), MR16, dlouhá životnost, stmívatelný.</t>
  </si>
  <si>
    <t>CorePro LEDspot GU5.3 LV MR16</t>
  </si>
  <si>
    <t xml:space="preserve">CorePro / MASTER GU4 </t>
  </si>
  <si>
    <t>LEDspot LV MR11</t>
  </si>
  <si>
    <t>MASTER LEDspot LV AR111 G53</t>
  </si>
  <si>
    <t>Silný světelný tok, CRI &gt; 95, velmi dlouhá životnost, Aluminum Reflector nebo zkráceně AR označuje typ konstrukce žárovky, která má lesklý hliníkový vnitřní povrch, který slouží k efektivnímu odrazu a směrování světla.</t>
  </si>
  <si>
    <t xml:space="preserve">CorePro LEDcapsule </t>
  </si>
  <si>
    <t>LV GY6.35 12V</t>
  </si>
  <si>
    <t>Halogen Capsule Oven G4</t>
  </si>
  <si>
    <t>Do pečících trub.</t>
  </si>
  <si>
    <t>Halogen Capsule Oven G9</t>
  </si>
  <si>
    <t>T17 - signalizační</t>
  </si>
  <si>
    <t>App žárovky</t>
  </si>
  <si>
    <t>Infračervené výhřevné/průmyslové zářiče</t>
  </si>
  <si>
    <t>TL 08 UVA zářivky s černým sklem</t>
  </si>
  <si>
    <t>(Blacklight blue)</t>
  </si>
  <si>
    <t>MASTER TL-D   barevné zářivky</t>
  </si>
  <si>
    <t>MASTER TL5 HO SECURA</t>
  </si>
  <si>
    <t>Zářivka s teflonovým povlakem - nerozbitná, potlačený UV výstup, do otevřených svítidel ( potravinářství, muzea apod.)</t>
  </si>
  <si>
    <t>MASTER TL-D Super 80</t>
  </si>
  <si>
    <t>TL Mini Standard</t>
  </si>
  <si>
    <t>MASTER TL-E Super 80</t>
  </si>
  <si>
    <t>TL-X XL jednokolíkové</t>
  </si>
  <si>
    <t>Do výbušného a mokrého prostředí.</t>
  </si>
  <si>
    <t>Startéry pro všeobecné použití</t>
  </si>
  <si>
    <t>Startéry elektronické a bezpečnostní</t>
  </si>
  <si>
    <t>300 - 460nm, max. 365nm analýza materiálu, diskotéky, reklama</t>
  </si>
  <si>
    <t>MASTER PL-C  Xtra  4-kolíková</t>
  </si>
  <si>
    <t>Výroba byla na základě směrnice RoHS EU dne 24. 8. 2023 ukončena.</t>
  </si>
  <si>
    <t xml:space="preserve">MASTER TL-D Eco </t>
  </si>
  <si>
    <t xml:space="preserve">MASTER SON PIA PLUS / 4Y </t>
  </si>
  <si>
    <t>Servisní doba života 6 let .</t>
  </si>
  <si>
    <t>MASTER SON APIA Plus Xtra / 6Y</t>
  </si>
  <si>
    <t>SON</t>
  </si>
  <si>
    <t>MASTER SON - T PIA PLUS / 4Y</t>
  </si>
  <si>
    <t>Servisní doba života 4 roky.</t>
  </si>
  <si>
    <t>MASTER SON-T APIA Plus Xtra / 6Y</t>
  </si>
  <si>
    <t>Servisní doba života 6 let.</t>
  </si>
  <si>
    <t>SON - T</t>
  </si>
  <si>
    <t>MASTER SDW-T White SON</t>
  </si>
  <si>
    <t>"bílý sodík"</t>
  </si>
  <si>
    <t>MASTER SDW-TG Mini White SON</t>
  </si>
  <si>
    <t>MASTER MHN-SA / MHN-LA</t>
  </si>
  <si>
    <t>Nasvětlování stadionů a sportovišť, SA = short arc, LA = long arc.</t>
  </si>
  <si>
    <t>MASTER MHN-FC</t>
  </si>
  <si>
    <t>Kompaktní výbojka pro širší škálu obecných aplikací.</t>
  </si>
  <si>
    <t>Výbojka pro speciální profesionální aplikace.</t>
  </si>
  <si>
    <t>MHN-SB</t>
  </si>
  <si>
    <t>Přímá náhrada HQI-TS 2000/D/S, (SB= short base)</t>
  </si>
  <si>
    <t>MASTER HPI-T Plus 450W</t>
  </si>
  <si>
    <t>Určeno pro provozování na SON příslušenství. Provoz možný pouze ve vodorovné poloze !!!</t>
  </si>
  <si>
    <t xml:space="preserve">Přímá náhrada za výbojky HPI Plus. CRI &gt; 85, nižší spotřeba, vyšší účinnost, nižší pokles sv. toku v čase. Uvedené světelné toky platí při použití tlumivek Philips (BHL a BSN). Možnost provozu v jakékoliv poloze pro 230 i 360W. </t>
  </si>
  <si>
    <t>MASTER Colour CDM-E MW eco</t>
  </si>
  <si>
    <t>SON-T</t>
  </si>
  <si>
    <t>HPL</t>
  </si>
  <si>
    <t>HPI</t>
  </si>
  <si>
    <t>PL-S</t>
  </si>
  <si>
    <t>PL-C</t>
  </si>
  <si>
    <t>PL-L</t>
  </si>
  <si>
    <t>CorePro LED PLT</t>
  </si>
  <si>
    <t>PL-T</t>
  </si>
  <si>
    <t>T8 UE</t>
  </si>
  <si>
    <t>T8 Interact Pro</t>
  </si>
  <si>
    <t>T8 Ostatní na 230V</t>
  </si>
  <si>
    <t>T8 (HF)</t>
  </si>
  <si>
    <t>T8 Univerzální</t>
  </si>
  <si>
    <t>T5 na 230V</t>
  </si>
  <si>
    <t>T5 (HF)</t>
  </si>
  <si>
    <t>E27 Žárovky Sklo</t>
  </si>
  <si>
    <t>E27 Žárovky Plast</t>
  </si>
  <si>
    <t>E27 Žárovky Gold/Special</t>
  </si>
  <si>
    <t>E14/E27 Svíčka/Lustr</t>
  </si>
  <si>
    <t>Reflektorové žárovky</t>
  </si>
  <si>
    <t>Halogenové žárovky</t>
  </si>
  <si>
    <t>Ukončené portfolio</t>
  </si>
  <si>
    <t>Vysokotlakové sodíkové</t>
  </si>
  <si>
    <t>Vysokotlakové halogenidové</t>
  </si>
  <si>
    <t>MASTER Colour CDM-T MW eco</t>
  </si>
  <si>
    <t>Přímá náhrada za výbojky HPI-T Plus. CRI &gt; 85, nižší spotřeba, vyšší účinnost, nižší pokles sv. toku v čase. Uvedené světelné toky platí při použití tlumivek Philips (BHL a BSN). Při 230W - možnost provozu v jakékoliv poloze. Při 360W - provoz v horizontální poloze +-45°</t>
  </si>
  <si>
    <t>HPI-T</t>
  </si>
  <si>
    <t>Přímá náhrada sodíkových výbojek SON.</t>
  </si>
  <si>
    <t>MASTER CityWhite CDO-ET Plus</t>
  </si>
  <si>
    <t>MASTER CityWhite  CDO-TT Plus</t>
  </si>
  <si>
    <t>Přímá náhrada sodíkových výbojek SON-T, vyšší účinnost.</t>
  </si>
  <si>
    <t>Kompaktní halogenidové MasterColour CDM</t>
  </si>
  <si>
    <t>"MASTER Colour" CDM-T</t>
  </si>
  <si>
    <t>MASTERColour CDM-T Elite</t>
  </si>
  <si>
    <t>MASTER Colour CDM-TC</t>
  </si>
  <si>
    <t>MASTER Colour CDM-TC Elite</t>
  </si>
  <si>
    <t>Vyšší poměr lm/W, stabilita a spolehlivost, malý pokles světelného toku v průběhu životnosti, provoz pouze na elektronickém předřadníku.</t>
  </si>
  <si>
    <t>MASTER Colour CDM-Tm Elite GU6.5</t>
  </si>
  <si>
    <t>Miniaturní halogenidová výbojka s keramickým hořákem.</t>
  </si>
  <si>
    <t>MASTER Colour CDM-Tm GU6.5</t>
  </si>
  <si>
    <t>MASTER Colour CDM-Tm</t>
  </si>
  <si>
    <t>MASTER Colour CDM-TD</t>
  </si>
  <si>
    <t>MASTERColour CDM-Rm Mini Elite</t>
  </si>
  <si>
    <t>MASTER Colour CDM-R Elite PAR20</t>
  </si>
  <si>
    <t>MASTER Colour CDM-R Elite PAR30L</t>
  </si>
  <si>
    <t>MASTER Colour CDM-R 111</t>
  </si>
  <si>
    <t>MASTER Colour CDM-R 111 Elite</t>
  </si>
  <si>
    <t>Předradníky pro lineární zářivky</t>
  </si>
  <si>
    <t>Předradníky pro kompaktní zářivky</t>
  </si>
  <si>
    <t>Předradníky MATCHBOX univerzální (studený start)</t>
  </si>
  <si>
    <t>Elektronické předradníky pro výbojky</t>
  </si>
  <si>
    <t>Zapalovače pro výbojky</t>
  </si>
  <si>
    <t>(okamžitý teplý start)</t>
  </si>
  <si>
    <t>(programovaný předehřívaný teplý start)</t>
  </si>
  <si>
    <t>(stmívatelný, 1-10V)</t>
  </si>
  <si>
    <t>Inteligentní multiwattový vysokofrekvenční předřadník pro TL5.</t>
  </si>
  <si>
    <t>HF-Performer Intelligent TL5 HE/HO</t>
  </si>
  <si>
    <t>HF-PERFORMER TL5</t>
  </si>
  <si>
    <t>HF-Selectalume II TL5</t>
  </si>
  <si>
    <t>HF-REGULATOR TL-D</t>
  </si>
  <si>
    <t>HF-PERFORMER TL-D</t>
  </si>
  <si>
    <t>HF-Selectalume II TL-D</t>
  </si>
  <si>
    <t>HF-Regulator Intelligent TL5</t>
  </si>
  <si>
    <t>Inteligentní multiwattový stmívatelný vysokofrekvenční předřadník pro TL5 (ovládaný tlačítkem nebo DALI).</t>
  </si>
  <si>
    <t>HF-PERFORMER III PLT/C</t>
  </si>
  <si>
    <t>HF-PERFORMER PLT/C</t>
  </si>
  <si>
    <t>HF-REGULATOR PLT/C</t>
  </si>
  <si>
    <t>Teplý start.</t>
  </si>
  <si>
    <t>Stmívatelný, 1-10V.</t>
  </si>
  <si>
    <t>HID-PV Base</t>
  </si>
  <si>
    <t>Elektronický předřadník pro sodíkové výbojky</t>
  </si>
  <si>
    <t>Elektromagnetické tlumivky pro výbojky</t>
  </si>
  <si>
    <t>Sodíkové a metalhalogenidové</t>
  </si>
  <si>
    <t>(MK4 semi-paralelní zapojení)</t>
  </si>
  <si>
    <t>Rtuťové a metalhalogenidové</t>
  </si>
  <si>
    <t>MK4 zapalovače</t>
  </si>
  <si>
    <t>Pulse, Superimposed pulse, parallel</t>
  </si>
  <si>
    <t>*Použití zapalovačů a způsoby zapojení na vyžádání v katalogu OEM</t>
  </si>
  <si>
    <t>*Pro výběr vhodného typu předřadníku lze využít nástroj Gear Selection Tool:</t>
  </si>
  <si>
    <t xml:space="preserve">      ↑  DOPLŇUJÍCÍ INFORMACE</t>
  </si>
  <si>
    <t xml:space="preserve">        ↑ POPIS </t>
  </si>
  <si>
    <t>Sada pro instalaci do sádrokartonu (4 ks klipů a spojovací materiál), vhodné pro RC132V G4, G5, G6, RC136B, RC007B,  RC065B</t>
  </si>
  <si>
    <t>Bezpečnostní lanko, vhodné pro RC132V G4, G5, G6, RC136B, RC007B,  RC065B</t>
  </si>
  <si>
    <t>Sada pro zavěšení vítidla Ledinaire, vhodné pro RC065B</t>
  </si>
  <si>
    <t>Sada pro zavěšení svítidla vč. napájecího kabelu, vhodné pro RC132V G4, G5, G6, RC136B, RC007B,  RC065B</t>
  </si>
  <si>
    <t>Sada pro zavěšení svítidla vč. napájecího kabelu, vhodné pro RC065B</t>
  </si>
  <si>
    <t>Sada pro zavěšení svítidla vč. napájecího kabelu pro DALI stmívatelné verze (PSD), vhodné pro RC132V G4, G5 PSD, G6 PSD, RC136B PSD, RC065B PSD</t>
  </si>
  <si>
    <t>Sada pro přisazení svítidla 60x60 cm, vhodné pro RC132V G4, G5, G6, RC136B, RC007B,  RC065B</t>
  </si>
  <si>
    <t>Sada pro přisazení svítidla 30x120 cm, vhodné pro RC132V G4, G5, G6, RC136B, RC007B,  RC065B</t>
  </si>
  <si>
    <t>Sada pro přisazení svítidla 60x120 cm, vhodné pro RC132V G4, G5, G6, RC136B, RC007B,  RC065B</t>
  </si>
  <si>
    <t>Dekorační prvek - čtverec, multibalení 5ks (cena za multibalení), vhodné pro RC132V G4, G5, G6, RC136B, RC007B,  RC065B rozměr W60L60</t>
  </si>
  <si>
    <t>Dekorační prvek - dvojitý čtverec, multibalení 5ks (cena za multibalení), vhodné pro RC132V G4, G5, G6, RC136B, RC007B,  RC065B rozměr W60L60</t>
  </si>
  <si>
    <t>Dekorační prvek - dvojitý kruh, multibalení 5ks (cena za multibalení), vhodné pro RC132V G4, G5, G6, RC136B, RC007B,  RC065B rozměr W60L60</t>
  </si>
  <si>
    <t>Sada pro zavěšení svítidla, vhodné pro SM155Z</t>
  </si>
  <si>
    <t>extra teplá</t>
  </si>
  <si>
    <t>multicolor</t>
  </si>
  <si>
    <t>&gt;halogen 50W</t>
  </si>
  <si>
    <t>výbojka 250W</t>
  </si>
  <si>
    <t>výbojka 400W</t>
  </si>
  <si>
    <t>&gt; výbojka 400W</t>
  </si>
  <si>
    <t>&gt; výbojka 250W</t>
  </si>
  <si>
    <t>75W halogen</t>
  </si>
  <si>
    <t>150W halogen</t>
  </si>
  <si>
    <t>400W halogen, 70W výbojka</t>
  </si>
  <si>
    <t>&gt;400W halogen, 100W výbojka</t>
  </si>
  <si>
    <t>150W výbojka</t>
  </si>
  <si>
    <t>1000W halogen, 250W výbojka</t>
  </si>
  <si>
    <t>1500W halogen, 400W výbojka</t>
  </si>
  <si>
    <t>250W výbojka</t>
  </si>
  <si>
    <t>400W výbojka</t>
  </si>
  <si>
    <t>1x36, 1x55W PL‑L</t>
  </si>
  <si>
    <t>2x24, 1x36, 1x55W PL‑L</t>
  </si>
  <si>
    <t>sodík 150W</t>
  </si>
  <si>
    <t>sodík 250W</t>
  </si>
  <si>
    <t>rtuť 80W, směs 125W</t>
  </si>
  <si>
    <t>GU10 6W</t>
  </si>
  <si>
    <t>GU10 8W</t>
  </si>
  <si>
    <t>GU10 10W</t>
  </si>
  <si>
    <t xml:space="preserve"> 70, 100W výbojka</t>
  </si>
  <si>
    <t>150, 250W výbojka</t>
  </si>
  <si>
    <t>sodík 100, 150W</t>
  </si>
  <si>
    <t>sodík 50, 70W</t>
  </si>
  <si>
    <t>sodík 70, 100W</t>
  </si>
  <si>
    <t>&gt; sodík 100W</t>
  </si>
  <si>
    <t>IP30</t>
  </si>
  <si>
    <t>IP20/54</t>
  </si>
  <si>
    <t>IP20/44</t>
  </si>
  <si>
    <t>IP20/40</t>
  </si>
  <si>
    <t>IP20/65</t>
  </si>
  <si>
    <t>IP69K</t>
  </si>
  <si>
    <t>Chytré modernizační LED trubice, které umožňují snadný a bezproblémový přechod na propojené osvětlení. Trubice lze naprogramovat tak, aby maximalizovaly úspory energie a zároveň vám zajišťovaly pohodlí a komfort prostřednictvím bezdrátového a automatického osvětlení. Bezdrátové ovládání stmívání.</t>
  </si>
  <si>
    <t>230-240</t>
  </si>
  <si>
    <t>195-240</t>
  </si>
  <si>
    <t>200-240</t>
  </si>
  <si>
    <t>380-415</t>
  </si>
  <si>
    <t>48-58</t>
  </si>
  <si>
    <t>68-78</t>
  </si>
  <si>
    <t>85-95</t>
  </si>
  <si>
    <t>80-90</t>
  </si>
  <si>
    <t>20-60</t>
  </si>
  <si>
    <t>53-77</t>
  </si>
  <si>
    <t>20-50</t>
  </si>
  <si>
    <t>30-80</t>
  </si>
  <si>
    <t>40-70</t>
  </si>
  <si>
    <t>30-120</t>
  </si>
  <si>
    <t>60-100</t>
  </si>
  <si>
    <t>70-120</t>
  </si>
  <si>
    <t>20-90</t>
  </si>
  <si>
    <t>80-130</t>
  </si>
  <si>
    <t>60-120</t>
  </si>
  <si>
    <t>55-85</t>
  </si>
  <si>
    <t>18-75</t>
  </si>
  <si>
    <t>L60</t>
  </si>
  <si>
    <t>L69</t>
  </si>
  <si>
    <t>L78</t>
  </si>
  <si>
    <t>L46</t>
  </si>
  <si>
    <t>L92</t>
  </si>
  <si>
    <t>L76</t>
  </si>
  <si>
    <t>L79</t>
  </si>
  <si>
    <t>L84</t>
  </si>
  <si>
    <t>L81</t>
  </si>
  <si>
    <t>L74</t>
  </si>
  <si>
    <t>L67</t>
  </si>
  <si>
    <t>L93</t>
  </si>
  <si>
    <t>L82</t>
  </si>
  <si>
    <t>L68</t>
  </si>
  <si>
    <t>L71</t>
  </si>
  <si>
    <t>L42</t>
  </si>
  <si>
    <t>L63</t>
  </si>
  <si>
    <t>L56</t>
  </si>
  <si>
    <t>L77</t>
  </si>
  <si>
    <t>&gt;70</t>
  </si>
  <si>
    <t>&gt;80</t>
  </si>
  <si>
    <t>&gt;90</t>
  </si>
  <si>
    <t>výbojka 35W CDM</t>
  </si>
  <si>
    <t>8W T5</t>
  </si>
  <si>
    <t>halogen 2x 20W</t>
  </si>
  <si>
    <t>CFL 11W - 18W</t>
  </si>
  <si>
    <t>2x 18W T8</t>
  </si>
  <si>
    <t>2x 36W T8</t>
  </si>
  <si>
    <t>2x 58W T8</t>
  </si>
  <si>
    <t>1x 8W zářivka</t>
  </si>
  <si>
    <t>1x 18W T8</t>
  </si>
  <si>
    <t>1x 21W zářivka</t>
  </si>
  <si>
    <t>1x 36W T8</t>
  </si>
  <si>
    <t>1x 58W T8</t>
  </si>
  <si>
    <t>3x 58W T8</t>
  </si>
  <si>
    <t>4x 58W T8</t>
  </si>
  <si>
    <t>Průmyslové svítidlo, IK08, nestmívatelné, široká optika 90°, pro teplotu prostředí -40 až +50°C, mimořádně úsporné</t>
  </si>
  <si>
    <t>Průmyslové svítidlo, IK08, stmívatelné, široká optika 90°, pro teplotu prostředí -40 až +50°C</t>
  </si>
  <si>
    <t>výbojka 2x 400W HPI</t>
  </si>
  <si>
    <t>výbojka 1000W HPI / HQL</t>
  </si>
  <si>
    <t>výbojka 250W HQL</t>
  </si>
  <si>
    <t>výbojka 250W HPI</t>
  </si>
  <si>
    <t>výbojka 400W HPI</t>
  </si>
  <si>
    <t>výbojka 700W HQL</t>
  </si>
  <si>
    <t>1x 60W žárovka</t>
  </si>
  <si>
    <t>1x 75W žárovka</t>
  </si>
  <si>
    <t>1x 100W žárovka</t>
  </si>
  <si>
    <t>2x 60W žárovka</t>
  </si>
  <si>
    <t>2x 18W CFL</t>
  </si>
  <si>
    <t>2x 13W / 2x 18W CFL</t>
  </si>
  <si>
    <t>80W - 100W halogen</t>
  </si>
  <si>
    <t>150W - 200W halogen</t>
  </si>
  <si>
    <t>300W - 500W halogen</t>
  </si>
  <si>
    <t>250W - 400W výbojka</t>
  </si>
  <si>
    <t>&lt; 1x 18W T8 na metr</t>
  </si>
  <si>
    <t>1x 36W T8 na metr</t>
  </si>
  <si>
    <t>1x 58W T8 na metr</t>
  </si>
  <si>
    <t>2x 36W T8 na metr</t>
  </si>
  <si>
    <t>2x 58W T8 na metr</t>
  </si>
  <si>
    <t>1x 18W T8 na metr</t>
  </si>
  <si>
    <t>40W</t>
  </si>
  <si>
    <t>60W</t>
  </si>
  <si>
    <t>75W</t>
  </si>
  <si>
    <t>100W</t>
  </si>
  <si>
    <t>120W</t>
  </si>
  <si>
    <t>150W</t>
  </si>
  <si>
    <t>200W</t>
  </si>
  <si>
    <t>25W</t>
  </si>
  <si>
    <t>50W</t>
  </si>
  <si>
    <t>15W</t>
  </si>
  <si>
    <t>20W</t>
  </si>
  <si>
    <t>50W halogen</t>
  </si>
  <si>
    <t>100W halogen</t>
  </si>
  <si>
    <t>60W halogen</t>
  </si>
  <si>
    <t>40W halogen</t>
  </si>
  <si>
    <t>35W halogen</t>
  </si>
  <si>
    <t>R50 (E14) 40W Spot</t>
  </si>
  <si>
    <t>R50 (E14) 60W Spot</t>
  </si>
  <si>
    <t>R63 (E27) 40W Spot</t>
  </si>
  <si>
    <t>R63 (E27) 60W Spot</t>
  </si>
  <si>
    <t>R80 (E27) 60W Spot</t>
  </si>
  <si>
    <t>R80 (E27) 100W Spot</t>
  </si>
  <si>
    <t>35W MR11</t>
  </si>
  <si>
    <t>80W halogen</t>
  </si>
  <si>
    <t>65W halogen</t>
  </si>
  <si>
    <t>20W halogen (MR11)</t>
  </si>
  <si>
    <t>20W halogen</t>
  </si>
  <si>
    <t>35W - 50W halogen</t>
  </si>
  <si>
    <t>10W halogen</t>
  </si>
  <si>
    <t>28W halogen</t>
  </si>
  <si>
    <t>35W - 40W halogen</t>
  </si>
  <si>
    <t>20W - 25W halogen</t>
  </si>
  <si>
    <t>25W - 30W halogen</t>
  </si>
  <si>
    <t>50W - 60W halogen</t>
  </si>
  <si>
    <t>60W - 75W halogen</t>
  </si>
  <si>
    <t>120W halogen</t>
  </si>
  <si>
    <t>50W halogen / 11W CFL</t>
  </si>
  <si>
    <t>43W halogen</t>
  </si>
  <si>
    <t>35W Philinea</t>
  </si>
  <si>
    <t>60W Philinea</t>
  </si>
  <si>
    <t>Příkon W</t>
  </si>
  <si>
    <t>Barva světla (K)</t>
  </si>
  <si>
    <t>Životnost hodin</t>
  </si>
  <si>
    <t>Záruka roky</t>
  </si>
  <si>
    <t>Cena v Kč bez DPH</t>
  </si>
  <si>
    <t>Barva světla (popis)</t>
  </si>
  <si>
    <t>Napětí provozní (V)</t>
  </si>
  <si>
    <t>Výška mm</t>
  </si>
  <si>
    <t>Index podání barev (CRI)</t>
  </si>
  <si>
    <t>Recyklační  poplatek</t>
  </si>
  <si>
    <t>Šířka mm</t>
  </si>
  <si>
    <t>Nástěnné/stropní svítidlo, IK06, kulaté Ø 170 mm, výška 50 mm</t>
  </si>
  <si>
    <t>Nástěnné/stropní svítidlo, IK06, kulaté Ø 200 mm, výška 55 mm</t>
  </si>
  <si>
    <t>Účinnost lm/W</t>
  </si>
  <si>
    <t>36W T8</t>
  </si>
  <si>
    <t>1100;1200</t>
  </si>
  <si>
    <t>2200;2400</t>
  </si>
  <si>
    <t>3300;3600</t>
  </si>
  <si>
    <t>5500;6000</t>
  </si>
  <si>
    <t>7700;8400</t>
  </si>
  <si>
    <t>7000;7350</t>
  </si>
  <si>
    <t>10000;10500</t>
  </si>
  <si>
    <t>11000;12000</t>
  </si>
  <si>
    <t>15000;15750</t>
  </si>
  <si>
    <t>16500;18000</t>
  </si>
  <si>
    <t>20000;21000</t>
  </si>
  <si>
    <t>22000;24000</t>
  </si>
  <si>
    <t>Mini LED světlomet, symetrická optika, multicolor, multilumen</t>
  </si>
  <si>
    <t>110/m</t>
  </si>
  <si>
    <t>116/m</t>
  </si>
  <si>
    <t>120/m</t>
  </si>
  <si>
    <t>114/m</t>
  </si>
  <si>
    <t>112/m</t>
  </si>
  <si>
    <t>117/m</t>
  </si>
  <si>
    <t>115/m</t>
  </si>
  <si>
    <t>130/m</t>
  </si>
  <si>
    <t>125/m</t>
  </si>
  <si>
    <t>133/m</t>
  </si>
  <si>
    <t>128/m</t>
  </si>
  <si>
    <t>HPL 50W, rtuť 50W</t>
  </si>
  <si>
    <t>Corepro LEDBulbND 3.2Klm 30W830 E27T100</t>
  </si>
  <si>
    <t>Corepro LEDBulbND 4.3Klm 40W 830E27 T120</t>
  </si>
  <si>
    <t>Corepro LEDBulbND 2.05Klm 20W830 E27T70</t>
  </si>
  <si>
    <t>3100; 3700; 4300</t>
  </si>
  <si>
    <t>3600; 4500; 6000</t>
  </si>
  <si>
    <t>3400; 4300; 5700</t>
  </si>
  <si>
    <t>23; 38,5</t>
  </si>
  <si>
    <t>3400; 3600</t>
  </si>
  <si>
    <t>22; 26; 31</t>
  </si>
  <si>
    <t>2900; 3350; 4000​</t>
  </si>
  <si>
    <t>26; 31; 38​</t>
  </si>
  <si>
    <t>3100; 3600; 4300​</t>
  </si>
  <si>
    <t>CorePro LEDbulb ND 8-60W A60 E27 830</t>
  </si>
  <si>
    <t>CorePro LEDbulb ND 8-60W A60 E27 840</t>
  </si>
  <si>
    <t xml:space="preserve">CorePro LEDbulb ND 8-60W A60 E27 865 </t>
  </si>
  <si>
    <t>CorePro LEDbulb ND 10-75W A60 E27 830</t>
  </si>
  <si>
    <t>CorePro LEDbulb ND 10-75W A60 E27 827</t>
  </si>
  <si>
    <t>CorePro LEDbulb ND 13-100W A60 E27 840</t>
  </si>
  <si>
    <t>CorePro LEDbulb ND 13-100W A60 E27 865</t>
  </si>
  <si>
    <t>Přisazený obdélník, kancelářská optika (UGR=19), snadná montáž – součástí jsou držáky, černá</t>
  </si>
  <si>
    <t>Přisazený obdélník, kancelářská optika (UGR=19), snadná montáž – součástí jsou držáky, bílá</t>
  </si>
  <si>
    <t>Závěsné svítidlo, kancelářská optika (UGR=19), snadná montáž – součástí je závěsná sada, černá</t>
  </si>
  <si>
    <t>Závěsné svítidlo, kancelářská optika (UGR=19), snadná montáž – součástí je závěsná sada, bílá</t>
  </si>
  <si>
    <t xml:space="preserve">              Odebráno/Bude odebráno z portfolia</t>
  </si>
  <si>
    <t xml:space="preserve">                                   Náhrada</t>
  </si>
  <si>
    <t>bílý sodík v provedení Mini</t>
  </si>
  <si>
    <t xml:space="preserve">POZOR! Nepoužívejte s SN.. a SND..zapalovači </t>
  </si>
  <si>
    <t>POZOR! Může být použito pouze s předřadníky typu BSN..K..; BMH..K..</t>
  </si>
  <si>
    <r>
      <t xml:space="preserve">Rozbalování celých balení
</t>
    </r>
    <r>
      <rPr>
        <sz val="10"/>
        <rFont val="Arial"/>
        <family val="2"/>
      </rPr>
      <t>Balení některých položek (označeno v cenníku: Povoleno rozbalit – ano) lze rozbalit za poplatek 80 CZK bez DPH za položku. Položky k rozbalení v portálu objednávek zahrňte do poznámky v hlavičce objednávky.</t>
    </r>
  </si>
  <si>
    <t>Přímé nebo přibližné náhrady</t>
  </si>
  <si>
    <t>Propojovací kabel do svítidla CoreLine Waterproof, délka 550 mm, 3pólový, multibalení 10ks (cena za multibalení)</t>
  </si>
  <si>
    <t>Propojovací kabel do svítidla CoreLine Waterproof, délka 550 mm, 5pólový, multibalení 10ks (cena za multibalení)</t>
  </si>
  <si>
    <t>Propojovací kabel do svítidla CoreLine Waterproof, délka 1325 mm, 3pólový, multibalení 10ks (cena za multibalení)</t>
  </si>
  <si>
    <t>Propojovací kabel do svítidla CoreLine Waterproof, délka 1325 mm, 5pólový, multibalení 10ks (cena za multibalení)</t>
  </si>
  <si>
    <t>Mini LED světlomet, symetrická optika, nastavitelné PIR pohybové čidlo, multicolor, multilumen</t>
  </si>
  <si>
    <t>Mini LED světlomet, asymetrická optika, multicolor, multilumen</t>
  </si>
  <si>
    <t>Maxi LED světlomet, asymetrická optika, multicolor, multilumen</t>
  </si>
  <si>
    <t>Maxi LED světlomet, symetrická optika, multicolor, multilumen</t>
  </si>
  <si>
    <t>Uliční LED svítidlo, střední uliční optika, pouze na výložník 48-60mm</t>
  </si>
  <si>
    <t>Uliční LED svítidlo, střední uliční optika, na sloup i na výložník 48-60mm</t>
  </si>
  <si>
    <t>Přechodové LED svítidlo, pravostranná optika, Ø výložníku 48-60mm</t>
  </si>
  <si>
    <t>Uliční LED svítidlo, střední uliční optika, pouze na výložník 42-60mm</t>
  </si>
  <si>
    <t>Průmyslové svítidlo, IK06, široká optika 90°, IP65, konektor IP68 součástí balení</t>
  </si>
  <si>
    <t>ZNAČENÍ LED SVÍTIDEL A SVĚTELNÝCH ZDROJŮ</t>
  </si>
  <si>
    <t>Zkratka / část názvu v ceníku</t>
  </si>
  <si>
    <t>MAS</t>
  </si>
  <si>
    <t>MASTER (Prémiová řada produktů Philips s nejdelší životností a zárukou)</t>
  </si>
  <si>
    <t>MAS VLE</t>
  </si>
  <si>
    <t>MASTER Value (Zlatá střední cesta – vyvážený poměr cena/výkon)</t>
  </si>
  <si>
    <t>CorePro</t>
  </si>
  <si>
    <t>PILA</t>
  </si>
  <si>
    <t>LED classic</t>
  </si>
  <si>
    <t>LEDbulb</t>
  </si>
  <si>
    <t>Typ LED žárovky – standardní tvar hrušky (typ A)</t>
  </si>
  <si>
    <t>Classic-giant</t>
  </si>
  <si>
    <t>Velká dekorativní LED žárovka (nadrozměrná baňka)</t>
  </si>
  <si>
    <t>LEDCandle</t>
  </si>
  <si>
    <t>Typ LED žárovky – tvar svíčky (typ B)</t>
  </si>
  <si>
    <t>LEDLuster</t>
  </si>
  <si>
    <t>Typ LED žárovky – tvar kapky/koule (typ P, do lustrů)</t>
  </si>
  <si>
    <t>LEDSpot</t>
  </si>
  <si>
    <t>LED bodovka / reflektorový zdroj</t>
  </si>
  <si>
    <t>LEDcapsule</t>
  </si>
  <si>
    <t>LED kapsle (náhrada za malé halogenové kapsle G4/G9)</t>
  </si>
  <si>
    <t>LEDLinear</t>
  </si>
  <si>
    <t>Lineární LED zdroj (náhrada za dvoupaticové halogeny R7s)</t>
  </si>
  <si>
    <t>Stmívatelné (Dimmable)</t>
  </si>
  <si>
    <t>DT</t>
  </si>
  <si>
    <t>DimTone / WarmGlow (Při stmívání se mění teplota barvy na teplejší, imituje klasickou žárovku)</t>
  </si>
  <si>
    <t>ND</t>
  </si>
  <si>
    <t>SSW</t>
  </si>
  <si>
    <t>SceneSwitch (Měnění scén/barvy světla pouhým cvakáním vypínače)</t>
  </si>
  <si>
    <t>ExpertColor</t>
  </si>
  <si>
    <t>Série s vysokým podáním barev CRI 90+ (věrné barvy)</t>
  </si>
  <si>
    <t>4-60W</t>
  </si>
  <si>
    <t>Spotřeba vs. ekvivalent (např. 4W LED nahrazuje 60W klasickou žárovku)</t>
  </si>
  <si>
    <t>3.4-40W</t>
  </si>
  <si>
    <t>Spotřeba vs. ekvivalent klasického zdroje</t>
  </si>
  <si>
    <t>40W, 60W</t>
  </si>
  <si>
    <t>Ekvivalent výkonu klasické žárovky</t>
  </si>
  <si>
    <t>E27, E14</t>
  </si>
  <si>
    <t>Šroubovací patice (velký závit E27, malý závit E14)</t>
  </si>
  <si>
    <t>Patice GU10 (bajonetová pro bodovky na 230V)</t>
  </si>
  <si>
    <t>G4, GY6,35</t>
  </si>
  <si>
    <t>Kolíčková patice (pro nízkonapěťové kapsle 12V)</t>
  </si>
  <si>
    <t>Kolíčková patice (pro kapsle na 230V)</t>
  </si>
  <si>
    <t>Patice pro lineární zdroje</t>
  </si>
  <si>
    <t>825, 827, 830, 840, 865</t>
  </si>
  <si>
    <t>Kód barvy světla (první číslo = CRI 80, další dvě = teplota v Kelvinech, např. 830 = 3000K)</t>
  </si>
  <si>
    <t>927, 930, 940</t>
  </si>
  <si>
    <t>Kód barvy světla s vysokým CRI (první číslo 9 = CRI 90+, lepší podání barev)</t>
  </si>
  <si>
    <t>WW</t>
  </si>
  <si>
    <t>Teplá bílá (Warm White – obvykle 2700K nebo 3000K)</t>
  </si>
  <si>
    <t>CW</t>
  </si>
  <si>
    <t>Studená bílá (Cool White – obvykle 4000K)</t>
  </si>
  <si>
    <t>CDL</t>
  </si>
  <si>
    <t>Denní bílá (Cool Daylight – obvykle 6500K)</t>
  </si>
  <si>
    <t>1800K, 2700K, 3000K, 4000K</t>
  </si>
  <si>
    <t>Teplota chromatičnosti v Kelvinech (čím nižší číslo, tím teplejší/žlutější světlo)</t>
  </si>
  <si>
    <t>A60, A67, A70, A95, A160</t>
  </si>
  <si>
    <t>Tvary a průměry baněk v mm (A = standardní hruška)</t>
  </si>
  <si>
    <t>T25L, T65</t>
  </si>
  <si>
    <t>G93, G200</t>
  </si>
  <si>
    <t>Kulové tvary baněk / glóbusy (G = Globe)</t>
  </si>
  <si>
    <t>ST64</t>
  </si>
  <si>
    <t>Tvar Edison (protáhlá retro hruška)</t>
  </si>
  <si>
    <t>B35, B38</t>
  </si>
  <si>
    <t>Tvary svíčky (B = Bulb/Candle, číslo je šířka v mm)</t>
  </si>
  <si>
    <t>P45, P48</t>
  </si>
  <si>
    <t>Tvary kapky (P = P hruška/Luster)</t>
  </si>
  <si>
    <t>AR111</t>
  </si>
  <si>
    <t>Typ reflektoru AR111 (velká plochá bodovka, průměr 111 mm)</t>
  </si>
  <si>
    <t>MR16, MR11</t>
  </si>
  <si>
    <t>Typ reflektoru (MR16 = 50mm, MR11 = 35mm)</t>
  </si>
  <si>
    <t>PAR20, PAR30S, PAR38</t>
  </si>
  <si>
    <t>Typy reflektorů z lisovaného skla (PAR)</t>
  </si>
  <si>
    <t>R39, R50, R63, R80</t>
  </si>
  <si>
    <t>Tradiční reflektorové žárovky (R = Reflector, číslo je průměr)</t>
  </si>
  <si>
    <t>CL</t>
  </si>
  <si>
    <t>Čirá baňka (Clear)</t>
  </si>
  <si>
    <t>FR</t>
  </si>
  <si>
    <t>Matná / mléčná baňka (Frosted)</t>
  </si>
  <si>
    <t>CM</t>
  </si>
  <si>
    <t>Zrcadlík (Crown Mirror - stříbrný/zlatý vrchlík bránící oslnění)</t>
  </si>
  <si>
    <t>Amber, Smoky, Gold</t>
  </si>
  <si>
    <t>Barva skla (Jantarová, Kouřová, Zlatá – pro designové zdroje)</t>
  </si>
  <si>
    <t>Sklo (materiál baňky je sklo, nikoliv plast)</t>
  </si>
  <si>
    <t>UE</t>
  </si>
  <si>
    <t>Ultra Efficient (Energetická třída A nebo B – nejúspornější řada)</t>
  </si>
  <si>
    <t>EELA</t>
  </si>
  <si>
    <t>Ultra Efficient (Označení pro energeticky vysoce účinné produkty)</t>
  </si>
  <si>
    <t>1CT/10</t>
  </si>
  <si>
    <t>Typ balení (1 kus v krabičce, 10 krabiček v kartonu)</t>
  </si>
  <si>
    <t>1PF/12</t>
  </si>
  <si>
    <t>Typ balení (1 kus ve skládaném obalu, 12 v kartonu)</t>
  </si>
  <si>
    <t>NDRF1SRT4</t>
  </si>
  <si>
    <t>Kód typu balení (specifické logistické značení)</t>
  </si>
  <si>
    <t>RF</t>
  </si>
  <si>
    <t>Typ balení (často blistr nebo retailové balení)</t>
  </si>
  <si>
    <t>9D, 24D, 40D, 60D</t>
  </si>
  <si>
    <t>Úhel vyzařování ve stupních (D = Degrees, např. 40D = 40°)</t>
  </si>
  <si>
    <t>350lm, 680lm, 720lm</t>
  </si>
  <si>
    <t>Světelný tok v lumenech (jak moc to svítí)</t>
  </si>
  <si>
    <t>MC &amp; IA</t>
  </si>
  <si>
    <t>Kompatibilní s MASTERConnect a systémem InterAct (chytré osvětlení)</t>
  </si>
  <si>
    <t>LV</t>
  </si>
  <si>
    <t>Nízké napětí (Low Voltage – obvykle 12V, nutné trafo)</t>
  </si>
  <si>
    <t>MV</t>
  </si>
  <si>
    <t>Síťové napětí (Mains Voltage – 230V, bez trafa)</t>
  </si>
  <si>
    <t>600/900/1200/1500mm</t>
  </si>
  <si>
    <t>Délka LED trubice</t>
  </si>
  <si>
    <t>8W, 11,5W, 16,5W...</t>
  </si>
  <si>
    <t>Příkon LED zdroje ve Wattech</t>
  </si>
  <si>
    <t>HE</t>
  </si>
  <si>
    <t>Ultra Efficient (Nejvyšší řada účinnosti)</t>
  </si>
  <si>
    <t>Ultra Efficient (Značení pro vysoce účinné zdroje)</t>
  </si>
  <si>
    <t>HO</t>
  </si>
  <si>
    <t>High Output (Vysoký výkon trubice – důraz na maximální množství světla)</t>
  </si>
  <si>
    <t>UO</t>
  </si>
  <si>
    <t>Ultra Output (Nejvyšší možný světelný tok v dané řadě)</t>
  </si>
  <si>
    <t>T5</t>
  </si>
  <si>
    <t>Průměr trubice 16 mm (náhrada zářivek T5)</t>
  </si>
  <si>
    <t>T8</t>
  </si>
  <si>
    <t>Průměr trubice 26 mm (náhrada klasických zářivek T8)</t>
  </si>
  <si>
    <t>EU</t>
  </si>
  <si>
    <t>Určeno pro trh Evropské unie</t>
  </si>
  <si>
    <t>HF</t>
  </si>
  <si>
    <t>High Frequency (Určeno pro elektronické předřadníky)</t>
  </si>
  <si>
    <t>OE</t>
  </si>
  <si>
    <t>Office Enabled (Vhodné pro kanceláře)</t>
  </si>
  <si>
    <t>UN</t>
  </si>
  <si>
    <t>Universal (Funguje jak na tlumivce, tak na elektronickém předřadníku)</t>
  </si>
  <si>
    <t>MC IA</t>
  </si>
  <si>
    <t>Verze s integrovanou komunikací pro systém InterAct</t>
  </si>
  <si>
    <t>MASTER LEDtube Starter...</t>
  </si>
  <si>
    <t>Bezpečnostní prvek ("startér") nutný při výměně zářivky za LED na tlumivce</t>
  </si>
  <si>
    <t>Patice pro zářivky/LED trubice T8</t>
  </si>
  <si>
    <t>LED PLT</t>
  </si>
  <si>
    <t>LED náhrada za kompaktní zářivku typu PL-T (čtyř-trubičková)</t>
  </si>
  <si>
    <t>LED PLC</t>
  </si>
  <si>
    <t>LED náhrada za kompaktní zářivku typu PL-C (dvou-trubičková)</t>
  </si>
  <si>
    <t>LED PLL</t>
  </si>
  <si>
    <t>LED náhrada za dlouhou kompaktní zářivku typu PL-L (DULUX L)</t>
  </si>
  <si>
    <t>EM/Mains</t>
  </si>
  <si>
    <t>Napájení: funguje na tlumivce (EM) nebo přímo na 230V (Mains)</t>
  </si>
  <si>
    <t>Napájení: funguje pouze na elektronickém předřadníku</t>
  </si>
  <si>
    <t>G24q-3, G24d-1, 2G11</t>
  </si>
  <si>
    <t>Typy patic pro kompaktní zářivky</t>
  </si>
  <si>
    <t>2P, 4P</t>
  </si>
  <si>
    <t>Počet kolíků patice (2 piny nebo 4 piny)</t>
  </si>
  <si>
    <t>4,5W...16,5W</t>
  </si>
  <si>
    <t>Příkon LED zdroje</t>
  </si>
  <si>
    <t>BDP</t>
  </si>
  <si>
    <t>Venkovní parkové/městské svítidlo (označení rodiny, např. TownTune)</t>
  </si>
  <si>
    <t>BGP</t>
  </si>
  <si>
    <t>Venkovní pouliční svítidlo (např. LumiStreet, Iridium)</t>
  </si>
  <si>
    <t>BN</t>
  </si>
  <si>
    <t>Vnitřní svítidlo – "ledline" (často prachotěsné nebo lištové systémy)</t>
  </si>
  <si>
    <t>BPP</t>
  </si>
  <si>
    <t>Venkovní parkové svítidlo (tzv. "sady")</t>
  </si>
  <si>
    <t>BRP</t>
  </si>
  <si>
    <t>Venkovní silniční svítidlo (Road)</t>
  </si>
  <si>
    <t>BVP</t>
  </si>
  <si>
    <t>Venkovní světlomet / reflektor (Floodlight)</t>
  </si>
  <si>
    <t>BY</t>
  </si>
  <si>
    <t>Vnitřní svítidlo – Highbay (průmyslové halové svítidlo)</t>
  </si>
  <si>
    <t>DN</t>
  </si>
  <si>
    <t>Vnitřní svítidlo – Downlight (zapuštěné bodové)</t>
  </si>
  <si>
    <t>LL</t>
  </si>
  <si>
    <t>Vnitřní svítidlo – Světelná řada / Trunking (např. Maxos)</t>
  </si>
  <si>
    <t>RC</t>
  </si>
  <si>
    <t>Vnitřní svítidlo – Recessed (vestavné do kazetového stropu, panel)</t>
  </si>
  <si>
    <t>WL</t>
  </si>
  <si>
    <t>Vnitřní svítidlo – Wall (nástěnné, přisazené)</t>
  </si>
  <si>
    <t>WT</t>
  </si>
  <si>
    <t>Vnitřní svítidlo – Waterproof (voděodolné, prachotěs)</t>
  </si>
  <si>
    <t>RS</t>
  </si>
  <si>
    <t>Vnitřní svítidlo – Recessed Spot (vestavná bodovka)</t>
  </si>
  <si>
    <t>SM</t>
  </si>
  <si>
    <t>Vnitřní svítidlo – Surface Mounted (přisazené ke stropu)</t>
  </si>
  <si>
    <t>ST</t>
  </si>
  <si>
    <t>Vnitřní svítidlo – Spot/Track (projektor do lišty)</t>
  </si>
  <si>
    <t>ZRP</t>
  </si>
  <si>
    <t>Příslušenství – redukce/výložník na sloup (Spigot)</t>
  </si>
  <si>
    <t>LED10S / LED24S...</t>
  </si>
  <si>
    <t>Světelný tok svítidla (např. 10S = cca 1000 lm, 24S = 2400 lm)</t>
  </si>
  <si>
    <t>34_36S/830_40</t>
  </si>
  <si>
    <t>Přepínatelný výkon a barva ("All-in-one" – volba toku a CCT přepínačem)</t>
  </si>
  <si>
    <t>29_34_40S</t>
  </si>
  <si>
    <t>Přepínatelný výkon svítidla (volba světelného toku)</t>
  </si>
  <si>
    <t>828 / 830 / 840 / 865</t>
  </si>
  <si>
    <t>CRI a teplota chromatičnosti (např. 840 = CRI 80, 4000K)</t>
  </si>
  <si>
    <t>927 / 930 / 940</t>
  </si>
  <si>
    <t>CRI 90 a teplota chromatičnosti (věrnější barvy)</t>
  </si>
  <si>
    <t>3000K / 4000K</t>
  </si>
  <si>
    <t>Teplota barvy (Teplá / Neutrální bílá)</t>
  </si>
  <si>
    <t>L300...L1500</t>
  </si>
  <si>
    <t>Délka svítidla v mm (30 cm až 150 cm)</t>
  </si>
  <si>
    <t>W60L60 / W30L120</t>
  </si>
  <si>
    <t>Rozměry svítidla (např. 60x60 cm nebo 30x120 cm – pro rastrové stropy)</t>
  </si>
  <si>
    <t>30x120 / 60x60</t>
  </si>
  <si>
    <t>Rozměry svítidla v cm</t>
  </si>
  <si>
    <t>D150 / D200</t>
  </si>
  <si>
    <t>Průměr svítidla v mm (u downlightů)</t>
  </si>
  <si>
    <t>SQ</t>
  </si>
  <si>
    <t>Tvar svítidla: Čtverec (Square)</t>
  </si>
  <si>
    <t>RD</t>
  </si>
  <si>
    <t>Tvar svítidla: Kruh (Round)</t>
  </si>
  <si>
    <t>RND</t>
  </si>
  <si>
    <t>OVL</t>
  </si>
  <si>
    <t>Tvar svítidla: Ovál</t>
  </si>
  <si>
    <t>CLASSIC</t>
  </si>
  <si>
    <t>Klasický tvar (design)</t>
  </si>
  <si>
    <t>PSU</t>
  </si>
  <si>
    <t>Typ zdroje: Standardní / Nestmívatelný (Power Supply Unit)</t>
  </si>
  <si>
    <t>PSD</t>
  </si>
  <si>
    <t>Typ zdroje: DALI stmívatelný</t>
  </si>
  <si>
    <t>PSD-E</t>
  </si>
  <si>
    <t>DALI zdroj, umístěný externě (mimo tělo svítidla)</t>
  </si>
  <si>
    <t>PSU-E</t>
  </si>
  <si>
    <t>Nestmívatelný zdroj, umístěný externě</t>
  </si>
  <si>
    <t>PSR</t>
  </si>
  <si>
    <t>Typ zdroje: S regulací (např. 1-10V nebo fázové stmívání)</t>
  </si>
  <si>
    <t>MDU</t>
  </si>
  <si>
    <t>Svítidlo s integrovaným detektorem pohybu (Motion Detector Unit)</t>
  </si>
  <si>
    <t>ELB3</t>
  </si>
  <si>
    <t>Svítidlo s modulem nouzového osvětlení (výdrž 3 hodiny)</t>
  </si>
  <si>
    <t>WB</t>
  </si>
  <si>
    <t>Typ optiky: Wide Beam (Široký úhel vyzařování)</t>
  </si>
  <si>
    <t>MB</t>
  </si>
  <si>
    <t>Typ optiky: Medium Beam (Střední úhel)</t>
  </si>
  <si>
    <t>NB</t>
  </si>
  <si>
    <t>Typ optiky: Narrow Beam (Úzký úhel)</t>
  </si>
  <si>
    <t>GR / ALU / BK / SI / WH</t>
  </si>
  <si>
    <t>Barva těla svítidla: Šedá / Hliník / Černá / Stříbrná / Bílá</t>
  </si>
  <si>
    <t>G2 / G3...G6</t>
  </si>
  <si>
    <t>Generace produktu (označení novější verze v portfoliu Signify)</t>
  </si>
  <si>
    <t>10W / 10.5W...</t>
  </si>
  <si>
    <t>Příkon svítidla (spotřeba)</t>
  </si>
  <si>
    <t>NOC</t>
  </si>
  <si>
    <t>Non Office Compliant (Nesplňuje přísné normy pro oslnění v kancelářích)</t>
  </si>
  <si>
    <t>OC</t>
  </si>
  <si>
    <t>Office Compliant (Vhodné pro kanceláře, nízké oslnění)</t>
  </si>
  <si>
    <t>UGR19</t>
  </si>
  <si>
    <t>Limit oslnění UGR &lt; 19 (Norma pro práci na počítači/kanceláře)</t>
  </si>
  <si>
    <t>I / II</t>
  </si>
  <si>
    <t>Třída ochrany (I = nutné uzemnění, II = dvojitá izolace/bez zemnění)</t>
  </si>
  <si>
    <t>TW</t>
  </si>
  <si>
    <t>Through Wiring (Průběžná montáž – 1 fáze, možnost zapojení do řady)</t>
  </si>
  <si>
    <t>TW3</t>
  </si>
  <si>
    <t>WEC</t>
  </si>
  <si>
    <t>CFW</t>
  </si>
  <si>
    <t>WIA</t>
  </si>
  <si>
    <t>Svítidlo připravené pro bezdrátový systém InterAct</t>
  </si>
  <si>
    <t>PI5 / PI6</t>
  </si>
  <si>
    <t>Push-in konektor (rychlospojka), 5 nebo 6 pólů</t>
  </si>
  <si>
    <t>SC</t>
  </si>
  <si>
    <t>BN (na konci názvu)</t>
  </si>
  <si>
    <t>BN6 (na konci názvu)</t>
  </si>
  <si>
    <t>Typ balení: hromadné balení po 6 kusech v hnědé krabici</t>
  </si>
  <si>
    <t>PCO</t>
  </si>
  <si>
    <t>Materiál krytu (optiky): Polykarbonát Opal (odolný plast, mléčný)</t>
  </si>
  <si>
    <t>PMMA</t>
  </si>
  <si>
    <t>Materiál krytu (optiky): Polymethylmetakrylát (plexisklo, křehčí ale lepší UV stabilita)</t>
  </si>
  <si>
    <t>1xTLED</t>
  </si>
  <si>
    <t>Prázdné svítidlo určené pro 1 LED trubici na 230V</t>
  </si>
  <si>
    <t>2xTLED</t>
  </si>
  <si>
    <t>Prázdné svítidlo určené pro 2 LED trubice na 230V</t>
  </si>
  <si>
    <t>Význam a technický popis</t>
  </si>
  <si>
    <t>Ecofit</t>
  </si>
  <si>
    <t>Základní ekonomická řada pro běžné použití</t>
  </si>
  <si>
    <t>2.05Klm, 3.2Klm, 4.3Klm</t>
  </si>
  <si>
    <t>Trubkové tvary baněk (T = Tubular), číslo znamená průměr v mm</t>
  </si>
  <si>
    <t>Světelný tok v kilolumenech (kilo = tisíc)</t>
  </si>
  <si>
    <t>Základní profesionální řada</t>
  </si>
  <si>
    <t>PHILIPS (Standardní neprofesionální řada LED žárovek)</t>
  </si>
  <si>
    <t>PILA (Značka pro levnější segment trhu, spadá pod Signify)</t>
  </si>
  <si>
    <t>(KLIKNI NA + NAD POPISEM)</t>
  </si>
  <si>
    <t>(KLIKNI NA + NAD DOPLŇUJÍCÍMI INFORMACEMI)</t>
  </si>
  <si>
    <r>
      <t xml:space="preserve">Účinná náhrada za sodíkové výbojky, </t>
    </r>
    <r>
      <rPr>
        <b/>
        <sz val="8"/>
        <color rgb="FFFF0000"/>
        <rFont val="Arial"/>
        <family val="2"/>
        <charset val="238"/>
      </rPr>
      <t>zapojení přímo na 230V. Nutné z obvodu vyřadit  tlumivku, zapalovač i kondenzátor.</t>
    </r>
  </si>
  <si>
    <t>Nestmívatelné (Non-Dimmable)</t>
  </si>
  <si>
    <t>EOC</t>
  </si>
  <si>
    <t>WT120C G3 120S/840 PSD L1500</t>
  </si>
  <si>
    <t>WT120C G3 27_33_39_46S/840 PSU L1200</t>
  </si>
  <si>
    <t>WT120C G3 27_33_39_46S/865 PSU L1200</t>
  </si>
  <si>
    <t>WT120C G3 35_43_51_60S/830 PSU L1500</t>
  </si>
  <si>
    <t>WT120C G3 35_43_51_60S/840 PSU L1500</t>
  </si>
  <si>
    <t>WT120C G3 46_57_69_80S/840 PSU L1500</t>
  </si>
  <si>
    <t>WT120C G3 60S/840 UE PSU L1500</t>
  </si>
  <si>
    <t>WT120C G3 80S/840 UE PSD L1500</t>
  </si>
  <si>
    <t>WT120C G3 20S/840 PSU L600</t>
  </si>
  <si>
    <t>WT120C G3 40S/840 PSD L600</t>
  </si>
  <si>
    <t>WT120C G3 40S/840 PSU L600</t>
  </si>
  <si>
    <t>WT120C G3 24_29_35_40S/840 PSU L600</t>
  </si>
  <si>
    <t>WT120C G3 27S/840 PSU L1200</t>
  </si>
  <si>
    <t>WT120C G3 40S/840 PSU L1200</t>
  </si>
  <si>
    <t>WT120C G3 60S/840 PSU L1200</t>
  </si>
  <si>
    <t>WT120C G3 80S/840 PSU L1200</t>
  </si>
  <si>
    <t>WT120C G3 40S/840 UE PSU L1200</t>
  </si>
  <si>
    <t>WT120C G3 60S/840 PSD L1200</t>
  </si>
  <si>
    <t>WT120C G3 80S/840 PSD L1200</t>
  </si>
  <si>
    <t>WT120C G3 80S/840 UE PSD L1200</t>
  </si>
  <si>
    <t>WT120C G3 34S/840 PSU L1500</t>
  </si>
  <si>
    <t>WT120C G3 60S/840 PSU L1500</t>
  </si>
  <si>
    <t>WT120C G3 80S/840 PSU L1500</t>
  </si>
  <si>
    <t>WT120C G3 100S/840 PSU L1500</t>
  </si>
  <si>
    <t>WT120C G3 120S/840 PSU L1500</t>
  </si>
  <si>
    <t>WT120C G3 140S/840 UE PSU L1500</t>
  </si>
  <si>
    <t>WT120C G3 70_86_100_120S/840 PSU L1500</t>
  </si>
  <si>
    <t>WT120C G3 80S/840 PSD L1500</t>
  </si>
  <si>
    <t>WT120Z TW, 2x2.5, L1200</t>
  </si>
  <si>
    <t>WT120Z TW, 2x2.5, L1500</t>
  </si>
  <si>
    <t>WT120C G3 27_33_39_46S/830 PSU L1200</t>
  </si>
  <si>
    <t>WT121C G3 40S/840 PSU L1200</t>
  </si>
  <si>
    <t>WT121C G3 60S/840 PSU L1500</t>
  </si>
  <si>
    <t>WT121C G3 27_33_39_46S/840 PSU L1200</t>
  </si>
  <si>
    <t>WT121C G3 35_43_51_60S/840 PSU L1500</t>
  </si>
  <si>
    <t>WEC3</t>
  </si>
  <si>
    <t>MDUPHW</t>
  </si>
  <si>
    <t>WT210C G2 LED39S/840 PSU TW1 PMMA L1500</t>
  </si>
  <si>
    <t>WT210C G2 LED50S/840 PSU TW1 PC L1200</t>
  </si>
  <si>
    <t>WT210C G2 LED70S/840 PSU TW1 PC L1500</t>
  </si>
  <si>
    <t>WT210C G2 LED50S/830 PSU TW1 PC L1200</t>
  </si>
  <si>
    <t>WT210C G2 LED70S/830 PSU TW1 PC L1500</t>
  </si>
  <si>
    <t>WT210C G2 LED70S/840 PSU TW1 PMMA L1500</t>
  </si>
  <si>
    <t>WT210C G2 LED50S/840 PSU TW1 PMMA L1200</t>
  </si>
  <si>
    <t>WT210Z G2 SC</t>
  </si>
  <si>
    <t>WT210Z G2 SW2</t>
  </si>
  <si>
    <t>Externí vodotěsný konektor pro instalaci bez nářadí a otevírání krytu.</t>
  </si>
  <si>
    <t>3pólový externí konektor (Fáze, Nula, Zem) pro standardní nestmívatelné zapojení.</t>
  </si>
  <si>
    <t>WEC5</t>
  </si>
  <si>
    <t>5pólový externí konektor umožňující digitální řízení (DALI).</t>
  </si>
  <si>
    <t>TW5</t>
  </si>
  <si>
    <t>Through Wiring 5-pole (Průběžná montáž – 1 fáze + DALI  nebo 3 fáze*)</t>
  </si>
  <si>
    <t>Through Wiring 3-pole (Průběžná montáž – 1 fáze L, N, PE)</t>
  </si>
  <si>
    <t>Chytré svítidlo s integrovaným detektorem pohybu (Motion Detector Unit Philips Hue Wireless)</t>
  </si>
  <si>
    <t>25; 14,6</t>
  </si>
  <si>
    <t>28.5; 16,6</t>
  </si>
  <si>
    <t>≥80</t>
  </si>
  <si>
    <t>2600;3200;3700;4400</t>
  </si>
  <si>
    <t>2700;3300;3900;4600</t>
  </si>
  <si>
    <t>2400;2900;3500;4000</t>
  </si>
  <si>
    <t>37.5;21.5</t>
  </si>
  <si>
    <t>50;28.5</t>
  </si>
  <si>
    <t>62.5</t>
  </si>
  <si>
    <t>75;43</t>
  </si>
  <si>
    <t>3500;4300;5100;6000</t>
  </si>
  <si>
    <t>3400;4100;5000;5800</t>
  </si>
  <si>
    <t>4600;5700;6800;8000</t>
  </si>
  <si>
    <t>7000;8600;10000;12000</t>
  </si>
  <si>
    <t>2000;2300</t>
  </si>
  <si>
    <t>2100;2500</t>
  </si>
  <si>
    <t>2900;3400</t>
  </si>
  <si>
    <t>3100;3700</t>
  </si>
  <si>
    <t>850;900;900</t>
  </si>
  <si>
    <t>2250;2400;2400</t>
  </si>
  <si>
    <t>3320;3500;3500</t>
  </si>
  <si>
    <t>43.5</t>
  </si>
  <si>
    <t>13.1;15.5</t>
  </si>
  <si>
    <t>19.3;23</t>
  </si>
  <si>
    <t>IP67</t>
  </si>
  <si>
    <t>3300;4100;4800;5800</t>
  </si>
  <si>
    <t>BVP167 LED24/830_40_65PSU 20W SWB WH</t>
  </si>
  <si>
    <t>BVP167 LED36/830_40_65PSU 30W SWB WH</t>
  </si>
  <si>
    <t>BVP167 LED60/830_40_65PSU 50W SWB WH</t>
  </si>
  <si>
    <t>BVP169 LED120/830_40_65PSU 100W SWB WH</t>
  </si>
  <si>
    <t>MAS LEDtube VLE 1200mm 13.1W/15.5W 830T8</t>
  </si>
  <si>
    <t>MAS LEDtube VLE 1200mm 13.1W/15.5W 840T8</t>
  </si>
  <si>
    <t>MAS LEDtube VLE 1200mm 13.1W/15.5W 865T8</t>
  </si>
  <si>
    <t>MAS LEDtube VLE 1500mm 19.3W/23W 830 T8</t>
  </si>
  <si>
    <t>MAS LEDtube VLE 1500mm 19.3W/23W 840 T8</t>
  </si>
  <si>
    <t>MAS LEDtube VLE 1500mm 19.3W/23W 865 T8</t>
  </si>
  <si>
    <t>CorePro LEDtube 600mm HO 7.7W 3CCT T8</t>
  </si>
  <si>
    <t>CorePro LEDtube 1200mm UO 17.5W 3CCT T8</t>
  </si>
  <si>
    <t>CorePro LEDtube 1500mm UO 24.9W 3CCT T8</t>
  </si>
  <si>
    <t>4x18W T8</t>
  </si>
  <si>
    <t>4x24W T5</t>
  </si>
  <si>
    <t>2x36W T8</t>
  </si>
  <si>
    <t>2x18W T8</t>
  </si>
  <si>
    <t>1x36W T8</t>
  </si>
  <si>
    <t>1x58W T8</t>
  </si>
  <si>
    <t>2x58W T8</t>
  </si>
  <si>
    <t>2x80W T5</t>
  </si>
  <si>
    <t>1x36W T8;2x36W T8</t>
  </si>
  <si>
    <t>3x58W T8</t>
  </si>
  <si>
    <t>4x18W T8, 4x24W T5</t>
  </si>
  <si>
    <t> 2x18W T8</t>
  </si>
  <si>
    <t>3x18W T8, 4x18W T8, 4x24W T5</t>
  </si>
  <si>
    <t>1x36W T8,2x36W T8</t>
  </si>
  <si>
    <t>4x18W T8, 4x14W T5</t>
  </si>
  <si>
    <t>4x18W T8, 4x14W T5, 4x24W T5</t>
  </si>
  <si>
    <t>4x14W T5,4x18W T8</t>
  </si>
  <si>
    <t>2x28W T5, 2x36W T8</t>
  </si>
  <si>
    <t>2x35W T5, &lt; 2x58W T8</t>
  </si>
  <si>
    <t>1x58W T8,2x58W T8</t>
  </si>
  <si>
    <t>2x18W T8, 2x28W T5</t>
  </si>
  <si>
    <t>2x28W T5</t>
  </si>
  <si>
    <t> 2x28W T5</t>
  </si>
  <si>
    <t>1x 18W T8 / 2x 18W T8</t>
  </si>
  <si>
    <t>1x 36W T8 / 2x 36W T8</t>
  </si>
  <si>
    <t>1x 58W T8 / 2x 58W T8</t>
  </si>
  <si>
    <t>3x 58W T8 / 4x 58W T8</t>
  </si>
  <si>
    <t>nástrčka 2x28W</t>
  </si>
  <si>
    <t>nástrčka 2x42W, 3x28W</t>
  </si>
  <si>
    <t>1x 28W CFL</t>
  </si>
  <si>
    <t>2x 28W CFL</t>
  </si>
  <si>
    <t>4x 18W</t>
  </si>
  <si>
    <t>PL-C 28W</t>
  </si>
  <si>
    <t>PL-T 28W</t>
  </si>
  <si>
    <t>58W T8</t>
  </si>
  <si>
    <t>18W T8</t>
  </si>
  <si>
    <t>14W T5</t>
  </si>
  <si>
    <t>24W T5</t>
  </si>
  <si>
    <t>28W T5</t>
  </si>
  <si>
    <t>54W T5</t>
  </si>
  <si>
    <t>35W T5</t>
  </si>
  <si>
    <t>21W T5</t>
  </si>
  <si>
    <t>39W T5</t>
  </si>
  <si>
    <t>49W T5</t>
  </si>
  <si>
    <t>80W T5</t>
  </si>
  <si>
    <t>2x18W T8;1x36W T8;2x36W T8</t>
  </si>
  <si>
    <t>1x58W T8;2x36W T8;2x58W T8</t>
  </si>
  <si>
    <t>2x36W T8;2x58W T8;2x80W T5</t>
  </si>
  <si>
    <t>4x58W T8</t>
  </si>
  <si>
    <t>2x58W T8;2x80W T5;3x58W T8</t>
  </si>
  <si>
    <t>159;164</t>
  </si>
  <si>
    <t>154;156</t>
  </si>
  <si>
    <t>161;163</t>
  </si>
  <si>
    <t>151;158</t>
  </si>
  <si>
    <t>159;162</t>
  </si>
  <si>
    <t>150;155</t>
  </si>
  <si>
    <t>155;157</t>
  </si>
  <si>
    <t>160;162</t>
  </si>
  <si>
    <t>160;163</t>
  </si>
  <si>
    <t>120;110</t>
  </si>
  <si>
    <r>
      <t xml:space="preserve">Účinnost </t>
    </r>
    <r>
      <rPr>
        <b/>
        <i/>
        <sz val="8"/>
        <rFont val="Arial"/>
        <family val="2"/>
        <charset val="238"/>
      </rPr>
      <t>lm/W</t>
    </r>
  </si>
  <si>
    <r>
      <rPr>
        <sz val="8"/>
        <color theme="3"/>
        <rFont val="Arial"/>
        <family val="2"/>
        <charset val="238"/>
      </rPr>
      <t>Náhrada za sodíkové výbojky,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zapojení přímo na 230V. Nutné z obvodu vyřadit  tlumivku, zapalovač i kondenzátor.</t>
    </r>
  </si>
  <si>
    <r>
      <rPr>
        <sz val="8"/>
        <color theme="3"/>
        <rFont val="Arial"/>
        <family val="2"/>
        <charset val="238"/>
      </rPr>
      <t>Přímé náhrady za sodíkové výbojky SON-T. Podobná vyzařovací charakteristika jako u sodíkové výbojky. Funguje na stávajícím příslušenství (</t>
    </r>
    <r>
      <rPr>
        <b/>
        <sz val="8"/>
        <color rgb="FFFF0000"/>
        <rFont val="Arial"/>
        <family val="2"/>
        <charset val="238"/>
      </rPr>
      <t>tlumivka + zapalovač</t>
    </r>
    <r>
      <rPr>
        <sz val="8"/>
        <color theme="3"/>
        <rFont val="Arial"/>
        <family val="2"/>
        <charset val="238"/>
      </rPr>
      <t>).</t>
    </r>
  </si>
  <si>
    <r>
      <rPr>
        <sz val="8"/>
        <color theme="3"/>
        <rFont val="Arial"/>
        <family val="2"/>
        <charset val="238"/>
      </rPr>
      <t>Náhrada za výbojky do sadových svítidel,</t>
    </r>
    <r>
      <rPr>
        <b/>
        <sz val="8"/>
        <color rgb="FFFF0000"/>
        <rFont val="Arial"/>
        <family val="2"/>
        <charset val="238"/>
      </rPr>
      <t xml:space="preserve"> zapojení přímo na 230V. Nutné z obvodu vyřadit  tlumivku, zapalovač i kondenzátor.</t>
    </r>
  </si>
  <si>
    <r>
      <rPr>
        <sz val="8"/>
        <color theme="3"/>
        <rFont val="Arial"/>
        <family val="2"/>
        <charset val="238"/>
      </rPr>
      <t>Náhrada za výbojky do sadových svítidel,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zapojení přímo na 230V. Nutné z obvodu vyřadit  tlumivku, zapalovač i kondenzátor.</t>
    </r>
  </si>
  <si>
    <r>
      <rPr>
        <sz val="8"/>
        <color theme="3"/>
        <rFont val="Arial"/>
        <family val="2"/>
        <charset val="238"/>
      </rPr>
      <t>Náhrada za výbojky do sadových svítidel, možnost</t>
    </r>
    <r>
      <rPr>
        <sz val="8"/>
        <rFont val="Arial"/>
        <family val="2"/>
      </rPr>
      <t xml:space="preserve"> </t>
    </r>
    <r>
      <rPr>
        <b/>
        <sz val="8"/>
        <color rgb="FFFF0000"/>
        <rFont val="Arial"/>
        <family val="2"/>
        <charset val="238"/>
      </rPr>
      <t>zapojení přímo na 230V nebo na tlumivku.</t>
    </r>
    <r>
      <rPr>
        <sz val="8"/>
        <rFont val="Arial"/>
        <family val="2"/>
      </rPr>
      <t xml:space="preserve"> </t>
    </r>
    <r>
      <rPr>
        <b/>
        <sz val="8"/>
        <color rgb="FFFF0000"/>
        <rFont val="Arial"/>
        <family val="2"/>
        <charset val="238"/>
      </rPr>
      <t>V případě zapojení na sodíkovou tlumivku je nutné vyřadit z obvodu zapalovač. Doporučujeme také vyřadit kondenzátor</t>
    </r>
    <r>
      <rPr>
        <sz val="8"/>
        <rFont val="Arial"/>
        <family val="2"/>
      </rPr>
      <t xml:space="preserve">, </t>
    </r>
    <r>
      <rPr>
        <sz val="8"/>
        <color theme="3"/>
        <rFont val="Arial"/>
        <family val="2"/>
        <charset val="238"/>
      </rPr>
      <t>což povede ke zvýšení účiníku.</t>
    </r>
  </si>
  <si>
    <r>
      <rPr>
        <sz val="8"/>
        <color theme="3"/>
        <rFont val="Arial"/>
        <family val="2"/>
        <charset val="238"/>
      </rPr>
      <t>Náhrada za výbojky a kompaktní zářivky, zapojení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přímo na 230V. Nutné z obvodu vyřadit  tlumivku, zapalovač i kondenzátor.</t>
    </r>
  </si>
  <si>
    <r>
      <rPr>
        <sz val="8"/>
        <color theme="3"/>
        <rFont val="Arial"/>
        <family val="2"/>
        <charset val="238"/>
      </rPr>
      <t>Náhrada za výbojky 250W a 400W do svítidel typu highbay, univezální použití -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lze provozovat na 230V, tlumivce (rtuťové BHL i sodíkové BSN) i kombinaci tlumivka + zapalovač. Zdroje nejsou kompatibilní s elektronickými předřadníky a nejsou vhodné pro nouzové osvětlení.</t>
    </r>
  </si>
  <si>
    <r>
      <rPr>
        <sz val="8"/>
        <color theme="3"/>
        <rFont val="Arial"/>
        <family val="2"/>
        <charset val="238"/>
      </rPr>
      <t>2-kolíková patice (tlumivka), lze provozovat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jak na tlumivce tak přímo na 230V.</t>
    </r>
  </si>
  <si>
    <r>
      <rPr>
        <sz val="8"/>
        <color theme="3"/>
        <rFont val="Arial"/>
        <family val="2"/>
        <charset val="238"/>
      </rPr>
      <t>2-kolíková rotační patice, lze provozovat jak</t>
    </r>
    <r>
      <rPr>
        <sz val="8"/>
        <rFont val="Arial"/>
        <family val="2"/>
      </rPr>
      <t xml:space="preserve"> </t>
    </r>
    <r>
      <rPr>
        <b/>
        <sz val="8"/>
        <color rgb="FFFF0000"/>
        <rFont val="Arial"/>
        <family val="2"/>
        <charset val="238"/>
      </rPr>
      <t>na tlumivce tak přímo na 230V.</t>
    </r>
  </si>
  <si>
    <r>
      <rPr>
        <sz val="8"/>
        <color theme="3"/>
        <rFont val="Arial"/>
        <family val="2"/>
        <charset val="238"/>
      </rPr>
      <t>2-kolíková patice, lze provozovat jak</t>
    </r>
    <r>
      <rPr>
        <sz val="8"/>
        <rFont val="Arial"/>
        <family val="2"/>
      </rPr>
      <t xml:space="preserve"> </t>
    </r>
    <r>
      <rPr>
        <b/>
        <sz val="8"/>
        <color rgb="FFFF0000"/>
        <rFont val="Arial"/>
        <family val="2"/>
        <charset val="238"/>
      </rPr>
      <t>na tlumivce tak přímo na 230V.</t>
    </r>
  </si>
  <si>
    <r>
      <rPr>
        <sz val="8"/>
        <color theme="3"/>
        <rFont val="Arial"/>
        <family val="2"/>
        <charset val="238"/>
      </rPr>
      <t>4-kolíková patice, provoz možný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jak přes tlumivku, tak i přímo na 230V. Verzi 24W je nutné provozovat přímo na 230V.</t>
    </r>
  </si>
  <si>
    <r>
      <rPr>
        <sz val="8"/>
        <color theme="3"/>
        <rFont val="Arial"/>
        <family val="2"/>
        <charset val="238"/>
      </rPr>
      <t>4-kolíková patice, provoz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pouze na 230V</t>
    </r>
    <r>
      <rPr>
        <sz val="8"/>
        <rFont val="Arial"/>
        <family val="2"/>
        <charset val="238"/>
      </rPr>
      <t xml:space="preserve">; </t>
    </r>
    <r>
      <rPr>
        <sz val="8"/>
        <color theme="3"/>
        <rFont val="Arial"/>
        <family val="2"/>
        <charset val="238"/>
      </rPr>
      <t>možnost otáčení jednotlivých trubic za účelem směrování světelného toku (možnost 160°, 270°, 360°)</t>
    </r>
  </si>
  <si>
    <r>
      <rPr>
        <sz val="8"/>
        <color theme="3"/>
        <rFont val="Arial"/>
        <family val="2"/>
        <charset val="238"/>
      </rPr>
      <t>U instalace trubic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na 230V nebo tlumivku je vždy nutné vyřadit z oběhu kondenzátor.</t>
    </r>
    <r>
      <rPr>
        <sz val="8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>Balení včetně náhrady za startér- záruka až 10 let</t>
    </r>
  </si>
  <si>
    <r>
      <rPr>
        <sz val="8"/>
        <color theme="3"/>
        <rFont val="Arial"/>
        <family val="2"/>
        <charset val="238"/>
      </rPr>
      <t>U instalace trubic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na 230V nebo tlumivku je vždy nutné vyřadit z oběhu kondenzátor</t>
    </r>
  </si>
  <si>
    <r>
      <rPr>
        <sz val="8"/>
        <color theme="3"/>
        <rFont val="Arial"/>
        <family val="2"/>
        <charset val="238"/>
      </rPr>
      <t>Provoz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jak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na elektromagnetické tlumivce</t>
    </r>
    <r>
      <rPr>
        <sz val="8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>společně s dodávaným bezpečnostním prvkem EMP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tak přímo na síťovém napětí</t>
    </r>
    <r>
      <rPr>
        <sz val="8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>dle zapojeni v přiložené dokumentaci. LED trubice nejsou stmívatelné! Balení včetně náhrady za startér.</t>
    </r>
  </si>
  <si>
    <r>
      <rPr>
        <sz val="8"/>
        <color theme="3"/>
        <rFont val="Arial"/>
        <family val="2"/>
        <charset val="238"/>
      </rPr>
      <t>U instalace trubic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na 230V nebo tlumivku je vždy nutné vyřadit z oběhu kondenzátor.</t>
    </r>
    <r>
      <rPr>
        <sz val="8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>Náhrada za startér není součástí balení.</t>
    </r>
  </si>
  <si>
    <r>
      <rPr>
        <sz val="8"/>
        <color theme="3"/>
        <rFont val="Arial"/>
        <family val="2"/>
        <charset val="238"/>
      </rPr>
      <t>Univerzální LED trubice T8 -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na elektromagnetickou tlumivku, na HF předřadník i na přímé zapojení na 230V</t>
    </r>
    <r>
      <rPr>
        <sz val="8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 xml:space="preserve">– balení včetně náhrady za startér. Při použití na elektronickém předřadníku je nutné ověřit kompatibilitu trubice s předřadníkem. </t>
    </r>
  </si>
  <si>
    <r>
      <rPr>
        <sz val="8"/>
        <color theme="3"/>
        <rFont val="Arial"/>
        <family val="2"/>
        <charset val="238"/>
      </rPr>
      <t>Určeno pro provozování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přímo na síťovém napětí 230V</t>
    </r>
    <r>
      <rPr>
        <sz val="8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>dle schématu zapojení uvedeného v přiložené dokumentaci (jednostranné zapojení).</t>
    </r>
  </si>
  <si>
    <r>
      <t xml:space="preserve">Semi-parallel (Pulse), series (Superimposed pulse) a parallel verze. </t>
    </r>
    <r>
      <rPr>
        <sz val="8"/>
        <color rgb="FFFF0000"/>
        <rFont val="Arial"/>
        <family val="2"/>
        <charset val="238"/>
      </rPr>
      <t>POZOR! Může být použito pouze s předřadníky typu BSN..L..; BMH..L..</t>
    </r>
  </si>
  <si>
    <t>11;17</t>
  </si>
  <si>
    <t>11;29</t>
  </si>
  <si>
    <t>12;30</t>
  </si>
  <si>
    <t xml:space="preserve">Balení </t>
  </si>
  <si>
    <t>3000, 4000, 6500</t>
  </si>
  <si>
    <t>3000, 4000</t>
  </si>
  <si>
    <t>2700, 3000, 4000</t>
  </si>
  <si>
    <t>3000, 4000, 5700</t>
  </si>
  <si>
    <t>3000; 4000</t>
  </si>
  <si>
    <t>3000​</t>
  </si>
  <si>
    <t>3000; 3500; 4000</t>
  </si>
  <si>
    <t>4000, 5000, 6500</t>
  </si>
  <si>
    <t>3000;4000;6500</t>
  </si>
  <si>
    <t>3000/4000/6500</t>
  </si>
  <si>
    <t>2200-2700</t>
  </si>
  <si>
    <t>Prachotěs, IK08, v balení i druhá průchodka pro liniové zapojení, kryt z recyklovaného materiálu</t>
  </si>
  <si>
    <t>Prachotěs, IK08, v balení i druhá průchodka pro liniové zapojení, mimořádně úsporné</t>
  </si>
  <si>
    <t>Prachotěs, IK08, v balení i druhá průchodka pro liniové zapojení, Multilumen, kryt z recyklovaného materiálu</t>
  </si>
  <si>
    <t>V projektovém sortimentu máme větší nabídku prachotěsných svítidel: s protokolem DALI, ve verzi PSR (s regulací), průběžná montáž TW1, s třívodičovým zapojením TW3, v systému Interact Ready (WIA) nebo s modulem nouzového osvětlení (ELB3) a jiné.</t>
  </si>
  <si>
    <t>Propojovací kabel do svítidla CoreLine Waterproof, délka 1035 mm, 3pólový, multibalení 10ks (cena za multibalení)</t>
  </si>
  <si>
    <t>Propojovací kabel do svítidla CoreLine Waterproof, délka 1035 mm, 5pólový, multibalení 10ks (cena za multibalení)</t>
  </si>
  <si>
    <t>Propojovací kabel do svítidla CoreLine Waterproof, délka 1025 mm, 3pólový, multibalení 10ks (cena za multibalení)</t>
  </si>
  <si>
    <t>Propojovací kabel do svítidla CoreLine Waterproof, délka 1315 mm, 3pólový, multibalení 10ks (cena za multibalení)</t>
  </si>
  <si>
    <t>Prachotěs, IP68/IP69K/IK10 odolný vůči vandalismu, průběžná montáž, možnost přisazené i závěsné montáže</t>
  </si>
  <si>
    <t>Prachotěs, IP67/IP69K/IK06, průběžná montáž, možnost přisazené i závěsné montáže, chemicky odolné</t>
  </si>
  <si>
    <t>Mini LED světlomet, symetrická optika, multicolor, multilumen, bílá barva těla</t>
  </si>
  <si>
    <t>MASTER LEDtube Connected IA 600mm 7.6W 840 T8</t>
  </si>
  <si>
    <r>
      <rPr>
        <sz val="8"/>
        <color theme="3"/>
        <rFont val="Arial"/>
        <family val="2"/>
        <charset val="238"/>
      </rPr>
      <t>4-kolíková patice, určeno pro použití</t>
    </r>
    <r>
      <rPr>
        <sz val="8"/>
        <rFont val="Arial"/>
        <family val="2"/>
      </rPr>
      <t xml:space="preserve"> </t>
    </r>
    <r>
      <rPr>
        <b/>
        <sz val="8"/>
        <color rgb="FFFF0000"/>
        <rFont val="Arial"/>
        <family val="2"/>
        <charset val="238"/>
      </rPr>
      <t>s kompatibilními elektronickými předřadníky, taky přímo na 230V.</t>
    </r>
    <r>
      <rPr>
        <sz val="8"/>
        <rFont val="Arial"/>
        <family val="2"/>
      </rPr>
      <t xml:space="preserve"> </t>
    </r>
    <r>
      <rPr>
        <sz val="8"/>
        <color theme="3"/>
        <rFont val="Arial"/>
        <family val="2"/>
        <charset val="238"/>
      </rPr>
      <t>Seznam najdete na www.ledpodpora.cz</t>
    </r>
  </si>
  <si>
    <t>CorePro LED PLC 360D 5.5W 3CCT 4P G24q-1</t>
  </si>
  <si>
    <t>CorePro LED PLC 360D 6.5W 3CCT 4P G24q-2</t>
  </si>
  <si>
    <t>CorePro LED PLC 360D 9.5W 3CCT 4P G24q-3</t>
  </si>
  <si>
    <t>680/715/680</t>
  </si>
  <si>
    <t>806/845/806</t>
  </si>
  <si>
    <t>1150/1235/1150</t>
  </si>
  <si>
    <t>GU5.3 / GU4</t>
  </si>
  <si>
    <t>GU53 / G4 / GY6.35 / G9</t>
  </si>
  <si>
    <t>R7S / S14S / S14D</t>
  </si>
  <si>
    <t>G24Q-1</t>
  </si>
  <si>
    <t>G24Q-2</t>
  </si>
  <si>
    <t>G24Q-3</t>
  </si>
  <si>
    <t>Safety Cable (Bezpečnostní lanko v balení – proti pádu svítidla včetně konektoru)</t>
  </si>
  <si>
    <t>Connection fly-wiring (Vyvedený kabel ze svítidla pro snadné zapojení, bez konektoru a bezpečnostního lanka)</t>
  </si>
  <si>
    <t>PILA LED Panel</t>
  </si>
  <si>
    <t>High Efficiency (Vysoká účinnost – důraz na úsporu energie, lm/W)</t>
  </si>
  <si>
    <t>Typ balení: hnědá průmyslová eco krabice (Brown Box)</t>
  </si>
  <si>
    <t>PILA Highbay</t>
  </si>
  <si>
    <r>
      <t>Platnost těchto cen je od</t>
    </r>
    <r>
      <rPr>
        <b/>
        <sz val="10"/>
        <color rgb="FFFF0000"/>
        <rFont val="Arial"/>
        <family val="2"/>
        <charset val="238"/>
      </rPr>
      <t xml:space="preserve"> 15.6.2026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rgb="FFFF0000"/>
        <rFont val="Arial"/>
        <family val="2"/>
      </rPr>
      <t xml:space="preserve"> </t>
    </r>
    <r>
      <rPr>
        <sz val="10"/>
        <rFont val="Arial"/>
        <family val="2"/>
        <charset val="238"/>
      </rPr>
      <t>až do vydání nového ceníku. Případná změna sazby DPH tyto ceny neovlivňuje.</t>
    </r>
    <r>
      <rPr>
        <sz val="10"/>
        <color theme="1"/>
        <rFont val="Arial"/>
        <family val="2"/>
        <charset val="238"/>
      </rPr>
      <t xml:space="preserve"> </t>
    </r>
    <r>
      <rPr>
        <sz val="10"/>
        <color rgb="FFFF0000"/>
        <rFont val="Arial"/>
        <family val="2"/>
        <charset val="238"/>
      </rPr>
      <t xml:space="preserve">Červeně označené výrobky byly nebo budou ukončeny a v nabídce zůstanou jen do vyprodání zásob. </t>
    </r>
  </si>
  <si>
    <r>
      <t xml:space="preserve">K dispozici máme širší nabídku náhradních dílů, zde uvádíme jen ty nejprodávanější. Ohledně dostupnosti dalších dílů prosím kontaktujte oddělení technických reklamací: </t>
    </r>
    <r>
      <rPr>
        <sz val="8"/>
        <color rgb="FFFF0000"/>
        <rFont val="Arial"/>
        <family val="2"/>
        <charset val="238"/>
      </rPr>
      <t>support.ceecentral@signify.com</t>
    </r>
  </si>
  <si>
    <t>Sada pro nouzové osvětlení - nouzový kit (nouzový modul s baterií)</t>
  </si>
  <si>
    <t>EM300V ELB_P3 kit HV 6.4V 2000mAh LFP v2</t>
  </si>
  <si>
    <t>PILA Wall mounted (generace 2/1)</t>
  </si>
  <si>
    <t>CoreLine Waterproof (generace 2)</t>
  </si>
  <si>
    <t>TrueForce Core</t>
  </si>
  <si>
    <t>(HB - HPI/SON/HPL)</t>
  </si>
  <si>
    <t xml:space="preserve">Master </t>
  </si>
  <si>
    <t>EM/Mains T8</t>
  </si>
  <si>
    <t xml:space="preserve">CorePro </t>
  </si>
  <si>
    <t>Univerzální T8</t>
  </si>
  <si>
    <t xml:space="preserve">MASTER </t>
  </si>
  <si>
    <t>UltraEfficient LED bulb</t>
  </si>
  <si>
    <t>CoreLine Waterproof (generace 3)</t>
  </si>
  <si>
    <t>Sada pro nouzové osvětlení - nouzový kit (nouzový modul s baterií), vhodné pro WT120C/WT121C G3</t>
  </si>
  <si>
    <t>StreetSaver/TownTune</t>
  </si>
  <si>
    <t>Náš projektový sortiment zahrnuje mnohem širší nabídku svítidel. Pro více informací kontaktujte svého obchodního zástupce.</t>
  </si>
  <si>
    <t xml:space="preserve">     Zjednodušená verze</t>
  </si>
  <si>
    <t>Novinky</t>
  </si>
  <si>
    <t>Sada pro zavěšení svítidla, vhodné pro RC132V G4, G5, G6, RC136B, RC007B,  RC065B</t>
  </si>
  <si>
    <t>U instalace trubic na 230V nebo tlumivku je vždy nutné vyřadit z oběhu kondenzátor. Přehled kompatibilních předřadníku najdete na na cz.partnerportal.pro/predradniky/.</t>
  </si>
  <si>
    <r>
      <rPr>
        <sz val="8"/>
        <color theme="3"/>
        <rFont val="Arial"/>
        <family val="2"/>
        <charset val="238"/>
      </rPr>
      <t>4-kolíková patice, určeno pro použití</t>
    </r>
    <r>
      <rPr>
        <sz val="8"/>
        <rFont val="Arial"/>
        <family val="2"/>
      </rPr>
      <t xml:space="preserve"> </t>
    </r>
    <r>
      <rPr>
        <b/>
        <sz val="8"/>
        <color rgb="FFFF0000"/>
        <rFont val="Arial"/>
        <family val="2"/>
        <charset val="238"/>
      </rPr>
      <t>s kompatibilními elektronickými předřadníky, taky přímo na 230V.</t>
    </r>
    <r>
      <rPr>
        <sz val="8"/>
        <rFont val="Arial"/>
        <family val="2"/>
      </rPr>
      <t xml:space="preserve"> </t>
    </r>
    <r>
      <rPr>
        <sz val="8"/>
        <color theme="3"/>
        <rFont val="Arial"/>
        <family val="2"/>
        <charset val="238"/>
      </rPr>
      <t>Seznam najdete na cz.partnerportal.pro/predradniky/</t>
    </r>
  </si>
  <si>
    <r>
      <rPr>
        <sz val="8"/>
        <color theme="3"/>
        <rFont val="Arial"/>
        <family val="2"/>
        <charset val="238"/>
      </rPr>
      <t>4-kolíková patice, určeno pro použití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s kompatibilními elektronickými předřadníky.</t>
    </r>
    <r>
      <rPr>
        <sz val="8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>Seznam najdete na cz.partnerportal.pro/predradniky/</t>
    </r>
  </si>
  <si>
    <r>
      <rPr>
        <sz val="8"/>
        <color theme="3"/>
        <rFont val="Arial"/>
        <family val="2"/>
        <charset val="238"/>
      </rPr>
      <t>Určeno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pro použití na kompatibilním elektronickém předřadníku</t>
    </r>
    <r>
      <rPr>
        <sz val="8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>(nelze použít na elektromagnetické tlumivce ani 230V). Seznam kompatibilních předřadníků na cz.partnerportal.pro/predradniky/. Vybrané kombinace LED trubice a předřadníku jsou stmívatelné!</t>
    </r>
  </si>
  <si>
    <r>
      <rPr>
        <sz val="8"/>
        <color theme="3"/>
        <rFont val="Arial"/>
        <family val="2"/>
        <charset val="238"/>
      </rPr>
      <t>Určeno</t>
    </r>
    <r>
      <rPr>
        <sz val="8"/>
        <color theme="1"/>
        <rFont val="Arial"/>
        <family val="2"/>
      </rPr>
      <t xml:space="preserve"> </t>
    </r>
    <r>
      <rPr>
        <b/>
        <sz val="8"/>
        <color rgb="FFFF0000"/>
        <rFont val="Arial"/>
        <family val="2"/>
        <charset val="238"/>
      </rPr>
      <t>pro použití na kompatibilním elektronickém předřadníku</t>
    </r>
    <r>
      <rPr>
        <b/>
        <sz val="8"/>
        <color theme="3"/>
        <rFont val="Arial"/>
        <family val="2"/>
        <charset val="238"/>
      </rPr>
      <t xml:space="preserve"> </t>
    </r>
    <r>
      <rPr>
        <sz val="8"/>
        <color theme="3"/>
        <rFont val="Arial"/>
        <family val="2"/>
        <charset val="238"/>
      </rPr>
      <t>(nelze použít na 230V). Seznam kompatibilních předřadníků na cz.partnerportal.pro/predradniky/.</t>
    </r>
  </si>
  <si>
    <t>Prachotěs, IK08, v balení i druhá průchodka pro liniové zapojení, stmívatelné DALI, mimořádně úsporné</t>
  </si>
  <si>
    <t>CoreLine SlimDownlight</t>
  </si>
  <si>
    <t>Ledinaire Slim Downlight</t>
  </si>
  <si>
    <t>CoreLine Downlight</t>
  </si>
  <si>
    <t>Ledinaire ClearAccent</t>
  </si>
  <si>
    <t>PILA Wall mounted</t>
  </si>
  <si>
    <t>CoreLine Projector</t>
  </si>
  <si>
    <t>CoreLine vestavné</t>
  </si>
  <si>
    <t>Coreline panel</t>
  </si>
  <si>
    <t>Ledinaire Panel</t>
  </si>
  <si>
    <t>CoreLine Waterproof</t>
  </si>
  <si>
    <t>Ledinaire Batten</t>
  </si>
  <si>
    <t>Světlomet PILA</t>
  </si>
  <si>
    <t>UniStreet přechodové</t>
  </si>
  <si>
    <t>Lumistreet</t>
  </si>
  <si>
    <t>ClearWay</t>
  </si>
  <si>
    <t>CoreLine Highbay gen 6</t>
  </si>
  <si>
    <t>CoreLine Highbay gen 5</t>
  </si>
  <si>
    <t>Coreline tempo small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</si>
</sst>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44">
    <numFmt numFmtId="41" formatCode="_-* #,##0_-;\-* #,##0_-;_-* &quot;-&quot;_-;_-@_-"/>
    <numFmt numFmtId="43" formatCode="_-* #,##0.00_-;\-* #,##0.00_-;_-* &quot;-&quot;??_-;_-@_-"/>
    <numFmt numFmtId="164" formatCode="_-* #,##0.00\ &quot;Kč&quot;_-;\-* #,##0.00\ &quot;Kč&quot;_-;_-* &quot;-&quot;??\ &quot;Kč&quot;_-;_-@_-"/>
    <numFmt numFmtId="165" formatCode="_(&quot;$&quot;* #,##0.00_);_(&quot;$&quot;* \(#,##0.00\);_(&quot;$&quot;* &quot;-&quot;??_);_(@_)"/>
    <numFmt numFmtId="166" formatCode="_(* #,##0.00_);_(* \(#,##0.00\);_(* &quot;-&quot;??_);_(@_)"/>
    <numFmt numFmtId="167" formatCode="_-* #,##0.00\ _€_-;\-* #,##0.00\ _€_-;_-* &quot;-&quot;??\ _€_-;_-@_-"/>
    <numFmt numFmtId="168" formatCode="0.0"/>
    <numFmt numFmtId="169" formatCode="[$-409]d/mmm/yy;@"/>
    <numFmt numFmtId="170" formatCode="_-* #,##0.00_-;_-* #,##0.00\-;_-* &quot;-&quot;??_-;_-@_-"/>
    <numFmt numFmtId="171" formatCode="_-&quot;$&quot;* #,##0.00_-;\-&quot;$&quot;* #,##0.00_-;_-&quot;$&quot;* &quot;-&quot;??_-;_-@_-"/>
    <numFmt numFmtId="172" formatCode="_([$€-2]* #,##0.00_);_([$€-2]* \(#,##0.00\);_([$€-2]* &quot;-&quot;??_)"/>
    <numFmt numFmtId="173" formatCode="[$€-413]\ #,##0.00_-"/>
    <numFmt numFmtId="174" formatCode="_ * #,##0.00_ ;_ * \-#,##0.00_ ;_ * &quot;-&quot;??_ ;_ @_ "/>
    <numFmt numFmtId="175" formatCode="_-&quot;€&quot;\ * #,##0.00_-;_-&quot;€&quot;\ * #,##0.00\-;_-&quot;€&quot;\ * &quot;-&quot;??_-;_-@_-"/>
    <numFmt numFmtId="176" formatCode="_ &quot;€&quot;\ * #,##0.00_ ;_ &quot;€&quot;\ * \-#,##0.00_ ;_ &quot;€&quot;\ * &quot;-&quot;??_ ;_ @_ "/>
    <numFmt numFmtId="177" formatCode="0000\ 000\ 00000"/>
    <numFmt numFmtId="178" formatCode="[$€-2]\ #,##0.00"/>
    <numFmt numFmtId="179" formatCode="[$-409]d\-mmm\-yy;@"/>
    <numFmt numFmtId="180" formatCode="_(&quot;€&quot;* #,##0.00_);_(&quot;€&quot;* \(#,##0.00\);_(&quot;€&quot;* &quot;-&quot;??_);_(@_)"/>
    <numFmt numFmtId="181" formatCode="_ [$€-2]\ * #,##0.00_ ;_ [$€-2]\ * \-#,##0.00_ ;_ [$€-2]\ * &quot;-&quot;??_ ;_ @_ "/>
    <numFmt numFmtId="182" formatCode="_-* #,##0.00\ [$€-1]_-;\-* #,##0.00\ [$€-1]_-;_-* &quot;-&quot;??\ [$€-1]_-;_-@_-"/>
    <numFmt numFmtId="183" formatCode="_-* #,##0.00\ &quot;zł&quot;_-;\-* #,##0.00\ &quot;zł&quot;_-;_-* &quot;-&quot;??\ &quot;zł&quot;_-;_-@_-"/>
    <numFmt numFmtId="184" formatCode="_-* #,##0.00\ _z_ł_-;\-* #,##0.00\ _z_ł_-;_-* &quot;-&quot;??\ _z_ł_-;_-@_-"/>
    <numFmt numFmtId="185" formatCode="_-* #,##0.00\ [$€]_-;\-* #,##0.00\ [$€]_-;_-* &quot;-&quot;??\ [$€]_-;_-@_-"/>
    <numFmt numFmtId="186" formatCode="#,##0.00\ [$€-1]"/>
    <numFmt numFmtId="187" formatCode="0.000_);[Red]\(0.000\)"/>
    <numFmt numFmtId="188" formatCode="_ * #,##0_)_ƒ_ ;_ * \(#,##0\)_ƒ_ ;_ * &quot;-&quot;_)_ƒ_ ;_ @_ "/>
    <numFmt numFmtId="189" formatCode="_ * #,##0.00_)_ƒ_ ;_ * \(#,##0.00\)_ƒ_ ;_ * &quot;-&quot;??_)_ƒ_ ;_ @_ "/>
    <numFmt numFmtId="190" formatCode="_-* #,##0\ _F_-;\-* #,##0\ _F_-;_-* &quot;-&quot;\ _F_-;_-@_-"/>
    <numFmt numFmtId="191" formatCode="_-* #,##0.00\ _F_-;\-* #,##0.00\ _F_-;_-* &quot;-&quot;??\ _F_-;_-@_-"/>
    <numFmt numFmtId="192" formatCode="_-&quot;fl&quot;\ * #,##0_-;_-&quot;fl&quot;\ * #,##0\-;_-&quot;fl&quot;\ * &quot;-&quot;_-;_-@_-"/>
    <numFmt numFmtId="193" formatCode="_-&quot;fl&quot;\ * #,##0.00_-;_-&quot;fl&quot;\ * #,##0.00\-;_-&quot;fl&quot;\ * &quot;-&quot;??_-;_-@_-"/>
    <numFmt numFmtId="194" formatCode="\Ç\ \´\´\´\ \»\»"/>
    <numFmt numFmtId="195" formatCode="0.0000%"/>
    <numFmt numFmtId="196" formatCode="_-* #,##0.00\ [$zł-415]_-;\-* #,##0.00\ [$zł-415]_-;_-* &quot;-&quot;??\ [$zł-415]_-;_-@_-"/>
    <numFmt numFmtId="197" formatCode="General_)"/>
    <numFmt numFmtId="198" formatCode="_(&quot;€&quot;* #,##0_);_(&quot;€&quot;* \(#,##0\);_(&quot;€&quot;* &quot;-&quot;_);_(@_)"/>
    <numFmt numFmtId="199" formatCode="_ * #,##0_)&quot;F&quot;_ ;_ * \(#,##0\)&quot;F&quot;_ ;_ * &quot;-&quot;_)&quot;F&quot;_ ;_ @_ "/>
    <numFmt numFmtId="200" formatCode="_ * #,##0.00_)&quot;F&quot;_ ;_ * \(#,##0.00\)&quot;F&quot;_ ;_ * &quot;-&quot;??_)&quot;F&quot;_ ;_ @_ "/>
    <numFmt numFmtId="201" formatCode="_-* #,##0.00\ _F_t_-;\-* #,##0.00\ _F_t_-;_-* &quot;-&quot;??\ _F_t_-;_-@_-"/>
    <numFmt numFmtId="202" formatCode="[$-409]d\-mmm;@"/>
    <numFmt numFmtId="203" formatCode="#,##0.00\ [$€];[Red]\-#,##0.00\ [$€]"/>
    <numFmt numFmtId="204" formatCode="[$-409]mmm\-yy;@"/>
    <numFmt numFmtId="205" formatCode="_-* #,##0_-;\-* #,##0_-;_-* &quot;-&quot;??_-;_-@_-"/>
  </numFmts>
  <fonts count="244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  <charset val="238"/>
    </font>
    <font>
      <sz val="10"/>
      <name val="Helv"/>
    </font>
    <font>
      <sz val="10"/>
      <name val="Arial CE"/>
      <charset val="238"/>
    </font>
    <font>
      <sz val="8"/>
      <name val="Arial"/>
      <family val="2"/>
      <charset val="238"/>
    </font>
    <font>
      <sz val="10"/>
      <name val="Helv"/>
      <family val="2"/>
    </font>
    <font>
      <sz val="10"/>
      <name val="Arial"/>
      <family val="2"/>
      <charset val="238"/>
    </font>
    <font>
      <sz val="8"/>
      <name val="Arial"/>
      <family val="2"/>
    </font>
    <font>
      <b/>
      <sz val="12"/>
      <name val="Arial"/>
      <family val="2"/>
      <charset val="238"/>
    </font>
    <font>
      <sz val="10"/>
      <name val="Arial CE"/>
    </font>
    <font>
      <sz val="8"/>
      <name val="Arial CE"/>
      <family val="2"/>
      <charset val="238"/>
    </font>
    <font>
      <sz val="8"/>
      <name val="Arial CE"/>
      <charset val="238"/>
    </font>
    <font>
      <b/>
      <sz val="8"/>
      <name val="Arial"/>
      <family val="2"/>
      <charset val="238"/>
    </font>
    <font>
      <sz val="8"/>
      <color indexed="8"/>
      <name val="Arial"/>
      <family val="2"/>
      <charset val="238"/>
    </font>
    <font>
      <sz val="8"/>
      <color indexed="10"/>
      <name val="Arial"/>
      <family val="2"/>
      <charset val="238"/>
    </font>
    <font>
      <u/>
      <sz val="10"/>
      <color indexed="12"/>
      <name val="Arial CE"/>
      <charset val="238"/>
    </font>
    <font>
      <b/>
      <u/>
      <sz val="16"/>
      <color indexed="12"/>
      <name val="Arial CE"/>
      <charset val="238"/>
    </font>
    <font>
      <b/>
      <sz val="18"/>
      <name val="Arial"/>
      <family val="2"/>
      <charset val="238"/>
    </font>
    <font>
      <i/>
      <sz val="8"/>
      <name val="Arial"/>
      <family val="2"/>
      <charset val="238"/>
    </font>
    <font>
      <sz val="8"/>
      <name val="Arial CE"/>
    </font>
    <font>
      <b/>
      <i/>
      <sz val="8"/>
      <name val="Arial"/>
      <family val="2"/>
      <charset val="238"/>
    </font>
    <font>
      <b/>
      <i/>
      <sz val="12"/>
      <name val="Arial"/>
      <family val="2"/>
      <charset val="238"/>
    </font>
    <font>
      <sz val="11"/>
      <color indexed="56"/>
      <name val="Calibri"/>
      <family val="2"/>
      <charset val="238"/>
    </font>
    <font>
      <strike/>
      <sz val="10"/>
      <name val="Cambria"/>
      <family val="1"/>
      <charset val="238"/>
    </font>
    <font>
      <sz val="6"/>
      <name val="Arial"/>
      <family val="2"/>
    </font>
    <font>
      <i/>
      <sz val="8"/>
      <name val="Arial"/>
      <family val="2"/>
    </font>
    <font>
      <b/>
      <sz val="8"/>
      <name val="Arial"/>
      <family val="2"/>
    </font>
    <font>
      <u/>
      <sz val="10"/>
      <color indexed="12"/>
      <name val="Arial"/>
      <family val="2"/>
      <charset val="238"/>
    </font>
    <font>
      <sz val="11"/>
      <color indexed="8"/>
      <name val="Calibri"/>
      <family val="2"/>
    </font>
    <font>
      <sz val="12"/>
      <color indexed="8"/>
      <name val="Arial"/>
      <family val="2"/>
      <charset val="238"/>
    </font>
    <font>
      <b/>
      <sz val="12"/>
      <color indexed="8"/>
      <name val="Arial"/>
      <family val="2"/>
      <charset val="238"/>
    </font>
    <font>
      <sz val="10"/>
      <name val="Arial"/>
      <family val="2"/>
    </font>
    <font>
      <sz val="10"/>
      <color indexed="8"/>
      <name val="Sans"/>
    </font>
    <font>
      <sz val="12"/>
      <name val="宋体"/>
      <charset val="134"/>
    </font>
    <font>
      <sz val="9"/>
      <name val="Comic Sans MS"/>
      <family val="4"/>
    </font>
    <font>
      <sz val="10"/>
      <name val="MS Sans Serif"/>
      <family val="2"/>
    </font>
    <font>
      <sz val="10"/>
      <color indexed="8"/>
      <name val="Arial"/>
      <family val="2"/>
    </font>
    <font>
      <sz val="10"/>
      <color indexed="39"/>
      <name val="Arial"/>
      <family val="2"/>
    </font>
    <font>
      <b/>
      <sz val="10"/>
      <color indexed="8"/>
      <name val="Arial"/>
      <family val="2"/>
    </font>
    <font>
      <b/>
      <sz val="12"/>
      <color indexed="8"/>
      <name val="Arial"/>
      <family val="2"/>
    </font>
    <font>
      <b/>
      <sz val="16"/>
      <color indexed="23"/>
      <name val="Arial"/>
      <family val="2"/>
    </font>
    <font>
      <sz val="10"/>
      <color indexed="10"/>
      <name val="Arial"/>
      <family val="2"/>
    </font>
    <font>
      <sz val="10"/>
      <name val="Times New Roman CE"/>
      <charset val="238"/>
    </font>
    <font>
      <b/>
      <sz val="14"/>
      <name val="Arial"/>
      <family val="2"/>
    </font>
    <font>
      <b/>
      <i/>
      <sz val="12"/>
      <color indexed="8"/>
      <name val="Arial"/>
      <family val="2"/>
    </font>
    <font>
      <sz val="12"/>
      <color indexed="8"/>
      <name val="Arial"/>
      <family val="2"/>
    </font>
    <font>
      <i/>
      <sz val="12"/>
      <color indexed="8"/>
      <name val="Arial"/>
      <family val="2"/>
    </font>
    <font>
      <sz val="19"/>
      <color indexed="48"/>
      <name val="Arial"/>
      <family val="2"/>
    </font>
    <font>
      <sz val="12"/>
      <color indexed="14"/>
      <name val="Arial"/>
      <family val="2"/>
    </font>
    <font>
      <b/>
      <sz val="10"/>
      <color indexed="9"/>
      <name val="Arial"/>
      <family val="2"/>
    </font>
    <font>
      <u/>
      <sz val="10"/>
      <color indexed="12"/>
      <name val="Arial"/>
      <family val="2"/>
    </font>
    <font>
      <sz val="14"/>
      <name val="Arial"/>
      <family val="2"/>
    </font>
    <font>
      <sz val="11"/>
      <color theme="1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sz val="11"/>
      <color rgb="FF9C0006"/>
      <name val="Calibri"/>
      <family val="2"/>
      <charset val="238"/>
      <scheme val="minor"/>
    </font>
    <font>
      <sz val="11"/>
      <color rgb="FF9C0006"/>
      <name val="Calibri"/>
      <family val="2"/>
      <scheme val="minor"/>
    </font>
    <font>
      <b/>
      <sz val="11"/>
      <color rgb="FFFA7D00"/>
      <name val="Calibri"/>
      <family val="2"/>
      <charset val="238"/>
      <scheme val="minor"/>
    </font>
    <font>
      <sz val="11"/>
      <color theme="1"/>
      <name val="Calibri"/>
      <family val="2"/>
      <charset val="134"/>
      <scheme val="minor"/>
    </font>
    <font>
      <sz val="11"/>
      <color theme="1"/>
      <name val="Calibri"/>
      <family val="2"/>
      <scheme val="minor"/>
    </font>
    <font>
      <sz val="11"/>
      <color rgb="FF3F3F76"/>
      <name val="Calibri"/>
      <family val="2"/>
      <charset val="238"/>
      <scheme val="minor"/>
    </font>
    <font>
      <b/>
      <sz val="11"/>
      <color rgb="FF3F3F3F"/>
      <name val="Calibri"/>
      <family val="2"/>
      <charset val="238"/>
      <scheme val="minor"/>
    </font>
    <font>
      <sz val="11"/>
      <color rgb="FF006100"/>
      <name val="Calibri"/>
      <family val="2"/>
      <scheme val="minor"/>
    </font>
    <font>
      <sz val="11"/>
      <color rgb="FF006100"/>
      <name val="Calibri"/>
      <family val="2"/>
      <charset val="238"/>
      <scheme val="minor"/>
    </font>
    <font>
      <i/>
      <sz val="11"/>
      <color rgb="FF7F7F7F"/>
      <name val="Calibri"/>
      <family val="2"/>
      <charset val="238"/>
      <scheme val="minor"/>
    </font>
    <font>
      <b/>
      <sz val="15"/>
      <color theme="3"/>
      <name val="Calibri"/>
      <family val="2"/>
      <charset val="238"/>
      <scheme val="minor"/>
    </font>
    <font>
      <b/>
      <sz val="13"/>
      <color theme="3"/>
      <name val="Calibri"/>
      <family val="2"/>
      <charset val="238"/>
      <scheme val="minor"/>
    </font>
    <font>
      <b/>
      <sz val="11"/>
      <color theme="3"/>
      <name val="Calibri"/>
      <family val="2"/>
      <charset val="238"/>
      <scheme val="minor"/>
    </font>
    <font>
      <u/>
      <sz val="9.9"/>
      <color theme="10"/>
      <name val="Calibri"/>
      <family val="2"/>
    </font>
    <font>
      <b/>
      <sz val="11"/>
      <color theme="0"/>
      <name val="Calibri"/>
      <family val="2"/>
      <charset val="238"/>
      <scheme val="minor"/>
    </font>
    <font>
      <sz val="11"/>
      <color rgb="FFFA7D00"/>
      <name val="Calibri"/>
      <family val="2"/>
      <charset val="238"/>
      <scheme val="minor"/>
    </font>
    <font>
      <sz val="11"/>
      <color rgb="FF9C6500"/>
      <name val="Calibri"/>
      <family val="2"/>
      <charset val="238"/>
      <scheme val="minor"/>
    </font>
    <font>
      <sz val="11"/>
      <color theme="1"/>
      <name val="Czcionka tekstu podstawowego"/>
      <family val="2"/>
      <charset val="238"/>
    </font>
    <font>
      <sz val="10"/>
      <color theme="1"/>
      <name val="Arial"/>
      <family val="2"/>
      <charset val="238"/>
    </font>
    <font>
      <sz val="10"/>
      <color theme="1"/>
      <name val="Arial"/>
      <family val="2"/>
      <charset val="204"/>
    </font>
    <font>
      <sz val="11"/>
      <color theme="1"/>
      <name val="Arial"/>
      <family val="2"/>
    </font>
    <font>
      <b/>
      <sz val="11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b/>
      <sz val="18"/>
      <color theme="3"/>
      <name val="Cambria"/>
      <family val="2"/>
      <charset val="238"/>
      <scheme val="major"/>
    </font>
    <font>
      <sz val="8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8"/>
      <color rgb="FF000000"/>
      <name val="Arial"/>
      <family val="2"/>
      <charset val="238"/>
    </font>
    <font>
      <sz val="8"/>
      <color theme="1"/>
      <name val="Arial"/>
      <family val="2"/>
    </font>
    <font>
      <sz val="11"/>
      <color rgb="FFFF0000"/>
      <name val="Calibri"/>
      <family val="2"/>
      <scheme val="minor"/>
    </font>
    <font>
      <sz val="8"/>
      <color rgb="FF000000"/>
      <name val="Arial"/>
      <family val="2"/>
    </font>
    <font>
      <b/>
      <sz val="11"/>
      <color rgb="FFFF0000"/>
      <name val="Calibri"/>
      <family val="2"/>
      <charset val="238"/>
      <scheme val="minor"/>
    </font>
    <font>
      <sz val="7"/>
      <name val="Arial"/>
      <family val="2"/>
      <charset val="238"/>
    </font>
    <font>
      <i/>
      <sz val="11"/>
      <color theme="1"/>
      <name val="Calibri"/>
      <family val="2"/>
      <charset val="238"/>
      <scheme val="minor"/>
    </font>
    <font>
      <i/>
      <sz val="8"/>
      <color theme="1"/>
      <name val="Arial"/>
      <family val="2"/>
      <charset val="238"/>
    </font>
    <font>
      <sz val="7"/>
      <color theme="1"/>
      <name val="Arial"/>
      <family val="2"/>
      <charset val="238"/>
    </font>
    <font>
      <sz val="11"/>
      <color indexed="8"/>
      <name val="Czcionka tekstu podstawowego"/>
      <family val="2"/>
      <charset val="238"/>
    </font>
    <font>
      <sz val="11"/>
      <color indexed="9"/>
      <name val="Calibri"/>
      <family val="2"/>
      <charset val="238"/>
    </font>
    <font>
      <sz val="11"/>
      <color theme="0"/>
      <name val="Calibri"/>
      <family val="2"/>
      <scheme val="minor"/>
    </font>
    <font>
      <sz val="11"/>
      <color indexed="9"/>
      <name val="Czcionka tekstu podstawowego"/>
      <family val="2"/>
      <charset val="238"/>
    </font>
    <font>
      <sz val="10"/>
      <name val="Arial CE"/>
      <family val="2"/>
    </font>
    <font>
      <sz val="12"/>
      <name val="宋体"/>
      <family val="3"/>
      <charset val="134"/>
    </font>
    <font>
      <sz val="11"/>
      <color indexed="20"/>
      <name val="Calibri"/>
      <family val="2"/>
      <charset val="238"/>
    </font>
    <font>
      <sz val="11"/>
      <color indexed="20"/>
      <name val="Czcionka tekstu podstawowego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rgb="FFFA7D00"/>
      <name val="Calibri"/>
      <family val="2"/>
      <scheme val="minor"/>
    </font>
    <font>
      <b/>
      <sz val="11"/>
      <color indexed="52"/>
      <name val="Czcionka tekstu podstawowego"/>
      <family val="2"/>
      <charset val="238"/>
    </font>
    <font>
      <sz val="10"/>
      <name val="MS Sans Serif"/>
      <family val="2"/>
      <charset val="238"/>
    </font>
    <font>
      <sz val="11"/>
      <color indexed="8"/>
      <name val="Calibri"/>
      <family val="2"/>
      <charset val="134"/>
    </font>
    <font>
      <sz val="11"/>
      <color indexed="62"/>
      <name val="Czcionka tekstu podstawowego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63"/>
      <name val="Czcionka tekstu podstawowego"/>
      <family val="2"/>
      <charset val="238"/>
    </font>
    <font>
      <b/>
      <sz val="11"/>
      <color indexed="63"/>
      <name val="Calibri"/>
      <family val="2"/>
      <charset val="238"/>
    </font>
    <font>
      <sz val="11"/>
      <color indexed="17"/>
      <name val="Czcionka tekstu podstawowego"/>
      <family val="2"/>
      <charset val="238"/>
    </font>
    <font>
      <sz val="11"/>
      <color indexed="17"/>
      <name val="Calibri"/>
      <family val="2"/>
      <charset val="238"/>
    </font>
    <font>
      <i/>
      <sz val="11"/>
      <color indexed="23"/>
      <name val="Calibri"/>
      <family val="2"/>
      <charset val="238"/>
    </font>
    <font>
      <i/>
      <sz val="11"/>
      <color rgb="FF7F7F7F"/>
      <name val="Calibri"/>
      <family val="2"/>
      <scheme val="minor"/>
    </font>
    <font>
      <i/>
      <sz val="11"/>
      <color indexed="23"/>
      <name val="Czcionka tekstu podstawowego"/>
      <family val="2"/>
      <charset val="238"/>
    </font>
    <font>
      <b/>
      <sz val="15"/>
      <color indexed="56"/>
      <name val="Calibri"/>
      <family val="2"/>
      <charset val="238"/>
    </font>
    <font>
      <b/>
      <sz val="15"/>
      <color theme="3"/>
      <name val="Calibri"/>
      <family val="2"/>
      <scheme val="minor"/>
    </font>
    <font>
      <b/>
      <sz val="15"/>
      <color indexed="56"/>
      <name val="Czcionka tekstu podstawowego"/>
      <family val="2"/>
      <charset val="238"/>
    </font>
    <font>
      <b/>
      <sz val="13"/>
      <color indexed="56"/>
      <name val="Calibri"/>
      <family val="2"/>
      <charset val="238"/>
    </font>
    <font>
      <b/>
      <sz val="13"/>
      <color theme="3"/>
      <name val="Calibri"/>
      <family val="2"/>
      <scheme val="minor"/>
    </font>
    <font>
      <b/>
      <sz val="13"/>
      <color indexed="56"/>
      <name val="Czcionka tekstu podstawowego"/>
      <family val="2"/>
      <charset val="238"/>
    </font>
    <font>
      <b/>
      <sz val="11"/>
      <color indexed="56"/>
      <name val="Calibri"/>
      <family val="2"/>
      <charset val="238"/>
    </font>
    <font>
      <b/>
      <sz val="11"/>
      <color theme="3"/>
      <name val="Calibri"/>
      <family val="2"/>
      <scheme val="minor"/>
    </font>
    <font>
      <b/>
      <sz val="11"/>
      <color indexed="56"/>
      <name val="Czcionka tekstu podstawowego"/>
      <family val="2"/>
      <charset val="238"/>
    </font>
    <font>
      <u/>
      <sz val="8.8000000000000007"/>
      <color theme="10"/>
      <name val="Calibri"/>
      <family val="2"/>
    </font>
    <font>
      <u/>
      <sz val="12"/>
      <color theme="10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indexed="9"/>
      <name val="Calibri"/>
      <family val="2"/>
      <charset val="238"/>
    </font>
    <font>
      <b/>
      <sz val="11"/>
      <color theme="0"/>
      <name val="Calibri"/>
      <family val="2"/>
      <scheme val="minor"/>
    </font>
    <font>
      <b/>
      <sz val="11"/>
      <color indexed="9"/>
      <name val="Czcionka tekstu podstawowego"/>
      <family val="2"/>
      <charset val="238"/>
    </font>
    <font>
      <sz val="11"/>
      <color rgb="FF3F3F76"/>
      <name val="Calibri"/>
      <family val="2"/>
      <scheme val="minor"/>
    </font>
    <font>
      <sz val="11"/>
      <color indexed="52"/>
      <name val="Czcionka tekstu podstawowego"/>
      <family val="2"/>
      <charset val="238"/>
    </font>
    <font>
      <sz val="11"/>
      <color indexed="52"/>
      <name val="Calibri"/>
      <family val="2"/>
      <charset val="238"/>
    </font>
    <font>
      <b/>
      <sz val="11"/>
      <color theme="0"/>
      <name val="Czcionka tekstu podstawowego"/>
      <family val="2"/>
      <charset val="238"/>
    </font>
    <font>
      <sz val="11"/>
      <color rgb="FFFA7D00"/>
      <name val="Calibri"/>
      <family val="2"/>
      <scheme val="minor"/>
    </font>
    <font>
      <sz val="11"/>
      <color indexed="60"/>
      <name val="Calibri"/>
      <family val="2"/>
      <charset val="238"/>
    </font>
    <font>
      <sz val="11"/>
      <color rgb="FF9C6500"/>
      <name val="Calibri"/>
      <family val="2"/>
      <scheme val="minor"/>
    </font>
    <font>
      <sz val="11"/>
      <color indexed="60"/>
      <name val="Czcionka tekstu podstawowego"/>
      <family val="2"/>
      <charset val="238"/>
    </font>
    <font>
      <sz val="12"/>
      <color theme="1"/>
      <name val="Calibri"/>
      <family val="2"/>
      <scheme val="minor"/>
    </font>
    <font>
      <b/>
      <sz val="11"/>
      <color rgb="FF3F3F3F"/>
      <name val="Calibri"/>
      <family val="2"/>
      <scheme val="minor"/>
    </font>
    <font>
      <sz val="11"/>
      <color indexed="8"/>
      <name val="Arial"/>
      <family val="2"/>
    </font>
    <font>
      <b/>
      <i/>
      <sz val="12"/>
      <color indexed="8"/>
      <name val="Arial"/>
      <family val="2"/>
      <charset val="238"/>
    </font>
    <font>
      <sz val="10"/>
      <color indexed="8"/>
      <name val="Arial"/>
      <family val="2"/>
      <charset val="238"/>
    </font>
    <font>
      <i/>
      <sz val="12"/>
      <color indexed="8"/>
      <name val="Arial"/>
      <family val="2"/>
      <charset val="238"/>
    </font>
    <font>
      <sz val="19"/>
      <name val="Arial"/>
      <family val="2"/>
    </font>
    <font>
      <sz val="12"/>
      <color indexed="14"/>
      <name val="Arial"/>
      <family val="2"/>
      <charset val="238"/>
    </font>
    <font>
      <b/>
      <sz val="11"/>
      <color indexed="8"/>
      <name val="Czcionka tekstu podstawowego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10"/>
      <name val="Czcionka tekstu podstawowego"/>
      <family val="2"/>
      <charset val="238"/>
    </font>
    <font>
      <sz val="11"/>
      <color indexed="10"/>
      <name val="Calibri"/>
      <family val="2"/>
      <charset val="238"/>
    </font>
    <font>
      <b/>
      <sz val="18"/>
      <color indexed="56"/>
      <name val="Cambria"/>
      <family val="2"/>
      <charset val="238"/>
    </font>
    <font>
      <b/>
      <sz val="18"/>
      <color theme="3"/>
      <name val="Cambria"/>
      <family val="2"/>
      <scheme val="major"/>
    </font>
    <font>
      <b/>
      <sz val="18"/>
      <color indexed="56"/>
      <name val="Cambria"/>
      <family val="1"/>
      <charset val="238"/>
    </font>
    <font>
      <b/>
      <sz val="11"/>
      <color theme="1"/>
      <name val="Calibri"/>
      <family val="2"/>
      <scheme val="minor"/>
    </font>
    <font>
      <sz val="11"/>
      <color rgb="FF9C0006"/>
      <name val="Czcionka tekstu podstawowego"/>
      <family val="2"/>
      <charset val="238"/>
    </font>
    <font>
      <sz val="11"/>
      <name val="Calibri"/>
      <family val="2"/>
      <charset val="238"/>
      <scheme val="minor"/>
    </font>
    <font>
      <b/>
      <sz val="11"/>
      <color rgb="FFFF0000"/>
      <name val="Arial"/>
      <family val="2"/>
    </font>
    <font>
      <sz val="11"/>
      <color theme="1"/>
      <name val="Arial"/>
      <family val="2"/>
      <charset val="238"/>
    </font>
    <font>
      <sz val="10"/>
      <name val="Arial"/>
      <family val="2"/>
      <charset val="238"/>
    </font>
    <font>
      <sz val="7"/>
      <name val="Helv"/>
    </font>
    <font>
      <sz val="10"/>
      <name val="Calibri"/>
      <family val="2"/>
    </font>
    <font>
      <b/>
      <sz val="10"/>
      <name val="Times New Roman"/>
      <family val="1"/>
    </font>
    <font>
      <sz val="12"/>
      <name val="Ltr Gothic"/>
    </font>
    <font>
      <sz val="10"/>
      <name val="Courier"/>
      <family val="3"/>
    </font>
    <font>
      <sz val="10"/>
      <color indexed="0"/>
      <name val="Lucida Grande"/>
    </font>
    <font>
      <sz val="7"/>
      <color indexed="10"/>
      <name val="Helv"/>
    </font>
    <font>
      <sz val="19"/>
      <color indexed="9"/>
      <name val="Arial"/>
      <family val="2"/>
    </font>
    <font>
      <b/>
      <sz val="16"/>
      <color indexed="23"/>
      <name val="Arial"/>
      <family val="2"/>
      <charset val="238"/>
    </font>
    <font>
      <sz val="8"/>
      <name val="Helv"/>
    </font>
    <font>
      <sz val="11"/>
      <color theme="0"/>
      <name val="Czcionka tekstu podstawowego"/>
      <family val="2"/>
      <charset val="238"/>
    </font>
    <font>
      <sz val="11"/>
      <color rgb="FF3F3F76"/>
      <name val="Czcionka tekstu podstawowego"/>
      <family val="2"/>
      <charset val="238"/>
    </font>
    <font>
      <b/>
      <sz val="11"/>
      <color rgb="FF3F3F3F"/>
      <name val="Czcionka tekstu podstawowego"/>
      <family val="2"/>
      <charset val="238"/>
    </font>
    <font>
      <sz val="11"/>
      <color rgb="FF006100"/>
      <name val="Czcionka tekstu podstawowego"/>
      <family val="2"/>
      <charset val="238"/>
    </font>
    <font>
      <u/>
      <sz val="10"/>
      <color theme="10"/>
      <name val="Arial"/>
      <family val="2"/>
      <charset val="238"/>
    </font>
    <font>
      <sz val="11"/>
      <color rgb="FFFA7D00"/>
      <name val="Czcionka tekstu podstawowego"/>
      <family val="2"/>
      <charset val="238"/>
    </font>
    <font>
      <b/>
      <sz val="15"/>
      <color theme="3"/>
      <name val="Czcionka tekstu podstawowego"/>
      <family val="2"/>
      <charset val="238"/>
    </font>
    <font>
      <b/>
      <sz val="13"/>
      <color theme="3"/>
      <name val="Czcionka tekstu podstawowego"/>
      <family val="2"/>
      <charset val="238"/>
    </font>
    <font>
      <b/>
      <sz val="11"/>
      <color theme="3"/>
      <name val="Czcionka tekstu podstawowego"/>
      <family val="2"/>
      <charset val="238"/>
    </font>
    <font>
      <sz val="11"/>
      <color rgb="FF9C6500"/>
      <name val="Czcionka tekstu podstawowego"/>
      <family val="2"/>
      <charset val="238"/>
    </font>
    <font>
      <b/>
      <sz val="11"/>
      <color rgb="FFFA7D00"/>
      <name val="Czcionka tekstu podstawowego"/>
      <family val="2"/>
      <charset val="238"/>
    </font>
    <font>
      <b/>
      <sz val="11"/>
      <color theme="1"/>
      <name val="Czcionka tekstu podstawowego"/>
      <family val="2"/>
      <charset val="238"/>
    </font>
    <font>
      <i/>
      <sz val="11"/>
      <color rgb="FF7F7F7F"/>
      <name val="Czcionka tekstu podstawowego"/>
      <family val="2"/>
      <charset val="238"/>
    </font>
    <font>
      <sz val="11"/>
      <color rgb="FFFF0000"/>
      <name val="Czcionka tekstu podstawowego"/>
      <family val="2"/>
      <charset val="238"/>
    </font>
    <font>
      <sz val="8"/>
      <color rgb="FFFF0000"/>
      <name val="Arial"/>
      <family val="2"/>
    </font>
    <font>
      <u/>
      <sz val="7"/>
      <color theme="10"/>
      <name val="Arial"/>
      <family val="2"/>
    </font>
    <font>
      <sz val="9"/>
      <name val="Geneva"/>
    </font>
    <font>
      <sz val="11"/>
      <color theme="1"/>
      <name val="Calibri"/>
      <family val="2"/>
    </font>
    <font>
      <sz val="10"/>
      <color theme="1"/>
      <name val="Calibri"/>
      <family val="2"/>
      <scheme val="minor"/>
    </font>
    <font>
      <b/>
      <sz val="8"/>
      <color rgb="FFFF0000"/>
      <name val="Arial"/>
      <family val="2"/>
      <charset val="238"/>
    </font>
    <font>
      <sz val="8"/>
      <color rgb="FFFF0000"/>
      <name val="Arial CE"/>
      <family val="2"/>
      <charset val="238"/>
    </font>
    <font>
      <sz val="8"/>
      <color indexed="8"/>
      <name val="Arial"/>
      <family val="2"/>
    </font>
    <font>
      <sz val="8"/>
      <color theme="1"/>
      <name val="Calibri"/>
      <family val="2"/>
      <charset val="238"/>
      <scheme val="minor"/>
    </font>
    <font>
      <i/>
      <sz val="8"/>
      <color theme="1"/>
      <name val="Calibri"/>
      <family val="2"/>
      <charset val="238"/>
      <scheme val="minor"/>
    </font>
    <font>
      <i/>
      <u/>
      <sz val="8"/>
      <color theme="1"/>
      <name val="Arial"/>
      <family val="2"/>
      <charset val="238"/>
    </font>
    <font>
      <i/>
      <sz val="10"/>
      <color theme="1"/>
      <name val="Arial"/>
      <family val="2"/>
      <charset val="238"/>
    </font>
    <font>
      <i/>
      <sz val="10"/>
      <color theme="1"/>
      <name val="Calibri"/>
      <family val="2"/>
      <charset val="238"/>
      <scheme val="minor"/>
    </font>
    <font>
      <i/>
      <sz val="10"/>
      <name val="Arial"/>
      <family val="2"/>
      <charset val="238"/>
    </font>
    <font>
      <b/>
      <sz val="8"/>
      <color rgb="FFFF0000"/>
      <name val="Arial"/>
      <family val="2"/>
    </font>
    <font>
      <b/>
      <sz val="10"/>
      <color rgb="FFFF0000"/>
      <name val="Arial"/>
      <family val="2"/>
    </font>
    <font>
      <sz val="10"/>
      <color theme="1"/>
      <name val="Arial"/>
      <family val="2"/>
    </font>
    <font>
      <b/>
      <sz val="16"/>
      <color theme="1"/>
      <name val="Arial"/>
      <family val="2"/>
    </font>
    <font>
      <b/>
      <u/>
      <sz val="10"/>
      <color indexed="12"/>
      <name val="Arial CE"/>
      <charset val="238"/>
    </font>
    <font>
      <b/>
      <sz val="10"/>
      <color theme="1"/>
      <name val="Arial"/>
      <family val="2"/>
    </font>
    <font>
      <sz val="13"/>
      <color theme="1"/>
      <name val="Calibri"/>
      <family val="2"/>
      <charset val="238"/>
      <scheme val="minor"/>
    </font>
    <font>
      <b/>
      <u/>
      <sz val="11"/>
      <name val="Arial"/>
      <family val="2"/>
    </font>
    <font>
      <i/>
      <sz val="10"/>
      <name val="Arial"/>
      <family val="2"/>
    </font>
    <font>
      <i/>
      <sz val="10"/>
      <color theme="1"/>
      <name val="Arial"/>
      <family val="2"/>
    </font>
    <font>
      <sz val="10"/>
      <color rgb="FFFF0000"/>
      <name val="Arial"/>
      <family val="2"/>
    </font>
    <font>
      <b/>
      <sz val="10"/>
      <name val="Arial"/>
      <family val="2"/>
    </font>
    <font>
      <i/>
      <sz val="10"/>
      <color rgb="FFFF0000"/>
      <name val="Arial"/>
      <family val="2"/>
    </font>
    <font>
      <sz val="11"/>
      <color rgb="FF3C3C3C"/>
      <name val="Inherit"/>
    </font>
    <font>
      <b/>
      <sz val="12"/>
      <color rgb="FFFF0000"/>
      <name val="Arial"/>
      <family val="2"/>
    </font>
    <font>
      <b/>
      <sz val="18"/>
      <name val="Arial"/>
      <family val="2"/>
    </font>
    <font>
      <sz val="8"/>
      <color rgb="FF0070C0"/>
      <name val="Arial"/>
      <family val="2"/>
    </font>
    <font>
      <sz val="14"/>
      <color rgb="FF000000"/>
      <name val="Times New Roman"/>
      <family val="1"/>
    </font>
    <font>
      <sz val="14"/>
      <color rgb="FF000000"/>
      <name val="Times New Roman"/>
      <family val="1"/>
      <charset val="238"/>
    </font>
    <font>
      <b/>
      <sz val="10"/>
      <color rgb="FFFF0000"/>
      <name val="Arial"/>
      <family val="2"/>
      <charset val="238"/>
    </font>
    <font>
      <sz val="11"/>
      <color rgb="FF242424"/>
      <name val="-Apple-System"/>
      <charset val="1"/>
    </font>
    <font>
      <b/>
      <sz val="8"/>
      <color rgb="FF00B050"/>
      <name val="Arial"/>
      <family val="2"/>
      <charset val="238"/>
    </font>
    <font>
      <b/>
      <sz val="11"/>
      <color rgb="FFFF0000"/>
      <name val="Arial"/>
      <family val="2"/>
      <charset val="238"/>
    </font>
    <font>
      <sz val="10"/>
      <color rgb="FF000000"/>
      <name val="Arial"/>
      <family val="2"/>
      <charset val="238"/>
    </font>
    <font>
      <u/>
      <sz val="10"/>
      <color indexed="12"/>
      <name val="Arial CE"/>
    </font>
    <font>
      <b/>
      <i/>
      <sz val="10"/>
      <color rgb="FF00B050"/>
      <name val="Arial"/>
      <family val="2"/>
      <charset val="238"/>
    </font>
    <font>
      <sz val="8"/>
      <color rgb="FFFF0000"/>
      <name val="Arial CE"/>
      <charset val="238"/>
    </font>
    <font>
      <sz val="10"/>
      <color rgb="FFFF0000"/>
      <name val="Arial"/>
      <family val="2"/>
      <charset val="238"/>
    </font>
    <font>
      <sz val="8"/>
      <name val="Arial"/>
      <family val="2"/>
      <charset val="238"/>
    </font>
    <font>
      <sz val="8"/>
      <color theme="1"/>
      <name val="Arial"/>
      <family val="2"/>
      <charset val="238"/>
    </font>
    <font>
      <sz val="8"/>
      <color rgb="FFFF0000"/>
      <name val="Arial"/>
      <family val="2"/>
      <charset val="238"/>
    </font>
    <font>
      <sz val="11"/>
      <color indexed="8"/>
      <name val="Calibri"/>
      <family val="2"/>
      <scheme val="minor"/>
    </font>
    <font>
      <sz val="8"/>
      <color theme="4" tint="-0.249977111117893"/>
      <name val="Arial"/>
      <family val="2"/>
      <charset val="238"/>
    </font>
    <font>
      <b/>
      <sz val="12"/>
      <color theme="1"/>
      <name val="Arial"/>
      <family val="2"/>
      <charset val="238"/>
    </font>
    <font>
      <i/>
      <sz val="10"/>
      <color rgb="FFCC3023"/>
      <name val="Arial"/>
      <family val="2"/>
    </font>
    <font>
      <i/>
      <sz val="10"/>
      <color rgb="FFCC3023"/>
      <name val="Arial"/>
      <family val="2"/>
      <charset val="238"/>
    </font>
    <font>
      <i/>
      <sz val="10"/>
      <color rgb="FF00B050"/>
      <name val="Arial"/>
      <family val="2"/>
      <charset val="238"/>
    </font>
    <font>
      <sz val="8"/>
      <color rgb="FF00B050"/>
      <name val="Arial"/>
      <family val="2"/>
      <charset val="238"/>
    </font>
    <font>
      <sz val="8"/>
      <color rgb="FF00B050"/>
      <name val="Arial"/>
      <family val="2"/>
    </font>
    <font>
      <sz val="8"/>
      <name val="Calibri"/>
      <family val="2"/>
      <charset val="238"/>
      <scheme val="minor"/>
    </font>
    <font>
      <b/>
      <u/>
      <sz val="10"/>
      <name val="Arial"/>
      <family val="2"/>
    </font>
    <font>
      <b/>
      <sz val="10"/>
      <color theme="1"/>
      <name val="Arial"/>
      <family val="2"/>
      <charset val="238"/>
    </font>
    <font>
      <sz val="8"/>
      <color theme="3"/>
      <name val="Arial"/>
      <family val="2"/>
    </font>
    <font>
      <sz val="8"/>
      <color theme="3"/>
      <name val="Arial"/>
      <family val="2"/>
      <charset val="238"/>
    </font>
    <font>
      <b/>
      <sz val="8"/>
      <color theme="3"/>
      <name val="Arial"/>
      <family val="2"/>
      <charset val="238"/>
    </font>
    <font>
      <sz val="10"/>
      <color theme="1"/>
      <name val="Arial CE"/>
      <charset val="238"/>
    </font>
    <font>
      <b/>
      <sz val="16"/>
      <name val="Arial"/>
      <family val="2"/>
      <charset val="238"/>
    </font>
  </fonts>
  <fills count="96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21"/>
        <bgColor indexed="64"/>
      </patternFill>
    </fill>
    <fill>
      <patternFill patternType="lightUp">
        <fgColor indexed="22"/>
        <bgColor indexed="35"/>
      </patternFill>
    </fill>
    <fill>
      <patternFill patternType="lightUp">
        <fgColor indexed="48"/>
        <bgColor indexed="44"/>
      </patternFill>
    </fill>
    <fill>
      <patternFill patternType="solid">
        <fgColor indexed="3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2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8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4"/>
      </patternFill>
    </fill>
    <fill>
      <patternFill patternType="solid">
        <fgColor theme="5"/>
      </patternFill>
    </fill>
    <fill>
      <patternFill patternType="solid">
        <fgColor theme="6"/>
      </patternFill>
    </fill>
    <fill>
      <patternFill patternType="solid">
        <fgColor theme="7"/>
      </patternFill>
    </fill>
    <fill>
      <patternFill patternType="solid">
        <fgColor theme="8"/>
      </patternFill>
    </fill>
    <fill>
      <patternFill patternType="solid">
        <fgColor theme="9"/>
      </patternFill>
    </fill>
    <fill>
      <patternFill patternType="solid">
        <fgColor rgb="FFFFC7CE"/>
      </patternFill>
    </fill>
    <fill>
      <patternFill patternType="solid">
        <fgColor rgb="FFF2F2F2"/>
      </patternFill>
    </fill>
    <fill>
      <patternFill patternType="solid">
        <fgColor rgb="FFFFCC99"/>
      </patternFill>
    </fill>
    <fill>
      <patternFill patternType="solid">
        <fgColor rgb="FFC6EFCE"/>
      </patternFill>
    </fill>
    <fill>
      <patternFill patternType="solid">
        <fgColor rgb="FFA5A5A5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13"/>
      </patternFill>
    </fill>
    <fill>
      <patternFill patternType="solid">
        <fgColor indexed="13"/>
        <bgColor indexed="64"/>
      </patternFill>
    </fill>
    <fill>
      <patternFill patternType="solid">
        <fgColor indexed="40"/>
      </patternFill>
    </fill>
    <fill>
      <patternFill patternType="solid">
        <fgColor indexed="12"/>
      </patternFill>
    </fill>
    <fill>
      <patternFill patternType="solid">
        <fgColor theme="0"/>
        <bgColor theme="6" tint="0.59999389629810485"/>
      </patternFill>
    </fill>
    <fill>
      <patternFill patternType="solid">
        <fgColor indexed="9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rgb="FFFFFFFF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00E487"/>
        <bgColor indexed="64"/>
      </patternFill>
    </fill>
    <fill>
      <patternFill patternType="solid">
        <fgColor rgb="FF0D57D6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</fills>
  <borders count="103">
    <border>
      <left/>
      <right/>
      <top/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41"/>
      </left>
      <right style="thin">
        <color indexed="48"/>
      </right>
      <top style="medium">
        <color indexed="41"/>
      </top>
      <bottom style="thin">
        <color indexed="48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/>
      <top/>
      <bottom style="thin">
        <color theme="0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/>
      <right/>
      <top style="thin">
        <color theme="0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theme="0" tint="-0.34998626667073579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</borders>
  <cellStyleXfs count="47542">
    <xf numFmtId="0" fontId="0" fillId="0" borderId="0"/>
    <xf numFmtId="177" fontId="11" fillId="0" borderId="0" applyNumberFormat="0" applyFont="0" applyAlignment="0">
      <alignment horizontal="center" wrapText="1"/>
    </xf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7" fillId="40" borderId="0" applyNumberFormat="0" applyBorder="0" applyAlignment="0" applyProtection="0"/>
    <xf numFmtId="0" fontId="57" fillId="40" borderId="0" applyNumberFormat="0" applyBorder="0" applyAlignment="0" applyProtection="0"/>
    <xf numFmtId="0" fontId="57" fillId="41" borderId="0" applyNumberFormat="0" applyBorder="0" applyAlignment="0" applyProtection="0"/>
    <xf numFmtId="0" fontId="57" fillId="41" borderId="0" applyNumberFormat="0" applyBorder="0" applyAlignment="0" applyProtection="0"/>
    <xf numFmtId="0" fontId="57" fillId="42" borderId="0" applyNumberFormat="0" applyBorder="0" applyAlignment="0" applyProtection="0"/>
    <xf numFmtId="0" fontId="57" fillId="42" borderId="0" applyNumberFormat="0" applyBorder="0" applyAlignment="0" applyProtection="0"/>
    <xf numFmtId="0" fontId="57" fillId="43" borderId="0" applyNumberFormat="0" applyBorder="0" applyAlignment="0" applyProtection="0"/>
    <xf numFmtId="0" fontId="57" fillId="43" borderId="0" applyNumberFormat="0" applyBorder="0" applyAlignment="0" applyProtection="0"/>
    <xf numFmtId="0" fontId="57" fillId="44" borderId="0" applyNumberFormat="0" applyBorder="0" applyAlignment="0" applyProtection="0"/>
    <xf numFmtId="0" fontId="57" fillId="44" borderId="0" applyNumberFormat="0" applyBorder="0" applyAlignment="0" applyProtection="0"/>
    <xf numFmtId="0" fontId="57" fillId="45" borderId="0" applyNumberFormat="0" applyBorder="0" applyAlignment="0" applyProtection="0"/>
    <xf numFmtId="0" fontId="57" fillId="45" borderId="0" applyNumberFormat="0" applyBorder="0" applyAlignment="0" applyProtection="0"/>
    <xf numFmtId="0" fontId="57" fillId="40" borderId="0" applyNumberFormat="0" applyBorder="0" applyAlignment="0" applyProtection="0"/>
    <xf numFmtId="0" fontId="57" fillId="41" borderId="0" applyNumberFormat="0" applyBorder="0" applyAlignment="0" applyProtection="0"/>
    <xf numFmtId="0" fontId="57" fillId="42" borderId="0" applyNumberFormat="0" applyBorder="0" applyAlignment="0" applyProtection="0"/>
    <xf numFmtId="0" fontId="57" fillId="43" borderId="0" applyNumberFormat="0" applyBorder="0" applyAlignment="0" applyProtection="0"/>
    <xf numFmtId="0" fontId="57" fillId="44" borderId="0" applyNumberFormat="0" applyBorder="0" applyAlignment="0" applyProtection="0"/>
    <xf numFmtId="0" fontId="57" fillId="45" borderId="0" applyNumberFormat="0" applyBorder="0" applyAlignment="0" applyProtection="0"/>
    <xf numFmtId="0" fontId="7" fillId="0" borderId="0"/>
    <xf numFmtId="0" fontId="36" fillId="0" borderId="0"/>
    <xf numFmtId="0" fontId="7" fillId="0" borderId="0"/>
    <xf numFmtId="0" fontId="36" fillId="0" borderId="0"/>
    <xf numFmtId="0" fontId="7" fillId="0" borderId="0"/>
    <xf numFmtId="0" fontId="7" fillId="0" borderId="0"/>
    <xf numFmtId="0" fontId="37" fillId="0" borderId="0"/>
    <xf numFmtId="0" fontId="7" fillId="0" borderId="0"/>
    <xf numFmtId="0" fontId="9" fillId="0" borderId="0"/>
    <xf numFmtId="0" fontId="7" fillId="0" borderId="0"/>
    <xf numFmtId="0" fontId="37" fillId="0" borderId="0"/>
    <xf numFmtId="0" fontId="7" fillId="0" borderId="0"/>
    <xf numFmtId="0" fontId="35" fillId="0" borderId="0"/>
    <xf numFmtId="0" fontId="7" fillId="0" borderId="0"/>
    <xf numFmtId="0" fontId="37" fillId="0" borderId="0"/>
    <xf numFmtId="0" fontId="7" fillId="0" borderId="0"/>
    <xf numFmtId="0" fontId="7" fillId="0" borderId="0"/>
    <xf numFmtId="0" fontId="7" fillId="0" borderId="0"/>
    <xf numFmtId="0" fontId="37" fillId="0" borderId="0"/>
    <xf numFmtId="0" fontId="7" fillId="0" borderId="0"/>
    <xf numFmtId="0" fontId="36" fillId="0" borderId="0"/>
    <xf numFmtId="0" fontId="7" fillId="0" borderId="0"/>
    <xf numFmtId="0" fontId="35" fillId="0" borderId="0"/>
    <xf numFmtId="0" fontId="35" fillId="0" borderId="0"/>
    <xf numFmtId="0" fontId="37" fillId="0" borderId="0"/>
    <xf numFmtId="0" fontId="57" fillId="46" borderId="0" applyNumberFormat="0" applyBorder="0" applyAlignment="0" applyProtection="0"/>
    <xf numFmtId="0" fontId="57" fillId="46" borderId="0" applyNumberFormat="0" applyBorder="0" applyAlignment="0" applyProtection="0"/>
    <xf numFmtId="0" fontId="57" fillId="47" borderId="0" applyNumberFormat="0" applyBorder="0" applyAlignment="0" applyProtection="0"/>
    <xf numFmtId="0" fontId="57" fillId="47" borderId="0" applyNumberFormat="0" applyBorder="0" applyAlignment="0" applyProtection="0"/>
    <xf numFmtId="0" fontId="57" fillId="48" borderId="0" applyNumberFormat="0" applyBorder="0" applyAlignment="0" applyProtection="0"/>
    <xf numFmtId="0" fontId="57" fillId="48" borderId="0" applyNumberFormat="0" applyBorder="0" applyAlignment="0" applyProtection="0"/>
    <xf numFmtId="0" fontId="57" fillId="49" borderId="0" applyNumberFormat="0" applyBorder="0" applyAlignment="0" applyProtection="0"/>
    <xf numFmtId="0" fontId="57" fillId="49" borderId="0" applyNumberFormat="0" applyBorder="0" applyAlignment="0" applyProtection="0"/>
    <xf numFmtId="0" fontId="57" fillId="50" borderId="0" applyNumberFormat="0" applyBorder="0" applyAlignment="0" applyProtection="0"/>
    <xf numFmtId="0" fontId="57" fillId="50" borderId="0" applyNumberFormat="0" applyBorder="0" applyAlignment="0" applyProtection="0"/>
    <xf numFmtId="0" fontId="57" fillId="51" borderId="0" applyNumberFormat="0" applyBorder="0" applyAlignment="0" applyProtection="0"/>
    <xf numFmtId="0" fontId="57" fillId="51" borderId="0" applyNumberFormat="0" applyBorder="0" applyAlignment="0" applyProtection="0"/>
    <xf numFmtId="0" fontId="57" fillId="46" borderId="0" applyNumberFormat="0" applyBorder="0" applyAlignment="0" applyProtection="0"/>
    <xf numFmtId="0" fontId="57" fillId="47" borderId="0" applyNumberFormat="0" applyBorder="0" applyAlignment="0" applyProtection="0"/>
    <xf numFmtId="0" fontId="57" fillId="48" borderId="0" applyNumberFormat="0" applyBorder="0" applyAlignment="0" applyProtection="0"/>
    <xf numFmtId="0" fontId="57" fillId="49" borderId="0" applyNumberFormat="0" applyBorder="0" applyAlignment="0" applyProtection="0"/>
    <xf numFmtId="0" fontId="57" fillId="50" borderId="0" applyNumberFormat="0" applyBorder="0" applyAlignment="0" applyProtection="0"/>
    <xf numFmtId="0" fontId="57" fillId="51" borderId="0" applyNumberFormat="0" applyBorder="0" applyAlignment="0" applyProtection="0"/>
    <xf numFmtId="0" fontId="59" fillId="52" borderId="0" applyNumberFormat="0" applyBorder="0" applyAlignment="0" applyProtection="0"/>
    <xf numFmtId="0" fontId="60" fillId="53" borderId="26" applyNumberFormat="0" applyAlignment="0" applyProtection="0"/>
    <xf numFmtId="0" fontId="60" fillId="53" borderId="26" applyNumberFormat="0" applyAlignment="0" applyProtection="0"/>
    <xf numFmtId="170" fontId="35" fillId="0" borderId="0" applyFont="0" applyFill="0" applyBorder="0" applyAlignment="0" applyProtection="0"/>
    <xf numFmtId="43" fontId="35" fillId="0" borderId="0" applyFont="0" applyFill="0" applyBorder="0" applyAlignment="0" applyProtection="0"/>
    <xf numFmtId="43" fontId="35" fillId="0" borderId="0" applyFont="0" applyFill="0" applyBorder="0" applyAlignment="0" applyProtection="0"/>
    <xf numFmtId="174" fontId="61" fillId="0" borderId="0" applyFont="0" applyFill="0" applyBorder="0" applyAlignment="0" applyProtection="0"/>
    <xf numFmtId="43" fontId="35" fillId="0" borderId="0" applyFont="0" applyFill="0" applyBorder="0" applyAlignment="0" applyProtection="0"/>
    <xf numFmtId="170" fontId="35" fillId="0" borderId="0" applyFont="0" applyFill="0" applyBorder="0" applyAlignment="0" applyProtection="0"/>
    <xf numFmtId="166" fontId="62" fillId="0" borderId="0" applyFont="0" applyFill="0" applyBorder="0" applyAlignment="0" applyProtection="0"/>
    <xf numFmtId="43" fontId="35" fillId="0" borderId="0" applyFont="0" applyFill="0" applyBorder="0" applyAlignment="0" applyProtection="0"/>
    <xf numFmtId="43" fontId="35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4" fontId="7" fillId="0" borderId="0" applyFont="0" applyFill="0" applyBorder="0" applyAlignment="0" applyProtection="0"/>
    <xf numFmtId="171" fontId="35" fillId="0" borderId="0" applyFont="0" applyFill="0" applyBorder="0" applyAlignment="0" applyProtection="0"/>
    <xf numFmtId="171" fontId="35" fillId="0" borderId="0" applyFont="0" applyFill="0" applyBorder="0" applyAlignment="0" applyProtection="0"/>
    <xf numFmtId="164" fontId="7" fillId="0" borderId="0" applyFont="0" applyFill="0" applyBorder="0" applyAlignment="0" applyProtection="0"/>
    <xf numFmtId="165" fontId="62" fillId="0" borderId="0" applyFont="0" applyFill="0" applyBorder="0" applyAlignment="0" applyProtection="0"/>
    <xf numFmtId="164" fontId="7" fillId="0" borderId="0" applyFont="0" applyFill="0" applyBorder="0" applyAlignment="0" applyProtection="0"/>
    <xf numFmtId="175" fontId="62" fillId="0" borderId="0" applyFont="0" applyFill="0" applyBorder="0" applyAlignment="0" applyProtection="0"/>
    <xf numFmtId="164" fontId="7" fillId="0" borderId="0" applyFont="0" applyFill="0" applyBorder="0" applyAlignment="0" applyProtection="0"/>
    <xf numFmtId="164" fontId="7" fillId="0" borderId="0" applyFont="0" applyFill="0" applyBorder="0" applyAlignment="0" applyProtection="0"/>
    <xf numFmtId="176" fontId="62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6" fillId="0" borderId="0" applyFont="0" applyFill="0" applyBorder="0" applyAlignment="0" applyProtection="0"/>
    <xf numFmtId="164" fontId="56" fillId="0" borderId="0" applyFont="0" applyFill="0" applyBorder="0" applyAlignment="0" applyProtection="0"/>
    <xf numFmtId="164" fontId="5" fillId="0" borderId="0" applyFont="0" applyFill="0" applyBorder="0" applyAlignment="0" applyProtection="0"/>
    <xf numFmtId="0" fontId="63" fillId="54" borderId="26" applyNumberFormat="0" applyAlignment="0" applyProtection="0"/>
    <xf numFmtId="0" fontId="64" fillId="53" borderId="27" applyNumberFormat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6" fillId="55" borderId="0" applyNumberFormat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6" fillId="55" borderId="0" applyNumberFormat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72" fontId="35" fillId="0" borderId="0" applyFont="0" applyFill="0" applyBorder="0" applyAlignment="0" applyProtection="0"/>
    <xf numFmtId="0" fontId="67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0" fontId="65" fillId="55" borderId="0" applyNumberFormat="0" applyBorder="0" applyAlignment="0" applyProtection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68" fillId="0" borderId="28" applyNumberFormat="0" applyFill="0" applyAlignment="0" applyProtection="0"/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69" fillId="0" borderId="29" applyNumberFormat="0" applyFill="0" applyAlignment="0" applyProtection="0"/>
    <xf numFmtId="0" fontId="70" fillId="0" borderId="30" applyNumberFormat="0" applyFill="0" applyAlignment="0" applyProtection="0"/>
    <xf numFmtId="0" fontId="70" fillId="0" borderId="30" applyNumberFormat="0" applyFill="0" applyAlignment="0" applyProtection="0"/>
    <xf numFmtId="0" fontId="70" fillId="0" borderId="0" applyNumberFormat="0" applyFill="0" applyBorder="0" applyAlignment="0" applyProtection="0"/>
    <xf numFmtId="0" fontId="70" fillId="0" borderId="0" applyNumberFormat="0" applyFill="0" applyBorder="0" applyAlignment="0" applyProtection="0"/>
    <xf numFmtId="0" fontId="71" fillId="0" borderId="0" applyNumberFormat="0" applyFill="0" applyBorder="0" applyAlignment="0" applyProtection="0">
      <alignment vertical="top"/>
      <protection locked="0"/>
    </xf>
    <xf numFmtId="0" fontId="19" fillId="0" borderId="0" applyNumberFormat="0" applyFill="0" applyBorder="0" applyAlignment="0" applyProtection="0">
      <alignment vertical="top"/>
      <protection locked="0"/>
    </xf>
    <xf numFmtId="0" fontId="71" fillId="0" borderId="0" applyNumberFormat="0" applyFill="0" applyBorder="0" applyAlignment="0" applyProtection="0">
      <alignment vertical="top"/>
      <protection locked="0"/>
    </xf>
    <xf numFmtId="0" fontId="54" fillId="0" borderId="0" applyNumberFormat="0" applyFill="0" applyBorder="0" applyAlignment="0" applyProtection="0">
      <alignment vertical="top"/>
      <protection locked="0"/>
    </xf>
    <xf numFmtId="0" fontId="19" fillId="0" borderId="0" applyNumberFormat="0" applyFill="0" applyBorder="0" applyAlignment="0" applyProtection="0">
      <alignment vertical="top"/>
      <protection locked="0"/>
    </xf>
    <xf numFmtId="0" fontId="72" fillId="56" borderId="31" applyNumberFormat="0" applyAlignment="0" applyProtection="0"/>
    <xf numFmtId="0" fontId="72" fillId="56" borderId="31" applyNumberFormat="0" applyAlignment="0" applyProtection="0"/>
    <xf numFmtId="0" fontId="63" fillId="54" borderId="26" applyNumberFormat="0" applyAlignment="0" applyProtection="0"/>
    <xf numFmtId="0" fontId="63" fillId="54" borderId="26" applyNumberFormat="0" applyAlignment="0" applyProtection="0"/>
    <xf numFmtId="0" fontId="73" fillId="0" borderId="32" applyNumberFormat="0" applyFill="0" applyAlignment="0" applyProtection="0"/>
    <xf numFmtId="0" fontId="72" fillId="56" borderId="31" applyNumberFormat="0" applyAlignment="0" applyProtection="0"/>
    <xf numFmtId="0" fontId="55" fillId="0" borderId="0">
      <alignment horizontal="center" wrapText="1"/>
    </xf>
    <xf numFmtId="0" fontId="73" fillId="0" borderId="32" applyNumberFormat="0" applyFill="0" applyAlignment="0" applyProtection="0"/>
    <xf numFmtId="0" fontId="73" fillId="0" borderId="32" applyNumberFormat="0" applyFill="0" applyAlignment="0" applyProtection="0"/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70" fillId="0" borderId="30" applyNumberFormat="0" applyFill="0" applyAlignment="0" applyProtection="0"/>
    <xf numFmtId="0" fontId="70" fillId="0" borderId="0" applyNumberFormat="0" applyFill="0" applyBorder="0" applyAlignment="0" applyProtection="0"/>
    <xf numFmtId="0" fontId="74" fillId="57" borderId="0" applyNumberFormat="0" applyBorder="0" applyAlignment="0" applyProtection="0"/>
    <xf numFmtId="0" fontId="74" fillId="57" borderId="0" applyNumberFormat="0" applyBorder="0" applyAlignment="0" applyProtection="0"/>
    <xf numFmtId="0" fontId="74" fillId="57" borderId="0" applyNumberFormat="0" applyBorder="0" applyAlignment="0" applyProtection="0"/>
    <xf numFmtId="0" fontId="7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7" fillId="0" borderId="0"/>
    <xf numFmtId="0" fontId="62" fillId="0" borderId="0"/>
    <xf numFmtId="0" fontId="7" fillId="0" borderId="0"/>
    <xf numFmtId="0" fontId="32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" fillId="0" borderId="0"/>
    <xf numFmtId="0" fontId="7" fillId="0" borderId="0"/>
    <xf numFmtId="0" fontId="3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7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7" fillId="0" borderId="0"/>
    <xf numFmtId="0" fontId="56" fillId="0" borderId="0"/>
    <xf numFmtId="0" fontId="56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7" fillId="0" borderId="0"/>
    <xf numFmtId="0" fontId="35" fillId="0" borderId="0"/>
    <xf numFmtId="0" fontId="35" fillId="0" borderId="0"/>
    <xf numFmtId="0" fontId="7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2" fillId="0" borderId="0"/>
    <xf numFmtId="0" fontId="6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75" fillId="0" borderId="0"/>
    <xf numFmtId="0" fontId="62" fillId="0" borderId="0"/>
    <xf numFmtId="0" fontId="75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1" fillId="0" borderId="0">
      <alignment vertical="center"/>
    </xf>
    <xf numFmtId="0" fontId="62" fillId="0" borderId="0"/>
    <xf numFmtId="0" fontId="35" fillId="0" borderId="0"/>
    <xf numFmtId="0" fontId="62" fillId="0" borderId="0"/>
    <xf numFmtId="0" fontId="35" fillId="0" borderId="0"/>
    <xf numFmtId="0" fontId="61" fillId="0" borderId="0">
      <alignment vertical="center"/>
    </xf>
    <xf numFmtId="0" fontId="62" fillId="0" borderId="0"/>
    <xf numFmtId="0" fontId="62" fillId="0" borderId="0"/>
    <xf numFmtId="0" fontId="75" fillId="0" borderId="0"/>
    <xf numFmtId="0" fontId="7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8" fillId="0" borderId="0"/>
    <xf numFmtId="0" fontId="38" fillId="0" borderId="0"/>
    <xf numFmtId="0" fontId="35" fillId="0" borderId="0"/>
    <xf numFmtId="0" fontId="35" fillId="0" borderId="0"/>
    <xf numFmtId="173" fontId="35" fillId="0" borderId="0"/>
    <xf numFmtId="173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75" fillId="0" borderId="0"/>
    <xf numFmtId="0" fontId="7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1" fillId="0" borderId="0">
      <alignment vertical="center"/>
    </xf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1" fillId="0" borderId="0">
      <alignment vertical="center"/>
    </xf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32" fillId="0" borderId="0"/>
    <xf numFmtId="0" fontId="32" fillId="0" borderId="0"/>
    <xf numFmtId="0" fontId="35" fillId="0" borderId="0"/>
    <xf numFmtId="0" fontId="7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7" fillId="0" borderId="0"/>
    <xf numFmtId="0" fontId="7" fillId="0" borderId="0"/>
    <xf numFmtId="0" fontId="32" fillId="0" borderId="0"/>
    <xf numFmtId="0" fontId="35" fillId="0" borderId="0"/>
    <xf numFmtId="0" fontId="35" fillId="0" borderId="0"/>
    <xf numFmtId="0" fontId="32" fillId="0" borderId="0"/>
    <xf numFmtId="0" fontId="56" fillId="0" borderId="0"/>
    <xf numFmtId="0" fontId="56" fillId="0" borderId="0"/>
    <xf numFmtId="0" fontId="32" fillId="0" borderId="0"/>
    <xf numFmtId="0" fontId="7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" fillId="0" borderId="0"/>
    <xf numFmtId="0" fontId="62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61" fillId="0" borderId="0"/>
    <xf numFmtId="0" fontId="62" fillId="0" borderId="0"/>
    <xf numFmtId="0" fontId="61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7" fillId="0" borderId="0"/>
    <xf numFmtId="0" fontId="62" fillId="0" borderId="0"/>
    <xf numFmtId="0" fontId="7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61" fillId="0" borderId="0"/>
    <xf numFmtId="0" fontId="62" fillId="0" borderId="0"/>
    <xf numFmtId="0" fontId="61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76" fillId="0" borderId="0"/>
    <xf numFmtId="0" fontId="62" fillId="0" borderId="0"/>
    <xf numFmtId="0" fontId="76" fillId="0" borderId="0"/>
    <xf numFmtId="0" fontId="62" fillId="0" borderId="0"/>
    <xf numFmtId="0" fontId="39" fillId="0" borderId="0"/>
    <xf numFmtId="0" fontId="62" fillId="0" borderId="0"/>
    <xf numFmtId="0" fontId="39" fillId="0" borderId="0"/>
    <xf numFmtId="0" fontId="62" fillId="0" borderId="0"/>
    <xf numFmtId="0" fontId="62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56" fillId="0" borderId="0"/>
    <xf numFmtId="0" fontId="56" fillId="0" borderId="0"/>
    <xf numFmtId="0" fontId="39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9" fillId="0" borderId="0"/>
    <xf numFmtId="0" fontId="56" fillId="0" borderId="0"/>
    <xf numFmtId="0" fontId="56" fillId="0" borderId="0"/>
    <xf numFmtId="0" fontId="56" fillId="0" borderId="0"/>
    <xf numFmtId="0" fontId="35" fillId="0" borderId="0"/>
    <xf numFmtId="0" fontId="56" fillId="0" borderId="0"/>
    <xf numFmtId="0" fontId="56" fillId="0" borderId="0"/>
    <xf numFmtId="0" fontId="39" fillId="0" borderId="0"/>
    <xf numFmtId="0" fontId="56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5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56" fillId="0" borderId="0"/>
    <xf numFmtId="0" fontId="56" fillId="0" borderId="0"/>
    <xf numFmtId="0" fontId="35" fillId="0" borderId="0"/>
    <xf numFmtId="0" fontId="35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35" fillId="0" borderId="0"/>
    <xf numFmtId="0" fontId="62" fillId="0" borderId="0"/>
    <xf numFmtId="0" fontId="35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7" fillId="0" borderId="0"/>
    <xf numFmtId="0" fontId="76" fillId="0" borderId="0"/>
    <xf numFmtId="0" fontId="62" fillId="0" borderId="0"/>
    <xf numFmtId="0" fontId="76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8" fillId="0" borderId="0"/>
    <xf numFmtId="0" fontId="77" fillId="0" borderId="0"/>
    <xf numFmtId="0" fontId="78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7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77" fillId="0" borderId="0"/>
    <xf numFmtId="0" fontId="62" fillId="0" borderId="0"/>
    <xf numFmtId="0" fontId="62" fillId="0" borderId="0"/>
    <xf numFmtId="0" fontId="32" fillId="0" borderId="0"/>
    <xf numFmtId="0" fontId="62" fillId="0" borderId="0"/>
    <xf numFmtId="0" fontId="62" fillId="0" borderId="0"/>
    <xf numFmtId="0" fontId="3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7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6" fillId="0" borderId="0"/>
    <xf numFmtId="0" fontId="9" fillId="0" borderId="0"/>
    <xf numFmtId="0" fontId="13" fillId="0" borderId="0"/>
    <xf numFmtId="0" fontId="10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10" fillId="0" borderId="0"/>
    <xf numFmtId="0" fontId="56" fillId="0" borderId="0"/>
    <xf numFmtId="0" fontId="10" fillId="0" borderId="0"/>
    <xf numFmtId="0" fontId="56" fillId="0" borderId="0"/>
    <xf numFmtId="0" fontId="56" fillId="0" borderId="0"/>
    <xf numFmtId="0" fontId="56" fillId="0" borderId="0"/>
    <xf numFmtId="0" fontId="10" fillId="0" borderId="0"/>
    <xf numFmtId="0" fontId="56" fillId="0" borderId="0"/>
    <xf numFmtId="0" fontId="10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10" fillId="0" borderId="0"/>
    <xf numFmtId="0" fontId="56" fillId="0" borderId="0"/>
    <xf numFmtId="0" fontId="10" fillId="0" borderId="0"/>
    <xf numFmtId="0" fontId="56" fillId="0" borderId="0"/>
    <xf numFmtId="0" fontId="62" fillId="0" borderId="0"/>
    <xf numFmtId="0" fontId="10" fillId="0" borderId="0"/>
    <xf numFmtId="0" fontId="56" fillId="0" borderId="0"/>
    <xf numFmtId="0" fontId="62" fillId="0" borderId="0"/>
    <xf numFmtId="0" fontId="62" fillId="0" borderId="0"/>
    <xf numFmtId="0" fontId="75" fillId="0" borderId="0"/>
    <xf numFmtId="0" fontId="75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10" fillId="0" borderId="0"/>
    <xf numFmtId="0" fontId="10" fillId="0" borderId="0"/>
    <xf numFmtId="0" fontId="56" fillId="0" borderId="0"/>
    <xf numFmtId="0" fontId="75" fillId="0" borderId="0"/>
    <xf numFmtId="0" fontId="75" fillId="0" borderId="0"/>
    <xf numFmtId="0" fontId="75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7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62" fillId="0" borderId="0"/>
    <xf numFmtId="0" fontId="56" fillId="0" borderId="0"/>
    <xf numFmtId="0" fontId="75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46" fillId="0" borderId="0"/>
    <xf numFmtId="0" fontId="60" fillId="53" borderId="26" applyNumberFormat="0" applyAlignment="0" applyProtection="0"/>
    <xf numFmtId="0" fontId="64" fillId="53" borderId="27" applyNumberFormat="0" applyAlignment="0" applyProtection="0"/>
    <xf numFmtId="0" fontId="64" fillId="53" borderId="27" applyNumberFormat="0" applyAlignment="0" applyProtection="0"/>
    <xf numFmtId="9" fontId="7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61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61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8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47" fillId="0" borderId="0">
      <alignment horizontal="left" vertical="top"/>
    </xf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0" fontId="35" fillId="2" borderId="2"/>
    <xf numFmtId="0" fontId="35" fillId="2" borderId="2"/>
    <xf numFmtId="0" fontId="35" fillId="2" borderId="2"/>
    <xf numFmtId="0" fontId="35" fillId="2" borderId="2"/>
    <xf numFmtId="0" fontId="35" fillId="2" borderId="2"/>
    <xf numFmtId="0" fontId="35" fillId="2" borderId="2"/>
    <xf numFmtId="0" fontId="35" fillId="2" borderId="2"/>
    <xf numFmtId="0" fontId="10" fillId="2" borderId="2"/>
    <xf numFmtId="0" fontId="10" fillId="2" borderId="2"/>
    <xf numFmtId="0" fontId="10" fillId="2" borderId="2"/>
    <xf numFmtId="0" fontId="10" fillId="2" borderId="2"/>
    <xf numFmtId="0" fontId="35" fillId="3" borderId="2"/>
    <xf numFmtId="0" fontId="35" fillId="3" borderId="2"/>
    <xf numFmtId="0" fontId="35" fillId="3" borderId="2"/>
    <xf numFmtId="0" fontId="35" fillId="3" borderId="2"/>
    <xf numFmtId="0" fontId="35" fillId="3" borderId="2"/>
    <xf numFmtId="0" fontId="35" fillId="3" borderId="2"/>
    <xf numFmtId="0" fontId="35" fillId="3" borderId="2"/>
    <xf numFmtId="0" fontId="10" fillId="3" borderId="2"/>
    <xf numFmtId="0" fontId="10" fillId="3" borderId="2"/>
    <xf numFmtId="0" fontId="10" fillId="3" borderId="2"/>
    <xf numFmtId="0" fontId="10" fillId="3" borderId="2"/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3" fillId="3" borderId="3" applyNumberFormat="0" applyProtection="0">
      <alignment vertical="center"/>
    </xf>
    <xf numFmtId="4" fontId="40" fillId="3" borderId="1" applyNumberFormat="0" applyProtection="0">
      <alignment vertical="center"/>
    </xf>
    <xf numFmtId="4" fontId="43" fillId="3" borderId="3" applyNumberFormat="0" applyProtection="0">
      <alignment vertical="center"/>
    </xf>
    <xf numFmtId="4" fontId="43" fillId="3" borderId="3" applyNumberFormat="0" applyProtection="0">
      <alignment vertical="center"/>
    </xf>
    <xf numFmtId="4" fontId="40" fillId="3" borderId="1" applyNumberFormat="0" applyProtection="0">
      <alignment vertical="center"/>
    </xf>
    <xf numFmtId="4" fontId="43" fillId="3" borderId="3" applyNumberFormat="0" applyProtection="0">
      <alignment vertical="center"/>
    </xf>
    <xf numFmtId="4" fontId="40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8" fillId="3" borderId="3" applyNumberFormat="0" applyProtection="0">
      <alignment vertical="center"/>
    </xf>
    <xf numFmtId="4" fontId="41" fillId="3" borderId="1" applyNumberFormat="0" applyProtection="0">
      <alignment vertical="center"/>
    </xf>
    <xf numFmtId="4" fontId="48" fillId="3" borderId="3" applyNumberFormat="0" applyProtection="0">
      <alignment vertical="center"/>
    </xf>
    <xf numFmtId="4" fontId="48" fillId="3" borderId="3" applyNumberFormat="0" applyProtection="0">
      <alignment vertical="center"/>
    </xf>
    <xf numFmtId="4" fontId="41" fillId="3" borderId="1" applyNumberFormat="0" applyProtection="0">
      <alignment vertical="center"/>
    </xf>
    <xf numFmtId="4" fontId="48" fillId="3" borderId="3" applyNumberFormat="0" applyProtection="0">
      <alignment vertical="center"/>
    </xf>
    <xf numFmtId="4" fontId="41" fillId="3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0" fontId="42" fillId="3" borderId="3" applyNumberFormat="0" applyProtection="0">
      <alignment horizontal="left" vertical="top" indent="1"/>
    </xf>
    <xf numFmtId="4" fontId="40" fillId="3" borderId="1" applyNumberFormat="0" applyProtection="0">
      <alignment horizontal="left" vertical="center" indent="1"/>
    </xf>
    <xf numFmtId="0" fontId="42" fillId="3" borderId="3" applyNumberFormat="0" applyProtection="0">
      <alignment horizontal="left" vertical="top" indent="1"/>
    </xf>
    <xf numFmtId="0" fontId="42" fillId="3" borderId="3" applyNumberFormat="0" applyProtection="0">
      <alignment horizontal="left" vertical="top" indent="1"/>
    </xf>
    <xf numFmtId="4" fontId="40" fillId="3" borderId="1" applyNumberFormat="0" applyProtection="0">
      <alignment horizontal="left" vertical="center" indent="1"/>
    </xf>
    <xf numFmtId="0" fontId="42" fillId="3" borderId="3" applyNumberFormat="0" applyProtection="0">
      <alignment horizontal="left" vertical="top" indent="1"/>
    </xf>
    <xf numFmtId="4" fontId="40" fillId="3" borderId="1" applyNumberFormat="0" applyProtection="0">
      <alignment horizontal="left" vertical="center" indent="1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9" fillId="5" borderId="3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9" fillId="5" borderId="3" applyNumberFormat="0" applyProtection="0">
      <alignment horizontal="right" vertical="center"/>
    </xf>
    <xf numFmtId="4" fontId="49" fillId="5" borderId="3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9" fillId="5" borderId="3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9" fillId="4" borderId="3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9" fillId="4" borderId="3" applyNumberFormat="0" applyProtection="0">
      <alignment horizontal="right" vertical="center"/>
    </xf>
    <xf numFmtId="4" fontId="49" fillId="4" borderId="3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9" fillId="4" borderId="3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9" fillId="6" borderId="3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9" fillId="6" borderId="3" applyNumberFormat="0" applyProtection="0">
      <alignment horizontal="right" vertical="center"/>
    </xf>
    <xf numFmtId="4" fontId="49" fillId="6" borderId="3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9" fillId="6" borderId="3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9" fillId="8" borderId="3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9" fillId="8" borderId="3" applyNumberFormat="0" applyProtection="0">
      <alignment horizontal="right" vertical="center"/>
    </xf>
    <xf numFmtId="4" fontId="49" fillId="8" borderId="3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9" fillId="8" borderId="3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9" fillId="7" borderId="3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9" fillId="7" borderId="3" applyNumberFormat="0" applyProtection="0">
      <alignment horizontal="right" vertical="center"/>
    </xf>
    <xf numFmtId="4" fontId="49" fillId="7" borderId="3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9" fillId="7" borderId="3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9" fillId="2" borderId="3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9" fillId="2" borderId="3" applyNumberFormat="0" applyProtection="0">
      <alignment horizontal="right" vertical="center"/>
    </xf>
    <xf numFmtId="4" fontId="49" fillId="2" borderId="3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9" fillId="2" borderId="3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9" fillId="12" borderId="3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9" fillId="12" borderId="3" applyNumberFormat="0" applyProtection="0">
      <alignment horizontal="right" vertical="center"/>
    </xf>
    <xf numFmtId="4" fontId="49" fillId="12" borderId="3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9" fillId="12" borderId="3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9" fillId="11" borderId="3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9" fillId="11" borderId="3" applyNumberFormat="0" applyProtection="0">
      <alignment horizontal="right" vertical="center"/>
    </xf>
    <xf numFmtId="4" fontId="49" fillId="11" borderId="3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9" fillId="11" borderId="3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9" fillId="14" borderId="3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9" fillId="14" borderId="3" applyNumberFormat="0" applyProtection="0">
      <alignment horizontal="right" vertical="center"/>
    </xf>
    <xf numFmtId="4" fontId="49" fillId="14" borderId="3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9" fillId="14" borderId="3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9" borderId="0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9" fillId="18" borderId="3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9" fillId="18" borderId="3" applyNumberFormat="0" applyProtection="0">
      <alignment horizontal="right" vertical="center"/>
    </xf>
    <xf numFmtId="4" fontId="49" fillId="18" borderId="3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9" fillId="18" borderId="3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center" indent="1"/>
    </xf>
    <xf numFmtId="0" fontId="35" fillId="19" borderId="3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top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top" indent="1"/>
    </xf>
    <xf numFmtId="0" fontId="35" fillId="19" borderId="3" applyNumberFormat="0" applyProtection="0">
      <alignment horizontal="left" vertical="top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top" indent="1"/>
    </xf>
    <xf numFmtId="0" fontId="35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center" indent="1"/>
    </xf>
    <xf numFmtId="0" fontId="35" fillId="23" borderId="3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top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top" indent="1"/>
    </xf>
    <xf numFmtId="0" fontId="35" fillId="23" borderId="3" applyNumberFormat="0" applyProtection="0">
      <alignment horizontal="left" vertical="top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top" indent="1"/>
    </xf>
    <xf numFmtId="0" fontId="35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center" indent="1"/>
    </xf>
    <xf numFmtId="0" fontId="35" fillId="18" borderId="3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top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top" indent="1"/>
    </xf>
    <xf numFmtId="0" fontId="35" fillId="18" borderId="3" applyNumberFormat="0" applyProtection="0">
      <alignment horizontal="left" vertical="top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top" indent="1"/>
    </xf>
    <xf numFmtId="0" fontId="35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center" indent="1"/>
    </xf>
    <xf numFmtId="0" fontId="35" fillId="25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top" indent="1"/>
    </xf>
    <xf numFmtId="0" fontId="35" fillId="25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9" fillId="25" borderId="3" applyNumberFormat="0" applyProtection="0">
      <alignment vertical="center"/>
    </xf>
    <xf numFmtId="4" fontId="40" fillId="26" borderId="1" applyNumberFormat="0" applyProtection="0">
      <alignment vertical="center"/>
    </xf>
    <xf numFmtId="4" fontId="49" fillId="25" borderId="3" applyNumberFormat="0" applyProtection="0">
      <alignment vertical="center"/>
    </xf>
    <xf numFmtId="4" fontId="49" fillId="25" borderId="3" applyNumberFormat="0" applyProtection="0">
      <alignment vertical="center"/>
    </xf>
    <xf numFmtId="4" fontId="40" fillId="26" borderId="1" applyNumberFormat="0" applyProtection="0">
      <alignment vertical="center"/>
    </xf>
    <xf numFmtId="4" fontId="49" fillId="25" borderId="3" applyNumberFormat="0" applyProtection="0">
      <alignment vertical="center"/>
    </xf>
    <xf numFmtId="4" fontId="40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50" fillId="25" borderId="3" applyNumberFormat="0" applyProtection="0">
      <alignment vertical="center"/>
    </xf>
    <xf numFmtId="4" fontId="41" fillId="26" borderId="1" applyNumberFormat="0" applyProtection="0">
      <alignment vertical="center"/>
    </xf>
    <xf numFmtId="4" fontId="50" fillId="25" borderId="3" applyNumberFormat="0" applyProtection="0">
      <alignment vertical="center"/>
    </xf>
    <xf numFmtId="4" fontId="50" fillId="25" borderId="3" applyNumberFormat="0" applyProtection="0">
      <alignment vertical="center"/>
    </xf>
    <xf numFmtId="4" fontId="41" fillId="26" borderId="1" applyNumberFormat="0" applyProtection="0">
      <alignment vertical="center"/>
    </xf>
    <xf numFmtId="4" fontId="50" fillId="25" borderId="3" applyNumberFormat="0" applyProtection="0">
      <alignment vertical="center"/>
    </xf>
    <xf numFmtId="4" fontId="41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3" fillId="18" borderId="6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3" fillId="18" borderId="6" applyNumberFormat="0" applyProtection="0">
      <alignment horizontal="left" vertical="center" indent="1"/>
    </xf>
    <xf numFmtId="4" fontId="43" fillId="18" borderId="6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3" fillId="18" borderId="6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0" fontId="40" fillId="26" borderId="3" applyNumberFormat="0" applyProtection="0">
      <alignment horizontal="left" vertical="top" indent="1"/>
    </xf>
    <xf numFmtId="4" fontId="40" fillId="26" borderId="1" applyNumberFormat="0" applyProtection="0">
      <alignment horizontal="left" vertical="center" indent="1"/>
    </xf>
    <xf numFmtId="0" fontId="40" fillId="26" borderId="3" applyNumberFormat="0" applyProtection="0">
      <alignment horizontal="left" vertical="top" indent="1"/>
    </xf>
    <xf numFmtId="0" fontId="40" fillId="26" borderId="3" applyNumberFormat="0" applyProtection="0">
      <alignment horizontal="left" vertical="top" indent="1"/>
    </xf>
    <xf numFmtId="4" fontId="40" fillId="26" borderId="1" applyNumberFormat="0" applyProtection="0">
      <alignment horizontal="left" vertical="center" indent="1"/>
    </xf>
    <xf numFmtId="0" fontId="40" fillId="26" borderId="3" applyNumberFormat="0" applyProtection="0">
      <alignment horizontal="left" vertical="top" indent="1"/>
    </xf>
    <xf numFmtId="4" fontId="40" fillId="26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9" fillId="25" borderId="3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9" fillId="25" borderId="3" applyNumberFormat="0" applyProtection="0">
      <alignment horizontal="right" vertical="center"/>
    </xf>
    <xf numFmtId="4" fontId="49" fillId="25" borderId="3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9" fillId="25" borderId="3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50" fillId="25" borderId="3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50" fillId="25" borderId="3" applyNumberFormat="0" applyProtection="0">
      <alignment horizontal="right" vertical="center"/>
    </xf>
    <xf numFmtId="4" fontId="50" fillId="25" borderId="3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50" fillId="25" borderId="3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34" fillId="18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40" fillId="23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40" fillId="23" borderId="3" applyNumberFormat="0" applyProtection="0">
      <alignment horizontal="left" vertical="top" indent="1"/>
    </xf>
    <xf numFmtId="0" fontId="40" fillId="23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40" fillId="23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44" fillId="0" borderId="0"/>
    <xf numFmtId="0" fontId="44" fillId="0" borderId="0"/>
    <xf numFmtId="4" fontId="51" fillId="23" borderId="6" applyNumberFormat="0" applyProtection="0">
      <alignment horizontal="left" vertical="center" indent="1"/>
    </xf>
    <xf numFmtId="0" fontId="44" fillId="0" borderId="0"/>
    <xf numFmtId="4" fontId="51" fillId="23" borderId="6" applyNumberFormat="0" applyProtection="0">
      <alignment horizontal="left" vertical="center" indent="1"/>
    </xf>
    <xf numFmtId="4" fontId="51" fillId="23" borderId="6" applyNumberFormat="0" applyProtection="0">
      <alignment horizontal="left" vertical="center" indent="1"/>
    </xf>
    <xf numFmtId="0" fontId="44" fillId="0" borderId="0"/>
    <xf numFmtId="4" fontId="51" fillId="23" borderId="6" applyNumberFormat="0" applyProtection="0">
      <alignment horizontal="left" vertical="center" indent="1"/>
    </xf>
    <xf numFmtId="0" fontId="44" fillId="0" borderId="0"/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0" fontId="35" fillId="0" borderId="0"/>
    <xf numFmtId="0" fontId="40" fillId="0" borderId="0"/>
    <xf numFmtId="0" fontId="6" fillId="0" borderId="0"/>
    <xf numFmtId="0" fontId="35" fillId="0" borderId="0"/>
    <xf numFmtId="0" fontId="35" fillId="0" borderId="0"/>
    <xf numFmtId="0" fontId="9" fillId="0" borderId="0"/>
    <xf numFmtId="0" fontId="6" fillId="0" borderId="0"/>
    <xf numFmtId="0" fontId="79" fillId="0" borderId="34" applyNumberFormat="0" applyFill="0" applyAlignment="0" applyProtection="0"/>
    <xf numFmtId="0" fontId="53" fillId="27" borderId="2">
      <alignment wrapText="1"/>
    </xf>
    <xf numFmtId="0" fontId="67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0" fontId="81" fillId="0" borderId="0" applyNumberFormat="0" applyFill="0" applyBorder="0" applyAlignment="0" applyProtection="0"/>
    <xf numFmtId="0" fontId="81" fillId="0" borderId="0" applyNumberFormat="0" applyFill="0" applyBorder="0" applyAlignment="0" applyProtection="0"/>
    <xf numFmtId="0" fontId="79" fillId="0" borderId="34" applyNumberFormat="0" applyFill="0" applyAlignment="0" applyProtection="0"/>
    <xf numFmtId="0" fontId="79" fillId="0" borderId="34" applyNumberFormat="0" applyFill="0" applyAlignment="0" applyProtection="0"/>
    <xf numFmtId="0" fontId="81" fillId="0" borderId="0" applyNumberFormat="0" applyFill="0" applyBorder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76" fontId="62" fillId="0" borderId="0" applyFont="0" applyFill="0" applyBorder="0" applyAlignment="0" applyProtection="0"/>
    <xf numFmtId="0" fontId="80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8" fillId="52" borderId="0" applyNumberFormat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8" fillId="52" borderId="0" applyNumberFormat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36" fillId="0" borderId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0" fontId="62" fillId="28" borderId="0" applyNumberFormat="0" applyBorder="0" applyAlignment="0" applyProtection="0"/>
    <xf numFmtId="0" fontId="56" fillId="28" borderId="0" applyNumberFormat="0" applyBorder="0" applyAlignment="0" applyProtection="0"/>
    <xf numFmtId="0" fontId="62" fillId="28" borderId="0" applyNumberFormat="0" applyBorder="0" applyAlignment="0" applyProtection="0"/>
    <xf numFmtId="0" fontId="56" fillId="28" borderId="0" applyNumberFormat="0" applyBorder="0" applyAlignment="0" applyProtection="0"/>
    <xf numFmtId="169" fontId="5" fillId="60" borderId="0" applyNumberFormat="0" applyBorder="0" applyAlignment="0" applyProtection="0"/>
    <xf numFmtId="178" fontId="62" fillId="28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0" fontId="56" fillId="28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93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0" fontId="62" fillId="29" borderId="0" applyNumberFormat="0" applyBorder="0" applyAlignment="0" applyProtection="0"/>
    <xf numFmtId="0" fontId="56" fillId="29" borderId="0" applyNumberFormat="0" applyBorder="0" applyAlignment="0" applyProtection="0"/>
    <xf numFmtId="0" fontId="62" fillId="29" borderId="0" applyNumberFormat="0" applyBorder="0" applyAlignment="0" applyProtection="0"/>
    <xf numFmtId="0" fontId="56" fillId="29" borderId="0" applyNumberFormat="0" applyBorder="0" applyAlignment="0" applyProtection="0"/>
    <xf numFmtId="169" fontId="5" fillId="61" borderId="0" applyNumberFormat="0" applyBorder="0" applyAlignment="0" applyProtection="0"/>
    <xf numFmtId="178" fontId="62" fillId="29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0" fontId="56" fillId="29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93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0" fontId="62" fillId="30" borderId="0" applyNumberFormat="0" applyBorder="0" applyAlignment="0" applyProtection="0"/>
    <xf numFmtId="0" fontId="56" fillId="30" borderId="0" applyNumberFormat="0" applyBorder="0" applyAlignment="0" applyProtection="0"/>
    <xf numFmtId="0" fontId="62" fillId="30" borderId="0" applyNumberFormat="0" applyBorder="0" applyAlignment="0" applyProtection="0"/>
    <xf numFmtId="0" fontId="56" fillId="30" borderId="0" applyNumberFormat="0" applyBorder="0" applyAlignment="0" applyProtection="0"/>
    <xf numFmtId="169" fontId="5" fillId="62" borderId="0" applyNumberFormat="0" applyBorder="0" applyAlignment="0" applyProtection="0"/>
    <xf numFmtId="178" fontId="62" fillId="30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0" fontId="56" fillId="30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93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62" fillId="31" borderId="0" applyNumberFormat="0" applyBorder="0" applyAlignment="0" applyProtection="0"/>
    <xf numFmtId="0" fontId="56" fillId="31" borderId="0" applyNumberFormat="0" applyBorder="0" applyAlignment="0" applyProtection="0"/>
    <xf numFmtId="0" fontId="62" fillId="31" borderId="0" applyNumberFormat="0" applyBorder="0" applyAlignment="0" applyProtection="0"/>
    <xf numFmtId="0" fontId="56" fillId="31" borderId="0" applyNumberFormat="0" applyBorder="0" applyAlignment="0" applyProtection="0"/>
    <xf numFmtId="169" fontId="5" fillId="63" borderId="0" applyNumberFormat="0" applyBorder="0" applyAlignment="0" applyProtection="0"/>
    <xf numFmtId="178" fontId="62" fillId="31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56" fillId="31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93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0" fontId="62" fillId="32" borderId="0" applyNumberFormat="0" applyBorder="0" applyAlignment="0" applyProtection="0"/>
    <xf numFmtId="0" fontId="56" fillId="32" borderId="0" applyNumberFormat="0" applyBorder="0" applyAlignment="0" applyProtection="0"/>
    <xf numFmtId="0" fontId="62" fillId="32" borderId="0" applyNumberFormat="0" applyBorder="0" applyAlignment="0" applyProtection="0"/>
    <xf numFmtId="0" fontId="56" fillId="32" borderId="0" applyNumberFormat="0" applyBorder="0" applyAlignment="0" applyProtection="0"/>
    <xf numFmtId="169" fontId="5" fillId="64" borderId="0" applyNumberFormat="0" applyBorder="0" applyAlignment="0" applyProtection="0"/>
    <xf numFmtId="178" fontId="62" fillId="32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0" fontId="56" fillId="32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93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0" fontId="62" fillId="33" borderId="0" applyNumberFormat="0" applyBorder="0" applyAlignment="0" applyProtection="0"/>
    <xf numFmtId="0" fontId="56" fillId="33" borderId="0" applyNumberFormat="0" applyBorder="0" applyAlignment="0" applyProtection="0"/>
    <xf numFmtId="0" fontId="62" fillId="33" borderId="0" applyNumberFormat="0" applyBorder="0" applyAlignment="0" applyProtection="0"/>
    <xf numFmtId="0" fontId="56" fillId="33" borderId="0" applyNumberFormat="0" applyBorder="0" applyAlignment="0" applyProtection="0"/>
    <xf numFmtId="169" fontId="5" fillId="65" borderId="0" applyNumberFormat="0" applyBorder="0" applyAlignment="0" applyProtection="0"/>
    <xf numFmtId="178" fontId="62" fillId="33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0" fontId="56" fillId="33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93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0" fontId="62" fillId="34" borderId="0" applyNumberFormat="0" applyBorder="0" applyAlignment="0" applyProtection="0"/>
    <xf numFmtId="0" fontId="56" fillId="34" borderId="0" applyNumberFormat="0" applyBorder="0" applyAlignment="0" applyProtection="0"/>
    <xf numFmtId="0" fontId="62" fillId="34" borderId="0" applyNumberFormat="0" applyBorder="0" applyAlignment="0" applyProtection="0"/>
    <xf numFmtId="0" fontId="56" fillId="34" borderId="0" applyNumberFormat="0" applyBorder="0" applyAlignment="0" applyProtection="0"/>
    <xf numFmtId="169" fontId="5" fillId="66" borderId="0" applyNumberFormat="0" applyBorder="0" applyAlignment="0" applyProtection="0"/>
    <xf numFmtId="178" fontId="62" fillId="34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0" fontId="56" fillId="34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93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0" fontId="62" fillId="35" borderId="0" applyNumberFormat="0" applyBorder="0" applyAlignment="0" applyProtection="0"/>
    <xf numFmtId="0" fontId="56" fillId="35" borderId="0" applyNumberFormat="0" applyBorder="0" applyAlignment="0" applyProtection="0"/>
    <xf numFmtId="0" fontId="62" fillId="35" borderId="0" applyNumberFormat="0" applyBorder="0" applyAlignment="0" applyProtection="0"/>
    <xf numFmtId="0" fontId="56" fillId="35" borderId="0" applyNumberFormat="0" applyBorder="0" applyAlignment="0" applyProtection="0"/>
    <xf numFmtId="169" fontId="5" fillId="67" borderId="0" applyNumberFormat="0" applyBorder="0" applyAlignment="0" applyProtection="0"/>
    <xf numFmtId="178" fontId="62" fillId="35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0" fontId="56" fillId="35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93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0" fontId="62" fillId="36" borderId="0" applyNumberFormat="0" applyBorder="0" applyAlignment="0" applyProtection="0"/>
    <xf numFmtId="0" fontId="56" fillId="36" borderId="0" applyNumberFormat="0" applyBorder="0" applyAlignment="0" applyProtection="0"/>
    <xf numFmtId="0" fontId="62" fillId="36" borderId="0" applyNumberFormat="0" applyBorder="0" applyAlignment="0" applyProtection="0"/>
    <xf numFmtId="0" fontId="56" fillId="36" borderId="0" applyNumberFormat="0" applyBorder="0" applyAlignment="0" applyProtection="0"/>
    <xf numFmtId="169" fontId="5" fillId="68" borderId="0" applyNumberFormat="0" applyBorder="0" applyAlignment="0" applyProtection="0"/>
    <xf numFmtId="178" fontId="62" fillId="36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0" fontId="56" fillId="36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93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62" fillId="37" borderId="0" applyNumberFormat="0" applyBorder="0" applyAlignment="0" applyProtection="0"/>
    <xf numFmtId="0" fontId="56" fillId="37" borderId="0" applyNumberFormat="0" applyBorder="0" applyAlignment="0" applyProtection="0"/>
    <xf numFmtId="0" fontId="62" fillId="37" borderId="0" applyNumberFormat="0" applyBorder="0" applyAlignment="0" applyProtection="0"/>
    <xf numFmtId="0" fontId="56" fillId="37" borderId="0" applyNumberFormat="0" applyBorder="0" applyAlignment="0" applyProtection="0"/>
    <xf numFmtId="169" fontId="5" fillId="63" borderId="0" applyNumberFormat="0" applyBorder="0" applyAlignment="0" applyProtection="0"/>
    <xf numFmtId="178" fontId="62" fillId="37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56" fillId="37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93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0" fontId="62" fillId="38" borderId="0" applyNumberFormat="0" applyBorder="0" applyAlignment="0" applyProtection="0"/>
    <xf numFmtId="0" fontId="56" fillId="38" borderId="0" applyNumberFormat="0" applyBorder="0" applyAlignment="0" applyProtection="0"/>
    <xf numFmtId="0" fontId="62" fillId="38" borderId="0" applyNumberFormat="0" applyBorder="0" applyAlignment="0" applyProtection="0"/>
    <xf numFmtId="0" fontId="56" fillId="38" borderId="0" applyNumberFormat="0" applyBorder="0" applyAlignment="0" applyProtection="0"/>
    <xf numFmtId="169" fontId="5" fillId="66" borderId="0" applyNumberFormat="0" applyBorder="0" applyAlignment="0" applyProtection="0"/>
    <xf numFmtId="178" fontId="62" fillId="38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0" fontId="56" fillId="38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93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0" fontId="62" fillId="39" borderId="0" applyNumberFormat="0" applyBorder="0" applyAlignment="0" applyProtection="0"/>
    <xf numFmtId="0" fontId="56" fillId="39" borderId="0" applyNumberFormat="0" applyBorder="0" applyAlignment="0" applyProtection="0"/>
    <xf numFmtId="0" fontId="62" fillId="39" borderId="0" applyNumberFormat="0" applyBorder="0" applyAlignment="0" applyProtection="0"/>
    <xf numFmtId="0" fontId="56" fillId="39" borderId="0" applyNumberFormat="0" applyBorder="0" applyAlignment="0" applyProtection="0"/>
    <xf numFmtId="169" fontId="5" fillId="69" borderId="0" applyNumberFormat="0" applyBorder="0" applyAlignment="0" applyProtection="0"/>
    <xf numFmtId="178" fontId="62" fillId="3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0" fontId="56" fillId="3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93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0" fontId="95" fillId="40" borderId="0" applyNumberFormat="0" applyBorder="0" applyAlignment="0" applyProtection="0"/>
    <xf numFmtId="0" fontId="57" fillId="40" borderId="0" applyNumberFormat="0" applyBorder="0" applyAlignment="0" applyProtection="0"/>
    <xf numFmtId="0" fontId="57" fillId="40" borderId="0" applyNumberFormat="0" applyBorder="0" applyAlignment="0" applyProtection="0"/>
    <xf numFmtId="169" fontId="94" fillId="70" borderId="0" applyNumberFormat="0" applyBorder="0" applyAlignment="0" applyProtection="0"/>
    <xf numFmtId="178" fontId="95" fillId="4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6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0" fontId="95" fillId="41" borderId="0" applyNumberFormat="0" applyBorder="0" applyAlignment="0" applyProtection="0"/>
    <xf numFmtId="0" fontId="57" fillId="41" borderId="0" applyNumberFormat="0" applyBorder="0" applyAlignment="0" applyProtection="0"/>
    <xf numFmtId="0" fontId="57" fillId="41" borderId="0" applyNumberFormat="0" applyBorder="0" applyAlignment="0" applyProtection="0"/>
    <xf numFmtId="169" fontId="94" fillId="67" borderId="0" applyNumberFormat="0" applyBorder="0" applyAlignment="0" applyProtection="0"/>
    <xf numFmtId="178" fontId="95" fillId="41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6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0" fontId="95" fillId="42" borderId="0" applyNumberFormat="0" applyBorder="0" applyAlignment="0" applyProtection="0"/>
    <xf numFmtId="0" fontId="57" fillId="42" borderId="0" applyNumberFormat="0" applyBorder="0" applyAlignment="0" applyProtection="0"/>
    <xf numFmtId="0" fontId="57" fillId="42" borderId="0" applyNumberFormat="0" applyBorder="0" applyAlignment="0" applyProtection="0"/>
    <xf numFmtId="169" fontId="94" fillId="68" borderId="0" applyNumberFormat="0" applyBorder="0" applyAlignment="0" applyProtection="0"/>
    <xf numFmtId="178" fontId="95" fillId="42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6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0" fontId="95" fillId="43" borderId="0" applyNumberFormat="0" applyBorder="0" applyAlignment="0" applyProtection="0"/>
    <xf numFmtId="0" fontId="57" fillId="43" borderId="0" applyNumberFormat="0" applyBorder="0" applyAlignment="0" applyProtection="0"/>
    <xf numFmtId="0" fontId="57" fillId="43" borderId="0" applyNumberFormat="0" applyBorder="0" applyAlignment="0" applyProtection="0"/>
    <xf numFmtId="169" fontId="94" fillId="71" borderId="0" applyNumberFormat="0" applyBorder="0" applyAlignment="0" applyProtection="0"/>
    <xf numFmtId="178" fontId="95" fillId="43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6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0" fontId="95" fillId="44" borderId="0" applyNumberFormat="0" applyBorder="0" applyAlignment="0" applyProtection="0"/>
    <xf numFmtId="0" fontId="57" fillId="44" borderId="0" applyNumberFormat="0" applyBorder="0" applyAlignment="0" applyProtection="0"/>
    <xf numFmtId="0" fontId="57" fillId="44" borderId="0" applyNumberFormat="0" applyBorder="0" applyAlignment="0" applyProtection="0"/>
    <xf numFmtId="169" fontId="94" fillId="72" borderId="0" applyNumberFormat="0" applyBorder="0" applyAlignment="0" applyProtection="0"/>
    <xf numFmtId="178" fontId="95" fillId="44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6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0" fontId="95" fillId="45" borderId="0" applyNumberFormat="0" applyBorder="0" applyAlignment="0" applyProtection="0"/>
    <xf numFmtId="0" fontId="57" fillId="45" borderId="0" applyNumberFormat="0" applyBorder="0" applyAlignment="0" applyProtection="0"/>
    <xf numFmtId="0" fontId="57" fillId="45" borderId="0" applyNumberFormat="0" applyBorder="0" applyAlignment="0" applyProtection="0"/>
    <xf numFmtId="169" fontId="94" fillId="73" borderId="0" applyNumberFormat="0" applyBorder="0" applyAlignment="0" applyProtection="0"/>
    <xf numFmtId="178" fontId="95" fillId="45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6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97" fillId="0" borderId="0"/>
    <xf numFmtId="169" fontId="97" fillId="0" borderId="0"/>
    <xf numFmtId="169" fontId="39" fillId="0" borderId="0"/>
    <xf numFmtId="169" fontId="97" fillId="0" borderId="0"/>
    <xf numFmtId="169" fontId="97" fillId="0" borderId="0"/>
    <xf numFmtId="169" fontId="39" fillId="0" borderId="0"/>
    <xf numFmtId="169" fontId="97" fillId="0" borderId="0"/>
    <xf numFmtId="169" fontId="9" fillId="0" borderId="0"/>
    <xf numFmtId="169" fontId="39" fillId="0" borderId="0"/>
    <xf numFmtId="169" fontId="97" fillId="0" borderId="0"/>
    <xf numFmtId="169" fontId="9" fillId="0" borderId="0"/>
    <xf numFmtId="169" fontId="39" fillId="0" borderId="0"/>
    <xf numFmtId="169" fontId="97" fillId="0" borderId="0"/>
    <xf numFmtId="169" fontId="9" fillId="0" borderId="0"/>
    <xf numFmtId="169" fontId="97" fillId="0" borderId="0"/>
    <xf numFmtId="169" fontId="9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" fillId="0" borderId="0"/>
    <xf numFmtId="0" fontId="37" fillId="0" borderId="0"/>
    <xf numFmtId="17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79" fontId="37" fillId="0" borderId="0"/>
    <xf numFmtId="169" fontId="37" fillId="0" borderId="0"/>
    <xf numFmtId="0" fontId="35" fillId="0" borderId="0"/>
    <xf numFmtId="169" fontId="97" fillId="0" borderId="0"/>
    <xf numFmtId="169" fontId="97" fillId="0" borderId="0"/>
    <xf numFmtId="169" fontId="97" fillId="0" borderId="0"/>
    <xf numFmtId="169" fontId="37" fillId="0" borderId="0"/>
    <xf numFmtId="169" fontId="97" fillId="0" borderId="0"/>
    <xf numFmtId="0" fontId="3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0" fontId="37" fillId="0" borderId="0"/>
    <xf numFmtId="169" fontId="97" fillId="0" borderId="0"/>
    <xf numFmtId="169" fontId="9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37" fillId="0" borderId="0"/>
    <xf numFmtId="0" fontId="36" fillId="0" borderId="0"/>
    <xf numFmtId="169" fontId="97" fillId="0" borderId="0"/>
    <xf numFmtId="0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9" fillId="0" borderId="0"/>
    <xf numFmtId="169" fontId="9" fillId="0" borderId="0"/>
    <xf numFmtId="169" fontId="9" fillId="0" borderId="0"/>
    <xf numFmtId="169" fontId="9" fillId="0" borderId="0"/>
    <xf numFmtId="169" fontId="9" fillId="0" borderId="0"/>
    <xf numFmtId="169" fontId="9" fillId="0" borderId="0"/>
    <xf numFmtId="169" fontId="97" fillId="0" borderId="0"/>
    <xf numFmtId="0" fontId="98" fillId="0" borderId="0"/>
    <xf numFmtId="179" fontId="98" fillId="0" borderId="0"/>
    <xf numFmtId="0" fontId="35" fillId="0" borderId="0"/>
    <xf numFmtId="169" fontId="98" fillId="0" borderId="0"/>
    <xf numFmtId="178" fontId="35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0" fontId="37" fillId="0" borderId="0"/>
    <xf numFmtId="169" fontId="9" fillId="0" borderId="0"/>
    <xf numFmtId="169" fontId="37" fillId="0" borderId="0"/>
    <xf numFmtId="179" fontId="98" fillId="0" borderId="0"/>
    <xf numFmtId="169" fontId="98" fillId="0" borderId="0"/>
    <xf numFmtId="169" fontId="37" fillId="0" borderId="0"/>
    <xf numFmtId="0" fontId="98" fillId="0" borderId="0"/>
    <xf numFmtId="169" fontId="98" fillId="0" borderId="0"/>
    <xf numFmtId="169" fontId="13" fillId="0" borderId="0"/>
    <xf numFmtId="169" fontId="37" fillId="0" borderId="0"/>
    <xf numFmtId="169" fontId="98" fillId="0" borderId="0"/>
    <xf numFmtId="169" fontId="37" fillId="0" borderId="0"/>
    <xf numFmtId="169" fontId="37" fillId="0" borderId="0"/>
    <xf numFmtId="169" fontId="37" fillId="0" borderId="0"/>
    <xf numFmtId="169" fontId="98" fillId="0" borderId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0" fontId="95" fillId="46" borderId="0" applyNumberFormat="0" applyBorder="0" applyAlignment="0" applyProtection="0"/>
    <xf numFmtId="0" fontId="57" fillId="46" borderId="0" applyNumberFormat="0" applyBorder="0" applyAlignment="0" applyProtection="0"/>
    <xf numFmtId="0" fontId="57" fillId="46" borderId="0" applyNumberFormat="0" applyBorder="0" applyAlignment="0" applyProtection="0"/>
    <xf numFmtId="169" fontId="94" fillId="74" borderId="0" applyNumberFormat="0" applyBorder="0" applyAlignment="0" applyProtection="0"/>
    <xf numFmtId="178" fontId="95" fillId="46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6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0" fontId="95" fillId="47" borderId="0" applyNumberFormat="0" applyBorder="0" applyAlignment="0" applyProtection="0"/>
    <xf numFmtId="0" fontId="57" fillId="47" borderId="0" applyNumberFormat="0" applyBorder="0" applyAlignment="0" applyProtection="0"/>
    <xf numFmtId="0" fontId="57" fillId="47" borderId="0" applyNumberFormat="0" applyBorder="0" applyAlignment="0" applyProtection="0"/>
    <xf numFmtId="169" fontId="94" fillId="75" borderId="0" applyNumberFormat="0" applyBorder="0" applyAlignment="0" applyProtection="0"/>
    <xf numFmtId="178" fontId="95" fillId="47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6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0" fontId="95" fillId="48" borderId="0" applyNumberFormat="0" applyBorder="0" applyAlignment="0" applyProtection="0"/>
    <xf numFmtId="0" fontId="57" fillId="48" borderId="0" applyNumberFormat="0" applyBorder="0" applyAlignment="0" applyProtection="0"/>
    <xf numFmtId="0" fontId="57" fillId="48" borderId="0" applyNumberFormat="0" applyBorder="0" applyAlignment="0" applyProtection="0"/>
    <xf numFmtId="169" fontId="94" fillId="76" borderId="0" applyNumberFormat="0" applyBorder="0" applyAlignment="0" applyProtection="0"/>
    <xf numFmtId="178" fontId="95" fillId="48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6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0" fontId="95" fillId="49" borderId="0" applyNumberFormat="0" applyBorder="0" applyAlignment="0" applyProtection="0"/>
    <xf numFmtId="0" fontId="57" fillId="49" borderId="0" applyNumberFormat="0" applyBorder="0" applyAlignment="0" applyProtection="0"/>
    <xf numFmtId="0" fontId="57" fillId="49" borderId="0" applyNumberFormat="0" applyBorder="0" applyAlignment="0" applyProtection="0"/>
    <xf numFmtId="169" fontId="94" fillId="71" borderId="0" applyNumberFormat="0" applyBorder="0" applyAlignment="0" applyProtection="0"/>
    <xf numFmtId="178" fontId="95" fillId="49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6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0" fontId="95" fillId="50" borderId="0" applyNumberFormat="0" applyBorder="0" applyAlignment="0" applyProtection="0"/>
    <xf numFmtId="0" fontId="57" fillId="50" borderId="0" applyNumberFormat="0" applyBorder="0" applyAlignment="0" applyProtection="0"/>
    <xf numFmtId="0" fontId="57" fillId="50" borderId="0" applyNumberFormat="0" applyBorder="0" applyAlignment="0" applyProtection="0"/>
    <xf numFmtId="169" fontId="94" fillId="72" borderId="0" applyNumberFormat="0" applyBorder="0" applyAlignment="0" applyProtection="0"/>
    <xf numFmtId="178" fontId="95" fillId="50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6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0" fontId="95" fillId="51" borderId="0" applyNumberFormat="0" applyBorder="0" applyAlignment="0" applyProtection="0"/>
    <xf numFmtId="0" fontId="57" fillId="51" borderId="0" applyNumberFormat="0" applyBorder="0" applyAlignment="0" applyProtection="0"/>
    <xf numFmtId="0" fontId="57" fillId="51" borderId="0" applyNumberFormat="0" applyBorder="0" applyAlignment="0" applyProtection="0"/>
    <xf numFmtId="169" fontId="94" fillId="77" borderId="0" applyNumberFormat="0" applyBorder="0" applyAlignment="0" applyProtection="0"/>
    <xf numFmtId="178" fontId="95" fillId="51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6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78" fontId="59" fillId="52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100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0" fontId="102" fillId="53" borderId="26" applyNumberFormat="0" applyAlignment="0" applyProtection="0"/>
    <xf numFmtId="0" fontId="60" fillId="53" borderId="26" applyNumberFormat="0" applyAlignment="0" applyProtection="0"/>
    <xf numFmtId="0" fontId="60" fillId="53" borderId="26" applyNumberFormat="0" applyAlignment="0" applyProtection="0"/>
    <xf numFmtId="169" fontId="101" fillId="78" borderId="35" applyNumberFormat="0" applyAlignment="0" applyProtection="0"/>
    <xf numFmtId="178" fontId="102" fillId="53" borderId="26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3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6" fontId="35" fillId="0" borderId="0" applyFont="0" applyFill="0" applyBorder="0" applyAlignment="0" applyProtection="0"/>
    <xf numFmtId="166" fontId="104" fillId="0" borderId="0" applyFont="0" applyFill="0" applyBorder="0" applyAlignment="0" applyProtection="0"/>
    <xf numFmtId="166" fontId="62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61" fillId="0" borderId="0" applyFont="0" applyFill="0" applyBorder="0" applyAlignment="0" applyProtection="0"/>
    <xf numFmtId="166" fontId="10" fillId="0" borderId="0" applyFont="0" applyFill="0" applyBorder="0" applyAlignment="0" applyProtection="0"/>
    <xf numFmtId="167" fontId="10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56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80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62" fillId="0" borderId="0" applyFont="0" applyFill="0" applyBorder="0" applyAlignment="0" applyProtection="0"/>
    <xf numFmtId="175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62" fillId="0" borderId="0" applyFont="0" applyFill="0" applyBorder="0" applyAlignment="0" applyProtection="0"/>
    <xf numFmtId="176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6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6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5" fontId="62" fillId="0" borderId="0" applyFont="0" applyFill="0" applyBorder="0" applyAlignment="0" applyProtection="0"/>
    <xf numFmtId="164" fontId="5" fillId="0" borderId="0" applyFont="0" applyFill="0" applyBorder="0" applyAlignment="0" applyProtection="0"/>
    <xf numFmtId="165" fontId="62" fillId="0" borderId="0" applyFont="0" applyFill="0" applyBorder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56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0" fontId="113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78" fontId="113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4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1" fillId="62" borderId="0" applyNumberFormat="0" applyBorder="0" applyAlignment="0" applyProtection="0"/>
    <xf numFmtId="178" fontId="65" fillId="55" borderId="0" applyNumberFormat="0" applyBorder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0" fontId="116" fillId="0" borderId="28" applyNumberFormat="0" applyFill="0" applyAlignment="0" applyProtection="0"/>
    <xf numFmtId="0" fontId="68" fillId="0" borderId="28" applyNumberFormat="0" applyFill="0" applyAlignment="0" applyProtection="0"/>
    <xf numFmtId="0" fontId="68" fillId="0" borderId="28" applyNumberFormat="0" applyFill="0" applyAlignment="0" applyProtection="0"/>
    <xf numFmtId="169" fontId="115" fillId="0" borderId="36" applyNumberFormat="0" applyFill="0" applyAlignment="0" applyProtection="0"/>
    <xf numFmtId="178" fontId="116" fillId="0" borderId="28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7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0" fontId="119" fillId="0" borderId="29" applyNumberFormat="0" applyFill="0" applyAlignment="0" applyProtection="0"/>
    <xf numFmtId="0" fontId="69" fillId="0" borderId="29" applyNumberFormat="0" applyFill="0" applyAlignment="0" applyProtection="0"/>
    <xf numFmtId="0" fontId="69" fillId="0" borderId="29" applyNumberFormat="0" applyFill="0" applyAlignment="0" applyProtection="0"/>
    <xf numFmtId="169" fontId="118" fillId="0" borderId="37" applyNumberFormat="0" applyFill="0" applyAlignment="0" applyProtection="0"/>
    <xf numFmtId="178" fontId="119" fillId="0" borderId="29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20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0" fontId="122" fillId="0" borderId="30" applyNumberFormat="0" applyFill="0" applyAlignment="0" applyProtection="0"/>
    <xf numFmtId="0" fontId="70" fillId="0" borderId="30" applyNumberFormat="0" applyFill="0" applyAlignment="0" applyProtection="0"/>
    <xf numFmtId="0" fontId="70" fillId="0" borderId="30" applyNumberFormat="0" applyFill="0" applyAlignment="0" applyProtection="0"/>
    <xf numFmtId="169" fontId="121" fillId="0" borderId="38" applyNumberFormat="0" applyFill="0" applyAlignment="0" applyProtection="0"/>
    <xf numFmtId="178" fontId="122" fillId="0" borderId="30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3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0" fontId="122" fillId="0" borderId="0" applyNumberFormat="0" applyFill="0" applyBorder="0" applyAlignment="0" applyProtection="0"/>
    <xf numFmtId="0" fontId="70" fillId="0" borderId="0" applyNumberFormat="0" applyFill="0" applyBorder="0" applyAlignment="0" applyProtection="0"/>
    <xf numFmtId="0" fontId="70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78" fontId="122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0" fontId="124" fillId="0" borderId="0" applyNumberFormat="0" applyFill="0" applyBorder="0" applyAlignment="0" applyProtection="0">
      <alignment vertical="top"/>
      <protection locked="0"/>
    </xf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179" fontId="126" fillId="0" borderId="0" applyNumberFormat="0" applyFill="0" applyBorder="0" applyAlignment="0" applyProtection="0"/>
    <xf numFmtId="169" fontId="126" fillId="0" borderId="0" applyNumberFormat="0" applyFill="0" applyBorder="0" applyAlignment="0" applyProtection="0"/>
    <xf numFmtId="179" fontId="126" fillId="0" borderId="0" applyNumberFormat="0" applyFill="0" applyBorder="0" applyAlignment="0" applyProtection="0"/>
    <xf numFmtId="0" fontId="19" fillId="0" borderId="0" applyNumberFormat="0" applyFill="0" applyBorder="0" applyAlignment="0" applyProtection="0">
      <alignment vertical="top"/>
      <protection locked="0"/>
    </xf>
    <xf numFmtId="0" fontId="19" fillId="0" borderId="0" applyNumberFormat="0" applyFill="0" applyBorder="0" applyAlignment="0" applyProtection="0">
      <alignment vertical="top"/>
      <protection locked="0"/>
    </xf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0" fontId="128" fillId="56" borderId="31" applyNumberFormat="0" applyAlignment="0" applyProtection="0"/>
    <xf numFmtId="0" fontId="72" fillId="56" borderId="31" applyNumberFormat="0" applyAlignment="0" applyProtection="0"/>
    <xf numFmtId="0" fontId="72" fillId="56" borderId="31" applyNumberFormat="0" applyAlignment="0" applyProtection="0"/>
    <xf numFmtId="169" fontId="127" fillId="79" borderId="39" applyNumberFormat="0" applyAlignment="0" applyProtection="0"/>
    <xf numFmtId="178" fontId="128" fillId="56" borderId="31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9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0" fontId="130" fillId="54" borderId="26" applyNumberFormat="0" applyAlignment="0" applyProtection="0"/>
    <xf numFmtId="0" fontId="63" fillId="54" borderId="26" applyNumberFormat="0" applyAlignment="0" applyProtection="0"/>
    <xf numFmtId="0" fontId="63" fillId="54" borderId="26" applyNumberFormat="0" applyAlignment="0" applyProtection="0"/>
    <xf numFmtId="169" fontId="107" fillId="65" borderId="35" applyNumberFormat="0" applyAlignment="0" applyProtection="0"/>
    <xf numFmtId="178" fontId="130" fillId="54" borderId="26" applyNumberFormat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0" fontId="133" fillId="56" borderId="31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0" fontId="134" fillId="0" borderId="32" applyNumberFormat="0" applyFill="0" applyAlignment="0" applyProtection="0"/>
    <xf numFmtId="0" fontId="73" fillId="0" borderId="32" applyNumberFormat="0" applyFill="0" applyAlignment="0" applyProtection="0"/>
    <xf numFmtId="0" fontId="73" fillId="0" borderId="32" applyNumberFormat="0" applyFill="0" applyAlignment="0" applyProtection="0"/>
    <xf numFmtId="169" fontId="132" fillId="0" borderId="40" applyNumberFormat="0" applyFill="0" applyAlignment="0" applyProtection="0"/>
    <xf numFmtId="178" fontId="134" fillId="0" borderId="32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0" fontId="136" fillId="57" borderId="0" applyNumberFormat="0" applyBorder="0" applyAlignment="0" applyProtection="0"/>
    <xf numFmtId="0" fontId="74" fillId="57" borderId="0" applyNumberFormat="0" applyBorder="0" applyAlignment="0" applyProtection="0"/>
    <xf numFmtId="0" fontId="74" fillId="57" borderId="0" applyNumberFormat="0" applyBorder="0" applyAlignment="0" applyProtection="0"/>
    <xf numFmtId="169" fontId="135" fillId="80" borderId="0" applyNumberFormat="0" applyBorder="0" applyAlignment="0" applyProtection="0"/>
    <xf numFmtId="178" fontId="136" fillId="57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7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93" fillId="0" borderId="0"/>
    <xf numFmtId="169" fontId="93" fillId="0" borderId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35" fillId="0" borderId="0"/>
    <xf numFmtId="169" fontId="62" fillId="0" borderId="0"/>
    <xf numFmtId="169" fontId="62" fillId="0" borderId="0"/>
    <xf numFmtId="178" fontId="35" fillId="0" borderId="0"/>
    <xf numFmtId="169" fontId="62" fillId="0" borderId="0"/>
    <xf numFmtId="169" fontId="62" fillId="0" borderId="0"/>
    <xf numFmtId="179" fontId="62" fillId="0" borderId="0"/>
    <xf numFmtId="179" fontId="62" fillId="0" borderId="0"/>
    <xf numFmtId="181" fontId="62" fillId="0" borderId="0"/>
    <xf numFmtId="169" fontId="62" fillId="0" borderId="0"/>
    <xf numFmtId="169" fontId="62" fillId="0" borderId="0"/>
    <xf numFmtId="169" fontId="62" fillId="0" borderId="0"/>
    <xf numFmtId="0" fontId="62" fillId="0" borderId="0"/>
    <xf numFmtId="0" fontId="62" fillId="0" borderId="0"/>
    <xf numFmtId="0" fontId="62" fillId="0" borderId="0"/>
    <xf numFmtId="169" fontId="62" fillId="0" borderId="0"/>
    <xf numFmtId="179" fontId="62" fillId="0" borderId="0"/>
    <xf numFmtId="179" fontId="62" fillId="0" borderId="0"/>
    <xf numFmtId="0" fontId="62" fillId="0" borderId="0"/>
    <xf numFmtId="0" fontId="56" fillId="0" borderId="0"/>
    <xf numFmtId="0" fontId="56" fillId="0" borderId="0"/>
    <xf numFmtId="169" fontId="62" fillId="0" borderId="0"/>
    <xf numFmtId="179" fontId="62" fillId="0" borderId="0"/>
    <xf numFmtId="179" fontId="62" fillId="0" borderId="0"/>
    <xf numFmtId="169" fontId="62" fillId="0" borderId="0"/>
    <xf numFmtId="0" fontId="56" fillId="0" borderId="0"/>
    <xf numFmtId="0" fontId="62" fillId="0" borderId="0"/>
    <xf numFmtId="0" fontId="62" fillId="0" borderId="0"/>
    <xf numFmtId="169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169" fontId="62" fillId="0" borderId="0"/>
    <xf numFmtId="0" fontId="62" fillId="0" borderId="0"/>
    <xf numFmtId="0" fontId="62" fillId="0" borderId="0"/>
    <xf numFmtId="169" fontId="62" fillId="0" borderId="0"/>
    <xf numFmtId="169" fontId="62" fillId="0" borderId="0">
      <alignment vertical="center"/>
    </xf>
    <xf numFmtId="0" fontId="61" fillId="0" borderId="0">
      <alignment vertical="center"/>
    </xf>
    <xf numFmtId="179" fontId="75" fillId="0" borderId="0"/>
    <xf numFmtId="0" fontId="56" fillId="0" borderId="0"/>
    <xf numFmtId="169" fontId="61" fillId="0" borderId="0">
      <alignment vertical="center"/>
    </xf>
    <xf numFmtId="178" fontId="62" fillId="0" borderId="0"/>
    <xf numFmtId="169" fontId="61" fillId="0" borderId="0">
      <alignment vertical="center"/>
    </xf>
    <xf numFmtId="0" fontId="35" fillId="0" borderId="0"/>
    <xf numFmtId="0" fontId="35" fillId="0" borderId="0"/>
    <xf numFmtId="169" fontId="35" fillId="0" borderId="0"/>
    <xf numFmtId="178" fontId="39" fillId="0" borderId="0"/>
    <xf numFmtId="0" fontId="35" fillId="0" borderId="0"/>
    <xf numFmtId="179" fontId="61" fillId="0" borderId="0">
      <alignment vertical="center"/>
    </xf>
    <xf numFmtId="169" fontId="35" fillId="0" borderId="0"/>
    <xf numFmtId="169" fontId="75" fillId="0" borderId="0"/>
    <xf numFmtId="0" fontId="35" fillId="0" borderId="0"/>
    <xf numFmtId="169" fontId="56" fillId="0" borderId="0"/>
    <xf numFmtId="169" fontId="75" fillId="0" borderId="0"/>
    <xf numFmtId="169" fontId="75" fillId="0" borderId="0"/>
    <xf numFmtId="179" fontId="75" fillId="0" borderId="0"/>
    <xf numFmtId="169" fontId="62" fillId="0" borderId="0"/>
    <xf numFmtId="178" fontId="62" fillId="0" borderId="0"/>
    <xf numFmtId="169" fontId="61" fillId="0" borderId="0">
      <alignment vertical="center"/>
    </xf>
    <xf numFmtId="169" fontId="75" fillId="0" borderId="0"/>
    <xf numFmtId="0" fontId="61" fillId="0" borderId="0">
      <alignment vertical="center"/>
    </xf>
    <xf numFmtId="169" fontId="62" fillId="0" borderId="0"/>
    <xf numFmtId="0" fontId="36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93" fillId="0" borderId="0"/>
    <xf numFmtId="169" fontId="62" fillId="0" borderId="0"/>
    <xf numFmtId="0" fontId="62" fillId="0" borderId="0"/>
    <xf numFmtId="0" fontId="62" fillId="0" borderId="0"/>
    <xf numFmtId="169" fontId="62" fillId="0" borderId="0"/>
    <xf numFmtId="169" fontId="62" fillId="0" borderId="0"/>
    <xf numFmtId="169" fontId="62" fillId="0" borderId="0"/>
    <xf numFmtId="0" fontId="62" fillId="0" borderId="0"/>
    <xf numFmtId="179" fontId="62" fillId="0" borderId="0"/>
    <xf numFmtId="169" fontId="56" fillId="0" borderId="0"/>
    <xf numFmtId="0" fontId="32" fillId="0" borderId="0"/>
    <xf numFmtId="179" fontId="62" fillId="0" borderId="0"/>
    <xf numFmtId="0" fontId="32" fillId="0" borderId="0"/>
    <xf numFmtId="0" fontId="10" fillId="0" borderId="0"/>
    <xf numFmtId="0" fontId="62" fillId="0" borderId="0"/>
    <xf numFmtId="0" fontId="10" fillId="0" borderId="0"/>
    <xf numFmtId="0" fontId="62" fillId="0" borderId="0"/>
    <xf numFmtId="169" fontId="62" fillId="0" borderId="0"/>
    <xf numFmtId="169" fontId="56" fillId="0" borderId="0"/>
    <xf numFmtId="0" fontId="10" fillId="0" borderId="0"/>
    <xf numFmtId="0" fontId="7" fillId="0" borderId="0"/>
    <xf numFmtId="0" fontId="7" fillId="0" borderId="0"/>
    <xf numFmtId="169" fontId="35" fillId="0" borderId="0"/>
    <xf numFmtId="178" fontId="104" fillId="0" borderId="0"/>
    <xf numFmtId="178" fontId="35" fillId="0" borderId="0"/>
    <xf numFmtId="169" fontId="35" fillId="0" borderId="0"/>
    <xf numFmtId="169" fontId="35" fillId="0" borderId="0"/>
    <xf numFmtId="179" fontId="35" fillId="0" borderId="0"/>
    <xf numFmtId="0" fontId="10" fillId="0" borderId="0"/>
    <xf numFmtId="0" fontId="35" fillId="0" borderId="0"/>
    <xf numFmtId="0" fontId="35" fillId="0" borderId="0"/>
    <xf numFmtId="169" fontId="35" fillId="0" borderId="0"/>
    <xf numFmtId="179" fontId="35" fillId="0" borderId="0"/>
    <xf numFmtId="169" fontId="35" fillId="0" borderId="0"/>
    <xf numFmtId="0" fontId="36" fillId="0" borderId="0"/>
    <xf numFmtId="169" fontId="35" fillId="0" borderId="0"/>
    <xf numFmtId="169" fontId="35" fillId="0" borderId="0"/>
    <xf numFmtId="0" fontId="35" fillId="0" borderId="0"/>
    <xf numFmtId="179" fontId="35" fillId="0" borderId="0"/>
    <xf numFmtId="169" fontId="35" fillId="0" borderId="0"/>
    <xf numFmtId="169" fontId="62" fillId="0" borderId="0"/>
    <xf numFmtId="0" fontId="62" fillId="0" borderId="0"/>
    <xf numFmtId="0" fontId="32" fillId="0" borderId="0"/>
    <xf numFmtId="0" fontId="32" fillId="0" borderId="0"/>
    <xf numFmtId="169" fontId="62" fillId="0" borderId="0"/>
    <xf numFmtId="0" fontId="10" fillId="0" borderId="0"/>
    <xf numFmtId="169" fontId="56" fillId="0" borderId="0"/>
    <xf numFmtId="178" fontId="35" fillId="0" borderId="0"/>
    <xf numFmtId="169" fontId="37" fillId="0" borderId="0">
      <alignment vertical="center"/>
    </xf>
    <xf numFmtId="169" fontId="37" fillId="0" borderId="0">
      <alignment vertical="center"/>
    </xf>
    <xf numFmtId="0" fontId="7" fillId="0" borderId="0"/>
    <xf numFmtId="0" fontId="10" fillId="0" borderId="0"/>
    <xf numFmtId="0" fontId="56" fillId="0" borderId="0"/>
    <xf numFmtId="0" fontId="56" fillId="0" borderId="0"/>
    <xf numFmtId="169" fontId="62" fillId="0" borderId="0"/>
    <xf numFmtId="179" fontId="37" fillId="0" borderId="0">
      <alignment vertical="center"/>
    </xf>
    <xf numFmtId="169" fontId="56" fillId="0" borderId="0"/>
    <xf numFmtId="178" fontId="35" fillId="0" borderId="0"/>
    <xf numFmtId="0" fontId="10" fillId="0" borderId="0"/>
    <xf numFmtId="0" fontId="56" fillId="0" borderId="0"/>
    <xf numFmtId="0" fontId="56" fillId="0" borderId="0"/>
    <xf numFmtId="169" fontId="62" fillId="0" borderId="0"/>
    <xf numFmtId="169" fontId="62" fillId="0" borderId="0"/>
    <xf numFmtId="179" fontId="62" fillId="0" borderId="0"/>
    <xf numFmtId="179" fontId="62" fillId="0" borderId="0"/>
    <xf numFmtId="0" fontId="10" fillId="0" borderId="0"/>
    <xf numFmtId="0" fontId="56" fillId="0" borderId="0"/>
    <xf numFmtId="0" fontId="56" fillId="0" borderId="0"/>
    <xf numFmtId="0" fontId="7" fillId="0" borderId="0"/>
    <xf numFmtId="0" fontId="77" fillId="0" borderId="0"/>
    <xf numFmtId="0" fontId="77" fillId="0" borderId="0"/>
    <xf numFmtId="169" fontId="62" fillId="0" borderId="0"/>
    <xf numFmtId="178" fontId="35" fillId="0" borderId="0"/>
    <xf numFmtId="169" fontId="62" fillId="0" borderId="0"/>
    <xf numFmtId="169" fontId="62" fillId="0" borderId="0"/>
    <xf numFmtId="179" fontId="62" fillId="0" borderId="0"/>
    <xf numFmtId="179" fontId="62" fillId="0" borderId="0"/>
    <xf numFmtId="169" fontId="62" fillId="0" borderId="0"/>
    <xf numFmtId="178" fontId="35" fillId="0" borderId="0"/>
    <xf numFmtId="169" fontId="62" fillId="0" borderId="0"/>
    <xf numFmtId="179" fontId="62" fillId="0" borderId="0"/>
    <xf numFmtId="179" fontId="62" fillId="0" borderId="0"/>
    <xf numFmtId="178" fontId="35" fillId="0" borderId="0"/>
    <xf numFmtId="169" fontId="62" fillId="0" borderId="0"/>
    <xf numFmtId="179" fontId="62" fillId="0" borderId="0"/>
    <xf numFmtId="179" fontId="62" fillId="0" borderId="0"/>
    <xf numFmtId="169" fontId="62" fillId="0" borderId="0"/>
    <xf numFmtId="0" fontId="7" fillId="0" borderId="0"/>
    <xf numFmtId="169" fontId="62" fillId="0" borderId="0"/>
    <xf numFmtId="178" fontId="35" fillId="0" borderId="0"/>
    <xf numFmtId="169" fontId="62" fillId="0" borderId="0"/>
    <xf numFmtId="0" fontId="7" fillId="0" borderId="0"/>
    <xf numFmtId="169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0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0" fontId="62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79" fontId="62" fillId="0" borderId="0"/>
    <xf numFmtId="169" fontId="75" fillId="0" borderId="0"/>
    <xf numFmtId="169" fontId="75" fillId="0" borderId="0"/>
    <xf numFmtId="169" fontId="75" fillId="0" borderId="0"/>
    <xf numFmtId="0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0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79" fontId="75" fillId="0" borderId="0"/>
    <xf numFmtId="169" fontId="75" fillId="0" borderId="0"/>
    <xf numFmtId="169" fontId="75" fillId="0" borderId="0"/>
    <xf numFmtId="179" fontId="75" fillId="0" borderId="0"/>
    <xf numFmtId="169" fontId="75" fillId="0" borderId="0"/>
    <xf numFmtId="0" fontId="75" fillId="0" borderId="0"/>
    <xf numFmtId="169" fontId="75" fillId="0" borderId="0"/>
    <xf numFmtId="169" fontId="75" fillId="0" borderId="0"/>
    <xf numFmtId="0" fontId="75" fillId="0" borderId="0"/>
    <xf numFmtId="179" fontId="75" fillId="0" borderId="0"/>
    <xf numFmtId="0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0" fontId="10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62" fillId="0" borderId="0"/>
    <xf numFmtId="169" fontId="75" fillId="0" borderId="0"/>
    <xf numFmtId="169" fontId="75" fillId="0" borderId="0"/>
    <xf numFmtId="179" fontId="75" fillId="0" borderId="0"/>
    <xf numFmtId="169" fontId="75" fillId="0" borderId="0"/>
    <xf numFmtId="169" fontId="75" fillId="0" borderId="0"/>
    <xf numFmtId="179" fontId="62" fillId="0" borderId="0"/>
    <xf numFmtId="179" fontId="62" fillId="0" borderId="0"/>
    <xf numFmtId="169" fontId="62" fillId="0" borderId="0"/>
    <xf numFmtId="169" fontId="62" fillId="0" borderId="0"/>
    <xf numFmtId="179" fontId="62" fillId="0" borderId="0"/>
    <xf numFmtId="179" fontId="62" fillId="0" borderId="0"/>
    <xf numFmtId="169" fontId="62" fillId="0" borderId="0"/>
    <xf numFmtId="169" fontId="10" fillId="0" borderId="0"/>
    <xf numFmtId="0" fontId="75" fillId="0" borderId="0"/>
    <xf numFmtId="169" fontId="75" fillId="0" borderId="0"/>
    <xf numFmtId="169" fontId="62" fillId="0" borderId="0"/>
    <xf numFmtId="169" fontId="62" fillId="0" borderId="0"/>
    <xf numFmtId="0" fontId="75" fillId="0" borderId="0"/>
    <xf numFmtId="179" fontId="62" fillId="0" borderId="0"/>
    <xf numFmtId="179" fontId="62" fillId="0" borderId="0"/>
    <xf numFmtId="169" fontId="62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79" fontId="10" fillId="0" borderId="0"/>
    <xf numFmtId="0" fontId="10" fillId="0" borderId="0"/>
    <xf numFmtId="181" fontId="10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10" fillId="0" borderId="0"/>
    <xf numFmtId="181" fontId="62" fillId="0" borderId="0"/>
    <xf numFmtId="181" fontId="62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0" fontId="62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0" fontId="138" fillId="0" borderId="0"/>
    <xf numFmtId="169" fontId="10" fillId="0" borderId="0"/>
    <xf numFmtId="169" fontId="10" fillId="0" borderId="0"/>
    <xf numFmtId="169" fontId="62" fillId="0" borderId="0"/>
    <xf numFmtId="0" fontId="62" fillId="0" borderId="0"/>
    <xf numFmtId="169" fontId="62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62" fillId="0" borderId="0"/>
    <xf numFmtId="179" fontId="62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79" fontId="62" fillId="0" borderId="0"/>
    <xf numFmtId="181" fontId="62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62" fillId="0" borderId="0"/>
    <xf numFmtId="169" fontId="62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62" fillId="0" borderId="0"/>
    <xf numFmtId="169" fontId="75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75" fillId="0" borderId="0"/>
    <xf numFmtId="169" fontId="62" fillId="0" borderId="0"/>
    <xf numFmtId="169" fontId="10" fillId="0" borderId="0"/>
    <xf numFmtId="169" fontId="62" fillId="0" borderId="0"/>
    <xf numFmtId="169" fontId="62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62" fillId="0" borderId="0"/>
    <xf numFmtId="169" fontId="75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75" fillId="0" borderId="0"/>
    <xf numFmtId="169" fontId="62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0" fontId="56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62" fillId="0" borderId="0"/>
    <xf numFmtId="169" fontId="75" fillId="0" borderId="0"/>
    <xf numFmtId="169" fontId="62" fillId="0" borderId="0"/>
    <xf numFmtId="169" fontId="62" fillId="0" borderId="0"/>
    <xf numFmtId="169" fontId="75" fillId="0" borderId="0"/>
    <xf numFmtId="169" fontId="62" fillId="0" borderId="0"/>
    <xf numFmtId="169" fontId="62" fillId="0" borderId="0"/>
    <xf numFmtId="169" fontId="75" fillId="0" borderId="0"/>
    <xf numFmtId="169" fontId="62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0" fontId="56" fillId="0" borderId="0"/>
    <xf numFmtId="169" fontId="62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56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56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62" fillId="58" borderId="33" applyNumberFormat="0" applyFont="0" applyAlignment="0" applyProtection="0"/>
    <xf numFmtId="0" fontId="32" fillId="58" borderId="33" applyNumberFormat="0" applyFont="0" applyAlignment="0" applyProtection="0"/>
    <xf numFmtId="169" fontId="37" fillId="81" borderId="41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3" fillId="78" borderId="35" applyNumberFormat="0" applyAlignment="0" applyProtection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75" fillId="0" borderId="0"/>
    <xf numFmtId="169" fontId="75" fillId="0" borderId="0"/>
    <xf numFmtId="169" fontId="103" fillId="78" borderId="35" applyNumberFormat="0" applyAlignment="0" applyProtection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0" fontId="139" fillId="53" borderId="27" applyNumberFormat="0" applyAlignment="0" applyProtection="0"/>
    <xf numFmtId="0" fontId="64" fillId="53" borderId="27" applyNumberFormat="0" applyAlignment="0" applyProtection="0"/>
    <xf numFmtId="0" fontId="64" fillId="53" borderId="27" applyNumberFormat="0" applyAlignment="0" applyProtection="0"/>
    <xf numFmtId="169" fontId="75" fillId="0" borderId="0"/>
    <xf numFmtId="178" fontId="139" fillId="53" borderId="27" applyNumberFormat="0" applyAlignment="0" applyProtection="0"/>
    <xf numFmtId="169" fontId="109" fillId="78" borderId="1" applyNumberFormat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61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61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78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75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169" fontId="75" fillId="0" borderId="0"/>
    <xf numFmtId="4" fontId="43" fillId="82" borderId="3" applyNumberFormat="0" applyProtection="0">
      <alignment vertical="center"/>
    </xf>
    <xf numFmtId="169" fontId="75" fillId="0" borderId="0"/>
    <xf numFmtId="4" fontId="34" fillId="82" borderId="3" applyNumberFormat="0" applyProtection="0">
      <alignment vertical="center"/>
    </xf>
    <xf numFmtId="169" fontId="75" fillId="0" borderId="0"/>
    <xf numFmtId="4" fontId="34" fillId="82" borderId="3" applyNumberFormat="0" applyProtection="0">
      <alignment vertical="center"/>
    </xf>
    <xf numFmtId="4" fontId="34" fillId="82" borderId="3" applyNumberFormat="0" applyProtection="0">
      <alignment vertical="center"/>
    </xf>
    <xf numFmtId="169" fontId="75" fillId="0" borderId="0"/>
    <xf numFmtId="169" fontId="75" fillId="0" borderId="0"/>
    <xf numFmtId="4" fontId="34" fillId="82" borderId="3" applyNumberFormat="0" applyProtection="0">
      <alignment vertical="center"/>
    </xf>
    <xf numFmtId="4" fontId="141" fillId="3" borderId="3" applyNumberFormat="0" applyProtection="0">
      <alignment vertical="center"/>
    </xf>
    <xf numFmtId="169" fontId="75" fillId="0" borderId="0"/>
    <xf numFmtId="4" fontId="43" fillId="83" borderId="3" applyNumberFormat="0" applyProtection="0">
      <alignment horizontal="left" vertical="center" indent="1"/>
    </xf>
    <xf numFmtId="4" fontId="33" fillId="5" borderId="3" applyNumberFormat="0" applyProtection="0">
      <alignment horizontal="right" vertical="center"/>
    </xf>
    <xf numFmtId="4" fontId="33" fillId="4" borderId="3" applyNumberFormat="0" applyProtection="0">
      <alignment horizontal="right" vertical="center"/>
    </xf>
    <xf numFmtId="4" fontId="33" fillId="6" borderId="3" applyNumberFormat="0" applyProtection="0">
      <alignment horizontal="right" vertical="center"/>
    </xf>
    <xf numFmtId="4" fontId="33" fillId="8" borderId="3" applyNumberFormat="0" applyProtection="0">
      <alignment horizontal="right" vertical="center"/>
    </xf>
    <xf numFmtId="4" fontId="33" fillId="7" borderId="3" applyNumberFormat="0" applyProtection="0">
      <alignment horizontal="right" vertical="center"/>
    </xf>
    <xf numFmtId="4" fontId="33" fillId="2" borderId="3" applyNumberFormat="0" applyProtection="0">
      <alignment horizontal="right" vertical="center"/>
    </xf>
    <xf numFmtId="4" fontId="33" fillId="12" borderId="3" applyNumberFormat="0" applyProtection="0">
      <alignment horizontal="right" vertical="center"/>
    </xf>
    <xf numFmtId="4" fontId="33" fillId="11" borderId="3" applyNumberFormat="0" applyProtection="0">
      <alignment horizontal="right" vertical="center"/>
    </xf>
    <xf numFmtId="4" fontId="33" fillId="14" borderId="3" applyNumberFormat="0" applyProtection="0">
      <alignment horizontal="right" vertical="center"/>
    </xf>
    <xf numFmtId="169" fontId="75" fillId="0" borderId="0"/>
    <xf numFmtId="4" fontId="43" fillId="16" borderId="4" applyNumberFormat="0" applyProtection="0">
      <alignment horizontal="left" vertical="center" indent="1"/>
    </xf>
    <xf numFmtId="169" fontId="75" fillId="0" borderId="0"/>
    <xf numFmtId="4" fontId="34" fillId="16" borderId="4" applyNumberFormat="0" applyProtection="0">
      <alignment horizontal="left" vertical="center" indent="1"/>
    </xf>
    <xf numFmtId="169" fontId="75" fillId="0" borderId="0"/>
    <xf numFmtId="4" fontId="34" fillId="16" borderId="4" applyNumberFormat="0" applyProtection="0">
      <alignment horizontal="left" vertical="center" indent="1"/>
    </xf>
    <xf numFmtId="4" fontId="34" fillId="16" borderId="4" applyNumberFormat="0" applyProtection="0">
      <alignment horizontal="left" vertical="center" indent="1"/>
    </xf>
    <xf numFmtId="169" fontId="75" fillId="0" borderId="0"/>
    <xf numFmtId="169" fontId="75" fillId="0" borderId="0"/>
    <xf numFmtId="4" fontId="34" fillId="16" borderId="4" applyNumberFormat="0" applyProtection="0">
      <alignment horizontal="left" vertical="center" indent="1"/>
    </xf>
    <xf numFmtId="169" fontId="75" fillId="0" borderId="0"/>
    <xf numFmtId="4" fontId="43" fillId="18" borderId="0" applyNumberFormat="0" applyProtection="0">
      <alignment horizontal="left" vertical="center" indent="1"/>
    </xf>
    <xf numFmtId="169" fontId="75" fillId="0" borderId="0"/>
    <xf numFmtId="4" fontId="34" fillId="18" borderId="0" applyNumberFormat="0" applyProtection="0">
      <alignment horizontal="left" vertical="center" indent="1"/>
    </xf>
    <xf numFmtId="169" fontId="75" fillId="0" borderId="0"/>
    <xf numFmtId="4" fontId="34" fillId="18" borderId="0" applyNumberFormat="0" applyProtection="0">
      <alignment horizontal="left" vertical="center" indent="1"/>
    </xf>
    <xf numFmtId="4" fontId="34" fillId="18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34" fillId="18" borderId="0" applyNumberFormat="0" applyProtection="0">
      <alignment horizontal="left" vertical="center" indent="1"/>
    </xf>
    <xf numFmtId="4" fontId="34" fillId="19" borderId="0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75" fillId="0" borderId="0"/>
    <xf numFmtId="4" fontId="49" fillId="18" borderId="3" applyNumberFormat="0" applyProtection="0">
      <alignment horizontal="right" vertical="center"/>
    </xf>
    <xf numFmtId="169" fontId="75" fillId="0" borderId="0"/>
    <xf numFmtId="4" fontId="33" fillId="18" borderId="3" applyNumberFormat="0" applyProtection="0">
      <alignment horizontal="right" vertical="center"/>
    </xf>
    <xf numFmtId="169" fontId="75" fillId="0" borderId="0"/>
    <xf numFmtId="4" fontId="33" fillId="18" borderId="3" applyNumberFormat="0" applyProtection="0">
      <alignment horizontal="right" vertical="center"/>
    </xf>
    <xf numFmtId="169" fontId="75" fillId="0" borderId="0"/>
    <xf numFmtId="4" fontId="33" fillId="18" borderId="3" applyNumberFormat="0" applyProtection="0">
      <alignment horizontal="right" vertical="center"/>
    </xf>
    <xf numFmtId="169" fontId="75" fillId="0" borderId="0"/>
    <xf numFmtId="4" fontId="33" fillId="18" borderId="3" applyNumberFormat="0" applyProtection="0">
      <alignment horizontal="right" vertical="center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169" fontId="75" fillId="0" borderId="0"/>
    <xf numFmtId="169" fontId="75" fillId="0" borderId="0"/>
    <xf numFmtId="4" fontId="142" fillId="18" borderId="0" applyNumberFormat="0" applyProtection="0">
      <alignment horizontal="left" vertical="center" indent="1"/>
    </xf>
    <xf numFmtId="169" fontId="75" fillId="0" borderId="0"/>
    <xf numFmtId="4" fontId="142" fillId="18" borderId="0" applyNumberFormat="0" applyProtection="0">
      <alignment horizontal="left" vertical="center" indent="1"/>
    </xf>
    <xf numFmtId="4" fontId="142" fillId="18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142" fillId="18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142" fillId="19" borderId="0" applyNumberFormat="0" applyProtection="0">
      <alignment horizontal="left" vertical="center" indent="1"/>
    </xf>
    <xf numFmtId="169" fontId="75" fillId="0" borderId="0"/>
    <xf numFmtId="4" fontId="142" fillId="19" borderId="0" applyNumberFormat="0" applyProtection="0">
      <alignment horizontal="left" vertical="center" indent="1"/>
    </xf>
    <xf numFmtId="4" fontId="142" fillId="19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142" fillId="19" borderId="0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179" fontId="10" fillId="21" borderId="1" applyNumberFormat="0" applyProtection="0">
      <alignment horizontal="left" vertical="center" indent="1"/>
    </xf>
    <xf numFmtId="169" fontId="35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169" fontId="35" fillId="21" borderId="1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179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179" fontId="10" fillId="22" borderId="1" applyNumberFormat="0" applyProtection="0">
      <alignment horizontal="left" vertical="center" indent="1"/>
    </xf>
    <xf numFmtId="169" fontId="35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169" fontId="35" fillId="22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179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179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179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35" fillId="20" borderId="1" applyNumberFormat="0" applyProtection="0">
      <alignment horizontal="left" vertical="center" indent="1"/>
    </xf>
    <xf numFmtId="169" fontId="75" fillId="0" borderId="0"/>
    <xf numFmtId="169" fontId="10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169" fontId="75" fillId="0" borderId="0"/>
    <xf numFmtId="4" fontId="33" fillId="19" borderId="0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75" fillId="0" borderId="0"/>
    <xf numFmtId="4" fontId="33" fillId="19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33" fillId="19" borderId="0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4" fontId="33" fillId="25" borderId="3" applyNumberFormat="0" applyProtection="0">
      <alignment vertical="center"/>
    </xf>
    <xf numFmtId="4" fontId="143" fillId="25" borderId="3" applyNumberFormat="0" applyProtection="0">
      <alignment vertical="center"/>
    </xf>
    <xf numFmtId="4" fontId="34" fillId="18" borderId="6" applyNumberFormat="0" applyProtection="0">
      <alignment horizontal="left" vertical="center" indent="1"/>
    </xf>
    <xf numFmtId="169" fontId="75" fillId="0" borderId="0"/>
    <xf numFmtId="4" fontId="49" fillId="25" borderId="3" applyNumberFormat="0" applyProtection="0">
      <alignment horizontal="right" vertical="center"/>
    </xf>
    <xf numFmtId="169" fontId="75" fillId="0" borderId="0"/>
    <xf numFmtId="4" fontId="33" fillId="25" borderId="3" applyNumberFormat="0" applyProtection="0">
      <alignment horizontal="right" vertical="center"/>
    </xf>
    <xf numFmtId="169" fontId="75" fillId="0" borderId="0"/>
    <xf numFmtId="4" fontId="33" fillId="25" borderId="3" applyNumberFormat="0" applyProtection="0">
      <alignment horizontal="right" vertical="center"/>
    </xf>
    <xf numFmtId="4" fontId="33" fillId="25" borderId="3" applyNumberFormat="0" applyProtection="0">
      <alignment horizontal="right" vertical="center"/>
    </xf>
    <xf numFmtId="169" fontId="75" fillId="0" borderId="0"/>
    <xf numFmtId="169" fontId="75" fillId="0" borderId="0"/>
    <xf numFmtId="4" fontId="33" fillId="25" borderId="3" applyNumberFormat="0" applyProtection="0">
      <alignment horizontal="right" vertical="center"/>
    </xf>
    <xf numFmtId="4" fontId="143" fillId="25" borderId="3" applyNumberFormat="0" applyProtection="0">
      <alignment horizontal="right" vertical="center"/>
    </xf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35" fillId="20" borderId="1" applyNumberFormat="0" applyProtection="0">
      <alignment horizontal="left" vertical="center" indent="1"/>
    </xf>
    <xf numFmtId="178" fontId="10" fillId="20" borderId="1" applyNumberFormat="0" applyProtection="0">
      <alignment horizontal="left" vertical="center" indent="1"/>
    </xf>
    <xf numFmtId="169" fontId="75" fillId="0" borderId="0"/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169" fontId="75" fillId="0" borderId="0"/>
    <xf numFmtId="4" fontId="43" fillId="18" borderId="3" applyNumberFormat="0" applyProtection="0">
      <alignment horizontal="left" vertical="center" indent="1"/>
    </xf>
    <xf numFmtId="169" fontId="75" fillId="0" borderId="0"/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169" fontId="75" fillId="0" borderId="0"/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75" fillId="0" borderId="0"/>
    <xf numFmtId="4" fontId="144" fillId="83" borderId="0" applyNumberFormat="0" applyProtection="0">
      <alignment horizontal="left" vertical="center" indent="1"/>
    </xf>
    <xf numFmtId="169" fontId="44" fillId="0" borderId="0"/>
    <xf numFmtId="179" fontId="44" fillId="0" borderId="0"/>
    <xf numFmtId="0" fontId="44" fillId="0" borderId="0"/>
    <xf numFmtId="169" fontId="44" fillId="0" borderId="0"/>
    <xf numFmtId="169" fontId="44" fillId="0" borderId="0"/>
    <xf numFmtId="4" fontId="145" fillId="25" borderId="3" applyNumberFormat="0" applyProtection="0">
      <alignment horizontal="right" vertical="center"/>
    </xf>
    <xf numFmtId="169" fontId="9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9" fillId="0" borderId="0"/>
    <xf numFmtId="169" fontId="10" fillId="0" borderId="0" applyNumberFormat="0" applyFill="0" applyBorder="0" applyAlignment="0" applyProtection="0"/>
    <xf numFmtId="169" fontId="9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75" fillId="0" borderId="0"/>
    <xf numFmtId="169" fontId="9" fillId="0" borderId="0"/>
    <xf numFmtId="169" fontId="75" fillId="0" borderId="0"/>
    <xf numFmtId="169" fontId="9" fillId="0" borderId="0"/>
    <xf numFmtId="169" fontId="75" fillId="0" borderId="0"/>
    <xf numFmtId="169" fontId="9" fillId="0" borderId="0"/>
    <xf numFmtId="169" fontId="75" fillId="0" borderId="0"/>
    <xf numFmtId="169" fontId="75" fillId="0" borderId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9" fillId="0" borderId="0"/>
    <xf numFmtId="0" fontId="6" fillId="0" borderId="0"/>
    <xf numFmtId="0" fontId="35" fillId="0" borderId="0"/>
    <xf numFmtId="0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0" fontId="56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14" fillId="0" borderId="0" applyNumberFormat="0" applyFill="0" applyBorder="0" applyAlignment="0" applyProtection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114" fillId="0" borderId="0" applyNumberFormat="0" applyFill="0" applyBorder="0" applyAlignment="0" applyProtection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0" fontId="151" fillId="0" borderId="0" applyNumberFormat="0" applyFill="0" applyBorder="0" applyAlignment="0" applyProtection="0"/>
    <xf numFmtId="0" fontId="81" fillId="0" borderId="0" applyNumberFormat="0" applyFill="0" applyBorder="0" applyAlignment="0" applyProtection="0"/>
    <xf numFmtId="169" fontId="75" fillId="0" borderId="0"/>
    <xf numFmtId="0" fontId="81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78" fontId="151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0" fontId="153" fillId="0" borderId="34" applyNumberFormat="0" applyFill="0" applyAlignment="0" applyProtection="0"/>
    <xf numFmtId="0" fontId="79" fillId="0" borderId="34" applyNumberFormat="0" applyFill="0" applyAlignment="0" applyProtection="0"/>
    <xf numFmtId="0" fontId="79" fillId="0" borderId="34" applyNumberFormat="0" applyFill="0" applyAlignment="0" applyProtection="0"/>
    <xf numFmtId="169" fontId="75" fillId="0" borderId="0"/>
    <xf numFmtId="178" fontId="153" fillId="0" borderId="34" applyNumberFormat="0" applyFill="0" applyAlignment="0" applyProtection="0"/>
    <xf numFmtId="169" fontId="147" fillId="0" borderId="42" applyNumberFormat="0" applyFill="0" applyAlignment="0" applyProtection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152" fillId="0" borderId="0" applyNumberFormat="0" applyFill="0" applyBorder="0" applyAlignment="0" applyProtection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6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62" fillId="0" borderId="0" applyFont="0" applyFill="0" applyBorder="0" applyAlignment="0" applyProtection="0"/>
    <xf numFmtId="176" fontId="32" fillId="0" borderId="0" applyFont="0" applyFill="0" applyBorder="0" applyAlignment="0" applyProtection="0"/>
    <xf numFmtId="0" fontId="86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169" fontId="75" fillId="0" borderId="0"/>
    <xf numFmtId="178" fontId="86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75" fillId="0" borderId="0"/>
    <xf numFmtId="169" fontId="154" fillId="52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37" fillId="0" borderId="0"/>
    <xf numFmtId="0" fontId="66" fillId="55" borderId="0" applyNumberFormat="0" applyBorder="0" applyAlignment="0" applyProtection="0"/>
    <xf numFmtId="0" fontId="58" fillId="52" borderId="0" applyNumberFormat="0" applyBorder="0" applyAlignment="0" applyProtection="0"/>
    <xf numFmtId="0" fontId="56" fillId="58" borderId="33" applyNumberFormat="0" applyFont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0" fontId="10" fillId="0" borderId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58" fillId="0" borderId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5" fillId="58" borderId="33" applyNumberFormat="0" applyFont="0" applyAlignment="0" applyProtection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157" fillId="0" borderId="0"/>
    <xf numFmtId="9" fontId="157" fillId="0" borderId="0" applyFont="0" applyFill="0" applyBorder="0" applyAlignment="0" applyProtection="0"/>
    <xf numFmtId="185" fontId="9" fillId="0" borderId="0"/>
    <xf numFmtId="182" fontId="9" fillId="0" borderId="0"/>
    <xf numFmtId="185" fontId="75" fillId="28" borderId="0" applyNumberFormat="0" applyBorder="0" applyAlignment="0" applyProtection="0"/>
    <xf numFmtId="182" fontId="75" fillId="28" borderId="0" applyNumberFormat="0" applyBorder="0" applyAlignment="0" applyProtection="0"/>
    <xf numFmtId="0" fontId="75" fillId="28" borderId="0" applyNumberFormat="0" applyBorder="0" applyAlignment="0" applyProtection="0"/>
    <xf numFmtId="182" fontId="75" fillId="28" borderId="0" applyNumberFormat="0" applyBorder="0" applyAlignment="0" applyProtection="0"/>
    <xf numFmtId="185" fontId="75" fillId="29" borderId="0" applyNumberFormat="0" applyBorder="0" applyAlignment="0" applyProtection="0"/>
    <xf numFmtId="182" fontId="75" fillId="29" borderId="0" applyNumberFormat="0" applyBorder="0" applyAlignment="0" applyProtection="0"/>
    <xf numFmtId="0" fontId="75" fillId="29" borderId="0" applyNumberFormat="0" applyBorder="0" applyAlignment="0" applyProtection="0"/>
    <xf numFmtId="182" fontId="75" fillId="29" borderId="0" applyNumberFormat="0" applyBorder="0" applyAlignment="0" applyProtection="0"/>
    <xf numFmtId="185" fontId="75" fillId="30" borderId="0" applyNumberFormat="0" applyBorder="0" applyAlignment="0" applyProtection="0"/>
    <xf numFmtId="182" fontId="75" fillId="30" borderId="0" applyNumberFormat="0" applyBorder="0" applyAlignment="0" applyProtection="0"/>
    <xf numFmtId="0" fontId="75" fillId="30" borderId="0" applyNumberFormat="0" applyBorder="0" applyAlignment="0" applyProtection="0"/>
    <xf numFmtId="182" fontId="75" fillId="30" borderId="0" applyNumberFormat="0" applyBorder="0" applyAlignment="0" applyProtection="0"/>
    <xf numFmtId="185" fontId="75" fillId="31" borderId="0" applyNumberFormat="0" applyBorder="0" applyAlignment="0" applyProtection="0"/>
    <xf numFmtId="182" fontId="75" fillId="31" borderId="0" applyNumberFormat="0" applyBorder="0" applyAlignment="0" applyProtection="0"/>
    <xf numFmtId="0" fontId="75" fillId="31" borderId="0" applyNumberFormat="0" applyBorder="0" applyAlignment="0" applyProtection="0"/>
    <xf numFmtId="182" fontId="75" fillId="31" borderId="0" applyNumberFormat="0" applyBorder="0" applyAlignment="0" applyProtection="0"/>
    <xf numFmtId="185" fontId="75" fillId="32" borderId="0" applyNumberFormat="0" applyBorder="0" applyAlignment="0" applyProtection="0"/>
    <xf numFmtId="182" fontId="75" fillId="32" borderId="0" applyNumberFormat="0" applyBorder="0" applyAlignment="0" applyProtection="0"/>
    <xf numFmtId="0" fontId="75" fillId="32" borderId="0" applyNumberFormat="0" applyBorder="0" applyAlignment="0" applyProtection="0"/>
    <xf numFmtId="182" fontId="75" fillId="32" borderId="0" applyNumberFormat="0" applyBorder="0" applyAlignment="0" applyProtection="0"/>
    <xf numFmtId="185" fontId="75" fillId="33" borderId="0" applyNumberFormat="0" applyBorder="0" applyAlignment="0" applyProtection="0"/>
    <xf numFmtId="182" fontId="75" fillId="33" borderId="0" applyNumberFormat="0" applyBorder="0" applyAlignment="0" applyProtection="0"/>
    <xf numFmtId="0" fontId="75" fillId="33" borderId="0" applyNumberFormat="0" applyBorder="0" applyAlignment="0" applyProtection="0"/>
    <xf numFmtId="182" fontId="75" fillId="33" borderId="0" applyNumberFormat="0" applyBorder="0" applyAlignment="0" applyProtection="0"/>
    <xf numFmtId="185" fontId="75" fillId="34" borderId="0" applyNumberFormat="0" applyBorder="0" applyAlignment="0" applyProtection="0"/>
    <xf numFmtId="182" fontId="75" fillId="34" borderId="0" applyNumberFormat="0" applyBorder="0" applyAlignment="0" applyProtection="0"/>
    <xf numFmtId="0" fontId="75" fillId="34" borderId="0" applyNumberFormat="0" applyBorder="0" applyAlignment="0" applyProtection="0"/>
    <xf numFmtId="182" fontId="75" fillId="34" borderId="0" applyNumberFormat="0" applyBorder="0" applyAlignment="0" applyProtection="0"/>
    <xf numFmtId="185" fontId="75" fillId="35" borderId="0" applyNumberFormat="0" applyBorder="0" applyAlignment="0" applyProtection="0"/>
    <xf numFmtId="182" fontId="75" fillId="35" borderId="0" applyNumberFormat="0" applyBorder="0" applyAlignment="0" applyProtection="0"/>
    <xf numFmtId="0" fontId="75" fillId="35" borderId="0" applyNumberFormat="0" applyBorder="0" applyAlignment="0" applyProtection="0"/>
    <xf numFmtId="182" fontId="75" fillId="35" borderId="0" applyNumberFormat="0" applyBorder="0" applyAlignment="0" applyProtection="0"/>
    <xf numFmtId="185" fontId="75" fillId="36" borderId="0" applyNumberFormat="0" applyBorder="0" applyAlignment="0" applyProtection="0"/>
    <xf numFmtId="182" fontId="75" fillId="36" borderId="0" applyNumberFormat="0" applyBorder="0" applyAlignment="0" applyProtection="0"/>
    <xf numFmtId="0" fontId="75" fillId="36" borderId="0" applyNumberFormat="0" applyBorder="0" applyAlignment="0" applyProtection="0"/>
    <xf numFmtId="182" fontId="75" fillId="36" borderId="0" applyNumberFormat="0" applyBorder="0" applyAlignment="0" applyProtection="0"/>
    <xf numFmtId="185" fontId="75" fillId="37" borderId="0" applyNumberFormat="0" applyBorder="0" applyAlignment="0" applyProtection="0"/>
    <xf numFmtId="182" fontId="75" fillId="37" borderId="0" applyNumberFormat="0" applyBorder="0" applyAlignment="0" applyProtection="0"/>
    <xf numFmtId="0" fontId="75" fillId="37" borderId="0" applyNumberFormat="0" applyBorder="0" applyAlignment="0" applyProtection="0"/>
    <xf numFmtId="182" fontId="75" fillId="37" borderId="0" applyNumberFormat="0" applyBorder="0" applyAlignment="0" applyProtection="0"/>
    <xf numFmtId="185" fontId="75" fillId="38" borderId="0" applyNumberFormat="0" applyBorder="0" applyAlignment="0" applyProtection="0"/>
    <xf numFmtId="182" fontId="75" fillId="38" borderId="0" applyNumberFormat="0" applyBorder="0" applyAlignment="0" applyProtection="0"/>
    <xf numFmtId="0" fontId="75" fillId="38" borderId="0" applyNumberFormat="0" applyBorder="0" applyAlignment="0" applyProtection="0"/>
    <xf numFmtId="182" fontId="75" fillId="38" borderId="0" applyNumberFormat="0" applyBorder="0" applyAlignment="0" applyProtection="0"/>
    <xf numFmtId="185" fontId="75" fillId="39" borderId="0" applyNumberFormat="0" applyBorder="0" applyAlignment="0" applyProtection="0"/>
    <xf numFmtId="182" fontId="75" fillId="39" borderId="0" applyNumberFormat="0" applyBorder="0" applyAlignment="0" applyProtection="0"/>
    <xf numFmtId="0" fontId="75" fillId="39" borderId="0" applyNumberFormat="0" applyBorder="0" applyAlignment="0" applyProtection="0"/>
    <xf numFmtId="182" fontId="75" fillId="39" borderId="0" applyNumberFormat="0" applyBorder="0" applyAlignment="0" applyProtection="0"/>
    <xf numFmtId="0" fontId="169" fillId="40" borderId="0" applyNumberFormat="0" applyBorder="0" applyAlignment="0" applyProtection="0"/>
    <xf numFmtId="182" fontId="169" fillId="40" borderId="0" applyNumberFormat="0" applyBorder="0" applyAlignment="0" applyProtection="0"/>
    <xf numFmtId="0" fontId="169" fillId="41" borderId="0" applyNumberFormat="0" applyBorder="0" applyAlignment="0" applyProtection="0"/>
    <xf numFmtId="182" fontId="169" fillId="41" borderId="0" applyNumberFormat="0" applyBorder="0" applyAlignment="0" applyProtection="0"/>
    <xf numFmtId="0" fontId="169" fillId="42" borderId="0" applyNumberFormat="0" applyBorder="0" applyAlignment="0" applyProtection="0"/>
    <xf numFmtId="182" fontId="169" fillId="42" borderId="0" applyNumberFormat="0" applyBorder="0" applyAlignment="0" applyProtection="0"/>
    <xf numFmtId="0" fontId="169" fillId="43" borderId="0" applyNumberFormat="0" applyBorder="0" applyAlignment="0" applyProtection="0"/>
    <xf numFmtId="182" fontId="169" fillId="43" borderId="0" applyNumberFormat="0" applyBorder="0" applyAlignment="0" applyProtection="0"/>
    <xf numFmtId="0" fontId="169" fillId="44" borderId="0" applyNumberFormat="0" applyBorder="0" applyAlignment="0" applyProtection="0"/>
    <xf numFmtId="182" fontId="169" fillId="44" borderId="0" applyNumberFormat="0" applyBorder="0" applyAlignment="0" applyProtection="0"/>
    <xf numFmtId="0" fontId="169" fillId="45" borderId="0" applyNumberFormat="0" applyBorder="0" applyAlignment="0" applyProtection="0"/>
    <xf numFmtId="182" fontId="169" fillId="45" borderId="0" applyNumberFormat="0" applyBorder="0" applyAlignment="0" applyProtection="0"/>
    <xf numFmtId="0" fontId="9" fillId="0" borderId="0"/>
    <xf numFmtId="185" fontId="7" fillId="0" borderId="0"/>
    <xf numFmtId="182" fontId="7" fillId="0" borderId="0"/>
    <xf numFmtId="182" fontId="7" fillId="0" borderId="0"/>
    <xf numFmtId="185" fontId="7" fillId="0" borderId="0"/>
    <xf numFmtId="182" fontId="10" fillId="0" borderId="0"/>
    <xf numFmtId="185" fontId="10" fillId="0" borderId="0"/>
    <xf numFmtId="182" fontId="7" fillId="0" borderId="0"/>
    <xf numFmtId="185" fontId="7" fillId="0" borderId="0"/>
    <xf numFmtId="182" fontId="13" fillId="0" borderId="0"/>
    <xf numFmtId="185" fontId="13" fillId="0" borderId="0"/>
    <xf numFmtId="182" fontId="10" fillId="0" borderId="0"/>
    <xf numFmtId="0" fontId="10" fillId="0" borderId="0"/>
    <xf numFmtId="182" fontId="10" fillId="0" borderId="0"/>
    <xf numFmtId="186" fontId="10" fillId="0" borderId="0"/>
    <xf numFmtId="182" fontId="9" fillId="0" borderId="0"/>
    <xf numFmtId="0" fontId="9" fillId="0" borderId="0"/>
    <xf numFmtId="0" fontId="35" fillId="0" borderId="0"/>
    <xf numFmtId="182" fontId="10" fillId="0" borderId="0"/>
    <xf numFmtId="0" fontId="169" fillId="46" borderId="0" applyNumberFormat="0" applyBorder="0" applyAlignment="0" applyProtection="0"/>
    <xf numFmtId="182" fontId="169" fillId="46" borderId="0" applyNumberFormat="0" applyBorder="0" applyAlignment="0" applyProtection="0"/>
    <xf numFmtId="0" fontId="169" fillId="47" borderId="0" applyNumberFormat="0" applyBorder="0" applyAlignment="0" applyProtection="0"/>
    <xf numFmtId="182" fontId="169" fillId="47" borderId="0" applyNumberFormat="0" applyBorder="0" applyAlignment="0" applyProtection="0"/>
    <xf numFmtId="0" fontId="169" fillId="48" borderId="0" applyNumberFormat="0" applyBorder="0" applyAlignment="0" applyProtection="0"/>
    <xf numFmtId="182" fontId="169" fillId="48" borderId="0" applyNumberFormat="0" applyBorder="0" applyAlignment="0" applyProtection="0"/>
    <xf numFmtId="0" fontId="169" fillId="49" borderId="0" applyNumberFormat="0" applyBorder="0" applyAlignment="0" applyProtection="0"/>
    <xf numFmtId="182" fontId="169" fillId="49" borderId="0" applyNumberFormat="0" applyBorder="0" applyAlignment="0" applyProtection="0"/>
    <xf numFmtId="0" fontId="169" fillId="50" borderId="0" applyNumberFormat="0" applyBorder="0" applyAlignment="0" applyProtection="0"/>
    <xf numFmtId="182" fontId="169" fillId="50" borderId="0" applyNumberFormat="0" applyBorder="0" applyAlignment="0" applyProtection="0"/>
    <xf numFmtId="0" fontId="169" fillId="51" borderId="0" applyNumberFormat="0" applyBorder="0" applyAlignment="0" applyProtection="0"/>
    <xf numFmtId="182" fontId="169" fillId="51" borderId="0" applyNumberFormat="0" applyBorder="0" applyAlignment="0" applyProtection="0"/>
    <xf numFmtId="3" fontId="159" fillId="0" borderId="0"/>
    <xf numFmtId="187" fontId="10" fillId="0" borderId="12" applyAlignment="0" applyProtection="0"/>
    <xf numFmtId="167" fontId="104" fillId="0" borderId="0" applyFont="0" applyFill="0" applyBorder="0" applyAlignment="0" applyProtection="0"/>
    <xf numFmtId="184" fontId="7" fillId="0" borderId="0" applyFont="0" applyFill="0" applyBorder="0" applyAlignment="0" applyProtection="0"/>
    <xf numFmtId="184" fontId="10" fillId="0" borderId="0" applyFont="0" applyFill="0" applyBorder="0" applyAlignment="0" applyProtection="0"/>
    <xf numFmtId="164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7" fillId="0" borderId="0" applyFont="0" applyFill="0" applyBorder="0" applyAlignment="0" applyProtection="0"/>
    <xf numFmtId="175" fontId="160" fillId="0" borderId="0" applyFont="0" applyFill="0" applyBorder="0" applyAlignment="0" applyProtection="0"/>
    <xf numFmtId="183" fontId="7" fillId="0" borderId="0" applyFont="0" applyFill="0" applyBorder="0" applyAlignment="0" applyProtection="0"/>
    <xf numFmtId="175" fontId="35" fillId="0" borderId="0" applyFont="0" applyFill="0" applyBorder="0" applyAlignment="0" applyProtection="0"/>
    <xf numFmtId="183" fontId="10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0" fontId="106" fillId="65" borderId="35" applyNumberFormat="0" applyAlignment="0" applyProtection="0"/>
    <xf numFmtId="182" fontId="106" fillId="65" borderId="35" applyNumberFormat="0" applyAlignment="0" applyProtection="0"/>
    <xf numFmtId="0" fontId="170" fillId="54" borderId="26" applyNumberFormat="0" applyAlignment="0" applyProtection="0"/>
    <xf numFmtId="182" fontId="170" fillId="54" borderId="26" applyNumberFormat="0" applyAlignment="0" applyProtection="0"/>
    <xf numFmtId="0" fontId="108" fillId="78" borderId="1" applyNumberFormat="0" applyAlignment="0" applyProtection="0"/>
    <xf numFmtId="182" fontId="108" fillId="78" borderId="1" applyNumberFormat="0" applyAlignment="0" applyProtection="0"/>
    <xf numFmtId="0" fontId="171" fillId="53" borderId="27" applyNumberFormat="0" applyAlignment="0" applyProtection="0"/>
    <xf numFmtId="182" fontId="171" fillId="53" borderId="27" applyNumberFormat="0" applyAlignment="0" applyProtection="0"/>
    <xf numFmtId="0" fontId="110" fillId="62" borderId="0" applyNumberFormat="0" applyBorder="0" applyAlignment="0" applyProtection="0"/>
    <xf numFmtId="182" fontId="110" fillId="62" borderId="0" applyNumberFormat="0" applyBorder="0" applyAlignment="0" applyProtection="0"/>
    <xf numFmtId="0" fontId="172" fillId="55" borderId="0" applyNumberFormat="0" applyBorder="0" applyAlignment="0" applyProtection="0"/>
    <xf numFmtId="182" fontId="172" fillId="55" borderId="0" applyNumberFormat="0" applyBorder="0" applyAlignment="0" applyProtection="0"/>
    <xf numFmtId="4" fontId="161" fillId="0" borderId="0">
      <alignment vertical="center"/>
    </xf>
    <xf numFmtId="184" fontId="7" fillId="0" borderId="0" applyFont="0" applyFill="0" applyBorder="0" applyAlignment="0" applyProtection="0"/>
    <xf numFmtId="184" fontId="7" fillId="0" borderId="0" applyFont="0" applyFill="0" applyBorder="0" applyAlignment="0" applyProtection="0"/>
    <xf numFmtId="167" fontId="35" fillId="0" borderId="0" applyFont="0" applyFill="0" applyBorder="0" applyAlignment="0" applyProtection="0"/>
    <xf numFmtId="184" fontId="7" fillId="0" borderId="0" applyFont="0" applyFill="0" applyBorder="0" applyAlignment="0" applyProtection="0"/>
    <xf numFmtId="184" fontId="13" fillId="0" borderId="0" applyFont="0" applyFill="0" applyBorder="0" applyAlignment="0" applyProtection="0"/>
    <xf numFmtId="184" fontId="10" fillId="0" borderId="0" applyFont="0" applyFill="0" applyBorder="0" applyAlignment="0" applyProtection="0"/>
    <xf numFmtId="184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85" fontId="7" fillId="0" borderId="0" applyFont="0" applyFill="0" applyBorder="0" applyAlignment="0" applyProtection="0"/>
    <xf numFmtId="182" fontId="7" fillId="0" borderId="0" applyFont="0" applyFill="0" applyBorder="0" applyAlignment="0" applyProtection="0"/>
    <xf numFmtId="38" fontId="11" fillId="24" borderId="0" applyNumberFormat="0" applyBorder="0" applyAlignment="0" applyProtection="0"/>
    <xf numFmtId="0" fontId="31" fillId="0" borderId="0" applyNumberFormat="0" applyFill="0" applyBorder="0" applyAlignment="0" applyProtection="0">
      <alignment vertical="top"/>
      <protection locked="0"/>
    </xf>
    <xf numFmtId="182" fontId="31" fillId="0" borderId="0" applyNumberFormat="0" applyFill="0" applyBorder="0" applyAlignment="0" applyProtection="0">
      <alignment vertical="top"/>
      <protection locked="0"/>
    </xf>
    <xf numFmtId="182" fontId="173" fillId="0" borderId="0" applyNumberFormat="0" applyFill="0" applyBorder="0" applyAlignment="0" applyProtection="0">
      <alignment vertical="top"/>
      <protection locked="0"/>
    </xf>
    <xf numFmtId="10" fontId="11" fillId="26" borderId="2" applyNumberFormat="0" applyBorder="0" applyAlignment="0" applyProtection="0"/>
    <xf numFmtId="188" fontId="162" fillId="0" borderId="0" applyFont="0" applyFill="0" applyBorder="0" applyAlignment="0" applyProtection="0"/>
    <xf numFmtId="189" fontId="162" fillId="0" borderId="0" applyFont="0" applyFill="0" applyBorder="0" applyAlignment="0" applyProtection="0"/>
    <xf numFmtId="0" fontId="131" fillId="0" borderId="40" applyNumberFormat="0" applyFill="0" applyAlignment="0" applyProtection="0"/>
    <xf numFmtId="182" fontId="131" fillId="0" borderId="40" applyNumberFormat="0" applyFill="0" applyAlignment="0" applyProtection="0"/>
    <xf numFmtId="0" fontId="174" fillId="0" borderId="32" applyNumberFormat="0" applyFill="0" applyAlignment="0" applyProtection="0"/>
    <xf numFmtId="182" fontId="174" fillId="0" borderId="32" applyNumberFormat="0" applyFill="0" applyAlignment="0" applyProtection="0"/>
    <xf numFmtId="182" fontId="133" fillId="56" borderId="31" applyNumberFormat="0" applyAlignment="0" applyProtection="0"/>
    <xf numFmtId="41" fontId="104" fillId="0" borderId="0" applyFont="0" applyFill="0" applyBorder="0" applyAlignment="0" applyProtection="0"/>
    <xf numFmtId="43" fontId="104" fillId="0" borderId="0" applyFont="0" applyFill="0" applyBorder="0" applyAlignment="0" applyProtection="0"/>
    <xf numFmtId="190" fontId="10" fillId="0" borderId="0" applyFont="0" applyFill="0" applyBorder="0" applyAlignment="0" applyProtection="0"/>
    <xf numFmtId="191" fontId="10" fillId="0" borderId="0" applyFont="0" applyFill="0" applyBorder="0" applyAlignment="0" applyProtection="0"/>
    <xf numFmtId="192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0" fontId="175" fillId="0" borderId="28" applyNumberFormat="0" applyFill="0" applyAlignment="0" applyProtection="0"/>
    <xf numFmtId="182" fontId="175" fillId="0" borderId="28" applyNumberFormat="0" applyFill="0" applyAlignment="0" applyProtection="0"/>
    <xf numFmtId="0" fontId="176" fillId="0" borderId="29" applyNumberFormat="0" applyFill="0" applyAlignment="0" applyProtection="0"/>
    <xf numFmtId="182" fontId="176" fillId="0" borderId="29" applyNumberFormat="0" applyFill="0" applyAlignment="0" applyProtection="0"/>
    <xf numFmtId="0" fontId="177" fillId="0" borderId="30" applyNumberFormat="0" applyFill="0" applyAlignment="0" applyProtection="0"/>
    <xf numFmtId="182" fontId="177" fillId="0" borderId="30" applyNumberFormat="0" applyFill="0" applyAlignment="0" applyProtection="0"/>
    <xf numFmtId="0" fontId="177" fillId="0" borderId="0" applyNumberFormat="0" applyFill="0" applyBorder="0" applyAlignment="0" applyProtection="0"/>
    <xf numFmtId="182" fontId="177" fillId="0" borderId="0" applyNumberFormat="0" applyFill="0" applyBorder="0" applyAlignment="0" applyProtection="0"/>
    <xf numFmtId="0" fontId="178" fillId="57" borderId="0" applyNumberFormat="0" applyBorder="0" applyAlignment="0" applyProtection="0"/>
    <xf numFmtId="182" fontId="178" fillId="57" borderId="0" applyNumberFormat="0" applyBorder="0" applyAlignment="0" applyProtection="0"/>
    <xf numFmtId="185" fontId="163" fillId="0" borderId="0"/>
    <xf numFmtId="182" fontId="163" fillId="0" borderId="0"/>
    <xf numFmtId="194" fontId="7" fillId="0" borderId="0"/>
    <xf numFmtId="194" fontId="7" fillId="0" borderId="0"/>
    <xf numFmtId="195" fontId="10" fillId="0" borderId="0"/>
    <xf numFmtId="182" fontId="10" fillId="0" borderId="0"/>
    <xf numFmtId="0" fontId="10" fillId="0" borderId="0"/>
    <xf numFmtId="182" fontId="56" fillId="0" borderId="0"/>
    <xf numFmtId="0" fontId="56" fillId="0" borderId="0"/>
    <xf numFmtId="182" fontId="56" fillId="0" borderId="0"/>
    <xf numFmtId="0" fontId="56" fillId="0" borderId="0"/>
    <xf numFmtId="182" fontId="56" fillId="0" borderId="0"/>
    <xf numFmtId="0" fontId="56" fillId="0" borderId="0"/>
    <xf numFmtId="182" fontId="56" fillId="0" borderId="0"/>
    <xf numFmtId="182" fontId="56" fillId="0" borderId="0"/>
    <xf numFmtId="182" fontId="56" fillId="0" borderId="0"/>
    <xf numFmtId="0" fontId="56" fillId="0" borderId="0"/>
    <xf numFmtId="0" fontId="10" fillId="0" borderId="0"/>
    <xf numFmtId="182" fontId="10" fillId="0" borderId="0"/>
    <xf numFmtId="182" fontId="56" fillId="0" borderId="0"/>
    <xf numFmtId="0" fontId="10" fillId="0" borderId="0"/>
    <xf numFmtId="185" fontId="10" fillId="0" borderId="0"/>
    <xf numFmtId="182" fontId="56" fillId="0" borderId="0"/>
    <xf numFmtId="0" fontId="56" fillId="0" borderId="0"/>
    <xf numFmtId="182" fontId="56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82" fontId="35" fillId="0" borderId="0"/>
    <xf numFmtId="182" fontId="104" fillId="0" borderId="0"/>
    <xf numFmtId="185" fontId="104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82" fontId="10" fillId="0" borderId="0"/>
    <xf numFmtId="0" fontId="10" fillId="0" borderId="0"/>
    <xf numFmtId="182" fontId="7" fillId="0" borderId="0"/>
    <xf numFmtId="185" fontId="7" fillId="0" borderId="0"/>
    <xf numFmtId="182" fontId="10" fillId="0" borderId="0"/>
    <xf numFmtId="0" fontId="10" fillId="0" borderId="0"/>
    <xf numFmtId="182" fontId="10" fillId="0" borderId="0"/>
    <xf numFmtId="0" fontId="10" fillId="0" borderId="0"/>
    <xf numFmtId="182" fontId="10" fillId="0" borderId="0"/>
    <xf numFmtId="0" fontId="10" fillId="0" borderId="0"/>
    <xf numFmtId="182" fontId="10" fillId="0" borderId="0"/>
    <xf numFmtId="0" fontId="10" fillId="0" borderId="0"/>
    <xf numFmtId="0" fontId="10" fillId="0" borderId="0"/>
    <xf numFmtId="0" fontId="10" fillId="0" borderId="0"/>
    <xf numFmtId="0" fontId="75" fillId="0" borderId="0"/>
    <xf numFmtId="182" fontId="75" fillId="0" borderId="0"/>
    <xf numFmtId="0" fontId="10" fillId="0" borderId="0"/>
    <xf numFmtId="182" fontId="10" fillId="0" borderId="0"/>
    <xf numFmtId="0" fontId="10" fillId="0" borderId="0"/>
    <xf numFmtId="0" fontId="75" fillId="0" borderId="0"/>
    <xf numFmtId="182" fontId="10" fillId="0" borderId="0"/>
    <xf numFmtId="0" fontId="7" fillId="0" borderId="0"/>
    <xf numFmtId="185" fontId="10" fillId="0" borderId="0"/>
    <xf numFmtId="182" fontId="10" fillId="0" borderId="0"/>
    <xf numFmtId="0" fontId="7" fillId="0" borderId="0"/>
    <xf numFmtId="182" fontId="7" fillId="0" borderId="0"/>
    <xf numFmtId="182" fontId="10" fillId="0" borderId="0"/>
    <xf numFmtId="185" fontId="75" fillId="0" borderId="0"/>
    <xf numFmtId="185" fontId="75" fillId="0" borderId="0"/>
    <xf numFmtId="182" fontId="75" fillId="0" borderId="0"/>
    <xf numFmtId="182" fontId="75" fillId="0" borderId="0"/>
    <xf numFmtId="185" fontId="75" fillId="0" borderId="0"/>
    <xf numFmtId="185" fontId="75" fillId="0" borderId="0"/>
    <xf numFmtId="182" fontId="75" fillId="0" borderId="0"/>
    <xf numFmtId="182" fontId="75" fillId="0" borderId="0"/>
    <xf numFmtId="185" fontId="56" fillId="0" borderId="0"/>
    <xf numFmtId="182" fontId="56" fillId="0" borderId="0"/>
    <xf numFmtId="185" fontId="7" fillId="0" borderId="0"/>
    <xf numFmtId="182" fontId="7" fillId="0" borderId="0"/>
    <xf numFmtId="185" fontId="13" fillId="0" borderId="0"/>
    <xf numFmtId="182" fontId="13" fillId="0" borderId="0"/>
    <xf numFmtId="185" fontId="164" fillId="0" borderId="0" applyNumberFormat="0" applyFill="0" applyBorder="0" applyProtection="0"/>
    <xf numFmtId="182" fontId="164" fillId="0" borderId="0" applyNumberFormat="0" applyFill="0" applyBorder="0" applyProtection="0"/>
    <xf numFmtId="0" fontId="10" fillId="0" borderId="0"/>
    <xf numFmtId="182" fontId="10" fillId="0" borderId="0"/>
    <xf numFmtId="0" fontId="179" fillId="53" borderId="26" applyNumberFormat="0" applyAlignment="0" applyProtection="0"/>
    <xf numFmtId="182" fontId="179" fillId="53" borderId="26" applyNumberFormat="0" applyAlignment="0" applyProtection="0"/>
    <xf numFmtId="185" fontId="10" fillId="0" borderId="0" applyFont="0" applyFill="0" applyBorder="0" applyAlignment="0" applyProtection="0"/>
    <xf numFmtId="185" fontId="10" fillId="0" borderId="0" applyFont="0" applyFill="0" applyBorder="0" applyAlignment="0" applyProtection="0"/>
    <xf numFmtId="9" fontId="5" fillId="0" borderId="0" applyFont="0" applyFill="0" applyBorder="0" applyAlignment="0" applyProtection="0"/>
    <xf numFmtId="10" fontId="10" fillId="0" borderId="0" applyFont="0" applyFill="0" applyBorder="0" applyAlignment="0" applyProtection="0"/>
    <xf numFmtId="10" fontId="10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75" fillId="0" borderId="0" applyFont="0" applyFill="0" applyBorder="0" applyAlignment="0" applyProtection="0"/>
    <xf numFmtId="9" fontId="75" fillId="0" borderId="0" applyFont="0" applyFill="0" applyBorder="0" applyAlignment="0" applyProtection="0"/>
    <xf numFmtId="3" fontId="165" fillId="0" borderId="0"/>
    <xf numFmtId="4" fontId="34" fillId="82" borderId="3" applyNumberFormat="0" applyProtection="0">
      <alignment vertical="center"/>
    </xf>
    <xf numFmtId="4" fontId="34" fillId="3" borderId="3" applyNumberFormat="0" applyProtection="0">
      <alignment vertical="center"/>
    </xf>
    <xf numFmtId="4" fontId="43" fillId="83" borderId="3" applyNumberFormat="0" applyProtection="0">
      <alignment horizontal="left" vertical="center" indent="1"/>
    </xf>
    <xf numFmtId="4" fontId="43" fillId="82" borderId="3" applyNumberFormat="0" applyProtection="0">
      <alignment horizontal="left" vertical="center" indent="1"/>
    </xf>
    <xf numFmtId="4" fontId="33" fillId="18" borderId="3" applyNumberFormat="0" applyProtection="0">
      <alignment horizontal="right" vertical="center"/>
    </xf>
    <xf numFmtId="4" fontId="142" fillId="17" borderId="1" applyNumberFormat="0" applyProtection="0">
      <alignment horizontal="left" vertical="center" indent="1"/>
    </xf>
    <xf numFmtId="4" fontId="142" fillId="21" borderId="1" applyNumberFormat="0" applyProtection="0">
      <alignment horizontal="left" vertical="center" indent="1"/>
    </xf>
    <xf numFmtId="196" fontId="10" fillId="21" borderId="1" applyNumberFormat="0" applyProtection="0">
      <alignment horizontal="left" vertical="center" indent="1"/>
    </xf>
    <xf numFmtId="196" fontId="10" fillId="21" borderId="1" applyNumberFormat="0" applyProtection="0">
      <alignment horizontal="left" vertical="center" indent="1"/>
    </xf>
    <xf numFmtId="196" fontId="10" fillId="22" borderId="1" applyNumberFormat="0" applyProtection="0">
      <alignment horizontal="left" vertical="center" indent="1"/>
    </xf>
    <xf numFmtId="196" fontId="10" fillId="22" borderId="1" applyNumberFormat="0" applyProtection="0">
      <alignment horizontal="left" vertical="center" indent="1"/>
    </xf>
    <xf numFmtId="196" fontId="10" fillId="24" borderId="1" applyNumberFormat="0" applyProtection="0">
      <alignment horizontal="left" vertical="center" indent="1"/>
    </xf>
    <xf numFmtId="196" fontId="10" fillId="24" borderId="1" applyNumberFormat="0" applyProtection="0">
      <alignment horizontal="left" vertical="center" indent="1"/>
    </xf>
    <xf numFmtId="196" fontId="10" fillId="20" borderId="1" applyNumberFormat="0" applyProtection="0">
      <alignment horizontal="left" vertical="center" indent="1"/>
    </xf>
    <xf numFmtId="196" fontId="10" fillId="20" borderId="1" applyNumberFormat="0" applyProtection="0">
      <alignment horizontal="left" vertical="center" indent="1"/>
    </xf>
    <xf numFmtId="196" fontId="10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4" fontId="33" fillId="25" borderId="3" applyNumberFormat="0" applyProtection="0">
      <alignment horizontal="right" vertical="center"/>
    </xf>
    <xf numFmtId="4" fontId="33" fillId="25" borderId="3" applyNumberFormat="0" applyProtection="0">
      <alignment horizontal="right" vertical="center"/>
    </xf>
    <xf numFmtId="4" fontId="34" fillId="18" borderId="3" applyNumberFormat="0" applyProtection="0">
      <alignment horizontal="left" vertical="center" indent="1"/>
    </xf>
    <xf numFmtId="4" fontId="40" fillId="84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185" fontId="40" fillId="23" borderId="3" applyNumberFormat="0" applyProtection="0">
      <alignment horizontal="left" vertical="top" indent="1"/>
    </xf>
    <xf numFmtId="182" fontId="40" fillId="23" borderId="3" applyNumberFormat="0" applyProtection="0">
      <alignment horizontal="left" vertical="top" indent="1"/>
    </xf>
    <xf numFmtId="4" fontId="166" fillId="85" borderId="0" applyNumberFormat="0" applyProtection="0">
      <alignment horizontal="left" vertical="center" indent="1"/>
    </xf>
    <xf numFmtId="196" fontId="167" fillId="0" borderId="0"/>
    <xf numFmtId="4" fontId="144" fillId="82" borderId="0" applyNumberFormat="0" applyProtection="0">
      <alignment horizontal="left" vertical="center" indent="1"/>
    </xf>
    <xf numFmtId="4" fontId="166" fillId="85" borderId="0" applyNumberFormat="0" applyProtection="0">
      <alignment horizontal="left" vertical="center" indent="1"/>
    </xf>
    <xf numFmtId="4" fontId="145" fillId="25" borderId="3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197" fontId="168" fillId="0" borderId="0"/>
    <xf numFmtId="0" fontId="6" fillId="0" borderId="0"/>
    <xf numFmtId="0" fontId="6" fillId="0" borderId="0"/>
    <xf numFmtId="182" fontId="6" fillId="0" borderId="0"/>
    <xf numFmtId="182" fontId="6" fillId="0" borderId="0"/>
    <xf numFmtId="185" fontId="6" fillId="0" borderId="0"/>
    <xf numFmtId="182" fontId="6" fillId="0" borderId="0"/>
    <xf numFmtId="0" fontId="6" fillId="0" borderId="0"/>
    <xf numFmtId="182" fontId="6" fillId="0" borderId="0"/>
    <xf numFmtId="182" fontId="6" fillId="0" borderId="0"/>
    <xf numFmtId="0" fontId="146" fillId="0" borderId="42" applyNumberFormat="0" applyFill="0" applyAlignment="0" applyProtection="0"/>
    <xf numFmtId="182" fontId="146" fillId="0" borderId="42" applyNumberFormat="0" applyFill="0" applyAlignment="0" applyProtection="0"/>
    <xf numFmtId="0" fontId="180" fillId="0" borderId="34" applyNumberFormat="0" applyFill="0" applyAlignment="0" applyProtection="0"/>
    <xf numFmtId="182" fontId="180" fillId="0" borderId="34" applyNumberFormat="0" applyFill="0" applyAlignment="0" applyProtection="0"/>
    <xf numFmtId="0" fontId="181" fillId="0" borderId="0" applyNumberFormat="0" applyFill="0" applyBorder="0" applyAlignment="0" applyProtection="0"/>
    <xf numFmtId="182" fontId="181" fillId="0" borderId="0" applyNumberFormat="0" applyFill="0" applyBorder="0" applyAlignment="0" applyProtection="0"/>
    <xf numFmtId="0" fontId="148" fillId="0" borderId="0" applyNumberFormat="0" applyFill="0" applyBorder="0" applyAlignment="0" applyProtection="0"/>
    <xf numFmtId="182" fontId="148" fillId="0" borderId="0" applyNumberFormat="0" applyFill="0" applyBorder="0" applyAlignment="0" applyProtection="0"/>
    <xf numFmtId="0" fontId="182" fillId="0" borderId="0" applyNumberFormat="0" applyFill="0" applyBorder="0" applyAlignment="0" applyProtection="0"/>
    <xf numFmtId="182" fontId="182" fillId="0" borderId="0" applyNumberFormat="0" applyFill="0" applyBorder="0" applyAlignment="0" applyProtection="0"/>
    <xf numFmtId="182" fontId="81" fillId="0" borderId="0" applyNumberFormat="0" applyFill="0" applyBorder="0" applyAlignment="0" applyProtection="0"/>
    <xf numFmtId="185" fontId="75" fillId="58" borderId="33" applyNumberFormat="0" applyFont="0" applyAlignment="0" applyProtection="0"/>
    <xf numFmtId="185" fontId="75" fillId="58" borderId="33" applyNumberFormat="0" applyFont="0" applyAlignment="0" applyProtection="0"/>
    <xf numFmtId="182" fontId="75" fillId="58" borderId="33" applyNumberFormat="0" applyFont="0" applyAlignment="0" applyProtection="0"/>
    <xf numFmtId="182" fontId="75" fillId="58" borderId="33" applyNumberFormat="0" applyFont="0" applyAlignment="0" applyProtection="0"/>
    <xf numFmtId="0" fontId="75" fillId="58" borderId="33" applyNumberFormat="0" applyFont="0" applyAlignment="0" applyProtection="0"/>
    <xf numFmtId="198" fontId="104" fillId="0" borderId="0" applyFont="0" applyFill="0" applyBorder="0" applyAlignment="0" applyProtection="0"/>
    <xf numFmtId="199" fontId="162" fillId="0" borderId="0" applyFont="0" applyFill="0" applyBorder="0" applyAlignment="0" applyProtection="0"/>
    <xf numFmtId="200" fontId="162" fillId="0" borderId="0" applyFont="0" applyFill="0" applyBorder="0" applyAlignment="0" applyProtection="0"/>
    <xf numFmtId="18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0" fontId="154" fillId="52" borderId="0" applyNumberFormat="0" applyBorder="0" applyAlignment="0" applyProtection="0"/>
    <xf numFmtId="182" fontId="154" fillId="52" borderId="0" applyNumberFormat="0" applyBorder="0" applyAlignment="0" applyProtection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56" fillId="0" borderId="0"/>
    <xf numFmtId="0" fontId="7" fillId="0" borderId="0"/>
    <xf numFmtId="0" fontId="157" fillId="0" borderId="0"/>
    <xf numFmtId="0" fontId="7" fillId="0" borderId="0"/>
    <xf numFmtId="9" fontId="157" fillId="0" borderId="0" applyFont="0" applyFill="0" applyBorder="0" applyAlignment="0" applyProtection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5" fillId="58" borderId="33" applyNumberFormat="0" applyFont="0" applyAlignment="0" applyProtection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5" fillId="58" borderId="33" applyNumberFormat="0" applyFont="0" applyAlignment="0" applyProtection="0"/>
    <xf numFmtId="0" fontId="56" fillId="29" borderId="0" applyNumberFormat="0" applyBorder="0" applyAlignment="0" applyProtection="0"/>
    <xf numFmtId="166" fontId="62" fillId="0" borderId="0" applyFont="0" applyFill="0" applyBorder="0" applyAlignment="0" applyProtection="0"/>
    <xf numFmtId="0" fontId="56" fillId="36" borderId="0" applyNumberFormat="0" applyBorder="0" applyAlignment="0" applyProtection="0"/>
    <xf numFmtId="0" fontId="56" fillId="32" borderId="0" applyNumberFormat="0" applyBorder="0" applyAlignment="0" applyProtection="0"/>
    <xf numFmtId="0" fontId="63" fillId="54" borderId="26" applyNumberFormat="0" applyAlignment="0" applyProtection="0"/>
    <xf numFmtId="0" fontId="56" fillId="35" borderId="0" applyNumberFormat="0" applyBorder="0" applyAlignment="0" applyProtection="0"/>
    <xf numFmtId="0" fontId="73" fillId="0" borderId="32" applyNumberFormat="0" applyFill="0" applyAlignment="0" applyProtection="0"/>
    <xf numFmtId="0" fontId="71" fillId="0" borderId="0" applyNumberFormat="0" applyFill="0" applyBorder="0" applyAlignment="0" applyProtection="0">
      <alignment vertical="top"/>
      <protection locked="0"/>
    </xf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72" fillId="56" borderId="31" applyNumberFormat="0" applyAlignment="0" applyProtection="0"/>
    <xf numFmtId="0" fontId="74" fillId="57" borderId="0" applyNumberFormat="0" applyBorder="0" applyAlignment="0" applyProtection="0"/>
    <xf numFmtId="0" fontId="70" fillId="0" borderId="0" applyNumberForma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6" fillId="55" borderId="0" applyNumberFormat="0" applyBorder="0" applyAlignment="0" applyProtection="0"/>
    <xf numFmtId="0" fontId="65" fillId="55" borderId="0" applyNumberFormat="0" applyBorder="0" applyAlignment="0" applyProtection="0"/>
    <xf numFmtId="0" fontId="64" fillId="53" borderId="27" applyNumberFormat="0" applyAlignment="0" applyProtection="0"/>
    <xf numFmtId="0" fontId="57" fillId="51" borderId="0" applyNumberFormat="0" applyBorder="0" applyAlignment="0" applyProtection="0"/>
    <xf numFmtId="0" fontId="57" fillId="50" borderId="0" applyNumberFormat="0" applyBorder="0" applyAlignment="0" applyProtection="0"/>
    <xf numFmtId="0" fontId="57" fillId="49" borderId="0" applyNumberFormat="0" applyBorder="0" applyAlignment="0" applyProtection="0"/>
    <xf numFmtId="0" fontId="57" fillId="48" borderId="0" applyNumberFormat="0" applyBorder="0" applyAlignment="0" applyProtection="0"/>
    <xf numFmtId="0" fontId="57" fillId="47" borderId="0" applyNumberFormat="0" applyBorder="0" applyAlignment="0" applyProtection="0"/>
    <xf numFmtId="0" fontId="57" fillId="46" borderId="0" applyNumberFormat="0" applyBorder="0" applyAlignment="0" applyProtection="0"/>
    <xf numFmtId="0" fontId="37" fillId="0" borderId="0"/>
    <xf numFmtId="0" fontId="7" fillId="0" borderId="0"/>
    <xf numFmtId="0" fontId="7" fillId="0" borderId="0"/>
    <xf numFmtId="0" fontId="7" fillId="0" borderId="0"/>
    <xf numFmtId="0" fontId="9" fillId="0" borderId="0"/>
    <xf numFmtId="0" fontId="57" fillId="45" borderId="0" applyNumberFormat="0" applyBorder="0" applyAlignment="0" applyProtection="0"/>
    <xf numFmtId="0" fontId="57" fillId="44" borderId="0" applyNumberFormat="0" applyBorder="0" applyAlignment="0" applyProtection="0"/>
    <xf numFmtId="0" fontId="57" fillId="43" borderId="0" applyNumberFormat="0" applyBorder="0" applyAlignment="0" applyProtection="0"/>
    <xf numFmtId="0" fontId="57" fillId="42" borderId="0" applyNumberFormat="0" applyBorder="0" applyAlignment="0" applyProtection="0"/>
    <xf numFmtId="0" fontId="57" fillId="41" borderId="0" applyNumberFormat="0" applyBorder="0" applyAlignment="0" applyProtection="0"/>
    <xf numFmtId="0" fontId="57" fillId="40" borderId="0" applyNumberFormat="0" applyBorder="0" applyAlignment="0" applyProtection="0"/>
    <xf numFmtId="0" fontId="57" fillId="45" borderId="0" applyNumberFormat="0" applyBorder="0" applyAlignment="0" applyProtection="0"/>
    <xf numFmtId="0" fontId="57" fillId="43" borderId="0" applyNumberFormat="0" applyBorder="0" applyAlignment="0" applyProtection="0"/>
    <xf numFmtId="0" fontId="57" fillId="42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8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28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2" borderId="0" applyNumberFormat="0" applyBorder="0" applyAlignment="0" applyProtection="0"/>
    <xf numFmtId="164" fontId="7" fillId="0" borderId="0" applyFont="0" applyFill="0" applyBorder="0" applyAlignment="0" applyProtection="0"/>
    <xf numFmtId="0" fontId="56" fillId="29" borderId="0" applyNumberFormat="0" applyBorder="0" applyAlignment="0" applyProtection="0"/>
    <xf numFmtId="0" fontId="56" fillId="36" borderId="0" applyNumberFormat="0" applyBorder="0" applyAlignment="0" applyProtection="0"/>
    <xf numFmtId="0" fontId="56" fillId="39" borderId="0" applyNumberFormat="0" applyBorder="0" applyAlignment="0" applyProtection="0"/>
    <xf numFmtId="0" fontId="56" fillId="35" borderId="0" applyNumberFormat="0" applyBorder="0" applyAlignment="0" applyProtection="0"/>
    <xf numFmtId="0" fontId="56" fillId="38" borderId="0" applyNumberFormat="0" applyBorder="0" applyAlignment="0" applyProtection="0"/>
    <xf numFmtId="0" fontId="56" fillId="37" borderId="0" applyNumberFormat="0" applyBorder="0" applyAlignment="0" applyProtection="0"/>
    <xf numFmtId="0" fontId="56" fillId="34" borderId="0" applyNumberFormat="0" applyBorder="0" applyAlignment="0" applyProtection="0"/>
    <xf numFmtId="176" fontId="62" fillId="0" borderId="0" applyFont="0" applyFill="0" applyBorder="0" applyAlignment="0" applyProtection="0"/>
    <xf numFmtId="0" fontId="56" fillId="35" borderId="0" applyNumberFormat="0" applyBorder="0" applyAlignment="0" applyProtection="0"/>
    <xf numFmtId="0" fontId="56" fillId="36" borderId="0" applyNumberFormat="0" applyBorder="0" applyAlignment="0" applyProtection="0"/>
    <xf numFmtId="0" fontId="70" fillId="0" borderId="30" applyNumberFormat="0" applyFill="0" applyAlignment="0" applyProtection="0"/>
    <xf numFmtId="0" fontId="56" fillId="39" borderId="0" applyNumberFormat="0" applyBorder="0" applyAlignment="0" applyProtection="0"/>
    <xf numFmtId="0" fontId="56" fillId="38" borderId="0" applyNumberFormat="0" applyBorder="0" applyAlignment="0" applyProtection="0"/>
    <xf numFmtId="0" fontId="56" fillId="37" borderId="0" applyNumberFormat="0" applyBorder="0" applyAlignment="0" applyProtection="0"/>
    <xf numFmtId="0" fontId="56" fillId="35" borderId="0" applyNumberFormat="0" applyBorder="0" applyAlignment="0" applyProtection="0"/>
    <xf numFmtId="0" fontId="56" fillId="34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29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38" borderId="0" applyNumberFormat="0" applyBorder="0" applyAlignment="0" applyProtection="0"/>
    <xf numFmtId="0" fontId="56" fillId="36" borderId="0" applyNumberFormat="0" applyBorder="0" applyAlignment="0" applyProtection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56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62" fillId="0" borderId="0"/>
    <xf numFmtId="0" fontId="56" fillId="0" borderId="0"/>
    <xf numFmtId="0" fontId="56" fillId="0" borderId="0"/>
    <xf numFmtId="0" fontId="62" fillId="0" borderId="0"/>
    <xf numFmtId="0" fontId="75" fillId="0" borderId="0"/>
    <xf numFmtId="0" fontId="75" fillId="0" borderId="0"/>
    <xf numFmtId="0" fontId="7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56" fillId="0" borderId="0"/>
    <xf numFmtId="0" fontId="75" fillId="0" borderId="0"/>
    <xf numFmtId="0" fontId="62" fillId="0" borderId="0"/>
    <xf numFmtId="0" fontId="56" fillId="0" borderId="0"/>
    <xf numFmtId="0" fontId="56" fillId="0" borderId="0"/>
    <xf numFmtId="0" fontId="62" fillId="0" borderId="0"/>
    <xf numFmtId="0" fontId="60" fillId="53" borderId="26" applyNumberFormat="0" applyAlignment="0" applyProtection="0"/>
    <xf numFmtId="9" fontId="35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3" fillId="3" borderId="3" applyNumberFormat="0" applyProtection="0">
      <alignment vertical="center"/>
    </xf>
    <xf numFmtId="4" fontId="41" fillId="3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44" fillId="0" borderId="0"/>
    <xf numFmtId="4" fontId="51" fillId="23" borderId="6" applyNumberFormat="0" applyProtection="0">
      <alignment horizontal="left" vertical="center" indent="1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0" fontId="79" fillId="0" borderId="34" applyNumberFormat="0" applyFill="0" applyAlignment="0" applyProtection="0"/>
    <xf numFmtId="0" fontId="67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6" fillId="28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0" fontId="56" fillId="29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0" fontId="56" fillId="30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0" fontId="56" fillId="31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56" fillId="36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6" fillId="70" borderId="0" applyNumberFormat="0" applyBorder="0" applyAlignment="0" applyProtection="0"/>
    <xf numFmtId="169" fontId="96" fillId="67" borderId="0" applyNumberFormat="0" applyBorder="0" applyAlignment="0" applyProtection="0"/>
    <xf numFmtId="169" fontId="96" fillId="68" borderId="0" applyNumberFormat="0" applyBorder="0" applyAlignment="0" applyProtection="0"/>
    <xf numFmtId="169" fontId="96" fillId="71" borderId="0" applyNumberFormat="0" applyBorder="0" applyAlignment="0" applyProtection="0"/>
    <xf numFmtId="169" fontId="96" fillId="72" borderId="0" applyNumberFormat="0" applyBorder="0" applyAlignment="0" applyProtection="0"/>
    <xf numFmtId="169" fontId="96" fillId="73" borderId="0" applyNumberFormat="0" applyBorder="0" applyAlignment="0" applyProtection="0"/>
    <xf numFmtId="169" fontId="37" fillId="0" borderId="0"/>
    <xf numFmtId="0" fontId="35" fillId="0" borderId="0"/>
    <xf numFmtId="0" fontId="37" fillId="0" borderId="0"/>
    <xf numFmtId="169" fontId="97" fillId="0" borderId="0"/>
    <xf numFmtId="0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98" fillId="0" borderId="0"/>
    <xf numFmtId="169" fontId="37" fillId="0" borderId="0"/>
    <xf numFmtId="169" fontId="37" fillId="0" borderId="0"/>
    <xf numFmtId="169" fontId="37" fillId="0" borderId="0"/>
    <xf numFmtId="169" fontId="96" fillId="74" borderId="0" applyNumberFormat="0" applyBorder="0" applyAlignment="0" applyProtection="0"/>
    <xf numFmtId="169" fontId="96" fillId="75" borderId="0" applyNumberFormat="0" applyBorder="0" applyAlignment="0" applyProtection="0"/>
    <xf numFmtId="169" fontId="96" fillId="76" borderId="0" applyNumberFormat="0" applyBorder="0" applyAlignment="0" applyProtection="0"/>
    <xf numFmtId="169" fontId="96" fillId="71" borderId="0" applyNumberFormat="0" applyBorder="0" applyAlignment="0" applyProtection="0"/>
    <xf numFmtId="169" fontId="96" fillId="72" borderId="0" applyNumberFormat="0" applyBorder="0" applyAlignment="0" applyProtection="0"/>
    <xf numFmtId="169" fontId="96" fillId="77" borderId="0" applyNumberFormat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80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4" fontId="5" fillId="0" borderId="0" applyFont="0" applyFill="0" applyBorder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0" fontId="125" fillId="0" borderId="0" applyNumberFormat="0" applyFill="0" applyBorder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29" fillId="79" borderId="39" applyNumberFormat="0" applyAlignment="0" applyProtection="0"/>
    <xf numFmtId="169" fontId="117" fillId="0" borderId="36" applyNumberFormat="0" applyFill="0" applyAlignment="0" applyProtection="0"/>
    <xf numFmtId="169" fontId="120" fillId="0" borderId="37" applyNumberFormat="0" applyFill="0" applyAlignment="0" applyProtection="0"/>
    <xf numFmtId="169" fontId="123" fillId="0" borderId="38" applyNumberFormat="0" applyFill="0" applyAlignment="0" applyProtection="0"/>
    <xf numFmtId="169" fontId="123" fillId="0" borderId="0" applyNumberFormat="0" applyFill="0" applyBorder="0" applyAlignment="0" applyProtection="0"/>
    <xf numFmtId="169" fontId="137" fillId="80" borderId="0" applyNumberFormat="0" applyBorder="0" applyAlignment="0" applyProtection="0"/>
    <xf numFmtId="0" fontId="62" fillId="0" borderId="0"/>
    <xf numFmtId="0" fontId="62" fillId="0" borderId="0"/>
    <xf numFmtId="179" fontId="62" fillId="0" borderId="0"/>
    <xf numFmtId="0" fontId="62" fillId="0" borderId="0"/>
    <xf numFmtId="0" fontId="62" fillId="0" borderId="0"/>
    <xf numFmtId="169" fontId="61" fillId="0" borderId="0">
      <alignment vertical="center"/>
    </xf>
    <xf numFmtId="169" fontId="62" fillId="0" borderId="0"/>
    <xf numFmtId="179" fontId="62" fillId="0" borderId="0"/>
    <xf numFmtId="169" fontId="62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10" fillId="0" borderId="0"/>
    <xf numFmtId="0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103" fillId="78" borderId="35" applyNumberFormat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32" fillId="0" borderId="0" applyFont="0" applyFill="0" applyBorder="0" applyAlignment="0" applyProtection="0"/>
    <xf numFmtId="169" fontId="10" fillId="20" borderId="1" applyNumberFormat="0" applyProtection="0">
      <alignment horizontal="left" vertical="center" indent="1"/>
    </xf>
    <xf numFmtId="169" fontId="75" fillId="0" borderId="0"/>
    <xf numFmtId="169" fontId="75" fillId="0" borderId="0"/>
    <xf numFmtId="169" fontId="44" fillId="0" borderId="0"/>
    <xf numFmtId="179" fontId="44" fillId="0" borderId="0"/>
    <xf numFmtId="169" fontId="9" fillId="0" borderId="0"/>
    <xf numFmtId="169" fontId="10" fillId="0" borderId="0" applyNumberFormat="0" applyFill="0" applyBorder="0" applyAlignment="0" applyProtection="0"/>
    <xf numFmtId="169" fontId="9" fillId="0" borderId="0"/>
    <xf numFmtId="169" fontId="10" fillId="0" borderId="0" applyNumberFormat="0" applyFill="0" applyBorder="0" applyAlignment="0" applyProtection="0"/>
    <xf numFmtId="0" fontId="6" fillId="0" borderId="0"/>
    <xf numFmtId="0" fontId="35" fillId="0" borderId="0"/>
    <xf numFmtId="169" fontId="75" fillId="0" borderId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14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52" fillId="0" borderId="0" applyNumberFormat="0" applyFill="0" applyBorder="0" applyAlignment="0" applyProtection="0"/>
    <xf numFmtId="169" fontId="10" fillId="81" borderId="41" applyNumberFormat="0" applyFont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187" fontId="10" fillId="0" borderId="6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201" fontId="56" fillId="0" borderId="0" applyFon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187" fontId="10" fillId="0" borderId="6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201" fontId="62" fillId="0" borderId="0" applyFont="0" applyFill="0" applyBorder="0" applyAlignment="0" applyProtection="0"/>
    <xf numFmtId="0" fontId="36" fillId="0" borderId="0"/>
    <xf numFmtId="0" fontId="36" fillId="0" borderId="0"/>
    <xf numFmtId="0" fontId="62" fillId="0" borderId="0"/>
    <xf numFmtId="0" fontId="74" fillId="57" borderId="0" applyNumberFormat="0" applyBorder="0" applyAlignment="0" applyProtection="0"/>
    <xf numFmtId="0" fontId="81" fillId="0" borderId="0" applyNumberFormat="0" applyFill="0" applyBorder="0" applyAlignment="0" applyProtection="0"/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70" fillId="0" borderId="30" applyNumberFormat="0" applyFill="0" applyAlignment="0" applyProtection="0"/>
    <xf numFmtId="0" fontId="70" fillId="0" borderId="0" applyNumberFormat="0" applyFill="0" applyBorder="0" applyAlignment="0" applyProtection="0"/>
    <xf numFmtId="0" fontId="63" fillId="54" borderId="26" applyNumberFormat="0" applyAlignment="0" applyProtection="0"/>
    <xf numFmtId="0" fontId="64" fillId="53" borderId="27" applyNumberFormat="0" applyAlignment="0" applyProtection="0"/>
    <xf numFmtId="0" fontId="60" fillId="53" borderId="26" applyNumberFormat="0" applyAlignment="0" applyProtection="0"/>
    <xf numFmtId="0" fontId="73" fillId="0" borderId="32" applyNumberFormat="0" applyFill="0" applyAlignment="0" applyProtection="0"/>
    <xf numFmtId="0" fontId="72" fillId="56" borderId="31" applyNumberFormat="0" applyAlignment="0" applyProtection="0"/>
    <xf numFmtId="0" fontId="80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0" fontId="79" fillId="0" borderId="34" applyNumberFormat="0" applyFill="0" applyAlignment="0" applyProtection="0"/>
    <xf numFmtId="0" fontId="57" fillId="46" borderId="0" applyNumberFormat="0" applyBorder="0" applyAlignment="0" applyProtection="0"/>
    <xf numFmtId="0" fontId="57" fillId="40" borderId="0" applyNumberFormat="0" applyBorder="0" applyAlignment="0" applyProtection="0"/>
    <xf numFmtId="0" fontId="57" fillId="47" borderId="0" applyNumberFormat="0" applyBorder="0" applyAlignment="0" applyProtection="0"/>
    <xf numFmtId="0" fontId="57" fillId="41" borderId="0" applyNumberFormat="0" applyBorder="0" applyAlignment="0" applyProtection="0"/>
    <xf numFmtId="0" fontId="57" fillId="48" borderId="0" applyNumberFormat="0" applyBorder="0" applyAlignment="0" applyProtection="0"/>
    <xf numFmtId="0" fontId="57" fillId="42" borderId="0" applyNumberFormat="0" applyBorder="0" applyAlignment="0" applyProtection="0"/>
    <xf numFmtId="0" fontId="57" fillId="49" borderId="0" applyNumberFormat="0" applyBorder="0" applyAlignment="0" applyProtection="0"/>
    <xf numFmtId="0" fontId="57" fillId="43" borderId="0" applyNumberFormat="0" applyBorder="0" applyAlignment="0" applyProtection="0"/>
    <xf numFmtId="0" fontId="57" fillId="50" borderId="0" applyNumberFormat="0" applyBorder="0" applyAlignment="0" applyProtection="0"/>
    <xf numFmtId="0" fontId="57" fillId="44" borderId="0" applyNumberFormat="0" applyBorder="0" applyAlignment="0" applyProtection="0"/>
    <xf numFmtId="0" fontId="57" fillId="51" borderId="0" applyNumberFormat="0" applyBorder="0" applyAlignment="0" applyProtection="0"/>
    <xf numFmtId="0" fontId="57" fillId="45" borderId="0" applyNumberFormat="0" applyBorder="0" applyAlignment="0" applyProtection="0"/>
    <xf numFmtId="0" fontId="62" fillId="0" borderId="0"/>
    <xf numFmtId="0" fontId="62" fillId="0" borderId="0"/>
    <xf numFmtId="0" fontId="39" fillId="0" borderId="0"/>
    <xf numFmtId="0" fontId="74" fillId="57" borderId="0" applyNumberFormat="0" applyBorder="0" applyAlignment="0" applyProtection="0"/>
    <xf numFmtId="0" fontId="81" fillId="0" borderId="0" applyNumberFormat="0" applyFill="0" applyBorder="0" applyAlignment="0" applyProtection="0"/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70" fillId="0" borderId="30" applyNumberFormat="0" applyFill="0" applyAlignment="0" applyProtection="0"/>
    <xf numFmtId="0" fontId="70" fillId="0" borderId="0" applyNumberFormat="0" applyFill="0" applyBorder="0" applyAlignment="0" applyProtection="0"/>
    <xf numFmtId="0" fontId="63" fillId="54" borderId="26" applyNumberFormat="0" applyAlignment="0" applyProtection="0"/>
    <xf numFmtId="0" fontId="64" fillId="53" borderId="27" applyNumberFormat="0" applyAlignment="0" applyProtection="0"/>
    <xf numFmtId="0" fontId="60" fillId="53" borderId="26" applyNumberFormat="0" applyAlignment="0" applyProtection="0"/>
    <xf numFmtId="0" fontId="73" fillId="0" borderId="32" applyNumberFormat="0" applyFill="0" applyAlignment="0" applyProtection="0"/>
    <xf numFmtId="0" fontId="72" fillId="56" borderId="31" applyNumberFormat="0" applyAlignment="0" applyProtection="0"/>
    <xf numFmtId="0" fontId="80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0" fontId="79" fillId="0" borderId="34" applyNumberFormat="0" applyFill="0" applyAlignment="0" applyProtection="0"/>
    <xf numFmtId="0" fontId="57" fillId="46" borderId="0" applyNumberFormat="0" applyBorder="0" applyAlignment="0" applyProtection="0"/>
    <xf numFmtId="0" fontId="56" fillId="28" borderId="0" applyNumberFormat="0" applyBorder="0" applyAlignment="0" applyProtection="0"/>
    <xf numFmtId="0" fontId="56" fillId="34" borderId="0" applyNumberFormat="0" applyBorder="0" applyAlignment="0" applyProtection="0"/>
    <xf numFmtId="0" fontId="57" fillId="40" borderId="0" applyNumberFormat="0" applyBorder="0" applyAlignment="0" applyProtection="0"/>
    <xf numFmtId="0" fontId="57" fillId="47" borderId="0" applyNumberFormat="0" applyBorder="0" applyAlignment="0" applyProtection="0"/>
    <xf numFmtId="0" fontId="56" fillId="29" borderId="0" applyNumberFormat="0" applyBorder="0" applyAlignment="0" applyProtection="0"/>
    <xf numFmtId="0" fontId="56" fillId="35" borderId="0" applyNumberFormat="0" applyBorder="0" applyAlignment="0" applyProtection="0"/>
    <xf numFmtId="0" fontId="57" fillId="41" borderId="0" applyNumberFormat="0" applyBorder="0" applyAlignment="0" applyProtection="0"/>
    <xf numFmtId="0" fontId="57" fillId="48" borderId="0" applyNumberFormat="0" applyBorder="0" applyAlignment="0" applyProtection="0"/>
    <xf numFmtId="0" fontId="56" fillId="30" borderId="0" applyNumberFormat="0" applyBorder="0" applyAlignment="0" applyProtection="0"/>
    <xf numFmtId="0" fontId="56" fillId="36" borderId="0" applyNumberFormat="0" applyBorder="0" applyAlignment="0" applyProtection="0"/>
    <xf numFmtId="0" fontId="57" fillId="42" borderId="0" applyNumberFormat="0" applyBorder="0" applyAlignment="0" applyProtection="0"/>
    <xf numFmtId="0" fontId="57" fillId="49" borderId="0" applyNumberFormat="0" applyBorder="0" applyAlignment="0" applyProtection="0"/>
    <xf numFmtId="0" fontId="56" fillId="31" borderId="0" applyNumberFormat="0" applyBorder="0" applyAlignment="0" applyProtection="0"/>
    <xf numFmtId="0" fontId="56" fillId="37" borderId="0" applyNumberFormat="0" applyBorder="0" applyAlignment="0" applyProtection="0"/>
    <xf numFmtId="0" fontId="57" fillId="43" borderId="0" applyNumberFormat="0" applyBorder="0" applyAlignment="0" applyProtection="0"/>
    <xf numFmtId="0" fontId="57" fillId="50" borderId="0" applyNumberFormat="0" applyBorder="0" applyAlignment="0" applyProtection="0"/>
    <xf numFmtId="0" fontId="56" fillId="32" borderId="0" applyNumberFormat="0" applyBorder="0" applyAlignment="0" applyProtection="0"/>
    <xf numFmtId="0" fontId="56" fillId="38" borderId="0" applyNumberFormat="0" applyBorder="0" applyAlignment="0" applyProtection="0"/>
    <xf numFmtId="0" fontId="57" fillId="44" borderId="0" applyNumberFormat="0" applyBorder="0" applyAlignment="0" applyProtection="0"/>
    <xf numFmtId="0" fontId="57" fillId="51" borderId="0" applyNumberFormat="0" applyBorder="0" applyAlignment="0" applyProtection="0"/>
    <xf numFmtId="0" fontId="56" fillId="33" borderId="0" applyNumberFormat="0" applyBorder="0" applyAlignment="0" applyProtection="0"/>
    <xf numFmtId="0" fontId="56" fillId="39" borderId="0" applyNumberFormat="0" applyBorder="0" applyAlignment="0" applyProtection="0"/>
    <xf numFmtId="0" fontId="57" fillId="45" borderId="0" applyNumberFormat="0" applyBorder="0" applyAlignment="0" applyProtection="0"/>
    <xf numFmtId="176" fontId="62" fillId="0" borderId="0" applyFont="0" applyFill="0" applyBorder="0" applyAlignment="0" applyProtection="0"/>
    <xf numFmtId="0" fontId="39" fillId="0" borderId="0"/>
    <xf numFmtId="0" fontId="184" fillId="0" borderId="0" applyNumberFormat="0" applyFill="0" applyBorder="0" applyAlignment="0" applyProtection="0">
      <alignment vertical="top"/>
      <protection locked="0"/>
    </xf>
    <xf numFmtId="0" fontId="35" fillId="0" borderId="0"/>
    <xf numFmtId="0" fontId="185" fillId="0" borderId="0"/>
    <xf numFmtId="4" fontId="40" fillId="26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0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1" fillId="26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4" fontId="41" fillId="17" borderId="1" applyNumberFormat="0" applyProtection="0">
      <alignment horizontal="right" vertical="center"/>
    </xf>
    <xf numFmtId="165" fontId="62" fillId="0" borderId="0" applyFont="0" applyFill="0" applyBorder="0" applyAlignment="0" applyProtection="0"/>
    <xf numFmtId="4" fontId="40" fillId="3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4" fontId="45" fillId="17" borderId="1" applyNumberFormat="0" applyProtection="0">
      <alignment horizontal="right" vertical="center"/>
    </xf>
    <xf numFmtId="4" fontId="40" fillId="26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0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1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5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0" fillId="3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1" fillId="3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1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1" fillId="26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0" fillId="13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3" borderId="1" applyNumberFormat="0" applyProtection="0">
      <alignment horizontal="left" vertical="center" indent="1"/>
    </xf>
    <xf numFmtId="4" fontId="41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17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0" fillId="6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0" fillId="5" borderId="1" applyNumberFormat="0" applyProtection="0">
      <alignment horizontal="right" vertical="center"/>
    </xf>
    <xf numFmtId="4" fontId="40" fillId="3" borderId="1" applyNumberFormat="0" applyProtection="0">
      <alignment horizontal="left" vertical="center" indent="1"/>
    </xf>
    <xf numFmtId="4" fontId="45" fillId="17" borderId="1" applyNumberFormat="0" applyProtection="0">
      <alignment horizontal="right"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1" fillId="17" borderId="1" applyNumberFormat="0" applyProtection="0">
      <alignment horizontal="right" vertical="center"/>
    </xf>
    <xf numFmtId="4" fontId="40" fillId="26" borderId="1" applyNumberFormat="0" applyProtection="0">
      <alignment horizontal="left" vertical="center" indent="1"/>
    </xf>
    <xf numFmtId="4" fontId="41" fillId="26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0" fillId="13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1" fillId="3" borderId="1" applyNumberFormat="0" applyProtection="0">
      <alignment vertical="center"/>
    </xf>
    <xf numFmtId="4" fontId="40" fillId="9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0" fillId="3" borderId="1" applyNumberFormat="0" applyProtection="0">
      <alignment vertical="center"/>
    </xf>
    <xf numFmtId="202" fontId="62" fillId="0" borderId="0"/>
    <xf numFmtId="202" fontId="62" fillId="0" borderId="0"/>
    <xf numFmtId="202" fontId="62" fillId="0" borderId="0"/>
    <xf numFmtId="202" fontId="186" fillId="0" borderId="0"/>
    <xf numFmtId="202" fontId="186" fillId="0" borderId="0"/>
    <xf numFmtId="202" fontId="35" fillId="0" borderId="0"/>
    <xf numFmtId="202" fontId="35" fillId="0" borderId="0"/>
    <xf numFmtId="202" fontId="9" fillId="0" borderId="0"/>
    <xf numFmtId="202" fontId="35" fillId="0" borderId="0"/>
    <xf numFmtId="202" fontId="35" fillId="0" borderId="0"/>
    <xf numFmtId="202" fontId="62" fillId="0" borderId="0"/>
    <xf numFmtId="202" fontId="187" fillId="0" borderId="0"/>
    <xf numFmtId="202" fontId="62" fillId="0" borderId="0"/>
    <xf numFmtId="202" fontId="62" fillId="0" borderId="0"/>
    <xf numFmtId="202" fontId="35" fillId="0" borderId="0"/>
    <xf numFmtId="203" fontId="62" fillId="38" borderId="0" applyNumberFormat="0" applyBorder="0" applyAlignment="0" applyProtection="0"/>
    <xf numFmtId="203" fontId="35" fillId="0" borderId="0"/>
    <xf numFmtId="203" fontId="35" fillId="0" borderId="0"/>
    <xf numFmtId="174" fontId="62" fillId="0" borderId="0" applyFont="0" applyFill="0" applyBorder="0" applyAlignment="0" applyProtection="0"/>
    <xf numFmtId="203" fontId="65" fillId="55" borderId="0" applyNumberFormat="0" applyBorder="0" applyAlignment="0" applyProtection="0"/>
    <xf numFmtId="203" fontId="136" fillId="57" borderId="0" applyNumberFormat="0" applyBorder="0" applyAlignment="0" applyProtection="0"/>
    <xf numFmtId="203" fontId="62" fillId="0" borderId="0"/>
    <xf numFmtId="203" fontId="62" fillId="0" borderId="0"/>
    <xf numFmtId="203" fontId="61" fillId="0" borderId="0"/>
    <xf numFmtId="203" fontId="61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204" fontId="62" fillId="0" borderId="0"/>
    <xf numFmtId="164" fontId="7" fillId="0" borderId="0" applyFont="0" applyFill="0" applyBorder="0" applyAlignment="0" applyProtection="0"/>
    <xf numFmtId="4" fontId="43" fillId="18" borderId="3" applyNumberFormat="0" applyProtection="0">
      <alignment horizontal="left" vertical="center" indent="1"/>
    </xf>
    <xf numFmtId="0" fontId="56" fillId="0" borderId="0"/>
    <xf numFmtId="0" fontId="35" fillId="0" borderId="0"/>
    <xf numFmtId="204" fontId="35" fillId="0" borderId="0"/>
    <xf numFmtId="9" fontId="56" fillId="0" borderId="0" applyFont="0" applyFill="0" applyBorder="0" applyAlignment="0" applyProtection="0"/>
    <xf numFmtId="0" fontId="4" fillId="0" borderId="0"/>
    <xf numFmtId="0" fontId="4" fillId="0" borderId="0"/>
    <xf numFmtId="0" fontId="4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174" fontId="35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56" fillId="0" borderId="0"/>
    <xf numFmtId="43" fontId="56" fillId="0" borderId="0" applyFont="0" applyFill="0" applyBorder="0" applyAlignment="0" applyProtection="0"/>
    <xf numFmtId="9" fontId="6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/>
    <xf numFmtId="0" fontId="126" fillId="0" borderId="0" applyNumberForma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61" fillId="0" borderId="0" applyFont="0" applyFill="0" applyBorder="0" applyAlignment="0" applyProtection="0">
      <alignment vertical="center"/>
    </xf>
    <xf numFmtId="0" fontId="61" fillId="0" borderId="0">
      <alignment vertical="center"/>
    </xf>
    <xf numFmtId="9" fontId="61" fillId="0" borderId="0" applyFont="0" applyFill="0" applyBorder="0" applyAlignment="0" applyProtection="0">
      <alignment vertical="center"/>
    </xf>
    <xf numFmtId="43" fontId="56" fillId="0" borderId="0" applyFont="0" applyFill="0" applyBorder="0" applyAlignment="0" applyProtection="0"/>
    <xf numFmtId="0" fontId="228" fillId="0" borderId="0"/>
    <xf numFmtId="0" fontId="228" fillId="0" borderId="0"/>
  </cellStyleXfs>
  <cellXfs count="3313">
    <xf numFmtId="0" fontId="0" fillId="0" borderId="0" xfId="0"/>
    <xf numFmtId="1" fontId="17" fillId="59" borderId="7" xfId="588" applyNumberFormat="1" applyFont="1" applyFill="1" applyBorder="1" applyAlignment="1">
      <alignment horizontal="left"/>
    </xf>
    <xf numFmtId="1" fontId="8" fillId="59" borderId="0" xfId="452" applyNumberFormat="1" applyFont="1" applyFill="1" applyAlignment="1">
      <alignment horizontal="left"/>
    </xf>
    <xf numFmtId="49" fontId="8" fillId="59" borderId="0" xfId="452" applyNumberFormat="1" applyFont="1" applyFill="1"/>
    <xf numFmtId="9" fontId="8" fillId="59" borderId="0" xfId="1407" applyNumberFormat="1" applyFont="1" applyFill="1"/>
    <xf numFmtId="0" fontId="23" fillId="59" borderId="0" xfId="1407" applyFont="1" applyFill="1"/>
    <xf numFmtId="49" fontId="8" fillId="59" borderId="0" xfId="452" applyNumberFormat="1" applyFont="1" applyFill="1" applyAlignment="1">
      <alignment horizontal="right"/>
    </xf>
    <xf numFmtId="1" fontId="8" fillId="59" borderId="8" xfId="457" applyNumberFormat="1" applyFont="1" applyFill="1" applyBorder="1" applyAlignment="1">
      <alignment horizontal="left"/>
    </xf>
    <xf numFmtId="0" fontId="8" fillId="59" borderId="0" xfId="1408" applyFont="1" applyFill="1"/>
    <xf numFmtId="1" fontId="8" fillId="59" borderId="0" xfId="1408" applyNumberFormat="1" applyFont="1" applyFill="1" applyAlignment="1">
      <alignment horizontal="left"/>
    </xf>
    <xf numFmtId="49" fontId="8" fillId="59" borderId="0" xfId="1406" applyNumberFormat="1" applyFont="1" applyFill="1"/>
    <xf numFmtId="1" fontId="15" fillId="59" borderId="0" xfId="452" applyNumberFormat="1" applyFont="1" applyFill="1" applyAlignment="1">
      <alignment horizontal="left"/>
    </xf>
    <xf numFmtId="49" fontId="18" fillId="59" borderId="0" xfId="452" applyNumberFormat="1" applyFont="1" applyFill="1"/>
    <xf numFmtId="1" fontId="8" fillId="59" borderId="0" xfId="457" applyNumberFormat="1" applyFont="1" applyFill="1" applyAlignment="1">
      <alignment horizontal="left"/>
    </xf>
    <xf numFmtId="0" fontId="0" fillId="59" borderId="0" xfId="0" applyFill="1"/>
    <xf numFmtId="0" fontId="83" fillId="59" borderId="0" xfId="0" applyFont="1" applyFill="1" applyAlignment="1">
      <alignment horizontal="center"/>
    </xf>
    <xf numFmtId="0" fontId="83" fillId="59" borderId="0" xfId="0" applyFont="1" applyFill="1"/>
    <xf numFmtId="4" fontId="8" fillId="59" borderId="0" xfId="452" applyNumberFormat="1" applyFont="1" applyFill="1" applyAlignment="1">
      <alignment horizontal="right"/>
    </xf>
    <xf numFmtId="4" fontId="8" fillId="59" borderId="0" xfId="457" applyNumberFormat="1" applyFont="1" applyFill="1" applyAlignment="1">
      <alignment horizontal="right"/>
    </xf>
    <xf numFmtId="0" fontId="90" fillId="59" borderId="0" xfId="0" applyFont="1" applyFill="1" applyAlignment="1">
      <alignment horizontal="center"/>
    </xf>
    <xf numFmtId="1" fontId="8" fillId="59" borderId="0" xfId="452" applyNumberFormat="1" applyFont="1" applyFill="1"/>
    <xf numFmtId="1" fontId="0" fillId="59" borderId="0" xfId="0" applyNumberFormat="1" applyFill="1"/>
    <xf numFmtId="1" fontId="8" fillId="59" borderId="0" xfId="457" applyNumberFormat="1" applyFont="1" applyFill="1"/>
    <xf numFmtId="1" fontId="8" fillId="59" borderId="25" xfId="452" applyNumberFormat="1" applyFont="1" applyFill="1" applyBorder="1" applyAlignment="1">
      <alignment horizontal="left"/>
    </xf>
    <xf numFmtId="49" fontId="8" fillId="59" borderId="0" xfId="457" applyNumberFormat="1" applyFont="1" applyFill="1"/>
    <xf numFmtId="0" fontId="155" fillId="59" borderId="0" xfId="0" applyFont="1" applyFill="1"/>
    <xf numFmtId="4" fontId="22" fillId="59" borderId="0" xfId="1406" applyNumberFormat="1" applyFont="1" applyFill="1" applyAlignment="1">
      <alignment horizontal="right"/>
    </xf>
    <xf numFmtId="1" fontId="8" fillId="59" borderId="0" xfId="453" applyNumberFormat="1" applyFont="1" applyFill="1" applyAlignment="1">
      <alignment horizontal="left"/>
    </xf>
    <xf numFmtId="1" fontId="14" fillId="59" borderId="0" xfId="1407" applyNumberFormat="1" applyFont="1" applyFill="1" applyAlignment="1">
      <alignment horizontal="left" wrapText="1"/>
    </xf>
    <xf numFmtId="1" fontId="11" fillId="59" borderId="9" xfId="452" applyNumberFormat="1" applyFont="1" applyFill="1" applyBorder="1" applyAlignment="1">
      <alignment horizontal="left"/>
    </xf>
    <xf numFmtId="1" fontId="11" fillId="59" borderId="8" xfId="452" applyNumberFormat="1" applyFont="1" applyFill="1" applyBorder="1" applyAlignment="1">
      <alignment horizontal="left"/>
    </xf>
    <xf numFmtId="1" fontId="0" fillId="59" borderId="0" xfId="0" applyNumberFormat="1" applyFill="1" applyAlignment="1">
      <alignment horizontal="left"/>
    </xf>
    <xf numFmtId="1" fontId="83" fillId="59" borderId="0" xfId="0" applyNumberFormat="1" applyFont="1" applyFill="1" applyAlignment="1">
      <alignment horizontal="left"/>
    </xf>
    <xf numFmtId="4" fontId="11" fillId="59" borderId="0" xfId="452" applyNumberFormat="1" applyFont="1" applyFill="1" applyAlignment="1">
      <alignment horizontal="right"/>
    </xf>
    <xf numFmtId="4" fontId="85" fillId="59" borderId="0" xfId="0" applyNumberFormat="1" applyFont="1" applyFill="1"/>
    <xf numFmtId="4" fontId="29" fillId="59" borderId="0" xfId="452" applyNumberFormat="1" applyFont="1" applyFill="1" applyAlignment="1">
      <alignment horizontal="right"/>
    </xf>
    <xf numFmtId="1" fontId="8" fillId="59" borderId="7" xfId="0" applyNumberFormat="1" applyFont="1" applyFill="1" applyBorder="1" applyAlignment="1">
      <alignment horizontal="left"/>
    </xf>
    <xf numFmtId="0" fontId="17" fillId="59" borderId="7" xfId="588" applyFont="1" applyFill="1" applyBorder="1"/>
    <xf numFmtId="1" fontId="8" fillId="59" borderId="9" xfId="452" applyNumberFormat="1" applyFont="1" applyFill="1" applyBorder="1" applyAlignment="1">
      <alignment horizontal="left"/>
    </xf>
    <xf numFmtId="1" fontId="11" fillId="59" borderId="0" xfId="1408" applyNumberFormat="1" applyFont="1" applyFill="1" applyAlignment="1">
      <alignment horizontal="left"/>
    </xf>
    <xf numFmtId="1" fontId="11" fillId="59" borderId="7" xfId="452" applyNumberFormat="1" applyFont="1" applyFill="1" applyBorder="1" applyAlignment="1">
      <alignment horizontal="left"/>
    </xf>
    <xf numFmtId="1" fontId="8" fillId="59" borderId="43" xfId="452" applyNumberFormat="1" applyFont="1" applyFill="1" applyBorder="1" applyAlignment="1">
      <alignment horizontal="left"/>
    </xf>
    <xf numFmtId="1" fontId="8" fillId="59" borderId="45" xfId="452" applyNumberFormat="1" applyFont="1" applyFill="1" applyBorder="1" applyAlignment="1">
      <alignment horizontal="left"/>
    </xf>
    <xf numFmtId="1" fontId="8" fillId="59" borderId="47" xfId="452" applyNumberFormat="1" applyFont="1" applyFill="1" applyBorder="1" applyAlignment="1">
      <alignment horizontal="left"/>
    </xf>
    <xf numFmtId="1" fontId="8" fillId="59" borderId="49" xfId="452" applyNumberFormat="1" applyFont="1" applyFill="1" applyBorder="1" applyAlignment="1">
      <alignment horizontal="left"/>
    </xf>
    <xf numFmtId="1" fontId="8" fillId="59" borderId="50" xfId="452" applyNumberFormat="1" applyFont="1" applyFill="1" applyBorder="1" applyAlignment="1">
      <alignment horizontal="left"/>
    </xf>
    <xf numFmtId="1" fontId="8" fillId="59" borderId="7" xfId="1408" applyNumberFormat="1" applyFont="1" applyFill="1" applyBorder="1" applyAlignment="1">
      <alignment horizontal="left"/>
    </xf>
    <xf numFmtId="1" fontId="8" fillId="59" borderId="52" xfId="452" applyNumberFormat="1" applyFont="1" applyFill="1" applyBorder="1" applyAlignment="1">
      <alignment horizontal="left"/>
    </xf>
    <xf numFmtId="1" fontId="11" fillId="59" borderId="23" xfId="452" applyNumberFormat="1" applyFont="1" applyFill="1" applyBorder="1" applyAlignment="1">
      <alignment horizontal="left"/>
    </xf>
    <xf numFmtId="49" fontId="8" fillId="59" borderId="8" xfId="452" applyNumberFormat="1" applyFont="1" applyFill="1" applyBorder="1"/>
    <xf numFmtId="49" fontId="8" fillId="59" borderId="9" xfId="452" applyNumberFormat="1" applyFont="1" applyFill="1" applyBorder="1"/>
    <xf numFmtId="1" fontId="11" fillId="59" borderId="64" xfId="452" applyNumberFormat="1" applyFont="1" applyFill="1" applyBorder="1" applyAlignment="1">
      <alignment horizontal="left"/>
    </xf>
    <xf numFmtId="49" fontId="11" fillId="59" borderId="7" xfId="452" applyNumberFormat="1" applyFont="1" applyFill="1" applyBorder="1"/>
    <xf numFmtId="1" fontId="11" fillId="59" borderId="67" xfId="452" applyNumberFormat="1" applyFont="1" applyFill="1" applyBorder="1" applyAlignment="1">
      <alignment horizontal="left"/>
    </xf>
    <xf numFmtId="49" fontId="11" fillId="59" borderId="52" xfId="452" applyNumberFormat="1" applyFont="1" applyFill="1" applyBorder="1"/>
    <xf numFmtId="1" fontId="11" fillId="59" borderId="52" xfId="452" applyNumberFormat="1" applyFont="1" applyFill="1" applyBorder="1" applyAlignment="1">
      <alignment horizontal="left"/>
    </xf>
    <xf numFmtId="1" fontId="11" fillId="59" borderId="43" xfId="452" applyNumberFormat="1" applyFont="1" applyFill="1" applyBorder="1" applyAlignment="1">
      <alignment horizontal="left"/>
    </xf>
    <xf numFmtId="49" fontId="8" fillId="59" borderId="24" xfId="452" applyNumberFormat="1" applyFont="1" applyFill="1" applyBorder="1"/>
    <xf numFmtId="49" fontId="20" fillId="59" borderId="0" xfId="567" applyNumberFormat="1" applyFont="1" applyFill="1" applyAlignment="1" applyProtection="1"/>
    <xf numFmtId="1" fontId="8" fillId="59" borderId="67" xfId="452" applyNumberFormat="1" applyFont="1" applyFill="1" applyBorder="1" applyAlignment="1">
      <alignment horizontal="left"/>
    </xf>
    <xf numFmtId="49" fontId="8" fillId="59" borderId="7" xfId="457" applyNumberFormat="1" applyFont="1" applyFill="1" applyBorder="1"/>
    <xf numFmtId="1" fontId="8" fillId="59" borderId="7" xfId="452" applyNumberFormat="1" applyFont="1" applyFill="1" applyBorder="1" applyAlignment="1">
      <alignment horizontal="left"/>
    </xf>
    <xf numFmtId="1" fontId="8" fillId="59" borderId="7" xfId="457" applyNumberFormat="1" applyFont="1" applyFill="1" applyBorder="1" applyAlignment="1">
      <alignment horizontal="left"/>
    </xf>
    <xf numFmtId="49" fontId="8" fillId="59" borderId="7" xfId="452" applyNumberFormat="1" applyFont="1" applyFill="1" applyBorder="1"/>
    <xf numFmtId="0" fontId="8" fillId="59" borderId="7" xfId="452" applyFont="1" applyFill="1" applyBorder="1" applyAlignment="1">
      <alignment horizontal="left"/>
    </xf>
    <xf numFmtId="1" fontId="15" fillId="59" borderId="7" xfId="0" applyNumberFormat="1" applyFont="1" applyFill="1" applyBorder="1" applyAlignment="1">
      <alignment horizontal="left"/>
    </xf>
    <xf numFmtId="0" fontId="15" fillId="59" borderId="7" xfId="0" applyFont="1" applyFill="1" applyBorder="1" applyAlignment="1">
      <alignment horizontal="left"/>
    </xf>
    <xf numFmtId="1" fontId="11" fillId="59" borderId="7" xfId="1408" applyNumberFormat="1" applyFont="1" applyFill="1" applyBorder="1" applyAlignment="1">
      <alignment horizontal="left"/>
    </xf>
    <xf numFmtId="1" fontId="8" fillId="59" borderId="8" xfId="452" applyNumberFormat="1" applyFont="1" applyFill="1" applyBorder="1" applyAlignment="1">
      <alignment horizontal="left"/>
    </xf>
    <xf numFmtId="0" fontId="156" fillId="59" borderId="0" xfId="0" applyFont="1" applyFill="1"/>
    <xf numFmtId="1" fontId="85" fillId="59" borderId="7" xfId="452" applyNumberFormat="1" applyFont="1" applyFill="1" applyBorder="1" applyAlignment="1">
      <alignment horizontal="left"/>
    </xf>
    <xf numFmtId="1" fontId="15" fillId="59" borderId="24" xfId="0" applyNumberFormat="1" applyFont="1" applyFill="1" applyBorder="1" applyAlignment="1">
      <alignment horizontal="left"/>
    </xf>
    <xf numFmtId="0" fontId="15" fillId="59" borderId="24" xfId="0" applyFont="1" applyFill="1" applyBorder="1" applyAlignment="1">
      <alignment horizontal="left"/>
    </xf>
    <xf numFmtId="1" fontId="8" fillId="59" borderId="24" xfId="452" applyNumberFormat="1" applyFont="1" applyFill="1" applyBorder="1" applyAlignment="1">
      <alignment horizontal="left"/>
    </xf>
    <xf numFmtId="1" fontId="11" fillId="59" borderId="7" xfId="1131" applyNumberFormat="1" applyFont="1" applyFill="1" applyBorder="1" applyAlignment="1">
      <alignment horizontal="left"/>
    </xf>
    <xf numFmtId="1" fontId="11" fillId="59" borderId="45" xfId="452" applyNumberFormat="1" applyFont="1" applyFill="1" applyBorder="1" applyAlignment="1">
      <alignment horizontal="left"/>
    </xf>
    <xf numFmtId="49" fontId="8" fillId="59" borderId="7" xfId="452" applyNumberFormat="1" applyFont="1" applyFill="1" applyBorder="1" applyAlignment="1">
      <alignment wrapText="1"/>
    </xf>
    <xf numFmtId="1" fontId="22" fillId="59" borderId="0" xfId="452" applyNumberFormat="1" applyFont="1" applyFill="1" applyAlignment="1">
      <alignment horizontal="left"/>
    </xf>
    <xf numFmtId="1" fontId="15" fillId="59" borderId="0" xfId="0" applyNumberFormat="1" applyFont="1" applyFill="1"/>
    <xf numFmtId="1" fontId="8" fillId="59" borderId="0" xfId="459" applyNumberFormat="1" applyFont="1" applyFill="1" applyAlignment="1">
      <alignment horizontal="left"/>
    </xf>
    <xf numFmtId="49" fontId="25" fillId="59" borderId="0" xfId="452" applyNumberFormat="1" applyFont="1" applyFill="1" applyAlignment="1">
      <alignment horizontal="center" vertical="center"/>
    </xf>
    <xf numFmtId="1" fontId="26" fillId="59" borderId="0" xfId="0" applyNumberFormat="1" applyFont="1" applyFill="1"/>
    <xf numFmtId="49" fontId="25" fillId="59" borderId="0" xfId="452" applyNumberFormat="1" applyFont="1" applyFill="1" applyAlignment="1">
      <alignment vertical="center"/>
    </xf>
    <xf numFmtId="0" fontId="9" fillId="59" borderId="0" xfId="452" applyFont="1" applyFill="1"/>
    <xf numFmtId="1" fontId="8" fillId="59" borderId="0" xfId="1408" applyNumberFormat="1" applyFont="1" applyFill="1"/>
    <xf numFmtId="0" fontId="11" fillId="59" borderId="0" xfId="1405" applyFont="1" applyFill="1" applyAlignment="1">
      <alignment vertical="center"/>
    </xf>
    <xf numFmtId="1" fontId="11" fillId="59" borderId="0" xfId="1405" applyNumberFormat="1" applyFont="1" applyFill="1" applyAlignment="1">
      <alignment horizontal="left" vertical="center"/>
    </xf>
    <xf numFmtId="1" fontId="28" fillId="59" borderId="0" xfId="1405" applyNumberFormat="1" applyFont="1" applyFill="1" applyAlignment="1">
      <alignment horizontal="left" vertical="center"/>
    </xf>
    <xf numFmtId="49" fontId="11" fillId="59" borderId="0" xfId="1405" applyNumberFormat="1" applyFont="1" applyFill="1" applyAlignment="1">
      <alignment vertical="center"/>
    </xf>
    <xf numFmtId="0" fontId="14" fillId="59" borderId="0" xfId="1407" applyFont="1" applyFill="1"/>
    <xf numFmtId="1" fontId="8" fillId="0" borderId="8" xfId="452" applyNumberFormat="1" applyFont="1" applyBorder="1" applyAlignment="1">
      <alignment horizontal="left"/>
    </xf>
    <xf numFmtId="1" fontId="8" fillId="0" borderId="7" xfId="452" applyNumberFormat="1" applyFont="1" applyBorder="1" applyAlignment="1">
      <alignment horizontal="left"/>
    </xf>
    <xf numFmtId="1" fontId="8" fillId="0" borderId="9" xfId="452" applyNumberFormat="1" applyFont="1" applyBorder="1" applyAlignment="1">
      <alignment horizontal="left"/>
    </xf>
    <xf numFmtId="1" fontId="11" fillId="59" borderId="0" xfId="452" applyNumberFormat="1" applyFont="1" applyFill="1" applyAlignment="1">
      <alignment horizontal="left"/>
    </xf>
    <xf numFmtId="49" fontId="11" fillId="59" borderId="0" xfId="452" applyNumberFormat="1" applyFont="1" applyFill="1"/>
    <xf numFmtId="3" fontId="11" fillId="59" borderId="0" xfId="452" applyNumberFormat="1" applyFont="1" applyFill="1" applyAlignment="1">
      <alignment horizontal="left"/>
    </xf>
    <xf numFmtId="1" fontId="11" fillId="59" borderId="0" xfId="452" applyNumberFormat="1" applyFont="1" applyFill="1" applyAlignment="1">
      <alignment horizontal="center"/>
    </xf>
    <xf numFmtId="49" fontId="8" fillId="0" borderId="7" xfId="452" applyNumberFormat="1" applyFont="1" applyBorder="1"/>
    <xf numFmtId="4" fontId="89" fillId="88" borderId="0" xfId="453" applyNumberFormat="1" applyFont="1" applyFill="1" applyAlignment="1">
      <alignment horizontal="center"/>
    </xf>
    <xf numFmtId="1" fontId="11" fillId="0" borderId="7" xfId="452" applyNumberFormat="1" applyFont="1" applyBorder="1" applyAlignment="1">
      <alignment horizontal="left"/>
    </xf>
    <xf numFmtId="1" fontId="8" fillId="0" borderId="7" xfId="457" applyNumberFormat="1" applyFont="1" applyBorder="1" applyAlignment="1">
      <alignment horizontal="left"/>
    </xf>
    <xf numFmtId="1" fontId="11" fillId="0" borderId="7" xfId="1131" applyNumberFormat="1" applyFont="1" applyBorder="1" applyAlignment="1">
      <alignment horizontal="left"/>
    </xf>
    <xf numFmtId="1" fontId="8" fillId="0" borderId="8" xfId="1408" applyNumberFormat="1" applyFont="1" applyBorder="1" applyAlignment="1">
      <alignment horizontal="left"/>
    </xf>
    <xf numFmtId="1" fontId="8" fillId="0" borderId="7" xfId="1408" applyNumberFormat="1" applyFont="1" applyBorder="1" applyAlignment="1">
      <alignment horizontal="left"/>
    </xf>
    <xf numFmtId="1" fontId="11" fillId="86" borderId="7" xfId="1131" applyNumberFormat="1" applyFont="1" applyFill="1" applyBorder="1" applyAlignment="1">
      <alignment horizontal="left"/>
    </xf>
    <xf numFmtId="49" fontId="11" fillId="86" borderId="7" xfId="1131" applyNumberFormat="1" applyFont="1" applyFill="1" applyBorder="1" applyAlignment="1">
      <alignment horizontal="left"/>
    </xf>
    <xf numFmtId="1" fontId="11" fillId="86" borderId="0" xfId="1131" applyNumberFormat="1" applyFont="1" applyFill="1" applyAlignment="1">
      <alignment horizontal="left"/>
    </xf>
    <xf numFmtId="49" fontId="11" fillId="86" borderId="0" xfId="1131" applyNumberFormat="1" applyFont="1" applyFill="1" applyAlignment="1">
      <alignment horizontal="left"/>
    </xf>
    <xf numFmtId="1" fontId="8" fillId="59" borderId="23" xfId="457" applyNumberFormat="1" applyFont="1" applyFill="1" applyBorder="1" applyAlignment="1">
      <alignment horizontal="left"/>
    </xf>
    <xf numFmtId="1" fontId="82" fillId="59" borderId="0" xfId="452" applyNumberFormat="1" applyFont="1" applyFill="1" applyAlignment="1">
      <alignment horizontal="left"/>
    </xf>
    <xf numFmtId="49" fontId="82" fillId="59" borderId="0" xfId="457" applyNumberFormat="1" applyFont="1" applyFill="1"/>
    <xf numFmtId="1" fontId="189" fillId="59" borderId="0" xfId="1407" applyNumberFormat="1" applyFont="1" applyFill="1" applyAlignment="1">
      <alignment horizontal="left" wrapText="1"/>
    </xf>
    <xf numFmtId="49" fontId="11" fillId="59" borderId="9" xfId="452" applyNumberFormat="1" applyFont="1" applyFill="1" applyBorder="1"/>
    <xf numFmtId="1" fontId="83" fillId="59" borderId="7" xfId="0" applyNumberFormat="1" applyFont="1" applyFill="1" applyBorder="1" applyAlignment="1">
      <alignment horizontal="left"/>
    </xf>
    <xf numFmtId="1" fontId="11" fillId="86" borderId="8" xfId="1131" applyNumberFormat="1" applyFont="1" applyFill="1" applyBorder="1" applyAlignment="1">
      <alignment horizontal="left"/>
    </xf>
    <xf numFmtId="1" fontId="87" fillId="89" borderId="7" xfId="0" applyNumberFormat="1" applyFont="1" applyFill="1" applyBorder="1" applyAlignment="1">
      <alignment horizontal="left"/>
    </xf>
    <xf numFmtId="1" fontId="87" fillId="89" borderId="8" xfId="0" applyNumberFormat="1" applyFont="1" applyFill="1" applyBorder="1" applyAlignment="1">
      <alignment horizontal="left"/>
    </xf>
    <xf numFmtId="0" fontId="0" fillId="59" borderId="0" xfId="0" applyFill="1" applyAlignment="1">
      <alignment horizontal="center"/>
    </xf>
    <xf numFmtId="1" fontId="30" fillId="59" borderId="0" xfId="1407" applyNumberFormat="1" applyFont="1" applyFill="1" applyAlignment="1">
      <alignment horizontal="left"/>
    </xf>
    <xf numFmtId="1" fontId="83" fillId="59" borderId="0" xfId="0" applyNumberFormat="1" applyFont="1" applyFill="1" applyAlignment="1">
      <alignment horizontal="right"/>
    </xf>
    <xf numFmtId="0" fontId="0" fillId="59" borderId="10" xfId="0" applyFill="1" applyBorder="1"/>
    <xf numFmtId="0" fontId="0" fillId="59" borderId="11" xfId="0" applyFill="1" applyBorder="1"/>
    <xf numFmtId="0" fontId="191" fillId="59" borderId="0" xfId="0" applyFont="1" applyFill="1"/>
    <xf numFmtId="1" fontId="22" fillId="59" borderId="0" xfId="452" applyNumberFormat="1" applyFont="1" applyFill="1" applyAlignment="1">
      <alignment horizontal="left" vertical="top"/>
    </xf>
    <xf numFmtId="0" fontId="192" fillId="59" borderId="0" xfId="0" applyFont="1" applyFill="1"/>
    <xf numFmtId="0" fontId="192" fillId="59" borderId="0" xfId="0" applyFont="1" applyFill="1" applyAlignment="1">
      <alignment horizontal="center"/>
    </xf>
    <xf numFmtId="49" fontId="16" fillId="59" borderId="11" xfId="452" applyNumberFormat="1" applyFont="1" applyFill="1" applyBorder="1" applyAlignment="1">
      <alignment vertical="top"/>
    </xf>
    <xf numFmtId="0" fontId="22" fillId="59" borderId="10" xfId="0" applyFont="1" applyFill="1" applyBorder="1" applyAlignment="1">
      <alignment vertical="top"/>
    </xf>
    <xf numFmtId="0" fontId="91" fillId="59" borderId="10" xfId="0" applyFont="1" applyFill="1" applyBorder="1" applyAlignment="1">
      <alignment vertical="top"/>
    </xf>
    <xf numFmtId="49" fontId="16" fillId="59" borderId="11" xfId="452" applyNumberFormat="1" applyFont="1" applyFill="1" applyBorder="1" applyAlignment="1">
      <alignment vertical="center"/>
    </xf>
    <xf numFmtId="1" fontId="11" fillId="59" borderId="20" xfId="452" applyNumberFormat="1" applyFont="1" applyFill="1" applyBorder="1" applyAlignment="1">
      <alignment horizontal="left"/>
    </xf>
    <xf numFmtId="0" fontId="195" fillId="59" borderId="10" xfId="0" applyFont="1" applyFill="1" applyBorder="1"/>
    <xf numFmtId="0" fontId="195" fillId="59" borderId="11" xfId="0" applyFont="1" applyFill="1" applyBorder="1"/>
    <xf numFmtId="1" fontId="196" fillId="59" borderId="10" xfId="452" applyNumberFormat="1" applyFont="1" applyFill="1" applyBorder="1" applyAlignment="1">
      <alignment vertical="top"/>
    </xf>
    <xf numFmtId="1" fontId="196" fillId="59" borderId="11" xfId="452" applyNumberFormat="1" applyFont="1" applyFill="1" applyBorder="1" applyAlignment="1">
      <alignment vertical="top"/>
    </xf>
    <xf numFmtId="0" fontId="194" fillId="59" borderId="10" xfId="0" applyFont="1" applyFill="1" applyBorder="1" applyAlignment="1">
      <alignment horizontal="left"/>
    </xf>
    <xf numFmtId="0" fontId="194" fillId="59" borderId="10" xfId="0" applyFont="1" applyFill="1" applyBorder="1" applyAlignment="1">
      <alignment horizontal="center"/>
    </xf>
    <xf numFmtId="0" fontId="196" fillId="59" borderId="10" xfId="0" applyFont="1" applyFill="1" applyBorder="1" applyAlignment="1">
      <alignment vertical="top"/>
    </xf>
    <xf numFmtId="0" fontId="194" fillId="59" borderId="10" xfId="0" applyFont="1" applyFill="1" applyBorder="1" applyAlignment="1">
      <alignment vertical="top"/>
    </xf>
    <xf numFmtId="1" fontId="11" fillId="0" borderId="9" xfId="1131" applyNumberFormat="1" applyFont="1" applyBorder="1" applyAlignment="1">
      <alignment horizontal="left"/>
    </xf>
    <xf numFmtId="49" fontId="11" fillId="59" borderId="7" xfId="1131" applyNumberFormat="1" applyFont="1" applyFill="1" applyBorder="1" applyAlignment="1">
      <alignment horizontal="left"/>
    </xf>
    <xf numFmtId="49" fontId="16" fillId="59" borderId="10" xfId="452" applyNumberFormat="1" applyFont="1" applyFill="1" applyBorder="1" applyAlignment="1">
      <alignment vertical="top"/>
    </xf>
    <xf numFmtId="1" fontId="8" fillId="0" borderId="69" xfId="452" applyNumberFormat="1" applyFont="1" applyBorder="1" applyAlignment="1">
      <alignment horizontal="left"/>
    </xf>
    <xf numFmtId="1" fontId="85" fillId="59" borderId="8" xfId="452" applyNumberFormat="1" applyFont="1" applyFill="1" applyBorder="1" applyAlignment="1">
      <alignment horizontal="left"/>
    </xf>
    <xf numFmtId="4" fontId="85" fillId="59" borderId="0" xfId="0" applyNumberFormat="1" applyFont="1" applyFill="1" applyAlignment="1">
      <alignment horizontal="right"/>
    </xf>
    <xf numFmtId="0" fontId="0" fillId="59" borderId="0" xfId="0" applyFill="1" applyAlignment="1">
      <alignment horizontal="right"/>
    </xf>
    <xf numFmtId="1" fontId="11" fillId="59" borderId="8" xfId="1131" applyNumberFormat="1" applyFont="1" applyFill="1" applyBorder="1" applyAlignment="1">
      <alignment horizontal="left"/>
    </xf>
    <xf numFmtId="1" fontId="85" fillId="59" borderId="52" xfId="452" applyNumberFormat="1" applyFont="1" applyFill="1" applyBorder="1" applyAlignment="1">
      <alignment horizontal="left"/>
    </xf>
    <xf numFmtId="1" fontId="11" fillId="0" borderId="64" xfId="452" applyNumberFormat="1" applyFont="1" applyBorder="1" applyAlignment="1">
      <alignment horizontal="left"/>
    </xf>
    <xf numFmtId="49" fontId="11" fillId="0" borderId="7" xfId="1131" applyNumberFormat="1" applyFont="1" applyBorder="1" applyAlignment="1">
      <alignment horizontal="left"/>
    </xf>
    <xf numFmtId="1" fontId="8" fillId="0" borderId="45" xfId="452" applyNumberFormat="1" applyFont="1" applyBorder="1" applyAlignment="1">
      <alignment horizontal="left"/>
    </xf>
    <xf numFmtId="1" fontId="8" fillId="0" borderId="64" xfId="452" applyNumberFormat="1" applyFont="1" applyBorder="1" applyAlignment="1">
      <alignment horizontal="left"/>
    </xf>
    <xf numFmtId="0" fontId="11" fillId="86" borderId="7" xfId="1131" applyFont="1" applyFill="1" applyBorder="1" applyAlignment="1">
      <alignment horizontal="left"/>
    </xf>
    <xf numFmtId="1" fontId="11" fillId="59" borderId="0" xfId="1131" applyNumberFormat="1" applyFont="1" applyFill="1" applyAlignment="1">
      <alignment horizontal="left"/>
    </xf>
    <xf numFmtId="1" fontId="87" fillId="89" borderId="0" xfId="0" applyNumberFormat="1" applyFont="1" applyFill="1" applyAlignment="1">
      <alignment horizontal="left"/>
    </xf>
    <xf numFmtId="0" fontId="8" fillId="59" borderId="7" xfId="452" applyFont="1" applyFill="1" applyBorder="1"/>
    <xf numFmtId="0" fontId="183" fillId="59" borderId="7" xfId="0" applyFont="1" applyFill="1" applyBorder="1" applyAlignment="1">
      <alignment wrapText="1"/>
    </xf>
    <xf numFmtId="0" fontId="8" fillId="0" borderId="7" xfId="452" applyFont="1" applyBorder="1"/>
    <xf numFmtId="1" fontId="8" fillId="59" borderId="9" xfId="457" applyNumberFormat="1" applyFont="1" applyFill="1" applyBorder="1" applyAlignment="1">
      <alignment horizontal="left"/>
    </xf>
    <xf numFmtId="0" fontId="91" fillId="59" borderId="0" xfId="0" applyFont="1" applyFill="1" applyAlignment="1">
      <alignment horizontal="left" vertical="top"/>
    </xf>
    <xf numFmtId="1" fontId="82" fillId="59" borderId="0" xfId="1131" applyNumberFormat="1" applyFont="1" applyFill="1" applyAlignment="1">
      <alignment horizontal="left"/>
    </xf>
    <xf numFmtId="1" fontId="82" fillId="59" borderId="0" xfId="1408" applyNumberFormat="1" applyFont="1" applyFill="1" applyAlignment="1">
      <alignment horizontal="left"/>
    </xf>
    <xf numFmtId="0" fontId="11" fillId="59" borderId="7" xfId="0" applyFont="1" applyFill="1" applyBorder="1" applyAlignment="1">
      <alignment wrapText="1"/>
    </xf>
    <xf numFmtId="0" fontId="11" fillId="59" borderId="7" xfId="457" applyFont="1" applyFill="1" applyBorder="1"/>
    <xf numFmtId="0" fontId="8" fillId="0" borderId="8" xfId="452" applyFont="1" applyBorder="1"/>
    <xf numFmtId="1" fontId="11" fillId="0" borderId="8" xfId="452" applyNumberFormat="1" applyFont="1" applyBorder="1" applyAlignment="1">
      <alignment horizontal="left"/>
    </xf>
    <xf numFmtId="1" fontId="11" fillId="0" borderId="52" xfId="452" applyNumberFormat="1" applyFont="1" applyBorder="1" applyAlignment="1">
      <alignment horizontal="left"/>
    </xf>
    <xf numFmtId="1" fontId="8" fillId="0" borderId="0" xfId="452" applyNumberFormat="1" applyFont="1" applyAlignment="1">
      <alignment horizontal="left"/>
    </xf>
    <xf numFmtId="1" fontId="11" fillId="59" borderId="47" xfId="452" applyNumberFormat="1" applyFont="1" applyFill="1" applyBorder="1" applyAlignment="1">
      <alignment horizontal="left"/>
    </xf>
    <xf numFmtId="1" fontId="8" fillId="0" borderId="43" xfId="452" applyNumberFormat="1" applyFont="1" applyBorder="1" applyAlignment="1">
      <alignment horizontal="left"/>
    </xf>
    <xf numFmtId="0" fontId="91" fillId="59" borderId="10" xfId="0" applyFont="1" applyFill="1" applyBorder="1" applyAlignment="1">
      <alignment horizontal="left" vertical="top"/>
    </xf>
    <xf numFmtId="0" fontId="91" fillId="59" borderId="11" xfId="0" applyFont="1" applyFill="1" applyBorder="1" applyAlignment="1">
      <alignment vertical="top"/>
    </xf>
    <xf numFmtId="1" fontId="11" fillId="0" borderId="8" xfId="1131" applyNumberFormat="1" applyFont="1" applyBorder="1" applyAlignment="1">
      <alignment horizontal="left"/>
    </xf>
    <xf numFmtId="1" fontId="87" fillId="0" borderId="7" xfId="0" applyNumberFormat="1" applyFont="1" applyBorder="1" applyAlignment="1">
      <alignment horizontal="left"/>
    </xf>
    <xf numFmtId="1" fontId="87" fillId="0" borderId="8" xfId="0" applyNumberFormat="1" applyFont="1" applyBorder="1" applyAlignment="1">
      <alignment horizontal="left"/>
    </xf>
    <xf numFmtId="49" fontId="197" fillId="59" borderId="0" xfId="452" applyNumberFormat="1" applyFont="1" applyFill="1" applyAlignment="1">
      <alignment horizontal="center"/>
    </xf>
    <xf numFmtId="0" fontId="19" fillId="59" borderId="0" xfId="567" applyFill="1" applyAlignment="1" applyProtection="1"/>
    <xf numFmtId="0" fontId="78" fillId="59" borderId="0" xfId="0" applyFont="1" applyFill="1" applyAlignment="1">
      <alignment horizontal="left"/>
    </xf>
    <xf numFmtId="0" fontId="40" fillId="59" borderId="0" xfId="0" applyFont="1" applyFill="1" applyAlignment="1">
      <alignment horizontal="left"/>
    </xf>
    <xf numFmtId="0" fontId="42" fillId="59" borderId="0" xfId="0" applyFont="1" applyFill="1" applyAlignment="1">
      <alignment horizontal="left"/>
    </xf>
    <xf numFmtId="0" fontId="54" fillId="59" borderId="0" xfId="567" applyFont="1" applyFill="1" applyAlignment="1" applyProtection="1">
      <alignment horizontal="left"/>
    </xf>
    <xf numFmtId="0" fontId="199" fillId="59" borderId="0" xfId="0" applyFont="1" applyFill="1"/>
    <xf numFmtId="0" fontId="54" fillId="59" borderId="0" xfId="567" applyFont="1" applyFill="1" applyAlignment="1" applyProtection="1"/>
    <xf numFmtId="0" fontId="199" fillId="59" borderId="0" xfId="0" applyFont="1" applyFill="1" applyAlignment="1">
      <alignment horizontal="left"/>
    </xf>
    <xf numFmtId="1" fontId="11" fillId="0" borderId="67" xfId="452" applyNumberFormat="1" applyFont="1" applyBorder="1" applyAlignment="1">
      <alignment horizontal="left"/>
    </xf>
    <xf numFmtId="0" fontId="194" fillId="59" borderId="10" xfId="0" applyFont="1" applyFill="1" applyBorder="1" applyAlignment="1">
      <alignment horizontal="left" vertical="top"/>
    </xf>
    <xf numFmtId="49" fontId="8" fillId="0" borderId="0" xfId="452" applyNumberFormat="1" applyFont="1"/>
    <xf numFmtId="1" fontId="11" fillId="0" borderId="45" xfId="452" applyNumberFormat="1" applyFont="1" applyBorder="1" applyAlignment="1">
      <alignment horizontal="left"/>
    </xf>
    <xf numFmtId="1" fontId="8" fillId="0" borderId="67" xfId="452" applyNumberFormat="1" applyFont="1" applyBorder="1" applyAlignment="1">
      <alignment horizontal="left"/>
    </xf>
    <xf numFmtId="1" fontId="11" fillId="59" borderId="50" xfId="452" applyNumberFormat="1" applyFont="1" applyFill="1" applyBorder="1" applyAlignment="1">
      <alignment horizontal="left"/>
    </xf>
    <xf numFmtId="0" fontId="8" fillId="0" borderId="23" xfId="452" applyFont="1" applyBorder="1"/>
    <xf numFmtId="0" fontId="195" fillId="59" borderId="11" xfId="0" applyFont="1" applyFill="1" applyBorder="1" applyAlignment="1">
      <alignment horizontal="center"/>
    </xf>
    <xf numFmtId="0" fontId="85" fillId="90" borderId="0" xfId="0" applyFont="1" applyFill="1" applyAlignment="1">
      <alignment vertical="center"/>
    </xf>
    <xf numFmtId="0" fontId="183" fillId="90" borderId="0" xfId="0" applyFont="1" applyFill="1" applyAlignment="1">
      <alignment vertical="center"/>
    </xf>
    <xf numFmtId="1" fontId="8" fillId="0" borderId="52" xfId="452" applyNumberFormat="1" applyFont="1" applyBorder="1" applyAlignment="1">
      <alignment horizontal="left"/>
    </xf>
    <xf numFmtId="0" fontId="0" fillId="0" borderId="0" xfId="0" applyAlignment="1">
      <alignment horizontal="right"/>
    </xf>
    <xf numFmtId="1" fontId="82" fillId="86" borderId="0" xfId="1131" applyNumberFormat="1" applyFont="1" applyFill="1" applyAlignment="1">
      <alignment horizontal="left"/>
    </xf>
    <xf numFmtId="1" fontId="11" fillId="59" borderId="53" xfId="0" applyNumberFormat="1" applyFont="1" applyFill="1" applyBorder="1" applyAlignment="1">
      <alignment horizontal="left"/>
    </xf>
    <xf numFmtId="1" fontId="11" fillId="59" borderId="23" xfId="0" applyNumberFormat="1" applyFont="1" applyFill="1" applyBorder="1" applyAlignment="1">
      <alignment horizontal="left"/>
    </xf>
    <xf numFmtId="0" fontId="11" fillId="59" borderId="7" xfId="0" applyFont="1" applyFill="1" applyBorder="1" applyAlignment="1">
      <alignment horizontal="left"/>
    </xf>
    <xf numFmtId="0" fontId="11" fillId="0" borderId="7" xfId="0" applyFont="1" applyBorder="1" applyAlignment="1">
      <alignment horizontal="left"/>
    </xf>
    <xf numFmtId="1" fontId="11" fillId="59" borderId="68" xfId="0" applyNumberFormat="1" applyFont="1" applyFill="1" applyBorder="1" applyAlignment="1">
      <alignment horizontal="left"/>
    </xf>
    <xf numFmtId="0" fontId="11" fillId="0" borderId="52" xfId="0" applyFont="1" applyBorder="1" applyAlignment="1">
      <alignment horizontal="left"/>
    </xf>
    <xf numFmtId="49" fontId="11" fillId="59" borderId="24" xfId="452" applyNumberFormat="1" applyFont="1" applyFill="1" applyBorder="1"/>
    <xf numFmtId="0" fontId="193" fillId="90" borderId="0" xfId="0" applyFont="1" applyFill="1" applyAlignment="1">
      <alignment vertical="center"/>
    </xf>
    <xf numFmtId="0" fontId="8" fillId="59" borderId="23" xfId="452" applyFont="1" applyFill="1" applyBorder="1"/>
    <xf numFmtId="1" fontId="85" fillId="59" borderId="9" xfId="452" applyNumberFormat="1" applyFont="1" applyFill="1" applyBorder="1" applyAlignment="1">
      <alignment horizontal="left"/>
    </xf>
    <xf numFmtId="1" fontId="89" fillId="88" borderId="0" xfId="453" applyNumberFormat="1" applyFont="1" applyFill="1" applyAlignment="1">
      <alignment horizontal="left"/>
    </xf>
    <xf numFmtId="0" fontId="195" fillId="59" borderId="10" xfId="0" applyFont="1" applyFill="1" applyBorder="1" applyAlignment="1">
      <alignment horizontal="center"/>
    </xf>
    <xf numFmtId="1" fontId="11" fillId="59" borderId="0" xfId="2122" quotePrefix="1" applyNumberFormat="1" applyFont="1" applyFill="1" applyBorder="1" applyAlignment="1" applyProtection="1">
      <alignment horizontal="left"/>
      <protection locked="0"/>
    </xf>
    <xf numFmtId="1" fontId="83" fillId="0" borderId="7" xfId="0" applyNumberFormat="1" applyFont="1" applyBorder="1" applyAlignment="1">
      <alignment horizontal="left"/>
    </xf>
    <xf numFmtId="0" fontId="194" fillId="59" borderId="10" xfId="0" applyFont="1" applyFill="1" applyBorder="1"/>
    <xf numFmtId="1" fontId="11" fillId="59" borderId="24" xfId="452" applyNumberFormat="1" applyFont="1" applyFill="1" applyBorder="1" applyAlignment="1">
      <alignment horizontal="left"/>
    </xf>
    <xf numFmtId="1" fontId="83" fillId="0" borderId="52" xfId="0" applyNumberFormat="1" applyFont="1" applyBorder="1" applyAlignment="1">
      <alignment horizontal="left"/>
    </xf>
    <xf numFmtId="1" fontId="8" fillId="59" borderId="20" xfId="457" applyNumberFormat="1" applyFont="1" applyFill="1" applyBorder="1" applyAlignment="1">
      <alignment horizontal="left"/>
    </xf>
    <xf numFmtId="1" fontId="8" fillId="59" borderId="23" xfId="452" applyNumberFormat="1" applyFont="1" applyFill="1" applyBorder="1" applyAlignment="1">
      <alignment horizontal="left"/>
    </xf>
    <xf numFmtId="1" fontId="87" fillId="59" borderId="7" xfId="0" applyNumberFormat="1" applyFont="1" applyFill="1" applyBorder="1" applyAlignment="1" applyProtection="1">
      <alignment horizontal="left"/>
      <protection locked="0"/>
    </xf>
    <xf numFmtId="1" fontId="11" fillId="86" borderId="24" xfId="1131" applyNumberFormat="1" applyFont="1" applyFill="1" applyBorder="1" applyAlignment="1">
      <alignment horizontal="left"/>
    </xf>
    <xf numFmtId="0" fontId="83" fillId="59" borderId="9" xfId="0" applyFont="1" applyFill="1" applyBorder="1"/>
    <xf numFmtId="0" fontId="11" fillId="59" borderId="52" xfId="0" applyFont="1" applyFill="1" applyBorder="1" applyAlignment="1">
      <alignment horizontal="left"/>
    </xf>
    <xf numFmtId="1" fontId="8" fillId="59" borderId="9" xfId="0" applyNumberFormat="1" applyFont="1" applyFill="1" applyBorder="1" applyAlignment="1">
      <alignment horizontal="left"/>
    </xf>
    <xf numFmtId="0" fontId="8" fillId="59" borderId="9" xfId="0" applyFont="1" applyFill="1" applyBorder="1" applyAlignment="1">
      <alignment horizontal="left"/>
    </xf>
    <xf numFmtId="1" fontId="11" fillId="59" borderId="52" xfId="0" applyNumberFormat="1" applyFont="1" applyFill="1" applyBorder="1" applyAlignment="1">
      <alignment horizontal="left"/>
    </xf>
    <xf numFmtId="1" fontId="11" fillId="59" borderId="8" xfId="0" applyNumberFormat="1" applyFont="1" applyFill="1" applyBorder="1" applyAlignment="1">
      <alignment horizontal="left"/>
    </xf>
    <xf numFmtId="1" fontId="11" fillId="59" borderId="20" xfId="0" applyNumberFormat="1" applyFont="1" applyFill="1" applyBorder="1" applyAlignment="1">
      <alignment horizontal="left"/>
    </xf>
    <xf numFmtId="0" fontId="11" fillId="59" borderId="8" xfId="0" applyFont="1" applyFill="1" applyBorder="1" applyAlignment="1">
      <alignment horizontal="left"/>
    </xf>
    <xf numFmtId="1" fontId="11" fillId="59" borderId="76" xfId="0" applyNumberFormat="1" applyFont="1" applyFill="1" applyBorder="1" applyAlignment="1">
      <alignment horizontal="left"/>
    </xf>
    <xf numFmtId="1" fontId="11" fillId="0" borderId="23" xfId="0" applyNumberFormat="1" applyFont="1" applyBorder="1" applyAlignment="1">
      <alignment horizontal="left"/>
    </xf>
    <xf numFmtId="1" fontId="11" fillId="0" borderId="68" xfId="0" applyNumberFormat="1" applyFont="1" applyBorder="1" applyAlignment="1">
      <alignment horizontal="left"/>
    </xf>
    <xf numFmtId="0" fontId="83" fillId="59" borderId="7" xfId="0" applyFont="1" applyFill="1" applyBorder="1"/>
    <xf numFmtId="0" fontId="83" fillId="59" borderId="52" xfId="0" applyFont="1" applyFill="1" applyBorder="1"/>
    <xf numFmtId="0" fontId="83" fillId="59" borderId="8" xfId="0" applyFont="1" applyFill="1" applyBorder="1"/>
    <xf numFmtId="1" fontId="11" fillId="59" borderId="0" xfId="0" applyNumberFormat="1" applyFont="1" applyFill="1" applyAlignment="1">
      <alignment horizontal="left"/>
    </xf>
    <xf numFmtId="1" fontId="11" fillId="59" borderId="7" xfId="0" applyNumberFormat="1" applyFont="1" applyFill="1" applyBorder="1" applyAlignment="1">
      <alignment horizontal="left"/>
    </xf>
    <xf numFmtId="1" fontId="11" fillId="0" borderId="53" xfId="0" applyNumberFormat="1" applyFont="1" applyBorder="1" applyAlignment="1">
      <alignment horizontal="left"/>
    </xf>
    <xf numFmtId="1" fontId="11" fillId="0" borderId="20" xfId="0" applyNumberFormat="1" applyFont="1" applyBorder="1" applyAlignment="1">
      <alignment horizontal="left"/>
    </xf>
    <xf numFmtId="1" fontId="11" fillId="0" borderId="8" xfId="0" applyNumberFormat="1" applyFont="1" applyBorder="1" applyAlignment="1">
      <alignment horizontal="left"/>
    </xf>
    <xf numFmtId="0" fontId="11" fillId="0" borderId="8" xfId="0" applyFont="1" applyBorder="1" applyAlignment="1">
      <alignment horizontal="left"/>
    </xf>
    <xf numFmtId="1" fontId="11" fillId="0" borderId="7" xfId="0" applyNumberFormat="1" applyFont="1" applyBorder="1" applyAlignment="1">
      <alignment horizontal="left"/>
    </xf>
    <xf numFmtId="1" fontId="11" fillId="0" borderId="52" xfId="0" applyNumberFormat="1" applyFont="1" applyBorder="1" applyAlignment="1">
      <alignment horizontal="left"/>
    </xf>
    <xf numFmtId="49" fontId="11" fillId="59" borderId="8" xfId="452" applyNumberFormat="1" applyFont="1" applyFill="1" applyBorder="1"/>
    <xf numFmtId="0" fontId="11" fillId="59" borderId="69" xfId="0" applyFont="1" applyFill="1" applyBorder="1" applyAlignment="1">
      <alignment horizontal="left"/>
    </xf>
    <xf numFmtId="49" fontId="11" fillId="59" borderId="50" xfId="452" applyNumberFormat="1" applyFont="1" applyFill="1" applyBorder="1"/>
    <xf numFmtId="0" fontId="8" fillId="59" borderId="7" xfId="0" applyFont="1" applyFill="1" applyBorder="1" applyAlignment="1">
      <alignment horizontal="left"/>
    </xf>
    <xf numFmtId="1" fontId="8" fillId="59" borderId="52" xfId="0" applyNumberFormat="1" applyFont="1" applyFill="1" applyBorder="1" applyAlignment="1">
      <alignment horizontal="left"/>
    </xf>
    <xf numFmtId="0" fontId="8" fillId="59" borderId="52" xfId="0" applyFont="1" applyFill="1" applyBorder="1" applyAlignment="1">
      <alignment horizontal="left"/>
    </xf>
    <xf numFmtId="1" fontId="8" fillId="59" borderId="8" xfId="0" applyNumberFormat="1" applyFont="1" applyFill="1" applyBorder="1" applyAlignment="1">
      <alignment horizontal="left"/>
    </xf>
    <xf numFmtId="0" fontId="8" fillId="59" borderId="8" xfId="0" applyFont="1" applyFill="1" applyBorder="1" applyAlignment="1">
      <alignment horizontal="left"/>
    </xf>
    <xf numFmtId="0" fontId="11" fillId="59" borderId="24" xfId="0" applyFont="1" applyFill="1" applyBorder="1" applyAlignment="1">
      <alignment horizontal="left"/>
    </xf>
    <xf numFmtId="49" fontId="8" fillId="0" borderId="52" xfId="452" applyNumberFormat="1" applyFont="1" applyBorder="1"/>
    <xf numFmtId="49" fontId="8" fillId="59" borderId="52" xfId="452" applyNumberFormat="1" applyFont="1" applyFill="1" applyBorder="1"/>
    <xf numFmtId="0" fontId="8" fillId="59" borderId="7" xfId="0" applyFont="1" applyFill="1" applyBorder="1"/>
    <xf numFmtId="1" fontId="87" fillId="0" borderId="7" xfId="0" applyNumberFormat="1" applyFont="1" applyBorder="1" applyAlignment="1" applyProtection="1">
      <alignment horizontal="left"/>
      <protection locked="0"/>
    </xf>
    <xf numFmtId="49" fontId="8" fillId="59" borderId="23" xfId="452" applyNumberFormat="1" applyFont="1" applyFill="1" applyBorder="1"/>
    <xf numFmtId="1" fontId="87" fillId="0" borderId="8" xfId="0" applyNumberFormat="1" applyFont="1" applyBorder="1" applyAlignment="1" applyProtection="1">
      <alignment horizontal="left"/>
      <protection locked="0"/>
    </xf>
    <xf numFmtId="49" fontId="8" fillId="59" borderId="68" xfId="452" applyNumberFormat="1" applyFont="1" applyFill="1" applyBorder="1"/>
    <xf numFmtId="49" fontId="8" fillId="59" borderId="20" xfId="452" applyNumberFormat="1" applyFont="1" applyFill="1" applyBorder="1"/>
    <xf numFmtId="49" fontId="8" fillId="0" borderId="24" xfId="452" applyNumberFormat="1" applyFont="1" applyBorder="1"/>
    <xf numFmtId="4" fontId="0" fillId="59" borderId="0" xfId="0" applyNumberFormat="1" applyFill="1" applyAlignment="1">
      <alignment horizontal="right"/>
    </xf>
    <xf numFmtId="49" fontId="11" fillId="0" borderId="7" xfId="452" applyNumberFormat="1" applyFont="1" applyBorder="1"/>
    <xf numFmtId="49" fontId="11" fillId="0" borderId="52" xfId="452" applyNumberFormat="1" applyFont="1" applyBorder="1"/>
    <xf numFmtId="49" fontId="11" fillId="0" borderId="8" xfId="452" applyNumberFormat="1" applyFont="1" applyBorder="1"/>
    <xf numFmtId="1" fontId="8" fillId="0" borderId="24" xfId="452" applyNumberFormat="1" applyFont="1" applyBorder="1" applyAlignment="1">
      <alignment horizontal="left"/>
    </xf>
    <xf numFmtId="49" fontId="11" fillId="86" borderId="52" xfId="1131" applyNumberFormat="1" applyFont="1" applyFill="1" applyBorder="1" applyAlignment="1">
      <alignment horizontal="left"/>
    </xf>
    <xf numFmtId="1" fontId="8" fillId="59" borderId="52" xfId="457" applyNumberFormat="1" applyFont="1" applyFill="1" applyBorder="1" applyAlignment="1">
      <alignment horizontal="left"/>
    </xf>
    <xf numFmtId="1" fontId="8" fillId="59" borderId="0" xfId="457" applyNumberFormat="1" applyFont="1" applyFill="1" applyAlignment="1">
      <alignment horizontal="center"/>
    </xf>
    <xf numFmtId="0" fontId="35" fillId="59" borderId="0" xfId="0" quotePrefix="1" applyFont="1" applyFill="1" applyAlignment="1">
      <alignment horizontal="left"/>
    </xf>
    <xf numFmtId="3" fontId="35" fillId="59" borderId="0" xfId="0" quotePrefix="1" applyNumberFormat="1" applyFont="1" applyFill="1" applyAlignment="1">
      <alignment horizontal="left"/>
    </xf>
    <xf numFmtId="0" fontId="204" fillId="59" borderId="0" xfId="0" applyFont="1" applyFill="1" applyAlignment="1">
      <alignment horizontal="left" vertical="center"/>
    </xf>
    <xf numFmtId="1" fontId="8" fillId="59" borderId="9" xfId="452" applyNumberFormat="1" applyFont="1" applyFill="1" applyBorder="1" applyAlignment="1">
      <alignment horizontal="right"/>
    </xf>
    <xf numFmtId="3" fontId="8" fillId="59" borderId="9" xfId="452" applyNumberFormat="1" applyFont="1" applyFill="1" applyBorder="1" applyAlignment="1">
      <alignment horizontal="right"/>
    </xf>
    <xf numFmtId="1" fontId="8" fillId="59" borderId="7" xfId="452" applyNumberFormat="1" applyFont="1" applyFill="1" applyBorder="1" applyAlignment="1">
      <alignment horizontal="right"/>
    </xf>
    <xf numFmtId="3" fontId="8" fillId="59" borderId="7" xfId="452" applyNumberFormat="1" applyFont="1" applyFill="1" applyBorder="1" applyAlignment="1">
      <alignment horizontal="right"/>
    </xf>
    <xf numFmtId="1" fontId="8" fillId="59" borderId="52" xfId="452" applyNumberFormat="1" applyFont="1" applyFill="1" applyBorder="1" applyAlignment="1">
      <alignment horizontal="right"/>
    </xf>
    <xf numFmtId="3" fontId="8" fillId="59" borderId="52" xfId="452" applyNumberFormat="1" applyFont="1" applyFill="1" applyBorder="1" applyAlignment="1">
      <alignment horizontal="right"/>
    </xf>
    <xf numFmtId="1" fontId="11" fillId="59" borderId="7" xfId="1408" applyNumberFormat="1" applyFont="1" applyFill="1" applyBorder="1" applyAlignment="1">
      <alignment horizontal="right"/>
    </xf>
    <xf numFmtId="0" fontId="11" fillId="59" borderId="0" xfId="1405" applyFont="1" applyFill="1" applyAlignment="1">
      <alignment horizontal="right" vertical="center"/>
    </xf>
    <xf numFmtId="3" fontId="11" fillId="59" borderId="0" xfId="1405" applyNumberFormat="1" applyFont="1" applyFill="1" applyAlignment="1">
      <alignment horizontal="right" vertical="center"/>
    </xf>
    <xf numFmtId="49" fontId="29" fillId="59" borderId="0" xfId="1405" applyNumberFormat="1" applyFont="1" applyFill="1" applyAlignment="1">
      <alignment horizontal="right" vertical="center"/>
    </xf>
    <xf numFmtId="49" fontId="11" fillId="59" borderId="0" xfId="1405" applyNumberFormat="1" applyFont="1" applyFill="1" applyAlignment="1">
      <alignment horizontal="right" vertical="center"/>
    </xf>
    <xf numFmtId="0" fontId="23" fillId="59" borderId="0" xfId="1407" applyFont="1" applyFill="1" applyAlignment="1">
      <alignment horizontal="right"/>
    </xf>
    <xf numFmtId="3" fontId="8" fillId="59" borderId="0" xfId="1407" applyNumberFormat="1" applyFont="1" applyFill="1" applyAlignment="1">
      <alignment horizontal="right"/>
    </xf>
    <xf numFmtId="1" fontId="8" fillId="59" borderId="8" xfId="452" applyNumberFormat="1" applyFont="1" applyFill="1" applyBorder="1" applyAlignment="1">
      <alignment horizontal="right"/>
    </xf>
    <xf numFmtId="0" fontId="8" fillId="59" borderId="8" xfId="452" applyFont="1" applyFill="1" applyBorder="1" applyAlignment="1">
      <alignment horizontal="right"/>
    </xf>
    <xf numFmtId="0" fontId="8" fillId="59" borderId="52" xfId="452" applyFont="1" applyFill="1" applyBorder="1" applyAlignment="1">
      <alignment horizontal="right"/>
    </xf>
    <xf numFmtId="1" fontId="8" fillId="59" borderId="50" xfId="452" applyNumberFormat="1" applyFont="1" applyFill="1" applyBorder="1" applyAlignment="1">
      <alignment horizontal="right"/>
    </xf>
    <xf numFmtId="3" fontId="8" fillId="59" borderId="8" xfId="452" applyNumberFormat="1" applyFont="1" applyFill="1" applyBorder="1" applyAlignment="1">
      <alignment horizontal="right"/>
    </xf>
    <xf numFmtId="1" fontId="8" fillId="59" borderId="47" xfId="452" applyNumberFormat="1" applyFont="1" applyFill="1" applyBorder="1" applyAlignment="1">
      <alignment horizontal="right"/>
    </xf>
    <xf numFmtId="49" fontId="25" fillId="59" borderId="0" xfId="452" applyNumberFormat="1" applyFont="1" applyFill="1" applyAlignment="1">
      <alignment horizontal="right" vertical="center"/>
    </xf>
    <xf numFmtId="0" fontId="8" fillId="59" borderId="7" xfId="457" applyFont="1" applyFill="1" applyBorder="1" applyAlignment="1">
      <alignment horizontal="right"/>
    </xf>
    <xf numFmtId="0" fontId="8" fillId="59" borderId="8" xfId="457" applyFont="1" applyFill="1" applyBorder="1" applyAlignment="1">
      <alignment horizontal="right"/>
    </xf>
    <xf numFmtId="0" fontId="8" fillId="59" borderId="7" xfId="452" applyFont="1" applyFill="1" applyBorder="1" applyAlignment="1">
      <alignment horizontal="right"/>
    </xf>
    <xf numFmtId="1" fontId="8" fillId="59" borderId="0" xfId="452" applyNumberFormat="1" applyFont="1" applyFill="1" applyAlignment="1">
      <alignment horizontal="right"/>
    </xf>
    <xf numFmtId="3" fontId="8" fillId="59" borderId="0" xfId="452" applyNumberFormat="1" applyFont="1" applyFill="1" applyAlignment="1">
      <alignment horizontal="right"/>
    </xf>
    <xf numFmtId="0" fontId="8" fillId="59" borderId="0" xfId="457" applyFont="1" applyFill="1" applyAlignment="1">
      <alignment horizontal="right"/>
    </xf>
    <xf numFmtId="0" fontId="8" fillId="59" borderId="9" xfId="452" applyFont="1" applyFill="1" applyBorder="1" applyAlignment="1">
      <alignment horizontal="right"/>
    </xf>
    <xf numFmtId="0" fontId="8" fillId="59" borderId="0" xfId="452" applyFont="1" applyFill="1" applyAlignment="1">
      <alignment horizontal="right"/>
    </xf>
    <xf numFmtId="1" fontId="8" fillId="59" borderId="0" xfId="457" applyNumberFormat="1" applyFont="1" applyFill="1" applyAlignment="1">
      <alignment horizontal="right"/>
    </xf>
    <xf numFmtId="3" fontId="8" fillId="59" borderId="0" xfId="457" applyNumberFormat="1" applyFont="1" applyFill="1" applyAlignment="1">
      <alignment horizontal="right"/>
    </xf>
    <xf numFmtId="49" fontId="8" fillId="59" borderId="0" xfId="457" applyNumberFormat="1" applyFont="1" applyFill="1" applyAlignment="1">
      <alignment horizontal="right"/>
    </xf>
    <xf numFmtId="49" fontId="8" fillId="59" borderId="8" xfId="452" applyNumberFormat="1" applyFont="1" applyFill="1" applyBorder="1" applyAlignment="1">
      <alignment horizontal="right"/>
    </xf>
    <xf numFmtId="0" fontId="8" fillId="0" borderId="7" xfId="452" applyFont="1" applyBorder="1" applyAlignment="1">
      <alignment horizontal="right"/>
    </xf>
    <xf numFmtId="0" fontId="8" fillId="0" borderId="8" xfId="452" applyFont="1" applyBorder="1" applyAlignment="1">
      <alignment horizontal="right"/>
    </xf>
    <xf numFmtId="0" fontId="8" fillId="0" borderId="8" xfId="457" applyFont="1" applyBorder="1" applyAlignment="1">
      <alignment horizontal="right"/>
    </xf>
    <xf numFmtId="3" fontId="8" fillId="0" borderId="7" xfId="452" applyNumberFormat="1" applyFont="1" applyBorder="1" applyAlignment="1">
      <alignment horizontal="right"/>
    </xf>
    <xf numFmtId="0" fontId="8" fillId="59" borderId="24" xfId="452" applyFont="1" applyFill="1" applyBorder="1" applyAlignment="1">
      <alignment horizontal="right"/>
    </xf>
    <xf numFmtId="3" fontId="8" fillId="59" borderId="8" xfId="457" applyNumberFormat="1" applyFont="1" applyFill="1" applyBorder="1" applyAlignment="1">
      <alignment horizontal="right"/>
    </xf>
    <xf numFmtId="3" fontId="8" fillId="59" borderId="7" xfId="457" applyNumberFormat="1" applyFont="1" applyFill="1" applyBorder="1" applyAlignment="1">
      <alignment horizontal="right"/>
    </xf>
    <xf numFmtId="49" fontId="8" fillId="59" borderId="7" xfId="452" applyNumberFormat="1" applyFont="1" applyFill="1" applyBorder="1" applyAlignment="1">
      <alignment horizontal="right"/>
    </xf>
    <xf numFmtId="0" fontId="8" fillId="59" borderId="9" xfId="457" applyFont="1" applyFill="1" applyBorder="1" applyAlignment="1">
      <alignment horizontal="right"/>
    </xf>
    <xf numFmtId="3" fontId="8" fillId="59" borderId="24" xfId="457" applyNumberFormat="1" applyFont="1" applyFill="1" applyBorder="1" applyAlignment="1">
      <alignment horizontal="right"/>
    </xf>
    <xf numFmtId="3" fontId="25" fillId="59" borderId="0" xfId="452" applyNumberFormat="1" applyFont="1" applyFill="1" applyAlignment="1">
      <alignment horizontal="right" vertical="center"/>
    </xf>
    <xf numFmtId="3" fontId="8" fillId="59" borderId="24" xfId="452" applyNumberFormat="1" applyFont="1" applyFill="1" applyBorder="1" applyAlignment="1">
      <alignment horizontal="right"/>
    </xf>
    <xf numFmtId="168" fontId="8" fillId="59" borderId="7" xfId="457" applyNumberFormat="1" applyFont="1" applyFill="1" applyBorder="1" applyAlignment="1">
      <alignment horizontal="right"/>
    </xf>
    <xf numFmtId="3" fontId="8" fillId="59" borderId="9" xfId="457" applyNumberFormat="1" applyFont="1" applyFill="1" applyBorder="1" applyAlignment="1">
      <alignment horizontal="right"/>
    </xf>
    <xf numFmtId="0" fontId="8" fillId="59" borderId="20" xfId="457" applyFont="1" applyFill="1" applyBorder="1" applyAlignment="1">
      <alignment horizontal="right"/>
    </xf>
    <xf numFmtId="3" fontId="15" fillId="59" borderId="0" xfId="0" applyNumberFormat="1" applyFont="1" applyFill="1" applyAlignment="1">
      <alignment horizontal="right"/>
    </xf>
    <xf numFmtId="1" fontId="15" fillId="59" borderId="0" xfId="0" applyNumberFormat="1" applyFont="1" applyFill="1" applyAlignment="1">
      <alignment horizontal="right"/>
    </xf>
    <xf numFmtId="3" fontId="0" fillId="59" borderId="0" xfId="0" applyNumberFormat="1" applyFill="1" applyAlignment="1">
      <alignment horizontal="right"/>
    </xf>
    <xf numFmtId="1" fontId="8" fillId="59" borderId="7" xfId="457" applyNumberFormat="1" applyFont="1" applyFill="1" applyBorder="1" applyAlignment="1">
      <alignment horizontal="right"/>
    </xf>
    <xf numFmtId="1" fontId="8" fillId="0" borderId="7" xfId="452" applyNumberFormat="1" applyFont="1" applyBorder="1" applyAlignment="1">
      <alignment horizontal="right"/>
    </xf>
    <xf numFmtId="3" fontId="8" fillId="0" borderId="8" xfId="452" applyNumberFormat="1" applyFont="1" applyBorder="1" applyAlignment="1">
      <alignment horizontal="right"/>
    </xf>
    <xf numFmtId="1" fontId="8" fillId="0" borderId="8" xfId="452" applyNumberFormat="1" applyFont="1" applyBorder="1" applyAlignment="1">
      <alignment horizontal="right"/>
    </xf>
    <xf numFmtId="168" fontId="8" fillId="59" borderId="8" xfId="452" applyNumberFormat="1" applyFont="1" applyFill="1" applyBorder="1" applyAlignment="1">
      <alignment horizontal="right"/>
    </xf>
    <xf numFmtId="168" fontId="8" fillId="59" borderId="7" xfId="452" applyNumberFormat="1" applyFont="1" applyFill="1" applyBorder="1" applyAlignment="1">
      <alignment horizontal="right"/>
    </xf>
    <xf numFmtId="168" fontId="8" fillId="59" borderId="0" xfId="452" applyNumberFormat="1" applyFont="1" applyFill="1" applyAlignment="1">
      <alignment horizontal="right"/>
    </xf>
    <xf numFmtId="168" fontId="8" fillId="59" borderId="9" xfId="452" applyNumberFormat="1" applyFont="1" applyFill="1" applyBorder="1" applyAlignment="1">
      <alignment horizontal="right"/>
    </xf>
    <xf numFmtId="168" fontId="8" fillId="59" borderId="0" xfId="457" applyNumberFormat="1" applyFont="1" applyFill="1" applyAlignment="1">
      <alignment horizontal="right"/>
    </xf>
    <xf numFmtId="1" fontId="8" fillId="0" borderId="9" xfId="452" applyNumberFormat="1" applyFont="1" applyBorder="1" applyAlignment="1">
      <alignment horizontal="right"/>
    </xf>
    <xf numFmtId="168" fontId="0" fillId="59" borderId="0" xfId="0" applyNumberFormat="1" applyFill="1" applyAlignment="1">
      <alignment horizontal="right"/>
    </xf>
    <xf numFmtId="168" fontId="8" fillId="59" borderId="24" xfId="452" applyNumberFormat="1" applyFont="1" applyFill="1" applyBorder="1" applyAlignment="1">
      <alignment horizontal="right"/>
    </xf>
    <xf numFmtId="1" fontId="8" fillId="59" borderId="24" xfId="452" applyNumberFormat="1" applyFont="1" applyFill="1" applyBorder="1" applyAlignment="1">
      <alignment horizontal="right"/>
    </xf>
    <xf numFmtId="168" fontId="25" fillId="59" borderId="0" xfId="452" applyNumberFormat="1" applyFont="1" applyFill="1" applyAlignment="1">
      <alignment horizontal="right" vertical="center"/>
    </xf>
    <xf numFmtId="168" fontId="11" fillId="59" borderId="7" xfId="1408" applyNumberFormat="1" applyFont="1" applyFill="1" applyBorder="1" applyAlignment="1">
      <alignment horizontal="right"/>
    </xf>
    <xf numFmtId="168" fontId="11" fillId="59" borderId="0" xfId="1405" applyNumberFormat="1" applyFont="1" applyFill="1" applyAlignment="1">
      <alignment horizontal="right" vertical="center"/>
    </xf>
    <xf numFmtId="3" fontId="11" fillId="59" borderId="7" xfId="1408" applyNumberFormat="1" applyFont="1" applyFill="1" applyBorder="1" applyAlignment="1">
      <alignment horizontal="right"/>
    </xf>
    <xf numFmtId="168" fontId="15" fillId="59" borderId="0" xfId="0" applyNumberFormat="1" applyFont="1" applyFill="1" applyAlignment="1">
      <alignment horizontal="right"/>
    </xf>
    <xf numFmtId="168" fontId="8" fillId="0" borderId="7" xfId="452" applyNumberFormat="1" applyFont="1" applyBorder="1" applyAlignment="1">
      <alignment horizontal="right"/>
    </xf>
    <xf numFmtId="3" fontId="11" fillId="59" borderId="7" xfId="452" applyNumberFormat="1" applyFont="1" applyFill="1" applyBorder="1" applyAlignment="1">
      <alignment horizontal="right"/>
    </xf>
    <xf numFmtId="49" fontId="11" fillId="59" borderId="0" xfId="452" applyNumberFormat="1" applyFont="1" applyFill="1" applyAlignment="1">
      <alignment horizontal="right"/>
    </xf>
    <xf numFmtId="1" fontId="11" fillId="59" borderId="7" xfId="452" applyNumberFormat="1" applyFont="1" applyFill="1" applyBorder="1" applyAlignment="1">
      <alignment horizontal="right"/>
    </xf>
    <xf numFmtId="0" fontId="11" fillId="59" borderId="7" xfId="452" applyFont="1" applyFill="1" applyBorder="1" applyAlignment="1">
      <alignment horizontal="right"/>
    </xf>
    <xf numFmtId="0" fontId="11" fillId="59" borderId="8" xfId="452" applyFont="1" applyFill="1" applyBorder="1" applyAlignment="1">
      <alignment horizontal="right"/>
    </xf>
    <xf numFmtId="0" fontId="11" fillId="0" borderId="7" xfId="452" applyFont="1" applyBorder="1" applyAlignment="1">
      <alignment horizontal="right"/>
    </xf>
    <xf numFmtId="49" fontId="11" fillId="59" borderId="8" xfId="452" applyNumberFormat="1" applyFont="1" applyFill="1" applyBorder="1" applyAlignment="1">
      <alignment horizontal="right"/>
    </xf>
    <xf numFmtId="0" fontId="11" fillId="59" borderId="0" xfId="452" applyFont="1" applyFill="1" applyAlignment="1">
      <alignment horizontal="right"/>
    </xf>
    <xf numFmtId="3" fontId="11" fillId="59" borderId="0" xfId="452" applyNumberFormat="1" applyFont="1" applyFill="1" applyAlignment="1">
      <alignment horizontal="right"/>
    </xf>
    <xf numFmtId="168" fontId="11" fillId="59" borderId="7" xfId="452" applyNumberFormat="1" applyFont="1" applyFill="1" applyBorder="1" applyAlignment="1">
      <alignment horizontal="right"/>
    </xf>
    <xf numFmtId="168" fontId="11" fillId="0" borderId="7" xfId="452" applyNumberFormat="1" applyFont="1" applyBorder="1" applyAlignment="1">
      <alignment horizontal="right"/>
    </xf>
    <xf numFmtId="168" fontId="8" fillId="0" borderId="9" xfId="452" applyNumberFormat="1" applyFont="1" applyBorder="1" applyAlignment="1">
      <alignment horizontal="right"/>
    </xf>
    <xf numFmtId="168" fontId="11" fillId="59" borderId="0" xfId="452" applyNumberFormat="1" applyFont="1" applyFill="1" applyAlignment="1">
      <alignment horizontal="right"/>
    </xf>
    <xf numFmtId="3" fontId="190" fillId="0" borderId="24" xfId="0" applyNumberFormat="1" applyFont="1" applyBorder="1" applyAlignment="1">
      <alignment horizontal="right"/>
    </xf>
    <xf numFmtId="0" fontId="11" fillId="0" borderId="8" xfId="452" applyFont="1" applyBorder="1" applyAlignment="1">
      <alignment horizontal="right"/>
    </xf>
    <xf numFmtId="3" fontId="190" fillId="0" borderId="7" xfId="0" applyNumberFormat="1" applyFont="1" applyBorder="1" applyAlignment="1">
      <alignment horizontal="right"/>
    </xf>
    <xf numFmtId="3" fontId="11" fillId="59" borderId="8" xfId="1408" applyNumberFormat="1" applyFont="1" applyFill="1" applyBorder="1" applyAlignment="1">
      <alignment horizontal="right"/>
    </xf>
    <xf numFmtId="3" fontId="190" fillId="59" borderId="7" xfId="0" applyNumberFormat="1" applyFont="1" applyFill="1" applyBorder="1" applyAlignment="1">
      <alignment horizontal="right"/>
    </xf>
    <xf numFmtId="3" fontId="190" fillId="59" borderId="0" xfId="0" applyNumberFormat="1" applyFont="1" applyFill="1" applyAlignment="1">
      <alignment horizontal="right"/>
    </xf>
    <xf numFmtId="3" fontId="11" fillId="59" borderId="0" xfId="1408" applyNumberFormat="1" applyFont="1" applyFill="1" applyAlignment="1">
      <alignment horizontal="right"/>
    </xf>
    <xf numFmtId="3" fontId="8" fillId="0" borderId="7" xfId="457" applyNumberFormat="1" applyFont="1" applyBorder="1" applyAlignment="1">
      <alignment horizontal="right"/>
    </xf>
    <xf numFmtId="3" fontId="11" fillId="59" borderId="9" xfId="1408" applyNumberFormat="1" applyFont="1" applyFill="1" applyBorder="1" applyAlignment="1">
      <alignment horizontal="right"/>
    </xf>
    <xf numFmtId="0" fontId="11" fillId="59" borderId="9" xfId="452" applyFont="1" applyFill="1" applyBorder="1" applyAlignment="1">
      <alignment horizontal="right"/>
    </xf>
    <xf numFmtId="3" fontId="11" fillId="0" borderId="7" xfId="1408" applyNumberFormat="1" applyFont="1" applyBorder="1" applyAlignment="1">
      <alignment horizontal="right"/>
    </xf>
    <xf numFmtId="1" fontId="11" fillId="59" borderId="0" xfId="1408" applyNumberFormat="1" applyFont="1" applyFill="1" applyAlignment="1">
      <alignment horizontal="right"/>
    </xf>
    <xf numFmtId="0" fontId="11" fillId="59" borderId="7" xfId="1408" applyFont="1" applyFill="1" applyBorder="1" applyAlignment="1">
      <alignment horizontal="right"/>
    </xf>
    <xf numFmtId="1" fontId="11" fillId="59" borderId="8" xfId="452" applyNumberFormat="1" applyFont="1" applyFill="1" applyBorder="1" applyAlignment="1">
      <alignment horizontal="right"/>
    </xf>
    <xf numFmtId="1" fontId="11" fillId="0" borderId="7" xfId="452" applyNumberFormat="1" applyFont="1" applyBorder="1" applyAlignment="1">
      <alignment horizontal="right"/>
    </xf>
    <xf numFmtId="168" fontId="11" fillId="0" borderId="7" xfId="1408" applyNumberFormat="1" applyFont="1" applyBorder="1" applyAlignment="1">
      <alignment horizontal="right"/>
    </xf>
    <xf numFmtId="168" fontId="11" fillId="59" borderId="8" xfId="1408" applyNumberFormat="1" applyFont="1" applyFill="1" applyBorder="1" applyAlignment="1">
      <alignment horizontal="right"/>
    </xf>
    <xf numFmtId="0" fontId="11" fillId="59" borderId="0" xfId="1408" applyFont="1" applyFill="1" applyAlignment="1">
      <alignment horizontal="right"/>
    </xf>
    <xf numFmtId="168" fontId="11" fillId="59" borderId="0" xfId="1408" applyNumberFormat="1" applyFont="1" applyFill="1" applyAlignment="1">
      <alignment horizontal="right"/>
    </xf>
    <xf numFmtId="0" fontId="11" fillId="0" borderId="7" xfId="1408" applyFont="1" applyBorder="1" applyAlignment="1">
      <alignment horizontal="right"/>
    </xf>
    <xf numFmtId="168" fontId="11" fillId="59" borderId="9" xfId="1408" applyNumberFormat="1" applyFont="1" applyFill="1" applyBorder="1" applyAlignment="1">
      <alignment horizontal="right"/>
    </xf>
    <xf numFmtId="0" fontId="11" fillId="59" borderId="9" xfId="1408" applyFont="1" applyFill="1" applyBorder="1" applyAlignment="1">
      <alignment horizontal="right"/>
    </xf>
    <xf numFmtId="49" fontId="11" fillId="59" borderId="0" xfId="1408" applyNumberFormat="1" applyFont="1" applyFill="1" applyAlignment="1">
      <alignment horizontal="right"/>
    </xf>
    <xf numFmtId="1" fontId="82" fillId="59" borderId="0" xfId="1131" applyNumberFormat="1" applyFont="1" applyFill="1" applyAlignment="1">
      <alignment horizontal="right"/>
    </xf>
    <xf numFmtId="168" fontId="83" fillId="59" borderId="7" xfId="0" applyNumberFormat="1" applyFont="1" applyFill="1" applyBorder="1" applyAlignment="1">
      <alignment horizontal="right"/>
    </xf>
    <xf numFmtId="168" fontId="8" fillId="59" borderId="8" xfId="457" applyNumberFormat="1" applyFont="1" applyFill="1" applyBorder="1" applyAlignment="1">
      <alignment horizontal="right"/>
    </xf>
    <xf numFmtId="168" fontId="8" fillId="0" borderId="7" xfId="457" applyNumberFormat="1" applyFont="1" applyBorder="1" applyAlignment="1">
      <alignment horizontal="right"/>
    </xf>
    <xf numFmtId="168" fontId="11" fillId="0" borderId="23" xfId="452" applyNumberFormat="1" applyFont="1" applyBorder="1" applyAlignment="1">
      <alignment horizontal="right"/>
    </xf>
    <xf numFmtId="168" fontId="11" fillId="59" borderId="23" xfId="452" applyNumberFormat="1" applyFont="1" applyFill="1" applyBorder="1" applyAlignment="1">
      <alignment horizontal="right"/>
    </xf>
    <xf numFmtId="168" fontId="11" fillId="0" borderId="24" xfId="452" applyNumberFormat="1" applyFont="1" applyBorder="1" applyAlignment="1">
      <alignment horizontal="right"/>
    </xf>
    <xf numFmtId="168" fontId="11" fillId="59" borderId="7" xfId="457" applyNumberFormat="1" applyFont="1" applyFill="1" applyBorder="1" applyAlignment="1">
      <alignment horizontal="right"/>
    </xf>
    <xf numFmtId="168" fontId="11" fillId="59" borderId="9" xfId="452" applyNumberFormat="1" applyFont="1" applyFill="1" applyBorder="1" applyAlignment="1">
      <alignment horizontal="right"/>
    </xf>
    <xf numFmtId="168" fontId="8" fillId="0" borderId="8" xfId="457" applyNumberFormat="1" applyFont="1" applyBorder="1" applyAlignment="1">
      <alignment horizontal="right"/>
    </xf>
    <xf numFmtId="168" fontId="8" fillId="0" borderId="8" xfId="452" applyNumberFormat="1" applyFont="1" applyBorder="1" applyAlignment="1">
      <alignment horizontal="right"/>
    </xf>
    <xf numFmtId="168" fontId="8" fillId="59" borderId="23" xfId="1408" applyNumberFormat="1" applyFont="1" applyFill="1" applyBorder="1" applyAlignment="1">
      <alignment horizontal="right"/>
    </xf>
    <xf numFmtId="168" fontId="85" fillId="59" borderId="7" xfId="457" applyNumberFormat="1" applyFont="1" applyFill="1" applyBorder="1" applyAlignment="1">
      <alignment horizontal="right"/>
    </xf>
    <xf numFmtId="3" fontId="11" fillId="0" borderId="8" xfId="452" applyNumberFormat="1" applyFont="1" applyBorder="1" applyAlignment="1">
      <alignment horizontal="right"/>
    </xf>
    <xf numFmtId="3" fontId="11" fillId="59" borderId="8" xfId="452" applyNumberFormat="1" applyFont="1" applyFill="1" applyBorder="1" applyAlignment="1">
      <alignment horizontal="right"/>
    </xf>
    <xf numFmtId="0" fontId="8" fillId="59" borderId="8" xfId="1408" applyFont="1" applyFill="1" applyBorder="1" applyAlignment="1">
      <alignment horizontal="right"/>
    </xf>
    <xf numFmtId="0" fontId="8" fillId="59" borderId="0" xfId="1408" applyFont="1" applyFill="1" applyAlignment="1">
      <alignment horizontal="right"/>
    </xf>
    <xf numFmtId="1" fontId="11" fillId="0" borderId="7" xfId="457" applyNumberFormat="1" applyFont="1" applyBorder="1" applyAlignment="1">
      <alignment horizontal="right"/>
    </xf>
    <xf numFmtId="1" fontId="8" fillId="0" borderId="7" xfId="457" applyNumberFormat="1" applyFont="1" applyBorder="1" applyAlignment="1">
      <alignment horizontal="right"/>
    </xf>
    <xf numFmtId="1" fontId="8" fillId="0" borderId="8" xfId="457" applyNumberFormat="1" applyFont="1" applyBorder="1" applyAlignment="1">
      <alignment horizontal="right"/>
    </xf>
    <xf numFmtId="1" fontId="8" fillId="0" borderId="21" xfId="457" applyNumberFormat="1" applyFont="1" applyBorder="1" applyAlignment="1">
      <alignment horizontal="right"/>
    </xf>
    <xf numFmtId="0" fontId="11" fillId="59" borderId="7" xfId="457" applyFont="1" applyFill="1" applyBorder="1" applyAlignment="1">
      <alignment horizontal="right"/>
    </xf>
    <xf numFmtId="1" fontId="11" fillId="59" borderId="50" xfId="452" applyNumberFormat="1" applyFont="1" applyFill="1" applyBorder="1" applyAlignment="1">
      <alignment horizontal="right"/>
    </xf>
    <xf numFmtId="1" fontId="11" fillId="59" borderId="0" xfId="452" applyNumberFormat="1" applyFont="1" applyFill="1" applyAlignment="1">
      <alignment horizontal="right"/>
    </xf>
    <xf numFmtId="0" fontId="8" fillId="0" borderId="7" xfId="457" applyFont="1" applyBorder="1" applyAlignment="1">
      <alignment horizontal="right"/>
    </xf>
    <xf numFmtId="0" fontId="11" fillId="59" borderId="8" xfId="457" applyFont="1" applyFill="1" applyBorder="1" applyAlignment="1">
      <alignment horizontal="right"/>
    </xf>
    <xf numFmtId="1" fontId="11" fillId="59" borderId="9" xfId="452" applyNumberFormat="1" applyFont="1" applyFill="1" applyBorder="1" applyAlignment="1">
      <alignment horizontal="right"/>
    </xf>
    <xf numFmtId="0" fontId="11" fillId="0" borderId="8" xfId="457" applyFont="1" applyBorder="1" applyAlignment="1">
      <alignment horizontal="right"/>
    </xf>
    <xf numFmtId="3" fontId="8" fillId="59" borderId="7" xfId="1408" applyNumberFormat="1" applyFont="1" applyFill="1" applyBorder="1" applyAlignment="1">
      <alignment horizontal="right"/>
    </xf>
    <xf numFmtId="3" fontId="85" fillId="59" borderId="7" xfId="457" applyNumberFormat="1" applyFont="1" applyFill="1" applyBorder="1" applyAlignment="1">
      <alignment horizontal="right"/>
    </xf>
    <xf numFmtId="1" fontId="0" fillId="59" borderId="0" xfId="0" applyNumberFormat="1" applyFill="1" applyAlignment="1">
      <alignment horizontal="right"/>
    </xf>
    <xf numFmtId="1" fontId="85" fillId="59" borderId="7" xfId="452" applyNumberFormat="1" applyFont="1" applyFill="1" applyBorder="1" applyAlignment="1">
      <alignment horizontal="right"/>
    </xf>
    <xf numFmtId="1" fontId="85" fillId="59" borderId="0" xfId="452" applyNumberFormat="1" applyFont="1" applyFill="1" applyAlignment="1">
      <alignment horizontal="right"/>
    </xf>
    <xf numFmtId="1" fontId="11" fillId="0" borderId="24" xfId="452" applyNumberFormat="1" applyFont="1" applyBorder="1" applyAlignment="1">
      <alignment horizontal="right"/>
    </xf>
    <xf numFmtId="1" fontId="11" fillId="0" borderId="8" xfId="452" applyNumberFormat="1" applyFont="1" applyBorder="1" applyAlignment="1">
      <alignment horizontal="right"/>
    </xf>
    <xf numFmtId="1" fontId="8" fillId="59" borderId="0" xfId="1408" applyNumberFormat="1" applyFont="1" applyFill="1" applyAlignment="1">
      <alignment horizontal="right"/>
    </xf>
    <xf numFmtId="1" fontId="8" fillId="59" borderId="19" xfId="452" applyNumberFormat="1" applyFont="1" applyFill="1" applyBorder="1" applyAlignment="1">
      <alignment horizontal="right"/>
    </xf>
    <xf numFmtId="0" fontId="8" fillId="59" borderId="21" xfId="457" applyFont="1" applyFill="1" applyBorder="1" applyAlignment="1">
      <alignment horizontal="right"/>
    </xf>
    <xf numFmtId="0" fontId="8" fillId="59" borderId="24" xfId="457" applyFont="1" applyFill="1" applyBorder="1" applyAlignment="1">
      <alignment horizontal="right"/>
    </xf>
    <xf numFmtId="3" fontId="85" fillId="59" borderId="0" xfId="457" applyNumberFormat="1" applyFont="1" applyFill="1" applyAlignment="1">
      <alignment horizontal="right"/>
    </xf>
    <xf numFmtId="3" fontId="11" fillId="0" borderId="7" xfId="457" applyNumberFormat="1" applyFont="1" applyBorder="1" applyAlignment="1">
      <alignment horizontal="right"/>
    </xf>
    <xf numFmtId="3" fontId="11" fillId="59" borderId="7" xfId="457" applyNumberFormat="1" applyFont="1" applyFill="1" applyBorder="1" applyAlignment="1">
      <alignment horizontal="right"/>
    </xf>
    <xf numFmtId="3" fontId="11" fillId="59" borderId="0" xfId="457" applyNumberFormat="1" applyFont="1" applyFill="1" applyAlignment="1">
      <alignment horizontal="right"/>
    </xf>
    <xf numFmtId="0" fontId="85" fillId="59" borderId="0" xfId="457" applyFont="1" applyFill="1" applyAlignment="1">
      <alignment horizontal="right"/>
    </xf>
    <xf numFmtId="3" fontId="11" fillId="59" borderId="50" xfId="457" applyNumberFormat="1" applyFont="1" applyFill="1" applyBorder="1" applyAlignment="1">
      <alignment horizontal="right"/>
    </xf>
    <xf numFmtId="3" fontId="11" fillId="59" borderId="8" xfId="457" applyNumberFormat="1" applyFont="1" applyFill="1" applyBorder="1" applyAlignment="1">
      <alignment horizontal="right"/>
    </xf>
    <xf numFmtId="3" fontId="11" fillId="0" borderId="7" xfId="452" applyNumberFormat="1" applyFont="1" applyBorder="1" applyAlignment="1">
      <alignment horizontal="right"/>
    </xf>
    <xf numFmtId="3" fontId="11" fillId="59" borderId="9" xfId="452" applyNumberFormat="1" applyFont="1" applyFill="1" applyBorder="1" applyAlignment="1">
      <alignment horizontal="right"/>
    </xf>
    <xf numFmtId="1" fontId="8" fillId="59" borderId="7" xfId="459" applyNumberFormat="1" applyFont="1" applyFill="1" applyBorder="1" applyAlignment="1">
      <alignment horizontal="right"/>
    </xf>
    <xf numFmtId="1" fontId="11" fillId="59" borderId="7" xfId="459" applyNumberFormat="1" applyFont="1" applyFill="1" applyBorder="1" applyAlignment="1">
      <alignment horizontal="right"/>
    </xf>
    <xf numFmtId="1" fontId="8" fillId="59" borderId="8" xfId="459" applyNumberFormat="1" applyFont="1" applyFill="1" applyBorder="1" applyAlignment="1">
      <alignment horizontal="right"/>
    </xf>
    <xf numFmtId="1" fontId="8" fillId="59" borderId="0" xfId="459" applyNumberFormat="1" applyFont="1" applyFill="1" applyAlignment="1">
      <alignment horizontal="right"/>
    </xf>
    <xf numFmtId="0" fontId="8" fillId="59" borderId="7" xfId="1408" applyFont="1" applyFill="1" applyBorder="1" applyAlignment="1">
      <alignment horizontal="right"/>
    </xf>
    <xf numFmtId="3" fontId="11" fillId="59" borderId="50" xfId="452" applyNumberFormat="1" applyFont="1" applyFill="1" applyBorder="1" applyAlignment="1">
      <alignment horizontal="right"/>
    </xf>
    <xf numFmtId="1" fontId="11" fillId="59" borderId="52" xfId="452" applyNumberFormat="1" applyFont="1" applyFill="1" applyBorder="1" applyAlignment="1">
      <alignment horizontal="right"/>
    </xf>
    <xf numFmtId="3" fontId="11" fillId="59" borderId="52" xfId="452" applyNumberFormat="1" applyFont="1" applyFill="1" applyBorder="1" applyAlignment="1">
      <alignment horizontal="right"/>
    </xf>
    <xf numFmtId="168" fontId="8" fillId="0" borderId="52" xfId="452" applyNumberFormat="1" applyFont="1" applyBorder="1" applyAlignment="1">
      <alignment horizontal="right"/>
    </xf>
    <xf numFmtId="168" fontId="8" fillId="59" borderId="52" xfId="452" applyNumberFormat="1" applyFont="1" applyFill="1" applyBorder="1" applyAlignment="1">
      <alignment horizontal="right"/>
    </xf>
    <xf numFmtId="168" fontId="11" fillId="59" borderId="52" xfId="452" applyNumberFormat="1" applyFont="1" applyFill="1" applyBorder="1" applyAlignment="1">
      <alignment horizontal="right"/>
    </xf>
    <xf numFmtId="168" fontId="11" fillId="59" borderId="8" xfId="452" applyNumberFormat="1" applyFont="1" applyFill="1" applyBorder="1" applyAlignment="1">
      <alignment horizontal="right"/>
    </xf>
    <xf numFmtId="168" fontId="11" fillId="59" borderId="50" xfId="452" applyNumberFormat="1" applyFont="1" applyFill="1" applyBorder="1" applyAlignment="1">
      <alignment horizontal="right"/>
    </xf>
    <xf numFmtId="168" fontId="11" fillId="0" borderId="52" xfId="452" applyNumberFormat="1" applyFont="1" applyBorder="1" applyAlignment="1">
      <alignment horizontal="right"/>
    </xf>
    <xf numFmtId="168" fontId="11" fillId="59" borderId="24" xfId="452" applyNumberFormat="1" applyFont="1" applyFill="1" applyBorder="1" applyAlignment="1">
      <alignment horizontal="right"/>
    </xf>
    <xf numFmtId="3" fontId="11" fillId="59" borderId="24" xfId="452" applyNumberFormat="1" applyFont="1" applyFill="1" applyBorder="1" applyAlignment="1">
      <alignment horizontal="right"/>
    </xf>
    <xf numFmtId="3" fontId="11" fillId="59" borderId="47" xfId="452" applyNumberFormat="1" applyFont="1" applyFill="1" applyBorder="1" applyAlignment="1">
      <alignment horizontal="right"/>
    </xf>
    <xf numFmtId="168" fontId="11" fillId="59" borderId="20" xfId="452" applyNumberFormat="1" applyFont="1" applyFill="1" applyBorder="1" applyAlignment="1">
      <alignment horizontal="right"/>
    </xf>
    <xf numFmtId="3" fontId="22" fillId="59" borderId="60" xfId="452" applyNumberFormat="1" applyFont="1" applyFill="1" applyBorder="1" applyAlignment="1">
      <alignment horizontal="right"/>
    </xf>
    <xf numFmtId="0" fontId="83" fillId="59" borderId="0" xfId="0" applyFont="1" applyFill="1" applyAlignment="1">
      <alignment horizontal="right"/>
    </xf>
    <xf numFmtId="168" fontId="83" fillId="59" borderId="8" xfId="0" applyNumberFormat="1" applyFont="1" applyFill="1" applyBorder="1" applyAlignment="1">
      <alignment horizontal="right"/>
    </xf>
    <xf numFmtId="168" fontId="8" fillId="0" borderId="47" xfId="452" applyNumberFormat="1" applyFont="1" applyBorder="1" applyAlignment="1">
      <alignment horizontal="right"/>
    </xf>
    <xf numFmtId="3" fontId="8" fillId="0" borderId="52" xfId="452" applyNumberFormat="1" applyFont="1" applyBorder="1" applyAlignment="1">
      <alignment horizontal="right"/>
    </xf>
    <xf numFmtId="168" fontId="11" fillId="0" borderId="8" xfId="452" applyNumberFormat="1" applyFont="1" applyBorder="1" applyAlignment="1">
      <alignment horizontal="right"/>
    </xf>
    <xf numFmtId="3" fontId="11" fillId="59" borderId="9" xfId="457" applyNumberFormat="1" applyFont="1" applyFill="1" applyBorder="1" applyAlignment="1">
      <alignment horizontal="right"/>
    </xf>
    <xf numFmtId="168" fontId="90" fillId="59" borderId="0" xfId="0" applyNumberFormat="1" applyFont="1" applyFill="1" applyAlignment="1">
      <alignment horizontal="right"/>
    </xf>
    <xf numFmtId="3" fontId="90" fillId="59" borderId="0" xfId="0" applyNumberFormat="1" applyFont="1" applyFill="1" applyAlignment="1">
      <alignment horizontal="right"/>
    </xf>
    <xf numFmtId="168" fontId="89" fillId="88" borderId="0" xfId="453" applyNumberFormat="1" applyFont="1" applyFill="1" applyAlignment="1">
      <alignment horizontal="right"/>
    </xf>
    <xf numFmtId="3" fontId="89" fillId="88" borderId="0" xfId="453" applyNumberFormat="1" applyFont="1" applyFill="1" applyAlignment="1">
      <alignment horizontal="right"/>
    </xf>
    <xf numFmtId="2" fontId="8" fillId="0" borderId="8" xfId="452" applyNumberFormat="1" applyFont="1" applyBorder="1" applyAlignment="1">
      <alignment horizontal="right"/>
    </xf>
    <xf numFmtId="168" fontId="8" fillId="59" borderId="47" xfId="452" applyNumberFormat="1" applyFont="1" applyFill="1" applyBorder="1" applyAlignment="1">
      <alignment horizontal="right"/>
    </xf>
    <xf numFmtId="1" fontId="8" fillId="0" borderId="52" xfId="452" applyNumberFormat="1" applyFont="1" applyBorder="1" applyAlignment="1">
      <alignment horizontal="right"/>
    </xf>
    <xf numFmtId="1" fontId="11" fillId="59" borderId="47" xfId="452" applyNumberFormat="1" applyFont="1" applyFill="1" applyBorder="1" applyAlignment="1">
      <alignment horizontal="right"/>
    </xf>
    <xf numFmtId="1" fontId="11" fillId="59" borderId="24" xfId="452" applyNumberFormat="1" applyFont="1" applyFill="1" applyBorder="1" applyAlignment="1">
      <alignment horizontal="right"/>
    </xf>
    <xf numFmtId="0" fontId="11" fillId="59" borderId="52" xfId="452" applyFont="1" applyFill="1" applyBorder="1" applyAlignment="1">
      <alignment horizontal="right"/>
    </xf>
    <xf numFmtId="1" fontId="11" fillId="59" borderId="14" xfId="452" applyNumberFormat="1" applyFont="1" applyFill="1" applyBorder="1" applyAlignment="1">
      <alignment horizontal="right"/>
    </xf>
    <xf numFmtId="1" fontId="11" fillId="0" borderId="52" xfId="452" applyNumberFormat="1" applyFont="1" applyBorder="1" applyAlignment="1">
      <alignment horizontal="right"/>
    </xf>
    <xf numFmtId="0" fontId="90" fillId="59" borderId="0" xfId="0" applyFont="1" applyFill="1" applyAlignment="1">
      <alignment horizontal="right"/>
    </xf>
    <xf numFmtId="0" fontId="194" fillId="59" borderId="60" xfId="0" applyFont="1" applyFill="1" applyBorder="1" applyAlignment="1">
      <alignment horizontal="left" vertical="top"/>
    </xf>
    <xf numFmtId="1" fontId="11" fillId="0" borderId="81" xfId="452" applyNumberFormat="1" applyFont="1" applyBorder="1" applyAlignment="1">
      <alignment horizontal="left"/>
    </xf>
    <xf numFmtId="1" fontId="11" fillId="59" borderId="72" xfId="452" applyNumberFormat="1" applyFont="1" applyFill="1" applyBorder="1" applyAlignment="1">
      <alignment horizontal="left"/>
    </xf>
    <xf numFmtId="168" fontId="8" fillId="59" borderId="79" xfId="452" applyNumberFormat="1" applyFont="1" applyFill="1" applyBorder="1" applyAlignment="1">
      <alignment horizontal="right"/>
    </xf>
    <xf numFmtId="3" fontId="83" fillId="59" borderId="0" xfId="0" applyNumberFormat="1" applyFont="1" applyFill="1" applyAlignment="1">
      <alignment horizontal="right"/>
    </xf>
    <xf numFmtId="1" fontId="8" fillId="0" borderId="0" xfId="452" applyNumberFormat="1" applyFont="1" applyAlignment="1">
      <alignment horizontal="right"/>
    </xf>
    <xf numFmtId="1" fontId="11" fillId="0" borderId="7" xfId="1408" applyNumberFormat="1" applyFont="1" applyBorder="1" applyAlignment="1">
      <alignment horizontal="right"/>
    </xf>
    <xf numFmtId="1" fontId="22" fillId="59" borderId="86" xfId="452" applyNumberFormat="1" applyFont="1" applyFill="1" applyBorder="1" applyAlignment="1">
      <alignment horizontal="left"/>
    </xf>
    <xf numFmtId="1" fontId="11" fillId="86" borderId="52" xfId="1131" applyNumberFormat="1" applyFont="1" applyFill="1" applyBorder="1" applyAlignment="1">
      <alignment horizontal="left"/>
    </xf>
    <xf numFmtId="0" fontId="11" fillId="59" borderId="52" xfId="0" applyFont="1" applyFill="1" applyBorder="1" applyAlignment="1">
      <alignment wrapText="1"/>
    </xf>
    <xf numFmtId="1" fontId="11" fillId="0" borderId="52" xfId="457" applyNumberFormat="1" applyFont="1" applyBorder="1" applyAlignment="1">
      <alignment horizontal="right"/>
    </xf>
    <xf numFmtId="1" fontId="11" fillId="0" borderId="52" xfId="1131" applyNumberFormat="1" applyFont="1" applyBorder="1" applyAlignment="1">
      <alignment horizontal="left"/>
    </xf>
    <xf numFmtId="0" fontId="11" fillId="0" borderId="52" xfId="0" applyFont="1" applyBorder="1" applyAlignment="1">
      <alignment wrapText="1"/>
    </xf>
    <xf numFmtId="0" fontId="11" fillId="0" borderId="52" xfId="452" applyFont="1" applyBorder="1" applyAlignment="1">
      <alignment horizontal="right"/>
    </xf>
    <xf numFmtId="3" fontId="11" fillId="0" borderId="52" xfId="457" applyNumberFormat="1" applyFont="1" applyBorder="1" applyAlignment="1">
      <alignment horizontal="right"/>
    </xf>
    <xf numFmtId="168" fontId="8" fillId="59" borderId="52" xfId="457" applyNumberFormat="1" applyFont="1" applyFill="1" applyBorder="1" applyAlignment="1">
      <alignment horizontal="right"/>
    </xf>
    <xf numFmtId="0" fontId="8" fillId="59" borderId="52" xfId="1408" applyFont="1" applyFill="1" applyBorder="1" applyAlignment="1">
      <alignment horizontal="right"/>
    </xf>
    <xf numFmtId="3" fontId="85" fillId="59" borderId="52" xfId="457" applyNumberFormat="1" applyFont="1" applyFill="1" applyBorder="1" applyAlignment="1">
      <alignment horizontal="right"/>
    </xf>
    <xf numFmtId="1" fontId="8" fillId="59" borderId="79" xfId="452" applyNumberFormat="1" applyFont="1" applyFill="1" applyBorder="1" applyAlignment="1">
      <alignment horizontal="right"/>
    </xf>
    <xf numFmtId="3" fontId="8" fillId="59" borderId="52" xfId="457" applyNumberFormat="1" applyFont="1" applyFill="1" applyBorder="1" applyAlignment="1">
      <alignment horizontal="right"/>
    </xf>
    <xf numFmtId="0" fontId="8" fillId="59" borderId="52" xfId="457" applyFont="1" applyFill="1" applyBorder="1" applyAlignment="1">
      <alignment horizontal="right"/>
    </xf>
    <xf numFmtId="1" fontId="8" fillId="59" borderId="52" xfId="459" applyNumberFormat="1" applyFont="1" applyFill="1" applyBorder="1" applyAlignment="1">
      <alignment horizontal="right"/>
    </xf>
    <xf numFmtId="1" fontId="8" fillId="0" borderId="52" xfId="459" applyNumberFormat="1" applyFont="1" applyBorder="1" applyAlignment="1">
      <alignment horizontal="right"/>
    </xf>
    <xf numFmtId="0" fontId="8" fillId="59" borderId="52" xfId="452" applyFont="1" applyFill="1" applyBorder="1"/>
    <xf numFmtId="1" fontId="8" fillId="59" borderId="68" xfId="457" applyNumberFormat="1" applyFont="1" applyFill="1" applyBorder="1" applyAlignment="1">
      <alignment horizontal="left"/>
    </xf>
    <xf numFmtId="168" fontId="11" fillId="59" borderId="52" xfId="1408" applyNumberFormat="1" applyFont="1" applyFill="1" applyBorder="1" applyAlignment="1">
      <alignment horizontal="right"/>
    </xf>
    <xf numFmtId="0" fontId="11" fillId="86" borderId="52" xfId="1131" applyFont="1" applyFill="1" applyBorder="1" applyAlignment="1">
      <alignment horizontal="left"/>
    </xf>
    <xf numFmtId="168" fontId="8" fillId="0" borderId="52" xfId="457" applyNumberFormat="1" applyFont="1" applyBorder="1" applyAlignment="1">
      <alignment horizontal="right"/>
    </xf>
    <xf numFmtId="0" fontId="8" fillId="0" borderId="52" xfId="457" applyFont="1" applyBorder="1" applyAlignment="1">
      <alignment horizontal="right"/>
    </xf>
    <xf numFmtId="1" fontId="11" fillId="59" borderId="52" xfId="1131" applyNumberFormat="1" applyFont="1" applyFill="1" applyBorder="1" applyAlignment="1">
      <alignment horizontal="left"/>
    </xf>
    <xf numFmtId="3" fontId="11" fillId="59" borderId="52" xfId="1408" applyNumberFormat="1" applyFont="1" applyFill="1" applyBorder="1" applyAlignment="1">
      <alignment horizontal="right"/>
    </xf>
    <xf numFmtId="49" fontId="11" fillId="59" borderId="52" xfId="1131" applyNumberFormat="1" applyFont="1" applyFill="1" applyBorder="1" applyAlignment="1">
      <alignment horizontal="left"/>
    </xf>
    <xf numFmtId="1" fontId="85" fillId="59" borderId="52" xfId="452" applyNumberFormat="1" applyFont="1" applyFill="1" applyBorder="1" applyAlignment="1">
      <alignment horizontal="right"/>
    </xf>
    <xf numFmtId="168" fontId="11" fillId="0" borderId="68" xfId="452" applyNumberFormat="1" applyFont="1" applyBorder="1" applyAlignment="1">
      <alignment horizontal="right"/>
    </xf>
    <xf numFmtId="1" fontId="87" fillId="0" borderId="52" xfId="0" applyNumberFormat="1" applyFont="1" applyBorder="1" applyAlignment="1">
      <alignment horizontal="left"/>
    </xf>
    <xf numFmtId="168" fontId="11" fillId="0" borderId="52" xfId="1408" applyNumberFormat="1" applyFont="1" applyBorder="1" applyAlignment="1">
      <alignment horizontal="right"/>
    </xf>
    <xf numFmtId="1" fontId="11" fillId="86" borderId="9" xfId="1131" applyNumberFormat="1" applyFont="1" applyFill="1" applyBorder="1" applyAlignment="1">
      <alignment horizontal="left"/>
    </xf>
    <xf numFmtId="0" fontId="11" fillId="59" borderId="9" xfId="457" applyFont="1" applyFill="1" applyBorder="1"/>
    <xf numFmtId="1" fontId="83" fillId="59" borderId="52" xfId="0" applyNumberFormat="1" applyFont="1" applyFill="1" applyBorder="1" applyAlignment="1">
      <alignment horizontal="left"/>
    </xf>
    <xf numFmtId="168" fontId="11" fillId="59" borderId="24" xfId="1408" applyNumberFormat="1" applyFont="1" applyFill="1" applyBorder="1" applyAlignment="1">
      <alignment horizontal="right"/>
    </xf>
    <xf numFmtId="1" fontId="8" fillId="59" borderId="73" xfId="452" applyNumberFormat="1" applyFont="1" applyFill="1" applyBorder="1" applyAlignment="1">
      <alignment horizontal="right"/>
    </xf>
    <xf numFmtId="1" fontId="11" fillId="0" borderId="24" xfId="1131" applyNumberFormat="1" applyFont="1" applyBorder="1" applyAlignment="1">
      <alignment horizontal="left"/>
    </xf>
    <xf numFmtId="1" fontId="8" fillId="59" borderId="22" xfId="452" applyNumberFormat="1" applyFont="1" applyFill="1" applyBorder="1" applyAlignment="1">
      <alignment horizontal="right"/>
    </xf>
    <xf numFmtId="1" fontId="11" fillId="59" borderId="19" xfId="452" applyNumberFormat="1" applyFont="1" applyFill="1" applyBorder="1" applyAlignment="1">
      <alignment horizontal="right"/>
    </xf>
    <xf numFmtId="168" fontId="8" fillId="0" borderId="24" xfId="457" applyNumberFormat="1" applyFont="1" applyBorder="1" applyAlignment="1">
      <alignment horizontal="right"/>
    </xf>
    <xf numFmtId="168" fontId="8" fillId="59" borderId="9" xfId="457" applyNumberFormat="1" applyFont="1" applyFill="1" applyBorder="1" applyAlignment="1">
      <alignment horizontal="right"/>
    </xf>
    <xf numFmtId="1" fontId="11" fillId="0" borderId="9" xfId="452" applyNumberFormat="1" applyFont="1" applyBorder="1" applyAlignment="1">
      <alignment horizontal="right"/>
    </xf>
    <xf numFmtId="1" fontId="196" fillId="59" borderId="86" xfId="452" applyNumberFormat="1" applyFont="1" applyFill="1" applyBorder="1" applyAlignment="1">
      <alignment vertical="top"/>
    </xf>
    <xf numFmtId="0" fontId="88" fillId="59" borderId="0" xfId="0" applyFont="1" applyFill="1"/>
    <xf numFmtId="0" fontId="183" fillId="59" borderId="7" xfId="452" applyFont="1" applyFill="1" applyBorder="1" applyAlignment="1">
      <alignment horizontal="right"/>
    </xf>
    <xf numFmtId="0" fontId="183" fillId="59" borderId="7" xfId="457" applyFont="1" applyFill="1" applyBorder="1" applyAlignment="1">
      <alignment horizontal="right"/>
    </xf>
    <xf numFmtId="3" fontId="183" fillId="59" borderId="7" xfId="457" applyNumberFormat="1" applyFont="1" applyFill="1" applyBorder="1" applyAlignment="1">
      <alignment horizontal="right"/>
    </xf>
    <xf numFmtId="0" fontId="183" fillId="59" borderId="0" xfId="0" applyFont="1" applyFill="1" applyAlignment="1">
      <alignment wrapText="1"/>
    </xf>
    <xf numFmtId="0" fontId="85" fillId="59" borderId="0" xfId="47510" applyNumberFormat="1" applyFont="1" applyFill="1" applyBorder="1" applyAlignment="1">
      <alignment horizontal="right"/>
    </xf>
    <xf numFmtId="0" fontId="11" fillId="59" borderId="0" xfId="457" applyFont="1" applyFill="1" applyAlignment="1">
      <alignment horizontal="right"/>
    </xf>
    <xf numFmtId="0" fontId="80" fillId="59" borderId="0" xfId="0" applyFont="1" applyFill="1"/>
    <xf numFmtId="1" fontId="11" fillId="59" borderId="77" xfId="452" applyNumberFormat="1" applyFont="1" applyFill="1" applyBorder="1" applyAlignment="1">
      <alignment horizontal="left"/>
    </xf>
    <xf numFmtId="1" fontId="11" fillId="59" borderId="74" xfId="452" applyNumberFormat="1" applyFont="1" applyFill="1" applyBorder="1" applyAlignment="1">
      <alignment horizontal="left"/>
    </xf>
    <xf numFmtId="1" fontId="11" fillId="59" borderId="24" xfId="1131" applyNumberFormat="1" applyFont="1" applyFill="1" applyBorder="1" applyAlignment="1">
      <alignment horizontal="left"/>
    </xf>
    <xf numFmtId="0" fontId="11" fillId="0" borderId="9" xfId="452" applyFont="1" applyBorder="1" applyAlignment="1">
      <alignment horizontal="right"/>
    </xf>
    <xf numFmtId="3" fontId="183" fillId="59" borderId="7" xfId="452" applyNumberFormat="1" applyFont="1" applyFill="1" applyBorder="1" applyAlignment="1">
      <alignment horizontal="right"/>
    </xf>
    <xf numFmtId="0" fontId="194" fillId="59" borderId="86" xfId="0" applyFont="1" applyFill="1" applyBorder="1" applyAlignment="1">
      <alignment vertical="top"/>
    </xf>
    <xf numFmtId="49" fontId="16" fillId="59" borderId="10" xfId="452" applyNumberFormat="1" applyFont="1" applyFill="1" applyBorder="1" applyAlignment="1">
      <alignment vertical="center"/>
    </xf>
    <xf numFmtId="168" fontId="8" fillId="87" borderId="52" xfId="452" applyNumberFormat="1" applyFont="1" applyFill="1" applyBorder="1" applyAlignment="1">
      <alignment horizontal="right"/>
    </xf>
    <xf numFmtId="0" fontId="11" fillId="0" borderId="24" xfId="452" applyFont="1" applyBorder="1" applyAlignment="1">
      <alignment horizontal="right"/>
    </xf>
    <xf numFmtId="3" fontId="11" fillId="0" borderId="24" xfId="1408" applyNumberFormat="1" applyFont="1" applyBorder="1" applyAlignment="1">
      <alignment horizontal="right"/>
    </xf>
    <xf numFmtId="1" fontId="183" fillId="59" borderId="0" xfId="452" applyNumberFormat="1" applyFont="1" applyFill="1" applyAlignment="1">
      <alignment horizontal="left"/>
    </xf>
    <xf numFmtId="168" fontId="85" fillId="59" borderId="8" xfId="457" applyNumberFormat="1" applyFont="1" applyFill="1" applyBorder="1" applyAlignment="1">
      <alignment horizontal="right"/>
    </xf>
    <xf numFmtId="3" fontId="85" fillId="59" borderId="7" xfId="452" applyNumberFormat="1" applyFont="1" applyFill="1" applyBorder="1" applyAlignment="1">
      <alignment horizontal="right"/>
    </xf>
    <xf numFmtId="0" fontId="85" fillId="59" borderId="7" xfId="452" applyFont="1" applyFill="1" applyBorder="1" applyAlignment="1">
      <alignment horizontal="right"/>
    </xf>
    <xf numFmtId="49" fontId="83" fillId="59" borderId="7" xfId="452" applyNumberFormat="1" applyFont="1" applyFill="1" applyBorder="1"/>
    <xf numFmtId="0" fontId="193" fillId="59" borderId="10" xfId="0" applyFont="1" applyFill="1" applyBorder="1"/>
    <xf numFmtId="4" fontId="0" fillId="59" borderId="0" xfId="0" applyNumberFormat="1" applyFill="1" applyAlignment="1">
      <alignment horizontal="left"/>
    </xf>
    <xf numFmtId="0" fontId="196" fillId="59" borderId="86" xfId="0" applyFont="1" applyFill="1" applyBorder="1" applyAlignment="1">
      <alignment horizontal="left"/>
    </xf>
    <xf numFmtId="1" fontId="8" fillId="59" borderId="68" xfId="452" applyNumberFormat="1" applyFont="1" applyFill="1" applyBorder="1" applyAlignment="1">
      <alignment horizontal="left"/>
    </xf>
    <xf numFmtId="49" fontId="183" fillId="59" borderId="0" xfId="452" applyNumberFormat="1" applyFont="1" applyFill="1"/>
    <xf numFmtId="0" fontId="82" fillId="0" borderId="0" xfId="0" applyFont="1" applyAlignment="1">
      <alignment vertical="center"/>
    </xf>
    <xf numFmtId="0" fontId="201" fillId="59" borderId="0" xfId="567" applyFont="1" applyFill="1" applyAlignment="1" applyProtection="1">
      <alignment horizontal="left" vertical="top" wrapText="1"/>
    </xf>
    <xf numFmtId="0" fontId="0" fillId="59" borderId="0" xfId="0" applyFill="1" applyAlignment="1">
      <alignment vertical="top"/>
    </xf>
    <xf numFmtId="4" fontId="29" fillId="59" borderId="86" xfId="452" applyNumberFormat="1" applyFont="1" applyFill="1" applyBorder="1" applyAlignment="1">
      <alignment horizontal="right"/>
    </xf>
    <xf numFmtId="1" fontId="22" fillId="59" borderId="86" xfId="452" applyNumberFormat="1" applyFont="1" applyFill="1" applyBorder="1" applyAlignment="1">
      <alignment horizontal="right"/>
    </xf>
    <xf numFmtId="1" fontId="22" fillId="59" borderId="86" xfId="452" applyNumberFormat="1" applyFont="1" applyFill="1" applyBorder="1" applyAlignment="1">
      <alignment horizontal="right" wrapText="1"/>
    </xf>
    <xf numFmtId="3" fontId="22" fillId="59" borderId="86" xfId="452" applyNumberFormat="1" applyFont="1" applyFill="1" applyBorder="1" applyAlignment="1">
      <alignment horizontal="right"/>
    </xf>
    <xf numFmtId="0" fontId="11" fillId="59" borderId="8" xfId="1131" applyFont="1" applyFill="1" applyBorder="1" applyAlignment="1">
      <alignment horizontal="left"/>
    </xf>
    <xf numFmtId="1" fontId="11" fillId="59" borderId="8" xfId="1131" applyNumberFormat="1" applyFont="1" applyFill="1" applyBorder="1" applyAlignment="1">
      <alignment horizontal="right"/>
    </xf>
    <xf numFmtId="0" fontId="11" fillId="59" borderId="7" xfId="452" applyFont="1" applyFill="1" applyBorder="1"/>
    <xf numFmtId="49" fontId="11" fillId="59" borderId="7" xfId="452" applyNumberFormat="1" applyFont="1" applyFill="1" applyBorder="1" applyAlignment="1">
      <alignment horizontal="right"/>
    </xf>
    <xf numFmtId="0" fontId="8" fillId="59" borderId="8" xfId="452" applyFont="1" applyFill="1" applyBorder="1"/>
    <xf numFmtId="49" fontId="11" fillId="86" borderId="24" xfId="1131" applyNumberFormat="1" applyFont="1" applyFill="1" applyBorder="1" applyAlignment="1">
      <alignment horizontal="left"/>
    </xf>
    <xf numFmtId="49" fontId="11" fillId="59" borderId="24" xfId="1131" applyNumberFormat="1" applyFont="1" applyFill="1" applyBorder="1" applyAlignment="1">
      <alignment horizontal="left"/>
    </xf>
    <xf numFmtId="1" fontId="8" fillId="59" borderId="21" xfId="452" applyNumberFormat="1" applyFont="1" applyFill="1" applyBorder="1" applyAlignment="1">
      <alignment horizontal="right"/>
    </xf>
    <xf numFmtId="1" fontId="11" fillId="59" borderId="9" xfId="1131" applyNumberFormat="1" applyFont="1" applyFill="1" applyBorder="1" applyAlignment="1">
      <alignment horizontal="left"/>
    </xf>
    <xf numFmtId="49" fontId="11" fillId="59" borderId="9" xfId="1131" applyNumberFormat="1" applyFont="1" applyFill="1" applyBorder="1" applyAlignment="1">
      <alignment horizontal="left"/>
    </xf>
    <xf numFmtId="1" fontId="85" fillId="59" borderId="9" xfId="452" applyNumberFormat="1" applyFont="1" applyFill="1" applyBorder="1" applyAlignment="1">
      <alignment horizontal="right"/>
    </xf>
    <xf numFmtId="1" fontId="87" fillId="0" borderId="24" xfId="0" applyNumberFormat="1" applyFont="1" applyBorder="1" applyAlignment="1">
      <alignment horizontal="left"/>
    </xf>
    <xf numFmtId="168" fontId="85" fillId="59" borderId="7" xfId="452" applyNumberFormat="1" applyFont="1" applyFill="1" applyBorder="1" applyAlignment="1">
      <alignment horizontal="right"/>
    </xf>
    <xf numFmtId="168" fontId="11" fillId="59" borderId="23" xfId="0" applyNumberFormat="1" applyFont="1" applyFill="1" applyBorder="1" applyAlignment="1">
      <alignment horizontal="right"/>
    </xf>
    <xf numFmtId="1" fontId="11" fillId="59" borderId="23" xfId="0" applyNumberFormat="1" applyFont="1" applyFill="1" applyBorder="1" applyAlignment="1">
      <alignment horizontal="center"/>
    </xf>
    <xf numFmtId="168" fontId="11" fillId="59" borderId="52" xfId="0" applyNumberFormat="1" applyFont="1" applyFill="1" applyBorder="1" applyAlignment="1">
      <alignment horizontal="right"/>
    </xf>
    <xf numFmtId="1" fontId="11" fillId="59" borderId="52" xfId="0" applyNumberFormat="1" applyFont="1" applyFill="1" applyBorder="1" applyAlignment="1">
      <alignment horizontal="right"/>
    </xf>
    <xf numFmtId="0" fontId="8" fillId="59" borderId="52" xfId="0" applyFont="1" applyFill="1" applyBorder="1"/>
    <xf numFmtId="0" fontId="194" fillId="59" borderId="86" xfId="0" applyFont="1" applyFill="1" applyBorder="1"/>
    <xf numFmtId="1" fontId="85" fillId="59" borderId="0" xfId="452" applyNumberFormat="1" applyFont="1" applyFill="1" applyAlignment="1">
      <alignment horizontal="left"/>
    </xf>
    <xf numFmtId="4" fontId="156" fillId="59" borderId="0" xfId="452" applyNumberFormat="1" applyFont="1" applyFill="1" applyAlignment="1">
      <alignment horizontal="left"/>
    </xf>
    <xf numFmtId="1" fontId="8" fillId="0" borderId="72" xfId="452" applyNumberFormat="1" applyFont="1" applyBorder="1" applyAlignment="1">
      <alignment horizontal="left"/>
    </xf>
    <xf numFmtId="168" fontId="11" fillId="0" borderId="24" xfId="1408" applyNumberFormat="1" applyFont="1" applyBorder="1" applyAlignment="1">
      <alignment horizontal="right"/>
    </xf>
    <xf numFmtId="3" fontId="11" fillId="59" borderId="24" xfId="1408" applyNumberFormat="1" applyFont="1" applyFill="1" applyBorder="1" applyAlignment="1">
      <alignment horizontal="right"/>
    </xf>
    <xf numFmtId="1" fontId="87" fillId="89" borderId="24" xfId="0" applyNumberFormat="1" applyFont="1" applyFill="1" applyBorder="1" applyAlignment="1">
      <alignment horizontal="left"/>
    </xf>
    <xf numFmtId="0" fontId="11" fillId="59" borderId="24" xfId="452" applyFont="1" applyFill="1" applyBorder="1" applyAlignment="1">
      <alignment horizontal="right"/>
    </xf>
    <xf numFmtId="3" fontId="11" fillId="59" borderId="7" xfId="0" applyNumberFormat="1" applyFont="1" applyFill="1" applyBorder="1" applyAlignment="1">
      <alignment horizontal="right"/>
    </xf>
    <xf numFmtId="1" fontId="87" fillId="0" borderId="50" xfId="0" applyNumberFormat="1" applyFont="1" applyBorder="1" applyAlignment="1">
      <alignment horizontal="left"/>
    </xf>
    <xf numFmtId="168" fontId="11" fillId="59" borderId="7" xfId="0" applyNumberFormat="1" applyFont="1" applyFill="1" applyBorder="1" applyAlignment="1">
      <alignment horizontal="right"/>
    </xf>
    <xf numFmtId="1" fontId="11" fillId="59" borderId="8" xfId="1408" applyNumberFormat="1" applyFont="1" applyFill="1" applyBorder="1" applyAlignment="1">
      <alignment horizontal="right"/>
    </xf>
    <xf numFmtId="0" fontId="11" fillId="59" borderId="8" xfId="1408" applyFont="1" applyFill="1" applyBorder="1" applyAlignment="1">
      <alignment horizontal="right"/>
    </xf>
    <xf numFmtId="49" fontId="11" fillId="59" borderId="8" xfId="1131" applyNumberFormat="1" applyFont="1" applyFill="1" applyBorder="1" applyAlignment="1">
      <alignment horizontal="left"/>
    </xf>
    <xf numFmtId="168" fontId="8" fillId="59" borderId="24" xfId="457" applyNumberFormat="1" applyFont="1" applyFill="1" applyBorder="1" applyAlignment="1">
      <alignment horizontal="right"/>
    </xf>
    <xf numFmtId="1" fontId="11" fillId="0" borderId="21" xfId="1131" applyNumberFormat="1" applyFont="1" applyBorder="1" applyAlignment="1">
      <alignment horizontal="left"/>
    </xf>
    <xf numFmtId="1" fontId="8" fillId="0" borderId="47" xfId="457" applyNumberFormat="1" applyFont="1" applyBorder="1" applyAlignment="1">
      <alignment horizontal="right"/>
    </xf>
    <xf numFmtId="1" fontId="8" fillId="0" borderId="88" xfId="457" applyNumberFormat="1" applyFont="1" applyBorder="1" applyAlignment="1">
      <alignment horizontal="right"/>
    </xf>
    <xf numFmtId="168" fontId="11" fillId="0" borderId="20" xfId="452" applyNumberFormat="1" applyFont="1" applyBorder="1" applyAlignment="1">
      <alignment horizontal="right"/>
    </xf>
    <xf numFmtId="1" fontId="11" fillId="0" borderId="8" xfId="457" applyNumberFormat="1" applyFont="1" applyBorder="1" applyAlignment="1">
      <alignment horizontal="right"/>
    </xf>
    <xf numFmtId="3" fontId="11" fillId="0" borderId="8" xfId="457" applyNumberFormat="1" applyFont="1" applyBorder="1" applyAlignment="1">
      <alignment horizontal="right"/>
    </xf>
    <xf numFmtId="3" fontId="8" fillId="0" borderId="8" xfId="457" applyNumberFormat="1" applyFont="1" applyBorder="1" applyAlignment="1">
      <alignment horizontal="right"/>
    </xf>
    <xf numFmtId="1" fontId="11" fillId="0" borderId="47" xfId="452" applyNumberFormat="1" applyFont="1" applyBorder="1" applyAlignment="1">
      <alignment horizontal="right"/>
    </xf>
    <xf numFmtId="0" fontId="11" fillId="0" borderId="47" xfId="457" applyFont="1" applyBorder="1" applyAlignment="1">
      <alignment horizontal="right"/>
    </xf>
    <xf numFmtId="0" fontId="11" fillId="86" borderId="24" xfId="1131" applyFont="1" applyFill="1" applyBorder="1" applyAlignment="1">
      <alignment horizontal="left"/>
    </xf>
    <xf numFmtId="0" fontId="8" fillId="0" borderId="66" xfId="0" applyFont="1" applyBorder="1" applyAlignment="1">
      <alignment vertical="center" wrapText="1"/>
    </xf>
    <xf numFmtId="0" fontId="11" fillId="59" borderId="24" xfId="0" applyFont="1" applyFill="1" applyBorder="1" applyAlignment="1">
      <alignment wrapText="1"/>
    </xf>
    <xf numFmtId="49" fontId="11" fillId="0" borderId="0" xfId="1131" applyNumberFormat="1" applyFont="1" applyAlignment="1">
      <alignment horizontal="left"/>
    </xf>
    <xf numFmtId="49" fontId="11" fillId="86" borderId="9" xfId="1131" applyNumberFormat="1" applyFont="1" applyFill="1" applyBorder="1" applyAlignment="1">
      <alignment horizontal="left"/>
    </xf>
    <xf numFmtId="0" fontId="11" fillId="86" borderId="8" xfId="1131" applyFont="1" applyFill="1" applyBorder="1" applyAlignment="1">
      <alignment horizontal="left"/>
    </xf>
    <xf numFmtId="1" fontId="11" fillId="0" borderId="50" xfId="1131" applyNumberFormat="1" applyFont="1" applyBorder="1" applyAlignment="1">
      <alignment horizontal="left"/>
    </xf>
    <xf numFmtId="0" fontId="8" fillId="59" borderId="50" xfId="452" applyFont="1" applyFill="1" applyBorder="1"/>
    <xf numFmtId="4" fontId="155" fillId="59" borderId="0" xfId="0" applyNumberFormat="1" applyFont="1" applyFill="1" applyAlignment="1">
      <alignment horizontal="left"/>
    </xf>
    <xf numFmtId="0" fontId="11" fillId="0" borderId="52" xfId="0" applyFont="1" applyBorder="1" applyAlignment="1">
      <alignment horizontal="left" wrapText="1"/>
    </xf>
    <xf numFmtId="1" fontId="11" fillId="59" borderId="7" xfId="457" applyNumberFormat="1" applyFont="1" applyFill="1" applyBorder="1" applyAlignment="1">
      <alignment horizontal="left"/>
    </xf>
    <xf numFmtId="1" fontId="11" fillId="59" borderId="66" xfId="452" applyNumberFormat="1" applyFont="1" applyFill="1" applyBorder="1" applyAlignment="1">
      <alignment horizontal="left"/>
    </xf>
    <xf numFmtId="168" fontId="11" fillId="59" borderId="14" xfId="452" applyNumberFormat="1" applyFont="1" applyFill="1" applyBorder="1" applyAlignment="1">
      <alignment horizontal="right"/>
    </xf>
    <xf numFmtId="1" fontId="0" fillId="0" borderId="0" xfId="0" applyNumberFormat="1" applyAlignment="1">
      <alignment horizontal="right"/>
    </xf>
    <xf numFmtId="1" fontId="11" fillId="86" borderId="23" xfId="1131" applyNumberFormat="1" applyFont="1" applyFill="1" applyBorder="1" applyAlignment="1">
      <alignment horizontal="left"/>
    </xf>
    <xf numFmtId="49" fontId="8" fillId="0" borderId="9" xfId="452" applyNumberFormat="1" applyFont="1" applyBorder="1"/>
    <xf numFmtId="168" fontId="11" fillId="0" borderId="9" xfId="452" applyNumberFormat="1" applyFont="1" applyBorder="1" applyAlignment="1">
      <alignment horizontal="right"/>
    </xf>
    <xf numFmtId="1" fontId="11" fillId="59" borderId="63" xfId="452" applyNumberFormat="1" applyFont="1" applyFill="1" applyBorder="1" applyAlignment="1">
      <alignment horizontal="left"/>
    </xf>
    <xf numFmtId="49" fontId="11" fillId="59" borderId="44" xfId="1131" applyNumberFormat="1" applyFont="1" applyFill="1" applyBorder="1" applyAlignment="1">
      <alignment horizontal="left"/>
    </xf>
    <xf numFmtId="1" fontId="8" fillId="59" borderId="23" xfId="0" applyNumberFormat="1" applyFont="1" applyFill="1" applyBorder="1" applyAlignment="1">
      <alignment horizontal="left"/>
    </xf>
    <xf numFmtId="1" fontId="11" fillId="59" borderId="23" xfId="457" applyNumberFormat="1" applyFont="1" applyFill="1" applyBorder="1" applyAlignment="1">
      <alignment horizontal="left"/>
    </xf>
    <xf numFmtId="1" fontId="8" fillId="0" borderId="52" xfId="0" applyNumberFormat="1" applyFont="1" applyBorder="1" applyAlignment="1">
      <alignment horizontal="left"/>
    </xf>
    <xf numFmtId="49" fontId="11" fillId="0" borderId="24" xfId="452" applyNumberFormat="1" applyFont="1" applyBorder="1"/>
    <xf numFmtId="1" fontId="11" fillId="59" borderId="78" xfId="0" applyNumberFormat="1" applyFont="1" applyFill="1" applyBorder="1" applyAlignment="1">
      <alignment horizontal="left"/>
    </xf>
    <xf numFmtId="0" fontId="11" fillId="59" borderId="14" xfId="0" applyFont="1" applyFill="1" applyBorder="1" applyAlignment="1">
      <alignment horizontal="left"/>
    </xf>
    <xf numFmtId="49" fontId="11" fillId="59" borderId="14" xfId="452" applyNumberFormat="1" applyFont="1" applyFill="1" applyBorder="1"/>
    <xf numFmtId="3" fontId="11" fillId="59" borderId="14" xfId="452" applyNumberFormat="1" applyFont="1" applyFill="1" applyBorder="1" applyAlignment="1">
      <alignment horizontal="right"/>
    </xf>
    <xf numFmtId="0" fontId="194" fillId="59" borderId="11" xfId="0" applyFont="1" applyFill="1" applyBorder="1" applyAlignment="1">
      <alignment horizontal="left"/>
    </xf>
    <xf numFmtId="0" fontId="210" fillId="0" borderId="0" xfId="0" applyFont="1" applyAlignment="1">
      <alignment vertical="center" wrapText="1"/>
    </xf>
    <xf numFmtId="4" fontId="211" fillId="59" borderId="0" xfId="452" applyNumberFormat="1" applyFont="1" applyFill="1" applyAlignment="1">
      <alignment horizontal="left"/>
    </xf>
    <xf numFmtId="3" fontId="8" fillId="0" borderId="52" xfId="457" applyNumberFormat="1" applyFont="1" applyBorder="1" applyAlignment="1">
      <alignment horizontal="right"/>
    </xf>
    <xf numFmtId="1" fontId="8" fillId="59" borderId="20" xfId="452" applyNumberFormat="1" applyFont="1" applyFill="1" applyBorder="1" applyAlignment="1">
      <alignment horizontal="left"/>
    </xf>
    <xf numFmtId="3" fontId="11" fillId="0" borderId="24" xfId="457" applyNumberFormat="1" applyFont="1" applyBorder="1" applyAlignment="1">
      <alignment horizontal="right"/>
    </xf>
    <xf numFmtId="1" fontId="183" fillId="0" borderId="0" xfId="1131" applyNumberFormat="1" applyFont="1" applyAlignment="1">
      <alignment horizontal="left"/>
    </xf>
    <xf numFmtId="1" fontId="82" fillId="0" borderId="0" xfId="1408" applyNumberFormat="1" applyFont="1" applyAlignment="1">
      <alignment horizontal="left"/>
    </xf>
    <xf numFmtId="1" fontId="8" fillId="0" borderId="0" xfId="457" applyNumberFormat="1" applyFont="1" applyAlignment="1">
      <alignment horizontal="left"/>
    </xf>
    <xf numFmtId="1" fontId="11" fillId="0" borderId="0" xfId="452" applyNumberFormat="1" applyFont="1" applyAlignment="1">
      <alignment horizontal="left"/>
    </xf>
    <xf numFmtId="1" fontId="11" fillId="0" borderId="0" xfId="1131" applyNumberFormat="1" applyFont="1" applyAlignment="1">
      <alignment horizontal="left"/>
    </xf>
    <xf numFmtId="1" fontId="8" fillId="0" borderId="7" xfId="1131" applyNumberFormat="1" applyFont="1" applyBorder="1" applyAlignment="1">
      <alignment horizontal="left"/>
    </xf>
    <xf numFmtId="0" fontId="83" fillId="0" borderId="0" xfId="0" applyFont="1" applyAlignment="1">
      <alignment vertical="center"/>
    </xf>
    <xf numFmtId="1" fontId="82" fillId="0" borderId="0" xfId="452" applyNumberFormat="1" applyFont="1" applyAlignment="1">
      <alignment horizontal="left"/>
    </xf>
    <xf numFmtId="1" fontId="11" fillId="0" borderId="24" xfId="452" applyNumberFormat="1" applyFont="1" applyBorder="1" applyAlignment="1">
      <alignment horizontal="left"/>
    </xf>
    <xf numFmtId="1" fontId="30" fillId="0" borderId="0" xfId="452" applyNumberFormat="1" applyFont="1" applyAlignment="1">
      <alignment horizontal="left"/>
    </xf>
    <xf numFmtId="0" fontId="11" fillId="0" borderId="52" xfId="457" applyFont="1" applyBorder="1" applyAlignment="1">
      <alignment horizontal="right"/>
    </xf>
    <xf numFmtId="0" fontId="194" fillId="59" borderId="86" xfId="0" applyFont="1" applyFill="1" applyBorder="1" applyAlignment="1">
      <alignment horizontal="left"/>
    </xf>
    <xf numFmtId="0" fontId="196" fillId="59" borderId="86" xfId="0" applyFont="1" applyFill="1" applyBorder="1"/>
    <xf numFmtId="0" fontId="206" fillId="59" borderId="86" xfId="0" applyFont="1" applyFill="1" applyBorder="1" applyAlignment="1">
      <alignment horizontal="left"/>
    </xf>
    <xf numFmtId="0" fontId="83" fillId="59" borderId="85" xfId="0" applyFont="1" applyFill="1" applyBorder="1"/>
    <xf numFmtId="16" fontId="83" fillId="59" borderId="85" xfId="0" applyNumberFormat="1" applyFont="1" applyFill="1" applyBorder="1"/>
    <xf numFmtId="1" fontId="11" fillId="59" borderId="18" xfId="452" applyNumberFormat="1" applyFont="1" applyFill="1" applyBorder="1" applyAlignment="1">
      <alignment horizontal="left"/>
    </xf>
    <xf numFmtId="3" fontId="11" fillId="59" borderId="0" xfId="1408" applyNumberFormat="1" applyFont="1" applyFill="1" applyAlignment="1">
      <alignment horizontal="left"/>
    </xf>
    <xf numFmtId="1" fontId="23" fillId="59" borderId="0" xfId="1407" applyNumberFormat="1" applyFont="1" applyFill="1" applyAlignment="1">
      <alignment horizontal="left" wrapText="1"/>
    </xf>
    <xf numFmtId="0" fontId="193" fillId="90" borderId="10" xfId="0" applyFont="1" applyFill="1" applyBorder="1" applyAlignment="1">
      <alignment vertical="center"/>
    </xf>
    <xf numFmtId="0" fontId="92" fillId="90" borderId="10" xfId="0" applyFont="1" applyFill="1" applyBorder="1" applyAlignment="1">
      <alignment vertical="center"/>
    </xf>
    <xf numFmtId="4" fontId="11" fillId="0" borderId="51" xfId="452" applyNumberFormat="1" applyFont="1" applyBorder="1" applyAlignment="1">
      <alignment horizontal="right"/>
    </xf>
    <xf numFmtId="4" fontId="11" fillId="0" borderId="66" xfId="452" applyNumberFormat="1" applyFont="1" applyBorder="1" applyAlignment="1">
      <alignment horizontal="right"/>
    </xf>
    <xf numFmtId="4" fontId="11" fillId="0" borderId="44" xfId="452" applyNumberFormat="1" applyFont="1" applyBorder="1" applyAlignment="1">
      <alignment horizontal="right"/>
    </xf>
    <xf numFmtId="4" fontId="11" fillId="0" borderId="46" xfId="452" applyNumberFormat="1" applyFont="1" applyBorder="1" applyAlignment="1">
      <alignment horizontal="right"/>
    </xf>
    <xf numFmtId="4" fontId="11" fillId="0" borderId="63" xfId="452" applyNumberFormat="1" applyFont="1" applyBorder="1" applyAlignment="1">
      <alignment horizontal="right"/>
    </xf>
    <xf numFmtId="1" fontId="11" fillId="59" borderId="0" xfId="457" applyNumberFormat="1" applyFont="1" applyFill="1" applyAlignment="1">
      <alignment horizontal="left"/>
    </xf>
    <xf numFmtId="9" fontId="11" fillId="59" borderId="0" xfId="1407" applyNumberFormat="1" applyFont="1" applyFill="1"/>
    <xf numFmtId="168" fontId="8" fillId="59" borderId="7" xfId="457" applyNumberFormat="1" applyFont="1" applyFill="1" applyBorder="1" applyAlignment="1">
      <alignment horizontal="left"/>
    </xf>
    <xf numFmtId="1" fontId="213" fillId="59" borderId="0" xfId="452" applyNumberFormat="1" applyFont="1" applyFill="1" applyAlignment="1">
      <alignment horizontal="left"/>
    </xf>
    <xf numFmtId="168" fontId="213" fillId="59" borderId="0" xfId="452" applyNumberFormat="1" applyFont="1" applyFill="1" applyAlignment="1">
      <alignment horizontal="right"/>
    </xf>
    <xf numFmtId="3" fontId="213" fillId="59" borderId="0" xfId="452" applyNumberFormat="1" applyFont="1" applyFill="1" applyAlignment="1">
      <alignment horizontal="right"/>
    </xf>
    <xf numFmtId="0" fontId="213" fillId="59" borderId="0" xfId="457" applyFont="1" applyFill="1" applyAlignment="1">
      <alignment horizontal="right"/>
    </xf>
    <xf numFmtId="49" fontId="213" fillId="59" borderId="0" xfId="452" applyNumberFormat="1" applyFont="1" applyFill="1"/>
    <xf numFmtId="1" fontId="213" fillId="59" borderId="0" xfId="1406" applyNumberFormat="1" applyFont="1" applyFill="1" applyAlignment="1">
      <alignment horizontal="left"/>
    </xf>
    <xf numFmtId="49" fontId="213" fillId="59" borderId="0" xfId="1406" applyNumberFormat="1" applyFont="1" applyFill="1"/>
    <xf numFmtId="168" fontId="213" fillId="59" borderId="0" xfId="1406" applyNumberFormat="1" applyFont="1" applyFill="1" applyAlignment="1">
      <alignment horizontal="right"/>
    </xf>
    <xf numFmtId="3" fontId="213" fillId="59" borderId="0" xfId="1406" applyNumberFormat="1" applyFont="1" applyFill="1" applyAlignment="1">
      <alignment horizontal="right"/>
    </xf>
    <xf numFmtId="0" fontId="11" fillId="59" borderId="20" xfId="457" applyFont="1" applyFill="1" applyBorder="1" applyAlignment="1">
      <alignment horizontal="right"/>
    </xf>
    <xf numFmtId="0" fontId="8" fillId="59" borderId="79" xfId="457" applyFont="1" applyFill="1" applyBorder="1" applyAlignment="1">
      <alignment horizontal="right"/>
    </xf>
    <xf numFmtId="168" fontId="85" fillId="59" borderId="0" xfId="452" applyNumberFormat="1" applyFont="1" applyFill="1" applyAlignment="1">
      <alignment horizontal="right"/>
    </xf>
    <xf numFmtId="3" fontId="85" fillId="59" borderId="0" xfId="452" applyNumberFormat="1" applyFont="1" applyFill="1" applyAlignment="1">
      <alignment horizontal="right"/>
    </xf>
    <xf numFmtId="49" fontId="85" fillId="59" borderId="7" xfId="452" applyNumberFormat="1" applyFont="1" applyFill="1" applyBorder="1"/>
    <xf numFmtId="0" fontId="85" fillId="59" borderId="7" xfId="457" applyFont="1" applyFill="1" applyBorder="1" applyAlignment="1">
      <alignment horizontal="right"/>
    </xf>
    <xf numFmtId="1" fontId="85" fillId="0" borderId="24" xfId="452" applyNumberFormat="1" applyFont="1" applyBorder="1" applyAlignment="1">
      <alignment horizontal="left"/>
    </xf>
    <xf numFmtId="1" fontId="85" fillId="0" borderId="52" xfId="452" applyNumberFormat="1" applyFont="1" applyBorder="1" applyAlignment="1">
      <alignment horizontal="left"/>
    </xf>
    <xf numFmtId="2" fontId="8" fillId="0" borderId="63" xfId="452" applyNumberFormat="1" applyFont="1" applyBorder="1" applyAlignment="1">
      <alignment horizontal="right"/>
    </xf>
    <xf numFmtId="2" fontId="8" fillId="0" borderId="66" xfId="452" applyNumberFormat="1" applyFont="1" applyBorder="1" applyAlignment="1">
      <alignment horizontal="right"/>
    </xf>
    <xf numFmtId="1" fontId="8" fillId="0" borderId="71" xfId="459" applyNumberFormat="1" applyFont="1" applyBorder="1" applyAlignment="1">
      <alignment horizontal="left"/>
    </xf>
    <xf numFmtId="3" fontId="8" fillId="0" borderId="52" xfId="459" applyNumberFormat="1" applyFont="1" applyBorder="1" applyAlignment="1">
      <alignment horizontal="right"/>
    </xf>
    <xf numFmtId="1" fontId="11" fillId="0" borderId="14" xfId="1131" applyNumberFormat="1" applyFont="1" applyBorder="1" applyAlignment="1">
      <alignment horizontal="left"/>
    </xf>
    <xf numFmtId="168" fontId="85" fillId="59" borderId="7" xfId="1408" applyNumberFormat="1" applyFont="1" applyFill="1" applyBorder="1" applyAlignment="1">
      <alignment horizontal="right"/>
    </xf>
    <xf numFmtId="1" fontId="85" fillId="59" borderId="24" xfId="1408" applyNumberFormat="1" applyFont="1" applyFill="1" applyBorder="1" applyAlignment="1">
      <alignment horizontal="right"/>
    </xf>
    <xf numFmtId="0" fontId="85" fillId="59" borderId="24" xfId="1408" applyFont="1" applyFill="1" applyBorder="1" applyAlignment="1">
      <alignment horizontal="right"/>
    </xf>
    <xf numFmtId="49" fontId="11" fillId="0" borderId="52" xfId="1131" applyNumberFormat="1" applyFont="1" applyBorder="1" applyAlignment="1">
      <alignment horizontal="left"/>
    </xf>
    <xf numFmtId="1" fontId="11" fillId="59" borderId="52" xfId="1408" applyNumberFormat="1" applyFont="1" applyFill="1" applyBorder="1" applyAlignment="1">
      <alignment horizontal="right"/>
    </xf>
    <xf numFmtId="0" fontId="11" fillId="59" borderId="52" xfId="1408" applyFont="1" applyFill="1" applyBorder="1" applyAlignment="1">
      <alignment horizontal="right"/>
    </xf>
    <xf numFmtId="1" fontId="85" fillId="59" borderId="7" xfId="1131" applyNumberFormat="1" applyFont="1" applyFill="1" applyBorder="1" applyAlignment="1">
      <alignment horizontal="left"/>
    </xf>
    <xf numFmtId="0" fontId="11" fillId="59" borderId="7" xfId="459" applyFont="1" applyFill="1" applyBorder="1" applyAlignment="1">
      <alignment horizontal="right"/>
    </xf>
    <xf numFmtId="49" fontId="85" fillId="0" borderId="7" xfId="1131" applyNumberFormat="1" applyFont="1" applyBorder="1" applyAlignment="1">
      <alignment horizontal="left"/>
    </xf>
    <xf numFmtId="1" fontId="85" fillId="86" borderId="24" xfId="1131" applyNumberFormat="1" applyFont="1" applyFill="1" applyBorder="1" applyAlignment="1">
      <alignment horizontal="left"/>
    </xf>
    <xf numFmtId="49" fontId="85" fillId="59" borderId="7" xfId="1131" applyNumberFormat="1" applyFont="1" applyFill="1" applyBorder="1" applyAlignment="1">
      <alignment horizontal="left"/>
    </xf>
    <xf numFmtId="3" fontId="85" fillId="59" borderId="24" xfId="1408" applyNumberFormat="1" applyFont="1" applyFill="1" applyBorder="1" applyAlignment="1">
      <alignment horizontal="right"/>
    </xf>
    <xf numFmtId="0" fontId="85" fillId="59" borderId="24" xfId="457" applyFont="1" applyFill="1" applyBorder="1" applyAlignment="1">
      <alignment horizontal="right"/>
    </xf>
    <xf numFmtId="49" fontId="85" fillId="86" borderId="24" xfId="1131" applyNumberFormat="1" applyFont="1" applyFill="1" applyBorder="1" applyAlignment="1">
      <alignment horizontal="left"/>
    </xf>
    <xf numFmtId="168" fontId="85" fillId="59" borderId="24" xfId="1408" applyNumberFormat="1" applyFont="1" applyFill="1" applyBorder="1" applyAlignment="1">
      <alignment horizontal="right"/>
    </xf>
    <xf numFmtId="1" fontId="85" fillId="0" borderId="52" xfId="1131" applyNumberFormat="1" applyFont="1" applyBorder="1" applyAlignment="1">
      <alignment horizontal="left"/>
    </xf>
    <xf numFmtId="49" fontId="85" fillId="0" borderId="52" xfId="1131" applyNumberFormat="1" applyFont="1" applyBorder="1" applyAlignment="1">
      <alignment horizontal="left"/>
    </xf>
    <xf numFmtId="168" fontId="85" fillId="59" borderId="52" xfId="1408" applyNumberFormat="1" applyFont="1" applyFill="1" applyBorder="1" applyAlignment="1">
      <alignment horizontal="right"/>
    </xf>
    <xf numFmtId="49" fontId="11" fillId="59" borderId="69" xfId="457" applyNumberFormat="1" applyFont="1" applyFill="1" applyBorder="1"/>
    <xf numFmtId="2" fontId="8" fillId="59" borderId="0" xfId="452" applyNumberFormat="1" applyFont="1" applyFill="1" applyAlignment="1">
      <alignment horizontal="right"/>
    </xf>
    <xf numFmtId="1" fontId="11" fillId="59" borderId="87" xfId="0" applyNumberFormat="1" applyFont="1" applyFill="1" applyBorder="1" applyAlignment="1">
      <alignment horizontal="left"/>
    </xf>
    <xf numFmtId="1" fontId="11" fillId="59" borderId="75" xfId="452" applyNumberFormat="1" applyFont="1" applyFill="1" applyBorder="1" applyAlignment="1">
      <alignment horizontal="left"/>
    </xf>
    <xf numFmtId="1" fontId="11" fillId="59" borderId="44" xfId="452" applyNumberFormat="1" applyFont="1" applyFill="1" applyBorder="1" applyAlignment="1">
      <alignment horizontal="left"/>
    </xf>
    <xf numFmtId="1" fontId="11" fillId="59" borderId="46" xfId="452" applyNumberFormat="1" applyFont="1" applyFill="1" applyBorder="1" applyAlignment="1">
      <alignment horizontal="left"/>
    </xf>
    <xf numFmtId="49" fontId="11" fillId="86" borderId="50" xfId="1131" applyNumberFormat="1" applyFont="1" applyFill="1" applyBorder="1" applyAlignment="1">
      <alignment horizontal="left"/>
    </xf>
    <xf numFmtId="1" fontId="85" fillId="86" borderId="52" xfId="1131" applyNumberFormat="1" applyFont="1" applyFill="1" applyBorder="1" applyAlignment="1">
      <alignment horizontal="left"/>
    </xf>
    <xf numFmtId="49" fontId="85" fillId="86" borderId="52" xfId="1131" applyNumberFormat="1" applyFont="1" applyFill="1" applyBorder="1" applyAlignment="1">
      <alignment horizontal="left"/>
    </xf>
    <xf numFmtId="3" fontId="85" fillId="59" borderId="52" xfId="1408" applyNumberFormat="1" applyFont="1" applyFill="1" applyBorder="1" applyAlignment="1">
      <alignment horizontal="right"/>
    </xf>
    <xf numFmtId="1" fontId="85" fillId="59" borderId="52" xfId="1408" applyNumberFormat="1" applyFont="1" applyFill="1" applyBorder="1" applyAlignment="1">
      <alignment horizontal="right"/>
    </xf>
    <xf numFmtId="0" fontId="85" fillId="59" borderId="52" xfId="1408" applyFont="1" applyFill="1" applyBorder="1" applyAlignment="1">
      <alignment horizontal="right"/>
    </xf>
    <xf numFmtId="0" fontId="85" fillId="59" borderId="52" xfId="452" applyFont="1" applyFill="1" applyBorder="1" applyAlignment="1">
      <alignment horizontal="right"/>
    </xf>
    <xf numFmtId="0" fontId="85" fillId="59" borderId="52" xfId="457" applyFont="1" applyFill="1" applyBorder="1" applyAlignment="1">
      <alignment horizontal="right"/>
    </xf>
    <xf numFmtId="4" fontId="11" fillId="0" borderId="48" xfId="452" applyNumberFormat="1" applyFont="1" applyBorder="1" applyAlignment="1">
      <alignment horizontal="right"/>
    </xf>
    <xf numFmtId="4" fontId="22" fillId="59" borderId="0" xfId="457" applyNumberFormat="1" applyFont="1" applyFill="1" applyAlignment="1">
      <alignment horizontal="right"/>
    </xf>
    <xf numFmtId="4" fontId="24" fillId="59" borderId="0" xfId="452" applyNumberFormat="1" applyFont="1" applyFill="1" applyAlignment="1">
      <alignment horizontal="right" vertical="center"/>
    </xf>
    <xf numFmtId="4" fontId="22" fillId="59" borderId="13" xfId="1406" applyNumberFormat="1" applyFont="1" applyFill="1" applyBorder="1" applyAlignment="1">
      <alignment horizontal="right"/>
    </xf>
    <xf numFmtId="4" fontId="11" fillId="59" borderId="0" xfId="1407" applyNumberFormat="1" applyFont="1" applyFill="1" applyAlignment="1">
      <alignment horizontal="right"/>
    </xf>
    <xf numFmtId="168" fontId="11" fillId="0" borderId="47" xfId="452" applyNumberFormat="1" applyFont="1" applyBorder="1" applyAlignment="1">
      <alignment horizontal="right"/>
    </xf>
    <xf numFmtId="49" fontId="8" fillId="59" borderId="47" xfId="452" applyNumberFormat="1" applyFont="1" applyFill="1" applyBorder="1"/>
    <xf numFmtId="3" fontId="190" fillId="59" borderId="8" xfId="0" applyNumberFormat="1" applyFont="1" applyFill="1" applyBorder="1" applyAlignment="1">
      <alignment horizontal="right"/>
    </xf>
    <xf numFmtId="3" fontId="190" fillId="59" borderId="52" xfId="0" applyNumberFormat="1" applyFont="1" applyFill="1" applyBorder="1" applyAlignment="1">
      <alignment horizontal="right"/>
    </xf>
    <xf numFmtId="0" fontId="8" fillId="59" borderId="0" xfId="452" applyFont="1" applyFill="1"/>
    <xf numFmtId="0" fontId="11" fillId="0" borderId="0" xfId="0" applyFont="1" applyAlignment="1">
      <alignment vertical="center"/>
    </xf>
    <xf numFmtId="49" fontId="8" fillId="59" borderId="8" xfId="457" applyNumberFormat="1" applyFont="1" applyFill="1" applyBorder="1"/>
    <xf numFmtId="0" fontId="193" fillId="90" borderId="11" xfId="0" applyFont="1" applyFill="1" applyBorder="1" applyAlignment="1">
      <alignment vertical="center"/>
    </xf>
    <xf numFmtId="0" fontId="215" fillId="0" borderId="10" xfId="0" applyFont="1" applyBorder="1"/>
    <xf numFmtId="3" fontId="8" fillId="0" borderId="0" xfId="452" applyNumberFormat="1" applyFont="1" applyAlignment="1">
      <alignment horizontal="right"/>
    </xf>
    <xf numFmtId="1" fontId="8" fillId="59" borderId="20" xfId="0" applyNumberFormat="1" applyFont="1" applyFill="1" applyBorder="1" applyAlignment="1">
      <alignment horizontal="left"/>
    </xf>
    <xf numFmtId="1" fontId="8" fillId="59" borderId="68" xfId="0" applyNumberFormat="1" applyFont="1" applyFill="1" applyBorder="1" applyAlignment="1">
      <alignment horizontal="left"/>
    </xf>
    <xf numFmtId="0" fontId="11" fillId="0" borderId="7" xfId="0" applyFont="1" applyBorder="1" applyAlignment="1">
      <alignment wrapText="1"/>
    </xf>
    <xf numFmtId="1" fontId="11" fillId="59" borderId="24" xfId="0" applyNumberFormat="1" applyFont="1" applyFill="1" applyBorder="1" applyAlignment="1">
      <alignment horizontal="left"/>
    </xf>
    <xf numFmtId="0" fontId="8" fillId="0" borderId="52" xfId="0" applyFont="1" applyBorder="1" applyAlignment="1">
      <alignment horizontal="left"/>
    </xf>
    <xf numFmtId="1" fontId="83" fillId="59" borderId="8" xfId="0" applyNumberFormat="1" applyFont="1" applyFill="1" applyBorder="1" applyAlignment="1">
      <alignment horizontal="left"/>
    </xf>
    <xf numFmtId="1" fontId="11" fillId="0" borderId="9" xfId="457" applyNumberFormat="1" applyFont="1" applyBorder="1" applyAlignment="1">
      <alignment horizontal="left"/>
    </xf>
    <xf numFmtId="1" fontId="11" fillId="59" borderId="53" xfId="457" applyNumberFormat="1" applyFont="1" applyFill="1" applyBorder="1" applyAlignment="1">
      <alignment horizontal="left"/>
    </xf>
    <xf numFmtId="168" fontId="11" fillId="59" borderId="9" xfId="457" applyNumberFormat="1" applyFont="1" applyFill="1" applyBorder="1" applyAlignment="1">
      <alignment horizontal="right"/>
    </xf>
    <xf numFmtId="0" fontId="11" fillId="59" borderId="9" xfId="457" applyFont="1" applyFill="1" applyBorder="1" applyAlignment="1">
      <alignment horizontal="right"/>
    </xf>
    <xf numFmtId="1" fontId="11" fillId="59" borderId="9" xfId="459" applyNumberFormat="1" applyFont="1" applyFill="1" applyBorder="1" applyAlignment="1">
      <alignment horizontal="right"/>
    </xf>
    <xf numFmtId="0" fontId="19" fillId="59" borderId="0" xfId="567" applyFill="1" applyAlignment="1" applyProtection="1">
      <alignment horizontal="left"/>
    </xf>
    <xf numFmtId="1" fontId="83" fillId="0" borderId="8" xfId="0" applyNumberFormat="1" applyFont="1" applyBorder="1" applyAlignment="1">
      <alignment horizontal="left"/>
    </xf>
    <xf numFmtId="1" fontId="8" fillId="59" borderId="66" xfId="452" applyNumberFormat="1" applyFont="1" applyFill="1" applyBorder="1" applyAlignment="1">
      <alignment horizontal="left"/>
    </xf>
    <xf numFmtId="1" fontId="11" fillId="0" borderId="74" xfId="2122" quotePrefix="1" applyNumberFormat="1" applyFont="1" applyFill="1" applyBorder="1" applyAlignment="1" applyProtection="1">
      <alignment horizontal="left"/>
      <protection locked="0"/>
    </xf>
    <xf numFmtId="1" fontId="87" fillId="89" borderId="74" xfId="0" applyNumberFormat="1" applyFont="1" applyFill="1" applyBorder="1" applyAlignment="1">
      <alignment horizontal="left"/>
    </xf>
    <xf numFmtId="1" fontId="87" fillId="89" borderId="75" xfId="0" applyNumberFormat="1" applyFont="1" applyFill="1" applyBorder="1" applyAlignment="1">
      <alignment horizontal="left"/>
    </xf>
    <xf numFmtId="0" fontId="11" fillId="0" borderId="8" xfId="0" applyFont="1" applyBorder="1" applyAlignment="1">
      <alignment horizontal="left" wrapText="1"/>
    </xf>
    <xf numFmtId="0" fontId="11" fillId="0" borderId="8" xfId="0" applyFont="1" applyBorder="1" applyAlignment="1">
      <alignment wrapText="1"/>
    </xf>
    <xf numFmtId="0" fontId="11" fillId="0" borderId="7" xfId="452" applyFont="1" applyBorder="1"/>
    <xf numFmtId="1" fontId="11" fillId="89" borderId="74" xfId="0" applyNumberFormat="1" applyFont="1" applyFill="1" applyBorder="1" applyAlignment="1">
      <alignment horizontal="left"/>
    </xf>
    <xf numFmtId="49" fontId="11" fillId="59" borderId="20" xfId="452" applyNumberFormat="1" applyFont="1" applyFill="1" applyBorder="1"/>
    <xf numFmtId="0" fontId="217" fillId="0" borderId="10" xfId="0" applyFont="1" applyBorder="1"/>
    <xf numFmtId="0" fontId="8" fillId="0" borderId="46" xfId="0" applyFont="1" applyBorder="1" applyAlignment="1">
      <alignment horizontal="left" wrapText="1"/>
    </xf>
    <xf numFmtId="0" fontId="8" fillId="0" borderId="66" xfId="0" applyFont="1" applyBorder="1" applyAlignment="1">
      <alignment horizontal="left" wrapText="1"/>
    </xf>
    <xf numFmtId="0" fontId="8" fillId="0" borderId="65" xfId="0" applyFont="1" applyBorder="1" applyAlignment="1">
      <alignment vertical="center" wrapText="1"/>
    </xf>
    <xf numFmtId="1" fontId="11" fillId="86" borderId="63" xfId="1131" applyNumberFormat="1" applyFont="1" applyFill="1" applyBorder="1" applyAlignment="1">
      <alignment horizontal="left"/>
    </xf>
    <xf numFmtId="2" fontId="8" fillId="0" borderId="46" xfId="452" applyNumberFormat="1" applyFont="1" applyBorder="1" applyAlignment="1">
      <alignment horizontal="right"/>
    </xf>
    <xf numFmtId="168" fontId="83" fillId="0" borderId="7" xfId="0" applyNumberFormat="1" applyFont="1" applyBorder="1" applyAlignment="1">
      <alignment horizontal="right"/>
    </xf>
    <xf numFmtId="3" fontId="218" fillId="59" borderId="8" xfId="1408" applyNumberFormat="1" applyFont="1" applyFill="1" applyBorder="1" applyAlignment="1">
      <alignment horizontal="right"/>
    </xf>
    <xf numFmtId="0" fontId="194" fillId="59" borderId="11" xfId="0" applyFont="1" applyFill="1" applyBorder="1" applyAlignment="1">
      <alignment horizontal="left" vertical="top"/>
    </xf>
    <xf numFmtId="0" fontId="11" fillId="90" borderId="7" xfId="0" applyFont="1" applyFill="1" applyBorder="1" applyAlignment="1">
      <alignment horizontal="right"/>
    </xf>
    <xf numFmtId="1" fontId="11" fillId="0" borderId="9" xfId="452" applyNumberFormat="1" applyFont="1" applyBorder="1" applyAlignment="1">
      <alignment horizontal="left"/>
    </xf>
    <xf numFmtId="0" fontId="196" fillId="59" borderId="11" xfId="0" applyFont="1" applyFill="1" applyBorder="1" applyAlignment="1">
      <alignment vertical="top"/>
    </xf>
    <xf numFmtId="2" fontId="8" fillId="0" borderId="47" xfId="452" applyNumberFormat="1" applyFont="1" applyBorder="1" applyAlignment="1">
      <alignment horizontal="right"/>
    </xf>
    <xf numFmtId="1" fontId="8" fillId="0" borderId="47" xfId="452" applyNumberFormat="1" applyFont="1" applyBorder="1" applyAlignment="1">
      <alignment horizontal="right"/>
    </xf>
    <xf numFmtId="3" fontId="8" fillId="0" borderId="50" xfId="457" applyNumberFormat="1" applyFont="1" applyBorder="1" applyAlignment="1">
      <alignment horizontal="right"/>
    </xf>
    <xf numFmtId="1" fontId="8" fillId="59" borderId="24" xfId="457" applyNumberFormat="1" applyFont="1" applyFill="1" applyBorder="1" applyAlignment="1">
      <alignment horizontal="left"/>
    </xf>
    <xf numFmtId="1" fontId="8" fillId="59" borderId="76" xfId="457" applyNumberFormat="1" applyFont="1" applyFill="1" applyBorder="1" applyAlignment="1">
      <alignment horizontal="left"/>
    </xf>
    <xf numFmtId="0" fontId="85" fillId="59" borderId="82" xfId="0" applyFont="1" applyFill="1" applyBorder="1" applyAlignment="1">
      <alignment horizontal="left"/>
    </xf>
    <xf numFmtId="0" fontId="85" fillId="59" borderId="13" xfId="0" applyFont="1" applyFill="1" applyBorder="1" applyAlignment="1">
      <alignment horizontal="left"/>
    </xf>
    <xf numFmtId="0" fontId="85" fillId="59" borderId="80" xfId="0" applyFont="1" applyFill="1" applyBorder="1" applyAlignment="1">
      <alignment horizontal="left"/>
    </xf>
    <xf numFmtId="0" fontId="85" fillId="59" borderId="69" xfId="0" applyFont="1" applyFill="1" applyBorder="1" applyAlignment="1">
      <alignment horizontal="left"/>
    </xf>
    <xf numFmtId="0" fontId="11" fillId="0" borderId="23" xfId="0" applyFont="1" applyBorder="1" applyAlignment="1">
      <alignment horizontal="left"/>
    </xf>
    <xf numFmtId="0" fontId="11" fillId="0" borderId="68" xfId="0" applyFont="1" applyBorder="1" applyAlignment="1">
      <alignment horizontal="left"/>
    </xf>
    <xf numFmtId="0" fontId="11" fillId="0" borderId="20" xfId="0" applyFont="1" applyBorder="1" applyAlignment="1">
      <alignment horizontal="left"/>
    </xf>
    <xf numFmtId="4" fontId="22" fillId="59" borderId="0" xfId="452" applyNumberFormat="1" applyFont="1" applyFill="1" applyAlignment="1">
      <alignment horizontal="right"/>
    </xf>
    <xf numFmtId="1" fontId="85" fillId="59" borderId="7" xfId="0" applyNumberFormat="1" applyFont="1" applyFill="1" applyBorder="1" applyAlignment="1">
      <alignment horizontal="left"/>
    </xf>
    <xf numFmtId="1" fontId="85" fillId="59" borderId="8" xfId="0" applyNumberFormat="1" applyFont="1" applyFill="1" applyBorder="1" applyAlignment="1">
      <alignment horizontal="left"/>
    </xf>
    <xf numFmtId="1" fontId="85" fillId="59" borderId="47" xfId="0" applyNumberFormat="1" applyFont="1" applyFill="1" applyBorder="1" applyAlignment="1">
      <alignment horizontal="left"/>
    </xf>
    <xf numFmtId="1" fontId="85" fillId="59" borderId="9" xfId="0" applyNumberFormat="1" applyFont="1" applyFill="1" applyBorder="1" applyAlignment="1">
      <alignment horizontal="left"/>
    </xf>
    <xf numFmtId="1" fontId="85" fillId="59" borderId="52" xfId="0" applyNumberFormat="1" applyFont="1" applyFill="1" applyBorder="1" applyAlignment="1">
      <alignment horizontal="left"/>
    </xf>
    <xf numFmtId="0" fontId="85" fillId="59" borderId="71" xfId="0" applyFont="1" applyFill="1" applyBorder="1" applyAlignment="1">
      <alignment horizontal="left"/>
    </xf>
    <xf numFmtId="0" fontId="16" fillId="0" borderId="0" xfId="0" applyFont="1" applyAlignment="1">
      <alignment vertical="center"/>
    </xf>
    <xf numFmtId="49" fontId="85" fillId="59" borderId="52" xfId="452" applyNumberFormat="1" applyFont="1" applyFill="1" applyBorder="1"/>
    <xf numFmtId="49" fontId="85" fillId="59" borderId="9" xfId="452" applyNumberFormat="1" applyFont="1" applyFill="1" applyBorder="1"/>
    <xf numFmtId="49" fontId="11" fillId="59" borderId="0" xfId="1131" applyNumberFormat="1" applyFont="1" applyFill="1" applyAlignment="1">
      <alignment horizontal="left"/>
    </xf>
    <xf numFmtId="0" fontId="8" fillId="59" borderId="9" xfId="1408" applyFont="1" applyFill="1" applyBorder="1" applyAlignment="1">
      <alignment horizontal="right"/>
    </xf>
    <xf numFmtId="0" fontId="8" fillId="0" borderId="8" xfId="452" applyFont="1" applyBorder="1" applyAlignment="1">
      <alignment horizontal="left"/>
    </xf>
    <xf numFmtId="0" fontId="8" fillId="0" borderId="7" xfId="452" applyFont="1" applyBorder="1" applyAlignment="1">
      <alignment horizontal="left"/>
    </xf>
    <xf numFmtId="1" fontId="183" fillId="59" borderId="0" xfId="1131" applyNumberFormat="1" applyFont="1" applyFill="1" applyAlignment="1">
      <alignment horizontal="left"/>
    </xf>
    <xf numFmtId="0" fontId="85" fillId="59" borderId="0" xfId="1408" applyFont="1" applyFill="1" applyAlignment="1">
      <alignment horizontal="right"/>
    </xf>
    <xf numFmtId="0" fontId="8" fillId="0" borderId="21" xfId="457" applyFont="1" applyBorder="1" applyAlignment="1">
      <alignment horizontal="right"/>
    </xf>
    <xf numFmtId="168" fontId="8" fillId="0" borderId="0" xfId="457" applyNumberFormat="1" applyFont="1" applyAlignment="1">
      <alignment horizontal="right"/>
    </xf>
    <xf numFmtId="0" fontId="8" fillId="0" borderId="0" xfId="1408" applyFont="1" applyAlignment="1">
      <alignment horizontal="right"/>
    </xf>
    <xf numFmtId="3" fontId="8" fillId="0" borderId="0" xfId="457" applyNumberFormat="1" applyFont="1" applyAlignment="1">
      <alignment horizontal="right"/>
    </xf>
    <xf numFmtId="168" fontId="8" fillId="59" borderId="0" xfId="1408" applyNumberFormat="1" applyFont="1" applyFill="1" applyAlignment="1">
      <alignment horizontal="right"/>
    </xf>
    <xf numFmtId="3" fontId="8" fillId="59" borderId="0" xfId="1408" applyNumberFormat="1" applyFont="1" applyFill="1" applyAlignment="1">
      <alignment horizontal="right"/>
    </xf>
    <xf numFmtId="1" fontId="8" fillId="59" borderId="7" xfId="1408" applyNumberFormat="1" applyFont="1" applyFill="1" applyBorder="1" applyAlignment="1">
      <alignment horizontal="right"/>
    </xf>
    <xf numFmtId="168" fontId="8" fillId="59" borderId="7" xfId="1408" applyNumberFormat="1" applyFont="1" applyFill="1" applyBorder="1" applyAlignment="1">
      <alignment horizontal="right"/>
    </xf>
    <xf numFmtId="1" fontId="83" fillId="59" borderId="9" xfId="0" applyNumberFormat="1" applyFont="1" applyFill="1" applyBorder="1" applyAlignment="1">
      <alignment horizontal="left"/>
    </xf>
    <xf numFmtId="1" fontId="83" fillId="59" borderId="7" xfId="0" applyNumberFormat="1" applyFont="1" applyFill="1" applyBorder="1"/>
    <xf numFmtId="1" fontId="8" fillId="59" borderId="9" xfId="1408" applyNumberFormat="1" applyFont="1" applyFill="1" applyBorder="1" applyAlignment="1">
      <alignment horizontal="right"/>
    </xf>
    <xf numFmtId="3" fontId="8" fillId="59" borderId="9" xfId="1408" applyNumberFormat="1" applyFont="1" applyFill="1" applyBorder="1" applyAlignment="1">
      <alignment horizontal="right"/>
    </xf>
    <xf numFmtId="1" fontId="8" fillId="59" borderId="52" xfId="1408" applyNumberFormat="1" applyFont="1" applyFill="1" applyBorder="1" applyAlignment="1">
      <alignment horizontal="right"/>
    </xf>
    <xf numFmtId="3" fontId="8" fillId="59" borderId="52" xfId="1408" applyNumberFormat="1" applyFont="1" applyFill="1" applyBorder="1" applyAlignment="1">
      <alignment horizontal="right"/>
    </xf>
    <xf numFmtId="168" fontId="8" fillId="59" borderId="52" xfId="1408" applyNumberFormat="1" applyFont="1" applyFill="1" applyBorder="1" applyAlignment="1">
      <alignment horizontal="right"/>
    </xf>
    <xf numFmtId="168" fontId="8" fillId="59" borderId="8" xfId="1408" applyNumberFormat="1" applyFont="1" applyFill="1" applyBorder="1" applyAlignment="1">
      <alignment horizontal="right"/>
    </xf>
    <xf numFmtId="1" fontId="8" fillId="59" borderId="8" xfId="1408" applyNumberFormat="1" applyFont="1" applyFill="1" applyBorder="1" applyAlignment="1">
      <alignment horizontal="right"/>
    </xf>
    <xf numFmtId="3" fontId="8" fillId="59" borderId="8" xfId="1408" applyNumberFormat="1" applyFont="1" applyFill="1" applyBorder="1" applyAlignment="1">
      <alignment horizontal="right"/>
    </xf>
    <xf numFmtId="168" fontId="8" fillId="59" borderId="9" xfId="1408" applyNumberFormat="1" applyFont="1" applyFill="1" applyBorder="1" applyAlignment="1">
      <alignment horizontal="right"/>
    </xf>
    <xf numFmtId="168" fontId="8" fillId="59" borderId="7" xfId="0" applyNumberFormat="1" applyFont="1" applyFill="1" applyBorder="1" applyAlignment="1">
      <alignment horizontal="right"/>
    </xf>
    <xf numFmtId="3" fontId="8" fillId="59" borderId="7" xfId="0" applyNumberFormat="1" applyFont="1" applyFill="1" applyBorder="1" applyAlignment="1">
      <alignment horizontal="right"/>
    </xf>
    <xf numFmtId="1" fontId="8" fillId="59" borderId="9" xfId="457" applyNumberFormat="1" applyFont="1" applyFill="1" applyBorder="1" applyAlignment="1">
      <alignment horizontal="right"/>
    </xf>
    <xf numFmtId="0" fontId="84" fillId="59" borderId="7" xfId="0" applyFont="1" applyFill="1" applyBorder="1" applyAlignment="1">
      <alignment vertical="center"/>
    </xf>
    <xf numFmtId="1" fontId="83" fillId="59" borderId="24" xfId="0" applyNumberFormat="1" applyFont="1" applyFill="1" applyBorder="1" applyAlignment="1">
      <alignment horizontal="left"/>
    </xf>
    <xf numFmtId="1" fontId="87" fillId="0" borderId="9" xfId="0" applyNumberFormat="1" applyFont="1" applyBorder="1" applyAlignment="1" applyProtection="1">
      <alignment horizontal="left"/>
      <protection locked="0"/>
    </xf>
    <xf numFmtId="0" fontId="196" fillId="59" borderId="10" xfId="0" applyFont="1" applyFill="1" applyBorder="1"/>
    <xf numFmtId="0" fontId="196" fillId="59" borderId="11" xfId="0" applyFont="1" applyFill="1" applyBorder="1"/>
    <xf numFmtId="168" fontId="83" fillId="0" borderId="52" xfId="0" applyNumberFormat="1" applyFont="1" applyBorder="1" applyAlignment="1">
      <alignment horizontal="right"/>
    </xf>
    <xf numFmtId="168" fontId="83" fillId="0" borderId="8" xfId="0" applyNumberFormat="1" applyFont="1" applyBorder="1" applyAlignment="1">
      <alignment horizontal="right"/>
    </xf>
    <xf numFmtId="168" fontId="83" fillId="59" borderId="52" xfId="0" applyNumberFormat="1" applyFont="1" applyFill="1" applyBorder="1" applyAlignment="1">
      <alignment horizontal="right"/>
    </xf>
    <xf numFmtId="0" fontId="83" fillId="59" borderId="24" xfId="0" applyFont="1" applyFill="1" applyBorder="1"/>
    <xf numFmtId="1" fontId="87" fillId="59" borderId="0" xfId="0" applyNumberFormat="1" applyFont="1" applyFill="1" applyAlignment="1">
      <alignment horizontal="left"/>
    </xf>
    <xf numFmtId="0" fontId="220" fillId="90" borderId="0" xfId="0" applyFont="1" applyFill="1" applyAlignment="1">
      <alignment vertical="center"/>
    </xf>
    <xf numFmtId="0" fontId="221" fillId="90" borderId="0" xfId="567" applyFont="1" applyFill="1" applyAlignment="1" applyProtection="1">
      <alignment vertical="center"/>
    </xf>
    <xf numFmtId="0" fontId="220" fillId="59" borderId="0" xfId="0" applyFont="1" applyFill="1"/>
    <xf numFmtId="0" fontId="220" fillId="59" borderId="0" xfId="0" applyFont="1" applyFill="1" applyAlignment="1">
      <alignment vertical="center"/>
    </xf>
    <xf numFmtId="0" fontId="76" fillId="59" borderId="0" xfId="0" quotePrefix="1" applyFont="1" applyFill="1"/>
    <xf numFmtId="1" fontId="8" fillId="86" borderId="7" xfId="1131" applyNumberFormat="1" applyFont="1" applyFill="1" applyBorder="1" applyAlignment="1">
      <alignment horizontal="left"/>
    </xf>
    <xf numFmtId="1" fontId="8" fillId="86" borderId="0" xfId="1131" applyNumberFormat="1" applyFont="1" applyFill="1" applyAlignment="1">
      <alignment horizontal="left"/>
    </xf>
    <xf numFmtId="49" fontId="8" fillId="86" borderId="0" xfId="1131" applyNumberFormat="1" applyFont="1" applyFill="1" applyAlignment="1">
      <alignment horizontal="left"/>
    </xf>
    <xf numFmtId="49" fontId="11" fillId="59" borderId="52" xfId="452" applyNumberFormat="1" applyFont="1" applyFill="1" applyBorder="1" applyAlignment="1">
      <alignment horizontal="right"/>
    </xf>
    <xf numFmtId="1" fontId="83" fillId="0" borderId="7" xfId="0" applyNumberFormat="1" applyFont="1" applyBorder="1" applyAlignment="1">
      <alignment horizontal="left" vertical="center"/>
    </xf>
    <xf numFmtId="49" fontId="11" fillId="86" borderId="8" xfId="1131" applyNumberFormat="1" applyFont="1" applyFill="1" applyBorder="1" applyAlignment="1">
      <alignment horizontal="left"/>
    </xf>
    <xf numFmtId="0" fontId="11" fillId="59" borderId="9" xfId="452" applyFont="1" applyFill="1" applyBorder="1"/>
    <xf numFmtId="49" fontId="8" fillId="59" borderId="52" xfId="457" applyNumberFormat="1" applyFont="1" applyFill="1" applyBorder="1"/>
    <xf numFmtId="1" fontId="85" fillId="0" borderId="8" xfId="0" applyNumberFormat="1" applyFont="1" applyBorder="1" applyAlignment="1">
      <alignment horizontal="left"/>
    </xf>
    <xf numFmtId="0" fontId="11" fillId="0" borderId="7" xfId="457" applyFont="1" applyBorder="1" applyAlignment="1">
      <alignment horizontal="right"/>
    </xf>
    <xf numFmtId="1" fontId="85" fillId="59" borderId="24" xfId="452" applyNumberFormat="1" applyFont="1" applyFill="1" applyBorder="1" applyAlignment="1">
      <alignment horizontal="left"/>
    </xf>
    <xf numFmtId="1" fontId="11" fillId="59" borderId="81" xfId="452" applyNumberFormat="1" applyFont="1" applyFill="1" applyBorder="1" applyAlignment="1">
      <alignment horizontal="left"/>
    </xf>
    <xf numFmtId="0" fontId="188" fillId="59" borderId="0" xfId="0" applyFont="1" applyFill="1"/>
    <xf numFmtId="1" fontId="83" fillId="59" borderId="52" xfId="0" applyNumberFormat="1" applyFont="1" applyFill="1" applyBorder="1"/>
    <xf numFmtId="0" fontId="84" fillId="59" borderId="52" xfId="0" applyFont="1" applyFill="1" applyBorder="1" applyAlignment="1">
      <alignment vertical="center"/>
    </xf>
    <xf numFmtId="168" fontId="11" fillId="59" borderId="20" xfId="0" applyNumberFormat="1" applyFont="1" applyFill="1" applyBorder="1" applyAlignment="1">
      <alignment horizontal="right"/>
    </xf>
    <xf numFmtId="1" fontId="11" fillId="59" borderId="20" xfId="0" applyNumberFormat="1" applyFont="1" applyFill="1" applyBorder="1" applyAlignment="1">
      <alignment horizontal="right"/>
    </xf>
    <xf numFmtId="1" fontId="11" fillId="59" borderId="20" xfId="0" applyNumberFormat="1" applyFont="1" applyFill="1" applyBorder="1" applyAlignment="1">
      <alignment horizontal="center"/>
    </xf>
    <xf numFmtId="168" fontId="11" fillId="59" borderId="68" xfId="0" applyNumberFormat="1" applyFont="1" applyFill="1" applyBorder="1" applyAlignment="1">
      <alignment horizontal="right"/>
    </xf>
    <xf numFmtId="1" fontId="11" fillId="59" borderId="68" xfId="0" applyNumberFormat="1" applyFont="1" applyFill="1" applyBorder="1" applyAlignment="1">
      <alignment horizontal="center"/>
    </xf>
    <xf numFmtId="168" fontId="11" fillId="59" borderId="47" xfId="452" applyNumberFormat="1" applyFont="1" applyFill="1" applyBorder="1" applyAlignment="1">
      <alignment horizontal="right"/>
    </xf>
    <xf numFmtId="1" fontId="83" fillId="59" borderId="47" xfId="0" applyNumberFormat="1" applyFont="1" applyFill="1" applyBorder="1" applyAlignment="1">
      <alignment horizontal="left"/>
    </xf>
    <xf numFmtId="0" fontId="83" fillId="59" borderId="13" xfId="0" applyFont="1" applyFill="1" applyBorder="1" applyAlignment="1">
      <alignment horizontal="left"/>
    </xf>
    <xf numFmtId="49" fontId="83" fillId="59" borderId="52" xfId="452" applyNumberFormat="1" applyFont="1" applyFill="1" applyBorder="1"/>
    <xf numFmtId="0" fontId="83" fillId="59" borderId="80" xfId="0" applyFont="1" applyFill="1" applyBorder="1" applyAlignment="1">
      <alignment horizontal="left"/>
    </xf>
    <xf numFmtId="49" fontId="83" fillId="59" borderId="9" xfId="452" applyNumberFormat="1" applyFont="1" applyFill="1" applyBorder="1"/>
    <xf numFmtId="1" fontId="11" fillId="0" borderId="9" xfId="0" applyNumberFormat="1" applyFont="1" applyBorder="1" applyAlignment="1">
      <alignment horizontal="left"/>
    </xf>
    <xf numFmtId="0" fontId="11" fillId="0" borderId="53" xfId="0" applyFont="1" applyBorder="1" applyAlignment="1">
      <alignment horizontal="left"/>
    </xf>
    <xf numFmtId="1" fontId="11" fillId="0" borderId="24" xfId="0" applyNumberFormat="1" applyFont="1" applyBorder="1" applyAlignment="1">
      <alignment horizontal="left"/>
    </xf>
    <xf numFmtId="0" fontId="11" fillId="0" borderId="76" xfId="0" applyFont="1" applyBorder="1" applyAlignment="1">
      <alignment horizontal="left"/>
    </xf>
    <xf numFmtId="49" fontId="11" fillId="0" borderId="9" xfId="452" applyNumberFormat="1" applyFont="1" applyBorder="1"/>
    <xf numFmtId="1" fontId="11" fillId="0" borderId="64" xfId="1131" applyNumberFormat="1" applyFont="1" applyBorder="1" applyAlignment="1">
      <alignment horizontal="left"/>
    </xf>
    <xf numFmtId="1" fontId="11" fillId="0" borderId="67" xfId="1131" applyNumberFormat="1" applyFont="1" applyBorder="1" applyAlignment="1">
      <alignment horizontal="left"/>
    </xf>
    <xf numFmtId="0" fontId="11" fillId="0" borderId="52" xfId="1408" applyFont="1" applyBorder="1" applyAlignment="1">
      <alignment horizontal="right"/>
    </xf>
    <xf numFmtId="168" fontId="11" fillId="0" borderId="9" xfId="1408" applyNumberFormat="1" applyFont="1" applyBorder="1" applyAlignment="1">
      <alignment horizontal="right"/>
    </xf>
    <xf numFmtId="0" fontId="11" fillId="0" borderId="53" xfId="452" applyFont="1" applyBorder="1" applyAlignment="1">
      <alignment horizontal="right"/>
    </xf>
    <xf numFmtId="1" fontId="87" fillId="89" borderId="52" xfId="0" applyNumberFormat="1" applyFont="1" applyFill="1" applyBorder="1" applyAlignment="1">
      <alignment horizontal="left"/>
    </xf>
    <xf numFmtId="168" fontId="11" fillId="0" borderId="20" xfId="0" applyNumberFormat="1" applyFont="1" applyBorder="1" applyAlignment="1">
      <alignment horizontal="right"/>
    </xf>
    <xf numFmtId="168" fontId="11" fillId="0" borderId="23" xfId="0" applyNumberFormat="1" applyFont="1" applyBorder="1" applyAlignment="1">
      <alignment horizontal="right"/>
    </xf>
    <xf numFmtId="49" fontId="11" fillId="59" borderId="50" xfId="452" applyNumberFormat="1" applyFont="1" applyFill="1" applyBorder="1" applyAlignment="1">
      <alignment horizontal="right"/>
    </xf>
    <xf numFmtId="0" fontId="8" fillId="59" borderId="47" xfId="457" applyFont="1" applyFill="1" applyBorder="1" applyAlignment="1">
      <alignment horizontal="right"/>
    </xf>
    <xf numFmtId="1" fontId="222" fillId="59" borderId="86" xfId="452" applyNumberFormat="1" applyFont="1" applyFill="1" applyBorder="1" applyAlignment="1">
      <alignment vertical="top"/>
    </xf>
    <xf numFmtId="0" fontId="0" fillId="0" borderId="10" xfId="0" applyBorder="1"/>
    <xf numFmtId="1" fontId="8" fillId="59" borderId="53" xfId="0" applyNumberFormat="1" applyFont="1" applyFill="1" applyBorder="1" applyAlignment="1">
      <alignment horizontal="left"/>
    </xf>
    <xf numFmtId="168" fontId="8" fillId="59" borderId="23" xfId="0" applyNumberFormat="1" applyFont="1" applyFill="1" applyBorder="1" applyAlignment="1">
      <alignment horizontal="right"/>
    </xf>
    <xf numFmtId="168" fontId="8" fillId="59" borderId="20" xfId="0" applyNumberFormat="1" applyFont="1" applyFill="1" applyBorder="1" applyAlignment="1">
      <alignment horizontal="right"/>
    </xf>
    <xf numFmtId="0" fontId="8" fillId="91" borderId="7" xfId="0" applyFont="1" applyFill="1" applyBorder="1"/>
    <xf numFmtId="0" fontId="8" fillId="91" borderId="7" xfId="0" applyFont="1" applyFill="1" applyBorder="1" applyAlignment="1">
      <alignment horizontal="right"/>
    </xf>
    <xf numFmtId="0" fontId="11" fillId="59" borderId="47" xfId="0" applyFont="1" applyFill="1" applyBorder="1" applyAlignment="1">
      <alignment horizontal="left"/>
    </xf>
    <xf numFmtId="49" fontId="16" fillId="59" borderId="10" xfId="452" applyNumberFormat="1" applyFont="1" applyFill="1" applyBorder="1"/>
    <xf numFmtId="1" fontId="84" fillId="89" borderId="7" xfId="0" applyNumberFormat="1" applyFont="1" applyFill="1" applyBorder="1" applyAlignment="1">
      <alignment horizontal="left"/>
    </xf>
    <xf numFmtId="3" fontId="218" fillId="59" borderId="7" xfId="1408" applyNumberFormat="1" applyFont="1" applyFill="1" applyBorder="1" applyAlignment="1">
      <alignment horizontal="right"/>
    </xf>
    <xf numFmtId="1" fontId="84" fillId="89" borderId="47" xfId="0" applyNumberFormat="1" applyFont="1" applyFill="1" applyBorder="1" applyAlignment="1">
      <alignment horizontal="left"/>
    </xf>
    <xf numFmtId="0" fontId="8" fillId="91" borderId="52" xfId="0" applyFont="1" applyFill="1" applyBorder="1"/>
    <xf numFmtId="3" fontId="218" fillId="59" borderId="47" xfId="1408" applyNumberFormat="1" applyFont="1" applyFill="1" applyBorder="1" applyAlignment="1">
      <alignment horizontal="right"/>
    </xf>
    <xf numFmtId="3" fontId="84" fillId="91" borderId="7" xfId="0" applyNumberFormat="1" applyFont="1" applyFill="1" applyBorder="1" applyAlignment="1">
      <alignment horizontal="right"/>
    </xf>
    <xf numFmtId="3" fontId="84" fillId="91" borderId="52" xfId="0" applyNumberFormat="1" applyFont="1" applyFill="1" applyBorder="1" applyAlignment="1">
      <alignment horizontal="right"/>
    </xf>
    <xf numFmtId="1" fontId="8" fillId="59" borderId="0" xfId="0" applyNumberFormat="1" applyFont="1" applyFill="1" applyAlignment="1">
      <alignment horizontal="left"/>
    </xf>
    <xf numFmtId="0" fontId="8" fillId="59" borderId="0" xfId="0" applyFont="1" applyFill="1"/>
    <xf numFmtId="1" fontId="11" fillId="0" borderId="64" xfId="457" applyNumberFormat="1" applyFont="1" applyBorder="1" applyAlignment="1">
      <alignment horizontal="left"/>
    </xf>
    <xf numFmtId="1" fontId="11" fillId="0" borderId="45" xfId="1131" applyNumberFormat="1" applyFont="1" applyBorder="1" applyAlignment="1">
      <alignment horizontal="left"/>
    </xf>
    <xf numFmtId="49" fontId="85" fillId="59" borderId="0" xfId="452" applyNumberFormat="1" applyFont="1" applyFill="1"/>
    <xf numFmtId="168" fontId="83" fillId="0" borderId="9" xfId="0" applyNumberFormat="1" applyFont="1" applyBorder="1" applyAlignment="1">
      <alignment horizontal="right"/>
    </xf>
    <xf numFmtId="0" fontId="11" fillId="0" borderId="46" xfId="0" applyFont="1" applyBorder="1" applyAlignment="1">
      <alignment horizontal="left"/>
    </xf>
    <xf numFmtId="0" fontId="11" fillId="0" borderId="63" xfId="0" applyFont="1" applyBorder="1" applyAlignment="1">
      <alignment horizontal="left"/>
    </xf>
    <xf numFmtId="0" fontId="11" fillId="0" borderId="66" xfId="0" applyFont="1" applyBorder="1" applyAlignment="1">
      <alignment horizontal="left"/>
    </xf>
    <xf numFmtId="1" fontId="8" fillId="59" borderId="46" xfId="452" applyNumberFormat="1" applyFont="1" applyFill="1" applyBorder="1" applyAlignment="1">
      <alignment horizontal="left"/>
    </xf>
    <xf numFmtId="0" fontId="11" fillId="0" borderId="65" xfId="0" applyFont="1" applyBorder="1" applyAlignment="1">
      <alignment wrapText="1"/>
    </xf>
    <xf numFmtId="0" fontId="11" fillId="0" borderId="66" xfId="0" applyFont="1" applyBorder="1" applyAlignment="1">
      <alignment wrapText="1"/>
    </xf>
    <xf numFmtId="49" fontId="8" fillId="59" borderId="46" xfId="452" applyNumberFormat="1" applyFont="1" applyFill="1" applyBorder="1"/>
    <xf numFmtId="1" fontId="11" fillId="0" borderId="77" xfId="2122" quotePrefix="1" applyNumberFormat="1" applyFont="1" applyFill="1" applyBorder="1" applyAlignment="1" applyProtection="1">
      <alignment horizontal="left"/>
      <protection locked="0"/>
    </xf>
    <xf numFmtId="1" fontId="8" fillId="59" borderId="54" xfId="0" applyNumberFormat="1" applyFont="1" applyFill="1" applyBorder="1" applyAlignment="1">
      <alignment horizontal="left"/>
    </xf>
    <xf numFmtId="1" fontId="83" fillId="59" borderId="10" xfId="0" applyNumberFormat="1" applyFont="1" applyFill="1" applyBorder="1" applyAlignment="1">
      <alignment horizontal="left"/>
    </xf>
    <xf numFmtId="1" fontId="83" fillId="59" borderId="11" xfId="0" applyNumberFormat="1" applyFont="1" applyFill="1" applyBorder="1" applyAlignment="1">
      <alignment horizontal="left"/>
    </xf>
    <xf numFmtId="1" fontId="11" fillId="59" borderId="54" xfId="0" applyNumberFormat="1" applyFont="1" applyFill="1" applyBorder="1" applyAlignment="1">
      <alignment horizontal="left"/>
    </xf>
    <xf numFmtId="1" fontId="11" fillId="59" borderId="54" xfId="0" applyNumberFormat="1" applyFont="1" applyFill="1" applyBorder="1" applyAlignment="1">
      <alignment horizontal="center"/>
    </xf>
    <xf numFmtId="168" fontId="11" fillId="59" borderId="54" xfId="0" applyNumberFormat="1" applyFont="1" applyFill="1" applyBorder="1" applyAlignment="1">
      <alignment horizontal="right"/>
    </xf>
    <xf numFmtId="1" fontId="83" fillId="59" borderId="0" xfId="0" applyNumberFormat="1" applyFont="1" applyFill="1"/>
    <xf numFmtId="1" fontId="11" fillId="59" borderId="0" xfId="0" applyNumberFormat="1" applyFont="1" applyFill="1" applyAlignment="1">
      <alignment horizontal="center"/>
    </xf>
    <xf numFmtId="168" fontId="11" fillId="59" borderId="0" xfId="0" applyNumberFormat="1" applyFont="1" applyFill="1" applyAlignment="1">
      <alignment horizontal="right"/>
    </xf>
    <xf numFmtId="0" fontId="83" fillId="59" borderId="24" xfId="0" applyFont="1" applyFill="1" applyBorder="1" applyAlignment="1">
      <alignment horizontal="right" vertical="center"/>
    </xf>
    <xf numFmtId="0" fontId="83" fillId="59" borderId="7" xfId="0" applyFont="1" applyFill="1" applyBorder="1" applyAlignment="1">
      <alignment horizontal="right"/>
    </xf>
    <xf numFmtId="1" fontId="83" fillId="59" borderId="8" xfId="0" applyNumberFormat="1" applyFont="1" applyFill="1" applyBorder="1"/>
    <xf numFmtId="0" fontId="83" fillId="59" borderId="50" xfId="0" applyFont="1" applyFill="1" applyBorder="1" applyAlignment="1">
      <alignment horizontal="right" vertical="center"/>
    </xf>
    <xf numFmtId="0" fontId="8" fillId="59" borderId="54" xfId="457" applyFont="1" applyFill="1" applyBorder="1" applyAlignment="1">
      <alignment horizontal="right"/>
    </xf>
    <xf numFmtId="0" fontId="11" fillId="59" borderId="52" xfId="457" applyFont="1" applyFill="1" applyBorder="1" applyAlignment="1">
      <alignment horizontal="right"/>
    </xf>
    <xf numFmtId="0" fontId="8" fillId="0" borderId="68" xfId="0" applyFont="1" applyBorder="1" applyAlignment="1">
      <alignment horizontal="left"/>
    </xf>
    <xf numFmtId="0" fontId="196" fillId="59" borderId="10" xfId="0" applyFont="1" applyFill="1" applyBorder="1" applyAlignment="1">
      <alignment horizontal="left"/>
    </xf>
    <xf numFmtId="0" fontId="11" fillId="0" borderId="47" xfId="0" applyFont="1" applyBorder="1" applyAlignment="1">
      <alignment horizontal="left"/>
    </xf>
    <xf numFmtId="1" fontId="8" fillId="59" borderId="82" xfId="0" applyNumberFormat="1" applyFont="1" applyFill="1" applyBorder="1" applyAlignment="1">
      <alignment horizontal="left"/>
    </xf>
    <xf numFmtId="0" fontId="83" fillId="59" borderId="52" xfId="0" applyFont="1" applyFill="1" applyBorder="1" applyAlignment="1">
      <alignment horizontal="right"/>
    </xf>
    <xf numFmtId="0" fontId="194" fillId="59" borderId="11" xfId="0" applyFont="1" applyFill="1" applyBorder="1" applyAlignment="1">
      <alignment vertical="top"/>
    </xf>
    <xf numFmtId="1" fontId="183" fillId="59" borderId="8" xfId="452" applyNumberFormat="1" applyFont="1" applyFill="1" applyBorder="1" applyAlignment="1">
      <alignment horizontal="right"/>
    </xf>
    <xf numFmtId="1" fontId="183" fillId="59" borderId="24" xfId="452" applyNumberFormat="1" applyFont="1" applyFill="1" applyBorder="1" applyAlignment="1">
      <alignment horizontal="right"/>
    </xf>
    <xf numFmtId="1" fontId="183" fillId="59" borderId="52" xfId="452" applyNumberFormat="1" applyFont="1" applyFill="1" applyBorder="1" applyAlignment="1">
      <alignment horizontal="left"/>
    </xf>
    <xf numFmtId="1" fontId="183" fillId="59" borderId="52" xfId="452" applyNumberFormat="1" applyFont="1" applyFill="1" applyBorder="1" applyAlignment="1">
      <alignment horizontal="right"/>
    </xf>
    <xf numFmtId="0" fontId="219" fillId="59" borderId="0" xfId="0" applyFont="1" applyFill="1"/>
    <xf numFmtId="1" fontId="8" fillId="0" borderId="23" xfId="452" applyNumberFormat="1" applyFont="1" applyBorder="1" applyAlignment="1">
      <alignment horizontal="left"/>
    </xf>
    <xf numFmtId="1" fontId="183" fillId="0" borderId="7" xfId="0" applyNumberFormat="1" applyFont="1" applyBorder="1" applyAlignment="1">
      <alignment horizontal="left"/>
    </xf>
    <xf numFmtId="0" fontId="183" fillId="90" borderId="7" xfId="0" applyFont="1" applyFill="1" applyBorder="1" applyAlignment="1">
      <alignment horizontal="right"/>
    </xf>
    <xf numFmtId="1" fontId="183" fillId="59" borderId="7" xfId="452" applyNumberFormat="1" applyFont="1" applyFill="1" applyBorder="1" applyAlignment="1">
      <alignment horizontal="right"/>
    </xf>
    <xf numFmtId="1" fontId="183" fillId="59" borderId="72" xfId="452" applyNumberFormat="1" applyFont="1" applyFill="1" applyBorder="1" applyAlignment="1">
      <alignment horizontal="left"/>
    </xf>
    <xf numFmtId="1" fontId="11" fillId="59" borderId="43" xfId="0" applyNumberFormat="1" applyFont="1" applyFill="1" applyBorder="1" applyAlignment="1">
      <alignment horizontal="left"/>
    </xf>
    <xf numFmtId="1" fontId="11" fillId="59" borderId="84" xfId="0" applyNumberFormat="1" applyFont="1" applyFill="1" applyBorder="1" applyAlignment="1">
      <alignment horizontal="left"/>
    </xf>
    <xf numFmtId="1" fontId="11" fillId="59" borderId="64" xfId="0" applyNumberFormat="1" applyFont="1" applyFill="1" applyBorder="1" applyAlignment="1">
      <alignment horizontal="left"/>
    </xf>
    <xf numFmtId="1" fontId="11" fillId="59" borderId="96" xfId="0" applyNumberFormat="1" applyFont="1" applyFill="1" applyBorder="1" applyAlignment="1">
      <alignment horizontal="left"/>
    </xf>
    <xf numFmtId="1" fontId="11" fillId="59" borderId="67" xfId="0" applyNumberFormat="1" applyFont="1" applyFill="1" applyBorder="1" applyAlignment="1">
      <alignment horizontal="left"/>
    </xf>
    <xf numFmtId="1" fontId="11" fillId="59" borderId="95" xfId="0" applyNumberFormat="1" applyFont="1" applyFill="1" applyBorder="1" applyAlignment="1">
      <alignment horizontal="left"/>
    </xf>
    <xf numFmtId="1" fontId="11" fillId="59" borderId="85" xfId="0" applyNumberFormat="1" applyFont="1" applyFill="1" applyBorder="1" applyAlignment="1">
      <alignment horizontal="left"/>
    </xf>
    <xf numFmtId="0" fontId="11" fillId="90" borderId="52" xfId="0" applyFont="1" applyFill="1" applyBorder="1" applyAlignment="1">
      <alignment horizontal="right"/>
    </xf>
    <xf numFmtId="0" fontId="88" fillId="0" borderId="0" xfId="0" applyFont="1"/>
    <xf numFmtId="1" fontId="82" fillId="59" borderId="7" xfId="0" applyNumberFormat="1" applyFont="1" applyFill="1" applyBorder="1" applyAlignment="1">
      <alignment horizontal="left"/>
    </xf>
    <xf numFmtId="0" fontId="82" fillId="59" borderId="7" xfId="0" applyFont="1" applyFill="1" applyBorder="1"/>
    <xf numFmtId="0" fontId="82" fillId="59" borderId="7" xfId="452" applyFont="1" applyFill="1" applyBorder="1" applyAlignment="1">
      <alignment horizontal="right"/>
    </xf>
    <xf numFmtId="0" fontId="82" fillId="59" borderId="7" xfId="457" applyFont="1" applyFill="1" applyBorder="1" applyAlignment="1">
      <alignment horizontal="right"/>
    </xf>
    <xf numFmtId="1" fontId="183" fillId="0" borderId="7" xfId="1131" applyNumberFormat="1" applyFont="1" applyBorder="1" applyAlignment="1">
      <alignment horizontal="left"/>
    </xf>
    <xf numFmtId="1" fontId="183" fillId="86" borderId="7" xfId="1131" applyNumberFormat="1" applyFont="1" applyFill="1" applyBorder="1" applyAlignment="1">
      <alignment horizontal="left"/>
    </xf>
    <xf numFmtId="49" fontId="183" fillId="86" borderId="7" xfId="1131" applyNumberFormat="1" applyFont="1" applyFill="1" applyBorder="1" applyAlignment="1">
      <alignment horizontal="left"/>
    </xf>
    <xf numFmtId="168" fontId="183" fillId="0" borderId="7" xfId="452" applyNumberFormat="1" applyFont="1" applyBorder="1" applyAlignment="1">
      <alignment horizontal="right"/>
    </xf>
    <xf numFmtId="0" fontId="183" fillId="59" borderId="8" xfId="457" applyFont="1" applyFill="1" applyBorder="1" applyAlignment="1">
      <alignment horizontal="right"/>
    </xf>
    <xf numFmtId="1" fontId="183" fillId="59" borderId="7" xfId="459" applyNumberFormat="1" applyFont="1" applyFill="1" applyBorder="1" applyAlignment="1">
      <alignment horizontal="right"/>
    </xf>
    <xf numFmtId="49" fontId="11" fillId="59" borderId="54" xfId="452" applyNumberFormat="1" applyFont="1" applyFill="1" applyBorder="1"/>
    <xf numFmtId="1" fontId="11" fillId="59" borderId="45" xfId="0" applyNumberFormat="1" applyFont="1" applyFill="1" applyBorder="1" applyAlignment="1">
      <alignment horizontal="left"/>
    </xf>
    <xf numFmtId="1" fontId="11" fillId="59" borderId="97" xfId="0" applyNumberFormat="1" applyFont="1" applyFill="1" applyBorder="1" applyAlignment="1">
      <alignment horizontal="left"/>
    </xf>
    <xf numFmtId="1" fontId="8" fillId="59" borderId="79" xfId="0" applyNumberFormat="1" applyFont="1" applyFill="1" applyBorder="1" applyAlignment="1">
      <alignment horizontal="left"/>
    </xf>
    <xf numFmtId="1" fontId="83" fillId="0" borderId="52" xfId="0" applyNumberFormat="1" applyFont="1" applyBorder="1" applyAlignment="1">
      <alignment horizontal="left" vertical="center"/>
    </xf>
    <xf numFmtId="1" fontId="8" fillId="59" borderId="46" xfId="452" applyNumberFormat="1" applyFont="1" applyFill="1" applyBorder="1"/>
    <xf numFmtId="1" fontId="8" fillId="59" borderId="97" xfId="0" applyNumberFormat="1" applyFont="1" applyFill="1" applyBorder="1" applyAlignment="1">
      <alignment horizontal="left"/>
    </xf>
    <xf numFmtId="1" fontId="8" fillId="59" borderId="95" xfId="0" applyNumberFormat="1" applyFont="1" applyFill="1" applyBorder="1" applyAlignment="1">
      <alignment horizontal="left"/>
    </xf>
    <xf numFmtId="1" fontId="11" fillId="59" borderId="80" xfId="0" applyNumberFormat="1" applyFont="1" applyFill="1" applyBorder="1" applyAlignment="1">
      <alignment horizontal="left"/>
    </xf>
    <xf numFmtId="1" fontId="11" fillId="59" borderId="69" xfId="0" applyNumberFormat="1" applyFont="1" applyFill="1" applyBorder="1" applyAlignment="1">
      <alignment horizontal="left"/>
    </xf>
    <xf numFmtId="1" fontId="11" fillId="59" borderId="71" xfId="0" applyNumberFormat="1" applyFont="1" applyFill="1" applyBorder="1" applyAlignment="1">
      <alignment horizontal="left"/>
    </xf>
    <xf numFmtId="1" fontId="11" fillId="59" borderId="82" xfId="0" applyNumberFormat="1" applyFont="1" applyFill="1" applyBorder="1" applyAlignment="1">
      <alignment horizontal="left"/>
    </xf>
    <xf numFmtId="1" fontId="87" fillId="0" borderId="52" xfId="0" applyNumberFormat="1" applyFont="1" applyBorder="1" applyAlignment="1" applyProtection="1">
      <alignment horizontal="left"/>
      <protection locked="0"/>
    </xf>
    <xf numFmtId="1" fontId="16" fillId="0" borderId="0" xfId="452" applyNumberFormat="1" applyFont="1" applyAlignment="1">
      <alignment horizontal="left"/>
    </xf>
    <xf numFmtId="0" fontId="19" fillId="0" borderId="0" xfId="567" applyAlignment="1" applyProtection="1"/>
    <xf numFmtId="1" fontId="8" fillId="59" borderId="44" xfId="457" applyNumberFormat="1" applyFont="1" applyFill="1" applyBorder="1" applyAlignment="1">
      <alignment horizontal="left"/>
    </xf>
    <xf numFmtId="1" fontId="8" fillId="0" borderId="53" xfId="452" applyNumberFormat="1" applyFont="1" applyBorder="1" applyAlignment="1">
      <alignment horizontal="left"/>
    </xf>
    <xf numFmtId="1" fontId="8" fillId="59" borderId="63" xfId="457" applyNumberFormat="1" applyFont="1" applyFill="1" applyBorder="1" applyAlignment="1">
      <alignment horizontal="left"/>
    </xf>
    <xf numFmtId="1" fontId="8" fillId="59" borderId="66" xfId="457" applyNumberFormat="1" applyFont="1" applyFill="1" applyBorder="1" applyAlignment="1">
      <alignment horizontal="left"/>
    </xf>
    <xf numFmtId="1" fontId="8" fillId="0" borderId="68" xfId="452" applyNumberFormat="1" applyFont="1" applyBorder="1" applyAlignment="1">
      <alignment horizontal="left"/>
    </xf>
    <xf numFmtId="4" fontId="85" fillId="0" borderId="46" xfId="452" applyNumberFormat="1" applyFont="1" applyBorder="1" applyAlignment="1">
      <alignment horizontal="right"/>
    </xf>
    <xf numFmtId="4" fontId="11" fillId="0" borderId="65" xfId="452" applyNumberFormat="1" applyFont="1" applyBorder="1" applyAlignment="1">
      <alignment horizontal="right"/>
    </xf>
    <xf numFmtId="4" fontId="85" fillId="0" borderId="63" xfId="0" applyNumberFormat="1" applyFont="1" applyBorder="1" applyAlignment="1">
      <alignment horizontal="right"/>
    </xf>
    <xf numFmtId="4" fontId="11" fillId="0" borderId="63" xfId="0" applyNumberFormat="1" applyFont="1" applyBorder="1" applyAlignment="1">
      <alignment horizontal="right"/>
    </xf>
    <xf numFmtId="4" fontId="83" fillId="0" borderId="63" xfId="0" applyNumberFormat="1" applyFont="1" applyBorder="1" applyAlignment="1">
      <alignment horizontal="right"/>
    </xf>
    <xf numFmtId="2" fontId="11" fillId="0" borderId="63" xfId="457" applyNumberFormat="1" applyFont="1" applyBorder="1" applyAlignment="1">
      <alignment horizontal="right"/>
    </xf>
    <xf numFmtId="4" fontId="85" fillId="0" borderId="0" xfId="0" applyNumberFormat="1" applyFont="1" applyAlignment="1">
      <alignment horizontal="right"/>
    </xf>
    <xf numFmtId="4" fontId="11" fillId="0" borderId="0" xfId="452" applyNumberFormat="1" applyFont="1" applyAlignment="1">
      <alignment horizontal="right"/>
    </xf>
    <xf numFmtId="4" fontId="85" fillId="0" borderId="48" xfId="452" applyNumberFormat="1" applyFont="1" applyBorder="1" applyAlignment="1">
      <alignment horizontal="right"/>
    </xf>
    <xf numFmtId="4" fontId="85" fillId="0" borderId="44" xfId="452" applyNumberFormat="1" applyFont="1" applyBorder="1" applyAlignment="1">
      <alignment horizontal="right"/>
    </xf>
    <xf numFmtId="4" fontId="83" fillId="0" borderId="48" xfId="452" applyNumberFormat="1" applyFont="1" applyBorder="1" applyAlignment="1">
      <alignment horizontal="right"/>
    </xf>
    <xf numFmtId="4" fontId="83" fillId="0" borderId="44" xfId="452" applyNumberFormat="1" applyFont="1" applyBorder="1" applyAlignment="1">
      <alignment horizontal="right"/>
    </xf>
    <xf numFmtId="4" fontId="83" fillId="0" borderId="46" xfId="452" applyNumberFormat="1" applyFont="1" applyBorder="1" applyAlignment="1">
      <alignment horizontal="right"/>
    </xf>
    <xf numFmtId="4" fontId="83" fillId="0" borderId="66" xfId="452" applyNumberFormat="1" applyFont="1" applyBorder="1" applyAlignment="1">
      <alignment horizontal="right"/>
    </xf>
    <xf numFmtId="4" fontId="85" fillId="0" borderId="63" xfId="452" applyNumberFormat="1" applyFont="1" applyBorder="1" applyAlignment="1">
      <alignment horizontal="right"/>
    </xf>
    <xf numFmtId="1" fontId="8" fillId="86" borderId="24" xfId="1131" applyNumberFormat="1" applyFont="1" applyFill="1" applyBorder="1" applyAlignment="1">
      <alignment horizontal="left"/>
    </xf>
    <xf numFmtId="0" fontId="11" fillId="0" borderId="24" xfId="0" applyFont="1" applyBorder="1" applyAlignment="1">
      <alignment horizontal="left"/>
    </xf>
    <xf numFmtId="0" fontId="88" fillId="91" borderId="0" xfId="0" applyFont="1" applyFill="1"/>
    <xf numFmtId="0" fontId="11" fillId="90" borderId="24" xfId="0" applyFont="1" applyFill="1" applyBorder="1" applyAlignment="1">
      <alignment horizontal="right"/>
    </xf>
    <xf numFmtId="3" fontId="22" fillId="59" borderId="0" xfId="452" applyNumberFormat="1" applyFont="1" applyFill="1" applyAlignment="1">
      <alignment horizontal="right"/>
    </xf>
    <xf numFmtId="1" fontId="188" fillId="59" borderId="0" xfId="452" applyNumberFormat="1" applyFont="1" applyFill="1" applyAlignment="1">
      <alignment horizontal="left"/>
    </xf>
    <xf numFmtId="168" fontId="8" fillId="59" borderId="47" xfId="457" applyNumberFormat="1" applyFont="1" applyFill="1" applyBorder="1" applyAlignment="1">
      <alignment horizontal="right"/>
    </xf>
    <xf numFmtId="0" fontId="11" fillId="0" borderId="21" xfId="0" applyFont="1" applyBorder="1" applyAlignment="1">
      <alignment horizontal="left"/>
    </xf>
    <xf numFmtId="0" fontId="11" fillId="0" borderId="79" xfId="0" applyFont="1" applyBorder="1" applyAlignment="1">
      <alignment horizontal="left"/>
    </xf>
    <xf numFmtId="0" fontId="11" fillId="0" borderId="20" xfId="0" applyFont="1" applyBorder="1" applyAlignment="1">
      <alignment horizontal="right"/>
    </xf>
    <xf numFmtId="168" fontId="8" fillId="0" borderId="50" xfId="452" applyNumberFormat="1" applyFont="1" applyBorder="1" applyAlignment="1">
      <alignment horizontal="right"/>
    </xf>
    <xf numFmtId="168" fontId="84" fillId="0" borderId="8" xfId="0" applyNumberFormat="1" applyFont="1" applyBorder="1" applyAlignment="1">
      <alignment horizontal="right"/>
    </xf>
    <xf numFmtId="168" fontId="83" fillId="59" borderId="24" xfId="0" applyNumberFormat="1" applyFont="1" applyFill="1" applyBorder="1" applyAlignment="1">
      <alignment horizontal="right"/>
    </xf>
    <xf numFmtId="168" fontId="83" fillId="59" borderId="76" xfId="0" applyNumberFormat="1" applyFont="1" applyFill="1" applyBorder="1" applyAlignment="1">
      <alignment horizontal="right"/>
    </xf>
    <xf numFmtId="4" fontId="183" fillId="0" borderId="66" xfId="452" applyNumberFormat="1" applyFont="1" applyBorder="1" applyAlignment="1">
      <alignment horizontal="right"/>
    </xf>
    <xf numFmtId="49" fontId="183" fillId="59" borderId="52" xfId="452" applyNumberFormat="1" applyFont="1" applyFill="1" applyBorder="1"/>
    <xf numFmtId="9" fontId="82" fillId="59" borderId="9" xfId="1407" applyNumberFormat="1" applyFont="1" applyFill="1" applyBorder="1"/>
    <xf numFmtId="1" fontId="183" fillId="59" borderId="7" xfId="452" applyNumberFormat="1" applyFont="1" applyFill="1" applyBorder="1" applyAlignment="1">
      <alignment horizontal="left"/>
    </xf>
    <xf numFmtId="168" fontId="183" fillId="59" borderId="7" xfId="452" applyNumberFormat="1" applyFont="1" applyFill="1" applyBorder="1" applyAlignment="1">
      <alignment horizontal="right"/>
    </xf>
    <xf numFmtId="0" fontId="183" fillId="59" borderId="8" xfId="452" applyFont="1" applyFill="1" applyBorder="1" applyAlignment="1">
      <alignment horizontal="right"/>
    </xf>
    <xf numFmtId="168" fontId="82" fillId="59" borderId="7" xfId="452" applyNumberFormat="1" applyFont="1" applyFill="1" applyBorder="1" applyAlignment="1">
      <alignment horizontal="right"/>
    </xf>
    <xf numFmtId="3" fontId="82" fillId="59" borderId="7" xfId="452" applyNumberFormat="1" applyFont="1" applyFill="1" applyBorder="1" applyAlignment="1">
      <alignment horizontal="right"/>
    </xf>
    <xf numFmtId="0" fontId="82" fillId="59" borderId="8" xfId="452" applyFont="1" applyFill="1" applyBorder="1" applyAlignment="1">
      <alignment horizontal="right"/>
    </xf>
    <xf numFmtId="1" fontId="183" fillId="59" borderId="9" xfId="452" applyNumberFormat="1" applyFont="1" applyFill="1" applyBorder="1" applyAlignment="1">
      <alignment horizontal="left"/>
    </xf>
    <xf numFmtId="49" fontId="183" fillId="59" borderId="9" xfId="452" applyNumberFormat="1" applyFont="1" applyFill="1" applyBorder="1"/>
    <xf numFmtId="168" fontId="183" fillId="59" borderId="9" xfId="452" applyNumberFormat="1" applyFont="1" applyFill="1" applyBorder="1" applyAlignment="1">
      <alignment horizontal="right"/>
    </xf>
    <xf numFmtId="3" fontId="183" fillId="0" borderId="9" xfId="452" applyNumberFormat="1" applyFont="1" applyBorder="1" applyAlignment="1">
      <alignment horizontal="right"/>
    </xf>
    <xf numFmtId="0" fontId="183" fillId="0" borderId="9" xfId="452" applyFont="1" applyBorder="1" applyAlignment="1">
      <alignment horizontal="right"/>
    </xf>
    <xf numFmtId="0" fontId="183" fillId="0" borderId="7" xfId="452" applyFont="1" applyBorder="1" applyAlignment="1">
      <alignment horizontal="right"/>
    </xf>
    <xf numFmtId="0" fontId="183" fillId="0" borderId="8" xfId="452" applyFont="1" applyBorder="1" applyAlignment="1">
      <alignment horizontal="right"/>
    </xf>
    <xf numFmtId="3" fontId="183" fillId="0" borderId="7" xfId="452" applyNumberFormat="1" applyFont="1" applyBorder="1" applyAlignment="1">
      <alignment horizontal="right"/>
    </xf>
    <xf numFmtId="168" fontId="183" fillId="59" borderId="8" xfId="452" applyNumberFormat="1" applyFont="1" applyFill="1" applyBorder="1" applyAlignment="1">
      <alignment horizontal="right"/>
    </xf>
    <xf numFmtId="3" fontId="183" fillId="59" borderId="8" xfId="452" applyNumberFormat="1" applyFont="1" applyFill="1" applyBorder="1" applyAlignment="1">
      <alignment horizontal="right"/>
    </xf>
    <xf numFmtId="0" fontId="183" fillId="59" borderId="20" xfId="457" applyFont="1" applyFill="1" applyBorder="1" applyAlignment="1">
      <alignment horizontal="right"/>
    </xf>
    <xf numFmtId="49" fontId="183" fillId="59" borderId="7" xfId="452" applyNumberFormat="1" applyFont="1" applyFill="1" applyBorder="1" applyAlignment="1">
      <alignment horizontal="right"/>
    </xf>
    <xf numFmtId="168" fontId="82" fillId="59" borderId="8" xfId="452" applyNumberFormat="1" applyFont="1" applyFill="1" applyBorder="1" applyAlignment="1">
      <alignment horizontal="right"/>
    </xf>
    <xf numFmtId="1" fontId="183" fillId="59" borderId="23" xfId="0" applyNumberFormat="1" applyFont="1" applyFill="1" applyBorder="1" applyAlignment="1">
      <alignment horizontal="left"/>
    </xf>
    <xf numFmtId="1" fontId="183" fillId="0" borderId="7" xfId="452" applyNumberFormat="1" applyFont="1" applyBorder="1" applyAlignment="1">
      <alignment horizontal="left"/>
    </xf>
    <xf numFmtId="1" fontId="82" fillId="59" borderId="8" xfId="452" applyNumberFormat="1" applyFont="1" applyFill="1" applyBorder="1" applyAlignment="1">
      <alignment horizontal="left"/>
    </xf>
    <xf numFmtId="1" fontId="82" fillId="59" borderId="8" xfId="452" applyNumberFormat="1" applyFont="1" applyFill="1" applyBorder="1" applyAlignment="1">
      <alignment horizontal="right"/>
    </xf>
    <xf numFmtId="1" fontId="82" fillId="59" borderId="7" xfId="452" applyNumberFormat="1" applyFont="1" applyFill="1" applyBorder="1" applyAlignment="1">
      <alignment horizontal="left"/>
    </xf>
    <xf numFmtId="1" fontId="82" fillId="59" borderId="7" xfId="452" applyNumberFormat="1" applyFont="1" applyFill="1" applyBorder="1" applyAlignment="1">
      <alignment horizontal="right"/>
    </xf>
    <xf numFmtId="168" fontId="183" fillId="0" borderId="7" xfId="1408" applyNumberFormat="1" applyFont="1" applyBorder="1" applyAlignment="1">
      <alignment horizontal="right"/>
    </xf>
    <xf numFmtId="3" fontId="183" fillId="0" borderId="7" xfId="1408" applyNumberFormat="1" applyFont="1" applyBorder="1" applyAlignment="1">
      <alignment horizontal="right"/>
    </xf>
    <xf numFmtId="1" fontId="183" fillId="86" borderId="9" xfId="1131" applyNumberFormat="1" applyFont="1" applyFill="1" applyBorder="1" applyAlignment="1">
      <alignment horizontal="left"/>
    </xf>
    <xf numFmtId="49" fontId="183" fillId="86" borderId="9" xfId="1131" applyNumberFormat="1" applyFont="1" applyFill="1" applyBorder="1" applyAlignment="1">
      <alignment horizontal="left"/>
    </xf>
    <xf numFmtId="168" fontId="183" fillId="59" borderId="9" xfId="1408" applyNumberFormat="1" applyFont="1" applyFill="1" applyBorder="1" applyAlignment="1">
      <alignment horizontal="right"/>
    </xf>
    <xf numFmtId="0" fontId="183" fillId="59" borderId="9" xfId="452" applyFont="1" applyFill="1" applyBorder="1" applyAlignment="1">
      <alignment horizontal="right"/>
    </xf>
    <xf numFmtId="3" fontId="183" fillId="59" borderId="9" xfId="457" applyNumberFormat="1" applyFont="1" applyFill="1" applyBorder="1" applyAlignment="1">
      <alignment horizontal="right"/>
    </xf>
    <xf numFmtId="1" fontId="183" fillId="59" borderId="9" xfId="452" applyNumberFormat="1" applyFont="1" applyFill="1" applyBorder="1" applyAlignment="1">
      <alignment horizontal="right"/>
    </xf>
    <xf numFmtId="3" fontId="183" fillId="59" borderId="8" xfId="457" applyNumberFormat="1" applyFont="1" applyFill="1" applyBorder="1" applyAlignment="1">
      <alignment horizontal="right"/>
    </xf>
    <xf numFmtId="1" fontId="183" fillId="0" borderId="24" xfId="1131" applyNumberFormat="1" applyFont="1" applyBorder="1" applyAlignment="1">
      <alignment horizontal="left"/>
    </xf>
    <xf numFmtId="1" fontId="183" fillId="86" borderId="24" xfId="1131" applyNumberFormat="1" applyFont="1" applyFill="1" applyBorder="1" applyAlignment="1">
      <alignment horizontal="left"/>
    </xf>
    <xf numFmtId="49" fontId="183" fillId="86" borderId="24" xfId="1131" applyNumberFormat="1" applyFont="1" applyFill="1" applyBorder="1" applyAlignment="1">
      <alignment horizontal="left"/>
    </xf>
    <xf numFmtId="49" fontId="183" fillId="0" borderId="7" xfId="1131" applyNumberFormat="1" applyFont="1" applyBorder="1" applyAlignment="1">
      <alignment horizontal="left"/>
    </xf>
    <xf numFmtId="1" fontId="183" fillId="0" borderId="7" xfId="1408" applyNumberFormat="1" applyFont="1" applyBorder="1" applyAlignment="1">
      <alignment horizontal="right"/>
    </xf>
    <xf numFmtId="0" fontId="183" fillId="0" borderId="7" xfId="1408" applyFont="1" applyBorder="1" applyAlignment="1">
      <alignment horizontal="right"/>
    </xf>
    <xf numFmtId="0" fontId="183" fillId="0" borderId="7" xfId="457" applyFont="1" applyBorder="1" applyAlignment="1">
      <alignment horizontal="right"/>
    </xf>
    <xf numFmtId="3" fontId="183" fillId="59" borderId="8" xfId="1408" applyNumberFormat="1" applyFont="1" applyFill="1" applyBorder="1" applyAlignment="1">
      <alignment horizontal="right"/>
    </xf>
    <xf numFmtId="168" fontId="183" fillId="0" borderId="52" xfId="1408" applyNumberFormat="1" applyFont="1" applyBorder="1" applyAlignment="1">
      <alignment horizontal="right"/>
    </xf>
    <xf numFmtId="3" fontId="183" fillId="0" borderId="52" xfId="1408" applyNumberFormat="1" applyFont="1" applyBorder="1" applyAlignment="1">
      <alignment horizontal="right"/>
    </xf>
    <xf numFmtId="0" fontId="183" fillId="0" borderId="52" xfId="1408" applyFont="1" applyBorder="1" applyAlignment="1">
      <alignment horizontal="right"/>
    </xf>
    <xf numFmtId="1" fontId="183" fillId="0" borderId="7" xfId="452" applyNumberFormat="1" applyFont="1" applyBorder="1" applyAlignment="1">
      <alignment horizontal="right"/>
    </xf>
    <xf numFmtId="3" fontId="183" fillId="0" borderId="7" xfId="457" applyNumberFormat="1" applyFont="1" applyBorder="1" applyAlignment="1">
      <alignment horizontal="right"/>
    </xf>
    <xf numFmtId="168" fontId="183" fillId="59" borderId="8" xfId="457" applyNumberFormat="1" applyFont="1" applyFill="1" applyBorder="1" applyAlignment="1">
      <alignment horizontal="right"/>
    </xf>
    <xf numFmtId="1" fontId="183" fillId="59" borderId="24" xfId="452" applyNumberFormat="1" applyFont="1" applyFill="1" applyBorder="1" applyAlignment="1">
      <alignment horizontal="left"/>
    </xf>
    <xf numFmtId="168" fontId="183" fillId="59" borderId="52" xfId="452" applyNumberFormat="1" applyFont="1" applyFill="1" applyBorder="1" applyAlignment="1">
      <alignment horizontal="right"/>
    </xf>
    <xf numFmtId="1" fontId="82" fillId="59" borderId="24" xfId="452" applyNumberFormat="1" applyFont="1" applyFill="1" applyBorder="1" applyAlignment="1">
      <alignment horizontal="left"/>
    </xf>
    <xf numFmtId="49" fontId="82" fillId="59" borderId="24" xfId="452" applyNumberFormat="1" applyFont="1" applyFill="1" applyBorder="1"/>
    <xf numFmtId="1" fontId="82" fillId="59" borderId="24" xfId="452" applyNumberFormat="1" applyFont="1" applyFill="1" applyBorder="1" applyAlignment="1">
      <alignment horizontal="right"/>
    </xf>
    <xf numFmtId="3" fontId="82" fillId="59" borderId="24" xfId="452" applyNumberFormat="1" applyFont="1" applyFill="1" applyBorder="1" applyAlignment="1">
      <alignment horizontal="right"/>
    </xf>
    <xf numFmtId="1" fontId="82" fillId="59" borderId="52" xfId="452" applyNumberFormat="1" applyFont="1" applyFill="1" applyBorder="1" applyAlignment="1">
      <alignment horizontal="left"/>
    </xf>
    <xf numFmtId="49" fontId="82" fillId="59" borderId="52" xfId="452" applyNumberFormat="1" applyFont="1" applyFill="1" applyBorder="1"/>
    <xf numFmtId="1" fontId="82" fillId="59" borderId="52" xfId="452" applyNumberFormat="1" applyFont="1" applyFill="1" applyBorder="1" applyAlignment="1">
      <alignment horizontal="right"/>
    </xf>
    <xf numFmtId="3" fontId="82" fillId="59" borderId="52" xfId="452" applyNumberFormat="1" applyFont="1" applyFill="1" applyBorder="1" applyAlignment="1">
      <alignment horizontal="right"/>
    </xf>
    <xf numFmtId="1" fontId="183" fillId="0" borderId="8" xfId="452" applyNumberFormat="1" applyFont="1" applyBorder="1" applyAlignment="1">
      <alignment horizontal="right"/>
    </xf>
    <xf numFmtId="1" fontId="183" fillId="0" borderId="8" xfId="452" applyNumberFormat="1" applyFont="1" applyBorder="1" applyAlignment="1">
      <alignment horizontal="left"/>
    </xf>
    <xf numFmtId="168" fontId="183" fillId="0" borderId="8" xfId="452" applyNumberFormat="1" applyFont="1" applyBorder="1" applyAlignment="1">
      <alignment horizontal="right"/>
    </xf>
    <xf numFmtId="0" fontId="11" fillId="0" borderId="9" xfId="1408" applyFont="1" applyBorder="1" applyAlignment="1">
      <alignment horizontal="right"/>
    </xf>
    <xf numFmtId="0" fontId="83" fillId="59" borderId="19" xfId="0" applyFont="1" applyFill="1" applyBorder="1"/>
    <xf numFmtId="1" fontId="8" fillId="0" borderId="52" xfId="1131" applyNumberFormat="1" applyFont="1" applyBorder="1" applyAlignment="1">
      <alignment horizontal="left"/>
    </xf>
    <xf numFmtId="4" fontId="83" fillId="0" borderId="44" xfId="0" applyNumberFormat="1" applyFont="1" applyBorder="1" applyAlignment="1">
      <alignment horizontal="right"/>
    </xf>
    <xf numFmtId="0" fontId="83" fillId="0" borderId="52" xfId="0" applyFont="1" applyBorder="1"/>
    <xf numFmtId="1" fontId="83" fillId="0" borderId="9" xfId="0" applyNumberFormat="1" applyFont="1" applyBorder="1" applyAlignment="1">
      <alignment horizontal="left"/>
    </xf>
    <xf numFmtId="0" fontId="83" fillId="0" borderId="9" xfId="0" applyFont="1" applyBorder="1"/>
    <xf numFmtId="3" fontId="85" fillId="0" borderId="52" xfId="452" applyNumberFormat="1" applyFont="1" applyBorder="1" applyAlignment="1">
      <alignment horizontal="right"/>
    </xf>
    <xf numFmtId="2" fontId="83" fillId="0" borderId="66" xfId="452" applyNumberFormat="1" applyFont="1" applyBorder="1" applyAlignment="1">
      <alignment horizontal="right"/>
    </xf>
    <xf numFmtId="3" fontId="218" fillId="59" borderId="9" xfId="1408" applyNumberFormat="1" applyFont="1" applyFill="1" applyBorder="1" applyAlignment="1">
      <alignment horizontal="right"/>
    </xf>
    <xf numFmtId="0" fontId="8" fillId="59" borderId="50" xfId="457" applyFont="1" applyFill="1" applyBorder="1" applyAlignment="1">
      <alignment horizontal="right"/>
    </xf>
    <xf numFmtId="1" fontId="8" fillId="0" borderId="9" xfId="1131" applyNumberFormat="1" applyFont="1" applyBorder="1" applyAlignment="1">
      <alignment horizontal="left"/>
    </xf>
    <xf numFmtId="49" fontId="83" fillId="0" borderId="52" xfId="1131" applyNumberFormat="1" applyFont="1" applyBorder="1" applyAlignment="1">
      <alignment horizontal="left"/>
    </xf>
    <xf numFmtId="168" fontId="83" fillId="59" borderId="9" xfId="0" applyNumberFormat="1" applyFont="1" applyFill="1" applyBorder="1" applyAlignment="1">
      <alignment horizontal="right"/>
    </xf>
    <xf numFmtId="1" fontId="83" fillId="0" borderId="52" xfId="1131" applyNumberFormat="1" applyFont="1" applyBorder="1" applyAlignment="1">
      <alignment horizontal="left"/>
    </xf>
    <xf numFmtId="49" fontId="22" fillId="59" borderId="0" xfId="452" applyNumberFormat="1" applyFont="1" applyFill="1" applyAlignment="1">
      <alignment horizontal="center"/>
    </xf>
    <xf numFmtId="1" fontId="22" fillId="59" borderId="0" xfId="452" applyNumberFormat="1" applyFont="1" applyFill="1" applyAlignment="1">
      <alignment horizontal="right"/>
    </xf>
    <xf numFmtId="49" fontId="22" fillId="59" borderId="0" xfId="452" applyNumberFormat="1" applyFont="1" applyFill="1" applyAlignment="1">
      <alignment horizontal="right"/>
    </xf>
    <xf numFmtId="4" fontId="22" fillId="0" borderId="0" xfId="452" applyNumberFormat="1" applyFont="1" applyAlignment="1">
      <alignment horizontal="right"/>
    </xf>
    <xf numFmtId="1" fontId="83" fillId="0" borderId="21" xfId="0" applyNumberFormat="1" applyFont="1" applyBorder="1" applyAlignment="1">
      <alignment horizontal="left"/>
    </xf>
    <xf numFmtId="168" fontId="8" fillId="0" borderId="20" xfId="452" applyNumberFormat="1" applyFont="1" applyBorder="1" applyAlignment="1">
      <alignment horizontal="right"/>
    </xf>
    <xf numFmtId="168" fontId="8" fillId="0" borderId="24" xfId="452" applyNumberFormat="1" applyFont="1" applyBorder="1" applyAlignment="1">
      <alignment horizontal="right"/>
    </xf>
    <xf numFmtId="1" fontId="11" fillId="59" borderId="68" xfId="452" applyNumberFormat="1" applyFont="1" applyFill="1" applyBorder="1" applyAlignment="1">
      <alignment horizontal="left"/>
    </xf>
    <xf numFmtId="0" fontId="191" fillId="59" borderId="10" xfId="0" applyFont="1" applyFill="1" applyBorder="1"/>
    <xf numFmtId="0" fontId="194" fillId="59" borderId="11" xfId="0" applyFont="1" applyFill="1" applyBorder="1" applyAlignment="1">
      <alignment horizontal="left" vertical="top" wrapText="1"/>
    </xf>
    <xf numFmtId="1" fontId="11" fillId="0" borderId="0" xfId="2122" quotePrefix="1" applyNumberFormat="1" applyFont="1" applyFill="1" applyBorder="1" applyAlignment="1" applyProtection="1">
      <alignment horizontal="left"/>
      <protection locked="0"/>
    </xf>
    <xf numFmtId="3" fontId="225" fillId="59" borderId="7" xfId="452" applyNumberFormat="1" applyFont="1" applyFill="1" applyBorder="1" applyAlignment="1">
      <alignment horizontal="right"/>
    </xf>
    <xf numFmtId="1" fontId="225" fillId="59" borderId="7" xfId="452" applyNumberFormat="1" applyFont="1" applyFill="1" applyBorder="1" applyAlignment="1">
      <alignment horizontal="right"/>
    </xf>
    <xf numFmtId="3" fontId="225" fillId="59" borderId="52" xfId="452" applyNumberFormat="1" applyFont="1" applyFill="1" applyBorder="1" applyAlignment="1">
      <alignment horizontal="right"/>
    </xf>
    <xf numFmtId="1" fontId="225" fillId="59" borderId="52" xfId="452" applyNumberFormat="1" applyFont="1" applyFill="1" applyBorder="1" applyAlignment="1">
      <alignment horizontal="right"/>
    </xf>
    <xf numFmtId="3" fontId="225" fillId="59" borderId="9" xfId="452" applyNumberFormat="1" applyFont="1" applyFill="1" applyBorder="1" applyAlignment="1">
      <alignment horizontal="right"/>
    </xf>
    <xf numFmtId="1" fontId="225" fillId="59" borderId="9" xfId="452" applyNumberFormat="1" applyFont="1" applyFill="1" applyBorder="1" applyAlignment="1">
      <alignment horizontal="right"/>
    </xf>
    <xf numFmtId="1" fontId="196" fillId="59" borderId="11" xfId="452" applyNumberFormat="1" applyFont="1" applyFill="1" applyBorder="1"/>
    <xf numFmtId="0" fontId="191" fillId="59" borderId="11" xfId="0" applyFont="1" applyFill="1" applyBorder="1"/>
    <xf numFmtId="0" fontId="80" fillId="0" borderId="0" xfId="0" applyFont="1"/>
    <xf numFmtId="1" fontId="8" fillId="59" borderId="64" xfId="457" applyNumberFormat="1" applyFont="1" applyFill="1" applyBorder="1" applyAlignment="1">
      <alignment horizontal="left"/>
    </xf>
    <xf numFmtId="168" fontId="225" fillId="59" borderId="54" xfId="0" applyNumberFormat="1" applyFont="1" applyFill="1" applyBorder="1" applyAlignment="1">
      <alignment horizontal="right"/>
    </xf>
    <xf numFmtId="168" fontId="225" fillId="59" borderId="20" xfId="0" applyNumberFormat="1" applyFont="1" applyFill="1" applyBorder="1" applyAlignment="1">
      <alignment horizontal="right"/>
    </xf>
    <xf numFmtId="3" fontId="225" fillId="59" borderId="47" xfId="452" applyNumberFormat="1" applyFont="1" applyFill="1" applyBorder="1" applyAlignment="1">
      <alignment horizontal="right"/>
    </xf>
    <xf numFmtId="3" fontId="225" fillId="59" borderId="50" xfId="452" applyNumberFormat="1" applyFont="1" applyFill="1" applyBorder="1" applyAlignment="1">
      <alignment horizontal="right"/>
    </xf>
    <xf numFmtId="3" fontId="225" fillId="59" borderId="24" xfId="452" applyNumberFormat="1" applyFont="1" applyFill="1" applyBorder="1" applyAlignment="1">
      <alignment horizontal="right"/>
    </xf>
    <xf numFmtId="3" fontId="225" fillId="59" borderId="8" xfId="452" applyNumberFormat="1" applyFont="1" applyFill="1" applyBorder="1" applyAlignment="1">
      <alignment horizontal="right"/>
    </xf>
    <xf numFmtId="1" fontId="225" fillId="59" borderId="23" xfId="0" applyNumberFormat="1" applyFont="1" applyFill="1" applyBorder="1" applyAlignment="1">
      <alignment horizontal="right"/>
    </xf>
    <xf numFmtId="3" fontId="225" fillId="0" borderId="52" xfId="452" applyNumberFormat="1" applyFont="1" applyBorder="1" applyAlignment="1">
      <alignment horizontal="right"/>
    </xf>
    <xf numFmtId="3" fontId="225" fillId="0" borderId="7" xfId="452" applyNumberFormat="1" applyFont="1" applyBorder="1" applyAlignment="1">
      <alignment horizontal="right"/>
    </xf>
    <xf numFmtId="3" fontId="225" fillId="0" borderId="8" xfId="452" applyNumberFormat="1" applyFont="1" applyBorder="1" applyAlignment="1">
      <alignment horizontal="right"/>
    </xf>
    <xf numFmtId="1" fontId="225" fillId="59" borderId="52" xfId="0" applyNumberFormat="1" applyFont="1" applyFill="1" applyBorder="1" applyAlignment="1">
      <alignment horizontal="right"/>
    </xf>
    <xf numFmtId="168" fontId="225" fillId="0" borderId="23" xfId="0" applyNumberFormat="1" applyFont="1" applyBorder="1" applyAlignment="1">
      <alignment horizontal="right"/>
    </xf>
    <xf numFmtId="168" fontId="225" fillId="0" borderId="20" xfId="0" applyNumberFormat="1" applyFont="1" applyBorder="1" applyAlignment="1">
      <alignment horizontal="right"/>
    </xf>
    <xf numFmtId="1" fontId="225" fillId="59" borderId="20" xfId="0" applyNumberFormat="1" applyFont="1" applyFill="1" applyBorder="1" applyAlignment="1">
      <alignment horizontal="right"/>
    </xf>
    <xf numFmtId="1" fontId="225" fillId="0" borderId="20" xfId="0" applyNumberFormat="1" applyFont="1" applyBorder="1" applyAlignment="1">
      <alignment horizontal="right"/>
    </xf>
    <xf numFmtId="49" fontId="225" fillId="0" borderId="20" xfId="0" applyNumberFormat="1" applyFont="1" applyBorder="1" applyAlignment="1">
      <alignment horizontal="right"/>
    </xf>
    <xf numFmtId="1" fontId="225" fillId="0" borderId="23" xfId="0" applyNumberFormat="1" applyFont="1" applyBorder="1" applyAlignment="1">
      <alignment horizontal="right"/>
    </xf>
    <xf numFmtId="3" fontId="225" fillId="0" borderId="24" xfId="452" applyNumberFormat="1" applyFont="1" applyBorder="1" applyAlignment="1">
      <alignment horizontal="right"/>
    </xf>
    <xf numFmtId="3" fontId="225" fillId="0" borderId="20" xfId="452" applyNumberFormat="1" applyFont="1" applyBorder="1" applyAlignment="1">
      <alignment horizontal="right"/>
    </xf>
    <xf numFmtId="3" fontId="226" fillId="0" borderId="47" xfId="0" applyNumberFormat="1" applyFont="1" applyBorder="1" applyAlignment="1">
      <alignment horizontal="right"/>
    </xf>
    <xf numFmtId="3" fontId="226" fillId="0" borderId="8" xfId="0" applyNumberFormat="1" applyFont="1" applyBorder="1" applyAlignment="1">
      <alignment horizontal="right"/>
    </xf>
    <xf numFmtId="3" fontId="226" fillId="59" borderId="8" xfId="0" applyNumberFormat="1" applyFont="1" applyFill="1" applyBorder="1" applyAlignment="1">
      <alignment horizontal="right"/>
    </xf>
    <xf numFmtId="3" fontId="226" fillId="0" borderId="52" xfId="0" applyNumberFormat="1" applyFont="1" applyBorder="1" applyAlignment="1">
      <alignment horizontal="right"/>
    </xf>
    <xf numFmtId="3" fontId="226" fillId="0" borderId="7" xfId="0" applyNumberFormat="1" applyFont="1" applyBorder="1" applyAlignment="1">
      <alignment horizontal="right"/>
    </xf>
    <xf numFmtId="3" fontId="225" fillId="59" borderId="9" xfId="457" applyNumberFormat="1" applyFont="1" applyFill="1" applyBorder="1" applyAlignment="1">
      <alignment horizontal="right"/>
    </xf>
    <xf numFmtId="3" fontId="225" fillId="59" borderId="47" xfId="457" applyNumberFormat="1" applyFont="1" applyFill="1" applyBorder="1" applyAlignment="1">
      <alignment horizontal="right"/>
    </xf>
    <xf numFmtId="3" fontId="225" fillId="59" borderId="8" xfId="457" applyNumberFormat="1" applyFont="1" applyFill="1" applyBorder="1" applyAlignment="1">
      <alignment horizontal="right"/>
    </xf>
    <xf numFmtId="3" fontId="225" fillId="59" borderId="7" xfId="457" applyNumberFormat="1" applyFont="1" applyFill="1" applyBorder="1" applyAlignment="1">
      <alignment horizontal="right"/>
    </xf>
    <xf numFmtId="3" fontId="225" fillId="59" borderId="52" xfId="457" applyNumberFormat="1" applyFont="1" applyFill="1" applyBorder="1" applyAlignment="1">
      <alignment horizontal="right"/>
    </xf>
    <xf numFmtId="3" fontId="225" fillId="59" borderId="50" xfId="457" applyNumberFormat="1" applyFont="1" applyFill="1" applyBorder="1" applyAlignment="1">
      <alignment horizontal="right"/>
    </xf>
    <xf numFmtId="168" fontId="225" fillId="59" borderId="53" xfId="0" applyNumberFormat="1" applyFont="1" applyFill="1" applyBorder="1" applyAlignment="1">
      <alignment horizontal="right"/>
    </xf>
    <xf numFmtId="3" fontId="225" fillId="87" borderId="47" xfId="452" applyNumberFormat="1" applyFont="1" applyFill="1" applyBorder="1" applyAlignment="1">
      <alignment horizontal="right"/>
    </xf>
    <xf numFmtId="3" fontId="225" fillId="87" borderId="8" xfId="452" applyNumberFormat="1" applyFont="1" applyFill="1" applyBorder="1" applyAlignment="1">
      <alignment horizontal="right"/>
    </xf>
    <xf numFmtId="3" fontId="225" fillId="87" borderId="52" xfId="452" applyNumberFormat="1" applyFont="1" applyFill="1" applyBorder="1" applyAlignment="1">
      <alignment horizontal="right"/>
    </xf>
    <xf numFmtId="0" fontId="225" fillId="59" borderId="8" xfId="1408" applyFont="1" applyFill="1" applyBorder="1" applyAlignment="1">
      <alignment horizontal="right"/>
    </xf>
    <xf numFmtId="0" fontId="225" fillId="59" borderId="9" xfId="1408" applyFont="1" applyFill="1" applyBorder="1" applyAlignment="1">
      <alignment horizontal="right"/>
    </xf>
    <xf numFmtId="0" fontId="225" fillId="59" borderId="52" xfId="1408" applyFont="1" applyFill="1" applyBorder="1" applyAlignment="1">
      <alignment horizontal="right"/>
    </xf>
    <xf numFmtId="0" fontId="225" fillId="59" borderId="7" xfId="1408" applyFont="1" applyFill="1" applyBorder="1" applyAlignment="1">
      <alignment horizontal="right"/>
    </xf>
    <xf numFmtId="0" fontId="225" fillId="0" borderId="24" xfId="1408" applyFont="1" applyBorder="1" applyAlignment="1">
      <alignment horizontal="right"/>
    </xf>
    <xf numFmtId="3" fontId="225" fillId="0" borderId="52" xfId="1408" applyNumberFormat="1" applyFont="1" applyBorder="1" applyAlignment="1">
      <alignment horizontal="right"/>
    </xf>
    <xf numFmtId="3" fontId="225" fillId="59" borderId="7" xfId="1408" applyNumberFormat="1" applyFont="1" applyFill="1" applyBorder="1" applyAlignment="1">
      <alignment horizontal="right"/>
    </xf>
    <xf numFmtId="3" fontId="225" fillId="0" borderId="7" xfId="1408" applyNumberFormat="1" applyFont="1" applyBorder="1" applyAlignment="1">
      <alignment horizontal="right"/>
    </xf>
    <xf numFmtId="3" fontId="225" fillId="59" borderId="24" xfId="1408" applyNumberFormat="1" applyFont="1" applyFill="1" applyBorder="1" applyAlignment="1">
      <alignment horizontal="right"/>
    </xf>
    <xf numFmtId="3" fontId="225" fillId="59" borderId="8" xfId="1408" applyNumberFormat="1" applyFont="1" applyFill="1" applyBorder="1" applyAlignment="1">
      <alignment horizontal="right"/>
    </xf>
    <xf numFmtId="3" fontId="225" fillId="59" borderId="52" xfId="1408" applyNumberFormat="1" applyFont="1" applyFill="1" applyBorder="1" applyAlignment="1">
      <alignment horizontal="right"/>
    </xf>
    <xf numFmtId="3" fontId="225" fillId="59" borderId="9" xfId="1408" applyNumberFormat="1" applyFont="1" applyFill="1" applyBorder="1" applyAlignment="1">
      <alignment horizontal="right"/>
    </xf>
    <xf numFmtId="3" fontId="226" fillId="59" borderId="52" xfId="452" applyNumberFormat="1" applyFont="1" applyFill="1" applyBorder="1" applyAlignment="1">
      <alignment horizontal="right"/>
    </xf>
    <xf numFmtId="3" fontId="226" fillId="59" borderId="24" xfId="1408" applyNumberFormat="1" applyFont="1" applyFill="1" applyBorder="1" applyAlignment="1">
      <alignment horizontal="right"/>
    </xf>
    <xf numFmtId="3" fontId="226" fillId="59" borderId="52" xfId="1408" applyNumberFormat="1" applyFont="1" applyFill="1" applyBorder="1" applyAlignment="1">
      <alignment horizontal="right"/>
    </xf>
    <xf numFmtId="3" fontId="226" fillId="59" borderId="7" xfId="452" applyNumberFormat="1" applyFont="1" applyFill="1" applyBorder="1" applyAlignment="1">
      <alignment horizontal="right"/>
    </xf>
    <xf numFmtId="1" fontId="225" fillId="59" borderId="0" xfId="452" applyNumberFormat="1" applyFont="1" applyFill="1" applyAlignment="1">
      <alignment horizontal="right"/>
    </xf>
    <xf numFmtId="0" fontId="226" fillId="59" borderId="7" xfId="1408" applyFont="1" applyFill="1" applyBorder="1" applyAlignment="1">
      <alignment horizontal="right"/>
    </xf>
    <xf numFmtId="1" fontId="225" fillId="59" borderId="8" xfId="452" applyNumberFormat="1" applyFont="1" applyFill="1" applyBorder="1" applyAlignment="1">
      <alignment horizontal="right"/>
    </xf>
    <xf numFmtId="1" fontId="225" fillId="0" borderId="8" xfId="457" applyNumberFormat="1" applyFont="1" applyBorder="1" applyAlignment="1">
      <alignment horizontal="right"/>
    </xf>
    <xf numFmtId="0" fontId="225" fillId="59" borderId="47" xfId="457" applyFont="1" applyFill="1" applyBorder="1" applyAlignment="1">
      <alignment horizontal="right"/>
    </xf>
    <xf numFmtId="0" fontId="225" fillId="59" borderId="8" xfId="457" applyFont="1" applyFill="1" applyBorder="1" applyAlignment="1">
      <alignment horizontal="right"/>
    </xf>
    <xf numFmtId="1" fontId="225" fillId="0" borderId="7" xfId="457" applyNumberFormat="1" applyFont="1" applyBorder="1" applyAlignment="1">
      <alignment horizontal="right"/>
    </xf>
    <xf numFmtId="1" fontId="225" fillId="0" borderId="19" xfId="457" applyNumberFormat="1" applyFont="1" applyBorder="1" applyAlignment="1">
      <alignment horizontal="right"/>
    </xf>
    <xf numFmtId="0" fontId="225" fillId="59" borderId="7" xfId="457" applyFont="1" applyFill="1" applyBorder="1" applyAlignment="1">
      <alignment horizontal="right"/>
    </xf>
    <xf numFmtId="0" fontId="226" fillId="59" borderId="7" xfId="47510" applyNumberFormat="1" applyFont="1" applyFill="1" applyBorder="1" applyAlignment="1">
      <alignment horizontal="right"/>
    </xf>
    <xf numFmtId="0" fontId="225" fillId="59" borderId="24" xfId="457" applyFont="1" applyFill="1" applyBorder="1" applyAlignment="1">
      <alignment horizontal="right"/>
    </xf>
    <xf numFmtId="1" fontId="225" fillId="59" borderId="24" xfId="452" applyNumberFormat="1" applyFont="1" applyFill="1" applyBorder="1" applyAlignment="1">
      <alignment horizontal="right"/>
    </xf>
    <xf numFmtId="0" fontId="225" fillId="0" borderId="8" xfId="457" applyFont="1" applyBorder="1" applyAlignment="1">
      <alignment horizontal="right"/>
    </xf>
    <xf numFmtId="0" fontId="226" fillId="0" borderId="52" xfId="47510" applyNumberFormat="1" applyFont="1" applyBorder="1" applyAlignment="1">
      <alignment horizontal="right"/>
    </xf>
    <xf numFmtId="0" fontId="226" fillId="0" borderId="24" xfId="47510" applyNumberFormat="1" applyFont="1" applyBorder="1" applyAlignment="1">
      <alignment horizontal="right"/>
    </xf>
    <xf numFmtId="0" fontId="226" fillId="0" borderId="50" xfId="47510" applyNumberFormat="1" applyFont="1" applyBorder="1" applyAlignment="1">
      <alignment horizontal="right"/>
    </xf>
    <xf numFmtId="0" fontId="227" fillId="0" borderId="52" xfId="47510" applyNumberFormat="1" applyFont="1" applyBorder="1" applyAlignment="1">
      <alignment horizontal="right"/>
    </xf>
    <xf numFmtId="0" fontId="227" fillId="0" borderId="7" xfId="47510" applyNumberFormat="1" applyFont="1" applyBorder="1" applyAlignment="1">
      <alignment horizontal="right"/>
    </xf>
    <xf numFmtId="0" fontId="225" fillId="59" borderId="68" xfId="0" applyFont="1" applyFill="1" applyBorder="1" applyAlignment="1">
      <alignment horizontal="right"/>
    </xf>
    <xf numFmtId="0" fontId="225" fillId="59" borderId="23" xfId="0" applyFont="1" applyFill="1" applyBorder="1" applyAlignment="1">
      <alignment horizontal="right"/>
    </xf>
    <xf numFmtId="0" fontId="225" fillId="0" borderId="7" xfId="1408" applyFont="1" applyBorder="1" applyAlignment="1">
      <alignment horizontal="right"/>
    </xf>
    <xf numFmtId="0" fontId="225" fillId="59" borderId="7" xfId="452" applyFont="1" applyFill="1" applyBorder="1" applyAlignment="1">
      <alignment horizontal="right"/>
    </xf>
    <xf numFmtId="0" fontId="225" fillId="59" borderId="8" xfId="452" applyFont="1" applyFill="1" applyBorder="1" applyAlignment="1">
      <alignment horizontal="right"/>
    </xf>
    <xf numFmtId="0" fontId="225" fillId="59" borderId="20" xfId="0" applyFont="1" applyFill="1" applyBorder="1" applyAlignment="1">
      <alignment horizontal="right"/>
    </xf>
    <xf numFmtId="1" fontId="225" fillId="59" borderId="7" xfId="459" applyNumberFormat="1" applyFont="1" applyFill="1" applyBorder="1" applyAlignment="1">
      <alignment horizontal="right"/>
    </xf>
    <xf numFmtId="3" fontId="226" fillId="59" borderId="7" xfId="457" applyNumberFormat="1" applyFont="1" applyFill="1" applyBorder="1" applyAlignment="1">
      <alignment horizontal="right"/>
    </xf>
    <xf numFmtId="3" fontId="225" fillId="59" borderId="24" xfId="457" applyNumberFormat="1" applyFont="1" applyFill="1" applyBorder="1" applyAlignment="1">
      <alignment horizontal="right"/>
    </xf>
    <xf numFmtId="3" fontId="225" fillId="0" borderId="8" xfId="457" applyNumberFormat="1" applyFont="1" applyBorder="1" applyAlignment="1">
      <alignment horizontal="right"/>
    </xf>
    <xf numFmtId="3" fontId="226" fillId="59" borderId="52" xfId="457" applyNumberFormat="1" applyFont="1" applyFill="1" applyBorder="1" applyAlignment="1">
      <alignment horizontal="right"/>
    </xf>
    <xf numFmtId="3" fontId="225" fillId="59" borderId="0" xfId="452" applyNumberFormat="1" applyFont="1" applyFill="1" applyAlignment="1">
      <alignment horizontal="right"/>
    </xf>
    <xf numFmtId="1" fontId="83" fillId="0" borderId="8" xfId="0" applyNumberFormat="1" applyFont="1" applyBorder="1" applyAlignment="1">
      <alignment horizontal="left" vertical="center"/>
    </xf>
    <xf numFmtId="3" fontId="183" fillId="0" borderId="8" xfId="452" applyNumberFormat="1" applyFont="1" applyBorder="1" applyAlignment="1">
      <alignment horizontal="right"/>
    </xf>
    <xf numFmtId="0" fontId="183" fillId="0" borderId="7" xfId="0" applyFont="1" applyBorder="1" applyAlignment="1">
      <alignment horizontal="left"/>
    </xf>
    <xf numFmtId="168" fontId="183" fillId="0" borderId="9" xfId="452" applyNumberFormat="1" applyFont="1" applyBorder="1" applyAlignment="1">
      <alignment horizontal="right"/>
    </xf>
    <xf numFmtId="1" fontId="183" fillId="0" borderId="9" xfId="452" applyNumberFormat="1" applyFont="1" applyBorder="1" applyAlignment="1">
      <alignment horizontal="right"/>
    </xf>
    <xf numFmtId="1" fontId="183" fillId="59" borderId="14" xfId="452" applyNumberFormat="1" applyFont="1" applyFill="1" applyBorder="1" applyAlignment="1">
      <alignment horizontal="right"/>
    </xf>
    <xf numFmtId="1" fontId="82" fillId="59" borderId="20" xfId="0" applyNumberFormat="1" applyFont="1" applyFill="1" applyBorder="1" applyAlignment="1">
      <alignment horizontal="left"/>
    </xf>
    <xf numFmtId="49" fontId="183" fillId="0" borderId="7" xfId="452" applyNumberFormat="1" applyFont="1" applyBorder="1"/>
    <xf numFmtId="49" fontId="183" fillId="0" borderId="14" xfId="452" applyNumberFormat="1" applyFont="1" applyBorder="1"/>
    <xf numFmtId="168" fontId="183" fillId="59" borderId="8" xfId="1408" applyNumberFormat="1" applyFont="1" applyFill="1" applyBorder="1" applyAlignment="1">
      <alignment horizontal="right"/>
    </xf>
    <xf numFmtId="168" fontId="183" fillId="59" borderId="52" xfId="1408" applyNumberFormat="1" applyFont="1" applyFill="1" applyBorder="1" applyAlignment="1">
      <alignment horizontal="right"/>
    </xf>
    <xf numFmtId="0" fontId="183" fillId="59" borderId="52" xfId="452" applyFont="1" applyFill="1" applyBorder="1" applyAlignment="1">
      <alignment horizontal="right"/>
    </xf>
    <xf numFmtId="0" fontId="183" fillId="59" borderId="23" xfId="452" applyFont="1" applyFill="1" applyBorder="1"/>
    <xf numFmtId="0" fontId="183" fillId="59" borderId="21" xfId="457" applyFont="1" applyFill="1" applyBorder="1" applyAlignment="1">
      <alignment horizontal="right"/>
    </xf>
    <xf numFmtId="0" fontId="183" fillId="0" borderId="23" xfId="452" applyFont="1" applyBorder="1"/>
    <xf numFmtId="49" fontId="183" fillId="86" borderId="50" xfId="1131" applyNumberFormat="1" applyFont="1" applyFill="1" applyBorder="1" applyAlignment="1">
      <alignment horizontal="left"/>
    </xf>
    <xf numFmtId="1" fontId="183" fillId="86" borderId="52" xfId="1131" applyNumberFormat="1" applyFont="1" applyFill="1" applyBorder="1" applyAlignment="1">
      <alignment horizontal="left"/>
    </xf>
    <xf numFmtId="49" fontId="183" fillId="86" borderId="52" xfId="1131" applyNumberFormat="1" applyFont="1" applyFill="1" applyBorder="1" applyAlignment="1">
      <alignment horizontal="left"/>
    </xf>
    <xf numFmtId="0" fontId="183" fillId="59" borderId="52" xfId="457" applyFont="1" applyFill="1" applyBorder="1" applyAlignment="1">
      <alignment horizontal="right"/>
    </xf>
    <xf numFmtId="3" fontId="183" fillId="59" borderId="9" xfId="1408" applyNumberFormat="1" applyFont="1" applyFill="1" applyBorder="1" applyAlignment="1">
      <alignment horizontal="right"/>
    </xf>
    <xf numFmtId="0" fontId="183" fillId="59" borderId="9" xfId="457" applyFont="1" applyFill="1" applyBorder="1" applyAlignment="1">
      <alignment horizontal="right"/>
    </xf>
    <xf numFmtId="3" fontId="183" fillId="59" borderId="7" xfId="452" applyNumberFormat="1" applyFont="1" applyFill="1" applyBorder="1" applyAlignment="1">
      <alignment horizontal="left"/>
    </xf>
    <xf numFmtId="0" fontId="223" fillId="59" borderId="8" xfId="1407" applyFont="1" applyFill="1" applyBorder="1" applyAlignment="1">
      <alignment horizontal="right"/>
    </xf>
    <xf numFmtId="0" fontId="223" fillId="59" borderId="47" xfId="1407" applyFont="1" applyFill="1" applyBorder="1" applyAlignment="1">
      <alignment horizontal="right"/>
    </xf>
    <xf numFmtId="0" fontId="223" fillId="59" borderId="9" xfId="1407" applyFont="1" applyFill="1" applyBorder="1" applyAlignment="1">
      <alignment horizontal="right"/>
    </xf>
    <xf numFmtId="9" fontId="82" fillId="59" borderId="7" xfId="1407" applyNumberFormat="1" applyFont="1" applyFill="1" applyBorder="1"/>
    <xf numFmtId="9" fontId="82" fillId="59" borderId="52" xfId="1407" applyNumberFormat="1" applyFont="1" applyFill="1" applyBorder="1"/>
    <xf numFmtId="0" fontId="223" fillId="59" borderId="52" xfId="1407" applyFont="1" applyFill="1" applyBorder="1" applyAlignment="1">
      <alignment horizontal="right"/>
    </xf>
    <xf numFmtId="1" fontId="225" fillId="59" borderId="68" xfId="0" applyNumberFormat="1" applyFont="1" applyFill="1" applyBorder="1" applyAlignment="1">
      <alignment horizontal="right"/>
    </xf>
    <xf numFmtId="1" fontId="196" fillId="59" borderId="10" xfId="452" applyNumberFormat="1" applyFont="1" applyFill="1" applyBorder="1"/>
    <xf numFmtId="49" fontId="11" fillId="59" borderId="47" xfId="452" applyNumberFormat="1" applyFont="1" applyFill="1" applyBorder="1"/>
    <xf numFmtId="1" fontId="196" fillId="59" borderId="86" xfId="452" applyNumberFormat="1" applyFont="1" applyFill="1" applyBorder="1"/>
    <xf numFmtId="0" fontId="11" fillId="59" borderId="47" xfId="452" applyFont="1" applyFill="1" applyBorder="1" applyAlignment="1">
      <alignment horizontal="right"/>
    </xf>
    <xf numFmtId="1" fontId="8" fillId="59" borderId="43" xfId="457" applyNumberFormat="1" applyFont="1" applyFill="1" applyBorder="1" applyAlignment="1">
      <alignment horizontal="left"/>
    </xf>
    <xf numFmtId="1" fontId="8" fillId="59" borderId="67" xfId="457" applyNumberFormat="1" applyFont="1" applyFill="1" applyBorder="1" applyAlignment="1">
      <alignment horizontal="left"/>
    </xf>
    <xf numFmtId="0" fontId="8" fillId="59" borderId="74" xfId="457" applyFont="1" applyFill="1" applyBorder="1" applyAlignment="1">
      <alignment horizontal="right"/>
    </xf>
    <xf numFmtId="1" fontId="11" fillId="59" borderId="22" xfId="452" applyNumberFormat="1" applyFont="1" applyFill="1" applyBorder="1" applyAlignment="1">
      <alignment horizontal="right"/>
    </xf>
    <xf numFmtId="1" fontId="11" fillId="0" borderId="22" xfId="1131" applyNumberFormat="1" applyFont="1" applyBorder="1" applyAlignment="1">
      <alignment horizontal="left"/>
    </xf>
    <xf numFmtId="168" fontId="11" fillId="0" borderId="53" xfId="452" applyNumberFormat="1" applyFont="1" applyBorder="1" applyAlignment="1">
      <alignment horizontal="right"/>
    </xf>
    <xf numFmtId="1" fontId="11" fillId="0" borderId="9" xfId="457" applyNumberFormat="1" applyFont="1" applyBorder="1" applyAlignment="1">
      <alignment horizontal="right"/>
    </xf>
    <xf numFmtId="3" fontId="11" fillId="0" borderId="9" xfId="457" applyNumberFormat="1" applyFont="1" applyBorder="1" applyAlignment="1">
      <alignment horizontal="right"/>
    </xf>
    <xf numFmtId="0" fontId="11" fillId="0" borderId="9" xfId="457" applyFont="1" applyBorder="1" applyAlignment="1">
      <alignment horizontal="right"/>
    </xf>
    <xf numFmtId="0" fontId="8" fillId="0" borderId="22" xfId="457" applyFont="1" applyBorder="1" applyAlignment="1">
      <alignment horizontal="right"/>
    </xf>
    <xf numFmtId="1" fontId="225" fillId="0" borderId="22" xfId="457" applyNumberFormat="1" applyFont="1" applyBorder="1" applyAlignment="1">
      <alignment horizontal="right"/>
    </xf>
    <xf numFmtId="1" fontId="11" fillId="86" borderId="74" xfId="1131" applyNumberFormat="1" applyFont="1" applyFill="1" applyBorder="1" applyAlignment="1">
      <alignment horizontal="left"/>
    </xf>
    <xf numFmtId="168" fontId="11" fillId="59" borderId="74" xfId="457" applyNumberFormat="1" applyFont="1" applyFill="1" applyBorder="1" applyAlignment="1">
      <alignment horizontal="right"/>
    </xf>
    <xf numFmtId="1" fontId="225" fillId="0" borderId="98" xfId="457" applyNumberFormat="1" applyFont="1" applyBorder="1" applyAlignment="1">
      <alignment horizontal="right"/>
    </xf>
    <xf numFmtId="1" fontId="8" fillId="0" borderId="74" xfId="452" applyNumberFormat="1" applyFont="1" applyBorder="1" applyAlignment="1">
      <alignment horizontal="right"/>
    </xf>
    <xf numFmtId="0" fontId="11" fillId="59" borderId="74" xfId="457" applyFont="1" applyFill="1" applyBorder="1" applyAlignment="1">
      <alignment horizontal="right"/>
    </xf>
    <xf numFmtId="3" fontId="11" fillId="59" borderId="74" xfId="457" applyNumberFormat="1" applyFont="1" applyFill="1" applyBorder="1" applyAlignment="1">
      <alignment horizontal="right"/>
    </xf>
    <xf numFmtId="0" fontId="183" fillId="59" borderId="9" xfId="0" applyFont="1" applyFill="1" applyBorder="1" applyAlignment="1">
      <alignment wrapText="1"/>
    </xf>
    <xf numFmtId="168" fontId="11" fillId="59" borderId="52" xfId="457" applyNumberFormat="1" applyFont="1" applyFill="1" applyBorder="1" applyAlignment="1">
      <alignment horizontal="right"/>
    </xf>
    <xf numFmtId="0" fontId="225" fillId="59" borderId="52" xfId="457" applyFont="1" applyFill="1" applyBorder="1" applyAlignment="1">
      <alignment horizontal="right"/>
    </xf>
    <xf numFmtId="3" fontId="11" fillId="59" borderId="52" xfId="457" applyNumberFormat="1" applyFont="1" applyFill="1" applyBorder="1" applyAlignment="1">
      <alignment horizontal="right"/>
    </xf>
    <xf numFmtId="0" fontId="11" fillId="59" borderId="47" xfId="457" applyFont="1" applyFill="1" applyBorder="1" applyAlignment="1">
      <alignment horizontal="right"/>
    </xf>
    <xf numFmtId="1" fontId="8" fillId="86" borderId="9" xfId="1131" applyNumberFormat="1" applyFont="1" applyFill="1" applyBorder="1" applyAlignment="1">
      <alignment horizontal="left"/>
    </xf>
    <xf numFmtId="0" fontId="226" fillId="59" borderId="9" xfId="47510" applyNumberFormat="1" applyFont="1" applyFill="1" applyBorder="1" applyAlignment="1">
      <alignment horizontal="right"/>
    </xf>
    <xf numFmtId="1" fontId="87" fillId="89" borderId="9" xfId="0" applyNumberFormat="1" applyFont="1" applyFill="1" applyBorder="1" applyAlignment="1">
      <alignment horizontal="left"/>
    </xf>
    <xf numFmtId="0" fontId="225" fillId="59" borderId="9" xfId="457" applyFont="1" applyFill="1" applyBorder="1" applyAlignment="1">
      <alignment horizontal="right"/>
    </xf>
    <xf numFmtId="3" fontId="190" fillId="59" borderId="14" xfId="0" applyNumberFormat="1" applyFont="1" applyFill="1" applyBorder="1" applyAlignment="1">
      <alignment horizontal="right"/>
    </xf>
    <xf numFmtId="0" fontId="11" fillId="86" borderId="9" xfId="1131" applyFont="1" applyFill="1" applyBorder="1" applyAlignment="1">
      <alignment horizontal="left"/>
    </xf>
    <xf numFmtId="168" fontId="8" fillId="59" borderId="74" xfId="457" applyNumberFormat="1" applyFont="1" applyFill="1" applyBorder="1" applyAlignment="1">
      <alignment horizontal="right"/>
    </xf>
    <xf numFmtId="1" fontId="8" fillId="59" borderId="74" xfId="452" applyNumberFormat="1" applyFont="1" applyFill="1" applyBorder="1" applyAlignment="1">
      <alignment horizontal="right"/>
    </xf>
    <xf numFmtId="3" fontId="8" fillId="59" borderId="74" xfId="457" applyNumberFormat="1" applyFont="1" applyFill="1" applyBorder="1" applyAlignment="1">
      <alignment horizontal="right"/>
    </xf>
    <xf numFmtId="0" fontId="11" fillId="59" borderId="52" xfId="457" applyFont="1" applyFill="1" applyBorder="1"/>
    <xf numFmtId="1" fontId="8" fillId="0" borderId="47" xfId="1408" applyNumberFormat="1" applyFont="1" applyBorder="1" applyAlignment="1">
      <alignment horizontal="left"/>
    </xf>
    <xf numFmtId="1" fontId="11" fillId="59" borderId="47" xfId="1408" applyNumberFormat="1" applyFont="1" applyFill="1" applyBorder="1" applyAlignment="1">
      <alignment horizontal="left"/>
    </xf>
    <xf numFmtId="1" fontId="225" fillId="59" borderId="9" xfId="1408" applyNumberFormat="1" applyFont="1" applyFill="1" applyBorder="1" applyAlignment="1">
      <alignment horizontal="right"/>
    </xf>
    <xf numFmtId="0" fontId="8" fillId="0" borderId="9" xfId="457" applyFont="1" applyBorder="1" applyAlignment="1">
      <alignment horizontal="right"/>
    </xf>
    <xf numFmtId="0" fontId="225" fillId="0" borderId="52" xfId="457" applyFont="1" applyBorder="1" applyAlignment="1">
      <alignment horizontal="right"/>
    </xf>
    <xf numFmtId="0" fontId="8" fillId="0" borderId="47" xfId="457" applyFont="1" applyBorder="1" applyAlignment="1">
      <alignment horizontal="right"/>
    </xf>
    <xf numFmtId="0" fontId="11" fillId="59" borderId="9" xfId="0" applyFont="1" applyFill="1" applyBorder="1" applyAlignment="1">
      <alignment wrapText="1"/>
    </xf>
    <xf numFmtId="168" fontId="8" fillId="0" borderId="9" xfId="457" applyNumberFormat="1" applyFont="1" applyBorder="1" applyAlignment="1">
      <alignment horizontal="right"/>
    </xf>
    <xf numFmtId="1" fontId="225" fillId="0" borderId="9" xfId="452" applyNumberFormat="1" applyFont="1" applyBorder="1" applyAlignment="1">
      <alignment horizontal="right"/>
    </xf>
    <xf numFmtId="3" fontId="8" fillId="0" borderId="9" xfId="457" applyNumberFormat="1" applyFont="1" applyBorder="1" applyAlignment="1">
      <alignment horizontal="right"/>
    </xf>
    <xf numFmtId="1" fontId="11" fillId="59" borderId="99" xfId="1131" applyNumberFormat="1" applyFont="1" applyFill="1" applyBorder="1" applyAlignment="1">
      <alignment horizontal="left"/>
    </xf>
    <xf numFmtId="0" fontId="183" fillId="59" borderId="57" xfId="0" applyFont="1" applyFill="1" applyBorder="1" applyAlignment="1">
      <alignment wrapText="1"/>
    </xf>
    <xf numFmtId="1" fontId="225" fillId="0" borderId="74" xfId="452" applyNumberFormat="1" applyFont="1" applyBorder="1" applyAlignment="1">
      <alignment horizontal="right"/>
    </xf>
    <xf numFmtId="1" fontId="8" fillId="59" borderId="74" xfId="457" applyNumberFormat="1" applyFont="1" applyFill="1" applyBorder="1" applyAlignment="1">
      <alignment horizontal="right"/>
    </xf>
    <xf numFmtId="0" fontId="183" fillId="0" borderId="74" xfId="0" applyFont="1" applyBorder="1" applyAlignment="1">
      <alignment wrapText="1"/>
    </xf>
    <xf numFmtId="168" fontId="11" fillId="0" borderId="74" xfId="457" applyNumberFormat="1" applyFont="1" applyBorder="1" applyAlignment="1">
      <alignment horizontal="right"/>
    </xf>
    <xf numFmtId="1" fontId="11" fillId="0" borderId="74" xfId="452" applyNumberFormat="1" applyFont="1" applyBorder="1" applyAlignment="1">
      <alignment horizontal="right"/>
    </xf>
    <xf numFmtId="0" fontId="8" fillId="0" borderId="74" xfId="457" applyFont="1" applyBorder="1" applyAlignment="1">
      <alignment horizontal="right"/>
    </xf>
    <xf numFmtId="3" fontId="11" fillId="0" borderId="74" xfId="457" applyNumberFormat="1" applyFont="1" applyBorder="1" applyAlignment="1">
      <alignment horizontal="right"/>
    </xf>
    <xf numFmtId="0" fontId="11" fillId="0" borderId="74" xfId="457" applyFont="1" applyBorder="1" applyAlignment="1">
      <alignment horizontal="right"/>
    </xf>
    <xf numFmtId="0" fontId="225" fillId="0" borderId="52" xfId="1408" applyFont="1" applyBorder="1" applyAlignment="1">
      <alignment horizontal="right"/>
    </xf>
    <xf numFmtId="1" fontId="8" fillId="59" borderId="74" xfId="452" applyNumberFormat="1" applyFont="1" applyFill="1" applyBorder="1" applyAlignment="1">
      <alignment horizontal="left"/>
    </xf>
    <xf numFmtId="0" fontId="11" fillId="59" borderId="68" xfId="0" applyFont="1" applyFill="1" applyBorder="1" applyAlignment="1">
      <alignment horizontal="right"/>
    </xf>
    <xf numFmtId="0" fontId="225" fillId="59" borderId="53" xfId="0" applyFont="1" applyFill="1" applyBorder="1" applyAlignment="1">
      <alignment horizontal="right"/>
    </xf>
    <xf numFmtId="0" fontId="226" fillId="59" borderId="52" xfId="47510" applyNumberFormat="1" applyFont="1" applyFill="1" applyBorder="1" applyAlignment="1">
      <alignment horizontal="right"/>
    </xf>
    <xf numFmtId="1" fontId="8" fillId="0" borderId="80" xfId="452" applyNumberFormat="1" applyFont="1" applyBorder="1" applyAlignment="1">
      <alignment horizontal="left"/>
    </xf>
    <xf numFmtId="1" fontId="8" fillId="59" borderId="74" xfId="457" applyNumberFormat="1" applyFont="1" applyFill="1" applyBorder="1" applyAlignment="1">
      <alignment horizontal="left"/>
    </xf>
    <xf numFmtId="0" fontId="225" fillId="0" borderId="74" xfId="1408" applyFont="1" applyBorder="1" applyAlignment="1">
      <alignment horizontal="right"/>
    </xf>
    <xf numFmtId="3" fontId="85" fillId="59" borderId="74" xfId="457" applyNumberFormat="1" applyFont="1" applyFill="1" applyBorder="1" applyAlignment="1">
      <alignment horizontal="right"/>
    </xf>
    <xf numFmtId="1" fontId="11" fillId="0" borderId="20" xfId="1131" applyNumberFormat="1" applyFont="1" applyBorder="1" applyAlignment="1">
      <alignment horizontal="left"/>
    </xf>
    <xf numFmtId="1" fontId="11" fillId="0" borderId="23" xfId="1131" applyNumberFormat="1" applyFont="1" applyBorder="1" applyAlignment="1">
      <alignment horizontal="left"/>
    </xf>
    <xf numFmtId="1" fontId="11" fillId="59" borderId="70" xfId="0" applyNumberFormat="1" applyFont="1" applyFill="1" applyBorder="1" applyAlignment="1">
      <alignment horizontal="left"/>
    </xf>
    <xf numFmtId="1" fontId="11" fillId="59" borderId="72" xfId="0" applyNumberFormat="1" applyFont="1" applyFill="1" applyBorder="1" applyAlignment="1">
      <alignment horizontal="left"/>
    </xf>
    <xf numFmtId="1" fontId="11" fillId="59" borderId="100" xfId="0" applyNumberFormat="1" applyFont="1" applyFill="1" applyBorder="1" applyAlignment="1">
      <alignment horizontal="left"/>
    </xf>
    <xf numFmtId="1" fontId="11" fillId="89" borderId="8" xfId="0" applyNumberFormat="1" applyFont="1" applyFill="1" applyBorder="1" applyAlignment="1">
      <alignment horizontal="left"/>
    </xf>
    <xf numFmtId="1" fontId="11" fillId="89" borderId="52" xfId="0" applyNumberFormat="1" applyFont="1" applyFill="1" applyBorder="1" applyAlignment="1">
      <alignment horizontal="left"/>
    </xf>
    <xf numFmtId="1" fontId="11" fillId="59" borderId="43" xfId="457" applyNumberFormat="1" applyFont="1" applyFill="1" applyBorder="1" applyAlignment="1">
      <alignment horizontal="left"/>
    </xf>
    <xf numFmtId="1" fontId="11" fillId="59" borderId="9" xfId="457" applyNumberFormat="1" applyFont="1" applyFill="1" applyBorder="1" applyAlignment="1">
      <alignment horizontal="left"/>
    </xf>
    <xf numFmtId="168" fontId="11" fillId="59" borderId="44" xfId="457" applyNumberFormat="1" applyFont="1" applyFill="1" applyBorder="1" applyAlignment="1">
      <alignment horizontal="left"/>
    </xf>
    <xf numFmtId="1" fontId="11" fillId="59" borderId="64" xfId="457" applyNumberFormat="1" applyFont="1" applyFill="1" applyBorder="1" applyAlignment="1">
      <alignment horizontal="left"/>
    </xf>
    <xf numFmtId="168" fontId="11" fillId="59" borderId="63" xfId="457" applyNumberFormat="1" applyFont="1" applyFill="1" applyBorder="1" applyAlignment="1">
      <alignment horizontal="left"/>
    </xf>
    <xf numFmtId="1" fontId="11" fillId="59" borderId="67" xfId="457" applyNumberFormat="1" applyFont="1" applyFill="1" applyBorder="1" applyAlignment="1">
      <alignment horizontal="left"/>
    </xf>
    <xf numFmtId="1" fontId="11" fillId="59" borderId="52" xfId="457" applyNumberFormat="1" applyFont="1" applyFill="1" applyBorder="1" applyAlignment="1">
      <alignment horizontal="left"/>
    </xf>
    <xf numFmtId="168" fontId="11" fillId="59" borderId="66" xfId="457" applyNumberFormat="1" applyFont="1" applyFill="1" applyBorder="1" applyAlignment="1">
      <alignment horizontal="left"/>
    </xf>
    <xf numFmtId="168" fontId="8" fillId="59" borderId="44" xfId="457" applyNumberFormat="1" applyFont="1" applyFill="1" applyBorder="1" applyAlignment="1">
      <alignment horizontal="left"/>
    </xf>
    <xf numFmtId="168" fontId="8" fillId="59" borderId="63" xfId="457" applyNumberFormat="1" applyFont="1" applyFill="1" applyBorder="1" applyAlignment="1">
      <alignment horizontal="left"/>
    </xf>
    <xf numFmtId="168" fontId="8" fillId="59" borderId="66" xfId="457" applyNumberFormat="1" applyFont="1" applyFill="1" applyBorder="1" applyAlignment="1">
      <alignment horizontal="left"/>
    </xf>
    <xf numFmtId="1" fontId="183" fillId="59" borderId="0" xfId="452" applyNumberFormat="1" applyFont="1" applyFill="1" applyAlignment="1">
      <alignment horizontal="right"/>
    </xf>
    <xf numFmtId="1" fontId="11" fillId="0" borderId="50" xfId="452" applyNumberFormat="1" applyFont="1" applyBorder="1" applyAlignment="1">
      <alignment horizontal="left"/>
    </xf>
    <xf numFmtId="49" fontId="11" fillId="0" borderId="50" xfId="452" applyNumberFormat="1" applyFont="1" applyBorder="1"/>
    <xf numFmtId="3" fontId="11" fillId="0" borderId="47" xfId="452" applyNumberFormat="1" applyFont="1" applyBorder="1" applyAlignment="1">
      <alignment horizontal="right"/>
    </xf>
    <xf numFmtId="0" fontId="11" fillId="59" borderId="71" xfId="0" applyFont="1" applyFill="1" applyBorder="1" applyAlignment="1">
      <alignment horizontal="left"/>
    </xf>
    <xf numFmtId="1" fontId="11" fillId="59" borderId="23" xfId="0" applyNumberFormat="1" applyFont="1" applyFill="1" applyBorder="1" applyAlignment="1">
      <alignment horizontal="right"/>
    </xf>
    <xf numFmtId="168" fontId="11" fillId="59" borderId="8" xfId="457" applyNumberFormat="1" applyFont="1" applyFill="1" applyBorder="1" applyAlignment="1">
      <alignment horizontal="right"/>
    </xf>
    <xf numFmtId="49" fontId="11" fillId="86" borderId="23" xfId="1131" applyNumberFormat="1" applyFont="1" applyFill="1" applyBorder="1" applyAlignment="1">
      <alignment horizontal="left"/>
    </xf>
    <xf numFmtId="0" fontId="11" fillId="59" borderId="21" xfId="457" applyFont="1" applyFill="1" applyBorder="1" applyAlignment="1">
      <alignment horizontal="right"/>
    </xf>
    <xf numFmtId="0" fontId="11" fillId="59" borderId="23" xfId="452" applyFont="1" applyFill="1" applyBorder="1"/>
    <xf numFmtId="0" fontId="11" fillId="0" borderId="23" xfId="452" applyFont="1" applyBorder="1"/>
    <xf numFmtId="1" fontId="11" fillId="59" borderId="21" xfId="459" applyNumberFormat="1" applyFont="1" applyFill="1" applyBorder="1" applyAlignment="1">
      <alignment horizontal="right"/>
    </xf>
    <xf numFmtId="1" fontId="11" fillId="59" borderId="23" xfId="1408" applyNumberFormat="1" applyFont="1" applyFill="1" applyBorder="1" applyAlignment="1">
      <alignment horizontal="left"/>
    </xf>
    <xf numFmtId="0" fontId="8" fillId="59" borderId="21" xfId="0" applyFont="1" applyFill="1" applyBorder="1" applyAlignment="1">
      <alignment horizontal="left"/>
    </xf>
    <xf numFmtId="0" fontId="8" fillId="59" borderId="19" xfId="0" applyFont="1" applyFill="1" applyBorder="1" applyAlignment="1">
      <alignment horizontal="left"/>
    </xf>
    <xf numFmtId="1" fontId="11" fillId="0" borderId="7" xfId="1408" applyNumberFormat="1" applyFont="1" applyBorder="1" applyAlignment="1">
      <alignment horizontal="left"/>
    </xf>
    <xf numFmtId="1" fontId="11" fillId="0" borderId="24" xfId="1408" applyNumberFormat="1" applyFont="1" applyBorder="1" applyAlignment="1">
      <alignment horizontal="left"/>
    </xf>
    <xf numFmtId="1" fontId="11" fillId="59" borderId="24" xfId="1408" applyNumberFormat="1" applyFont="1" applyFill="1" applyBorder="1" applyAlignment="1">
      <alignment horizontal="left"/>
    </xf>
    <xf numFmtId="49" fontId="11" fillId="0" borderId="8" xfId="452" applyNumberFormat="1" applyFont="1" applyBorder="1" applyAlignment="1">
      <alignment horizontal="right"/>
    </xf>
    <xf numFmtId="0" fontId="8" fillId="0" borderId="20" xfId="0" applyFont="1" applyBorder="1" applyAlignment="1">
      <alignment horizontal="right"/>
    </xf>
    <xf numFmtId="17" fontId="83" fillId="59" borderId="50" xfId="0" applyNumberFormat="1" applyFont="1" applyFill="1" applyBorder="1" applyAlignment="1">
      <alignment horizontal="right" vertical="center"/>
    </xf>
    <xf numFmtId="0" fontId="85" fillId="59" borderId="7" xfId="47510" applyNumberFormat="1" applyFont="1" applyFill="1" applyBorder="1" applyAlignment="1">
      <alignment horizontal="right"/>
    </xf>
    <xf numFmtId="1" fontId="225" fillId="86" borderId="7" xfId="1131" applyNumberFormat="1" applyFont="1" applyFill="1" applyBorder="1" applyAlignment="1">
      <alignment horizontal="right"/>
    </xf>
    <xf numFmtId="1" fontId="225" fillId="59" borderId="8" xfId="1131" applyNumberFormat="1" applyFont="1" applyFill="1" applyBorder="1" applyAlignment="1">
      <alignment horizontal="right"/>
    </xf>
    <xf numFmtId="0" fontId="83" fillId="0" borderId="52" xfId="457" applyFont="1" applyBorder="1" applyAlignment="1">
      <alignment horizontal="right"/>
    </xf>
    <xf numFmtId="0" fontId="8" fillId="0" borderId="20" xfId="457" applyFont="1" applyBorder="1" applyAlignment="1">
      <alignment horizontal="right"/>
    </xf>
    <xf numFmtId="0" fontId="193" fillId="59" borderId="11" xfId="0" applyFont="1" applyFill="1" applyBorder="1"/>
    <xf numFmtId="1" fontId="11" fillId="59" borderId="49" xfId="457" applyNumberFormat="1" applyFont="1" applyFill="1" applyBorder="1" applyAlignment="1">
      <alignment horizontal="left"/>
    </xf>
    <xf numFmtId="1" fontId="11" fillId="59" borderId="55" xfId="457" applyNumberFormat="1" applyFont="1" applyFill="1" applyBorder="1" applyAlignment="1">
      <alignment horizontal="left"/>
    </xf>
    <xf numFmtId="168" fontId="11" fillId="59" borderId="0" xfId="457" applyNumberFormat="1" applyFont="1" applyFill="1" applyAlignment="1">
      <alignment horizontal="left"/>
    </xf>
    <xf numFmtId="1" fontId="8" fillId="59" borderId="49" xfId="457" applyNumberFormat="1" applyFont="1" applyFill="1" applyBorder="1" applyAlignment="1">
      <alignment horizontal="left"/>
    </xf>
    <xf numFmtId="1" fontId="8" fillId="59" borderId="50" xfId="457" applyNumberFormat="1" applyFont="1" applyFill="1" applyBorder="1" applyAlignment="1">
      <alignment horizontal="left"/>
    </xf>
    <xf numFmtId="168" fontId="8" fillId="59" borderId="15" xfId="457" applyNumberFormat="1" applyFont="1" applyFill="1" applyBorder="1" applyAlignment="1">
      <alignment horizontal="left"/>
    </xf>
    <xf numFmtId="0" fontId="11" fillId="0" borderId="51" xfId="0" applyFont="1" applyBorder="1" applyAlignment="1">
      <alignment wrapText="1"/>
    </xf>
    <xf numFmtId="49" fontId="11" fillId="59" borderId="71" xfId="457" applyNumberFormat="1" applyFont="1" applyFill="1" applyBorder="1"/>
    <xf numFmtId="3" fontId="11" fillId="0" borderId="52" xfId="452" applyNumberFormat="1" applyFont="1" applyBorder="1" applyAlignment="1">
      <alignment horizontal="right"/>
    </xf>
    <xf numFmtId="1" fontId="87" fillId="59" borderId="52" xfId="0" applyNumberFormat="1" applyFont="1" applyFill="1" applyBorder="1" applyAlignment="1" applyProtection="1">
      <alignment horizontal="left"/>
      <protection locked="0"/>
    </xf>
    <xf numFmtId="0" fontId="225" fillId="59" borderId="0" xfId="0" applyFont="1" applyFill="1" applyAlignment="1">
      <alignment horizontal="right"/>
    </xf>
    <xf numFmtId="4" fontId="83" fillId="0" borderId="0" xfId="0" applyNumberFormat="1" applyFont="1" applyAlignment="1">
      <alignment horizontal="right"/>
    </xf>
    <xf numFmtId="3" fontId="225" fillId="59" borderId="0" xfId="1408" applyNumberFormat="1" applyFont="1" applyFill="1" applyAlignment="1">
      <alignment horizontal="right"/>
    </xf>
    <xf numFmtId="168" fontId="22" fillId="59" borderId="0" xfId="452" applyNumberFormat="1" applyFont="1" applyFill="1" applyAlignment="1">
      <alignment horizontal="right"/>
    </xf>
    <xf numFmtId="4" fontId="183" fillId="0" borderId="63" xfId="452" applyNumberFormat="1" applyFont="1" applyBorder="1" applyAlignment="1">
      <alignment horizontal="right"/>
    </xf>
    <xf numFmtId="4" fontId="8" fillId="0" borderId="46" xfId="452" applyNumberFormat="1" applyFont="1" applyBorder="1" applyAlignment="1">
      <alignment horizontal="right"/>
    </xf>
    <xf numFmtId="4" fontId="8" fillId="0" borderId="63" xfId="452" applyNumberFormat="1" applyFont="1" applyBorder="1" applyAlignment="1">
      <alignment horizontal="right"/>
    </xf>
    <xf numFmtId="4" fontId="8" fillId="0" borderId="66" xfId="452" applyNumberFormat="1" applyFont="1" applyBorder="1" applyAlignment="1">
      <alignment horizontal="right"/>
    </xf>
    <xf numFmtId="4" fontId="8" fillId="0" borderId="44" xfId="452" applyNumberFormat="1" applyFont="1" applyBorder="1" applyAlignment="1">
      <alignment horizontal="right"/>
    </xf>
    <xf numFmtId="4" fontId="8" fillId="0" borderId="48" xfId="452" applyNumberFormat="1" applyFont="1" applyBorder="1" applyAlignment="1">
      <alignment horizontal="right"/>
    </xf>
    <xf numFmtId="4" fontId="90" fillId="59" borderId="0" xfId="0" applyNumberFormat="1" applyFont="1" applyFill="1" applyAlignment="1">
      <alignment horizontal="right"/>
    </xf>
    <xf numFmtId="4" fontId="8" fillId="0" borderId="46" xfId="0" applyNumberFormat="1" applyFont="1" applyBorder="1" applyAlignment="1">
      <alignment horizontal="right"/>
    </xf>
    <xf numFmtId="4" fontId="8" fillId="0" borderId="63" xfId="0" applyNumberFormat="1" applyFont="1" applyBorder="1" applyAlignment="1">
      <alignment horizontal="right"/>
    </xf>
    <xf numFmtId="4" fontId="8" fillId="0" borderId="48" xfId="0" applyNumberFormat="1" applyFont="1" applyBorder="1" applyAlignment="1">
      <alignment horizontal="right"/>
    </xf>
    <xf numFmtId="1" fontId="0" fillId="59" borderId="60" xfId="0" applyNumberFormat="1" applyFill="1" applyBorder="1"/>
    <xf numFmtId="0" fontId="196" fillId="59" borderId="86" xfId="0" applyFont="1" applyFill="1" applyBorder="1" applyAlignment="1">
      <alignment vertical="top"/>
    </xf>
    <xf numFmtId="0" fontId="196" fillId="59" borderId="10" xfId="0" applyFont="1" applyFill="1" applyBorder="1" applyAlignment="1">
      <alignment horizontal="left" vertical="top"/>
    </xf>
    <xf numFmtId="0" fontId="196" fillId="59" borderId="11" xfId="0" applyFont="1" applyFill="1" applyBorder="1" applyAlignment="1">
      <alignment horizontal="left" vertical="top"/>
    </xf>
    <xf numFmtId="1" fontId="183" fillId="59" borderId="68" xfId="0" applyNumberFormat="1" applyFont="1" applyFill="1" applyBorder="1" applyAlignment="1">
      <alignment horizontal="left"/>
    </xf>
    <xf numFmtId="0" fontId="183" fillId="59" borderId="71" xfId="0" applyFont="1" applyFill="1" applyBorder="1" applyAlignment="1">
      <alignment horizontal="left"/>
    </xf>
    <xf numFmtId="3" fontId="183" fillId="59" borderId="52" xfId="452" applyNumberFormat="1" applyFont="1" applyFill="1" applyBorder="1" applyAlignment="1">
      <alignment horizontal="right"/>
    </xf>
    <xf numFmtId="1" fontId="22" fillId="59" borderId="11" xfId="452" applyNumberFormat="1" applyFont="1" applyFill="1" applyBorder="1" applyAlignment="1">
      <alignment vertical="top"/>
    </xf>
    <xf numFmtId="168" fontId="225" fillId="0" borderId="54" xfId="0" applyNumberFormat="1" applyFont="1" applyBorder="1" applyAlignment="1">
      <alignment horizontal="right"/>
    </xf>
    <xf numFmtId="3" fontId="8" fillId="0" borderId="47" xfId="452" applyNumberFormat="1" applyFont="1" applyBorder="1" applyAlignment="1">
      <alignment horizontal="right"/>
    </xf>
    <xf numFmtId="168" fontId="8" fillId="59" borderId="68" xfId="0" applyNumberFormat="1" applyFont="1" applyFill="1" applyBorder="1" applyAlignment="1">
      <alignment horizontal="right"/>
    </xf>
    <xf numFmtId="1" fontId="225" fillId="0" borderId="68" xfId="0" applyNumberFormat="1" applyFont="1" applyBorder="1" applyAlignment="1">
      <alignment horizontal="right"/>
    </xf>
    <xf numFmtId="168" fontId="11" fillId="0" borderId="68" xfId="0" applyNumberFormat="1" applyFont="1" applyBorder="1" applyAlignment="1">
      <alignment horizontal="right"/>
    </xf>
    <xf numFmtId="168" fontId="8" fillId="59" borderId="8" xfId="457" applyNumberFormat="1" applyFont="1" applyFill="1" applyBorder="1" applyAlignment="1">
      <alignment horizontal="left"/>
    </xf>
    <xf numFmtId="2" fontId="11" fillId="0" borderId="46" xfId="457" applyNumberFormat="1" applyFont="1" applyBorder="1" applyAlignment="1">
      <alignment horizontal="right"/>
    </xf>
    <xf numFmtId="168" fontId="8" fillId="59" borderId="52" xfId="457" applyNumberFormat="1" applyFont="1" applyFill="1" applyBorder="1" applyAlignment="1">
      <alignment horizontal="left"/>
    </xf>
    <xf numFmtId="1" fontId="225" fillId="59" borderId="52" xfId="459" applyNumberFormat="1" applyFont="1" applyFill="1" applyBorder="1" applyAlignment="1">
      <alignment horizontal="right"/>
    </xf>
    <xf numFmtId="168" fontId="8" fillId="59" borderId="20" xfId="1408" applyNumberFormat="1" applyFont="1" applyFill="1" applyBorder="1" applyAlignment="1">
      <alignment horizontal="right"/>
    </xf>
    <xf numFmtId="168" fontId="85" fillId="59" borderId="52" xfId="457" applyNumberFormat="1" applyFont="1" applyFill="1" applyBorder="1" applyAlignment="1">
      <alignment horizontal="right"/>
    </xf>
    <xf numFmtId="3" fontId="226" fillId="59" borderId="8" xfId="457" applyNumberFormat="1" applyFont="1" applyFill="1" applyBorder="1" applyAlignment="1">
      <alignment horizontal="right"/>
    </xf>
    <xf numFmtId="1" fontId="11" fillId="0" borderId="79" xfId="452" applyNumberFormat="1" applyFont="1" applyBorder="1" applyAlignment="1">
      <alignment horizontal="left"/>
    </xf>
    <xf numFmtId="168" fontId="11" fillId="0" borderId="52" xfId="0" applyNumberFormat="1" applyFont="1" applyBorder="1" applyAlignment="1">
      <alignment horizontal="right"/>
    </xf>
    <xf numFmtId="1" fontId="11" fillId="86" borderId="47" xfId="1131" applyNumberFormat="1" applyFont="1" applyFill="1" applyBorder="1" applyAlignment="1">
      <alignment horizontal="left"/>
    </xf>
    <xf numFmtId="49" fontId="11" fillId="86" borderId="47" xfId="1131" applyNumberFormat="1" applyFont="1" applyFill="1" applyBorder="1" applyAlignment="1">
      <alignment horizontal="left"/>
    </xf>
    <xf numFmtId="168" fontId="11" fillId="59" borderId="47" xfId="1408" applyNumberFormat="1" applyFont="1" applyFill="1" applyBorder="1" applyAlignment="1">
      <alignment horizontal="right"/>
    </xf>
    <xf numFmtId="1" fontId="11" fillId="59" borderId="47" xfId="1408" applyNumberFormat="1" applyFont="1" applyFill="1" applyBorder="1" applyAlignment="1">
      <alignment horizontal="right"/>
    </xf>
    <xf numFmtId="0" fontId="11" fillId="59" borderId="47" xfId="1408" applyFont="1" applyFill="1" applyBorder="1" applyAlignment="1">
      <alignment horizontal="right"/>
    </xf>
    <xf numFmtId="3" fontId="11" fillId="59" borderId="47" xfId="1408" applyNumberFormat="1" applyFont="1" applyFill="1" applyBorder="1" applyAlignment="1">
      <alignment horizontal="right"/>
    </xf>
    <xf numFmtId="49" fontId="11" fillId="86" borderId="74" xfId="1131" applyNumberFormat="1" applyFont="1" applyFill="1" applyBorder="1" applyAlignment="1">
      <alignment horizontal="left"/>
    </xf>
    <xf numFmtId="168" fontId="11" fillId="59" borderId="74" xfId="0" applyNumberFormat="1" applyFont="1" applyFill="1" applyBorder="1" applyAlignment="1">
      <alignment horizontal="right"/>
    </xf>
    <xf numFmtId="3" fontId="11" fillId="59" borderId="74" xfId="1408" applyNumberFormat="1" applyFont="1" applyFill="1" applyBorder="1" applyAlignment="1">
      <alignment horizontal="right"/>
    </xf>
    <xf numFmtId="1" fontId="11" fillId="59" borderId="74" xfId="0" applyNumberFormat="1" applyFont="1" applyFill="1" applyBorder="1" applyAlignment="1">
      <alignment horizontal="center"/>
    </xf>
    <xf numFmtId="1" fontId="11" fillId="59" borderId="74" xfId="1408" applyNumberFormat="1" applyFont="1" applyFill="1" applyBorder="1" applyAlignment="1">
      <alignment horizontal="right"/>
    </xf>
    <xf numFmtId="0" fontId="11" fillId="59" borderId="74" xfId="1408" applyFont="1" applyFill="1" applyBorder="1" applyAlignment="1">
      <alignment horizontal="right"/>
    </xf>
    <xf numFmtId="0" fontId="11" fillId="59" borderId="74" xfId="452" applyFont="1" applyFill="1" applyBorder="1" applyAlignment="1">
      <alignment horizontal="right"/>
    </xf>
    <xf numFmtId="3" fontId="11" fillId="59" borderId="74" xfId="0" applyNumberFormat="1" applyFont="1" applyFill="1" applyBorder="1" applyAlignment="1">
      <alignment horizontal="right"/>
    </xf>
    <xf numFmtId="1" fontId="85" fillId="59" borderId="8" xfId="1131" applyNumberFormat="1" applyFont="1" applyFill="1" applyBorder="1" applyAlignment="1">
      <alignment horizontal="left"/>
    </xf>
    <xf numFmtId="49" fontId="85" fillId="59" borderId="8" xfId="1131" applyNumberFormat="1" applyFont="1" applyFill="1" applyBorder="1" applyAlignment="1">
      <alignment horizontal="left"/>
    </xf>
    <xf numFmtId="168" fontId="85" fillId="59" borderId="8" xfId="1408" applyNumberFormat="1" applyFont="1" applyFill="1" applyBorder="1" applyAlignment="1">
      <alignment horizontal="right"/>
    </xf>
    <xf numFmtId="3" fontId="226" fillId="59" borderId="8" xfId="452" applyNumberFormat="1" applyFont="1" applyFill="1" applyBorder="1" applyAlignment="1">
      <alignment horizontal="right"/>
    </xf>
    <xf numFmtId="1" fontId="85" fillId="59" borderId="8" xfId="452" applyNumberFormat="1" applyFont="1" applyFill="1" applyBorder="1" applyAlignment="1">
      <alignment horizontal="right"/>
    </xf>
    <xf numFmtId="3" fontId="85" fillId="59" borderId="8" xfId="457" applyNumberFormat="1" applyFont="1" applyFill="1" applyBorder="1" applyAlignment="1">
      <alignment horizontal="right"/>
    </xf>
    <xf numFmtId="0" fontId="85" fillId="59" borderId="50" xfId="457" applyFont="1" applyFill="1" applyBorder="1" applyAlignment="1">
      <alignment horizontal="right"/>
    </xf>
    <xf numFmtId="1" fontId="85" fillId="59" borderId="52" xfId="1131" applyNumberFormat="1" applyFont="1" applyFill="1" applyBorder="1" applyAlignment="1">
      <alignment horizontal="left"/>
    </xf>
    <xf numFmtId="49" fontId="85" fillId="59" borderId="52" xfId="1131" applyNumberFormat="1" applyFont="1" applyFill="1" applyBorder="1" applyAlignment="1">
      <alignment horizontal="left"/>
    </xf>
    <xf numFmtId="1" fontId="183" fillId="59" borderId="54" xfId="0" applyNumberFormat="1" applyFont="1" applyFill="1" applyBorder="1" applyAlignment="1">
      <alignment horizontal="right"/>
    </xf>
    <xf numFmtId="3" fontId="183" fillId="59" borderId="47" xfId="452" applyNumberFormat="1" applyFont="1" applyFill="1" applyBorder="1" applyAlignment="1">
      <alignment horizontal="right"/>
    </xf>
    <xf numFmtId="0" fontId="183" fillId="59" borderId="54" xfId="457" applyFont="1" applyFill="1" applyBorder="1" applyAlignment="1">
      <alignment horizontal="right"/>
    </xf>
    <xf numFmtId="0" fontId="83" fillId="59" borderId="7" xfId="1408" applyFont="1" applyFill="1" applyBorder="1" applyAlignment="1">
      <alignment horizontal="right"/>
    </xf>
    <xf numFmtId="0" fontId="83" fillId="59" borderId="7" xfId="452" applyFont="1" applyFill="1" applyBorder="1" applyAlignment="1">
      <alignment horizontal="right"/>
    </xf>
    <xf numFmtId="0" fontId="83" fillId="59" borderId="7" xfId="457" applyFont="1" applyFill="1" applyBorder="1" applyAlignment="1">
      <alignment horizontal="right"/>
    </xf>
    <xf numFmtId="0" fontId="83" fillId="59" borderId="9" xfId="1408" applyFont="1" applyFill="1" applyBorder="1" applyAlignment="1">
      <alignment horizontal="right"/>
    </xf>
    <xf numFmtId="1" fontId="11" fillId="59" borderId="21" xfId="452" applyNumberFormat="1" applyFont="1" applyFill="1" applyBorder="1" applyAlignment="1">
      <alignment horizontal="right"/>
    </xf>
    <xf numFmtId="1" fontId="11" fillId="59" borderId="79" xfId="452" applyNumberFormat="1" applyFont="1" applyFill="1" applyBorder="1" applyAlignment="1">
      <alignment horizontal="right"/>
    </xf>
    <xf numFmtId="1" fontId="11" fillId="59" borderId="50" xfId="1131" applyNumberFormat="1" applyFont="1" applyFill="1" applyBorder="1" applyAlignment="1">
      <alignment horizontal="left"/>
    </xf>
    <xf numFmtId="1" fontId="225" fillId="0" borderId="21" xfId="457" applyNumberFormat="1" applyFont="1" applyBorder="1" applyAlignment="1">
      <alignment horizontal="right"/>
    </xf>
    <xf numFmtId="1" fontId="225" fillId="0" borderId="79" xfId="457" applyNumberFormat="1" applyFont="1" applyBorder="1" applyAlignment="1">
      <alignment horizontal="right"/>
    </xf>
    <xf numFmtId="3" fontId="11" fillId="0" borderId="50" xfId="457" applyNumberFormat="1" applyFont="1" applyBorder="1" applyAlignment="1">
      <alignment horizontal="right"/>
    </xf>
    <xf numFmtId="168" fontId="8" fillId="59" borderId="21" xfId="452" applyNumberFormat="1" applyFont="1" applyFill="1" applyBorder="1" applyAlignment="1">
      <alignment horizontal="right"/>
    </xf>
    <xf numFmtId="1" fontId="11" fillId="59" borderId="74" xfId="1131" applyNumberFormat="1" applyFont="1" applyFill="1" applyBorder="1" applyAlignment="1">
      <alignment horizontal="left"/>
    </xf>
    <xf numFmtId="49" fontId="11" fillId="59" borderId="74" xfId="1131" applyNumberFormat="1" applyFont="1" applyFill="1" applyBorder="1" applyAlignment="1">
      <alignment horizontal="left"/>
    </xf>
    <xf numFmtId="1" fontId="225" fillId="59" borderId="74" xfId="452" applyNumberFormat="1" applyFont="1" applyFill="1" applyBorder="1" applyAlignment="1">
      <alignment horizontal="right"/>
    </xf>
    <xf numFmtId="168" fontId="8" fillId="59" borderId="98" xfId="452" applyNumberFormat="1" applyFont="1" applyFill="1" applyBorder="1" applyAlignment="1">
      <alignment horizontal="right"/>
    </xf>
    <xf numFmtId="0" fontId="8" fillId="59" borderId="8" xfId="0" applyFont="1" applyFill="1" applyBorder="1"/>
    <xf numFmtId="0" fontId="225" fillId="59" borderId="8" xfId="0" applyFont="1" applyFill="1" applyBorder="1" applyAlignment="1">
      <alignment horizontal="right"/>
    </xf>
    <xf numFmtId="1" fontId="83" fillId="59" borderId="74" xfId="0" applyNumberFormat="1" applyFont="1" applyFill="1" applyBorder="1"/>
    <xf numFmtId="0" fontId="83" fillId="59" borderId="74" xfId="0" applyFont="1" applyFill="1" applyBorder="1" applyAlignment="1">
      <alignment horizontal="right"/>
    </xf>
    <xf numFmtId="1" fontId="11" fillId="59" borderId="87" xfId="0" applyNumberFormat="1" applyFont="1" applyFill="1" applyBorder="1" applyAlignment="1">
      <alignment horizontal="center"/>
    </xf>
    <xf numFmtId="1" fontId="225" fillId="59" borderId="87" xfId="0" applyNumberFormat="1" applyFont="1" applyFill="1" applyBorder="1" applyAlignment="1">
      <alignment horizontal="right"/>
    </xf>
    <xf numFmtId="3" fontId="11" fillId="59" borderId="74" xfId="452" applyNumberFormat="1" applyFont="1" applyFill="1" applyBorder="1" applyAlignment="1">
      <alignment horizontal="right"/>
    </xf>
    <xf numFmtId="0" fontId="8" fillId="59" borderId="87" xfId="457" applyFont="1" applyFill="1" applyBorder="1" applyAlignment="1">
      <alignment horizontal="right"/>
    </xf>
    <xf numFmtId="3" fontId="183" fillId="59" borderId="52" xfId="457" applyNumberFormat="1" applyFont="1" applyFill="1" applyBorder="1" applyAlignment="1">
      <alignment horizontal="right"/>
    </xf>
    <xf numFmtId="168" fontId="183" fillId="59" borderId="9" xfId="457" applyNumberFormat="1" applyFont="1" applyFill="1" applyBorder="1" applyAlignment="1">
      <alignment horizontal="right"/>
    </xf>
    <xf numFmtId="1" fontId="11" fillId="0" borderId="52" xfId="1408" applyNumberFormat="1" applyFont="1" applyBorder="1" applyAlignment="1">
      <alignment horizontal="left"/>
    </xf>
    <xf numFmtId="1" fontId="11" fillId="59" borderId="52" xfId="1408" applyNumberFormat="1" applyFont="1" applyFill="1" applyBorder="1" applyAlignment="1">
      <alignment horizontal="left"/>
    </xf>
    <xf numFmtId="1" fontId="11" fillId="0" borderId="74" xfId="1131" applyNumberFormat="1" applyFont="1" applyBorder="1" applyAlignment="1">
      <alignment horizontal="left"/>
    </xf>
    <xf numFmtId="0" fontId="11" fillId="0" borderId="74" xfId="1131" applyFont="1" applyBorder="1" applyAlignment="1">
      <alignment horizontal="left"/>
    </xf>
    <xf numFmtId="168" fontId="8" fillId="0" borderId="74" xfId="457" applyNumberFormat="1" applyFont="1" applyBorder="1" applyAlignment="1">
      <alignment horizontal="right"/>
    </xf>
    <xf numFmtId="168" fontId="11" fillId="0" borderId="74" xfId="1408" applyNumberFormat="1" applyFont="1" applyBorder="1" applyAlignment="1">
      <alignment horizontal="right"/>
    </xf>
    <xf numFmtId="3" fontId="8" fillId="0" borderId="74" xfId="457" applyNumberFormat="1" applyFont="1" applyBorder="1" applyAlignment="1">
      <alignment horizontal="right"/>
    </xf>
    <xf numFmtId="1" fontId="8" fillId="0" borderId="74" xfId="457" applyNumberFormat="1" applyFont="1" applyBorder="1" applyAlignment="1">
      <alignment horizontal="right"/>
    </xf>
    <xf numFmtId="3" fontId="229" fillId="0" borderId="9" xfId="457" applyNumberFormat="1" applyFont="1" applyBorder="1" applyAlignment="1">
      <alignment horizontal="right"/>
    </xf>
    <xf numFmtId="3" fontId="229" fillId="0" borderId="52" xfId="457" applyNumberFormat="1" applyFont="1" applyBorder="1" applyAlignment="1">
      <alignment horizontal="right"/>
    </xf>
    <xf numFmtId="1" fontId="225" fillId="59" borderId="52" xfId="1131" applyNumberFormat="1" applyFont="1" applyFill="1" applyBorder="1" applyAlignment="1">
      <alignment horizontal="right"/>
    </xf>
    <xf numFmtId="1" fontId="11" fillId="59" borderId="52" xfId="1131" applyNumberFormat="1" applyFont="1" applyFill="1" applyBorder="1" applyAlignment="1">
      <alignment horizontal="right"/>
    </xf>
    <xf numFmtId="168" fontId="11" fillId="59" borderId="24" xfId="457" applyNumberFormat="1" applyFont="1" applyFill="1" applyBorder="1" applyAlignment="1">
      <alignment horizontal="right"/>
    </xf>
    <xf numFmtId="0" fontId="85" fillId="59" borderId="24" xfId="47510" applyNumberFormat="1" applyFont="1" applyFill="1" applyBorder="1" applyAlignment="1">
      <alignment horizontal="right"/>
    </xf>
    <xf numFmtId="1" fontId="84" fillId="89" borderId="0" xfId="0" applyNumberFormat="1" applyFont="1" applyFill="1" applyAlignment="1">
      <alignment horizontal="left"/>
    </xf>
    <xf numFmtId="0" fontId="8" fillId="91" borderId="0" xfId="0" applyFont="1" applyFill="1"/>
    <xf numFmtId="3" fontId="84" fillId="91" borderId="0" xfId="0" applyNumberFormat="1" applyFont="1" applyFill="1" applyAlignment="1">
      <alignment horizontal="right"/>
    </xf>
    <xf numFmtId="3" fontId="218" fillId="59" borderId="0" xfId="1408" applyNumberFormat="1" applyFont="1" applyFill="1" applyAlignment="1">
      <alignment horizontal="right"/>
    </xf>
    <xf numFmtId="2" fontId="11" fillId="0" borderId="0" xfId="457" applyNumberFormat="1" applyFont="1" applyAlignment="1">
      <alignment horizontal="right"/>
    </xf>
    <xf numFmtId="0" fontId="85" fillId="59" borderId="7" xfId="452" applyFont="1" applyFill="1" applyBorder="1"/>
    <xf numFmtId="1" fontId="8" fillId="59" borderId="10" xfId="457" applyNumberFormat="1" applyFont="1" applyFill="1" applyBorder="1" applyAlignment="1">
      <alignment horizontal="left"/>
    </xf>
    <xf numFmtId="1" fontId="8" fillId="59" borderId="11" xfId="457" applyNumberFormat="1" applyFont="1" applyFill="1" applyBorder="1" applyAlignment="1">
      <alignment horizontal="left"/>
    </xf>
    <xf numFmtId="1" fontId="8" fillId="59" borderId="45" xfId="457" applyNumberFormat="1" applyFont="1" applyFill="1" applyBorder="1" applyAlignment="1">
      <alignment horizontal="left"/>
    </xf>
    <xf numFmtId="1" fontId="11" fillId="0" borderId="53" xfId="1131" applyNumberFormat="1" applyFont="1" applyBorder="1" applyAlignment="1">
      <alignment horizontal="left"/>
    </xf>
    <xf numFmtId="1" fontId="11" fillId="59" borderId="8" xfId="457" applyNumberFormat="1" applyFont="1" applyFill="1" applyBorder="1" applyAlignment="1">
      <alignment horizontal="left"/>
    </xf>
    <xf numFmtId="3" fontId="183" fillId="0" borderId="52" xfId="452" applyNumberFormat="1" applyFont="1" applyBorder="1" applyAlignment="1">
      <alignment horizontal="right"/>
    </xf>
    <xf numFmtId="0" fontId="194" fillId="59" borderId="0" xfId="0" applyFont="1" applyFill="1"/>
    <xf numFmtId="1" fontId="183" fillId="0" borderId="52" xfId="452" applyNumberFormat="1" applyFont="1" applyBorder="1" applyAlignment="1">
      <alignment horizontal="right"/>
    </xf>
    <xf numFmtId="168" fontId="82" fillId="59" borderId="52" xfId="452" applyNumberFormat="1" applyFont="1" applyFill="1" applyBorder="1" applyAlignment="1">
      <alignment horizontal="right"/>
    </xf>
    <xf numFmtId="1" fontId="85" fillId="0" borderId="8" xfId="452" applyNumberFormat="1" applyFont="1" applyBorder="1" applyAlignment="1">
      <alignment horizontal="left"/>
    </xf>
    <xf numFmtId="49" fontId="85" fillId="0" borderId="24" xfId="452" applyNumberFormat="1" applyFont="1" applyBorder="1"/>
    <xf numFmtId="168" fontId="85" fillId="0" borderId="8" xfId="452" applyNumberFormat="1" applyFont="1" applyBorder="1" applyAlignment="1">
      <alignment horizontal="right"/>
    </xf>
    <xf numFmtId="3" fontId="85" fillId="87" borderId="8" xfId="452" applyNumberFormat="1" applyFont="1" applyFill="1" applyBorder="1" applyAlignment="1">
      <alignment horizontal="right"/>
    </xf>
    <xf numFmtId="2" fontId="85" fillId="0" borderId="8" xfId="452" applyNumberFormat="1" applyFont="1" applyBorder="1" applyAlignment="1">
      <alignment horizontal="right"/>
    </xf>
    <xf numFmtId="3" fontId="83" fillId="59" borderId="7" xfId="452" applyNumberFormat="1" applyFont="1" applyFill="1" applyBorder="1" applyAlignment="1">
      <alignment horizontal="right"/>
    </xf>
    <xf numFmtId="1" fontId="83" fillId="59" borderId="7" xfId="452" applyNumberFormat="1" applyFont="1" applyFill="1" applyBorder="1" applyAlignment="1">
      <alignment horizontal="right"/>
    </xf>
    <xf numFmtId="1" fontId="11" fillId="0" borderId="87" xfId="0" applyNumberFormat="1" applyFont="1" applyBorder="1" applyAlignment="1">
      <alignment horizontal="left"/>
    </xf>
    <xf numFmtId="49" fontId="11" fillId="59" borderId="82" xfId="457" applyNumberFormat="1" applyFont="1" applyFill="1" applyBorder="1"/>
    <xf numFmtId="168" fontId="183" fillId="59" borderId="52" xfId="457" applyNumberFormat="1" applyFont="1" applyFill="1" applyBorder="1" applyAlignment="1">
      <alignment horizontal="right"/>
    </xf>
    <xf numFmtId="1" fontId="183" fillId="59" borderId="52" xfId="1131" applyNumberFormat="1" applyFont="1" applyFill="1" applyBorder="1" applyAlignment="1">
      <alignment horizontal="left"/>
    </xf>
    <xf numFmtId="1" fontId="183" fillId="59" borderId="52" xfId="1131" applyNumberFormat="1" applyFont="1" applyFill="1" applyBorder="1" applyAlignment="1">
      <alignment horizontal="right"/>
    </xf>
    <xf numFmtId="49" fontId="183" fillId="59" borderId="52" xfId="452" applyNumberFormat="1" applyFont="1" applyFill="1" applyBorder="1" applyAlignment="1">
      <alignment horizontal="right"/>
    </xf>
    <xf numFmtId="168" fontId="85" fillId="59" borderId="9" xfId="1408" applyNumberFormat="1" applyFont="1" applyFill="1" applyBorder="1" applyAlignment="1">
      <alignment horizontal="right"/>
    </xf>
    <xf numFmtId="49" fontId="11" fillId="0" borderId="52" xfId="452" applyNumberFormat="1" applyFont="1" applyBorder="1" applyAlignment="1">
      <alignment horizontal="right"/>
    </xf>
    <xf numFmtId="1" fontId="11" fillId="59" borderId="53" xfId="452" applyNumberFormat="1" applyFont="1" applyFill="1" applyBorder="1" applyAlignment="1">
      <alignment horizontal="left"/>
    </xf>
    <xf numFmtId="4" fontId="11" fillId="0" borderId="66" xfId="0" applyNumberFormat="1" applyFont="1" applyBorder="1" applyAlignment="1">
      <alignment horizontal="right"/>
    </xf>
    <xf numFmtId="1" fontId="183" fillId="0" borderId="52" xfId="1131" applyNumberFormat="1" applyFont="1" applyBorder="1" applyAlignment="1">
      <alignment horizontal="left"/>
    </xf>
    <xf numFmtId="4" fontId="183" fillId="0" borderId="63" xfId="0" applyNumberFormat="1" applyFont="1" applyBorder="1" applyAlignment="1">
      <alignment horizontal="right"/>
    </xf>
    <xf numFmtId="3" fontId="35" fillId="0" borderId="0" xfId="0" quotePrefix="1" applyNumberFormat="1" applyFont="1" applyAlignment="1">
      <alignment horizontal="left"/>
    </xf>
    <xf numFmtId="1" fontId="183" fillId="0" borderId="9" xfId="0" applyNumberFormat="1" applyFont="1" applyBorder="1" applyAlignment="1">
      <alignment horizontal="left"/>
    </xf>
    <xf numFmtId="1" fontId="183" fillId="0" borderId="52" xfId="1408" applyNumberFormat="1" applyFont="1" applyBorder="1" applyAlignment="1">
      <alignment horizontal="right"/>
    </xf>
    <xf numFmtId="0" fontId="183" fillId="0" borderId="47" xfId="452" applyFont="1" applyBorder="1" applyAlignment="1">
      <alignment horizontal="right"/>
    </xf>
    <xf numFmtId="0" fontId="0" fillId="92" borderId="0" xfId="0" applyFill="1"/>
    <xf numFmtId="0" fontId="21" fillId="92" borderId="0" xfId="0" applyFont="1" applyFill="1"/>
    <xf numFmtId="1" fontId="22" fillId="59" borderId="60" xfId="452" applyNumberFormat="1" applyFont="1" applyFill="1" applyBorder="1" applyAlignment="1">
      <alignment vertical="center"/>
    </xf>
    <xf numFmtId="1" fontId="22" fillId="59" borderId="61" xfId="452" applyNumberFormat="1" applyFont="1" applyFill="1" applyBorder="1" applyAlignment="1">
      <alignment vertical="center"/>
    </xf>
    <xf numFmtId="49" fontId="212" fillId="92" borderId="0" xfId="457" applyNumberFormat="1" applyFont="1" applyFill="1" applyAlignment="1">
      <alignment vertical="center"/>
    </xf>
    <xf numFmtId="49" fontId="21" fillId="92" borderId="0" xfId="457" applyNumberFormat="1" applyFont="1" applyFill="1" applyAlignment="1">
      <alignment vertical="center"/>
    </xf>
    <xf numFmtId="1" fontId="22" fillId="59" borderId="59" xfId="452" applyNumberFormat="1" applyFont="1" applyFill="1" applyBorder="1"/>
    <xf numFmtId="1" fontId="22" fillId="0" borderId="86" xfId="452" applyNumberFormat="1" applyFont="1" applyBorder="1" applyAlignment="1">
      <alignment horizontal="right"/>
    </xf>
    <xf numFmtId="1" fontId="11" fillId="59" borderId="53" xfId="0" applyNumberFormat="1" applyFont="1" applyFill="1" applyBorder="1" applyAlignment="1">
      <alignment horizontal="center"/>
    </xf>
    <xf numFmtId="1" fontId="11" fillId="59" borderId="44" xfId="452" applyNumberFormat="1" applyFont="1" applyFill="1" applyBorder="1" applyAlignment="1">
      <alignment horizontal="center"/>
    </xf>
    <xf numFmtId="1" fontId="11" fillId="59" borderId="63" xfId="452" applyNumberFormat="1" applyFont="1" applyFill="1" applyBorder="1" applyAlignment="1">
      <alignment horizontal="center"/>
    </xf>
    <xf numFmtId="1" fontId="11" fillId="59" borderId="48" xfId="452" applyNumberFormat="1" applyFont="1" applyFill="1" applyBorder="1" applyAlignment="1">
      <alignment horizontal="center"/>
    </xf>
    <xf numFmtId="49" fontId="183" fillId="86" borderId="8" xfId="1131" applyNumberFormat="1" applyFont="1" applyFill="1" applyBorder="1" applyAlignment="1">
      <alignment horizontal="left"/>
    </xf>
    <xf numFmtId="49" fontId="11" fillId="86" borderId="20" xfId="1131" applyNumberFormat="1" applyFont="1" applyFill="1" applyBorder="1" applyAlignment="1">
      <alignment horizontal="left"/>
    </xf>
    <xf numFmtId="0" fontId="11" fillId="59" borderId="20" xfId="452" applyFont="1" applyFill="1" applyBorder="1"/>
    <xf numFmtId="0" fontId="11" fillId="0" borderId="20" xfId="452" applyFont="1" applyBorder="1"/>
    <xf numFmtId="1" fontId="11" fillId="59" borderId="20" xfId="1408" applyNumberFormat="1" applyFont="1" applyFill="1" applyBorder="1" applyAlignment="1">
      <alignment horizontal="left"/>
    </xf>
    <xf numFmtId="1" fontId="83" fillId="59" borderId="21" xfId="0" applyNumberFormat="1" applyFont="1" applyFill="1" applyBorder="1"/>
    <xf numFmtId="1" fontId="11" fillId="59" borderId="21" xfId="0" applyNumberFormat="1" applyFont="1" applyFill="1" applyBorder="1"/>
    <xf numFmtId="1" fontId="83" fillId="59" borderId="19" xfId="0" applyNumberFormat="1" applyFont="1" applyFill="1" applyBorder="1"/>
    <xf numFmtId="49" fontId="83" fillId="0" borderId="79" xfId="1131" applyNumberFormat="1" applyFont="1" applyBorder="1" applyAlignment="1">
      <alignment horizontal="left"/>
    </xf>
    <xf numFmtId="1" fontId="83" fillId="59" borderId="79" xfId="0" applyNumberFormat="1" applyFont="1" applyFill="1" applyBorder="1"/>
    <xf numFmtId="0" fontId="8" fillId="59" borderId="21" xfId="452" applyFont="1" applyFill="1" applyBorder="1" applyAlignment="1">
      <alignment horizontal="right"/>
    </xf>
    <xf numFmtId="0" fontId="8" fillId="59" borderId="19" xfId="452" applyFont="1" applyFill="1" applyBorder="1" applyAlignment="1">
      <alignment horizontal="right"/>
    </xf>
    <xf numFmtId="0" fontId="8" fillId="59" borderId="47" xfId="452" applyFont="1" applyFill="1" applyBorder="1" applyAlignment="1">
      <alignment horizontal="right"/>
    </xf>
    <xf numFmtId="0" fontId="8" fillId="59" borderId="79" xfId="452" applyFont="1" applyFill="1" applyBorder="1" applyAlignment="1">
      <alignment horizontal="right"/>
    </xf>
    <xf numFmtId="49" fontId="11" fillId="0" borderId="8" xfId="1131" applyNumberFormat="1" applyFont="1" applyBorder="1" applyAlignment="1">
      <alignment horizontal="left"/>
    </xf>
    <xf numFmtId="1" fontId="11" fillId="0" borderId="68" xfId="1131" applyNumberFormat="1" applyFont="1" applyBorder="1" applyAlignment="1">
      <alignment horizontal="left"/>
    </xf>
    <xf numFmtId="0" fontId="183" fillId="59" borderId="47" xfId="0" applyFont="1" applyFill="1" applyBorder="1" applyAlignment="1">
      <alignment wrapText="1"/>
    </xf>
    <xf numFmtId="0" fontId="8" fillId="59" borderId="50" xfId="452" applyFont="1" applyFill="1" applyBorder="1" applyAlignment="1">
      <alignment horizontal="right"/>
    </xf>
    <xf numFmtId="1" fontId="11" fillId="59" borderId="66" xfId="452" applyNumberFormat="1" applyFont="1" applyFill="1" applyBorder="1" applyAlignment="1">
      <alignment horizontal="center"/>
    </xf>
    <xf numFmtId="49" fontId="12" fillId="59" borderId="0" xfId="452" applyNumberFormat="1" applyFont="1" applyFill="1"/>
    <xf numFmtId="1" fontId="183" fillId="59" borderId="53" xfId="0" applyNumberFormat="1" applyFont="1" applyFill="1" applyBorder="1" applyAlignment="1">
      <alignment horizontal="left"/>
    </xf>
    <xf numFmtId="1" fontId="183" fillId="59" borderId="53" xfId="0" applyNumberFormat="1" applyFont="1" applyFill="1" applyBorder="1" applyAlignment="1">
      <alignment horizontal="right"/>
    </xf>
    <xf numFmtId="1" fontId="183" fillId="0" borderId="9" xfId="452" applyNumberFormat="1" applyFont="1" applyBorder="1" applyAlignment="1">
      <alignment horizontal="left"/>
    </xf>
    <xf numFmtId="1" fontId="19" fillId="0" borderId="0" xfId="567" applyNumberFormat="1" applyAlignment="1" applyProtection="1"/>
    <xf numFmtId="0" fontId="194" fillId="59" borderId="86" xfId="0" applyFont="1" applyFill="1" applyBorder="1" applyAlignment="1">
      <alignment horizontal="left" vertical="top"/>
    </xf>
    <xf numFmtId="1" fontId="11" fillId="59" borderId="46" xfId="452" applyNumberFormat="1" applyFont="1" applyFill="1" applyBorder="1" applyAlignment="1">
      <alignment horizontal="center"/>
    </xf>
    <xf numFmtId="0" fontId="84" fillId="59" borderId="9" xfId="0" applyFont="1" applyFill="1" applyBorder="1" applyAlignment="1">
      <alignment vertical="center"/>
    </xf>
    <xf numFmtId="0" fontId="11" fillId="59" borderId="9" xfId="0" applyFont="1" applyFill="1" applyBorder="1" applyAlignment="1">
      <alignment horizontal="left"/>
    </xf>
    <xf numFmtId="49" fontId="11" fillId="0" borderId="9" xfId="0" applyNumberFormat="1" applyFont="1" applyBorder="1" applyAlignment="1">
      <alignment horizontal="right"/>
    </xf>
    <xf numFmtId="3" fontId="11" fillId="0" borderId="9" xfId="452" applyNumberFormat="1" applyFont="1" applyBorder="1" applyAlignment="1">
      <alignment horizontal="right"/>
    </xf>
    <xf numFmtId="0" fontId="194" fillId="59" borderId="11" xfId="0" applyFont="1" applyFill="1" applyBorder="1"/>
    <xf numFmtId="0" fontId="11" fillId="0" borderId="9" xfId="0" applyFont="1" applyBorder="1" applyAlignment="1">
      <alignment horizontal="left"/>
    </xf>
    <xf numFmtId="3" fontId="225" fillId="0" borderId="9" xfId="452" applyNumberFormat="1" applyFont="1" applyBorder="1" applyAlignment="1">
      <alignment horizontal="right"/>
    </xf>
    <xf numFmtId="49" fontId="8" fillId="59" borderId="53" xfId="452" applyNumberFormat="1" applyFont="1" applyFill="1" applyBorder="1"/>
    <xf numFmtId="1" fontId="8" fillId="59" borderId="80" xfId="0" applyNumberFormat="1" applyFont="1" applyFill="1" applyBorder="1" applyAlignment="1">
      <alignment horizontal="left"/>
    </xf>
    <xf numFmtId="1" fontId="8" fillId="59" borderId="13" xfId="0" applyNumberFormat="1" applyFont="1" applyFill="1" applyBorder="1" applyAlignment="1">
      <alignment horizontal="left"/>
    </xf>
    <xf numFmtId="1" fontId="11" fillId="59" borderId="75" xfId="452" applyNumberFormat="1" applyFont="1" applyFill="1" applyBorder="1" applyAlignment="1">
      <alignment horizontal="center"/>
    </xf>
    <xf numFmtId="168" fontId="83" fillId="59" borderId="14" xfId="0" applyNumberFormat="1" applyFont="1" applyFill="1" applyBorder="1" applyAlignment="1">
      <alignment horizontal="right"/>
    </xf>
    <xf numFmtId="1" fontId="11" fillId="59" borderId="53" xfId="0" applyNumberFormat="1" applyFont="1" applyFill="1" applyBorder="1" applyAlignment="1">
      <alignment horizontal="right"/>
    </xf>
    <xf numFmtId="1" fontId="85" fillId="59" borderId="14" xfId="452" applyNumberFormat="1" applyFont="1" applyFill="1" applyBorder="1" applyAlignment="1">
      <alignment horizontal="left"/>
    </xf>
    <xf numFmtId="1" fontId="8" fillId="59" borderId="14" xfId="452" applyNumberFormat="1" applyFont="1" applyFill="1" applyBorder="1" applyAlignment="1">
      <alignment horizontal="right"/>
    </xf>
    <xf numFmtId="1" fontId="183" fillId="59" borderId="14" xfId="452" applyNumberFormat="1" applyFont="1" applyFill="1" applyBorder="1" applyAlignment="1">
      <alignment horizontal="left"/>
    </xf>
    <xf numFmtId="49" fontId="183" fillId="59" borderId="14" xfId="452" applyNumberFormat="1" applyFont="1" applyFill="1" applyBorder="1"/>
    <xf numFmtId="3" fontId="183" fillId="59" borderId="14" xfId="452" applyNumberFormat="1" applyFont="1" applyFill="1" applyBorder="1" applyAlignment="1">
      <alignment horizontal="right"/>
    </xf>
    <xf numFmtId="1" fontId="11" fillId="59" borderId="14" xfId="452" applyNumberFormat="1" applyFont="1" applyFill="1" applyBorder="1" applyAlignment="1">
      <alignment horizontal="left"/>
    </xf>
    <xf numFmtId="3" fontId="8" fillId="59" borderId="14" xfId="452" applyNumberFormat="1" applyFont="1" applyFill="1" applyBorder="1" applyAlignment="1">
      <alignment horizontal="right"/>
    </xf>
    <xf numFmtId="49" fontId="11" fillId="59" borderId="74" xfId="452" applyNumberFormat="1" applyFont="1" applyFill="1" applyBorder="1"/>
    <xf numFmtId="3" fontId="11" fillId="0" borderId="74" xfId="452" applyNumberFormat="1" applyFont="1" applyBorder="1" applyAlignment="1">
      <alignment horizontal="right"/>
    </xf>
    <xf numFmtId="1" fontId="11" fillId="59" borderId="74" xfId="452" applyNumberFormat="1" applyFont="1" applyFill="1" applyBorder="1" applyAlignment="1">
      <alignment horizontal="right"/>
    </xf>
    <xf numFmtId="3" fontId="225" fillId="59" borderId="14" xfId="452" applyNumberFormat="1" applyFont="1" applyFill="1" applyBorder="1" applyAlignment="1">
      <alignment horizontal="right"/>
    </xf>
    <xf numFmtId="0" fontId="225" fillId="59" borderId="47" xfId="452" applyFont="1" applyFill="1" applyBorder="1" applyAlignment="1">
      <alignment horizontal="right"/>
    </xf>
    <xf numFmtId="3" fontId="8" fillId="59" borderId="47" xfId="452" applyNumberFormat="1" applyFont="1" applyFill="1" applyBorder="1" applyAlignment="1">
      <alignment horizontal="right"/>
    </xf>
    <xf numFmtId="0" fontId="225" fillId="59" borderId="52" xfId="452" applyFont="1" applyFill="1" applyBorder="1" applyAlignment="1">
      <alignment horizontal="right"/>
    </xf>
    <xf numFmtId="0" fontId="8" fillId="0" borderId="9" xfId="452" applyFont="1" applyBorder="1"/>
    <xf numFmtId="49" fontId="230" fillId="59" borderId="0" xfId="452" applyNumberFormat="1" applyFont="1" applyFill="1"/>
    <xf numFmtId="49" fontId="231" fillId="59" borderId="86" xfId="452" applyNumberFormat="1" applyFont="1" applyFill="1" applyBorder="1" applyAlignment="1">
      <alignment vertical="top"/>
    </xf>
    <xf numFmtId="0" fontId="232" fillId="59" borderId="10" xfId="0" applyFont="1" applyFill="1" applyBorder="1" applyAlignment="1">
      <alignment vertical="top"/>
    </xf>
    <xf numFmtId="0" fontId="232" fillId="59" borderId="86" xfId="0" applyFont="1" applyFill="1" applyBorder="1"/>
    <xf numFmtId="0" fontId="232" fillId="59" borderId="86" xfId="0" applyFont="1" applyFill="1" applyBorder="1" applyAlignment="1">
      <alignment vertical="top"/>
    </xf>
    <xf numFmtId="3" fontId="8" fillId="0" borderId="9" xfId="452" applyNumberFormat="1" applyFont="1" applyBorder="1" applyAlignment="1">
      <alignment horizontal="right"/>
    </xf>
    <xf numFmtId="1" fontId="225" fillId="59" borderId="47" xfId="452" applyNumberFormat="1" applyFont="1" applyFill="1" applyBorder="1" applyAlignment="1">
      <alignment horizontal="right"/>
    </xf>
    <xf numFmtId="49" fontId="83" fillId="59" borderId="0" xfId="452" applyNumberFormat="1" applyFont="1" applyFill="1" applyAlignment="1">
      <alignment horizontal="center"/>
    </xf>
    <xf numFmtId="4" fontId="8" fillId="59" borderId="8" xfId="452" applyNumberFormat="1" applyFont="1" applyFill="1" applyBorder="1" applyAlignment="1">
      <alignment horizontal="right"/>
    </xf>
    <xf numFmtId="0" fontId="83" fillId="59" borderId="22" xfId="0" applyFont="1" applyFill="1" applyBorder="1"/>
    <xf numFmtId="0" fontId="225" fillId="59" borderId="9" xfId="452" applyFont="1" applyFill="1" applyBorder="1" applyAlignment="1">
      <alignment horizontal="right"/>
    </xf>
    <xf numFmtId="0" fontId="8" fillId="59" borderId="53" xfId="457" applyFont="1" applyFill="1" applyBorder="1" applyAlignment="1">
      <alignment horizontal="right"/>
    </xf>
    <xf numFmtId="0" fontId="225" fillId="59" borderId="54" xfId="0" applyFont="1" applyFill="1" applyBorder="1" applyAlignment="1">
      <alignment horizontal="right"/>
    </xf>
    <xf numFmtId="2" fontId="8" fillId="0" borderId="48" xfId="452" applyNumberFormat="1" applyFont="1" applyBorder="1" applyAlignment="1">
      <alignment horizontal="right"/>
    </xf>
    <xf numFmtId="1" fontId="83" fillId="59" borderId="9" xfId="0" applyNumberFormat="1" applyFont="1" applyFill="1" applyBorder="1"/>
    <xf numFmtId="0" fontId="11" fillId="0" borderId="24" xfId="1408" applyFont="1" applyBorder="1" applyAlignment="1">
      <alignment horizontal="right"/>
    </xf>
    <xf numFmtId="1" fontId="84" fillId="89" borderId="9" xfId="0" applyNumberFormat="1" applyFont="1" applyFill="1" applyBorder="1" applyAlignment="1">
      <alignment horizontal="left"/>
    </xf>
    <xf numFmtId="0" fontId="8" fillId="91" borderId="9" xfId="0" applyFont="1" applyFill="1" applyBorder="1"/>
    <xf numFmtId="3" fontId="84" fillId="91" borderId="9" xfId="0" applyNumberFormat="1" applyFont="1" applyFill="1" applyBorder="1" applyAlignment="1">
      <alignment horizontal="right"/>
    </xf>
    <xf numFmtId="168" fontId="85" fillId="59" borderId="9" xfId="452" applyNumberFormat="1" applyFont="1" applyFill="1" applyBorder="1" applyAlignment="1">
      <alignment horizontal="right"/>
    </xf>
    <xf numFmtId="3" fontId="85" fillId="59" borderId="9" xfId="452" applyNumberFormat="1" applyFont="1" applyFill="1" applyBorder="1" applyAlignment="1">
      <alignment horizontal="right"/>
    </xf>
    <xf numFmtId="0" fontId="85" fillId="59" borderId="9" xfId="452" applyFont="1" applyFill="1" applyBorder="1" applyAlignment="1">
      <alignment horizontal="right"/>
    </xf>
    <xf numFmtId="1" fontId="11" fillId="59" borderId="76" xfId="0" applyNumberFormat="1" applyFont="1" applyFill="1" applyBorder="1" applyAlignment="1">
      <alignment horizontal="center"/>
    </xf>
    <xf numFmtId="1" fontId="11" fillId="59" borderId="65" xfId="452" applyNumberFormat="1" applyFont="1" applyFill="1" applyBorder="1" applyAlignment="1">
      <alignment horizontal="center"/>
    </xf>
    <xf numFmtId="168" fontId="8" fillId="59" borderId="9" xfId="457" applyNumberFormat="1" applyFont="1" applyFill="1" applyBorder="1" applyAlignment="1">
      <alignment horizontal="left"/>
    </xf>
    <xf numFmtId="1" fontId="225" fillId="59" borderId="9" xfId="459" applyNumberFormat="1" applyFont="1" applyFill="1" applyBorder="1" applyAlignment="1">
      <alignment horizontal="right"/>
    </xf>
    <xf numFmtId="1" fontId="8" fillId="0" borderId="9" xfId="457" applyNumberFormat="1" applyFont="1" applyBorder="1" applyAlignment="1">
      <alignment horizontal="left"/>
    </xf>
    <xf numFmtId="1" fontId="225" fillId="0" borderId="9" xfId="459" applyNumberFormat="1" applyFont="1" applyBorder="1" applyAlignment="1">
      <alignment horizontal="right"/>
    </xf>
    <xf numFmtId="49" fontId="11" fillId="86" borderId="53" xfId="1131" applyNumberFormat="1" applyFont="1" applyFill="1" applyBorder="1" applyAlignment="1">
      <alignment horizontal="left"/>
    </xf>
    <xf numFmtId="0" fontId="8" fillId="59" borderId="22" xfId="457" applyFont="1" applyFill="1" applyBorder="1" applyAlignment="1">
      <alignment horizontal="right"/>
    </xf>
    <xf numFmtId="1" fontId="8" fillId="59" borderId="53" xfId="457" applyNumberFormat="1" applyFont="1" applyFill="1" applyBorder="1" applyAlignment="1">
      <alignment horizontal="left"/>
    </xf>
    <xf numFmtId="168" fontId="85" fillId="59" borderId="9" xfId="457" applyNumberFormat="1" applyFont="1" applyFill="1" applyBorder="1" applyAlignment="1">
      <alignment horizontal="right"/>
    </xf>
    <xf numFmtId="49" fontId="8" fillId="59" borderId="9" xfId="457" applyNumberFormat="1" applyFont="1" applyFill="1" applyBorder="1"/>
    <xf numFmtId="0" fontId="8" fillId="59" borderId="22" xfId="452" applyFont="1" applyFill="1" applyBorder="1" applyAlignment="1">
      <alignment horizontal="right"/>
    </xf>
    <xf numFmtId="168" fontId="11" fillId="59" borderId="53" xfId="0" applyNumberFormat="1" applyFont="1" applyFill="1" applyBorder="1" applyAlignment="1">
      <alignment horizontal="right"/>
    </xf>
    <xf numFmtId="1" fontId="83" fillId="59" borderId="22" xfId="0" applyNumberFormat="1" applyFont="1" applyFill="1" applyBorder="1"/>
    <xf numFmtId="3" fontId="85" fillId="0" borderId="9" xfId="452" applyNumberFormat="1" applyFont="1" applyBorder="1" applyAlignment="1">
      <alignment horizontal="right"/>
    </xf>
    <xf numFmtId="0" fontId="83" fillId="0" borderId="9" xfId="457" applyFont="1" applyBorder="1" applyAlignment="1">
      <alignment horizontal="right"/>
    </xf>
    <xf numFmtId="1" fontId="11" fillId="86" borderId="14" xfId="1131" applyNumberFormat="1" applyFont="1" applyFill="1" applyBorder="1" applyAlignment="1">
      <alignment horizontal="left"/>
    </xf>
    <xf numFmtId="49" fontId="11" fillId="86" borderId="14" xfId="1131" applyNumberFormat="1" applyFont="1" applyFill="1" applyBorder="1" applyAlignment="1">
      <alignment horizontal="left"/>
    </xf>
    <xf numFmtId="3" fontId="11" fillId="59" borderId="14" xfId="1408" applyNumberFormat="1" applyFont="1" applyFill="1" applyBorder="1" applyAlignment="1">
      <alignment horizontal="right"/>
    </xf>
    <xf numFmtId="1" fontId="85" fillId="0" borderId="9" xfId="1131" applyNumberFormat="1" applyFont="1" applyBorder="1" applyAlignment="1">
      <alignment horizontal="left"/>
    </xf>
    <xf numFmtId="49" fontId="85" fillId="0" borderId="9" xfId="1131" applyNumberFormat="1" applyFont="1" applyBorder="1" applyAlignment="1">
      <alignment horizontal="left"/>
    </xf>
    <xf numFmtId="3" fontId="85" fillId="59" borderId="9" xfId="457" applyNumberFormat="1" applyFont="1" applyFill="1" applyBorder="1" applyAlignment="1">
      <alignment horizontal="right"/>
    </xf>
    <xf numFmtId="0" fontId="85" fillId="59" borderId="9" xfId="457" applyFont="1" applyFill="1" applyBorder="1" applyAlignment="1">
      <alignment horizontal="right"/>
    </xf>
    <xf numFmtId="0" fontId="194" fillId="59" borderId="56" xfId="0" applyFont="1" applyFill="1" applyBorder="1"/>
    <xf numFmtId="3" fontId="225" fillId="59" borderId="74" xfId="457" applyNumberFormat="1" applyFont="1" applyFill="1" applyBorder="1" applyAlignment="1">
      <alignment horizontal="right"/>
    </xf>
    <xf numFmtId="1" fontId="87" fillId="0" borderId="74" xfId="0" applyNumberFormat="1" applyFont="1" applyBorder="1" applyAlignment="1">
      <alignment horizontal="left"/>
    </xf>
    <xf numFmtId="0" fontId="225" fillId="59" borderId="74" xfId="1408" applyFont="1" applyFill="1" applyBorder="1" applyAlignment="1">
      <alignment horizontal="right"/>
    </xf>
    <xf numFmtId="3" fontId="190" fillId="0" borderId="74" xfId="0" applyNumberFormat="1" applyFont="1" applyBorder="1" applyAlignment="1">
      <alignment horizontal="right"/>
    </xf>
    <xf numFmtId="0" fontId="11" fillId="0" borderId="87" xfId="452" applyFont="1" applyBorder="1" applyAlignment="1">
      <alignment horizontal="right"/>
    </xf>
    <xf numFmtId="3" fontId="225" fillId="0" borderId="9" xfId="1408" applyNumberFormat="1" applyFont="1" applyBorder="1" applyAlignment="1">
      <alignment horizontal="right"/>
    </xf>
    <xf numFmtId="3" fontId="183" fillId="59" borderId="74" xfId="452" applyNumberFormat="1" applyFont="1" applyFill="1" applyBorder="1" applyAlignment="1">
      <alignment horizontal="right"/>
    </xf>
    <xf numFmtId="0" fontId="183" fillId="59" borderId="87" xfId="457" applyFont="1" applyFill="1" applyBorder="1" applyAlignment="1">
      <alignment horizontal="right"/>
    </xf>
    <xf numFmtId="1" fontId="183" fillId="59" borderId="87" xfId="0" applyNumberFormat="1" applyFont="1" applyFill="1" applyBorder="1" applyAlignment="1">
      <alignment horizontal="right"/>
    </xf>
    <xf numFmtId="49" fontId="183" fillId="0" borderId="52" xfId="1131" applyNumberFormat="1" applyFont="1" applyBorder="1" applyAlignment="1">
      <alignment horizontal="left"/>
    </xf>
    <xf numFmtId="0" fontId="183" fillId="0" borderId="52" xfId="457" applyFont="1" applyBorder="1" applyAlignment="1">
      <alignment horizontal="right"/>
    </xf>
    <xf numFmtId="0" fontId="225" fillId="59" borderId="74" xfId="0" applyFont="1" applyFill="1" applyBorder="1" applyAlignment="1">
      <alignment horizontal="right"/>
    </xf>
    <xf numFmtId="1" fontId="87" fillId="89" borderId="14" xfId="0" applyNumberFormat="1" applyFont="1" applyFill="1" applyBorder="1" applyAlignment="1">
      <alignment horizontal="left"/>
    </xf>
    <xf numFmtId="1" fontId="225" fillId="59" borderId="53" xfId="0" applyNumberFormat="1" applyFont="1" applyFill="1" applyBorder="1" applyAlignment="1">
      <alignment horizontal="right"/>
    </xf>
    <xf numFmtId="3" fontId="11" fillId="59" borderId="9" xfId="0" applyNumberFormat="1" applyFont="1" applyFill="1" applyBorder="1" applyAlignment="1">
      <alignment horizontal="right"/>
    </xf>
    <xf numFmtId="3" fontId="225" fillId="59" borderId="47" xfId="1408" applyNumberFormat="1" applyFont="1" applyFill="1" applyBorder="1" applyAlignment="1">
      <alignment horizontal="right"/>
    </xf>
    <xf numFmtId="1" fontId="183" fillId="59" borderId="80" xfId="0" applyNumberFormat="1" applyFont="1" applyFill="1" applyBorder="1" applyAlignment="1">
      <alignment horizontal="left"/>
    </xf>
    <xf numFmtId="1" fontId="183" fillId="89" borderId="14" xfId="0" applyNumberFormat="1" applyFont="1" applyFill="1" applyBorder="1" applyAlignment="1">
      <alignment horizontal="left"/>
    </xf>
    <xf numFmtId="1" fontId="183" fillId="89" borderId="78" xfId="0" applyNumberFormat="1" applyFont="1" applyFill="1" applyBorder="1" applyAlignment="1">
      <alignment horizontal="left"/>
    </xf>
    <xf numFmtId="0" fontId="183" fillId="59" borderId="53" xfId="0" applyFont="1" applyFill="1" applyBorder="1" applyAlignment="1">
      <alignment horizontal="right"/>
    </xf>
    <xf numFmtId="0" fontId="183" fillId="59" borderId="9" xfId="0" applyFont="1" applyFill="1" applyBorder="1" applyAlignment="1">
      <alignment horizontal="right"/>
    </xf>
    <xf numFmtId="3" fontId="183" fillId="59" borderId="9" xfId="452" applyNumberFormat="1" applyFont="1" applyFill="1" applyBorder="1" applyAlignment="1">
      <alignment horizontal="right"/>
    </xf>
    <xf numFmtId="0" fontId="183" fillId="59" borderId="53" xfId="457" applyFont="1" applyFill="1" applyBorder="1" applyAlignment="1">
      <alignment horizontal="right"/>
    </xf>
    <xf numFmtId="49" fontId="183" fillId="59" borderId="52" xfId="1131" applyNumberFormat="1" applyFont="1" applyFill="1" applyBorder="1" applyAlignment="1">
      <alignment horizontal="left"/>
    </xf>
    <xf numFmtId="0" fontId="183" fillId="59" borderId="52" xfId="0" applyFont="1" applyFill="1" applyBorder="1" applyAlignment="1">
      <alignment horizontal="right"/>
    </xf>
    <xf numFmtId="1" fontId="183" fillId="0" borderId="9" xfId="457" applyNumberFormat="1" applyFont="1" applyBorder="1" applyAlignment="1">
      <alignment horizontal="right"/>
    </xf>
    <xf numFmtId="1" fontId="225" fillId="0" borderId="52" xfId="457" applyNumberFormat="1" applyFont="1" applyBorder="1" applyAlignment="1">
      <alignment horizontal="right"/>
    </xf>
    <xf numFmtId="1" fontId="8" fillId="0" borderId="9" xfId="1408" applyNumberFormat="1" applyFont="1" applyBorder="1" applyAlignment="1">
      <alignment horizontal="left"/>
    </xf>
    <xf numFmtId="1" fontId="11" fillId="59" borderId="9" xfId="1408" applyNumberFormat="1" applyFont="1" applyFill="1" applyBorder="1" applyAlignment="1">
      <alignment horizontal="left"/>
    </xf>
    <xf numFmtId="1" fontId="8" fillId="0" borderId="9" xfId="457" applyNumberFormat="1" applyFont="1" applyBorder="1" applyAlignment="1">
      <alignment horizontal="right"/>
    </xf>
    <xf numFmtId="1" fontId="11" fillId="0" borderId="9" xfId="1408" applyNumberFormat="1" applyFont="1" applyBorder="1" applyAlignment="1">
      <alignment horizontal="left"/>
    </xf>
    <xf numFmtId="3" fontId="225" fillId="0" borderId="74" xfId="1408" applyNumberFormat="1" applyFont="1" applyBorder="1" applyAlignment="1">
      <alignment horizontal="right"/>
    </xf>
    <xf numFmtId="49" fontId="11" fillId="0" borderId="74" xfId="1131" applyNumberFormat="1" applyFont="1" applyBorder="1" applyAlignment="1">
      <alignment horizontal="left"/>
    </xf>
    <xf numFmtId="0" fontId="11" fillId="0" borderId="74" xfId="1408" applyFont="1" applyBorder="1" applyAlignment="1">
      <alignment horizontal="right"/>
    </xf>
    <xf numFmtId="0" fontId="11" fillId="59" borderId="14" xfId="0" applyFont="1" applyFill="1" applyBorder="1" applyAlignment="1">
      <alignment wrapText="1"/>
    </xf>
    <xf numFmtId="3" fontId="190" fillId="59" borderId="9" xfId="0" applyNumberFormat="1" applyFont="1" applyFill="1" applyBorder="1" applyAlignment="1">
      <alignment horizontal="right"/>
    </xf>
    <xf numFmtId="1" fontId="85" fillId="59" borderId="74" xfId="0" applyNumberFormat="1" applyFont="1" applyFill="1" applyBorder="1" applyAlignment="1">
      <alignment horizontal="left"/>
    </xf>
    <xf numFmtId="168" fontId="85" fillId="59" borderId="74" xfId="1408" applyNumberFormat="1" applyFont="1" applyFill="1" applyBorder="1" applyAlignment="1">
      <alignment horizontal="right"/>
    </xf>
    <xf numFmtId="1" fontId="85" fillId="59" borderId="74" xfId="452" applyNumberFormat="1" applyFont="1" applyFill="1" applyBorder="1" applyAlignment="1">
      <alignment horizontal="right"/>
    </xf>
    <xf numFmtId="3" fontId="85" fillId="59" borderId="74" xfId="0" applyNumberFormat="1" applyFont="1" applyFill="1" applyBorder="1" applyAlignment="1">
      <alignment horizontal="right"/>
    </xf>
    <xf numFmtId="1" fontId="85" fillId="0" borderId="74" xfId="457" applyNumberFormat="1" applyFont="1" applyBorder="1" applyAlignment="1">
      <alignment horizontal="right"/>
    </xf>
    <xf numFmtId="0" fontId="226" fillId="0" borderId="14" xfId="47510" applyNumberFormat="1" applyFont="1" applyBorder="1" applyAlignment="1">
      <alignment horizontal="right"/>
    </xf>
    <xf numFmtId="0" fontId="11" fillId="59" borderId="87" xfId="0" applyFont="1" applyFill="1" applyBorder="1" applyAlignment="1">
      <alignment horizontal="right"/>
    </xf>
    <xf numFmtId="1" fontId="8" fillId="59" borderId="14" xfId="452" applyNumberFormat="1" applyFont="1" applyFill="1" applyBorder="1" applyAlignment="1">
      <alignment horizontal="left"/>
    </xf>
    <xf numFmtId="1" fontId="8" fillId="0" borderId="60" xfId="452" applyNumberFormat="1" applyFont="1" applyBorder="1" applyAlignment="1">
      <alignment horizontal="left"/>
    </xf>
    <xf numFmtId="1" fontId="183" fillId="59" borderId="74" xfId="452" applyNumberFormat="1" applyFont="1" applyFill="1" applyBorder="1" applyAlignment="1">
      <alignment horizontal="left"/>
    </xf>
    <xf numFmtId="49" fontId="183" fillId="59" borderId="74" xfId="452" applyNumberFormat="1" applyFont="1" applyFill="1" applyBorder="1"/>
    <xf numFmtId="168" fontId="183" fillId="59" borderId="74" xfId="452" applyNumberFormat="1" applyFont="1" applyFill="1" applyBorder="1" applyAlignment="1">
      <alignment horizontal="right"/>
    </xf>
    <xf numFmtId="0" fontId="183" fillId="59" borderId="74" xfId="457" applyFont="1" applyFill="1" applyBorder="1" applyAlignment="1">
      <alignment horizontal="right"/>
    </xf>
    <xf numFmtId="49" fontId="8" fillId="59" borderId="74" xfId="457" applyNumberFormat="1" applyFont="1" applyFill="1" applyBorder="1"/>
    <xf numFmtId="4" fontId="8" fillId="59" borderId="9" xfId="452" applyNumberFormat="1" applyFont="1" applyFill="1" applyBorder="1" applyAlignment="1">
      <alignment horizontal="right"/>
    </xf>
    <xf numFmtId="49" fontId="8" fillId="59" borderId="52" xfId="452" applyNumberFormat="1" applyFont="1" applyFill="1" applyBorder="1" applyAlignment="1">
      <alignment wrapText="1"/>
    </xf>
    <xf numFmtId="4" fontId="8" fillId="59" borderId="47" xfId="452" applyNumberFormat="1" applyFont="1" applyFill="1" applyBorder="1" applyAlignment="1">
      <alignment horizontal="right"/>
    </xf>
    <xf numFmtId="49" fontId="8" fillId="59" borderId="74" xfId="452" applyNumberFormat="1" applyFont="1" applyFill="1" applyBorder="1"/>
    <xf numFmtId="168" fontId="8" fillId="59" borderId="74" xfId="452" applyNumberFormat="1" applyFont="1" applyFill="1" applyBorder="1" applyAlignment="1">
      <alignment horizontal="right"/>
    </xf>
    <xf numFmtId="3" fontId="8" fillId="59" borderId="74" xfId="452" applyNumberFormat="1" applyFont="1" applyFill="1" applyBorder="1" applyAlignment="1">
      <alignment horizontal="right"/>
    </xf>
    <xf numFmtId="4" fontId="8" fillId="59" borderId="74" xfId="452" applyNumberFormat="1" applyFont="1" applyFill="1" applyBorder="1" applyAlignment="1">
      <alignment horizontal="right"/>
    </xf>
    <xf numFmtId="1" fontId="11" fillId="59" borderId="9" xfId="1408" applyNumberFormat="1" applyFont="1" applyFill="1" applyBorder="1" applyAlignment="1">
      <alignment horizontal="right"/>
    </xf>
    <xf numFmtId="0" fontId="85" fillId="59" borderId="53" xfId="457" applyFont="1" applyFill="1" applyBorder="1" applyAlignment="1">
      <alignment horizontal="right"/>
    </xf>
    <xf numFmtId="168" fontId="85" fillId="59" borderId="52" xfId="452" applyNumberFormat="1" applyFont="1" applyFill="1" applyBorder="1" applyAlignment="1">
      <alignment horizontal="right"/>
    </xf>
    <xf numFmtId="3" fontId="85" fillId="59" borderId="52" xfId="452" applyNumberFormat="1" applyFont="1" applyFill="1" applyBorder="1" applyAlignment="1">
      <alignment horizontal="right"/>
    </xf>
    <xf numFmtId="0" fontId="85" fillId="59" borderId="54" xfId="457" applyFont="1" applyFill="1" applyBorder="1" applyAlignment="1">
      <alignment horizontal="right"/>
    </xf>
    <xf numFmtId="3" fontId="226" fillId="59" borderId="9" xfId="452" applyNumberFormat="1" applyFont="1" applyFill="1" applyBorder="1" applyAlignment="1">
      <alignment horizontal="right"/>
    </xf>
    <xf numFmtId="0" fontId="11" fillId="59" borderId="53" xfId="457" applyFont="1" applyFill="1" applyBorder="1" applyAlignment="1">
      <alignment horizontal="right"/>
    </xf>
    <xf numFmtId="0" fontId="11" fillId="59" borderId="54" xfId="457" applyFont="1" applyFill="1" applyBorder="1" applyAlignment="1">
      <alignment horizontal="right"/>
    </xf>
    <xf numFmtId="3" fontId="225" fillId="0" borderId="47" xfId="452" applyNumberFormat="1" applyFont="1" applyBorder="1" applyAlignment="1">
      <alignment horizontal="right"/>
    </xf>
    <xf numFmtId="1" fontId="183" fillId="59" borderId="74" xfId="452" applyNumberFormat="1" applyFont="1" applyFill="1" applyBorder="1"/>
    <xf numFmtId="3" fontId="183" fillId="59" borderId="74" xfId="1406" applyNumberFormat="1" applyFont="1" applyFill="1" applyBorder="1" applyAlignment="1">
      <alignment horizontal="right"/>
    </xf>
    <xf numFmtId="0" fontId="183" fillId="59" borderId="74" xfId="452" applyFont="1" applyFill="1" applyBorder="1" applyAlignment="1">
      <alignment horizontal="right"/>
    </xf>
    <xf numFmtId="49" fontId="8" fillId="59" borderId="9" xfId="452" applyNumberFormat="1" applyFont="1" applyFill="1" applyBorder="1" applyAlignment="1">
      <alignment horizontal="right"/>
    </xf>
    <xf numFmtId="49" fontId="8" fillId="59" borderId="47" xfId="452" applyNumberFormat="1" applyFont="1" applyFill="1" applyBorder="1" applyAlignment="1">
      <alignment horizontal="right"/>
    </xf>
    <xf numFmtId="3" fontId="227" fillId="0" borderId="52" xfId="452" applyNumberFormat="1" applyFont="1" applyBorder="1" applyAlignment="1">
      <alignment horizontal="right"/>
    </xf>
    <xf numFmtId="0" fontId="183" fillId="59" borderId="47" xfId="452" applyFont="1" applyFill="1" applyBorder="1" applyAlignment="1">
      <alignment horizontal="right"/>
    </xf>
    <xf numFmtId="0" fontId="8" fillId="59" borderId="74" xfId="452" applyFont="1" applyFill="1" applyBorder="1" applyAlignment="1">
      <alignment horizontal="right"/>
    </xf>
    <xf numFmtId="3" fontId="227" fillId="0" borderId="9" xfId="452" applyNumberFormat="1" applyFont="1" applyBorder="1" applyAlignment="1">
      <alignment horizontal="right"/>
    </xf>
    <xf numFmtId="49" fontId="8" fillId="59" borderId="14" xfId="452" applyNumberFormat="1" applyFont="1" applyFill="1" applyBorder="1"/>
    <xf numFmtId="168" fontId="8" fillId="59" borderId="14" xfId="452" applyNumberFormat="1" applyFont="1" applyFill="1" applyBorder="1" applyAlignment="1">
      <alignment horizontal="right"/>
    </xf>
    <xf numFmtId="168" fontId="11" fillId="59" borderId="74" xfId="452" applyNumberFormat="1" applyFont="1" applyFill="1" applyBorder="1" applyAlignment="1">
      <alignment horizontal="right"/>
    </xf>
    <xf numFmtId="3" fontId="225" fillId="59" borderId="74" xfId="452" applyNumberFormat="1" applyFont="1" applyFill="1" applyBorder="1" applyAlignment="1">
      <alignment horizontal="right"/>
    </xf>
    <xf numFmtId="3" fontId="227" fillId="59" borderId="52" xfId="452" applyNumberFormat="1" applyFont="1" applyFill="1" applyBorder="1" applyAlignment="1">
      <alignment horizontal="right"/>
    </xf>
    <xf numFmtId="1" fontId="15" fillId="59" borderId="52" xfId="0" applyNumberFormat="1" applyFont="1" applyFill="1" applyBorder="1" applyAlignment="1">
      <alignment horizontal="left"/>
    </xf>
    <xf numFmtId="168" fontId="15" fillId="59" borderId="52" xfId="0" applyNumberFormat="1" applyFont="1" applyFill="1" applyBorder="1" applyAlignment="1">
      <alignment horizontal="right"/>
    </xf>
    <xf numFmtId="3" fontId="23" fillId="59" borderId="52" xfId="0" applyNumberFormat="1" applyFont="1" applyFill="1" applyBorder="1" applyAlignment="1">
      <alignment horizontal="right"/>
    </xf>
    <xf numFmtId="3" fontId="15" fillId="59" borderId="52" xfId="0" applyNumberFormat="1" applyFont="1" applyFill="1" applyBorder="1" applyAlignment="1">
      <alignment horizontal="right"/>
    </xf>
    <xf numFmtId="4" fontId="8" fillId="59" borderId="13" xfId="452" applyNumberFormat="1" applyFont="1" applyFill="1" applyBorder="1" applyAlignment="1">
      <alignment horizontal="right"/>
    </xf>
    <xf numFmtId="3" fontId="8" fillId="59" borderId="9" xfId="452" applyNumberFormat="1" applyFont="1" applyFill="1" applyBorder="1" applyAlignment="1">
      <alignment horizontal="left"/>
    </xf>
    <xf numFmtId="1" fontId="17" fillId="59" borderId="52" xfId="588" applyNumberFormat="1" applyFont="1" applyFill="1" applyBorder="1" applyAlignment="1">
      <alignment horizontal="left"/>
    </xf>
    <xf numFmtId="0" fontId="17" fillId="59" borderId="52" xfId="588" applyFont="1" applyFill="1" applyBorder="1"/>
    <xf numFmtId="9" fontId="82" fillId="59" borderId="0" xfId="1407" applyNumberFormat="1" applyFont="1" applyFill="1"/>
    <xf numFmtId="0" fontId="223" fillId="59" borderId="0" xfId="1407" applyFont="1" applyFill="1" applyAlignment="1">
      <alignment horizontal="right"/>
    </xf>
    <xf numFmtId="1" fontId="11" fillId="59" borderId="22" xfId="452" applyNumberFormat="1" applyFont="1" applyFill="1" applyBorder="1" applyAlignment="1">
      <alignment horizontal="center"/>
    </xf>
    <xf numFmtId="1" fontId="11" fillId="59" borderId="79" xfId="452" applyNumberFormat="1" applyFont="1" applyFill="1" applyBorder="1" applyAlignment="1">
      <alignment horizontal="center"/>
    </xf>
    <xf numFmtId="0" fontId="194" fillId="59" borderId="85" xfId="0" applyFont="1" applyFill="1" applyBorder="1"/>
    <xf numFmtId="1" fontId="82" fillId="59" borderId="9" xfId="452" applyNumberFormat="1" applyFont="1" applyFill="1" applyBorder="1" applyAlignment="1">
      <alignment horizontal="left"/>
    </xf>
    <xf numFmtId="168" fontId="82" fillId="59" borderId="9" xfId="452" applyNumberFormat="1" applyFont="1" applyFill="1" applyBorder="1" applyAlignment="1">
      <alignment horizontal="right"/>
    </xf>
    <xf numFmtId="0" fontId="79" fillId="92" borderId="0" xfId="0" applyFont="1" applyFill="1"/>
    <xf numFmtId="0" fontId="11" fillId="0" borderId="68" xfId="452" applyFont="1" applyBorder="1"/>
    <xf numFmtId="1" fontId="11" fillId="59" borderId="60" xfId="452" applyNumberFormat="1" applyFont="1" applyFill="1" applyBorder="1" applyAlignment="1">
      <alignment horizontal="left"/>
    </xf>
    <xf numFmtId="0" fontId="11" fillId="90" borderId="9" xfId="0" applyFont="1" applyFill="1" applyBorder="1" applyAlignment="1">
      <alignment horizontal="right"/>
    </xf>
    <xf numFmtId="0" fontId="11" fillId="0" borderId="8" xfId="1408" applyFont="1" applyBorder="1" applyAlignment="1">
      <alignment horizontal="right"/>
    </xf>
    <xf numFmtId="49" fontId="212" fillId="92" borderId="0" xfId="457" applyNumberFormat="1" applyFont="1" applyFill="1" applyAlignment="1">
      <alignment horizontal="right" vertical="center"/>
    </xf>
    <xf numFmtId="49" fontId="12" fillId="59" borderId="0" xfId="452" applyNumberFormat="1" applyFont="1" applyFill="1" applyAlignment="1">
      <alignment horizontal="right"/>
    </xf>
    <xf numFmtId="1" fontId="11" fillId="59" borderId="54" xfId="0" applyNumberFormat="1" applyFont="1" applyFill="1" applyBorder="1" applyAlignment="1">
      <alignment horizontal="right"/>
    </xf>
    <xf numFmtId="49" fontId="83" fillId="59" borderId="7" xfId="452" applyNumberFormat="1" applyFont="1" applyFill="1" applyBorder="1" applyAlignment="1">
      <alignment horizontal="right"/>
    </xf>
    <xf numFmtId="49" fontId="8" fillId="0" borderId="8" xfId="452" applyNumberFormat="1" applyFont="1" applyBorder="1" applyAlignment="1">
      <alignment horizontal="right"/>
    </xf>
    <xf numFmtId="49" fontId="8" fillId="59" borderId="52" xfId="452" applyNumberFormat="1" applyFont="1" applyFill="1" applyBorder="1" applyAlignment="1">
      <alignment horizontal="right"/>
    </xf>
    <xf numFmtId="49" fontId="11" fillId="59" borderId="9" xfId="452" applyNumberFormat="1" applyFont="1" applyFill="1" applyBorder="1" applyAlignment="1">
      <alignment horizontal="right"/>
    </xf>
    <xf numFmtId="49" fontId="11" fillId="59" borderId="47" xfId="452" applyNumberFormat="1" applyFont="1" applyFill="1" applyBorder="1" applyAlignment="1">
      <alignment horizontal="right"/>
    </xf>
    <xf numFmtId="0" fontId="11" fillId="59" borderId="53" xfId="0" applyFont="1" applyFill="1" applyBorder="1" applyAlignment="1">
      <alignment horizontal="right"/>
    </xf>
    <xf numFmtId="0" fontId="11" fillId="59" borderId="23" xfId="0" applyFont="1" applyFill="1" applyBorder="1" applyAlignment="1">
      <alignment horizontal="right"/>
    </xf>
    <xf numFmtId="0" fontId="8" fillId="91" borderId="9" xfId="0" applyFont="1" applyFill="1" applyBorder="1" applyAlignment="1">
      <alignment horizontal="right"/>
    </xf>
    <xf numFmtId="0" fontId="8" fillId="91" borderId="52" xfId="0" applyFont="1" applyFill="1" applyBorder="1" applyAlignment="1">
      <alignment horizontal="right"/>
    </xf>
    <xf numFmtId="0" fontId="8" fillId="91" borderId="0" xfId="0" applyFont="1" applyFill="1" applyAlignment="1">
      <alignment horizontal="right"/>
    </xf>
    <xf numFmtId="49" fontId="85" fillId="59" borderId="7" xfId="452" applyNumberFormat="1" applyFont="1" applyFill="1" applyBorder="1" applyAlignment="1">
      <alignment horizontal="right"/>
    </xf>
    <xf numFmtId="49" fontId="183" fillId="59" borderId="8" xfId="452" applyNumberFormat="1" applyFont="1" applyFill="1" applyBorder="1" applyAlignment="1">
      <alignment horizontal="right"/>
    </xf>
    <xf numFmtId="49" fontId="8" fillId="59" borderId="24" xfId="452" applyNumberFormat="1" applyFont="1" applyFill="1" applyBorder="1" applyAlignment="1">
      <alignment horizontal="right"/>
    </xf>
    <xf numFmtId="1" fontId="8" fillId="59" borderId="9" xfId="459" applyNumberFormat="1" applyFont="1" applyFill="1" applyBorder="1" applyAlignment="1">
      <alignment horizontal="right"/>
    </xf>
    <xf numFmtId="1" fontId="8" fillId="59" borderId="50" xfId="1408" applyNumberFormat="1" applyFont="1" applyFill="1" applyBorder="1" applyAlignment="1">
      <alignment horizontal="right"/>
    </xf>
    <xf numFmtId="1" fontId="11" fillId="59" borderId="13" xfId="0" applyNumberFormat="1" applyFont="1" applyFill="1" applyBorder="1" applyAlignment="1">
      <alignment horizontal="right"/>
    </xf>
    <xf numFmtId="1" fontId="11" fillId="59" borderId="0" xfId="0" applyNumberFormat="1" applyFont="1" applyFill="1" applyAlignment="1">
      <alignment horizontal="right"/>
    </xf>
    <xf numFmtId="1" fontId="85" fillId="0" borderId="53" xfId="0" applyNumberFormat="1" applyFont="1" applyBorder="1" applyAlignment="1">
      <alignment horizontal="right"/>
    </xf>
    <xf numFmtId="1" fontId="85" fillId="0" borderId="68" xfId="0" applyNumberFormat="1" applyFont="1" applyBorder="1" applyAlignment="1">
      <alignment horizontal="right"/>
    </xf>
    <xf numFmtId="1" fontId="11" fillId="59" borderId="68" xfId="0" applyNumberFormat="1" applyFont="1" applyFill="1" applyBorder="1" applyAlignment="1">
      <alignment horizontal="right"/>
    </xf>
    <xf numFmtId="49" fontId="82" fillId="59" borderId="7" xfId="452" applyNumberFormat="1" applyFont="1" applyFill="1" applyBorder="1" applyAlignment="1">
      <alignment horizontal="right"/>
    </xf>
    <xf numFmtId="0" fontId="83" fillId="59" borderId="9" xfId="0" applyFont="1" applyFill="1" applyBorder="1" applyAlignment="1">
      <alignment horizontal="right"/>
    </xf>
    <xf numFmtId="0" fontId="11" fillId="0" borderId="0" xfId="1408" applyFont="1" applyAlignment="1">
      <alignment horizontal="right"/>
    </xf>
    <xf numFmtId="0" fontId="11" fillId="59" borderId="50" xfId="1408" applyFont="1" applyFill="1" applyBorder="1" applyAlignment="1">
      <alignment horizontal="right"/>
    </xf>
    <xf numFmtId="1" fontId="11" fillId="59" borderId="7" xfId="0" applyNumberFormat="1" applyFont="1" applyFill="1" applyBorder="1" applyAlignment="1">
      <alignment horizontal="right"/>
    </xf>
    <xf numFmtId="1" fontId="11" fillId="59" borderId="74" xfId="0" applyNumberFormat="1" applyFont="1" applyFill="1" applyBorder="1" applyAlignment="1">
      <alignment horizontal="right"/>
    </xf>
    <xf numFmtId="1" fontId="11" fillId="59" borderId="87" xfId="0" applyNumberFormat="1" applyFont="1" applyFill="1" applyBorder="1" applyAlignment="1">
      <alignment horizontal="right"/>
    </xf>
    <xf numFmtId="49" fontId="8" fillId="59" borderId="54" xfId="452" applyNumberFormat="1" applyFont="1" applyFill="1" applyBorder="1" applyAlignment="1">
      <alignment horizontal="right"/>
    </xf>
    <xf numFmtId="3" fontId="11" fillId="0" borderId="74" xfId="1408" applyNumberFormat="1" applyFont="1" applyBorder="1" applyAlignment="1">
      <alignment horizontal="right"/>
    </xf>
    <xf numFmtId="1" fontId="11" fillId="59" borderId="9" xfId="1131" applyNumberFormat="1" applyFont="1" applyFill="1" applyBorder="1" applyAlignment="1">
      <alignment horizontal="right"/>
    </xf>
    <xf numFmtId="3" fontId="85" fillId="59" borderId="74" xfId="1408" applyNumberFormat="1" applyFont="1" applyFill="1" applyBorder="1" applyAlignment="1">
      <alignment horizontal="right"/>
    </xf>
    <xf numFmtId="1" fontId="85" fillId="0" borderId="9" xfId="452" applyNumberFormat="1" applyFont="1" applyBorder="1" applyAlignment="1">
      <alignment horizontal="right"/>
    </xf>
    <xf numFmtId="1" fontId="85" fillId="0" borderId="7" xfId="452" applyNumberFormat="1" applyFont="1" applyBorder="1" applyAlignment="1">
      <alignment horizontal="right"/>
    </xf>
    <xf numFmtId="49" fontId="8" fillId="59" borderId="74" xfId="452" applyNumberFormat="1" applyFont="1" applyFill="1" applyBorder="1" applyAlignment="1">
      <alignment horizontal="right"/>
    </xf>
    <xf numFmtId="49" fontId="183" fillId="0" borderId="9" xfId="452" applyNumberFormat="1" applyFont="1" applyBorder="1" applyAlignment="1">
      <alignment horizontal="right"/>
    </xf>
    <xf numFmtId="49" fontId="183" fillId="0" borderId="52" xfId="452" applyNumberFormat="1" applyFont="1" applyBorder="1" applyAlignment="1">
      <alignment horizontal="right"/>
    </xf>
    <xf numFmtId="49" fontId="11" fillId="59" borderId="74" xfId="452" applyNumberFormat="1" applyFont="1" applyFill="1" applyBorder="1" applyAlignment="1">
      <alignment horizontal="right"/>
    </xf>
    <xf numFmtId="49" fontId="8" fillId="59" borderId="9" xfId="457" applyNumberFormat="1" applyFont="1" applyFill="1" applyBorder="1" applyAlignment="1">
      <alignment horizontal="right"/>
    </xf>
    <xf numFmtId="49" fontId="8" fillId="59" borderId="7" xfId="457" applyNumberFormat="1" applyFont="1" applyFill="1" applyBorder="1" applyAlignment="1">
      <alignment horizontal="right"/>
    </xf>
    <xf numFmtId="1" fontId="15" fillId="59" borderId="52" xfId="0" applyNumberFormat="1" applyFont="1" applyFill="1" applyBorder="1" applyAlignment="1">
      <alignment horizontal="right"/>
    </xf>
    <xf numFmtId="49" fontId="8" fillId="59" borderId="74" xfId="457" applyNumberFormat="1" applyFont="1" applyFill="1" applyBorder="1" applyAlignment="1">
      <alignment horizontal="right"/>
    </xf>
    <xf numFmtId="168" fontId="11" fillId="59" borderId="43" xfId="452" applyNumberFormat="1" applyFont="1" applyFill="1" applyBorder="1" applyAlignment="1">
      <alignment horizontal="right"/>
    </xf>
    <xf numFmtId="168" fontId="11" fillId="59" borderId="64" xfId="452" applyNumberFormat="1" applyFont="1" applyFill="1" applyBorder="1" applyAlignment="1">
      <alignment horizontal="right"/>
    </xf>
    <xf numFmtId="168" fontId="8" fillId="59" borderId="64" xfId="452" applyNumberFormat="1" applyFont="1" applyFill="1" applyBorder="1" applyAlignment="1">
      <alignment horizontal="right"/>
    </xf>
    <xf numFmtId="168" fontId="8" fillId="59" borderId="67" xfId="452" applyNumberFormat="1" applyFont="1" applyFill="1" applyBorder="1" applyAlignment="1">
      <alignment horizontal="right"/>
    </xf>
    <xf numFmtId="168" fontId="11" fillId="59" borderId="45" xfId="452" applyNumberFormat="1" applyFont="1" applyFill="1" applyBorder="1" applyAlignment="1">
      <alignment horizontal="right"/>
    </xf>
    <xf numFmtId="168" fontId="8" fillId="59" borderId="45" xfId="452" applyNumberFormat="1" applyFont="1" applyFill="1" applyBorder="1" applyAlignment="1">
      <alignment horizontal="right"/>
    </xf>
    <xf numFmtId="168" fontId="8" fillId="59" borderId="43" xfId="452" applyNumberFormat="1" applyFont="1" applyFill="1" applyBorder="1" applyAlignment="1">
      <alignment horizontal="right"/>
    </xf>
    <xf numFmtId="168" fontId="183" fillId="59" borderId="64" xfId="452" applyNumberFormat="1" applyFont="1" applyFill="1" applyBorder="1" applyAlignment="1">
      <alignment horizontal="right"/>
    </xf>
    <xf numFmtId="168" fontId="11" fillId="59" borderId="67" xfId="452" applyNumberFormat="1" applyFont="1" applyFill="1" applyBorder="1" applyAlignment="1">
      <alignment horizontal="right"/>
    </xf>
    <xf numFmtId="168" fontId="183" fillId="59" borderId="67" xfId="452" applyNumberFormat="1" applyFont="1" applyFill="1" applyBorder="1" applyAlignment="1">
      <alignment horizontal="right"/>
    </xf>
    <xf numFmtId="1" fontId="11" fillId="59" borderId="45" xfId="0" applyNumberFormat="1" applyFont="1" applyFill="1" applyBorder="1" applyAlignment="1">
      <alignment horizontal="right"/>
    </xf>
    <xf numFmtId="1" fontId="11" fillId="59" borderId="25" xfId="0" applyNumberFormat="1" applyFont="1" applyFill="1" applyBorder="1" applyAlignment="1">
      <alignment horizontal="right"/>
    </xf>
    <xf numFmtId="3" fontId="8" fillId="59" borderId="64" xfId="452" applyNumberFormat="1" applyFont="1" applyFill="1" applyBorder="1" applyAlignment="1">
      <alignment horizontal="right"/>
    </xf>
    <xf numFmtId="3" fontId="8" fillId="59" borderId="67" xfId="452" applyNumberFormat="1" applyFont="1" applyFill="1" applyBorder="1" applyAlignment="1">
      <alignment horizontal="right"/>
    </xf>
    <xf numFmtId="3" fontId="8" fillId="59" borderId="43" xfId="452" applyNumberFormat="1" applyFont="1" applyFill="1" applyBorder="1" applyAlignment="1">
      <alignment horizontal="right"/>
    </xf>
    <xf numFmtId="168" fontId="11" fillId="59" borderId="64" xfId="0" applyNumberFormat="1" applyFont="1" applyFill="1" applyBorder="1" applyAlignment="1">
      <alignment horizontal="right"/>
    </xf>
    <xf numFmtId="168" fontId="11" fillId="59" borderId="67" xfId="0" applyNumberFormat="1" applyFont="1" applyFill="1" applyBorder="1" applyAlignment="1">
      <alignment horizontal="right"/>
    </xf>
    <xf numFmtId="168" fontId="11" fillId="59" borderId="45" xfId="0" applyNumberFormat="1" applyFont="1" applyFill="1" applyBorder="1" applyAlignment="1">
      <alignment horizontal="right"/>
    </xf>
    <xf numFmtId="168" fontId="183" fillId="59" borderId="43" xfId="452" applyNumberFormat="1" applyFont="1" applyFill="1" applyBorder="1" applyAlignment="1">
      <alignment horizontal="right"/>
    </xf>
    <xf numFmtId="168" fontId="11" fillId="59" borderId="70" xfId="452" applyNumberFormat="1" applyFont="1" applyFill="1" applyBorder="1" applyAlignment="1">
      <alignment horizontal="right"/>
    </xf>
    <xf numFmtId="168" fontId="11" fillId="59" borderId="49" xfId="452" applyNumberFormat="1" applyFont="1" applyFill="1" applyBorder="1" applyAlignment="1">
      <alignment horizontal="right"/>
    </xf>
    <xf numFmtId="168" fontId="11" fillId="59" borderId="89" xfId="452" applyNumberFormat="1" applyFont="1" applyFill="1" applyBorder="1" applyAlignment="1">
      <alignment horizontal="right"/>
    </xf>
    <xf numFmtId="168" fontId="11" fillId="0" borderId="45" xfId="0" applyNumberFormat="1" applyFont="1" applyBorder="1" applyAlignment="1">
      <alignment horizontal="right"/>
    </xf>
    <xf numFmtId="168" fontId="11" fillId="0" borderId="64" xfId="0" applyNumberFormat="1" applyFont="1" applyBorder="1" applyAlignment="1">
      <alignment horizontal="right"/>
    </xf>
    <xf numFmtId="168" fontId="11" fillId="0" borderId="67" xfId="0" applyNumberFormat="1" applyFont="1" applyBorder="1" applyAlignment="1">
      <alignment horizontal="right"/>
    </xf>
    <xf numFmtId="168" fontId="11" fillId="0" borderId="64" xfId="452" applyNumberFormat="1" applyFont="1" applyBorder="1" applyAlignment="1">
      <alignment horizontal="right"/>
    </xf>
    <xf numFmtId="168" fontId="11" fillId="0" borderId="67" xfId="452" applyNumberFormat="1" applyFont="1" applyBorder="1" applyAlignment="1">
      <alignment horizontal="right"/>
    </xf>
    <xf numFmtId="168" fontId="11" fillId="0" borderId="45" xfId="452" applyNumberFormat="1" applyFont="1" applyBorder="1" applyAlignment="1">
      <alignment horizontal="right"/>
    </xf>
    <xf numFmtId="168" fontId="11" fillId="0" borderId="43" xfId="452" applyNumberFormat="1" applyFont="1" applyBorder="1" applyAlignment="1">
      <alignment horizontal="right"/>
    </xf>
    <xf numFmtId="168" fontId="183" fillId="0" borderId="45" xfId="452" applyNumberFormat="1" applyFont="1" applyBorder="1" applyAlignment="1">
      <alignment horizontal="right"/>
    </xf>
    <xf numFmtId="168" fontId="82" fillId="59" borderId="45" xfId="452" applyNumberFormat="1" applyFont="1" applyFill="1" applyBorder="1" applyAlignment="1">
      <alignment horizontal="right"/>
    </xf>
    <xf numFmtId="168" fontId="83" fillId="0" borderId="64" xfId="0" applyNumberFormat="1" applyFont="1" applyBorder="1" applyAlignment="1">
      <alignment horizontal="right"/>
    </xf>
    <xf numFmtId="168" fontId="83" fillId="0" borderId="43" xfId="0" applyNumberFormat="1" applyFont="1" applyBorder="1" applyAlignment="1">
      <alignment horizontal="right"/>
    </xf>
    <xf numFmtId="168" fontId="83" fillId="0" borderId="67" xfId="0" applyNumberFormat="1" applyFont="1" applyBorder="1" applyAlignment="1">
      <alignment horizontal="right"/>
    </xf>
    <xf numFmtId="168" fontId="83" fillId="59" borderId="45" xfId="0" applyNumberFormat="1" applyFont="1" applyFill="1" applyBorder="1" applyAlignment="1">
      <alignment horizontal="right"/>
    </xf>
    <xf numFmtId="168" fontId="83" fillId="0" borderId="45" xfId="0" applyNumberFormat="1" applyFont="1" applyBorder="1" applyAlignment="1">
      <alignment horizontal="right"/>
    </xf>
    <xf numFmtId="168" fontId="83" fillId="59" borderId="64" xfId="0" applyNumberFormat="1" applyFont="1" applyFill="1" applyBorder="1" applyAlignment="1">
      <alignment horizontal="right"/>
    </xf>
    <xf numFmtId="168" fontId="83" fillId="59" borderId="67" xfId="0" applyNumberFormat="1" applyFont="1" applyFill="1" applyBorder="1" applyAlignment="1">
      <alignment horizontal="right"/>
    </xf>
    <xf numFmtId="168" fontId="8" fillId="0" borderId="45" xfId="452" applyNumberFormat="1" applyFont="1" applyBorder="1" applyAlignment="1">
      <alignment horizontal="right"/>
    </xf>
    <xf numFmtId="0" fontId="11" fillId="0" borderId="45" xfId="0" applyFont="1" applyBorder="1" applyAlignment="1">
      <alignment horizontal="right"/>
    </xf>
    <xf numFmtId="168" fontId="8" fillId="0" borderId="64" xfId="452" applyNumberFormat="1" applyFont="1" applyBorder="1" applyAlignment="1">
      <alignment horizontal="right"/>
    </xf>
    <xf numFmtId="168" fontId="8" fillId="0" borderId="67" xfId="452" applyNumberFormat="1" applyFont="1" applyBorder="1" applyAlignment="1">
      <alignment horizontal="right"/>
    </xf>
    <xf numFmtId="168" fontId="8" fillId="0" borderId="25" xfId="452" applyNumberFormat="1" applyFont="1" applyBorder="1" applyAlignment="1">
      <alignment horizontal="right"/>
    </xf>
    <xf numFmtId="168" fontId="8" fillId="0" borderId="49" xfId="452" applyNumberFormat="1" applyFont="1" applyBorder="1" applyAlignment="1">
      <alignment horizontal="right"/>
    </xf>
    <xf numFmtId="168" fontId="8" fillId="59" borderId="25" xfId="452" applyNumberFormat="1" applyFont="1" applyFill="1" applyBorder="1" applyAlignment="1">
      <alignment horizontal="right"/>
    </xf>
    <xf numFmtId="168" fontId="11" fillId="0" borderId="70" xfId="452" applyNumberFormat="1" applyFont="1" applyBorder="1" applyAlignment="1">
      <alignment horizontal="right"/>
    </xf>
    <xf numFmtId="1" fontId="11" fillId="0" borderId="67" xfId="452" applyNumberFormat="1" applyFont="1" applyBorder="1" applyAlignment="1">
      <alignment horizontal="right"/>
    </xf>
    <xf numFmtId="168" fontId="8" fillId="0" borderId="70" xfId="452" applyNumberFormat="1" applyFont="1" applyBorder="1" applyAlignment="1">
      <alignment horizontal="right"/>
    </xf>
    <xf numFmtId="168" fontId="8" fillId="0" borderId="43" xfId="452" applyNumberFormat="1" applyFont="1" applyBorder="1" applyAlignment="1">
      <alignment horizontal="right"/>
    </xf>
    <xf numFmtId="168" fontId="11" fillId="0" borderId="25" xfId="452" applyNumberFormat="1" applyFont="1" applyBorder="1" applyAlignment="1">
      <alignment horizontal="right"/>
    </xf>
    <xf numFmtId="1" fontId="11" fillId="59" borderId="43" xfId="0" applyNumberFormat="1" applyFont="1" applyFill="1" applyBorder="1" applyAlignment="1">
      <alignment horizontal="right"/>
    </xf>
    <xf numFmtId="1" fontId="11" fillId="59" borderId="67" xfId="0" applyNumberFormat="1" applyFont="1" applyFill="1" applyBorder="1" applyAlignment="1">
      <alignment horizontal="right"/>
    </xf>
    <xf numFmtId="168" fontId="8" fillId="87" borderId="67" xfId="452" applyNumberFormat="1" applyFont="1" applyFill="1" applyBorder="1" applyAlignment="1">
      <alignment horizontal="right"/>
    </xf>
    <xf numFmtId="168" fontId="8" fillId="59" borderId="70" xfId="452" applyNumberFormat="1" applyFont="1" applyFill="1" applyBorder="1" applyAlignment="1">
      <alignment horizontal="right"/>
    </xf>
    <xf numFmtId="2" fontId="85" fillId="0" borderId="45" xfId="452" applyNumberFormat="1" applyFont="1" applyBorder="1" applyAlignment="1">
      <alignment horizontal="right"/>
    </xf>
    <xf numFmtId="2" fontId="85" fillId="0" borderId="46" xfId="452" applyNumberFormat="1" applyFont="1" applyBorder="1" applyAlignment="1">
      <alignment horizontal="right"/>
    </xf>
    <xf numFmtId="2" fontId="8" fillId="0" borderId="45" xfId="452" applyNumberFormat="1" applyFont="1" applyBorder="1" applyAlignment="1">
      <alignment horizontal="right"/>
    </xf>
    <xf numFmtId="2" fontId="8" fillId="0" borderId="25" xfId="452" applyNumberFormat="1" applyFont="1" applyBorder="1" applyAlignment="1">
      <alignment horizontal="right"/>
    </xf>
    <xf numFmtId="168" fontId="11" fillId="59" borderId="25" xfId="452" applyNumberFormat="1" applyFont="1" applyFill="1" applyBorder="1" applyAlignment="1">
      <alignment horizontal="right"/>
    </xf>
    <xf numFmtId="1" fontId="8" fillId="59" borderId="43" xfId="452" applyNumberFormat="1" applyFont="1" applyFill="1" applyBorder="1" applyAlignment="1">
      <alignment horizontal="right"/>
    </xf>
    <xf numFmtId="1" fontId="8" fillId="59" borderId="67" xfId="452" applyNumberFormat="1" applyFont="1" applyFill="1" applyBorder="1" applyAlignment="1">
      <alignment horizontal="right"/>
    </xf>
    <xf numFmtId="1" fontId="8" fillId="59" borderId="70" xfId="452" applyNumberFormat="1" applyFont="1" applyFill="1" applyBorder="1" applyAlignment="1">
      <alignment horizontal="right"/>
    </xf>
    <xf numFmtId="1" fontId="8" fillId="59" borderId="64" xfId="452" applyNumberFormat="1" applyFont="1" applyFill="1" applyBorder="1" applyAlignment="1">
      <alignment horizontal="right"/>
    </xf>
    <xf numFmtId="1" fontId="8" fillId="59" borderId="45" xfId="452" applyNumberFormat="1" applyFont="1" applyFill="1" applyBorder="1" applyAlignment="1">
      <alignment horizontal="right"/>
    </xf>
    <xf numFmtId="1" fontId="82" fillId="59" borderId="70" xfId="452" applyNumberFormat="1" applyFont="1" applyFill="1" applyBorder="1" applyAlignment="1">
      <alignment horizontal="right"/>
    </xf>
    <xf numFmtId="1" fontId="8" fillId="59" borderId="89" xfId="452" applyNumberFormat="1" applyFont="1" applyFill="1" applyBorder="1" applyAlignment="1">
      <alignment horizontal="right"/>
    </xf>
    <xf numFmtId="1" fontId="183" fillId="59" borderId="89" xfId="452" applyNumberFormat="1" applyFont="1" applyFill="1" applyBorder="1" applyAlignment="1">
      <alignment horizontal="right"/>
    </xf>
    <xf numFmtId="1" fontId="82" fillId="59" borderId="67" xfId="452" applyNumberFormat="1" applyFont="1" applyFill="1" applyBorder="1" applyAlignment="1">
      <alignment horizontal="right"/>
    </xf>
    <xf numFmtId="1" fontId="8" fillId="59" borderId="49" xfId="452" applyNumberFormat="1" applyFont="1" applyFill="1" applyBorder="1" applyAlignment="1">
      <alignment horizontal="right"/>
    </xf>
    <xf numFmtId="1" fontId="11" fillId="0" borderId="77" xfId="452" applyNumberFormat="1" applyFont="1" applyBorder="1" applyAlignment="1">
      <alignment horizontal="right"/>
    </xf>
    <xf numFmtId="1" fontId="8" fillId="59" borderId="25" xfId="452" applyNumberFormat="1" applyFont="1" applyFill="1" applyBorder="1" applyAlignment="1">
      <alignment horizontal="right"/>
    </xf>
    <xf numFmtId="0" fontId="8" fillId="59" borderId="43" xfId="452" applyFont="1" applyFill="1" applyBorder="1" applyAlignment="1">
      <alignment horizontal="right"/>
    </xf>
    <xf numFmtId="0" fontId="8" fillId="59" borderId="45" xfId="452" applyFont="1" applyFill="1" applyBorder="1" applyAlignment="1">
      <alignment horizontal="right"/>
    </xf>
    <xf numFmtId="0" fontId="8" fillId="59" borderId="67" xfId="452" applyFont="1" applyFill="1" applyBorder="1" applyAlignment="1">
      <alignment horizontal="right"/>
    </xf>
    <xf numFmtId="49" fontId="8" fillId="59" borderId="43" xfId="452" applyNumberFormat="1" applyFont="1" applyFill="1" applyBorder="1" applyAlignment="1">
      <alignment horizontal="right"/>
    </xf>
    <xf numFmtId="0" fontId="8" fillId="59" borderId="64" xfId="452" applyFont="1" applyFill="1" applyBorder="1" applyAlignment="1">
      <alignment horizontal="right"/>
    </xf>
    <xf numFmtId="49" fontId="8" fillId="59" borderId="64" xfId="452" applyNumberFormat="1" applyFont="1" applyFill="1" applyBorder="1" applyAlignment="1">
      <alignment horizontal="right"/>
    </xf>
    <xf numFmtId="0" fontId="8" fillId="59" borderId="25" xfId="452" applyFont="1" applyFill="1" applyBorder="1" applyAlignment="1">
      <alignment horizontal="right"/>
    </xf>
    <xf numFmtId="49" fontId="83" fillId="59" borderId="64" xfId="452" applyNumberFormat="1" applyFont="1" applyFill="1" applyBorder="1" applyAlignment="1">
      <alignment horizontal="right"/>
    </xf>
    <xf numFmtId="49" fontId="8" fillId="59" borderId="45" xfId="452" applyNumberFormat="1" applyFont="1" applyFill="1" applyBorder="1" applyAlignment="1">
      <alignment horizontal="right"/>
    </xf>
    <xf numFmtId="49" fontId="8" fillId="0" borderId="45" xfId="452" applyNumberFormat="1" applyFont="1" applyBorder="1" applyAlignment="1">
      <alignment horizontal="right"/>
    </xf>
    <xf numFmtId="49" fontId="8" fillId="59" borderId="25" xfId="452" applyNumberFormat="1" applyFont="1" applyFill="1" applyBorder="1" applyAlignment="1">
      <alignment horizontal="right"/>
    </xf>
    <xf numFmtId="49" fontId="8" fillId="59" borderId="67" xfId="452" applyNumberFormat="1" applyFont="1" applyFill="1" applyBorder="1" applyAlignment="1">
      <alignment horizontal="right"/>
    </xf>
    <xf numFmtId="49" fontId="11" fillId="59" borderId="43" xfId="452" applyNumberFormat="1" applyFont="1" applyFill="1" applyBorder="1" applyAlignment="1">
      <alignment horizontal="right"/>
    </xf>
    <xf numFmtId="49" fontId="11" fillId="59" borderId="45" xfId="452" applyNumberFormat="1" applyFont="1" applyFill="1" applyBorder="1" applyAlignment="1">
      <alignment horizontal="right"/>
    </xf>
    <xf numFmtId="49" fontId="11" fillId="59" borderId="25" xfId="452" applyNumberFormat="1" applyFont="1" applyFill="1" applyBorder="1" applyAlignment="1">
      <alignment horizontal="right"/>
    </xf>
    <xf numFmtId="0" fontId="11" fillId="59" borderId="67" xfId="1408" applyFont="1" applyFill="1" applyBorder="1" applyAlignment="1">
      <alignment horizontal="right"/>
    </xf>
    <xf numFmtId="0" fontId="11" fillId="59" borderId="64" xfId="1408" applyFont="1" applyFill="1" applyBorder="1" applyAlignment="1">
      <alignment horizontal="right"/>
    </xf>
    <xf numFmtId="0" fontId="11" fillId="59" borderId="43" xfId="0" applyFont="1" applyFill="1" applyBorder="1" applyAlignment="1">
      <alignment horizontal="right"/>
    </xf>
    <xf numFmtId="0" fontId="11" fillId="59" borderId="64" xfId="0" applyFont="1" applyFill="1" applyBorder="1" applyAlignment="1">
      <alignment horizontal="right"/>
    </xf>
    <xf numFmtId="0" fontId="8" fillId="91" borderId="43" xfId="0" applyFont="1" applyFill="1" applyBorder="1" applyAlignment="1">
      <alignment horizontal="right"/>
    </xf>
    <xf numFmtId="0" fontId="8" fillId="91" borderId="64" xfId="0" applyFont="1" applyFill="1" applyBorder="1" applyAlignment="1">
      <alignment horizontal="right"/>
    </xf>
    <xf numFmtId="0" fontId="8" fillId="91" borderId="67" xfId="0" applyFont="1" applyFill="1" applyBorder="1" applyAlignment="1">
      <alignment horizontal="right"/>
    </xf>
    <xf numFmtId="1" fontId="183" fillId="59" borderId="43" xfId="452" applyNumberFormat="1" applyFont="1" applyFill="1" applyBorder="1" applyAlignment="1">
      <alignment horizontal="right"/>
    </xf>
    <xf numFmtId="1" fontId="85" fillId="59" borderId="64" xfId="452" applyNumberFormat="1" applyFont="1" applyFill="1" applyBorder="1" applyAlignment="1">
      <alignment horizontal="right"/>
    </xf>
    <xf numFmtId="49" fontId="85" fillId="59" borderId="64" xfId="452" applyNumberFormat="1" applyFont="1" applyFill="1" applyBorder="1" applyAlignment="1">
      <alignment horizontal="right"/>
    </xf>
    <xf numFmtId="1" fontId="11" fillId="59" borderId="43" xfId="452" applyNumberFormat="1" applyFont="1" applyFill="1" applyBorder="1" applyAlignment="1">
      <alignment horizontal="right"/>
    </xf>
    <xf numFmtId="1" fontId="183" fillId="59" borderId="64" xfId="452" applyNumberFormat="1" applyFont="1" applyFill="1" applyBorder="1" applyAlignment="1">
      <alignment horizontal="right"/>
    </xf>
    <xf numFmtId="1" fontId="11" fillId="59" borderId="45" xfId="452" applyNumberFormat="1" applyFont="1" applyFill="1" applyBorder="1" applyAlignment="1">
      <alignment horizontal="right"/>
    </xf>
    <xf numFmtId="49" fontId="183" fillId="59" borderId="45" xfId="452" applyNumberFormat="1" applyFont="1" applyFill="1" applyBorder="1" applyAlignment="1">
      <alignment horizontal="right"/>
    </xf>
    <xf numFmtId="49" fontId="183" fillId="59" borderId="64" xfId="452" applyNumberFormat="1" applyFont="1" applyFill="1" applyBorder="1" applyAlignment="1">
      <alignment horizontal="right"/>
    </xf>
    <xf numFmtId="49" fontId="11" fillId="59" borderId="64" xfId="452" applyNumberFormat="1" applyFont="1" applyFill="1" applyBorder="1" applyAlignment="1">
      <alignment horizontal="right"/>
    </xf>
    <xf numFmtId="49" fontId="11" fillId="0" borderId="45" xfId="452" applyNumberFormat="1" applyFont="1" applyBorder="1" applyAlignment="1">
      <alignment horizontal="right"/>
    </xf>
    <xf numFmtId="1" fontId="8" fillId="0" borderId="67" xfId="459" applyNumberFormat="1" applyFont="1" applyBorder="1" applyAlignment="1">
      <alignment horizontal="right"/>
    </xf>
    <xf numFmtId="49" fontId="8" fillId="59" borderId="70" xfId="452" applyNumberFormat="1" applyFont="1" applyFill="1" applyBorder="1" applyAlignment="1">
      <alignment horizontal="right"/>
    </xf>
    <xf numFmtId="1" fontId="8" fillId="59" borderId="43" xfId="459" applyNumberFormat="1" applyFont="1" applyFill="1" applyBorder="1" applyAlignment="1">
      <alignment horizontal="right"/>
    </xf>
    <xf numFmtId="1" fontId="8" fillId="59" borderId="64" xfId="459" applyNumberFormat="1" applyFont="1" applyFill="1" applyBorder="1" applyAlignment="1">
      <alignment horizontal="right"/>
    </xf>
    <xf numFmtId="1" fontId="8" fillId="59" borderId="67" xfId="459" applyNumberFormat="1" applyFont="1" applyFill="1" applyBorder="1" applyAlignment="1">
      <alignment horizontal="right"/>
    </xf>
    <xf numFmtId="1" fontId="8" fillId="59" borderId="49" xfId="1408" applyNumberFormat="1" applyFont="1" applyFill="1" applyBorder="1" applyAlignment="1">
      <alignment horizontal="right"/>
    </xf>
    <xf numFmtId="1" fontId="8" fillId="59" borderId="64" xfId="1408" applyNumberFormat="1" applyFont="1" applyFill="1" applyBorder="1" applyAlignment="1">
      <alignment horizontal="right"/>
    </xf>
    <xf numFmtId="1" fontId="8" fillId="59" borderId="67" xfId="1408" applyNumberFormat="1" applyFont="1" applyFill="1" applyBorder="1" applyAlignment="1">
      <alignment horizontal="right"/>
    </xf>
    <xf numFmtId="3" fontId="11" fillId="59" borderId="64" xfId="1408" applyNumberFormat="1" applyFont="1" applyFill="1" applyBorder="1" applyAlignment="1">
      <alignment horizontal="right"/>
    </xf>
    <xf numFmtId="1" fontId="11" fillId="59" borderId="64" xfId="452" applyNumberFormat="1" applyFont="1" applyFill="1" applyBorder="1" applyAlignment="1">
      <alignment horizontal="right"/>
    </xf>
    <xf numFmtId="1" fontId="11" fillId="59" borderId="67" xfId="452" applyNumberFormat="1" applyFont="1" applyFill="1" applyBorder="1" applyAlignment="1">
      <alignment horizontal="right"/>
    </xf>
    <xf numFmtId="1" fontId="8" fillId="59" borderId="43" xfId="1408" applyNumberFormat="1" applyFont="1" applyFill="1" applyBorder="1" applyAlignment="1">
      <alignment horizontal="right"/>
    </xf>
    <xf numFmtId="1" fontId="8" fillId="59" borderId="45" xfId="1408" applyNumberFormat="1" applyFont="1" applyFill="1" applyBorder="1" applyAlignment="1">
      <alignment horizontal="right"/>
    </xf>
    <xf numFmtId="1" fontId="11" fillId="59" borderId="43" xfId="1408" applyNumberFormat="1" applyFont="1" applyFill="1" applyBorder="1" applyAlignment="1">
      <alignment horizontal="right"/>
    </xf>
    <xf numFmtId="1" fontId="11" fillId="59" borderId="64" xfId="1408" applyNumberFormat="1" applyFont="1" applyFill="1" applyBorder="1" applyAlignment="1">
      <alignment horizontal="right"/>
    </xf>
    <xf numFmtId="1" fontId="85" fillId="0" borderId="43" xfId="0" applyNumberFormat="1" applyFont="1" applyBorder="1" applyAlignment="1">
      <alignment horizontal="right"/>
    </xf>
    <xf numFmtId="1" fontId="85" fillId="0" borderId="67" xfId="0" applyNumberFormat="1" applyFont="1" applyBorder="1" applyAlignment="1">
      <alignment horizontal="right"/>
    </xf>
    <xf numFmtId="0" fontId="83" fillId="59" borderId="64" xfId="0" applyFont="1" applyFill="1" applyBorder="1" applyAlignment="1">
      <alignment horizontal="right"/>
    </xf>
    <xf numFmtId="49" fontId="82" fillId="59" borderId="64" xfId="452" applyNumberFormat="1" applyFont="1" applyFill="1" applyBorder="1" applyAlignment="1">
      <alignment horizontal="right"/>
    </xf>
    <xf numFmtId="1" fontId="85" fillId="59" borderId="43" xfId="452" applyNumberFormat="1" applyFont="1" applyFill="1" applyBorder="1" applyAlignment="1">
      <alignment horizontal="right"/>
    </xf>
    <xf numFmtId="0" fontId="85" fillId="59" borderId="70" xfId="1408" applyFont="1" applyFill="1" applyBorder="1" applyAlignment="1">
      <alignment horizontal="right"/>
    </xf>
    <xf numFmtId="0" fontId="85" fillId="59" borderId="67" xfId="1408" applyFont="1" applyFill="1" applyBorder="1" applyAlignment="1">
      <alignment horizontal="right"/>
    </xf>
    <xf numFmtId="1" fontId="183" fillId="59" borderId="67" xfId="452" applyNumberFormat="1" applyFont="1" applyFill="1" applyBorder="1" applyAlignment="1">
      <alignment horizontal="right"/>
    </xf>
    <xf numFmtId="0" fontId="11" fillId="59" borderId="49" xfId="1408" applyFont="1" applyFill="1" applyBorder="1" applyAlignment="1">
      <alignment horizontal="right"/>
    </xf>
    <xf numFmtId="1" fontId="85" fillId="59" borderId="67" xfId="452" applyNumberFormat="1" applyFont="1" applyFill="1" applyBorder="1" applyAlignment="1">
      <alignment horizontal="right"/>
    </xf>
    <xf numFmtId="1" fontId="85" fillId="59" borderId="45" xfId="452" applyNumberFormat="1" applyFont="1" applyFill="1" applyBorder="1" applyAlignment="1">
      <alignment horizontal="right"/>
    </xf>
    <xf numFmtId="0" fontId="11" fillId="59" borderId="43" xfId="1408" applyFont="1" applyFill="1" applyBorder="1" applyAlignment="1">
      <alignment horizontal="right"/>
    </xf>
    <xf numFmtId="0" fontId="11" fillId="0" borderId="67" xfId="1408" applyFont="1" applyBorder="1" applyAlignment="1">
      <alignment horizontal="right"/>
    </xf>
    <xf numFmtId="0" fontId="11" fillId="0" borderId="43" xfId="1408" applyFont="1" applyBorder="1" applyAlignment="1">
      <alignment horizontal="right"/>
    </xf>
    <xf numFmtId="0" fontId="11" fillId="0" borderId="64" xfId="1408" applyFont="1" applyBorder="1" applyAlignment="1">
      <alignment horizontal="right"/>
    </xf>
    <xf numFmtId="0" fontId="11" fillId="0" borderId="70" xfId="1408" applyFont="1" applyBorder="1" applyAlignment="1">
      <alignment horizontal="right"/>
    </xf>
    <xf numFmtId="0" fontId="11" fillId="0" borderId="45" xfId="1408" applyFont="1" applyBorder="1" applyAlignment="1">
      <alignment horizontal="right"/>
    </xf>
    <xf numFmtId="1" fontId="11" fillId="59" borderId="64" xfId="0" applyNumberFormat="1" applyFont="1" applyFill="1" applyBorder="1" applyAlignment="1">
      <alignment horizontal="right"/>
    </xf>
    <xf numFmtId="1" fontId="11" fillId="59" borderId="77" xfId="0" applyNumberFormat="1" applyFont="1" applyFill="1" applyBorder="1" applyAlignment="1">
      <alignment horizontal="right"/>
    </xf>
    <xf numFmtId="0" fontId="11" fillId="59" borderId="25" xfId="1408" applyFont="1" applyFill="1" applyBorder="1" applyAlignment="1">
      <alignment horizontal="right"/>
    </xf>
    <xf numFmtId="0" fontId="183" fillId="0" borderId="64" xfId="1408" applyFont="1" applyBorder="1" applyAlignment="1">
      <alignment horizontal="right"/>
    </xf>
    <xf numFmtId="0" fontId="183" fillId="0" borderId="67" xfId="1408" applyFont="1" applyBorder="1" applyAlignment="1">
      <alignment horizontal="right"/>
    </xf>
    <xf numFmtId="1" fontId="8" fillId="59" borderId="77" xfId="452" applyNumberFormat="1" applyFont="1" applyFill="1" applyBorder="1" applyAlignment="1">
      <alignment horizontal="right"/>
    </xf>
    <xf numFmtId="3" fontId="11" fillId="59" borderId="77" xfId="1408" applyNumberFormat="1" applyFont="1" applyFill="1" applyBorder="1" applyAlignment="1">
      <alignment horizontal="right"/>
    </xf>
    <xf numFmtId="1" fontId="11" fillId="0" borderId="43" xfId="452" applyNumberFormat="1" applyFont="1" applyBorder="1" applyAlignment="1">
      <alignment horizontal="right"/>
    </xf>
    <xf numFmtId="1" fontId="11" fillId="0" borderId="64" xfId="452" applyNumberFormat="1" applyFont="1" applyBorder="1" applyAlignment="1">
      <alignment horizontal="right"/>
    </xf>
    <xf numFmtId="1" fontId="11" fillId="0" borderId="45" xfId="452" applyNumberFormat="1" applyFont="1" applyBorder="1" applyAlignment="1">
      <alignment horizontal="right"/>
    </xf>
    <xf numFmtId="1" fontId="183" fillId="59" borderId="43" xfId="0" applyNumberFormat="1" applyFont="1" applyFill="1" applyBorder="1" applyAlignment="1">
      <alignment horizontal="right"/>
    </xf>
    <xf numFmtId="1" fontId="183" fillId="59" borderId="25" xfId="0" applyNumberFormat="1" applyFont="1" applyFill="1" applyBorder="1" applyAlignment="1">
      <alignment horizontal="right"/>
    </xf>
    <xf numFmtId="3" fontId="11" fillId="59" borderId="43" xfId="1408" applyNumberFormat="1" applyFont="1" applyFill="1" applyBorder="1" applyAlignment="1">
      <alignment horizontal="right"/>
    </xf>
    <xf numFmtId="3" fontId="11" fillId="59" borderId="67" xfId="1408" applyNumberFormat="1" applyFont="1" applyFill="1" applyBorder="1" applyAlignment="1">
      <alignment horizontal="right"/>
    </xf>
    <xf numFmtId="1" fontId="8" fillId="0" borderId="43" xfId="452" applyNumberFormat="1" applyFont="1" applyBorder="1" applyAlignment="1">
      <alignment horizontal="right"/>
    </xf>
    <xf numFmtId="1" fontId="8" fillId="0" borderId="64" xfId="452" applyNumberFormat="1" applyFont="1" applyBorder="1" applyAlignment="1">
      <alignment horizontal="right"/>
    </xf>
    <xf numFmtId="3" fontId="11" fillId="0" borderId="77" xfId="1408" applyNumberFormat="1" applyFont="1" applyBorder="1" applyAlignment="1">
      <alignment horizontal="right"/>
    </xf>
    <xf numFmtId="0" fontId="11" fillId="59" borderId="77" xfId="1408" applyFont="1" applyFill="1" applyBorder="1" applyAlignment="1">
      <alignment horizontal="right"/>
    </xf>
    <xf numFmtId="1" fontId="11" fillId="59" borderId="49" xfId="452" applyNumberFormat="1" applyFont="1" applyFill="1" applyBorder="1" applyAlignment="1">
      <alignment horizontal="right"/>
    </xf>
    <xf numFmtId="3" fontId="11" fillId="59" borderId="45" xfId="1408" applyNumberFormat="1" applyFont="1" applyFill="1" applyBorder="1" applyAlignment="1">
      <alignment horizontal="right"/>
    </xf>
    <xf numFmtId="3" fontId="11" fillId="0" borderId="64" xfId="1408" applyNumberFormat="1" applyFont="1" applyBorder="1" applyAlignment="1">
      <alignment horizontal="right"/>
    </xf>
    <xf numFmtId="3" fontId="11" fillId="0" borderId="70" xfId="1408" applyNumberFormat="1" applyFont="1" applyBorder="1" applyAlignment="1">
      <alignment horizontal="right"/>
    </xf>
    <xf numFmtId="1" fontId="11" fillId="59" borderId="70" xfId="452" applyNumberFormat="1" applyFont="1" applyFill="1" applyBorder="1" applyAlignment="1">
      <alignment horizontal="right"/>
    </xf>
    <xf numFmtId="1" fontId="183" fillId="59" borderId="67" xfId="1131" applyNumberFormat="1" applyFont="1" applyFill="1" applyBorder="1" applyAlignment="1">
      <alignment horizontal="right"/>
    </xf>
    <xf numFmtId="1" fontId="11" fillId="59" borderId="45" xfId="1131" applyNumberFormat="1" applyFont="1" applyFill="1" applyBorder="1" applyAlignment="1">
      <alignment horizontal="right"/>
    </xf>
    <xf numFmtId="1" fontId="11" fillId="59" borderId="67" xfId="1131" applyNumberFormat="1" applyFont="1" applyFill="1" applyBorder="1" applyAlignment="1">
      <alignment horizontal="right"/>
    </xf>
    <xf numFmtId="3" fontId="85" fillId="59" borderId="77" xfId="1408" applyNumberFormat="1" applyFont="1" applyFill="1" applyBorder="1" applyAlignment="1">
      <alignment horizontal="right"/>
    </xf>
    <xf numFmtId="1" fontId="8" fillId="0" borderId="77" xfId="452" applyNumberFormat="1" applyFont="1" applyBorder="1" applyAlignment="1">
      <alignment horizontal="right"/>
    </xf>
    <xf numFmtId="1" fontId="8" fillId="0" borderId="67" xfId="452" applyNumberFormat="1" applyFont="1" applyBorder="1" applyAlignment="1">
      <alignment horizontal="right"/>
    </xf>
    <xf numFmtId="1" fontId="85" fillId="0" borderId="43" xfId="452" applyNumberFormat="1" applyFont="1" applyBorder="1" applyAlignment="1">
      <alignment horizontal="right"/>
    </xf>
    <xf numFmtId="1" fontId="85" fillId="0" borderId="64" xfId="452" applyNumberFormat="1" applyFont="1" applyBorder="1" applyAlignment="1">
      <alignment horizontal="right"/>
    </xf>
    <xf numFmtId="1" fontId="8" fillId="0" borderId="64" xfId="457" applyNumberFormat="1" applyFont="1" applyBorder="1" applyAlignment="1">
      <alignment horizontal="right"/>
    </xf>
    <xf numFmtId="168" fontId="183" fillId="59" borderId="77" xfId="452" applyNumberFormat="1" applyFont="1" applyFill="1" applyBorder="1" applyAlignment="1">
      <alignment horizontal="right"/>
    </xf>
    <xf numFmtId="168" fontId="8" fillId="59" borderId="77" xfId="457" applyNumberFormat="1" applyFont="1" applyFill="1" applyBorder="1" applyAlignment="1">
      <alignment horizontal="right"/>
    </xf>
    <xf numFmtId="168" fontId="8" fillId="59" borderId="77" xfId="452" applyNumberFormat="1" applyFont="1" applyFill="1" applyBorder="1" applyAlignment="1">
      <alignment horizontal="right"/>
    </xf>
    <xf numFmtId="168" fontId="11" fillId="59" borderId="43" xfId="1408" applyNumberFormat="1" applyFont="1" applyFill="1" applyBorder="1" applyAlignment="1">
      <alignment horizontal="right"/>
    </xf>
    <xf numFmtId="168" fontId="11" fillId="59" borderId="64" xfId="1408" applyNumberFormat="1" applyFont="1" applyFill="1" applyBorder="1" applyAlignment="1">
      <alignment horizontal="right"/>
    </xf>
    <xf numFmtId="168" fontId="11" fillId="59" borderId="67" xfId="1408" applyNumberFormat="1" applyFont="1" applyFill="1" applyBorder="1" applyAlignment="1">
      <alignment horizontal="right"/>
    </xf>
    <xf numFmtId="3" fontId="183" fillId="59" borderId="43" xfId="452" applyNumberFormat="1" applyFont="1" applyFill="1" applyBorder="1" applyAlignment="1">
      <alignment horizontal="right"/>
    </xf>
    <xf numFmtId="3" fontId="183" fillId="59" borderId="64" xfId="452" applyNumberFormat="1" applyFont="1" applyFill="1" applyBorder="1" applyAlignment="1">
      <alignment horizontal="right"/>
    </xf>
    <xf numFmtId="3" fontId="183" fillId="59" borderId="67" xfId="452" applyNumberFormat="1" applyFont="1" applyFill="1" applyBorder="1" applyAlignment="1">
      <alignment horizontal="right"/>
    </xf>
    <xf numFmtId="3" fontId="225" fillId="59" borderId="43" xfId="452" applyNumberFormat="1" applyFont="1" applyFill="1" applyBorder="1" applyAlignment="1">
      <alignment horizontal="right"/>
    </xf>
    <xf numFmtId="3" fontId="226" fillId="59" borderId="43" xfId="452" applyNumberFormat="1" applyFont="1" applyFill="1" applyBorder="1" applyAlignment="1">
      <alignment horizontal="right"/>
    </xf>
    <xf numFmtId="3" fontId="225" fillId="59" borderId="64" xfId="452" applyNumberFormat="1" applyFont="1" applyFill="1" applyBorder="1" applyAlignment="1">
      <alignment horizontal="right"/>
    </xf>
    <xf numFmtId="3" fontId="225" fillId="59" borderId="67" xfId="452" applyNumberFormat="1" applyFont="1" applyFill="1" applyBorder="1" applyAlignment="1">
      <alignment horizontal="right"/>
    </xf>
    <xf numFmtId="3" fontId="183" fillId="59" borderId="77" xfId="1406" applyNumberFormat="1" applyFont="1" applyFill="1" applyBorder="1" applyAlignment="1">
      <alignment horizontal="right"/>
    </xf>
    <xf numFmtId="49" fontId="11" fillId="59" borderId="67" xfId="452" applyNumberFormat="1" applyFont="1" applyFill="1" applyBorder="1" applyAlignment="1">
      <alignment horizontal="right"/>
    </xf>
    <xf numFmtId="49" fontId="8" fillId="59" borderId="77" xfId="452" applyNumberFormat="1" applyFont="1" applyFill="1" applyBorder="1" applyAlignment="1">
      <alignment horizontal="right"/>
    </xf>
    <xf numFmtId="49" fontId="183" fillId="0" borderId="43" xfId="452" applyNumberFormat="1" applyFont="1" applyBorder="1" applyAlignment="1">
      <alignment horizontal="right"/>
    </xf>
    <xf numFmtId="49" fontId="183" fillId="0" borderId="67" xfId="452" applyNumberFormat="1" applyFont="1" applyBorder="1" applyAlignment="1">
      <alignment horizontal="right"/>
    </xf>
    <xf numFmtId="49" fontId="11" fillId="59" borderId="77" xfId="452" applyNumberFormat="1" applyFont="1" applyFill="1" applyBorder="1" applyAlignment="1">
      <alignment horizontal="right"/>
    </xf>
    <xf numFmtId="49" fontId="183" fillId="59" borderId="67" xfId="452" applyNumberFormat="1" applyFont="1" applyFill="1" applyBorder="1" applyAlignment="1">
      <alignment horizontal="right"/>
    </xf>
    <xf numFmtId="49" fontId="8" fillId="59" borderId="43" xfId="457" applyNumberFormat="1" applyFont="1" applyFill="1" applyBorder="1" applyAlignment="1">
      <alignment horizontal="right"/>
    </xf>
    <xf numFmtId="49" fontId="8" fillId="59" borderId="64" xfId="457" applyNumberFormat="1" applyFont="1" applyFill="1" applyBorder="1" applyAlignment="1">
      <alignment horizontal="right"/>
    </xf>
    <xf numFmtId="1" fontId="15" fillId="59" borderId="67" xfId="0" applyNumberFormat="1" applyFont="1" applyFill="1" applyBorder="1" applyAlignment="1">
      <alignment horizontal="right"/>
    </xf>
    <xf numFmtId="49" fontId="8" fillId="59" borderId="77" xfId="457" applyNumberFormat="1" applyFont="1" applyFill="1" applyBorder="1" applyAlignment="1">
      <alignment horizontal="right"/>
    </xf>
    <xf numFmtId="0" fontId="183" fillId="59" borderId="64" xfId="452" applyFont="1" applyFill="1" applyBorder="1" applyAlignment="1">
      <alignment horizontal="right"/>
    </xf>
    <xf numFmtId="1" fontId="12" fillId="59" borderId="0" xfId="452" applyNumberFormat="1" applyFont="1" applyFill="1" applyAlignment="1">
      <alignment horizontal="right"/>
    </xf>
    <xf numFmtId="1" fontId="11" fillId="0" borderId="20" xfId="0" applyNumberFormat="1" applyFont="1" applyBorder="1" applyAlignment="1">
      <alignment horizontal="right"/>
    </xf>
    <xf numFmtId="1" fontId="11" fillId="0" borderId="23" xfId="0" applyNumberFormat="1" applyFont="1" applyBorder="1" applyAlignment="1">
      <alignment horizontal="right"/>
    </xf>
    <xf numFmtId="1" fontId="11" fillId="0" borderId="68" xfId="0" applyNumberFormat="1" applyFont="1" applyBorder="1" applyAlignment="1">
      <alignment horizontal="right"/>
    </xf>
    <xf numFmtId="1" fontId="11" fillId="59" borderId="23" xfId="452" applyNumberFormat="1" applyFont="1" applyFill="1" applyBorder="1" applyAlignment="1">
      <alignment horizontal="right"/>
    </xf>
    <xf numFmtId="1" fontId="11" fillId="59" borderId="20" xfId="452" applyNumberFormat="1" applyFont="1" applyFill="1" applyBorder="1" applyAlignment="1">
      <alignment horizontal="right"/>
    </xf>
    <xf numFmtId="1" fontId="11" fillId="0" borderId="23" xfId="452" applyNumberFormat="1" applyFont="1" applyBorder="1" applyAlignment="1">
      <alignment horizontal="right"/>
    </xf>
    <xf numFmtId="1" fontId="11" fillId="0" borderId="68" xfId="452" applyNumberFormat="1" applyFont="1" applyBorder="1" applyAlignment="1">
      <alignment horizontal="right"/>
    </xf>
    <xf numFmtId="1" fontId="11" fillId="0" borderId="20" xfId="452" applyNumberFormat="1" applyFont="1" applyBorder="1" applyAlignment="1">
      <alignment horizontal="right"/>
    </xf>
    <xf numFmtId="1" fontId="11" fillId="0" borderId="53" xfId="452" applyNumberFormat="1" applyFont="1" applyBorder="1" applyAlignment="1">
      <alignment horizontal="right"/>
    </xf>
    <xf numFmtId="1" fontId="83" fillId="0" borderId="7" xfId="0" applyNumberFormat="1" applyFont="1" applyBorder="1" applyAlignment="1">
      <alignment horizontal="right"/>
    </xf>
    <xf numFmtId="1" fontId="83" fillId="0" borderId="9" xfId="0" applyNumberFormat="1" applyFont="1" applyBorder="1" applyAlignment="1">
      <alignment horizontal="right"/>
    </xf>
    <xf numFmtId="1" fontId="83" fillId="0" borderId="52" xfId="0" applyNumberFormat="1" applyFont="1" applyBorder="1" applyAlignment="1">
      <alignment horizontal="right"/>
    </xf>
    <xf numFmtId="1" fontId="83" fillId="59" borderId="8" xfId="0" applyNumberFormat="1" applyFont="1" applyFill="1" applyBorder="1" applyAlignment="1">
      <alignment horizontal="right"/>
    </xf>
    <xf numFmtId="1" fontId="83" fillId="0" borderId="8" xfId="0" applyNumberFormat="1" applyFont="1" applyBorder="1" applyAlignment="1">
      <alignment horizontal="right"/>
    </xf>
    <xf numFmtId="1" fontId="83" fillId="59" borderId="7" xfId="0" applyNumberFormat="1" applyFont="1" applyFill="1" applyBorder="1" applyAlignment="1">
      <alignment horizontal="right"/>
    </xf>
    <xf numFmtId="1" fontId="83" fillId="59" borderId="52" xfId="0" applyNumberFormat="1" applyFont="1" applyFill="1" applyBorder="1" applyAlignment="1">
      <alignment horizontal="right"/>
    </xf>
    <xf numFmtId="1" fontId="8" fillId="0" borderId="20" xfId="452" applyNumberFormat="1" applyFont="1" applyBorder="1" applyAlignment="1">
      <alignment horizontal="right"/>
    </xf>
    <xf numFmtId="1" fontId="8" fillId="0" borderId="50" xfId="452" applyNumberFormat="1" applyFont="1" applyBorder="1" applyAlignment="1">
      <alignment horizontal="right"/>
    </xf>
    <xf numFmtId="1" fontId="8" fillId="0" borderId="24" xfId="452" applyNumberFormat="1" applyFont="1" applyBorder="1" applyAlignment="1">
      <alignment horizontal="right"/>
    </xf>
    <xf numFmtId="1" fontId="90" fillId="59" borderId="0" xfId="0" applyNumberFormat="1" applyFont="1" applyFill="1" applyAlignment="1">
      <alignment horizontal="right"/>
    </xf>
    <xf numFmtId="1" fontId="89" fillId="88" borderId="0" xfId="453" applyNumberFormat="1" applyFont="1" applyFill="1" applyAlignment="1">
      <alignment horizontal="right"/>
    </xf>
    <xf numFmtId="1" fontId="8" fillId="87" borderId="52" xfId="452" applyNumberFormat="1" applyFont="1" applyFill="1" applyBorder="1" applyAlignment="1">
      <alignment horizontal="right"/>
    </xf>
    <xf numFmtId="1" fontId="85" fillId="0" borderId="8" xfId="452" applyNumberFormat="1" applyFont="1" applyBorder="1" applyAlignment="1">
      <alignment horizontal="right"/>
    </xf>
    <xf numFmtId="1" fontId="8" fillId="91" borderId="9" xfId="0" applyNumberFormat="1" applyFont="1" applyFill="1" applyBorder="1" applyAlignment="1">
      <alignment horizontal="right"/>
    </xf>
    <xf numFmtId="1" fontId="8" fillId="91" borderId="7" xfId="0" applyNumberFormat="1" applyFont="1" applyFill="1" applyBorder="1" applyAlignment="1">
      <alignment horizontal="right"/>
    </xf>
    <xf numFmtId="1" fontId="8" fillId="91" borderId="52" xfId="0" applyNumberFormat="1" applyFont="1" applyFill="1" applyBorder="1" applyAlignment="1">
      <alignment horizontal="right"/>
    </xf>
    <xf numFmtId="1" fontId="8" fillId="91" borderId="0" xfId="0" applyNumberFormat="1" applyFont="1" applyFill="1" applyAlignment="1">
      <alignment horizontal="right"/>
    </xf>
    <xf numFmtId="1" fontId="8" fillId="59" borderId="7" xfId="0" applyNumberFormat="1" applyFont="1" applyFill="1" applyBorder="1" applyAlignment="1">
      <alignment horizontal="right"/>
    </xf>
    <xf numFmtId="1" fontId="83" fillId="59" borderId="9" xfId="0" applyNumberFormat="1" applyFont="1" applyFill="1" applyBorder="1" applyAlignment="1">
      <alignment horizontal="right"/>
    </xf>
    <xf numFmtId="1" fontId="11" fillId="0" borderId="0" xfId="1408" applyNumberFormat="1" applyFont="1" applyAlignment="1">
      <alignment horizontal="right"/>
    </xf>
    <xf numFmtId="1" fontId="11" fillId="59" borderId="50" xfId="1408" applyNumberFormat="1" applyFont="1" applyFill="1" applyBorder="1" applyAlignment="1">
      <alignment horizontal="right"/>
    </xf>
    <xf numFmtId="1" fontId="11" fillId="0" borderId="52" xfId="1408" applyNumberFormat="1" applyFont="1" applyBorder="1" applyAlignment="1">
      <alignment horizontal="right"/>
    </xf>
    <xf numFmtId="1" fontId="11" fillId="0" borderId="9" xfId="1408" applyNumberFormat="1" applyFont="1" applyBorder="1" applyAlignment="1">
      <alignment horizontal="right"/>
    </xf>
    <xf numFmtId="1" fontId="11" fillId="0" borderId="24" xfId="1408" applyNumberFormat="1" applyFont="1" applyBorder="1" applyAlignment="1">
      <alignment horizontal="right"/>
    </xf>
    <xf numFmtId="1" fontId="11" fillId="0" borderId="8" xfId="1408" applyNumberFormat="1" applyFont="1" applyBorder="1" applyAlignment="1">
      <alignment horizontal="right"/>
    </xf>
    <xf numFmtId="1" fontId="183" fillId="0" borderId="9" xfId="1408" applyNumberFormat="1" applyFont="1" applyBorder="1" applyAlignment="1">
      <alignment horizontal="right"/>
    </xf>
    <xf numFmtId="1" fontId="8" fillId="59" borderId="54" xfId="452" applyNumberFormat="1" applyFont="1" applyFill="1" applyBorder="1" applyAlignment="1">
      <alignment horizontal="right"/>
    </xf>
    <xf numFmtId="1" fontId="11" fillId="0" borderId="74" xfId="1408" applyNumberFormat="1" applyFont="1" applyBorder="1" applyAlignment="1">
      <alignment horizontal="right"/>
    </xf>
    <xf numFmtId="1" fontId="85" fillId="59" borderId="74" xfId="1408" applyNumberFormat="1" applyFont="1" applyFill="1" applyBorder="1" applyAlignment="1">
      <alignment horizontal="right"/>
    </xf>
    <xf numFmtId="1" fontId="183" fillId="59" borderId="74" xfId="452" applyNumberFormat="1" applyFont="1" applyFill="1" applyBorder="1" applyAlignment="1">
      <alignment horizontal="right"/>
    </xf>
    <xf numFmtId="1" fontId="11" fillId="59" borderId="0" xfId="1405" applyNumberFormat="1" applyFont="1" applyFill="1" applyAlignment="1">
      <alignment horizontal="right" vertical="center"/>
    </xf>
    <xf numFmtId="1" fontId="226" fillId="59" borderId="52" xfId="452" applyNumberFormat="1" applyFont="1" applyFill="1" applyBorder="1" applyAlignment="1">
      <alignment horizontal="right"/>
    </xf>
    <xf numFmtId="1" fontId="226" fillId="59" borderId="9" xfId="452" applyNumberFormat="1" applyFont="1" applyFill="1" applyBorder="1" applyAlignment="1">
      <alignment horizontal="right"/>
    </xf>
    <xf numFmtId="1" fontId="183" fillId="59" borderId="74" xfId="1406" applyNumberFormat="1" applyFont="1" applyFill="1" applyBorder="1" applyAlignment="1">
      <alignment horizontal="right"/>
    </xf>
    <xf numFmtId="1" fontId="213" fillId="59" borderId="0" xfId="452" applyNumberFormat="1" applyFont="1" applyFill="1" applyAlignment="1">
      <alignment horizontal="right"/>
    </xf>
    <xf numFmtId="1" fontId="213" fillId="59" borderId="0" xfId="1406" applyNumberFormat="1" applyFont="1" applyFill="1" applyAlignment="1">
      <alignment horizontal="right"/>
    </xf>
    <xf numFmtId="1" fontId="25" fillId="59" borderId="0" xfId="452" applyNumberFormat="1" applyFont="1" applyFill="1" applyAlignment="1">
      <alignment horizontal="right" vertical="center"/>
    </xf>
    <xf numFmtId="0" fontId="234" fillId="59" borderId="9" xfId="457" applyFont="1" applyFill="1" applyBorder="1" applyAlignment="1">
      <alignment horizontal="right"/>
    </xf>
    <xf numFmtId="0" fontId="234" fillId="59" borderId="7" xfId="457" applyFont="1" applyFill="1" applyBorder="1" applyAlignment="1">
      <alignment horizontal="right"/>
    </xf>
    <xf numFmtId="0" fontId="234" fillId="59" borderId="52" xfId="457" applyFont="1" applyFill="1" applyBorder="1" applyAlignment="1">
      <alignment horizontal="right"/>
    </xf>
    <xf numFmtId="0" fontId="234" fillId="59" borderId="8" xfId="452" applyFont="1" applyFill="1" applyBorder="1" applyAlignment="1">
      <alignment horizontal="right"/>
    </xf>
    <xf numFmtId="0" fontId="234" fillId="59" borderId="52" xfId="452" applyFont="1" applyFill="1" applyBorder="1" applyAlignment="1">
      <alignment horizontal="right"/>
    </xf>
    <xf numFmtId="0" fontId="234" fillId="91" borderId="9" xfId="0" applyFont="1" applyFill="1" applyBorder="1" applyAlignment="1">
      <alignment horizontal="right"/>
    </xf>
    <xf numFmtId="0" fontId="234" fillId="91" borderId="7" xfId="0" applyFont="1" applyFill="1" applyBorder="1" applyAlignment="1">
      <alignment horizontal="right"/>
    </xf>
    <xf numFmtId="0" fontId="234" fillId="91" borderId="52" xfId="0" applyFont="1" applyFill="1" applyBorder="1" applyAlignment="1">
      <alignment horizontal="right"/>
    </xf>
    <xf numFmtId="49" fontId="234" fillId="59" borderId="9" xfId="452" applyNumberFormat="1" applyFont="1" applyFill="1" applyBorder="1" applyAlignment="1">
      <alignment horizontal="right"/>
    </xf>
    <xf numFmtId="0" fontId="234" fillId="59" borderId="7" xfId="0" applyFont="1" applyFill="1" applyBorder="1" applyAlignment="1">
      <alignment horizontal="right"/>
    </xf>
    <xf numFmtId="49" fontId="234" fillId="59" borderId="52" xfId="452" applyNumberFormat="1" applyFont="1" applyFill="1" applyBorder="1" applyAlignment="1">
      <alignment horizontal="right"/>
    </xf>
    <xf numFmtId="49" fontId="234" fillId="59" borderId="7" xfId="452" applyNumberFormat="1" applyFont="1" applyFill="1" applyBorder="1" applyAlignment="1">
      <alignment horizontal="right"/>
    </xf>
    <xf numFmtId="49" fontId="234" fillId="59" borderId="8" xfId="452" applyNumberFormat="1" applyFont="1" applyFill="1" applyBorder="1" applyAlignment="1">
      <alignment horizontal="right"/>
    </xf>
    <xf numFmtId="49" fontId="235" fillId="59" borderId="9" xfId="452" applyNumberFormat="1" applyFont="1" applyFill="1" applyBorder="1" applyAlignment="1">
      <alignment horizontal="right"/>
    </xf>
    <xf numFmtId="0" fontId="235" fillId="59" borderId="7" xfId="0" applyFont="1" applyFill="1" applyBorder="1" applyAlignment="1">
      <alignment horizontal="right"/>
    </xf>
    <xf numFmtId="49" fontId="235" fillId="59" borderId="52" xfId="452" applyNumberFormat="1" applyFont="1" applyFill="1" applyBorder="1" applyAlignment="1">
      <alignment horizontal="right"/>
    </xf>
    <xf numFmtId="0" fontId="235" fillId="59" borderId="9" xfId="0" applyFont="1" applyFill="1" applyBorder="1" applyAlignment="1">
      <alignment horizontal="right"/>
    </xf>
    <xf numFmtId="49" fontId="235" fillId="59" borderId="7" xfId="452" applyNumberFormat="1" applyFont="1" applyFill="1" applyBorder="1" applyAlignment="1">
      <alignment horizontal="right"/>
    </xf>
    <xf numFmtId="1" fontId="235" fillId="59" borderId="87" xfId="0" applyNumberFormat="1" applyFont="1" applyFill="1" applyBorder="1" applyAlignment="1">
      <alignment horizontal="right"/>
    </xf>
    <xf numFmtId="49" fontId="235" fillId="59" borderId="8" xfId="452" applyNumberFormat="1" applyFont="1" applyFill="1" applyBorder="1" applyAlignment="1">
      <alignment horizontal="right"/>
    </xf>
    <xf numFmtId="49" fontId="235" fillId="59" borderId="54" xfId="452" applyNumberFormat="1" applyFont="1" applyFill="1" applyBorder="1" applyAlignment="1">
      <alignment horizontal="right"/>
    </xf>
    <xf numFmtId="1" fontId="235" fillId="59" borderId="7" xfId="452" applyNumberFormat="1" applyFont="1" applyFill="1" applyBorder="1" applyAlignment="1">
      <alignment horizontal="right"/>
    </xf>
    <xf numFmtId="1" fontId="235" fillId="59" borderId="24" xfId="452" applyNumberFormat="1" applyFont="1" applyFill="1" applyBorder="1" applyAlignment="1">
      <alignment horizontal="right"/>
    </xf>
    <xf numFmtId="168" fontId="85" fillId="59" borderId="43" xfId="457" applyNumberFormat="1" applyFont="1" applyFill="1" applyBorder="1" applyAlignment="1">
      <alignment horizontal="right"/>
    </xf>
    <xf numFmtId="3" fontId="226" fillId="59" borderId="44" xfId="457" applyNumberFormat="1" applyFont="1" applyFill="1" applyBorder="1" applyAlignment="1">
      <alignment horizontal="right"/>
    </xf>
    <xf numFmtId="168" fontId="85" fillId="59" borderId="45" xfId="457" applyNumberFormat="1" applyFont="1" applyFill="1" applyBorder="1" applyAlignment="1">
      <alignment horizontal="right"/>
    </xf>
    <xf numFmtId="3" fontId="226" fillId="59" borderId="63" xfId="457" applyNumberFormat="1" applyFont="1" applyFill="1" applyBorder="1" applyAlignment="1">
      <alignment horizontal="right"/>
    </xf>
    <xf numFmtId="168" fontId="85" fillId="59" borderId="25" xfId="457" applyNumberFormat="1" applyFont="1" applyFill="1" applyBorder="1" applyAlignment="1">
      <alignment horizontal="right"/>
    </xf>
    <xf numFmtId="3" fontId="226" fillId="59" borderId="66" xfId="457" applyNumberFormat="1" applyFont="1" applyFill="1" applyBorder="1" applyAlignment="1">
      <alignment horizontal="right"/>
    </xf>
    <xf numFmtId="4" fontId="8" fillId="0" borderId="65" xfId="452" applyNumberFormat="1" applyFont="1" applyBorder="1" applyAlignment="1">
      <alignment horizontal="right"/>
    </xf>
    <xf numFmtId="4" fontId="183" fillId="0" borderId="46" xfId="452" applyNumberFormat="1" applyFont="1" applyBorder="1" applyAlignment="1">
      <alignment horizontal="right"/>
    </xf>
    <xf numFmtId="4" fontId="183" fillId="0" borderId="44" xfId="452" applyNumberFormat="1" applyFont="1" applyBorder="1" applyAlignment="1">
      <alignment horizontal="right"/>
    </xf>
    <xf numFmtId="4" fontId="8" fillId="0" borderId="61" xfId="452" applyNumberFormat="1" applyFont="1" applyBorder="1" applyAlignment="1">
      <alignment horizontal="right"/>
    </xf>
    <xf numFmtId="4" fontId="8" fillId="0" borderId="46" xfId="47539" applyNumberFormat="1" applyFont="1" applyFill="1" applyBorder="1" applyAlignment="1">
      <alignment horizontal="right"/>
    </xf>
    <xf numFmtId="4" fontId="8" fillId="0" borderId="66" xfId="47539" applyNumberFormat="1" applyFont="1" applyFill="1" applyBorder="1" applyAlignment="1">
      <alignment horizontal="right"/>
    </xf>
    <xf numFmtId="4" fontId="11" fillId="0" borderId="46" xfId="47539" applyNumberFormat="1" applyFont="1" applyFill="1" applyBorder="1" applyAlignment="1">
      <alignment horizontal="right"/>
    </xf>
    <xf numFmtId="4" fontId="8" fillId="0" borderId="51" xfId="452" applyNumberFormat="1" applyFont="1" applyBorder="1" applyAlignment="1">
      <alignment horizontal="right"/>
    </xf>
    <xf numFmtId="2" fontId="8" fillId="0" borderId="44" xfId="452" applyNumberFormat="1" applyFont="1" applyBorder="1" applyAlignment="1">
      <alignment horizontal="right"/>
    </xf>
    <xf numFmtId="4" fontId="82" fillId="0" borderId="65" xfId="452" applyNumberFormat="1" applyFont="1" applyBorder="1" applyAlignment="1">
      <alignment horizontal="right"/>
    </xf>
    <xf numFmtId="4" fontId="82" fillId="0" borderId="66" xfId="452" applyNumberFormat="1" applyFont="1" applyBorder="1" applyAlignment="1">
      <alignment horizontal="right"/>
    </xf>
    <xf numFmtId="4" fontId="11" fillId="0" borderId="75" xfId="452" applyNumberFormat="1" applyFont="1" applyBorder="1" applyAlignment="1">
      <alignment horizontal="right"/>
    </xf>
    <xf numFmtId="4" fontId="11" fillId="0" borderId="91" xfId="452" applyNumberFormat="1" applyFont="1" applyBorder="1" applyAlignment="1">
      <alignment horizontal="right"/>
    </xf>
    <xf numFmtId="4" fontId="8" fillId="0" borderId="44" xfId="0" applyNumberFormat="1" applyFont="1" applyBorder="1" applyAlignment="1">
      <alignment horizontal="right"/>
    </xf>
    <xf numFmtId="4" fontId="83" fillId="0" borderId="66" xfId="0" applyNumberFormat="1" applyFont="1" applyBorder="1" applyAlignment="1">
      <alignment horizontal="right"/>
    </xf>
    <xf numFmtId="4" fontId="85" fillId="0" borderId="44" xfId="0" applyNumberFormat="1" applyFont="1" applyBorder="1" applyAlignment="1">
      <alignment horizontal="right"/>
    </xf>
    <xf numFmtId="4" fontId="85" fillId="0" borderId="66" xfId="0" applyNumberFormat="1" applyFont="1" applyBorder="1" applyAlignment="1">
      <alignment horizontal="right"/>
    </xf>
    <xf numFmtId="2" fontId="11" fillId="0" borderId="44" xfId="457" applyNumberFormat="1" applyFont="1" applyBorder="1" applyAlignment="1">
      <alignment horizontal="right"/>
    </xf>
    <xf numFmtId="2" fontId="11" fillId="0" borderId="66" xfId="457" applyNumberFormat="1" applyFont="1" applyBorder="1" applyAlignment="1">
      <alignment horizontal="right"/>
    </xf>
    <xf numFmtId="2" fontId="183" fillId="0" borderId="44" xfId="457" applyNumberFormat="1" applyFont="1" applyBorder="1" applyAlignment="1">
      <alignment horizontal="right"/>
    </xf>
    <xf numFmtId="2" fontId="183" fillId="0" borderId="63" xfId="457" applyNumberFormat="1" applyFont="1" applyBorder="1" applyAlignment="1">
      <alignment horizontal="right"/>
    </xf>
    <xf numFmtId="2" fontId="11" fillId="0" borderId="65" xfId="457" applyNumberFormat="1" applyFont="1" applyBorder="1" applyAlignment="1">
      <alignment horizontal="right"/>
    </xf>
    <xf numFmtId="4" fontId="85" fillId="0" borderId="46" xfId="0" applyNumberFormat="1" applyFont="1" applyBorder="1" applyAlignment="1">
      <alignment horizontal="right"/>
    </xf>
    <xf numFmtId="4" fontId="11" fillId="0" borderId="44" xfId="0" applyNumberFormat="1" applyFont="1" applyBorder="1" applyAlignment="1">
      <alignment horizontal="right"/>
    </xf>
    <xf numFmtId="4" fontId="8" fillId="0" borderId="66" xfId="0" applyNumberFormat="1" applyFont="1" applyBorder="1" applyAlignment="1">
      <alignment horizontal="right"/>
    </xf>
    <xf numFmtId="4" fontId="83" fillId="0" borderId="65" xfId="0" applyNumberFormat="1" applyFont="1" applyBorder="1" applyAlignment="1">
      <alignment horizontal="right"/>
    </xf>
    <xf numFmtId="2" fontId="11" fillId="0" borderId="46" xfId="452" applyNumberFormat="1" applyFont="1" applyBorder="1" applyAlignment="1">
      <alignment horizontal="right"/>
    </xf>
    <xf numFmtId="2" fontId="183" fillId="0" borderId="63" xfId="0" applyNumberFormat="1" applyFont="1" applyBorder="1" applyAlignment="1">
      <alignment horizontal="right"/>
    </xf>
    <xf numFmtId="2" fontId="183" fillId="0" borderId="66" xfId="0" applyNumberFormat="1" applyFont="1" applyBorder="1" applyAlignment="1">
      <alignment horizontal="right"/>
    </xf>
    <xf numFmtId="4" fontId="183" fillId="0" borderId="66" xfId="0" applyNumberFormat="1" applyFont="1" applyBorder="1" applyAlignment="1">
      <alignment horizontal="right"/>
    </xf>
    <xf numFmtId="2" fontId="183" fillId="0" borderId="75" xfId="452" applyNumberFormat="1" applyFont="1" applyBorder="1" applyAlignment="1">
      <alignment horizontal="right"/>
    </xf>
    <xf numFmtId="4" fontId="183" fillId="0" borderId="65" xfId="0" applyNumberFormat="1" applyFont="1" applyBorder="1" applyAlignment="1">
      <alignment horizontal="right"/>
    </xf>
    <xf numFmtId="4" fontId="85" fillId="0" borderId="75" xfId="0" applyNumberFormat="1" applyFont="1" applyBorder="1" applyAlignment="1">
      <alignment horizontal="right"/>
    </xf>
    <xf numFmtId="2" fontId="8" fillId="0" borderId="75" xfId="452" applyNumberFormat="1" applyFont="1" applyBorder="1" applyAlignment="1">
      <alignment horizontal="right"/>
    </xf>
    <xf numFmtId="4" fontId="83" fillId="0" borderId="46" xfId="0" applyNumberFormat="1" applyFont="1" applyBorder="1" applyAlignment="1">
      <alignment horizontal="right"/>
    </xf>
    <xf numFmtId="4" fontId="183" fillId="0" borderId="75" xfId="452" applyNumberFormat="1" applyFont="1" applyBorder="1" applyAlignment="1">
      <alignment horizontal="right"/>
    </xf>
    <xf numFmtId="2" fontId="8" fillId="0" borderId="51" xfId="452" applyNumberFormat="1" applyFont="1" applyBorder="1" applyAlignment="1">
      <alignment horizontal="right"/>
    </xf>
    <xf numFmtId="1" fontId="189" fillId="59" borderId="0" xfId="1407" applyNumberFormat="1" applyFont="1" applyFill="1" applyAlignment="1">
      <alignment vertical="top" wrapText="1"/>
    </xf>
    <xf numFmtId="49" fontId="21" fillId="92" borderId="56" xfId="457" applyNumberFormat="1" applyFont="1" applyFill="1" applyBorder="1" applyAlignment="1">
      <alignment vertical="center"/>
    </xf>
    <xf numFmtId="49" fontId="21" fillId="92" borderId="57" xfId="457" applyNumberFormat="1" applyFont="1" applyFill="1" applyBorder="1" applyAlignment="1">
      <alignment vertical="center"/>
    </xf>
    <xf numFmtId="49" fontId="21" fillId="92" borderId="58" xfId="457" applyNumberFormat="1" applyFont="1" applyFill="1" applyBorder="1" applyAlignment="1">
      <alignment vertical="center"/>
    </xf>
    <xf numFmtId="4" fontId="8" fillId="59" borderId="9" xfId="452" applyNumberFormat="1" applyFont="1" applyFill="1" applyBorder="1" applyAlignment="1">
      <alignment horizontal="left"/>
    </xf>
    <xf numFmtId="0" fontId="11" fillId="59" borderId="20" xfId="0" applyFont="1" applyFill="1" applyBorder="1" applyAlignment="1">
      <alignment horizontal="right"/>
    </xf>
    <xf numFmtId="0" fontId="11" fillId="59" borderId="54" xfId="0" applyFont="1" applyFill="1" applyBorder="1" applyAlignment="1">
      <alignment horizontal="right"/>
    </xf>
    <xf numFmtId="0" fontId="11" fillId="59" borderId="52" xfId="0" applyFont="1" applyFill="1" applyBorder="1" applyAlignment="1">
      <alignment horizontal="right"/>
    </xf>
    <xf numFmtId="0" fontId="11" fillId="59" borderId="50" xfId="452" applyFont="1" applyFill="1" applyBorder="1" applyAlignment="1">
      <alignment horizontal="right"/>
    </xf>
    <xf numFmtId="0" fontId="11" fillId="59" borderId="14" xfId="452" applyFont="1" applyFill="1" applyBorder="1" applyAlignment="1">
      <alignment horizontal="right"/>
    </xf>
    <xf numFmtId="0" fontId="11" fillId="0" borderId="23" xfId="0" applyFont="1" applyBorder="1" applyAlignment="1">
      <alignment horizontal="right"/>
    </xf>
    <xf numFmtId="0" fontId="11" fillId="0" borderId="68" xfId="0" applyFont="1" applyBorder="1" applyAlignment="1">
      <alignment horizontal="right"/>
    </xf>
    <xf numFmtId="0" fontId="11" fillId="59" borderId="23" xfId="452" applyFont="1" applyFill="1" applyBorder="1" applyAlignment="1">
      <alignment horizontal="right"/>
    </xf>
    <xf numFmtId="0" fontId="11" fillId="59" borderId="20" xfId="452" applyFont="1" applyFill="1" applyBorder="1" applyAlignment="1">
      <alignment horizontal="right"/>
    </xf>
    <xf numFmtId="0" fontId="11" fillId="0" borderId="23" xfId="452" applyFont="1" applyBorder="1" applyAlignment="1">
      <alignment horizontal="right"/>
    </xf>
    <xf numFmtId="0" fontId="11" fillId="0" borderId="68" xfId="452" applyFont="1" applyBorder="1" applyAlignment="1">
      <alignment horizontal="right"/>
    </xf>
    <xf numFmtId="0" fontId="11" fillId="0" borderId="20" xfId="452" applyFont="1" applyBorder="1" applyAlignment="1">
      <alignment horizontal="right"/>
    </xf>
    <xf numFmtId="0" fontId="83" fillId="0" borderId="7" xfId="0" applyFont="1" applyBorder="1" applyAlignment="1">
      <alignment horizontal="right"/>
    </xf>
    <xf numFmtId="0" fontId="83" fillId="0" borderId="9" xfId="0" applyFont="1" applyBorder="1" applyAlignment="1">
      <alignment horizontal="right"/>
    </xf>
    <xf numFmtId="0" fontId="83" fillId="0" borderId="52" xfId="0" applyFont="1" applyBorder="1" applyAlignment="1">
      <alignment horizontal="right"/>
    </xf>
    <xf numFmtId="0" fontId="83" fillId="59" borderId="8" xfId="0" applyFont="1" applyFill="1" applyBorder="1" applyAlignment="1">
      <alignment horizontal="right"/>
    </xf>
    <xf numFmtId="0" fontId="83" fillId="0" borderId="8" xfId="0" applyFont="1" applyBorder="1" applyAlignment="1">
      <alignment horizontal="right"/>
    </xf>
    <xf numFmtId="0" fontId="8" fillId="0" borderId="52" xfId="452" applyFont="1" applyBorder="1" applyAlignment="1">
      <alignment horizontal="right"/>
    </xf>
    <xf numFmtId="0" fontId="8" fillId="0" borderId="20" xfId="452" applyFont="1" applyBorder="1" applyAlignment="1">
      <alignment horizontal="right"/>
    </xf>
    <xf numFmtId="0" fontId="8" fillId="0" borderId="47" xfId="452" applyFont="1" applyBorder="1" applyAlignment="1">
      <alignment horizontal="right"/>
    </xf>
    <xf numFmtId="0" fontId="8" fillId="0" borderId="50" xfId="452" applyFont="1" applyBorder="1" applyAlignment="1">
      <alignment horizontal="right"/>
    </xf>
    <xf numFmtId="0" fontId="8" fillId="0" borderId="24" xfId="452" applyFont="1" applyBorder="1" applyAlignment="1">
      <alignment horizontal="right"/>
    </xf>
    <xf numFmtId="0" fontId="8" fillId="0" borderId="9" xfId="452" applyFont="1" applyBorder="1" applyAlignment="1">
      <alignment horizontal="right"/>
    </xf>
    <xf numFmtId="0" fontId="11" fillId="0" borderId="47" xfId="452" applyFont="1" applyBorder="1" applyAlignment="1">
      <alignment horizontal="right"/>
    </xf>
    <xf numFmtId="0" fontId="8" fillId="87" borderId="52" xfId="452" applyFont="1" applyFill="1" applyBorder="1" applyAlignment="1">
      <alignment horizontal="right"/>
    </xf>
    <xf numFmtId="0" fontId="85" fillId="0" borderId="8" xfId="452" applyFont="1" applyBorder="1" applyAlignment="1">
      <alignment horizontal="right"/>
    </xf>
    <xf numFmtId="0" fontId="82" fillId="59" borderId="24" xfId="452" applyFont="1" applyFill="1" applyBorder="1" applyAlignment="1">
      <alignment horizontal="right"/>
    </xf>
    <xf numFmtId="0" fontId="8" fillId="59" borderId="14" xfId="452" applyFont="1" applyFill="1" applyBorder="1" applyAlignment="1">
      <alignment horizontal="right"/>
    </xf>
    <xf numFmtId="0" fontId="183" fillId="59" borderId="14" xfId="452" applyFont="1" applyFill="1" applyBorder="1" applyAlignment="1">
      <alignment horizontal="right"/>
    </xf>
    <xf numFmtId="0" fontId="82" fillId="59" borderId="52" xfId="452" applyFont="1" applyFill="1" applyBorder="1" applyAlignment="1">
      <alignment horizontal="right"/>
    </xf>
    <xf numFmtId="0" fontId="11" fillId="0" borderId="74" xfId="452" applyFont="1" applyBorder="1" applyAlignment="1">
      <alignment horizontal="right"/>
    </xf>
    <xf numFmtId="0" fontId="8" fillId="0" borderId="52" xfId="459" applyFont="1" applyBorder="1" applyAlignment="1">
      <alignment horizontal="right"/>
    </xf>
    <xf numFmtId="0" fontId="8" fillId="59" borderId="9" xfId="459" applyFont="1" applyFill="1" applyBorder="1" applyAlignment="1">
      <alignment horizontal="right"/>
    </xf>
    <xf numFmtId="0" fontId="8" fillId="59" borderId="7" xfId="459" applyFont="1" applyFill="1" applyBorder="1" applyAlignment="1">
      <alignment horizontal="right"/>
    </xf>
    <xf numFmtId="0" fontId="8" fillId="59" borderId="52" xfId="459" applyFont="1" applyFill="1" applyBorder="1" applyAlignment="1">
      <alignment horizontal="right"/>
    </xf>
    <xf numFmtId="0" fontId="8" fillId="59" borderId="50" xfId="1408" applyFont="1" applyFill="1" applyBorder="1" applyAlignment="1">
      <alignment horizontal="right"/>
    </xf>
    <xf numFmtId="0" fontId="8" fillId="59" borderId="8" xfId="459" applyFont="1" applyFill="1" applyBorder="1" applyAlignment="1">
      <alignment horizontal="right"/>
    </xf>
    <xf numFmtId="0" fontId="183" fillId="59" borderId="7" xfId="459" applyFont="1" applyFill="1" applyBorder="1" applyAlignment="1">
      <alignment horizontal="right"/>
    </xf>
    <xf numFmtId="0" fontId="85" fillId="0" borderId="53" xfId="0" applyFont="1" applyBorder="1" applyAlignment="1">
      <alignment horizontal="right"/>
    </xf>
    <xf numFmtId="0" fontId="85" fillId="0" borderId="68" xfId="0" applyFont="1" applyBorder="1" applyAlignment="1">
      <alignment horizontal="right"/>
    </xf>
    <xf numFmtId="0" fontId="85" fillId="59" borderId="8" xfId="452" applyFont="1" applyFill="1" applyBorder="1" applyAlignment="1">
      <alignment horizontal="right"/>
    </xf>
    <xf numFmtId="0" fontId="11" fillId="59" borderId="7" xfId="0" applyFont="1" applyFill="1" applyBorder="1" applyAlignment="1">
      <alignment horizontal="right"/>
    </xf>
    <xf numFmtId="0" fontId="11" fillId="59" borderId="74" xfId="0" applyFont="1" applyFill="1" applyBorder="1" applyAlignment="1">
      <alignment horizontal="right"/>
    </xf>
    <xf numFmtId="0" fontId="8" fillId="59" borderId="54" xfId="452" applyFont="1" applyFill="1" applyBorder="1" applyAlignment="1">
      <alignment horizontal="right"/>
    </xf>
    <xf numFmtId="0" fontId="183" fillId="59" borderId="54" xfId="0" applyFont="1" applyFill="1" applyBorder="1" applyAlignment="1">
      <alignment horizontal="right"/>
    </xf>
    <xf numFmtId="0" fontId="183" fillId="59" borderId="52" xfId="1131" applyFont="1" applyFill="1" applyBorder="1" applyAlignment="1">
      <alignment horizontal="right"/>
    </xf>
    <xf numFmtId="0" fontId="11" fillId="59" borderId="8" xfId="1131" applyFont="1" applyFill="1" applyBorder="1" applyAlignment="1">
      <alignment horizontal="right"/>
    </xf>
    <xf numFmtId="0" fontId="11" fillId="59" borderId="52" xfId="1131" applyFont="1" applyFill="1" applyBorder="1" applyAlignment="1">
      <alignment horizontal="right"/>
    </xf>
    <xf numFmtId="0" fontId="85" fillId="59" borderId="74" xfId="1408" applyFont="1" applyFill="1" applyBorder="1" applyAlignment="1">
      <alignment horizontal="right"/>
    </xf>
    <xf numFmtId="0" fontId="8" fillId="0" borderId="74" xfId="452" applyFont="1" applyBorder="1" applyAlignment="1">
      <alignment horizontal="right"/>
    </xf>
    <xf numFmtId="0" fontId="85" fillId="0" borderId="9" xfId="452" applyFont="1" applyBorder="1" applyAlignment="1">
      <alignment horizontal="right"/>
    </xf>
    <xf numFmtId="0" fontId="85" fillId="0" borderId="7" xfId="452" applyFont="1" applyBorder="1" applyAlignment="1">
      <alignment horizontal="right"/>
    </xf>
    <xf numFmtId="0" fontId="226" fillId="59" borderId="52" xfId="452" applyFont="1" applyFill="1" applyBorder="1" applyAlignment="1">
      <alignment horizontal="right"/>
    </xf>
    <xf numFmtId="0" fontId="226" fillId="59" borderId="9" xfId="452" applyFont="1" applyFill="1" applyBorder="1" applyAlignment="1">
      <alignment horizontal="right"/>
    </xf>
    <xf numFmtId="0" fontId="183" fillId="59" borderId="74" xfId="1406" applyFont="1" applyFill="1" applyBorder="1" applyAlignment="1">
      <alignment horizontal="right"/>
    </xf>
    <xf numFmtId="0" fontId="183" fillId="0" borderId="52" xfId="452" applyFont="1" applyBorder="1" applyAlignment="1">
      <alignment horizontal="right"/>
    </xf>
    <xf numFmtId="0" fontId="15" fillId="59" borderId="52" xfId="0" applyFont="1" applyFill="1" applyBorder="1" applyAlignment="1">
      <alignment horizontal="right"/>
    </xf>
    <xf numFmtId="3" fontId="83" fillId="59" borderId="67" xfId="452" applyNumberFormat="1" applyFont="1" applyFill="1" applyBorder="1" applyAlignment="1">
      <alignment horizontal="right"/>
    </xf>
    <xf numFmtId="0" fontId="8" fillId="0" borderId="88" xfId="457" applyFont="1" applyBorder="1" applyAlignment="1">
      <alignment horizontal="right"/>
    </xf>
    <xf numFmtId="0" fontId="8" fillId="59" borderId="98" xfId="452" applyFont="1" applyFill="1" applyBorder="1" applyAlignment="1">
      <alignment horizontal="right"/>
    </xf>
    <xf numFmtId="0" fontId="11" fillId="59" borderId="19" xfId="452" applyFont="1" applyFill="1" applyBorder="1" applyAlignment="1">
      <alignment horizontal="right"/>
    </xf>
    <xf numFmtId="0" fontId="11" fillId="59" borderId="79" xfId="452" applyFont="1" applyFill="1" applyBorder="1" applyAlignment="1">
      <alignment horizontal="right"/>
    </xf>
    <xf numFmtId="0" fontId="11" fillId="59" borderId="21" xfId="452" applyFont="1" applyFill="1" applyBorder="1" applyAlignment="1">
      <alignment horizontal="right"/>
    </xf>
    <xf numFmtId="0" fontId="11" fillId="59" borderId="22" xfId="452" applyFont="1" applyFill="1" applyBorder="1" applyAlignment="1">
      <alignment horizontal="right"/>
    </xf>
    <xf numFmtId="0" fontId="8" fillId="59" borderId="73" xfId="452" applyFont="1" applyFill="1" applyBorder="1" applyAlignment="1">
      <alignment horizontal="right"/>
    </xf>
    <xf numFmtId="0" fontId="85" fillId="0" borderId="74" xfId="457" applyFont="1" applyBorder="1" applyAlignment="1">
      <alignment horizontal="right"/>
    </xf>
    <xf numFmtId="0" fontId="22" fillId="59" borderId="0" xfId="452" applyFont="1" applyFill="1" applyAlignment="1">
      <alignment horizontal="right"/>
    </xf>
    <xf numFmtId="0" fontId="83" fillId="59" borderId="8" xfId="1408" applyFont="1" applyFill="1" applyBorder="1" applyAlignment="1">
      <alignment horizontal="right"/>
    </xf>
    <xf numFmtId="0" fontId="83" fillId="59" borderId="47" xfId="1408" applyFont="1" applyFill="1" applyBorder="1" applyAlignment="1">
      <alignment horizontal="right"/>
    </xf>
    <xf numFmtId="0" fontId="218" fillId="59" borderId="0" xfId="1408" applyFont="1" applyFill="1" applyAlignment="1">
      <alignment horizontal="right"/>
    </xf>
    <xf numFmtId="0" fontId="11" fillId="59" borderId="21" xfId="459" applyFont="1" applyFill="1" applyBorder="1" applyAlignment="1">
      <alignment horizontal="right"/>
    </xf>
    <xf numFmtId="0" fontId="11" fillId="59" borderId="9" xfId="459" applyFont="1" applyFill="1" applyBorder="1" applyAlignment="1">
      <alignment horizontal="right"/>
    </xf>
    <xf numFmtId="0" fontId="8" fillId="59" borderId="0" xfId="459" applyFont="1" applyFill="1" applyAlignment="1">
      <alignment horizontal="right"/>
    </xf>
    <xf numFmtId="0" fontId="8" fillId="0" borderId="0" xfId="452" applyFont="1" applyAlignment="1">
      <alignment horizontal="right"/>
    </xf>
    <xf numFmtId="0" fontId="29" fillId="59" borderId="0" xfId="1405" applyFont="1" applyFill="1" applyAlignment="1">
      <alignment horizontal="right" vertical="center"/>
    </xf>
    <xf numFmtId="0" fontId="15" fillId="59" borderId="0" xfId="0" applyFont="1" applyFill="1" applyAlignment="1">
      <alignment horizontal="right"/>
    </xf>
    <xf numFmtId="0" fontId="25" fillId="59" borderId="0" xfId="452" applyFont="1" applyFill="1" applyAlignment="1">
      <alignment horizontal="right" vertical="center"/>
    </xf>
    <xf numFmtId="49" fontId="22" fillId="59" borderId="86" xfId="452" applyNumberFormat="1" applyFont="1" applyFill="1" applyBorder="1" applyAlignment="1">
      <alignment horizontal="right" wrapText="1"/>
    </xf>
    <xf numFmtId="4" fontId="29" fillId="59" borderId="86" xfId="452" applyNumberFormat="1" applyFont="1" applyFill="1" applyBorder="1" applyAlignment="1">
      <alignment horizontal="right" wrapText="1"/>
    </xf>
    <xf numFmtId="1" fontId="22" fillId="0" borderId="86" xfId="452" applyNumberFormat="1" applyFont="1" applyBorder="1" applyAlignment="1">
      <alignment horizontal="right" wrapText="1"/>
    </xf>
    <xf numFmtId="0" fontId="22" fillId="59" borderId="86" xfId="452" applyFont="1" applyFill="1" applyBorder="1" applyAlignment="1">
      <alignment horizontal="right" wrapText="1"/>
    </xf>
    <xf numFmtId="0" fontId="8" fillId="59" borderId="7" xfId="0" applyFont="1" applyFill="1" applyBorder="1" applyAlignment="1">
      <alignment vertical="center"/>
    </xf>
    <xf numFmtId="0" fontId="8" fillId="59" borderId="52" xfId="0" applyFont="1" applyFill="1" applyBorder="1" applyAlignment="1">
      <alignment vertical="center"/>
    </xf>
    <xf numFmtId="1" fontId="11" fillId="59" borderId="9" xfId="0" applyNumberFormat="1" applyFont="1" applyFill="1" applyBorder="1" applyAlignment="1">
      <alignment horizontal="right"/>
    </xf>
    <xf numFmtId="3" fontId="225" fillId="0" borderId="73" xfId="452" applyNumberFormat="1" applyFont="1" applyBorder="1" applyAlignment="1">
      <alignment horizontal="right"/>
    </xf>
    <xf numFmtId="3" fontId="8" fillId="0" borderId="24" xfId="452" applyNumberFormat="1" applyFont="1" applyBorder="1" applyAlignment="1">
      <alignment horizontal="right"/>
    </xf>
    <xf numFmtId="0" fontId="8" fillId="0" borderId="9" xfId="0" applyFont="1" applyBorder="1" applyAlignment="1">
      <alignment horizontal="left"/>
    </xf>
    <xf numFmtId="4" fontId="8" fillId="0" borderId="44" xfId="47539" applyNumberFormat="1" applyFont="1" applyFill="1" applyBorder="1" applyAlignment="1">
      <alignment horizontal="right"/>
    </xf>
    <xf numFmtId="0" fontId="11" fillId="59" borderId="74" xfId="0" applyFont="1" applyFill="1" applyBorder="1" applyAlignment="1">
      <alignment horizontal="left"/>
    </xf>
    <xf numFmtId="0" fontId="8" fillId="59" borderId="14" xfId="0" applyFont="1" applyFill="1" applyBorder="1" applyAlignment="1">
      <alignment vertical="center"/>
    </xf>
    <xf numFmtId="0" fontId="8" fillId="59" borderId="24" xfId="0" applyFont="1" applyFill="1" applyBorder="1" applyAlignment="1">
      <alignment vertical="center"/>
    </xf>
    <xf numFmtId="0" fontId="8" fillId="59" borderId="50" xfId="0" applyFont="1" applyFill="1" applyBorder="1" applyAlignment="1">
      <alignment vertical="center"/>
    </xf>
    <xf numFmtId="2" fontId="225" fillId="59" borderId="20" xfId="0" applyNumberFormat="1" applyFont="1" applyFill="1" applyBorder="1" applyAlignment="1">
      <alignment horizontal="right"/>
    </xf>
    <xf numFmtId="168" fontId="8" fillId="59" borderId="54" xfId="0" applyNumberFormat="1" applyFont="1" applyFill="1" applyBorder="1" applyAlignment="1">
      <alignment horizontal="right"/>
    </xf>
    <xf numFmtId="49" fontId="0" fillId="0" borderId="0" xfId="0" applyNumberFormat="1"/>
    <xf numFmtId="49" fontId="8" fillId="0" borderId="9" xfId="452" applyNumberFormat="1" applyFont="1" applyBorder="1" applyAlignment="1">
      <alignment horizontal="right"/>
    </xf>
    <xf numFmtId="49" fontId="8" fillId="0" borderId="43" xfId="452" applyNumberFormat="1" applyFont="1" applyBorder="1" applyAlignment="1">
      <alignment horizontal="right"/>
    </xf>
    <xf numFmtId="4" fontId="82" fillId="0" borderId="44" xfId="452" applyNumberFormat="1" applyFont="1" applyBorder="1" applyAlignment="1">
      <alignment horizontal="right"/>
    </xf>
    <xf numFmtId="168" fontId="82" fillId="59" borderId="67" xfId="452" applyNumberFormat="1" applyFont="1" applyFill="1" applyBorder="1" applyAlignment="1">
      <alignment horizontal="right"/>
    </xf>
    <xf numFmtId="168" fontId="8" fillId="0" borderId="8" xfId="452" applyNumberFormat="1" applyFont="1" applyBorder="1" applyAlignment="1">
      <alignment horizontal="left"/>
    </xf>
    <xf numFmtId="168" fontId="8" fillId="0" borderId="50" xfId="452" applyNumberFormat="1" applyFont="1" applyBorder="1" applyAlignment="1">
      <alignment horizontal="left"/>
    </xf>
    <xf numFmtId="0" fontId="82" fillId="59" borderId="24" xfId="0" applyFont="1" applyFill="1" applyBorder="1" applyAlignment="1">
      <alignment vertical="center"/>
    </xf>
    <xf numFmtId="1" fontId="82" fillId="59" borderId="52" xfId="0" applyNumberFormat="1" applyFont="1" applyFill="1" applyBorder="1" applyAlignment="1">
      <alignment horizontal="left"/>
    </xf>
    <xf numFmtId="0" fontId="82" fillId="59" borderId="52" xfId="0" applyFont="1" applyFill="1" applyBorder="1"/>
    <xf numFmtId="49" fontId="82" fillId="59" borderId="52" xfId="452" applyNumberFormat="1" applyFont="1" applyFill="1" applyBorder="1" applyAlignment="1">
      <alignment horizontal="right"/>
    </xf>
    <xf numFmtId="4" fontId="82" fillId="0" borderId="66" xfId="0" applyNumberFormat="1" applyFont="1" applyBorder="1" applyAlignment="1">
      <alignment horizontal="right"/>
    </xf>
    <xf numFmtId="49" fontId="82" fillId="59" borderId="67" xfId="452" applyNumberFormat="1" applyFont="1" applyFill="1" applyBorder="1" applyAlignment="1">
      <alignment horizontal="right"/>
    </xf>
    <xf numFmtId="1" fontId="8" fillId="59" borderId="47" xfId="1131" applyNumberFormat="1" applyFont="1" applyFill="1" applyBorder="1" applyAlignment="1">
      <alignment horizontal="left"/>
    </xf>
    <xf numFmtId="49" fontId="8" fillId="59" borderId="47" xfId="1131" applyNumberFormat="1" applyFont="1" applyFill="1" applyBorder="1" applyAlignment="1">
      <alignment horizontal="left"/>
    </xf>
    <xf numFmtId="168" fontId="8" fillId="59" borderId="47" xfId="1408" applyNumberFormat="1" applyFont="1" applyFill="1" applyBorder="1" applyAlignment="1">
      <alignment horizontal="right"/>
    </xf>
    <xf numFmtId="0" fontId="8" fillId="59" borderId="47" xfId="1408" applyFont="1" applyFill="1" applyBorder="1" applyAlignment="1">
      <alignment horizontal="right"/>
    </xf>
    <xf numFmtId="3" fontId="8" fillId="59" borderId="47" xfId="1408" applyNumberFormat="1" applyFont="1" applyFill="1" applyBorder="1" applyAlignment="1">
      <alignment horizontal="right"/>
    </xf>
    <xf numFmtId="0" fontId="8" fillId="59" borderId="25" xfId="1408" applyFont="1" applyFill="1" applyBorder="1" applyAlignment="1">
      <alignment horizontal="right"/>
    </xf>
    <xf numFmtId="1" fontId="8" fillId="59" borderId="47" xfId="1408" applyNumberFormat="1" applyFont="1" applyFill="1" applyBorder="1" applyAlignment="1">
      <alignment horizontal="right"/>
    </xf>
    <xf numFmtId="0" fontId="234" fillId="59" borderId="47" xfId="1408" applyFont="1" applyFill="1" applyBorder="1" applyAlignment="1">
      <alignment horizontal="right"/>
    </xf>
    <xf numFmtId="0" fontId="82" fillId="59" borderId="52" xfId="457" applyFont="1" applyFill="1" applyBorder="1" applyAlignment="1">
      <alignment horizontal="right"/>
    </xf>
    <xf numFmtId="1" fontId="11" fillId="0" borderId="74" xfId="0" applyNumberFormat="1" applyFont="1" applyBorder="1" applyAlignment="1">
      <alignment horizontal="left"/>
    </xf>
    <xf numFmtId="0" fontId="11" fillId="59" borderId="87" xfId="457" applyFont="1" applyFill="1" applyBorder="1" applyAlignment="1">
      <alignment horizontal="right"/>
    </xf>
    <xf numFmtId="168" fontId="225" fillId="59" borderId="68" xfId="0" applyNumberFormat="1" applyFont="1" applyFill="1" applyBorder="1" applyAlignment="1">
      <alignment horizontal="right"/>
    </xf>
    <xf numFmtId="168" fontId="11" fillId="59" borderId="68" xfId="452" applyNumberFormat="1" applyFont="1" applyFill="1" applyBorder="1" applyAlignment="1">
      <alignment horizontal="right"/>
    </xf>
    <xf numFmtId="0" fontId="11" fillId="59" borderId="68" xfId="452" applyFont="1" applyFill="1" applyBorder="1" applyAlignment="1">
      <alignment horizontal="right"/>
    </xf>
    <xf numFmtId="1" fontId="11" fillId="59" borderId="68" xfId="452" applyNumberFormat="1" applyFont="1" applyFill="1" applyBorder="1" applyAlignment="1">
      <alignment horizontal="right"/>
    </xf>
    <xf numFmtId="3" fontId="226" fillId="59" borderId="9" xfId="457" applyNumberFormat="1" applyFont="1" applyFill="1" applyBorder="1" applyAlignment="1">
      <alignment horizontal="right"/>
    </xf>
    <xf numFmtId="1" fontId="11" fillId="59" borderId="45" xfId="457" applyNumberFormat="1" applyFont="1" applyFill="1" applyBorder="1" applyAlignment="1">
      <alignment horizontal="left"/>
    </xf>
    <xf numFmtId="168" fontId="11" fillId="59" borderId="46" xfId="457" applyNumberFormat="1" applyFont="1" applyFill="1" applyBorder="1" applyAlignment="1">
      <alignment horizontal="left"/>
    </xf>
    <xf numFmtId="168" fontId="8" fillId="59" borderId="46" xfId="457" applyNumberFormat="1" applyFont="1" applyFill="1" applyBorder="1" applyAlignment="1">
      <alignment horizontal="left"/>
    </xf>
    <xf numFmtId="1" fontId="208" fillId="59" borderId="101" xfId="452" applyNumberFormat="1" applyFont="1" applyFill="1" applyBorder="1" applyAlignment="1">
      <alignment vertical="center"/>
    </xf>
    <xf numFmtId="1" fontId="208" fillId="59" borderId="0" xfId="452" applyNumberFormat="1" applyFont="1" applyFill="1" applyAlignment="1">
      <alignment vertical="center"/>
    </xf>
    <xf numFmtId="1" fontId="208" fillId="59" borderId="15" xfId="452" applyNumberFormat="1" applyFont="1" applyFill="1" applyBorder="1" applyAlignment="1">
      <alignment vertical="center"/>
    </xf>
    <xf numFmtId="1" fontId="208" fillId="59" borderId="16" xfId="452" applyNumberFormat="1" applyFont="1" applyFill="1" applyBorder="1" applyAlignment="1">
      <alignment vertical="center"/>
    </xf>
    <xf numFmtId="1" fontId="208" fillId="59" borderId="102" xfId="452" applyNumberFormat="1" applyFont="1" applyFill="1" applyBorder="1" applyAlignment="1">
      <alignment vertical="center"/>
    </xf>
    <xf numFmtId="1" fontId="11" fillId="59" borderId="77" xfId="457" applyNumberFormat="1" applyFont="1" applyFill="1" applyBorder="1" applyAlignment="1">
      <alignment horizontal="left"/>
    </xf>
    <xf numFmtId="1" fontId="11" fillId="59" borderId="74" xfId="457" applyNumberFormat="1" applyFont="1" applyFill="1" applyBorder="1" applyAlignment="1">
      <alignment horizontal="left"/>
    </xf>
    <xf numFmtId="168" fontId="11" fillId="59" borderId="75" xfId="457" applyNumberFormat="1" applyFont="1" applyFill="1" applyBorder="1" applyAlignment="1">
      <alignment horizontal="left"/>
    </xf>
    <xf numFmtId="1" fontId="8" fillId="59" borderId="77" xfId="457" applyNumberFormat="1" applyFont="1" applyFill="1" applyBorder="1" applyAlignment="1">
      <alignment horizontal="left"/>
    </xf>
    <xf numFmtId="168" fontId="8" fillId="59" borderId="75" xfId="457" applyNumberFormat="1" applyFont="1" applyFill="1" applyBorder="1" applyAlignment="1">
      <alignment horizontal="left"/>
    </xf>
    <xf numFmtId="1" fontId="11" fillId="59" borderId="77" xfId="0" applyNumberFormat="1" applyFont="1" applyFill="1" applyBorder="1" applyAlignment="1">
      <alignment horizontal="left"/>
    </xf>
    <xf numFmtId="1" fontId="11" fillId="59" borderId="57" xfId="0" applyNumberFormat="1" applyFont="1" applyFill="1" applyBorder="1" applyAlignment="1">
      <alignment horizontal="left"/>
    </xf>
    <xf numFmtId="1" fontId="8" fillId="59" borderId="77" xfId="452" applyNumberFormat="1" applyFont="1" applyFill="1" applyBorder="1" applyAlignment="1">
      <alignment horizontal="left"/>
    </xf>
    <xf numFmtId="1" fontId="11" fillId="59" borderId="58" xfId="0" applyNumberFormat="1" applyFont="1" applyFill="1" applyBorder="1" applyAlignment="1">
      <alignment horizontal="left"/>
    </xf>
    <xf numFmtId="49" fontId="183" fillId="59" borderId="0" xfId="452" applyNumberFormat="1" applyFont="1" applyFill="1" applyAlignment="1">
      <alignment horizontal="left"/>
    </xf>
    <xf numFmtId="49" fontId="8" fillId="0" borderId="0" xfId="452" applyNumberFormat="1" applyFont="1" applyAlignment="1">
      <alignment horizontal="left"/>
    </xf>
    <xf numFmtId="49" fontId="8" fillId="0" borderId="0" xfId="1408" applyNumberFormat="1" applyFont="1" applyAlignment="1">
      <alignment horizontal="left"/>
    </xf>
    <xf numFmtId="49" fontId="83" fillId="59" borderId="0" xfId="0" applyNumberFormat="1" applyFont="1" applyFill="1"/>
    <xf numFmtId="49" fontId="8" fillId="0" borderId="0" xfId="0" applyNumberFormat="1" applyFont="1" applyAlignment="1">
      <alignment vertical="center"/>
    </xf>
    <xf numFmtId="49" fontId="8" fillId="59" borderId="0" xfId="457" applyNumberFormat="1" applyFont="1" applyFill="1" applyAlignment="1">
      <alignment horizontal="left"/>
    </xf>
    <xf numFmtId="49" fontId="8" fillId="59" borderId="0" xfId="459" applyNumberFormat="1" applyFont="1" applyFill="1" applyAlignment="1">
      <alignment horizontal="left"/>
    </xf>
    <xf numFmtId="49" fontId="8" fillId="0" borderId="0" xfId="457" applyNumberFormat="1" applyFont="1" applyAlignment="1">
      <alignment horizontal="left"/>
    </xf>
    <xf numFmtId="49" fontId="83" fillId="0" borderId="81" xfId="0" applyNumberFormat="1" applyFont="1" applyBorder="1" applyAlignment="1">
      <alignment vertical="center"/>
    </xf>
    <xf numFmtId="49" fontId="8" fillId="59" borderId="0" xfId="452" applyNumberFormat="1" applyFont="1" applyFill="1" applyAlignment="1">
      <alignment horizontal="left"/>
    </xf>
    <xf numFmtId="49" fontId="11" fillId="59" borderId="0" xfId="2122" quotePrefix="1" applyNumberFormat="1" applyFont="1" applyFill="1" applyBorder="1" applyAlignment="1" applyProtection="1">
      <alignment horizontal="left"/>
      <protection locked="0"/>
    </xf>
    <xf numFmtId="1" fontId="22" fillId="59" borderId="10" xfId="452" applyNumberFormat="1" applyFont="1" applyFill="1" applyBorder="1" applyAlignment="1">
      <alignment vertical="top"/>
    </xf>
    <xf numFmtId="0" fontId="22" fillId="59" borderId="11" xfId="0" applyFont="1" applyFill="1" applyBorder="1" applyAlignment="1">
      <alignment vertical="top"/>
    </xf>
    <xf numFmtId="0" fontId="196" fillId="59" borderId="86" xfId="0" applyFont="1" applyFill="1" applyBorder="1" applyAlignment="1">
      <alignment horizontal="left" vertical="top"/>
    </xf>
    <xf numFmtId="0" fontId="22" fillId="59" borderId="10" xfId="0" applyFont="1" applyFill="1" applyBorder="1" applyAlignment="1">
      <alignment horizontal="left" vertical="top"/>
    </xf>
    <xf numFmtId="0" fontId="22" fillId="59" borderId="11" xfId="0" applyFont="1" applyFill="1" applyBorder="1" applyAlignment="1">
      <alignment horizontal="left" vertical="top"/>
    </xf>
    <xf numFmtId="0" fontId="214" fillId="59" borderId="10" xfId="0" applyFont="1" applyFill="1" applyBorder="1"/>
    <xf numFmtId="49" fontId="8" fillId="59" borderId="10" xfId="452" applyNumberFormat="1" applyFont="1" applyFill="1" applyBorder="1"/>
    <xf numFmtId="49" fontId="8" fillId="59" borderId="11" xfId="457" applyNumberFormat="1" applyFont="1" applyFill="1" applyBorder="1"/>
    <xf numFmtId="49" fontId="8" fillId="59" borderId="11" xfId="452" applyNumberFormat="1" applyFont="1" applyFill="1" applyBorder="1"/>
    <xf numFmtId="49" fontId="83" fillId="59" borderId="10" xfId="452" applyNumberFormat="1" applyFont="1" applyFill="1" applyBorder="1"/>
    <xf numFmtId="49" fontId="83" fillId="59" borderId="11" xfId="452" applyNumberFormat="1" applyFont="1" applyFill="1" applyBorder="1"/>
    <xf numFmtId="0" fontId="233" fillId="59" borderId="86" xfId="0" applyFont="1" applyFill="1" applyBorder="1" applyAlignment="1">
      <alignment vertical="top"/>
    </xf>
    <xf numFmtId="0" fontId="0" fillId="0" borderId="11" xfId="0" applyBorder="1"/>
    <xf numFmtId="0" fontId="0" fillId="59" borderId="10" xfId="0" applyFill="1" applyBorder="1" applyAlignment="1">
      <alignment horizontal="right"/>
    </xf>
    <xf numFmtId="0" fontId="0" fillId="59" borderId="10" xfId="0" applyFill="1" applyBorder="1" applyAlignment="1">
      <alignment horizontal="center" wrapText="1"/>
    </xf>
    <xf numFmtId="0" fontId="83" fillId="59" borderId="10" xfId="0" applyFont="1" applyFill="1" applyBorder="1" applyAlignment="1">
      <alignment horizontal="left"/>
    </xf>
    <xf numFmtId="0" fontId="157" fillId="59" borderId="10" xfId="0" applyFont="1" applyFill="1" applyBorder="1"/>
    <xf numFmtId="0" fontId="80" fillId="59" borderId="10" xfId="0" applyFont="1" applyFill="1" applyBorder="1"/>
    <xf numFmtId="0" fontId="82" fillId="59" borderId="10" xfId="0" applyFont="1" applyFill="1" applyBorder="1" applyAlignment="1">
      <alignment vertical="center"/>
    </xf>
    <xf numFmtId="0" fontId="82" fillId="59" borderId="11" xfId="0" applyFont="1" applyFill="1" applyBorder="1" applyAlignment="1">
      <alignment vertical="center"/>
    </xf>
    <xf numFmtId="1" fontId="8" fillId="59" borderId="10" xfId="457" applyNumberFormat="1" applyFont="1" applyFill="1" applyBorder="1"/>
    <xf numFmtId="1" fontId="8" fillId="59" borderId="11" xfId="457" applyNumberFormat="1" applyFont="1" applyFill="1" applyBorder="1"/>
    <xf numFmtId="49" fontId="197" fillId="59" borderId="10" xfId="452" applyNumberFormat="1" applyFont="1" applyFill="1" applyBorder="1" applyAlignment="1">
      <alignment horizontal="center"/>
    </xf>
    <xf numFmtId="49" fontId="197" fillId="59" borderId="11" xfId="452" applyNumberFormat="1" applyFont="1" applyFill="1" applyBorder="1" applyAlignment="1">
      <alignment horizontal="center"/>
    </xf>
    <xf numFmtId="49" fontId="82" fillId="59" borderId="10" xfId="452" applyNumberFormat="1" applyFont="1" applyFill="1" applyBorder="1" applyAlignment="1">
      <alignment horizontal="center"/>
    </xf>
    <xf numFmtId="49" fontId="8" fillId="59" borderId="10" xfId="452" applyNumberFormat="1" applyFont="1" applyFill="1" applyBorder="1" applyAlignment="1">
      <alignment horizontal="left"/>
    </xf>
    <xf numFmtId="0" fontId="232" fillId="59" borderId="85" xfId="0" applyFont="1" applyFill="1" applyBorder="1"/>
    <xf numFmtId="0" fontId="5" fillId="59" borderId="11" xfId="452" applyFont="1" applyFill="1" applyBorder="1"/>
    <xf numFmtId="49" fontId="24" fillId="59" borderId="10" xfId="452" applyNumberFormat="1" applyFont="1" applyFill="1" applyBorder="1" applyAlignment="1">
      <alignment horizontal="left" vertical="center"/>
    </xf>
    <xf numFmtId="49" fontId="25" fillId="59" borderId="10" xfId="452" applyNumberFormat="1" applyFont="1" applyFill="1" applyBorder="1" applyAlignment="1">
      <alignment horizontal="center" vertical="center"/>
    </xf>
    <xf numFmtId="49" fontId="25" fillId="59" borderId="11" xfId="452" applyNumberFormat="1" applyFont="1" applyFill="1" applyBorder="1" applyAlignment="1">
      <alignment horizontal="center" vertical="center"/>
    </xf>
    <xf numFmtId="0" fontId="27" fillId="59" borderId="10" xfId="452" applyFont="1" applyFill="1" applyBorder="1"/>
    <xf numFmtId="0" fontId="27" fillId="59" borderId="11" xfId="452" applyFont="1" applyFill="1" applyBorder="1"/>
    <xf numFmtId="0" fontId="7" fillId="59" borderId="10" xfId="457" applyFill="1" applyBorder="1"/>
    <xf numFmtId="49" fontId="8" fillId="59" borderId="10" xfId="457" applyNumberFormat="1" applyFont="1" applyFill="1" applyBorder="1"/>
    <xf numFmtId="0" fontId="7" fillId="59" borderId="10" xfId="452" applyFill="1" applyBorder="1"/>
    <xf numFmtId="0" fontId="7" fillId="59" borderId="11" xfId="452" applyFill="1" applyBorder="1"/>
    <xf numFmtId="49" fontId="18" fillId="59" borderId="11" xfId="452" applyNumberFormat="1" applyFont="1" applyFill="1" applyBorder="1"/>
    <xf numFmtId="49" fontId="18" fillId="59" borderId="10" xfId="452" applyNumberFormat="1" applyFont="1" applyFill="1" applyBorder="1"/>
    <xf numFmtId="0" fontId="203" fillId="59" borderId="10" xfId="0" applyFont="1" applyFill="1" applyBorder="1" applyAlignment="1">
      <alignment vertical="center"/>
    </xf>
    <xf numFmtId="0" fontId="0" fillId="59" borderId="11" xfId="0" applyFill="1" applyBorder="1" applyAlignment="1">
      <alignment vertical="center"/>
    </xf>
    <xf numFmtId="0" fontId="0" fillId="59" borderId="15" xfId="0" applyFill="1" applyBorder="1"/>
    <xf numFmtId="4" fontId="8" fillId="94" borderId="46" xfId="452" applyNumberFormat="1" applyFont="1" applyFill="1" applyBorder="1" applyAlignment="1">
      <alignment horizontal="right"/>
    </xf>
    <xf numFmtId="4" fontId="11" fillId="95" borderId="46" xfId="452" applyNumberFormat="1" applyFont="1" applyFill="1" applyBorder="1" applyAlignment="1">
      <alignment horizontal="right"/>
    </xf>
    <xf numFmtId="1" fontId="183" fillId="59" borderId="53" xfId="452" applyNumberFormat="1" applyFont="1" applyFill="1" applyBorder="1" applyAlignment="1">
      <alignment horizontal="left"/>
    </xf>
    <xf numFmtId="1" fontId="11" fillId="0" borderId="93" xfId="452" applyNumberFormat="1" applyFont="1" applyBorder="1" applyAlignment="1">
      <alignment horizontal="left"/>
    </xf>
    <xf numFmtId="1" fontId="11" fillId="0" borderId="92" xfId="452" applyNumberFormat="1" applyFont="1" applyBorder="1" applyAlignment="1">
      <alignment horizontal="left"/>
    </xf>
    <xf numFmtId="1" fontId="11" fillId="0" borderId="83" xfId="452" applyNumberFormat="1" applyFont="1" applyBorder="1" applyAlignment="1">
      <alignment horizontal="left"/>
    </xf>
    <xf numFmtId="1" fontId="11" fillId="0" borderId="94" xfId="452" applyNumberFormat="1" applyFont="1" applyBorder="1" applyAlignment="1">
      <alignment horizontal="left"/>
    </xf>
    <xf numFmtId="1" fontId="183" fillId="59" borderId="64" xfId="452" applyNumberFormat="1" applyFont="1" applyFill="1" applyBorder="1" applyAlignment="1">
      <alignment horizontal="left"/>
    </xf>
    <xf numFmtId="1" fontId="183" fillId="59" borderId="67" xfId="452" applyNumberFormat="1" applyFont="1" applyFill="1" applyBorder="1" applyAlignment="1">
      <alignment horizontal="left"/>
    </xf>
    <xf numFmtId="1" fontId="85" fillId="59" borderId="45" xfId="452" applyNumberFormat="1" applyFont="1" applyFill="1" applyBorder="1" applyAlignment="1">
      <alignment horizontal="left"/>
    </xf>
    <xf numFmtId="1" fontId="85" fillId="59" borderId="25" xfId="452" applyNumberFormat="1" applyFont="1" applyFill="1" applyBorder="1" applyAlignment="1">
      <alignment horizontal="left"/>
    </xf>
    <xf numFmtId="1" fontId="85" fillId="59" borderId="43" xfId="452" applyNumberFormat="1" applyFont="1" applyFill="1" applyBorder="1" applyAlignment="1">
      <alignment horizontal="left"/>
    </xf>
    <xf numFmtId="1" fontId="85" fillId="0" borderId="45" xfId="452" applyNumberFormat="1" applyFont="1" applyBorder="1" applyAlignment="1">
      <alignment horizontal="left"/>
    </xf>
    <xf numFmtId="1" fontId="83" fillId="59" borderId="25" xfId="452" applyNumberFormat="1" applyFont="1" applyFill="1" applyBorder="1" applyAlignment="1">
      <alignment horizontal="left"/>
    </xf>
    <xf numFmtId="1" fontId="83" fillId="59" borderId="43" xfId="452" applyNumberFormat="1" applyFont="1" applyFill="1" applyBorder="1" applyAlignment="1">
      <alignment horizontal="left"/>
    </xf>
    <xf numFmtId="1" fontId="83" fillId="59" borderId="45" xfId="452" applyNumberFormat="1" applyFont="1" applyFill="1" applyBorder="1" applyAlignment="1">
      <alignment horizontal="left"/>
    </xf>
    <xf numFmtId="1" fontId="85" fillId="59" borderId="64" xfId="452" applyNumberFormat="1" applyFont="1" applyFill="1" applyBorder="1" applyAlignment="1">
      <alignment horizontal="left"/>
    </xf>
    <xf numFmtId="1" fontId="85" fillId="0" borderId="67" xfId="452" applyNumberFormat="1" applyFont="1" applyBorder="1" applyAlignment="1">
      <alignment horizontal="left"/>
    </xf>
    <xf numFmtId="1" fontId="183" fillId="59" borderId="43" xfId="452" applyNumberFormat="1" applyFont="1" applyFill="1" applyBorder="1" applyAlignment="1">
      <alignment horizontal="left"/>
    </xf>
    <xf numFmtId="1" fontId="183" fillId="0" borderId="43" xfId="452" applyNumberFormat="1" applyFont="1" applyBorder="1" applyAlignment="1">
      <alignment horizontal="left"/>
    </xf>
    <xf numFmtId="1" fontId="8" fillId="59" borderId="64" xfId="452" applyNumberFormat="1" applyFont="1" applyFill="1" applyBorder="1" applyAlignment="1">
      <alignment horizontal="left"/>
    </xf>
    <xf numFmtId="1" fontId="11" fillId="59" borderId="70" xfId="452" applyNumberFormat="1" applyFont="1" applyFill="1" applyBorder="1" applyAlignment="1">
      <alignment horizontal="left"/>
    </xf>
    <xf numFmtId="1" fontId="11" fillId="59" borderId="89" xfId="452" applyNumberFormat="1" applyFont="1" applyFill="1" applyBorder="1" applyAlignment="1">
      <alignment horizontal="left"/>
    </xf>
    <xf numFmtId="1" fontId="11" fillId="0" borderId="20" xfId="452" applyNumberFormat="1" applyFont="1" applyBorder="1" applyAlignment="1">
      <alignment horizontal="left"/>
    </xf>
    <xf numFmtId="1" fontId="11" fillId="0" borderId="68" xfId="452" applyNumberFormat="1" applyFont="1" applyBorder="1" applyAlignment="1">
      <alignment horizontal="left"/>
    </xf>
    <xf numFmtId="1" fontId="11" fillId="0" borderId="54" xfId="452" applyNumberFormat="1" applyFont="1" applyBorder="1" applyAlignment="1">
      <alignment horizontal="left"/>
    </xf>
    <xf numFmtId="1" fontId="11" fillId="0" borderId="76" xfId="0" applyNumberFormat="1" applyFont="1" applyBorder="1" applyAlignment="1">
      <alignment horizontal="left"/>
    </xf>
    <xf numFmtId="1" fontId="11" fillId="0" borderId="67" xfId="0" applyNumberFormat="1" applyFont="1" applyBorder="1" applyAlignment="1">
      <alignment horizontal="left"/>
    </xf>
    <xf numFmtId="1" fontId="82" fillId="59" borderId="45" xfId="452" applyNumberFormat="1" applyFont="1" applyFill="1" applyBorder="1" applyAlignment="1">
      <alignment horizontal="left"/>
    </xf>
    <xf numFmtId="1" fontId="83" fillId="0" borderId="64" xfId="0" applyNumberFormat="1" applyFont="1" applyBorder="1" applyAlignment="1">
      <alignment horizontal="left"/>
    </xf>
    <xf numFmtId="1" fontId="83" fillId="0" borderId="43" xfId="0" applyNumberFormat="1" applyFont="1" applyBorder="1" applyAlignment="1">
      <alignment horizontal="left"/>
    </xf>
    <xf numFmtId="1" fontId="83" fillId="0" borderId="67" xfId="0" applyNumberFormat="1" applyFont="1" applyBorder="1" applyAlignment="1">
      <alignment horizontal="left"/>
    </xf>
    <xf numFmtId="1" fontId="83" fillId="0" borderId="45" xfId="0" applyNumberFormat="1" applyFont="1" applyBorder="1" applyAlignment="1">
      <alignment horizontal="left"/>
    </xf>
    <xf numFmtId="1" fontId="83" fillId="59" borderId="45" xfId="0" applyNumberFormat="1" applyFont="1" applyFill="1" applyBorder="1" applyAlignment="1">
      <alignment horizontal="left"/>
    </xf>
    <xf numFmtId="1" fontId="83" fillId="59" borderId="64" xfId="0" applyNumberFormat="1" applyFont="1" applyFill="1" applyBorder="1" applyAlignment="1">
      <alignment horizontal="left"/>
    </xf>
    <xf numFmtId="1" fontId="83" fillId="59" borderId="67" xfId="0" applyNumberFormat="1" applyFont="1" applyFill="1" applyBorder="1" applyAlignment="1">
      <alignment horizontal="left"/>
    </xf>
    <xf numFmtId="1" fontId="83" fillId="59" borderId="70" xfId="0" applyNumberFormat="1" applyFont="1" applyFill="1" applyBorder="1" applyAlignment="1">
      <alignment horizontal="left"/>
    </xf>
    <xf numFmtId="1" fontId="83" fillId="59" borderId="43" xfId="0" applyNumberFormat="1" applyFont="1" applyFill="1" applyBorder="1" applyAlignment="1">
      <alignment horizontal="left"/>
    </xf>
    <xf numFmtId="1" fontId="8" fillId="0" borderId="70" xfId="452" applyNumberFormat="1" applyFont="1" applyBorder="1" applyAlignment="1">
      <alignment horizontal="left"/>
    </xf>
    <xf numFmtId="1" fontId="183" fillId="0" borderId="64" xfId="452" applyNumberFormat="1" applyFont="1" applyBorder="1" applyAlignment="1">
      <alignment horizontal="left"/>
    </xf>
    <xf numFmtId="1" fontId="11" fillId="0" borderId="49" xfId="452" applyNumberFormat="1" applyFont="1" applyBorder="1" applyAlignment="1">
      <alignment horizontal="left"/>
    </xf>
    <xf numFmtId="1" fontId="183" fillId="0" borderId="45" xfId="452" applyNumberFormat="1" applyFont="1" applyBorder="1" applyAlignment="1">
      <alignment horizontal="left"/>
    </xf>
    <xf numFmtId="1" fontId="87" fillId="59" borderId="43" xfId="0" applyNumberFormat="1" applyFont="1" applyFill="1" applyBorder="1" applyAlignment="1" applyProtection="1">
      <alignment horizontal="left"/>
      <protection locked="0"/>
    </xf>
    <xf numFmtId="1" fontId="87" fillId="59" borderId="64" xfId="0" applyNumberFormat="1" applyFont="1" applyFill="1" applyBorder="1" applyAlignment="1" applyProtection="1">
      <alignment horizontal="left"/>
      <protection locked="0"/>
    </xf>
    <xf numFmtId="1" fontId="87" fillId="59" borderId="67" xfId="0" applyNumberFormat="1" applyFont="1" applyFill="1" applyBorder="1" applyAlignment="1" applyProtection="1">
      <alignment horizontal="left"/>
      <protection locked="0"/>
    </xf>
    <xf numFmtId="1" fontId="8" fillId="59" borderId="54" xfId="452" applyNumberFormat="1" applyFont="1" applyFill="1" applyBorder="1" applyAlignment="1">
      <alignment horizontal="left"/>
    </xf>
    <xf numFmtId="1" fontId="8" fillId="0" borderId="20" xfId="452" applyNumberFormat="1" applyFont="1" applyBorder="1" applyAlignment="1">
      <alignment horizontal="left"/>
    </xf>
    <xf numFmtId="1" fontId="84" fillId="0" borderId="20" xfId="0" applyNumberFormat="1" applyFont="1" applyBorder="1" applyAlignment="1">
      <alignment horizontal="left"/>
    </xf>
    <xf numFmtId="1" fontId="84" fillId="0" borderId="23" xfId="0" applyNumberFormat="1" applyFont="1" applyBorder="1" applyAlignment="1">
      <alignment horizontal="left"/>
    </xf>
    <xf numFmtId="1" fontId="84" fillId="0" borderId="76" xfId="0" applyNumberFormat="1" applyFont="1" applyBorder="1" applyAlignment="1">
      <alignment horizontal="left"/>
    </xf>
    <xf numFmtId="1" fontId="84" fillId="0" borderId="68" xfId="0" applyNumberFormat="1" applyFont="1" applyBorder="1" applyAlignment="1">
      <alignment horizontal="left"/>
    </xf>
    <xf numFmtId="1" fontId="87" fillId="59" borderId="45" xfId="0" applyNumberFormat="1" applyFont="1" applyFill="1" applyBorder="1" applyAlignment="1" applyProtection="1">
      <alignment horizontal="left"/>
      <protection locked="0"/>
    </xf>
    <xf numFmtId="1" fontId="11" fillId="0" borderId="43" xfId="452" applyNumberFormat="1" applyFont="1" applyBorder="1" applyAlignment="1">
      <alignment horizontal="left"/>
    </xf>
    <xf numFmtId="1" fontId="11" fillId="0" borderId="25" xfId="452" applyNumberFormat="1" applyFont="1" applyBorder="1" applyAlignment="1">
      <alignment horizontal="left"/>
    </xf>
    <xf numFmtId="1" fontId="87" fillId="0" borderId="45" xfId="0" applyNumberFormat="1" applyFont="1" applyBorder="1" applyAlignment="1" applyProtection="1">
      <alignment horizontal="left"/>
      <protection locked="0"/>
    </xf>
    <xf numFmtId="1" fontId="87" fillId="0" borderId="64" xfId="0" applyNumberFormat="1" applyFont="1" applyBorder="1" applyAlignment="1" applyProtection="1">
      <alignment horizontal="left"/>
      <protection locked="0"/>
    </xf>
    <xf numFmtId="1" fontId="87" fillId="0" borderId="67" xfId="0" applyNumberFormat="1" applyFont="1" applyBorder="1" applyAlignment="1" applyProtection="1">
      <alignment horizontal="left"/>
      <protection locked="0"/>
    </xf>
    <xf numFmtId="1" fontId="82" fillId="59" borderId="70" xfId="452" applyNumberFormat="1" applyFont="1" applyFill="1" applyBorder="1" applyAlignment="1">
      <alignment horizontal="left"/>
    </xf>
    <xf numFmtId="1" fontId="183" fillId="59" borderId="78" xfId="452" applyNumberFormat="1" applyFont="1" applyFill="1" applyBorder="1" applyAlignment="1">
      <alignment horizontal="left"/>
    </xf>
    <xf numFmtId="1" fontId="85" fillId="59" borderId="76" xfId="452" applyNumberFormat="1" applyFont="1" applyFill="1" applyBorder="1" applyAlignment="1">
      <alignment horizontal="left"/>
    </xf>
    <xf numFmtId="1" fontId="85" fillId="59" borderId="67" xfId="452" applyNumberFormat="1" applyFont="1" applyFill="1" applyBorder="1" applyAlignment="1">
      <alignment horizontal="left"/>
    </xf>
    <xf numFmtId="1" fontId="82" fillId="59" borderId="67" xfId="452" applyNumberFormat="1" applyFont="1" applyFill="1" applyBorder="1" applyAlignment="1">
      <alignment horizontal="left"/>
    </xf>
    <xf numFmtId="1" fontId="85" fillId="59" borderId="20" xfId="452" applyNumberFormat="1" applyFont="1" applyFill="1" applyBorder="1" applyAlignment="1">
      <alignment horizontal="left"/>
    </xf>
    <xf numFmtId="1" fontId="84" fillId="59" borderId="9" xfId="0" applyNumberFormat="1" applyFont="1" applyFill="1" applyBorder="1" applyAlignment="1">
      <alignment horizontal="left"/>
    </xf>
    <xf numFmtId="1" fontId="84" fillId="59" borderId="7" xfId="0" applyNumberFormat="1" applyFont="1" applyFill="1" applyBorder="1" applyAlignment="1">
      <alignment horizontal="left"/>
    </xf>
    <xf numFmtId="1" fontId="84" fillId="59" borderId="52" xfId="0" applyNumberFormat="1" applyFont="1" applyFill="1" applyBorder="1" applyAlignment="1">
      <alignment horizontal="left"/>
    </xf>
    <xf numFmtId="1" fontId="8" fillId="0" borderId="47" xfId="452" applyNumberFormat="1" applyFont="1" applyBorder="1" applyAlignment="1">
      <alignment horizontal="left"/>
    </xf>
    <xf numFmtId="1" fontId="84" fillId="59" borderId="43" xfId="0" applyNumberFormat="1" applyFont="1" applyFill="1" applyBorder="1" applyAlignment="1">
      <alignment horizontal="left"/>
    </xf>
    <xf numFmtId="1" fontId="84" fillId="59" borderId="64" xfId="0" applyNumberFormat="1" applyFont="1" applyFill="1" applyBorder="1" applyAlignment="1">
      <alignment horizontal="left"/>
    </xf>
    <xf numFmtId="1" fontId="8" fillId="0" borderId="43" xfId="2122" applyNumberFormat="1" applyFont="1" applyFill="1" applyBorder="1" applyAlignment="1" applyProtection="1">
      <alignment horizontal="left"/>
      <protection locked="0"/>
    </xf>
    <xf numFmtId="1" fontId="8" fillId="0" borderId="64" xfId="2122" applyNumberFormat="1" applyFont="1" applyFill="1" applyBorder="1" applyAlignment="1" applyProtection="1">
      <alignment horizontal="left"/>
      <protection locked="0"/>
    </xf>
    <xf numFmtId="1" fontId="11" fillId="0" borderId="45" xfId="2122" quotePrefix="1" applyNumberFormat="1" applyFont="1" applyFill="1" applyBorder="1" applyAlignment="1" applyProtection="1">
      <alignment horizontal="left"/>
      <protection locked="0"/>
    </xf>
    <xf numFmtId="1" fontId="8" fillId="0" borderId="25" xfId="2122" applyNumberFormat="1" applyFont="1" applyFill="1" applyBorder="1" applyAlignment="1" applyProtection="1">
      <alignment horizontal="left"/>
      <protection locked="0"/>
    </xf>
    <xf numFmtId="1" fontId="11" fillId="0" borderId="43" xfId="2122" quotePrefix="1" applyNumberFormat="1" applyFont="1" applyFill="1" applyBorder="1" applyAlignment="1" applyProtection="1">
      <alignment horizontal="left"/>
      <protection locked="0"/>
    </xf>
    <xf numFmtId="1" fontId="85" fillId="0" borderId="64" xfId="452" applyNumberFormat="1" applyFont="1" applyBorder="1" applyAlignment="1">
      <alignment horizontal="left"/>
    </xf>
    <xf numFmtId="1" fontId="183" fillId="0" borderId="64" xfId="1131" applyNumberFormat="1" applyFont="1" applyBorder="1" applyAlignment="1">
      <alignment horizontal="left"/>
    </xf>
    <xf numFmtId="1" fontId="11" fillId="59" borderId="20" xfId="1131" applyNumberFormat="1" applyFont="1" applyFill="1" applyBorder="1" applyAlignment="1">
      <alignment horizontal="left"/>
    </xf>
    <xf numFmtId="1" fontId="11" fillId="59" borderId="64" xfId="1131" applyNumberFormat="1" applyFont="1" applyFill="1" applyBorder="1" applyAlignment="1">
      <alignment horizontal="left"/>
    </xf>
    <xf numFmtId="1" fontId="8" fillId="0" borderId="70" xfId="457" applyNumberFormat="1" applyFont="1" applyBorder="1" applyAlignment="1">
      <alignment horizontal="left"/>
    </xf>
    <xf numFmtId="1" fontId="8" fillId="0" borderId="64" xfId="457" applyNumberFormat="1" applyFont="1" applyBorder="1" applyAlignment="1">
      <alignment horizontal="left"/>
    </xf>
    <xf numFmtId="1" fontId="8" fillId="0" borderId="67" xfId="457" applyNumberFormat="1" applyFont="1" applyBorder="1" applyAlignment="1">
      <alignment horizontal="left"/>
    </xf>
    <xf numFmtId="1" fontId="11" fillId="59" borderId="43" xfId="1131" applyNumberFormat="1" applyFont="1" applyFill="1" applyBorder="1" applyAlignment="1">
      <alignment horizontal="left"/>
    </xf>
    <xf numFmtId="1" fontId="11" fillId="0" borderId="67" xfId="2122" quotePrefix="1" applyNumberFormat="1" applyFont="1" applyFill="1" applyBorder="1" applyAlignment="1" applyProtection="1">
      <alignment horizontal="left"/>
      <protection locked="0"/>
    </xf>
    <xf numFmtId="1" fontId="8" fillId="0" borderId="43" xfId="457" applyNumberFormat="1" applyFont="1" applyBorder="1" applyAlignment="1">
      <alignment horizontal="left"/>
    </xf>
    <xf numFmtId="1" fontId="11" fillId="0" borderId="43" xfId="457" applyNumberFormat="1" applyFont="1" applyBorder="1" applyAlignment="1">
      <alignment horizontal="left"/>
    </xf>
    <xf numFmtId="1" fontId="82" fillId="59" borderId="67" xfId="0" applyNumberFormat="1" applyFont="1" applyFill="1" applyBorder="1" applyAlignment="1">
      <alignment horizontal="left"/>
    </xf>
    <xf numFmtId="1" fontId="8" fillId="0" borderId="43" xfId="0" applyNumberFormat="1" applyFont="1" applyBorder="1" applyAlignment="1">
      <alignment horizontal="left"/>
    </xf>
    <xf numFmtId="1" fontId="8" fillId="0" borderId="64" xfId="0" applyNumberFormat="1" applyFont="1" applyBorder="1" applyAlignment="1">
      <alignment horizontal="left"/>
    </xf>
    <xf numFmtId="1" fontId="8" fillId="0" borderId="70" xfId="0" applyNumberFormat="1" applyFont="1" applyBorder="1" applyAlignment="1">
      <alignment horizontal="left"/>
    </xf>
    <xf numFmtId="1" fontId="8" fillId="0" borderId="67" xfId="0" applyNumberFormat="1" applyFont="1" applyBorder="1" applyAlignment="1">
      <alignment horizontal="left"/>
    </xf>
    <xf numFmtId="1" fontId="8" fillId="0" borderId="49" xfId="452" applyNumberFormat="1" applyFont="1" applyBorder="1" applyAlignment="1">
      <alignment horizontal="left"/>
    </xf>
    <xf numFmtId="1" fontId="8" fillId="0" borderId="45" xfId="457" applyNumberFormat="1" applyFont="1" applyBorder="1" applyAlignment="1">
      <alignment horizontal="left"/>
    </xf>
    <xf numFmtId="1" fontId="8" fillId="0" borderId="43" xfId="1131" applyNumberFormat="1" applyFont="1" applyBorder="1" applyAlignment="1">
      <alignment horizontal="left"/>
    </xf>
    <xf numFmtId="1" fontId="8" fillId="0" borderId="67" xfId="1131" applyNumberFormat="1" applyFont="1" applyBorder="1" applyAlignment="1">
      <alignment horizontal="left"/>
    </xf>
    <xf numFmtId="1" fontId="82" fillId="59" borderId="64" xfId="0" applyNumberFormat="1" applyFont="1" applyFill="1" applyBorder="1" applyAlignment="1">
      <alignment horizontal="left"/>
    </xf>
    <xf numFmtId="1" fontId="85" fillId="0" borderId="24" xfId="1131" applyNumberFormat="1" applyFont="1" applyBorder="1" applyAlignment="1">
      <alignment horizontal="left"/>
    </xf>
    <xf numFmtId="1" fontId="85" fillId="0" borderId="8" xfId="1131" applyNumberFormat="1" applyFont="1" applyBorder="1" applyAlignment="1">
      <alignment horizontal="left"/>
    </xf>
    <xf numFmtId="1" fontId="85" fillId="0" borderId="7" xfId="1131" applyNumberFormat="1" applyFont="1" applyBorder="1" applyAlignment="1">
      <alignment horizontal="left"/>
    </xf>
    <xf numFmtId="1" fontId="11" fillId="0" borderId="43" xfId="1131" applyNumberFormat="1" applyFont="1" applyBorder="1" applyAlignment="1">
      <alignment horizontal="left"/>
    </xf>
    <xf numFmtId="1" fontId="11" fillId="0" borderId="70" xfId="1131" applyNumberFormat="1" applyFont="1" applyBorder="1" applyAlignment="1">
      <alignment horizontal="left"/>
    </xf>
    <xf numFmtId="1" fontId="183" fillId="0" borderId="43" xfId="1131" applyNumberFormat="1" applyFont="1" applyBorder="1" applyAlignment="1">
      <alignment horizontal="left"/>
    </xf>
    <xf numFmtId="1" fontId="183" fillId="59" borderId="64" xfId="0" applyNumberFormat="1" applyFont="1" applyFill="1" applyBorder="1" applyAlignment="1">
      <alignment horizontal="left"/>
    </xf>
    <xf numFmtId="1" fontId="183" fillId="0" borderId="67" xfId="1131" applyNumberFormat="1" applyFont="1" applyBorder="1" applyAlignment="1">
      <alignment horizontal="left"/>
    </xf>
    <xf numFmtId="1" fontId="11" fillId="59" borderId="77" xfId="1131" applyNumberFormat="1" applyFont="1" applyFill="1" applyBorder="1" applyAlignment="1">
      <alignment horizontal="left"/>
    </xf>
    <xf numFmtId="1" fontId="11" fillId="59" borderId="25" xfId="1131" applyNumberFormat="1" applyFont="1" applyFill="1" applyBorder="1" applyAlignment="1">
      <alignment horizontal="left"/>
    </xf>
    <xf numFmtId="1" fontId="8" fillId="59" borderId="7" xfId="1131" applyNumberFormat="1" applyFont="1" applyFill="1" applyBorder="1" applyAlignment="1">
      <alignment horizontal="left" wrapText="1"/>
    </xf>
    <xf numFmtId="1" fontId="8" fillId="59" borderId="52" xfId="1131" applyNumberFormat="1" applyFont="1" applyFill="1" applyBorder="1" applyAlignment="1">
      <alignment horizontal="left" wrapText="1"/>
    </xf>
    <xf numFmtId="1" fontId="8" fillId="0" borderId="74" xfId="1131" applyNumberFormat="1" applyFont="1" applyBorder="1" applyAlignment="1">
      <alignment horizontal="left" wrapText="1"/>
    </xf>
    <xf numFmtId="1" fontId="11" fillId="59" borderId="74" xfId="0" applyNumberFormat="1" applyFont="1" applyFill="1" applyBorder="1" applyAlignment="1">
      <alignment horizontal="left"/>
    </xf>
    <xf numFmtId="1" fontId="11" fillId="0" borderId="89" xfId="1131" applyNumberFormat="1" applyFont="1" applyBorder="1" applyAlignment="1">
      <alignment horizontal="left"/>
    </xf>
    <xf numFmtId="1" fontId="11" fillId="0" borderId="49" xfId="1131" applyNumberFormat="1" applyFont="1" applyBorder="1" applyAlignment="1">
      <alignment horizontal="left"/>
    </xf>
    <xf numFmtId="1" fontId="11" fillId="0" borderId="77" xfId="1131" applyNumberFormat="1" applyFont="1" applyBorder="1" applyAlignment="1">
      <alignment horizontal="left"/>
    </xf>
    <xf numFmtId="1" fontId="11" fillId="0" borderId="77" xfId="452" applyNumberFormat="1" applyFont="1" applyBorder="1" applyAlignment="1">
      <alignment horizontal="left"/>
    </xf>
    <xf numFmtId="1" fontId="183" fillId="0" borderId="67" xfId="452" applyNumberFormat="1" applyFont="1" applyBorder="1" applyAlignment="1">
      <alignment horizontal="left"/>
    </xf>
    <xf numFmtId="1" fontId="11" fillId="0" borderId="14" xfId="2122" quotePrefix="1" applyNumberFormat="1" applyFont="1" applyFill="1" applyBorder="1" applyAlignment="1" applyProtection="1">
      <alignment horizontal="left"/>
      <protection locked="0"/>
    </xf>
    <xf numFmtId="1" fontId="11" fillId="0" borderId="24" xfId="2122" quotePrefix="1" applyNumberFormat="1" applyFont="1" applyFill="1" applyBorder="1" applyAlignment="1" applyProtection="1">
      <alignment horizontal="left"/>
      <protection locked="0"/>
    </xf>
    <xf numFmtId="1" fontId="11" fillId="0" borderId="52" xfId="2122" quotePrefix="1" applyNumberFormat="1" applyFont="1" applyFill="1" applyBorder="1" applyAlignment="1" applyProtection="1">
      <alignment horizontal="left"/>
      <protection locked="0"/>
    </xf>
    <xf numFmtId="1" fontId="8" fillId="0" borderId="43" xfId="1408" applyNumberFormat="1" applyFont="1" applyBorder="1" applyAlignment="1">
      <alignment horizontal="left"/>
    </xf>
    <xf numFmtId="1" fontId="8" fillId="0" borderId="64" xfId="1408" applyNumberFormat="1" applyFont="1" applyBorder="1" applyAlignment="1">
      <alignment horizontal="left"/>
    </xf>
    <xf numFmtId="1" fontId="8" fillId="0" borderId="45" xfId="1408" applyNumberFormat="1" applyFont="1" applyBorder="1" applyAlignment="1">
      <alignment horizontal="left"/>
    </xf>
    <xf numFmtId="1" fontId="8" fillId="0" borderId="25" xfId="1408" applyNumberFormat="1" applyFont="1" applyBorder="1" applyAlignment="1">
      <alignment horizontal="left"/>
    </xf>
    <xf numFmtId="1" fontId="11" fillId="0" borderId="43" xfId="1408" applyNumberFormat="1" applyFont="1" applyBorder="1" applyAlignment="1">
      <alignment horizontal="left"/>
    </xf>
    <xf numFmtId="1" fontId="11" fillId="0" borderId="64" xfId="1408" applyNumberFormat="1" applyFont="1" applyBorder="1" applyAlignment="1">
      <alignment horizontal="left"/>
    </xf>
    <xf numFmtId="1" fontId="11" fillId="0" borderId="70" xfId="1408" applyNumberFormat="1" applyFont="1" applyBorder="1" applyAlignment="1">
      <alignment horizontal="left"/>
    </xf>
    <xf numFmtId="1" fontId="11" fillId="0" borderId="67" xfId="1408" applyNumberFormat="1" applyFont="1" applyBorder="1" applyAlignment="1">
      <alignment horizontal="left"/>
    </xf>
    <xf numFmtId="1" fontId="11" fillId="0" borderId="64" xfId="2122" quotePrefix="1" applyNumberFormat="1" applyFont="1" applyFill="1" applyBorder="1" applyAlignment="1" applyProtection="1">
      <alignment horizontal="left"/>
      <protection locked="0"/>
    </xf>
    <xf numFmtId="1" fontId="11" fillId="0" borderId="70" xfId="2122" quotePrefix="1" applyNumberFormat="1" applyFont="1" applyFill="1" applyBorder="1" applyAlignment="1" applyProtection="1">
      <alignment horizontal="left"/>
      <protection locked="0"/>
    </xf>
    <xf numFmtId="1" fontId="87" fillId="59" borderId="77" xfId="452" applyNumberFormat="1" applyFont="1" applyFill="1" applyBorder="1" applyAlignment="1">
      <alignment horizontal="left"/>
    </xf>
    <xf numFmtId="1" fontId="85" fillId="59" borderId="77" xfId="2122" quotePrefix="1" applyNumberFormat="1" applyFont="1" applyFill="1" applyBorder="1" applyAlignment="1" applyProtection="1">
      <alignment horizontal="left"/>
      <protection locked="0"/>
    </xf>
    <xf numFmtId="1" fontId="8" fillId="0" borderId="77" xfId="452" applyNumberFormat="1" applyFont="1" applyBorder="1" applyAlignment="1">
      <alignment horizontal="left"/>
    </xf>
    <xf numFmtId="1" fontId="8" fillId="0" borderId="89" xfId="452" applyNumberFormat="1" applyFont="1" applyBorder="1" applyAlignment="1">
      <alignment horizontal="left"/>
    </xf>
    <xf numFmtId="1" fontId="183" fillId="59" borderId="74" xfId="1406" applyNumberFormat="1" applyFont="1" applyFill="1" applyBorder="1" applyAlignment="1">
      <alignment horizontal="left"/>
    </xf>
    <xf numFmtId="1" fontId="183" fillId="59" borderId="43" xfId="0" applyNumberFormat="1" applyFont="1" applyFill="1" applyBorder="1" applyAlignment="1">
      <alignment horizontal="left"/>
    </xf>
    <xf numFmtId="4" fontId="8" fillId="94" borderId="66" xfId="452" applyNumberFormat="1" applyFont="1" applyFill="1" applyBorder="1" applyAlignment="1">
      <alignment horizontal="right"/>
    </xf>
    <xf numFmtId="0" fontId="0" fillId="59" borderId="0" xfId="0" applyFill="1" applyAlignment="1">
      <alignment wrapText="1"/>
    </xf>
    <xf numFmtId="0" fontId="11" fillId="59" borderId="0" xfId="0" applyFont="1" applyFill="1"/>
    <xf numFmtId="0" fontId="90" fillId="59" borderId="0" xfId="0" applyFont="1" applyFill="1"/>
    <xf numFmtId="1" fontId="8" fillId="59" borderId="9" xfId="452" applyNumberFormat="1" applyFont="1" applyFill="1" applyBorder="1"/>
    <xf numFmtId="1" fontId="8" fillId="59" borderId="8" xfId="452" applyNumberFormat="1" applyFont="1" applyFill="1" applyBorder="1"/>
    <xf numFmtId="1" fontId="8" fillId="0" borderId="8" xfId="452" applyNumberFormat="1" applyFont="1" applyBorder="1"/>
    <xf numFmtId="1" fontId="8" fillId="0" borderId="52" xfId="452" applyNumberFormat="1" applyFont="1" applyBorder="1"/>
    <xf numFmtId="1" fontId="8" fillId="59" borderId="7" xfId="452" applyNumberFormat="1" applyFont="1" applyFill="1" applyBorder="1"/>
    <xf numFmtId="1" fontId="8" fillId="59" borderId="52" xfId="452" applyNumberFormat="1" applyFont="1" applyFill="1" applyBorder="1"/>
    <xf numFmtId="0" fontId="8" fillId="59" borderId="0" xfId="0" applyFont="1" applyFill="1" applyAlignment="1">
      <alignment vertical="center"/>
    </xf>
    <xf numFmtId="0" fontId="183" fillId="59" borderId="14" xfId="0" applyFont="1" applyFill="1" applyBorder="1" applyAlignment="1">
      <alignment vertical="center"/>
    </xf>
    <xf numFmtId="0" fontId="82" fillId="59" borderId="52" xfId="0" applyFont="1" applyFill="1" applyBorder="1" applyAlignment="1">
      <alignment vertical="center"/>
    </xf>
    <xf numFmtId="0" fontId="183" fillId="59" borderId="7" xfId="452" applyFont="1" applyFill="1" applyBorder="1"/>
    <xf numFmtId="1" fontId="11" fillId="59" borderId="7" xfId="0" applyNumberFormat="1" applyFont="1" applyFill="1" applyBorder="1"/>
    <xf numFmtId="0" fontId="183" fillId="59" borderId="9" xfId="0" applyFont="1" applyFill="1" applyBorder="1"/>
    <xf numFmtId="0" fontId="183" fillId="59" borderId="7" xfId="0" applyFont="1" applyFill="1" applyBorder="1"/>
    <xf numFmtId="0" fontId="183" fillId="59" borderId="57" xfId="0" applyFont="1" applyFill="1" applyBorder="1"/>
    <xf numFmtId="0" fontId="183" fillId="59" borderId="0" xfId="0" applyFont="1" applyFill="1"/>
    <xf numFmtId="0" fontId="11" fillId="59" borderId="14" xfId="0" applyFont="1" applyFill="1" applyBorder="1"/>
    <xf numFmtId="0" fontId="11" fillId="59" borderId="24" xfId="0" applyFont="1" applyFill="1" applyBorder="1"/>
    <xf numFmtId="0" fontId="11" fillId="59" borderId="52" xfId="0" applyFont="1" applyFill="1" applyBorder="1"/>
    <xf numFmtId="0" fontId="11" fillId="59" borderId="9" xfId="0" applyFont="1" applyFill="1" applyBorder="1"/>
    <xf numFmtId="0" fontId="11" fillId="59" borderId="7" xfId="0" applyFont="1" applyFill="1" applyBorder="1"/>
    <xf numFmtId="0" fontId="11" fillId="0" borderId="14" xfId="0" applyFont="1" applyBorder="1"/>
    <xf numFmtId="0" fontId="11" fillId="0" borderId="24" xfId="0" applyFont="1" applyBorder="1"/>
    <xf numFmtId="0" fontId="11" fillId="0" borderId="52" xfId="0" applyFont="1" applyBorder="1"/>
    <xf numFmtId="0" fontId="11" fillId="0" borderId="50" xfId="0" applyFont="1" applyBorder="1"/>
    <xf numFmtId="0" fontId="183" fillId="0" borderId="74" xfId="0" applyFont="1" applyBorder="1"/>
    <xf numFmtId="0" fontId="183" fillId="59" borderId="52" xfId="0" applyFont="1" applyFill="1" applyBorder="1"/>
    <xf numFmtId="0" fontId="82" fillId="59" borderId="0" xfId="1407" applyFont="1" applyFill="1"/>
    <xf numFmtId="1" fontId="8" fillId="59" borderId="0" xfId="1407" applyNumberFormat="1" applyFont="1" applyFill="1"/>
    <xf numFmtId="0" fontId="8" fillId="59" borderId="0" xfId="1407" applyFont="1" applyFill="1"/>
    <xf numFmtId="0" fontId="11" fillId="59" borderId="0" xfId="1407" applyFont="1" applyFill="1"/>
    <xf numFmtId="0" fontId="200" fillId="92" borderId="0" xfId="0" applyFont="1" applyFill="1" applyAlignment="1">
      <alignment vertical="center"/>
    </xf>
    <xf numFmtId="1" fontId="22" fillId="59" borderId="85" xfId="452" applyNumberFormat="1" applyFont="1" applyFill="1" applyBorder="1" applyAlignment="1">
      <alignment horizontal="left"/>
    </xf>
    <xf numFmtId="1" fontId="22" fillId="59" borderId="56" xfId="452" applyNumberFormat="1" applyFont="1" applyFill="1" applyBorder="1"/>
    <xf numFmtId="1" fontId="22" fillId="59" borderId="57" xfId="452" applyNumberFormat="1" applyFont="1" applyFill="1" applyBorder="1" applyAlignment="1">
      <alignment vertical="center"/>
    </xf>
    <xf numFmtId="1" fontId="22" fillId="59" borderId="58" xfId="452" applyNumberFormat="1" applyFont="1" applyFill="1" applyBorder="1" applyAlignment="1">
      <alignment vertical="center"/>
    </xf>
    <xf numFmtId="1" fontId="22" fillId="59" borderId="85" xfId="452" applyNumberFormat="1" applyFont="1" applyFill="1" applyBorder="1" applyAlignment="1">
      <alignment horizontal="right"/>
    </xf>
    <xf numFmtId="3" fontId="22" fillId="59" borderId="85" xfId="452" applyNumberFormat="1" applyFont="1" applyFill="1" applyBorder="1" applyAlignment="1">
      <alignment horizontal="right"/>
    </xf>
    <xf numFmtId="1" fontId="22" fillId="59" borderId="85" xfId="452" applyNumberFormat="1" applyFont="1" applyFill="1" applyBorder="1" applyAlignment="1">
      <alignment horizontal="right" wrapText="1"/>
    </xf>
    <xf numFmtId="49" fontId="22" fillId="59" borderId="85" xfId="452" applyNumberFormat="1" applyFont="1" applyFill="1" applyBorder="1" applyAlignment="1">
      <alignment horizontal="right" wrapText="1"/>
    </xf>
    <xf numFmtId="4" fontId="29" fillId="59" borderId="85" xfId="452" applyNumberFormat="1" applyFont="1" applyFill="1" applyBorder="1" applyAlignment="1">
      <alignment horizontal="right" wrapText="1"/>
    </xf>
    <xf numFmtId="4" fontId="29" fillId="59" borderId="85" xfId="452" applyNumberFormat="1" applyFont="1" applyFill="1" applyBorder="1" applyAlignment="1">
      <alignment horizontal="right"/>
    </xf>
    <xf numFmtId="1" fontId="22" fillId="0" borderId="85" xfId="452" applyNumberFormat="1" applyFont="1" applyBorder="1" applyAlignment="1">
      <alignment horizontal="right"/>
    </xf>
    <xf numFmtId="0" fontId="22" fillId="59" borderId="85" xfId="452" applyFont="1" applyFill="1" applyBorder="1" applyAlignment="1">
      <alignment horizontal="right" wrapText="1"/>
    </xf>
    <xf numFmtId="1" fontId="22" fillId="0" borderId="85" xfId="452" applyNumberFormat="1" applyFont="1" applyBorder="1" applyAlignment="1">
      <alignment horizontal="right" wrapText="1"/>
    </xf>
    <xf numFmtId="1" fontId="11" fillId="59" borderId="43" xfId="0" applyNumberFormat="1" applyFont="1" applyFill="1" applyBorder="1" applyAlignment="1">
      <alignment horizontal="center"/>
    </xf>
    <xf numFmtId="1" fontId="11" fillId="59" borderId="67" xfId="0" applyNumberFormat="1" applyFont="1" applyFill="1" applyBorder="1" applyAlignment="1">
      <alignment horizontal="center"/>
    </xf>
    <xf numFmtId="1" fontId="11" fillId="59" borderId="77" xfId="0" applyNumberFormat="1" applyFont="1" applyFill="1" applyBorder="1" applyAlignment="1">
      <alignment horizontal="center"/>
    </xf>
    <xf numFmtId="1" fontId="183" fillId="59" borderId="77" xfId="452" applyNumberFormat="1" applyFont="1" applyFill="1" applyBorder="1" applyAlignment="1">
      <alignment horizontal="left"/>
    </xf>
    <xf numFmtId="1" fontId="183" fillId="59" borderId="87" xfId="0" applyNumberFormat="1" applyFont="1" applyFill="1" applyBorder="1" applyAlignment="1">
      <alignment horizontal="left"/>
    </xf>
    <xf numFmtId="0" fontId="183" fillId="59" borderId="57" xfId="0" applyFont="1" applyFill="1" applyBorder="1" applyAlignment="1">
      <alignment horizontal="left"/>
    </xf>
    <xf numFmtId="0" fontId="183" fillId="59" borderId="80" xfId="0" applyFont="1" applyFill="1" applyBorder="1" applyAlignment="1">
      <alignment horizontal="left"/>
    </xf>
    <xf numFmtId="1" fontId="11" fillId="59" borderId="64" xfId="0" applyNumberFormat="1" applyFont="1" applyFill="1" applyBorder="1" applyAlignment="1">
      <alignment horizontal="center"/>
    </xf>
    <xf numFmtId="168" fontId="11" fillId="59" borderId="43" xfId="0" applyNumberFormat="1" applyFont="1" applyFill="1" applyBorder="1" applyAlignment="1">
      <alignment horizontal="right"/>
    </xf>
    <xf numFmtId="1" fontId="196" fillId="59" borderId="85" xfId="452" applyNumberFormat="1" applyFont="1" applyFill="1" applyBorder="1" applyAlignment="1">
      <alignment vertical="top"/>
    </xf>
    <xf numFmtId="1" fontId="183" fillId="0" borderId="77" xfId="452" applyNumberFormat="1" applyFont="1" applyBorder="1" applyAlignment="1">
      <alignment horizontal="left"/>
    </xf>
    <xf numFmtId="1" fontId="183" fillId="0" borderId="74" xfId="452" applyNumberFormat="1" applyFont="1" applyBorder="1" applyAlignment="1">
      <alignment horizontal="left"/>
    </xf>
    <xf numFmtId="168" fontId="183" fillId="0" borderId="74" xfId="452" applyNumberFormat="1" applyFont="1" applyBorder="1" applyAlignment="1">
      <alignment horizontal="right"/>
    </xf>
    <xf numFmtId="3" fontId="183" fillId="0" borderId="74" xfId="452" applyNumberFormat="1" applyFont="1" applyBorder="1" applyAlignment="1">
      <alignment horizontal="right"/>
    </xf>
    <xf numFmtId="1" fontId="183" fillId="0" borderId="52" xfId="452" applyNumberFormat="1" applyFont="1" applyBorder="1" applyAlignment="1">
      <alignment horizontal="left"/>
    </xf>
    <xf numFmtId="1" fontId="183" fillId="0" borderId="74" xfId="452" applyNumberFormat="1" applyFont="1" applyBorder="1" applyAlignment="1">
      <alignment horizontal="right"/>
    </xf>
    <xf numFmtId="168" fontId="82" fillId="59" borderId="74" xfId="452" applyNumberFormat="1" applyFont="1" applyFill="1" applyBorder="1" applyAlignment="1">
      <alignment horizontal="right"/>
    </xf>
    <xf numFmtId="3" fontId="82" fillId="59" borderId="74" xfId="452" applyNumberFormat="1" applyFont="1" applyFill="1" applyBorder="1" applyAlignment="1">
      <alignment horizontal="right"/>
    </xf>
    <xf numFmtId="1" fontId="82" fillId="59" borderId="74" xfId="452" applyNumberFormat="1" applyFont="1" applyFill="1" applyBorder="1" applyAlignment="1">
      <alignment horizontal="right"/>
    </xf>
    <xf numFmtId="168" fontId="183" fillId="0" borderId="77" xfId="452" applyNumberFormat="1" applyFont="1" applyBorder="1" applyAlignment="1">
      <alignment horizontal="right"/>
    </xf>
    <xf numFmtId="0" fontId="183" fillId="0" borderId="74" xfId="452" applyFont="1" applyBorder="1" applyAlignment="1">
      <alignment horizontal="right"/>
    </xf>
    <xf numFmtId="168" fontId="82" fillId="59" borderId="77" xfId="452" applyNumberFormat="1" applyFont="1" applyFill="1" applyBorder="1" applyAlignment="1">
      <alignment horizontal="right"/>
    </xf>
    <xf numFmtId="0" fontId="82" fillId="59" borderId="74" xfId="452" applyFont="1" applyFill="1" applyBorder="1" applyAlignment="1">
      <alignment horizontal="right"/>
    </xf>
    <xf numFmtId="0" fontId="194" fillId="59" borderId="85" xfId="0" applyFont="1" applyFill="1" applyBorder="1" applyAlignment="1">
      <alignment vertical="top"/>
    </xf>
    <xf numFmtId="49" fontId="183" fillId="0" borderId="74" xfId="452" applyNumberFormat="1" applyFont="1" applyBorder="1"/>
    <xf numFmtId="1" fontId="183" fillId="0" borderId="43" xfId="452" applyNumberFormat="1" applyFont="1" applyBorder="1" applyAlignment="1">
      <alignment horizontal="right"/>
    </xf>
    <xf numFmtId="2" fontId="183" fillId="0" borderId="66" xfId="457" applyNumberFormat="1" applyFont="1" applyBorder="1" applyAlignment="1">
      <alignment horizontal="right"/>
    </xf>
    <xf numFmtId="0" fontId="8" fillId="59" borderId="9" xfId="452" applyFont="1" applyFill="1" applyBorder="1"/>
    <xf numFmtId="0" fontId="183" fillId="59" borderId="53" xfId="452" applyFont="1" applyFill="1" applyBorder="1"/>
    <xf numFmtId="49" fontId="183" fillId="59" borderId="9" xfId="452" applyNumberFormat="1" applyFont="1" applyFill="1" applyBorder="1" applyAlignment="1">
      <alignment horizontal="right"/>
    </xf>
    <xf numFmtId="0" fontId="183" fillId="59" borderId="52" xfId="452" applyFont="1" applyFill="1" applyBorder="1"/>
    <xf numFmtId="0" fontId="183" fillId="59" borderId="47" xfId="452" applyFont="1" applyFill="1" applyBorder="1"/>
    <xf numFmtId="168" fontId="183" fillId="59" borderId="47" xfId="457" applyNumberFormat="1" applyFont="1" applyFill="1" applyBorder="1" applyAlignment="1">
      <alignment horizontal="right"/>
    </xf>
    <xf numFmtId="3" fontId="183" fillId="59" borderId="47" xfId="457" applyNumberFormat="1" applyFont="1" applyFill="1" applyBorder="1" applyAlignment="1">
      <alignment horizontal="right"/>
    </xf>
    <xf numFmtId="49" fontId="183" fillId="59" borderId="43" xfId="452" applyNumberFormat="1" applyFont="1" applyFill="1" applyBorder="1" applyAlignment="1">
      <alignment horizontal="right"/>
    </xf>
    <xf numFmtId="168" fontId="183" fillId="59" borderId="74" xfId="1408" applyNumberFormat="1" applyFont="1" applyFill="1" applyBorder="1" applyAlignment="1">
      <alignment horizontal="right"/>
    </xf>
    <xf numFmtId="3" fontId="183" fillId="59" borderId="74" xfId="1408" applyNumberFormat="1" applyFont="1" applyFill="1" applyBorder="1" applyAlignment="1">
      <alignment horizontal="right"/>
    </xf>
    <xf numFmtId="0" fontId="183" fillId="59" borderId="74" xfId="1408" applyFont="1" applyFill="1" applyBorder="1" applyAlignment="1">
      <alignment horizontal="right"/>
    </xf>
    <xf numFmtId="1" fontId="11" fillId="89" borderId="9" xfId="0" applyNumberFormat="1" applyFont="1" applyFill="1" applyBorder="1" applyAlignment="1">
      <alignment horizontal="left"/>
    </xf>
    <xf numFmtId="1" fontId="8" fillId="59" borderId="8" xfId="1131" applyNumberFormat="1" applyFont="1" applyFill="1" applyBorder="1" applyAlignment="1">
      <alignment horizontal="left"/>
    </xf>
    <xf numFmtId="49" fontId="8" fillId="59" borderId="8" xfId="1131" applyNumberFormat="1" applyFont="1" applyFill="1" applyBorder="1" applyAlignment="1">
      <alignment horizontal="left"/>
    </xf>
    <xf numFmtId="0" fontId="234" fillId="59" borderId="8" xfId="1408" applyFont="1" applyFill="1" applyBorder="1" applyAlignment="1">
      <alignment horizontal="right"/>
    </xf>
    <xf numFmtId="1" fontId="83" fillId="59" borderId="74" xfId="0" applyNumberFormat="1" applyFont="1" applyFill="1" applyBorder="1" applyAlignment="1">
      <alignment horizontal="left"/>
    </xf>
    <xf numFmtId="0" fontId="83" fillId="59" borderId="74" xfId="0" applyFont="1" applyFill="1" applyBorder="1"/>
    <xf numFmtId="168" fontId="83" fillId="59" borderId="74" xfId="1408" applyNumberFormat="1" applyFont="1" applyFill="1" applyBorder="1" applyAlignment="1">
      <alignment horizontal="right"/>
    </xf>
    <xf numFmtId="0" fontId="83" fillId="59" borderId="74" xfId="1408" applyFont="1" applyFill="1" applyBorder="1" applyAlignment="1">
      <alignment horizontal="right"/>
    </xf>
    <xf numFmtId="3" fontId="83" fillId="59" borderId="74" xfId="1408" applyNumberFormat="1" applyFont="1" applyFill="1" applyBorder="1" applyAlignment="1">
      <alignment horizontal="right"/>
    </xf>
    <xf numFmtId="0" fontId="83" fillId="59" borderId="74" xfId="457" applyFont="1" applyFill="1" applyBorder="1" applyAlignment="1">
      <alignment horizontal="right"/>
    </xf>
    <xf numFmtId="0" fontId="234" fillId="59" borderId="74" xfId="0" applyFont="1" applyFill="1" applyBorder="1" applyAlignment="1">
      <alignment horizontal="right"/>
    </xf>
    <xf numFmtId="168" fontId="8" fillId="59" borderId="74" xfId="1408" applyNumberFormat="1" applyFont="1" applyFill="1" applyBorder="1" applyAlignment="1">
      <alignment horizontal="right"/>
    </xf>
    <xf numFmtId="3" fontId="8" fillId="59" borderId="74" xfId="1408" applyNumberFormat="1" applyFont="1" applyFill="1" applyBorder="1" applyAlignment="1">
      <alignment horizontal="right"/>
    </xf>
    <xf numFmtId="4" fontId="8" fillId="0" borderId="75" xfId="0" applyNumberFormat="1" applyFont="1" applyBorder="1" applyAlignment="1">
      <alignment horizontal="right"/>
    </xf>
    <xf numFmtId="0" fontId="8" fillId="59" borderId="45" xfId="1408" applyFont="1" applyFill="1" applyBorder="1" applyAlignment="1">
      <alignment horizontal="right"/>
    </xf>
    <xf numFmtId="0" fontId="83" fillId="59" borderId="77" xfId="0" applyFont="1" applyFill="1" applyBorder="1" applyAlignment="1">
      <alignment horizontal="right"/>
    </xf>
    <xf numFmtId="1" fontId="83" fillId="59" borderId="74" xfId="0" applyNumberFormat="1" applyFont="1" applyFill="1" applyBorder="1" applyAlignment="1">
      <alignment horizontal="right"/>
    </xf>
    <xf numFmtId="2" fontId="183" fillId="0" borderId="44" xfId="0" applyNumberFormat="1" applyFont="1" applyBorder="1" applyAlignment="1">
      <alignment horizontal="right"/>
    </xf>
    <xf numFmtId="0" fontId="0" fillId="0" borderId="16" xfId="0" applyBorder="1"/>
    <xf numFmtId="0" fontId="0" fillId="0" borderId="18" xfId="0" applyBorder="1"/>
    <xf numFmtId="0" fontId="194" fillId="59" borderId="59" xfId="0" applyFont="1" applyFill="1" applyBorder="1"/>
    <xf numFmtId="1" fontId="183" fillId="0" borderId="74" xfId="1131" applyNumberFormat="1" applyFont="1" applyBorder="1" applyAlignment="1">
      <alignment horizontal="left"/>
    </xf>
    <xf numFmtId="1" fontId="183" fillId="86" borderId="74" xfId="1131" applyNumberFormat="1" applyFont="1" applyFill="1" applyBorder="1" applyAlignment="1">
      <alignment horizontal="left"/>
    </xf>
    <xf numFmtId="49" fontId="183" fillId="86" borderId="74" xfId="1131" applyNumberFormat="1" applyFont="1" applyFill="1" applyBorder="1" applyAlignment="1">
      <alignment horizontal="left"/>
    </xf>
    <xf numFmtId="2" fontId="183" fillId="0" borderId="75" xfId="0" applyNumberFormat="1" applyFont="1" applyBorder="1" applyAlignment="1">
      <alignment horizontal="right"/>
    </xf>
    <xf numFmtId="1" fontId="11" fillId="86" borderId="50" xfId="1131" applyNumberFormat="1" applyFont="1" applyFill="1" applyBorder="1" applyAlignment="1">
      <alignment horizontal="left"/>
    </xf>
    <xf numFmtId="168" fontId="11" fillId="59" borderId="50" xfId="1408" applyNumberFormat="1" applyFont="1" applyFill="1" applyBorder="1" applyAlignment="1">
      <alignment horizontal="right"/>
    </xf>
    <xf numFmtId="3" fontId="225" fillId="59" borderId="50" xfId="1408" applyNumberFormat="1" applyFont="1" applyFill="1" applyBorder="1" applyAlignment="1">
      <alignment horizontal="right"/>
    </xf>
    <xf numFmtId="3" fontId="11" fillId="59" borderId="50" xfId="1408" applyNumberFormat="1" applyFont="1" applyFill="1" applyBorder="1" applyAlignment="1">
      <alignment horizontal="right"/>
    </xf>
    <xf numFmtId="1" fontId="183" fillId="0" borderId="77" xfId="1131" applyNumberFormat="1" applyFont="1" applyBorder="1" applyAlignment="1">
      <alignment horizontal="left"/>
    </xf>
    <xf numFmtId="2" fontId="183" fillId="0" borderId="44" xfId="452" applyNumberFormat="1" applyFont="1" applyBorder="1" applyAlignment="1">
      <alignment horizontal="right"/>
    </xf>
    <xf numFmtId="2" fontId="183" fillId="0" borderId="48" xfId="452" applyNumberFormat="1" applyFont="1" applyBorder="1" applyAlignment="1">
      <alignment horizontal="right"/>
    </xf>
    <xf numFmtId="4" fontId="183" fillId="0" borderId="44" xfId="0" applyNumberFormat="1" applyFont="1" applyBorder="1" applyAlignment="1">
      <alignment horizontal="right"/>
    </xf>
    <xf numFmtId="0" fontId="82" fillId="59" borderId="9" xfId="452" applyFont="1" applyFill="1" applyBorder="1" applyAlignment="1">
      <alignment horizontal="right"/>
    </xf>
    <xf numFmtId="49" fontId="8" fillId="59" borderId="52" xfId="457" applyNumberFormat="1" applyFont="1" applyFill="1" applyBorder="1" applyAlignment="1">
      <alignment horizontal="right"/>
    </xf>
    <xf numFmtId="49" fontId="8" fillId="59" borderId="67" xfId="457" applyNumberFormat="1" applyFont="1" applyFill="1" applyBorder="1" applyAlignment="1">
      <alignment horizontal="right"/>
    </xf>
    <xf numFmtId="1" fontId="8" fillId="59" borderId="52" xfId="457" applyNumberFormat="1" applyFont="1" applyFill="1" applyBorder="1" applyAlignment="1">
      <alignment horizontal="right"/>
    </xf>
    <xf numFmtId="1" fontId="183" fillId="59" borderId="77" xfId="452" applyNumberFormat="1" applyFont="1" applyFill="1" applyBorder="1" applyAlignment="1">
      <alignment horizontal="right"/>
    </xf>
    <xf numFmtId="3" fontId="227" fillId="59" borderId="74" xfId="452" applyNumberFormat="1" applyFont="1" applyFill="1" applyBorder="1" applyAlignment="1">
      <alignment horizontal="right"/>
    </xf>
    <xf numFmtId="1" fontId="11" fillId="59" borderId="45" xfId="0" applyNumberFormat="1" applyFont="1" applyFill="1" applyBorder="1" applyAlignment="1">
      <alignment horizontal="center"/>
    </xf>
    <xf numFmtId="1" fontId="11" fillId="59" borderId="25" xfId="0" applyNumberFormat="1" applyFont="1" applyFill="1" applyBorder="1" applyAlignment="1">
      <alignment horizontal="center"/>
    </xf>
    <xf numFmtId="1" fontId="11" fillId="59" borderId="70" xfId="0" applyNumberFormat="1" applyFont="1" applyFill="1" applyBorder="1" applyAlignment="1">
      <alignment horizontal="center"/>
    </xf>
    <xf numFmtId="1" fontId="183" fillId="0" borderId="47" xfId="452" applyNumberFormat="1" applyFont="1" applyBorder="1" applyAlignment="1">
      <alignment horizontal="right"/>
    </xf>
    <xf numFmtId="49" fontId="183" fillId="0" borderId="7" xfId="452" applyNumberFormat="1" applyFont="1" applyBorder="1" applyAlignment="1">
      <alignment horizontal="right"/>
    </xf>
    <xf numFmtId="1" fontId="82" fillId="0" borderId="7" xfId="452" applyNumberFormat="1" applyFont="1" applyBorder="1" applyAlignment="1">
      <alignment horizontal="right"/>
    </xf>
    <xf numFmtId="49" fontId="82" fillId="0" borderId="64" xfId="452" applyNumberFormat="1" applyFont="1" applyBorder="1" applyAlignment="1">
      <alignment horizontal="right"/>
    </xf>
    <xf numFmtId="49" fontId="82" fillId="0" borderId="7" xfId="452" applyNumberFormat="1" applyFont="1" applyBorder="1" applyAlignment="1">
      <alignment horizontal="right"/>
    </xf>
    <xf numFmtId="0" fontId="82" fillId="0" borderId="7" xfId="452" applyFont="1" applyBorder="1" applyAlignment="1">
      <alignment horizontal="right"/>
    </xf>
    <xf numFmtId="0" fontId="0" fillId="92" borderId="0" xfId="0" applyFill="1" applyAlignment="1">
      <alignment horizontal="right"/>
    </xf>
    <xf numFmtId="49" fontId="22" fillId="0" borderId="86" xfId="452" applyNumberFormat="1" applyFont="1" applyBorder="1" applyAlignment="1">
      <alignment horizontal="right" wrapText="1"/>
    </xf>
    <xf numFmtId="49" fontId="22" fillId="0" borderId="86" xfId="452" applyNumberFormat="1" applyFont="1" applyBorder="1" applyAlignment="1">
      <alignment horizontal="right"/>
    </xf>
    <xf numFmtId="0" fontId="12" fillId="59" borderId="0" xfId="452" applyFont="1" applyFill="1" applyAlignment="1">
      <alignment horizontal="right"/>
    </xf>
    <xf numFmtId="0" fontId="11" fillId="86" borderId="7" xfId="1131" applyFont="1" applyFill="1" applyBorder="1" applyAlignment="1">
      <alignment horizontal="right"/>
    </xf>
    <xf numFmtId="0" fontId="11" fillId="59" borderId="69" xfId="0" applyFont="1" applyFill="1" applyBorder="1" applyAlignment="1">
      <alignment horizontal="right"/>
    </xf>
    <xf numFmtId="0" fontId="183" fillId="59" borderId="69" xfId="0" applyFont="1" applyFill="1" applyBorder="1" applyAlignment="1">
      <alignment horizontal="right"/>
    </xf>
    <xf numFmtId="0" fontId="11" fillId="59" borderId="72" xfId="0" applyFont="1" applyFill="1" applyBorder="1" applyAlignment="1">
      <alignment horizontal="right"/>
    </xf>
    <xf numFmtId="0" fontId="8" fillId="90" borderId="71" xfId="0" applyFont="1" applyFill="1" applyBorder="1" applyAlignment="1">
      <alignment horizontal="right"/>
    </xf>
    <xf numFmtId="0" fontId="11" fillId="90" borderId="0" xfId="0" applyFont="1" applyFill="1" applyAlignment="1">
      <alignment horizontal="right"/>
    </xf>
    <xf numFmtId="3" fontId="8" fillId="0" borderId="50" xfId="452" applyNumberFormat="1" applyFont="1" applyBorder="1" applyAlignment="1">
      <alignment horizontal="right"/>
    </xf>
    <xf numFmtId="4" fontId="8" fillId="0" borderId="0" xfId="452" applyNumberFormat="1" applyFont="1" applyAlignment="1">
      <alignment horizontal="right"/>
    </xf>
    <xf numFmtId="3" fontId="8" fillId="87" borderId="52" xfId="452" applyNumberFormat="1" applyFont="1" applyFill="1" applyBorder="1" applyAlignment="1">
      <alignment horizontal="right"/>
    </xf>
    <xf numFmtId="3" fontId="8" fillId="87" borderId="8" xfId="452" applyNumberFormat="1" applyFont="1" applyFill="1" applyBorder="1" applyAlignment="1">
      <alignment horizontal="right"/>
    </xf>
    <xf numFmtId="3" fontId="8" fillId="87" borderId="7" xfId="452" applyNumberFormat="1" applyFont="1" applyFill="1" applyBorder="1" applyAlignment="1">
      <alignment horizontal="right"/>
    </xf>
    <xf numFmtId="3" fontId="8" fillId="87" borderId="47" xfId="452" applyNumberFormat="1" applyFont="1" applyFill="1" applyBorder="1" applyAlignment="1">
      <alignment horizontal="right"/>
    </xf>
    <xf numFmtId="3" fontId="8" fillId="59" borderId="50" xfId="452" applyNumberFormat="1" applyFont="1" applyFill="1" applyBorder="1" applyAlignment="1">
      <alignment horizontal="right"/>
    </xf>
    <xf numFmtId="0" fontId="156" fillId="59" borderId="0" xfId="0" applyFont="1" applyFill="1" applyAlignment="1">
      <alignment horizontal="right"/>
    </xf>
    <xf numFmtId="2" fontId="11" fillId="0" borderId="44" xfId="0" applyNumberFormat="1" applyFont="1" applyBorder="1" applyAlignment="1">
      <alignment horizontal="right"/>
    </xf>
    <xf numFmtId="2" fontId="11" fillId="0" borderId="63" xfId="0" applyNumberFormat="1" applyFont="1" applyBorder="1" applyAlignment="1">
      <alignment horizontal="right"/>
    </xf>
    <xf numFmtId="2" fontId="11" fillId="0" borderId="66" xfId="0" applyNumberFormat="1" applyFont="1" applyBorder="1" applyAlignment="1">
      <alignment horizontal="right"/>
    </xf>
    <xf numFmtId="2" fontId="8" fillId="0" borderId="0" xfId="0" applyNumberFormat="1" applyFont="1" applyAlignment="1">
      <alignment horizontal="right"/>
    </xf>
    <xf numFmtId="2" fontId="8" fillId="0" borderId="44" xfId="0" applyNumberFormat="1" applyFont="1" applyBorder="1" applyAlignment="1">
      <alignment horizontal="right"/>
    </xf>
    <xf numFmtId="2" fontId="8" fillId="0" borderId="63" xfId="0" applyNumberFormat="1" applyFont="1" applyBorder="1" applyAlignment="1">
      <alignment horizontal="right"/>
    </xf>
    <xf numFmtId="2" fontId="8" fillId="0" borderId="66" xfId="0" applyNumberFormat="1" applyFont="1" applyBorder="1" applyAlignment="1">
      <alignment horizontal="right"/>
    </xf>
    <xf numFmtId="2" fontId="8" fillId="0" borderId="46" xfId="0" applyNumberFormat="1" applyFont="1" applyBorder="1" applyAlignment="1">
      <alignment horizontal="right"/>
    </xf>
    <xf numFmtId="2" fontId="8" fillId="0" borderId="75" xfId="0" applyNumberFormat="1" applyFont="1" applyBorder="1" applyAlignment="1">
      <alignment horizontal="right"/>
    </xf>
    <xf numFmtId="2" fontId="8" fillId="0" borderId="48" xfId="0" applyNumberFormat="1" applyFont="1" applyBorder="1" applyAlignment="1">
      <alignment horizontal="right"/>
    </xf>
    <xf numFmtId="2" fontId="11" fillId="59" borderId="0" xfId="0" applyNumberFormat="1" applyFont="1" applyFill="1" applyAlignment="1">
      <alignment horizontal="right"/>
    </xf>
    <xf numFmtId="2" fontId="11" fillId="0" borderId="75" xfId="0" applyNumberFormat="1" applyFont="1" applyBorder="1" applyAlignment="1">
      <alignment horizontal="right"/>
    </xf>
    <xf numFmtId="2" fontId="11" fillId="0" borderId="46" xfId="0" applyNumberFormat="1" applyFont="1" applyBorder="1" applyAlignment="1">
      <alignment horizontal="right"/>
    </xf>
    <xf numFmtId="2" fontId="82" fillId="0" borderId="63" xfId="0" applyNumberFormat="1" applyFont="1" applyBorder="1" applyAlignment="1">
      <alignment horizontal="right"/>
    </xf>
    <xf numFmtId="1" fontId="8" fillId="59" borderId="8" xfId="457" applyNumberFormat="1" applyFont="1" applyFill="1" applyBorder="1" applyAlignment="1">
      <alignment horizontal="right"/>
    </xf>
    <xf numFmtId="1" fontId="8" fillId="59" borderId="50" xfId="457" applyNumberFormat="1" applyFont="1" applyFill="1" applyBorder="1" applyAlignment="1">
      <alignment horizontal="right"/>
    </xf>
    <xf numFmtId="205" fontId="11" fillId="59" borderId="9" xfId="47539" applyNumberFormat="1" applyFont="1" applyFill="1" applyBorder="1" applyAlignment="1">
      <alignment horizontal="right"/>
    </xf>
    <xf numFmtId="205" fontId="183" fillId="59" borderId="52" xfId="47539" applyNumberFormat="1" applyFont="1" applyFill="1" applyBorder="1" applyAlignment="1">
      <alignment horizontal="right"/>
    </xf>
    <xf numFmtId="205" fontId="11" fillId="59" borderId="8" xfId="47539" applyNumberFormat="1" applyFont="1" applyFill="1" applyBorder="1" applyAlignment="1">
      <alignment horizontal="right"/>
    </xf>
    <xf numFmtId="1" fontId="11" fillId="86" borderId="7" xfId="1131" applyNumberFormat="1" applyFont="1" applyFill="1" applyBorder="1" applyAlignment="1">
      <alignment horizontal="right"/>
    </xf>
    <xf numFmtId="205" fontId="11" fillId="59" borderId="52" xfId="47539" applyNumberFormat="1" applyFont="1" applyFill="1" applyBorder="1" applyAlignment="1">
      <alignment horizontal="right"/>
    </xf>
    <xf numFmtId="2" fontId="85" fillId="0" borderId="75" xfId="0" applyNumberFormat="1" applyFont="1" applyBorder="1" applyAlignment="1">
      <alignment horizontal="right"/>
    </xf>
    <xf numFmtId="2" fontId="85" fillId="0" borderId="44" xfId="0" applyNumberFormat="1" applyFont="1" applyBorder="1" applyAlignment="1">
      <alignment horizontal="right"/>
    </xf>
    <xf numFmtId="2" fontId="85" fillId="0" borderId="63" xfId="0" applyNumberFormat="1" applyFont="1" applyBorder="1" applyAlignment="1">
      <alignment horizontal="right"/>
    </xf>
    <xf numFmtId="2" fontId="85" fillId="0" borderId="66" xfId="0" applyNumberFormat="1" applyFont="1" applyBorder="1" applyAlignment="1">
      <alignment horizontal="right"/>
    </xf>
    <xf numFmtId="2" fontId="85" fillId="59" borderId="0" xfId="0" applyNumberFormat="1" applyFont="1" applyFill="1" applyAlignment="1">
      <alignment horizontal="right"/>
    </xf>
    <xf numFmtId="4" fontId="83" fillId="59" borderId="0" xfId="0" applyNumberFormat="1" applyFont="1" applyFill="1" applyAlignment="1">
      <alignment horizontal="right"/>
    </xf>
    <xf numFmtId="2" fontId="82" fillId="0" borderId="0" xfId="0" applyNumberFormat="1" applyFont="1" applyAlignment="1">
      <alignment horizontal="right"/>
    </xf>
    <xf numFmtId="2" fontId="82" fillId="0" borderId="44" xfId="0" applyNumberFormat="1" applyFont="1" applyBorder="1" applyAlignment="1">
      <alignment horizontal="right"/>
    </xf>
    <xf numFmtId="2" fontId="82" fillId="0" borderId="66" xfId="0" applyNumberFormat="1" applyFont="1" applyBorder="1" applyAlignment="1">
      <alignment horizontal="right"/>
    </xf>
    <xf numFmtId="1" fontId="11" fillId="0" borderId="0" xfId="452" applyNumberFormat="1" applyFont="1" applyAlignment="1">
      <alignment horizontal="right"/>
    </xf>
    <xf numFmtId="0" fontId="83" fillId="59" borderId="24" xfId="0" applyFont="1" applyFill="1" applyBorder="1" applyAlignment="1">
      <alignment horizontal="right"/>
    </xf>
    <xf numFmtId="1" fontId="11" fillId="86" borderId="0" xfId="1131" applyNumberFormat="1" applyFont="1" applyFill="1" applyAlignment="1">
      <alignment horizontal="right"/>
    </xf>
    <xf numFmtId="49" fontId="22" fillId="0" borderId="85" xfId="452" applyNumberFormat="1" applyFont="1" applyBorder="1" applyAlignment="1">
      <alignment horizontal="right"/>
    </xf>
    <xf numFmtId="49" fontId="22" fillId="0" borderId="85" xfId="452" applyNumberFormat="1" applyFont="1" applyBorder="1" applyAlignment="1">
      <alignment horizontal="right" wrapText="1"/>
    </xf>
    <xf numFmtId="1" fontId="11" fillId="0" borderId="50" xfId="452" applyNumberFormat="1" applyFont="1" applyBorder="1" applyAlignment="1">
      <alignment horizontal="right"/>
    </xf>
    <xf numFmtId="1" fontId="85" fillId="59" borderId="24" xfId="452" applyNumberFormat="1" applyFont="1" applyFill="1" applyBorder="1" applyAlignment="1">
      <alignment horizontal="right"/>
    </xf>
    <xf numFmtId="1" fontId="8" fillId="59" borderId="20" xfId="452" applyNumberFormat="1" applyFont="1" applyFill="1" applyBorder="1" applyAlignment="1">
      <alignment horizontal="right"/>
    </xf>
    <xf numFmtId="1" fontId="183" fillId="59" borderId="52" xfId="0" applyNumberFormat="1" applyFont="1" applyFill="1" applyBorder="1" applyAlignment="1">
      <alignment horizontal="right"/>
    </xf>
    <xf numFmtId="1" fontId="11" fillId="0" borderId="8" xfId="0" applyNumberFormat="1" applyFont="1" applyBorder="1" applyAlignment="1">
      <alignment horizontal="right"/>
    </xf>
    <xf numFmtId="1" fontId="11" fillId="0" borderId="7" xfId="0" applyNumberFormat="1" applyFont="1" applyBorder="1" applyAlignment="1">
      <alignment horizontal="right"/>
    </xf>
    <xf numFmtId="1" fontId="11" fillId="0" borderId="52" xfId="0" applyNumberFormat="1" applyFont="1" applyBorder="1" applyAlignment="1">
      <alignment horizontal="right"/>
    </xf>
    <xf numFmtId="1" fontId="11" fillId="0" borderId="9" xfId="0" applyNumberFormat="1" applyFont="1" applyBorder="1" applyAlignment="1">
      <alignment horizontal="right"/>
    </xf>
    <xf numFmtId="1" fontId="11" fillId="0" borderId="24" xfId="0" applyNumberFormat="1" applyFont="1" applyBorder="1" applyAlignment="1">
      <alignment horizontal="right"/>
    </xf>
    <xf numFmtId="1" fontId="183" fillId="59" borderId="23" xfId="0" applyNumberFormat="1" applyFont="1" applyFill="1" applyBorder="1" applyAlignment="1">
      <alignment horizontal="right"/>
    </xf>
    <xf numFmtId="1" fontId="183" fillId="59" borderId="68" xfId="0" applyNumberFormat="1" applyFont="1" applyFill="1" applyBorder="1" applyAlignment="1">
      <alignment horizontal="right"/>
    </xf>
    <xf numFmtId="1" fontId="85" fillId="59" borderId="7" xfId="0" applyNumberFormat="1" applyFont="1" applyFill="1" applyBorder="1" applyAlignment="1">
      <alignment horizontal="right"/>
    </xf>
    <xf numFmtId="1" fontId="85" fillId="59" borderId="8" xfId="0" applyNumberFormat="1" applyFont="1" applyFill="1" applyBorder="1" applyAlignment="1">
      <alignment horizontal="right"/>
    </xf>
    <xf numFmtId="1" fontId="85" fillId="59" borderId="47" xfId="0" applyNumberFormat="1" applyFont="1" applyFill="1" applyBorder="1" applyAlignment="1">
      <alignment horizontal="right"/>
    </xf>
    <xf numFmtId="1" fontId="85" fillId="59" borderId="9" xfId="0" applyNumberFormat="1" applyFont="1" applyFill="1" applyBorder="1" applyAlignment="1">
      <alignment horizontal="right"/>
    </xf>
    <xf numFmtId="1" fontId="85" fillId="0" borderId="8" xfId="0" applyNumberFormat="1" applyFont="1" applyBorder="1" applyAlignment="1">
      <alignment horizontal="right"/>
    </xf>
    <xf numFmtId="1" fontId="83" fillId="59" borderId="47" xfId="0" applyNumberFormat="1" applyFont="1" applyFill="1" applyBorder="1" applyAlignment="1">
      <alignment horizontal="right"/>
    </xf>
    <xf numFmtId="1" fontId="85" fillId="59" borderId="52" xfId="0" applyNumberFormat="1" applyFont="1" applyFill="1" applyBorder="1" applyAlignment="1">
      <alignment horizontal="right"/>
    </xf>
    <xf numFmtId="1" fontId="8" fillId="59" borderId="9" xfId="0" applyNumberFormat="1" applyFont="1" applyFill="1" applyBorder="1" applyAlignment="1">
      <alignment horizontal="right"/>
    </xf>
    <xf numFmtId="1" fontId="8" fillId="59" borderId="52" xfId="0" applyNumberFormat="1" applyFont="1" applyFill="1" applyBorder="1" applyAlignment="1">
      <alignment horizontal="right"/>
    </xf>
    <xf numFmtId="1" fontId="8" fillId="59" borderId="8" xfId="0" applyNumberFormat="1" applyFont="1" applyFill="1" applyBorder="1" applyAlignment="1">
      <alignment horizontal="right"/>
    </xf>
    <xf numFmtId="1" fontId="11" fillId="0" borderId="53" xfId="0" applyNumberFormat="1" applyFont="1" applyBorder="1" applyAlignment="1">
      <alignment horizontal="right"/>
    </xf>
    <xf numFmtId="1" fontId="11" fillId="59" borderId="76" xfId="0" applyNumberFormat="1" applyFont="1" applyFill="1" applyBorder="1" applyAlignment="1">
      <alignment horizontal="right"/>
    </xf>
    <xf numFmtId="1" fontId="11" fillId="59" borderId="78" xfId="0" applyNumberFormat="1" applyFont="1" applyFill="1" applyBorder="1" applyAlignment="1">
      <alignment horizontal="right"/>
    </xf>
    <xf numFmtId="1" fontId="8" fillId="59" borderId="20" xfId="0" applyNumberFormat="1" applyFont="1" applyFill="1" applyBorder="1" applyAlignment="1">
      <alignment horizontal="right"/>
    </xf>
    <xf numFmtId="1" fontId="8" fillId="59" borderId="23" xfId="0" applyNumberFormat="1" applyFont="1" applyFill="1" applyBorder="1" applyAlignment="1">
      <alignment horizontal="right"/>
    </xf>
    <xf numFmtId="1" fontId="8" fillId="59" borderId="68" xfId="0" applyNumberFormat="1" applyFont="1" applyFill="1" applyBorder="1" applyAlignment="1">
      <alignment horizontal="right"/>
    </xf>
    <xf numFmtId="1" fontId="8" fillId="59" borderId="54" xfId="0" applyNumberFormat="1" applyFont="1" applyFill="1" applyBorder="1" applyAlignment="1">
      <alignment horizontal="right"/>
    </xf>
    <xf numFmtId="1" fontId="183" fillId="0" borderId="7" xfId="0" applyNumberFormat="1" applyFont="1" applyBorder="1" applyAlignment="1">
      <alignment horizontal="right"/>
    </xf>
    <xf numFmtId="1" fontId="11" fillId="59" borderId="24" xfId="0" applyNumberFormat="1" applyFont="1" applyFill="1" applyBorder="1" applyAlignment="1">
      <alignment horizontal="right"/>
    </xf>
    <xf numFmtId="1" fontId="8" fillId="0" borderId="52" xfId="0" applyNumberFormat="1" applyFont="1" applyBorder="1" applyAlignment="1">
      <alignment horizontal="right"/>
    </xf>
    <xf numFmtId="1" fontId="82" fillId="59" borderId="20" xfId="0" applyNumberFormat="1" applyFont="1" applyFill="1" applyBorder="1" applyAlignment="1">
      <alignment horizontal="right"/>
    </xf>
    <xf numFmtId="1" fontId="183" fillId="0" borderId="9" xfId="0" applyNumberFormat="1" applyFont="1" applyBorder="1" applyAlignment="1">
      <alignment horizontal="right"/>
    </xf>
    <xf numFmtId="1" fontId="87" fillId="0" borderId="9" xfId="0" applyNumberFormat="1" applyFont="1" applyBorder="1" applyAlignment="1" applyProtection="1">
      <alignment horizontal="right"/>
      <protection locked="0"/>
    </xf>
    <xf numFmtId="1" fontId="87" fillId="0" borderId="7" xfId="0" applyNumberFormat="1" applyFont="1" applyBorder="1" applyAlignment="1" applyProtection="1">
      <alignment horizontal="right"/>
      <protection locked="0"/>
    </xf>
    <xf numFmtId="1" fontId="87" fillId="0" borderId="52" xfId="0" applyNumberFormat="1" applyFont="1" applyBorder="1" applyAlignment="1" applyProtection="1">
      <alignment horizontal="right"/>
      <protection locked="0"/>
    </xf>
    <xf numFmtId="1" fontId="87" fillId="0" borderId="8" xfId="0" applyNumberFormat="1" applyFont="1" applyBorder="1" applyAlignment="1" applyProtection="1">
      <alignment horizontal="right"/>
      <protection locked="0"/>
    </xf>
    <xf numFmtId="1" fontId="8" fillId="59" borderId="53" xfId="0" applyNumberFormat="1" applyFont="1" applyFill="1" applyBorder="1" applyAlignment="1">
      <alignment horizontal="right"/>
    </xf>
    <xf numFmtId="1" fontId="87" fillId="59" borderId="7" xfId="0" applyNumberFormat="1" applyFont="1" applyFill="1" applyBorder="1" applyAlignment="1" applyProtection="1">
      <alignment horizontal="right"/>
      <protection locked="0"/>
    </xf>
    <xf numFmtId="1" fontId="87" fillId="59" borderId="52" xfId="0" applyNumberFormat="1" applyFont="1" applyFill="1" applyBorder="1" applyAlignment="1" applyProtection="1">
      <alignment horizontal="right"/>
      <protection locked="0"/>
    </xf>
    <xf numFmtId="1" fontId="85" fillId="59" borderId="14" xfId="452" applyNumberFormat="1" applyFont="1" applyFill="1" applyBorder="1" applyAlignment="1">
      <alignment horizontal="right"/>
    </xf>
    <xf numFmtId="1" fontId="84" fillId="89" borderId="9" xfId="0" applyNumberFormat="1" applyFont="1" applyFill="1" applyBorder="1" applyAlignment="1">
      <alignment horizontal="right"/>
    </xf>
    <xf numFmtId="1" fontId="84" fillId="89" borderId="7" xfId="0" applyNumberFormat="1" applyFont="1" applyFill="1" applyBorder="1" applyAlignment="1">
      <alignment horizontal="right"/>
    </xf>
    <xf numFmtId="1" fontId="87" fillId="89" borderId="8" xfId="0" applyNumberFormat="1" applyFont="1" applyFill="1" applyBorder="1" applyAlignment="1">
      <alignment horizontal="right"/>
    </xf>
    <xf numFmtId="1" fontId="84" fillId="89" borderId="47" xfId="0" applyNumberFormat="1" applyFont="1" applyFill="1" applyBorder="1" applyAlignment="1">
      <alignment horizontal="right"/>
    </xf>
    <xf numFmtId="1" fontId="11" fillId="86" borderId="9" xfId="1131" applyNumberFormat="1" applyFont="1" applyFill="1" applyBorder="1" applyAlignment="1">
      <alignment horizontal="right"/>
    </xf>
    <xf numFmtId="1" fontId="183" fillId="86" borderId="7" xfId="1131" applyNumberFormat="1" applyFont="1" applyFill="1" applyBorder="1" applyAlignment="1">
      <alignment horizontal="right"/>
    </xf>
    <xf numFmtId="1" fontId="11" fillId="86" borderId="23" xfId="1131" applyNumberFormat="1" applyFont="1" applyFill="1" applyBorder="1" applyAlignment="1">
      <alignment horizontal="right"/>
    </xf>
    <xf numFmtId="1" fontId="8" fillId="0" borderId="71" xfId="459" applyNumberFormat="1" applyFont="1" applyBorder="1" applyAlignment="1">
      <alignment horizontal="right"/>
    </xf>
    <xf numFmtId="1" fontId="11" fillId="86" borderId="8" xfId="1131" applyNumberFormat="1" applyFont="1" applyFill="1" applyBorder="1" applyAlignment="1">
      <alignment horizontal="right"/>
    </xf>
    <xf numFmtId="1" fontId="8" fillId="59" borderId="23" xfId="452" applyNumberFormat="1" applyFont="1" applyFill="1" applyBorder="1" applyAlignment="1">
      <alignment horizontal="right"/>
    </xf>
    <xf numFmtId="1" fontId="8" fillId="59" borderId="24" xfId="457" applyNumberFormat="1" applyFont="1" applyFill="1" applyBorder="1" applyAlignment="1">
      <alignment horizontal="right"/>
    </xf>
    <xf numFmtId="1" fontId="11" fillId="86" borderId="52" xfId="1131" applyNumberFormat="1" applyFont="1" applyFill="1" applyBorder="1" applyAlignment="1">
      <alignment horizontal="right"/>
    </xf>
    <xf numFmtId="1" fontId="11" fillId="89" borderId="9" xfId="0" applyNumberFormat="1" applyFont="1" applyFill="1" applyBorder="1" applyAlignment="1">
      <alignment horizontal="right"/>
    </xf>
    <xf numFmtId="1" fontId="11" fillId="89" borderId="8" xfId="0" applyNumberFormat="1" applyFont="1" applyFill="1" applyBorder="1" applyAlignment="1">
      <alignment horizontal="right"/>
    </xf>
    <xf numFmtId="1" fontId="11" fillId="89" borderId="52" xfId="0" applyNumberFormat="1" applyFont="1" applyFill="1" applyBorder="1" applyAlignment="1">
      <alignment horizontal="right"/>
    </xf>
    <xf numFmtId="1" fontId="87" fillId="89" borderId="52" xfId="0" applyNumberFormat="1" applyFont="1" applyFill="1" applyBorder="1" applyAlignment="1">
      <alignment horizontal="right"/>
    </xf>
    <xf numFmtId="1" fontId="8" fillId="59" borderId="53" xfId="457" applyNumberFormat="1" applyFont="1" applyFill="1" applyBorder="1" applyAlignment="1">
      <alignment horizontal="right"/>
    </xf>
    <xf numFmtId="1" fontId="8" fillId="59" borderId="23" xfId="457" applyNumberFormat="1" applyFont="1" applyFill="1" applyBorder="1" applyAlignment="1">
      <alignment horizontal="right"/>
    </xf>
    <xf numFmtId="1" fontId="8" fillId="59" borderId="68" xfId="457" applyNumberFormat="1" applyFont="1" applyFill="1" applyBorder="1" applyAlignment="1">
      <alignment horizontal="right"/>
    </xf>
    <xf numFmtId="1" fontId="11" fillId="59" borderId="7" xfId="457" applyNumberFormat="1" applyFont="1" applyFill="1" applyBorder="1" applyAlignment="1">
      <alignment horizontal="right"/>
    </xf>
    <xf numFmtId="1" fontId="82" fillId="59" borderId="52" xfId="0" applyNumberFormat="1" applyFont="1" applyFill="1" applyBorder="1" applyAlignment="1">
      <alignment horizontal="right"/>
    </xf>
    <xf numFmtId="1" fontId="83" fillId="59" borderId="24" xfId="0" applyNumberFormat="1" applyFont="1" applyFill="1" applyBorder="1" applyAlignment="1">
      <alignment horizontal="right"/>
    </xf>
    <xf numFmtId="1" fontId="11" fillId="59" borderId="9" xfId="457" applyNumberFormat="1" applyFont="1" applyFill="1" applyBorder="1" applyAlignment="1">
      <alignment horizontal="right"/>
    </xf>
    <xf numFmtId="1" fontId="8" fillId="59" borderId="20" xfId="457" applyNumberFormat="1" applyFont="1" applyFill="1" applyBorder="1" applyAlignment="1">
      <alignment horizontal="right"/>
    </xf>
    <xf numFmtId="1" fontId="83" fillId="0" borderId="52" xfId="1131" applyNumberFormat="1" applyFont="1" applyBorder="1" applyAlignment="1">
      <alignment horizontal="right"/>
    </xf>
    <xf numFmtId="1" fontId="8" fillId="59" borderId="8" xfId="1131" applyNumberFormat="1" applyFont="1" applyFill="1" applyBorder="1" applyAlignment="1">
      <alignment horizontal="right"/>
    </xf>
    <xf numFmtId="1" fontId="8" fillId="59" borderId="47" xfId="1131" applyNumberFormat="1" applyFont="1" applyFill="1" applyBorder="1" applyAlignment="1">
      <alignment horizontal="right"/>
    </xf>
    <xf numFmtId="1" fontId="11" fillId="86" borderId="14" xfId="1131" applyNumberFormat="1" applyFont="1" applyFill="1" applyBorder="1" applyAlignment="1">
      <alignment horizontal="right"/>
    </xf>
    <xf numFmtId="1" fontId="11" fillId="86" borderId="24" xfId="1131" applyNumberFormat="1" applyFont="1" applyFill="1" applyBorder="1" applyAlignment="1">
      <alignment horizontal="right"/>
    </xf>
    <xf numFmtId="1" fontId="85" fillId="0" borderId="9" xfId="1131" applyNumberFormat="1" applyFont="1" applyBorder="1" applyAlignment="1">
      <alignment horizontal="right"/>
    </xf>
    <xf numFmtId="1" fontId="85" fillId="86" borderId="24" xfId="1131" applyNumberFormat="1" applyFont="1" applyFill="1" applyBorder="1" applyAlignment="1">
      <alignment horizontal="right"/>
    </xf>
    <xf numFmtId="1" fontId="85" fillId="86" borderId="52" xfId="1131" applyNumberFormat="1" applyFont="1" applyFill="1" applyBorder="1" applyAlignment="1">
      <alignment horizontal="right"/>
    </xf>
    <xf numFmtId="1" fontId="183" fillId="86" borderId="74" xfId="1131" applyNumberFormat="1" applyFont="1" applyFill="1" applyBorder="1" applyAlignment="1">
      <alignment horizontal="right"/>
    </xf>
    <xf numFmtId="1" fontId="11" fillId="86" borderId="50" xfId="1131" applyNumberFormat="1" applyFont="1" applyFill="1" applyBorder="1" applyAlignment="1">
      <alignment horizontal="right"/>
    </xf>
    <xf numFmtId="1" fontId="85" fillId="59" borderId="52" xfId="1131" applyNumberFormat="1" applyFont="1" applyFill="1" applyBorder="1" applyAlignment="1">
      <alignment horizontal="right"/>
    </xf>
    <xf numFmtId="1" fontId="85" fillId="59" borderId="8" xfId="1131" applyNumberFormat="1" applyFont="1" applyFill="1" applyBorder="1" applyAlignment="1">
      <alignment horizontal="right"/>
    </xf>
    <xf numFmtId="1" fontId="85" fillId="59" borderId="7" xfId="1131" applyNumberFormat="1" applyFont="1" applyFill="1" applyBorder="1" applyAlignment="1">
      <alignment horizontal="right"/>
    </xf>
    <xf numFmtId="1" fontId="85" fillId="0" borderId="52" xfId="1131" applyNumberFormat="1" applyFont="1" applyBorder="1" applyAlignment="1">
      <alignment horizontal="right"/>
    </xf>
    <xf numFmtId="1" fontId="183" fillId="86" borderId="24" xfId="1131" applyNumberFormat="1" applyFont="1" applyFill="1" applyBorder="1" applyAlignment="1">
      <alignment horizontal="right"/>
    </xf>
    <xf numFmtId="1" fontId="11" fillId="0" borderId="52" xfId="1131" applyNumberFormat="1" applyFont="1" applyBorder="1" applyAlignment="1">
      <alignment horizontal="right"/>
    </xf>
    <xf numFmtId="1" fontId="183" fillId="0" borderId="7" xfId="1131" applyNumberFormat="1" applyFont="1" applyBorder="1" applyAlignment="1">
      <alignment horizontal="right"/>
    </xf>
    <xf numFmtId="1" fontId="11" fillId="86" borderId="74" xfId="1131" applyNumberFormat="1" applyFont="1" applyFill="1" applyBorder="1" applyAlignment="1">
      <alignment horizontal="right"/>
    </xf>
    <xf numFmtId="1" fontId="11" fillId="86" borderId="47" xfId="1131" applyNumberFormat="1" applyFont="1" applyFill="1" applyBorder="1" applyAlignment="1">
      <alignment horizontal="right"/>
    </xf>
    <xf numFmtId="1" fontId="11" fillId="0" borderId="7" xfId="1131" applyNumberFormat="1" applyFont="1" applyBorder="1" applyAlignment="1">
      <alignment horizontal="right"/>
    </xf>
    <xf numFmtId="1" fontId="183" fillId="0" borderId="52" xfId="1131" applyNumberFormat="1" applyFont="1" applyBorder="1" applyAlignment="1">
      <alignment horizontal="right"/>
    </xf>
    <xf numFmtId="1" fontId="87" fillId="0" borderId="74" xfId="0" applyNumberFormat="1" applyFont="1" applyBorder="1" applyAlignment="1">
      <alignment horizontal="right"/>
    </xf>
    <xf numFmtId="1" fontId="11" fillId="0" borderId="22" xfId="1131" applyNumberFormat="1" applyFont="1" applyBorder="1" applyAlignment="1">
      <alignment horizontal="right"/>
    </xf>
    <xf numFmtId="1" fontId="11" fillId="0" borderId="21" xfId="1131" applyNumberFormat="1" applyFont="1" applyBorder="1" applyAlignment="1">
      <alignment horizontal="right"/>
    </xf>
    <xf numFmtId="1" fontId="11" fillId="0" borderId="24" xfId="1131" applyNumberFormat="1" applyFont="1" applyBorder="1" applyAlignment="1">
      <alignment horizontal="right"/>
    </xf>
    <xf numFmtId="1" fontId="11" fillId="0" borderId="50" xfId="1131" applyNumberFormat="1" applyFont="1" applyBorder="1" applyAlignment="1">
      <alignment horizontal="right"/>
    </xf>
    <xf numFmtId="1" fontId="11" fillId="59" borderId="74" xfId="1131" applyNumberFormat="1" applyFont="1" applyFill="1" applyBorder="1" applyAlignment="1">
      <alignment horizontal="right"/>
    </xf>
    <xf numFmtId="1" fontId="11" fillId="59" borderId="7" xfId="1131" applyNumberFormat="1" applyFont="1" applyFill="1" applyBorder="1" applyAlignment="1">
      <alignment horizontal="right"/>
    </xf>
    <xf numFmtId="1" fontId="11" fillId="59" borderId="24" xfId="1131" applyNumberFormat="1" applyFont="1" applyFill="1" applyBorder="1" applyAlignment="1">
      <alignment horizontal="right"/>
    </xf>
    <xf numFmtId="1" fontId="11" fillId="59" borderId="50" xfId="1131" applyNumberFormat="1" applyFont="1" applyFill="1" applyBorder="1" applyAlignment="1">
      <alignment horizontal="right"/>
    </xf>
    <xf numFmtId="1" fontId="183" fillId="59" borderId="80" xfId="0" applyNumberFormat="1" applyFont="1" applyFill="1" applyBorder="1" applyAlignment="1">
      <alignment horizontal="right"/>
    </xf>
    <xf numFmtId="1" fontId="87" fillId="89" borderId="14" xfId="0" applyNumberFormat="1" applyFont="1" applyFill="1" applyBorder="1" applyAlignment="1">
      <alignment horizontal="right"/>
    </xf>
    <xf numFmtId="1" fontId="87" fillId="89" borderId="24" xfId="0" applyNumberFormat="1" applyFont="1" applyFill="1" applyBorder="1" applyAlignment="1">
      <alignment horizontal="right"/>
    </xf>
    <xf numFmtId="1" fontId="183" fillId="86" borderId="9" xfId="1131" applyNumberFormat="1" applyFont="1" applyFill="1" applyBorder="1" applyAlignment="1">
      <alignment horizontal="right"/>
    </xf>
    <xf numFmtId="1" fontId="11" fillId="0" borderId="9" xfId="1131" applyNumberFormat="1" applyFont="1" applyBorder="1" applyAlignment="1">
      <alignment horizontal="right"/>
    </xf>
    <xf numFmtId="1" fontId="11" fillId="0" borderId="8" xfId="1131" applyNumberFormat="1" applyFont="1" applyBorder="1" applyAlignment="1">
      <alignment horizontal="right"/>
    </xf>
    <xf numFmtId="1" fontId="8" fillId="86" borderId="9" xfId="1131" applyNumberFormat="1" applyFont="1" applyFill="1" applyBorder="1" applyAlignment="1">
      <alignment horizontal="right"/>
    </xf>
    <xf numFmtId="1" fontId="8" fillId="86" borderId="7" xfId="1131" applyNumberFormat="1" applyFont="1" applyFill="1" applyBorder="1" applyAlignment="1">
      <alignment horizontal="right"/>
    </xf>
    <xf numFmtId="1" fontId="8" fillId="86" borderId="24" xfId="1131" applyNumberFormat="1" applyFont="1" applyFill="1" applyBorder="1" applyAlignment="1">
      <alignment horizontal="right"/>
    </xf>
    <xf numFmtId="1" fontId="8" fillId="0" borderId="9" xfId="1131" applyNumberFormat="1" applyFont="1" applyBorder="1" applyAlignment="1">
      <alignment horizontal="right"/>
    </xf>
    <xf numFmtId="1" fontId="8" fillId="0" borderId="7" xfId="1131" applyNumberFormat="1" applyFont="1" applyBorder="1" applyAlignment="1">
      <alignment horizontal="right"/>
    </xf>
    <xf numFmtId="1" fontId="8" fillId="0" borderId="52" xfId="1131" applyNumberFormat="1" applyFont="1" applyBorder="1" applyAlignment="1">
      <alignment horizontal="right"/>
    </xf>
    <xf numFmtId="1" fontId="8" fillId="0" borderId="9" xfId="1408" applyNumberFormat="1" applyFont="1" applyBorder="1" applyAlignment="1">
      <alignment horizontal="right"/>
    </xf>
    <xf numFmtId="1" fontId="8" fillId="0" borderId="7" xfId="1408" applyNumberFormat="1" applyFont="1" applyBorder="1" applyAlignment="1">
      <alignment horizontal="right"/>
    </xf>
    <xf numFmtId="1" fontId="8" fillId="0" borderId="8" xfId="1408" applyNumberFormat="1" applyFont="1" applyBorder="1" applyAlignment="1">
      <alignment horizontal="right"/>
    </xf>
    <xf numFmtId="1" fontId="8" fillId="0" borderId="47" xfId="1408" applyNumberFormat="1" applyFont="1" applyBorder="1" applyAlignment="1">
      <alignment horizontal="right"/>
    </xf>
    <xf numFmtId="1" fontId="11" fillId="0" borderId="74" xfId="1131" applyNumberFormat="1" applyFont="1" applyBorder="1" applyAlignment="1">
      <alignment horizontal="right"/>
    </xf>
    <xf numFmtId="1" fontId="87" fillId="89" borderId="9" xfId="0" applyNumberFormat="1" applyFont="1" applyFill="1" applyBorder="1" applyAlignment="1">
      <alignment horizontal="right"/>
    </xf>
    <xf numFmtId="1" fontId="87" fillId="0" borderId="52" xfId="0" applyNumberFormat="1" applyFont="1" applyBorder="1" applyAlignment="1">
      <alignment horizontal="right"/>
    </xf>
    <xf numFmtId="1" fontId="87" fillId="0" borderId="7" xfId="0" applyNumberFormat="1" applyFont="1" applyBorder="1" applyAlignment="1">
      <alignment horizontal="right"/>
    </xf>
    <xf numFmtId="1" fontId="87" fillId="0" borderId="24" xfId="0" applyNumberFormat="1" applyFont="1" applyBorder="1" applyAlignment="1">
      <alignment horizontal="right"/>
    </xf>
    <xf numFmtId="1" fontId="11" fillId="59" borderId="99" xfId="1131" applyNumberFormat="1" applyFont="1" applyFill="1" applyBorder="1" applyAlignment="1">
      <alignment horizontal="right"/>
    </xf>
    <xf numFmtId="1" fontId="85" fillId="59" borderId="74" xfId="0" applyNumberFormat="1" applyFont="1" applyFill="1" applyBorder="1" applyAlignment="1">
      <alignment horizontal="right"/>
    </xf>
    <xf numFmtId="1" fontId="11" fillId="0" borderId="14" xfId="1131" applyNumberFormat="1" applyFont="1" applyBorder="1" applyAlignment="1">
      <alignment horizontal="right"/>
    </xf>
    <xf numFmtId="1" fontId="15" fillId="59" borderId="7" xfId="0" applyNumberFormat="1" applyFont="1" applyFill="1" applyBorder="1" applyAlignment="1">
      <alignment horizontal="right"/>
    </xf>
    <xf numFmtId="1" fontId="15" fillId="59" borderId="24" xfId="0" applyNumberFormat="1" applyFont="1" applyFill="1" applyBorder="1" applyAlignment="1">
      <alignment horizontal="right"/>
    </xf>
    <xf numFmtId="1" fontId="17" fillId="59" borderId="7" xfId="588" applyNumberFormat="1" applyFont="1" applyFill="1" applyBorder="1" applyAlignment="1">
      <alignment horizontal="right"/>
    </xf>
    <xf numFmtId="1" fontId="17" fillId="59" borderId="52" xfId="588" applyNumberFormat="1" applyFont="1" applyFill="1" applyBorder="1" applyAlignment="1">
      <alignment horizontal="right"/>
    </xf>
    <xf numFmtId="1" fontId="82" fillId="59" borderId="9" xfId="452" applyNumberFormat="1" applyFont="1" applyFill="1" applyBorder="1" applyAlignment="1">
      <alignment horizontal="right"/>
    </xf>
    <xf numFmtId="0" fontId="210" fillId="0" borderId="0" xfId="0" applyFont="1" applyAlignment="1">
      <alignment horizontal="right" vertical="center" wrapText="1"/>
    </xf>
    <xf numFmtId="1" fontId="8" fillId="59" borderId="0" xfId="453" applyNumberFormat="1" applyFont="1" applyFill="1" applyAlignment="1">
      <alignment horizontal="right"/>
    </xf>
    <xf numFmtId="1" fontId="8" fillId="86" borderId="0" xfId="1131" applyNumberFormat="1" applyFont="1" applyFill="1" applyAlignment="1">
      <alignment horizontal="right"/>
    </xf>
    <xf numFmtId="1" fontId="84" fillId="89" borderId="0" xfId="0" applyNumberFormat="1" applyFont="1" applyFill="1" applyAlignment="1">
      <alignment horizontal="right"/>
    </xf>
    <xf numFmtId="1" fontId="11" fillId="0" borderId="0" xfId="1131" applyNumberFormat="1" applyFont="1" applyAlignment="1">
      <alignment horizontal="right"/>
    </xf>
    <xf numFmtId="1" fontId="87" fillId="89" borderId="0" xfId="0" applyNumberFormat="1" applyFont="1" applyFill="1" applyAlignment="1">
      <alignment horizontal="right"/>
    </xf>
    <xf numFmtId="1" fontId="8" fillId="59" borderId="0" xfId="0" applyNumberFormat="1" applyFont="1" applyFill="1" applyAlignment="1">
      <alignment horizontal="right"/>
    </xf>
    <xf numFmtId="1" fontId="11" fillId="59" borderId="0" xfId="1131" applyNumberFormat="1" applyFont="1" applyFill="1" applyAlignment="1">
      <alignment horizontal="right"/>
    </xf>
    <xf numFmtId="1" fontId="87" fillId="59" borderId="0" xfId="0" applyNumberFormat="1" applyFont="1" applyFill="1" applyAlignment="1">
      <alignment horizontal="right"/>
    </xf>
    <xf numFmtId="1" fontId="28" fillId="59" borderId="0" xfId="1405" applyNumberFormat="1" applyFont="1" applyFill="1" applyAlignment="1">
      <alignment horizontal="right" vertical="center"/>
    </xf>
    <xf numFmtId="1" fontId="15" fillId="59" borderId="0" xfId="452" applyNumberFormat="1" applyFont="1" applyFill="1" applyAlignment="1">
      <alignment horizontal="right"/>
    </xf>
    <xf numFmtId="1" fontId="82" fillId="59" borderId="0" xfId="452" applyNumberFormat="1" applyFont="1" applyFill="1" applyAlignment="1">
      <alignment horizontal="right"/>
    </xf>
    <xf numFmtId="1" fontId="189" fillId="59" borderId="0" xfId="1407" applyNumberFormat="1" applyFont="1" applyFill="1" applyAlignment="1">
      <alignment horizontal="right" wrapText="1"/>
    </xf>
    <xf numFmtId="1" fontId="14" fillId="59" borderId="0" xfId="1407" applyNumberFormat="1" applyFont="1" applyFill="1" applyAlignment="1">
      <alignment horizontal="right" wrapText="1"/>
    </xf>
    <xf numFmtId="0" fontId="14" fillId="59" borderId="0" xfId="1407" applyFont="1" applyFill="1" applyAlignment="1">
      <alignment horizontal="right"/>
    </xf>
    <xf numFmtId="1" fontId="189" fillId="59" borderId="0" xfId="1407" applyNumberFormat="1" applyFont="1" applyFill="1" applyAlignment="1">
      <alignment horizontal="right" vertical="top" wrapText="1"/>
    </xf>
    <xf numFmtId="1" fontId="23" fillId="59" borderId="0" xfId="1407" applyNumberFormat="1" applyFont="1" applyFill="1" applyAlignment="1">
      <alignment horizontal="right" wrapText="1"/>
    </xf>
    <xf numFmtId="1" fontId="85" fillId="0" borderId="43" xfId="1131" applyNumberFormat="1" applyFont="1" applyBorder="1" applyAlignment="1">
      <alignment horizontal="left"/>
    </xf>
    <xf numFmtId="3" fontId="85" fillId="59" borderId="9" xfId="1408" applyNumberFormat="1" applyFont="1" applyFill="1" applyBorder="1" applyAlignment="1">
      <alignment horizontal="right"/>
    </xf>
    <xf numFmtId="1" fontId="85" fillId="59" borderId="22" xfId="452" applyNumberFormat="1" applyFont="1" applyFill="1" applyBorder="1" applyAlignment="1">
      <alignment horizontal="right"/>
    </xf>
    <xf numFmtId="1" fontId="85" fillId="0" borderId="64" xfId="1131" applyNumberFormat="1" applyFont="1" applyBorder="1" applyAlignment="1">
      <alignment horizontal="left"/>
    </xf>
    <xf numFmtId="1" fontId="85" fillId="59" borderId="19" xfId="452" applyNumberFormat="1" applyFont="1" applyFill="1" applyBorder="1" applyAlignment="1">
      <alignment horizontal="right"/>
    </xf>
    <xf numFmtId="49" fontId="85" fillId="86" borderId="7" xfId="1131" applyNumberFormat="1" applyFont="1" applyFill="1" applyBorder="1" applyAlignment="1">
      <alignment horizontal="left"/>
    </xf>
    <xf numFmtId="1" fontId="85" fillId="59" borderId="64" xfId="0" applyNumberFormat="1" applyFont="1" applyFill="1" applyBorder="1" applyAlignment="1">
      <alignment horizontal="left"/>
    </xf>
    <xf numFmtId="1" fontId="85" fillId="59" borderId="7" xfId="0" applyNumberFormat="1" applyFont="1" applyFill="1" applyBorder="1"/>
    <xf numFmtId="1" fontId="85" fillId="59" borderId="7" xfId="457" applyNumberFormat="1" applyFont="1" applyFill="1" applyBorder="1" applyAlignment="1">
      <alignment horizontal="right"/>
    </xf>
    <xf numFmtId="1" fontId="85" fillId="86" borderId="7" xfId="1131" applyNumberFormat="1" applyFont="1" applyFill="1" applyBorder="1" applyAlignment="1">
      <alignment horizontal="left"/>
    </xf>
    <xf numFmtId="0" fontId="85" fillId="59" borderId="7" xfId="1408" applyFont="1" applyFill="1" applyBorder="1" applyAlignment="1">
      <alignment horizontal="right"/>
    </xf>
    <xf numFmtId="1" fontId="85" fillId="0" borderId="67" xfId="1131" applyNumberFormat="1" applyFont="1" applyBorder="1" applyAlignment="1">
      <alignment horizontal="left"/>
    </xf>
    <xf numFmtId="1" fontId="85" fillId="59" borderId="79" xfId="452" applyNumberFormat="1" applyFont="1" applyFill="1" applyBorder="1" applyAlignment="1">
      <alignment horizontal="right"/>
    </xf>
    <xf numFmtId="0" fontId="85" fillId="59" borderId="22" xfId="452" applyFont="1" applyFill="1" applyBorder="1" applyAlignment="1">
      <alignment horizontal="right"/>
    </xf>
    <xf numFmtId="0" fontId="85" fillId="59" borderId="19" xfId="452" applyFont="1" applyFill="1" applyBorder="1" applyAlignment="1">
      <alignment horizontal="right"/>
    </xf>
    <xf numFmtId="1" fontId="85" fillId="0" borderId="7" xfId="1131" applyNumberFormat="1" applyFont="1" applyBorder="1" applyAlignment="1">
      <alignment horizontal="right"/>
    </xf>
    <xf numFmtId="1" fontId="85" fillId="86" borderId="7" xfId="1131" applyNumberFormat="1" applyFont="1" applyFill="1" applyBorder="1" applyAlignment="1">
      <alignment horizontal="right"/>
    </xf>
    <xf numFmtId="0" fontId="85" fillId="59" borderId="64" xfId="1408" applyFont="1" applyFill="1" applyBorder="1" applyAlignment="1">
      <alignment horizontal="right"/>
    </xf>
    <xf numFmtId="1" fontId="85" fillId="59" borderId="7" xfId="1408" applyNumberFormat="1" applyFont="1" applyFill="1" applyBorder="1" applyAlignment="1">
      <alignment horizontal="right"/>
    </xf>
    <xf numFmtId="0" fontId="85" fillId="59" borderId="79" xfId="452" applyFont="1" applyFill="1" applyBorder="1" applyAlignment="1">
      <alignment horizontal="right"/>
    </xf>
    <xf numFmtId="1" fontId="85" fillId="0" borderId="43" xfId="2122" quotePrefix="1" applyNumberFormat="1" applyFont="1" applyFill="1" applyBorder="1" applyAlignment="1" applyProtection="1">
      <alignment horizontal="left"/>
      <protection locked="0"/>
    </xf>
    <xf numFmtId="1" fontId="85" fillId="0" borderId="9" xfId="0" applyNumberFormat="1" applyFont="1" applyBorder="1" applyAlignment="1">
      <alignment horizontal="left"/>
    </xf>
    <xf numFmtId="168" fontId="85" fillId="0" borderId="9" xfId="1408" applyNumberFormat="1" applyFont="1" applyBorder="1" applyAlignment="1">
      <alignment horizontal="right"/>
    </xf>
    <xf numFmtId="0" fontId="85" fillId="59" borderId="14" xfId="1408" applyFont="1" applyFill="1" applyBorder="1" applyAlignment="1">
      <alignment horizontal="right"/>
    </xf>
    <xf numFmtId="3" fontId="85" fillId="0" borderId="9" xfId="0" applyNumberFormat="1" applyFont="1" applyBorder="1" applyAlignment="1">
      <alignment horizontal="right"/>
    </xf>
    <xf numFmtId="0" fontId="85" fillId="0" borderId="53" xfId="452" applyFont="1" applyBorder="1" applyAlignment="1">
      <alignment horizontal="right"/>
    </xf>
    <xf numFmtId="1" fontId="85" fillId="0" borderId="64" xfId="2122" quotePrefix="1" applyNumberFormat="1" applyFont="1" applyFill="1" applyBorder="1" applyAlignment="1" applyProtection="1">
      <alignment horizontal="left"/>
      <protection locked="0"/>
    </xf>
    <xf numFmtId="1" fontId="85" fillId="0" borderId="7" xfId="0" applyNumberFormat="1" applyFont="1" applyBorder="1" applyAlignment="1">
      <alignment horizontal="left"/>
    </xf>
    <xf numFmtId="168" fontId="85" fillId="0" borderId="7" xfId="1408" applyNumberFormat="1" applyFont="1" applyBorder="1" applyAlignment="1">
      <alignment horizontal="right"/>
    </xf>
    <xf numFmtId="3" fontId="85" fillId="0" borderId="7" xfId="1408" applyNumberFormat="1" applyFont="1" applyBorder="1" applyAlignment="1">
      <alignment horizontal="right"/>
    </xf>
    <xf numFmtId="3" fontId="85" fillId="0" borderId="7" xfId="0" applyNumberFormat="1" applyFont="1" applyBorder="1" applyAlignment="1">
      <alignment horizontal="right"/>
    </xf>
    <xf numFmtId="0" fontId="85" fillId="59" borderId="20" xfId="457" applyFont="1" applyFill="1" applyBorder="1" applyAlignment="1">
      <alignment horizontal="right"/>
    </xf>
    <xf numFmtId="3" fontId="85" fillId="59" borderId="7" xfId="1408" applyNumberFormat="1" applyFont="1" applyFill="1" applyBorder="1" applyAlignment="1">
      <alignment horizontal="right"/>
    </xf>
    <xf numFmtId="0" fontId="85" fillId="59" borderId="7" xfId="452" applyFont="1" applyFill="1" applyBorder="1" applyAlignment="1">
      <alignment horizontal="left"/>
    </xf>
    <xf numFmtId="3" fontId="85" fillId="59" borderId="7" xfId="0" applyNumberFormat="1" applyFont="1" applyFill="1" applyBorder="1" applyAlignment="1">
      <alignment horizontal="right"/>
    </xf>
    <xf numFmtId="1" fontId="85" fillId="89" borderId="7" xfId="0" applyNumberFormat="1" applyFont="1" applyFill="1" applyBorder="1" applyAlignment="1">
      <alignment horizontal="left"/>
    </xf>
    <xf numFmtId="0" fontId="85" fillId="59" borderId="24" xfId="452" applyFont="1" applyFill="1" applyBorder="1" applyAlignment="1">
      <alignment horizontal="right"/>
    </xf>
    <xf numFmtId="1" fontId="85" fillId="0" borderId="7" xfId="1408" applyNumberFormat="1" applyFont="1" applyBorder="1" applyAlignment="1">
      <alignment horizontal="right"/>
    </xf>
    <xf numFmtId="1" fontId="85" fillId="0" borderId="67" xfId="2122" quotePrefix="1" applyNumberFormat="1" applyFont="1" applyFill="1" applyBorder="1" applyAlignment="1" applyProtection="1">
      <alignment horizontal="left"/>
      <protection locked="0"/>
    </xf>
    <xf numFmtId="1" fontId="85" fillId="89" borderId="52" xfId="0" applyNumberFormat="1" applyFont="1" applyFill="1" applyBorder="1" applyAlignment="1">
      <alignment horizontal="left"/>
    </xf>
    <xf numFmtId="168" fontId="85" fillId="0" borderId="52" xfId="1408" applyNumberFormat="1" applyFont="1" applyBorder="1" applyAlignment="1">
      <alignment horizontal="right"/>
    </xf>
    <xf numFmtId="3" fontId="85" fillId="0" borderId="52" xfId="1408" applyNumberFormat="1" applyFont="1" applyBorder="1" applyAlignment="1">
      <alignment horizontal="right"/>
    </xf>
    <xf numFmtId="0" fontId="85" fillId="0" borderId="47" xfId="452" applyFont="1" applyBorder="1" applyAlignment="1">
      <alignment horizontal="right"/>
    </xf>
    <xf numFmtId="3" fontId="85" fillId="59" borderId="43" xfId="1408" applyNumberFormat="1" applyFont="1" applyFill="1" applyBorder="1" applyAlignment="1">
      <alignment horizontal="right"/>
    </xf>
    <xf numFmtId="0" fontId="85" fillId="59" borderId="9" xfId="1408" applyFont="1" applyFill="1" applyBorder="1" applyAlignment="1">
      <alignment horizontal="right"/>
    </xf>
    <xf numFmtId="1" fontId="85" fillId="59" borderId="9" xfId="1408" applyNumberFormat="1" applyFont="1" applyFill="1" applyBorder="1" applyAlignment="1">
      <alignment horizontal="right"/>
    </xf>
    <xf numFmtId="1" fontId="85" fillId="0" borderId="9" xfId="0" applyNumberFormat="1" applyFont="1" applyBorder="1" applyAlignment="1">
      <alignment horizontal="right"/>
    </xf>
    <xf numFmtId="3" fontId="85" fillId="0" borderId="64" xfId="1408" applyNumberFormat="1" applyFont="1" applyBorder="1" applyAlignment="1">
      <alignment horizontal="right"/>
    </xf>
    <xf numFmtId="0" fontId="85" fillId="0" borderId="7" xfId="1408" applyFont="1" applyBorder="1" applyAlignment="1">
      <alignment horizontal="right"/>
    </xf>
    <xf numFmtId="1" fontId="85" fillId="0" borderId="7" xfId="0" applyNumberFormat="1" applyFont="1" applyBorder="1" applyAlignment="1">
      <alignment horizontal="right"/>
    </xf>
    <xf numFmtId="3" fontId="85" fillId="59" borderId="64" xfId="1408" applyNumberFormat="1" applyFont="1" applyFill="1" applyBorder="1" applyAlignment="1">
      <alignment horizontal="right"/>
    </xf>
    <xf numFmtId="1" fontId="85" fillId="59" borderId="64" xfId="1408" applyNumberFormat="1" applyFont="1" applyFill="1" applyBorder="1" applyAlignment="1">
      <alignment horizontal="right"/>
    </xf>
    <xf numFmtId="1" fontId="85" fillId="89" borderId="7" xfId="0" applyNumberFormat="1" applyFont="1" applyFill="1" applyBorder="1" applyAlignment="1">
      <alignment horizontal="right"/>
    </xf>
    <xf numFmtId="1" fontId="85" fillId="0" borderId="64" xfId="1408" applyNumberFormat="1" applyFont="1" applyBorder="1" applyAlignment="1">
      <alignment horizontal="right"/>
    </xf>
    <xf numFmtId="3" fontId="85" fillId="0" borderId="67" xfId="1408" applyNumberFormat="1" applyFont="1" applyBorder="1" applyAlignment="1">
      <alignment horizontal="right"/>
    </xf>
    <xf numFmtId="0" fontId="85" fillId="0" borderId="52" xfId="1408" applyFont="1" applyBorder="1" applyAlignment="1">
      <alignment horizontal="right"/>
    </xf>
    <xf numFmtId="1" fontId="85" fillId="0" borderId="52" xfId="1408" applyNumberFormat="1" applyFont="1" applyBorder="1" applyAlignment="1">
      <alignment horizontal="right"/>
    </xf>
    <xf numFmtId="1" fontId="85" fillId="89" borderId="52" xfId="0" applyNumberFormat="1" applyFont="1" applyFill="1" applyBorder="1" applyAlignment="1">
      <alignment horizontal="right"/>
    </xf>
    <xf numFmtId="1" fontId="83" fillId="0" borderId="24" xfId="0" applyNumberFormat="1" applyFont="1" applyBorder="1" applyAlignment="1">
      <alignment horizontal="left"/>
    </xf>
    <xf numFmtId="1" fontId="83" fillId="0" borderId="24" xfId="0" applyNumberFormat="1" applyFont="1" applyBorder="1" applyAlignment="1">
      <alignment horizontal="right"/>
    </xf>
    <xf numFmtId="168" fontId="83" fillId="0" borderId="50" xfId="0" applyNumberFormat="1" applyFont="1" applyBorder="1" applyAlignment="1">
      <alignment horizontal="right"/>
    </xf>
    <xf numFmtId="3" fontId="226" fillId="0" borderId="50" xfId="0" applyNumberFormat="1" applyFont="1" applyBorder="1" applyAlignment="1">
      <alignment horizontal="right"/>
    </xf>
    <xf numFmtId="168" fontId="83" fillId="59" borderId="50" xfId="0" applyNumberFormat="1" applyFont="1" applyFill="1" applyBorder="1" applyAlignment="1">
      <alignment horizontal="right"/>
    </xf>
    <xf numFmtId="168" fontId="83" fillId="59" borderId="49" xfId="0" applyNumberFormat="1" applyFont="1" applyFill="1" applyBorder="1" applyAlignment="1">
      <alignment horizontal="right"/>
    </xf>
    <xf numFmtId="0" fontId="83" fillId="59" borderId="50" xfId="0" applyFont="1" applyFill="1" applyBorder="1" applyAlignment="1">
      <alignment horizontal="right"/>
    </xf>
    <xf numFmtId="1" fontId="83" fillId="59" borderId="50" xfId="0" applyNumberFormat="1" applyFont="1" applyFill="1" applyBorder="1" applyAlignment="1">
      <alignment horizontal="right"/>
    </xf>
    <xf numFmtId="0" fontId="83" fillId="59" borderId="56" xfId="0" applyFont="1" applyFill="1" applyBorder="1" applyAlignment="1">
      <alignment horizontal="left"/>
    </xf>
    <xf numFmtId="0" fontId="83" fillId="59" borderId="57" xfId="0" applyFont="1" applyFill="1" applyBorder="1" applyAlignment="1">
      <alignment horizontal="left"/>
    </xf>
    <xf numFmtId="0" fontId="83" fillId="59" borderId="58" xfId="0" applyFont="1" applyFill="1" applyBorder="1" applyAlignment="1">
      <alignment horizontal="left"/>
    </xf>
    <xf numFmtId="49" fontId="239" fillId="59" borderId="0" xfId="452" applyNumberFormat="1" applyFont="1" applyFill="1" applyAlignment="1">
      <alignment horizontal="left"/>
    </xf>
    <xf numFmtId="0" fontId="239" fillId="0" borderId="0" xfId="0" applyFont="1" applyAlignment="1">
      <alignment vertical="center"/>
    </xf>
    <xf numFmtId="49" fontId="240" fillId="59" borderId="0" xfId="453" applyNumberFormat="1" applyFont="1" applyFill="1" applyAlignment="1">
      <alignment horizontal="left"/>
    </xf>
    <xf numFmtId="49" fontId="240" fillId="59" borderId="0" xfId="0" applyNumberFormat="1" applyFont="1" applyFill="1"/>
    <xf numFmtId="49" fontId="240" fillId="0" borderId="0" xfId="452" applyNumberFormat="1" applyFont="1" applyAlignment="1">
      <alignment horizontal="left"/>
    </xf>
    <xf numFmtId="49" fontId="240" fillId="0" borderId="90" xfId="0" applyNumberFormat="1" applyFont="1" applyBorder="1"/>
    <xf numFmtId="49" fontId="240" fillId="0" borderId="90" xfId="1408" applyNumberFormat="1" applyFont="1" applyBorder="1" applyAlignment="1">
      <alignment horizontal="left"/>
    </xf>
    <xf numFmtId="49" fontId="240" fillId="59" borderId="0" xfId="457" applyNumberFormat="1" applyFont="1" applyFill="1" applyAlignment="1">
      <alignment horizontal="left"/>
    </xf>
    <xf numFmtId="49" fontId="240" fillId="59" borderId="0" xfId="459" applyNumberFormat="1" applyFont="1" applyFill="1" applyAlignment="1">
      <alignment horizontal="left"/>
    </xf>
    <xf numFmtId="49" fontId="239" fillId="59" borderId="0" xfId="0" applyNumberFormat="1" applyFont="1" applyFill="1"/>
    <xf numFmtId="49" fontId="239" fillId="0" borderId="0" xfId="0" applyNumberFormat="1" applyFont="1" applyAlignment="1">
      <alignment vertical="center"/>
    </xf>
    <xf numFmtId="49" fontId="240" fillId="0" borderId="81" xfId="0" applyNumberFormat="1" applyFont="1" applyBorder="1" applyAlignment="1">
      <alignment vertical="center"/>
    </xf>
    <xf numFmtId="49" fontId="240" fillId="0" borderId="0" xfId="1131" applyNumberFormat="1" applyFont="1" applyAlignment="1">
      <alignment horizontal="left"/>
    </xf>
    <xf numFmtId="49" fontId="240" fillId="0" borderId="0" xfId="0" applyNumberFormat="1" applyFont="1" applyAlignment="1">
      <alignment vertical="center"/>
    </xf>
    <xf numFmtId="49" fontId="240" fillId="59" borderId="0" xfId="452" applyNumberFormat="1" applyFont="1" applyFill="1" applyAlignment="1">
      <alignment horizontal="left"/>
    </xf>
    <xf numFmtId="49" fontId="239" fillId="0" borderId="0" xfId="1131" applyNumberFormat="1" applyFont="1" applyAlignment="1">
      <alignment horizontal="left"/>
    </xf>
    <xf numFmtId="49" fontId="239" fillId="59" borderId="0" xfId="457" applyNumberFormat="1" applyFont="1" applyFill="1" applyAlignment="1">
      <alignment horizontal="left"/>
    </xf>
    <xf numFmtId="49" fontId="239" fillId="59" borderId="0" xfId="2122" quotePrefix="1" applyNumberFormat="1" applyFont="1" applyFill="1" applyBorder="1" applyAlignment="1" applyProtection="1">
      <alignment horizontal="left"/>
      <protection locked="0"/>
    </xf>
    <xf numFmtId="49" fontId="239" fillId="0" borderId="0" xfId="452" applyNumberFormat="1" applyFont="1" applyAlignment="1">
      <alignment horizontal="left"/>
    </xf>
    <xf numFmtId="49" fontId="239" fillId="59" borderId="0" xfId="1405" applyNumberFormat="1" applyFont="1" applyFill="1" applyAlignment="1">
      <alignment horizontal="left" vertical="center"/>
    </xf>
    <xf numFmtId="49" fontId="239" fillId="59" borderId="0" xfId="452" applyNumberFormat="1" applyFont="1" applyFill="1"/>
    <xf numFmtId="49" fontId="239" fillId="59" borderId="0" xfId="1407" applyNumberFormat="1" applyFont="1" applyFill="1" applyAlignment="1">
      <alignment horizontal="left"/>
    </xf>
    <xf numFmtId="1" fontId="240" fillId="59" borderId="0" xfId="452" applyNumberFormat="1" applyFont="1" applyFill="1" applyAlignment="1">
      <alignment horizontal="left"/>
    </xf>
    <xf numFmtId="1" fontId="183" fillId="90" borderId="0" xfId="0" applyNumberFormat="1" applyFont="1" applyFill="1" applyAlignment="1">
      <alignment horizontal="right" vertical="center"/>
    </xf>
    <xf numFmtId="1" fontId="83" fillId="0" borderId="62" xfId="0" applyNumberFormat="1" applyFont="1" applyBorder="1" applyAlignment="1">
      <alignment horizontal="left"/>
    </xf>
    <xf numFmtId="3" fontId="225" fillId="0" borderId="50" xfId="452" applyNumberFormat="1" applyFont="1" applyBorder="1" applyAlignment="1">
      <alignment horizontal="right"/>
    </xf>
    <xf numFmtId="1" fontId="8" fillId="0" borderId="55" xfId="452" applyNumberFormat="1" applyFont="1" applyBorder="1" applyAlignment="1">
      <alignment horizontal="right"/>
    </xf>
    <xf numFmtId="168" fontId="8" fillId="0" borderId="55" xfId="452" applyNumberFormat="1" applyFont="1" applyBorder="1" applyAlignment="1">
      <alignment horizontal="right"/>
    </xf>
    <xf numFmtId="0" fontId="8" fillId="0" borderId="55" xfId="452" applyFont="1" applyBorder="1" applyAlignment="1">
      <alignment horizontal="right"/>
    </xf>
    <xf numFmtId="1" fontId="83" fillId="0" borderId="22" xfId="0" applyNumberFormat="1" applyFont="1" applyBorder="1" applyAlignment="1">
      <alignment horizontal="left"/>
    </xf>
    <xf numFmtId="1" fontId="8" fillId="0" borderId="53" xfId="452" applyNumberFormat="1" applyFont="1" applyBorder="1" applyAlignment="1">
      <alignment horizontal="right"/>
    </xf>
    <xf numFmtId="168" fontId="8" fillId="0" borderId="53" xfId="452" applyNumberFormat="1" applyFont="1" applyBorder="1" applyAlignment="1">
      <alignment horizontal="right"/>
    </xf>
    <xf numFmtId="0" fontId="8" fillId="0" borderId="53" xfId="452" applyFont="1" applyBorder="1" applyAlignment="1">
      <alignment horizontal="right"/>
    </xf>
    <xf numFmtId="2" fontId="183" fillId="59" borderId="44" xfId="452" applyNumberFormat="1" applyFont="1" applyFill="1" applyBorder="1" applyAlignment="1">
      <alignment horizontal="right"/>
    </xf>
    <xf numFmtId="2" fontId="82" fillId="59" borderId="66" xfId="452" applyNumberFormat="1" applyFont="1" applyFill="1" applyBorder="1" applyAlignment="1">
      <alignment horizontal="right"/>
    </xf>
    <xf numFmtId="2" fontId="11" fillId="59" borderId="46" xfId="452" applyNumberFormat="1" applyFont="1" applyFill="1" applyBorder="1" applyAlignment="1">
      <alignment horizontal="right"/>
    </xf>
    <xf numFmtId="2" fontId="8" fillId="59" borderId="63" xfId="452" applyNumberFormat="1" applyFont="1" applyFill="1" applyBorder="1" applyAlignment="1">
      <alignment horizontal="right"/>
    </xf>
    <xf numFmtId="2" fontId="8" fillId="59" borderId="66" xfId="452" applyNumberFormat="1" applyFont="1" applyFill="1" applyBorder="1" applyAlignment="1">
      <alignment horizontal="right"/>
    </xf>
    <xf numFmtId="2" fontId="8" fillId="59" borderId="46" xfId="452" applyNumberFormat="1" applyFont="1" applyFill="1" applyBorder="1" applyAlignment="1">
      <alignment horizontal="right"/>
    </xf>
    <xf numFmtId="2" fontId="8" fillId="59" borderId="44" xfId="452" applyNumberFormat="1" applyFont="1" applyFill="1" applyBorder="1" applyAlignment="1">
      <alignment horizontal="right"/>
    </xf>
    <xf numFmtId="2" fontId="183" fillId="59" borderId="46" xfId="452" applyNumberFormat="1" applyFont="1" applyFill="1" applyBorder="1" applyAlignment="1">
      <alignment horizontal="right"/>
    </xf>
    <xf numFmtId="2" fontId="183" fillId="59" borderId="63" xfId="452" applyNumberFormat="1" applyFont="1" applyFill="1" applyBorder="1" applyAlignment="1">
      <alignment horizontal="right"/>
    </xf>
    <xf numFmtId="2" fontId="11" fillId="59" borderId="63" xfId="452" applyNumberFormat="1" applyFont="1" applyFill="1" applyBorder="1" applyAlignment="1">
      <alignment horizontal="right"/>
    </xf>
    <xf numFmtId="2" fontId="11" fillId="59" borderId="66" xfId="452" applyNumberFormat="1" applyFont="1" applyFill="1" applyBorder="1" applyAlignment="1">
      <alignment horizontal="right"/>
    </xf>
    <xf numFmtId="2" fontId="183" fillId="59" borderId="66" xfId="452" applyNumberFormat="1" applyFont="1" applyFill="1" applyBorder="1" applyAlignment="1">
      <alignment horizontal="right"/>
    </xf>
    <xf numFmtId="2" fontId="11" fillId="59" borderId="97" xfId="0" applyNumberFormat="1" applyFont="1" applyFill="1" applyBorder="1" applyAlignment="1">
      <alignment horizontal="right"/>
    </xf>
    <xf numFmtId="2" fontId="11" fillId="59" borderId="17" xfId="0" applyNumberFormat="1" applyFont="1" applyFill="1" applyBorder="1" applyAlignment="1">
      <alignment horizontal="right"/>
    </xf>
    <xf numFmtId="2" fontId="11" fillId="59" borderId="0" xfId="452" applyNumberFormat="1" applyFont="1" applyFill="1" applyAlignment="1">
      <alignment horizontal="right"/>
    </xf>
    <xf numFmtId="2" fontId="12" fillId="59" borderId="0" xfId="452" applyNumberFormat="1" applyFont="1" applyFill="1" applyAlignment="1">
      <alignment horizontal="right"/>
    </xf>
    <xf numFmtId="2" fontId="11" fillId="59" borderId="84" xfId="0" applyNumberFormat="1" applyFont="1" applyFill="1" applyBorder="1" applyAlignment="1">
      <alignment horizontal="right"/>
    </xf>
    <xf numFmtId="2" fontId="11" fillId="59" borderId="96" xfId="0" applyNumberFormat="1" applyFont="1" applyFill="1" applyBorder="1" applyAlignment="1">
      <alignment horizontal="right"/>
    </xf>
    <xf numFmtId="2" fontId="11" fillId="59" borderId="95" xfId="0" applyNumberFormat="1" applyFont="1" applyFill="1" applyBorder="1" applyAlignment="1">
      <alignment horizontal="right"/>
    </xf>
    <xf numFmtId="2" fontId="11" fillId="59" borderId="66" xfId="0" applyNumberFormat="1" applyFont="1" applyFill="1" applyBorder="1" applyAlignment="1">
      <alignment horizontal="right"/>
    </xf>
    <xf numFmtId="2" fontId="11" fillId="59" borderId="44" xfId="452" applyNumberFormat="1" applyFont="1" applyFill="1" applyBorder="1" applyAlignment="1">
      <alignment horizontal="right"/>
    </xf>
    <xf numFmtId="2" fontId="11" fillId="59" borderId="65" xfId="452" applyNumberFormat="1" applyFont="1" applyFill="1" applyBorder="1" applyAlignment="1">
      <alignment horizontal="right"/>
    </xf>
    <xf numFmtId="2" fontId="11" fillId="59" borderId="51" xfId="452" applyNumberFormat="1" applyFont="1" applyFill="1" applyBorder="1" applyAlignment="1">
      <alignment horizontal="right"/>
    </xf>
    <xf numFmtId="2" fontId="11" fillId="59" borderId="91" xfId="452" applyNumberFormat="1" applyFont="1" applyFill="1" applyBorder="1" applyAlignment="1">
      <alignment horizontal="right"/>
    </xf>
    <xf numFmtId="2" fontId="11" fillId="0" borderId="97" xfId="0" applyNumberFormat="1" applyFont="1" applyBorder="1" applyAlignment="1">
      <alignment horizontal="right"/>
    </xf>
    <xf numFmtId="2" fontId="11" fillId="0" borderId="96" xfId="0" applyNumberFormat="1" applyFont="1" applyBorder="1" applyAlignment="1">
      <alignment horizontal="right"/>
    </xf>
    <xf numFmtId="2" fontId="11" fillId="0" borderId="95" xfId="0" applyNumberFormat="1" applyFont="1" applyBorder="1" applyAlignment="1">
      <alignment horizontal="right"/>
    </xf>
    <xf numFmtId="2" fontId="11" fillId="59" borderId="96" xfId="452" applyNumberFormat="1" applyFont="1" applyFill="1" applyBorder="1" applyAlignment="1">
      <alignment horizontal="right"/>
    </xf>
    <xf numFmtId="2" fontId="11" fillId="0" borderId="96" xfId="452" applyNumberFormat="1" applyFont="1" applyBorder="1" applyAlignment="1">
      <alignment horizontal="right"/>
    </xf>
    <xf numFmtId="2" fontId="11" fillId="59" borderId="95" xfId="452" applyNumberFormat="1" applyFont="1" applyFill="1" applyBorder="1" applyAlignment="1">
      <alignment horizontal="right"/>
    </xf>
    <xf numFmtId="2" fontId="11" fillId="59" borderId="97" xfId="452" applyNumberFormat="1" applyFont="1" applyFill="1" applyBorder="1" applyAlignment="1">
      <alignment horizontal="right"/>
    </xf>
    <xf numFmtId="2" fontId="11" fillId="0" borderId="95" xfId="452" applyNumberFormat="1" applyFont="1" applyBorder="1" applyAlignment="1">
      <alignment horizontal="right"/>
    </xf>
    <xf numFmtId="2" fontId="11" fillId="0" borderId="97" xfId="452" applyNumberFormat="1" applyFont="1" applyBorder="1" applyAlignment="1">
      <alignment horizontal="right"/>
    </xf>
    <xf numFmtId="2" fontId="11" fillId="0" borderId="84" xfId="452" applyNumberFormat="1" applyFont="1" applyBorder="1" applyAlignment="1">
      <alignment horizontal="right"/>
    </xf>
    <xf numFmtId="2" fontId="82" fillId="59" borderId="46" xfId="452" applyNumberFormat="1" applyFont="1" applyFill="1" applyBorder="1" applyAlignment="1">
      <alignment horizontal="right"/>
    </xf>
    <xf numFmtId="2" fontId="83" fillId="0" borderId="63" xfId="0" applyNumberFormat="1" applyFont="1" applyBorder="1" applyAlignment="1">
      <alignment horizontal="right"/>
    </xf>
    <xf numFmtId="2" fontId="83" fillId="0" borderId="44" xfId="0" applyNumberFormat="1" applyFont="1" applyBorder="1" applyAlignment="1">
      <alignment horizontal="right"/>
    </xf>
    <xf numFmtId="2" fontId="83" fillId="0" borderId="66" xfId="0" applyNumberFormat="1" applyFont="1" applyBorder="1" applyAlignment="1">
      <alignment horizontal="right"/>
    </xf>
    <xf numFmtId="2" fontId="83" fillId="59" borderId="46" xfId="0" applyNumberFormat="1" applyFont="1" applyFill="1" applyBorder="1" applyAlignment="1">
      <alignment horizontal="right"/>
    </xf>
    <xf numFmtId="2" fontId="83" fillId="0" borderId="46" xfId="0" applyNumberFormat="1" applyFont="1" applyBorder="1" applyAlignment="1">
      <alignment horizontal="right"/>
    </xf>
    <xf numFmtId="2" fontId="83" fillId="59" borderId="63" xfId="0" applyNumberFormat="1" applyFont="1" applyFill="1" applyBorder="1" applyAlignment="1">
      <alignment horizontal="right"/>
    </xf>
    <xf numFmtId="2" fontId="83" fillId="59" borderId="66" xfId="0" applyNumberFormat="1" applyFont="1" applyFill="1" applyBorder="1" applyAlignment="1">
      <alignment horizontal="right"/>
    </xf>
    <xf numFmtId="2" fontId="8" fillId="0" borderId="97" xfId="452" applyNumberFormat="1" applyFont="1" applyBorder="1" applyAlignment="1">
      <alignment horizontal="right"/>
    </xf>
    <xf numFmtId="2" fontId="83" fillId="59" borderId="51" xfId="0" applyNumberFormat="1" applyFont="1" applyFill="1" applyBorder="1" applyAlignment="1">
      <alignment horizontal="right"/>
    </xf>
    <xf numFmtId="2" fontId="8" fillId="0" borderId="84" xfId="452" applyNumberFormat="1" applyFont="1" applyBorder="1" applyAlignment="1">
      <alignment horizontal="right"/>
    </xf>
    <xf numFmtId="2" fontId="8" fillId="0" borderId="15" xfId="452" applyNumberFormat="1" applyFont="1" applyBorder="1" applyAlignment="1">
      <alignment horizontal="right"/>
    </xf>
    <xf numFmtId="2" fontId="8" fillId="0" borderId="65" xfId="452" applyNumberFormat="1" applyFont="1" applyBorder="1" applyAlignment="1">
      <alignment horizontal="right"/>
    </xf>
    <xf numFmtId="2" fontId="8" fillId="59" borderId="48" xfId="452" applyNumberFormat="1" applyFont="1" applyFill="1" applyBorder="1" applyAlignment="1">
      <alignment horizontal="right"/>
    </xf>
    <xf numFmtId="2" fontId="11" fillId="0" borderId="44" xfId="452" applyNumberFormat="1" applyFont="1" applyBorder="1" applyAlignment="1">
      <alignment horizontal="right"/>
    </xf>
    <xf numFmtId="2" fontId="11" fillId="0" borderId="65" xfId="452" applyNumberFormat="1" applyFont="1" applyBorder="1" applyAlignment="1">
      <alignment horizontal="right"/>
    </xf>
    <xf numFmtId="2" fontId="11" fillId="0" borderId="66" xfId="452" applyNumberFormat="1" applyFont="1" applyBorder="1" applyAlignment="1">
      <alignment horizontal="right"/>
    </xf>
    <xf numFmtId="2" fontId="183" fillId="0" borderId="46" xfId="452" applyNumberFormat="1" applyFont="1" applyBorder="1" applyAlignment="1">
      <alignment horizontal="right"/>
    </xf>
    <xf numFmtId="2" fontId="0" fillId="59" borderId="0" xfId="0" applyNumberFormat="1" applyFill="1" applyAlignment="1">
      <alignment horizontal="right"/>
    </xf>
    <xf numFmtId="2" fontId="90" fillId="59" borderId="0" xfId="0" applyNumberFormat="1" applyFont="1" applyFill="1" applyAlignment="1">
      <alignment horizontal="right"/>
    </xf>
    <xf numFmtId="2" fontId="11" fillId="0" borderId="48" xfId="452" applyNumberFormat="1" applyFont="1" applyBorder="1" applyAlignment="1">
      <alignment horizontal="right"/>
    </xf>
    <xf numFmtId="2" fontId="89" fillId="88" borderId="0" xfId="453" applyNumberFormat="1" applyFont="1" applyFill="1" applyAlignment="1">
      <alignment horizontal="right"/>
    </xf>
    <xf numFmtId="2" fontId="8" fillId="87" borderId="66" xfId="452" applyNumberFormat="1" applyFont="1" applyFill="1" applyBorder="1" applyAlignment="1">
      <alignment horizontal="right"/>
    </xf>
    <xf numFmtId="2" fontId="8" fillId="59" borderId="65" xfId="452" applyNumberFormat="1" applyFont="1" applyFill="1" applyBorder="1" applyAlignment="1">
      <alignment horizontal="right"/>
    </xf>
    <xf numFmtId="2" fontId="11" fillId="59" borderId="48" xfId="452" applyNumberFormat="1" applyFont="1" applyFill="1" applyBorder="1" applyAlignment="1">
      <alignment horizontal="right"/>
    </xf>
    <xf numFmtId="2" fontId="0" fillId="0" borderId="0" xfId="0" applyNumberFormat="1" applyAlignment="1">
      <alignment horizontal="right"/>
    </xf>
    <xf numFmtId="2" fontId="82" fillId="59" borderId="65" xfId="452" applyNumberFormat="1" applyFont="1" applyFill="1" applyBorder="1" applyAlignment="1">
      <alignment horizontal="right"/>
    </xf>
    <xf numFmtId="2" fontId="8" fillId="59" borderId="91" xfId="452" applyNumberFormat="1" applyFont="1" applyFill="1" applyBorder="1" applyAlignment="1">
      <alignment horizontal="right"/>
    </xf>
    <xf numFmtId="2" fontId="183" fillId="59" borderId="91" xfId="452" applyNumberFormat="1" applyFont="1" applyFill="1" applyBorder="1" applyAlignment="1">
      <alignment horizontal="right"/>
    </xf>
    <xf numFmtId="2" fontId="8" fillId="59" borderId="51" xfId="452" applyNumberFormat="1" applyFont="1" applyFill="1" applyBorder="1" applyAlignment="1">
      <alignment horizontal="right"/>
    </xf>
    <xf numFmtId="2" fontId="11" fillId="0" borderId="75" xfId="452" applyNumberFormat="1" applyFont="1" applyBorder="1" applyAlignment="1">
      <alignment horizontal="right"/>
    </xf>
    <xf numFmtId="2" fontId="8" fillId="59" borderId="0" xfId="457" applyNumberFormat="1" applyFont="1" applyFill="1" applyAlignment="1">
      <alignment horizontal="right"/>
    </xf>
    <xf numFmtId="2" fontId="83" fillId="59" borderId="63" xfId="452" applyNumberFormat="1" applyFont="1" applyFill="1" applyBorder="1" applyAlignment="1">
      <alignment horizontal="right"/>
    </xf>
    <xf numFmtId="2" fontId="82" fillId="59" borderId="63" xfId="452" applyNumberFormat="1" applyFont="1" applyFill="1" applyBorder="1" applyAlignment="1">
      <alignment horizontal="right"/>
    </xf>
    <xf numFmtId="2" fontId="82" fillId="0" borderId="63" xfId="452" applyNumberFormat="1" applyFont="1" applyBorder="1" applyAlignment="1">
      <alignment horizontal="right"/>
    </xf>
    <xf numFmtId="2" fontId="22" fillId="59" borderId="0" xfId="452" applyNumberFormat="1" applyFont="1" applyFill="1" applyAlignment="1">
      <alignment horizontal="right"/>
    </xf>
    <xf numFmtId="2" fontId="11" fillId="59" borderId="66" xfId="1408" applyNumberFormat="1" applyFont="1" applyFill="1" applyBorder="1" applyAlignment="1">
      <alignment horizontal="right"/>
    </xf>
    <xf numFmtId="2" fontId="11" fillId="59" borderId="0" xfId="1408" applyNumberFormat="1" applyFont="1" applyFill="1" applyAlignment="1">
      <alignment horizontal="right"/>
    </xf>
    <xf numFmtId="2" fontId="11" fillId="59" borderId="63" xfId="1408" applyNumberFormat="1" applyFont="1" applyFill="1" applyBorder="1" applyAlignment="1">
      <alignment horizontal="right"/>
    </xf>
    <xf numFmtId="2" fontId="8" fillId="91" borderId="44" xfId="0" applyNumberFormat="1" applyFont="1" applyFill="1" applyBorder="1" applyAlignment="1">
      <alignment horizontal="right"/>
    </xf>
    <xf numFmtId="2" fontId="8" fillId="91" borderId="63" xfId="0" applyNumberFormat="1" applyFont="1" applyFill="1" applyBorder="1" applyAlignment="1">
      <alignment horizontal="right"/>
    </xf>
    <xf numFmtId="2" fontId="8" fillId="91" borderId="66" xfId="0" applyNumberFormat="1" applyFont="1" applyFill="1" applyBorder="1" applyAlignment="1">
      <alignment horizontal="right"/>
    </xf>
    <xf numFmtId="2" fontId="8" fillId="91" borderId="0" xfId="0" applyNumberFormat="1" applyFont="1" applyFill="1" applyAlignment="1">
      <alignment horizontal="right"/>
    </xf>
    <xf numFmtId="2" fontId="85" fillId="59" borderId="63" xfId="452" applyNumberFormat="1" applyFont="1" applyFill="1" applyBorder="1" applyAlignment="1">
      <alignment horizontal="right"/>
    </xf>
    <xf numFmtId="2" fontId="8" fillId="0" borderId="66" xfId="459" applyNumberFormat="1" applyFont="1" applyBorder="1" applyAlignment="1">
      <alignment horizontal="right"/>
    </xf>
    <xf numFmtId="2" fontId="8" fillId="59" borderId="44" xfId="459" applyNumberFormat="1" applyFont="1" applyFill="1" applyBorder="1" applyAlignment="1">
      <alignment horizontal="right"/>
    </xf>
    <xf numFmtId="2" fontId="8" fillId="59" borderId="63" xfId="459" applyNumberFormat="1" applyFont="1" applyFill="1" applyBorder="1" applyAlignment="1">
      <alignment horizontal="right"/>
    </xf>
    <xf numFmtId="2" fontId="8" fillId="59" borderId="66" xfId="459" applyNumberFormat="1" applyFont="1" applyFill="1" applyBorder="1" applyAlignment="1">
      <alignment horizontal="right"/>
    </xf>
    <xf numFmtId="2" fontId="8" fillId="59" borderId="51" xfId="1408" applyNumberFormat="1" applyFont="1" applyFill="1" applyBorder="1" applyAlignment="1">
      <alignment horizontal="right"/>
    </xf>
    <xf numFmtId="2" fontId="8" fillId="59" borderId="63" xfId="1408" applyNumberFormat="1" applyFont="1" applyFill="1" applyBorder="1" applyAlignment="1">
      <alignment horizontal="right"/>
    </xf>
    <xf numFmtId="2" fontId="8" fillId="59" borderId="66" xfId="1408" applyNumberFormat="1" applyFont="1" applyFill="1" applyBorder="1" applyAlignment="1">
      <alignment horizontal="right"/>
    </xf>
    <xf numFmtId="2" fontId="11" fillId="59" borderId="44" xfId="1408" applyNumberFormat="1" applyFont="1" applyFill="1" applyBorder="1" applyAlignment="1">
      <alignment horizontal="right"/>
    </xf>
    <xf numFmtId="2" fontId="8" fillId="59" borderId="44" xfId="1408" applyNumberFormat="1" applyFont="1" applyFill="1" applyBorder="1" applyAlignment="1">
      <alignment horizontal="right"/>
    </xf>
    <xf numFmtId="2" fontId="8" fillId="59" borderId="46" xfId="1408" applyNumberFormat="1" applyFont="1" applyFill="1" applyBorder="1" applyAlignment="1">
      <alignment horizontal="right"/>
    </xf>
    <xf numFmtId="2" fontId="8" fillId="59" borderId="0" xfId="1408" applyNumberFormat="1" applyFont="1" applyFill="1" applyAlignment="1">
      <alignment horizontal="right"/>
    </xf>
    <xf numFmtId="2" fontId="85" fillId="0" borderId="84" xfId="0" applyNumberFormat="1" applyFont="1" applyBorder="1" applyAlignment="1">
      <alignment horizontal="right"/>
    </xf>
    <xf numFmtId="2" fontId="85" fillId="0" borderId="95" xfId="0" applyNumberFormat="1" applyFont="1" applyBorder="1" applyAlignment="1">
      <alignment horizontal="right"/>
    </xf>
    <xf numFmtId="2" fontId="83" fillId="59" borderId="75" xfId="0" applyNumberFormat="1" applyFont="1" applyFill="1" applyBorder="1" applyAlignment="1">
      <alignment horizontal="right"/>
    </xf>
    <xf numFmtId="2" fontId="8" fillId="59" borderId="48" xfId="1408" applyNumberFormat="1" applyFont="1" applyFill="1" applyBorder="1" applyAlignment="1">
      <alignment horizontal="right"/>
    </xf>
    <xf numFmtId="2" fontId="11" fillId="0" borderId="0" xfId="1408" applyNumberFormat="1" applyFont="1" applyAlignment="1">
      <alignment horizontal="right"/>
    </xf>
    <xf numFmtId="2" fontId="85" fillId="59" borderId="44" xfId="452" applyNumberFormat="1" applyFont="1" applyFill="1" applyBorder="1" applyAlignment="1">
      <alignment horizontal="right"/>
    </xf>
    <xf numFmtId="2" fontId="85" fillId="59" borderId="65" xfId="1408" applyNumberFormat="1" applyFont="1" applyFill="1" applyBorder="1" applyAlignment="1">
      <alignment horizontal="right"/>
    </xf>
    <xf numFmtId="2" fontId="85" fillId="59" borderId="66" xfId="1408" applyNumberFormat="1" applyFont="1" applyFill="1" applyBorder="1" applyAlignment="1">
      <alignment horizontal="right"/>
    </xf>
    <xf numFmtId="2" fontId="11" fillId="59" borderId="51" xfId="1408" applyNumberFormat="1" applyFont="1" applyFill="1" applyBorder="1" applyAlignment="1">
      <alignment horizontal="right"/>
    </xf>
    <xf numFmtId="2" fontId="85" fillId="59" borderId="66" xfId="452" applyNumberFormat="1" applyFont="1" applyFill="1" applyBorder="1" applyAlignment="1">
      <alignment horizontal="right"/>
    </xf>
    <xf numFmtId="2" fontId="85" fillId="59" borderId="46" xfId="452" applyNumberFormat="1" applyFont="1" applyFill="1" applyBorder="1" applyAlignment="1">
      <alignment horizontal="right"/>
    </xf>
    <xf numFmtId="2" fontId="11" fillId="0" borderId="66" xfId="1408" applyNumberFormat="1" applyFont="1" applyBorder="1" applyAlignment="1">
      <alignment horizontal="right"/>
    </xf>
    <xf numFmtId="2" fontId="11" fillId="0" borderId="44" xfId="1408" applyNumberFormat="1" applyFont="1" applyBorder="1" applyAlignment="1">
      <alignment horizontal="right"/>
    </xf>
    <xf numFmtId="2" fontId="11" fillId="0" borderId="63" xfId="1408" applyNumberFormat="1" applyFont="1" applyBorder="1" applyAlignment="1">
      <alignment horizontal="right"/>
    </xf>
    <xf numFmtId="2" fontId="11" fillId="0" borderId="65" xfId="1408" applyNumberFormat="1" applyFont="1" applyBorder="1" applyAlignment="1">
      <alignment horizontal="right"/>
    </xf>
    <xf numFmtId="2" fontId="11" fillId="0" borderId="46" xfId="1408" applyNumberFormat="1" applyFont="1" applyBorder="1" applyAlignment="1">
      <alignment horizontal="right"/>
    </xf>
    <xf numFmtId="2" fontId="85" fillId="59" borderId="63" xfId="1408" applyNumberFormat="1" applyFont="1" applyFill="1" applyBorder="1" applyAlignment="1">
      <alignment horizontal="right"/>
    </xf>
    <xf numFmtId="2" fontId="11" fillId="59" borderId="63" xfId="0" applyNumberFormat="1" applyFont="1" applyFill="1" applyBorder="1" applyAlignment="1">
      <alignment horizontal="right"/>
    </xf>
    <xf numFmtId="2" fontId="11" fillId="59" borderId="75" xfId="0" applyNumberFormat="1" applyFont="1" applyFill="1" applyBorder="1" applyAlignment="1">
      <alignment horizontal="right"/>
    </xf>
    <xf numFmtId="2" fontId="11" fillId="59" borderId="48" xfId="1408" applyNumberFormat="1" applyFont="1" applyFill="1" applyBorder="1" applyAlignment="1">
      <alignment horizontal="right"/>
    </xf>
    <xf numFmtId="2" fontId="11" fillId="59" borderId="58" xfId="0" applyNumberFormat="1" applyFont="1" applyFill="1" applyBorder="1" applyAlignment="1">
      <alignment horizontal="right"/>
    </xf>
    <xf numFmtId="2" fontId="83" fillId="59" borderId="0" xfId="0" applyNumberFormat="1" applyFont="1" applyFill="1" applyAlignment="1">
      <alignment horizontal="right"/>
    </xf>
    <xf numFmtId="2" fontId="183" fillId="0" borderId="63" xfId="1408" applyNumberFormat="1" applyFont="1" applyBorder="1" applyAlignment="1">
      <alignment horizontal="right"/>
    </xf>
    <xf numFmtId="2" fontId="183" fillId="0" borderId="66" xfId="1408" applyNumberFormat="1" applyFont="1" applyBorder="1" applyAlignment="1">
      <alignment horizontal="right"/>
    </xf>
    <xf numFmtId="2" fontId="8" fillId="59" borderId="75" xfId="452" applyNumberFormat="1" applyFont="1" applyFill="1" applyBorder="1" applyAlignment="1">
      <alignment horizontal="right"/>
    </xf>
    <xf numFmtId="2" fontId="11" fillId="59" borderId="75" xfId="1408" applyNumberFormat="1" applyFont="1" applyFill="1" applyBorder="1" applyAlignment="1">
      <alignment horizontal="right"/>
    </xf>
    <xf numFmtId="2" fontId="85" fillId="59" borderId="44" xfId="1408" applyNumberFormat="1" applyFont="1" applyFill="1" applyBorder="1" applyAlignment="1">
      <alignment horizontal="right"/>
    </xf>
    <xf numFmtId="2" fontId="85" fillId="0" borderId="63" xfId="1408" applyNumberFormat="1" applyFont="1" applyBorder="1" applyAlignment="1">
      <alignment horizontal="right"/>
    </xf>
    <xf numFmtId="2" fontId="85" fillId="0" borderId="66" xfId="1408" applyNumberFormat="1" applyFont="1" applyBorder="1" applyAlignment="1">
      <alignment horizontal="right"/>
    </xf>
    <xf numFmtId="2" fontId="8" fillId="59" borderId="17" xfId="452" applyNumberFormat="1" applyFont="1" applyFill="1" applyBorder="1" applyAlignment="1">
      <alignment horizontal="right"/>
    </xf>
    <xf numFmtId="2" fontId="11" fillId="0" borderId="63" xfId="452" applyNumberFormat="1" applyFont="1" applyBorder="1" applyAlignment="1">
      <alignment horizontal="right"/>
    </xf>
    <xf numFmtId="2" fontId="85" fillId="59" borderId="0" xfId="452" applyNumberFormat="1" applyFont="1" applyFill="1" applyAlignment="1">
      <alignment horizontal="right"/>
    </xf>
    <xf numFmtId="2" fontId="183" fillId="59" borderId="84" xfId="0" applyNumberFormat="1" applyFont="1" applyFill="1" applyBorder="1" applyAlignment="1">
      <alignment horizontal="right"/>
    </xf>
    <xf numFmtId="2" fontId="183" fillId="59" borderId="17" xfId="0" applyNumberFormat="1" applyFont="1" applyFill="1" applyBorder="1" applyAlignment="1">
      <alignment horizontal="right"/>
    </xf>
    <xf numFmtId="2" fontId="183" fillId="0" borderId="63" xfId="452" applyNumberFormat="1" applyFont="1" applyBorder="1" applyAlignment="1">
      <alignment horizontal="right"/>
    </xf>
    <xf numFmtId="2" fontId="11" fillId="0" borderId="75" xfId="1408" applyNumberFormat="1" applyFont="1" applyBorder="1" applyAlignment="1">
      <alignment horizontal="right"/>
    </xf>
    <xf numFmtId="2" fontId="11" fillId="59" borderId="46" xfId="1408" applyNumberFormat="1" applyFont="1" applyFill="1" applyBorder="1" applyAlignment="1">
      <alignment horizontal="right"/>
    </xf>
    <xf numFmtId="2" fontId="183" fillId="59" borderId="66" xfId="1131" applyNumberFormat="1" applyFont="1" applyFill="1" applyBorder="1" applyAlignment="1">
      <alignment horizontal="right"/>
    </xf>
    <xf numFmtId="2" fontId="11" fillId="59" borderId="46" xfId="1131" applyNumberFormat="1" applyFont="1" applyFill="1" applyBorder="1" applyAlignment="1">
      <alignment horizontal="right"/>
    </xf>
    <xf numFmtId="2" fontId="11" fillId="59" borderId="66" xfId="1131" applyNumberFormat="1" applyFont="1" applyFill="1" applyBorder="1" applyAlignment="1">
      <alignment horizontal="right"/>
    </xf>
    <xf numFmtId="2" fontId="85" fillId="59" borderId="75" xfId="1408" applyNumberFormat="1" applyFont="1" applyFill="1" applyBorder="1" applyAlignment="1">
      <alignment horizontal="right"/>
    </xf>
    <xf numFmtId="2" fontId="11" fillId="59" borderId="44" xfId="0" applyNumberFormat="1" applyFont="1" applyFill="1" applyBorder="1" applyAlignment="1">
      <alignment horizontal="right"/>
    </xf>
    <xf numFmtId="2" fontId="11" fillId="59" borderId="46" xfId="0" applyNumberFormat="1" applyFont="1" applyFill="1" applyBorder="1" applyAlignment="1">
      <alignment horizontal="right"/>
    </xf>
    <xf numFmtId="2" fontId="11" fillId="59" borderId="48" xfId="0" applyNumberFormat="1" applyFont="1" applyFill="1" applyBorder="1" applyAlignment="1">
      <alignment horizontal="right"/>
    </xf>
    <xf numFmtId="2" fontId="85" fillId="0" borderId="44" xfId="452" applyNumberFormat="1" applyFont="1" applyBorder="1" applyAlignment="1">
      <alignment horizontal="right"/>
    </xf>
    <xf numFmtId="2" fontId="85" fillId="0" borderId="63" xfId="452" applyNumberFormat="1" applyFont="1" applyBorder="1" applyAlignment="1">
      <alignment horizontal="right"/>
    </xf>
    <xf numFmtId="2" fontId="8" fillId="0" borderId="0" xfId="452" applyNumberFormat="1" applyFont="1" applyAlignment="1">
      <alignment horizontal="right"/>
    </xf>
    <xf numFmtId="2" fontId="8" fillId="0" borderId="63" xfId="457" applyNumberFormat="1" applyFont="1" applyBorder="1" applyAlignment="1">
      <alignment horizontal="right"/>
    </xf>
    <xf numFmtId="2" fontId="183" fillId="59" borderId="75" xfId="452" applyNumberFormat="1" applyFont="1" applyFill="1" applyBorder="1" applyAlignment="1">
      <alignment horizontal="right"/>
    </xf>
    <xf numFmtId="2" fontId="8" fillId="59" borderId="75" xfId="457" applyNumberFormat="1" applyFont="1" applyFill="1" applyBorder="1" applyAlignment="1">
      <alignment horizontal="right"/>
    </xf>
    <xf numFmtId="2" fontId="11" fillId="59" borderId="0" xfId="1405" applyNumberFormat="1" applyFont="1" applyFill="1" applyAlignment="1">
      <alignment horizontal="right" vertical="center"/>
    </xf>
    <xf numFmtId="2" fontId="225" fillId="59" borderId="44" xfId="452" applyNumberFormat="1" applyFont="1" applyFill="1" applyBorder="1" applyAlignment="1">
      <alignment horizontal="right"/>
    </xf>
    <xf numFmtId="2" fontId="226" fillId="59" borderId="66" xfId="452" applyNumberFormat="1" applyFont="1" applyFill="1" applyBorder="1" applyAlignment="1">
      <alignment horizontal="right"/>
    </xf>
    <xf numFmtId="2" fontId="226" fillId="59" borderId="44" xfId="452" applyNumberFormat="1" applyFont="1" applyFill="1" applyBorder="1" applyAlignment="1">
      <alignment horizontal="right"/>
    </xf>
    <xf numFmtId="2" fontId="225" fillId="59" borderId="63" xfId="452" applyNumberFormat="1" applyFont="1" applyFill="1" applyBorder="1" applyAlignment="1">
      <alignment horizontal="right"/>
    </xf>
    <xf numFmtId="2" fontId="225" fillId="59" borderId="66" xfId="452" applyNumberFormat="1" applyFont="1" applyFill="1" applyBorder="1" applyAlignment="1">
      <alignment horizontal="right"/>
    </xf>
    <xf numFmtId="2" fontId="183" fillId="59" borderId="75" xfId="1406" applyNumberFormat="1" applyFont="1" applyFill="1" applyBorder="1" applyAlignment="1">
      <alignment horizontal="right"/>
    </xf>
    <xf numFmtId="2" fontId="213" fillId="59" borderId="0" xfId="1406" applyNumberFormat="1" applyFont="1" applyFill="1" applyAlignment="1">
      <alignment horizontal="right"/>
    </xf>
    <xf numFmtId="2" fontId="15" fillId="59" borderId="0" xfId="0" applyNumberFormat="1" applyFont="1" applyFill="1" applyAlignment="1">
      <alignment horizontal="right"/>
    </xf>
    <xf numFmtId="2" fontId="213" fillId="59" borderId="0" xfId="452" applyNumberFormat="1" applyFont="1" applyFill="1" applyAlignment="1">
      <alignment horizontal="right"/>
    </xf>
    <xf numFmtId="2" fontId="183" fillId="0" borderId="66" xfId="452" applyNumberFormat="1" applyFont="1" applyBorder="1" applyAlignment="1">
      <alignment horizontal="right"/>
    </xf>
    <xf numFmtId="2" fontId="11" fillId="59" borderId="75" xfId="452" applyNumberFormat="1" applyFont="1" applyFill="1" applyBorder="1" applyAlignment="1">
      <alignment horizontal="right"/>
    </xf>
    <xf numFmtId="2" fontId="25" fillId="59" borderId="0" xfId="452" applyNumberFormat="1" applyFont="1" applyFill="1" applyAlignment="1">
      <alignment horizontal="right" vertical="center"/>
    </xf>
    <xf numFmtId="2" fontId="8" fillId="59" borderId="44" xfId="457" applyNumberFormat="1" applyFont="1" applyFill="1" applyBorder="1" applyAlignment="1">
      <alignment horizontal="right"/>
    </xf>
    <xf numFmtId="2" fontId="8" fillId="59" borderId="63" xfId="457" applyNumberFormat="1" applyFont="1" applyFill="1" applyBorder="1" applyAlignment="1">
      <alignment horizontal="right"/>
    </xf>
    <xf numFmtId="2" fontId="8" fillId="59" borderId="66" xfId="457" applyNumberFormat="1" applyFont="1" applyFill="1" applyBorder="1" applyAlignment="1">
      <alignment horizontal="right"/>
    </xf>
    <xf numFmtId="2" fontId="15" fillId="59" borderId="66" xfId="0" applyNumberFormat="1" applyFont="1" applyFill="1" applyBorder="1" applyAlignment="1">
      <alignment horizontal="right"/>
    </xf>
    <xf numFmtId="9" fontId="79" fillId="92" borderId="0" xfId="47510" applyFont="1" applyFill="1"/>
    <xf numFmtId="9" fontId="0" fillId="0" borderId="0" xfId="47510" applyFont="1"/>
    <xf numFmtId="1" fontId="8" fillId="0" borderId="74" xfId="452" applyNumberFormat="1" applyFont="1" applyBorder="1" applyAlignment="1">
      <alignment horizontal="left"/>
    </xf>
    <xf numFmtId="9" fontId="0" fillId="0" borderId="0" xfId="0" applyNumberFormat="1"/>
    <xf numFmtId="9" fontId="0" fillId="92" borderId="0" xfId="47510" applyFont="1" applyFill="1"/>
    <xf numFmtId="9" fontId="12" fillId="59" borderId="0" xfId="47510" applyFont="1" applyFill="1"/>
    <xf numFmtId="0" fontId="242" fillId="0" borderId="0" xfId="567" applyFont="1" applyAlignment="1" applyProtection="1"/>
    <xf numFmtId="1" fontId="11" fillId="59" borderId="25" xfId="0" applyNumberFormat="1" applyFont="1" applyFill="1" applyBorder="1" applyAlignment="1">
      <alignment horizontal="left"/>
    </xf>
    <xf numFmtId="1" fontId="11" fillId="59" borderId="47" xfId="0" applyNumberFormat="1" applyFont="1" applyFill="1" applyBorder="1" applyAlignment="1">
      <alignment horizontal="left"/>
    </xf>
    <xf numFmtId="0" fontId="183" fillId="0" borderId="24" xfId="452" applyFont="1" applyBorder="1" applyAlignment="1">
      <alignment horizontal="right"/>
    </xf>
    <xf numFmtId="1" fontId="183" fillId="59" borderId="70" xfId="0" applyNumberFormat="1" applyFont="1" applyFill="1" applyBorder="1" applyAlignment="1">
      <alignment horizontal="left"/>
    </xf>
    <xf numFmtId="0" fontId="183" fillId="0" borderId="24" xfId="0" applyFont="1" applyBorder="1" applyAlignment="1">
      <alignment horizontal="left"/>
    </xf>
    <xf numFmtId="0" fontId="183" fillId="0" borderId="21" xfId="0" applyFont="1" applyBorder="1" applyAlignment="1">
      <alignment horizontal="left"/>
    </xf>
    <xf numFmtId="3" fontId="183" fillId="0" borderId="24" xfId="452" applyNumberFormat="1" applyFont="1" applyBorder="1" applyAlignment="1">
      <alignment horizontal="right"/>
    </xf>
    <xf numFmtId="1" fontId="183" fillId="0" borderId="24" xfId="452" applyNumberFormat="1" applyFont="1" applyBorder="1" applyAlignment="1">
      <alignment horizontal="right"/>
    </xf>
    <xf numFmtId="168" fontId="183" fillId="0" borderId="64" xfId="452" applyNumberFormat="1" applyFont="1" applyBorder="1" applyAlignment="1">
      <alignment horizontal="right"/>
    </xf>
    <xf numFmtId="0" fontId="183" fillId="0" borderId="8" xfId="0" applyFont="1" applyBorder="1" applyAlignment="1">
      <alignment horizontal="left"/>
    </xf>
    <xf numFmtId="168" fontId="183" fillId="0" borderId="8" xfId="452" applyNumberFormat="1" applyFont="1" applyBorder="1" applyAlignment="1">
      <alignment horizontal="left"/>
    </xf>
    <xf numFmtId="0" fontId="183" fillId="0" borderId="9" xfId="0" applyFont="1" applyBorder="1" applyAlignment="1">
      <alignment horizontal="left"/>
    </xf>
    <xf numFmtId="168" fontId="82" fillId="0" borderId="45" xfId="452" applyNumberFormat="1" applyFont="1" applyBorder="1" applyAlignment="1">
      <alignment horizontal="right"/>
    </xf>
    <xf numFmtId="168" fontId="82" fillId="0" borderId="8" xfId="452" applyNumberFormat="1" applyFont="1" applyBorder="1" applyAlignment="1">
      <alignment horizontal="right"/>
    </xf>
    <xf numFmtId="0" fontId="82" fillId="0" borderId="8" xfId="452" applyFont="1" applyBorder="1" applyAlignment="1">
      <alignment horizontal="right"/>
    </xf>
    <xf numFmtId="1" fontId="82" fillId="0" borderId="8" xfId="452" applyNumberFormat="1" applyFont="1" applyBorder="1" applyAlignment="1">
      <alignment horizontal="right"/>
    </xf>
    <xf numFmtId="1" fontId="82" fillId="0" borderId="9" xfId="452" applyNumberFormat="1" applyFont="1" applyBorder="1" applyAlignment="1">
      <alignment horizontal="right"/>
    </xf>
    <xf numFmtId="2" fontId="82" fillId="0" borderId="46" xfId="452" applyNumberFormat="1" applyFont="1" applyBorder="1" applyAlignment="1">
      <alignment horizontal="right"/>
    </xf>
    <xf numFmtId="1" fontId="82" fillId="0" borderId="7" xfId="0" applyNumberFormat="1" applyFont="1" applyBorder="1" applyAlignment="1">
      <alignment horizontal="right"/>
    </xf>
    <xf numFmtId="1" fontId="82" fillId="59" borderId="43" xfId="0" applyNumberFormat="1" applyFont="1" applyFill="1" applyBorder="1" applyAlignment="1">
      <alignment horizontal="left"/>
    </xf>
    <xf numFmtId="1" fontId="82" fillId="0" borderId="9" xfId="0" applyNumberFormat="1" applyFont="1" applyBorder="1" applyAlignment="1">
      <alignment horizontal="left"/>
    </xf>
    <xf numFmtId="0" fontId="82" fillId="0" borderId="9" xfId="0" applyFont="1" applyBorder="1" applyAlignment="1">
      <alignment horizontal="left"/>
    </xf>
    <xf numFmtId="168" fontId="82" fillId="0" borderId="9" xfId="452" applyNumberFormat="1" applyFont="1" applyBorder="1" applyAlignment="1">
      <alignment horizontal="right"/>
    </xf>
    <xf numFmtId="3" fontId="82" fillId="0" borderId="9" xfId="452" applyNumberFormat="1" applyFont="1" applyBorder="1" applyAlignment="1">
      <alignment horizontal="right"/>
    </xf>
    <xf numFmtId="4" fontId="82" fillId="0" borderId="44" xfId="47539" applyNumberFormat="1" applyFont="1" applyFill="1" applyBorder="1" applyAlignment="1">
      <alignment horizontal="right"/>
    </xf>
    <xf numFmtId="0" fontId="82" fillId="0" borderId="52" xfId="0" applyFont="1" applyBorder="1" applyAlignment="1">
      <alignment horizontal="left"/>
    </xf>
    <xf numFmtId="1" fontId="82" fillId="0" borderId="52" xfId="0" applyNumberFormat="1" applyFont="1" applyBorder="1" applyAlignment="1">
      <alignment horizontal="left"/>
    </xf>
    <xf numFmtId="168" fontId="82" fillId="0" borderId="52" xfId="452" applyNumberFormat="1" applyFont="1" applyBorder="1" applyAlignment="1">
      <alignment horizontal="right"/>
    </xf>
    <xf numFmtId="3" fontId="82" fillId="0" borderId="52" xfId="452" applyNumberFormat="1" applyFont="1" applyBorder="1" applyAlignment="1">
      <alignment horizontal="right"/>
    </xf>
    <xf numFmtId="1" fontId="82" fillId="0" borderId="52" xfId="452" applyNumberFormat="1" applyFont="1" applyBorder="1" applyAlignment="1">
      <alignment horizontal="right"/>
    </xf>
    <xf numFmtId="4" fontId="82" fillId="0" borderId="66" xfId="47539" applyNumberFormat="1" applyFont="1" applyFill="1" applyBorder="1" applyAlignment="1">
      <alignment horizontal="right"/>
    </xf>
    <xf numFmtId="168" fontId="82" fillId="0" borderId="43" xfId="452" applyNumberFormat="1" applyFont="1" applyBorder="1" applyAlignment="1">
      <alignment horizontal="right"/>
    </xf>
    <xf numFmtId="0" fontId="82" fillId="0" borderId="9" xfId="452" applyFont="1" applyBorder="1" applyAlignment="1">
      <alignment horizontal="right"/>
    </xf>
    <xf numFmtId="1" fontId="82" fillId="0" borderId="9" xfId="0" applyNumberFormat="1" applyFont="1" applyBorder="1" applyAlignment="1">
      <alignment horizontal="right"/>
    </xf>
    <xf numFmtId="2" fontId="82" fillId="0" borderId="44" xfId="452" applyNumberFormat="1" applyFont="1" applyBorder="1" applyAlignment="1">
      <alignment horizontal="right"/>
    </xf>
    <xf numFmtId="168" fontId="82" fillId="0" borderId="67" xfId="452" applyNumberFormat="1" applyFont="1" applyBorder="1" applyAlignment="1">
      <alignment horizontal="right"/>
    </xf>
    <xf numFmtId="0" fontId="82" fillId="0" borderId="52" xfId="452" applyFont="1" applyBorder="1" applyAlignment="1">
      <alignment horizontal="right"/>
    </xf>
    <xf numFmtId="2" fontId="82" fillId="0" borderId="66" xfId="452" applyNumberFormat="1" applyFont="1" applyBorder="1" applyAlignment="1">
      <alignment horizontal="right"/>
    </xf>
    <xf numFmtId="1" fontId="183" fillId="0" borderId="20" xfId="452" applyNumberFormat="1" applyFont="1" applyBorder="1" applyAlignment="1">
      <alignment horizontal="left"/>
    </xf>
    <xf numFmtId="49" fontId="183" fillId="0" borderId="8" xfId="452" applyNumberFormat="1" applyFont="1" applyBorder="1" applyAlignment="1">
      <alignment horizontal="right"/>
    </xf>
    <xf numFmtId="49" fontId="183" fillId="0" borderId="45" xfId="452" applyNumberFormat="1" applyFont="1" applyBorder="1" applyAlignment="1">
      <alignment horizontal="right"/>
    </xf>
    <xf numFmtId="1" fontId="11" fillId="59" borderId="52" xfId="459" applyNumberFormat="1" applyFont="1" applyFill="1" applyBorder="1" applyAlignment="1">
      <alignment horizontal="right"/>
    </xf>
    <xf numFmtId="1" fontId="183" fillId="59" borderId="64" xfId="1131" applyNumberFormat="1" applyFont="1" applyFill="1" applyBorder="1" applyAlignment="1">
      <alignment horizontal="left"/>
    </xf>
    <xf numFmtId="1" fontId="183" fillId="59" borderId="8" xfId="459" applyNumberFormat="1" applyFont="1" applyFill="1" applyBorder="1" applyAlignment="1">
      <alignment horizontal="right"/>
    </xf>
    <xf numFmtId="1" fontId="183" fillId="59" borderId="64" xfId="457" applyNumberFormat="1" applyFont="1" applyFill="1" applyBorder="1" applyAlignment="1">
      <alignment horizontal="left"/>
    </xf>
    <xf numFmtId="1" fontId="183" fillId="0" borderId="7" xfId="457" applyNumberFormat="1" applyFont="1" applyBorder="1" applyAlignment="1">
      <alignment horizontal="left"/>
    </xf>
    <xf numFmtId="168" fontId="183" fillId="59" borderId="7" xfId="457" applyNumberFormat="1" applyFont="1" applyFill="1" applyBorder="1" applyAlignment="1">
      <alignment horizontal="left"/>
    </xf>
    <xf numFmtId="168" fontId="183" fillId="59" borderId="8" xfId="457" applyNumberFormat="1" applyFont="1" applyFill="1" applyBorder="1" applyAlignment="1">
      <alignment horizontal="left"/>
    </xf>
    <xf numFmtId="1" fontId="183" fillId="0" borderId="7" xfId="459" applyNumberFormat="1" applyFont="1" applyBorder="1" applyAlignment="1">
      <alignment horizontal="right"/>
    </xf>
    <xf numFmtId="1" fontId="183" fillId="59" borderId="64" xfId="459" applyNumberFormat="1" applyFont="1" applyFill="1" applyBorder="1" applyAlignment="1">
      <alignment horizontal="right"/>
    </xf>
    <xf numFmtId="2" fontId="183" fillId="59" borderId="63" xfId="459" applyNumberFormat="1" applyFont="1" applyFill="1" applyBorder="1" applyAlignment="1">
      <alignment horizontal="right"/>
    </xf>
    <xf numFmtId="1" fontId="183" fillId="0" borderId="7" xfId="457" applyNumberFormat="1" applyFont="1" applyBorder="1" applyAlignment="1">
      <alignment horizontal="right"/>
    </xf>
    <xf numFmtId="4" fontId="82" fillId="0" borderId="63" xfId="0" applyNumberFormat="1" applyFont="1" applyBorder="1" applyAlignment="1">
      <alignment horizontal="right"/>
    </xf>
    <xf numFmtId="1" fontId="82" fillId="59" borderId="7" xfId="0" applyNumberFormat="1" applyFont="1" applyFill="1" applyBorder="1" applyAlignment="1">
      <alignment horizontal="right"/>
    </xf>
    <xf numFmtId="3" fontId="183" fillId="59" borderId="52" xfId="452" applyNumberFormat="1" applyFont="1" applyFill="1" applyBorder="1" applyAlignment="1">
      <alignment horizontal="left"/>
    </xf>
    <xf numFmtId="1" fontId="183" fillId="59" borderId="9" xfId="588" applyNumberFormat="1" applyFont="1" applyFill="1" applyBorder="1" applyAlignment="1">
      <alignment horizontal="left"/>
    </xf>
    <xf numFmtId="0" fontId="183" fillId="59" borderId="9" xfId="588" applyFont="1" applyFill="1" applyBorder="1"/>
    <xf numFmtId="1" fontId="82" fillId="59" borderId="43" xfId="452" applyNumberFormat="1" applyFont="1" applyFill="1" applyBorder="1" applyAlignment="1">
      <alignment horizontal="right"/>
    </xf>
    <xf numFmtId="1" fontId="82" fillId="59" borderId="9" xfId="588" applyNumberFormat="1" applyFont="1" applyFill="1" applyBorder="1" applyAlignment="1">
      <alignment horizontal="right"/>
    </xf>
    <xf numFmtId="2" fontId="82" fillId="59" borderId="44" xfId="452" applyNumberFormat="1" applyFont="1" applyFill="1" applyBorder="1" applyAlignment="1">
      <alignment horizontal="right"/>
    </xf>
    <xf numFmtId="1" fontId="14" fillId="0" borderId="43" xfId="1407" applyNumberFormat="1" applyFont="1" applyBorder="1" applyAlignment="1">
      <alignment horizontal="left" wrapText="1"/>
    </xf>
    <xf numFmtId="1" fontId="14" fillId="59" borderId="9" xfId="1407" applyNumberFormat="1" applyFont="1" applyFill="1" applyBorder="1" applyAlignment="1">
      <alignment horizontal="left" wrapText="1"/>
    </xf>
    <xf numFmtId="9" fontId="8" fillId="59" borderId="9" xfId="1407" applyNumberFormat="1" applyFont="1" applyFill="1" applyBorder="1"/>
    <xf numFmtId="0" fontId="15" fillId="59" borderId="9" xfId="1407" applyFont="1" applyFill="1" applyBorder="1" applyAlignment="1">
      <alignment horizontal="right"/>
    </xf>
    <xf numFmtId="1" fontId="14" fillId="0" borderId="64" xfId="1407" applyNumberFormat="1" applyFont="1" applyBorder="1" applyAlignment="1">
      <alignment horizontal="left" wrapText="1"/>
    </xf>
    <xf numFmtId="1" fontId="14" fillId="59" borderId="7" xfId="1407" applyNumberFormat="1" applyFont="1" applyFill="1" applyBorder="1" applyAlignment="1">
      <alignment horizontal="left" wrapText="1"/>
    </xf>
    <xf numFmtId="9" fontId="8" fillId="59" borderId="7" xfId="1407" applyNumberFormat="1" applyFont="1" applyFill="1" applyBorder="1"/>
    <xf numFmtId="0" fontId="15" fillId="59" borderId="8" xfId="1407" applyFont="1" applyFill="1" applyBorder="1" applyAlignment="1">
      <alignment horizontal="right"/>
    </xf>
    <xf numFmtId="1" fontId="14" fillId="0" borderId="67" xfId="1407" applyNumberFormat="1" applyFont="1" applyBorder="1" applyAlignment="1">
      <alignment horizontal="left" wrapText="1"/>
    </xf>
    <xf numFmtId="1" fontId="14" fillId="59" borderId="52" xfId="1407" applyNumberFormat="1" applyFont="1" applyFill="1" applyBorder="1" applyAlignment="1">
      <alignment horizontal="left" wrapText="1"/>
    </xf>
    <xf numFmtId="9" fontId="8" fillId="59" borderId="52" xfId="1407" applyNumberFormat="1" applyFont="1" applyFill="1" applyBorder="1"/>
    <xf numFmtId="0" fontId="15" fillId="59" borderId="47" xfId="1407" applyFont="1" applyFill="1" applyBorder="1" applyAlignment="1">
      <alignment horizontal="right"/>
    </xf>
    <xf numFmtId="1" fontId="14" fillId="0" borderId="45" xfId="1407" applyNumberFormat="1" applyFont="1" applyBorder="1" applyAlignment="1">
      <alignment horizontal="left" wrapText="1"/>
    </xf>
    <xf numFmtId="1" fontId="14" fillId="59" borderId="8" xfId="1407" applyNumberFormat="1" applyFont="1" applyFill="1" applyBorder="1" applyAlignment="1">
      <alignment horizontal="left" wrapText="1"/>
    </xf>
    <xf numFmtId="9" fontId="8" fillId="59" borderId="8" xfId="1407" applyNumberFormat="1" applyFont="1" applyFill="1" applyBorder="1"/>
    <xf numFmtId="0" fontId="15" fillId="59" borderId="52" xfId="1407" applyFont="1" applyFill="1" applyBorder="1" applyAlignment="1">
      <alignment horizontal="right"/>
    </xf>
    <xf numFmtId="1" fontId="14" fillId="59" borderId="9" xfId="1407" applyNumberFormat="1" applyFont="1" applyFill="1" applyBorder="1" applyAlignment="1">
      <alignment horizontal="right" wrapText="1"/>
    </xf>
    <xf numFmtId="1" fontId="14" fillId="59" borderId="7" xfId="1407" applyNumberFormat="1" applyFont="1" applyFill="1" applyBorder="1" applyAlignment="1">
      <alignment horizontal="right" wrapText="1"/>
    </xf>
    <xf numFmtId="1" fontId="14" fillId="59" borderId="52" xfId="1407" applyNumberFormat="1" applyFont="1" applyFill="1" applyBorder="1" applyAlignment="1">
      <alignment horizontal="right" wrapText="1"/>
    </xf>
    <xf numFmtId="1" fontId="14" fillId="59" borderId="8" xfId="1407" applyNumberFormat="1" applyFont="1" applyFill="1" applyBorder="1" applyAlignment="1">
      <alignment horizontal="right" wrapText="1"/>
    </xf>
    <xf numFmtId="1" fontId="11" fillId="0" borderId="77" xfId="1407" applyNumberFormat="1" applyFont="1" applyBorder="1" applyAlignment="1">
      <alignment horizontal="left" wrapText="1"/>
    </xf>
    <xf numFmtId="1" fontId="11" fillId="59" borderId="74" xfId="1407" applyNumberFormat="1" applyFont="1" applyFill="1" applyBorder="1" applyAlignment="1">
      <alignment horizontal="left" wrapText="1"/>
    </xf>
    <xf numFmtId="0" fontId="11" fillId="59" borderId="74" xfId="0" applyFont="1" applyFill="1" applyBorder="1"/>
    <xf numFmtId="1" fontId="11" fillId="59" borderId="74" xfId="1407" applyNumberFormat="1" applyFont="1" applyFill="1" applyBorder="1" applyAlignment="1">
      <alignment horizontal="right" wrapText="1"/>
    </xf>
    <xf numFmtId="0" fontId="11" fillId="59" borderId="77" xfId="452" applyFont="1" applyFill="1" applyBorder="1" applyAlignment="1">
      <alignment horizontal="right"/>
    </xf>
    <xf numFmtId="0" fontId="11" fillId="59" borderId="74" xfId="1407" applyFont="1" applyFill="1" applyBorder="1" applyAlignment="1">
      <alignment horizontal="right" wrapText="1"/>
    </xf>
    <xf numFmtId="0" fontId="11" fillId="59" borderId="43" xfId="452" applyFont="1" applyFill="1" applyBorder="1" applyAlignment="1">
      <alignment horizontal="right"/>
    </xf>
    <xf numFmtId="0" fontId="11" fillId="59" borderId="9" xfId="1407" applyFont="1" applyFill="1" applyBorder="1" applyAlignment="1">
      <alignment horizontal="right" wrapText="1"/>
    </xf>
    <xf numFmtId="1" fontId="11" fillId="59" borderId="9" xfId="1407" applyNumberFormat="1" applyFont="1" applyFill="1" applyBorder="1" applyAlignment="1">
      <alignment horizontal="right" wrapText="1"/>
    </xf>
    <xf numFmtId="0" fontId="11" fillId="59" borderId="67" xfId="452" applyFont="1" applyFill="1" applyBorder="1" applyAlignment="1">
      <alignment horizontal="right"/>
    </xf>
    <xf numFmtId="0" fontId="11" fillId="59" borderId="47" xfId="1407" applyFont="1" applyFill="1" applyBorder="1" applyAlignment="1">
      <alignment horizontal="right" wrapText="1"/>
    </xf>
    <xf numFmtId="1" fontId="11" fillId="59" borderId="52" xfId="1407" applyNumberFormat="1" applyFont="1" applyFill="1" applyBorder="1" applyAlignment="1">
      <alignment horizontal="right" wrapText="1"/>
    </xf>
    <xf numFmtId="1" fontId="11" fillId="0" borderId="43" xfId="1407" applyNumberFormat="1" applyFont="1" applyBorder="1" applyAlignment="1">
      <alignment horizontal="left" wrapText="1"/>
    </xf>
    <xf numFmtId="1" fontId="11" fillId="59" borderId="9" xfId="1407" applyNumberFormat="1" applyFont="1" applyFill="1" applyBorder="1" applyAlignment="1">
      <alignment horizontal="left" wrapText="1"/>
    </xf>
    <xf numFmtId="1" fontId="11" fillId="0" borderId="67" xfId="1407" applyNumberFormat="1" applyFont="1" applyBorder="1" applyAlignment="1">
      <alignment horizontal="left" wrapText="1"/>
    </xf>
    <xf numFmtId="1" fontId="11" fillId="59" borderId="52" xfId="1407" applyNumberFormat="1" applyFont="1" applyFill="1" applyBorder="1" applyAlignment="1">
      <alignment horizontal="left" wrapText="1"/>
    </xf>
    <xf numFmtId="9" fontId="11" fillId="59" borderId="52" xfId="1407" applyNumberFormat="1" applyFont="1" applyFill="1" applyBorder="1"/>
    <xf numFmtId="1" fontId="11" fillId="59" borderId="47" xfId="1407" applyNumberFormat="1" applyFont="1" applyFill="1" applyBorder="1" applyAlignment="1">
      <alignment horizontal="right" wrapText="1"/>
    </xf>
    <xf numFmtId="0" fontId="11" fillId="59" borderId="64" xfId="452" applyFont="1" applyFill="1" applyBorder="1" applyAlignment="1">
      <alignment horizontal="right"/>
    </xf>
    <xf numFmtId="0" fontId="11" fillId="59" borderId="8" xfId="1407" applyFont="1" applyFill="1" applyBorder="1" applyAlignment="1">
      <alignment horizontal="right" wrapText="1"/>
    </xf>
    <xf numFmtId="1" fontId="11" fillId="59" borderId="7" xfId="1407" applyNumberFormat="1" applyFont="1" applyFill="1" applyBorder="1" applyAlignment="1">
      <alignment horizontal="right" wrapText="1"/>
    </xf>
    <xf numFmtId="0" fontId="11" fillId="59" borderId="52" xfId="1407" applyFont="1" applyFill="1" applyBorder="1" applyAlignment="1">
      <alignment horizontal="right" wrapText="1"/>
    </xf>
    <xf numFmtId="1" fontId="11" fillId="0" borderId="64" xfId="1407" applyNumberFormat="1" applyFont="1" applyBorder="1" applyAlignment="1">
      <alignment horizontal="left" wrapText="1"/>
    </xf>
    <xf numFmtId="1" fontId="11" fillId="59" borderId="7" xfId="1407" applyNumberFormat="1" applyFont="1" applyFill="1" applyBorder="1" applyAlignment="1">
      <alignment horizontal="left" wrapText="1"/>
    </xf>
    <xf numFmtId="9" fontId="11" fillId="59" borderId="7" xfId="1407" applyNumberFormat="1" applyFont="1" applyFill="1" applyBorder="1"/>
    <xf numFmtId="1" fontId="11" fillId="59" borderId="8" xfId="1407" applyNumberFormat="1" applyFont="1" applyFill="1" applyBorder="1" applyAlignment="1">
      <alignment horizontal="right" wrapText="1"/>
    </xf>
    <xf numFmtId="9" fontId="11" fillId="59" borderId="13" xfId="1407" applyNumberFormat="1" applyFont="1" applyFill="1" applyBorder="1"/>
    <xf numFmtId="1" fontId="11" fillId="0" borderId="43" xfId="0" applyNumberFormat="1" applyFont="1" applyBorder="1" applyAlignment="1">
      <alignment horizontal="left"/>
    </xf>
    <xf numFmtId="0" fontId="11" fillId="59" borderId="60" xfId="0" applyFont="1" applyFill="1" applyBorder="1"/>
    <xf numFmtId="9" fontId="11" fillId="59" borderId="9" xfId="1407" applyNumberFormat="1" applyFont="1" applyFill="1" applyBorder="1"/>
    <xf numFmtId="0" fontId="11" fillId="59" borderId="69" xfId="0" applyFont="1" applyFill="1" applyBorder="1"/>
    <xf numFmtId="1" fontId="11" fillId="0" borderId="25" xfId="0" applyNumberFormat="1" applyFont="1" applyBorder="1" applyAlignment="1">
      <alignment horizontal="left"/>
    </xf>
    <xf numFmtId="1" fontId="11" fillId="59" borderId="47" xfId="1407" applyNumberFormat="1" applyFont="1" applyFill="1" applyBorder="1" applyAlignment="1">
      <alignment horizontal="left" wrapText="1"/>
    </xf>
    <xf numFmtId="0" fontId="11" fillId="59" borderId="13" xfId="0" applyFont="1" applyFill="1" applyBorder="1"/>
    <xf numFmtId="9" fontId="11" fillId="59" borderId="47" xfId="1407" applyNumberFormat="1" applyFont="1" applyFill="1" applyBorder="1"/>
    <xf numFmtId="1" fontId="11" fillId="0" borderId="64" xfId="0" applyNumberFormat="1" applyFont="1" applyBorder="1" applyAlignment="1">
      <alignment horizontal="left"/>
    </xf>
    <xf numFmtId="1" fontId="11" fillId="59" borderId="43" xfId="1407" applyNumberFormat="1" applyFont="1" applyFill="1" applyBorder="1" applyAlignment="1">
      <alignment horizontal="left" wrapText="1"/>
    </xf>
    <xf numFmtId="0" fontId="11" fillId="59" borderId="9" xfId="588" applyFont="1" applyFill="1" applyBorder="1"/>
    <xf numFmtId="0" fontId="11" fillId="59" borderId="52" xfId="588" applyFont="1" applyFill="1" applyBorder="1"/>
    <xf numFmtId="1" fontId="183" fillId="0" borderId="9" xfId="588" applyNumberFormat="1" applyFont="1" applyBorder="1" applyAlignment="1">
      <alignment horizontal="left"/>
    </xf>
    <xf numFmtId="1" fontId="17" fillId="0" borderId="7" xfId="588" applyNumberFormat="1" applyFont="1" applyBorder="1" applyAlignment="1">
      <alignment horizontal="left"/>
    </xf>
    <xf numFmtId="1" fontId="17" fillId="0" borderId="52" xfId="588" applyNumberFormat="1" applyFont="1" applyBorder="1" applyAlignment="1">
      <alignment horizontal="left"/>
    </xf>
    <xf numFmtId="1" fontId="8" fillId="0" borderId="74" xfId="457" applyNumberFormat="1" applyFont="1" applyBorder="1" applyAlignment="1">
      <alignment horizontal="left"/>
    </xf>
    <xf numFmtId="1" fontId="15" fillId="0" borderId="7" xfId="0" applyNumberFormat="1" applyFont="1" applyBorder="1" applyAlignment="1">
      <alignment horizontal="left"/>
    </xf>
    <xf numFmtId="1" fontId="15" fillId="0" borderId="52" xfId="0" applyNumberFormat="1" applyFont="1" applyBorder="1" applyAlignment="1">
      <alignment horizontal="left"/>
    </xf>
    <xf numFmtId="1" fontId="15" fillId="0" borderId="8" xfId="0" applyNumberFormat="1" applyFont="1" applyBorder="1" applyAlignment="1">
      <alignment horizontal="left"/>
    </xf>
    <xf numFmtId="1" fontId="8" fillId="0" borderId="47" xfId="457" applyNumberFormat="1" applyFont="1" applyBorder="1" applyAlignment="1">
      <alignment horizontal="left"/>
    </xf>
    <xf numFmtId="1" fontId="8" fillId="0" borderId="14" xfId="452" applyNumberFormat="1" applyFont="1" applyBorder="1" applyAlignment="1">
      <alignment horizontal="left"/>
    </xf>
    <xf numFmtId="1" fontId="11" fillId="0" borderId="74" xfId="452" applyNumberFormat="1" applyFont="1" applyBorder="1" applyAlignment="1">
      <alignment horizontal="left"/>
    </xf>
    <xf numFmtId="1" fontId="85" fillId="0" borderId="9" xfId="452" applyNumberFormat="1" applyFont="1" applyBorder="1" applyAlignment="1">
      <alignment horizontal="left"/>
    </xf>
    <xf numFmtId="1" fontId="8" fillId="0" borderId="64" xfId="1131" applyNumberFormat="1" applyFont="1" applyBorder="1" applyAlignment="1">
      <alignment horizontal="left"/>
    </xf>
    <xf numFmtId="1" fontId="8" fillId="0" borderId="70" xfId="1131" applyNumberFormat="1" applyFont="1" applyBorder="1" applyAlignment="1">
      <alignment horizontal="left"/>
    </xf>
    <xf numFmtId="1" fontId="8" fillId="0" borderId="8" xfId="0" applyNumberFormat="1" applyFont="1" applyBorder="1" applyAlignment="1">
      <alignment horizontal="left"/>
    </xf>
    <xf numFmtId="1" fontId="84" fillId="0" borderId="43" xfId="0" applyNumberFormat="1" applyFont="1" applyBorder="1" applyAlignment="1">
      <alignment horizontal="left"/>
    </xf>
    <xf numFmtId="1" fontId="84" fillId="0" borderId="64" xfId="0" applyNumberFormat="1" applyFont="1" applyBorder="1" applyAlignment="1">
      <alignment horizontal="left"/>
    </xf>
    <xf numFmtId="1" fontId="84" fillId="0" borderId="67" xfId="0" applyNumberFormat="1" applyFont="1" applyBorder="1" applyAlignment="1">
      <alignment horizontal="left"/>
    </xf>
    <xf numFmtId="1" fontId="84" fillId="0" borderId="45" xfId="0" applyNumberFormat="1" applyFont="1" applyBorder="1" applyAlignment="1">
      <alignment horizontal="left"/>
    </xf>
    <xf numFmtId="1" fontId="84" fillId="0" borderId="77" xfId="0" applyNumberFormat="1" applyFont="1" applyBorder="1" applyAlignment="1">
      <alignment horizontal="left"/>
    </xf>
    <xf numFmtId="1" fontId="83" fillId="0" borderId="77" xfId="0" applyNumberFormat="1" applyFont="1" applyBorder="1" applyAlignment="1">
      <alignment horizontal="left"/>
    </xf>
    <xf numFmtId="1" fontId="8" fillId="0" borderId="45" xfId="1131" applyNumberFormat="1" applyFont="1" applyBorder="1" applyAlignment="1">
      <alignment horizontal="left"/>
    </xf>
    <xf numFmtId="1" fontId="8" fillId="0" borderId="25" xfId="1131" applyNumberFormat="1" applyFont="1" applyBorder="1" applyAlignment="1">
      <alignment horizontal="left"/>
    </xf>
    <xf numFmtId="1" fontId="85" fillId="0" borderId="89" xfId="452" applyNumberFormat="1" applyFont="1" applyBorder="1" applyAlignment="1">
      <alignment horizontal="left"/>
    </xf>
    <xf numFmtId="1" fontId="83" fillId="0" borderId="70" xfId="452" applyNumberFormat="1" applyFont="1" applyBorder="1" applyAlignment="1">
      <alignment horizontal="left"/>
    </xf>
    <xf numFmtId="1" fontId="85" fillId="0" borderId="49" xfId="452" applyNumberFormat="1" applyFont="1" applyBorder="1" applyAlignment="1">
      <alignment horizontal="left"/>
    </xf>
    <xf numFmtId="1" fontId="85" fillId="0" borderId="70" xfId="452" applyNumberFormat="1" applyFont="1" applyBorder="1" applyAlignment="1">
      <alignment horizontal="left"/>
    </xf>
    <xf numFmtId="1" fontId="183" fillId="0" borderId="53" xfId="452" applyNumberFormat="1" applyFont="1" applyBorder="1" applyAlignment="1">
      <alignment horizontal="left"/>
    </xf>
    <xf numFmtId="1" fontId="183" fillId="0" borderId="68" xfId="452" applyNumberFormat="1" applyFont="1" applyBorder="1" applyAlignment="1">
      <alignment horizontal="left"/>
    </xf>
    <xf numFmtId="1" fontId="11" fillId="0" borderId="23" xfId="452" applyNumberFormat="1" applyFont="1" applyBorder="1" applyAlignment="1">
      <alignment horizontal="left"/>
    </xf>
    <xf numFmtId="1" fontId="11" fillId="0" borderId="55" xfId="452" applyNumberFormat="1" applyFont="1" applyBorder="1" applyAlignment="1">
      <alignment horizontal="left"/>
    </xf>
    <xf numFmtId="0" fontId="11" fillId="0" borderId="9" xfId="452" applyFont="1" applyBorder="1"/>
    <xf numFmtId="49" fontId="8" fillId="59" borderId="44" xfId="452" applyNumberFormat="1" applyFont="1" applyFill="1" applyBorder="1"/>
    <xf numFmtId="49" fontId="8" fillId="59" borderId="48" xfId="452" applyNumberFormat="1" applyFont="1" applyFill="1" applyBorder="1"/>
    <xf numFmtId="0" fontId="11" fillId="0" borderId="8" xfId="452" applyFont="1" applyBorder="1"/>
    <xf numFmtId="0" fontId="11" fillId="0" borderId="74" xfId="0" applyFont="1" applyBorder="1" applyAlignment="1">
      <alignment wrapText="1"/>
    </xf>
    <xf numFmtId="0" fontId="11" fillId="0" borderId="75" xfId="0" applyFont="1" applyBorder="1" applyAlignment="1">
      <alignment wrapText="1"/>
    </xf>
    <xf numFmtId="168" fontId="183" fillId="59" borderId="14" xfId="452" applyNumberFormat="1" applyFont="1" applyFill="1" applyBorder="1" applyAlignment="1">
      <alignment horizontal="right"/>
    </xf>
    <xf numFmtId="1" fontId="183" fillId="59" borderId="74" xfId="0" applyNumberFormat="1" applyFont="1" applyFill="1" applyBorder="1" applyAlignment="1">
      <alignment horizontal="left"/>
    </xf>
    <xf numFmtId="0" fontId="183" fillId="59" borderId="74" xfId="0" applyFont="1" applyFill="1" applyBorder="1" applyAlignment="1">
      <alignment horizontal="left"/>
    </xf>
    <xf numFmtId="49" fontId="205" fillId="59" borderId="16" xfId="452" applyNumberFormat="1" applyFont="1" applyFill="1" applyBorder="1" applyAlignment="1">
      <alignment horizontal="left" vertical="top"/>
    </xf>
    <xf numFmtId="49" fontId="205" fillId="59" borderId="18" xfId="452" applyNumberFormat="1" applyFont="1" applyFill="1" applyBorder="1" applyAlignment="1">
      <alignment horizontal="left" vertical="top"/>
    </xf>
    <xf numFmtId="1" fontId="183" fillId="0" borderId="53" xfId="0" applyNumberFormat="1" applyFont="1" applyBorder="1" applyAlignment="1">
      <alignment horizontal="left"/>
    </xf>
    <xf numFmtId="1" fontId="183" fillId="0" borderId="53" xfId="0" applyNumberFormat="1" applyFont="1" applyBorder="1" applyAlignment="1">
      <alignment horizontal="right"/>
    </xf>
    <xf numFmtId="1" fontId="11" fillId="59" borderId="71" xfId="452" applyNumberFormat="1" applyFont="1" applyFill="1" applyBorder="1" applyAlignment="1">
      <alignment horizontal="left"/>
    </xf>
    <xf numFmtId="0" fontId="11" fillId="59" borderId="71" xfId="0" applyFont="1" applyFill="1" applyBorder="1" applyAlignment="1">
      <alignment horizontal="right"/>
    </xf>
    <xf numFmtId="1" fontId="183" fillId="59" borderId="9" xfId="0" applyNumberFormat="1" applyFont="1" applyFill="1" applyBorder="1" applyAlignment="1">
      <alignment horizontal="left"/>
    </xf>
    <xf numFmtId="168" fontId="183" fillId="0" borderId="43" xfId="452" applyNumberFormat="1" applyFont="1" applyBorder="1" applyAlignment="1">
      <alignment horizontal="right"/>
    </xf>
    <xf numFmtId="1" fontId="183" fillId="59" borderId="9" xfId="0" applyNumberFormat="1" applyFont="1" applyFill="1" applyBorder="1" applyAlignment="1">
      <alignment horizontal="right"/>
    </xf>
    <xf numFmtId="49" fontId="183" fillId="0" borderId="9" xfId="452" applyNumberFormat="1" applyFont="1" applyBorder="1"/>
    <xf numFmtId="1" fontId="84" fillId="0" borderId="53" xfId="0" applyNumberFormat="1" applyFont="1" applyBorder="1" applyAlignment="1">
      <alignment horizontal="left"/>
    </xf>
    <xf numFmtId="1" fontId="87" fillId="0" borderId="14" xfId="0" applyNumberFormat="1" applyFont="1" applyBorder="1" applyAlignment="1" applyProtection="1">
      <alignment horizontal="left"/>
      <protection locked="0"/>
    </xf>
    <xf numFmtId="49" fontId="8" fillId="59" borderId="78" xfId="452" applyNumberFormat="1" applyFont="1" applyFill="1" applyBorder="1"/>
    <xf numFmtId="3" fontId="225" fillId="87" borderId="9" xfId="452" applyNumberFormat="1" applyFont="1" applyFill="1" applyBorder="1" applyAlignment="1">
      <alignment horizontal="right"/>
    </xf>
    <xf numFmtId="3" fontId="8" fillId="87" borderId="9" xfId="452" applyNumberFormat="1" applyFont="1" applyFill="1" applyBorder="1" applyAlignment="1">
      <alignment horizontal="right"/>
    </xf>
    <xf numFmtId="0" fontId="232" fillId="59" borderId="85" xfId="0" applyFont="1" applyFill="1" applyBorder="1" applyAlignment="1">
      <alignment vertical="top"/>
    </xf>
    <xf numFmtId="1" fontId="183" fillId="0" borderId="87" xfId="452" applyNumberFormat="1" applyFont="1" applyBorder="1" applyAlignment="1">
      <alignment horizontal="left"/>
    </xf>
    <xf numFmtId="4" fontId="82" fillId="0" borderId="75" xfId="452" applyNumberFormat="1" applyFont="1" applyBorder="1" applyAlignment="1">
      <alignment horizontal="right"/>
    </xf>
    <xf numFmtId="2" fontId="82" fillId="59" borderId="75" xfId="452" applyNumberFormat="1" applyFont="1" applyFill="1" applyBorder="1" applyAlignment="1">
      <alignment horizontal="right"/>
    </xf>
    <xf numFmtId="1" fontId="82" fillId="0" borderId="67" xfId="452" applyNumberFormat="1" applyFont="1" applyBorder="1" applyAlignment="1">
      <alignment horizontal="left"/>
    </xf>
    <xf numFmtId="0" fontId="196" fillId="59" borderId="85" xfId="0" applyFont="1" applyFill="1" applyBorder="1" applyAlignment="1">
      <alignment horizontal="left"/>
    </xf>
    <xf numFmtId="1" fontId="183" fillId="59" borderId="87" xfId="452" applyNumberFormat="1" applyFont="1" applyFill="1" applyBorder="1" applyAlignment="1">
      <alignment horizontal="left"/>
    </xf>
    <xf numFmtId="1" fontId="82" fillId="0" borderId="87" xfId="0" applyNumberFormat="1" applyFont="1" applyBorder="1" applyAlignment="1">
      <alignment horizontal="right"/>
    </xf>
    <xf numFmtId="1" fontId="8" fillId="59" borderId="87" xfId="0" applyNumberFormat="1" applyFont="1" applyFill="1" applyBorder="1" applyAlignment="1">
      <alignment horizontal="left"/>
    </xf>
    <xf numFmtId="168" fontId="8" fillId="59" borderId="87" xfId="0" applyNumberFormat="1" applyFont="1" applyFill="1" applyBorder="1" applyAlignment="1">
      <alignment horizontal="right"/>
    </xf>
    <xf numFmtId="49" fontId="225" fillId="0" borderId="87" xfId="0" applyNumberFormat="1" applyFont="1" applyBorder="1" applyAlignment="1">
      <alignment horizontal="right"/>
    </xf>
    <xf numFmtId="1" fontId="11" fillId="0" borderId="87" xfId="0" applyNumberFormat="1" applyFont="1" applyBorder="1" applyAlignment="1">
      <alignment horizontal="right"/>
    </xf>
    <xf numFmtId="3" fontId="8" fillId="0" borderId="74" xfId="452" applyNumberFormat="1" applyFont="1" applyBorder="1" applyAlignment="1">
      <alignment horizontal="right"/>
    </xf>
    <xf numFmtId="168" fontId="11" fillId="0" borderId="87" xfId="0" applyNumberFormat="1" applyFont="1" applyBorder="1" applyAlignment="1">
      <alignment horizontal="right"/>
    </xf>
    <xf numFmtId="168" fontId="11" fillId="0" borderId="77" xfId="0" applyNumberFormat="1" applyFont="1" applyBorder="1" applyAlignment="1">
      <alignment horizontal="right"/>
    </xf>
    <xf numFmtId="0" fontId="11" fillId="0" borderId="87" xfId="0" applyFont="1" applyBorder="1" applyAlignment="1">
      <alignment horizontal="right"/>
    </xf>
    <xf numFmtId="1" fontId="8" fillId="59" borderId="87" xfId="0" applyNumberFormat="1" applyFont="1" applyFill="1" applyBorder="1" applyAlignment="1">
      <alignment horizontal="right"/>
    </xf>
    <xf numFmtId="2" fontId="11" fillId="0" borderId="58" xfId="0" applyNumberFormat="1" applyFont="1" applyBorder="1" applyAlignment="1">
      <alignment horizontal="right"/>
    </xf>
    <xf numFmtId="0" fontId="11" fillId="0" borderId="22" xfId="0" applyFont="1" applyBorder="1" applyAlignment="1">
      <alignment horizontal="left"/>
    </xf>
    <xf numFmtId="1" fontId="11" fillId="59" borderId="9" xfId="0" applyNumberFormat="1" applyFont="1" applyFill="1" applyBorder="1" applyAlignment="1">
      <alignment horizontal="left"/>
    </xf>
    <xf numFmtId="168" fontId="8" fillId="0" borderId="9" xfId="452" applyNumberFormat="1" applyFont="1" applyBorder="1" applyAlignment="1">
      <alignment horizontal="left"/>
    </xf>
    <xf numFmtId="168" fontId="8" fillId="0" borderId="47" xfId="452" applyNumberFormat="1" applyFont="1" applyBorder="1" applyAlignment="1">
      <alignment horizontal="left"/>
    </xf>
    <xf numFmtId="3" fontId="225" fillId="0" borderId="79" xfId="452" applyNumberFormat="1" applyFont="1" applyBorder="1" applyAlignment="1">
      <alignment horizontal="right"/>
    </xf>
    <xf numFmtId="49" fontId="183" fillId="59" borderId="87" xfId="452" applyNumberFormat="1" applyFont="1" applyFill="1" applyBorder="1"/>
    <xf numFmtId="168" fontId="183" fillId="87" borderId="74" xfId="452" applyNumberFormat="1" applyFont="1" applyFill="1" applyBorder="1" applyAlignment="1">
      <alignment horizontal="right"/>
    </xf>
    <xf numFmtId="1" fontId="183" fillId="87" borderId="74" xfId="452" applyNumberFormat="1" applyFont="1" applyFill="1" applyBorder="1" applyAlignment="1">
      <alignment horizontal="right"/>
    </xf>
    <xf numFmtId="3" fontId="183" fillId="87" borderId="74" xfId="452" applyNumberFormat="1" applyFont="1" applyFill="1" applyBorder="1" applyAlignment="1">
      <alignment horizontal="right"/>
    </xf>
    <xf numFmtId="168" fontId="183" fillId="87" borderId="77" xfId="452" applyNumberFormat="1" applyFont="1" applyFill="1" applyBorder="1" applyAlignment="1">
      <alignment horizontal="right"/>
    </xf>
    <xf numFmtId="0" fontId="183" fillId="87" borderId="74" xfId="452" applyFont="1" applyFill="1" applyBorder="1" applyAlignment="1">
      <alignment horizontal="right"/>
    </xf>
    <xf numFmtId="2" fontId="183" fillId="87" borderId="75" xfId="452" applyNumberFormat="1" applyFont="1" applyFill="1" applyBorder="1" applyAlignment="1">
      <alignment horizontal="right"/>
    </xf>
    <xf numFmtId="49" fontId="183" fillId="0" borderId="52" xfId="452" applyNumberFormat="1" applyFont="1" applyBorder="1"/>
    <xf numFmtId="49" fontId="82" fillId="59" borderId="43" xfId="452" applyNumberFormat="1" applyFont="1" applyFill="1" applyBorder="1" applyAlignment="1">
      <alignment horizontal="right"/>
    </xf>
    <xf numFmtId="49" fontId="82" fillId="59" borderId="9" xfId="452" applyNumberFormat="1" applyFont="1" applyFill="1" applyBorder="1" applyAlignment="1">
      <alignment horizontal="right"/>
    </xf>
    <xf numFmtId="0" fontId="82" fillId="59" borderId="9" xfId="457" applyFont="1" applyFill="1" applyBorder="1" applyAlignment="1">
      <alignment horizontal="right"/>
    </xf>
    <xf numFmtId="3" fontId="183" fillId="0" borderId="9" xfId="457" applyNumberFormat="1" applyFont="1" applyBorder="1" applyAlignment="1">
      <alignment horizontal="right"/>
    </xf>
    <xf numFmtId="0" fontId="183" fillId="59" borderId="22" xfId="457" applyFont="1" applyFill="1" applyBorder="1" applyAlignment="1">
      <alignment horizontal="right"/>
    </xf>
    <xf numFmtId="1" fontId="183" fillId="59" borderId="52" xfId="459" applyNumberFormat="1" applyFont="1" applyFill="1" applyBorder="1" applyAlignment="1">
      <alignment horizontal="right"/>
    </xf>
    <xf numFmtId="0" fontId="183" fillId="59" borderId="52" xfId="459" applyFont="1" applyFill="1" applyBorder="1" applyAlignment="1">
      <alignment horizontal="right"/>
    </xf>
    <xf numFmtId="1" fontId="183" fillId="86" borderId="52" xfId="1131" applyNumberFormat="1" applyFont="1" applyFill="1" applyBorder="1" applyAlignment="1">
      <alignment horizontal="right"/>
    </xf>
    <xf numFmtId="0" fontId="8" fillId="0" borderId="53" xfId="452" applyFont="1" applyBorder="1"/>
    <xf numFmtId="0" fontId="8" fillId="0" borderId="68" xfId="452" applyFont="1" applyBorder="1"/>
    <xf numFmtId="0" fontId="11" fillId="59" borderId="52" xfId="459" applyFont="1" applyFill="1" applyBorder="1" applyAlignment="1">
      <alignment horizontal="right"/>
    </xf>
    <xf numFmtId="1" fontId="8" fillId="59" borderId="68" xfId="452" applyNumberFormat="1" applyFont="1" applyFill="1" applyBorder="1" applyAlignment="1">
      <alignment horizontal="right"/>
    </xf>
    <xf numFmtId="1" fontId="8" fillId="59" borderId="16" xfId="457" applyNumberFormat="1" applyFont="1" applyFill="1" applyBorder="1" applyAlignment="1">
      <alignment horizontal="left"/>
    </xf>
    <xf numFmtId="1" fontId="11" fillId="0" borderId="74" xfId="457" applyNumberFormat="1" applyFont="1" applyBorder="1" applyAlignment="1">
      <alignment horizontal="left"/>
    </xf>
    <xf numFmtId="168" fontId="11" fillId="59" borderId="74" xfId="457" applyNumberFormat="1" applyFont="1" applyFill="1" applyBorder="1" applyAlignment="1">
      <alignment horizontal="left"/>
    </xf>
    <xf numFmtId="168" fontId="11" fillId="0" borderId="74" xfId="452" applyNumberFormat="1" applyFont="1" applyBorder="1" applyAlignment="1">
      <alignment horizontal="right"/>
    </xf>
    <xf numFmtId="1" fontId="11" fillId="0" borderId="74" xfId="459" applyNumberFormat="1" applyFont="1" applyBorder="1" applyAlignment="1">
      <alignment horizontal="right"/>
    </xf>
    <xf numFmtId="1" fontId="11" fillId="59" borderId="74" xfId="459" applyNumberFormat="1" applyFont="1" applyFill="1" applyBorder="1" applyAlignment="1">
      <alignment horizontal="right"/>
    </xf>
    <xf numFmtId="2" fontId="11" fillId="0" borderId="75" xfId="457" applyNumberFormat="1" applyFont="1" applyBorder="1" applyAlignment="1">
      <alignment horizontal="right"/>
    </xf>
    <xf numFmtId="1" fontId="8" fillId="59" borderId="77" xfId="459" applyNumberFormat="1" applyFont="1" applyFill="1" applyBorder="1" applyAlignment="1">
      <alignment horizontal="right"/>
    </xf>
    <xf numFmtId="1" fontId="8" fillId="59" borderId="74" xfId="459" applyNumberFormat="1" applyFont="1" applyFill="1" applyBorder="1" applyAlignment="1">
      <alignment horizontal="right"/>
    </xf>
    <xf numFmtId="0" fontId="8" fillId="59" borderId="74" xfId="459" applyFont="1" applyFill="1" applyBorder="1" applyAlignment="1">
      <alignment horizontal="right"/>
    </xf>
    <xf numFmtId="2" fontId="8" fillId="59" borderId="75" xfId="459" applyNumberFormat="1" applyFont="1" applyFill="1" applyBorder="1" applyAlignment="1">
      <alignment horizontal="right"/>
    </xf>
    <xf numFmtId="1" fontId="82" fillId="0" borderId="43" xfId="457" applyNumberFormat="1" applyFont="1" applyBorder="1" applyAlignment="1">
      <alignment horizontal="left"/>
    </xf>
    <xf numFmtId="1" fontId="82" fillId="59" borderId="53" xfId="457" applyNumberFormat="1" applyFont="1" applyFill="1" applyBorder="1" applyAlignment="1">
      <alignment horizontal="left"/>
    </xf>
    <xf numFmtId="1" fontId="183" fillId="59" borderId="53" xfId="457" applyNumberFormat="1" applyFont="1" applyFill="1" applyBorder="1" applyAlignment="1">
      <alignment horizontal="left"/>
    </xf>
    <xf numFmtId="3" fontId="82" fillId="59" borderId="9" xfId="457" applyNumberFormat="1" applyFont="1" applyFill="1" applyBorder="1" applyAlignment="1">
      <alignment horizontal="right"/>
    </xf>
    <xf numFmtId="0" fontId="82" fillId="59" borderId="22" xfId="457" applyFont="1" applyFill="1" applyBorder="1" applyAlignment="1">
      <alignment horizontal="right"/>
    </xf>
    <xf numFmtId="1" fontId="82" fillId="59" borderId="53" xfId="457" applyNumberFormat="1" applyFont="1" applyFill="1" applyBorder="1" applyAlignment="1">
      <alignment horizontal="right"/>
    </xf>
    <xf numFmtId="1" fontId="82" fillId="0" borderId="77" xfId="0" applyNumberFormat="1" applyFont="1" applyBorder="1" applyAlignment="1">
      <alignment horizontal="left"/>
    </xf>
    <xf numFmtId="1" fontId="82" fillId="59" borderId="74" xfId="0" applyNumberFormat="1" applyFont="1" applyFill="1" applyBorder="1" applyAlignment="1">
      <alignment horizontal="left"/>
    </xf>
    <xf numFmtId="0" fontId="82" fillId="59" borderId="74" xfId="0" applyFont="1" applyFill="1" applyBorder="1"/>
    <xf numFmtId="0" fontId="82" fillId="59" borderId="74" xfId="1408" applyFont="1" applyFill="1" applyBorder="1" applyAlignment="1">
      <alignment horizontal="right"/>
    </xf>
    <xf numFmtId="3" fontId="82" fillId="59" borderId="74" xfId="1408" applyNumberFormat="1" applyFont="1" applyFill="1" applyBorder="1" applyAlignment="1">
      <alignment horizontal="right"/>
    </xf>
    <xf numFmtId="0" fontId="82" fillId="59" borderId="74" xfId="457" applyFont="1" applyFill="1" applyBorder="1" applyAlignment="1">
      <alignment horizontal="right"/>
    </xf>
    <xf numFmtId="49" fontId="82" fillId="59" borderId="74" xfId="452" applyNumberFormat="1" applyFont="1" applyFill="1" applyBorder="1" applyAlignment="1">
      <alignment horizontal="right"/>
    </xf>
    <xf numFmtId="49" fontId="82" fillId="59" borderId="77" xfId="452" applyNumberFormat="1" applyFont="1" applyFill="1" applyBorder="1" applyAlignment="1">
      <alignment horizontal="right"/>
    </xf>
    <xf numFmtId="1" fontId="82" fillId="59" borderId="74" xfId="0" applyNumberFormat="1" applyFont="1" applyFill="1" applyBorder="1" applyAlignment="1">
      <alignment horizontal="right"/>
    </xf>
    <xf numFmtId="49" fontId="196" fillId="59" borderId="10" xfId="452" applyNumberFormat="1" applyFont="1" applyFill="1" applyBorder="1" applyAlignment="1">
      <alignment horizontal="left"/>
    </xf>
    <xf numFmtId="1" fontId="196" fillId="59" borderId="11" xfId="457" applyNumberFormat="1" applyFont="1" applyFill="1" applyBorder="1" applyAlignment="1">
      <alignment horizontal="left"/>
    </xf>
    <xf numFmtId="0" fontId="195" fillId="0" borderId="18" xfId="0" applyFont="1" applyBorder="1"/>
    <xf numFmtId="0" fontId="183" fillId="59" borderId="14" xfId="457" applyFont="1" applyFill="1" applyBorder="1" applyAlignment="1">
      <alignment horizontal="right"/>
    </xf>
    <xf numFmtId="49" fontId="11" fillId="0" borderId="9" xfId="1131" applyNumberFormat="1" applyFont="1" applyBorder="1" applyAlignment="1">
      <alignment horizontal="left"/>
    </xf>
    <xf numFmtId="3" fontId="11" fillId="0" borderId="9" xfId="1408" applyNumberFormat="1" applyFont="1" applyBorder="1" applyAlignment="1">
      <alignment horizontal="right"/>
    </xf>
    <xf numFmtId="1" fontId="183" fillId="0" borderId="74" xfId="1408" applyNumberFormat="1" applyFont="1" applyBorder="1" applyAlignment="1">
      <alignment horizontal="right"/>
    </xf>
    <xf numFmtId="0" fontId="183" fillId="0" borderId="74" xfId="1408" applyFont="1" applyBorder="1" applyAlignment="1">
      <alignment horizontal="right"/>
    </xf>
    <xf numFmtId="4" fontId="183" fillId="0" borderId="75" xfId="0" applyNumberFormat="1" applyFont="1" applyBorder="1" applyAlignment="1">
      <alignment horizontal="right"/>
    </xf>
    <xf numFmtId="0" fontId="183" fillId="0" borderId="77" xfId="1408" applyFont="1" applyBorder="1" applyAlignment="1">
      <alignment horizontal="right"/>
    </xf>
    <xf numFmtId="2" fontId="183" fillId="0" borderId="75" xfId="1408" applyNumberFormat="1" applyFont="1" applyBorder="1" applyAlignment="1">
      <alignment horizontal="right"/>
    </xf>
    <xf numFmtId="1" fontId="183" fillId="0" borderId="43" xfId="1408" applyNumberFormat="1" applyFont="1" applyBorder="1" applyAlignment="1">
      <alignment horizontal="left"/>
    </xf>
    <xf numFmtId="1" fontId="183" fillId="0" borderId="9" xfId="1408" applyNumberFormat="1" applyFont="1" applyBorder="1" applyAlignment="1">
      <alignment horizontal="left"/>
    </xf>
    <xf numFmtId="1" fontId="183" fillId="0" borderId="67" xfId="1408" applyNumberFormat="1" applyFont="1" applyBorder="1" applyAlignment="1">
      <alignment horizontal="left"/>
    </xf>
    <xf numFmtId="1" fontId="183" fillId="59" borderId="52" xfId="1408" applyNumberFormat="1" applyFont="1" applyFill="1" applyBorder="1" applyAlignment="1">
      <alignment horizontal="left"/>
    </xf>
    <xf numFmtId="1" fontId="183" fillId="0" borderId="47" xfId="457" applyNumberFormat="1" applyFont="1" applyBorder="1" applyAlignment="1">
      <alignment horizontal="right"/>
    </xf>
    <xf numFmtId="0" fontId="183" fillId="0" borderId="9" xfId="457" applyFont="1" applyBorder="1" applyAlignment="1">
      <alignment horizontal="right"/>
    </xf>
    <xf numFmtId="1" fontId="183" fillId="0" borderId="67" xfId="452" applyNumberFormat="1" applyFont="1" applyBorder="1" applyAlignment="1">
      <alignment horizontal="right"/>
    </xf>
    <xf numFmtId="0" fontId="183" fillId="0" borderId="47" xfId="457" applyFont="1" applyBorder="1" applyAlignment="1">
      <alignment horizontal="right"/>
    </xf>
    <xf numFmtId="1" fontId="183" fillId="59" borderId="52" xfId="1408" applyNumberFormat="1" applyFont="1" applyFill="1" applyBorder="1" applyAlignment="1">
      <alignment horizontal="right"/>
    </xf>
    <xf numFmtId="1" fontId="183" fillId="59" borderId="9" xfId="1131" applyNumberFormat="1" applyFont="1" applyFill="1" applyBorder="1" applyAlignment="1">
      <alignment horizontal="left"/>
    </xf>
    <xf numFmtId="1" fontId="183" fillId="59" borderId="9" xfId="1131" applyNumberFormat="1" applyFont="1" applyFill="1" applyBorder="1" applyAlignment="1">
      <alignment horizontal="right"/>
    </xf>
    <xf numFmtId="205" fontId="183" fillId="59" borderId="9" xfId="47539" applyNumberFormat="1" applyFont="1" applyFill="1" applyBorder="1" applyAlignment="1">
      <alignment horizontal="right"/>
    </xf>
    <xf numFmtId="1" fontId="183" fillId="59" borderId="43" xfId="1131" applyNumberFormat="1" applyFont="1" applyFill="1" applyBorder="1" applyAlignment="1">
      <alignment horizontal="right"/>
    </xf>
    <xf numFmtId="0" fontId="183" fillId="59" borderId="9" xfId="1131" applyFont="1" applyFill="1" applyBorder="1" applyAlignment="1">
      <alignment horizontal="right"/>
    </xf>
    <xf numFmtId="2" fontId="183" fillId="59" borderId="44" xfId="1131" applyNumberFormat="1" applyFont="1" applyFill="1" applyBorder="1" applyAlignment="1">
      <alignment horizontal="right"/>
    </xf>
    <xf numFmtId="3" fontId="183" fillId="59" borderId="77" xfId="452" applyNumberFormat="1" applyFont="1" applyFill="1" applyBorder="1" applyAlignment="1">
      <alignment horizontal="right"/>
    </xf>
    <xf numFmtId="0" fontId="8" fillId="0" borderId="74" xfId="452" applyFont="1" applyBorder="1"/>
    <xf numFmtId="3" fontId="225" fillId="0" borderId="74" xfId="452" applyNumberFormat="1" applyFont="1" applyBorder="1" applyAlignment="1">
      <alignment horizontal="right"/>
    </xf>
    <xf numFmtId="3" fontId="225" fillId="0" borderId="77" xfId="452" applyNumberFormat="1" applyFont="1" applyBorder="1" applyAlignment="1">
      <alignment horizontal="right"/>
    </xf>
    <xf numFmtId="0" fontId="225" fillId="0" borderId="74" xfId="452" applyFont="1" applyBorder="1" applyAlignment="1">
      <alignment horizontal="right"/>
    </xf>
    <xf numFmtId="2" fontId="225" fillId="0" borderId="75" xfId="452" applyNumberFormat="1" applyFont="1" applyBorder="1" applyAlignment="1">
      <alignment horizontal="right"/>
    </xf>
    <xf numFmtId="3" fontId="183" fillId="59" borderId="74" xfId="457" applyNumberFormat="1" applyFont="1" applyFill="1" applyBorder="1" applyAlignment="1">
      <alignment horizontal="right"/>
    </xf>
    <xf numFmtId="49" fontId="183" fillId="59" borderId="74" xfId="452" applyNumberFormat="1" applyFont="1" applyFill="1" applyBorder="1" applyAlignment="1">
      <alignment horizontal="right"/>
    </xf>
    <xf numFmtId="49" fontId="183" fillId="59" borderId="77" xfId="452" applyNumberFormat="1" applyFont="1" applyFill="1" applyBorder="1" applyAlignment="1">
      <alignment horizontal="right"/>
    </xf>
    <xf numFmtId="3" fontId="183" fillId="59" borderId="74" xfId="452" applyNumberFormat="1" applyFont="1" applyFill="1" applyBorder="1" applyAlignment="1">
      <alignment horizontal="left"/>
    </xf>
    <xf numFmtId="0" fontId="183" fillId="59" borderId="74" xfId="452" quotePrefix="1" applyFont="1" applyFill="1" applyBorder="1" applyAlignment="1">
      <alignment horizontal="right"/>
    </xf>
    <xf numFmtId="0" fontId="183" fillId="59" borderId="77" xfId="452" applyFont="1" applyFill="1" applyBorder="1" applyAlignment="1">
      <alignment horizontal="right"/>
    </xf>
    <xf numFmtId="168" fontId="8" fillId="0" borderId="77" xfId="452" applyNumberFormat="1" applyFont="1" applyBorder="1" applyAlignment="1">
      <alignment horizontal="right"/>
    </xf>
    <xf numFmtId="168" fontId="8" fillId="0" borderId="74" xfId="452" applyNumberFormat="1" applyFont="1" applyBorder="1" applyAlignment="1">
      <alignment horizontal="right"/>
    </xf>
    <xf numFmtId="0" fontId="11" fillId="0" borderId="50" xfId="0" applyFont="1" applyBorder="1" applyAlignment="1">
      <alignment horizontal="left"/>
    </xf>
    <xf numFmtId="0" fontId="11" fillId="0" borderId="74" xfId="0" applyFont="1" applyBorder="1" applyAlignment="1">
      <alignment horizontal="left"/>
    </xf>
    <xf numFmtId="0" fontId="8" fillId="59" borderId="74" xfId="452" applyFont="1" applyFill="1" applyBorder="1"/>
    <xf numFmtId="4" fontId="11" fillId="0" borderId="75" xfId="0" applyNumberFormat="1" applyFont="1" applyBorder="1" applyAlignment="1">
      <alignment horizontal="right"/>
    </xf>
    <xf numFmtId="1" fontId="8" fillId="0" borderId="54" xfId="452" applyNumberFormat="1" applyFont="1" applyBorder="1" applyAlignment="1">
      <alignment horizontal="left"/>
    </xf>
    <xf numFmtId="1" fontId="11" fillId="86" borderId="68" xfId="1131" applyNumberFormat="1" applyFont="1" applyFill="1" applyBorder="1" applyAlignment="1">
      <alignment horizontal="left"/>
    </xf>
    <xf numFmtId="3" fontId="8" fillId="0" borderId="47" xfId="457" applyNumberFormat="1" applyFont="1" applyBorder="1" applyAlignment="1">
      <alignment horizontal="right"/>
    </xf>
    <xf numFmtId="0" fontId="8" fillId="59" borderId="88" xfId="457" applyFont="1" applyFill="1" applyBorder="1" applyAlignment="1">
      <alignment horizontal="right"/>
    </xf>
    <xf numFmtId="49" fontId="8" fillId="0" borderId="47" xfId="452" applyNumberFormat="1" applyFont="1" applyBorder="1" applyAlignment="1">
      <alignment horizontal="right"/>
    </xf>
    <xf numFmtId="49" fontId="8" fillId="0" borderId="25" xfId="452" applyNumberFormat="1" applyFont="1" applyBorder="1" applyAlignment="1">
      <alignment horizontal="right"/>
    </xf>
    <xf numFmtId="1" fontId="11" fillId="86" borderId="68" xfId="1131" applyNumberFormat="1" applyFont="1" applyFill="1" applyBorder="1" applyAlignment="1">
      <alignment horizontal="right"/>
    </xf>
    <xf numFmtId="4" fontId="8" fillId="95" borderId="46" xfId="452" applyNumberFormat="1" applyFont="1" applyFill="1" applyBorder="1" applyAlignment="1">
      <alignment horizontal="right"/>
    </xf>
    <xf numFmtId="4" fontId="8" fillId="95" borderId="63" xfId="452" applyNumberFormat="1" applyFont="1" applyFill="1" applyBorder="1" applyAlignment="1">
      <alignment horizontal="right"/>
    </xf>
    <xf numFmtId="4" fontId="8" fillId="95" borderId="66" xfId="452" applyNumberFormat="1" applyFont="1" applyFill="1" applyBorder="1" applyAlignment="1">
      <alignment horizontal="right"/>
    </xf>
    <xf numFmtId="4" fontId="8" fillId="95" borderId="48" xfId="452" applyNumberFormat="1" applyFont="1" applyFill="1" applyBorder="1" applyAlignment="1">
      <alignment horizontal="right"/>
    </xf>
    <xf numFmtId="2" fontId="8" fillId="95" borderId="63" xfId="452" applyNumberFormat="1" applyFont="1" applyFill="1" applyBorder="1" applyAlignment="1">
      <alignment horizontal="right"/>
    </xf>
    <xf numFmtId="2" fontId="8" fillId="95" borderId="66" xfId="452" applyNumberFormat="1" applyFont="1" applyFill="1" applyBorder="1" applyAlignment="1">
      <alignment horizontal="right"/>
    </xf>
    <xf numFmtId="4" fontId="11" fillId="95" borderId="51" xfId="452" applyNumberFormat="1" applyFont="1" applyFill="1" applyBorder="1" applyAlignment="1">
      <alignment horizontal="right"/>
    </xf>
    <xf numFmtId="4" fontId="8" fillId="94" borderId="44" xfId="452" applyNumberFormat="1" applyFont="1" applyFill="1" applyBorder="1" applyAlignment="1">
      <alignment horizontal="right"/>
    </xf>
    <xf numFmtId="4" fontId="11" fillId="94" borderId="46" xfId="452" applyNumberFormat="1" applyFont="1" applyFill="1" applyBorder="1" applyAlignment="1">
      <alignment horizontal="right"/>
    </xf>
    <xf numFmtId="4" fontId="8" fillId="95" borderId="65" xfId="452" applyNumberFormat="1" applyFont="1" applyFill="1" applyBorder="1" applyAlignment="1">
      <alignment horizontal="right"/>
    </xf>
    <xf numFmtId="4" fontId="11" fillId="95" borderId="65" xfId="452" applyNumberFormat="1" applyFont="1" applyFill="1" applyBorder="1" applyAlignment="1">
      <alignment horizontal="right"/>
    </xf>
    <xf numFmtId="4" fontId="11" fillId="95" borderId="66" xfId="452" applyNumberFormat="1" applyFont="1" applyFill="1" applyBorder="1" applyAlignment="1">
      <alignment horizontal="right"/>
    </xf>
    <xf numFmtId="4" fontId="11" fillId="95" borderId="75" xfId="452" applyNumberFormat="1" applyFont="1" applyFill="1" applyBorder="1" applyAlignment="1">
      <alignment horizontal="right"/>
    </xf>
    <xf numFmtId="2" fontId="8" fillId="95" borderId="44" xfId="452" applyNumberFormat="1" applyFont="1" applyFill="1" applyBorder="1" applyAlignment="1">
      <alignment horizontal="right"/>
    </xf>
    <xf numFmtId="4" fontId="8" fillId="94" borderId="63" xfId="452" applyNumberFormat="1" applyFont="1" applyFill="1" applyBorder="1" applyAlignment="1">
      <alignment horizontal="right"/>
    </xf>
    <xf numFmtId="4" fontId="8" fillId="94" borderId="63" xfId="0" applyNumberFormat="1" applyFont="1" applyFill="1" applyBorder="1" applyAlignment="1">
      <alignment horizontal="right"/>
    </xf>
    <xf numFmtId="4" fontId="8" fillId="94" borderId="66" xfId="0" applyNumberFormat="1" applyFont="1" applyFill="1" applyBorder="1" applyAlignment="1">
      <alignment horizontal="right"/>
    </xf>
    <xf numFmtId="4" fontId="8" fillId="94" borderId="46" xfId="0" applyNumberFormat="1" applyFont="1" applyFill="1" applyBorder="1" applyAlignment="1">
      <alignment horizontal="right"/>
    </xf>
    <xf numFmtId="2" fontId="83" fillId="94" borderId="75" xfId="459" applyNumberFormat="1" applyFont="1" applyFill="1" applyBorder="1" applyAlignment="1">
      <alignment horizontal="right"/>
    </xf>
    <xf numFmtId="4" fontId="8" fillId="94" borderId="44" xfId="0" applyNumberFormat="1" applyFont="1" applyFill="1" applyBorder="1" applyAlignment="1">
      <alignment horizontal="right"/>
    </xf>
    <xf numFmtId="2" fontId="8" fillId="94" borderId="63" xfId="459" applyNumberFormat="1" applyFont="1" applyFill="1" applyBorder="1" applyAlignment="1">
      <alignment horizontal="right"/>
    </xf>
    <xf numFmtId="3" fontId="11" fillId="0" borderId="52" xfId="1408" applyNumberFormat="1" applyFont="1" applyBorder="1" applyAlignment="1">
      <alignment horizontal="right"/>
    </xf>
    <xf numFmtId="1" fontId="11" fillId="0" borderId="14" xfId="1408" applyNumberFormat="1" applyFont="1" applyBorder="1" applyAlignment="1">
      <alignment horizontal="right"/>
    </xf>
    <xf numFmtId="0" fontId="11" fillId="0" borderId="14" xfId="1408" applyFont="1" applyBorder="1" applyAlignment="1">
      <alignment horizontal="right"/>
    </xf>
    <xf numFmtId="0" fontId="11" fillId="0" borderId="89" xfId="1408" applyFont="1" applyBorder="1" applyAlignment="1">
      <alignment horizontal="right"/>
    </xf>
    <xf numFmtId="2" fontId="11" fillId="0" borderId="91" xfId="1408" applyNumberFormat="1" applyFont="1" applyBorder="1" applyAlignment="1">
      <alignment horizontal="right"/>
    </xf>
    <xf numFmtId="2" fontId="8" fillId="94" borderId="44" xfId="452" applyNumberFormat="1" applyFont="1" applyFill="1" applyBorder="1" applyAlignment="1">
      <alignment horizontal="right"/>
    </xf>
    <xf numFmtId="2" fontId="8" fillId="94" borderId="46" xfId="452" applyNumberFormat="1" applyFont="1" applyFill="1" applyBorder="1" applyAlignment="1">
      <alignment horizontal="right"/>
    </xf>
    <xf numFmtId="2" fontId="8" fillId="94" borderId="48" xfId="452" applyNumberFormat="1" applyFont="1" applyFill="1" applyBorder="1" applyAlignment="1">
      <alignment horizontal="right"/>
    </xf>
    <xf numFmtId="1" fontId="225" fillId="59" borderId="74" xfId="1131" applyNumberFormat="1" applyFont="1" applyFill="1" applyBorder="1" applyAlignment="1">
      <alignment horizontal="right"/>
    </xf>
    <xf numFmtId="205" fontId="11" fillId="59" borderId="74" xfId="47539" applyNumberFormat="1" applyFont="1" applyFill="1" applyBorder="1" applyAlignment="1">
      <alignment horizontal="right"/>
    </xf>
    <xf numFmtId="1" fontId="11" fillId="59" borderId="77" xfId="1131" applyNumberFormat="1" applyFont="1" applyFill="1" applyBorder="1" applyAlignment="1">
      <alignment horizontal="right"/>
    </xf>
    <xf numFmtId="0" fontId="11" fillId="59" borderId="74" xfId="1131" applyFont="1" applyFill="1" applyBorder="1" applyAlignment="1">
      <alignment horizontal="right"/>
    </xf>
    <xf numFmtId="2" fontId="11" fillId="59" borderId="75" xfId="1131" applyNumberFormat="1" applyFont="1" applyFill="1" applyBorder="1" applyAlignment="1">
      <alignment horizontal="right"/>
    </xf>
    <xf numFmtId="0" fontId="183" fillId="0" borderId="74" xfId="452" applyFont="1" applyBorder="1"/>
    <xf numFmtId="3" fontId="82" fillId="59" borderId="77" xfId="452" applyNumberFormat="1" applyFont="1" applyFill="1" applyBorder="1" applyAlignment="1">
      <alignment horizontal="right"/>
    </xf>
    <xf numFmtId="0" fontId="82" fillId="59" borderId="87" xfId="457" applyFont="1" applyFill="1" applyBorder="1" applyAlignment="1">
      <alignment horizontal="right"/>
    </xf>
    <xf numFmtId="1" fontId="82" fillId="0" borderId="74" xfId="452" applyNumberFormat="1" applyFont="1" applyBorder="1" applyAlignment="1">
      <alignment horizontal="right"/>
    </xf>
    <xf numFmtId="2" fontId="11" fillId="95" borderId="44" xfId="0" applyNumberFormat="1" applyFont="1" applyFill="1" applyBorder="1" applyAlignment="1">
      <alignment horizontal="right"/>
    </xf>
    <xf numFmtId="2" fontId="11" fillId="95" borderId="63" xfId="0" applyNumberFormat="1" applyFont="1" applyFill="1" applyBorder="1" applyAlignment="1">
      <alignment horizontal="right"/>
    </xf>
    <xf numFmtId="2" fontId="11" fillId="95" borderId="66" xfId="0" applyNumberFormat="1" applyFont="1" applyFill="1" applyBorder="1" applyAlignment="1">
      <alignment horizontal="right"/>
    </xf>
    <xf numFmtId="2" fontId="85" fillId="95" borderId="44" xfId="0" applyNumberFormat="1" applyFont="1" applyFill="1" applyBorder="1" applyAlignment="1">
      <alignment horizontal="right"/>
    </xf>
    <xf numFmtId="2" fontId="85" fillId="95" borderId="63" xfId="0" applyNumberFormat="1" applyFont="1" applyFill="1" applyBorder="1" applyAlignment="1">
      <alignment horizontal="right"/>
    </xf>
    <xf numFmtId="2" fontId="85" fillId="95" borderId="66" xfId="0" applyNumberFormat="1" applyFont="1" applyFill="1" applyBorder="1" applyAlignment="1">
      <alignment horizontal="right"/>
    </xf>
    <xf numFmtId="1" fontId="15" fillId="0" borderId="9" xfId="0" applyNumberFormat="1" applyFont="1" applyBorder="1" applyAlignment="1">
      <alignment horizontal="left"/>
    </xf>
    <xf numFmtId="1" fontId="15" fillId="59" borderId="9" xfId="0" applyNumberFormat="1" applyFont="1" applyFill="1" applyBorder="1" applyAlignment="1">
      <alignment horizontal="left"/>
    </xf>
    <xf numFmtId="0" fontId="15" fillId="59" borderId="9" xfId="0" applyFont="1" applyFill="1" applyBorder="1" applyAlignment="1">
      <alignment horizontal="left"/>
    </xf>
    <xf numFmtId="1" fontId="15" fillId="59" borderId="9" xfId="0" applyNumberFormat="1" applyFont="1" applyFill="1" applyBorder="1" applyAlignment="1">
      <alignment horizontal="right"/>
    </xf>
    <xf numFmtId="2" fontId="11" fillId="95" borderId="75" xfId="0" applyNumberFormat="1" applyFont="1" applyFill="1" applyBorder="1" applyAlignment="1">
      <alignment horizontal="right"/>
    </xf>
    <xf numFmtId="2" fontId="8" fillId="95" borderId="48" xfId="452" applyNumberFormat="1" applyFont="1" applyFill="1" applyBorder="1" applyAlignment="1">
      <alignment horizontal="right"/>
    </xf>
    <xf numFmtId="2" fontId="8" fillId="95" borderId="63" xfId="0" applyNumberFormat="1" applyFont="1" applyFill="1" applyBorder="1" applyAlignment="1">
      <alignment horizontal="right"/>
    </xf>
    <xf numFmtId="2" fontId="11" fillId="94" borderId="44" xfId="0" applyNumberFormat="1" applyFont="1" applyFill="1" applyBorder="1" applyAlignment="1">
      <alignment horizontal="right"/>
    </xf>
    <xf numFmtId="2" fontId="11" fillId="94" borderId="63" xfId="0" applyNumberFormat="1" applyFont="1" applyFill="1" applyBorder="1" applyAlignment="1">
      <alignment horizontal="right"/>
    </xf>
    <xf numFmtId="0" fontId="243" fillId="92" borderId="0" xfId="0" applyFont="1" applyFill="1"/>
    <xf numFmtId="1" fontId="11" fillId="0" borderId="89" xfId="452" applyNumberFormat="1" applyFont="1" applyBorder="1" applyAlignment="1">
      <alignment horizontal="left"/>
    </xf>
    <xf numFmtId="1" fontId="11" fillId="0" borderId="14" xfId="452" applyNumberFormat="1" applyFont="1" applyBorder="1" applyAlignment="1">
      <alignment horizontal="left"/>
    </xf>
    <xf numFmtId="49" fontId="11" fillId="0" borderId="14" xfId="452" applyNumberFormat="1" applyFont="1" applyBorder="1"/>
    <xf numFmtId="1" fontId="11" fillId="0" borderId="14" xfId="452" applyNumberFormat="1" applyFont="1" applyBorder="1" applyAlignment="1">
      <alignment horizontal="right"/>
    </xf>
    <xf numFmtId="0" fontId="79" fillId="0" borderId="0" xfId="0" applyFont="1" applyAlignment="1">
      <alignment horizontal="left"/>
    </xf>
    <xf numFmtId="0" fontId="79" fillId="92" borderId="0" xfId="0" applyFont="1" applyFill="1" applyAlignment="1">
      <alignment horizontal="left"/>
    </xf>
    <xf numFmtId="0" fontId="72" fillId="93" borderId="0" xfId="0" applyFont="1" applyFill="1" applyAlignment="1">
      <alignment horizontal="left"/>
    </xf>
    <xf numFmtId="0" fontId="209" fillId="59" borderId="0" xfId="0" applyFont="1" applyFill="1" applyAlignment="1">
      <alignment horizontal="left" vertical="top" wrapText="1"/>
    </xf>
    <xf numFmtId="0" fontId="199" fillId="59" borderId="0" xfId="0" applyFont="1" applyFill="1" applyAlignment="1">
      <alignment horizontal="left" vertical="top" wrapText="1"/>
    </xf>
    <xf numFmtId="0" fontId="207" fillId="59" borderId="0" xfId="0" applyFont="1" applyFill="1" applyAlignment="1">
      <alignment horizontal="left" vertical="top" wrapText="1"/>
    </xf>
    <xf numFmtId="0" fontId="76" fillId="59" borderId="0" xfId="0" applyFont="1" applyFill="1" applyAlignment="1">
      <alignment horizontal="left" wrapText="1"/>
    </xf>
    <xf numFmtId="0" fontId="76" fillId="59" borderId="0" xfId="0" applyFont="1" applyFill="1" applyAlignment="1">
      <alignment vertical="center" wrapText="1"/>
    </xf>
    <xf numFmtId="0" fontId="76" fillId="59" borderId="0" xfId="0" applyFont="1" applyFill="1" applyAlignment="1">
      <alignment vertical="top" wrapText="1"/>
    </xf>
    <xf numFmtId="0" fontId="199" fillId="59" borderId="0" xfId="0" applyFont="1" applyFill="1" applyAlignment="1">
      <alignment horizontal="left" vertical="center" wrapText="1"/>
    </xf>
    <xf numFmtId="0" fontId="76" fillId="59" borderId="0" xfId="0" applyFont="1" applyFill="1" applyAlignment="1">
      <alignment horizontal="left" vertical="center" wrapText="1"/>
    </xf>
    <xf numFmtId="0" fontId="19" fillId="59" borderId="0" xfId="567" applyFill="1" applyAlignment="1" applyProtection="1">
      <alignment horizontal="left" vertical="top" wrapText="1"/>
    </xf>
    <xf numFmtId="0" fontId="201" fillId="59" borderId="0" xfId="567" applyFont="1" applyFill="1" applyAlignment="1" applyProtection="1">
      <alignment horizontal="left" vertical="top" wrapText="1"/>
    </xf>
    <xf numFmtId="0" fontId="237" fillId="59" borderId="0" xfId="0" applyFont="1" applyFill="1" applyAlignment="1">
      <alignment horizontal="left" vertical="top" wrapText="1"/>
    </xf>
    <xf numFmtId="0" fontId="35" fillId="59" borderId="0" xfId="0" applyFont="1" applyFill="1" applyAlignment="1">
      <alignment horizontal="left" vertical="top" wrapText="1"/>
    </xf>
    <xf numFmtId="1" fontId="196" fillId="59" borderId="86" xfId="452" applyNumberFormat="1" applyFont="1" applyFill="1" applyBorder="1" applyAlignment="1">
      <alignment horizontal="left" vertical="top" wrapText="1"/>
    </xf>
    <xf numFmtId="1" fontId="196" fillId="59" borderId="85" xfId="452" applyNumberFormat="1" applyFont="1" applyFill="1" applyBorder="1" applyAlignment="1">
      <alignment horizontal="left" vertical="top" wrapText="1"/>
    </xf>
    <xf numFmtId="0" fontId="83" fillId="59" borderId="56" xfId="0" applyFont="1" applyFill="1" applyBorder="1" applyAlignment="1">
      <alignment horizontal="left"/>
    </xf>
    <xf numFmtId="0" fontId="83" fillId="59" borderId="57" xfId="0" applyFont="1" applyFill="1" applyBorder="1" applyAlignment="1">
      <alignment horizontal="left"/>
    </xf>
    <xf numFmtId="0" fontId="83" fillId="59" borderId="58" xfId="0" applyFont="1" applyFill="1" applyBorder="1" applyAlignment="1">
      <alignment horizontal="left"/>
    </xf>
    <xf numFmtId="0" fontId="238" fillId="59" borderId="56" xfId="0" applyFont="1" applyFill="1" applyBorder="1" applyAlignment="1">
      <alignment horizontal="left"/>
    </xf>
    <xf numFmtId="0" fontId="238" fillId="59" borderId="57" xfId="0" applyFont="1" applyFill="1" applyBorder="1" applyAlignment="1">
      <alignment horizontal="left"/>
    </xf>
    <xf numFmtId="0" fontId="238" fillId="59" borderId="58" xfId="0" applyFont="1" applyFill="1" applyBorder="1" applyAlignment="1">
      <alignment horizontal="left"/>
    </xf>
  </cellXfs>
  <cellStyles count="47542">
    <cellStyle name="_Makro 12NC propozycje cen cennikowych2" xfId="10509" xr:uid="{00000000-0005-0000-0000-000000000000}"/>
    <cellStyle name="_Makro 12NC propozycje cen cennikowych2 2" xfId="10510" xr:uid="{00000000-0005-0000-0000-000001000000}"/>
    <cellStyle name="0000 000 00000" xfId="1" xr:uid="{00000000-0005-0000-0000-000002000000}"/>
    <cellStyle name="20 % - Accent1 2" xfId="47277" xr:uid="{00000000-0005-0000-0000-000003000000}"/>
    <cellStyle name="20 % - Accent2 2" xfId="47281" xr:uid="{00000000-0005-0000-0000-000004000000}"/>
    <cellStyle name="20 % - Accent3 2" xfId="47285" xr:uid="{00000000-0005-0000-0000-000005000000}"/>
    <cellStyle name="20 % - Accent4 2" xfId="47289" xr:uid="{00000000-0005-0000-0000-000006000000}"/>
    <cellStyle name="20 % - Accent5 2" xfId="47293" xr:uid="{00000000-0005-0000-0000-000007000000}"/>
    <cellStyle name="20 % - Accent6 2" xfId="47297" xr:uid="{00000000-0005-0000-0000-000008000000}"/>
    <cellStyle name="20% - Accent1" xfId="2" builtinId="30" customBuiltin="1"/>
    <cellStyle name="20% - Accent1 10" xfId="2242" xr:uid="{00000000-0005-0000-0000-00000A000000}"/>
    <cellStyle name="20% - Accent1 11" xfId="2243" xr:uid="{00000000-0005-0000-0000-00000B000000}"/>
    <cellStyle name="20% - Accent1 12" xfId="2244" xr:uid="{00000000-0005-0000-0000-00000C000000}"/>
    <cellStyle name="20% - Accent1 13" xfId="2245" xr:uid="{00000000-0005-0000-0000-00000D000000}"/>
    <cellStyle name="20% - Accent1 14" xfId="2246" xr:uid="{00000000-0005-0000-0000-00000E000000}"/>
    <cellStyle name="20% - Accent1 15" xfId="2247" xr:uid="{00000000-0005-0000-0000-00000F000000}"/>
    <cellStyle name="20% - Accent1 16" xfId="2248" xr:uid="{00000000-0005-0000-0000-000010000000}"/>
    <cellStyle name="20% - Accent1 17" xfId="2249" xr:uid="{00000000-0005-0000-0000-000011000000}"/>
    <cellStyle name="20% - Accent1 18" xfId="2250" xr:uid="{00000000-0005-0000-0000-000012000000}"/>
    <cellStyle name="20% - Accent1 19" xfId="2251" xr:uid="{00000000-0005-0000-0000-000013000000}"/>
    <cellStyle name="20% - Accent1 2" xfId="3" xr:uid="{00000000-0005-0000-0000-000014000000}"/>
    <cellStyle name="20% - Accent1 2 2" xfId="4" xr:uid="{00000000-0005-0000-0000-000015000000}"/>
    <cellStyle name="20% - Accent1 2 3" xfId="2252" xr:uid="{00000000-0005-0000-0000-000016000000}"/>
    <cellStyle name="20% - Accent1 2 3 2" xfId="2253" xr:uid="{00000000-0005-0000-0000-000017000000}"/>
    <cellStyle name="20% - Accent1 2 4" xfId="2254" xr:uid="{00000000-0005-0000-0000-000018000000}"/>
    <cellStyle name="20% - Accent1 2 5" xfId="2255" xr:uid="{00000000-0005-0000-0000-000019000000}"/>
    <cellStyle name="20% - Accent1 2 6" xfId="2256" xr:uid="{00000000-0005-0000-0000-00001A000000}"/>
    <cellStyle name="20% - Accent1 2 7" xfId="2257" xr:uid="{00000000-0005-0000-0000-00001B000000}"/>
    <cellStyle name="20% - Accent1 2 8" xfId="10977" xr:uid="{00000000-0005-0000-0000-00001C000000}"/>
    <cellStyle name="20% - Accent1 2 9" xfId="10499" xr:uid="{00000000-0005-0000-0000-00001D000000}"/>
    <cellStyle name="20% - Accent1 20" xfId="2258" xr:uid="{00000000-0005-0000-0000-00001E000000}"/>
    <cellStyle name="20% - Accent1 21" xfId="2259" xr:uid="{00000000-0005-0000-0000-00001F000000}"/>
    <cellStyle name="20% - Accent1 22" xfId="2260" xr:uid="{00000000-0005-0000-0000-000020000000}"/>
    <cellStyle name="20% - Accent1 23" xfId="2261" xr:uid="{00000000-0005-0000-0000-000021000000}"/>
    <cellStyle name="20% - Accent1 24" xfId="2262" xr:uid="{00000000-0005-0000-0000-000022000000}"/>
    <cellStyle name="20% - Accent1 25" xfId="2263" xr:uid="{00000000-0005-0000-0000-000023000000}"/>
    <cellStyle name="20% - Accent1 26" xfId="2264" xr:uid="{00000000-0005-0000-0000-000024000000}"/>
    <cellStyle name="20% - Accent1 27" xfId="2265" xr:uid="{00000000-0005-0000-0000-000025000000}"/>
    <cellStyle name="20% - Accent1 28" xfId="2266" xr:uid="{00000000-0005-0000-0000-000026000000}"/>
    <cellStyle name="20% - Accent1 29" xfId="2267" xr:uid="{00000000-0005-0000-0000-000027000000}"/>
    <cellStyle name="20% - Accent1 3" xfId="5" xr:uid="{00000000-0005-0000-0000-000028000000}"/>
    <cellStyle name="20% - Accent1 3 2" xfId="6" xr:uid="{00000000-0005-0000-0000-000029000000}"/>
    <cellStyle name="20% - Accent1 3 3" xfId="2268" xr:uid="{00000000-0005-0000-0000-00002A000000}"/>
    <cellStyle name="20% - Accent1 3 4" xfId="10976" xr:uid="{00000000-0005-0000-0000-00002B000000}"/>
    <cellStyle name="20% - Accent1 3 5" xfId="10850" xr:uid="{00000000-0005-0000-0000-00002C000000}"/>
    <cellStyle name="20% - Accent1 30" xfId="2269" xr:uid="{00000000-0005-0000-0000-00002D000000}"/>
    <cellStyle name="20% - Accent1 31" xfId="2270" xr:uid="{00000000-0005-0000-0000-00002E000000}"/>
    <cellStyle name="20% - Accent1 32" xfId="2271" xr:uid="{00000000-0005-0000-0000-00002F000000}"/>
    <cellStyle name="20% - Accent1 33" xfId="2272" xr:uid="{00000000-0005-0000-0000-000030000000}"/>
    <cellStyle name="20% - Accent1 34" xfId="2273" xr:uid="{00000000-0005-0000-0000-000031000000}"/>
    <cellStyle name="20% - Accent1 35" xfId="2274" xr:uid="{00000000-0005-0000-0000-000032000000}"/>
    <cellStyle name="20% - Accent1 36" xfId="2275" xr:uid="{00000000-0005-0000-0000-000033000000}"/>
    <cellStyle name="20% - Accent1 37" xfId="2276" xr:uid="{00000000-0005-0000-0000-000034000000}"/>
    <cellStyle name="20% - Accent1 38" xfId="2277" xr:uid="{00000000-0005-0000-0000-000035000000}"/>
    <cellStyle name="20% - Accent1 39" xfId="2278" xr:uid="{00000000-0005-0000-0000-000036000000}"/>
    <cellStyle name="20% - Accent1 4" xfId="2279" xr:uid="{00000000-0005-0000-0000-000037000000}"/>
    <cellStyle name="20% - Accent1 4 2" xfId="2280" xr:uid="{00000000-0005-0000-0000-000038000000}"/>
    <cellStyle name="20% - Accent1 4 3" xfId="11109" xr:uid="{00000000-0005-0000-0000-000039000000}"/>
    <cellStyle name="20% - Accent1 4 4" xfId="10863" xr:uid="{00000000-0005-0000-0000-00003A000000}"/>
    <cellStyle name="20% - Accent1 40" xfId="2281" xr:uid="{00000000-0005-0000-0000-00003B000000}"/>
    <cellStyle name="20% - Accent1 41" xfId="2282" xr:uid="{00000000-0005-0000-0000-00003C000000}"/>
    <cellStyle name="20% - Accent1 42" xfId="2283" xr:uid="{00000000-0005-0000-0000-00003D000000}"/>
    <cellStyle name="20% - Accent1 43" xfId="2284" xr:uid="{00000000-0005-0000-0000-00003E000000}"/>
    <cellStyle name="20% - Accent1 44" xfId="2285" xr:uid="{00000000-0005-0000-0000-00003F000000}"/>
    <cellStyle name="20% - Accent1 45" xfId="2286" xr:uid="{00000000-0005-0000-0000-000040000000}"/>
    <cellStyle name="20% - Accent1 46" xfId="2287" xr:uid="{00000000-0005-0000-0000-000041000000}"/>
    <cellStyle name="20% - Accent1 47" xfId="2288" xr:uid="{00000000-0005-0000-0000-000042000000}"/>
    <cellStyle name="20% - Accent1 48" xfId="2289" xr:uid="{00000000-0005-0000-0000-000043000000}"/>
    <cellStyle name="20% - Accent1 49" xfId="2290" xr:uid="{00000000-0005-0000-0000-000044000000}"/>
    <cellStyle name="20% - Accent1 5" xfId="2291" xr:uid="{00000000-0005-0000-0000-000045000000}"/>
    <cellStyle name="20% - Accent1 5 2" xfId="11110" xr:uid="{00000000-0005-0000-0000-000046000000}"/>
    <cellStyle name="20% - Accent1 5 3" xfId="10872" xr:uid="{00000000-0005-0000-0000-000047000000}"/>
    <cellStyle name="20% - Accent1 50" xfId="2292" xr:uid="{00000000-0005-0000-0000-000048000000}"/>
    <cellStyle name="20% - Accent1 51" xfId="2293" xr:uid="{00000000-0005-0000-0000-000049000000}"/>
    <cellStyle name="20% - Accent1 52" xfId="2294" xr:uid="{00000000-0005-0000-0000-00004A000000}"/>
    <cellStyle name="20% - Accent1 53" xfId="2295" xr:uid="{00000000-0005-0000-0000-00004B000000}"/>
    <cellStyle name="20% - Accent1 54" xfId="2296" xr:uid="{00000000-0005-0000-0000-00004C000000}"/>
    <cellStyle name="20% - Accent1 55" xfId="2297" xr:uid="{00000000-0005-0000-0000-00004D000000}"/>
    <cellStyle name="20% - Accent1 56" xfId="2298" xr:uid="{00000000-0005-0000-0000-00004E000000}"/>
    <cellStyle name="20% - Accent1 57" xfId="2299" xr:uid="{00000000-0005-0000-0000-00004F000000}"/>
    <cellStyle name="20% - Accent1 6" xfId="2300" xr:uid="{00000000-0005-0000-0000-000050000000}"/>
    <cellStyle name="20% - Accent1 6 2" xfId="11111" xr:uid="{00000000-0005-0000-0000-000051000000}"/>
    <cellStyle name="20% - Accent1 6 3" xfId="10490" xr:uid="{00000000-0005-0000-0000-000052000000}"/>
    <cellStyle name="20% - Accent1 7" xfId="2301" xr:uid="{00000000-0005-0000-0000-000053000000}"/>
    <cellStyle name="20% - Accent1 8" xfId="2302" xr:uid="{00000000-0005-0000-0000-000054000000}"/>
    <cellStyle name="20% - Accent1 9" xfId="2303" xr:uid="{00000000-0005-0000-0000-000055000000}"/>
    <cellStyle name="20% - Accent2" xfId="7" builtinId="34" customBuiltin="1"/>
    <cellStyle name="20% - Accent2 10" xfId="2304" xr:uid="{00000000-0005-0000-0000-000057000000}"/>
    <cellStyle name="20% - Accent2 11" xfId="2305" xr:uid="{00000000-0005-0000-0000-000058000000}"/>
    <cellStyle name="20% - Accent2 12" xfId="2306" xr:uid="{00000000-0005-0000-0000-000059000000}"/>
    <cellStyle name="20% - Accent2 13" xfId="2307" xr:uid="{00000000-0005-0000-0000-00005A000000}"/>
    <cellStyle name="20% - Accent2 14" xfId="2308" xr:uid="{00000000-0005-0000-0000-00005B000000}"/>
    <cellStyle name="20% - Accent2 15" xfId="2309" xr:uid="{00000000-0005-0000-0000-00005C000000}"/>
    <cellStyle name="20% - Accent2 16" xfId="2310" xr:uid="{00000000-0005-0000-0000-00005D000000}"/>
    <cellStyle name="20% - Accent2 17" xfId="2311" xr:uid="{00000000-0005-0000-0000-00005E000000}"/>
    <cellStyle name="20% - Accent2 18" xfId="2312" xr:uid="{00000000-0005-0000-0000-00005F000000}"/>
    <cellStyle name="20% - Accent2 19" xfId="2313" xr:uid="{00000000-0005-0000-0000-000060000000}"/>
    <cellStyle name="20% - Accent2 2" xfId="8" xr:uid="{00000000-0005-0000-0000-000061000000}"/>
    <cellStyle name="20% - Accent2 2 2" xfId="9" xr:uid="{00000000-0005-0000-0000-000062000000}"/>
    <cellStyle name="20% - Accent2 2 3" xfId="2314" xr:uid="{00000000-0005-0000-0000-000063000000}"/>
    <cellStyle name="20% - Accent2 2 3 2" xfId="2315" xr:uid="{00000000-0005-0000-0000-000064000000}"/>
    <cellStyle name="20% - Accent2 2 4" xfId="2316" xr:uid="{00000000-0005-0000-0000-000065000000}"/>
    <cellStyle name="20% - Accent2 2 5" xfId="2317" xr:uid="{00000000-0005-0000-0000-000066000000}"/>
    <cellStyle name="20% - Accent2 2 6" xfId="2318" xr:uid="{00000000-0005-0000-0000-000067000000}"/>
    <cellStyle name="20% - Accent2 2 7" xfId="2319" xr:uid="{00000000-0005-0000-0000-000068000000}"/>
    <cellStyle name="20% - Accent2 2 8" xfId="10975" xr:uid="{00000000-0005-0000-0000-000069000000}"/>
    <cellStyle name="20% - Accent2 2 9" xfId="10500" xr:uid="{00000000-0005-0000-0000-00006A000000}"/>
    <cellStyle name="20% - Accent2 20" xfId="2320" xr:uid="{00000000-0005-0000-0000-00006B000000}"/>
    <cellStyle name="20% - Accent2 21" xfId="2321" xr:uid="{00000000-0005-0000-0000-00006C000000}"/>
    <cellStyle name="20% - Accent2 22" xfId="2322" xr:uid="{00000000-0005-0000-0000-00006D000000}"/>
    <cellStyle name="20% - Accent2 23" xfId="2323" xr:uid="{00000000-0005-0000-0000-00006E000000}"/>
    <cellStyle name="20% - Accent2 24" xfId="2324" xr:uid="{00000000-0005-0000-0000-00006F000000}"/>
    <cellStyle name="20% - Accent2 25" xfId="2325" xr:uid="{00000000-0005-0000-0000-000070000000}"/>
    <cellStyle name="20% - Accent2 26" xfId="2326" xr:uid="{00000000-0005-0000-0000-000071000000}"/>
    <cellStyle name="20% - Accent2 27" xfId="2327" xr:uid="{00000000-0005-0000-0000-000072000000}"/>
    <cellStyle name="20% - Accent2 28" xfId="2328" xr:uid="{00000000-0005-0000-0000-000073000000}"/>
    <cellStyle name="20% - Accent2 29" xfId="2329" xr:uid="{00000000-0005-0000-0000-000074000000}"/>
    <cellStyle name="20% - Accent2 3" xfId="10" xr:uid="{00000000-0005-0000-0000-000075000000}"/>
    <cellStyle name="20% - Accent2 3 2" xfId="11" xr:uid="{00000000-0005-0000-0000-000076000000}"/>
    <cellStyle name="20% - Accent2 3 3" xfId="2330" xr:uid="{00000000-0005-0000-0000-000077000000}"/>
    <cellStyle name="20% - Accent2 3 4" xfId="10881" xr:uid="{00000000-0005-0000-0000-000078000000}"/>
    <cellStyle name="20% - Accent2 3 5" xfId="10851" xr:uid="{00000000-0005-0000-0000-000079000000}"/>
    <cellStyle name="20% - Accent2 30" xfId="2331" xr:uid="{00000000-0005-0000-0000-00007A000000}"/>
    <cellStyle name="20% - Accent2 31" xfId="2332" xr:uid="{00000000-0005-0000-0000-00007B000000}"/>
    <cellStyle name="20% - Accent2 32" xfId="2333" xr:uid="{00000000-0005-0000-0000-00007C000000}"/>
    <cellStyle name="20% - Accent2 33" xfId="2334" xr:uid="{00000000-0005-0000-0000-00007D000000}"/>
    <cellStyle name="20% - Accent2 34" xfId="2335" xr:uid="{00000000-0005-0000-0000-00007E000000}"/>
    <cellStyle name="20% - Accent2 35" xfId="2336" xr:uid="{00000000-0005-0000-0000-00007F000000}"/>
    <cellStyle name="20% - Accent2 36" xfId="2337" xr:uid="{00000000-0005-0000-0000-000080000000}"/>
    <cellStyle name="20% - Accent2 37" xfId="2338" xr:uid="{00000000-0005-0000-0000-000081000000}"/>
    <cellStyle name="20% - Accent2 38" xfId="2339" xr:uid="{00000000-0005-0000-0000-000082000000}"/>
    <cellStyle name="20% - Accent2 39" xfId="2340" xr:uid="{00000000-0005-0000-0000-000083000000}"/>
    <cellStyle name="20% - Accent2 4" xfId="2341" xr:uid="{00000000-0005-0000-0000-000084000000}"/>
    <cellStyle name="20% - Accent2 4 2" xfId="2342" xr:uid="{00000000-0005-0000-0000-000085000000}"/>
    <cellStyle name="20% - Accent2 4 3" xfId="11112" xr:uid="{00000000-0005-0000-0000-000086000000}"/>
    <cellStyle name="20% - Accent2 4 4" xfId="10864" xr:uid="{00000000-0005-0000-0000-000087000000}"/>
    <cellStyle name="20% - Accent2 40" xfId="2343" xr:uid="{00000000-0005-0000-0000-000088000000}"/>
    <cellStyle name="20% - Accent2 41" xfId="2344" xr:uid="{00000000-0005-0000-0000-000089000000}"/>
    <cellStyle name="20% - Accent2 42" xfId="2345" xr:uid="{00000000-0005-0000-0000-00008A000000}"/>
    <cellStyle name="20% - Accent2 43" xfId="2346" xr:uid="{00000000-0005-0000-0000-00008B000000}"/>
    <cellStyle name="20% - Accent2 44" xfId="2347" xr:uid="{00000000-0005-0000-0000-00008C000000}"/>
    <cellStyle name="20% - Accent2 45" xfId="2348" xr:uid="{00000000-0005-0000-0000-00008D000000}"/>
    <cellStyle name="20% - Accent2 46" xfId="2349" xr:uid="{00000000-0005-0000-0000-00008E000000}"/>
    <cellStyle name="20% - Accent2 47" xfId="2350" xr:uid="{00000000-0005-0000-0000-00008F000000}"/>
    <cellStyle name="20% - Accent2 48" xfId="2351" xr:uid="{00000000-0005-0000-0000-000090000000}"/>
    <cellStyle name="20% - Accent2 49" xfId="2352" xr:uid="{00000000-0005-0000-0000-000091000000}"/>
    <cellStyle name="20% - Accent2 5" xfId="2353" xr:uid="{00000000-0005-0000-0000-000092000000}"/>
    <cellStyle name="20% - Accent2 5 2" xfId="11113" xr:uid="{00000000-0005-0000-0000-000093000000}"/>
    <cellStyle name="20% - Accent2 5 3" xfId="10873" xr:uid="{00000000-0005-0000-0000-000094000000}"/>
    <cellStyle name="20% - Accent2 50" xfId="2354" xr:uid="{00000000-0005-0000-0000-000095000000}"/>
    <cellStyle name="20% - Accent2 51" xfId="2355" xr:uid="{00000000-0005-0000-0000-000096000000}"/>
    <cellStyle name="20% - Accent2 52" xfId="2356" xr:uid="{00000000-0005-0000-0000-000097000000}"/>
    <cellStyle name="20% - Accent2 53" xfId="2357" xr:uid="{00000000-0005-0000-0000-000098000000}"/>
    <cellStyle name="20% - Accent2 54" xfId="2358" xr:uid="{00000000-0005-0000-0000-000099000000}"/>
    <cellStyle name="20% - Accent2 55" xfId="2359" xr:uid="{00000000-0005-0000-0000-00009A000000}"/>
    <cellStyle name="20% - Accent2 56" xfId="2360" xr:uid="{00000000-0005-0000-0000-00009B000000}"/>
    <cellStyle name="20% - Accent2 57" xfId="2361" xr:uid="{00000000-0005-0000-0000-00009C000000}"/>
    <cellStyle name="20% - Accent2 6" xfId="2362" xr:uid="{00000000-0005-0000-0000-00009D000000}"/>
    <cellStyle name="20% - Accent2 6 2" xfId="11114" xr:uid="{00000000-0005-0000-0000-00009E000000}"/>
    <cellStyle name="20% - Accent2 6 3" xfId="10491" xr:uid="{00000000-0005-0000-0000-00009F000000}"/>
    <cellStyle name="20% - Accent2 7" xfId="2363" xr:uid="{00000000-0005-0000-0000-0000A0000000}"/>
    <cellStyle name="20% - Accent2 8" xfId="2364" xr:uid="{00000000-0005-0000-0000-0000A1000000}"/>
    <cellStyle name="20% - Accent2 9" xfId="2365" xr:uid="{00000000-0005-0000-0000-0000A2000000}"/>
    <cellStyle name="20% - Accent3" xfId="12" builtinId="38" customBuiltin="1"/>
    <cellStyle name="20% - Accent3 10" xfId="2366" xr:uid="{00000000-0005-0000-0000-0000A4000000}"/>
    <cellStyle name="20% - Accent3 11" xfId="2367" xr:uid="{00000000-0005-0000-0000-0000A5000000}"/>
    <cellStyle name="20% - Accent3 12" xfId="2368" xr:uid="{00000000-0005-0000-0000-0000A6000000}"/>
    <cellStyle name="20% - Accent3 13" xfId="2369" xr:uid="{00000000-0005-0000-0000-0000A7000000}"/>
    <cellStyle name="20% - Accent3 14" xfId="2370" xr:uid="{00000000-0005-0000-0000-0000A8000000}"/>
    <cellStyle name="20% - Accent3 15" xfId="2371" xr:uid="{00000000-0005-0000-0000-0000A9000000}"/>
    <cellStyle name="20% - Accent3 16" xfId="2372" xr:uid="{00000000-0005-0000-0000-0000AA000000}"/>
    <cellStyle name="20% - Accent3 17" xfId="2373" xr:uid="{00000000-0005-0000-0000-0000AB000000}"/>
    <cellStyle name="20% - Accent3 18" xfId="2374" xr:uid="{00000000-0005-0000-0000-0000AC000000}"/>
    <cellStyle name="20% - Accent3 19" xfId="2375" xr:uid="{00000000-0005-0000-0000-0000AD000000}"/>
    <cellStyle name="20% - Accent3 2" xfId="13" xr:uid="{00000000-0005-0000-0000-0000AE000000}"/>
    <cellStyle name="20% - Accent3 2 2" xfId="14" xr:uid="{00000000-0005-0000-0000-0000AF000000}"/>
    <cellStyle name="20% - Accent3 2 3" xfId="2376" xr:uid="{00000000-0005-0000-0000-0000B0000000}"/>
    <cellStyle name="20% - Accent3 2 3 2" xfId="2377" xr:uid="{00000000-0005-0000-0000-0000B1000000}"/>
    <cellStyle name="20% - Accent3 2 4" xfId="2378" xr:uid="{00000000-0005-0000-0000-0000B2000000}"/>
    <cellStyle name="20% - Accent3 2 5" xfId="2379" xr:uid="{00000000-0005-0000-0000-0000B3000000}"/>
    <cellStyle name="20% - Accent3 2 6" xfId="2380" xr:uid="{00000000-0005-0000-0000-0000B4000000}"/>
    <cellStyle name="20% - Accent3 2 7" xfId="2381" xr:uid="{00000000-0005-0000-0000-0000B5000000}"/>
    <cellStyle name="20% - Accent3 2 8" xfId="10974" xr:uid="{00000000-0005-0000-0000-0000B6000000}"/>
    <cellStyle name="20% - Accent3 2 9" xfId="10501" xr:uid="{00000000-0005-0000-0000-0000B7000000}"/>
    <cellStyle name="20% - Accent3 20" xfId="2382" xr:uid="{00000000-0005-0000-0000-0000B8000000}"/>
    <cellStyle name="20% - Accent3 21" xfId="2383" xr:uid="{00000000-0005-0000-0000-0000B9000000}"/>
    <cellStyle name="20% - Accent3 22" xfId="2384" xr:uid="{00000000-0005-0000-0000-0000BA000000}"/>
    <cellStyle name="20% - Accent3 23" xfId="2385" xr:uid="{00000000-0005-0000-0000-0000BB000000}"/>
    <cellStyle name="20% - Accent3 24" xfId="2386" xr:uid="{00000000-0005-0000-0000-0000BC000000}"/>
    <cellStyle name="20% - Accent3 25" xfId="2387" xr:uid="{00000000-0005-0000-0000-0000BD000000}"/>
    <cellStyle name="20% - Accent3 26" xfId="2388" xr:uid="{00000000-0005-0000-0000-0000BE000000}"/>
    <cellStyle name="20% - Accent3 27" xfId="2389" xr:uid="{00000000-0005-0000-0000-0000BF000000}"/>
    <cellStyle name="20% - Accent3 28" xfId="2390" xr:uid="{00000000-0005-0000-0000-0000C0000000}"/>
    <cellStyle name="20% - Accent3 29" xfId="2391" xr:uid="{00000000-0005-0000-0000-0000C1000000}"/>
    <cellStyle name="20% - Accent3 3" xfId="15" xr:uid="{00000000-0005-0000-0000-0000C2000000}"/>
    <cellStyle name="20% - Accent3 3 2" xfId="16" xr:uid="{00000000-0005-0000-0000-0000C3000000}"/>
    <cellStyle name="20% - Accent3 3 3" xfId="2392" xr:uid="{00000000-0005-0000-0000-0000C4000000}"/>
    <cellStyle name="20% - Accent3 3 4" xfId="10973" xr:uid="{00000000-0005-0000-0000-0000C5000000}"/>
    <cellStyle name="20% - Accent3 3 5" xfId="10852" xr:uid="{00000000-0005-0000-0000-0000C6000000}"/>
    <cellStyle name="20% - Accent3 30" xfId="2393" xr:uid="{00000000-0005-0000-0000-0000C7000000}"/>
    <cellStyle name="20% - Accent3 31" xfId="2394" xr:uid="{00000000-0005-0000-0000-0000C8000000}"/>
    <cellStyle name="20% - Accent3 32" xfId="2395" xr:uid="{00000000-0005-0000-0000-0000C9000000}"/>
    <cellStyle name="20% - Accent3 33" xfId="2396" xr:uid="{00000000-0005-0000-0000-0000CA000000}"/>
    <cellStyle name="20% - Accent3 34" xfId="2397" xr:uid="{00000000-0005-0000-0000-0000CB000000}"/>
    <cellStyle name="20% - Accent3 35" xfId="2398" xr:uid="{00000000-0005-0000-0000-0000CC000000}"/>
    <cellStyle name="20% - Accent3 36" xfId="2399" xr:uid="{00000000-0005-0000-0000-0000CD000000}"/>
    <cellStyle name="20% - Accent3 37" xfId="2400" xr:uid="{00000000-0005-0000-0000-0000CE000000}"/>
    <cellStyle name="20% - Accent3 38" xfId="2401" xr:uid="{00000000-0005-0000-0000-0000CF000000}"/>
    <cellStyle name="20% - Accent3 39" xfId="2402" xr:uid="{00000000-0005-0000-0000-0000D0000000}"/>
    <cellStyle name="20% - Accent3 4" xfId="2403" xr:uid="{00000000-0005-0000-0000-0000D1000000}"/>
    <cellStyle name="20% - Accent3 4 2" xfId="2404" xr:uid="{00000000-0005-0000-0000-0000D2000000}"/>
    <cellStyle name="20% - Accent3 4 3" xfId="11115" xr:uid="{00000000-0005-0000-0000-0000D3000000}"/>
    <cellStyle name="20% - Accent3 4 4" xfId="10865" xr:uid="{00000000-0005-0000-0000-0000D4000000}"/>
    <cellStyle name="20% - Accent3 40" xfId="2405" xr:uid="{00000000-0005-0000-0000-0000D5000000}"/>
    <cellStyle name="20% - Accent3 41" xfId="2406" xr:uid="{00000000-0005-0000-0000-0000D6000000}"/>
    <cellStyle name="20% - Accent3 42" xfId="2407" xr:uid="{00000000-0005-0000-0000-0000D7000000}"/>
    <cellStyle name="20% - Accent3 43" xfId="2408" xr:uid="{00000000-0005-0000-0000-0000D8000000}"/>
    <cellStyle name="20% - Accent3 44" xfId="2409" xr:uid="{00000000-0005-0000-0000-0000D9000000}"/>
    <cellStyle name="20% - Accent3 45" xfId="2410" xr:uid="{00000000-0005-0000-0000-0000DA000000}"/>
    <cellStyle name="20% - Accent3 46" xfId="2411" xr:uid="{00000000-0005-0000-0000-0000DB000000}"/>
    <cellStyle name="20% - Accent3 47" xfId="2412" xr:uid="{00000000-0005-0000-0000-0000DC000000}"/>
    <cellStyle name="20% - Accent3 48" xfId="2413" xr:uid="{00000000-0005-0000-0000-0000DD000000}"/>
    <cellStyle name="20% - Accent3 49" xfId="2414" xr:uid="{00000000-0005-0000-0000-0000DE000000}"/>
    <cellStyle name="20% - Accent3 5" xfId="2415" xr:uid="{00000000-0005-0000-0000-0000DF000000}"/>
    <cellStyle name="20% - Accent3 5 2" xfId="11116" xr:uid="{00000000-0005-0000-0000-0000E0000000}"/>
    <cellStyle name="20% - Accent3 5 3" xfId="10874" xr:uid="{00000000-0005-0000-0000-0000E1000000}"/>
    <cellStyle name="20% - Accent3 50" xfId="2416" xr:uid="{00000000-0005-0000-0000-0000E2000000}"/>
    <cellStyle name="20% - Accent3 51" xfId="2417" xr:uid="{00000000-0005-0000-0000-0000E3000000}"/>
    <cellStyle name="20% - Accent3 52" xfId="2418" xr:uid="{00000000-0005-0000-0000-0000E4000000}"/>
    <cellStyle name="20% - Accent3 53" xfId="2419" xr:uid="{00000000-0005-0000-0000-0000E5000000}"/>
    <cellStyle name="20% - Accent3 54" xfId="2420" xr:uid="{00000000-0005-0000-0000-0000E6000000}"/>
    <cellStyle name="20% - Accent3 55" xfId="2421" xr:uid="{00000000-0005-0000-0000-0000E7000000}"/>
    <cellStyle name="20% - Accent3 56" xfId="2422" xr:uid="{00000000-0005-0000-0000-0000E8000000}"/>
    <cellStyle name="20% - Accent3 57" xfId="2423" xr:uid="{00000000-0005-0000-0000-0000E9000000}"/>
    <cellStyle name="20% - Accent3 6" xfId="2424" xr:uid="{00000000-0005-0000-0000-0000EA000000}"/>
    <cellStyle name="20% - Accent3 6 2" xfId="11117" xr:uid="{00000000-0005-0000-0000-0000EB000000}"/>
    <cellStyle name="20% - Accent3 6 3" xfId="10492" xr:uid="{00000000-0005-0000-0000-0000EC000000}"/>
    <cellStyle name="20% - Accent3 7" xfId="2425" xr:uid="{00000000-0005-0000-0000-0000ED000000}"/>
    <cellStyle name="20% - Accent3 8" xfId="2426" xr:uid="{00000000-0005-0000-0000-0000EE000000}"/>
    <cellStyle name="20% - Accent3 9" xfId="2427" xr:uid="{00000000-0005-0000-0000-0000EF000000}"/>
    <cellStyle name="20% - Accent4" xfId="17" builtinId="42" customBuiltin="1"/>
    <cellStyle name="20% - Accent4 10" xfId="2428" xr:uid="{00000000-0005-0000-0000-0000F1000000}"/>
    <cellStyle name="20% - Accent4 11" xfId="2429" xr:uid="{00000000-0005-0000-0000-0000F2000000}"/>
    <cellStyle name="20% - Accent4 12" xfId="2430" xr:uid="{00000000-0005-0000-0000-0000F3000000}"/>
    <cellStyle name="20% - Accent4 13" xfId="2431" xr:uid="{00000000-0005-0000-0000-0000F4000000}"/>
    <cellStyle name="20% - Accent4 14" xfId="2432" xr:uid="{00000000-0005-0000-0000-0000F5000000}"/>
    <cellStyle name="20% - Accent4 15" xfId="2433" xr:uid="{00000000-0005-0000-0000-0000F6000000}"/>
    <cellStyle name="20% - Accent4 16" xfId="2434" xr:uid="{00000000-0005-0000-0000-0000F7000000}"/>
    <cellStyle name="20% - Accent4 17" xfId="2435" xr:uid="{00000000-0005-0000-0000-0000F8000000}"/>
    <cellStyle name="20% - Accent4 18" xfId="2436" xr:uid="{00000000-0005-0000-0000-0000F9000000}"/>
    <cellStyle name="20% - Accent4 19" xfId="2437" xr:uid="{00000000-0005-0000-0000-0000FA000000}"/>
    <cellStyle name="20% - Accent4 2" xfId="18" xr:uid="{00000000-0005-0000-0000-0000FB000000}"/>
    <cellStyle name="20% - Accent4 2 2" xfId="19" xr:uid="{00000000-0005-0000-0000-0000FC000000}"/>
    <cellStyle name="20% - Accent4 2 3" xfId="2438" xr:uid="{00000000-0005-0000-0000-0000FD000000}"/>
    <cellStyle name="20% - Accent4 2 3 2" xfId="2439" xr:uid="{00000000-0005-0000-0000-0000FE000000}"/>
    <cellStyle name="20% - Accent4 2 4" xfId="2440" xr:uid="{00000000-0005-0000-0000-0000FF000000}"/>
    <cellStyle name="20% - Accent4 2 5" xfId="2441" xr:uid="{00000000-0005-0000-0000-000000010000}"/>
    <cellStyle name="20% - Accent4 2 6" xfId="2442" xr:uid="{00000000-0005-0000-0000-000001010000}"/>
    <cellStyle name="20% - Accent4 2 7" xfId="2443" xr:uid="{00000000-0005-0000-0000-000002010000}"/>
    <cellStyle name="20% - Accent4 2 8" xfId="10972" xr:uid="{00000000-0005-0000-0000-000003010000}"/>
    <cellStyle name="20% - Accent4 2 9" xfId="10502" xr:uid="{00000000-0005-0000-0000-000004010000}"/>
    <cellStyle name="20% - Accent4 20" xfId="2444" xr:uid="{00000000-0005-0000-0000-000005010000}"/>
    <cellStyle name="20% - Accent4 21" xfId="2445" xr:uid="{00000000-0005-0000-0000-000006010000}"/>
    <cellStyle name="20% - Accent4 22" xfId="2446" xr:uid="{00000000-0005-0000-0000-000007010000}"/>
    <cellStyle name="20% - Accent4 23" xfId="2447" xr:uid="{00000000-0005-0000-0000-000008010000}"/>
    <cellStyle name="20% - Accent4 24" xfId="2448" xr:uid="{00000000-0005-0000-0000-000009010000}"/>
    <cellStyle name="20% - Accent4 25" xfId="2449" xr:uid="{00000000-0005-0000-0000-00000A010000}"/>
    <cellStyle name="20% - Accent4 26" xfId="2450" xr:uid="{00000000-0005-0000-0000-00000B010000}"/>
    <cellStyle name="20% - Accent4 27" xfId="2451" xr:uid="{00000000-0005-0000-0000-00000C010000}"/>
    <cellStyle name="20% - Accent4 28" xfId="2452" xr:uid="{00000000-0005-0000-0000-00000D010000}"/>
    <cellStyle name="20% - Accent4 29" xfId="2453" xr:uid="{00000000-0005-0000-0000-00000E010000}"/>
    <cellStyle name="20% - Accent4 3" xfId="20" xr:uid="{00000000-0005-0000-0000-00000F010000}"/>
    <cellStyle name="20% - Accent4 3 2" xfId="21" xr:uid="{00000000-0005-0000-0000-000010010000}"/>
    <cellStyle name="20% - Accent4 3 3" xfId="2454" xr:uid="{00000000-0005-0000-0000-000011010000}"/>
    <cellStyle name="20% - Accent4 3 4" xfId="10971" xr:uid="{00000000-0005-0000-0000-000012010000}"/>
    <cellStyle name="20% - Accent4 3 5" xfId="10853" xr:uid="{00000000-0005-0000-0000-000013010000}"/>
    <cellStyle name="20% - Accent4 30" xfId="2455" xr:uid="{00000000-0005-0000-0000-000014010000}"/>
    <cellStyle name="20% - Accent4 31" xfId="2456" xr:uid="{00000000-0005-0000-0000-000015010000}"/>
    <cellStyle name="20% - Accent4 32" xfId="2457" xr:uid="{00000000-0005-0000-0000-000016010000}"/>
    <cellStyle name="20% - Accent4 33" xfId="2458" xr:uid="{00000000-0005-0000-0000-000017010000}"/>
    <cellStyle name="20% - Accent4 34" xfId="2459" xr:uid="{00000000-0005-0000-0000-000018010000}"/>
    <cellStyle name="20% - Accent4 35" xfId="2460" xr:uid="{00000000-0005-0000-0000-000019010000}"/>
    <cellStyle name="20% - Accent4 36" xfId="2461" xr:uid="{00000000-0005-0000-0000-00001A010000}"/>
    <cellStyle name="20% - Accent4 37" xfId="2462" xr:uid="{00000000-0005-0000-0000-00001B010000}"/>
    <cellStyle name="20% - Accent4 38" xfId="2463" xr:uid="{00000000-0005-0000-0000-00001C010000}"/>
    <cellStyle name="20% - Accent4 39" xfId="2464" xr:uid="{00000000-0005-0000-0000-00001D010000}"/>
    <cellStyle name="20% - Accent4 4" xfId="2465" xr:uid="{00000000-0005-0000-0000-00001E010000}"/>
    <cellStyle name="20% - Accent4 4 2" xfId="2466" xr:uid="{00000000-0005-0000-0000-00001F010000}"/>
    <cellStyle name="20% - Accent4 4 3" xfId="11118" xr:uid="{00000000-0005-0000-0000-000020010000}"/>
    <cellStyle name="20% - Accent4 4 4" xfId="10866" xr:uid="{00000000-0005-0000-0000-000021010000}"/>
    <cellStyle name="20% - Accent4 40" xfId="2467" xr:uid="{00000000-0005-0000-0000-000022010000}"/>
    <cellStyle name="20% - Accent4 41" xfId="2468" xr:uid="{00000000-0005-0000-0000-000023010000}"/>
    <cellStyle name="20% - Accent4 42" xfId="2469" xr:uid="{00000000-0005-0000-0000-000024010000}"/>
    <cellStyle name="20% - Accent4 43" xfId="2470" xr:uid="{00000000-0005-0000-0000-000025010000}"/>
    <cellStyle name="20% - Accent4 44" xfId="2471" xr:uid="{00000000-0005-0000-0000-000026010000}"/>
    <cellStyle name="20% - Accent4 45" xfId="2472" xr:uid="{00000000-0005-0000-0000-000027010000}"/>
    <cellStyle name="20% - Accent4 46" xfId="2473" xr:uid="{00000000-0005-0000-0000-000028010000}"/>
    <cellStyle name="20% - Accent4 47" xfId="2474" xr:uid="{00000000-0005-0000-0000-000029010000}"/>
    <cellStyle name="20% - Accent4 48" xfId="2475" xr:uid="{00000000-0005-0000-0000-00002A010000}"/>
    <cellStyle name="20% - Accent4 49" xfId="2476" xr:uid="{00000000-0005-0000-0000-00002B010000}"/>
    <cellStyle name="20% - Accent4 5" xfId="2477" xr:uid="{00000000-0005-0000-0000-00002C010000}"/>
    <cellStyle name="20% - Accent4 5 2" xfId="11119" xr:uid="{00000000-0005-0000-0000-00002D010000}"/>
    <cellStyle name="20% - Accent4 5 3" xfId="10875" xr:uid="{00000000-0005-0000-0000-00002E010000}"/>
    <cellStyle name="20% - Accent4 50" xfId="2478" xr:uid="{00000000-0005-0000-0000-00002F010000}"/>
    <cellStyle name="20% - Accent4 51" xfId="2479" xr:uid="{00000000-0005-0000-0000-000030010000}"/>
    <cellStyle name="20% - Accent4 52" xfId="2480" xr:uid="{00000000-0005-0000-0000-000031010000}"/>
    <cellStyle name="20% - Accent4 53" xfId="2481" xr:uid="{00000000-0005-0000-0000-000032010000}"/>
    <cellStyle name="20% - Accent4 54" xfId="2482" xr:uid="{00000000-0005-0000-0000-000033010000}"/>
    <cellStyle name="20% - Accent4 55" xfId="2483" xr:uid="{00000000-0005-0000-0000-000034010000}"/>
    <cellStyle name="20% - Accent4 56" xfId="2484" xr:uid="{00000000-0005-0000-0000-000035010000}"/>
    <cellStyle name="20% - Accent4 57" xfId="2485" xr:uid="{00000000-0005-0000-0000-000036010000}"/>
    <cellStyle name="20% - Accent4 6" xfId="2486" xr:uid="{00000000-0005-0000-0000-000037010000}"/>
    <cellStyle name="20% - Accent4 6 2" xfId="11120" xr:uid="{00000000-0005-0000-0000-000038010000}"/>
    <cellStyle name="20% - Accent4 6 3" xfId="10493" xr:uid="{00000000-0005-0000-0000-000039010000}"/>
    <cellStyle name="20% - Accent4 7" xfId="2487" xr:uid="{00000000-0005-0000-0000-00003A010000}"/>
    <cellStyle name="20% - Accent4 8" xfId="2488" xr:uid="{00000000-0005-0000-0000-00003B010000}"/>
    <cellStyle name="20% - Accent4 9" xfId="2489" xr:uid="{00000000-0005-0000-0000-00003C010000}"/>
    <cellStyle name="20% - Accent5" xfId="22" builtinId="46" customBuiltin="1"/>
    <cellStyle name="20% - Accent5 10" xfId="2490" xr:uid="{00000000-0005-0000-0000-00003E010000}"/>
    <cellStyle name="20% - Accent5 11" xfId="2491" xr:uid="{00000000-0005-0000-0000-00003F010000}"/>
    <cellStyle name="20% - Accent5 12" xfId="2492" xr:uid="{00000000-0005-0000-0000-000040010000}"/>
    <cellStyle name="20% - Accent5 13" xfId="2493" xr:uid="{00000000-0005-0000-0000-000041010000}"/>
    <cellStyle name="20% - Accent5 14" xfId="2494" xr:uid="{00000000-0005-0000-0000-000042010000}"/>
    <cellStyle name="20% - Accent5 15" xfId="2495" xr:uid="{00000000-0005-0000-0000-000043010000}"/>
    <cellStyle name="20% - Accent5 16" xfId="2496" xr:uid="{00000000-0005-0000-0000-000044010000}"/>
    <cellStyle name="20% - Accent5 17" xfId="2497" xr:uid="{00000000-0005-0000-0000-000045010000}"/>
    <cellStyle name="20% - Accent5 18" xfId="2498" xr:uid="{00000000-0005-0000-0000-000046010000}"/>
    <cellStyle name="20% - Accent5 19" xfId="2499" xr:uid="{00000000-0005-0000-0000-000047010000}"/>
    <cellStyle name="20% - Accent5 2" xfId="23" xr:uid="{00000000-0005-0000-0000-000048010000}"/>
    <cellStyle name="20% - Accent5 2 2" xfId="24" xr:uid="{00000000-0005-0000-0000-000049010000}"/>
    <cellStyle name="20% - Accent5 2 3" xfId="2500" xr:uid="{00000000-0005-0000-0000-00004A010000}"/>
    <cellStyle name="20% - Accent5 2 3 2" xfId="2501" xr:uid="{00000000-0005-0000-0000-00004B010000}"/>
    <cellStyle name="20% - Accent5 2 4" xfId="2502" xr:uid="{00000000-0005-0000-0000-00004C010000}"/>
    <cellStyle name="20% - Accent5 2 5" xfId="2503" xr:uid="{00000000-0005-0000-0000-00004D010000}"/>
    <cellStyle name="20% - Accent5 2 6" xfId="2504" xr:uid="{00000000-0005-0000-0000-00004E010000}"/>
    <cellStyle name="20% - Accent5 2 7" xfId="2505" xr:uid="{00000000-0005-0000-0000-00004F010000}"/>
    <cellStyle name="20% - Accent5 20" xfId="2506" xr:uid="{00000000-0005-0000-0000-000050010000}"/>
    <cellStyle name="20% - Accent5 21" xfId="2507" xr:uid="{00000000-0005-0000-0000-000051010000}"/>
    <cellStyle name="20% - Accent5 22" xfId="2508" xr:uid="{00000000-0005-0000-0000-000052010000}"/>
    <cellStyle name="20% - Accent5 23" xfId="2509" xr:uid="{00000000-0005-0000-0000-000053010000}"/>
    <cellStyle name="20% - Accent5 24" xfId="2510" xr:uid="{00000000-0005-0000-0000-000054010000}"/>
    <cellStyle name="20% - Accent5 25" xfId="2511" xr:uid="{00000000-0005-0000-0000-000055010000}"/>
    <cellStyle name="20% - Accent5 26" xfId="2512" xr:uid="{00000000-0005-0000-0000-000056010000}"/>
    <cellStyle name="20% - Accent5 27" xfId="2513" xr:uid="{00000000-0005-0000-0000-000057010000}"/>
    <cellStyle name="20% - Accent5 28" xfId="2514" xr:uid="{00000000-0005-0000-0000-000058010000}"/>
    <cellStyle name="20% - Accent5 29" xfId="2515" xr:uid="{00000000-0005-0000-0000-000059010000}"/>
    <cellStyle name="20% - Accent5 3" xfId="25" xr:uid="{00000000-0005-0000-0000-00005A010000}"/>
    <cellStyle name="20% - Accent5 3 2" xfId="26" xr:uid="{00000000-0005-0000-0000-00005B010000}"/>
    <cellStyle name="20% - Accent5 3 3" xfId="2516" xr:uid="{00000000-0005-0000-0000-00005C010000}"/>
    <cellStyle name="20% - Accent5 30" xfId="2517" xr:uid="{00000000-0005-0000-0000-00005D010000}"/>
    <cellStyle name="20% - Accent5 31" xfId="2518" xr:uid="{00000000-0005-0000-0000-00005E010000}"/>
    <cellStyle name="20% - Accent5 32" xfId="2519" xr:uid="{00000000-0005-0000-0000-00005F010000}"/>
    <cellStyle name="20% - Accent5 33" xfId="2520" xr:uid="{00000000-0005-0000-0000-000060010000}"/>
    <cellStyle name="20% - Accent5 34" xfId="2521" xr:uid="{00000000-0005-0000-0000-000061010000}"/>
    <cellStyle name="20% - Accent5 35" xfId="2522" xr:uid="{00000000-0005-0000-0000-000062010000}"/>
    <cellStyle name="20% - Accent5 36" xfId="2523" xr:uid="{00000000-0005-0000-0000-000063010000}"/>
    <cellStyle name="20% - Accent5 37" xfId="2524" xr:uid="{00000000-0005-0000-0000-000064010000}"/>
    <cellStyle name="20% - Accent5 38" xfId="2525" xr:uid="{00000000-0005-0000-0000-000065010000}"/>
    <cellStyle name="20% - Accent5 39" xfId="2526" xr:uid="{00000000-0005-0000-0000-000066010000}"/>
    <cellStyle name="20% - Accent5 4" xfId="2527" xr:uid="{00000000-0005-0000-0000-000067010000}"/>
    <cellStyle name="20% - Accent5 4 2" xfId="2528" xr:uid="{00000000-0005-0000-0000-000068010000}"/>
    <cellStyle name="20% - Accent5 40" xfId="2529" xr:uid="{00000000-0005-0000-0000-000069010000}"/>
    <cellStyle name="20% - Accent5 41" xfId="2530" xr:uid="{00000000-0005-0000-0000-00006A010000}"/>
    <cellStyle name="20% - Accent5 42" xfId="2531" xr:uid="{00000000-0005-0000-0000-00006B010000}"/>
    <cellStyle name="20% - Accent5 43" xfId="2532" xr:uid="{00000000-0005-0000-0000-00006C010000}"/>
    <cellStyle name="20% - Accent5 44" xfId="2533" xr:uid="{00000000-0005-0000-0000-00006D010000}"/>
    <cellStyle name="20% - Accent5 45" xfId="2534" xr:uid="{00000000-0005-0000-0000-00006E010000}"/>
    <cellStyle name="20% - Accent5 46" xfId="2535" xr:uid="{00000000-0005-0000-0000-00006F010000}"/>
    <cellStyle name="20% - Accent5 47" xfId="2536" xr:uid="{00000000-0005-0000-0000-000070010000}"/>
    <cellStyle name="20% - Accent5 48" xfId="2537" xr:uid="{00000000-0005-0000-0000-000071010000}"/>
    <cellStyle name="20% - Accent5 49" xfId="2538" xr:uid="{00000000-0005-0000-0000-000072010000}"/>
    <cellStyle name="20% - Accent5 5" xfId="2539" xr:uid="{00000000-0005-0000-0000-000073010000}"/>
    <cellStyle name="20% - Accent5 50" xfId="2540" xr:uid="{00000000-0005-0000-0000-000074010000}"/>
    <cellStyle name="20% - Accent5 51" xfId="2541" xr:uid="{00000000-0005-0000-0000-000075010000}"/>
    <cellStyle name="20% - Accent5 52" xfId="2542" xr:uid="{00000000-0005-0000-0000-000076010000}"/>
    <cellStyle name="20% - Accent5 53" xfId="2543" xr:uid="{00000000-0005-0000-0000-000077010000}"/>
    <cellStyle name="20% - Accent5 54" xfId="2544" xr:uid="{00000000-0005-0000-0000-000078010000}"/>
    <cellStyle name="20% - Accent5 55" xfId="2545" xr:uid="{00000000-0005-0000-0000-000079010000}"/>
    <cellStyle name="20% - Accent5 56" xfId="2546" xr:uid="{00000000-0005-0000-0000-00007A010000}"/>
    <cellStyle name="20% - Accent5 57" xfId="2547" xr:uid="{00000000-0005-0000-0000-00007B010000}"/>
    <cellStyle name="20% - Accent5 6" xfId="2548" xr:uid="{00000000-0005-0000-0000-00007C010000}"/>
    <cellStyle name="20% - Accent5 7" xfId="2549" xr:uid="{00000000-0005-0000-0000-00007D010000}"/>
    <cellStyle name="20% - Accent5 8" xfId="2550" xr:uid="{00000000-0005-0000-0000-00007E010000}"/>
    <cellStyle name="20% - Accent5 9" xfId="2551" xr:uid="{00000000-0005-0000-0000-00007F010000}"/>
    <cellStyle name="20% - Accent6" xfId="27" builtinId="50" customBuiltin="1"/>
    <cellStyle name="20% - Accent6 10" xfId="2552" xr:uid="{00000000-0005-0000-0000-000081010000}"/>
    <cellStyle name="20% - Accent6 11" xfId="2553" xr:uid="{00000000-0005-0000-0000-000082010000}"/>
    <cellStyle name="20% - Accent6 12" xfId="2554" xr:uid="{00000000-0005-0000-0000-000083010000}"/>
    <cellStyle name="20% - Accent6 13" xfId="2555" xr:uid="{00000000-0005-0000-0000-000084010000}"/>
    <cellStyle name="20% - Accent6 14" xfId="2556" xr:uid="{00000000-0005-0000-0000-000085010000}"/>
    <cellStyle name="20% - Accent6 15" xfId="2557" xr:uid="{00000000-0005-0000-0000-000086010000}"/>
    <cellStyle name="20% - Accent6 16" xfId="2558" xr:uid="{00000000-0005-0000-0000-000087010000}"/>
    <cellStyle name="20% - Accent6 17" xfId="2559" xr:uid="{00000000-0005-0000-0000-000088010000}"/>
    <cellStyle name="20% - Accent6 18" xfId="2560" xr:uid="{00000000-0005-0000-0000-000089010000}"/>
    <cellStyle name="20% - Accent6 19" xfId="2561" xr:uid="{00000000-0005-0000-0000-00008A010000}"/>
    <cellStyle name="20% - Accent6 2" xfId="28" xr:uid="{00000000-0005-0000-0000-00008B010000}"/>
    <cellStyle name="20% - Accent6 2 2" xfId="29" xr:uid="{00000000-0005-0000-0000-00008C010000}"/>
    <cellStyle name="20% - Accent6 2 3" xfId="2562" xr:uid="{00000000-0005-0000-0000-00008D010000}"/>
    <cellStyle name="20% - Accent6 2 3 2" xfId="2563" xr:uid="{00000000-0005-0000-0000-00008E010000}"/>
    <cellStyle name="20% - Accent6 2 4" xfId="2564" xr:uid="{00000000-0005-0000-0000-00008F010000}"/>
    <cellStyle name="20% - Accent6 2 5" xfId="2565" xr:uid="{00000000-0005-0000-0000-000090010000}"/>
    <cellStyle name="20% - Accent6 2 6" xfId="2566" xr:uid="{00000000-0005-0000-0000-000091010000}"/>
    <cellStyle name="20% - Accent6 2 7" xfId="2567" xr:uid="{00000000-0005-0000-0000-000092010000}"/>
    <cellStyle name="20% - Accent6 20" xfId="2568" xr:uid="{00000000-0005-0000-0000-000093010000}"/>
    <cellStyle name="20% - Accent6 21" xfId="2569" xr:uid="{00000000-0005-0000-0000-000094010000}"/>
    <cellStyle name="20% - Accent6 22" xfId="2570" xr:uid="{00000000-0005-0000-0000-000095010000}"/>
    <cellStyle name="20% - Accent6 23" xfId="2571" xr:uid="{00000000-0005-0000-0000-000096010000}"/>
    <cellStyle name="20% - Accent6 24" xfId="2572" xr:uid="{00000000-0005-0000-0000-000097010000}"/>
    <cellStyle name="20% - Accent6 25" xfId="2573" xr:uid="{00000000-0005-0000-0000-000098010000}"/>
    <cellStyle name="20% - Accent6 26" xfId="2574" xr:uid="{00000000-0005-0000-0000-000099010000}"/>
    <cellStyle name="20% - Accent6 27" xfId="2575" xr:uid="{00000000-0005-0000-0000-00009A010000}"/>
    <cellStyle name="20% - Accent6 28" xfId="2576" xr:uid="{00000000-0005-0000-0000-00009B010000}"/>
    <cellStyle name="20% - Accent6 29" xfId="2577" xr:uid="{00000000-0005-0000-0000-00009C010000}"/>
    <cellStyle name="20% - Accent6 3" xfId="30" xr:uid="{00000000-0005-0000-0000-00009D010000}"/>
    <cellStyle name="20% - Accent6 3 2" xfId="31" xr:uid="{00000000-0005-0000-0000-00009E010000}"/>
    <cellStyle name="20% - Accent6 3 3" xfId="2578" xr:uid="{00000000-0005-0000-0000-00009F010000}"/>
    <cellStyle name="20% - Accent6 30" xfId="2579" xr:uid="{00000000-0005-0000-0000-0000A0010000}"/>
    <cellStyle name="20% - Accent6 31" xfId="2580" xr:uid="{00000000-0005-0000-0000-0000A1010000}"/>
    <cellStyle name="20% - Accent6 32" xfId="2581" xr:uid="{00000000-0005-0000-0000-0000A2010000}"/>
    <cellStyle name="20% - Accent6 33" xfId="2582" xr:uid="{00000000-0005-0000-0000-0000A3010000}"/>
    <cellStyle name="20% - Accent6 34" xfId="2583" xr:uid="{00000000-0005-0000-0000-0000A4010000}"/>
    <cellStyle name="20% - Accent6 35" xfId="2584" xr:uid="{00000000-0005-0000-0000-0000A5010000}"/>
    <cellStyle name="20% - Accent6 36" xfId="2585" xr:uid="{00000000-0005-0000-0000-0000A6010000}"/>
    <cellStyle name="20% - Accent6 37" xfId="2586" xr:uid="{00000000-0005-0000-0000-0000A7010000}"/>
    <cellStyle name="20% - Accent6 38" xfId="2587" xr:uid="{00000000-0005-0000-0000-0000A8010000}"/>
    <cellStyle name="20% - Accent6 39" xfId="2588" xr:uid="{00000000-0005-0000-0000-0000A9010000}"/>
    <cellStyle name="20% - Accent6 4" xfId="2589" xr:uid="{00000000-0005-0000-0000-0000AA010000}"/>
    <cellStyle name="20% - Accent6 4 2" xfId="2590" xr:uid="{00000000-0005-0000-0000-0000AB010000}"/>
    <cellStyle name="20% - Accent6 40" xfId="2591" xr:uid="{00000000-0005-0000-0000-0000AC010000}"/>
    <cellStyle name="20% - Accent6 41" xfId="2592" xr:uid="{00000000-0005-0000-0000-0000AD010000}"/>
    <cellStyle name="20% - Accent6 42" xfId="2593" xr:uid="{00000000-0005-0000-0000-0000AE010000}"/>
    <cellStyle name="20% - Accent6 43" xfId="2594" xr:uid="{00000000-0005-0000-0000-0000AF010000}"/>
    <cellStyle name="20% - Accent6 44" xfId="2595" xr:uid="{00000000-0005-0000-0000-0000B0010000}"/>
    <cellStyle name="20% - Accent6 45" xfId="2596" xr:uid="{00000000-0005-0000-0000-0000B1010000}"/>
    <cellStyle name="20% - Accent6 46" xfId="2597" xr:uid="{00000000-0005-0000-0000-0000B2010000}"/>
    <cellStyle name="20% - Accent6 47" xfId="2598" xr:uid="{00000000-0005-0000-0000-0000B3010000}"/>
    <cellStyle name="20% - Accent6 48" xfId="2599" xr:uid="{00000000-0005-0000-0000-0000B4010000}"/>
    <cellStyle name="20% - Accent6 49" xfId="2600" xr:uid="{00000000-0005-0000-0000-0000B5010000}"/>
    <cellStyle name="20% - Accent6 5" xfId="2601" xr:uid="{00000000-0005-0000-0000-0000B6010000}"/>
    <cellStyle name="20% - Accent6 50" xfId="2602" xr:uid="{00000000-0005-0000-0000-0000B7010000}"/>
    <cellStyle name="20% - Accent6 51" xfId="2603" xr:uid="{00000000-0005-0000-0000-0000B8010000}"/>
    <cellStyle name="20% - Accent6 52" xfId="2604" xr:uid="{00000000-0005-0000-0000-0000B9010000}"/>
    <cellStyle name="20% - Accent6 53" xfId="2605" xr:uid="{00000000-0005-0000-0000-0000BA010000}"/>
    <cellStyle name="20% - Accent6 54" xfId="2606" xr:uid="{00000000-0005-0000-0000-0000BB010000}"/>
    <cellStyle name="20% - Accent6 55" xfId="2607" xr:uid="{00000000-0005-0000-0000-0000BC010000}"/>
    <cellStyle name="20% - Accent6 56" xfId="2608" xr:uid="{00000000-0005-0000-0000-0000BD010000}"/>
    <cellStyle name="20% - Accent6 57" xfId="2609" xr:uid="{00000000-0005-0000-0000-0000BE010000}"/>
    <cellStyle name="20% - Accent6 6" xfId="2610" xr:uid="{00000000-0005-0000-0000-0000BF010000}"/>
    <cellStyle name="20% - Accent6 7" xfId="2611" xr:uid="{00000000-0005-0000-0000-0000C0010000}"/>
    <cellStyle name="20% - Accent6 8" xfId="2612" xr:uid="{00000000-0005-0000-0000-0000C1010000}"/>
    <cellStyle name="20% - Accent6 9" xfId="2613" xr:uid="{00000000-0005-0000-0000-0000C2010000}"/>
    <cellStyle name="20% - akcent 1 10" xfId="2614" xr:uid="{00000000-0005-0000-0000-0000C3010000}"/>
    <cellStyle name="20% - akcent 1 11" xfId="2615" xr:uid="{00000000-0005-0000-0000-0000C4010000}"/>
    <cellStyle name="20% - akcent 1 12" xfId="2616" xr:uid="{00000000-0005-0000-0000-0000C5010000}"/>
    <cellStyle name="20% - akcent 1 13" xfId="2617" xr:uid="{00000000-0005-0000-0000-0000C6010000}"/>
    <cellStyle name="20% - akcent 1 14" xfId="2618" xr:uid="{00000000-0005-0000-0000-0000C7010000}"/>
    <cellStyle name="20% - akcent 1 15" xfId="2619" xr:uid="{00000000-0005-0000-0000-0000C8010000}"/>
    <cellStyle name="20% - akcent 1 16" xfId="2620" xr:uid="{00000000-0005-0000-0000-0000C9010000}"/>
    <cellStyle name="20% - akcent 1 17" xfId="2621" xr:uid="{00000000-0005-0000-0000-0000CA010000}"/>
    <cellStyle name="20% - akcent 1 18" xfId="2622" xr:uid="{00000000-0005-0000-0000-0000CB010000}"/>
    <cellStyle name="20% - akcent 1 19" xfId="2623" xr:uid="{00000000-0005-0000-0000-0000CC010000}"/>
    <cellStyle name="20% - akcent 1 2" xfId="32" xr:uid="{00000000-0005-0000-0000-0000CD010000}"/>
    <cellStyle name="20% - akcent 1 2 10" xfId="10511" xr:uid="{00000000-0005-0000-0000-0000CE010000}"/>
    <cellStyle name="20% - akcent 1 2 2" xfId="33" xr:uid="{00000000-0005-0000-0000-0000CF010000}"/>
    <cellStyle name="20% - akcent 1 2 2 2" xfId="34" xr:uid="{00000000-0005-0000-0000-0000D0010000}"/>
    <cellStyle name="20% - akcent 1 2 2 2 2" xfId="35" xr:uid="{00000000-0005-0000-0000-0000D1010000}"/>
    <cellStyle name="20% - akcent 1 2 2 2 2 2" xfId="36" xr:uid="{00000000-0005-0000-0000-0000D2010000}"/>
    <cellStyle name="20% - akcent 1 2 2 2 3" xfId="37" xr:uid="{00000000-0005-0000-0000-0000D3010000}"/>
    <cellStyle name="20% - akcent 1 2 2 3" xfId="38" xr:uid="{00000000-0005-0000-0000-0000D4010000}"/>
    <cellStyle name="20% - akcent 1 2 2 3 2" xfId="39" xr:uid="{00000000-0005-0000-0000-0000D5010000}"/>
    <cellStyle name="20% - akcent 1 2 2 4" xfId="40" xr:uid="{00000000-0005-0000-0000-0000D6010000}"/>
    <cellStyle name="20% - akcent 1 2 2 5" xfId="2624" xr:uid="{00000000-0005-0000-0000-0000D7010000}"/>
    <cellStyle name="20% - akcent 1 2 2 6" xfId="10969" xr:uid="{00000000-0005-0000-0000-0000D8010000}"/>
    <cellStyle name="20% - akcent 1 2 2 7" xfId="10512" xr:uid="{00000000-0005-0000-0000-0000D9010000}"/>
    <cellStyle name="20% - akcent 1 2 3" xfId="41" xr:uid="{00000000-0005-0000-0000-0000DA010000}"/>
    <cellStyle name="20% - akcent 1 2 3 2" xfId="42" xr:uid="{00000000-0005-0000-0000-0000DB010000}"/>
    <cellStyle name="20% - akcent 1 2 3 2 2" xfId="43" xr:uid="{00000000-0005-0000-0000-0000DC010000}"/>
    <cellStyle name="20% - akcent 1 2 3 3" xfId="44" xr:uid="{00000000-0005-0000-0000-0000DD010000}"/>
    <cellStyle name="20% - akcent 1 2 3 4" xfId="2625" xr:uid="{00000000-0005-0000-0000-0000DE010000}"/>
    <cellStyle name="20% - akcent 1 2 4" xfId="45" xr:uid="{00000000-0005-0000-0000-0000DF010000}"/>
    <cellStyle name="20% - akcent 1 2 4 2" xfId="46" xr:uid="{00000000-0005-0000-0000-0000E0010000}"/>
    <cellStyle name="20% - akcent 1 2 4 3" xfId="2626" xr:uid="{00000000-0005-0000-0000-0000E1010000}"/>
    <cellStyle name="20% - akcent 1 2 5" xfId="47" xr:uid="{00000000-0005-0000-0000-0000E2010000}"/>
    <cellStyle name="20% - akcent 1 2 5 2" xfId="2627" xr:uid="{00000000-0005-0000-0000-0000E3010000}"/>
    <cellStyle name="20% - akcent 1 2 6" xfId="48" xr:uid="{00000000-0005-0000-0000-0000E4010000}"/>
    <cellStyle name="20% - akcent 1 2 6 2" xfId="2628" xr:uid="{00000000-0005-0000-0000-0000E5010000}"/>
    <cellStyle name="20% - akcent 1 2 7" xfId="2629" xr:uid="{00000000-0005-0000-0000-0000E6010000}"/>
    <cellStyle name="20% - akcent 1 2 8" xfId="2630" xr:uid="{00000000-0005-0000-0000-0000E7010000}"/>
    <cellStyle name="20% - akcent 1 2 9" xfId="10970" xr:uid="{00000000-0005-0000-0000-0000E8010000}"/>
    <cellStyle name="20% - akcent 1 20" xfId="2631" xr:uid="{00000000-0005-0000-0000-0000E9010000}"/>
    <cellStyle name="20% - akcent 1 21" xfId="2632" xr:uid="{00000000-0005-0000-0000-0000EA010000}"/>
    <cellStyle name="20% - akcent 1 22" xfId="2633" xr:uid="{00000000-0005-0000-0000-0000EB010000}"/>
    <cellStyle name="20% - akcent 1 23" xfId="2634" xr:uid="{00000000-0005-0000-0000-0000EC010000}"/>
    <cellStyle name="20% - akcent 1 24" xfId="2635" xr:uid="{00000000-0005-0000-0000-0000ED010000}"/>
    <cellStyle name="20% - akcent 1 25" xfId="2636" xr:uid="{00000000-0005-0000-0000-0000EE010000}"/>
    <cellStyle name="20% - akcent 1 26" xfId="2637" xr:uid="{00000000-0005-0000-0000-0000EF010000}"/>
    <cellStyle name="20% - akcent 1 27" xfId="2638" xr:uid="{00000000-0005-0000-0000-0000F0010000}"/>
    <cellStyle name="20% - akcent 1 28" xfId="2639" xr:uid="{00000000-0005-0000-0000-0000F1010000}"/>
    <cellStyle name="20% - akcent 1 29" xfId="2640" xr:uid="{00000000-0005-0000-0000-0000F2010000}"/>
    <cellStyle name="20% - akcent 1 3" xfId="49" xr:uid="{00000000-0005-0000-0000-0000F3010000}"/>
    <cellStyle name="20% - akcent 1 3 2" xfId="50" xr:uid="{00000000-0005-0000-0000-0000F4010000}"/>
    <cellStyle name="20% - akcent 1 3 2 2" xfId="51" xr:uid="{00000000-0005-0000-0000-0000F5010000}"/>
    <cellStyle name="20% - akcent 1 3 2 2 2" xfId="52" xr:uid="{00000000-0005-0000-0000-0000F6010000}"/>
    <cellStyle name="20% - akcent 1 3 2 3" xfId="53" xr:uid="{00000000-0005-0000-0000-0000F7010000}"/>
    <cellStyle name="20% - akcent 1 3 3" xfId="54" xr:uid="{00000000-0005-0000-0000-0000F8010000}"/>
    <cellStyle name="20% - akcent 1 3 3 2" xfId="55" xr:uid="{00000000-0005-0000-0000-0000F9010000}"/>
    <cellStyle name="20% - akcent 1 3 4" xfId="56" xr:uid="{00000000-0005-0000-0000-0000FA010000}"/>
    <cellStyle name="20% - akcent 1 3 5" xfId="2641" xr:uid="{00000000-0005-0000-0000-0000FB010000}"/>
    <cellStyle name="20% - akcent 1 3 6" xfId="10968" xr:uid="{00000000-0005-0000-0000-0000FC010000}"/>
    <cellStyle name="20% - akcent 1 3 7" xfId="10513" xr:uid="{00000000-0005-0000-0000-0000FD010000}"/>
    <cellStyle name="20% - akcent 1 30" xfId="2642" xr:uid="{00000000-0005-0000-0000-0000FE010000}"/>
    <cellStyle name="20% - akcent 1 31" xfId="2643" xr:uid="{00000000-0005-0000-0000-0000FF010000}"/>
    <cellStyle name="20% - akcent 1 32" xfId="2644" xr:uid="{00000000-0005-0000-0000-000000020000}"/>
    <cellStyle name="20% - akcent 1 33" xfId="2645" xr:uid="{00000000-0005-0000-0000-000001020000}"/>
    <cellStyle name="20% - akcent 1 34" xfId="2646" xr:uid="{00000000-0005-0000-0000-000002020000}"/>
    <cellStyle name="20% - akcent 1 35" xfId="2647" xr:uid="{00000000-0005-0000-0000-000003020000}"/>
    <cellStyle name="20% - akcent 1 36" xfId="2648" xr:uid="{00000000-0005-0000-0000-000004020000}"/>
    <cellStyle name="20% - akcent 1 37" xfId="2649" xr:uid="{00000000-0005-0000-0000-000005020000}"/>
    <cellStyle name="20% - akcent 1 38" xfId="2650" xr:uid="{00000000-0005-0000-0000-000006020000}"/>
    <cellStyle name="20% - akcent 1 39" xfId="2651" xr:uid="{00000000-0005-0000-0000-000007020000}"/>
    <cellStyle name="20% - akcent 1 4" xfId="57" xr:uid="{00000000-0005-0000-0000-000008020000}"/>
    <cellStyle name="20% - akcent 1 4 2" xfId="58" xr:uid="{00000000-0005-0000-0000-000009020000}"/>
    <cellStyle name="20% - akcent 1 4 2 2" xfId="59" xr:uid="{00000000-0005-0000-0000-00000A020000}"/>
    <cellStyle name="20% - akcent 1 4 3" xfId="60" xr:uid="{00000000-0005-0000-0000-00000B020000}"/>
    <cellStyle name="20% - akcent 1 4 4" xfId="2652" xr:uid="{00000000-0005-0000-0000-00000C020000}"/>
    <cellStyle name="20% - akcent 1 4 5" xfId="10930" xr:uid="{00000000-0005-0000-0000-00000D020000}"/>
    <cellStyle name="20% - akcent 1 4 6" xfId="10514" xr:uid="{00000000-0005-0000-0000-00000E020000}"/>
    <cellStyle name="20% - akcent 1 40" xfId="2653" xr:uid="{00000000-0005-0000-0000-00000F020000}"/>
    <cellStyle name="20% - akcent 1 41" xfId="2654" xr:uid="{00000000-0005-0000-0000-000010020000}"/>
    <cellStyle name="20% - akcent 1 42" xfId="2655" xr:uid="{00000000-0005-0000-0000-000011020000}"/>
    <cellStyle name="20% - akcent 1 43" xfId="2656" xr:uid="{00000000-0005-0000-0000-000012020000}"/>
    <cellStyle name="20% - akcent 1 44" xfId="2657" xr:uid="{00000000-0005-0000-0000-000013020000}"/>
    <cellStyle name="20% - akcent 1 45" xfId="2658" xr:uid="{00000000-0005-0000-0000-000014020000}"/>
    <cellStyle name="20% - akcent 1 46" xfId="2659" xr:uid="{00000000-0005-0000-0000-000015020000}"/>
    <cellStyle name="20% - akcent 1 47" xfId="2660" xr:uid="{00000000-0005-0000-0000-000016020000}"/>
    <cellStyle name="20% - akcent 1 48" xfId="2661" xr:uid="{00000000-0005-0000-0000-000017020000}"/>
    <cellStyle name="20% - akcent 1 49" xfId="2662" xr:uid="{00000000-0005-0000-0000-000018020000}"/>
    <cellStyle name="20% - akcent 1 5" xfId="61" xr:uid="{00000000-0005-0000-0000-000019020000}"/>
    <cellStyle name="20% - akcent 1 5 2" xfId="2663" xr:uid="{00000000-0005-0000-0000-00001A020000}"/>
    <cellStyle name="20% - akcent 1 50" xfId="2664" xr:uid="{00000000-0005-0000-0000-00001B020000}"/>
    <cellStyle name="20% - akcent 1 51" xfId="2665" xr:uid="{00000000-0005-0000-0000-00001C020000}"/>
    <cellStyle name="20% - akcent 1 52" xfId="2666" xr:uid="{00000000-0005-0000-0000-00001D020000}"/>
    <cellStyle name="20% - akcent 1 53" xfId="2667" xr:uid="{00000000-0005-0000-0000-00001E020000}"/>
    <cellStyle name="20% - akcent 1 54" xfId="2668" xr:uid="{00000000-0005-0000-0000-00001F020000}"/>
    <cellStyle name="20% - akcent 1 55" xfId="2669" xr:uid="{00000000-0005-0000-0000-000020020000}"/>
    <cellStyle name="20% - akcent 1 56" xfId="2670" xr:uid="{00000000-0005-0000-0000-000021020000}"/>
    <cellStyle name="20% - akcent 1 57" xfId="2671" xr:uid="{00000000-0005-0000-0000-000022020000}"/>
    <cellStyle name="20% - akcent 1 58" xfId="2672" xr:uid="{00000000-0005-0000-0000-000023020000}"/>
    <cellStyle name="20% - akcent 1 59" xfId="2673" xr:uid="{00000000-0005-0000-0000-000024020000}"/>
    <cellStyle name="20% - akcent 1 6" xfId="62" xr:uid="{00000000-0005-0000-0000-000025020000}"/>
    <cellStyle name="20% - akcent 1 6 2" xfId="2674" xr:uid="{00000000-0005-0000-0000-000026020000}"/>
    <cellStyle name="20% - akcent 1 7" xfId="2675" xr:uid="{00000000-0005-0000-0000-000027020000}"/>
    <cellStyle name="20% - akcent 1 8" xfId="2676" xr:uid="{00000000-0005-0000-0000-000028020000}"/>
    <cellStyle name="20% - akcent 1 9" xfId="2677" xr:uid="{00000000-0005-0000-0000-000029020000}"/>
    <cellStyle name="20% - akcent 2 10" xfId="2678" xr:uid="{00000000-0005-0000-0000-00002A020000}"/>
    <cellStyle name="20% - akcent 2 11" xfId="2679" xr:uid="{00000000-0005-0000-0000-00002B020000}"/>
    <cellStyle name="20% - akcent 2 12" xfId="2680" xr:uid="{00000000-0005-0000-0000-00002C020000}"/>
    <cellStyle name="20% - akcent 2 13" xfId="2681" xr:uid="{00000000-0005-0000-0000-00002D020000}"/>
    <cellStyle name="20% - akcent 2 14" xfId="2682" xr:uid="{00000000-0005-0000-0000-00002E020000}"/>
    <cellStyle name="20% - akcent 2 15" xfId="2683" xr:uid="{00000000-0005-0000-0000-00002F020000}"/>
    <cellStyle name="20% - akcent 2 16" xfId="2684" xr:uid="{00000000-0005-0000-0000-000030020000}"/>
    <cellStyle name="20% - akcent 2 17" xfId="2685" xr:uid="{00000000-0005-0000-0000-000031020000}"/>
    <cellStyle name="20% - akcent 2 18" xfId="2686" xr:uid="{00000000-0005-0000-0000-000032020000}"/>
    <cellStyle name="20% - akcent 2 19" xfId="2687" xr:uid="{00000000-0005-0000-0000-000033020000}"/>
    <cellStyle name="20% - akcent 2 2" xfId="63" xr:uid="{00000000-0005-0000-0000-000034020000}"/>
    <cellStyle name="20% - akcent 2 2 10" xfId="10515" xr:uid="{00000000-0005-0000-0000-000035020000}"/>
    <cellStyle name="20% - akcent 2 2 2" xfId="64" xr:uid="{00000000-0005-0000-0000-000036020000}"/>
    <cellStyle name="20% - akcent 2 2 2 2" xfId="65" xr:uid="{00000000-0005-0000-0000-000037020000}"/>
    <cellStyle name="20% - akcent 2 2 2 2 2" xfId="66" xr:uid="{00000000-0005-0000-0000-000038020000}"/>
    <cellStyle name="20% - akcent 2 2 2 2 2 2" xfId="67" xr:uid="{00000000-0005-0000-0000-000039020000}"/>
    <cellStyle name="20% - akcent 2 2 2 2 3" xfId="68" xr:uid="{00000000-0005-0000-0000-00003A020000}"/>
    <cellStyle name="20% - akcent 2 2 2 3" xfId="69" xr:uid="{00000000-0005-0000-0000-00003B020000}"/>
    <cellStyle name="20% - akcent 2 2 2 3 2" xfId="70" xr:uid="{00000000-0005-0000-0000-00003C020000}"/>
    <cellStyle name="20% - akcent 2 2 2 4" xfId="71" xr:uid="{00000000-0005-0000-0000-00003D020000}"/>
    <cellStyle name="20% - akcent 2 2 2 5" xfId="2688" xr:uid="{00000000-0005-0000-0000-00003E020000}"/>
    <cellStyle name="20% - akcent 2 2 2 6" xfId="10966" xr:uid="{00000000-0005-0000-0000-00003F020000}"/>
    <cellStyle name="20% - akcent 2 2 2 7" xfId="10516" xr:uid="{00000000-0005-0000-0000-000040020000}"/>
    <cellStyle name="20% - akcent 2 2 3" xfId="72" xr:uid="{00000000-0005-0000-0000-000041020000}"/>
    <cellStyle name="20% - akcent 2 2 3 2" xfId="73" xr:uid="{00000000-0005-0000-0000-000042020000}"/>
    <cellStyle name="20% - akcent 2 2 3 2 2" xfId="74" xr:uid="{00000000-0005-0000-0000-000043020000}"/>
    <cellStyle name="20% - akcent 2 2 3 3" xfId="75" xr:uid="{00000000-0005-0000-0000-000044020000}"/>
    <cellStyle name="20% - akcent 2 2 3 4" xfId="2689" xr:uid="{00000000-0005-0000-0000-000045020000}"/>
    <cellStyle name="20% - akcent 2 2 4" xfId="76" xr:uid="{00000000-0005-0000-0000-000046020000}"/>
    <cellStyle name="20% - akcent 2 2 4 2" xfId="77" xr:uid="{00000000-0005-0000-0000-000047020000}"/>
    <cellStyle name="20% - akcent 2 2 4 3" xfId="2690" xr:uid="{00000000-0005-0000-0000-000048020000}"/>
    <cellStyle name="20% - akcent 2 2 5" xfId="78" xr:uid="{00000000-0005-0000-0000-000049020000}"/>
    <cellStyle name="20% - akcent 2 2 5 2" xfId="2691" xr:uid="{00000000-0005-0000-0000-00004A020000}"/>
    <cellStyle name="20% - akcent 2 2 6" xfId="79" xr:uid="{00000000-0005-0000-0000-00004B020000}"/>
    <cellStyle name="20% - akcent 2 2 6 2" xfId="2692" xr:uid="{00000000-0005-0000-0000-00004C020000}"/>
    <cellStyle name="20% - akcent 2 2 7" xfId="2693" xr:uid="{00000000-0005-0000-0000-00004D020000}"/>
    <cellStyle name="20% - akcent 2 2 8" xfId="2694" xr:uid="{00000000-0005-0000-0000-00004E020000}"/>
    <cellStyle name="20% - akcent 2 2 9" xfId="10967" xr:uid="{00000000-0005-0000-0000-00004F020000}"/>
    <cellStyle name="20% - akcent 2 20" xfId="2695" xr:uid="{00000000-0005-0000-0000-000050020000}"/>
    <cellStyle name="20% - akcent 2 21" xfId="2696" xr:uid="{00000000-0005-0000-0000-000051020000}"/>
    <cellStyle name="20% - akcent 2 22" xfId="2697" xr:uid="{00000000-0005-0000-0000-000052020000}"/>
    <cellStyle name="20% - akcent 2 23" xfId="2698" xr:uid="{00000000-0005-0000-0000-000053020000}"/>
    <cellStyle name="20% - akcent 2 24" xfId="2699" xr:uid="{00000000-0005-0000-0000-000054020000}"/>
    <cellStyle name="20% - akcent 2 25" xfId="2700" xr:uid="{00000000-0005-0000-0000-000055020000}"/>
    <cellStyle name="20% - akcent 2 26" xfId="2701" xr:uid="{00000000-0005-0000-0000-000056020000}"/>
    <cellStyle name="20% - akcent 2 27" xfId="2702" xr:uid="{00000000-0005-0000-0000-000057020000}"/>
    <cellStyle name="20% - akcent 2 28" xfId="2703" xr:uid="{00000000-0005-0000-0000-000058020000}"/>
    <cellStyle name="20% - akcent 2 29" xfId="2704" xr:uid="{00000000-0005-0000-0000-000059020000}"/>
    <cellStyle name="20% - akcent 2 3" xfId="80" xr:uid="{00000000-0005-0000-0000-00005A020000}"/>
    <cellStyle name="20% - akcent 2 3 2" xfId="81" xr:uid="{00000000-0005-0000-0000-00005B020000}"/>
    <cellStyle name="20% - akcent 2 3 2 2" xfId="82" xr:uid="{00000000-0005-0000-0000-00005C020000}"/>
    <cellStyle name="20% - akcent 2 3 2 2 2" xfId="83" xr:uid="{00000000-0005-0000-0000-00005D020000}"/>
    <cellStyle name="20% - akcent 2 3 2 3" xfId="84" xr:uid="{00000000-0005-0000-0000-00005E020000}"/>
    <cellStyle name="20% - akcent 2 3 3" xfId="85" xr:uid="{00000000-0005-0000-0000-00005F020000}"/>
    <cellStyle name="20% - akcent 2 3 3 2" xfId="86" xr:uid="{00000000-0005-0000-0000-000060020000}"/>
    <cellStyle name="20% - akcent 2 3 4" xfId="87" xr:uid="{00000000-0005-0000-0000-000061020000}"/>
    <cellStyle name="20% - akcent 2 3 5" xfId="2705" xr:uid="{00000000-0005-0000-0000-000062020000}"/>
    <cellStyle name="20% - akcent 2 3 6" xfId="10937" xr:uid="{00000000-0005-0000-0000-000063020000}"/>
    <cellStyle name="20% - akcent 2 3 7" xfId="10517" xr:uid="{00000000-0005-0000-0000-000064020000}"/>
    <cellStyle name="20% - akcent 2 30" xfId="2706" xr:uid="{00000000-0005-0000-0000-000065020000}"/>
    <cellStyle name="20% - akcent 2 31" xfId="2707" xr:uid="{00000000-0005-0000-0000-000066020000}"/>
    <cellStyle name="20% - akcent 2 32" xfId="2708" xr:uid="{00000000-0005-0000-0000-000067020000}"/>
    <cellStyle name="20% - akcent 2 33" xfId="2709" xr:uid="{00000000-0005-0000-0000-000068020000}"/>
    <cellStyle name="20% - akcent 2 34" xfId="2710" xr:uid="{00000000-0005-0000-0000-000069020000}"/>
    <cellStyle name="20% - akcent 2 35" xfId="2711" xr:uid="{00000000-0005-0000-0000-00006A020000}"/>
    <cellStyle name="20% - akcent 2 36" xfId="2712" xr:uid="{00000000-0005-0000-0000-00006B020000}"/>
    <cellStyle name="20% - akcent 2 37" xfId="2713" xr:uid="{00000000-0005-0000-0000-00006C020000}"/>
    <cellStyle name="20% - akcent 2 38" xfId="2714" xr:uid="{00000000-0005-0000-0000-00006D020000}"/>
    <cellStyle name="20% - akcent 2 39" xfId="2715" xr:uid="{00000000-0005-0000-0000-00006E020000}"/>
    <cellStyle name="20% - akcent 2 4" xfId="88" xr:uid="{00000000-0005-0000-0000-00006F020000}"/>
    <cellStyle name="20% - akcent 2 4 2" xfId="89" xr:uid="{00000000-0005-0000-0000-000070020000}"/>
    <cellStyle name="20% - akcent 2 4 2 2" xfId="90" xr:uid="{00000000-0005-0000-0000-000071020000}"/>
    <cellStyle name="20% - akcent 2 4 3" xfId="91" xr:uid="{00000000-0005-0000-0000-000072020000}"/>
    <cellStyle name="20% - akcent 2 4 4" xfId="2716" xr:uid="{00000000-0005-0000-0000-000073020000}"/>
    <cellStyle name="20% - akcent 2 4 5" xfId="10965" xr:uid="{00000000-0005-0000-0000-000074020000}"/>
    <cellStyle name="20% - akcent 2 4 6" xfId="10518" xr:uid="{00000000-0005-0000-0000-000075020000}"/>
    <cellStyle name="20% - akcent 2 40" xfId="2717" xr:uid="{00000000-0005-0000-0000-000076020000}"/>
    <cellStyle name="20% - akcent 2 41" xfId="2718" xr:uid="{00000000-0005-0000-0000-000077020000}"/>
    <cellStyle name="20% - akcent 2 42" xfId="2719" xr:uid="{00000000-0005-0000-0000-000078020000}"/>
    <cellStyle name="20% - akcent 2 43" xfId="2720" xr:uid="{00000000-0005-0000-0000-000079020000}"/>
    <cellStyle name="20% - akcent 2 44" xfId="2721" xr:uid="{00000000-0005-0000-0000-00007A020000}"/>
    <cellStyle name="20% - akcent 2 45" xfId="2722" xr:uid="{00000000-0005-0000-0000-00007B020000}"/>
    <cellStyle name="20% - akcent 2 46" xfId="2723" xr:uid="{00000000-0005-0000-0000-00007C020000}"/>
    <cellStyle name="20% - akcent 2 47" xfId="2724" xr:uid="{00000000-0005-0000-0000-00007D020000}"/>
    <cellStyle name="20% - akcent 2 48" xfId="2725" xr:uid="{00000000-0005-0000-0000-00007E020000}"/>
    <cellStyle name="20% - akcent 2 49" xfId="2726" xr:uid="{00000000-0005-0000-0000-00007F020000}"/>
    <cellStyle name="20% - akcent 2 5" xfId="92" xr:uid="{00000000-0005-0000-0000-000080020000}"/>
    <cellStyle name="20% - akcent 2 5 2" xfId="2727" xr:uid="{00000000-0005-0000-0000-000081020000}"/>
    <cellStyle name="20% - akcent 2 50" xfId="2728" xr:uid="{00000000-0005-0000-0000-000082020000}"/>
    <cellStyle name="20% - akcent 2 51" xfId="2729" xr:uid="{00000000-0005-0000-0000-000083020000}"/>
    <cellStyle name="20% - akcent 2 52" xfId="2730" xr:uid="{00000000-0005-0000-0000-000084020000}"/>
    <cellStyle name="20% - akcent 2 53" xfId="2731" xr:uid="{00000000-0005-0000-0000-000085020000}"/>
    <cellStyle name="20% - akcent 2 54" xfId="2732" xr:uid="{00000000-0005-0000-0000-000086020000}"/>
    <cellStyle name="20% - akcent 2 55" xfId="2733" xr:uid="{00000000-0005-0000-0000-000087020000}"/>
    <cellStyle name="20% - akcent 2 56" xfId="2734" xr:uid="{00000000-0005-0000-0000-000088020000}"/>
    <cellStyle name="20% - akcent 2 57" xfId="2735" xr:uid="{00000000-0005-0000-0000-000089020000}"/>
    <cellStyle name="20% - akcent 2 58" xfId="2736" xr:uid="{00000000-0005-0000-0000-00008A020000}"/>
    <cellStyle name="20% - akcent 2 59" xfId="2737" xr:uid="{00000000-0005-0000-0000-00008B020000}"/>
    <cellStyle name="20% - akcent 2 6" xfId="93" xr:uid="{00000000-0005-0000-0000-00008C020000}"/>
    <cellStyle name="20% - akcent 2 6 2" xfId="2738" xr:uid="{00000000-0005-0000-0000-00008D020000}"/>
    <cellStyle name="20% - akcent 2 7" xfId="2739" xr:uid="{00000000-0005-0000-0000-00008E020000}"/>
    <cellStyle name="20% - akcent 2 8" xfId="2740" xr:uid="{00000000-0005-0000-0000-00008F020000}"/>
    <cellStyle name="20% - akcent 2 9" xfId="2741" xr:uid="{00000000-0005-0000-0000-000090020000}"/>
    <cellStyle name="20% - akcent 3 10" xfId="2742" xr:uid="{00000000-0005-0000-0000-000091020000}"/>
    <cellStyle name="20% - akcent 3 11" xfId="2743" xr:uid="{00000000-0005-0000-0000-000092020000}"/>
    <cellStyle name="20% - akcent 3 12" xfId="2744" xr:uid="{00000000-0005-0000-0000-000093020000}"/>
    <cellStyle name="20% - akcent 3 13" xfId="2745" xr:uid="{00000000-0005-0000-0000-000094020000}"/>
    <cellStyle name="20% - akcent 3 14" xfId="2746" xr:uid="{00000000-0005-0000-0000-000095020000}"/>
    <cellStyle name="20% - akcent 3 15" xfId="2747" xr:uid="{00000000-0005-0000-0000-000096020000}"/>
    <cellStyle name="20% - akcent 3 16" xfId="2748" xr:uid="{00000000-0005-0000-0000-000097020000}"/>
    <cellStyle name="20% - akcent 3 17" xfId="2749" xr:uid="{00000000-0005-0000-0000-000098020000}"/>
    <cellStyle name="20% - akcent 3 18" xfId="2750" xr:uid="{00000000-0005-0000-0000-000099020000}"/>
    <cellStyle name="20% - akcent 3 19" xfId="2751" xr:uid="{00000000-0005-0000-0000-00009A020000}"/>
    <cellStyle name="20% - akcent 3 2" xfId="94" xr:uid="{00000000-0005-0000-0000-00009B020000}"/>
    <cellStyle name="20% - akcent 3 2 10" xfId="10519" xr:uid="{00000000-0005-0000-0000-00009C020000}"/>
    <cellStyle name="20% - akcent 3 2 2" xfId="95" xr:uid="{00000000-0005-0000-0000-00009D020000}"/>
    <cellStyle name="20% - akcent 3 2 2 2" xfId="96" xr:uid="{00000000-0005-0000-0000-00009E020000}"/>
    <cellStyle name="20% - akcent 3 2 2 2 2" xfId="97" xr:uid="{00000000-0005-0000-0000-00009F020000}"/>
    <cellStyle name="20% - akcent 3 2 2 2 2 2" xfId="98" xr:uid="{00000000-0005-0000-0000-0000A0020000}"/>
    <cellStyle name="20% - akcent 3 2 2 2 3" xfId="99" xr:uid="{00000000-0005-0000-0000-0000A1020000}"/>
    <cellStyle name="20% - akcent 3 2 2 3" xfId="100" xr:uid="{00000000-0005-0000-0000-0000A2020000}"/>
    <cellStyle name="20% - akcent 3 2 2 3 2" xfId="101" xr:uid="{00000000-0005-0000-0000-0000A3020000}"/>
    <cellStyle name="20% - akcent 3 2 2 4" xfId="102" xr:uid="{00000000-0005-0000-0000-0000A4020000}"/>
    <cellStyle name="20% - akcent 3 2 2 5" xfId="2752" xr:uid="{00000000-0005-0000-0000-0000A5020000}"/>
    <cellStyle name="20% - akcent 3 2 2 6" xfId="10934" xr:uid="{00000000-0005-0000-0000-0000A6020000}"/>
    <cellStyle name="20% - akcent 3 2 2 7" xfId="10520" xr:uid="{00000000-0005-0000-0000-0000A7020000}"/>
    <cellStyle name="20% - akcent 3 2 3" xfId="103" xr:uid="{00000000-0005-0000-0000-0000A8020000}"/>
    <cellStyle name="20% - akcent 3 2 3 2" xfId="104" xr:uid="{00000000-0005-0000-0000-0000A9020000}"/>
    <cellStyle name="20% - akcent 3 2 3 2 2" xfId="105" xr:uid="{00000000-0005-0000-0000-0000AA020000}"/>
    <cellStyle name="20% - akcent 3 2 3 3" xfId="106" xr:uid="{00000000-0005-0000-0000-0000AB020000}"/>
    <cellStyle name="20% - akcent 3 2 3 4" xfId="2753" xr:uid="{00000000-0005-0000-0000-0000AC020000}"/>
    <cellStyle name="20% - akcent 3 2 4" xfId="107" xr:uid="{00000000-0005-0000-0000-0000AD020000}"/>
    <cellStyle name="20% - akcent 3 2 4 2" xfId="108" xr:uid="{00000000-0005-0000-0000-0000AE020000}"/>
    <cellStyle name="20% - akcent 3 2 4 3" xfId="2754" xr:uid="{00000000-0005-0000-0000-0000AF020000}"/>
    <cellStyle name="20% - akcent 3 2 5" xfId="109" xr:uid="{00000000-0005-0000-0000-0000B0020000}"/>
    <cellStyle name="20% - akcent 3 2 5 2" xfId="2755" xr:uid="{00000000-0005-0000-0000-0000B1020000}"/>
    <cellStyle name="20% - akcent 3 2 6" xfId="110" xr:uid="{00000000-0005-0000-0000-0000B2020000}"/>
    <cellStyle name="20% - akcent 3 2 6 2" xfId="2756" xr:uid="{00000000-0005-0000-0000-0000B3020000}"/>
    <cellStyle name="20% - akcent 3 2 7" xfId="2757" xr:uid="{00000000-0005-0000-0000-0000B4020000}"/>
    <cellStyle name="20% - akcent 3 2 8" xfId="2758" xr:uid="{00000000-0005-0000-0000-0000B5020000}"/>
    <cellStyle name="20% - akcent 3 2 9" xfId="10964" xr:uid="{00000000-0005-0000-0000-0000B6020000}"/>
    <cellStyle name="20% - akcent 3 20" xfId="2759" xr:uid="{00000000-0005-0000-0000-0000B7020000}"/>
    <cellStyle name="20% - akcent 3 21" xfId="2760" xr:uid="{00000000-0005-0000-0000-0000B8020000}"/>
    <cellStyle name="20% - akcent 3 22" xfId="2761" xr:uid="{00000000-0005-0000-0000-0000B9020000}"/>
    <cellStyle name="20% - akcent 3 23" xfId="2762" xr:uid="{00000000-0005-0000-0000-0000BA020000}"/>
    <cellStyle name="20% - akcent 3 24" xfId="2763" xr:uid="{00000000-0005-0000-0000-0000BB020000}"/>
    <cellStyle name="20% - akcent 3 25" xfId="2764" xr:uid="{00000000-0005-0000-0000-0000BC020000}"/>
    <cellStyle name="20% - akcent 3 26" xfId="2765" xr:uid="{00000000-0005-0000-0000-0000BD020000}"/>
    <cellStyle name="20% - akcent 3 27" xfId="2766" xr:uid="{00000000-0005-0000-0000-0000BE020000}"/>
    <cellStyle name="20% - akcent 3 28" xfId="2767" xr:uid="{00000000-0005-0000-0000-0000BF020000}"/>
    <cellStyle name="20% - akcent 3 29" xfId="2768" xr:uid="{00000000-0005-0000-0000-0000C0020000}"/>
    <cellStyle name="20% - akcent 3 3" xfId="111" xr:uid="{00000000-0005-0000-0000-0000C1020000}"/>
    <cellStyle name="20% - akcent 3 3 2" xfId="112" xr:uid="{00000000-0005-0000-0000-0000C2020000}"/>
    <cellStyle name="20% - akcent 3 3 2 2" xfId="113" xr:uid="{00000000-0005-0000-0000-0000C3020000}"/>
    <cellStyle name="20% - akcent 3 3 2 2 2" xfId="114" xr:uid="{00000000-0005-0000-0000-0000C4020000}"/>
    <cellStyle name="20% - akcent 3 3 2 3" xfId="115" xr:uid="{00000000-0005-0000-0000-0000C5020000}"/>
    <cellStyle name="20% - akcent 3 3 3" xfId="116" xr:uid="{00000000-0005-0000-0000-0000C6020000}"/>
    <cellStyle name="20% - akcent 3 3 3 2" xfId="117" xr:uid="{00000000-0005-0000-0000-0000C7020000}"/>
    <cellStyle name="20% - akcent 3 3 4" xfId="118" xr:uid="{00000000-0005-0000-0000-0000C8020000}"/>
    <cellStyle name="20% - akcent 3 3 5" xfId="2769" xr:uid="{00000000-0005-0000-0000-0000C9020000}"/>
    <cellStyle name="20% - akcent 3 3 6" xfId="10963" xr:uid="{00000000-0005-0000-0000-0000CA020000}"/>
    <cellStyle name="20% - akcent 3 3 7" xfId="10521" xr:uid="{00000000-0005-0000-0000-0000CB020000}"/>
    <cellStyle name="20% - akcent 3 30" xfId="2770" xr:uid="{00000000-0005-0000-0000-0000CC020000}"/>
    <cellStyle name="20% - akcent 3 31" xfId="2771" xr:uid="{00000000-0005-0000-0000-0000CD020000}"/>
    <cellStyle name="20% - akcent 3 32" xfId="2772" xr:uid="{00000000-0005-0000-0000-0000CE020000}"/>
    <cellStyle name="20% - akcent 3 33" xfId="2773" xr:uid="{00000000-0005-0000-0000-0000CF020000}"/>
    <cellStyle name="20% - akcent 3 34" xfId="2774" xr:uid="{00000000-0005-0000-0000-0000D0020000}"/>
    <cellStyle name="20% - akcent 3 35" xfId="2775" xr:uid="{00000000-0005-0000-0000-0000D1020000}"/>
    <cellStyle name="20% - akcent 3 36" xfId="2776" xr:uid="{00000000-0005-0000-0000-0000D2020000}"/>
    <cellStyle name="20% - akcent 3 37" xfId="2777" xr:uid="{00000000-0005-0000-0000-0000D3020000}"/>
    <cellStyle name="20% - akcent 3 38" xfId="2778" xr:uid="{00000000-0005-0000-0000-0000D4020000}"/>
    <cellStyle name="20% - akcent 3 39" xfId="2779" xr:uid="{00000000-0005-0000-0000-0000D5020000}"/>
    <cellStyle name="20% - akcent 3 4" xfId="119" xr:uid="{00000000-0005-0000-0000-0000D6020000}"/>
    <cellStyle name="20% - akcent 3 4 2" xfId="120" xr:uid="{00000000-0005-0000-0000-0000D7020000}"/>
    <cellStyle name="20% - akcent 3 4 2 2" xfId="121" xr:uid="{00000000-0005-0000-0000-0000D8020000}"/>
    <cellStyle name="20% - akcent 3 4 3" xfId="122" xr:uid="{00000000-0005-0000-0000-0000D9020000}"/>
    <cellStyle name="20% - akcent 3 4 4" xfId="2780" xr:uid="{00000000-0005-0000-0000-0000DA020000}"/>
    <cellStyle name="20% - akcent 3 4 5" xfId="10933" xr:uid="{00000000-0005-0000-0000-0000DB020000}"/>
    <cellStyle name="20% - akcent 3 4 6" xfId="10522" xr:uid="{00000000-0005-0000-0000-0000DC020000}"/>
    <cellStyle name="20% - akcent 3 40" xfId="2781" xr:uid="{00000000-0005-0000-0000-0000DD020000}"/>
    <cellStyle name="20% - akcent 3 41" xfId="2782" xr:uid="{00000000-0005-0000-0000-0000DE020000}"/>
    <cellStyle name="20% - akcent 3 42" xfId="2783" xr:uid="{00000000-0005-0000-0000-0000DF020000}"/>
    <cellStyle name="20% - akcent 3 43" xfId="2784" xr:uid="{00000000-0005-0000-0000-0000E0020000}"/>
    <cellStyle name="20% - akcent 3 44" xfId="2785" xr:uid="{00000000-0005-0000-0000-0000E1020000}"/>
    <cellStyle name="20% - akcent 3 45" xfId="2786" xr:uid="{00000000-0005-0000-0000-0000E2020000}"/>
    <cellStyle name="20% - akcent 3 46" xfId="2787" xr:uid="{00000000-0005-0000-0000-0000E3020000}"/>
    <cellStyle name="20% - akcent 3 47" xfId="2788" xr:uid="{00000000-0005-0000-0000-0000E4020000}"/>
    <cellStyle name="20% - akcent 3 48" xfId="2789" xr:uid="{00000000-0005-0000-0000-0000E5020000}"/>
    <cellStyle name="20% - akcent 3 49" xfId="2790" xr:uid="{00000000-0005-0000-0000-0000E6020000}"/>
    <cellStyle name="20% - akcent 3 5" xfId="123" xr:uid="{00000000-0005-0000-0000-0000E7020000}"/>
    <cellStyle name="20% - akcent 3 5 2" xfId="2791" xr:uid="{00000000-0005-0000-0000-0000E8020000}"/>
    <cellStyle name="20% - akcent 3 50" xfId="2792" xr:uid="{00000000-0005-0000-0000-0000E9020000}"/>
    <cellStyle name="20% - akcent 3 51" xfId="2793" xr:uid="{00000000-0005-0000-0000-0000EA020000}"/>
    <cellStyle name="20% - akcent 3 52" xfId="2794" xr:uid="{00000000-0005-0000-0000-0000EB020000}"/>
    <cellStyle name="20% - akcent 3 53" xfId="2795" xr:uid="{00000000-0005-0000-0000-0000EC020000}"/>
    <cellStyle name="20% - akcent 3 54" xfId="2796" xr:uid="{00000000-0005-0000-0000-0000ED020000}"/>
    <cellStyle name="20% - akcent 3 55" xfId="2797" xr:uid="{00000000-0005-0000-0000-0000EE020000}"/>
    <cellStyle name="20% - akcent 3 56" xfId="2798" xr:uid="{00000000-0005-0000-0000-0000EF020000}"/>
    <cellStyle name="20% - akcent 3 57" xfId="2799" xr:uid="{00000000-0005-0000-0000-0000F0020000}"/>
    <cellStyle name="20% - akcent 3 58" xfId="2800" xr:uid="{00000000-0005-0000-0000-0000F1020000}"/>
    <cellStyle name="20% - akcent 3 59" xfId="2801" xr:uid="{00000000-0005-0000-0000-0000F2020000}"/>
    <cellStyle name="20% - akcent 3 6" xfId="124" xr:uid="{00000000-0005-0000-0000-0000F3020000}"/>
    <cellStyle name="20% - akcent 3 6 2" xfId="2802" xr:uid="{00000000-0005-0000-0000-0000F4020000}"/>
    <cellStyle name="20% - akcent 3 7" xfId="2803" xr:uid="{00000000-0005-0000-0000-0000F5020000}"/>
    <cellStyle name="20% - akcent 3 8" xfId="2804" xr:uid="{00000000-0005-0000-0000-0000F6020000}"/>
    <cellStyle name="20% - akcent 3 9" xfId="2805" xr:uid="{00000000-0005-0000-0000-0000F7020000}"/>
    <cellStyle name="20% - akcent 4 10" xfId="2806" xr:uid="{00000000-0005-0000-0000-0000F8020000}"/>
    <cellStyle name="20% - akcent 4 11" xfId="2807" xr:uid="{00000000-0005-0000-0000-0000F9020000}"/>
    <cellStyle name="20% - akcent 4 12" xfId="2808" xr:uid="{00000000-0005-0000-0000-0000FA020000}"/>
    <cellStyle name="20% - akcent 4 13" xfId="2809" xr:uid="{00000000-0005-0000-0000-0000FB020000}"/>
    <cellStyle name="20% - akcent 4 14" xfId="2810" xr:uid="{00000000-0005-0000-0000-0000FC020000}"/>
    <cellStyle name="20% - akcent 4 15" xfId="2811" xr:uid="{00000000-0005-0000-0000-0000FD020000}"/>
    <cellStyle name="20% - akcent 4 16" xfId="2812" xr:uid="{00000000-0005-0000-0000-0000FE020000}"/>
    <cellStyle name="20% - akcent 4 17" xfId="2813" xr:uid="{00000000-0005-0000-0000-0000FF020000}"/>
    <cellStyle name="20% - akcent 4 18" xfId="2814" xr:uid="{00000000-0005-0000-0000-000000030000}"/>
    <cellStyle name="20% - akcent 4 19" xfId="2815" xr:uid="{00000000-0005-0000-0000-000001030000}"/>
    <cellStyle name="20% - akcent 4 2" xfId="125" xr:uid="{00000000-0005-0000-0000-000002030000}"/>
    <cellStyle name="20% - akcent 4 2 10" xfId="10523" xr:uid="{00000000-0005-0000-0000-000003030000}"/>
    <cellStyle name="20% - akcent 4 2 2" xfId="126" xr:uid="{00000000-0005-0000-0000-000004030000}"/>
    <cellStyle name="20% - akcent 4 2 2 2" xfId="127" xr:uid="{00000000-0005-0000-0000-000005030000}"/>
    <cellStyle name="20% - akcent 4 2 2 2 2" xfId="128" xr:uid="{00000000-0005-0000-0000-000006030000}"/>
    <cellStyle name="20% - akcent 4 2 2 2 2 2" xfId="129" xr:uid="{00000000-0005-0000-0000-000007030000}"/>
    <cellStyle name="20% - akcent 4 2 2 2 3" xfId="130" xr:uid="{00000000-0005-0000-0000-000008030000}"/>
    <cellStyle name="20% - akcent 4 2 2 3" xfId="131" xr:uid="{00000000-0005-0000-0000-000009030000}"/>
    <cellStyle name="20% - akcent 4 2 2 3 2" xfId="132" xr:uid="{00000000-0005-0000-0000-00000A030000}"/>
    <cellStyle name="20% - akcent 4 2 2 4" xfId="133" xr:uid="{00000000-0005-0000-0000-00000B030000}"/>
    <cellStyle name="20% - akcent 4 2 2 5" xfId="2816" xr:uid="{00000000-0005-0000-0000-00000C030000}"/>
    <cellStyle name="20% - akcent 4 2 2 6" xfId="10962" xr:uid="{00000000-0005-0000-0000-00000D030000}"/>
    <cellStyle name="20% - akcent 4 2 2 7" xfId="10524" xr:uid="{00000000-0005-0000-0000-00000E030000}"/>
    <cellStyle name="20% - akcent 4 2 3" xfId="134" xr:uid="{00000000-0005-0000-0000-00000F030000}"/>
    <cellStyle name="20% - akcent 4 2 3 2" xfId="135" xr:uid="{00000000-0005-0000-0000-000010030000}"/>
    <cellStyle name="20% - akcent 4 2 3 2 2" xfId="136" xr:uid="{00000000-0005-0000-0000-000011030000}"/>
    <cellStyle name="20% - akcent 4 2 3 3" xfId="137" xr:uid="{00000000-0005-0000-0000-000012030000}"/>
    <cellStyle name="20% - akcent 4 2 3 4" xfId="2817" xr:uid="{00000000-0005-0000-0000-000013030000}"/>
    <cellStyle name="20% - akcent 4 2 4" xfId="138" xr:uid="{00000000-0005-0000-0000-000014030000}"/>
    <cellStyle name="20% - akcent 4 2 4 2" xfId="139" xr:uid="{00000000-0005-0000-0000-000015030000}"/>
    <cellStyle name="20% - akcent 4 2 4 3" xfId="2818" xr:uid="{00000000-0005-0000-0000-000016030000}"/>
    <cellStyle name="20% - akcent 4 2 5" xfId="140" xr:uid="{00000000-0005-0000-0000-000017030000}"/>
    <cellStyle name="20% - akcent 4 2 5 2" xfId="2819" xr:uid="{00000000-0005-0000-0000-000018030000}"/>
    <cellStyle name="20% - akcent 4 2 6" xfId="141" xr:uid="{00000000-0005-0000-0000-000019030000}"/>
    <cellStyle name="20% - akcent 4 2 6 2" xfId="2820" xr:uid="{00000000-0005-0000-0000-00001A030000}"/>
    <cellStyle name="20% - akcent 4 2 7" xfId="2821" xr:uid="{00000000-0005-0000-0000-00001B030000}"/>
    <cellStyle name="20% - akcent 4 2 8" xfId="2822" xr:uid="{00000000-0005-0000-0000-00001C030000}"/>
    <cellStyle name="20% - akcent 4 2 9" xfId="10932" xr:uid="{00000000-0005-0000-0000-00001D030000}"/>
    <cellStyle name="20% - akcent 4 20" xfId="2823" xr:uid="{00000000-0005-0000-0000-00001E030000}"/>
    <cellStyle name="20% - akcent 4 21" xfId="2824" xr:uid="{00000000-0005-0000-0000-00001F030000}"/>
    <cellStyle name="20% - akcent 4 22" xfId="2825" xr:uid="{00000000-0005-0000-0000-000020030000}"/>
    <cellStyle name="20% - akcent 4 23" xfId="2826" xr:uid="{00000000-0005-0000-0000-000021030000}"/>
    <cellStyle name="20% - akcent 4 24" xfId="2827" xr:uid="{00000000-0005-0000-0000-000022030000}"/>
    <cellStyle name="20% - akcent 4 25" xfId="2828" xr:uid="{00000000-0005-0000-0000-000023030000}"/>
    <cellStyle name="20% - akcent 4 26" xfId="2829" xr:uid="{00000000-0005-0000-0000-000024030000}"/>
    <cellStyle name="20% - akcent 4 27" xfId="2830" xr:uid="{00000000-0005-0000-0000-000025030000}"/>
    <cellStyle name="20% - akcent 4 28" xfId="2831" xr:uid="{00000000-0005-0000-0000-000026030000}"/>
    <cellStyle name="20% - akcent 4 29" xfId="2832" xr:uid="{00000000-0005-0000-0000-000027030000}"/>
    <cellStyle name="20% - akcent 4 3" xfId="142" xr:uid="{00000000-0005-0000-0000-000028030000}"/>
    <cellStyle name="20% - akcent 4 3 2" xfId="143" xr:uid="{00000000-0005-0000-0000-000029030000}"/>
    <cellStyle name="20% - akcent 4 3 2 2" xfId="144" xr:uid="{00000000-0005-0000-0000-00002A030000}"/>
    <cellStyle name="20% - akcent 4 3 2 2 2" xfId="145" xr:uid="{00000000-0005-0000-0000-00002B030000}"/>
    <cellStyle name="20% - akcent 4 3 2 3" xfId="146" xr:uid="{00000000-0005-0000-0000-00002C030000}"/>
    <cellStyle name="20% - akcent 4 3 3" xfId="147" xr:uid="{00000000-0005-0000-0000-00002D030000}"/>
    <cellStyle name="20% - akcent 4 3 3 2" xfId="148" xr:uid="{00000000-0005-0000-0000-00002E030000}"/>
    <cellStyle name="20% - akcent 4 3 4" xfId="149" xr:uid="{00000000-0005-0000-0000-00002F030000}"/>
    <cellStyle name="20% - akcent 4 3 5" xfId="2833" xr:uid="{00000000-0005-0000-0000-000030030000}"/>
    <cellStyle name="20% - akcent 4 3 6" xfId="10931" xr:uid="{00000000-0005-0000-0000-000031030000}"/>
    <cellStyle name="20% - akcent 4 3 7" xfId="10525" xr:uid="{00000000-0005-0000-0000-000032030000}"/>
    <cellStyle name="20% - akcent 4 30" xfId="2834" xr:uid="{00000000-0005-0000-0000-000033030000}"/>
    <cellStyle name="20% - akcent 4 31" xfId="2835" xr:uid="{00000000-0005-0000-0000-000034030000}"/>
    <cellStyle name="20% - akcent 4 32" xfId="2836" xr:uid="{00000000-0005-0000-0000-000035030000}"/>
    <cellStyle name="20% - akcent 4 33" xfId="2837" xr:uid="{00000000-0005-0000-0000-000036030000}"/>
    <cellStyle name="20% - akcent 4 34" xfId="2838" xr:uid="{00000000-0005-0000-0000-000037030000}"/>
    <cellStyle name="20% - akcent 4 35" xfId="2839" xr:uid="{00000000-0005-0000-0000-000038030000}"/>
    <cellStyle name="20% - akcent 4 36" xfId="2840" xr:uid="{00000000-0005-0000-0000-000039030000}"/>
    <cellStyle name="20% - akcent 4 37" xfId="2841" xr:uid="{00000000-0005-0000-0000-00003A030000}"/>
    <cellStyle name="20% - akcent 4 38" xfId="2842" xr:uid="{00000000-0005-0000-0000-00003B030000}"/>
    <cellStyle name="20% - akcent 4 39" xfId="2843" xr:uid="{00000000-0005-0000-0000-00003C030000}"/>
    <cellStyle name="20% - akcent 4 4" xfId="150" xr:uid="{00000000-0005-0000-0000-00003D030000}"/>
    <cellStyle name="20% - akcent 4 4 2" xfId="151" xr:uid="{00000000-0005-0000-0000-00003E030000}"/>
    <cellStyle name="20% - akcent 4 4 2 2" xfId="152" xr:uid="{00000000-0005-0000-0000-00003F030000}"/>
    <cellStyle name="20% - akcent 4 4 3" xfId="153" xr:uid="{00000000-0005-0000-0000-000040030000}"/>
    <cellStyle name="20% - akcent 4 4 4" xfId="2844" xr:uid="{00000000-0005-0000-0000-000041030000}"/>
    <cellStyle name="20% - akcent 4 4 5" xfId="10961" xr:uid="{00000000-0005-0000-0000-000042030000}"/>
    <cellStyle name="20% - akcent 4 4 6" xfId="10526" xr:uid="{00000000-0005-0000-0000-000043030000}"/>
    <cellStyle name="20% - akcent 4 40" xfId="2845" xr:uid="{00000000-0005-0000-0000-000044030000}"/>
    <cellStyle name="20% - akcent 4 41" xfId="2846" xr:uid="{00000000-0005-0000-0000-000045030000}"/>
    <cellStyle name="20% - akcent 4 42" xfId="2847" xr:uid="{00000000-0005-0000-0000-000046030000}"/>
    <cellStyle name="20% - akcent 4 43" xfId="2848" xr:uid="{00000000-0005-0000-0000-000047030000}"/>
    <cellStyle name="20% - akcent 4 44" xfId="2849" xr:uid="{00000000-0005-0000-0000-000048030000}"/>
    <cellStyle name="20% - akcent 4 45" xfId="2850" xr:uid="{00000000-0005-0000-0000-000049030000}"/>
    <cellStyle name="20% - akcent 4 46" xfId="2851" xr:uid="{00000000-0005-0000-0000-00004A030000}"/>
    <cellStyle name="20% - akcent 4 47" xfId="2852" xr:uid="{00000000-0005-0000-0000-00004B030000}"/>
    <cellStyle name="20% - akcent 4 48" xfId="2853" xr:uid="{00000000-0005-0000-0000-00004C030000}"/>
    <cellStyle name="20% - akcent 4 49" xfId="2854" xr:uid="{00000000-0005-0000-0000-00004D030000}"/>
    <cellStyle name="20% - akcent 4 5" xfId="154" xr:uid="{00000000-0005-0000-0000-00004E030000}"/>
    <cellStyle name="20% - akcent 4 5 2" xfId="2855" xr:uid="{00000000-0005-0000-0000-00004F030000}"/>
    <cellStyle name="20% - akcent 4 50" xfId="2856" xr:uid="{00000000-0005-0000-0000-000050030000}"/>
    <cellStyle name="20% - akcent 4 51" xfId="2857" xr:uid="{00000000-0005-0000-0000-000051030000}"/>
    <cellStyle name="20% - akcent 4 52" xfId="2858" xr:uid="{00000000-0005-0000-0000-000052030000}"/>
    <cellStyle name="20% - akcent 4 53" xfId="2859" xr:uid="{00000000-0005-0000-0000-000053030000}"/>
    <cellStyle name="20% - akcent 4 54" xfId="2860" xr:uid="{00000000-0005-0000-0000-000054030000}"/>
    <cellStyle name="20% - akcent 4 55" xfId="2861" xr:uid="{00000000-0005-0000-0000-000055030000}"/>
    <cellStyle name="20% - akcent 4 56" xfId="2862" xr:uid="{00000000-0005-0000-0000-000056030000}"/>
    <cellStyle name="20% - akcent 4 57" xfId="2863" xr:uid="{00000000-0005-0000-0000-000057030000}"/>
    <cellStyle name="20% - akcent 4 58" xfId="2864" xr:uid="{00000000-0005-0000-0000-000058030000}"/>
    <cellStyle name="20% - akcent 4 59" xfId="2865" xr:uid="{00000000-0005-0000-0000-000059030000}"/>
    <cellStyle name="20% - akcent 4 6" xfId="155" xr:uid="{00000000-0005-0000-0000-00005A030000}"/>
    <cellStyle name="20% - akcent 4 6 2" xfId="2866" xr:uid="{00000000-0005-0000-0000-00005B030000}"/>
    <cellStyle name="20% - akcent 4 7" xfId="2867" xr:uid="{00000000-0005-0000-0000-00005C030000}"/>
    <cellStyle name="20% - akcent 4 8" xfId="2868" xr:uid="{00000000-0005-0000-0000-00005D030000}"/>
    <cellStyle name="20% - akcent 4 9" xfId="2869" xr:uid="{00000000-0005-0000-0000-00005E030000}"/>
    <cellStyle name="20% - akcent 5 10" xfId="2870" xr:uid="{00000000-0005-0000-0000-00005F030000}"/>
    <cellStyle name="20% - akcent 5 11" xfId="2871" xr:uid="{00000000-0005-0000-0000-000060030000}"/>
    <cellStyle name="20% - akcent 5 12" xfId="2872" xr:uid="{00000000-0005-0000-0000-000061030000}"/>
    <cellStyle name="20% - akcent 5 13" xfId="2873" xr:uid="{00000000-0005-0000-0000-000062030000}"/>
    <cellStyle name="20% - akcent 5 14" xfId="2874" xr:uid="{00000000-0005-0000-0000-000063030000}"/>
    <cellStyle name="20% - akcent 5 15" xfId="2875" xr:uid="{00000000-0005-0000-0000-000064030000}"/>
    <cellStyle name="20% - akcent 5 16" xfId="2876" xr:uid="{00000000-0005-0000-0000-000065030000}"/>
    <cellStyle name="20% - akcent 5 17" xfId="2877" xr:uid="{00000000-0005-0000-0000-000066030000}"/>
    <cellStyle name="20% - akcent 5 18" xfId="2878" xr:uid="{00000000-0005-0000-0000-000067030000}"/>
    <cellStyle name="20% - akcent 5 19" xfId="2879" xr:uid="{00000000-0005-0000-0000-000068030000}"/>
    <cellStyle name="20% - akcent 5 2" xfId="156" xr:uid="{00000000-0005-0000-0000-000069030000}"/>
    <cellStyle name="20% - akcent 5 2 10" xfId="10527" xr:uid="{00000000-0005-0000-0000-00006A030000}"/>
    <cellStyle name="20% - akcent 5 2 2" xfId="157" xr:uid="{00000000-0005-0000-0000-00006B030000}"/>
    <cellStyle name="20% - akcent 5 2 2 2" xfId="158" xr:uid="{00000000-0005-0000-0000-00006C030000}"/>
    <cellStyle name="20% - akcent 5 2 2 2 2" xfId="159" xr:uid="{00000000-0005-0000-0000-00006D030000}"/>
    <cellStyle name="20% - akcent 5 2 2 2 2 2" xfId="160" xr:uid="{00000000-0005-0000-0000-00006E030000}"/>
    <cellStyle name="20% - akcent 5 2 2 2 3" xfId="161" xr:uid="{00000000-0005-0000-0000-00006F030000}"/>
    <cellStyle name="20% - akcent 5 2 2 3" xfId="162" xr:uid="{00000000-0005-0000-0000-000070030000}"/>
    <cellStyle name="20% - akcent 5 2 2 3 2" xfId="163" xr:uid="{00000000-0005-0000-0000-000071030000}"/>
    <cellStyle name="20% - akcent 5 2 2 4" xfId="164" xr:uid="{00000000-0005-0000-0000-000072030000}"/>
    <cellStyle name="20% - akcent 5 2 2 5" xfId="2880" xr:uid="{00000000-0005-0000-0000-000073030000}"/>
    <cellStyle name="20% - akcent 5 2 2 6" xfId="10959" xr:uid="{00000000-0005-0000-0000-000074030000}"/>
    <cellStyle name="20% - akcent 5 2 2 7" xfId="10528" xr:uid="{00000000-0005-0000-0000-000075030000}"/>
    <cellStyle name="20% - akcent 5 2 3" xfId="165" xr:uid="{00000000-0005-0000-0000-000076030000}"/>
    <cellStyle name="20% - akcent 5 2 3 2" xfId="166" xr:uid="{00000000-0005-0000-0000-000077030000}"/>
    <cellStyle name="20% - akcent 5 2 3 2 2" xfId="167" xr:uid="{00000000-0005-0000-0000-000078030000}"/>
    <cellStyle name="20% - akcent 5 2 3 3" xfId="168" xr:uid="{00000000-0005-0000-0000-000079030000}"/>
    <cellStyle name="20% - akcent 5 2 3 4" xfId="2881" xr:uid="{00000000-0005-0000-0000-00007A030000}"/>
    <cellStyle name="20% - akcent 5 2 4" xfId="169" xr:uid="{00000000-0005-0000-0000-00007B030000}"/>
    <cellStyle name="20% - akcent 5 2 4 2" xfId="170" xr:uid="{00000000-0005-0000-0000-00007C030000}"/>
    <cellStyle name="20% - akcent 5 2 4 3" xfId="2882" xr:uid="{00000000-0005-0000-0000-00007D030000}"/>
    <cellStyle name="20% - akcent 5 2 5" xfId="171" xr:uid="{00000000-0005-0000-0000-00007E030000}"/>
    <cellStyle name="20% - akcent 5 2 5 2" xfId="2883" xr:uid="{00000000-0005-0000-0000-00007F030000}"/>
    <cellStyle name="20% - akcent 5 2 6" xfId="172" xr:uid="{00000000-0005-0000-0000-000080030000}"/>
    <cellStyle name="20% - akcent 5 2 6 2" xfId="2884" xr:uid="{00000000-0005-0000-0000-000081030000}"/>
    <cellStyle name="20% - akcent 5 2 7" xfId="2885" xr:uid="{00000000-0005-0000-0000-000082030000}"/>
    <cellStyle name="20% - akcent 5 2 8" xfId="2886" xr:uid="{00000000-0005-0000-0000-000083030000}"/>
    <cellStyle name="20% - akcent 5 2 9" xfId="10960" xr:uid="{00000000-0005-0000-0000-000084030000}"/>
    <cellStyle name="20% - akcent 5 20" xfId="2887" xr:uid="{00000000-0005-0000-0000-000085030000}"/>
    <cellStyle name="20% - akcent 5 21" xfId="2888" xr:uid="{00000000-0005-0000-0000-000086030000}"/>
    <cellStyle name="20% - akcent 5 22" xfId="2889" xr:uid="{00000000-0005-0000-0000-000087030000}"/>
    <cellStyle name="20% - akcent 5 23" xfId="2890" xr:uid="{00000000-0005-0000-0000-000088030000}"/>
    <cellStyle name="20% - akcent 5 24" xfId="2891" xr:uid="{00000000-0005-0000-0000-000089030000}"/>
    <cellStyle name="20% - akcent 5 25" xfId="2892" xr:uid="{00000000-0005-0000-0000-00008A030000}"/>
    <cellStyle name="20% - akcent 5 26" xfId="2893" xr:uid="{00000000-0005-0000-0000-00008B030000}"/>
    <cellStyle name="20% - akcent 5 27" xfId="2894" xr:uid="{00000000-0005-0000-0000-00008C030000}"/>
    <cellStyle name="20% - akcent 5 28" xfId="2895" xr:uid="{00000000-0005-0000-0000-00008D030000}"/>
    <cellStyle name="20% - akcent 5 29" xfId="2896" xr:uid="{00000000-0005-0000-0000-00008E030000}"/>
    <cellStyle name="20% - akcent 5 3" xfId="173" xr:uid="{00000000-0005-0000-0000-00008F030000}"/>
    <cellStyle name="20% - akcent 5 3 2" xfId="174" xr:uid="{00000000-0005-0000-0000-000090030000}"/>
    <cellStyle name="20% - akcent 5 3 2 2" xfId="175" xr:uid="{00000000-0005-0000-0000-000091030000}"/>
    <cellStyle name="20% - akcent 5 3 2 2 2" xfId="176" xr:uid="{00000000-0005-0000-0000-000092030000}"/>
    <cellStyle name="20% - akcent 5 3 2 3" xfId="177" xr:uid="{00000000-0005-0000-0000-000093030000}"/>
    <cellStyle name="20% - akcent 5 3 3" xfId="178" xr:uid="{00000000-0005-0000-0000-000094030000}"/>
    <cellStyle name="20% - akcent 5 3 3 2" xfId="179" xr:uid="{00000000-0005-0000-0000-000095030000}"/>
    <cellStyle name="20% - akcent 5 3 4" xfId="180" xr:uid="{00000000-0005-0000-0000-000096030000}"/>
    <cellStyle name="20% - akcent 5 3 5" xfId="2897" xr:uid="{00000000-0005-0000-0000-000097030000}"/>
    <cellStyle name="20% - akcent 5 3 6" xfId="10935" xr:uid="{00000000-0005-0000-0000-000098030000}"/>
    <cellStyle name="20% - akcent 5 3 7" xfId="10529" xr:uid="{00000000-0005-0000-0000-000099030000}"/>
    <cellStyle name="20% - akcent 5 30" xfId="2898" xr:uid="{00000000-0005-0000-0000-00009A030000}"/>
    <cellStyle name="20% - akcent 5 31" xfId="2899" xr:uid="{00000000-0005-0000-0000-00009B030000}"/>
    <cellStyle name="20% - akcent 5 32" xfId="2900" xr:uid="{00000000-0005-0000-0000-00009C030000}"/>
    <cellStyle name="20% - akcent 5 33" xfId="2901" xr:uid="{00000000-0005-0000-0000-00009D030000}"/>
    <cellStyle name="20% - akcent 5 34" xfId="2902" xr:uid="{00000000-0005-0000-0000-00009E030000}"/>
    <cellStyle name="20% - akcent 5 35" xfId="2903" xr:uid="{00000000-0005-0000-0000-00009F030000}"/>
    <cellStyle name="20% - akcent 5 36" xfId="2904" xr:uid="{00000000-0005-0000-0000-0000A0030000}"/>
    <cellStyle name="20% - akcent 5 37" xfId="2905" xr:uid="{00000000-0005-0000-0000-0000A1030000}"/>
    <cellStyle name="20% - akcent 5 38" xfId="2906" xr:uid="{00000000-0005-0000-0000-0000A2030000}"/>
    <cellStyle name="20% - akcent 5 39" xfId="2907" xr:uid="{00000000-0005-0000-0000-0000A3030000}"/>
    <cellStyle name="20% - akcent 5 4" xfId="181" xr:uid="{00000000-0005-0000-0000-0000A4030000}"/>
    <cellStyle name="20% - akcent 5 4 2" xfId="182" xr:uid="{00000000-0005-0000-0000-0000A5030000}"/>
    <cellStyle name="20% - akcent 5 4 2 2" xfId="183" xr:uid="{00000000-0005-0000-0000-0000A6030000}"/>
    <cellStyle name="20% - akcent 5 4 3" xfId="184" xr:uid="{00000000-0005-0000-0000-0000A7030000}"/>
    <cellStyle name="20% - akcent 5 4 4" xfId="2908" xr:uid="{00000000-0005-0000-0000-0000A8030000}"/>
    <cellStyle name="20% - akcent 5 4 5" xfId="10884" xr:uid="{00000000-0005-0000-0000-0000A9030000}"/>
    <cellStyle name="20% - akcent 5 4 6" xfId="10530" xr:uid="{00000000-0005-0000-0000-0000AA030000}"/>
    <cellStyle name="20% - akcent 5 40" xfId="2909" xr:uid="{00000000-0005-0000-0000-0000AB030000}"/>
    <cellStyle name="20% - akcent 5 41" xfId="2910" xr:uid="{00000000-0005-0000-0000-0000AC030000}"/>
    <cellStyle name="20% - akcent 5 42" xfId="2911" xr:uid="{00000000-0005-0000-0000-0000AD030000}"/>
    <cellStyle name="20% - akcent 5 43" xfId="2912" xr:uid="{00000000-0005-0000-0000-0000AE030000}"/>
    <cellStyle name="20% - akcent 5 44" xfId="2913" xr:uid="{00000000-0005-0000-0000-0000AF030000}"/>
    <cellStyle name="20% - akcent 5 45" xfId="2914" xr:uid="{00000000-0005-0000-0000-0000B0030000}"/>
    <cellStyle name="20% - akcent 5 46" xfId="2915" xr:uid="{00000000-0005-0000-0000-0000B1030000}"/>
    <cellStyle name="20% - akcent 5 47" xfId="2916" xr:uid="{00000000-0005-0000-0000-0000B2030000}"/>
    <cellStyle name="20% - akcent 5 48" xfId="2917" xr:uid="{00000000-0005-0000-0000-0000B3030000}"/>
    <cellStyle name="20% - akcent 5 49" xfId="2918" xr:uid="{00000000-0005-0000-0000-0000B4030000}"/>
    <cellStyle name="20% - akcent 5 5" xfId="185" xr:uid="{00000000-0005-0000-0000-0000B5030000}"/>
    <cellStyle name="20% - akcent 5 5 2" xfId="2919" xr:uid="{00000000-0005-0000-0000-0000B6030000}"/>
    <cellStyle name="20% - akcent 5 50" xfId="2920" xr:uid="{00000000-0005-0000-0000-0000B7030000}"/>
    <cellStyle name="20% - akcent 5 51" xfId="2921" xr:uid="{00000000-0005-0000-0000-0000B8030000}"/>
    <cellStyle name="20% - akcent 5 52" xfId="2922" xr:uid="{00000000-0005-0000-0000-0000B9030000}"/>
    <cellStyle name="20% - akcent 5 53" xfId="2923" xr:uid="{00000000-0005-0000-0000-0000BA030000}"/>
    <cellStyle name="20% - akcent 5 54" xfId="2924" xr:uid="{00000000-0005-0000-0000-0000BB030000}"/>
    <cellStyle name="20% - akcent 5 55" xfId="2925" xr:uid="{00000000-0005-0000-0000-0000BC030000}"/>
    <cellStyle name="20% - akcent 5 56" xfId="2926" xr:uid="{00000000-0005-0000-0000-0000BD030000}"/>
    <cellStyle name="20% - akcent 5 57" xfId="2927" xr:uid="{00000000-0005-0000-0000-0000BE030000}"/>
    <cellStyle name="20% - akcent 5 58" xfId="2928" xr:uid="{00000000-0005-0000-0000-0000BF030000}"/>
    <cellStyle name="20% - akcent 5 59" xfId="2929" xr:uid="{00000000-0005-0000-0000-0000C0030000}"/>
    <cellStyle name="20% - akcent 5 6" xfId="186" xr:uid="{00000000-0005-0000-0000-0000C1030000}"/>
    <cellStyle name="20% - akcent 5 6 2" xfId="2930" xr:uid="{00000000-0005-0000-0000-0000C2030000}"/>
    <cellStyle name="20% - akcent 5 7" xfId="2931" xr:uid="{00000000-0005-0000-0000-0000C3030000}"/>
    <cellStyle name="20% - akcent 5 8" xfId="2932" xr:uid="{00000000-0005-0000-0000-0000C4030000}"/>
    <cellStyle name="20% - akcent 5 9" xfId="2933" xr:uid="{00000000-0005-0000-0000-0000C5030000}"/>
    <cellStyle name="20% - akcent 6 10" xfId="2934" xr:uid="{00000000-0005-0000-0000-0000C6030000}"/>
    <cellStyle name="20% - akcent 6 11" xfId="2935" xr:uid="{00000000-0005-0000-0000-0000C7030000}"/>
    <cellStyle name="20% - akcent 6 12" xfId="2936" xr:uid="{00000000-0005-0000-0000-0000C8030000}"/>
    <cellStyle name="20% - akcent 6 13" xfId="2937" xr:uid="{00000000-0005-0000-0000-0000C9030000}"/>
    <cellStyle name="20% - akcent 6 14" xfId="2938" xr:uid="{00000000-0005-0000-0000-0000CA030000}"/>
    <cellStyle name="20% - akcent 6 15" xfId="2939" xr:uid="{00000000-0005-0000-0000-0000CB030000}"/>
    <cellStyle name="20% - akcent 6 16" xfId="2940" xr:uid="{00000000-0005-0000-0000-0000CC030000}"/>
    <cellStyle name="20% - akcent 6 17" xfId="2941" xr:uid="{00000000-0005-0000-0000-0000CD030000}"/>
    <cellStyle name="20% - akcent 6 18" xfId="2942" xr:uid="{00000000-0005-0000-0000-0000CE030000}"/>
    <cellStyle name="20% - akcent 6 19" xfId="2943" xr:uid="{00000000-0005-0000-0000-0000CF030000}"/>
    <cellStyle name="20% - akcent 6 2" xfId="187" xr:uid="{00000000-0005-0000-0000-0000D0030000}"/>
    <cellStyle name="20% - akcent 6 2 10" xfId="10531" xr:uid="{00000000-0005-0000-0000-0000D1030000}"/>
    <cellStyle name="20% - akcent 6 2 2" xfId="188" xr:uid="{00000000-0005-0000-0000-0000D2030000}"/>
    <cellStyle name="20% - akcent 6 2 2 2" xfId="189" xr:uid="{00000000-0005-0000-0000-0000D3030000}"/>
    <cellStyle name="20% - akcent 6 2 2 2 2" xfId="190" xr:uid="{00000000-0005-0000-0000-0000D4030000}"/>
    <cellStyle name="20% - akcent 6 2 2 2 2 2" xfId="191" xr:uid="{00000000-0005-0000-0000-0000D5030000}"/>
    <cellStyle name="20% - akcent 6 2 2 2 3" xfId="192" xr:uid="{00000000-0005-0000-0000-0000D6030000}"/>
    <cellStyle name="20% - akcent 6 2 2 3" xfId="193" xr:uid="{00000000-0005-0000-0000-0000D7030000}"/>
    <cellStyle name="20% - akcent 6 2 2 3 2" xfId="194" xr:uid="{00000000-0005-0000-0000-0000D8030000}"/>
    <cellStyle name="20% - akcent 6 2 2 4" xfId="195" xr:uid="{00000000-0005-0000-0000-0000D9030000}"/>
    <cellStyle name="20% - akcent 6 2 2 5" xfId="2944" xr:uid="{00000000-0005-0000-0000-0000DA030000}"/>
    <cellStyle name="20% - akcent 6 2 2 6" xfId="10957" xr:uid="{00000000-0005-0000-0000-0000DB030000}"/>
    <cellStyle name="20% - akcent 6 2 2 7" xfId="10532" xr:uid="{00000000-0005-0000-0000-0000DC030000}"/>
    <cellStyle name="20% - akcent 6 2 3" xfId="196" xr:uid="{00000000-0005-0000-0000-0000DD030000}"/>
    <cellStyle name="20% - akcent 6 2 3 2" xfId="197" xr:uid="{00000000-0005-0000-0000-0000DE030000}"/>
    <cellStyle name="20% - akcent 6 2 3 2 2" xfId="198" xr:uid="{00000000-0005-0000-0000-0000DF030000}"/>
    <cellStyle name="20% - akcent 6 2 3 3" xfId="199" xr:uid="{00000000-0005-0000-0000-0000E0030000}"/>
    <cellStyle name="20% - akcent 6 2 3 4" xfId="2945" xr:uid="{00000000-0005-0000-0000-0000E1030000}"/>
    <cellStyle name="20% - akcent 6 2 4" xfId="200" xr:uid="{00000000-0005-0000-0000-0000E2030000}"/>
    <cellStyle name="20% - akcent 6 2 4 2" xfId="201" xr:uid="{00000000-0005-0000-0000-0000E3030000}"/>
    <cellStyle name="20% - akcent 6 2 4 3" xfId="2946" xr:uid="{00000000-0005-0000-0000-0000E4030000}"/>
    <cellStyle name="20% - akcent 6 2 5" xfId="202" xr:uid="{00000000-0005-0000-0000-0000E5030000}"/>
    <cellStyle name="20% - akcent 6 2 5 2" xfId="2947" xr:uid="{00000000-0005-0000-0000-0000E6030000}"/>
    <cellStyle name="20% - akcent 6 2 6" xfId="203" xr:uid="{00000000-0005-0000-0000-0000E7030000}"/>
    <cellStyle name="20% - akcent 6 2 6 2" xfId="2948" xr:uid="{00000000-0005-0000-0000-0000E8030000}"/>
    <cellStyle name="20% - akcent 6 2 7" xfId="2949" xr:uid="{00000000-0005-0000-0000-0000E9030000}"/>
    <cellStyle name="20% - akcent 6 2 8" xfId="2950" xr:uid="{00000000-0005-0000-0000-0000EA030000}"/>
    <cellStyle name="20% - akcent 6 2 9" xfId="10958" xr:uid="{00000000-0005-0000-0000-0000EB030000}"/>
    <cellStyle name="20% - akcent 6 20" xfId="2951" xr:uid="{00000000-0005-0000-0000-0000EC030000}"/>
    <cellStyle name="20% - akcent 6 21" xfId="2952" xr:uid="{00000000-0005-0000-0000-0000ED030000}"/>
    <cellStyle name="20% - akcent 6 22" xfId="2953" xr:uid="{00000000-0005-0000-0000-0000EE030000}"/>
    <cellStyle name="20% - akcent 6 23" xfId="2954" xr:uid="{00000000-0005-0000-0000-0000EF030000}"/>
    <cellStyle name="20% - akcent 6 24" xfId="2955" xr:uid="{00000000-0005-0000-0000-0000F0030000}"/>
    <cellStyle name="20% - akcent 6 25" xfId="2956" xr:uid="{00000000-0005-0000-0000-0000F1030000}"/>
    <cellStyle name="20% - akcent 6 26" xfId="2957" xr:uid="{00000000-0005-0000-0000-0000F2030000}"/>
    <cellStyle name="20% - akcent 6 27" xfId="2958" xr:uid="{00000000-0005-0000-0000-0000F3030000}"/>
    <cellStyle name="20% - akcent 6 28" xfId="2959" xr:uid="{00000000-0005-0000-0000-0000F4030000}"/>
    <cellStyle name="20% - akcent 6 29" xfId="2960" xr:uid="{00000000-0005-0000-0000-0000F5030000}"/>
    <cellStyle name="20% - akcent 6 3" xfId="204" xr:uid="{00000000-0005-0000-0000-0000F6030000}"/>
    <cellStyle name="20% - akcent 6 3 2" xfId="205" xr:uid="{00000000-0005-0000-0000-0000F7030000}"/>
    <cellStyle name="20% - akcent 6 3 2 2" xfId="206" xr:uid="{00000000-0005-0000-0000-0000F8030000}"/>
    <cellStyle name="20% - akcent 6 3 2 2 2" xfId="207" xr:uid="{00000000-0005-0000-0000-0000F9030000}"/>
    <cellStyle name="20% - akcent 6 3 2 3" xfId="208" xr:uid="{00000000-0005-0000-0000-0000FA030000}"/>
    <cellStyle name="20% - akcent 6 3 3" xfId="209" xr:uid="{00000000-0005-0000-0000-0000FB030000}"/>
    <cellStyle name="20% - akcent 6 3 3 2" xfId="210" xr:uid="{00000000-0005-0000-0000-0000FC030000}"/>
    <cellStyle name="20% - akcent 6 3 4" xfId="211" xr:uid="{00000000-0005-0000-0000-0000FD030000}"/>
    <cellStyle name="20% - akcent 6 3 5" xfId="2961" xr:uid="{00000000-0005-0000-0000-0000FE030000}"/>
    <cellStyle name="20% - akcent 6 3 6" xfId="10956" xr:uid="{00000000-0005-0000-0000-0000FF030000}"/>
    <cellStyle name="20% - akcent 6 3 7" xfId="10533" xr:uid="{00000000-0005-0000-0000-000000040000}"/>
    <cellStyle name="20% - akcent 6 30" xfId="2962" xr:uid="{00000000-0005-0000-0000-000001040000}"/>
    <cellStyle name="20% - akcent 6 31" xfId="2963" xr:uid="{00000000-0005-0000-0000-000002040000}"/>
    <cellStyle name="20% - akcent 6 32" xfId="2964" xr:uid="{00000000-0005-0000-0000-000003040000}"/>
    <cellStyle name="20% - akcent 6 33" xfId="2965" xr:uid="{00000000-0005-0000-0000-000004040000}"/>
    <cellStyle name="20% - akcent 6 34" xfId="2966" xr:uid="{00000000-0005-0000-0000-000005040000}"/>
    <cellStyle name="20% - akcent 6 35" xfId="2967" xr:uid="{00000000-0005-0000-0000-000006040000}"/>
    <cellStyle name="20% - akcent 6 36" xfId="2968" xr:uid="{00000000-0005-0000-0000-000007040000}"/>
    <cellStyle name="20% - akcent 6 37" xfId="2969" xr:uid="{00000000-0005-0000-0000-000008040000}"/>
    <cellStyle name="20% - akcent 6 38" xfId="2970" xr:uid="{00000000-0005-0000-0000-000009040000}"/>
    <cellStyle name="20% - akcent 6 39" xfId="2971" xr:uid="{00000000-0005-0000-0000-00000A040000}"/>
    <cellStyle name="20% - akcent 6 4" xfId="212" xr:uid="{00000000-0005-0000-0000-00000B040000}"/>
    <cellStyle name="20% - akcent 6 4 2" xfId="213" xr:uid="{00000000-0005-0000-0000-00000C040000}"/>
    <cellStyle name="20% - akcent 6 4 2 2" xfId="214" xr:uid="{00000000-0005-0000-0000-00000D040000}"/>
    <cellStyle name="20% - akcent 6 4 3" xfId="215" xr:uid="{00000000-0005-0000-0000-00000E040000}"/>
    <cellStyle name="20% - akcent 6 4 4" xfId="2972" xr:uid="{00000000-0005-0000-0000-00000F040000}"/>
    <cellStyle name="20% - akcent 6 4 5" xfId="10955" xr:uid="{00000000-0005-0000-0000-000010040000}"/>
    <cellStyle name="20% - akcent 6 4 6" xfId="10534" xr:uid="{00000000-0005-0000-0000-000011040000}"/>
    <cellStyle name="20% - akcent 6 40" xfId="2973" xr:uid="{00000000-0005-0000-0000-000012040000}"/>
    <cellStyle name="20% - akcent 6 41" xfId="2974" xr:uid="{00000000-0005-0000-0000-000013040000}"/>
    <cellStyle name="20% - akcent 6 42" xfId="2975" xr:uid="{00000000-0005-0000-0000-000014040000}"/>
    <cellStyle name="20% - akcent 6 43" xfId="2976" xr:uid="{00000000-0005-0000-0000-000015040000}"/>
    <cellStyle name="20% - akcent 6 44" xfId="2977" xr:uid="{00000000-0005-0000-0000-000016040000}"/>
    <cellStyle name="20% - akcent 6 45" xfId="2978" xr:uid="{00000000-0005-0000-0000-000017040000}"/>
    <cellStyle name="20% - akcent 6 46" xfId="2979" xr:uid="{00000000-0005-0000-0000-000018040000}"/>
    <cellStyle name="20% - akcent 6 47" xfId="2980" xr:uid="{00000000-0005-0000-0000-000019040000}"/>
    <cellStyle name="20% - akcent 6 48" xfId="2981" xr:uid="{00000000-0005-0000-0000-00001A040000}"/>
    <cellStyle name="20% - akcent 6 49" xfId="2982" xr:uid="{00000000-0005-0000-0000-00001B040000}"/>
    <cellStyle name="20% - akcent 6 5" xfId="216" xr:uid="{00000000-0005-0000-0000-00001C040000}"/>
    <cellStyle name="20% - akcent 6 5 2" xfId="2983" xr:uid="{00000000-0005-0000-0000-00001D040000}"/>
    <cellStyle name="20% - akcent 6 50" xfId="2984" xr:uid="{00000000-0005-0000-0000-00001E040000}"/>
    <cellStyle name="20% - akcent 6 51" xfId="2985" xr:uid="{00000000-0005-0000-0000-00001F040000}"/>
    <cellStyle name="20% - akcent 6 52" xfId="2986" xr:uid="{00000000-0005-0000-0000-000020040000}"/>
    <cellStyle name="20% - akcent 6 53" xfId="2987" xr:uid="{00000000-0005-0000-0000-000021040000}"/>
    <cellStyle name="20% - akcent 6 54" xfId="2988" xr:uid="{00000000-0005-0000-0000-000022040000}"/>
    <cellStyle name="20% - akcent 6 55" xfId="2989" xr:uid="{00000000-0005-0000-0000-000023040000}"/>
    <cellStyle name="20% - akcent 6 56" xfId="2990" xr:uid="{00000000-0005-0000-0000-000024040000}"/>
    <cellStyle name="20% - akcent 6 57" xfId="2991" xr:uid="{00000000-0005-0000-0000-000025040000}"/>
    <cellStyle name="20% - akcent 6 58" xfId="2992" xr:uid="{00000000-0005-0000-0000-000026040000}"/>
    <cellStyle name="20% - akcent 6 59" xfId="2993" xr:uid="{00000000-0005-0000-0000-000027040000}"/>
    <cellStyle name="20% - akcent 6 6" xfId="217" xr:uid="{00000000-0005-0000-0000-000028040000}"/>
    <cellStyle name="20% - akcent 6 6 2" xfId="2994" xr:uid="{00000000-0005-0000-0000-000029040000}"/>
    <cellStyle name="20% - akcent 6 7" xfId="2995" xr:uid="{00000000-0005-0000-0000-00002A040000}"/>
    <cellStyle name="20% - akcent 6 8" xfId="2996" xr:uid="{00000000-0005-0000-0000-00002B040000}"/>
    <cellStyle name="20% - akcent 6 9" xfId="2997" xr:uid="{00000000-0005-0000-0000-00002C040000}"/>
    <cellStyle name="40 % - Accent1 2" xfId="47278" xr:uid="{00000000-0005-0000-0000-00002D040000}"/>
    <cellStyle name="40 % - Accent2 2" xfId="47282" xr:uid="{00000000-0005-0000-0000-00002E040000}"/>
    <cellStyle name="40 % - Accent3 2" xfId="47286" xr:uid="{00000000-0005-0000-0000-00002F040000}"/>
    <cellStyle name="40 % - Accent4 2" xfId="47290" xr:uid="{00000000-0005-0000-0000-000030040000}"/>
    <cellStyle name="40 % - Accent5 2" xfId="47294" xr:uid="{00000000-0005-0000-0000-000031040000}"/>
    <cellStyle name="40 % - Accent6 2" xfId="47298" xr:uid="{00000000-0005-0000-0000-000032040000}"/>
    <cellStyle name="40% - Accent1" xfId="218" builtinId="31" customBuiltin="1"/>
    <cellStyle name="40% - Accent1 10" xfId="2998" xr:uid="{00000000-0005-0000-0000-000034040000}"/>
    <cellStyle name="40% - Accent1 11" xfId="2999" xr:uid="{00000000-0005-0000-0000-000035040000}"/>
    <cellStyle name="40% - Accent1 12" xfId="3000" xr:uid="{00000000-0005-0000-0000-000036040000}"/>
    <cellStyle name="40% - Accent1 13" xfId="3001" xr:uid="{00000000-0005-0000-0000-000037040000}"/>
    <cellStyle name="40% - Accent1 14" xfId="3002" xr:uid="{00000000-0005-0000-0000-000038040000}"/>
    <cellStyle name="40% - Accent1 15" xfId="3003" xr:uid="{00000000-0005-0000-0000-000039040000}"/>
    <cellStyle name="40% - Accent1 16" xfId="3004" xr:uid="{00000000-0005-0000-0000-00003A040000}"/>
    <cellStyle name="40% - Accent1 17" xfId="3005" xr:uid="{00000000-0005-0000-0000-00003B040000}"/>
    <cellStyle name="40% - Accent1 18" xfId="3006" xr:uid="{00000000-0005-0000-0000-00003C040000}"/>
    <cellStyle name="40% - Accent1 19" xfId="3007" xr:uid="{00000000-0005-0000-0000-00003D040000}"/>
    <cellStyle name="40% - Accent1 2" xfId="219" xr:uid="{00000000-0005-0000-0000-00003E040000}"/>
    <cellStyle name="40% - Accent1 2 2" xfId="220" xr:uid="{00000000-0005-0000-0000-00003F040000}"/>
    <cellStyle name="40% - Accent1 2 3" xfId="3008" xr:uid="{00000000-0005-0000-0000-000040040000}"/>
    <cellStyle name="40% - Accent1 2 3 2" xfId="3009" xr:uid="{00000000-0005-0000-0000-000041040000}"/>
    <cellStyle name="40% - Accent1 2 4" xfId="3010" xr:uid="{00000000-0005-0000-0000-000042040000}"/>
    <cellStyle name="40% - Accent1 2 5" xfId="3011" xr:uid="{00000000-0005-0000-0000-000043040000}"/>
    <cellStyle name="40% - Accent1 2 6" xfId="3012" xr:uid="{00000000-0005-0000-0000-000044040000}"/>
    <cellStyle name="40% - Accent1 2 7" xfId="3013" xr:uid="{00000000-0005-0000-0000-000045040000}"/>
    <cellStyle name="40% - Accent1 20" xfId="3014" xr:uid="{00000000-0005-0000-0000-000046040000}"/>
    <cellStyle name="40% - Accent1 21" xfId="3015" xr:uid="{00000000-0005-0000-0000-000047040000}"/>
    <cellStyle name="40% - Accent1 22" xfId="3016" xr:uid="{00000000-0005-0000-0000-000048040000}"/>
    <cellStyle name="40% - Accent1 23" xfId="3017" xr:uid="{00000000-0005-0000-0000-000049040000}"/>
    <cellStyle name="40% - Accent1 24" xfId="3018" xr:uid="{00000000-0005-0000-0000-00004A040000}"/>
    <cellStyle name="40% - Accent1 25" xfId="3019" xr:uid="{00000000-0005-0000-0000-00004B040000}"/>
    <cellStyle name="40% - Accent1 26" xfId="3020" xr:uid="{00000000-0005-0000-0000-00004C040000}"/>
    <cellStyle name="40% - Accent1 27" xfId="3021" xr:uid="{00000000-0005-0000-0000-00004D040000}"/>
    <cellStyle name="40% - Accent1 28" xfId="3022" xr:uid="{00000000-0005-0000-0000-00004E040000}"/>
    <cellStyle name="40% - Accent1 29" xfId="3023" xr:uid="{00000000-0005-0000-0000-00004F040000}"/>
    <cellStyle name="40% - Accent1 3" xfId="221" xr:uid="{00000000-0005-0000-0000-000050040000}"/>
    <cellStyle name="40% - Accent1 3 2" xfId="222" xr:uid="{00000000-0005-0000-0000-000051040000}"/>
    <cellStyle name="40% - Accent1 3 3" xfId="3024" xr:uid="{00000000-0005-0000-0000-000052040000}"/>
    <cellStyle name="40% - Accent1 30" xfId="3025" xr:uid="{00000000-0005-0000-0000-000053040000}"/>
    <cellStyle name="40% - Accent1 31" xfId="3026" xr:uid="{00000000-0005-0000-0000-000054040000}"/>
    <cellStyle name="40% - Accent1 32" xfId="3027" xr:uid="{00000000-0005-0000-0000-000055040000}"/>
    <cellStyle name="40% - Accent1 33" xfId="3028" xr:uid="{00000000-0005-0000-0000-000056040000}"/>
    <cellStyle name="40% - Accent1 34" xfId="3029" xr:uid="{00000000-0005-0000-0000-000057040000}"/>
    <cellStyle name="40% - Accent1 35" xfId="3030" xr:uid="{00000000-0005-0000-0000-000058040000}"/>
    <cellStyle name="40% - Accent1 36" xfId="3031" xr:uid="{00000000-0005-0000-0000-000059040000}"/>
    <cellStyle name="40% - Accent1 37" xfId="3032" xr:uid="{00000000-0005-0000-0000-00005A040000}"/>
    <cellStyle name="40% - Accent1 38" xfId="3033" xr:uid="{00000000-0005-0000-0000-00005B040000}"/>
    <cellStyle name="40% - Accent1 39" xfId="3034" xr:uid="{00000000-0005-0000-0000-00005C040000}"/>
    <cellStyle name="40% - Accent1 4" xfId="3035" xr:uid="{00000000-0005-0000-0000-00005D040000}"/>
    <cellStyle name="40% - Accent1 4 2" xfId="3036" xr:uid="{00000000-0005-0000-0000-00005E040000}"/>
    <cellStyle name="40% - Accent1 40" xfId="3037" xr:uid="{00000000-0005-0000-0000-00005F040000}"/>
    <cellStyle name="40% - Accent1 41" xfId="3038" xr:uid="{00000000-0005-0000-0000-000060040000}"/>
    <cellStyle name="40% - Accent1 42" xfId="3039" xr:uid="{00000000-0005-0000-0000-000061040000}"/>
    <cellStyle name="40% - Accent1 43" xfId="3040" xr:uid="{00000000-0005-0000-0000-000062040000}"/>
    <cellStyle name="40% - Accent1 44" xfId="3041" xr:uid="{00000000-0005-0000-0000-000063040000}"/>
    <cellStyle name="40% - Accent1 45" xfId="3042" xr:uid="{00000000-0005-0000-0000-000064040000}"/>
    <cellStyle name="40% - Accent1 46" xfId="3043" xr:uid="{00000000-0005-0000-0000-000065040000}"/>
    <cellStyle name="40% - Accent1 47" xfId="3044" xr:uid="{00000000-0005-0000-0000-000066040000}"/>
    <cellStyle name="40% - Accent1 48" xfId="3045" xr:uid="{00000000-0005-0000-0000-000067040000}"/>
    <cellStyle name="40% - Accent1 49" xfId="3046" xr:uid="{00000000-0005-0000-0000-000068040000}"/>
    <cellStyle name="40% - Accent1 5" xfId="3047" xr:uid="{00000000-0005-0000-0000-000069040000}"/>
    <cellStyle name="40% - Accent1 50" xfId="3048" xr:uid="{00000000-0005-0000-0000-00006A040000}"/>
    <cellStyle name="40% - Accent1 51" xfId="3049" xr:uid="{00000000-0005-0000-0000-00006B040000}"/>
    <cellStyle name="40% - Accent1 52" xfId="3050" xr:uid="{00000000-0005-0000-0000-00006C040000}"/>
    <cellStyle name="40% - Accent1 53" xfId="3051" xr:uid="{00000000-0005-0000-0000-00006D040000}"/>
    <cellStyle name="40% - Accent1 54" xfId="3052" xr:uid="{00000000-0005-0000-0000-00006E040000}"/>
    <cellStyle name="40% - Accent1 55" xfId="3053" xr:uid="{00000000-0005-0000-0000-00006F040000}"/>
    <cellStyle name="40% - Accent1 56" xfId="3054" xr:uid="{00000000-0005-0000-0000-000070040000}"/>
    <cellStyle name="40% - Accent1 57" xfId="3055" xr:uid="{00000000-0005-0000-0000-000071040000}"/>
    <cellStyle name="40% - Accent1 6" xfId="3056" xr:uid="{00000000-0005-0000-0000-000072040000}"/>
    <cellStyle name="40% - Accent1 7" xfId="3057" xr:uid="{00000000-0005-0000-0000-000073040000}"/>
    <cellStyle name="40% - Accent1 8" xfId="3058" xr:uid="{00000000-0005-0000-0000-000074040000}"/>
    <cellStyle name="40% - Accent1 9" xfId="3059" xr:uid="{00000000-0005-0000-0000-000075040000}"/>
    <cellStyle name="40% - Accent2" xfId="223" builtinId="35" customBuiltin="1"/>
    <cellStyle name="40% - Accent2 10" xfId="3060" xr:uid="{00000000-0005-0000-0000-000077040000}"/>
    <cellStyle name="40% - Accent2 11" xfId="3061" xr:uid="{00000000-0005-0000-0000-000078040000}"/>
    <cellStyle name="40% - Accent2 12" xfId="3062" xr:uid="{00000000-0005-0000-0000-000079040000}"/>
    <cellStyle name="40% - Accent2 13" xfId="3063" xr:uid="{00000000-0005-0000-0000-00007A040000}"/>
    <cellStyle name="40% - Accent2 14" xfId="3064" xr:uid="{00000000-0005-0000-0000-00007B040000}"/>
    <cellStyle name="40% - Accent2 15" xfId="3065" xr:uid="{00000000-0005-0000-0000-00007C040000}"/>
    <cellStyle name="40% - Accent2 16" xfId="3066" xr:uid="{00000000-0005-0000-0000-00007D040000}"/>
    <cellStyle name="40% - Accent2 17" xfId="3067" xr:uid="{00000000-0005-0000-0000-00007E040000}"/>
    <cellStyle name="40% - Accent2 18" xfId="3068" xr:uid="{00000000-0005-0000-0000-00007F040000}"/>
    <cellStyle name="40% - Accent2 19" xfId="3069" xr:uid="{00000000-0005-0000-0000-000080040000}"/>
    <cellStyle name="40% - Accent2 2" xfId="224" xr:uid="{00000000-0005-0000-0000-000081040000}"/>
    <cellStyle name="40% - Accent2 2 2" xfId="225" xr:uid="{00000000-0005-0000-0000-000082040000}"/>
    <cellStyle name="40% - Accent2 2 3" xfId="3070" xr:uid="{00000000-0005-0000-0000-000083040000}"/>
    <cellStyle name="40% - Accent2 2 3 2" xfId="3071" xr:uid="{00000000-0005-0000-0000-000084040000}"/>
    <cellStyle name="40% - Accent2 2 4" xfId="3072" xr:uid="{00000000-0005-0000-0000-000085040000}"/>
    <cellStyle name="40% - Accent2 2 5" xfId="3073" xr:uid="{00000000-0005-0000-0000-000086040000}"/>
    <cellStyle name="40% - Accent2 2 6" xfId="3074" xr:uid="{00000000-0005-0000-0000-000087040000}"/>
    <cellStyle name="40% - Accent2 2 7" xfId="3075" xr:uid="{00000000-0005-0000-0000-000088040000}"/>
    <cellStyle name="40% - Accent2 20" xfId="3076" xr:uid="{00000000-0005-0000-0000-000089040000}"/>
    <cellStyle name="40% - Accent2 21" xfId="3077" xr:uid="{00000000-0005-0000-0000-00008A040000}"/>
    <cellStyle name="40% - Accent2 22" xfId="3078" xr:uid="{00000000-0005-0000-0000-00008B040000}"/>
    <cellStyle name="40% - Accent2 23" xfId="3079" xr:uid="{00000000-0005-0000-0000-00008C040000}"/>
    <cellStyle name="40% - Accent2 24" xfId="3080" xr:uid="{00000000-0005-0000-0000-00008D040000}"/>
    <cellStyle name="40% - Accent2 25" xfId="3081" xr:uid="{00000000-0005-0000-0000-00008E040000}"/>
    <cellStyle name="40% - Accent2 26" xfId="3082" xr:uid="{00000000-0005-0000-0000-00008F040000}"/>
    <cellStyle name="40% - Accent2 27" xfId="3083" xr:uid="{00000000-0005-0000-0000-000090040000}"/>
    <cellStyle name="40% - Accent2 28" xfId="3084" xr:uid="{00000000-0005-0000-0000-000091040000}"/>
    <cellStyle name="40% - Accent2 29" xfId="3085" xr:uid="{00000000-0005-0000-0000-000092040000}"/>
    <cellStyle name="40% - Accent2 3" xfId="226" xr:uid="{00000000-0005-0000-0000-000093040000}"/>
    <cellStyle name="40% - Accent2 3 2" xfId="227" xr:uid="{00000000-0005-0000-0000-000094040000}"/>
    <cellStyle name="40% - Accent2 3 3" xfId="3086" xr:uid="{00000000-0005-0000-0000-000095040000}"/>
    <cellStyle name="40% - Accent2 30" xfId="3087" xr:uid="{00000000-0005-0000-0000-000096040000}"/>
    <cellStyle name="40% - Accent2 31" xfId="3088" xr:uid="{00000000-0005-0000-0000-000097040000}"/>
    <cellStyle name="40% - Accent2 32" xfId="3089" xr:uid="{00000000-0005-0000-0000-000098040000}"/>
    <cellStyle name="40% - Accent2 33" xfId="3090" xr:uid="{00000000-0005-0000-0000-000099040000}"/>
    <cellStyle name="40% - Accent2 34" xfId="3091" xr:uid="{00000000-0005-0000-0000-00009A040000}"/>
    <cellStyle name="40% - Accent2 35" xfId="3092" xr:uid="{00000000-0005-0000-0000-00009B040000}"/>
    <cellStyle name="40% - Accent2 36" xfId="3093" xr:uid="{00000000-0005-0000-0000-00009C040000}"/>
    <cellStyle name="40% - Accent2 37" xfId="3094" xr:uid="{00000000-0005-0000-0000-00009D040000}"/>
    <cellStyle name="40% - Accent2 38" xfId="3095" xr:uid="{00000000-0005-0000-0000-00009E040000}"/>
    <cellStyle name="40% - Accent2 39" xfId="3096" xr:uid="{00000000-0005-0000-0000-00009F040000}"/>
    <cellStyle name="40% - Accent2 4" xfId="3097" xr:uid="{00000000-0005-0000-0000-0000A0040000}"/>
    <cellStyle name="40% - Accent2 4 2" xfId="3098" xr:uid="{00000000-0005-0000-0000-0000A1040000}"/>
    <cellStyle name="40% - Accent2 40" xfId="3099" xr:uid="{00000000-0005-0000-0000-0000A2040000}"/>
    <cellStyle name="40% - Accent2 41" xfId="3100" xr:uid="{00000000-0005-0000-0000-0000A3040000}"/>
    <cellStyle name="40% - Accent2 42" xfId="3101" xr:uid="{00000000-0005-0000-0000-0000A4040000}"/>
    <cellStyle name="40% - Accent2 43" xfId="3102" xr:uid="{00000000-0005-0000-0000-0000A5040000}"/>
    <cellStyle name="40% - Accent2 44" xfId="3103" xr:uid="{00000000-0005-0000-0000-0000A6040000}"/>
    <cellStyle name="40% - Accent2 45" xfId="3104" xr:uid="{00000000-0005-0000-0000-0000A7040000}"/>
    <cellStyle name="40% - Accent2 46" xfId="3105" xr:uid="{00000000-0005-0000-0000-0000A8040000}"/>
    <cellStyle name="40% - Accent2 47" xfId="3106" xr:uid="{00000000-0005-0000-0000-0000A9040000}"/>
    <cellStyle name="40% - Accent2 48" xfId="3107" xr:uid="{00000000-0005-0000-0000-0000AA040000}"/>
    <cellStyle name="40% - Accent2 49" xfId="3108" xr:uid="{00000000-0005-0000-0000-0000AB040000}"/>
    <cellStyle name="40% - Accent2 5" xfId="3109" xr:uid="{00000000-0005-0000-0000-0000AC040000}"/>
    <cellStyle name="40% - Accent2 50" xfId="3110" xr:uid="{00000000-0005-0000-0000-0000AD040000}"/>
    <cellStyle name="40% - Accent2 51" xfId="3111" xr:uid="{00000000-0005-0000-0000-0000AE040000}"/>
    <cellStyle name="40% - Accent2 52" xfId="3112" xr:uid="{00000000-0005-0000-0000-0000AF040000}"/>
    <cellStyle name="40% - Accent2 53" xfId="3113" xr:uid="{00000000-0005-0000-0000-0000B0040000}"/>
    <cellStyle name="40% - Accent2 54" xfId="3114" xr:uid="{00000000-0005-0000-0000-0000B1040000}"/>
    <cellStyle name="40% - Accent2 55" xfId="3115" xr:uid="{00000000-0005-0000-0000-0000B2040000}"/>
    <cellStyle name="40% - Accent2 56" xfId="3116" xr:uid="{00000000-0005-0000-0000-0000B3040000}"/>
    <cellStyle name="40% - Accent2 57" xfId="3117" xr:uid="{00000000-0005-0000-0000-0000B4040000}"/>
    <cellStyle name="40% - Accent2 6" xfId="3118" xr:uid="{00000000-0005-0000-0000-0000B5040000}"/>
    <cellStyle name="40% - Accent2 7" xfId="3119" xr:uid="{00000000-0005-0000-0000-0000B6040000}"/>
    <cellStyle name="40% - Accent2 8" xfId="3120" xr:uid="{00000000-0005-0000-0000-0000B7040000}"/>
    <cellStyle name="40% - Accent2 9" xfId="3121" xr:uid="{00000000-0005-0000-0000-0000B8040000}"/>
    <cellStyle name="40% - Accent3" xfId="228" builtinId="39" customBuiltin="1"/>
    <cellStyle name="40% - Accent3 10" xfId="3122" xr:uid="{00000000-0005-0000-0000-0000BA040000}"/>
    <cellStyle name="40% - Accent3 11" xfId="3123" xr:uid="{00000000-0005-0000-0000-0000BB040000}"/>
    <cellStyle name="40% - Accent3 12" xfId="3124" xr:uid="{00000000-0005-0000-0000-0000BC040000}"/>
    <cellStyle name="40% - Accent3 13" xfId="3125" xr:uid="{00000000-0005-0000-0000-0000BD040000}"/>
    <cellStyle name="40% - Accent3 14" xfId="3126" xr:uid="{00000000-0005-0000-0000-0000BE040000}"/>
    <cellStyle name="40% - Accent3 15" xfId="3127" xr:uid="{00000000-0005-0000-0000-0000BF040000}"/>
    <cellStyle name="40% - Accent3 16" xfId="3128" xr:uid="{00000000-0005-0000-0000-0000C0040000}"/>
    <cellStyle name="40% - Accent3 17" xfId="3129" xr:uid="{00000000-0005-0000-0000-0000C1040000}"/>
    <cellStyle name="40% - Accent3 18" xfId="3130" xr:uid="{00000000-0005-0000-0000-0000C2040000}"/>
    <cellStyle name="40% - Accent3 19" xfId="3131" xr:uid="{00000000-0005-0000-0000-0000C3040000}"/>
    <cellStyle name="40% - Accent3 2" xfId="229" xr:uid="{00000000-0005-0000-0000-0000C4040000}"/>
    <cellStyle name="40% - Accent3 2 2" xfId="230" xr:uid="{00000000-0005-0000-0000-0000C5040000}"/>
    <cellStyle name="40% - Accent3 2 3" xfId="3132" xr:uid="{00000000-0005-0000-0000-0000C6040000}"/>
    <cellStyle name="40% - Accent3 2 3 2" xfId="3133" xr:uid="{00000000-0005-0000-0000-0000C7040000}"/>
    <cellStyle name="40% - Accent3 2 4" xfId="3134" xr:uid="{00000000-0005-0000-0000-0000C8040000}"/>
    <cellStyle name="40% - Accent3 2 5" xfId="3135" xr:uid="{00000000-0005-0000-0000-0000C9040000}"/>
    <cellStyle name="40% - Accent3 2 6" xfId="3136" xr:uid="{00000000-0005-0000-0000-0000CA040000}"/>
    <cellStyle name="40% - Accent3 2 7" xfId="3137" xr:uid="{00000000-0005-0000-0000-0000CB040000}"/>
    <cellStyle name="40% - Accent3 2 8" xfId="10954" xr:uid="{00000000-0005-0000-0000-0000CC040000}"/>
    <cellStyle name="40% - Accent3 2 9" xfId="10503" xr:uid="{00000000-0005-0000-0000-0000CD040000}"/>
    <cellStyle name="40% - Accent3 20" xfId="3138" xr:uid="{00000000-0005-0000-0000-0000CE040000}"/>
    <cellStyle name="40% - Accent3 21" xfId="3139" xr:uid="{00000000-0005-0000-0000-0000CF040000}"/>
    <cellStyle name="40% - Accent3 22" xfId="3140" xr:uid="{00000000-0005-0000-0000-0000D0040000}"/>
    <cellStyle name="40% - Accent3 23" xfId="3141" xr:uid="{00000000-0005-0000-0000-0000D1040000}"/>
    <cellStyle name="40% - Accent3 24" xfId="3142" xr:uid="{00000000-0005-0000-0000-0000D2040000}"/>
    <cellStyle name="40% - Accent3 25" xfId="3143" xr:uid="{00000000-0005-0000-0000-0000D3040000}"/>
    <cellStyle name="40% - Accent3 26" xfId="3144" xr:uid="{00000000-0005-0000-0000-0000D4040000}"/>
    <cellStyle name="40% - Accent3 27" xfId="3145" xr:uid="{00000000-0005-0000-0000-0000D5040000}"/>
    <cellStyle name="40% - Accent3 28" xfId="3146" xr:uid="{00000000-0005-0000-0000-0000D6040000}"/>
    <cellStyle name="40% - Accent3 29" xfId="3147" xr:uid="{00000000-0005-0000-0000-0000D7040000}"/>
    <cellStyle name="40% - Accent3 3" xfId="231" xr:uid="{00000000-0005-0000-0000-0000D8040000}"/>
    <cellStyle name="40% - Accent3 3 2" xfId="232" xr:uid="{00000000-0005-0000-0000-0000D9040000}"/>
    <cellStyle name="40% - Accent3 3 3" xfId="3148" xr:uid="{00000000-0005-0000-0000-0000DA040000}"/>
    <cellStyle name="40% - Accent3 3 4" xfId="10953" xr:uid="{00000000-0005-0000-0000-0000DB040000}"/>
    <cellStyle name="40% - Accent3 3 5" xfId="10854" xr:uid="{00000000-0005-0000-0000-0000DC040000}"/>
    <cellStyle name="40% - Accent3 30" xfId="3149" xr:uid="{00000000-0005-0000-0000-0000DD040000}"/>
    <cellStyle name="40% - Accent3 31" xfId="3150" xr:uid="{00000000-0005-0000-0000-0000DE040000}"/>
    <cellStyle name="40% - Accent3 32" xfId="3151" xr:uid="{00000000-0005-0000-0000-0000DF040000}"/>
    <cellStyle name="40% - Accent3 33" xfId="3152" xr:uid="{00000000-0005-0000-0000-0000E0040000}"/>
    <cellStyle name="40% - Accent3 34" xfId="3153" xr:uid="{00000000-0005-0000-0000-0000E1040000}"/>
    <cellStyle name="40% - Accent3 35" xfId="3154" xr:uid="{00000000-0005-0000-0000-0000E2040000}"/>
    <cellStyle name="40% - Accent3 36" xfId="3155" xr:uid="{00000000-0005-0000-0000-0000E3040000}"/>
    <cellStyle name="40% - Accent3 37" xfId="3156" xr:uid="{00000000-0005-0000-0000-0000E4040000}"/>
    <cellStyle name="40% - Accent3 38" xfId="3157" xr:uid="{00000000-0005-0000-0000-0000E5040000}"/>
    <cellStyle name="40% - Accent3 39" xfId="3158" xr:uid="{00000000-0005-0000-0000-0000E6040000}"/>
    <cellStyle name="40% - Accent3 4" xfId="3159" xr:uid="{00000000-0005-0000-0000-0000E7040000}"/>
    <cellStyle name="40% - Accent3 4 2" xfId="3160" xr:uid="{00000000-0005-0000-0000-0000E8040000}"/>
    <cellStyle name="40% - Accent3 4 3" xfId="11121" xr:uid="{00000000-0005-0000-0000-0000E9040000}"/>
    <cellStyle name="40% - Accent3 4 4" xfId="10867" xr:uid="{00000000-0005-0000-0000-0000EA040000}"/>
    <cellStyle name="40% - Accent3 40" xfId="3161" xr:uid="{00000000-0005-0000-0000-0000EB040000}"/>
    <cellStyle name="40% - Accent3 41" xfId="3162" xr:uid="{00000000-0005-0000-0000-0000EC040000}"/>
    <cellStyle name="40% - Accent3 42" xfId="3163" xr:uid="{00000000-0005-0000-0000-0000ED040000}"/>
    <cellStyle name="40% - Accent3 43" xfId="3164" xr:uid="{00000000-0005-0000-0000-0000EE040000}"/>
    <cellStyle name="40% - Accent3 44" xfId="3165" xr:uid="{00000000-0005-0000-0000-0000EF040000}"/>
    <cellStyle name="40% - Accent3 45" xfId="3166" xr:uid="{00000000-0005-0000-0000-0000F0040000}"/>
    <cellStyle name="40% - Accent3 46" xfId="3167" xr:uid="{00000000-0005-0000-0000-0000F1040000}"/>
    <cellStyle name="40% - Accent3 47" xfId="3168" xr:uid="{00000000-0005-0000-0000-0000F2040000}"/>
    <cellStyle name="40% - Accent3 48" xfId="3169" xr:uid="{00000000-0005-0000-0000-0000F3040000}"/>
    <cellStyle name="40% - Accent3 49" xfId="3170" xr:uid="{00000000-0005-0000-0000-0000F4040000}"/>
    <cellStyle name="40% - Accent3 5" xfId="3171" xr:uid="{00000000-0005-0000-0000-0000F5040000}"/>
    <cellStyle name="40% - Accent3 5 2" xfId="11122" xr:uid="{00000000-0005-0000-0000-0000F6040000}"/>
    <cellStyle name="40% - Accent3 5 3" xfId="10876" xr:uid="{00000000-0005-0000-0000-0000F7040000}"/>
    <cellStyle name="40% - Accent3 50" xfId="3172" xr:uid="{00000000-0005-0000-0000-0000F8040000}"/>
    <cellStyle name="40% - Accent3 51" xfId="3173" xr:uid="{00000000-0005-0000-0000-0000F9040000}"/>
    <cellStyle name="40% - Accent3 52" xfId="3174" xr:uid="{00000000-0005-0000-0000-0000FA040000}"/>
    <cellStyle name="40% - Accent3 53" xfId="3175" xr:uid="{00000000-0005-0000-0000-0000FB040000}"/>
    <cellStyle name="40% - Accent3 54" xfId="3176" xr:uid="{00000000-0005-0000-0000-0000FC040000}"/>
    <cellStyle name="40% - Accent3 55" xfId="3177" xr:uid="{00000000-0005-0000-0000-0000FD040000}"/>
    <cellStyle name="40% - Accent3 56" xfId="3178" xr:uid="{00000000-0005-0000-0000-0000FE040000}"/>
    <cellStyle name="40% - Accent3 57" xfId="3179" xr:uid="{00000000-0005-0000-0000-0000FF040000}"/>
    <cellStyle name="40% - Accent3 6" xfId="3180" xr:uid="{00000000-0005-0000-0000-000000050000}"/>
    <cellStyle name="40% - Accent3 6 2" xfId="11123" xr:uid="{00000000-0005-0000-0000-000001050000}"/>
    <cellStyle name="40% - Accent3 6 3" xfId="10494" xr:uid="{00000000-0005-0000-0000-000002050000}"/>
    <cellStyle name="40% - Accent3 7" xfId="3181" xr:uid="{00000000-0005-0000-0000-000003050000}"/>
    <cellStyle name="40% - Accent3 8" xfId="3182" xr:uid="{00000000-0005-0000-0000-000004050000}"/>
    <cellStyle name="40% - Accent3 9" xfId="3183" xr:uid="{00000000-0005-0000-0000-000005050000}"/>
    <cellStyle name="40% - Accent4" xfId="233" builtinId="43" customBuiltin="1"/>
    <cellStyle name="40% - Accent4 10" xfId="3184" xr:uid="{00000000-0005-0000-0000-000007050000}"/>
    <cellStyle name="40% - Accent4 11" xfId="3185" xr:uid="{00000000-0005-0000-0000-000008050000}"/>
    <cellStyle name="40% - Accent4 12" xfId="3186" xr:uid="{00000000-0005-0000-0000-000009050000}"/>
    <cellStyle name="40% - Accent4 13" xfId="3187" xr:uid="{00000000-0005-0000-0000-00000A050000}"/>
    <cellStyle name="40% - Accent4 14" xfId="3188" xr:uid="{00000000-0005-0000-0000-00000B050000}"/>
    <cellStyle name="40% - Accent4 15" xfId="3189" xr:uid="{00000000-0005-0000-0000-00000C050000}"/>
    <cellStyle name="40% - Accent4 16" xfId="3190" xr:uid="{00000000-0005-0000-0000-00000D050000}"/>
    <cellStyle name="40% - Accent4 17" xfId="3191" xr:uid="{00000000-0005-0000-0000-00000E050000}"/>
    <cellStyle name="40% - Accent4 18" xfId="3192" xr:uid="{00000000-0005-0000-0000-00000F050000}"/>
    <cellStyle name="40% - Accent4 19" xfId="3193" xr:uid="{00000000-0005-0000-0000-000010050000}"/>
    <cellStyle name="40% - Accent4 2" xfId="234" xr:uid="{00000000-0005-0000-0000-000011050000}"/>
    <cellStyle name="40% - Accent4 2 2" xfId="235" xr:uid="{00000000-0005-0000-0000-000012050000}"/>
    <cellStyle name="40% - Accent4 2 3" xfId="3194" xr:uid="{00000000-0005-0000-0000-000013050000}"/>
    <cellStyle name="40% - Accent4 2 3 2" xfId="3195" xr:uid="{00000000-0005-0000-0000-000014050000}"/>
    <cellStyle name="40% - Accent4 2 4" xfId="3196" xr:uid="{00000000-0005-0000-0000-000015050000}"/>
    <cellStyle name="40% - Accent4 2 5" xfId="3197" xr:uid="{00000000-0005-0000-0000-000016050000}"/>
    <cellStyle name="40% - Accent4 2 6" xfId="3198" xr:uid="{00000000-0005-0000-0000-000017050000}"/>
    <cellStyle name="40% - Accent4 2 7" xfId="3199" xr:uid="{00000000-0005-0000-0000-000018050000}"/>
    <cellStyle name="40% - Accent4 20" xfId="3200" xr:uid="{00000000-0005-0000-0000-000019050000}"/>
    <cellStyle name="40% - Accent4 21" xfId="3201" xr:uid="{00000000-0005-0000-0000-00001A050000}"/>
    <cellStyle name="40% - Accent4 22" xfId="3202" xr:uid="{00000000-0005-0000-0000-00001B050000}"/>
    <cellStyle name="40% - Accent4 23" xfId="3203" xr:uid="{00000000-0005-0000-0000-00001C050000}"/>
    <cellStyle name="40% - Accent4 24" xfId="3204" xr:uid="{00000000-0005-0000-0000-00001D050000}"/>
    <cellStyle name="40% - Accent4 25" xfId="3205" xr:uid="{00000000-0005-0000-0000-00001E050000}"/>
    <cellStyle name="40% - Accent4 26" xfId="3206" xr:uid="{00000000-0005-0000-0000-00001F050000}"/>
    <cellStyle name="40% - Accent4 27" xfId="3207" xr:uid="{00000000-0005-0000-0000-000020050000}"/>
    <cellStyle name="40% - Accent4 28" xfId="3208" xr:uid="{00000000-0005-0000-0000-000021050000}"/>
    <cellStyle name="40% - Accent4 29" xfId="3209" xr:uid="{00000000-0005-0000-0000-000022050000}"/>
    <cellStyle name="40% - Accent4 3" xfId="236" xr:uid="{00000000-0005-0000-0000-000023050000}"/>
    <cellStyle name="40% - Accent4 3 2" xfId="237" xr:uid="{00000000-0005-0000-0000-000024050000}"/>
    <cellStyle name="40% - Accent4 3 3" xfId="3210" xr:uid="{00000000-0005-0000-0000-000025050000}"/>
    <cellStyle name="40% - Accent4 30" xfId="3211" xr:uid="{00000000-0005-0000-0000-000026050000}"/>
    <cellStyle name="40% - Accent4 31" xfId="3212" xr:uid="{00000000-0005-0000-0000-000027050000}"/>
    <cellStyle name="40% - Accent4 32" xfId="3213" xr:uid="{00000000-0005-0000-0000-000028050000}"/>
    <cellStyle name="40% - Accent4 33" xfId="3214" xr:uid="{00000000-0005-0000-0000-000029050000}"/>
    <cellStyle name="40% - Accent4 34" xfId="3215" xr:uid="{00000000-0005-0000-0000-00002A050000}"/>
    <cellStyle name="40% - Accent4 35" xfId="3216" xr:uid="{00000000-0005-0000-0000-00002B050000}"/>
    <cellStyle name="40% - Accent4 36" xfId="3217" xr:uid="{00000000-0005-0000-0000-00002C050000}"/>
    <cellStyle name="40% - Accent4 37" xfId="3218" xr:uid="{00000000-0005-0000-0000-00002D050000}"/>
    <cellStyle name="40% - Accent4 38" xfId="3219" xr:uid="{00000000-0005-0000-0000-00002E050000}"/>
    <cellStyle name="40% - Accent4 39" xfId="3220" xr:uid="{00000000-0005-0000-0000-00002F050000}"/>
    <cellStyle name="40% - Accent4 4" xfId="3221" xr:uid="{00000000-0005-0000-0000-000030050000}"/>
    <cellStyle name="40% - Accent4 4 2" xfId="3222" xr:uid="{00000000-0005-0000-0000-000031050000}"/>
    <cellStyle name="40% - Accent4 40" xfId="3223" xr:uid="{00000000-0005-0000-0000-000032050000}"/>
    <cellStyle name="40% - Accent4 41" xfId="3224" xr:uid="{00000000-0005-0000-0000-000033050000}"/>
    <cellStyle name="40% - Accent4 42" xfId="3225" xr:uid="{00000000-0005-0000-0000-000034050000}"/>
    <cellStyle name="40% - Accent4 43" xfId="3226" xr:uid="{00000000-0005-0000-0000-000035050000}"/>
    <cellStyle name="40% - Accent4 44" xfId="3227" xr:uid="{00000000-0005-0000-0000-000036050000}"/>
    <cellStyle name="40% - Accent4 45" xfId="3228" xr:uid="{00000000-0005-0000-0000-000037050000}"/>
    <cellStyle name="40% - Accent4 46" xfId="3229" xr:uid="{00000000-0005-0000-0000-000038050000}"/>
    <cellStyle name="40% - Accent4 47" xfId="3230" xr:uid="{00000000-0005-0000-0000-000039050000}"/>
    <cellStyle name="40% - Accent4 48" xfId="3231" xr:uid="{00000000-0005-0000-0000-00003A050000}"/>
    <cellStyle name="40% - Accent4 49" xfId="3232" xr:uid="{00000000-0005-0000-0000-00003B050000}"/>
    <cellStyle name="40% - Accent4 5" xfId="3233" xr:uid="{00000000-0005-0000-0000-00003C050000}"/>
    <cellStyle name="40% - Accent4 50" xfId="3234" xr:uid="{00000000-0005-0000-0000-00003D050000}"/>
    <cellStyle name="40% - Accent4 51" xfId="3235" xr:uid="{00000000-0005-0000-0000-00003E050000}"/>
    <cellStyle name="40% - Accent4 52" xfId="3236" xr:uid="{00000000-0005-0000-0000-00003F050000}"/>
    <cellStyle name="40% - Accent4 53" xfId="3237" xr:uid="{00000000-0005-0000-0000-000040050000}"/>
    <cellStyle name="40% - Accent4 54" xfId="3238" xr:uid="{00000000-0005-0000-0000-000041050000}"/>
    <cellStyle name="40% - Accent4 55" xfId="3239" xr:uid="{00000000-0005-0000-0000-000042050000}"/>
    <cellStyle name="40% - Accent4 56" xfId="3240" xr:uid="{00000000-0005-0000-0000-000043050000}"/>
    <cellStyle name="40% - Accent4 57" xfId="3241" xr:uid="{00000000-0005-0000-0000-000044050000}"/>
    <cellStyle name="40% - Accent4 6" xfId="3242" xr:uid="{00000000-0005-0000-0000-000045050000}"/>
    <cellStyle name="40% - Accent4 7" xfId="3243" xr:uid="{00000000-0005-0000-0000-000046050000}"/>
    <cellStyle name="40% - Accent4 8" xfId="3244" xr:uid="{00000000-0005-0000-0000-000047050000}"/>
    <cellStyle name="40% - Accent4 9" xfId="3245" xr:uid="{00000000-0005-0000-0000-000048050000}"/>
    <cellStyle name="40% - Accent5" xfId="238" builtinId="47" customBuiltin="1"/>
    <cellStyle name="40% - Accent5 10" xfId="3246" xr:uid="{00000000-0005-0000-0000-00004A050000}"/>
    <cellStyle name="40% - Accent5 11" xfId="3247" xr:uid="{00000000-0005-0000-0000-00004B050000}"/>
    <cellStyle name="40% - Accent5 12" xfId="3248" xr:uid="{00000000-0005-0000-0000-00004C050000}"/>
    <cellStyle name="40% - Accent5 13" xfId="3249" xr:uid="{00000000-0005-0000-0000-00004D050000}"/>
    <cellStyle name="40% - Accent5 14" xfId="3250" xr:uid="{00000000-0005-0000-0000-00004E050000}"/>
    <cellStyle name="40% - Accent5 15" xfId="3251" xr:uid="{00000000-0005-0000-0000-00004F050000}"/>
    <cellStyle name="40% - Accent5 16" xfId="3252" xr:uid="{00000000-0005-0000-0000-000050050000}"/>
    <cellStyle name="40% - Accent5 17" xfId="3253" xr:uid="{00000000-0005-0000-0000-000051050000}"/>
    <cellStyle name="40% - Accent5 18" xfId="3254" xr:uid="{00000000-0005-0000-0000-000052050000}"/>
    <cellStyle name="40% - Accent5 19" xfId="3255" xr:uid="{00000000-0005-0000-0000-000053050000}"/>
    <cellStyle name="40% - Accent5 2" xfId="239" xr:uid="{00000000-0005-0000-0000-000054050000}"/>
    <cellStyle name="40% - Accent5 2 2" xfId="240" xr:uid="{00000000-0005-0000-0000-000055050000}"/>
    <cellStyle name="40% - Accent5 2 3" xfId="3256" xr:uid="{00000000-0005-0000-0000-000056050000}"/>
    <cellStyle name="40% - Accent5 2 3 2" xfId="3257" xr:uid="{00000000-0005-0000-0000-000057050000}"/>
    <cellStyle name="40% - Accent5 2 4" xfId="3258" xr:uid="{00000000-0005-0000-0000-000058050000}"/>
    <cellStyle name="40% - Accent5 2 5" xfId="3259" xr:uid="{00000000-0005-0000-0000-000059050000}"/>
    <cellStyle name="40% - Accent5 2 6" xfId="3260" xr:uid="{00000000-0005-0000-0000-00005A050000}"/>
    <cellStyle name="40% - Accent5 2 7" xfId="3261" xr:uid="{00000000-0005-0000-0000-00005B050000}"/>
    <cellStyle name="40% - Accent5 20" xfId="3262" xr:uid="{00000000-0005-0000-0000-00005C050000}"/>
    <cellStyle name="40% - Accent5 21" xfId="3263" xr:uid="{00000000-0005-0000-0000-00005D050000}"/>
    <cellStyle name="40% - Accent5 22" xfId="3264" xr:uid="{00000000-0005-0000-0000-00005E050000}"/>
    <cellStyle name="40% - Accent5 23" xfId="3265" xr:uid="{00000000-0005-0000-0000-00005F050000}"/>
    <cellStyle name="40% - Accent5 24" xfId="3266" xr:uid="{00000000-0005-0000-0000-000060050000}"/>
    <cellStyle name="40% - Accent5 25" xfId="3267" xr:uid="{00000000-0005-0000-0000-000061050000}"/>
    <cellStyle name="40% - Accent5 26" xfId="3268" xr:uid="{00000000-0005-0000-0000-000062050000}"/>
    <cellStyle name="40% - Accent5 27" xfId="3269" xr:uid="{00000000-0005-0000-0000-000063050000}"/>
    <cellStyle name="40% - Accent5 28" xfId="3270" xr:uid="{00000000-0005-0000-0000-000064050000}"/>
    <cellStyle name="40% - Accent5 29" xfId="3271" xr:uid="{00000000-0005-0000-0000-000065050000}"/>
    <cellStyle name="40% - Accent5 3" xfId="241" xr:uid="{00000000-0005-0000-0000-000066050000}"/>
    <cellStyle name="40% - Accent5 3 2" xfId="242" xr:uid="{00000000-0005-0000-0000-000067050000}"/>
    <cellStyle name="40% - Accent5 3 3" xfId="3272" xr:uid="{00000000-0005-0000-0000-000068050000}"/>
    <cellStyle name="40% - Accent5 30" xfId="3273" xr:uid="{00000000-0005-0000-0000-000069050000}"/>
    <cellStyle name="40% - Accent5 31" xfId="3274" xr:uid="{00000000-0005-0000-0000-00006A050000}"/>
    <cellStyle name="40% - Accent5 32" xfId="3275" xr:uid="{00000000-0005-0000-0000-00006B050000}"/>
    <cellStyle name="40% - Accent5 33" xfId="3276" xr:uid="{00000000-0005-0000-0000-00006C050000}"/>
    <cellStyle name="40% - Accent5 34" xfId="3277" xr:uid="{00000000-0005-0000-0000-00006D050000}"/>
    <cellStyle name="40% - Accent5 35" xfId="3278" xr:uid="{00000000-0005-0000-0000-00006E050000}"/>
    <cellStyle name="40% - Accent5 36" xfId="3279" xr:uid="{00000000-0005-0000-0000-00006F050000}"/>
    <cellStyle name="40% - Accent5 37" xfId="3280" xr:uid="{00000000-0005-0000-0000-000070050000}"/>
    <cellStyle name="40% - Accent5 38" xfId="3281" xr:uid="{00000000-0005-0000-0000-000071050000}"/>
    <cellStyle name="40% - Accent5 39" xfId="3282" xr:uid="{00000000-0005-0000-0000-000072050000}"/>
    <cellStyle name="40% - Accent5 4" xfId="3283" xr:uid="{00000000-0005-0000-0000-000073050000}"/>
    <cellStyle name="40% - Accent5 4 2" xfId="3284" xr:uid="{00000000-0005-0000-0000-000074050000}"/>
    <cellStyle name="40% - Accent5 40" xfId="3285" xr:uid="{00000000-0005-0000-0000-000075050000}"/>
    <cellStyle name="40% - Accent5 41" xfId="3286" xr:uid="{00000000-0005-0000-0000-000076050000}"/>
    <cellStyle name="40% - Accent5 42" xfId="3287" xr:uid="{00000000-0005-0000-0000-000077050000}"/>
    <cellStyle name="40% - Accent5 43" xfId="3288" xr:uid="{00000000-0005-0000-0000-000078050000}"/>
    <cellStyle name="40% - Accent5 44" xfId="3289" xr:uid="{00000000-0005-0000-0000-000079050000}"/>
    <cellStyle name="40% - Accent5 45" xfId="3290" xr:uid="{00000000-0005-0000-0000-00007A050000}"/>
    <cellStyle name="40% - Accent5 46" xfId="3291" xr:uid="{00000000-0005-0000-0000-00007B050000}"/>
    <cellStyle name="40% - Accent5 47" xfId="3292" xr:uid="{00000000-0005-0000-0000-00007C050000}"/>
    <cellStyle name="40% - Accent5 48" xfId="3293" xr:uid="{00000000-0005-0000-0000-00007D050000}"/>
    <cellStyle name="40% - Accent5 49" xfId="3294" xr:uid="{00000000-0005-0000-0000-00007E050000}"/>
    <cellStyle name="40% - Accent5 5" xfId="3295" xr:uid="{00000000-0005-0000-0000-00007F050000}"/>
    <cellStyle name="40% - Accent5 5 2" xfId="47487" xr:uid="{00000000-0005-0000-0000-000080050000}"/>
    <cellStyle name="40% - Accent5 50" xfId="3296" xr:uid="{00000000-0005-0000-0000-000081050000}"/>
    <cellStyle name="40% - Accent5 51" xfId="3297" xr:uid="{00000000-0005-0000-0000-000082050000}"/>
    <cellStyle name="40% - Accent5 52" xfId="3298" xr:uid="{00000000-0005-0000-0000-000083050000}"/>
    <cellStyle name="40% - Accent5 53" xfId="3299" xr:uid="{00000000-0005-0000-0000-000084050000}"/>
    <cellStyle name="40% - Accent5 54" xfId="3300" xr:uid="{00000000-0005-0000-0000-000085050000}"/>
    <cellStyle name="40% - Accent5 55" xfId="3301" xr:uid="{00000000-0005-0000-0000-000086050000}"/>
    <cellStyle name="40% - Accent5 56" xfId="3302" xr:uid="{00000000-0005-0000-0000-000087050000}"/>
    <cellStyle name="40% - Accent5 57" xfId="3303" xr:uid="{00000000-0005-0000-0000-000088050000}"/>
    <cellStyle name="40% - Accent5 6" xfId="3304" xr:uid="{00000000-0005-0000-0000-000089050000}"/>
    <cellStyle name="40% - Accent5 7" xfId="3305" xr:uid="{00000000-0005-0000-0000-00008A050000}"/>
    <cellStyle name="40% - Accent5 8" xfId="3306" xr:uid="{00000000-0005-0000-0000-00008B050000}"/>
    <cellStyle name="40% - Accent5 9" xfId="3307" xr:uid="{00000000-0005-0000-0000-00008C050000}"/>
    <cellStyle name="40% - Accent6" xfId="243" builtinId="51" customBuiltin="1"/>
    <cellStyle name="40% - Accent6 10" xfId="3308" xr:uid="{00000000-0005-0000-0000-00008E050000}"/>
    <cellStyle name="40% - Accent6 11" xfId="3309" xr:uid="{00000000-0005-0000-0000-00008F050000}"/>
    <cellStyle name="40% - Accent6 12" xfId="3310" xr:uid="{00000000-0005-0000-0000-000090050000}"/>
    <cellStyle name="40% - Accent6 13" xfId="3311" xr:uid="{00000000-0005-0000-0000-000091050000}"/>
    <cellStyle name="40% - Accent6 14" xfId="3312" xr:uid="{00000000-0005-0000-0000-000092050000}"/>
    <cellStyle name="40% - Accent6 15" xfId="3313" xr:uid="{00000000-0005-0000-0000-000093050000}"/>
    <cellStyle name="40% - Accent6 16" xfId="3314" xr:uid="{00000000-0005-0000-0000-000094050000}"/>
    <cellStyle name="40% - Accent6 17" xfId="3315" xr:uid="{00000000-0005-0000-0000-000095050000}"/>
    <cellStyle name="40% - Accent6 18" xfId="3316" xr:uid="{00000000-0005-0000-0000-000096050000}"/>
    <cellStyle name="40% - Accent6 19" xfId="3317" xr:uid="{00000000-0005-0000-0000-000097050000}"/>
    <cellStyle name="40% - Accent6 2" xfId="244" xr:uid="{00000000-0005-0000-0000-000098050000}"/>
    <cellStyle name="40% - Accent6 2 2" xfId="245" xr:uid="{00000000-0005-0000-0000-000099050000}"/>
    <cellStyle name="40% - Accent6 2 3" xfId="3318" xr:uid="{00000000-0005-0000-0000-00009A050000}"/>
    <cellStyle name="40% - Accent6 2 3 2" xfId="3319" xr:uid="{00000000-0005-0000-0000-00009B050000}"/>
    <cellStyle name="40% - Accent6 2 4" xfId="3320" xr:uid="{00000000-0005-0000-0000-00009C050000}"/>
    <cellStyle name="40% - Accent6 2 5" xfId="3321" xr:uid="{00000000-0005-0000-0000-00009D050000}"/>
    <cellStyle name="40% - Accent6 2 6" xfId="3322" xr:uid="{00000000-0005-0000-0000-00009E050000}"/>
    <cellStyle name="40% - Accent6 2 7" xfId="3323" xr:uid="{00000000-0005-0000-0000-00009F050000}"/>
    <cellStyle name="40% - Accent6 20" xfId="3324" xr:uid="{00000000-0005-0000-0000-0000A0050000}"/>
    <cellStyle name="40% - Accent6 21" xfId="3325" xr:uid="{00000000-0005-0000-0000-0000A1050000}"/>
    <cellStyle name="40% - Accent6 22" xfId="3326" xr:uid="{00000000-0005-0000-0000-0000A2050000}"/>
    <cellStyle name="40% - Accent6 23" xfId="3327" xr:uid="{00000000-0005-0000-0000-0000A3050000}"/>
    <cellStyle name="40% - Accent6 24" xfId="3328" xr:uid="{00000000-0005-0000-0000-0000A4050000}"/>
    <cellStyle name="40% - Accent6 25" xfId="3329" xr:uid="{00000000-0005-0000-0000-0000A5050000}"/>
    <cellStyle name="40% - Accent6 26" xfId="3330" xr:uid="{00000000-0005-0000-0000-0000A6050000}"/>
    <cellStyle name="40% - Accent6 27" xfId="3331" xr:uid="{00000000-0005-0000-0000-0000A7050000}"/>
    <cellStyle name="40% - Accent6 28" xfId="3332" xr:uid="{00000000-0005-0000-0000-0000A8050000}"/>
    <cellStyle name="40% - Accent6 29" xfId="3333" xr:uid="{00000000-0005-0000-0000-0000A9050000}"/>
    <cellStyle name="40% - Accent6 3" xfId="246" xr:uid="{00000000-0005-0000-0000-0000AA050000}"/>
    <cellStyle name="40% - Accent6 3 2" xfId="247" xr:uid="{00000000-0005-0000-0000-0000AB050000}"/>
    <cellStyle name="40% - Accent6 3 3" xfId="3334" xr:uid="{00000000-0005-0000-0000-0000AC050000}"/>
    <cellStyle name="40% - Accent6 30" xfId="3335" xr:uid="{00000000-0005-0000-0000-0000AD050000}"/>
    <cellStyle name="40% - Accent6 31" xfId="3336" xr:uid="{00000000-0005-0000-0000-0000AE050000}"/>
    <cellStyle name="40% - Accent6 32" xfId="3337" xr:uid="{00000000-0005-0000-0000-0000AF050000}"/>
    <cellStyle name="40% - Accent6 33" xfId="3338" xr:uid="{00000000-0005-0000-0000-0000B0050000}"/>
    <cellStyle name="40% - Accent6 34" xfId="3339" xr:uid="{00000000-0005-0000-0000-0000B1050000}"/>
    <cellStyle name="40% - Accent6 35" xfId="3340" xr:uid="{00000000-0005-0000-0000-0000B2050000}"/>
    <cellStyle name="40% - Accent6 36" xfId="3341" xr:uid="{00000000-0005-0000-0000-0000B3050000}"/>
    <cellStyle name="40% - Accent6 37" xfId="3342" xr:uid="{00000000-0005-0000-0000-0000B4050000}"/>
    <cellStyle name="40% - Accent6 38" xfId="3343" xr:uid="{00000000-0005-0000-0000-0000B5050000}"/>
    <cellStyle name="40% - Accent6 39" xfId="3344" xr:uid="{00000000-0005-0000-0000-0000B6050000}"/>
    <cellStyle name="40% - Accent6 4" xfId="3345" xr:uid="{00000000-0005-0000-0000-0000B7050000}"/>
    <cellStyle name="40% - Accent6 4 2" xfId="3346" xr:uid="{00000000-0005-0000-0000-0000B8050000}"/>
    <cellStyle name="40% - Accent6 40" xfId="3347" xr:uid="{00000000-0005-0000-0000-0000B9050000}"/>
    <cellStyle name="40% - Accent6 41" xfId="3348" xr:uid="{00000000-0005-0000-0000-0000BA050000}"/>
    <cellStyle name="40% - Accent6 42" xfId="3349" xr:uid="{00000000-0005-0000-0000-0000BB050000}"/>
    <cellStyle name="40% - Accent6 43" xfId="3350" xr:uid="{00000000-0005-0000-0000-0000BC050000}"/>
    <cellStyle name="40% - Accent6 44" xfId="3351" xr:uid="{00000000-0005-0000-0000-0000BD050000}"/>
    <cellStyle name="40% - Accent6 45" xfId="3352" xr:uid="{00000000-0005-0000-0000-0000BE050000}"/>
    <cellStyle name="40% - Accent6 46" xfId="3353" xr:uid="{00000000-0005-0000-0000-0000BF050000}"/>
    <cellStyle name="40% - Accent6 47" xfId="3354" xr:uid="{00000000-0005-0000-0000-0000C0050000}"/>
    <cellStyle name="40% - Accent6 48" xfId="3355" xr:uid="{00000000-0005-0000-0000-0000C1050000}"/>
    <cellStyle name="40% - Accent6 49" xfId="3356" xr:uid="{00000000-0005-0000-0000-0000C2050000}"/>
    <cellStyle name="40% - Accent6 5" xfId="3357" xr:uid="{00000000-0005-0000-0000-0000C3050000}"/>
    <cellStyle name="40% - Accent6 50" xfId="3358" xr:uid="{00000000-0005-0000-0000-0000C4050000}"/>
    <cellStyle name="40% - Accent6 51" xfId="3359" xr:uid="{00000000-0005-0000-0000-0000C5050000}"/>
    <cellStyle name="40% - Accent6 52" xfId="3360" xr:uid="{00000000-0005-0000-0000-0000C6050000}"/>
    <cellStyle name="40% - Accent6 53" xfId="3361" xr:uid="{00000000-0005-0000-0000-0000C7050000}"/>
    <cellStyle name="40% - Accent6 54" xfId="3362" xr:uid="{00000000-0005-0000-0000-0000C8050000}"/>
    <cellStyle name="40% - Accent6 55" xfId="3363" xr:uid="{00000000-0005-0000-0000-0000C9050000}"/>
    <cellStyle name="40% - Accent6 56" xfId="3364" xr:uid="{00000000-0005-0000-0000-0000CA050000}"/>
    <cellStyle name="40% - Accent6 57" xfId="3365" xr:uid="{00000000-0005-0000-0000-0000CB050000}"/>
    <cellStyle name="40% - Accent6 6" xfId="3366" xr:uid="{00000000-0005-0000-0000-0000CC050000}"/>
    <cellStyle name="40% - Accent6 7" xfId="3367" xr:uid="{00000000-0005-0000-0000-0000CD050000}"/>
    <cellStyle name="40% - Accent6 8" xfId="3368" xr:uid="{00000000-0005-0000-0000-0000CE050000}"/>
    <cellStyle name="40% - Accent6 9" xfId="3369" xr:uid="{00000000-0005-0000-0000-0000CF050000}"/>
    <cellStyle name="40% - akcent 1 10" xfId="3370" xr:uid="{00000000-0005-0000-0000-0000D0050000}"/>
    <cellStyle name="40% - akcent 1 11" xfId="3371" xr:uid="{00000000-0005-0000-0000-0000D1050000}"/>
    <cellStyle name="40% - akcent 1 12" xfId="3372" xr:uid="{00000000-0005-0000-0000-0000D2050000}"/>
    <cellStyle name="40% - akcent 1 13" xfId="3373" xr:uid="{00000000-0005-0000-0000-0000D3050000}"/>
    <cellStyle name="40% - akcent 1 14" xfId="3374" xr:uid="{00000000-0005-0000-0000-0000D4050000}"/>
    <cellStyle name="40% - akcent 1 15" xfId="3375" xr:uid="{00000000-0005-0000-0000-0000D5050000}"/>
    <cellStyle name="40% - akcent 1 16" xfId="3376" xr:uid="{00000000-0005-0000-0000-0000D6050000}"/>
    <cellStyle name="40% - akcent 1 17" xfId="3377" xr:uid="{00000000-0005-0000-0000-0000D7050000}"/>
    <cellStyle name="40% - akcent 1 18" xfId="3378" xr:uid="{00000000-0005-0000-0000-0000D8050000}"/>
    <cellStyle name="40% - akcent 1 19" xfId="3379" xr:uid="{00000000-0005-0000-0000-0000D9050000}"/>
    <cellStyle name="40% - akcent 1 2" xfId="248" xr:uid="{00000000-0005-0000-0000-0000DA050000}"/>
    <cellStyle name="40% - akcent 1 2 10" xfId="10535" xr:uid="{00000000-0005-0000-0000-0000DB050000}"/>
    <cellStyle name="40% - akcent 1 2 2" xfId="249" xr:uid="{00000000-0005-0000-0000-0000DC050000}"/>
    <cellStyle name="40% - akcent 1 2 2 2" xfId="250" xr:uid="{00000000-0005-0000-0000-0000DD050000}"/>
    <cellStyle name="40% - akcent 1 2 2 2 2" xfId="251" xr:uid="{00000000-0005-0000-0000-0000DE050000}"/>
    <cellStyle name="40% - akcent 1 2 2 2 2 2" xfId="252" xr:uid="{00000000-0005-0000-0000-0000DF050000}"/>
    <cellStyle name="40% - akcent 1 2 2 2 3" xfId="253" xr:uid="{00000000-0005-0000-0000-0000E0050000}"/>
    <cellStyle name="40% - akcent 1 2 2 3" xfId="254" xr:uid="{00000000-0005-0000-0000-0000E1050000}"/>
    <cellStyle name="40% - akcent 1 2 2 3 2" xfId="255" xr:uid="{00000000-0005-0000-0000-0000E2050000}"/>
    <cellStyle name="40% - akcent 1 2 2 4" xfId="256" xr:uid="{00000000-0005-0000-0000-0000E3050000}"/>
    <cellStyle name="40% - akcent 1 2 2 5" xfId="3380" xr:uid="{00000000-0005-0000-0000-0000E4050000}"/>
    <cellStyle name="40% - akcent 1 2 2 6" xfId="10929" xr:uid="{00000000-0005-0000-0000-0000E5050000}"/>
    <cellStyle name="40% - akcent 1 2 2 7" xfId="10536" xr:uid="{00000000-0005-0000-0000-0000E6050000}"/>
    <cellStyle name="40% - akcent 1 2 3" xfId="257" xr:uid="{00000000-0005-0000-0000-0000E7050000}"/>
    <cellStyle name="40% - akcent 1 2 3 2" xfId="258" xr:uid="{00000000-0005-0000-0000-0000E8050000}"/>
    <cellStyle name="40% - akcent 1 2 3 2 2" xfId="259" xr:uid="{00000000-0005-0000-0000-0000E9050000}"/>
    <cellStyle name="40% - akcent 1 2 3 3" xfId="260" xr:uid="{00000000-0005-0000-0000-0000EA050000}"/>
    <cellStyle name="40% - akcent 1 2 3 4" xfId="3381" xr:uid="{00000000-0005-0000-0000-0000EB050000}"/>
    <cellStyle name="40% - akcent 1 2 4" xfId="261" xr:uid="{00000000-0005-0000-0000-0000EC050000}"/>
    <cellStyle name="40% - akcent 1 2 4 2" xfId="262" xr:uid="{00000000-0005-0000-0000-0000ED050000}"/>
    <cellStyle name="40% - akcent 1 2 4 3" xfId="3382" xr:uid="{00000000-0005-0000-0000-0000EE050000}"/>
    <cellStyle name="40% - akcent 1 2 5" xfId="263" xr:uid="{00000000-0005-0000-0000-0000EF050000}"/>
    <cellStyle name="40% - akcent 1 2 5 2" xfId="3383" xr:uid="{00000000-0005-0000-0000-0000F0050000}"/>
    <cellStyle name="40% - akcent 1 2 6" xfId="264" xr:uid="{00000000-0005-0000-0000-0000F1050000}"/>
    <cellStyle name="40% - akcent 1 2 6 2" xfId="3384" xr:uid="{00000000-0005-0000-0000-0000F2050000}"/>
    <cellStyle name="40% - akcent 1 2 7" xfId="3385" xr:uid="{00000000-0005-0000-0000-0000F3050000}"/>
    <cellStyle name="40% - akcent 1 2 8" xfId="3386" xr:uid="{00000000-0005-0000-0000-0000F4050000}"/>
    <cellStyle name="40% - akcent 1 2 9" xfId="10952" xr:uid="{00000000-0005-0000-0000-0000F5050000}"/>
    <cellStyle name="40% - akcent 1 20" xfId="3387" xr:uid="{00000000-0005-0000-0000-0000F6050000}"/>
    <cellStyle name="40% - akcent 1 21" xfId="3388" xr:uid="{00000000-0005-0000-0000-0000F7050000}"/>
    <cellStyle name="40% - akcent 1 22" xfId="3389" xr:uid="{00000000-0005-0000-0000-0000F8050000}"/>
    <cellStyle name="40% - akcent 1 23" xfId="3390" xr:uid="{00000000-0005-0000-0000-0000F9050000}"/>
    <cellStyle name="40% - akcent 1 24" xfId="3391" xr:uid="{00000000-0005-0000-0000-0000FA050000}"/>
    <cellStyle name="40% - akcent 1 25" xfId="3392" xr:uid="{00000000-0005-0000-0000-0000FB050000}"/>
    <cellStyle name="40% - akcent 1 26" xfId="3393" xr:uid="{00000000-0005-0000-0000-0000FC050000}"/>
    <cellStyle name="40% - akcent 1 27" xfId="3394" xr:uid="{00000000-0005-0000-0000-0000FD050000}"/>
    <cellStyle name="40% - akcent 1 28" xfId="3395" xr:uid="{00000000-0005-0000-0000-0000FE050000}"/>
    <cellStyle name="40% - akcent 1 29" xfId="3396" xr:uid="{00000000-0005-0000-0000-0000FF050000}"/>
    <cellStyle name="40% - akcent 1 3" xfId="265" xr:uid="{00000000-0005-0000-0000-000000060000}"/>
    <cellStyle name="40% - akcent 1 3 2" xfId="266" xr:uid="{00000000-0005-0000-0000-000001060000}"/>
    <cellStyle name="40% - akcent 1 3 2 2" xfId="267" xr:uid="{00000000-0005-0000-0000-000002060000}"/>
    <cellStyle name="40% - akcent 1 3 2 2 2" xfId="268" xr:uid="{00000000-0005-0000-0000-000003060000}"/>
    <cellStyle name="40% - akcent 1 3 2 3" xfId="269" xr:uid="{00000000-0005-0000-0000-000004060000}"/>
    <cellStyle name="40% - akcent 1 3 3" xfId="270" xr:uid="{00000000-0005-0000-0000-000005060000}"/>
    <cellStyle name="40% - akcent 1 3 3 2" xfId="271" xr:uid="{00000000-0005-0000-0000-000006060000}"/>
    <cellStyle name="40% - akcent 1 3 4" xfId="272" xr:uid="{00000000-0005-0000-0000-000007060000}"/>
    <cellStyle name="40% - akcent 1 3 5" xfId="3397" xr:uid="{00000000-0005-0000-0000-000008060000}"/>
    <cellStyle name="40% - akcent 1 3 6" xfId="10928" xr:uid="{00000000-0005-0000-0000-000009060000}"/>
    <cellStyle name="40% - akcent 1 3 7" xfId="10537" xr:uid="{00000000-0005-0000-0000-00000A060000}"/>
    <cellStyle name="40% - akcent 1 30" xfId="3398" xr:uid="{00000000-0005-0000-0000-00000B060000}"/>
    <cellStyle name="40% - akcent 1 31" xfId="3399" xr:uid="{00000000-0005-0000-0000-00000C060000}"/>
    <cellStyle name="40% - akcent 1 32" xfId="3400" xr:uid="{00000000-0005-0000-0000-00000D060000}"/>
    <cellStyle name="40% - akcent 1 33" xfId="3401" xr:uid="{00000000-0005-0000-0000-00000E060000}"/>
    <cellStyle name="40% - akcent 1 34" xfId="3402" xr:uid="{00000000-0005-0000-0000-00000F060000}"/>
    <cellStyle name="40% - akcent 1 35" xfId="3403" xr:uid="{00000000-0005-0000-0000-000010060000}"/>
    <cellStyle name="40% - akcent 1 36" xfId="3404" xr:uid="{00000000-0005-0000-0000-000011060000}"/>
    <cellStyle name="40% - akcent 1 37" xfId="3405" xr:uid="{00000000-0005-0000-0000-000012060000}"/>
    <cellStyle name="40% - akcent 1 38" xfId="3406" xr:uid="{00000000-0005-0000-0000-000013060000}"/>
    <cellStyle name="40% - akcent 1 39" xfId="3407" xr:uid="{00000000-0005-0000-0000-000014060000}"/>
    <cellStyle name="40% - akcent 1 4" xfId="273" xr:uid="{00000000-0005-0000-0000-000015060000}"/>
    <cellStyle name="40% - akcent 1 4 2" xfId="274" xr:uid="{00000000-0005-0000-0000-000016060000}"/>
    <cellStyle name="40% - akcent 1 4 2 2" xfId="275" xr:uid="{00000000-0005-0000-0000-000017060000}"/>
    <cellStyle name="40% - akcent 1 4 3" xfId="276" xr:uid="{00000000-0005-0000-0000-000018060000}"/>
    <cellStyle name="40% - akcent 1 4 4" xfId="3408" xr:uid="{00000000-0005-0000-0000-000019060000}"/>
    <cellStyle name="40% - akcent 1 4 5" xfId="10943" xr:uid="{00000000-0005-0000-0000-00001A060000}"/>
    <cellStyle name="40% - akcent 1 4 6" xfId="10538" xr:uid="{00000000-0005-0000-0000-00001B060000}"/>
    <cellStyle name="40% - akcent 1 40" xfId="3409" xr:uid="{00000000-0005-0000-0000-00001C060000}"/>
    <cellStyle name="40% - akcent 1 41" xfId="3410" xr:uid="{00000000-0005-0000-0000-00001D060000}"/>
    <cellStyle name="40% - akcent 1 42" xfId="3411" xr:uid="{00000000-0005-0000-0000-00001E060000}"/>
    <cellStyle name="40% - akcent 1 43" xfId="3412" xr:uid="{00000000-0005-0000-0000-00001F060000}"/>
    <cellStyle name="40% - akcent 1 44" xfId="3413" xr:uid="{00000000-0005-0000-0000-000020060000}"/>
    <cellStyle name="40% - akcent 1 45" xfId="3414" xr:uid="{00000000-0005-0000-0000-000021060000}"/>
    <cellStyle name="40% - akcent 1 46" xfId="3415" xr:uid="{00000000-0005-0000-0000-000022060000}"/>
    <cellStyle name="40% - akcent 1 47" xfId="3416" xr:uid="{00000000-0005-0000-0000-000023060000}"/>
    <cellStyle name="40% - akcent 1 48" xfId="3417" xr:uid="{00000000-0005-0000-0000-000024060000}"/>
    <cellStyle name="40% - akcent 1 49" xfId="3418" xr:uid="{00000000-0005-0000-0000-000025060000}"/>
    <cellStyle name="40% - akcent 1 5" xfId="277" xr:uid="{00000000-0005-0000-0000-000026060000}"/>
    <cellStyle name="40% - akcent 1 5 2" xfId="3419" xr:uid="{00000000-0005-0000-0000-000027060000}"/>
    <cellStyle name="40% - akcent 1 50" xfId="3420" xr:uid="{00000000-0005-0000-0000-000028060000}"/>
    <cellStyle name="40% - akcent 1 51" xfId="3421" xr:uid="{00000000-0005-0000-0000-000029060000}"/>
    <cellStyle name="40% - akcent 1 52" xfId="3422" xr:uid="{00000000-0005-0000-0000-00002A060000}"/>
    <cellStyle name="40% - akcent 1 53" xfId="3423" xr:uid="{00000000-0005-0000-0000-00002B060000}"/>
    <cellStyle name="40% - akcent 1 54" xfId="3424" xr:uid="{00000000-0005-0000-0000-00002C060000}"/>
    <cellStyle name="40% - akcent 1 55" xfId="3425" xr:uid="{00000000-0005-0000-0000-00002D060000}"/>
    <cellStyle name="40% - akcent 1 56" xfId="3426" xr:uid="{00000000-0005-0000-0000-00002E060000}"/>
    <cellStyle name="40% - akcent 1 57" xfId="3427" xr:uid="{00000000-0005-0000-0000-00002F060000}"/>
    <cellStyle name="40% - akcent 1 58" xfId="3428" xr:uid="{00000000-0005-0000-0000-000030060000}"/>
    <cellStyle name="40% - akcent 1 59" xfId="3429" xr:uid="{00000000-0005-0000-0000-000031060000}"/>
    <cellStyle name="40% - akcent 1 6" xfId="278" xr:uid="{00000000-0005-0000-0000-000032060000}"/>
    <cellStyle name="40% - akcent 1 6 2" xfId="3430" xr:uid="{00000000-0005-0000-0000-000033060000}"/>
    <cellStyle name="40% - akcent 1 7" xfId="3431" xr:uid="{00000000-0005-0000-0000-000034060000}"/>
    <cellStyle name="40% - akcent 1 8" xfId="3432" xr:uid="{00000000-0005-0000-0000-000035060000}"/>
    <cellStyle name="40% - akcent 1 9" xfId="3433" xr:uid="{00000000-0005-0000-0000-000036060000}"/>
    <cellStyle name="40% - akcent 2 10" xfId="3434" xr:uid="{00000000-0005-0000-0000-000037060000}"/>
    <cellStyle name="40% - akcent 2 11" xfId="3435" xr:uid="{00000000-0005-0000-0000-000038060000}"/>
    <cellStyle name="40% - akcent 2 12" xfId="3436" xr:uid="{00000000-0005-0000-0000-000039060000}"/>
    <cellStyle name="40% - akcent 2 13" xfId="3437" xr:uid="{00000000-0005-0000-0000-00003A060000}"/>
    <cellStyle name="40% - akcent 2 14" xfId="3438" xr:uid="{00000000-0005-0000-0000-00003B060000}"/>
    <cellStyle name="40% - akcent 2 15" xfId="3439" xr:uid="{00000000-0005-0000-0000-00003C060000}"/>
    <cellStyle name="40% - akcent 2 16" xfId="3440" xr:uid="{00000000-0005-0000-0000-00003D060000}"/>
    <cellStyle name="40% - akcent 2 17" xfId="3441" xr:uid="{00000000-0005-0000-0000-00003E060000}"/>
    <cellStyle name="40% - akcent 2 18" xfId="3442" xr:uid="{00000000-0005-0000-0000-00003F060000}"/>
    <cellStyle name="40% - akcent 2 19" xfId="3443" xr:uid="{00000000-0005-0000-0000-000040060000}"/>
    <cellStyle name="40% - akcent 2 2" xfId="279" xr:uid="{00000000-0005-0000-0000-000041060000}"/>
    <cellStyle name="40% - akcent 2 2 10" xfId="10539" xr:uid="{00000000-0005-0000-0000-000042060000}"/>
    <cellStyle name="40% - akcent 2 2 2" xfId="280" xr:uid="{00000000-0005-0000-0000-000043060000}"/>
    <cellStyle name="40% - akcent 2 2 2 2" xfId="281" xr:uid="{00000000-0005-0000-0000-000044060000}"/>
    <cellStyle name="40% - akcent 2 2 2 2 2" xfId="282" xr:uid="{00000000-0005-0000-0000-000045060000}"/>
    <cellStyle name="40% - akcent 2 2 2 2 2 2" xfId="283" xr:uid="{00000000-0005-0000-0000-000046060000}"/>
    <cellStyle name="40% - akcent 2 2 2 2 3" xfId="284" xr:uid="{00000000-0005-0000-0000-000047060000}"/>
    <cellStyle name="40% - akcent 2 2 2 3" xfId="285" xr:uid="{00000000-0005-0000-0000-000048060000}"/>
    <cellStyle name="40% - akcent 2 2 2 3 2" xfId="286" xr:uid="{00000000-0005-0000-0000-000049060000}"/>
    <cellStyle name="40% - akcent 2 2 2 4" xfId="287" xr:uid="{00000000-0005-0000-0000-00004A060000}"/>
    <cellStyle name="40% - akcent 2 2 2 5" xfId="3444" xr:uid="{00000000-0005-0000-0000-00004B060000}"/>
    <cellStyle name="40% - akcent 2 2 2 6" xfId="10951" xr:uid="{00000000-0005-0000-0000-00004C060000}"/>
    <cellStyle name="40% - akcent 2 2 2 7" xfId="10540" xr:uid="{00000000-0005-0000-0000-00004D060000}"/>
    <cellStyle name="40% - akcent 2 2 3" xfId="288" xr:uid="{00000000-0005-0000-0000-00004E060000}"/>
    <cellStyle name="40% - akcent 2 2 3 2" xfId="289" xr:uid="{00000000-0005-0000-0000-00004F060000}"/>
    <cellStyle name="40% - akcent 2 2 3 2 2" xfId="290" xr:uid="{00000000-0005-0000-0000-000050060000}"/>
    <cellStyle name="40% - akcent 2 2 3 3" xfId="291" xr:uid="{00000000-0005-0000-0000-000051060000}"/>
    <cellStyle name="40% - akcent 2 2 3 4" xfId="3445" xr:uid="{00000000-0005-0000-0000-000052060000}"/>
    <cellStyle name="40% - akcent 2 2 4" xfId="292" xr:uid="{00000000-0005-0000-0000-000053060000}"/>
    <cellStyle name="40% - akcent 2 2 4 2" xfId="293" xr:uid="{00000000-0005-0000-0000-000054060000}"/>
    <cellStyle name="40% - akcent 2 2 4 3" xfId="3446" xr:uid="{00000000-0005-0000-0000-000055060000}"/>
    <cellStyle name="40% - akcent 2 2 5" xfId="294" xr:uid="{00000000-0005-0000-0000-000056060000}"/>
    <cellStyle name="40% - akcent 2 2 5 2" xfId="3447" xr:uid="{00000000-0005-0000-0000-000057060000}"/>
    <cellStyle name="40% - akcent 2 2 6" xfId="295" xr:uid="{00000000-0005-0000-0000-000058060000}"/>
    <cellStyle name="40% - akcent 2 2 6 2" xfId="3448" xr:uid="{00000000-0005-0000-0000-000059060000}"/>
    <cellStyle name="40% - akcent 2 2 7" xfId="3449" xr:uid="{00000000-0005-0000-0000-00005A060000}"/>
    <cellStyle name="40% - akcent 2 2 8" xfId="3450" xr:uid="{00000000-0005-0000-0000-00005B060000}"/>
    <cellStyle name="40% - akcent 2 2 9" xfId="10886" xr:uid="{00000000-0005-0000-0000-00005C060000}"/>
    <cellStyle name="40% - akcent 2 20" xfId="3451" xr:uid="{00000000-0005-0000-0000-00005D060000}"/>
    <cellStyle name="40% - akcent 2 21" xfId="3452" xr:uid="{00000000-0005-0000-0000-00005E060000}"/>
    <cellStyle name="40% - akcent 2 22" xfId="3453" xr:uid="{00000000-0005-0000-0000-00005F060000}"/>
    <cellStyle name="40% - akcent 2 23" xfId="3454" xr:uid="{00000000-0005-0000-0000-000060060000}"/>
    <cellStyle name="40% - akcent 2 24" xfId="3455" xr:uid="{00000000-0005-0000-0000-000061060000}"/>
    <cellStyle name="40% - akcent 2 25" xfId="3456" xr:uid="{00000000-0005-0000-0000-000062060000}"/>
    <cellStyle name="40% - akcent 2 26" xfId="3457" xr:uid="{00000000-0005-0000-0000-000063060000}"/>
    <cellStyle name="40% - akcent 2 27" xfId="3458" xr:uid="{00000000-0005-0000-0000-000064060000}"/>
    <cellStyle name="40% - akcent 2 28" xfId="3459" xr:uid="{00000000-0005-0000-0000-000065060000}"/>
    <cellStyle name="40% - akcent 2 29" xfId="3460" xr:uid="{00000000-0005-0000-0000-000066060000}"/>
    <cellStyle name="40% - akcent 2 3" xfId="296" xr:uid="{00000000-0005-0000-0000-000067060000}"/>
    <cellStyle name="40% - akcent 2 3 2" xfId="297" xr:uid="{00000000-0005-0000-0000-000068060000}"/>
    <cellStyle name="40% - akcent 2 3 2 2" xfId="298" xr:uid="{00000000-0005-0000-0000-000069060000}"/>
    <cellStyle name="40% - akcent 2 3 2 2 2" xfId="299" xr:uid="{00000000-0005-0000-0000-00006A060000}"/>
    <cellStyle name="40% - akcent 2 3 2 3" xfId="300" xr:uid="{00000000-0005-0000-0000-00006B060000}"/>
    <cellStyle name="40% - akcent 2 3 3" xfId="301" xr:uid="{00000000-0005-0000-0000-00006C060000}"/>
    <cellStyle name="40% - akcent 2 3 3 2" xfId="302" xr:uid="{00000000-0005-0000-0000-00006D060000}"/>
    <cellStyle name="40% - akcent 2 3 4" xfId="303" xr:uid="{00000000-0005-0000-0000-00006E060000}"/>
    <cellStyle name="40% - akcent 2 3 5" xfId="3461" xr:uid="{00000000-0005-0000-0000-00006F060000}"/>
    <cellStyle name="40% - akcent 2 3 6" xfId="10940" xr:uid="{00000000-0005-0000-0000-000070060000}"/>
    <cellStyle name="40% - akcent 2 3 7" xfId="10541" xr:uid="{00000000-0005-0000-0000-000071060000}"/>
    <cellStyle name="40% - akcent 2 30" xfId="3462" xr:uid="{00000000-0005-0000-0000-000072060000}"/>
    <cellStyle name="40% - akcent 2 31" xfId="3463" xr:uid="{00000000-0005-0000-0000-000073060000}"/>
    <cellStyle name="40% - akcent 2 32" xfId="3464" xr:uid="{00000000-0005-0000-0000-000074060000}"/>
    <cellStyle name="40% - akcent 2 33" xfId="3465" xr:uid="{00000000-0005-0000-0000-000075060000}"/>
    <cellStyle name="40% - akcent 2 34" xfId="3466" xr:uid="{00000000-0005-0000-0000-000076060000}"/>
    <cellStyle name="40% - akcent 2 35" xfId="3467" xr:uid="{00000000-0005-0000-0000-000077060000}"/>
    <cellStyle name="40% - akcent 2 36" xfId="3468" xr:uid="{00000000-0005-0000-0000-000078060000}"/>
    <cellStyle name="40% - akcent 2 37" xfId="3469" xr:uid="{00000000-0005-0000-0000-000079060000}"/>
    <cellStyle name="40% - akcent 2 38" xfId="3470" xr:uid="{00000000-0005-0000-0000-00007A060000}"/>
    <cellStyle name="40% - akcent 2 39" xfId="3471" xr:uid="{00000000-0005-0000-0000-00007B060000}"/>
    <cellStyle name="40% - akcent 2 4" xfId="304" xr:uid="{00000000-0005-0000-0000-00007C060000}"/>
    <cellStyle name="40% - akcent 2 4 2" xfId="305" xr:uid="{00000000-0005-0000-0000-00007D060000}"/>
    <cellStyle name="40% - akcent 2 4 2 2" xfId="306" xr:uid="{00000000-0005-0000-0000-00007E060000}"/>
    <cellStyle name="40% - akcent 2 4 3" xfId="307" xr:uid="{00000000-0005-0000-0000-00007F060000}"/>
    <cellStyle name="40% - akcent 2 4 4" xfId="3472" xr:uid="{00000000-0005-0000-0000-000080060000}"/>
    <cellStyle name="40% - akcent 2 4 5" xfId="10945" xr:uid="{00000000-0005-0000-0000-000081060000}"/>
    <cellStyle name="40% - akcent 2 4 6" xfId="10542" xr:uid="{00000000-0005-0000-0000-000082060000}"/>
    <cellStyle name="40% - akcent 2 40" xfId="3473" xr:uid="{00000000-0005-0000-0000-000083060000}"/>
    <cellStyle name="40% - akcent 2 41" xfId="3474" xr:uid="{00000000-0005-0000-0000-000084060000}"/>
    <cellStyle name="40% - akcent 2 42" xfId="3475" xr:uid="{00000000-0005-0000-0000-000085060000}"/>
    <cellStyle name="40% - akcent 2 43" xfId="3476" xr:uid="{00000000-0005-0000-0000-000086060000}"/>
    <cellStyle name="40% - akcent 2 44" xfId="3477" xr:uid="{00000000-0005-0000-0000-000087060000}"/>
    <cellStyle name="40% - akcent 2 45" xfId="3478" xr:uid="{00000000-0005-0000-0000-000088060000}"/>
    <cellStyle name="40% - akcent 2 46" xfId="3479" xr:uid="{00000000-0005-0000-0000-000089060000}"/>
    <cellStyle name="40% - akcent 2 47" xfId="3480" xr:uid="{00000000-0005-0000-0000-00008A060000}"/>
    <cellStyle name="40% - akcent 2 48" xfId="3481" xr:uid="{00000000-0005-0000-0000-00008B060000}"/>
    <cellStyle name="40% - akcent 2 49" xfId="3482" xr:uid="{00000000-0005-0000-0000-00008C060000}"/>
    <cellStyle name="40% - akcent 2 5" xfId="308" xr:uid="{00000000-0005-0000-0000-00008D060000}"/>
    <cellStyle name="40% - akcent 2 5 2" xfId="3483" xr:uid="{00000000-0005-0000-0000-00008E060000}"/>
    <cellStyle name="40% - akcent 2 50" xfId="3484" xr:uid="{00000000-0005-0000-0000-00008F060000}"/>
    <cellStyle name="40% - akcent 2 51" xfId="3485" xr:uid="{00000000-0005-0000-0000-000090060000}"/>
    <cellStyle name="40% - akcent 2 52" xfId="3486" xr:uid="{00000000-0005-0000-0000-000091060000}"/>
    <cellStyle name="40% - akcent 2 53" xfId="3487" xr:uid="{00000000-0005-0000-0000-000092060000}"/>
    <cellStyle name="40% - akcent 2 54" xfId="3488" xr:uid="{00000000-0005-0000-0000-000093060000}"/>
    <cellStyle name="40% - akcent 2 55" xfId="3489" xr:uid="{00000000-0005-0000-0000-000094060000}"/>
    <cellStyle name="40% - akcent 2 56" xfId="3490" xr:uid="{00000000-0005-0000-0000-000095060000}"/>
    <cellStyle name="40% - akcent 2 57" xfId="3491" xr:uid="{00000000-0005-0000-0000-000096060000}"/>
    <cellStyle name="40% - akcent 2 58" xfId="3492" xr:uid="{00000000-0005-0000-0000-000097060000}"/>
    <cellStyle name="40% - akcent 2 59" xfId="3493" xr:uid="{00000000-0005-0000-0000-000098060000}"/>
    <cellStyle name="40% - akcent 2 6" xfId="309" xr:uid="{00000000-0005-0000-0000-000099060000}"/>
    <cellStyle name="40% - akcent 2 6 2" xfId="3494" xr:uid="{00000000-0005-0000-0000-00009A060000}"/>
    <cellStyle name="40% - akcent 2 7" xfId="3495" xr:uid="{00000000-0005-0000-0000-00009B060000}"/>
    <cellStyle name="40% - akcent 2 8" xfId="3496" xr:uid="{00000000-0005-0000-0000-00009C060000}"/>
    <cellStyle name="40% - akcent 2 9" xfId="3497" xr:uid="{00000000-0005-0000-0000-00009D060000}"/>
    <cellStyle name="40% - akcent 3 10" xfId="3498" xr:uid="{00000000-0005-0000-0000-00009E060000}"/>
    <cellStyle name="40% - akcent 3 11" xfId="3499" xr:uid="{00000000-0005-0000-0000-00009F060000}"/>
    <cellStyle name="40% - akcent 3 12" xfId="3500" xr:uid="{00000000-0005-0000-0000-0000A0060000}"/>
    <cellStyle name="40% - akcent 3 13" xfId="3501" xr:uid="{00000000-0005-0000-0000-0000A1060000}"/>
    <cellStyle name="40% - akcent 3 14" xfId="3502" xr:uid="{00000000-0005-0000-0000-0000A2060000}"/>
    <cellStyle name="40% - akcent 3 15" xfId="3503" xr:uid="{00000000-0005-0000-0000-0000A3060000}"/>
    <cellStyle name="40% - akcent 3 16" xfId="3504" xr:uid="{00000000-0005-0000-0000-0000A4060000}"/>
    <cellStyle name="40% - akcent 3 17" xfId="3505" xr:uid="{00000000-0005-0000-0000-0000A5060000}"/>
    <cellStyle name="40% - akcent 3 18" xfId="3506" xr:uid="{00000000-0005-0000-0000-0000A6060000}"/>
    <cellStyle name="40% - akcent 3 19" xfId="3507" xr:uid="{00000000-0005-0000-0000-0000A7060000}"/>
    <cellStyle name="40% - akcent 3 2" xfId="310" xr:uid="{00000000-0005-0000-0000-0000A8060000}"/>
    <cellStyle name="40% - akcent 3 2 10" xfId="10543" xr:uid="{00000000-0005-0000-0000-0000A9060000}"/>
    <cellStyle name="40% - akcent 3 2 2" xfId="311" xr:uid="{00000000-0005-0000-0000-0000AA060000}"/>
    <cellStyle name="40% - akcent 3 2 2 2" xfId="312" xr:uid="{00000000-0005-0000-0000-0000AB060000}"/>
    <cellStyle name="40% - akcent 3 2 2 2 2" xfId="313" xr:uid="{00000000-0005-0000-0000-0000AC060000}"/>
    <cellStyle name="40% - akcent 3 2 2 2 2 2" xfId="314" xr:uid="{00000000-0005-0000-0000-0000AD060000}"/>
    <cellStyle name="40% - akcent 3 2 2 2 3" xfId="315" xr:uid="{00000000-0005-0000-0000-0000AE060000}"/>
    <cellStyle name="40% - akcent 3 2 2 3" xfId="316" xr:uid="{00000000-0005-0000-0000-0000AF060000}"/>
    <cellStyle name="40% - akcent 3 2 2 3 2" xfId="317" xr:uid="{00000000-0005-0000-0000-0000B0060000}"/>
    <cellStyle name="40% - akcent 3 2 2 4" xfId="318" xr:uid="{00000000-0005-0000-0000-0000B1060000}"/>
    <cellStyle name="40% - akcent 3 2 2 5" xfId="3508" xr:uid="{00000000-0005-0000-0000-0000B2060000}"/>
    <cellStyle name="40% - akcent 3 2 2 6" xfId="10938" xr:uid="{00000000-0005-0000-0000-0000B3060000}"/>
    <cellStyle name="40% - akcent 3 2 2 7" xfId="10544" xr:uid="{00000000-0005-0000-0000-0000B4060000}"/>
    <cellStyle name="40% - akcent 3 2 3" xfId="319" xr:uid="{00000000-0005-0000-0000-0000B5060000}"/>
    <cellStyle name="40% - akcent 3 2 3 2" xfId="320" xr:uid="{00000000-0005-0000-0000-0000B6060000}"/>
    <cellStyle name="40% - akcent 3 2 3 2 2" xfId="321" xr:uid="{00000000-0005-0000-0000-0000B7060000}"/>
    <cellStyle name="40% - akcent 3 2 3 3" xfId="322" xr:uid="{00000000-0005-0000-0000-0000B8060000}"/>
    <cellStyle name="40% - akcent 3 2 3 4" xfId="3509" xr:uid="{00000000-0005-0000-0000-0000B9060000}"/>
    <cellStyle name="40% - akcent 3 2 4" xfId="323" xr:uid="{00000000-0005-0000-0000-0000BA060000}"/>
    <cellStyle name="40% - akcent 3 2 4 2" xfId="324" xr:uid="{00000000-0005-0000-0000-0000BB060000}"/>
    <cellStyle name="40% - akcent 3 2 4 3" xfId="3510" xr:uid="{00000000-0005-0000-0000-0000BC060000}"/>
    <cellStyle name="40% - akcent 3 2 5" xfId="325" xr:uid="{00000000-0005-0000-0000-0000BD060000}"/>
    <cellStyle name="40% - akcent 3 2 5 2" xfId="3511" xr:uid="{00000000-0005-0000-0000-0000BE060000}"/>
    <cellStyle name="40% - akcent 3 2 6" xfId="326" xr:uid="{00000000-0005-0000-0000-0000BF060000}"/>
    <cellStyle name="40% - akcent 3 2 6 2" xfId="3512" xr:uid="{00000000-0005-0000-0000-0000C0060000}"/>
    <cellStyle name="40% - akcent 3 2 7" xfId="3513" xr:uid="{00000000-0005-0000-0000-0000C1060000}"/>
    <cellStyle name="40% - akcent 3 2 8" xfId="3514" xr:uid="{00000000-0005-0000-0000-0000C2060000}"/>
    <cellStyle name="40% - akcent 3 2 9" xfId="10946" xr:uid="{00000000-0005-0000-0000-0000C3060000}"/>
    <cellStyle name="40% - akcent 3 20" xfId="3515" xr:uid="{00000000-0005-0000-0000-0000C4060000}"/>
    <cellStyle name="40% - akcent 3 21" xfId="3516" xr:uid="{00000000-0005-0000-0000-0000C5060000}"/>
    <cellStyle name="40% - akcent 3 22" xfId="3517" xr:uid="{00000000-0005-0000-0000-0000C6060000}"/>
    <cellStyle name="40% - akcent 3 23" xfId="3518" xr:uid="{00000000-0005-0000-0000-0000C7060000}"/>
    <cellStyle name="40% - akcent 3 24" xfId="3519" xr:uid="{00000000-0005-0000-0000-0000C8060000}"/>
    <cellStyle name="40% - akcent 3 25" xfId="3520" xr:uid="{00000000-0005-0000-0000-0000C9060000}"/>
    <cellStyle name="40% - akcent 3 26" xfId="3521" xr:uid="{00000000-0005-0000-0000-0000CA060000}"/>
    <cellStyle name="40% - akcent 3 27" xfId="3522" xr:uid="{00000000-0005-0000-0000-0000CB060000}"/>
    <cellStyle name="40% - akcent 3 28" xfId="3523" xr:uid="{00000000-0005-0000-0000-0000CC060000}"/>
    <cellStyle name="40% - akcent 3 29" xfId="3524" xr:uid="{00000000-0005-0000-0000-0000CD060000}"/>
    <cellStyle name="40% - akcent 3 3" xfId="327" xr:uid="{00000000-0005-0000-0000-0000CE060000}"/>
    <cellStyle name="40% - akcent 3 3 2" xfId="328" xr:uid="{00000000-0005-0000-0000-0000CF060000}"/>
    <cellStyle name="40% - akcent 3 3 2 2" xfId="329" xr:uid="{00000000-0005-0000-0000-0000D0060000}"/>
    <cellStyle name="40% - akcent 3 3 2 2 2" xfId="330" xr:uid="{00000000-0005-0000-0000-0000D1060000}"/>
    <cellStyle name="40% - akcent 3 3 2 3" xfId="331" xr:uid="{00000000-0005-0000-0000-0000D2060000}"/>
    <cellStyle name="40% - akcent 3 3 3" xfId="332" xr:uid="{00000000-0005-0000-0000-0000D3060000}"/>
    <cellStyle name="40% - akcent 3 3 3 2" xfId="333" xr:uid="{00000000-0005-0000-0000-0000D4060000}"/>
    <cellStyle name="40% - akcent 3 3 4" xfId="334" xr:uid="{00000000-0005-0000-0000-0000D5060000}"/>
    <cellStyle name="40% - akcent 3 3 5" xfId="3525" xr:uid="{00000000-0005-0000-0000-0000D6060000}"/>
    <cellStyle name="40% - akcent 3 3 6" xfId="10883" xr:uid="{00000000-0005-0000-0000-0000D7060000}"/>
    <cellStyle name="40% - akcent 3 3 7" xfId="10545" xr:uid="{00000000-0005-0000-0000-0000D8060000}"/>
    <cellStyle name="40% - akcent 3 30" xfId="3526" xr:uid="{00000000-0005-0000-0000-0000D9060000}"/>
    <cellStyle name="40% - akcent 3 31" xfId="3527" xr:uid="{00000000-0005-0000-0000-0000DA060000}"/>
    <cellStyle name="40% - akcent 3 32" xfId="3528" xr:uid="{00000000-0005-0000-0000-0000DB060000}"/>
    <cellStyle name="40% - akcent 3 33" xfId="3529" xr:uid="{00000000-0005-0000-0000-0000DC060000}"/>
    <cellStyle name="40% - akcent 3 34" xfId="3530" xr:uid="{00000000-0005-0000-0000-0000DD060000}"/>
    <cellStyle name="40% - akcent 3 35" xfId="3531" xr:uid="{00000000-0005-0000-0000-0000DE060000}"/>
    <cellStyle name="40% - akcent 3 36" xfId="3532" xr:uid="{00000000-0005-0000-0000-0000DF060000}"/>
    <cellStyle name="40% - akcent 3 37" xfId="3533" xr:uid="{00000000-0005-0000-0000-0000E0060000}"/>
    <cellStyle name="40% - akcent 3 38" xfId="3534" xr:uid="{00000000-0005-0000-0000-0000E1060000}"/>
    <cellStyle name="40% - akcent 3 39" xfId="3535" xr:uid="{00000000-0005-0000-0000-0000E2060000}"/>
    <cellStyle name="40% - akcent 3 4" xfId="335" xr:uid="{00000000-0005-0000-0000-0000E3060000}"/>
    <cellStyle name="40% - akcent 3 4 2" xfId="336" xr:uid="{00000000-0005-0000-0000-0000E4060000}"/>
    <cellStyle name="40% - akcent 3 4 2 2" xfId="337" xr:uid="{00000000-0005-0000-0000-0000E5060000}"/>
    <cellStyle name="40% - akcent 3 4 3" xfId="338" xr:uid="{00000000-0005-0000-0000-0000E6060000}"/>
    <cellStyle name="40% - akcent 3 4 4" xfId="3536" xr:uid="{00000000-0005-0000-0000-0000E7060000}"/>
    <cellStyle name="40% - akcent 3 4 5" xfId="10979" xr:uid="{00000000-0005-0000-0000-0000E8060000}"/>
    <cellStyle name="40% - akcent 3 4 6" xfId="10546" xr:uid="{00000000-0005-0000-0000-0000E9060000}"/>
    <cellStyle name="40% - akcent 3 40" xfId="3537" xr:uid="{00000000-0005-0000-0000-0000EA060000}"/>
    <cellStyle name="40% - akcent 3 41" xfId="3538" xr:uid="{00000000-0005-0000-0000-0000EB060000}"/>
    <cellStyle name="40% - akcent 3 42" xfId="3539" xr:uid="{00000000-0005-0000-0000-0000EC060000}"/>
    <cellStyle name="40% - akcent 3 43" xfId="3540" xr:uid="{00000000-0005-0000-0000-0000ED060000}"/>
    <cellStyle name="40% - akcent 3 44" xfId="3541" xr:uid="{00000000-0005-0000-0000-0000EE060000}"/>
    <cellStyle name="40% - akcent 3 45" xfId="3542" xr:uid="{00000000-0005-0000-0000-0000EF060000}"/>
    <cellStyle name="40% - akcent 3 46" xfId="3543" xr:uid="{00000000-0005-0000-0000-0000F0060000}"/>
    <cellStyle name="40% - akcent 3 47" xfId="3544" xr:uid="{00000000-0005-0000-0000-0000F1060000}"/>
    <cellStyle name="40% - akcent 3 48" xfId="3545" xr:uid="{00000000-0005-0000-0000-0000F2060000}"/>
    <cellStyle name="40% - akcent 3 49" xfId="3546" xr:uid="{00000000-0005-0000-0000-0000F3060000}"/>
    <cellStyle name="40% - akcent 3 5" xfId="339" xr:uid="{00000000-0005-0000-0000-0000F4060000}"/>
    <cellStyle name="40% - akcent 3 5 2" xfId="3547" xr:uid="{00000000-0005-0000-0000-0000F5060000}"/>
    <cellStyle name="40% - akcent 3 50" xfId="3548" xr:uid="{00000000-0005-0000-0000-0000F6060000}"/>
    <cellStyle name="40% - akcent 3 51" xfId="3549" xr:uid="{00000000-0005-0000-0000-0000F7060000}"/>
    <cellStyle name="40% - akcent 3 52" xfId="3550" xr:uid="{00000000-0005-0000-0000-0000F8060000}"/>
    <cellStyle name="40% - akcent 3 53" xfId="3551" xr:uid="{00000000-0005-0000-0000-0000F9060000}"/>
    <cellStyle name="40% - akcent 3 54" xfId="3552" xr:uid="{00000000-0005-0000-0000-0000FA060000}"/>
    <cellStyle name="40% - akcent 3 55" xfId="3553" xr:uid="{00000000-0005-0000-0000-0000FB060000}"/>
    <cellStyle name="40% - akcent 3 56" xfId="3554" xr:uid="{00000000-0005-0000-0000-0000FC060000}"/>
    <cellStyle name="40% - akcent 3 57" xfId="3555" xr:uid="{00000000-0005-0000-0000-0000FD060000}"/>
    <cellStyle name="40% - akcent 3 58" xfId="3556" xr:uid="{00000000-0005-0000-0000-0000FE060000}"/>
    <cellStyle name="40% - akcent 3 59" xfId="3557" xr:uid="{00000000-0005-0000-0000-0000FF060000}"/>
    <cellStyle name="40% - akcent 3 6" xfId="340" xr:uid="{00000000-0005-0000-0000-000000070000}"/>
    <cellStyle name="40% - akcent 3 6 2" xfId="3558" xr:uid="{00000000-0005-0000-0000-000001070000}"/>
    <cellStyle name="40% - akcent 3 7" xfId="3559" xr:uid="{00000000-0005-0000-0000-000002070000}"/>
    <cellStyle name="40% - akcent 3 8" xfId="3560" xr:uid="{00000000-0005-0000-0000-000003070000}"/>
    <cellStyle name="40% - akcent 3 9" xfId="3561" xr:uid="{00000000-0005-0000-0000-000004070000}"/>
    <cellStyle name="40% - akcent 4 10" xfId="3562" xr:uid="{00000000-0005-0000-0000-000005070000}"/>
    <cellStyle name="40% - akcent 4 11" xfId="3563" xr:uid="{00000000-0005-0000-0000-000006070000}"/>
    <cellStyle name="40% - akcent 4 12" xfId="3564" xr:uid="{00000000-0005-0000-0000-000007070000}"/>
    <cellStyle name="40% - akcent 4 13" xfId="3565" xr:uid="{00000000-0005-0000-0000-000008070000}"/>
    <cellStyle name="40% - akcent 4 14" xfId="3566" xr:uid="{00000000-0005-0000-0000-000009070000}"/>
    <cellStyle name="40% - akcent 4 15" xfId="3567" xr:uid="{00000000-0005-0000-0000-00000A070000}"/>
    <cellStyle name="40% - akcent 4 16" xfId="3568" xr:uid="{00000000-0005-0000-0000-00000B070000}"/>
    <cellStyle name="40% - akcent 4 17" xfId="3569" xr:uid="{00000000-0005-0000-0000-00000C070000}"/>
    <cellStyle name="40% - akcent 4 18" xfId="3570" xr:uid="{00000000-0005-0000-0000-00000D070000}"/>
    <cellStyle name="40% - akcent 4 19" xfId="3571" xr:uid="{00000000-0005-0000-0000-00000E070000}"/>
    <cellStyle name="40% - akcent 4 2" xfId="341" xr:uid="{00000000-0005-0000-0000-00000F070000}"/>
    <cellStyle name="40% - akcent 4 2 10" xfId="10547" xr:uid="{00000000-0005-0000-0000-000010070000}"/>
    <cellStyle name="40% - akcent 4 2 2" xfId="342" xr:uid="{00000000-0005-0000-0000-000011070000}"/>
    <cellStyle name="40% - akcent 4 2 2 2" xfId="343" xr:uid="{00000000-0005-0000-0000-000012070000}"/>
    <cellStyle name="40% - akcent 4 2 2 2 2" xfId="344" xr:uid="{00000000-0005-0000-0000-000013070000}"/>
    <cellStyle name="40% - akcent 4 2 2 2 2 2" xfId="345" xr:uid="{00000000-0005-0000-0000-000014070000}"/>
    <cellStyle name="40% - akcent 4 2 2 2 3" xfId="346" xr:uid="{00000000-0005-0000-0000-000015070000}"/>
    <cellStyle name="40% - akcent 4 2 2 3" xfId="347" xr:uid="{00000000-0005-0000-0000-000016070000}"/>
    <cellStyle name="40% - akcent 4 2 2 3 2" xfId="348" xr:uid="{00000000-0005-0000-0000-000017070000}"/>
    <cellStyle name="40% - akcent 4 2 2 4" xfId="349" xr:uid="{00000000-0005-0000-0000-000018070000}"/>
    <cellStyle name="40% - akcent 4 2 2 5" xfId="3572" xr:uid="{00000000-0005-0000-0000-000019070000}"/>
    <cellStyle name="40% - akcent 4 2 2 6" xfId="10927" xr:uid="{00000000-0005-0000-0000-00001A070000}"/>
    <cellStyle name="40% - akcent 4 2 2 7" xfId="10548" xr:uid="{00000000-0005-0000-0000-00001B070000}"/>
    <cellStyle name="40% - akcent 4 2 3" xfId="350" xr:uid="{00000000-0005-0000-0000-00001C070000}"/>
    <cellStyle name="40% - akcent 4 2 3 2" xfId="351" xr:uid="{00000000-0005-0000-0000-00001D070000}"/>
    <cellStyle name="40% - akcent 4 2 3 2 2" xfId="352" xr:uid="{00000000-0005-0000-0000-00001E070000}"/>
    <cellStyle name="40% - akcent 4 2 3 3" xfId="353" xr:uid="{00000000-0005-0000-0000-00001F070000}"/>
    <cellStyle name="40% - akcent 4 2 3 4" xfId="3573" xr:uid="{00000000-0005-0000-0000-000020070000}"/>
    <cellStyle name="40% - akcent 4 2 4" xfId="354" xr:uid="{00000000-0005-0000-0000-000021070000}"/>
    <cellStyle name="40% - akcent 4 2 4 2" xfId="355" xr:uid="{00000000-0005-0000-0000-000022070000}"/>
    <cellStyle name="40% - akcent 4 2 4 3" xfId="3574" xr:uid="{00000000-0005-0000-0000-000023070000}"/>
    <cellStyle name="40% - akcent 4 2 5" xfId="356" xr:uid="{00000000-0005-0000-0000-000024070000}"/>
    <cellStyle name="40% - akcent 4 2 5 2" xfId="3575" xr:uid="{00000000-0005-0000-0000-000025070000}"/>
    <cellStyle name="40% - akcent 4 2 6" xfId="357" xr:uid="{00000000-0005-0000-0000-000026070000}"/>
    <cellStyle name="40% - akcent 4 2 6 2" xfId="3576" xr:uid="{00000000-0005-0000-0000-000027070000}"/>
    <cellStyle name="40% - akcent 4 2 7" xfId="3577" xr:uid="{00000000-0005-0000-0000-000028070000}"/>
    <cellStyle name="40% - akcent 4 2 8" xfId="3578" xr:uid="{00000000-0005-0000-0000-000029070000}"/>
    <cellStyle name="40% - akcent 4 2 9" xfId="10942" xr:uid="{00000000-0005-0000-0000-00002A070000}"/>
    <cellStyle name="40% - akcent 4 20" xfId="3579" xr:uid="{00000000-0005-0000-0000-00002B070000}"/>
    <cellStyle name="40% - akcent 4 21" xfId="3580" xr:uid="{00000000-0005-0000-0000-00002C070000}"/>
    <cellStyle name="40% - akcent 4 22" xfId="3581" xr:uid="{00000000-0005-0000-0000-00002D070000}"/>
    <cellStyle name="40% - akcent 4 23" xfId="3582" xr:uid="{00000000-0005-0000-0000-00002E070000}"/>
    <cellStyle name="40% - akcent 4 24" xfId="3583" xr:uid="{00000000-0005-0000-0000-00002F070000}"/>
    <cellStyle name="40% - akcent 4 25" xfId="3584" xr:uid="{00000000-0005-0000-0000-000030070000}"/>
    <cellStyle name="40% - akcent 4 26" xfId="3585" xr:uid="{00000000-0005-0000-0000-000031070000}"/>
    <cellStyle name="40% - akcent 4 27" xfId="3586" xr:uid="{00000000-0005-0000-0000-000032070000}"/>
    <cellStyle name="40% - akcent 4 28" xfId="3587" xr:uid="{00000000-0005-0000-0000-000033070000}"/>
    <cellStyle name="40% - akcent 4 29" xfId="3588" xr:uid="{00000000-0005-0000-0000-000034070000}"/>
    <cellStyle name="40% - akcent 4 3" xfId="358" xr:uid="{00000000-0005-0000-0000-000035070000}"/>
    <cellStyle name="40% - akcent 4 3 2" xfId="359" xr:uid="{00000000-0005-0000-0000-000036070000}"/>
    <cellStyle name="40% - akcent 4 3 2 2" xfId="360" xr:uid="{00000000-0005-0000-0000-000037070000}"/>
    <cellStyle name="40% - akcent 4 3 2 2 2" xfId="361" xr:uid="{00000000-0005-0000-0000-000038070000}"/>
    <cellStyle name="40% - akcent 4 3 2 3" xfId="362" xr:uid="{00000000-0005-0000-0000-000039070000}"/>
    <cellStyle name="40% - akcent 4 3 3" xfId="363" xr:uid="{00000000-0005-0000-0000-00003A070000}"/>
    <cellStyle name="40% - akcent 4 3 3 2" xfId="364" xr:uid="{00000000-0005-0000-0000-00003B070000}"/>
    <cellStyle name="40% - akcent 4 3 4" xfId="365" xr:uid="{00000000-0005-0000-0000-00003C070000}"/>
    <cellStyle name="40% - akcent 4 3 5" xfId="3589" xr:uid="{00000000-0005-0000-0000-00003D070000}"/>
    <cellStyle name="40% - akcent 4 3 6" xfId="10950" xr:uid="{00000000-0005-0000-0000-00003E070000}"/>
    <cellStyle name="40% - akcent 4 3 7" xfId="10549" xr:uid="{00000000-0005-0000-0000-00003F070000}"/>
    <cellStyle name="40% - akcent 4 30" xfId="3590" xr:uid="{00000000-0005-0000-0000-000040070000}"/>
    <cellStyle name="40% - akcent 4 31" xfId="3591" xr:uid="{00000000-0005-0000-0000-000041070000}"/>
    <cellStyle name="40% - akcent 4 32" xfId="3592" xr:uid="{00000000-0005-0000-0000-000042070000}"/>
    <cellStyle name="40% - akcent 4 33" xfId="3593" xr:uid="{00000000-0005-0000-0000-000043070000}"/>
    <cellStyle name="40% - akcent 4 34" xfId="3594" xr:uid="{00000000-0005-0000-0000-000044070000}"/>
    <cellStyle name="40% - akcent 4 35" xfId="3595" xr:uid="{00000000-0005-0000-0000-000045070000}"/>
    <cellStyle name="40% - akcent 4 36" xfId="3596" xr:uid="{00000000-0005-0000-0000-000046070000}"/>
    <cellStyle name="40% - akcent 4 37" xfId="3597" xr:uid="{00000000-0005-0000-0000-000047070000}"/>
    <cellStyle name="40% - akcent 4 38" xfId="3598" xr:uid="{00000000-0005-0000-0000-000048070000}"/>
    <cellStyle name="40% - akcent 4 39" xfId="3599" xr:uid="{00000000-0005-0000-0000-000049070000}"/>
    <cellStyle name="40% - akcent 4 4" xfId="366" xr:uid="{00000000-0005-0000-0000-00004A070000}"/>
    <cellStyle name="40% - akcent 4 4 2" xfId="367" xr:uid="{00000000-0005-0000-0000-00004B070000}"/>
    <cellStyle name="40% - akcent 4 4 2 2" xfId="368" xr:uid="{00000000-0005-0000-0000-00004C070000}"/>
    <cellStyle name="40% - akcent 4 4 3" xfId="369" xr:uid="{00000000-0005-0000-0000-00004D070000}"/>
    <cellStyle name="40% - akcent 4 4 4" xfId="3600" xr:uid="{00000000-0005-0000-0000-00004E070000}"/>
    <cellStyle name="40% - akcent 4 4 5" xfId="10926" xr:uid="{00000000-0005-0000-0000-00004F070000}"/>
    <cellStyle name="40% - akcent 4 4 6" xfId="10550" xr:uid="{00000000-0005-0000-0000-000050070000}"/>
    <cellStyle name="40% - akcent 4 40" xfId="3601" xr:uid="{00000000-0005-0000-0000-000051070000}"/>
    <cellStyle name="40% - akcent 4 41" xfId="3602" xr:uid="{00000000-0005-0000-0000-000052070000}"/>
    <cellStyle name="40% - akcent 4 42" xfId="3603" xr:uid="{00000000-0005-0000-0000-000053070000}"/>
    <cellStyle name="40% - akcent 4 43" xfId="3604" xr:uid="{00000000-0005-0000-0000-000054070000}"/>
    <cellStyle name="40% - akcent 4 44" xfId="3605" xr:uid="{00000000-0005-0000-0000-000055070000}"/>
    <cellStyle name="40% - akcent 4 45" xfId="3606" xr:uid="{00000000-0005-0000-0000-000056070000}"/>
    <cellStyle name="40% - akcent 4 46" xfId="3607" xr:uid="{00000000-0005-0000-0000-000057070000}"/>
    <cellStyle name="40% - akcent 4 47" xfId="3608" xr:uid="{00000000-0005-0000-0000-000058070000}"/>
    <cellStyle name="40% - akcent 4 48" xfId="3609" xr:uid="{00000000-0005-0000-0000-000059070000}"/>
    <cellStyle name="40% - akcent 4 49" xfId="3610" xr:uid="{00000000-0005-0000-0000-00005A070000}"/>
    <cellStyle name="40% - akcent 4 5" xfId="370" xr:uid="{00000000-0005-0000-0000-00005B070000}"/>
    <cellStyle name="40% - akcent 4 5 2" xfId="3611" xr:uid="{00000000-0005-0000-0000-00005C070000}"/>
    <cellStyle name="40% - akcent 4 50" xfId="3612" xr:uid="{00000000-0005-0000-0000-00005D070000}"/>
    <cellStyle name="40% - akcent 4 51" xfId="3613" xr:uid="{00000000-0005-0000-0000-00005E070000}"/>
    <cellStyle name="40% - akcent 4 52" xfId="3614" xr:uid="{00000000-0005-0000-0000-00005F070000}"/>
    <cellStyle name="40% - akcent 4 53" xfId="3615" xr:uid="{00000000-0005-0000-0000-000060070000}"/>
    <cellStyle name="40% - akcent 4 54" xfId="3616" xr:uid="{00000000-0005-0000-0000-000061070000}"/>
    <cellStyle name="40% - akcent 4 55" xfId="3617" xr:uid="{00000000-0005-0000-0000-000062070000}"/>
    <cellStyle name="40% - akcent 4 56" xfId="3618" xr:uid="{00000000-0005-0000-0000-000063070000}"/>
    <cellStyle name="40% - akcent 4 57" xfId="3619" xr:uid="{00000000-0005-0000-0000-000064070000}"/>
    <cellStyle name="40% - akcent 4 58" xfId="3620" xr:uid="{00000000-0005-0000-0000-000065070000}"/>
    <cellStyle name="40% - akcent 4 59" xfId="3621" xr:uid="{00000000-0005-0000-0000-000066070000}"/>
    <cellStyle name="40% - akcent 4 6" xfId="371" xr:uid="{00000000-0005-0000-0000-000067070000}"/>
    <cellStyle name="40% - akcent 4 6 2" xfId="3622" xr:uid="{00000000-0005-0000-0000-000068070000}"/>
    <cellStyle name="40% - akcent 4 7" xfId="3623" xr:uid="{00000000-0005-0000-0000-000069070000}"/>
    <cellStyle name="40% - akcent 4 8" xfId="3624" xr:uid="{00000000-0005-0000-0000-00006A070000}"/>
    <cellStyle name="40% - akcent 4 9" xfId="3625" xr:uid="{00000000-0005-0000-0000-00006B070000}"/>
    <cellStyle name="40% - akcent 5 10" xfId="3626" xr:uid="{00000000-0005-0000-0000-00006C070000}"/>
    <cellStyle name="40% - akcent 5 11" xfId="3627" xr:uid="{00000000-0005-0000-0000-00006D070000}"/>
    <cellStyle name="40% - akcent 5 12" xfId="3628" xr:uid="{00000000-0005-0000-0000-00006E070000}"/>
    <cellStyle name="40% - akcent 5 13" xfId="3629" xr:uid="{00000000-0005-0000-0000-00006F070000}"/>
    <cellStyle name="40% - akcent 5 14" xfId="3630" xr:uid="{00000000-0005-0000-0000-000070070000}"/>
    <cellStyle name="40% - akcent 5 15" xfId="3631" xr:uid="{00000000-0005-0000-0000-000071070000}"/>
    <cellStyle name="40% - akcent 5 16" xfId="3632" xr:uid="{00000000-0005-0000-0000-000072070000}"/>
    <cellStyle name="40% - akcent 5 17" xfId="3633" xr:uid="{00000000-0005-0000-0000-000073070000}"/>
    <cellStyle name="40% - akcent 5 18" xfId="3634" xr:uid="{00000000-0005-0000-0000-000074070000}"/>
    <cellStyle name="40% - akcent 5 19" xfId="3635" xr:uid="{00000000-0005-0000-0000-000075070000}"/>
    <cellStyle name="40% - akcent 5 2" xfId="372" xr:uid="{00000000-0005-0000-0000-000076070000}"/>
    <cellStyle name="40% - akcent 5 2 10" xfId="10551" xr:uid="{00000000-0005-0000-0000-000077070000}"/>
    <cellStyle name="40% - akcent 5 2 2" xfId="373" xr:uid="{00000000-0005-0000-0000-000078070000}"/>
    <cellStyle name="40% - akcent 5 2 2 2" xfId="374" xr:uid="{00000000-0005-0000-0000-000079070000}"/>
    <cellStyle name="40% - akcent 5 2 2 2 2" xfId="375" xr:uid="{00000000-0005-0000-0000-00007A070000}"/>
    <cellStyle name="40% - akcent 5 2 2 2 2 2" xfId="376" xr:uid="{00000000-0005-0000-0000-00007B070000}"/>
    <cellStyle name="40% - akcent 5 2 2 2 3" xfId="377" xr:uid="{00000000-0005-0000-0000-00007C070000}"/>
    <cellStyle name="40% - akcent 5 2 2 3" xfId="378" xr:uid="{00000000-0005-0000-0000-00007D070000}"/>
    <cellStyle name="40% - akcent 5 2 2 3 2" xfId="379" xr:uid="{00000000-0005-0000-0000-00007E070000}"/>
    <cellStyle name="40% - akcent 5 2 2 4" xfId="380" xr:uid="{00000000-0005-0000-0000-00007F070000}"/>
    <cellStyle name="40% - akcent 5 2 2 5" xfId="3636" xr:uid="{00000000-0005-0000-0000-000080070000}"/>
    <cellStyle name="40% - akcent 5 2 2 6" xfId="10949" xr:uid="{00000000-0005-0000-0000-000081070000}"/>
    <cellStyle name="40% - akcent 5 2 2 7" xfId="10552" xr:uid="{00000000-0005-0000-0000-000082070000}"/>
    <cellStyle name="40% - akcent 5 2 3" xfId="381" xr:uid="{00000000-0005-0000-0000-000083070000}"/>
    <cellStyle name="40% - akcent 5 2 3 2" xfId="382" xr:uid="{00000000-0005-0000-0000-000084070000}"/>
    <cellStyle name="40% - akcent 5 2 3 2 2" xfId="383" xr:uid="{00000000-0005-0000-0000-000085070000}"/>
    <cellStyle name="40% - akcent 5 2 3 3" xfId="384" xr:uid="{00000000-0005-0000-0000-000086070000}"/>
    <cellStyle name="40% - akcent 5 2 3 4" xfId="3637" xr:uid="{00000000-0005-0000-0000-000087070000}"/>
    <cellStyle name="40% - akcent 5 2 4" xfId="385" xr:uid="{00000000-0005-0000-0000-000088070000}"/>
    <cellStyle name="40% - akcent 5 2 4 2" xfId="386" xr:uid="{00000000-0005-0000-0000-000089070000}"/>
    <cellStyle name="40% - akcent 5 2 4 3" xfId="3638" xr:uid="{00000000-0005-0000-0000-00008A070000}"/>
    <cellStyle name="40% - akcent 5 2 5" xfId="387" xr:uid="{00000000-0005-0000-0000-00008B070000}"/>
    <cellStyle name="40% - akcent 5 2 5 2" xfId="3639" xr:uid="{00000000-0005-0000-0000-00008C070000}"/>
    <cellStyle name="40% - akcent 5 2 6" xfId="388" xr:uid="{00000000-0005-0000-0000-00008D070000}"/>
    <cellStyle name="40% - akcent 5 2 6 2" xfId="3640" xr:uid="{00000000-0005-0000-0000-00008E070000}"/>
    <cellStyle name="40% - akcent 5 2 7" xfId="3641" xr:uid="{00000000-0005-0000-0000-00008F070000}"/>
    <cellStyle name="40% - akcent 5 2 8" xfId="3642" xr:uid="{00000000-0005-0000-0000-000090070000}"/>
    <cellStyle name="40% - akcent 5 2 9" xfId="10978" xr:uid="{00000000-0005-0000-0000-000091070000}"/>
    <cellStyle name="40% - akcent 5 20" xfId="3643" xr:uid="{00000000-0005-0000-0000-000092070000}"/>
    <cellStyle name="40% - akcent 5 21" xfId="3644" xr:uid="{00000000-0005-0000-0000-000093070000}"/>
    <cellStyle name="40% - akcent 5 22" xfId="3645" xr:uid="{00000000-0005-0000-0000-000094070000}"/>
    <cellStyle name="40% - akcent 5 23" xfId="3646" xr:uid="{00000000-0005-0000-0000-000095070000}"/>
    <cellStyle name="40% - akcent 5 24" xfId="3647" xr:uid="{00000000-0005-0000-0000-000096070000}"/>
    <cellStyle name="40% - akcent 5 25" xfId="3648" xr:uid="{00000000-0005-0000-0000-000097070000}"/>
    <cellStyle name="40% - akcent 5 26" xfId="3649" xr:uid="{00000000-0005-0000-0000-000098070000}"/>
    <cellStyle name="40% - akcent 5 27" xfId="3650" xr:uid="{00000000-0005-0000-0000-000099070000}"/>
    <cellStyle name="40% - akcent 5 28" xfId="3651" xr:uid="{00000000-0005-0000-0000-00009A070000}"/>
    <cellStyle name="40% - akcent 5 29" xfId="3652" xr:uid="{00000000-0005-0000-0000-00009B070000}"/>
    <cellStyle name="40% - akcent 5 3" xfId="389" xr:uid="{00000000-0005-0000-0000-00009C070000}"/>
    <cellStyle name="40% - akcent 5 3 2" xfId="390" xr:uid="{00000000-0005-0000-0000-00009D070000}"/>
    <cellStyle name="40% - akcent 5 3 2 2" xfId="391" xr:uid="{00000000-0005-0000-0000-00009E070000}"/>
    <cellStyle name="40% - akcent 5 3 2 2 2" xfId="392" xr:uid="{00000000-0005-0000-0000-00009F070000}"/>
    <cellStyle name="40% - akcent 5 3 2 3" xfId="393" xr:uid="{00000000-0005-0000-0000-0000A0070000}"/>
    <cellStyle name="40% - akcent 5 3 3" xfId="394" xr:uid="{00000000-0005-0000-0000-0000A1070000}"/>
    <cellStyle name="40% - akcent 5 3 3 2" xfId="395" xr:uid="{00000000-0005-0000-0000-0000A2070000}"/>
    <cellStyle name="40% - akcent 5 3 4" xfId="396" xr:uid="{00000000-0005-0000-0000-0000A3070000}"/>
    <cellStyle name="40% - akcent 5 3 5" xfId="3653" xr:uid="{00000000-0005-0000-0000-0000A4070000}"/>
    <cellStyle name="40% - akcent 5 3 6" xfId="10941" xr:uid="{00000000-0005-0000-0000-0000A5070000}"/>
    <cellStyle name="40% - akcent 5 3 7" xfId="10553" xr:uid="{00000000-0005-0000-0000-0000A6070000}"/>
    <cellStyle name="40% - akcent 5 30" xfId="3654" xr:uid="{00000000-0005-0000-0000-0000A7070000}"/>
    <cellStyle name="40% - akcent 5 31" xfId="3655" xr:uid="{00000000-0005-0000-0000-0000A8070000}"/>
    <cellStyle name="40% - akcent 5 32" xfId="3656" xr:uid="{00000000-0005-0000-0000-0000A9070000}"/>
    <cellStyle name="40% - akcent 5 33" xfId="3657" xr:uid="{00000000-0005-0000-0000-0000AA070000}"/>
    <cellStyle name="40% - akcent 5 34" xfId="3658" xr:uid="{00000000-0005-0000-0000-0000AB070000}"/>
    <cellStyle name="40% - akcent 5 35" xfId="3659" xr:uid="{00000000-0005-0000-0000-0000AC070000}"/>
    <cellStyle name="40% - akcent 5 36" xfId="3660" xr:uid="{00000000-0005-0000-0000-0000AD070000}"/>
    <cellStyle name="40% - akcent 5 37" xfId="3661" xr:uid="{00000000-0005-0000-0000-0000AE070000}"/>
    <cellStyle name="40% - akcent 5 38" xfId="3662" xr:uid="{00000000-0005-0000-0000-0000AF070000}"/>
    <cellStyle name="40% - akcent 5 39" xfId="3663" xr:uid="{00000000-0005-0000-0000-0000B0070000}"/>
    <cellStyle name="40% - akcent 5 4" xfId="397" xr:uid="{00000000-0005-0000-0000-0000B1070000}"/>
    <cellStyle name="40% - akcent 5 4 2" xfId="398" xr:uid="{00000000-0005-0000-0000-0000B2070000}"/>
    <cellStyle name="40% - akcent 5 4 2 2" xfId="399" xr:uid="{00000000-0005-0000-0000-0000B3070000}"/>
    <cellStyle name="40% - akcent 5 4 3" xfId="400" xr:uid="{00000000-0005-0000-0000-0000B4070000}"/>
    <cellStyle name="40% - akcent 5 4 4" xfId="3664" xr:uid="{00000000-0005-0000-0000-0000B5070000}"/>
    <cellStyle name="40% - akcent 5 4 5" xfId="10925" xr:uid="{00000000-0005-0000-0000-0000B6070000}"/>
    <cellStyle name="40% - akcent 5 4 6" xfId="10554" xr:uid="{00000000-0005-0000-0000-0000B7070000}"/>
    <cellStyle name="40% - akcent 5 40" xfId="3665" xr:uid="{00000000-0005-0000-0000-0000B8070000}"/>
    <cellStyle name="40% - akcent 5 41" xfId="3666" xr:uid="{00000000-0005-0000-0000-0000B9070000}"/>
    <cellStyle name="40% - akcent 5 42" xfId="3667" xr:uid="{00000000-0005-0000-0000-0000BA070000}"/>
    <cellStyle name="40% - akcent 5 43" xfId="3668" xr:uid="{00000000-0005-0000-0000-0000BB070000}"/>
    <cellStyle name="40% - akcent 5 44" xfId="3669" xr:uid="{00000000-0005-0000-0000-0000BC070000}"/>
    <cellStyle name="40% - akcent 5 45" xfId="3670" xr:uid="{00000000-0005-0000-0000-0000BD070000}"/>
    <cellStyle name="40% - akcent 5 46" xfId="3671" xr:uid="{00000000-0005-0000-0000-0000BE070000}"/>
    <cellStyle name="40% - akcent 5 47" xfId="3672" xr:uid="{00000000-0005-0000-0000-0000BF070000}"/>
    <cellStyle name="40% - akcent 5 48" xfId="3673" xr:uid="{00000000-0005-0000-0000-0000C0070000}"/>
    <cellStyle name="40% - akcent 5 49" xfId="3674" xr:uid="{00000000-0005-0000-0000-0000C1070000}"/>
    <cellStyle name="40% - akcent 5 5" xfId="401" xr:uid="{00000000-0005-0000-0000-0000C2070000}"/>
    <cellStyle name="40% - akcent 5 5 2" xfId="3675" xr:uid="{00000000-0005-0000-0000-0000C3070000}"/>
    <cellStyle name="40% - akcent 5 50" xfId="3676" xr:uid="{00000000-0005-0000-0000-0000C4070000}"/>
    <cellStyle name="40% - akcent 5 51" xfId="3677" xr:uid="{00000000-0005-0000-0000-0000C5070000}"/>
    <cellStyle name="40% - akcent 5 52" xfId="3678" xr:uid="{00000000-0005-0000-0000-0000C6070000}"/>
    <cellStyle name="40% - akcent 5 53" xfId="3679" xr:uid="{00000000-0005-0000-0000-0000C7070000}"/>
    <cellStyle name="40% - akcent 5 54" xfId="3680" xr:uid="{00000000-0005-0000-0000-0000C8070000}"/>
    <cellStyle name="40% - akcent 5 55" xfId="3681" xr:uid="{00000000-0005-0000-0000-0000C9070000}"/>
    <cellStyle name="40% - akcent 5 56" xfId="3682" xr:uid="{00000000-0005-0000-0000-0000CA070000}"/>
    <cellStyle name="40% - akcent 5 57" xfId="3683" xr:uid="{00000000-0005-0000-0000-0000CB070000}"/>
    <cellStyle name="40% - akcent 5 58" xfId="3684" xr:uid="{00000000-0005-0000-0000-0000CC070000}"/>
    <cellStyle name="40% - akcent 5 59" xfId="3685" xr:uid="{00000000-0005-0000-0000-0000CD070000}"/>
    <cellStyle name="40% - akcent 5 6" xfId="402" xr:uid="{00000000-0005-0000-0000-0000CE070000}"/>
    <cellStyle name="40% - akcent 5 6 2" xfId="3686" xr:uid="{00000000-0005-0000-0000-0000CF070000}"/>
    <cellStyle name="40% - akcent 5 7" xfId="3687" xr:uid="{00000000-0005-0000-0000-0000D0070000}"/>
    <cellStyle name="40% - akcent 5 8" xfId="3688" xr:uid="{00000000-0005-0000-0000-0000D1070000}"/>
    <cellStyle name="40% - akcent 5 9" xfId="3689" xr:uid="{00000000-0005-0000-0000-0000D2070000}"/>
    <cellStyle name="40% - akcent 6 10" xfId="3690" xr:uid="{00000000-0005-0000-0000-0000D3070000}"/>
    <cellStyle name="40% - akcent 6 11" xfId="3691" xr:uid="{00000000-0005-0000-0000-0000D4070000}"/>
    <cellStyle name="40% - akcent 6 12" xfId="3692" xr:uid="{00000000-0005-0000-0000-0000D5070000}"/>
    <cellStyle name="40% - akcent 6 13" xfId="3693" xr:uid="{00000000-0005-0000-0000-0000D6070000}"/>
    <cellStyle name="40% - akcent 6 14" xfId="3694" xr:uid="{00000000-0005-0000-0000-0000D7070000}"/>
    <cellStyle name="40% - akcent 6 15" xfId="3695" xr:uid="{00000000-0005-0000-0000-0000D8070000}"/>
    <cellStyle name="40% - akcent 6 16" xfId="3696" xr:uid="{00000000-0005-0000-0000-0000D9070000}"/>
    <cellStyle name="40% - akcent 6 17" xfId="3697" xr:uid="{00000000-0005-0000-0000-0000DA070000}"/>
    <cellStyle name="40% - akcent 6 18" xfId="3698" xr:uid="{00000000-0005-0000-0000-0000DB070000}"/>
    <cellStyle name="40% - akcent 6 19" xfId="3699" xr:uid="{00000000-0005-0000-0000-0000DC070000}"/>
    <cellStyle name="40% - akcent 6 2" xfId="403" xr:uid="{00000000-0005-0000-0000-0000DD070000}"/>
    <cellStyle name="40% - akcent 6 2 10" xfId="10555" xr:uid="{00000000-0005-0000-0000-0000DE070000}"/>
    <cellStyle name="40% - akcent 6 2 2" xfId="404" xr:uid="{00000000-0005-0000-0000-0000DF070000}"/>
    <cellStyle name="40% - akcent 6 2 2 2" xfId="405" xr:uid="{00000000-0005-0000-0000-0000E0070000}"/>
    <cellStyle name="40% - akcent 6 2 2 2 2" xfId="406" xr:uid="{00000000-0005-0000-0000-0000E1070000}"/>
    <cellStyle name="40% - akcent 6 2 2 2 2 2" xfId="407" xr:uid="{00000000-0005-0000-0000-0000E2070000}"/>
    <cellStyle name="40% - akcent 6 2 2 2 3" xfId="408" xr:uid="{00000000-0005-0000-0000-0000E3070000}"/>
    <cellStyle name="40% - akcent 6 2 2 3" xfId="409" xr:uid="{00000000-0005-0000-0000-0000E4070000}"/>
    <cellStyle name="40% - akcent 6 2 2 3 2" xfId="410" xr:uid="{00000000-0005-0000-0000-0000E5070000}"/>
    <cellStyle name="40% - akcent 6 2 2 4" xfId="411" xr:uid="{00000000-0005-0000-0000-0000E6070000}"/>
    <cellStyle name="40% - akcent 6 2 2 5" xfId="3700" xr:uid="{00000000-0005-0000-0000-0000E7070000}"/>
    <cellStyle name="40% - akcent 6 2 2 6" xfId="10948" xr:uid="{00000000-0005-0000-0000-0000E8070000}"/>
    <cellStyle name="40% - akcent 6 2 2 7" xfId="10556" xr:uid="{00000000-0005-0000-0000-0000E9070000}"/>
    <cellStyle name="40% - akcent 6 2 3" xfId="412" xr:uid="{00000000-0005-0000-0000-0000EA070000}"/>
    <cellStyle name="40% - akcent 6 2 3 2" xfId="413" xr:uid="{00000000-0005-0000-0000-0000EB070000}"/>
    <cellStyle name="40% - akcent 6 2 3 2 2" xfId="414" xr:uid="{00000000-0005-0000-0000-0000EC070000}"/>
    <cellStyle name="40% - akcent 6 2 3 3" xfId="415" xr:uid="{00000000-0005-0000-0000-0000ED070000}"/>
    <cellStyle name="40% - akcent 6 2 3 4" xfId="3701" xr:uid="{00000000-0005-0000-0000-0000EE070000}"/>
    <cellStyle name="40% - akcent 6 2 4" xfId="416" xr:uid="{00000000-0005-0000-0000-0000EF070000}"/>
    <cellStyle name="40% - akcent 6 2 4 2" xfId="417" xr:uid="{00000000-0005-0000-0000-0000F0070000}"/>
    <cellStyle name="40% - akcent 6 2 4 3" xfId="3702" xr:uid="{00000000-0005-0000-0000-0000F1070000}"/>
    <cellStyle name="40% - akcent 6 2 5" xfId="418" xr:uid="{00000000-0005-0000-0000-0000F2070000}"/>
    <cellStyle name="40% - akcent 6 2 5 2" xfId="3703" xr:uid="{00000000-0005-0000-0000-0000F3070000}"/>
    <cellStyle name="40% - akcent 6 2 6" xfId="419" xr:uid="{00000000-0005-0000-0000-0000F4070000}"/>
    <cellStyle name="40% - akcent 6 2 6 2" xfId="3704" xr:uid="{00000000-0005-0000-0000-0000F5070000}"/>
    <cellStyle name="40% - akcent 6 2 7" xfId="3705" xr:uid="{00000000-0005-0000-0000-0000F6070000}"/>
    <cellStyle name="40% - akcent 6 2 8" xfId="3706" xr:uid="{00000000-0005-0000-0000-0000F7070000}"/>
    <cellStyle name="40% - akcent 6 2 9" xfId="10939" xr:uid="{00000000-0005-0000-0000-0000F8070000}"/>
    <cellStyle name="40% - akcent 6 20" xfId="3707" xr:uid="{00000000-0005-0000-0000-0000F9070000}"/>
    <cellStyle name="40% - akcent 6 21" xfId="3708" xr:uid="{00000000-0005-0000-0000-0000FA070000}"/>
    <cellStyle name="40% - akcent 6 22" xfId="3709" xr:uid="{00000000-0005-0000-0000-0000FB070000}"/>
    <cellStyle name="40% - akcent 6 23" xfId="3710" xr:uid="{00000000-0005-0000-0000-0000FC070000}"/>
    <cellStyle name="40% - akcent 6 24" xfId="3711" xr:uid="{00000000-0005-0000-0000-0000FD070000}"/>
    <cellStyle name="40% - akcent 6 25" xfId="3712" xr:uid="{00000000-0005-0000-0000-0000FE070000}"/>
    <cellStyle name="40% - akcent 6 26" xfId="3713" xr:uid="{00000000-0005-0000-0000-0000FF070000}"/>
    <cellStyle name="40% - akcent 6 27" xfId="3714" xr:uid="{00000000-0005-0000-0000-000000080000}"/>
    <cellStyle name="40% - akcent 6 28" xfId="3715" xr:uid="{00000000-0005-0000-0000-000001080000}"/>
    <cellStyle name="40% - akcent 6 29" xfId="3716" xr:uid="{00000000-0005-0000-0000-000002080000}"/>
    <cellStyle name="40% - akcent 6 3" xfId="420" xr:uid="{00000000-0005-0000-0000-000003080000}"/>
    <cellStyle name="40% - akcent 6 3 2" xfId="421" xr:uid="{00000000-0005-0000-0000-000004080000}"/>
    <cellStyle name="40% - akcent 6 3 2 2" xfId="422" xr:uid="{00000000-0005-0000-0000-000005080000}"/>
    <cellStyle name="40% - akcent 6 3 2 2 2" xfId="423" xr:uid="{00000000-0005-0000-0000-000006080000}"/>
    <cellStyle name="40% - akcent 6 3 2 3" xfId="424" xr:uid="{00000000-0005-0000-0000-000007080000}"/>
    <cellStyle name="40% - akcent 6 3 3" xfId="425" xr:uid="{00000000-0005-0000-0000-000008080000}"/>
    <cellStyle name="40% - akcent 6 3 3 2" xfId="426" xr:uid="{00000000-0005-0000-0000-000009080000}"/>
    <cellStyle name="40% - akcent 6 3 4" xfId="427" xr:uid="{00000000-0005-0000-0000-00000A080000}"/>
    <cellStyle name="40% - akcent 6 3 5" xfId="3717" xr:uid="{00000000-0005-0000-0000-00000B080000}"/>
    <cellStyle name="40% - akcent 6 3 6" xfId="10924" xr:uid="{00000000-0005-0000-0000-00000C080000}"/>
    <cellStyle name="40% - akcent 6 3 7" xfId="10557" xr:uid="{00000000-0005-0000-0000-00000D080000}"/>
    <cellStyle name="40% - akcent 6 30" xfId="3718" xr:uid="{00000000-0005-0000-0000-00000E080000}"/>
    <cellStyle name="40% - akcent 6 31" xfId="3719" xr:uid="{00000000-0005-0000-0000-00000F080000}"/>
    <cellStyle name="40% - akcent 6 32" xfId="3720" xr:uid="{00000000-0005-0000-0000-000010080000}"/>
    <cellStyle name="40% - akcent 6 33" xfId="3721" xr:uid="{00000000-0005-0000-0000-000011080000}"/>
    <cellStyle name="40% - akcent 6 34" xfId="3722" xr:uid="{00000000-0005-0000-0000-000012080000}"/>
    <cellStyle name="40% - akcent 6 35" xfId="3723" xr:uid="{00000000-0005-0000-0000-000013080000}"/>
    <cellStyle name="40% - akcent 6 36" xfId="3724" xr:uid="{00000000-0005-0000-0000-000014080000}"/>
    <cellStyle name="40% - akcent 6 37" xfId="3725" xr:uid="{00000000-0005-0000-0000-000015080000}"/>
    <cellStyle name="40% - akcent 6 38" xfId="3726" xr:uid="{00000000-0005-0000-0000-000016080000}"/>
    <cellStyle name="40% - akcent 6 39" xfId="3727" xr:uid="{00000000-0005-0000-0000-000017080000}"/>
    <cellStyle name="40% - akcent 6 4" xfId="428" xr:uid="{00000000-0005-0000-0000-000018080000}"/>
    <cellStyle name="40% - akcent 6 4 2" xfId="429" xr:uid="{00000000-0005-0000-0000-000019080000}"/>
    <cellStyle name="40% - akcent 6 4 2 2" xfId="430" xr:uid="{00000000-0005-0000-0000-00001A080000}"/>
    <cellStyle name="40% - akcent 6 4 3" xfId="431" xr:uid="{00000000-0005-0000-0000-00001B080000}"/>
    <cellStyle name="40% - akcent 6 4 4" xfId="3728" xr:uid="{00000000-0005-0000-0000-00001C080000}"/>
    <cellStyle name="40% - akcent 6 4 5" xfId="10923" xr:uid="{00000000-0005-0000-0000-00001D080000}"/>
    <cellStyle name="40% - akcent 6 4 6" xfId="10558" xr:uid="{00000000-0005-0000-0000-00001E080000}"/>
    <cellStyle name="40% - akcent 6 40" xfId="3729" xr:uid="{00000000-0005-0000-0000-00001F080000}"/>
    <cellStyle name="40% - akcent 6 41" xfId="3730" xr:uid="{00000000-0005-0000-0000-000020080000}"/>
    <cellStyle name="40% - akcent 6 42" xfId="3731" xr:uid="{00000000-0005-0000-0000-000021080000}"/>
    <cellStyle name="40% - akcent 6 43" xfId="3732" xr:uid="{00000000-0005-0000-0000-000022080000}"/>
    <cellStyle name="40% - akcent 6 44" xfId="3733" xr:uid="{00000000-0005-0000-0000-000023080000}"/>
    <cellStyle name="40% - akcent 6 45" xfId="3734" xr:uid="{00000000-0005-0000-0000-000024080000}"/>
    <cellStyle name="40% - akcent 6 46" xfId="3735" xr:uid="{00000000-0005-0000-0000-000025080000}"/>
    <cellStyle name="40% - akcent 6 47" xfId="3736" xr:uid="{00000000-0005-0000-0000-000026080000}"/>
    <cellStyle name="40% - akcent 6 48" xfId="3737" xr:uid="{00000000-0005-0000-0000-000027080000}"/>
    <cellStyle name="40% - akcent 6 49" xfId="3738" xr:uid="{00000000-0005-0000-0000-000028080000}"/>
    <cellStyle name="40% - akcent 6 5" xfId="432" xr:uid="{00000000-0005-0000-0000-000029080000}"/>
    <cellStyle name="40% - akcent 6 5 2" xfId="3739" xr:uid="{00000000-0005-0000-0000-00002A080000}"/>
    <cellStyle name="40% - akcent 6 50" xfId="3740" xr:uid="{00000000-0005-0000-0000-00002B080000}"/>
    <cellStyle name="40% - akcent 6 51" xfId="3741" xr:uid="{00000000-0005-0000-0000-00002C080000}"/>
    <cellStyle name="40% - akcent 6 52" xfId="3742" xr:uid="{00000000-0005-0000-0000-00002D080000}"/>
    <cellStyle name="40% - akcent 6 53" xfId="3743" xr:uid="{00000000-0005-0000-0000-00002E080000}"/>
    <cellStyle name="40% - akcent 6 54" xfId="3744" xr:uid="{00000000-0005-0000-0000-00002F080000}"/>
    <cellStyle name="40% - akcent 6 55" xfId="3745" xr:uid="{00000000-0005-0000-0000-000030080000}"/>
    <cellStyle name="40% - akcent 6 56" xfId="3746" xr:uid="{00000000-0005-0000-0000-000031080000}"/>
    <cellStyle name="40% - akcent 6 57" xfId="3747" xr:uid="{00000000-0005-0000-0000-000032080000}"/>
    <cellStyle name="40% - akcent 6 58" xfId="3748" xr:uid="{00000000-0005-0000-0000-000033080000}"/>
    <cellStyle name="40% - akcent 6 59" xfId="3749" xr:uid="{00000000-0005-0000-0000-000034080000}"/>
    <cellStyle name="40% - akcent 6 6" xfId="433" xr:uid="{00000000-0005-0000-0000-000035080000}"/>
    <cellStyle name="40% - akcent 6 6 2" xfId="3750" xr:uid="{00000000-0005-0000-0000-000036080000}"/>
    <cellStyle name="40% - akcent 6 7" xfId="3751" xr:uid="{00000000-0005-0000-0000-000037080000}"/>
    <cellStyle name="40% - akcent 6 8" xfId="3752" xr:uid="{00000000-0005-0000-0000-000038080000}"/>
    <cellStyle name="40% - akcent 6 9" xfId="3753" xr:uid="{00000000-0005-0000-0000-000039080000}"/>
    <cellStyle name="60 % - Accent1 2" xfId="47279" xr:uid="{00000000-0005-0000-0000-00003A080000}"/>
    <cellStyle name="60 % - Accent2 2" xfId="47283" xr:uid="{00000000-0005-0000-0000-00003B080000}"/>
    <cellStyle name="60 % - Accent3 2" xfId="47287" xr:uid="{00000000-0005-0000-0000-00003C080000}"/>
    <cellStyle name="60 % - Accent4 2" xfId="47291" xr:uid="{00000000-0005-0000-0000-00003D080000}"/>
    <cellStyle name="60 % - Accent5 2" xfId="47295" xr:uid="{00000000-0005-0000-0000-00003E080000}"/>
    <cellStyle name="60 % - Accent6 2" xfId="47299" xr:uid="{00000000-0005-0000-0000-00003F080000}"/>
    <cellStyle name="60% - Accent1" xfId="434" builtinId="32" customBuiltin="1"/>
    <cellStyle name="60% - Accent1 10" xfId="3754" xr:uid="{00000000-0005-0000-0000-000041080000}"/>
    <cellStyle name="60% - Accent1 11" xfId="3755" xr:uid="{00000000-0005-0000-0000-000042080000}"/>
    <cellStyle name="60% - Accent1 12" xfId="3756" xr:uid="{00000000-0005-0000-0000-000043080000}"/>
    <cellStyle name="60% - Accent1 13" xfId="3757" xr:uid="{00000000-0005-0000-0000-000044080000}"/>
    <cellStyle name="60% - Accent1 14" xfId="3758" xr:uid="{00000000-0005-0000-0000-000045080000}"/>
    <cellStyle name="60% - Accent1 15" xfId="3759" xr:uid="{00000000-0005-0000-0000-000046080000}"/>
    <cellStyle name="60% - Accent1 16" xfId="3760" xr:uid="{00000000-0005-0000-0000-000047080000}"/>
    <cellStyle name="60% - Accent1 17" xfId="3761" xr:uid="{00000000-0005-0000-0000-000048080000}"/>
    <cellStyle name="60% - Accent1 18" xfId="3762" xr:uid="{00000000-0005-0000-0000-000049080000}"/>
    <cellStyle name="60% - Accent1 19" xfId="3763" xr:uid="{00000000-0005-0000-0000-00004A080000}"/>
    <cellStyle name="60% - Accent1 2" xfId="435" xr:uid="{00000000-0005-0000-0000-00004B080000}"/>
    <cellStyle name="60% - Accent1 2 2" xfId="3764" xr:uid="{00000000-0005-0000-0000-00004C080000}"/>
    <cellStyle name="60% - Accent1 2 2 2" xfId="3765" xr:uid="{00000000-0005-0000-0000-00004D080000}"/>
    <cellStyle name="60% - Accent1 2 3" xfId="3766" xr:uid="{00000000-0005-0000-0000-00004E080000}"/>
    <cellStyle name="60% - Accent1 2 4" xfId="3767" xr:uid="{00000000-0005-0000-0000-00004F080000}"/>
    <cellStyle name="60% - Accent1 2 5" xfId="3768" xr:uid="{00000000-0005-0000-0000-000050080000}"/>
    <cellStyle name="60% - Accent1 20" xfId="3769" xr:uid="{00000000-0005-0000-0000-000051080000}"/>
    <cellStyle name="60% - Accent1 21" xfId="3770" xr:uid="{00000000-0005-0000-0000-000052080000}"/>
    <cellStyle name="60% - Accent1 22" xfId="3771" xr:uid="{00000000-0005-0000-0000-000053080000}"/>
    <cellStyle name="60% - Accent1 23" xfId="3772" xr:uid="{00000000-0005-0000-0000-000054080000}"/>
    <cellStyle name="60% - Accent1 24" xfId="3773" xr:uid="{00000000-0005-0000-0000-000055080000}"/>
    <cellStyle name="60% - Accent1 25" xfId="3774" xr:uid="{00000000-0005-0000-0000-000056080000}"/>
    <cellStyle name="60% - Accent1 26" xfId="3775" xr:uid="{00000000-0005-0000-0000-000057080000}"/>
    <cellStyle name="60% - Accent1 27" xfId="3776" xr:uid="{00000000-0005-0000-0000-000058080000}"/>
    <cellStyle name="60% - Accent1 28" xfId="3777" xr:uid="{00000000-0005-0000-0000-000059080000}"/>
    <cellStyle name="60% - Accent1 29" xfId="3778" xr:uid="{00000000-0005-0000-0000-00005A080000}"/>
    <cellStyle name="60% - Accent1 3" xfId="3779" xr:uid="{00000000-0005-0000-0000-00005B080000}"/>
    <cellStyle name="60% - Accent1 3 2" xfId="47248" xr:uid="{00000000-0005-0000-0000-00005C080000}"/>
    <cellStyle name="60% - Accent1 30" xfId="3780" xr:uid="{00000000-0005-0000-0000-00005D080000}"/>
    <cellStyle name="60% - Accent1 31" xfId="3781" xr:uid="{00000000-0005-0000-0000-00005E080000}"/>
    <cellStyle name="60% - Accent1 32" xfId="3782" xr:uid="{00000000-0005-0000-0000-00005F080000}"/>
    <cellStyle name="60% - Accent1 33" xfId="3783" xr:uid="{00000000-0005-0000-0000-000060080000}"/>
    <cellStyle name="60% - Accent1 34" xfId="3784" xr:uid="{00000000-0005-0000-0000-000061080000}"/>
    <cellStyle name="60% - Accent1 35" xfId="3785" xr:uid="{00000000-0005-0000-0000-000062080000}"/>
    <cellStyle name="60% - Accent1 36" xfId="3786" xr:uid="{00000000-0005-0000-0000-000063080000}"/>
    <cellStyle name="60% - Accent1 37" xfId="3787" xr:uid="{00000000-0005-0000-0000-000064080000}"/>
    <cellStyle name="60% - Accent1 38" xfId="3788" xr:uid="{00000000-0005-0000-0000-000065080000}"/>
    <cellStyle name="60% - Accent1 39" xfId="3789" xr:uid="{00000000-0005-0000-0000-000066080000}"/>
    <cellStyle name="60% - Accent1 4" xfId="3790" xr:uid="{00000000-0005-0000-0000-000067080000}"/>
    <cellStyle name="60% - Accent1 40" xfId="3791" xr:uid="{00000000-0005-0000-0000-000068080000}"/>
    <cellStyle name="60% - Accent1 41" xfId="3792" xr:uid="{00000000-0005-0000-0000-000069080000}"/>
    <cellStyle name="60% - Accent1 42" xfId="3793" xr:uid="{00000000-0005-0000-0000-00006A080000}"/>
    <cellStyle name="60% - Accent1 43" xfId="3794" xr:uid="{00000000-0005-0000-0000-00006B080000}"/>
    <cellStyle name="60% - Accent1 44" xfId="3795" xr:uid="{00000000-0005-0000-0000-00006C080000}"/>
    <cellStyle name="60% - Accent1 45" xfId="3796" xr:uid="{00000000-0005-0000-0000-00006D080000}"/>
    <cellStyle name="60% - Accent1 46" xfId="3797" xr:uid="{00000000-0005-0000-0000-00006E080000}"/>
    <cellStyle name="60% - Accent1 47" xfId="3798" xr:uid="{00000000-0005-0000-0000-00006F080000}"/>
    <cellStyle name="60% - Accent1 48" xfId="3799" xr:uid="{00000000-0005-0000-0000-000070080000}"/>
    <cellStyle name="60% - Accent1 49" xfId="3800" xr:uid="{00000000-0005-0000-0000-000071080000}"/>
    <cellStyle name="60% - Accent1 5" xfId="3801" xr:uid="{00000000-0005-0000-0000-000072080000}"/>
    <cellStyle name="60% - Accent1 50" xfId="3802" xr:uid="{00000000-0005-0000-0000-000073080000}"/>
    <cellStyle name="60% - Accent1 51" xfId="3803" xr:uid="{00000000-0005-0000-0000-000074080000}"/>
    <cellStyle name="60% - Accent1 52" xfId="3804" xr:uid="{00000000-0005-0000-0000-000075080000}"/>
    <cellStyle name="60% - Accent1 53" xfId="3805" xr:uid="{00000000-0005-0000-0000-000076080000}"/>
    <cellStyle name="60% - Accent1 54" xfId="3806" xr:uid="{00000000-0005-0000-0000-000077080000}"/>
    <cellStyle name="60% - Accent1 55" xfId="3807" xr:uid="{00000000-0005-0000-0000-000078080000}"/>
    <cellStyle name="60% - Accent1 56" xfId="3808" xr:uid="{00000000-0005-0000-0000-000079080000}"/>
    <cellStyle name="60% - Accent1 57" xfId="3809" xr:uid="{00000000-0005-0000-0000-00007A080000}"/>
    <cellStyle name="60% - Accent1 6" xfId="3810" xr:uid="{00000000-0005-0000-0000-00007B080000}"/>
    <cellStyle name="60% - Accent1 7" xfId="3811" xr:uid="{00000000-0005-0000-0000-00007C080000}"/>
    <cellStyle name="60% - Accent1 8" xfId="3812" xr:uid="{00000000-0005-0000-0000-00007D080000}"/>
    <cellStyle name="60% - Accent1 9" xfId="3813" xr:uid="{00000000-0005-0000-0000-00007E080000}"/>
    <cellStyle name="60% - Accent2" xfId="436" builtinId="36" customBuiltin="1"/>
    <cellStyle name="60% - Accent2 10" xfId="3814" xr:uid="{00000000-0005-0000-0000-000080080000}"/>
    <cellStyle name="60% - Accent2 11" xfId="3815" xr:uid="{00000000-0005-0000-0000-000081080000}"/>
    <cellStyle name="60% - Accent2 12" xfId="3816" xr:uid="{00000000-0005-0000-0000-000082080000}"/>
    <cellStyle name="60% - Accent2 13" xfId="3817" xr:uid="{00000000-0005-0000-0000-000083080000}"/>
    <cellStyle name="60% - Accent2 14" xfId="3818" xr:uid="{00000000-0005-0000-0000-000084080000}"/>
    <cellStyle name="60% - Accent2 15" xfId="3819" xr:uid="{00000000-0005-0000-0000-000085080000}"/>
    <cellStyle name="60% - Accent2 16" xfId="3820" xr:uid="{00000000-0005-0000-0000-000086080000}"/>
    <cellStyle name="60% - Accent2 17" xfId="3821" xr:uid="{00000000-0005-0000-0000-000087080000}"/>
    <cellStyle name="60% - Accent2 18" xfId="3822" xr:uid="{00000000-0005-0000-0000-000088080000}"/>
    <cellStyle name="60% - Accent2 19" xfId="3823" xr:uid="{00000000-0005-0000-0000-000089080000}"/>
    <cellStyle name="60% - Accent2 2" xfId="437" xr:uid="{00000000-0005-0000-0000-00008A080000}"/>
    <cellStyle name="60% - Accent2 2 2" xfId="3824" xr:uid="{00000000-0005-0000-0000-00008B080000}"/>
    <cellStyle name="60% - Accent2 2 2 2" xfId="3825" xr:uid="{00000000-0005-0000-0000-00008C080000}"/>
    <cellStyle name="60% - Accent2 2 3" xfId="3826" xr:uid="{00000000-0005-0000-0000-00008D080000}"/>
    <cellStyle name="60% - Accent2 2 4" xfId="3827" xr:uid="{00000000-0005-0000-0000-00008E080000}"/>
    <cellStyle name="60% - Accent2 2 5" xfId="3828" xr:uid="{00000000-0005-0000-0000-00008F080000}"/>
    <cellStyle name="60% - Accent2 20" xfId="3829" xr:uid="{00000000-0005-0000-0000-000090080000}"/>
    <cellStyle name="60% - Accent2 21" xfId="3830" xr:uid="{00000000-0005-0000-0000-000091080000}"/>
    <cellStyle name="60% - Accent2 22" xfId="3831" xr:uid="{00000000-0005-0000-0000-000092080000}"/>
    <cellStyle name="60% - Accent2 23" xfId="3832" xr:uid="{00000000-0005-0000-0000-000093080000}"/>
    <cellStyle name="60% - Accent2 24" xfId="3833" xr:uid="{00000000-0005-0000-0000-000094080000}"/>
    <cellStyle name="60% - Accent2 25" xfId="3834" xr:uid="{00000000-0005-0000-0000-000095080000}"/>
    <cellStyle name="60% - Accent2 26" xfId="3835" xr:uid="{00000000-0005-0000-0000-000096080000}"/>
    <cellStyle name="60% - Accent2 27" xfId="3836" xr:uid="{00000000-0005-0000-0000-000097080000}"/>
    <cellStyle name="60% - Accent2 28" xfId="3837" xr:uid="{00000000-0005-0000-0000-000098080000}"/>
    <cellStyle name="60% - Accent2 29" xfId="3838" xr:uid="{00000000-0005-0000-0000-000099080000}"/>
    <cellStyle name="60% - Accent2 3" xfId="3839" xr:uid="{00000000-0005-0000-0000-00009A080000}"/>
    <cellStyle name="60% - Accent2 3 2" xfId="47250" xr:uid="{00000000-0005-0000-0000-00009B080000}"/>
    <cellStyle name="60% - Accent2 30" xfId="3840" xr:uid="{00000000-0005-0000-0000-00009C080000}"/>
    <cellStyle name="60% - Accent2 31" xfId="3841" xr:uid="{00000000-0005-0000-0000-00009D080000}"/>
    <cellStyle name="60% - Accent2 32" xfId="3842" xr:uid="{00000000-0005-0000-0000-00009E080000}"/>
    <cellStyle name="60% - Accent2 33" xfId="3843" xr:uid="{00000000-0005-0000-0000-00009F080000}"/>
    <cellStyle name="60% - Accent2 34" xfId="3844" xr:uid="{00000000-0005-0000-0000-0000A0080000}"/>
    <cellStyle name="60% - Accent2 35" xfId="3845" xr:uid="{00000000-0005-0000-0000-0000A1080000}"/>
    <cellStyle name="60% - Accent2 36" xfId="3846" xr:uid="{00000000-0005-0000-0000-0000A2080000}"/>
    <cellStyle name="60% - Accent2 37" xfId="3847" xr:uid="{00000000-0005-0000-0000-0000A3080000}"/>
    <cellStyle name="60% - Accent2 38" xfId="3848" xr:uid="{00000000-0005-0000-0000-0000A4080000}"/>
    <cellStyle name="60% - Accent2 39" xfId="3849" xr:uid="{00000000-0005-0000-0000-0000A5080000}"/>
    <cellStyle name="60% - Accent2 4" xfId="3850" xr:uid="{00000000-0005-0000-0000-0000A6080000}"/>
    <cellStyle name="60% - Accent2 40" xfId="3851" xr:uid="{00000000-0005-0000-0000-0000A7080000}"/>
    <cellStyle name="60% - Accent2 41" xfId="3852" xr:uid="{00000000-0005-0000-0000-0000A8080000}"/>
    <cellStyle name="60% - Accent2 42" xfId="3853" xr:uid="{00000000-0005-0000-0000-0000A9080000}"/>
    <cellStyle name="60% - Accent2 43" xfId="3854" xr:uid="{00000000-0005-0000-0000-0000AA080000}"/>
    <cellStyle name="60% - Accent2 44" xfId="3855" xr:uid="{00000000-0005-0000-0000-0000AB080000}"/>
    <cellStyle name="60% - Accent2 45" xfId="3856" xr:uid="{00000000-0005-0000-0000-0000AC080000}"/>
    <cellStyle name="60% - Accent2 46" xfId="3857" xr:uid="{00000000-0005-0000-0000-0000AD080000}"/>
    <cellStyle name="60% - Accent2 47" xfId="3858" xr:uid="{00000000-0005-0000-0000-0000AE080000}"/>
    <cellStyle name="60% - Accent2 48" xfId="3859" xr:uid="{00000000-0005-0000-0000-0000AF080000}"/>
    <cellStyle name="60% - Accent2 49" xfId="3860" xr:uid="{00000000-0005-0000-0000-0000B0080000}"/>
    <cellStyle name="60% - Accent2 5" xfId="3861" xr:uid="{00000000-0005-0000-0000-0000B1080000}"/>
    <cellStyle name="60% - Accent2 50" xfId="3862" xr:uid="{00000000-0005-0000-0000-0000B2080000}"/>
    <cellStyle name="60% - Accent2 51" xfId="3863" xr:uid="{00000000-0005-0000-0000-0000B3080000}"/>
    <cellStyle name="60% - Accent2 52" xfId="3864" xr:uid="{00000000-0005-0000-0000-0000B4080000}"/>
    <cellStyle name="60% - Accent2 53" xfId="3865" xr:uid="{00000000-0005-0000-0000-0000B5080000}"/>
    <cellStyle name="60% - Accent2 54" xfId="3866" xr:uid="{00000000-0005-0000-0000-0000B6080000}"/>
    <cellStyle name="60% - Accent2 55" xfId="3867" xr:uid="{00000000-0005-0000-0000-0000B7080000}"/>
    <cellStyle name="60% - Accent2 56" xfId="3868" xr:uid="{00000000-0005-0000-0000-0000B8080000}"/>
    <cellStyle name="60% - Accent2 57" xfId="3869" xr:uid="{00000000-0005-0000-0000-0000B9080000}"/>
    <cellStyle name="60% - Accent2 6" xfId="3870" xr:uid="{00000000-0005-0000-0000-0000BA080000}"/>
    <cellStyle name="60% - Accent2 7" xfId="3871" xr:uid="{00000000-0005-0000-0000-0000BB080000}"/>
    <cellStyle name="60% - Accent2 8" xfId="3872" xr:uid="{00000000-0005-0000-0000-0000BC080000}"/>
    <cellStyle name="60% - Accent2 9" xfId="3873" xr:uid="{00000000-0005-0000-0000-0000BD080000}"/>
    <cellStyle name="60% - Accent3" xfId="438" builtinId="40" customBuiltin="1"/>
    <cellStyle name="60% - Accent3 10" xfId="3874" xr:uid="{00000000-0005-0000-0000-0000BF080000}"/>
    <cellStyle name="60% - Accent3 11" xfId="3875" xr:uid="{00000000-0005-0000-0000-0000C0080000}"/>
    <cellStyle name="60% - Accent3 12" xfId="3876" xr:uid="{00000000-0005-0000-0000-0000C1080000}"/>
    <cellStyle name="60% - Accent3 13" xfId="3877" xr:uid="{00000000-0005-0000-0000-0000C2080000}"/>
    <cellStyle name="60% - Accent3 14" xfId="3878" xr:uid="{00000000-0005-0000-0000-0000C3080000}"/>
    <cellStyle name="60% - Accent3 15" xfId="3879" xr:uid="{00000000-0005-0000-0000-0000C4080000}"/>
    <cellStyle name="60% - Accent3 16" xfId="3880" xr:uid="{00000000-0005-0000-0000-0000C5080000}"/>
    <cellStyle name="60% - Accent3 17" xfId="3881" xr:uid="{00000000-0005-0000-0000-0000C6080000}"/>
    <cellStyle name="60% - Accent3 18" xfId="3882" xr:uid="{00000000-0005-0000-0000-0000C7080000}"/>
    <cellStyle name="60% - Accent3 19" xfId="3883" xr:uid="{00000000-0005-0000-0000-0000C8080000}"/>
    <cellStyle name="60% - Accent3 2" xfId="439" xr:uid="{00000000-0005-0000-0000-0000C9080000}"/>
    <cellStyle name="60% - Accent3 2 2" xfId="3884" xr:uid="{00000000-0005-0000-0000-0000CA080000}"/>
    <cellStyle name="60% - Accent3 2 2 2" xfId="3885" xr:uid="{00000000-0005-0000-0000-0000CB080000}"/>
    <cellStyle name="60% - Accent3 2 3" xfId="3886" xr:uid="{00000000-0005-0000-0000-0000CC080000}"/>
    <cellStyle name="60% - Accent3 2 4" xfId="3887" xr:uid="{00000000-0005-0000-0000-0000CD080000}"/>
    <cellStyle name="60% - Accent3 2 5" xfId="3888" xr:uid="{00000000-0005-0000-0000-0000CE080000}"/>
    <cellStyle name="60% - Accent3 2 6" xfId="10922" xr:uid="{00000000-0005-0000-0000-0000CF080000}"/>
    <cellStyle name="60% - Accent3 2 7" xfId="10504" xr:uid="{00000000-0005-0000-0000-0000D0080000}"/>
    <cellStyle name="60% - Accent3 20" xfId="3889" xr:uid="{00000000-0005-0000-0000-0000D1080000}"/>
    <cellStyle name="60% - Accent3 21" xfId="3890" xr:uid="{00000000-0005-0000-0000-0000D2080000}"/>
    <cellStyle name="60% - Accent3 22" xfId="3891" xr:uid="{00000000-0005-0000-0000-0000D3080000}"/>
    <cellStyle name="60% - Accent3 23" xfId="3892" xr:uid="{00000000-0005-0000-0000-0000D4080000}"/>
    <cellStyle name="60% - Accent3 24" xfId="3893" xr:uid="{00000000-0005-0000-0000-0000D5080000}"/>
    <cellStyle name="60% - Accent3 25" xfId="3894" xr:uid="{00000000-0005-0000-0000-0000D6080000}"/>
    <cellStyle name="60% - Accent3 26" xfId="3895" xr:uid="{00000000-0005-0000-0000-0000D7080000}"/>
    <cellStyle name="60% - Accent3 27" xfId="3896" xr:uid="{00000000-0005-0000-0000-0000D8080000}"/>
    <cellStyle name="60% - Accent3 28" xfId="3897" xr:uid="{00000000-0005-0000-0000-0000D9080000}"/>
    <cellStyle name="60% - Accent3 29" xfId="3898" xr:uid="{00000000-0005-0000-0000-0000DA080000}"/>
    <cellStyle name="60% - Accent3 3" xfId="3899" xr:uid="{00000000-0005-0000-0000-0000DB080000}"/>
    <cellStyle name="60% - Accent3 3 2" xfId="11124" xr:uid="{00000000-0005-0000-0000-0000DC080000}"/>
    <cellStyle name="60% - Accent3 3 3" xfId="10855" xr:uid="{00000000-0005-0000-0000-0000DD080000}"/>
    <cellStyle name="60% - Accent3 3 4" xfId="47252" xr:uid="{00000000-0005-0000-0000-0000DE080000}"/>
    <cellStyle name="60% - Accent3 30" xfId="3900" xr:uid="{00000000-0005-0000-0000-0000DF080000}"/>
    <cellStyle name="60% - Accent3 31" xfId="3901" xr:uid="{00000000-0005-0000-0000-0000E0080000}"/>
    <cellStyle name="60% - Accent3 32" xfId="3902" xr:uid="{00000000-0005-0000-0000-0000E1080000}"/>
    <cellStyle name="60% - Accent3 33" xfId="3903" xr:uid="{00000000-0005-0000-0000-0000E2080000}"/>
    <cellStyle name="60% - Accent3 34" xfId="3904" xr:uid="{00000000-0005-0000-0000-0000E3080000}"/>
    <cellStyle name="60% - Accent3 35" xfId="3905" xr:uid="{00000000-0005-0000-0000-0000E4080000}"/>
    <cellStyle name="60% - Accent3 36" xfId="3906" xr:uid="{00000000-0005-0000-0000-0000E5080000}"/>
    <cellStyle name="60% - Accent3 37" xfId="3907" xr:uid="{00000000-0005-0000-0000-0000E6080000}"/>
    <cellStyle name="60% - Accent3 38" xfId="3908" xr:uid="{00000000-0005-0000-0000-0000E7080000}"/>
    <cellStyle name="60% - Accent3 39" xfId="3909" xr:uid="{00000000-0005-0000-0000-0000E8080000}"/>
    <cellStyle name="60% - Accent3 4" xfId="3910" xr:uid="{00000000-0005-0000-0000-0000E9080000}"/>
    <cellStyle name="60% - Accent3 4 2" xfId="11125" xr:uid="{00000000-0005-0000-0000-0000EA080000}"/>
    <cellStyle name="60% - Accent3 4 3" xfId="10868" xr:uid="{00000000-0005-0000-0000-0000EB080000}"/>
    <cellStyle name="60% - Accent3 40" xfId="3911" xr:uid="{00000000-0005-0000-0000-0000EC080000}"/>
    <cellStyle name="60% - Accent3 41" xfId="3912" xr:uid="{00000000-0005-0000-0000-0000ED080000}"/>
    <cellStyle name="60% - Accent3 42" xfId="3913" xr:uid="{00000000-0005-0000-0000-0000EE080000}"/>
    <cellStyle name="60% - Accent3 43" xfId="3914" xr:uid="{00000000-0005-0000-0000-0000EF080000}"/>
    <cellStyle name="60% - Accent3 44" xfId="3915" xr:uid="{00000000-0005-0000-0000-0000F0080000}"/>
    <cellStyle name="60% - Accent3 45" xfId="3916" xr:uid="{00000000-0005-0000-0000-0000F1080000}"/>
    <cellStyle name="60% - Accent3 46" xfId="3917" xr:uid="{00000000-0005-0000-0000-0000F2080000}"/>
    <cellStyle name="60% - Accent3 47" xfId="3918" xr:uid="{00000000-0005-0000-0000-0000F3080000}"/>
    <cellStyle name="60% - Accent3 48" xfId="3919" xr:uid="{00000000-0005-0000-0000-0000F4080000}"/>
    <cellStyle name="60% - Accent3 49" xfId="3920" xr:uid="{00000000-0005-0000-0000-0000F5080000}"/>
    <cellStyle name="60% - Accent3 5" xfId="3921" xr:uid="{00000000-0005-0000-0000-0000F6080000}"/>
    <cellStyle name="60% - Accent3 5 2" xfId="11126" xr:uid="{00000000-0005-0000-0000-0000F7080000}"/>
    <cellStyle name="60% - Accent3 5 3" xfId="10877" xr:uid="{00000000-0005-0000-0000-0000F8080000}"/>
    <cellStyle name="60% - Accent3 50" xfId="3922" xr:uid="{00000000-0005-0000-0000-0000F9080000}"/>
    <cellStyle name="60% - Accent3 51" xfId="3923" xr:uid="{00000000-0005-0000-0000-0000FA080000}"/>
    <cellStyle name="60% - Accent3 52" xfId="3924" xr:uid="{00000000-0005-0000-0000-0000FB080000}"/>
    <cellStyle name="60% - Accent3 53" xfId="3925" xr:uid="{00000000-0005-0000-0000-0000FC080000}"/>
    <cellStyle name="60% - Accent3 54" xfId="3926" xr:uid="{00000000-0005-0000-0000-0000FD080000}"/>
    <cellStyle name="60% - Accent3 55" xfId="3927" xr:uid="{00000000-0005-0000-0000-0000FE080000}"/>
    <cellStyle name="60% - Accent3 56" xfId="3928" xr:uid="{00000000-0005-0000-0000-0000FF080000}"/>
    <cellStyle name="60% - Accent3 57" xfId="3929" xr:uid="{00000000-0005-0000-0000-000000090000}"/>
    <cellStyle name="60% - Accent3 6" xfId="3930" xr:uid="{00000000-0005-0000-0000-000001090000}"/>
    <cellStyle name="60% - Accent3 6 2" xfId="11127" xr:uid="{00000000-0005-0000-0000-000002090000}"/>
    <cellStyle name="60% - Accent3 6 3" xfId="10495" xr:uid="{00000000-0005-0000-0000-000003090000}"/>
    <cellStyle name="60% - Accent3 7" xfId="3931" xr:uid="{00000000-0005-0000-0000-000004090000}"/>
    <cellStyle name="60% - Accent3 8" xfId="3932" xr:uid="{00000000-0005-0000-0000-000005090000}"/>
    <cellStyle name="60% - Accent3 9" xfId="3933" xr:uid="{00000000-0005-0000-0000-000006090000}"/>
    <cellStyle name="60% - Accent4" xfId="440" builtinId="44" customBuiltin="1"/>
    <cellStyle name="60% - Accent4 10" xfId="3934" xr:uid="{00000000-0005-0000-0000-000008090000}"/>
    <cellStyle name="60% - Accent4 11" xfId="3935" xr:uid="{00000000-0005-0000-0000-000009090000}"/>
    <cellStyle name="60% - Accent4 12" xfId="3936" xr:uid="{00000000-0005-0000-0000-00000A090000}"/>
    <cellStyle name="60% - Accent4 13" xfId="3937" xr:uid="{00000000-0005-0000-0000-00000B090000}"/>
    <cellStyle name="60% - Accent4 14" xfId="3938" xr:uid="{00000000-0005-0000-0000-00000C090000}"/>
    <cellStyle name="60% - Accent4 15" xfId="3939" xr:uid="{00000000-0005-0000-0000-00000D090000}"/>
    <cellStyle name="60% - Accent4 16" xfId="3940" xr:uid="{00000000-0005-0000-0000-00000E090000}"/>
    <cellStyle name="60% - Accent4 17" xfId="3941" xr:uid="{00000000-0005-0000-0000-00000F090000}"/>
    <cellStyle name="60% - Accent4 18" xfId="3942" xr:uid="{00000000-0005-0000-0000-000010090000}"/>
    <cellStyle name="60% - Accent4 19" xfId="3943" xr:uid="{00000000-0005-0000-0000-000011090000}"/>
    <cellStyle name="60% - Accent4 2" xfId="441" xr:uid="{00000000-0005-0000-0000-000012090000}"/>
    <cellStyle name="60% - Accent4 2 2" xfId="3944" xr:uid="{00000000-0005-0000-0000-000013090000}"/>
    <cellStyle name="60% - Accent4 2 2 2" xfId="3945" xr:uid="{00000000-0005-0000-0000-000014090000}"/>
    <cellStyle name="60% - Accent4 2 3" xfId="3946" xr:uid="{00000000-0005-0000-0000-000015090000}"/>
    <cellStyle name="60% - Accent4 2 4" xfId="3947" xr:uid="{00000000-0005-0000-0000-000016090000}"/>
    <cellStyle name="60% - Accent4 2 5" xfId="3948" xr:uid="{00000000-0005-0000-0000-000017090000}"/>
    <cellStyle name="60% - Accent4 2 6" xfId="10921" xr:uid="{00000000-0005-0000-0000-000018090000}"/>
    <cellStyle name="60% - Accent4 2 7" xfId="10505" xr:uid="{00000000-0005-0000-0000-000019090000}"/>
    <cellStyle name="60% - Accent4 20" xfId="3949" xr:uid="{00000000-0005-0000-0000-00001A090000}"/>
    <cellStyle name="60% - Accent4 21" xfId="3950" xr:uid="{00000000-0005-0000-0000-00001B090000}"/>
    <cellStyle name="60% - Accent4 22" xfId="3951" xr:uid="{00000000-0005-0000-0000-00001C090000}"/>
    <cellStyle name="60% - Accent4 23" xfId="3952" xr:uid="{00000000-0005-0000-0000-00001D090000}"/>
    <cellStyle name="60% - Accent4 24" xfId="3953" xr:uid="{00000000-0005-0000-0000-00001E090000}"/>
    <cellStyle name="60% - Accent4 25" xfId="3954" xr:uid="{00000000-0005-0000-0000-00001F090000}"/>
    <cellStyle name="60% - Accent4 26" xfId="3955" xr:uid="{00000000-0005-0000-0000-000020090000}"/>
    <cellStyle name="60% - Accent4 27" xfId="3956" xr:uid="{00000000-0005-0000-0000-000021090000}"/>
    <cellStyle name="60% - Accent4 28" xfId="3957" xr:uid="{00000000-0005-0000-0000-000022090000}"/>
    <cellStyle name="60% - Accent4 29" xfId="3958" xr:uid="{00000000-0005-0000-0000-000023090000}"/>
    <cellStyle name="60% - Accent4 3" xfId="3959" xr:uid="{00000000-0005-0000-0000-000024090000}"/>
    <cellStyle name="60% - Accent4 3 2" xfId="11128" xr:uid="{00000000-0005-0000-0000-000025090000}"/>
    <cellStyle name="60% - Accent4 3 3" xfId="10856" xr:uid="{00000000-0005-0000-0000-000026090000}"/>
    <cellStyle name="60% - Accent4 3 4" xfId="47254" xr:uid="{00000000-0005-0000-0000-000027090000}"/>
    <cellStyle name="60% - Accent4 30" xfId="3960" xr:uid="{00000000-0005-0000-0000-000028090000}"/>
    <cellStyle name="60% - Accent4 31" xfId="3961" xr:uid="{00000000-0005-0000-0000-000029090000}"/>
    <cellStyle name="60% - Accent4 32" xfId="3962" xr:uid="{00000000-0005-0000-0000-00002A090000}"/>
    <cellStyle name="60% - Accent4 33" xfId="3963" xr:uid="{00000000-0005-0000-0000-00002B090000}"/>
    <cellStyle name="60% - Accent4 34" xfId="3964" xr:uid="{00000000-0005-0000-0000-00002C090000}"/>
    <cellStyle name="60% - Accent4 35" xfId="3965" xr:uid="{00000000-0005-0000-0000-00002D090000}"/>
    <cellStyle name="60% - Accent4 36" xfId="3966" xr:uid="{00000000-0005-0000-0000-00002E090000}"/>
    <cellStyle name="60% - Accent4 37" xfId="3967" xr:uid="{00000000-0005-0000-0000-00002F090000}"/>
    <cellStyle name="60% - Accent4 38" xfId="3968" xr:uid="{00000000-0005-0000-0000-000030090000}"/>
    <cellStyle name="60% - Accent4 39" xfId="3969" xr:uid="{00000000-0005-0000-0000-000031090000}"/>
    <cellStyle name="60% - Accent4 4" xfId="3970" xr:uid="{00000000-0005-0000-0000-000032090000}"/>
    <cellStyle name="60% - Accent4 4 2" xfId="11129" xr:uid="{00000000-0005-0000-0000-000033090000}"/>
    <cellStyle name="60% - Accent4 4 3" xfId="10869" xr:uid="{00000000-0005-0000-0000-000034090000}"/>
    <cellStyle name="60% - Accent4 40" xfId="3971" xr:uid="{00000000-0005-0000-0000-000035090000}"/>
    <cellStyle name="60% - Accent4 41" xfId="3972" xr:uid="{00000000-0005-0000-0000-000036090000}"/>
    <cellStyle name="60% - Accent4 42" xfId="3973" xr:uid="{00000000-0005-0000-0000-000037090000}"/>
    <cellStyle name="60% - Accent4 43" xfId="3974" xr:uid="{00000000-0005-0000-0000-000038090000}"/>
    <cellStyle name="60% - Accent4 44" xfId="3975" xr:uid="{00000000-0005-0000-0000-000039090000}"/>
    <cellStyle name="60% - Accent4 45" xfId="3976" xr:uid="{00000000-0005-0000-0000-00003A090000}"/>
    <cellStyle name="60% - Accent4 46" xfId="3977" xr:uid="{00000000-0005-0000-0000-00003B090000}"/>
    <cellStyle name="60% - Accent4 47" xfId="3978" xr:uid="{00000000-0005-0000-0000-00003C090000}"/>
    <cellStyle name="60% - Accent4 48" xfId="3979" xr:uid="{00000000-0005-0000-0000-00003D090000}"/>
    <cellStyle name="60% - Accent4 49" xfId="3980" xr:uid="{00000000-0005-0000-0000-00003E090000}"/>
    <cellStyle name="60% - Accent4 5" xfId="3981" xr:uid="{00000000-0005-0000-0000-00003F090000}"/>
    <cellStyle name="60% - Accent4 5 2" xfId="11130" xr:uid="{00000000-0005-0000-0000-000040090000}"/>
    <cellStyle name="60% - Accent4 5 3" xfId="10878" xr:uid="{00000000-0005-0000-0000-000041090000}"/>
    <cellStyle name="60% - Accent4 50" xfId="3982" xr:uid="{00000000-0005-0000-0000-000042090000}"/>
    <cellStyle name="60% - Accent4 51" xfId="3983" xr:uid="{00000000-0005-0000-0000-000043090000}"/>
    <cellStyle name="60% - Accent4 52" xfId="3984" xr:uid="{00000000-0005-0000-0000-000044090000}"/>
    <cellStyle name="60% - Accent4 53" xfId="3985" xr:uid="{00000000-0005-0000-0000-000045090000}"/>
    <cellStyle name="60% - Accent4 54" xfId="3986" xr:uid="{00000000-0005-0000-0000-000046090000}"/>
    <cellStyle name="60% - Accent4 55" xfId="3987" xr:uid="{00000000-0005-0000-0000-000047090000}"/>
    <cellStyle name="60% - Accent4 56" xfId="3988" xr:uid="{00000000-0005-0000-0000-000048090000}"/>
    <cellStyle name="60% - Accent4 57" xfId="3989" xr:uid="{00000000-0005-0000-0000-000049090000}"/>
    <cellStyle name="60% - Accent4 6" xfId="3990" xr:uid="{00000000-0005-0000-0000-00004A090000}"/>
    <cellStyle name="60% - Accent4 6 2" xfId="11131" xr:uid="{00000000-0005-0000-0000-00004B090000}"/>
    <cellStyle name="60% - Accent4 6 3" xfId="10496" xr:uid="{00000000-0005-0000-0000-00004C090000}"/>
    <cellStyle name="60% - Accent4 7" xfId="3991" xr:uid="{00000000-0005-0000-0000-00004D090000}"/>
    <cellStyle name="60% - Accent4 8" xfId="3992" xr:uid="{00000000-0005-0000-0000-00004E090000}"/>
    <cellStyle name="60% - Accent4 9" xfId="3993" xr:uid="{00000000-0005-0000-0000-00004F090000}"/>
    <cellStyle name="60% - Accent5" xfId="442" builtinId="48" customBuiltin="1"/>
    <cellStyle name="60% - Accent5 10" xfId="3994" xr:uid="{00000000-0005-0000-0000-000051090000}"/>
    <cellStyle name="60% - Accent5 11" xfId="3995" xr:uid="{00000000-0005-0000-0000-000052090000}"/>
    <cellStyle name="60% - Accent5 12" xfId="3996" xr:uid="{00000000-0005-0000-0000-000053090000}"/>
    <cellStyle name="60% - Accent5 13" xfId="3997" xr:uid="{00000000-0005-0000-0000-000054090000}"/>
    <cellStyle name="60% - Accent5 14" xfId="3998" xr:uid="{00000000-0005-0000-0000-000055090000}"/>
    <cellStyle name="60% - Accent5 15" xfId="3999" xr:uid="{00000000-0005-0000-0000-000056090000}"/>
    <cellStyle name="60% - Accent5 16" xfId="4000" xr:uid="{00000000-0005-0000-0000-000057090000}"/>
    <cellStyle name="60% - Accent5 17" xfId="4001" xr:uid="{00000000-0005-0000-0000-000058090000}"/>
    <cellStyle name="60% - Accent5 18" xfId="4002" xr:uid="{00000000-0005-0000-0000-000059090000}"/>
    <cellStyle name="60% - Accent5 19" xfId="4003" xr:uid="{00000000-0005-0000-0000-00005A090000}"/>
    <cellStyle name="60% - Accent5 2" xfId="443" xr:uid="{00000000-0005-0000-0000-00005B090000}"/>
    <cellStyle name="60% - Accent5 2 2" xfId="4004" xr:uid="{00000000-0005-0000-0000-00005C090000}"/>
    <cellStyle name="60% - Accent5 2 2 2" xfId="4005" xr:uid="{00000000-0005-0000-0000-00005D090000}"/>
    <cellStyle name="60% - Accent5 2 3" xfId="4006" xr:uid="{00000000-0005-0000-0000-00005E090000}"/>
    <cellStyle name="60% - Accent5 2 4" xfId="4007" xr:uid="{00000000-0005-0000-0000-00005F090000}"/>
    <cellStyle name="60% - Accent5 2 5" xfId="4008" xr:uid="{00000000-0005-0000-0000-000060090000}"/>
    <cellStyle name="60% - Accent5 20" xfId="4009" xr:uid="{00000000-0005-0000-0000-000061090000}"/>
    <cellStyle name="60% - Accent5 21" xfId="4010" xr:uid="{00000000-0005-0000-0000-000062090000}"/>
    <cellStyle name="60% - Accent5 22" xfId="4011" xr:uid="{00000000-0005-0000-0000-000063090000}"/>
    <cellStyle name="60% - Accent5 23" xfId="4012" xr:uid="{00000000-0005-0000-0000-000064090000}"/>
    <cellStyle name="60% - Accent5 24" xfId="4013" xr:uid="{00000000-0005-0000-0000-000065090000}"/>
    <cellStyle name="60% - Accent5 25" xfId="4014" xr:uid="{00000000-0005-0000-0000-000066090000}"/>
    <cellStyle name="60% - Accent5 26" xfId="4015" xr:uid="{00000000-0005-0000-0000-000067090000}"/>
    <cellStyle name="60% - Accent5 27" xfId="4016" xr:uid="{00000000-0005-0000-0000-000068090000}"/>
    <cellStyle name="60% - Accent5 28" xfId="4017" xr:uid="{00000000-0005-0000-0000-000069090000}"/>
    <cellStyle name="60% - Accent5 29" xfId="4018" xr:uid="{00000000-0005-0000-0000-00006A090000}"/>
    <cellStyle name="60% - Accent5 3" xfId="4019" xr:uid="{00000000-0005-0000-0000-00006B090000}"/>
    <cellStyle name="60% - Accent5 3 2" xfId="47256" xr:uid="{00000000-0005-0000-0000-00006C090000}"/>
    <cellStyle name="60% - Accent5 30" xfId="4020" xr:uid="{00000000-0005-0000-0000-00006D090000}"/>
    <cellStyle name="60% - Accent5 31" xfId="4021" xr:uid="{00000000-0005-0000-0000-00006E090000}"/>
    <cellStyle name="60% - Accent5 32" xfId="4022" xr:uid="{00000000-0005-0000-0000-00006F090000}"/>
    <cellStyle name="60% - Accent5 33" xfId="4023" xr:uid="{00000000-0005-0000-0000-000070090000}"/>
    <cellStyle name="60% - Accent5 34" xfId="4024" xr:uid="{00000000-0005-0000-0000-000071090000}"/>
    <cellStyle name="60% - Accent5 35" xfId="4025" xr:uid="{00000000-0005-0000-0000-000072090000}"/>
    <cellStyle name="60% - Accent5 36" xfId="4026" xr:uid="{00000000-0005-0000-0000-000073090000}"/>
    <cellStyle name="60% - Accent5 37" xfId="4027" xr:uid="{00000000-0005-0000-0000-000074090000}"/>
    <cellStyle name="60% - Accent5 38" xfId="4028" xr:uid="{00000000-0005-0000-0000-000075090000}"/>
    <cellStyle name="60% - Accent5 39" xfId="4029" xr:uid="{00000000-0005-0000-0000-000076090000}"/>
    <cellStyle name="60% - Accent5 4" xfId="4030" xr:uid="{00000000-0005-0000-0000-000077090000}"/>
    <cellStyle name="60% - Accent5 40" xfId="4031" xr:uid="{00000000-0005-0000-0000-000078090000}"/>
    <cellStyle name="60% - Accent5 41" xfId="4032" xr:uid="{00000000-0005-0000-0000-000079090000}"/>
    <cellStyle name="60% - Accent5 42" xfId="4033" xr:uid="{00000000-0005-0000-0000-00007A090000}"/>
    <cellStyle name="60% - Accent5 43" xfId="4034" xr:uid="{00000000-0005-0000-0000-00007B090000}"/>
    <cellStyle name="60% - Accent5 44" xfId="4035" xr:uid="{00000000-0005-0000-0000-00007C090000}"/>
    <cellStyle name="60% - Accent5 45" xfId="4036" xr:uid="{00000000-0005-0000-0000-00007D090000}"/>
    <cellStyle name="60% - Accent5 46" xfId="4037" xr:uid="{00000000-0005-0000-0000-00007E090000}"/>
    <cellStyle name="60% - Accent5 47" xfId="4038" xr:uid="{00000000-0005-0000-0000-00007F090000}"/>
    <cellStyle name="60% - Accent5 48" xfId="4039" xr:uid="{00000000-0005-0000-0000-000080090000}"/>
    <cellStyle name="60% - Accent5 49" xfId="4040" xr:uid="{00000000-0005-0000-0000-000081090000}"/>
    <cellStyle name="60% - Accent5 5" xfId="4041" xr:uid="{00000000-0005-0000-0000-000082090000}"/>
    <cellStyle name="60% - Accent5 50" xfId="4042" xr:uid="{00000000-0005-0000-0000-000083090000}"/>
    <cellStyle name="60% - Accent5 51" xfId="4043" xr:uid="{00000000-0005-0000-0000-000084090000}"/>
    <cellStyle name="60% - Accent5 52" xfId="4044" xr:uid="{00000000-0005-0000-0000-000085090000}"/>
    <cellStyle name="60% - Accent5 53" xfId="4045" xr:uid="{00000000-0005-0000-0000-000086090000}"/>
    <cellStyle name="60% - Accent5 54" xfId="4046" xr:uid="{00000000-0005-0000-0000-000087090000}"/>
    <cellStyle name="60% - Accent5 55" xfId="4047" xr:uid="{00000000-0005-0000-0000-000088090000}"/>
    <cellStyle name="60% - Accent5 56" xfId="4048" xr:uid="{00000000-0005-0000-0000-000089090000}"/>
    <cellStyle name="60% - Accent5 57" xfId="4049" xr:uid="{00000000-0005-0000-0000-00008A090000}"/>
    <cellStyle name="60% - Accent5 6" xfId="4050" xr:uid="{00000000-0005-0000-0000-00008B090000}"/>
    <cellStyle name="60% - Accent5 7" xfId="4051" xr:uid="{00000000-0005-0000-0000-00008C090000}"/>
    <cellStyle name="60% - Accent5 8" xfId="4052" xr:uid="{00000000-0005-0000-0000-00008D090000}"/>
    <cellStyle name="60% - Accent5 9" xfId="4053" xr:uid="{00000000-0005-0000-0000-00008E090000}"/>
    <cellStyle name="60% - Accent6" xfId="444" builtinId="52" customBuiltin="1"/>
    <cellStyle name="60% - Accent6 10" xfId="4054" xr:uid="{00000000-0005-0000-0000-000090090000}"/>
    <cellStyle name="60% - Accent6 11" xfId="4055" xr:uid="{00000000-0005-0000-0000-000091090000}"/>
    <cellStyle name="60% - Accent6 12" xfId="4056" xr:uid="{00000000-0005-0000-0000-000092090000}"/>
    <cellStyle name="60% - Accent6 13" xfId="4057" xr:uid="{00000000-0005-0000-0000-000093090000}"/>
    <cellStyle name="60% - Accent6 14" xfId="4058" xr:uid="{00000000-0005-0000-0000-000094090000}"/>
    <cellStyle name="60% - Accent6 15" xfId="4059" xr:uid="{00000000-0005-0000-0000-000095090000}"/>
    <cellStyle name="60% - Accent6 16" xfId="4060" xr:uid="{00000000-0005-0000-0000-000096090000}"/>
    <cellStyle name="60% - Accent6 17" xfId="4061" xr:uid="{00000000-0005-0000-0000-000097090000}"/>
    <cellStyle name="60% - Accent6 18" xfId="4062" xr:uid="{00000000-0005-0000-0000-000098090000}"/>
    <cellStyle name="60% - Accent6 19" xfId="4063" xr:uid="{00000000-0005-0000-0000-000099090000}"/>
    <cellStyle name="60% - Accent6 2" xfId="445" xr:uid="{00000000-0005-0000-0000-00009A090000}"/>
    <cellStyle name="60% - Accent6 2 2" xfId="4064" xr:uid="{00000000-0005-0000-0000-00009B090000}"/>
    <cellStyle name="60% - Accent6 2 2 2" xfId="4065" xr:uid="{00000000-0005-0000-0000-00009C090000}"/>
    <cellStyle name="60% - Accent6 2 3" xfId="4066" xr:uid="{00000000-0005-0000-0000-00009D090000}"/>
    <cellStyle name="60% - Accent6 2 4" xfId="4067" xr:uid="{00000000-0005-0000-0000-00009E090000}"/>
    <cellStyle name="60% - Accent6 2 5" xfId="4068" xr:uid="{00000000-0005-0000-0000-00009F090000}"/>
    <cellStyle name="60% - Accent6 2 6" xfId="10920" xr:uid="{00000000-0005-0000-0000-0000A0090000}"/>
    <cellStyle name="60% - Accent6 2 7" xfId="10506" xr:uid="{00000000-0005-0000-0000-0000A1090000}"/>
    <cellStyle name="60% - Accent6 20" xfId="4069" xr:uid="{00000000-0005-0000-0000-0000A2090000}"/>
    <cellStyle name="60% - Accent6 21" xfId="4070" xr:uid="{00000000-0005-0000-0000-0000A3090000}"/>
    <cellStyle name="60% - Accent6 22" xfId="4071" xr:uid="{00000000-0005-0000-0000-0000A4090000}"/>
    <cellStyle name="60% - Accent6 23" xfId="4072" xr:uid="{00000000-0005-0000-0000-0000A5090000}"/>
    <cellStyle name="60% - Accent6 24" xfId="4073" xr:uid="{00000000-0005-0000-0000-0000A6090000}"/>
    <cellStyle name="60% - Accent6 25" xfId="4074" xr:uid="{00000000-0005-0000-0000-0000A7090000}"/>
    <cellStyle name="60% - Accent6 26" xfId="4075" xr:uid="{00000000-0005-0000-0000-0000A8090000}"/>
    <cellStyle name="60% - Accent6 27" xfId="4076" xr:uid="{00000000-0005-0000-0000-0000A9090000}"/>
    <cellStyle name="60% - Accent6 28" xfId="4077" xr:uid="{00000000-0005-0000-0000-0000AA090000}"/>
    <cellStyle name="60% - Accent6 29" xfId="4078" xr:uid="{00000000-0005-0000-0000-0000AB090000}"/>
    <cellStyle name="60% - Accent6 3" xfId="4079" xr:uid="{00000000-0005-0000-0000-0000AC090000}"/>
    <cellStyle name="60% - Accent6 3 2" xfId="11132" xr:uid="{00000000-0005-0000-0000-0000AD090000}"/>
    <cellStyle name="60% - Accent6 3 3" xfId="10857" xr:uid="{00000000-0005-0000-0000-0000AE090000}"/>
    <cellStyle name="60% - Accent6 3 4" xfId="47258" xr:uid="{00000000-0005-0000-0000-0000AF090000}"/>
    <cellStyle name="60% - Accent6 30" xfId="4080" xr:uid="{00000000-0005-0000-0000-0000B0090000}"/>
    <cellStyle name="60% - Accent6 31" xfId="4081" xr:uid="{00000000-0005-0000-0000-0000B1090000}"/>
    <cellStyle name="60% - Accent6 32" xfId="4082" xr:uid="{00000000-0005-0000-0000-0000B2090000}"/>
    <cellStyle name="60% - Accent6 33" xfId="4083" xr:uid="{00000000-0005-0000-0000-0000B3090000}"/>
    <cellStyle name="60% - Accent6 34" xfId="4084" xr:uid="{00000000-0005-0000-0000-0000B4090000}"/>
    <cellStyle name="60% - Accent6 35" xfId="4085" xr:uid="{00000000-0005-0000-0000-0000B5090000}"/>
    <cellStyle name="60% - Accent6 36" xfId="4086" xr:uid="{00000000-0005-0000-0000-0000B6090000}"/>
    <cellStyle name="60% - Accent6 37" xfId="4087" xr:uid="{00000000-0005-0000-0000-0000B7090000}"/>
    <cellStyle name="60% - Accent6 38" xfId="4088" xr:uid="{00000000-0005-0000-0000-0000B8090000}"/>
    <cellStyle name="60% - Accent6 39" xfId="4089" xr:uid="{00000000-0005-0000-0000-0000B9090000}"/>
    <cellStyle name="60% - Accent6 4" xfId="4090" xr:uid="{00000000-0005-0000-0000-0000BA090000}"/>
    <cellStyle name="60% - Accent6 4 2" xfId="11133" xr:uid="{00000000-0005-0000-0000-0000BB090000}"/>
    <cellStyle name="60% - Accent6 4 3" xfId="10870" xr:uid="{00000000-0005-0000-0000-0000BC090000}"/>
    <cellStyle name="60% - Accent6 40" xfId="4091" xr:uid="{00000000-0005-0000-0000-0000BD090000}"/>
    <cellStyle name="60% - Accent6 41" xfId="4092" xr:uid="{00000000-0005-0000-0000-0000BE090000}"/>
    <cellStyle name="60% - Accent6 42" xfId="4093" xr:uid="{00000000-0005-0000-0000-0000BF090000}"/>
    <cellStyle name="60% - Accent6 43" xfId="4094" xr:uid="{00000000-0005-0000-0000-0000C0090000}"/>
    <cellStyle name="60% - Accent6 44" xfId="4095" xr:uid="{00000000-0005-0000-0000-0000C1090000}"/>
    <cellStyle name="60% - Accent6 45" xfId="4096" xr:uid="{00000000-0005-0000-0000-0000C2090000}"/>
    <cellStyle name="60% - Accent6 46" xfId="4097" xr:uid="{00000000-0005-0000-0000-0000C3090000}"/>
    <cellStyle name="60% - Accent6 47" xfId="4098" xr:uid="{00000000-0005-0000-0000-0000C4090000}"/>
    <cellStyle name="60% - Accent6 48" xfId="4099" xr:uid="{00000000-0005-0000-0000-0000C5090000}"/>
    <cellStyle name="60% - Accent6 49" xfId="4100" xr:uid="{00000000-0005-0000-0000-0000C6090000}"/>
    <cellStyle name="60% - Accent6 5" xfId="4101" xr:uid="{00000000-0005-0000-0000-0000C7090000}"/>
    <cellStyle name="60% - Accent6 5 2" xfId="11134" xr:uid="{00000000-0005-0000-0000-0000C8090000}"/>
    <cellStyle name="60% - Accent6 5 3" xfId="10879" xr:uid="{00000000-0005-0000-0000-0000C9090000}"/>
    <cellStyle name="60% - Accent6 50" xfId="4102" xr:uid="{00000000-0005-0000-0000-0000CA090000}"/>
    <cellStyle name="60% - Accent6 51" xfId="4103" xr:uid="{00000000-0005-0000-0000-0000CB090000}"/>
    <cellStyle name="60% - Accent6 52" xfId="4104" xr:uid="{00000000-0005-0000-0000-0000CC090000}"/>
    <cellStyle name="60% - Accent6 53" xfId="4105" xr:uid="{00000000-0005-0000-0000-0000CD090000}"/>
    <cellStyle name="60% - Accent6 54" xfId="4106" xr:uid="{00000000-0005-0000-0000-0000CE090000}"/>
    <cellStyle name="60% - Accent6 55" xfId="4107" xr:uid="{00000000-0005-0000-0000-0000CF090000}"/>
    <cellStyle name="60% - Accent6 56" xfId="4108" xr:uid="{00000000-0005-0000-0000-0000D0090000}"/>
    <cellStyle name="60% - Accent6 57" xfId="4109" xr:uid="{00000000-0005-0000-0000-0000D1090000}"/>
    <cellStyle name="60% - Accent6 6" xfId="4110" xr:uid="{00000000-0005-0000-0000-0000D2090000}"/>
    <cellStyle name="60% - Accent6 6 2" xfId="11135" xr:uid="{00000000-0005-0000-0000-0000D3090000}"/>
    <cellStyle name="60% - Accent6 6 3" xfId="10497" xr:uid="{00000000-0005-0000-0000-0000D4090000}"/>
    <cellStyle name="60% - Accent6 7" xfId="4111" xr:uid="{00000000-0005-0000-0000-0000D5090000}"/>
    <cellStyle name="60% - Accent6 8" xfId="4112" xr:uid="{00000000-0005-0000-0000-0000D6090000}"/>
    <cellStyle name="60% - Accent6 9" xfId="4113" xr:uid="{00000000-0005-0000-0000-0000D7090000}"/>
    <cellStyle name="60% - akcent 1 10" xfId="4114" xr:uid="{00000000-0005-0000-0000-0000D8090000}"/>
    <cellStyle name="60% - akcent 1 11" xfId="4115" xr:uid="{00000000-0005-0000-0000-0000D9090000}"/>
    <cellStyle name="60% - akcent 1 12" xfId="4116" xr:uid="{00000000-0005-0000-0000-0000DA090000}"/>
    <cellStyle name="60% - akcent 1 13" xfId="4117" xr:uid="{00000000-0005-0000-0000-0000DB090000}"/>
    <cellStyle name="60% - akcent 1 14" xfId="4118" xr:uid="{00000000-0005-0000-0000-0000DC090000}"/>
    <cellStyle name="60% - akcent 1 15" xfId="4119" xr:uid="{00000000-0005-0000-0000-0000DD090000}"/>
    <cellStyle name="60% - akcent 1 16" xfId="4120" xr:uid="{00000000-0005-0000-0000-0000DE090000}"/>
    <cellStyle name="60% - akcent 1 17" xfId="4121" xr:uid="{00000000-0005-0000-0000-0000DF090000}"/>
    <cellStyle name="60% - akcent 1 18" xfId="4122" xr:uid="{00000000-0005-0000-0000-0000E0090000}"/>
    <cellStyle name="60% - akcent 1 19" xfId="4123" xr:uid="{00000000-0005-0000-0000-0000E1090000}"/>
    <cellStyle name="60% - akcent 1 2" xfId="446" xr:uid="{00000000-0005-0000-0000-0000E2090000}"/>
    <cellStyle name="60% - akcent 1 2 10" xfId="10559" xr:uid="{00000000-0005-0000-0000-0000E3090000}"/>
    <cellStyle name="60% - akcent 1 2 2" xfId="4124" xr:uid="{00000000-0005-0000-0000-0000E4090000}"/>
    <cellStyle name="60% - akcent 1 2 3" xfId="4125" xr:uid="{00000000-0005-0000-0000-0000E5090000}"/>
    <cellStyle name="60% - akcent 1 2 4" xfId="4126" xr:uid="{00000000-0005-0000-0000-0000E6090000}"/>
    <cellStyle name="60% - akcent 1 2 5" xfId="4127" xr:uid="{00000000-0005-0000-0000-0000E7090000}"/>
    <cellStyle name="60% - akcent 1 2 6" xfId="4128" xr:uid="{00000000-0005-0000-0000-0000E8090000}"/>
    <cellStyle name="60% - akcent 1 2 7" xfId="4129" xr:uid="{00000000-0005-0000-0000-0000E9090000}"/>
    <cellStyle name="60% - akcent 1 2 8" xfId="4130" xr:uid="{00000000-0005-0000-0000-0000EA090000}"/>
    <cellStyle name="60% - akcent 1 2 9" xfId="10919" xr:uid="{00000000-0005-0000-0000-0000EB090000}"/>
    <cellStyle name="60% - akcent 1 20" xfId="4131" xr:uid="{00000000-0005-0000-0000-0000EC090000}"/>
    <cellStyle name="60% - akcent 1 21" xfId="4132" xr:uid="{00000000-0005-0000-0000-0000ED090000}"/>
    <cellStyle name="60% - akcent 1 22" xfId="4133" xr:uid="{00000000-0005-0000-0000-0000EE090000}"/>
    <cellStyle name="60% - akcent 1 23" xfId="4134" xr:uid="{00000000-0005-0000-0000-0000EF090000}"/>
    <cellStyle name="60% - akcent 1 24" xfId="4135" xr:uid="{00000000-0005-0000-0000-0000F0090000}"/>
    <cellStyle name="60% - akcent 1 25" xfId="4136" xr:uid="{00000000-0005-0000-0000-0000F1090000}"/>
    <cellStyle name="60% - akcent 1 26" xfId="4137" xr:uid="{00000000-0005-0000-0000-0000F2090000}"/>
    <cellStyle name="60% - akcent 1 27" xfId="4138" xr:uid="{00000000-0005-0000-0000-0000F3090000}"/>
    <cellStyle name="60% - akcent 1 28" xfId="4139" xr:uid="{00000000-0005-0000-0000-0000F4090000}"/>
    <cellStyle name="60% - akcent 1 29" xfId="4140" xr:uid="{00000000-0005-0000-0000-0000F5090000}"/>
    <cellStyle name="60% - akcent 1 3" xfId="4141" xr:uid="{00000000-0005-0000-0000-0000F6090000}"/>
    <cellStyle name="60% - akcent 1 3 2" xfId="11136" xr:uid="{00000000-0005-0000-0000-0000F7090000}"/>
    <cellStyle name="60% - akcent 1 3 3" xfId="10560" xr:uid="{00000000-0005-0000-0000-0000F8090000}"/>
    <cellStyle name="60% - akcent 1 30" xfId="4142" xr:uid="{00000000-0005-0000-0000-0000F9090000}"/>
    <cellStyle name="60% - akcent 1 31" xfId="4143" xr:uid="{00000000-0005-0000-0000-0000FA090000}"/>
    <cellStyle name="60% - akcent 1 32" xfId="4144" xr:uid="{00000000-0005-0000-0000-0000FB090000}"/>
    <cellStyle name="60% - akcent 1 33" xfId="4145" xr:uid="{00000000-0005-0000-0000-0000FC090000}"/>
    <cellStyle name="60% - akcent 1 34" xfId="4146" xr:uid="{00000000-0005-0000-0000-0000FD090000}"/>
    <cellStyle name="60% - akcent 1 35" xfId="4147" xr:uid="{00000000-0005-0000-0000-0000FE090000}"/>
    <cellStyle name="60% - akcent 1 36" xfId="4148" xr:uid="{00000000-0005-0000-0000-0000FF090000}"/>
    <cellStyle name="60% - akcent 1 37" xfId="4149" xr:uid="{00000000-0005-0000-0000-0000000A0000}"/>
    <cellStyle name="60% - akcent 1 38" xfId="4150" xr:uid="{00000000-0005-0000-0000-0000010A0000}"/>
    <cellStyle name="60% - akcent 1 39" xfId="4151" xr:uid="{00000000-0005-0000-0000-0000020A0000}"/>
    <cellStyle name="60% - akcent 1 4" xfId="4152" xr:uid="{00000000-0005-0000-0000-0000030A0000}"/>
    <cellStyle name="60% - akcent 1 40" xfId="4153" xr:uid="{00000000-0005-0000-0000-0000040A0000}"/>
    <cellStyle name="60% - akcent 1 41" xfId="4154" xr:uid="{00000000-0005-0000-0000-0000050A0000}"/>
    <cellStyle name="60% - akcent 1 42" xfId="4155" xr:uid="{00000000-0005-0000-0000-0000060A0000}"/>
    <cellStyle name="60% - akcent 1 43" xfId="4156" xr:uid="{00000000-0005-0000-0000-0000070A0000}"/>
    <cellStyle name="60% - akcent 1 44" xfId="4157" xr:uid="{00000000-0005-0000-0000-0000080A0000}"/>
    <cellStyle name="60% - akcent 1 45" xfId="4158" xr:uid="{00000000-0005-0000-0000-0000090A0000}"/>
    <cellStyle name="60% - akcent 1 46" xfId="4159" xr:uid="{00000000-0005-0000-0000-00000A0A0000}"/>
    <cellStyle name="60% - akcent 1 47" xfId="4160" xr:uid="{00000000-0005-0000-0000-00000B0A0000}"/>
    <cellStyle name="60% - akcent 1 48" xfId="4161" xr:uid="{00000000-0005-0000-0000-00000C0A0000}"/>
    <cellStyle name="60% - akcent 1 49" xfId="4162" xr:uid="{00000000-0005-0000-0000-00000D0A0000}"/>
    <cellStyle name="60% - akcent 1 5" xfId="4163" xr:uid="{00000000-0005-0000-0000-00000E0A0000}"/>
    <cellStyle name="60% - akcent 1 50" xfId="4164" xr:uid="{00000000-0005-0000-0000-00000F0A0000}"/>
    <cellStyle name="60% - akcent 1 51" xfId="4165" xr:uid="{00000000-0005-0000-0000-0000100A0000}"/>
    <cellStyle name="60% - akcent 1 52" xfId="4166" xr:uid="{00000000-0005-0000-0000-0000110A0000}"/>
    <cellStyle name="60% - akcent 1 53" xfId="4167" xr:uid="{00000000-0005-0000-0000-0000120A0000}"/>
    <cellStyle name="60% - akcent 1 54" xfId="4168" xr:uid="{00000000-0005-0000-0000-0000130A0000}"/>
    <cellStyle name="60% - akcent 1 55" xfId="4169" xr:uid="{00000000-0005-0000-0000-0000140A0000}"/>
    <cellStyle name="60% - akcent 1 56" xfId="4170" xr:uid="{00000000-0005-0000-0000-0000150A0000}"/>
    <cellStyle name="60% - akcent 1 57" xfId="4171" xr:uid="{00000000-0005-0000-0000-0000160A0000}"/>
    <cellStyle name="60% - akcent 1 58" xfId="4172" xr:uid="{00000000-0005-0000-0000-0000170A0000}"/>
    <cellStyle name="60% - akcent 1 59" xfId="4173" xr:uid="{00000000-0005-0000-0000-0000180A0000}"/>
    <cellStyle name="60% - akcent 1 6" xfId="4174" xr:uid="{00000000-0005-0000-0000-0000190A0000}"/>
    <cellStyle name="60% - akcent 1 7" xfId="4175" xr:uid="{00000000-0005-0000-0000-00001A0A0000}"/>
    <cellStyle name="60% - akcent 1 8" xfId="4176" xr:uid="{00000000-0005-0000-0000-00001B0A0000}"/>
    <cellStyle name="60% - akcent 1 9" xfId="4177" xr:uid="{00000000-0005-0000-0000-00001C0A0000}"/>
    <cellStyle name="60% - akcent 2 10" xfId="4178" xr:uid="{00000000-0005-0000-0000-00001D0A0000}"/>
    <cellStyle name="60% - akcent 2 11" xfId="4179" xr:uid="{00000000-0005-0000-0000-00001E0A0000}"/>
    <cellStyle name="60% - akcent 2 12" xfId="4180" xr:uid="{00000000-0005-0000-0000-00001F0A0000}"/>
    <cellStyle name="60% - akcent 2 13" xfId="4181" xr:uid="{00000000-0005-0000-0000-0000200A0000}"/>
    <cellStyle name="60% - akcent 2 14" xfId="4182" xr:uid="{00000000-0005-0000-0000-0000210A0000}"/>
    <cellStyle name="60% - akcent 2 15" xfId="4183" xr:uid="{00000000-0005-0000-0000-0000220A0000}"/>
    <cellStyle name="60% - akcent 2 16" xfId="4184" xr:uid="{00000000-0005-0000-0000-0000230A0000}"/>
    <cellStyle name="60% - akcent 2 17" xfId="4185" xr:uid="{00000000-0005-0000-0000-0000240A0000}"/>
    <cellStyle name="60% - akcent 2 18" xfId="4186" xr:uid="{00000000-0005-0000-0000-0000250A0000}"/>
    <cellStyle name="60% - akcent 2 19" xfId="4187" xr:uid="{00000000-0005-0000-0000-0000260A0000}"/>
    <cellStyle name="60% - akcent 2 2" xfId="447" xr:uid="{00000000-0005-0000-0000-0000270A0000}"/>
    <cellStyle name="60% - akcent 2 2 10" xfId="10561" xr:uid="{00000000-0005-0000-0000-0000280A0000}"/>
    <cellStyle name="60% - akcent 2 2 2" xfId="4188" xr:uid="{00000000-0005-0000-0000-0000290A0000}"/>
    <cellStyle name="60% - akcent 2 2 3" xfId="4189" xr:uid="{00000000-0005-0000-0000-00002A0A0000}"/>
    <cellStyle name="60% - akcent 2 2 4" xfId="4190" xr:uid="{00000000-0005-0000-0000-00002B0A0000}"/>
    <cellStyle name="60% - akcent 2 2 5" xfId="4191" xr:uid="{00000000-0005-0000-0000-00002C0A0000}"/>
    <cellStyle name="60% - akcent 2 2 6" xfId="4192" xr:uid="{00000000-0005-0000-0000-00002D0A0000}"/>
    <cellStyle name="60% - akcent 2 2 7" xfId="4193" xr:uid="{00000000-0005-0000-0000-00002E0A0000}"/>
    <cellStyle name="60% - akcent 2 2 8" xfId="4194" xr:uid="{00000000-0005-0000-0000-00002F0A0000}"/>
    <cellStyle name="60% - akcent 2 2 9" xfId="10918" xr:uid="{00000000-0005-0000-0000-0000300A0000}"/>
    <cellStyle name="60% - akcent 2 20" xfId="4195" xr:uid="{00000000-0005-0000-0000-0000310A0000}"/>
    <cellStyle name="60% - akcent 2 21" xfId="4196" xr:uid="{00000000-0005-0000-0000-0000320A0000}"/>
    <cellStyle name="60% - akcent 2 22" xfId="4197" xr:uid="{00000000-0005-0000-0000-0000330A0000}"/>
    <cellStyle name="60% - akcent 2 23" xfId="4198" xr:uid="{00000000-0005-0000-0000-0000340A0000}"/>
    <cellStyle name="60% - akcent 2 24" xfId="4199" xr:uid="{00000000-0005-0000-0000-0000350A0000}"/>
    <cellStyle name="60% - akcent 2 25" xfId="4200" xr:uid="{00000000-0005-0000-0000-0000360A0000}"/>
    <cellStyle name="60% - akcent 2 26" xfId="4201" xr:uid="{00000000-0005-0000-0000-0000370A0000}"/>
    <cellStyle name="60% - akcent 2 27" xfId="4202" xr:uid="{00000000-0005-0000-0000-0000380A0000}"/>
    <cellStyle name="60% - akcent 2 28" xfId="4203" xr:uid="{00000000-0005-0000-0000-0000390A0000}"/>
    <cellStyle name="60% - akcent 2 29" xfId="4204" xr:uid="{00000000-0005-0000-0000-00003A0A0000}"/>
    <cellStyle name="60% - akcent 2 3" xfId="4205" xr:uid="{00000000-0005-0000-0000-00003B0A0000}"/>
    <cellStyle name="60% - akcent 2 3 2" xfId="11137" xr:uid="{00000000-0005-0000-0000-00003C0A0000}"/>
    <cellStyle name="60% - akcent 2 3 3" xfId="10562" xr:uid="{00000000-0005-0000-0000-00003D0A0000}"/>
    <cellStyle name="60% - akcent 2 30" xfId="4206" xr:uid="{00000000-0005-0000-0000-00003E0A0000}"/>
    <cellStyle name="60% - akcent 2 31" xfId="4207" xr:uid="{00000000-0005-0000-0000-00003F0A0000}"/>
    <cellStyle name="60% - akcent 2 32" xfId="4208" xr:uid="{00000000-0005-0000-0000-0000400A0000}"/>
    <cellStyle name="60% - akcent 2 33" xfId="4209" xr:uid="{00000000-0005-0000-0000-0000410A0000}"/>
    <cellStyle name="60% - akcent 2 34" xfId="4210" xr:uid="{00000000-0005-0000-0000-0000420A0000}"/>
    <cellStyle name="60% - akcent 2 35" xfId="4211" xr:uid="{00000000-0005-0000-0000-0000430A0000}"/>
    <cellStyle name="60% - akcent 2 36" xfId="4212" xr:uid="{00000000-0005-0000-0000-0000440A0000}"/>
    <cellStyle name="60% - akcent 2 37" xfId="4213" xr:uid="{00000000-0005-0000-0000-0000450A0000}"/>
    <cellStyle name="60% - akcent 2 38" xfId="4214" xr:uid="{00000000-0005-0000-0000-0000460A0000}"/>
    <cellStyle name="60% - akcent 2 39" xfId="4215" xr:uid="{00000000-0005-0000-0000-0000470A0000}"/>
    <cellStyle name="60% - akcent 2 4" xfId="4216" xr:uid="{00000000-0005-0000-0000-0000480A0000}"/>
    <cellStyle name="60% - akcent 2 40" xfId="4217" xr:uid="{00000000-0005-0000-0000-0000490A0000}"/>
    <cellStyle name="60% - akcent 2 41" xfId="4218" xr:uid="{00000000-0005-0000-0000-00004A0A0000}"/>
    <cellStyle name="60% - akcent 2 42" xfId="4219" xr:uid="{00000000-0005-0000-0000-00004B0A0000}"/>
    <cellStyle name="60% - akcent 2 43" xfId="4220" xr:uid="{00000000-0005-0000-0000-00004C0A0000}"/>
    <cellStyle name="60% - akcent 2 44" xfId="4221" xr:uid="{00000000-0005-0000-0000-00004D0A0000}"/>
    <cellStyle name="60% - akcent 2 45" xfId="4222" xr:uid="{00000000-0005-0000-0000-00004E0A0000}"/>
    <cellStyle name="60% - akcent 2 46" xfId="4223" xr:uid="{00000000-0005-0000-0000-00004F0A0000}"/>
    <cellStyle name="60% - akcent 2 47" xfId="4224" xr:uid="{00000000-0005-0000-0000-0000500A0000}"/>
    <cellStyle name="60% - akcent 2 48" xfId="4225" xr:uid="{00000000-0005-0000-0000-0000510A0000}"/>
    <cellStyle name="60% - akcent 2 49" xfId="4226" xr:uid="{00000000-0005-0000-0000-0000520A0000}"/>
    <cellStyle name="60% - akcent 2 5" xfId="4227" xr:uid="{00000000-0005-0000-0000-0000530A0000}"/>
    <cellStyle name="60% - akcent 2 50" xfId="4228" xr:uid="{00000000-0005-0000-0000-0000540A0000}"/>
    <cellStyle name="60% - akcent 2 51" xfId="4229" xr:uid="{00000000-0005-0000-0000-0000550A0000}"/>
    <cellStyle name="60% - akcent 2 52" xfId="4230" xr:uid="{00000000-0005-0000-0000-0000560A0000}"/>
    <cellStyle name="60% - akcent 2 53" xfId="4231" xr:uid="{00000000-0005-0000-0000-0000570A0000}"/>
    <cellStyle name="60% - akcent 2 54" xfId="4232" xr:uid="{00000000-0005-0000-0000-0000580A0000}"/>
    <cellStyle name="60% - akcent 2 55" xfId="4233" xr:uid="{00000000-0005-0000-0000-0000590A0000}"/>
    <cellStyle name="60% - akcent 2 56" xfId="4234" xr:uid="{00000000-0005-0000-0000-00005A0A0000}"/>
    <cellStyle name="60% - akcent 2 57" xfId="4235" xr:uid="{00000000-0005-0000-0000-00005B0A0000}"/>
    <cellStyle name="60% - akcent 2 58" xfId="4236" xr:uid="{00000000-0005-0000-0000-00005C0A0000}"/>
    <cellStyle name="60% - akcent 2 59" xfId="4237" xr:uid="{00000000-0005-0000-0000-00005D0A0000}"/>
    <cellStyle name="60% - akcent 2 6" xfId="4238" xr:uid="{00000000-0005-0000-0000-00005E0A0000}"/>
    <cellStyle name="60% - akcent 2 7" xfId="4239" xr:uid="{00000000-0005-0000-0000-00005F0A0000}"/>
    <cellStyle name="60% - akcent 2 8" xfId="4240" xr:uid="{00000000-0005-0000-0000-0000600A0000}"/>
    <cellStyle name="60% - akcent 2 9" xfId="4241" xr:uid="{00000000-0005-0000-0000-0000610A0000}"/>
    <cellStyle name="60% - akcent 3 10" xfId="4242" xr:uid="{00000000-0005-0000-0000-0000620A0000}"/>
    <cellStyle name="60% - akcent 3 11" xfId="4243" xr:uid="{00000000-0005-0000-0000-0000630A0000}"/>
    <cellStyle name="60% - akcent 3 12" xfId="4244" xr:uid="{00000000-0005-0000-0000-0000640A0000}"/>
    <cellStyle name="60% - akcent 3 13" xfId="4245" xr:uid="{00000000-0005-0000-0000-0000650A0000}"/>
    <cellStyle name="60% - akcent 3 14" xfId="4246" xr:uid="{00000000-0005-0000-0000-0000660A0000}"/>
    <cellStyle name="60% - akcent 3 15" xfId="4247" xr:uid="{00000000-0005-0000-0000-0000670A0000}"/>
    <cellStyle name="60% - akcent 3 16" xfId="4248" xr:uid="{00000000-0005-0000-0000-0000680A0000}"/>
    <cellStyle name="60% - akcent 3 17" xfId="4249" xr:uid="{00000000-0005-0000-0000-0000690A0000}"/>
    <cellStyle name="60% - akcent 3 18" xfId="4250" xr:uid="{00000000-0005-0000-0000-00006A0A0000}"/>
    <cellStyle name="60% - akcent 3 19" xfId="4251" xr:uid="{00000000-0005-0000-0000-00006B0A0000}"/>
    <cellStyle name="60% - akcent 3 2" xfId="448" xr:uid="{00000000-0005-0000-0000-00006C0A0000}"/>
    <cellStyle name="60% - akcent 3 2 10" xfId="10563" xr:uid="{00000000-0005-0000-0000-00006D0A0000}"/>
    <cellStyle name="60% - akcent 3 2 2" xfId="4252" xr:uid="{00000000-0005-0000-0000-00006E0A0000}"/>
    <cellStyle name="60% - akcent 3 2 3" xfId="4253" xr:uid="{00000000-0005-0000-0000-00006F0A0000}"/>
    <cellStyle name="60% - akcent 3 2 4" xfId="4254" xr:uid="{00000000-0005-0000-0000-0000700A0000}"/>
    <cellStyle name="60% - akcent 3 2 5" xfId="4255" xr:uid="{00000000-0005-0000-0000-0000710A0000}"/>
    <cellStyle name="60% - akcent 3 2 6" xfId="4256" xr:uid="{00000000-0005-0000-0000-0000720A0000}"/>
    <cellStyle name="60% - akcent 3 2 7" xfId="4257" xr:uid="{00000000-0005-0000-0000-0000730A0000}"/>
    <cellStyle name="60% - akcent 3 2 8" xfId="4258" xr:uid="{00000000-0005-0000-0000-0000740A0000}"/>
    <cellStyle name="60% - akcent 3 2 9" xfId="10917" xr:uid="{00000000-0005-0000-0000-0000750A0000}"/>
    <cellStyle name="60% - akcent 3 20" xfId="4259" xr:uid="{00000000-0005-0000-0000-0000760A0000}"/>
    <cellStyle name="60% - akcent 3 21" xfId="4260" xr:uid="{00000000-0005-0000-0000-0000770A0000}"/>
    <cellStyle name="60% - akcent 3 22" xfId="4261" xr:uid="{00000000-0005-0000-0000-0000780A0000}"/>
    <cellStyle name="60% - akcent 3 23" xfId="4262" xr:uid="{00000000-0005-0000-0000-0000790A0000}"/>
    <cellStyle name="60% - akcent 3 24" xfId="4263" xr:uid="{00000000-0005-0000-0000-00007A0A0000}"/>
    <cellStyle name="60% - akcent 3 25" xfId="4264" xr:uid="{00000000-0005-0000-0000-00007B0A0000}"/>
    <cellStyle name="60% - akcent 3 26" xfId="4265" xr:uid="{00000000-0005-0000-0000-00007C0A0000}"/>
    <cellStyle name="60% - akcent 3 27" xfId="4266" xr:uid="{00000000-0005-0000-0000-00007D0A0000}"/>
    <cellStyle name="60% - akcent 3 28" xfId="4267" xr:uid="{00000000-0005-0000-0000-00007E0A0000}"/>
    <cellStyle name="60% - akcent 3 29" xfId="4268" xr:uid="{00000000-0005-0000-0000-00007F0A0000}"/>
    <cellStyle name="60% - akcent 3 3" xfId="4269" xr:uid="{00000000-0005-0000-0000-0000800A0000}"/>
    <cellStyle name="60% - akcent 3 3 2" xfId="11138" xr:uid="{00000000-0005-0000-0000-0000810A0000}"/>
    <cellStyle name="60% - akcent 3 3 3" xfId="10564" xr:uid="{00000000-0005-0000-0000-0000820A0000}"/>
    <cellStyle name="60% - akcent 3 30" xfId="4270" xr:uid="{00000000-0005-0000-0000-0000830A0000}"/>
    <cellStyle name="60% - akcent 3 31" xfId="4271" xr:uid="{00000000-0005-0000-0000-0000840A0000}"/>
    <cellStyle name="60% - akcent 3 32" xfId="4272" xr:uid="{00000000-0005-0000-0000-0000850A0000}"/>
    <cellStyle name="60% - akcent 3 33" xfId="4273" xr:uid="{00000000-0005-0000-0000-0000860A0000}"/>
    <cellStyle name="60% - akcent 3 34" xfId="4274" xr:uid="{00000000-0005-0000-0000-0000870A0000}"/>
    <cellStyle name="60% - akcent 3 35" xfId="4275" xr:uid="{00000000-0005-0000-0000-0000880A0000}"/>
    <cellStyle name="60% - akcent 3 36" xfId="4276" xr:uid="{00000000-0005-0000-0000-0000890A0000}"/>
    <cellStyle name="60% - akcent 3 37" xfId="4277" xr:uid="{00000000-0005-0000-0000-00008A0A0000}"/>
    <cellStyle name="60% - akcent 3 38" xfId="4278" xr:uid="{00000000-0005-0000-0000-00008B0A0000}"/>
    <cellStyle name="60% - akcent 3 39" xfId="4279" xr:uid="{00000000-0005-0000-0000-00008C0A0000}"/>
    <cellStyle name="60% - akcent 3 4" xfId="4280" xr:uid="{00000000-0005-0000-0000-00008D0A0000}"/>
    <cellStyle name="60% - akcent 3 40" xfId="4281" xr:uid="{00000000-0005-0000-0000-00008E0A0000}"/>
    <cellStyle name="60% - akcent 3 41" xfId="4282" xr:uid="{00000000-0005-0000-0000-00008F0A0000}"/>
    <cellStyle name="60% - akcent 3 42" xfId="4283" xr:uid="{00000000-0005-0000-0000-0000900A0000}"/>
    <cellStyle name="60% - akcent 3 43" xfId="4284" xr:uid="{00000000-0005-0000-0000-0000910A0000}"/>
    <cellStyle name="60% - akcent 3 44" xfId="4285" xr:uid="{00000000-0005-0000-0000-0000920A0000}"/>
    <cellStyle name="60% - akcent 3 45" xfId="4286" xr:uid="{00000000-0005-0000-0000-0000930A0000}"/>
    <cellStyle name="60% - akcent 3 46" xfId="4287" xr:uid="{00000000-0005-0000-0000-0000940A0000}"/>
    <cellStyle name="60% - akcent 3 47" xfId="4288" xr:uid="{00000000-0005-0000-0000-0000950A0000}"/>
    <cellStyle name="60% - akcent 3 48" xfId="4289" xr:uid="{00000000-0005-0000-0000-0000960A0000}"/>
    <cellStyle name="60% - akcent 3 49" xfId="4290" xr:uid="{00000000-0005-0000-0000-0000970A0000}"/>
    <cellStyle name="60% - akcent 3 5" xfId="4291" xr:uid="{00000000-0005-0000-0000-0000980A0000}"/>
    <cellStyle name="60% - akcent 3 50" xfId="4292" xr:uid="{00000000-0005-0000-0000-0000990A0000}"/>
    <cellStyle name="60% - akcent 3 51" xfId="4293" xr:uid="{00000000-0005-0000-0000-00009A0A0000}"/>
    <cellStyle name="60% - akcent 3 52" xfId="4294" xr:uid="{00000000-0005-0000-0000-00009B0A0000}"/>
    <cellStyle name="60% - akcent 3 53" xfId="4295" xr:uid="{00000000-0005-0000-0000-00009C0A0000}"/>
    <cellStyle name="60% - akcent 3 54" xfId="4296" xr:uid="{00000000-0005-0000-0000-00009D0A0000}"/>
    <cellStyle name="60% - akcent 3 55" xfId="4297" xr:uid="{00000000-0005-0000-0000-00009E0A0000}"/>
    <cellStyle name="60% - akcent 3 56" xfId="4298" xr:uid="{00000000-0005-0000-0000-00009F0A0000}"/>
    <cellStyle name="60% - akcent 3 57" xfId="4299" xr:uid="{00000000-0005-0000-0000-0000A00A0000}"/>
    <cellStyle name="60% - akcent 3 58" xfId="4300" xr:uid="{00000000-0005-0000-0000-0000A10A0000}"/>
    <cellStyle name="60% - akcent 3 59" xfId="4301" xr:uid="{00000000-0005-0000-0000-0000A20A0000}"/>
    <cellStyle name="60% - akcent 3 6" xfId="4302" xr:uid="{00000000-0005-0000-0000-0000A30A0000}"/>
    <cellStyle name="60% - akcent 3 7" xfId="4303" xr:uid="{00000000-0005-0000-0000-0000A40A0000}"/>
    <cellStyle name="60% - akcent 3 8" xfId="4304" xr:uid="{00000000-0005-0000-0000-0000A50A0000}"/>
    <cellStyle name="60% - akcent 3 9" xfId="4305" xr:uid="{00000000-0005-0000-0000-0000A60A0000}"/>
    <cellStyle name="60% - akcent 4 10" xfId="4306" xr:uid="{00000000-0005-0000-0000-0000A70A0000}"/>
    <cellStyle name="60% - akcent 4 11" xfId="4307" xr:uid="{00000000-0005-0000-0000-0000A80A0000}"/>
    <cellStyle name="60% - akcent 4 12" xfId="4308" xr:uid="{00000000-0005-0000-0000-0000A90A0000}"/>
    <cellStyle name="60% - akcent 4 13" xfId="4309" xr:uid="{00000000-0005-0000-0000-0000AA0A0000}"/>
    <cellStyle name="60% - akcent 4 14" xfId="4310" xr:uid="{00000000-0005-0000-0000-0000AB0A0000}"/>
    <cellStyle name="60% - akcent 4 15" xfId="4311" xr:uid="{00000000-0005-0000-0000-0000AC0A0000}"/>
    <cellStyle name="60% - akcent 4 16" xfId="4312" xr:uid="{00000000-0005-0000-0000-0000AD0A0000}"/>
    <cellStyle name="60% - akcent 4 17" xfId="4313" xr:uid="{00000000-0005-0000-0000-0000AE0A0000}"/>
    <cellStyle name="60% - akcent 4 18" xfId="4314" xr:uid="{00000000-0005-0000-0000-0000AF0A0000}"/>
    <cellStyle name="60% - akcent 4 19" xfId="4315" xr:uid="{00000000-0005-0000-0000-0000B00A0000}"/>
    <cellStyle name="60% - akcent 4 2" xfId="449" xr:uid="{00000000-0005-0000-0000-0000B10A0000}"/>
    <cellStyle name="60% - akcent 4 2 10" xfId="10565" xr:uid="{00000000-0005-0000-0000-0000B20A0000}"/>
    <cellStyle name="60% - akcent 4 2 2" xfId="4316" xr:uid="{00000000-0005-0000-0000-0000B30A0000}"/>
    <cellStyle name="60% - akcent 4 2 3" xfId="4317" xr:uid="{00000000-0005-0000-0000-0000B40A0000}"/>
    <cellStyle name="60% - akcent 4 2 4" xfId="4318" xr:uid="{00000000-0005-0000-0000-0000B50A0000}"/>
    <cellStyle name="60% - akcent 4 2 5" xfId="4319" xr:uid="{00000000-0005-0000-0000-0000B60A0000}"/>
    <cellStyle name="60% - akcent 4 2 6" xfId="4320" xr:uid="{00000000-0005-0000-0000-0000B70A0000}"/>
    <cellStyle name="60% - akcent 4 2 7" xfId="4321" xr:uid="{00000000-0005-0000-0000-0000B80A0000}"/>
    <cellStyle name="60% - akcent 4 2 8" xfId="4322" xr:uid="{00000000-0005-0000-0000-0000B90A0000}"/>
    <cellStyle name="60% - akcent 4 2 9" xfId="10916" xr:uid="{00000000-0005-0000-0000-0000BA0A0000}"/>
    <cellStyle name="60% - akcent 4 20" xfId="4323" xr:uid="{00000000-0005-0000-0000-0000BB0A0000}"/>
    <cellStyle name="60% - akcent 4 21" xfId="4324" xr:uid="{00000000-0005-0000-0000-0000BC0A0000}"/>
    <cellStyle name="60% - akcent 4 22" xfId="4325" xr:uid="{00000000-0005-0000-0000-0000BD0A0000}"/>
    <cellStyle name="60% - akcent 4 23" xfId="4326" xr:uid="{00000000-0005-0000-0000-0000BE0A0000}"/>
    <cellStyle name="60% - akcent 4 24" xfId="4327" xr:uid="{00000000-0005-0000-0000-0000BF0A0000}"/>
    <cellStyle name="60% - akcent 4 25" xfId="4328" xr:uid="{00000000-0005-0000-0000-0000C00A0000}"/>
    <cellStyle name="60% - akcent 4 26" xfId="4329" xr:uid="{00000000-0005-0000-0000-0000C10A0000}"/>
    <cellStyle name="60% - akcent 4 27" xfId="4330" xr:uid="{00000000-0005-0000-0000-0000C20A0000}"/>
    <cellStyle name="60% - akcent 4 28" xfId="4331" xr:uid="{00000000-0005-0000-0000-0000C30A0000}"/>
    <cellStyle name="60% - akcent 4 29" xfId="4332" xr:uid="{00000000-0005-0000-0000-0000C40A0000}"/>
    <cellStyle name="60% - akcent 4 3" xfId="4333" xr:uid="{00000000-0005-0000-0000-0000C50A0000}"/>
    <cellStyle name="60% - akcent 4 3 2" xfId="11139" xr:uid="{00000000-0005-0000-0000-0000C60A0000}"/>
    <cellStyle name="60% - akcent 4 3 3" xfId="10566" xr:uid="{00000000-0005-0000-0000-0000C70A0000}"/>
    <cellStyle name="60% - akcent 4 30" xfId="4334" xr:uid="{00000000-0005-0000-0000-0000C80A0000}"/>
    <cellStyle name="60% - akcent 4 31" xfId="4335" xr:uid="{00000000-0005-0000-0000-0000C90A0000}"/>
    <cellStyle name="60% - akcent 4 32" xfId="4336" xr:uid="{00000000-0005-0000-0000-0000CA0A0000}"/>
    <cellStyle name="60% - akcent 4 33" xfId="4337" xr:uid="{00000000-0005-0000-0000-0000CB0A0000}"/>
    <cellStyle name="60% - akcent 4 34" xfId="4338" xr:uid="{00000000-0005-0000-0000-0000CC0A0000}"/>
    <cellStyle name="60% - akcent 4 35" xfId="4339" xr:uid="{00000000-0005-0000-0000-0000CD0A0000}"/>
    <cellStyle name="60% - akcent 4 36" xfId="4340" xr:uid="{00000000-0005-0000-0000-0000CE0A0000}"/>
    <cellStyle name="60% - akcent 4 37" xfId="4341" xr:uid="{00000000-0005-0000-0000-0000CF0A0000}"/>
    <cellStyle name="60% - akcent 4 38" xfId="4342" xr:uid="{00000000-0005-0000-0000-0000D00A0000}"/>
    <cellStyle name="60% - akcent 4 39" xfId="4343" xr:uid="{00000000-0005-0000-0000-0000D10A0000}"/>
    <cellStyle name="60% - akcent 4 4" xfId="4344" xr:uid="{00000000-0005-0000-0000-0000D20A0000}"/>
    <cellStyle name="60% - akcent 4 40" xfId="4345" xr:uid="{00000000-0005-0000-0000-0000D30A0000}"/>
    <cellStyle name="60% - akcent 4 41" xfId="4346" xr:uid="{00000000-0005-0000-0000-0000D40A0000}"/>
    <cellStyle name="60% - akcent 4 42" xfId="4347" xr:uid="{00000000-0005-0000-0000-0000D50A0000}"/>
    <cellStyle name="60% - akcent 4 43" xfId="4348" xr:uid="{00000000-0005-0000-0000-0000D60A0000}"/>
    <cellStyle name="60% - akcent 4 44" xfId="4349" xr:uid="{00000000-0005-0000-0000-0000D70A0000}"/>
    <cellStyle name="60% - akcent 4 45" xfId="4350" xr:uid="{00000000-0005-0000-0000-0000D80A0000}"/>
    <cellStyle name="60% - akcent 4 46" xfId="4351" xr:uid="{00000000-0005-0000-0000-0000D90A0000}"/>
    <cellStyle name="60% - akcent 4 47" xfId="4352" xr:uid="{00000000-0005-0000-0000-0000DA0A0000}"/>
    <cellStyle name="60% - akcent 4 48" xfId="4353" xr:uid="{00000000-0005-0000-0000-0000DB0A0000}"/>
    <cellStyle name="60% - akcent 4 49" xfId="4354" xr:uid="{00000000-0005-0000-0000-0000DC0A0000}"/>
    <cellStyle name="60% - akcent 4 5" xfId="4355" xr:uid="{00000000-0005-0000-0000-0000DD0A0000}"/>
    <cellStyle name="60% - akcent 4 50" xfId="4356" xr:uid="{00000000-0005-0000-0000-0000DE0A0000}"/>
    <cellStyle name="60% - akcent 4 51" xfId="4357" xr:uid="{00000000-0005-0000-0000-0000DF0A0000}"/>
    <cellStyle name="60% - akcent 4 52" xfId="4358" xr:uid="{00000000-0005-0000-0000-0000E00A0000}"/>
    <cellStyle name="60% - akcent 4 53" xfId="4359" xr:uid="{00000000-0005-0000-0000-0000E10A0000}"/>
    <cellStyle name="60% - akcent 4 54" xfId="4360" xr:uid="{00000000-0005-0000-0000-0000E20A0000}"/>
    <cellStyle name="60% - akcent 4 55" xfId="4361" xr:uid="{00000000-0005-0000-0000-0000E30A0000}"/>
    <cellStyle name="60% - akcent 4 56" xfId="4362" xr:uid="{00000000-0005-0000-0000-0000E40A0000}"/>
    <cellStyle name="60% - akcent 4 57" xfId="4363" xr:uid="{00000000-0005-0000-0000-0000E50A0000}"/>
    <cellStyle name="60% - akcent 4 58" xfId="4364" xr:uid="{00000000-0005-0000-0000-0000E60A0000}"/>
    <cellStyle name="60% - akcent 4 59" xfId="4365" xr:uid="{00000000-0005-0000-0000-0000E70A0000}"/>
    <cellStyle name="60% - akcent 4 6" xfId="4366" xr:uid="{00000000-0005-0000-0000-0000E80A0000}"/>
    <cellStyle name="60% - akcent 4 7" xfId="4367" xr:uid="{00000000-0005-0000-0000-0000E90A0000}"/>
    <cellStyle name="60% - akcent 4 8" xfId="4368" xr:uid="{00000000-0005-0000-0000-0000EA0A0000}"/>
    <cellStyle name="60% - akcent 4 9" xfId="4369" xr:uid="{00000000-0005-0000-0000-0000EB0A0000}"/>
    <cellStyle name="60% - akcent 5 10" xfId="4370" xr:uid="{00000000-0005-0000-0000-0000EC0A0000}"/>
    <cellStyle name="60% - akcent 5 11" xfId="4371" xr:uid="{00000000-0005-0000-0000-0000ED0A0000}"/>
    <cellStyle name="60% - akcent 5 12" xfId="4372" xr:uid="{00000000-0005-0000-0000-0000EE0A0000}"/>
    <cellStyle name="60% - akcent 5 13" xfId="4373" xr:uid="{00000000-0005-0000-0000-0000EF0A0000}"/>
    <cellStyle name="60% - akcent 5 14" xfId="4374" xr:uid="{00000000-0005-0000-0000-0000F00A0000}"/>
    <cellStyle name="60% - akcent 5 15" xfId="4375" xr:uid="{00000000-0005-0000-0000-0000F10A0000}"/>
    <cellStyle name="60% - akcent 5 16" xfId="4376" xr:uid="{00000000-0005-0000-0000-0000F20A0000}"/>
    <cellStyle name="60% - akcent 5 17" xfId="4377" xr:uid="{00000000-0005-0000-0000-0000F30A0000}"/>
    <cellStyle name="60% - akcent 5 18" xfId="4378" xr:uid="{00000000-0005-0000-0000-0000F40A0000}"/>
    <cellStyle name="60% - akcent 5 19" xfId="4379" xr:uid="{00000000-0005-0000-0000-0000F50A0000}"/>
    <cellStyle name="60% - akcent 5 2" xfId="450" xr:uid="{00000000-0005-0000-0000-0000F60A0000}"/>
    <cellStyle name="60% - akcent 5 2 10" xfId="10567" xr:uid="{00000000-0005-0000-0000-0000F70A0000}"/>
    <cellStyle name="60% - akcent 5 2 2" xfId="4380" xr:uid="{00000000-0005-0000-0000-0000F80A0000}"/>
    <cellStyle name="60% - akcent 5 2 3" xfId="4381" xr:uid="{00000000-0005-0000-0000-0000F90A0000}"/>
    <cellStyle name="60% - akcent 5 2 4" xfId="4382" xr:uid="{00000000-0005-0000-0000-0000FA0A0000}"/>
    <cellStyle name="60% - akcent 5 2 5" xfId="4383" xr:uid="{00000000-0005-0000-0000-0000FB0A0000}"/>
    <cellStyle name="60% - akcent 5 2 6" xfId="4384" xr:uid="{00000000-0005-0000-0000-0000FC0A0000}"/>
    <cellStyle name="60% - akcent 5 2 7" xfId="4385" xr:uid="{00000000-0005-0000-0000-0000FD0A0000}"/>
    <cellStyle name="60% - akcent 5 2 8" xfId="4386" xr:uid="{00000000-0005-0000-0000-0000FE0A0000}"/>
    <cellStyle name="60% - akcent 5 2 9" xfId="10915" xr:uid="{00000000-0005-0000-0000-0000FF0A0000}"/>
    <cellStyle name="60% - akcent 5 20" xfId="4387" xr:uid="{00000000-0005-0000-0000-0000000B0000}"/>
    <cellStyle name="60% - akcent 5 21" xfId="4388" xr:uid="{00000000-0005-0000-0000-0000010B0000}"/>
    <cellStyle name="60% - akcent 5 22" xfId="4389" xr:uid="{00000000-0005-0000-0000-0000020B0000}"/>
    <cellStyle name="60% - akcent 5 23" xfId="4390" xr:uid="{00000000-0005-0000-0000-0000030B0000}"/>
    <cellStyle name="60% - akcent 5 24" xfId="4391" xr:uid="{00000000-0005-0000-0000-0000040B0000}"/>
    <cellStyle name="60% - akcent 5 25" xfId="4392" xr:uid="{00000000-0005-0000-0000-0000050B0000}"/>
    <cellStyle name="60% - akcent 5 26" xfId="4393" xr:uid="{00000000-0005-0000-0000-0000060B0000}"/>
    <cellStyle name="60% - akcent 5 27" xfId="4394" xr:uid="{00000000-0005-0000-0000-0000070B0000}"/>
    <cellStyle name="60% - akcent 5 28" xfId="4395" xr:uid="{00000000-0005-0000-0000-0000080B0000}"/>
    <cellStyle name="60% - akcent 5 29" xfId="4396" xr:uid="{00000000-0005-0000-0000-0000090B0000}"/>
    <cellStyle name="60% - akcent 5 3" xfId="4397" xr:uid="{00000000-0005-0000-0000-00000A0B0000}"/>
    <cellStyle name="60% - akcent 5 3 2" xfId="11140" xr:uid="{00000000-0005-0000-0000-00000B0B0000}"/>
    <cellStyle name="60% - akcent 5 3 3" xfId="10568" xr:uid="{00000000-0005-0000-0000-00000C0B0000}"/>
    <cellStyle name="60% - akcent 5 30" xfId="4398" xr:uid="{00000000-0005-0000-0000-00000D0B0000}"/>
    <cellStyle name="60% - akcent 5 31" xfId="4399" xr:uid="{00000000-0005-0000-0000-00000E0B0000}"/>
    <cellStyle name="60% - akcent 5 32" xfId="4400" xr:uid="{00000000-0005-0000-0000-00000F0B0000}"/>
    <cellStyle name="60% - akcent 5 33" xfId="4401" xr:uid="{00000000-0005-0000-0000-0000100B0000}"/>
    <cellStyle name="60% - akcent 5 34" xfId="4402" xr:uid="{00000000-0005-0000-0000-0000110B0000}"/>
    <cellStyle name="60% - akcent 5 35" xfId="4403" xr:uid="{00000000-0005-0000-0000-0000120B0000}"/>
    <cellStyle name="60% - akcent 5 36" xfId="4404" xr:uid="{00000000-0005-0000-0000-0000130B0000}"/>
    <cellStyle name="60% - akcent 5 37" xfId="4405" xr:uid="{00000000-0005-0000-0000-0000140B0000}"/>
    <cellStyle name="60% - akcent 5 38" xfId="4406" xr:uid="{00000000-0005-0000-0000-0000150B0000}"/>
    <cellStyle name="60% - akcent 5 39" xfId="4407" xr:uid="{00000000-0005-0000-0000-0000160B0000}"/>
    <cellStyle name="60% - akcent 5 4" xfId="4408" xr:uid="{00000000-0005-0000-0000-0000170B0000}"/>
    <cellStyle name="60% - akcent 5 40" xfId="4409" xr:uid="{00000000-0005-0000-0000-0000180B0000}"/>
    <cellStyle name="60% - akcent 5 41" xfId="4410" xr:uid="{00000000-0005-0000-0000-0000190B0000}"/>
    <cellStyle name="60% - akcent 5 42" xfId="4411" xr:uid="{00000000-0005-0000-0000-00001A0B0000}"/>
    <cellStyle name="60% - akcent 5 43" xfId="4412" xr:uid="{00000000-0005-0000-0000-00001B0B0000}"/>
    <cellStyle name="60% - akcent 5 44" xfId="4413" xr:uid="{00000000-0005-0000-0000-00001C0B0000}"/>
    <cellStyle name="60% - akcent 5 45" xfId="4414" xr:uid="{00000000-0005-0000-0000-00001D0B0000}"/>
    <cellStyle name="60% - akcent 5 46" xfId="4415" xr:uid="{00000000-0005-0000-0000-00001E0B0000}"/>
    <cellStyle name="60% - akcent 5 47" xfId="4416" xr:uid="{00000000-0005-0000-0000-00001F0B0000}"/>
    <cellStyle name="60% - akcent 5 48" xfId="4417" xr:uid="{00000000-0005-0000-0000-0000200B0000}"/>
    <cellStyle name="60% - akcent 5 49" xfId="4418" xr:uid="{00000000-0005-0000-0000-0000210B0000}"/>
    <cellStyle name="60% - akcent 5 5" xfId="4419" xr:uid="{00000000-0005-0000-0000-0000220B0000}"/>
    <cellStyle name="60% - akcent 5 50" xfId="4420" xr:uid="{00000000-0005-0000-0000-0000230B0000}"/>
    <cellStyle name="60% - akcent 5 51" xfId="4421" xr:uid="{00000000-0005-0000-0000-0000240B0000}"/>
    <cellStyle name="60% - akcent 5 52" xfId="4422" xr:uid="{00000000-0005-0000-0000-0000250B0000}"/>
    <cellStyle name="60% - akcent 5 53" xfId="4423" xr:uid="{00000000-0005-0000-0000-0000260B0000}"/>
    <cellStyle name="60% - akcent 5 54" xfId="4424" xr:uid="{00000000-0005-0000-0000-0000270B0000}"/>
    <cellStyle name="60% - akcent 5 55" xfId="4425" xr:uid="{00000000-0005-0000-0000-0000280B0000}"/>
    <cellStyle name="60% - akcent 5 56" xfId="4426" xr:uid="{00000000-0005-0000-0000-0000290B0000}"/>
    <cellStyle name="60% - akcent 5 57" xfId="4427" xr:uid="{00000000-0005-0000-0000-00002A0B0000}"/>
    <cellStyle name="60% - akcent 5 58" xfId="4428" xr:uid="{00000000-0005-0000-0000-00002B0B0000}"/>
    <cellStyle name="60% - akcent 5 59" xfId="4429" xr:uid="{00000000-0005-0000-0000-00002C0B0000}"/>
    <cellStyle name="60% - akcent 5 6" xfId="4430" xr:uid="{00000000-0005-0000-0000-00002D0B0000}"/>
    <cellStyle name="60% - akcent 5 7" xfId="4431" xr:uid="{00000000-0005-0000-0000-00002E0B0000}"/>
    <cellStyle name="60% - akcent 5 8" xfId="4432" xr:uid="{00000000-0005-0000-0000-00002F0B0000}"/>
    <cellStyle name="60% - akcent 5 9" xfId="4433" xr:uid="{00000000-0005-0000-0000-0000300B0000}"/>
    <cellStyle name="60% - akcent 6 10" xfId="4434" xr:uid="{00000000-0005-0000-0000-0000310B0000}"/>
    <cellStyle name="60% - akcent 6 11" xfId="4435" xr:uid="{00000000-0005-0000-0000-0000320B0000}"/>
    <cellStyle name="60% - akcent 6 12" xfId="4436" xr:uid="{00000000-0005-0000-0000-0000330B0000}"/>
    <cellStyle name="60% - akcent 6 13" xfId="4437" xr:uid="{00000000-0005-0000-0000-0000340B0000}"/>
    <cellStyle name="60% - akcent 6 14" xfId="4438" xr:uid="{00000000-0005-0000-0000-0000350B0000}"/>
    <cellStyle name="60% - akcent 6 15" xfId="4439" xr:uid="{00000000-0005-0000-0000-0000360B0000}"/>
    <cellStyle name="60% - akcent 6 16" xfId="4440" xr:uid="{00000000-0005-0000-0000-0000370B0000}"/>
    <cellStyle name="60% - akcent 6 17" xfId="4441" xr:uid="{00000000-0005-0000-0000-0000380B0000}"/>
    <cellStyle name="60% - akcent 6 18" xfId="4442" xr:uid="{00000000-0005-0000-0000-0000390B0000}"/>
    <cellStyle name="60% - akcent 6 19" xfId="4443" xr:uid="{00000000-0005-0000-0000-00003A0B0000}"/>
    <cellStyle name="60% - akcent 6 2" xfId="451" xr:uid="{00000000-0005-0000-0000-00003B0B0000}"/>
    <cellStyle name="60% - akcent 6 2 10" xfId="10569" xr:uid="{00000000-0005-0000-0000-00003C0B0000}"/>
    <cellStyle name="60% - akcent 6 2 2" xfId="4444" xr:uid="{00000000-0005-0000-0000-00003D0B0000}"/>
    <cellStyle name="60% - akcent 6 2 3" xfId="4445" xr:uid="{00000000-0005-0000-0000-00003E0B0000}"/>
    <cellStyle name="60% - akcent 6 2 4" xfId="4446" xr:uid="{00000000-0005-0000-0000-00003F0B0000}"/>
    <cellStyle name="60% - akcent 6 2 5" xfId="4447" xr:uid="{00000000-0005-0000-0000-0000400B0000}"/>
    <cellStyle name="60% - akcent 6 2 6" xfId="4448" xr:uid="{00000000-0005-0000-0000-0000410B0000}"/>
    <cellStyle name="60% - akcent 6 2 7" xfId="4449" xr:uid="{00000000-0005-0000-0000-0000420B0000}"/>
    <cellStyle name="60% - akcent 6 2 8" xfId="4450" xr:uid="{00000000-0005-0000-0000-0000430B0000}"/>
    <cellStyle name="60% - akcent 6 2 9" xfId="10914" xr:uid="{00000000-0005-0000-0000-0000440B0000}"/>
    <cellStyle name="60% - akcent 6 20" xfId="4451" xr:uid="{00000000-0005-0000-0000-0000450B0000}"/>
    <cellStyle name="60% - akcent 6 21" xfId="4452" xr:uid="{00000000-0005-0000-0000-0000460B0000}"/>
    <cellStyle name="60% - akcent 6 22" xfId="4453" xr:uid="{00000000-0005-0000-0000-0000470B0000}"/>
    <cellStyle name="60% - akcent 6 23" xfId="4454" xr:uid="{00000000-0005-0000-0000-0000480B0000}"/>
    <cellStyle name="60% - akcent 6 24" xfId="4455" xr:uid="{00000000-0005-0000-0000-0000490B0000}"/>
    <cellStyle name="60% - akcent 6 25" xfId="4456" xr:uid="{00000000-0005-0000-0000-00004A0B0000}"/>
    <cellStyle name="60% - akcent 6 26" xfId="4457" xr:uid="{00000000-0005-0000-0000-00004B0B0000}"/>
    <cellStyle name="60% - akcent 6 27" xfId="4458" xr:uid="{00000000-0005-0000-0000-00004C0B0000}"/>
    <cellStyle name="60% - akcent 6 28" xfId="4459" xr:uid="{00000000-0005-0000-0000-00004D0B0000}"/>
    <cellStyle name="60% - akcent 6 29" xfId="4460" xr:uid="{00000000-0005-0000-0000-00004E0B0000}"/>
    <cellStyle name="60% - akcent 6 3" xfId="4461" xr:uid="{00000000-0005-0000-0000-00004F0B0000}"/>
    <cellStyle name="60% - akcent 6 3 2" xfId="11141" xr:uid="{00000000-0005-0000-0000-0000500B0000}"/>
    <cellStyle name="60% - akcent 6 3 3" xfId="10570" xr:uid="{00000000-0005-0000-0000-0000510B0000}"/>
    <cellStyle name="60% - akcent 6 30" xfId="4462" xr:uid="{00000000-0005-0000-0000-0000520B0000}"/>
    <cellStyle name="60% - akcent 6 31" xfId="4463" xr:uid="{00000000-0005-0000-0000-0000530B0000}"/>
    <cellStyle name="60% - akcent 6 32" xfId="4464" xr:uid="{00000000-0005-0000-0000-0000540B0000}"/>
    <cellStyle name="60% - akcent 6 33" xfId="4465" xr:uid="{00000000-0005-0000-0000-0000550B0000}"/>
    <cellStyle name="60% - akcent 6 34" xfId="4466" xr:uid="{00000000-0005-0000-0000-0000560B0000}"/>
    <cellStyle name="60% - akcent 6 35" xfId="4467" xr:uid="{00000000-0005-0000-0000-0000570B0000}"/>
    <cellStyle name="60% - akcent 6 36" xfId="4468" xr:uid="{00000000-0005-0000-0000-0000580B0000}"/>
    <cellStyle name="60% - akcent 6 37" xfId="4469" xr:uid="{00000000-0005-0000-0000-0000590B0000}"/>
    <cellStyle name="60% - akcent 6 38" xfId="4470" xr:uid="{00000000-0005-0000-0000-00005A0B0000}"/>
    <cellStyle name="60% - akcent 6 39" xfId="4471" xr:uid="{00000000-0005-0000-0000-00005B0B0000}"/>
    <cellStyle name="60% - akcent 6 4" xfId="4472" xr:uid="{00000000-0005-0000-0000-00005C0B0000}"/>
    <cellStyle name="60% - akcent 6 40" xfId="4473" xr:uid="{00000000-0005-0000-0000-00005D0B0000}"/>
    <cellStyle name="60% - akcent 6 41" xfId="4474" xr:uid="{00000000-0005-0000-0000-00005E0B0000}"/>
    <cellStyle name="60% - akcent 6 42" xfId="4475" xr:uid="{00000000-0005-0000-0000-00005F0B0000}"/>
    <cellStyle name="60% - akcent 6 43" xfId="4476" xr:uid="{00000000-0005-0000-0000-0000600B0000}"/>
    <cellStyle name="60% - akcent 6 44" xfId="4477" xr:uid="{00000000-0005-0000-0000-0000610B0000}"/>
    <cellStyle name="60% - akcent 6 45" xfId="4478" xr:uid="{00000000-0005-0000-0000-0000620B0000}"/>
    <cellStyle name="60% - akcent 6 46" xfId="4479" xr:uid="{00000000-0005-0000-0000-0000630B0000}"/>
    <cellStyle name="60% - akcent 6 47" xfId="4480" xr:uid="{00000000-0005-0000-0000-0000640B0000}"/>
    <cellStyle name="60% - akcent 6 48" xfId="4481" xr:uid="{00000000-0005-0000-0000-0000650B0000}"/>
    <cellStyle name="60% - akcent 6 49" xfId="4482" xr:uid="{00000000-0005-0000-0000-0000660B0000}"/>
    <cellStyle name="60% - akcent 6 5" xfId="4483" xr:uid="{00000000-0005-0000-0000-0000670B0000}"/>
    <cellStyle name="60% - akcent 6 50" xfId="4484" xr:uid="{00000000-0005-0000-0000-0000680B0000}"/>
    <cellStyle name="60% - akcent 6 51" xfId="4485" xr:uid="{00000000-0005-0000-0000-0000690B0000}"/>
    <cellStyle name="60% - akcent 6 52" xfId="4486" xr:uid="{00000000-0005-0000-0000-00006A0B0000}"/>
    <cellStyle name="60% - akcent 6 53" xfId="4487" xr:uid="{00000000-0005-0000-0000-00006B0B0000}"/>
    <cellStyle name="60% - akcent 6 54" xfId="4488" xr:uid="{00000000-0005-0000-0000-00006C0B0000}"/>
    <cellStyle name="60% - akcent 6 55" xfId="4489" xr:uid="{00000000-0005-0000-0000-00006D0B0000}"/>
    <cellStyle name="60% - akcent 6 56" xfId="4490" xr:uid="{00000000-0005-0000-0000-00006E0B0000}"/>
    <cellStyle name="60% - akcent 6 57" xfId="4491" xr:uid="{00000000-0005-0000-0000-00006F0B0000}"/>
    <cellStyle name="60% - akcent 6 58" xfId="4492" xr:uid="{00000000-0005-0000-0000-0000700B0000}"/>
    <cellStyle name="60% - akcent 6 59" xfId="4493" xr:uid="{00000000-0005-0000-0000-0000710B0000}"/>
    <cellStyle name="60% - akcent 6 6" xfId="4494" xr:uid="{00000000-0005-0000-0000-0000720B0000}"/>
    <cellStyle name="60% - akcent 6 7" xfId="4495" xr:uid="{00000000-0005-0000-0000-0000730B0000}"/>
    <cellStyle name="60% - akcent 6 8" xfId="4496" xr:uid="{00000000-0005-0000-0000-0000740B0000}"/>
    <cellStyle name="60% - akcent 6 9" xfId="4497" xr:uid="{00000000-0005-0000-0000-0000750B0000}"/>
    <cellStyle name="A4 Small 210 x 297 mm" xfId="452" xr:uid="{00000000-0005-0000-0000-0000760B0000}"/>
    <cellStyle name="A4 Small 210 x 297 mm 10" xfId="453" xr:uid="{00000000-0005-0000-0000-0000770B0000}"/>
    <cellStyle name="A4 Small 210 x 297 mm 10 2" xfId="4498" xr:uid="{00000000-0005-0000-0000-0000780B0000}"/>
    <cellStyle name="A4 Small 210 x 297 mm 11" xfId="454" xr:uid="{00000000-0005-0000-0000-0000790B0000}"/>
    <cellStyle name="A4 Small 210 x 297 mm 11 2" xfId="4499" xr:uid="{00000000-0005-0000-0000-00007A0B0000}"/>
    <cellStyle name="A4 Small 210 x 297 mm 12" xfId="455" xr:uid="{00000000-0005-0000-0000-00007B0B0000}"/>
    <cellStyle name="A4 Small 210 x 297 mm 12 2" xfId="4500" xr:uid="{00000000-0005-0000-0000-00007C0B0000}"/>
    <cellStyle name="A4 Small 210 x 297 mm 12 2 2" xfId="11142" xr:uid="{00000000-0005-0000-0000-00007D0B0000}"/>
    <cellStyle name="A4 Small 210 x 297 mm 12 2 3" xfId="10571" xr:uid="{00000000-0005-0000-0000-00007E0B0000}"/>
    <cellStyle name="A4 Small 210 x 297 mm 13" xfId="456" xr:uid="{00000000-0005-0000-0000-00007F0B0000}"/>
    <cellStyle name="A4 Small 210 x 297 mm 13 2" xfId="4501" xr:uid="{00000000-0005-0000-0000-0000800B0000}"/>
    <cellStyle name="A4 Small 210 x 297 mm 14" xfId="4502" xr:uid="{00000000-0005-0000-0000-0000810B0000}"/>
    <cellStyle name="A4 Small 210 x 297 mm 14 2" xfId="4503" xr:uid="{00000000-0005-0000-0000-0000820B0000}"/>
    <cellStyle name="A4 Small 210 x 297 mm 14 3" xfId="4504" xr:uid="{00000000-0005-0000-0000-0000830B0000}"/>
    <cellStyle name="A4 Small 210 x 297 mm 15" xfId="4505" xr:uid="{00000000-0005-0000-0000-0000840B0000}"/>
    <cellStyle name="A4 Small 210 x 297 mm 15 2" xfId="4506" xr:uid="{00000000-0005-0000-0000-0000850B0000}"/>
    <cellStyle name="A4 Small 210 x 297 mm 15 3" xfId="4507" xr:uid="{00000000-0005-0000-0000-0000860B0000}"/>
    <cellStyle name="A4 Small 210 x 297 mm 16" xfId="4508" xr:uid="{00000000-0005-0000-0000-0000870B0000}"/>
    <cellStyle name="A4 Small 210 x 297 mm 16 2" xfId="4509" xr:uid="{00000000-0005-0000-0000-0000880B0000}"/>
    <cellStyle name="A4 Small 210 x 297 mm 16 3" xfId="4510" xr:uid="{00000000-0005-0000-0000-0000890B0000}"/>
    <cellStyle name="A4 Small 210 x 297 mm 17" xfId="4511" xr:uid="{00000000-0005-0000-0000-00008A0B0000}"/>
    <cellStyle name="A4 Small 210 x 297 mm 17 2" xfId="4512" xr:uid="{00000000-0005-0000-0000-00008B0B0000}"/>
    <cellStyle name="A4 Small 210 x 297 mm 17 3" xfId="4513" xr:uid="{00000000-0005-0000-0000-00008C0B0000}"/>
    <cellStyle name="A4 Small 210 x 297 mm 18" xfId="4514" xr:uid="{00000000-0005-0000-0000-00008D0B0000}"/>
    <cellStyle name="A4 Small 210 x 297 mm 18 2" xfId="4515" xr:uid="{00000000-0005-0000-0000-00008E0B0000}"/>
    <cellStyle name="A4 Small 210 x 297 mm 19" xfId="4516" xr:uid="{00000000-0005-0000-0000-00008F0B0000}"/>
    <cellStyle name="A4 Small 210 x 297 mm 19 2" xfId="4517" xr:uid="{00000000-0005-0000-0000-0000900B0000}"/>
    <cellStyle name="A4 Small 210 x 297 mm 2" xfId="457" xr:uid="{00000000-0005-0000-0000-0000910B0000}"/>
    <cellStyle name="A4 Small 210 x 297 mm 2 10" xfId="4518" xr:uid="{00000000-0005-0000-0000-0000920B0000}"/>
    <cellStyle name="A4 Small 210 x 297 mm 2 10 2" xfId="4519" xr:uid="{00000000-0005-0000-0000-0000930B0000}"/>
    <cellStyle name="A4 Small 210 x 297 mm 2 10 3" xfId="4520" xr:uid="{00000000-0005-0000-0000-0000940B0000}"/>
    <cellStyle name="A4 Small 210 x 297 mm 2 11" xfId="4521" xr:uid="{00000000-0005-0000-0000-0000950B0000}"/>
    <cellStyle name="A4 Small 210 x 297 mm 2 12" xfId="4522" xr:uid="{00000000-0005-0000-0000-0000960B0000}"/>
    <cellStyle name="A4 Small 210 x 297 mm 2 13" xfId="4523" xr:uid="{00000000-0005-0000-0000-0000970B0000}"/>
    <cellStyle name="A4 Small 210 x 297 mm 2 14" xfId="4524" xr:uid="{00000000-0005-0000-0000-0000980B0000}"/>
    <cellStyle name="A4 Small 210 x 297 mm 2 15" xfId="4525" xr:uid="{00000000-0005-0000-0000-0000990B0000}"/>
    <cellStyle name="A4 Small 210 x 297 mm 2 16" xfId="4526" xr:uid="{00000000-0005-0000-0000-00009A0B0000}"/>
    <cellStyle name="A4 Small 210 x 297 mm 2 17" xfId="4527" xr:uid="{00000000-0005-0000-0000-00009B0B0000}"/>
    <cellStyle name="A4 Small 210 x 297 mm 2 18" xfId="4528" xr:uid="{00000000-0005-0000-0000-00009C0B0000}"/>
    <cellStyle name="A4 Small 210 x 297 mm 2 19" xfId="4529" xr:uid="{00000000-0005-0000-0000-00009D0B0000}"/>
    <cellStyle name="A4 Small 210 x 297 mm 2 2" xfId="458" xr:uid="{00000000-0005-0000-0000-00009E0B0000}"/>
    <cellStyle name="A4 Small 210 x 297 mm 2 2 10" xfId="4530" xr:uid="{00000000-0005-0000-0000-00009F0B0000}"/>
    <cellStyle name="A4 Small 210 x 297 mm 2 2 11" xfId="4531" xr:uid="{00000000-0005-0000-0000-0000A00B0000}"/>
    <cellStyle name="A4 Small 210 x 297 mm 2 2 12" xfId="4532" xr:uid="{00000000-0005-0000-0000-0000A10B0000}"/>
    <cellStyle name="A4 Small 210 x 297 mm 2 2 13" xfId="4533" xr:uid="{00000000-0005-0000-0000-0000A20B0000}"/>
    <cellStyle name="A4 Small 210 x 297 mm 2 2 14" xfId="4534" xr:uid="{00000000-0005-0000-0000-0000A30B0000}"/>
    <cellStyle name="A4 Small 210 x 297 mm 2 2 15" xfId="4535" xr:uid="{00000000-0005-0000-0000-0000A40B0000}"/>
    <cellStyle name="A4 Small 210 x 297 mm 2 2 16" xfId="4536" xr:uid="{00000000-0005-0000-0000-0000A50B0000}"/>
    <cellStyle name="A4 Small 210 x 297 mm 2 2 2" xfId="4537" xr:uid="{00000000-0005-0000-0000-0000A60B0000}"/>
    <cellStyle name="A4 Small 210 x 297 mm 2 2 2 10" xfId="4538" xr:uid="{00000000-0005-0000-0000-0000A70B0000}"/>
    <cellStyle name="A4 Small 210 x 297 mm 2 2 2 11" xfId="4539" xr:uid="{00000000-0005-0000-0000-0000A80B0000}"/>
    <cellStyle name="A4 Small 210 x 297 mm 2 2 2 12" xfId="4540" xr:uid="{00000000-0005-0000-0000-0000A90B0000}"/>
    <cellStyle name="A4 Small 210 x 297 mm 2 2 2 13" xfId="4541" xr:uid="{00000000-0005-0000-0000-0000AA0B0000}"/>
    <cellStyle name="A4 Small 210 x 297 mm 2 2 2 14" xfId="4542" xr:uid="{00000000-0005-0000-0000-0000AB0B0000}"/>
    <cellStyle name="A4 Small 210 x 297 mm 2 2 2 15" xfId="11143" xr:uid="{00000000-0005-0000-0000-0000AC0B0000}"/>
    <cellStyle name="A4 Small 210 x 297 mm 2 2 2 16" xfId="10573" xr:uid="{00000000-0005-0000-0000-0000AD0B0000}"/>
    <cellStyle name="A4 Small 210 x 297 mm 2 2 2 2" xfId="4543" xr:uid="{00000000-0005-0000-0000-0000AE0B0000}"/>
    <cellStyle name="A4 Small 210 x 297 mm 2 2 2 2 2" xfId="4544" xr:uid="{00000000-0005-0000-0000-0000AF0B0000}"/>
    <cellStyle name="A4 Small 210 x 297 mm 2 2 2 3" xfId="4545" xr:uid="{00000000-0005-0000-0000-0000B00B0000}"/>
    <cellStyle name="A4 Small 210 x 297 mm 2 2 2 4" xfId="4546" xr:uid="{00000000-0005-0000-0000-0000B10B0000}"/>
    <cellStyle name="A4 Small 210 x 297 mm 2 2 2 5" xfId="4547" xr:uid="{00000000-0005-0000-0000-0000B20B0000}"/>
    <cellStyle name="A4 Small 210 x 297 mm 2 2 2 6" xfId="4548" xr:uid="{00000000-0005-0000-0000-0000B30B0000}"/>
    <cellStyle name="A4 Small 210 x 297 mm 2 2 2 7" xfId="4549" xr:uid="{00000000-0005-0000-0000-0000B40B0000}"/>
    <cellStyle name="A4 Small 210 x 297 mm 2 2 2 8" xfId="4550" xr:uid="{00000000-0005-0000-0000-0000B50B0000}"/>
    <cellStyle name="A4 Small 210 x 297 mm 2 2 2 9" xfId="4551" xr:uid="{00000000-0005-0000-0000-0000B60B0000}"/>
    <cellStyle name="A4 Small 210 x 297 mm 2 2 3" xfId="4552" xr:uid="{00000000-0005-0000-0000-0000B70B0000}"/>
    <cellStyle name="A4 Small 210 x 297 mm 2 2 3 2" xfId="4553" xr:uid="{00000000-0005-0000-0000-0000B80B0000}"/>
    <cellStyle name="A4 Small 210 x 297 mm 2 2 3 3" xfId="11144" xr:uid="{00000000-0005-0000-0000-0000B90B0000}"/>
    <cellStyle name="A4 Small 210 x 297 mm 2 2 3 4" xfId="10572" xr:uid="{00000000-0005-0000-0000-0000BA0B0000}"/>
    <cellStyle name="A4 Small 210 x 297 mm 2 2 4" xfId="4554" xr:uid="{00000000-0005-0000-0000-0000BB0B0000}"/>
    <cellStyle name="A4 Small 210 x 297 mm 2 2 5" xfId="4555" xr:uid="{00000000-0005-0000-0000-0000BC0B0000}"/>
    <cellStyle name="A4 Small 210 x 297 mm 2 2 5 2" xfId="4556" xr:uid="{00000000-0005-0000-0000-0000BD0B0000}"/>
    <cellStyle name="A4 Small 210 x 297 mm 2 2 6" xfId="4557" xr:uid="{00000000-0005-0000-0000-0000BE0B0000}"/>
    <cellStyle name="A4 Small 210 x 297 mm 2 2 6 2" xfId="4558" xr:uid="{00000000-0005-0000-0000-0000BF0B0000}"/>
    <cellStyle name="A4 Small 210 x 297 mm 2 2 7" xfId="4559" xr:uid="{00000000-0005-0000-0000-0000C00B0000}"/>
    <cellStyle name="A4 Small 210 x 297 mm 2 2 7 2" xfId="4560" xr:uid="{00000000-0005-0000-0000-0000C10B0000}"/>
    <cellStyle name="A4 Small 210 x 297 mm 2 2 8" xfId="4561" xr:uid="{00000000-0005-0000-0000-0000C20B0000}"/>
    <cellStyle name="A4 Small 210 x 297 mm 2 2 8 2" xfId="4562" xr:uid="{00000000-0005-0000-0000-0000C30B0000}"/>
    <cellStyle name="A4 Small 210 x 297 mm 2 2 9" xfId="4563" xr:uid="{00000000-0005-0000-0000-0000C40B0000}"/>
    <cellStyle name="A4 Small 210 x 297 mm 2 20" xfId="4564" xr:uid="{00000000-0005-0000-0000-0000C50B0000}"/>
    <cellStyle name="A4 Small 210 x 297 mm 2 3" xfId="459" xr:uid="{00000000-0005-0000-0000-0000C60B0000}"/>
    <cellStyle name="A4 Small 210 x 297 mm 2 3 2" xfId="4565" xr:uid="{00000000-0005-0000-0000-0000C70B0000}"/>
    <cellStyle name="A4 Small 210 x 297 mm 2 3 2 2" xfId="11145" xr:uid="{00000000-0005-0000-0000-0000C80B0000}"/>
    <cellStyle name="A4 Small 210 x 297 mm 2 3 2 3" xfId="10574" xr:uid="{00000000-0005-0000-0000-0000C90B0000}"/>
    <cellStyle name="A4 Small 210 x 297 mm 2 3 3" xfId="4566" xr:uid="{00000000-0005-0000-0000-0000CA0B0000}"/>
    <cellStyle name="A4 Small 210 x 297 mm 2 3 3 2" xfId="11146" xr:uid="{00000000-0005-0000-0000-0000CB0B0000}"/>
    <cellStyle name="A4 Small 210 x 297 mm 2 3 3 3" xfId="10575" xr:uid="{00000000-0005-0000-0000-0000CC0B0000}"/>
    <cellStyle name="A4 Small 210 x 297 mm 2 3 4" xfId="4567" xr:uid="{00000000-0005-0000-0000-0000CD0B0000}"/>
    <cellStyle name="A4 Small 210 x 297 mm 2 3 5" xfId="47303" xr:uid="{00000000-0005-0000-0000-0000CE0B0000}"/>
    <cellStyle name="A4 Small 210 x 297 mm 2 30" xfId="47488" xr:uid="{00000000-0005-0000-0000-0000CF0B0000}"/>
    <cellStyle name="A4 Small 210 x 297 mm 2 4" xfId="460" xr:uid="{00000000-0005-0000-0000-0000D00B0000}"/>
    <cellStyle name="A4 Small 210 x 297 mm 2 4 2" xfId="4568" xr:uid="{00000000-0005-0000-0000-0000D10B0000}"/>
    <cellStyle name="A4 Small 210 x 297 mm 2 4 3" xfId="4569" xr:uid="{00000000-0005-0000-0000-0000D20B0000}"/>
    <cellStyle name="A4 Small 210 x 297 mm 2 4 4" xfId="10913" xr:uid="{00000000-0005-0000-0000-0000D30B0000}"/>
    <cellStyle name="A4 Small 210 x 297 mm 2 4 5" xfId="10576" xr:uid="{00000000-0005-0000-0000-0000D40B0000}"/>
    <cellStyle name="A4 Small 210 x 297 mm 2 5" xfId="4570" xr:uid="{00000000-0005-0000-0000-0000D50B0000}"/>
    <cellStyle name="A4 Small 210 x 297 mm 2 5 2" xfId="11147" xr:uid="{00000000-0005-0000-0000-0000D60B0000}"/>
    <cellStyle name="A4 Small 210 x 297 mm 2 5 3" xfId="10577" xr:uid="{00000000-0005-0000-0000-0000D70B0000}"/>
    <cellStyle name="A4 Small 210 x 297 mm 2 6" xfId="4571" xr:uid="{00000000-0005-0000-0000-0000D80B0000}"/>
    <cellStyle name="A4 Small 210 x 297 mm 2 6 2" xfId="4572" xr:uid="{00000000-0005-0000-0000-0000D90B0000}"/>
    <cellStyle name="A4 Small 210 x 297 mm 2 7" xfId="4573" xr:uid="{00000000-0005-0000-0000-0000DA0B0000}"/>
    <cellStyle name="A4 Small 210 x 297 mm 2 7 2" xfId="4574" xr:uid="{00000000-0005-0000-0000-0000DB0B0000}"/>
    <cellStyle name="A4 Small 210 x 297 mm 2 8" xfId="4575" xr:uid="{00000000-0005-0000-0000-0000DC0B0000}"/>
    <cellStyle name="A4 Small 210 x 297 mm 2 8 2" xfId="4576" xr:uid="{00000000-0005-0000-0000-0000DD0B0000}"/>
    <cellStyle name="A4 Small 210 x 297 mm 2 9" xfId="4577" xr:uid="{00000000-0005-0000-0000-0000DE0B0000}"/>
    <cellStyle name="A4 Small 210 x 297 mm 2 9 2" xfId="4578" xr:uid="{00000000-0005-0000-0000-0000DF0B0000}"/>
    <cellStyle name="A4 Small 210 x 297 mm 20" xfId="4579" xr:uid="{00000000-0005-0000-0000-0000E00B0000}"/>
    <cellStyle name="A4 Small 210 x 297 mm 21" xfId="4580" xr:uid="{00000000-0005-0000-0000-0000E10B0000}"/>
    <cellStyle name="A4 Small 210 x 297 mm 22" xfId="4581" xr:uid="{00000000-0005-0000-0000-0000E20B0000}"/>
    <cellStyle name="A4 Small 210 x 297 mm 23" xfId="4582" xr:uid="{00000000-0005-0000-0000-0000E30B0000}"/>
    <cellStyle name="A4 Small 210 x 297 mm 24" xfId="4583" xr:uid="{00000000-0005-0000-0000-0000E40B0000}"/>
    <cellStyle name="A4 Small 210 x 297 mm 25" xfId="4584" xr:uid="{00000000-0005-0000-0000-0000E50B0000}"/>
    <cellStyle name="A4 Small 210 x 297 mm 26" xfId="4585" xr:uid="{00000000-0005-0000-0000-0000E60B0000}"/>
    <cellStyle name="A4 Small 210 x 297 mm 27" xfId="4586" xr:uid="{00000000-0005-0000-0000-0000E70B0000}"/>
    <cellStyle name="A4 Small 210 x 297 mm 28" xfId="4587" xr:uid="{00000000-0005-0000-0000-0000E80B0000}"/>
    <cellStyle name="A4 Small 210 x 297 mm 29" xfId="4588" xr:uid="{00000000-0005-0000-0000-0000E90B0000}"/>
    <cellStyle name="A4 Small 210 x 297 mm 3" xfId="461" xr:uid="{00000000-0005-0000-0000-0000EA0B0000}"/>
    <cellStyle name="A4 Small 210 x 297 mm 3 10" xfId="4589" xr:uid="{00000000-0005-0000-0000-0000EB0B0000}"/>
    <cellStyle name="A4 Small 210 x 297 mm 3 11" xfId="4590" xr:uid="{00000000-0005-0000-0000-0000EC0B0000}"/>
    <cellStyle name="A4 Small 210 x 297 mm 3 2" xfId="462" xr:uid="{00000000-0005-0000-0000-0000ED0B0000}"/>
    <cellStyle name="A4 Small 210 x 297 mm 3 2 2" xfId="4591" xr:uid="{00000000-0005-0000-0000-0000EE0B0000}"/>
    <cellStyle name="A4 Small 210 x 297 mm 3 2 2 2" xfId="11148" xr:uid="{00000000-0005-0000-0000-0000EF0B0000}"/>
    <cellStyle name="A4 Small 210 x 297 mm 3 2 2 3" xfId="10578" xr:uid="{00000000-0005-0000-0000-0000F00B0000}"/>
    <cellStyle name="A4 Small 210 x 297 mm 3 3" xfId="463" xr:uid="{00000000-0005-0000-0000-0000F10B0000}"/>
    <cellStyle name="A4 Small 210 x 297 mm 3 3 2" xfId="4592" xr:uid="{00000000-0005-0000-0000-0000F20B0000}"/>
    <cellStyle name="A4 Small 210 x 297 mm 3 3 3" xfId="10912" xr:uid="{00000000-0005-0000-0000-0000F30B0000}"/>
    <cellStyle name="A4 Small 210 x 297 mm 3 3 4" xfId="10579" xr:uid="{00000000-0005-0000-0000-0000F40B0000}"/>
    <cellStyle name="A4 Small 210 x 297 mm 3 4" xfId="464" xr:uid="{00000000-0005-0000-0000-0000F50B0000}"/>
    <cellStyle name="A4 Small 210 x 297 mm 3 4 2" xfId="4593" xr:uid="{00000000-0005-0000-0000-0000F60B0000}"/>
    <cellStyle name="A4 Small 210 x 297 mm 3 5" xfId="4594" xr:uid="{00000000-0005-0000-0000-0000F70B0000}"/>
    <cellStyle name="A4 Small 210 x 297 mm 3 6" xfId="4595" xr:uid="{00000000-0005-0000-0000-0000F80B0000}"/>
    <cellStyle name="A4 Small 210 x 297 mm 3 7" xfId="4596" xr:uid="{00000000-0005-0000-0000-0000F90B0000}"/>
    <cellStyle name="A4 Small 210 x 297 mm 3 8" xfId="4597" xr:uid="{00000000-0005-0000-0000-0000FA0B0000}"/>
    <cellStyle name="A4 Small 210 x 297 mm 3 9" xfId="4598" xr:uid="{00000000-0005-0000-0000-0000FB0B0000}"/>
    <cellStyle name="A4 Small 210 x 297 mm 30" xfId="4599" xr:uid="{00000000-0005-0000-0000-0000FC0B0000}"/>
    <cellStyle name="A4 Small 210 x 297 mm 4" xfId="465" xr:uid="{00000000-0005-0000-0000-0000FD0B0000}"/>
    <cellStyle name="A4 Small 210 x 297 mm 4 2" xfId="466" xr:uid="{00000000-0005-0000-0000-0000FE0B0000}"/>
    <cellStyle name="A4 Small 210 x 297 mm 4 2 2" xfId="4600" xr:uid="{00000000-0005-0000-0000-0000FF0B0000}"/>
    <cellStyle name="A4 Small 210 x 297 mm 4 2 2 2" xfId="11149" xr:uid="{00000000-0005-0000-0000-0000000C0000}"/>
    <cellStyle name="A4 Small 210 x 297 mm 4 2 2 3" xfId="10580" xr:uid="{00000000-0005-0000-0000-0000010C0000}"/>
    <cellStyle name="A4 Small 210 x 297 mm 4 3" xfId="467" xr:uid="{00000000-0005-0000-0000-0000020C0000}"/>
    <cellStyle name="A4 Small 210 x 297 mm 4 3 2" xfId="4601" xr:uid="{00000000-0005-0000-0000-0000030C0000}"/>
    <cellStyle name="A4 Small 210 x 297 mm 4 3 3" xfId="10911" xr:uid="{00000000-0005-0000-0000-0000040C0000}"/>
    <cellStyle name="A4 Small 210 x 297 mm 4 3 4" xfId="10581" xr:uid="{00000000-0005-0000-0000-0000050C0000}"/>
    <cellStyle name="A4 Small 210 x 297 mm 4 4" xfId="4602" xr:uid="{00000000-0005-0000-0000-0000060C0000}"/>
    <cellStyle name="A4 Small 210 x 297 mm 5" xfId="468" xr:uid="{00000000-0005-0000-0000-0000070C0000}"/>
    <cellStyle name="A4 Small 210 x 297 mm 5 2" xfId="469" xr:uid="{00000000-0005-0000-0000-0000080C0000}"/>
    <cellStyle name="A4 Small 210 x 297 mm 5 2 2" xfId="4603" xr:uid="{00000000-0005-0000-0000-0000090C0000}"/>
    <cellStyle name="A4 Small 210 x 297 mm 5 2 3" xfId="10910" xr:uid="{00000000-0005-0000-0000-00000A0C0000}"/>
    <cellStyle name="A4 Small 210 x 297 mm 5 2 4" xfId="10582" xr:uid="{00000000-0005-0000-0000-00000B0C0000}"/>
    <cellStyle name="A4 Small 210 x 297 mm 5 3" xfId="470" xr:uid="{00000000-0005-0000-0000-00000C0C0000}"/>
    <cellStyle name="A4 Small 210 x 297 mm 5 3 2" xfId="4604" xr:uid="{00000000-0005-0000-0000-00000D0C0000}"/>
    <cellStyle name="A4 Small 210 x 297 mm 5 3 3" xfId="10909" xr:uid="{00000000-0005-0000-0000-00000E0C0000}"/>
    <cellStyle name="A4 Small 210 x 297 mm 5 3 4" xfId="10583" xr:uid="{00000000-0005-0000-0000-00000F0C0000}"/>
    <cellStyle name="A4 Small 210 x 297 mm 5 4" xfId="4605" xr:uid="{00000000-0005-0000-0000-0000100C0000}"/>
    <cellStyle name="A4 Small 210 x 297 mm 53" xfId="4606" xr:uid="{00000000-0005-0000-0000-0000110C0000}"/>
    <cellStyle name="A4 Small 210 x 297 mm 6" xfId="471" xr:uid="{00000000-0005-0000-0000-0000120C0000}"/>
    <cellStyle name="A4 Small 210 x 297 mm 6 2" xfId="4607" xr:uid="{00000000-0005-0000-0000-0000130C0000}"/>
    <cellStyle name="A4 Small 210 x 297 mm 6 2 2" xfId="11150" xr:uid="{00000000-0005-0000-0000-0000140C0000}"/>
    <cellStyle name="A4 Small 210 x 297 mm 6 2 3" xfId="10584" xr:uid="{00000000-0005-0000-0000-0000150C0000}"/>
    <cellStyle name="A4 Small 210 x 297 mm 6 3" xfId="4608" xr:uid="{00000000-0005-0000-0000-0000160C0000}"/>
    <cellStyle name="A4 Small 210 x 297 mm 6 3 2" xfId="11151" xr:uid="{00000000-0005-0000-0000-0000170C0000}"/>
    <cellStyle name="A4 Small 210 x 297 mm 6 3 3" xfId="10585" xr:uid="{00000000-0005-0000-0000-0000180C0000}"/>
    <cellStyle name="A4 Small 210 x 297 mm 6 4" xfId="47478" xr:uid="{00000000-0005-0000-0000-0000190C0000}"/>
    <cellStyle name="A4 Small 210 x 297 mm 7" xfId="472" xr:uid="{00000000-0005-0000-0000-00001A0C0000}"/>
    <cellStyle name="A4 Small 210 x 297 mm 7 2" xfId="4609" xr:uid="{00000000-0005-0000-0000-00001B0C0000}"/>
    <cellStyle name="A4 Small 210 x 297 mm 7 2 2" xfId="11152" xr:uid="{00000000-0005-0000-0000-00001C0C0000}"/>
    <cellStyle name="A4 Small 210 x 297 mm 7 2 3" xfId="10586" xr:uid="{00000000-0005-0000-0000-00001D0C0000}"/>
    <cellStyle name="A4 Small 210 x 297 mm 7 3" xfId="10587" xr:uid="{00000000-0005-0000-0000-00001E0C0000}"/>
    <cellStyle name="A4 Small 210 x 297 mm 7 4" xfId="47489" xr:uid="{00000000-0005-0000-0000-00001F0C0000}"/>
    <cellStyle name="A4 Small 210 x 297 mm 8" xfId="473" xr:uid="{00000000-0005-0000-0000-0000200C0000}"/>
    <cellStyle name="A4 Small 210 x 297 mm 8 2" xfId="4610" xr:uid="{00000000-0005-0000-0000-0000210C0000}"/>
    <cellStyle name="A4 Small 210 x 297 mm 8 2 2" xfId="11153" xr:uid="{00000000-0005-0000-0000-0000220C0000}"/>
    <cellStyle name="A4 Small 210 x 297 mm 8 2 3" xfId="10588" xr:uid="{00000000-0005-0000-0000-0000230C0000}"/>
    <cellStyle name="A4 Small 210 x 297 mm 9" xfId="474" xr:uid="{00000000-0005-0000-0000-0000240C0000}"/>
    <cellStyle name="A4 Small 210 x 297 mm 9 2" xfId="475" xr:uid="{00000000-0005-0000-0000-0000250C0000}"/>
    <cellStyle name="A4 Small 210 x 297 mm 9 3" xfId="476" xr:uid="{00000000-0005-0000-0000-0000260C0000}"/>
    <cellStyle name="A4 Small 210 x 297 mm 9 4" xfId="4611" xr:uid="{00000000-0005-0000-0000-0000270C0000}"/>
    <cellStyle name="A4 Small 210 x 297 mm 9 4 2" xfId="11154" xr:uid="{00000000-0005-0000-0000-0000280C0000}"/>
    <cellStyle name="A4 Small 210 x 297 mm 9 4 3" xfId="10589" xr:uid="{00000000-0005-0000-0000-0000290C0000}"/>
    <cellStyle name="A4 Small 210 x 297 mm_Arkusz1" xfId="4612" xr:uid="{00000000-0005-0000-0000-00002A0C0000}"/>
    <cellStyle name="Accent1" xfId="477" builtinId="29" customBuiltin="1"/>
    <cellStyle name="Accent1 10" xfId="4613" xr:uid="{00000000-0005-0000-0000-00002C0C0000}"/>
    <cellStyle name="Accent1 11" xfId="4614" xr:uid="{00000000-0005-0000-0000-00002D0C0000}"/>
    <cellStyle name="Accent1 12" xfId="4615" xr:uid="{00000000-0005-0000-0000-00002E0C0000}"/>
    <cellStyle name="Accent1 13" xfId="4616" xr:uid="{00000000-0005-0000-0000-00002F0C0000}"/>
    <cellStyle name="Accent1 14" xfId="4617" xr:uid="{00000000-0005-0000-0000-0000300C0000}"/>
    <cellStyle name="Accent1 15" xfId="4618" xr:uid="{00000000-0005-0000-0000-0000310C0000}"/>
    <cellStyle name="Accent1 16" xfId="4619" xr:uid="{00000000-0005-0000-0000-0000320C0000}"/>
    <cellStyle name="Accent1 17" xfId="4620" xr:uid="{00000000-0005-0000-0000-0000330C0000}"/>
    <cellStyle name="Accent1 18" xfId="4621" xr:uid="{00000000-0005-0000-0000-0000340C0000}"/>
    <cellStyle name="Accent1 19" xfId="4622" xr:uid="{00000000-0005-0000-0000-0000350C0000}"/>
    <cellStyle name="Accent1 2" xfId="478" xr:uid="{00000000-0005-0000-0000-0000360C0000}"/>
    <cellStyle name="Accent1 2 2" xfId="4623" xr:uid="{00000000-0005-0000-0000-0000370C0000}"/>
    <cellStyle name="Accent1 2 2 2" xfId="4624" xr:uid="{00000000-0005-0000-0000-0000380C0000}"/>
    <cellStyle name="Accent1 2 3" xfId="4625" xr:uid="{00000000-0005-0000-0000-0000390C0000}"/>
    <cellStyle name="Accent1 2 4" xfId="4626" xr:uid="{00000000-0005-0000-0000-00003A0C0000}"/>
    <cellStyle name="Accent1 2 5" xfId="4627" xr:uid="{00000000-0005-0000-0000-00003B0C0000}"/>
    <cellStyle name="Accent1 20" xfId="4628" xr:uid="{00000000-0005-0000-0000-00003C0C0000}"/>
    <cellStyle name="Accent1 21" xfId="4629" xr:uid="{00000000-0005-0000-0000-00003D0C0000}"/>
    <cellStyle name="Accent1 22" xfId="4630" xr:uid="{00000000-0005-0000-0000-00003E0C0000}"/>
    <cellStyle name="Accent1 23" xfId="4631" xr:uid="{00000000-0005-0000-0000-00003F0C0000}"/>
    <cellStyle name="Accent1 24" xfId="4632" xr:uid="{00000000-0005-0000-0000-0000400C0000}"/>
    <cellStyle name="Accent1 25" xfId="4633" xr:uid="{00000000-0005-0000-0000-0000410C0000}"/>
    <cellStyle name="Accent1 26" xfId="4634" xr:uid="{00000000-0005-0000-0000-0000420C0000}"/>
    <cellStyle name="Accent1 27" xfId="4635" xr:uid="{00000000-0005-0000-0000-0000430C0000}"/>
    <cellStyle name="Accent1 28" xfId="4636" xr:uid="{00000000-0005-0000-0000-0000440C0000}"/>
    <cellStyle name="Accent1 29" xfId="4637" xr:uid="{00000000-0005-0000-0000-0000450C0000}"/>
    <cellStyle name="Accent1 3" xfId="4638" xr:uid="{00000000-0005-0000-0000-0000460C0000}"/>
    <cellStyle name="Accent1 3 2" xfId="47276" xr:uid="{00000000-0005-0000-0000-0000470C0000}"/>
    <cellStyle name="Accent1 30" xfId="4639" xr:uid="{00000000-0005-0000-0000-0000480C0000}"/>
    <cellStyle name="Accent1 31" xfId="4640" xr:uid="{00000000-0005-0000-0000-0000490C0000}"/>
    <cellStyle name="Accent1 32" xfId="4641" xr:uid="{00000000-0005-0000-0000-00004A0C0000}"/>
    <cellStyle name="Accent1 33" xfId="4642" xr:uid="{00000000-0005-0000-0000-00004B0C0000}"/>
    <cellStyle name="Accent1 34" xfId="4643" xr:uid="{00000000-0005-0000-0000-00004C0C0000}"/>
    <cellStyle name="Accent1 35" xfId="4644" xr:uid="{00000000-0005-0000-0000-00004D0C0000}"/>
    <cellStyle name="Accent1 36" xfId="4645" xr:uid="{00000000-0005-0000-0000-00004E0C0000}"/>
    <cellStyle name="Accent1 37" xfId="4646" xr:uid="{00000000-0005-0000-0000-00004F0C0000}"/>
    <cellStyle name="Accent1 38" xfId="4647" xr:uid="{00000000-0005-0000-0000-0000500C0000}"/>
    <cellStyle name="Accent1 39" xfId="4648" xr:uid="{00000000-0005-0000-0000-0000510C0000}"/>
    <cellStyle name="Accent1 4" xfId="4649" xr:uid="{00000000-0005-0000-0000-0000520C0000}"/>
    <cellStyle name="Accent1 4 2" xfId="47247" xr:uid="{00000000-0005-0000-0000-0000530C0000}"/>
    <cellStyle name="Accent1 40" xfId="4650" xr:uid="{00000000-0005-0000-0000-0000540C0000}"/>
    <cellStyle name="Accent1 41" xfId="4651" xr:uid="{00000000-0005-0000-0000-0000550C0000}"/>
    <cellStyle name="Accent1 42" xfId="4652" xr:uid="{00000000-0005-0000-0000-0000560C0000}"/>
    <cellStyle name="Accent1 43" xfId="4653" xr:uid="{00000000-0005-0000-0000-0000570C0000}"/>
    <cellStyle name="Accent1 44" xfId="4654" xr:uid="{00000000-0005-0000-0000-0000580C0000}"/>
    <cellStyle name="Accent1 45" xfId="4655" xr:uid="{00000000-0005-0000-0000-0000590C0000}"/>
    <cellStyle name="Accent1 46" xfId="4656" xr:uid="{00000000-0005-0000-0000-00005A0C0000}"/>
    <cellStyle name="Accent1 47" xfId="4657" xr:uid="{00000000-0005-0000-0000-00005B0C0000}"/>
    <cellStyle name="Accent1 48" xfId="4658" xr:uid="{00000000-0005-0000-0000-00005C0C0000}"/>
    <cellStyle name="Accent1 49" xfId="4659" xr:uid="{00000000-0005-0000-0000-00005D0C0000}"/>
    <cellStyle name="Accent1 5" xfId="4660" xr:uid="{00000000-0005-0000-0000-00005E0C0000}"/>
    <cellStyle name="Accent1 50" xfId="4661" xr:uid="{00000000-0005-0000-0000-00005F0C0000}"/>
    <cellStyle name="Accent1 51" xfId="4662" xr:uid="{00000000-0005-0000-0000-0000600C0000}"/>
    <cellStyle name="Accent1 52" xfId="4663" xr:uid="{00000000-0005-0000-0000-0000610C0000}"/>
    <cellStyle name="Accent1 53" xfId="4664" xr:uid="{00000000-0005-0000-0000-0000620C0000}"/>
    <cellStyle name="Accent1 54" xfId="4665" xr:uid="{00000000-0005-0000-0000-0000630C0000}"/>
    <cellStyle name="Accent1 55" xfId="4666" xr:uid="{00000000-0005-0000-0000-0000640C0000}"/>
    <cellStyle name="Accent1 56" xfId="4667" xr:uid="{00000000-0005-0000-0000-0000650C0000}"/>
    <cellStyle name="Accent1 57" xfId="4668" xr:uid="{00000000-0005-0000-0000-0000660C0000}"/>
    <cellStyle name="Accent1 6" xfId="4669" xr:uid="{00000000-0005-0000-0000-0000670C0000}"/>
    <cellStyle name="Accent1 7" xfId="4670" xr:uid="{00000000-0005-0000-0000-0000680C0000}"/>
    <cellStyle name="Accent1 8" xfId="4671" xr:uid="{00000000-0005-0000-0000-0000690C0000}"/>
    <cellStyle name="Accent1 9" xfId="4672" xr:uid="{00000000-0005-0000-0000-00006A0C0000}"/>
    <cellStyle name="Accent2" xfId="479" builtinId="33" customBuiltin="1"/>
    <cellStyle name="Accent2 10" xfId="4673" xr:uid="{00000000-0005-0000-0000-00006C0C0000}"/>
    <cellStyle name="Accent2 11" xfId="4674" xr:uid="{00000000-0005-0000-0000-00006D0C0000}"/>
    <cellStyle name="Accent2 12" xfId="4675" xr:uid="{00000000-0005-0000-0000-00006E0C0000}"/>
    <cellStyle name="Accent2 13" xfId="4676" xr:uid="{00000000-0005-0000-0000-00006F0C0000}"/>
    <cellStyle name="Accent2 14" xfId="4677" xr:uid="{00000000-0005-0000-0000-0000700C0000}"/>
    <cellStyle name="Accent2 15" xfId="4678" xr:uid="{00000000-0005-0000-0000-0000710C0000}"/>
    <cellStyle name="Accent2 16" xfId="4679" xr:uid="{00000000-0005-0000-0000-0000720C0000}"/>
    <cellStyle name="Accent2 17" xfId="4680" xr:uid="{00000000-0005-0000-0000-0000730C0000}"/>
    <cellStyle name="Accent2 18" xfId="4681" xr:uid="{00000000-0005-0000-0000-0000740C0000}"/>
    <cellStyle name="Accent2 19" xfId="4682" xr:uid="{00000000-0005-0000-0000-0000750C0000}"/>
    <cellStyle name="Accent2 2" xfId="480" xr:uid="{00000000-0005-0000-0000-0000760C0000}"/>
    <cellStyle name="Accent2 2 2" xfId="4683" xr:uid="{00000000-0005-0000-0000-0000770C0000}"/>
    <cellStyle name="Accent2 2 2 2" xfId="4684" xr:uid="{00000000-0005-0000-0000-0000780C0000}"/>
    <cellStyle name="Accent2 2 3" xfId="4685" xr:uid="{00000000-0005-0000-0000-0000790C0000}"/>
    <cellStyle name="Accent2 2 4" xfId="4686" xr:uid="{00000000-0005-0000-0000-00007A0C0000}"/>
    <cellStyle name="Accent2 2 5" xfId="4687" xr:uid="{00000000-0005-0000-0000-00007B0C0000}"/>
    <cellStyle name="Accent2 20" xfId="4688" xr:uid="{00000000-0005-0000-0000-00007C0C0000}"/>
    <cellStyle name="Accent2 21" xfId="4689" xr:uid="{00000000-0005-0000-0000-00007D0C0000}"/>
    <cellStyle name="Accent2 22" xfId="4690" xr:uid="{00000000-0005-0000-0000-00007E0C0000}"/>
    <cellStyle name="Accent2 23" xfId="4691" xr:uid="{00000000-0005-0000-0000-00007F0C0000}"/>
    <cellStyle name="Accent2 24" xfId="4692" xr:uid="{00000000-0005-0000-0000-0000800C0000}"/>
    <cellStyle name="Accent2 25" xfId="4693" xr:uid="{00000000-0005-0000-0000-0000810C0000}"/>
    <cellStyle name="Accent2 26" xfId="4694" xr:uid="{00000000-0005-0000-0000-0000820C0000}"/>
    <cellStyle name="Accent2 27" xfId="4695" xr:uid="{00000000-0005-0000-0000-0000830C0000}"/>
    <cellStyle name="Accent2 28" xfId="4696" xr:uid="{00000000-0005-0000-0000-0000840C0000}"/>
    <cellStyle name="Accent2 29" xfId="4697" xr:uid="{00000000-0005-0000-0000-0000850C0000}"/>
    <cellStyle name="Accent2 3" xfId="4698" xr:uid="{00000000-0005-0000-0000-0000860C0000}"/>
    <cellStyle name="Accent2 3 2" xfId="47280" xr:uid="{00000000-0005-0000-0000-0000870C0000}"/>
    <cellStyle name="Accent2 30" xfId="4699" xr:uid="{00000000-0005-0000-0000-0000880C0000}"/>
    <cellStyle name="Accent2 31" xfId="4700" xr:uid="{00000000-0005-0000-0000-0000890C0000}"/>
    <cellStyle name="Accent2 32" xfId="4701" xr:uid="{00000000-0005-0000-0000-00008A0C0000}"/>
    <cellStyle name="Accent2 33" xfId="4702" xr:uid="{00000000-0005-0000-0000-00008B0C0000}"/>
    <cellStyle name="Accent2 34" xfId="4703" xr:uid="{00000000-0005-0000-0000-00008C0C0000}"/>
    <cellStyle name="Accent2 35" xfId="4704" xr:uid="{00000000-0005-0000-0000-00008D0C0000}"/>
    <cellStyle name="Accent2 36" xfId="4705" xr:uid="{00000000-0005-0000-0000-00008E0C0000}"/>
    <cellStyle name="Accent2 37" xfId="4706" xr:uid="{00000000-0005-0000-0000-00008F0C0000}"/>
    <cellStyle name="Accent2 38" xfId="4707" xr:uid="{00000000-0005-0000-0000-0000900C0000}"/>
    <cellStyle name="Accent2 39" xfId="4708" xr:uid="{00000000-0005-0000-0000-0000910C0000}"/>
    <cellStyle name="Accent2 4" xfId="4709" xr:uid="{00000000-0005-0000-0000-0000920C0000}"/>
    <cellStyle name="Accent2 4 2" xfId="47249" xr:uid="{00000000-0005-0000-0000-0000930C0000}"/>
    <cellStyle name="Accent2 40" xfId="4710" xr:uid="{00000000-0005-0000-0000-0000940C0000}"/>
    <cellStyle name="Accent2 41" xfId="4711" xr:uid="{00000000-0005-0000-0000-0000950C0000}"/>
    <cellStyle name="Accent2 42" xfId="4712" xr:uid="{00000000-0005-0000-0000-0000960C0000}"/>
    <cellStyle name="Accent2 43" xfId="4713" xr:uid="{00000000-0005-0000-0000-0000970C0000}"/>
    <cellStyle name="Accent2 44" xfId="4714" xr:uid="{00000000-0005-0000-0000-0000980C0000}"/>
    <cellStyle name="Accent2 45" xfId="4715" xr:uid="{00000000-0005-0000-0000-0000990C0000}"/>
    <cellStyle name="Accent2 46" xfId="4716" xr:uid="{00000000-0005-0000-0000-00009A0C0000}"/>
    <cellStyle name="Accent2 47" xfId="4717" xr:uid="{00000000-0005-0000-0000-00009B0C0000}"/>
    <cellStyle name="Accent2 48" xfId="4718" xr:uid="{00000000-0005-0000-0000-00009C0C0000}"/>
    <cellStyle name="Accent2 49" xfId="4719" xr:uid="{00000000-0005-0000-0000-00009D0C0000}"/>
    <cellStyle name="Accent2 5" xfId="4720" xr:uid="{00000000-0005-0000-0000-00009E0C0000}"/>
    <cellStyle name="Accent2 50" xfId="4721" xr:uid="{00000000-0005-0000-0000-00009F0C0000}"/>
    <cellStyle name="Accent2 51" xfId="4722" xr:uid="{00000000-0005-0000-0000-0000A00C0000}"/>
    <cellStyle name="Accent2 52" xfId="4723" xr:uid="{00000000-0005-0000-0000-0000A10C0000}"/>
    <cellStyle name="Accent2 53" xfId="4724" xr:uid="{00000000-0005-0000-0000-0000A20C0000}"/>
    <cellStyle name="Accent2 54" xfId="4725" xr:uid="{00000000-0005-0000-0000-0000A30C0000}"/>
    <cellStyle name="Accent2 55" xfId="4726" xr:uid="{00000000-0005-0000-0000-0000A40C0000}"/>
    <cellStyle name="Accent2 56" xfId="4727" xr:uid="{00000000-0005-0000-0000-0000A50C0000}"/>
    <cellStyle name="Accent2 57" xfId="4728" xr:uid="{00000000-0005-0000-0000-0000A60C0000}"/>
    <cellStyle name="Accent2 6" xfId="4729" xr:uid="{00000000-0005-0000-0000-0000A70C0000}"/>
    <cellStyle name="Accent2 7" xfId="4730" xr:uid="{00000000-0005-0000-0000-0000A80C0000}"/>
    <cellStyle name="Accent2 8" xfId="4731" xr:uid="{00000000-0005-0000-0000-0000A90C0000}"/>
    <cellStyle name="Accent2 9" xfId="4732" xr:uid="{00000000-0005-0000-0000-0000AA0C0000}"/>
    <cellStyle name="Accent3" xfId="481" builtinId="37" customBuiltin="1"/>
    <cellStyle name="Accent3 10" xfId="4733" xr:uid="{00000000-0005-0000-0000-0000AC0C0000}"/>
    <cellStyle name="Accent3 11" xfId="4734" xr:uid="{00000000-0005-0000-0000-0000AD0C0000}"/>
    <cellStyle name="Accent3 12" xfId="4735" xr:uid="{00000000-0005-0000-0000-0000AE0C0000}"/>
    <cellStyle name="Accent3 13" xfId="4736" xr:uid="{00000000-0005-0000-0000-0000AF0C0000}"/>
    <cellStyle name="Accent3 14" xfId="4737" xr:uid="{00000000-0005-0000-0000-0000B00C0000}"/>
    <cellStyle name="Accent3 15" xfId="4738" xr:uid="{00000000-0005-0000-0000-0000B10C0000}"/>
    <cellStyle name="Accent3 16" xfId="4739" xr:uid="{00000000-0005-0000-0000-0000B20C0000}"/>
    <cellStyle name="Accent3 17" xfId="4740" xr:uid="{00000000-0005-0000-0000-0000B30C0000}"/>
    <cellStyle name="Accent3 18" xfId="4741" xr:uid="{00000000-0005-0000-0000-0000B40C0000}"/>
    <cellStyle name="Accent3 19" xfId="4742" xr:uid="{00000000-0005-0000-0000-0000B50C0000}"/>
    <cellStyle name="Accent3 2" xfId="482" xr:uid="{00000000-0005-0000-0000-0000B60C0000}"/>
    <cellStyle name="Accent3 2 2" xfId="4743" xr:uid="{00000000-0005-0000-0000-0000B70C0000}"/>
    <cellStyle name="Accent3 2 2 2" xfId="4744" xr:uid="{00000000-0005-0000-0000-0000B80C0000}"/>
    <cellStyle name="Accent3 2 3" xfId="4745" xr:uid="{00000000-0005-0000-0000-0000B90C0000}"/>
    <cellStyle name="Accent3 2 4" xfId="4746" xr:uid="{00000000-0005-0000-0000-0000BA0C0000}"/>
    <cellStyle name="Accent3 2 5" xfId="4747" xr:uid="{00000000-0005-0000-0000-0000BB0C0000}"/>
    <cellStyle name="Accent3 20" xfId="4748" xr:uid="{00000000-0005-0000-0000-0000BC0C0000}"/>
    <cellStyle name="Accent3 21" xfId="4749" xr:uid="{00000000-0005-0000-0000-0000BD0C0000}"/>
    <cellStyle name="Accent3 22" xfId="4750" xr:uid="{00000000-0005-0000-0000-0000BE0C0000}"/>
    <cellStyle name="Accent3 23" xfId="4751" xr:uid="{00000000-0005-0000-0000-0000BF0C0000}"/>
    <cellStyle name="Accent3 24" xfId="4752" xr:uid="{00000000-0005-0000-0000-0000C00C0000}"/>
    <cellStyle name="Accent3 25" xfId="4753" xr:uid="{00000000-0005-0000-0000-0000C10C0000}"/>
    <cellStyle name="Accent3 26" xfId="4754" xr:uid="{00000000-0005-0000-0000-0000C20C0000}"/>
    <cellStyle name="Accent3 27" xfId="4755" xr:uid="{00000000-0005-0000-0000-0000C30C0000}"/>
    <cellStyle name="Accent3 28" xfId="4756" xr:uid="{00000000-0005-0000-0000-0000C40C0000}"/>
    <cellStyle name="Accent3 29" xfId="4757" xr:uid="{00000000-0005-0000-0000-0000C50C0000}"/>
    <cellStyle name="Accent3 3" xfId="4758" xr:uid="{00000000-0005-0000-0000-0000C60C0000}"/>
    <cellStyle name="Accent3 3 2" xfId="47284" xr:uid="{00000000-0005-0000-0000-0000C70C0000}"/>
    <cellStyle name="Accent3 30" xfId="4759" xr:uid="{00000000-0005-0000-0000-0000C80C0000}"/>
    <cellStyle name="Accent3 31" xfId="4760" xr:uid="{00000000-0005-0000-0000-0000C90C0000}"/>
    <cellStyle name="Accent3 32" xfId="4761" xr:uid="{00000000-0005-0000-0000-0000CA0C0000}"/>
    <cellStyle name="Accent3 33" xfId="4762" xr:uid="{00000000-0005-0000-0000-0000CB0C0000}"/>
    <cellStyle name="Accent3 34" xfId="4763" xr:uid="{00000000-0005-0000-0000-0000CC0C0000}"/>
    <cellStyle name="Accent3 35" xfId="4764" xr:uid="{00000000-0005-0000-0000-0000CD0C0000}"/>
    <cellStyle name="Accent3 36" xfId="4765" xr:uid="{00000000-0005-0000-0000-0000CE0C0000}"/>
    <cellStyle name="Accent3 37" xfId="4766" xr:uid="{00000000-0005-0000-0000-0000CF0C0000}"/>
    <cellStyle name="Accent3 38" xfId="4767" xr:uid="{00000000-0005-0000-0000-0000D00C0000}"/>
    <cellStyle name="Accent3 39" xfId="4768" xr:uid="{00000000-0005-0000-0000-0000D10C0000}"/>
    <cellStyle name="Accent3 4" xfId="4769" xr:uid="{00000000-0005-0000-0000-0000D20C0000}"/>
    <cellStyle name="Accent3 4 2" xfId="47251" xr:uid="{00000000-0005-0000-0000-0000D30C0000}"/>
    <cellStyle name="Accent3 40" xfId="4770" xr:uid="{00000000-0005-0000-0000-0000D40C0000}"/>
    <cellStyle name="Accent3 41" xfId="4771" xr:uid="{00000000-0005-0000-0000-0000D50C0000}"/>
    <cellStyle name="Accent3 42" xfId="4772" xr:uid="{00000000-0005-0000-0000-0000D60C0000}"/>
    <cellStyle name="Accent3 43" xfId="4773" xr:uid="{00000000-0005-0000-0000-0000D70C0000}"/>
    <cellStyle name="Accent3 44" xfId="4774" xr:uid="{00000000-0005-0000-0000-0000D80C0000}"/>
    <cellStyle name="Accent3 45" xfId="4775" xr:uid="{00000000-0005-0000-0000-0000D90C0000}"/>
    <cellStyle name="Accent3 46" xfId="4776" xr:uid="{00000000-0005-0000-0000-0000DA0C0000}"/>
    <cellStyle name="Accent3 47" xfId="4777" xr:uid="{00000000-0005-0000-0000-0000DB0C0000}"/>
    <cellStyle name="Accent3 48" xfId="4778" xr:uid="{00000000-0005-0000-0000-0000DC0C0000}"/>
    <cellStyle name="Accent3 49" xfId="4779" xr:uid="{00000000-0005-0000-0000-0000DD0C0000}"/>
    <cellStyle name="Accent3 5" xfId="4780" xr:uid="{00000000-0005-0000-0000-0000DE0C0000}"/>
    <cellStyle name="Accent3 50" xfId="4781" xr:uid="{00000000-0005-0000-0000-0000DF0C0000}"/>
    <cellStyle name="Accent3 51" xfId="4782" xr:uid="{00000000-0005-0000-0000-0000E00C0000}"/>
    <cellStyle name="Accent3 52" xfId="4783" xr:uid="{00000000-0005-0000-0000-0000E10C0000}"/>
    <cellStyle name="Accent3 53" xfId="4784" xr:uid="{00000000-0005-0000-0000-0000E20C0000}"/>
    <cellStyle name="Accent3 54" xfId="4785" xr:uid="{00000000-0005-0000-0000-0000E30C0000}"/>
    <cellStyle name="Accent3 55" xfId="4786" xr:uid="{00000000-0005-0000-0000-0000E40C0000}"/>
    <cellStyle name="Accent3 56" xfId="4787" xr:uid="{00000000-0005-0000-0000-0000E50C0000}"/>
    <cellStyle name="Accent3 57" xfId="4788" xr:uid="{00000000-0005-0000-0000-0000E60C0000}"/>
    <cellStyle name="Accent3 6" xfId="4789" xr:uid="{00000000-0005-0000-0000-0000E70C0000}"/>
    <cellStyle name="Accent3 7" xfId="4790" xr:uid="{00000000-0005-0000-0000-0000E80C0000}"/>
    <cellStyle name="Accent3 8" xfId="4791" xr:uid="{00000000-0005-0000-0000-0000E90C0000}"/>
    <cellStyle name="Accent3 9" xfId="4792" xr:uid="{00000000-0005-0000-0000-0000EA0C0000}"/>
    <cellStyle name="Accent4" xfId="483" builtinId="41" customBuiltin="1"/>
    <cellStyle name="Accent4 10" xfId="4793" xr:uid="{00000000-0005-0000-0000-0000EC0C0000}"/>
    <cellStyle name="Accent4 11" xfId="4794" xr:uid="{00000000-0005-0000-0000-0000ED0C0000}"/>
    <cellStyle name="Accent4 12" xfId="4795" xr:uid="{00000000-0005-0000-0000-0000EE0C0000}"/>
    <cellStyle name="Accent4 13" xfId="4796" xr:uid="{00000000-0005-0000-0000-0000EF0C0000}"/>
    <cellStyle name="Accent4 14" xfId="4797" xr:uid="{00000000-0005-0000-0000-0000F00C0000}"/>
    <cellStyle name="Accent4 15" xfId="4798" xr:uid="{00000000-0005-0000-0000-0000F10C0000}"/>
    <cellStyle name="Accent4 16" xfId="4799" xr:uid="{00000000-0005-0000-0000-0000F20C0000}"/>
    <cellStyle name="Accent4 17" xfId="4800" xr:uid="{00000000-0005-0000-0000-0000F30C0000}"/>
    <cellStyle name="Accent4 18" xfId="4801" xr:uid="{00000000-0005-0000-0000-0000F40C0000}"/>
    <cellStyle name="Accent4 19" xfId="4802" xr:uid="{00000000-0005-0000-0000-0000F50C0000}"/>
    <cellStyle name="Accent4 2" xfId="484" xr:uid="{00000000-0005-0000-0000-0000F60C0000}"/>
    <cellStyle name="Accent4 2 2" xfId="4803" xr:uid="{00000000-0005-0000-0000-0000F70C0000}"/>
    <cellStyle name="Accent4 2 2 2" xfId="4804" xr:uid="{00000000-0005-0000-0000-0000F80C0000}"/>
    <cellStyle name="Accent4 2 3" xfId="4805" xr:uid="{00000000-0005-0000-0000-0000F90C0000}"/>
    <cellStyle name="Accent4 2 4" xfId="4806" xr:uid="{00000000-0005-0000-0000-0000FA0C0000}"/>
    <cellStyle name="Accent4 2 5" xfId="4807" xr:uid="{00000000-0005-0000-0000-0000FB0C0000}"/>
    <cellStyle name="Accent4 20" xfId="4808" xr:uid="{00000000-0005-0000-0000-0000FC0C0000}"/>
    <cellStyle name="Accent4 21" xfId="4809" xr:uid="{00000000-0005-0000-0000-0000FD0C0000}"/>
    <cellStyle name="Accent4 22" xfId="4810" xr:uid="{00000000-0005-0000-0000-0000FE0C0000}"/>
    <cellStyle name="Accent4 23" xfId="4811" xr:uid="{00000000-0005-0000-0000-0000FF0C0000}"/>
    <cellStyle name="Accent4 24" xfId="4812" xr:uid="{00000000-0005-0000-0000-0000000D0000}"/>
    <cellStyle name="Accent4 25" xfId="4813" xr:uid="{00000000-0005-0000-0000-0000010D0000}"/>
    <cellStyle name="Accent4 26" xfId="4814" xr:uid="{00000000-0005-0000-0000-0000020D0000}"/>
    <cellStyle name="Accent4 27" xfId="4815" xr:uid="{00000000-0005-0000-0000-0000030D0000}"/>
    <cellStyle name="Accent4 28" xfId="4816" xr:uid="{00000000-0005-0000-0000-0000040D0000}"/>
    <cellStyle name="Accent4 29" xfId="4817" xr:uid="{00000000-0005-0000-0000-0000050D0000}"/>
    <cellStyle name="Accent4 3" xfId="4818" xr:uid="{00000000-0005-0000-0000-0000060D0000}"/>
    <cellStyle name="Accent4 3 2" xfId="47288" xr:uid="{00000000-0005-0000-0000-0000070D0000}"/>
    <cellStyle name="Accent4 30" xfId="4819" xr:uid="{00000000-0005-0000-0000-0000080D0000}"/>
    <cellStyle name="Accent4 31" xfId="4820" xr:uid="{00000000-0005-0000-0000-0000090D0000}"/>
    <cellStyle name="Accent4 32" xfId="4821" xr:uid="{00000000-0005-0000-0000-00000A0D0000}"/>
    <cellStyle name="Accent4 33" xfId="4822" xr:uid="{00000000-0005-0000-0000-00000B0D0000}"/>
    <cellStyle name="Accent4 34" xfId="4823" xr:uid="{00000000-0005-0000-0000-00000C0D0000}"/>
    <cellStyle name="Accent4 35" xfId="4824" xr:uid="{00000000-0005-0000-0000-00000D0D0000}"/>
    <cellStyle name="Accent4 36" xfId="4825" xr:uid="{00000000-0005-0000-0000-00000E0D0000}"/>
    <cellStyle name="Accent4 37" xfId="4826" xr:uid="{00000000-0005-0000-0000-00000F0D0000}"/>
    <cellStyle name="Accent4 38" xfId="4827" xr:uid="{00000000-0005-0000-0000-0000100D0000}"/>
    <cellStyle name="Accent4 39" xfId="4828" xr:uid="{00000000-0005-0000-0000-0000110D0000}"/>
    <cellStyle name="Accent4 4" xfId="4829" xr:uid="{00000000-0005-0000-0000-0000120D0000}"/>
    <cellStyle name="Accent4 4 2" xfId="47253" xr:uid="{00000000-0005-0000-0000-0000130D0000}"/>
    <cellStyle name="Accent4 40" xfId="4830" xr:uid="{00000000-0005-0000-0000-0000140D0000}"/>
    <cellStyle name="Accent4 41" xfId="4831" xr:uid="{00000000-0005-0000-0000-0000150D0000}"/>
    <cellStyle name="Accent4 42" xfId="4832" xr:uid="{00000000-0005-0000-0000-0000160D0000}"/>
    <cellStyle name="Accent4 43" xfId="4833" xr:uid="{00000000-0005-0000-0000-0000170D0000}"/>
    <cellStyle name="Accent4 44" xfId="4834" xr:uid="{00000000-0005-0000-0000-0000180D0000}"/>
    <cellStyle name="Accent4 45" xfId="4835" xr:uid="{00000000-0005-0000-0000-0000190D0000}"/>
    <cellStyle name="Accent4 46" xfId="4836" xr:uid="{00000000-0005-0000-0000-00001A0D0000}"/>
    <cellStyle name="Accent4 47" xfId="4837" xr:uid="{00000000-0005-0000-0000-00001B0D0000}"/>
    <cellStyle name="Accent4 48" xfId="4838" xr:uid="{00000000-0005-0000-0000-00001C0D0000}"/>
    <cellStyle name="Accent4 49" xfId="4839" xr:uid="{00000000-0005-0000-0000-00001D0D0000}"/>
    <cellStyle name="Accent4 5" xfId="4840" xr:uid="{00000000-0005-0000-0000-00001E0D0000}"/>
    <cellStyle name="Accent4 50" xfId="4841" xr:uid="{00000000-0005-0000-0000-00001F0D0000}"/>
    <cellStyle name="Accent4 51" xfId="4842" xr:uid="{00000000-0005-0000-0000-0000200D0000}"/>
    <cellStyle name="Accent4 52" xfId="4843" xr:uid="{00000000-0005-0000-0000-0000210D0000}"/>
    <cellStyle name="Accent4 53" xfId="4844" xr:uid="{00000000-0005-0000-0000-0000220D0000}"/>
    <cellStyle name="Accent4 54" xfId="4845" xr:uid="{00000000-0005-0000-0000-0000230D0000}"/>
    <cellStyle name="Accent4 55" xfId="4846" xr:uid="{00000000-0005-0000-0000-0000240D0000}"/>
    <cellStyle name="Accent4 56" xfId="4847" xr:uid="{00000000-0005-0000-0000-0000250D0000}"/>
    <cellStyle name="Accent4 57" xfId="4848" xr:uid="{00000000-0005-0000-0000-0000260D0000}"/>
    <cellStyle name="Accent4 6" xfId="4849" xr:uid="{00000000-0005-0000-0000-0000270D0000}"/>
    <cellStyle name="Accent4 7" xfId="4850" xr:uid="{00000000-0005-0000-0000-0000280D0000}"/>
    <cellStyle name="Accent4 8" xfId="4851" xr:uid="{00000000-0005-0000-0000-0000290D0000}"/>
    <cellStyle name="Accent4 9" xfId="4852" xr:uid="{00000000-0005-0000-0000-00002A0D0000}"/>
    <cellStyle name="Accent5" xfId="485" builtinId="45" customBuiltin="1"/>
    <cellStyle name="Accent5 10" xfId="4853" xr:uid="{00000000-0005-0000-0000-00002C0D0000}"/>
    <cellStyle name="Accent5 11" xfId="4854" xr:uid="{00000000-0005-0000-0000-00002D0D0000}"/>
    <cellStyle name="Accent5 12" xfId="4855" xr:uid="{00000000-0005-0000-0000-00002E0D0000}"/>
    <cellStyle name="Accent5 13" xfId="4856" xr:uid="{00000000-0005-0000-0000-00002F0D0000}"/>
    <cellStyle name="Accent5 14" xfId="4857" xr:uid="{00000000-0005-0000-0000-0000300D0000}"/>
    <cellStyle name="Accent5 15" xfId="4858" xr:uid="{00000000-0005-0000-0000-0000310D0000}"/>
    <cellStyle name="Accent5 16" xfId="4859" xr:uid="{00000000-0005-0000-0000-0000320D0000}"/>
    <cellStyle name="Accent5 17" xfId="4860" xr:uid="{00000000-0005-0000-0000-0000330D0000}"/>
    <cellStyle name="Accent5 18" xfId="4861" xr:uid="{00000000-0005-0000-0000-0000340D0000}"/>
    <cellStyle name="Accent5 19" xfId="4862" xr:uid="{00000000-0005-0000-0000-0000350D0000}"/>
    <cellStyle name="Accent5 2" xfId="486" xr:uid="{00000000-0005-0000-0000-0000360D0000}"/>
    <cellStyle name="Accent5 2 2" xfId="4863" xr:uid="{00000000-0005-0000-0000-0000370D0000}"/>
    <cellStyle name="Accent5 2 2 2" xfId="4864" xr:uid="{00000000-0005-0000-0000-0000380D0000}"/>
    <cellStyle name="Accent5 2 3" xfId="4865" xr:uid="{00000000-0005-0000-0000-0000390D0000}"/>
    <cellStyle name="Accent5 2 4" xfId="4866" xr:uid="{00000000-0005-0000-0000-00003A0D0000}"/>
    <cellStyle name="Accent5 2 5" xfId="4867" xr:uid="{00000000-0005-0000-0000-00003B0D0000}"/>
    <cellStyle name="Accent5 20" xfId="4868" xr:uid="{00000000-0005-0000-0000-00003C0D0000}"/>
    <cellStyle name="Accent5 21" xfId="4869" xr:uid="{00000000-0005-0000-0000-00003D0D0000}"/>
    <cellStyle name="Accent5 22" xfId="4870" xr:uid="{00000000-0005-0000-0000-00003E0D0000}"/>
    <cellStyle name="Accent5 23" xfId="4871" xr:uid="{00000000-0005-0000-0000-00003F0D0000}"/>
    <cellStyle name="Accent5 24" xfId="4872" xr:uid="{00000000-0005-0000-0000-0000400D0000}"/>
    <cellStyle name="Accent5 25" xfId="4873" xr:uid="{00000000-0005-0000-0000-0000410D0000}"/>
    <cellStyle name="Accent5 26" xfId="4874" xr:uid="{00000000-0005-0000-0000-0000420D0000}"/>
    <cellStyle name="Accent5 27" xfId="4875" xr:uid="{00000000-0005-0000-0000-0000430D0000}"/>
    <cellStyle name="Accent5 28" xfId="4876" xr:uid="{00000000-0005-0000-0000-0000440D0000}"/>
    <cellStyle name="Accent5 29" xfId="4877" xr:uid="{00000000-0005-0000-0000-0000450D0000}"/>
    <cellStyle name="Accent5 3" xfId="4878" xr:uid="{00000000-0005-0000-0000-0000460D0000}"/>
    <cellStyle name="Accent5 3 2" xfId="47292" xr:uid="{00000000-0005-0000-0000-0000470D0000}"/>
    <cellStyle name="Accent5 30" xfId="4879" xr:uid="{00000000-0005-0000-0000-0000480D0000}"/>
    <cellStyle name="Accent5 31" xfId="4880" xr:uid="{00000000-0005-0000-0000-0000490D0000}"/>
    <cellStyle name="Accent5 32" xfId="4881" xr:uid="{00000000-0005-0000-0000-00004A0D0000}"/>
    <cellStyle name="Accent5 33" xfId="4882" xr:uid="{00000000-0005-0000-0000-00004B0D0000}"/>
    <cellStyle name="Accent5 34" xfId="4883" xr:uid="{00000000-0005-0000-0000-00004C0D0000}"/>
    <cellStyle name="Accent5 35" xfId="4884" xr:uid="{00000000-0005-0000-0000-00004D0D0000}"/>
    <cellStyle name="Accent5 36" xfId="4885" xr:uid="{00000000-0005-0000-0000-00004E0D0000}"/>
    <cellStyle name="Accent5 37" xfId="4886" xr:uid="{00000000-0005-0000-0000-00004F0D0000}"/>
    <cellStyle name="Accent5 38" xfId="4887" xr:uid="{00000000-0005-0000-0000-0000500D0000}"/>
    <cellStyle name="Accent5 39" xfId="4888" xr:uid="{00000000-0005-0000-0000-0000510D0000}"/>
    <cellStyle name="Accent5 4" xfId="4889" xr:uid="{00000000-0005-0000-0000-0000520D0000}"/>
    <cellStyle name="Accent5 4 2" xfId="47255" xr:uid="{00000000-0005-0000-0000-0000530D0000}"/>
    <cellStyle name="Accent5 40" xfId="4890" xr:uid="{00000000-0005-0000-0000-0000540D0000}"/>
    <cellStyle name="Accent5 41" xfId="4891" xr:uid="{00000000-0005-0000-0000-0000550D0000}"/>
    <cellStyle name="Accent5 42" xfId="4892" xr:uid="{00000000-0005-0000-0000-0000560D0000}"/>
    <cellStyle name="Accent5 43" xfId="4893" xr:uid="{00000000-0005-0000-0000-0000570D0000}"/>
    <cellStyle name="Accent5 44" xfId="4894" xr:uid="{00000000-0005-0000-0000-0000580D0000}"/>
    <cellStyle name="Accent5 45" xfId="4895" xr:uid="{00000000-0005-0000-0000-0000590D0000}"/>
    <cellStyle name="Accent5 46" xfId="4896" xr:uid="{00000000-0005-0000-0000-00005A0D0000}"/>
    <cellStyle name="Accent5 47" xfId="4897" xr:uid="{00000000-0005-0000-0000-00005B0D0000}"/>
    <cellStyle name="Accent5 48" xfId="4898" xr:uid="{00000000-0005-0000-0000-00005C0D0000}"/>
    <cellStyle name="Accent5 49" xfId="4899" xr:uid="{00000000-0005-0000-0000-00005D0D0000}"/>
    <cellStyle name="Accent5 5" xfId="4900" xr:uid="{00000000-0005-0000-0000-00005E0D0000}"/>
    <cellStyle name="Accent5 50" xfId="4901" xr:uid="{00000000-0005-0000-0000-00005F0D0000}"/>
    <cellStyle name="Accent5 51" xfId="4902" xr:uid="{00000000-0005-0000-0000-0000600D0000}"/>
    <cellStyle name="Accent5 52" xfId="4903" xr:uid="{00000000-0005-0000-0000-0000610D0000}"/>
    <cellStyle name="Accent5 53" xfId="4904" xr:uid="{00000000-0005-0000-0000-0000620D0000}"/>
    <cellStyle name="Accent5 54" xfId="4905" xr:uid="{00000000-0005-0000-0000-0000630D0000}"/>
    <cellStyle name="Accent5 55" xfId="4906" xr:uid="{00000000-0005-0000-0000-0000640D0000}"/>
    <cellStyle name="Accent5 56" xfId="4907" xr:uid="{00000000-0005-0000-0000-0000650D0000}"/>
    <cellStyle name="Accent5 57" xfId="4908" xr:uid="{00000000-0005-0000-0000-0000660D0000}"/>
    <cellStyle name="Accent5 6" xfId="4909" xr:uid="{00000000-0005-0000-0000-0000670D0000}"/>
    <cellStyle name="Accent5 7" xfId="4910" xr:uid="{00000000-0005-0000-0000-0000680D0000}"/>
    <cellStyle name="Accent5 8" xfId="4911" xr:uid="{00000000-0005-0000-0000-0000690D0000}"/>
    <cellStyle name="Accent5 9" xfId="4912" xr:uid="{00000000-0005-0000-0000-00006A0D0000}"/>
    <cellStyle name="Accent6" xfId="487" builtinId="49" customBuiltin="1"/>
    <cellStyle name="Accent6 10" xfId="4913" xr:uid="{00000000-0005-0000-0000-00006C0D0000}"/>
    <cellStyle name="Accent6 11" xfId="4914" xr:uid="{00000000-0005-0000-0000-00006D0D0000}"/>
    <cellStyle name="Accent6 12" xfId="4915" xr:uid="{00000000-0005-0000-0000-00006E0D0000}"/>
    <cellStyle name="Accent6 13" xfId="4916" xr:uid="{00000000-0005-0000-0000-00006F0D0000}"/>
    <cellStyle name="Accent6 14" xfId="4917" xr:uid="{00000000-0005-0000-0000-0000700D0000}"/>
    <cellStyle name="Accent6 15" xfId="4918" xr:uid="{00000000-0005-0000-0000-0000710D0000}"/>
    <cellStyle name="Accent6 16" xfId="4919" xr:uid="{00000000-0005-0000-0000-0000720D0000}"/>
    <cellStyle name="Accent6 17" xfId="4920" xr:uid="{00000000-0005-0000-0000-0000730D0000}"/>
    <cellStyle name="Accent6 18" xfId="4921" xr:uid="{00000000-0005-0000-0000-0000740D0000}"/>
    <cellStyle name="Accent6 19" xfId="4922" xr:uid="{00000000-0005-0000-0000-0000750D0000}"/>
    <cellStyle name="Accent6 2" xfId="488" xr:uid="{00000000-0005-0000-0000-0000760D0000}"/>
    <cellStyle name="Accent6 2 2" xfId="4923" xr:uid="{00000000-0005-0000-0000-0000770D0000}"/>
    <cellStyle name="Accent6 2 2 2" xfId="4924" xr:uid="{00000000-0005-0000-0000-0000780D0000}"/>
    <cellStyle name="Accent6 2 3" xfId="4925" xr:uid="{00000000-0005-0000-0000-0000790D0000}"/>
    <cellStyle name="Accent6 2 4" xfId="4926" xr:uid="{00000000-0005-0000-0000-00007A0D0000}"/>
    <cellStyle name="Accent6 2 5" xfId="4927" xr:uid="{00000000-0005-0000-0000-00007B0D0000}"/>
    <cellStyle name="Accent6 20" xfId="4928" xr:uid="{00000000-0005-0000-0000-00007C0D0000}"/>
    <cellStyle name="Accent6 21" xfId="4929" xr:uid="{00000000-0005-0000-0000-00007D0D0000}"/>
    <cellStyle name="Accent6 22" xfId="4930" xr:uid="{00000000-0005-0000-0000-00007E0D0000}"/>
    <cellStyle name="Accent6 23" xfId="4931" xr:uid="{00000000-0005-0000-0000-00007F0D0000}"/>
    <cellStyle name="Accent6 24" xfId="4932" xr:uid="{00000000-0005-0000-0000-0000800D0000}"/>
    <cellStyle name="Accent6 25" xfId="4933" xr:uid="{00000000-0005-0000-0000-0000810D0000}"/>
    <cellStyle name="Accent6 26" xfId="4934" xr:uid="{00000000-0005-0000-0000-0000820D0000}"/>
    <cellStyle name="Accent6 27" xfId="4935" xr:uid="{00000000-0005-0000-0000-0000830D0000}"/>
    <cellStyle name="Accent6 28" xfId="4936" xr:uid="{00000000-0005-0000-0000-0000840D0000}"/>
    <cellStyle name="Accent6 29" xfId="4937" xr:uid="{00000000-0005-0000-0000-0000850D0000}"/>
    <cellStyle name="Accent6 3" xfId="4938" xr:uid="{00000000-0005-0000-0000-0000860D0000}"/>
    <cellStyle name="Accent6 3 2" xfId="47296" xr:uid="{00000000-0005-0000-0000-0000870D0000}"/>
    <cellStyle name="Accent6 30" xfId="4939" xr:uid="{00000000-0005-0000-0000-0000880D0000}"/>
    <cellStyle name="Accent6 31" xfId="4940" xr:uid="{00000000-0005-0000-0000-0000890D0000}"/>
    <cellStyle name="Accent6 32" xfId="4941" xr:uid="{00000000-0005-0000-0000-00008A0D0000}"/>
    <cellStyle name="Accent6 33" xfId="4942" xr:uid="{00000000-0005-0000-0000-00008B0D0000}"/>
    <cellStyle name="Accent6 34" xfId="4943" xr:uid="{00000000-0005-0000-0000-00008C0D0000}"/>
    <cellStyle name="Accent6 35" xfId="4944" xr:uid="{00000000-0005-0000-0000-00008D0D0000}"/>
    <cellStyle name="Accent6 36" xfId="4945" xr:uid="{00000000-0005-0000-0000-00008E0D0000}"/>
    <cellStyle name="Accent6 37" xfId="4946" xr:uid="{00000000-0005-0000-0000-00008F0D0000}"/>
    <cellStyle name="Accent6 38" xfId="4947" xr:uid="{00000000-0005-0000-0000-0000900D0000}"/>
    <cellStyle name="Accent6 39" xfId="4948" xr:uid="{00000000-0005-0000-0000-0000910D0000}"/>
    <cellStyle name="Accent6 4" xfId="4949" xr:uid="{00000000-0005-0000-0000-0000920D0000}"/>
    <cellStyle name="Accent6 4 2" xfId="47257" xr:uid="{00000000-0005-0000-0000-0000930D0000}"/>
    <cellStyle name="Accent6 40" xfId="4950" xr:uid="{00000000-0005-0000-0000-0000940D0000}"/>
    <cellStyle name="Accent6 41" xfId="4951" xr:uid="{00000000-0005-0000-0000-0000950D0000}"/>
    <cellStyle name="Accent6 42" xfId="4952" xr:uid="{00000000-0005-0000-0000-0000960D0000}"/>
    <cellStyle name="Accent6 43" xfId="4953" xr:uid="{00000000-0005-0000-0000-0000970D0000}"/>
    <cellStyle name="Accent6 44" xfId="4954" xr:uid="{00000000-0005-0000-0000-0000980D0000}"/>
    <cellStyle name="Accent6 45" xfId="4955" xr:uid="{00000000-0005-0000-0000-0000990D0000}"/>
    <cellStyle name="Accent6 46" xfId="4956" xr:uid="{00000000-0005-0000-0000-00009A0D0000}"/>
    <cellStyle name="Accent6 47" xfId="4957" xr:uid="{00000000-0005-0000-0000-00009B0D0000}"/>
    <cellStyle name="Accent6 48" xfId="4958" xr:uid="{00000000-0005-0000-0000-00009C0D0000}"/>
    <cellStyle name="Accent6 49" xfId="4959" xr:uid="{00000000-0005-0000-0000-00009D0D0000}"/>
    <cellStyle name="Accent6 5" xfId="4960" xr:uid="{00000000-0005-0000-0000-00009E0D0000}"/>
    <cellStyle name="Accent6 50" xfId="4961" xr:uid="{00000000-0005-0000-0000-00009F0D0000}"/>
    <cellStyle name="Accent6 51" xfId="4962" xr:uid="{00000000-0005-0000-0000-0000A00D0000}"/>
    <cellStyle name="Accent6 52" xfId="4963" xr:uid="{00000000-0005-0000-0000-0000A10D0000}"/>
    <cellStyle name="Accent6 53" xfId="4964" xr:uid="{00000000-0005-0000-0000-0000A20D0000}"/>
    <cellStyle name="Accent6 54" xfId="4965" xr:uid="{00000000-0005-0000-0000-0000A30D0000}"/>
    <cellStyle name="Accent6 55" xfId="4966" xr:uid="{00000000-0005-0000-0000-0000A40D0000}"/>
    <cellStyle name="Accent6 56" xfId="4967" xr:uid="{00000000-0005-0000-0000-0000A50D0000}"/>
    <cellStyle name="Accent6 57" xfId="4968" xr:uid="{00000000-0005-0000-0000-0000A60D0000}"/>
    <cellStyle name="Accent6 6" xfId="4969" xr:uid="{00000000-0005-0000-0000-0000A70D0000}"/>
    <cellStyle name="Accent6 7" xfId="4970" xr:uid="{00000000-0005-0000-0000-0000A80D0000}"/>
    <cellStyle name="Accent6 8" xfId="4971" xr:uid="{00000000-0005-0000-0000-0000A90D0000}"/>
    <cellStyle name="Accent6 9" xfId="4972" xr:uid="{00000000-0005-0000-0000-0000AA0D0000}"/>
    <cellStyle name="Akcent 1 10" xfId="4973" xr:uid="{00000000-0005-0000-0000-0000AB0D0000}"/>
    <cellStyle name="Akcent 1 11" xfId="4974" xr:uid="{00000000-0005-0000-0000-0000AC0D0000}"/>
    <cellStyle name="Akcent 1 12" xfId="4975" xr:uid="{00000000-0005-0000-0000-0000AD0D0000}"/>
    <cellStyle name="Akcent 1 13" xfId="4976" xr:uid="{00000000-0005-0000-0000-0000AE0D0000}"/>
    <cellStyle name="Akcent 1 14" xfId="4977" xr:uid="{00000000-0005-0000-0000-0000AF0D0000}"/>
    <cellStyle name="Akcent 1 15" xfId="4978" xr:uid="{00000000-0005-0000-0000-0000B00D0000}"/>
    <cellStyle name="Akcent 1 16" xfId="4979" xr:uid="{00000000-0005-0000-0000-0000B10D0000}"/>
    <cellStyle name="Akcent 1 17" xfId="4980" xr:uid="{00000000-0005-0000-0000-0000B20D0000}"/>
    <cellStyle name="Akcent 1 18" xfId="4981" xr:uid="{00000000-0005-0000-0000-0000B30D0000}"/>
    <cellStyle name="Akcent 1 19" xfId="4982" xr:uid="{00000000-0005-0000-0000-0000B40D0000}"/>
    <cellStyle name="Akcent 1 2" xfId="489" xr:uid="{00000000-0005-0000-0000-0000B50D0000}"/>
    <cellStyle name="Akcent 1 2 10" xfId="10590" xr:uid="{00000000-0005-0000-0000-0000B60D0000}"/>
    <cellStyle name="Akcent 1 2 2" xfId="4983" xr:uid="{00000000-0005-0000-0000-0000B70D0000}"/>
    <cellStyle name="Akcent 1 2 3" xfId="4984" xr:uid="{00000000-0005-0000-0000-0000B80D0000}"/>
    <cellStyle name="Akcent 1 2 4" xfId="4985" xr:uid="{00000000-0005-0000-0000-0000B90D0000}"/>
    <cellStyle name="Akcent 1 2 5" xfId="4986" xr:uid="{00000000-0005-0000-0000-0000BA0D0000}"/>
    <cellStyle name="Akcent 1 2 6" xfId="4987" xr:uid="{00000000-0005-0000-0000-0000BB0D0000}"/>
    <cellStyle name="Akcent 1 2 7" xfId="4988" xr:uid="{00000000-0005-0000-0000-0000BC0D0000}"/>
    <cellStyle name="Akcent 1 2 8" xfId="4989" xr:uid="{00000000-0005-0000-0000-0000BD0D0000}"/>
    <cellStyle name="Akcent 1 2 9" xfId="10908" xr:uid="{00000000-0005-0000-0000-0000BE0D0000}"/>
    <cellStyle name="Akcent 1 20" xfId="4990" xr:uid="{00000000-0005-0000-0000-0000BF0D0000}"/>
    <cellStyle name="Akcent 1 21" xfId="4991" xr:uid="{00000000-0005-0000-0000-0000C00D0000}"/>
    <cellStyle name="Akcent 1 22" xfId="4992" xr:uid="{00000000-0005-0000-0000-0000C10D0000}"/>
    <cellStyle name="Akcent 1 23" xfId="4993" xr:uid="{00000000-0005-0000-0000-0000C20D0000}"/>
    <cellStyle name="Akcent 1 24" xfId="4994" xr:uid="{00000000-0005-0000-0000-0000C30D0000}"/>
    <cellStyle name="Akcent 1 25" xfId="4995" xr:uid="{00000000-0005-0000-0000-0000C40D0000}"/>
    <cellStyle name="Akcent 1 26" xfId="4996" xr:uid="{00000000-0005-0000-0000-0000C50D0000}"/>
    <cellStyle name="Akcent 1 27" xfId="4997" xr:uid="{00000000-0005-0000-0000-0000C60D0000}"/>
    <cellStyle name="Akcent 1 28" xfId="4998" xr:uid="{00000000-0005-0000-0000-0000C70D0000}"/>
    <cellStyle name="Akcent 1 29" xfId="4999" xr:uid="{00000000-0005-0000-0000-0000C80D0000}"/>
    <cellStyle name="Akcent 1 3" xfId="5000" xr:uid="{00000000-0005-0000-0000-0000C90D0000}"/>
    <cellStyle name="Akcent 1 3 2" xfId="11155" xr:uid="{00000000-0005-0000-0000-0000CA0D0000}"/>
    <cellStyle name="Akcent 1 3 3" xfId="10591" xr:uid="{00000000-0005-0000-0000-0000CB0D0000}"/>
    <cellStyle name="Akcent 1 30" xfId="5001" xr:uid="{00000000-0005-0000-0000-0000CC0D0000}"/>
    <cellStyle name="Akcent 1 31" xfId="5002" xr:uid="{00000000-0005-0000-0000-0000CD0D0000}"/>
    <cellStyle name="Akcent 1 32" xfId="5003" xr:uid="{00000000-0005-0000-0000-0000CE0D0000}"/>
    <cellStyle name="Akcent 1 33" xfId="5004" xr:uid="{00000000-0005-0000-0000-0000CF0D0000}"/>
    <cellStyle name="Akcent 1 34" xfId="5005" xr:uid="{00000000-0005-0000-0000-0000D00D0000}"/>
    <cellStyle name="Akcent 1 35" xfId="5006" xr:uid="{00000000-0005-0000-0000-0000D10D0000}"/>
    <cellStyle name="Akcent 1 36" xfId="5007" xr:uid="{00000000-0005-0000-0000-0000D20D0000}"/>
    <cellStyle name="Akcent 1 37" xfId="5008" xr:uid="{00000000-0005-0000-0000-0000D30D0000}"/>
    <cellStyle name="Akcent 1 38" xfId="5009" xr:uid="{00000000-0005-0000-0000-0000D40D0000}"/>
    <cellStyle name="Akcent 1 39" xfId="5010" xr:uid="{00000000-0005-0000-0000-0000D50D0000}"/>
    <cellStyle name="Akcent 1 4" xfId="5011" xr:uid="{00000000-0005-0000-0000-0000D60D0000}"/>
    <cellStyle name="Akcent 1 40" xfId="5012" xr:uid="{00000000-0005-0000-0000-0000D70D0000}"/>
    <cellStyle name="Akcent 1 41" xfId="5013" xr:uid="{00000000-0005-0000-0000-0000D80D0000}"/>
    <cellStyle name="Akcent 1 42" xfId="5014" xr:uid="{00000000-0005-0000-0000-0000D90D0000}"/>
    <cellStyle name="Akcent 1 43" xfId="5015" xr:uid="{00000000-0005-0000-0000-0000DA0D0000}"/>
    <cellStyle name="Akcent 1 44" xfId="5016" xr:uid="{00000000-0005-0000-0000-0000DB0D0000}"/>
    <cellStyle name="Akcent 1 45" xfId="5017" xr:uid="{00000000-0005-0000-0000-0000DC0D0000}"/>
    <cellStyle name="Akcent 1 46" xfId="5018" xr:uid="{00000000-0005-0000-0000-0000DD0D0000}"/>
    <cellStyle name="Akcent 1 47" xfId="5019" xr:uid="{00000000-0005-0000-0000-0000DE0D0000}"/>
    <cellStyle name="Akcent 1 48" xfId="5020" xr:uid="{00000000-0005-0000-0000-0000DF0D0000}"/>
    <cellStyle name="Akcent 1 49" xfId="5021" xr:uid="{00000000-0005-0000-0000-0000E00D0000}"/>
    <cellStyle name="Akcent 1 5" xfId="5022" xr:uid="{00000000-0005-0000-0000-0000E10D0000}"/>
    <cellStyle name="Akcent 1 50" xfId="5023" xr:uid="{00000000-0005-0000-0000-0000E20D0000}"/>
    <cellStyle name="Akcent 1 51" xfId="5024" xr:uid="{00000000-0005-0000-0000-0000E30D0000}"/>
    <cellStyle name="Akcent 1 52" xfId="5025" xr:uid="{00000000-0005-0000-0000-0000E40D0000}"/>
    <cellStyle name="Akcent 1 53" xfId="5026" xr:uid="{00000000-0005-0000-0000-0000E50D0000}"/>
    <cellStyle name="Akcent 1 54" xfId="5027" xr:uid="{00000000-0005-0000-0000-0000E60D0000}"/>
    <cellStyle name="Akcent 1 55" xfId="5028" xr:uid="{00000000-0005-0000-0000-0000E70D0000}"/>
    <cellStyle name="Akcent 1 56" xfId="5029" xr:uid="{00000000-0005-0000-0000-0000E80D0000}"/>
    <cellStyle name="Akcent 1 57" xfId="5030" xr:uid="{00000000-0005-0000-0000-0000E90D0000}"/>
    <cellStyle name="Akcent 1 58" xfId="5031" xr:uid="{00000000-0005-0000-0000-0000EA0D0000}"/>
    <cellStyle name="Akcent 1 59" xfId="5032" xr:uid="{00000000-0005-0000-0000-0000EB0D0000}"/>
    <cellStyle name="Akcent 1 6" xfId="5033" xr:uid="{00000000-0005-0000-0000-0000EC0D0000}"/>
    <cellStyle name="Akcent 1 7" xfId="5034" xr:uid="{00000000-0005-0000-0000-0000ED0D0000}"/>
    <cellStyle name="Akcent 1 8" xfId="5035" xr:uid="{00000000-0005-0000-0000-0000EE0D0000}"/>
    <cellStyle name="Akcent 1 9" xfId="5036" xr:uid="{00000000-0005-0000-0000-0000EF0D0000}"/>
    <cellStyle name="Akcent 2 10" xfId="5037" xr:uid="{00000000-0005-0000-0000-0000F00D0000}"/>
    <cellStyle name="Akcent 2 11" xfId="5038" xr:uid="{00000000-0005-0000-0000-0000F10D0000}"/>
    <cellStyle name="Akcent 2 12" xfId="5039" xr:uid="{00000000-0005-0000-0000-0000F20D0000}"/>
    <cellStyle name="Akcent 2 13" xfId="5040" xr:uid="{00000000-0005-0000-0000-0000F30D0000}"/>
    <cellStyle name="Akcent 2 14" xfId="5041" xr:uid="{00000000-0005-0000-0000-0000F40D0000}"/>
    <cellStyle name="Akcent 2 15" xfId="5042" xr:uid="{00000000-0005-0000-0000-0000F50D0000}"/>
    <cellStyle name="Akcent 2 16" xfId="5043" xr:uid="{00000000-0005-0000-0000-0000F60D0000}"/>
    <cellStyle name="Akcent 2 17" xfId="5044" xr:uid="{00000000-0005-0000-0000-0000F70D0000}"/>
    <cellStyle name="Akcent 2 18" xfId="5045" xr:uid="{00000000-0005-0000-0000-0000F80D0000}"/>
    <cellStyle name="Akcent 2 19" xfId="5046" xr:uid="{00000000-0005-0000-0000-0000F90D0000}"/>
    <cellStyle name="Akcent 2 2" xfId="490" xr:uid="{00000000-0005-0000-0000-0000FA0D0000}"/>
    <cellStyle name="Akcent 2 2 10" xfId="10592" xr:uid="{00000000-0005-0000-0000-0000FB0D0000}"/>
    <cellStyle name="Akcent 2 2 2" xfId="5047" xr:uid="{00000000-0005-0000-0000-0000FC0D0000}"/>
    <cellStyle name="Akcent 2 2 3" xfId="5048" xr:uid="{00000000-0005-0000-0000-0000FD0D0000}"/>
    <cellStyle name="Akcent 2 2 4" xfId="5049" xr:uid="{00000000-0005-0000-0000-0000FE0D0000}"/>
    <cellStyle name="Akcent 2 2 5" xfId="5050" xr:uid="{00000000-0005-0000-0000-0000FF0D0000}"/>
    <cellStyle name="Akcent 2 2 6" xfId="5051" xr:uid="{00000000-0005-0000-0000-0000000E0000}"/>
    <cellStyle name="Akcent 2 2 7" xfId="5052" xr:uid="{00000000-0005-0000-0000-0000010E0000}"/>
    <cellStyle name="Akcent 2 2 8" xfId="5053" xr:uid="{00000000-0005-0000-0000-0000020E0000}"/>
    <cellStyle name="Akcent 2 2 9" xfId="10907" xr:uid="{00000000-0005-0000-0000-0000030E0000}"/>
    <cellStyle name="Akcent 2 20" xfId="5054" xr:uid="{00000000-0005-0000-0000-0000040E0000}"/>
    <cellStyle name="Akcent 2 21" xfId="5055" xr:uid="{00000000-0005-0000-0000-0000050E0000}"/>
    <cellStyle name="Akcent 2 22" xfId="5056" xr:uid="{00000000-0005-0000-0000-0000060E0000}"/>
    <cellStyle name="Akcent 2 23" xfId="5057" xr:uid="{00000000-0005-0000-0000-0000070E0000}"/>
    <cellStyle name="Akcent 2 24" xfId="5058" xr:uid="{00000000-0005-0000-0000-0000080E0000}"/>
    <cellStyle name="Akcent 2 25" xfId="5059" xr:uid="{00000000-0005-0000-0000-0000090E0000}"/>
    <cellStyle name="Akcent 2 26" xfId="5060" xr:uid="{00000000-0005-0000-0000-00000A0E0000}"/>
    <cellStyle name="Akcent 2 27" xfId="5061" xr:uid="{00000000-0005-0000-0000-00000B0E0000}"/>
    <cellStyle name="Akcent 2 28" xfId="5062" xr:uid="{00000000-0005-0000-0000-00000C0E0000}"/>
    <cellStyle name="Akcent 2 29" xfId="5063" xr:uid="{00000000-0005-0000-0000-00000D0E0000}"/>
    <cellStyle name="Akcent 2 3" xfId="5064" xr:uid="{00000000-0005-0000-0000-00000E0E0000}"/>
    <cellStyle name="Akcent 2 3 2" xfId="11156" xr:uid="{00000000-0005-0000-0000-00000F0E0000}"/>
    <cellStyle name="Akcent 2 3 3" xfId="10593" xr:uid="{00000000-0005-0000-0000-0000100E0000}"/>
    <cellStyle name="Akcent 2 30" xfId="5065" xr:uid="{00000000-0005-0000-0000-0000110E0000}"/>
    <cellStyle name="Akcent 2 31" xfId="5066" xr:uid="{00000000-0005-0000-0000-0000120E0000}"/>
    <cellStyle name="Akcent 2 32" xfId="5067" xr:uid="{00000000-0005-0000-0000-0000130E0000}"/>
    <cellStyle name="Akcent 2 33" xfId="5068" xr:uid="{00000000-0005-0000-0000-0000140E0000}"/>
    <cellStyle name="Akcent 2 34" xfId="5069" xr:uid="{00000000-0005-0000-0000-0000150E0000}"/>
    <cellStyle name="Akcent 2 35" xfId="5070" xr:uid="{00000000-0005-0000-0000-0000160E0000}"/>
    <cellStyle name="Akcent 2 36" xfId="5071" xr:uid="{00000000-0005-0000-0000-0000170E0000}"/>
    <cellStyle name="Akcent 2 37" xfId="5072" xr:uid="{00000000-0005-0000-0000-0000180E0000}"/>
    <cellStyle name="Akcent 2 38" xfId="5073" xr:uid="{00000000-0005-0000-0000-0000190E0000}"/>
    <cellStyle name="Akcent 2 39" xfId="5074" xr:uid="{00000000-0005-0000-0000-00001A0E0000}"/>
    <cellStyle name="Akcent 2 4" xfId="5075" xr:uid="{00000000-0005-0000-0000-00001B0E0000}"/>
    <cellStyle name="Akcent 2 40" xfId="5076" xr:uid="{00000000-0005-0000-0000-00001C0E0000}"/>
    <cellStyle name="Akcent 2 41" xfId="5077" xr:uid="{00000000-0005-0000-0000-00001D0E0000}"/>
    <cellStyle name="Akcent 2 42" xfId="5078" xr:uid="{00000000-0005-0000-0000-00001E0E0000}"/>
    <cellStyle name="Akcent 2 43" xfId="5079" xr:uid="{00000000-0005-0000-0000-00001F0E0000}"/>
    <cellStyle name="Akcent 2 44" xfId="5080" xr:uid="{00000000-0005-0000-0000-0000200E0000}"/>
    <cellStyle name="Akcent 2 45" xfId="5081" xr:uid="{00000000-0005-0000-0000-0000210E0000}"/>
    <cellStyle name="Akcent 2 46" xfId="5082" xr:uid="{00000000-0005-0000-0000-0000220E0000}"/>
    <cellStyle name="Akcent 2 47" xfId="5083" xr:uid="{00000000-0005-0000-0000-0000230E0000}"/>
    <cellStyle name="Akcent 2 48" xfId="5084" xr:uid="{00000000-0005-0000-0000-0000240E0000}"/>
    <cellStyle name="Akcent 2 49" xfId="5085" xr:uid="{00000000-0005-0000-0000-0000250E0000}"/>
    <cellStyle name="Akcent 2 5" xfId="5086" xr:uid="{00000000-0005-0000-0000-0000260E0000}"/>
    <cellStyle name="Akcent 2 50" xfId="5087" xr:uid="{00000000-0005-0000-0000-0000270E0000}"/>
    <cellStyle name="Akcent 2 51" xfId="5088" xr:uid="{00000000-0005-0000-0000-0000280E0000}"/>
    <cellStyle name="Akcent 2 52" xfId="5089" xr:uid="{00000000-0005-0000-0000-0000290E0000}"/>
    <cellStyle name="Akcent 2 53" xfId="5090" xr:uid="{00000000-0005-0000-0000-00002A0E0000}"/>
    <cellStyle name="Akcent 2 54" xfId="5091" xr:uid="{00000000-0005-0000-0000-00002B0E0000}"/>
    <cellStyle name="Akcent 2 55" xfId="5092" xr:uid="{00000000-0005-0000-0000-00002C0E0000}"/>
    <cellStyle name="Akcent 2 56" xfId="5093" xr:uid="{00000000-0005-0000-0000-00002D0E0000}"/>
    <cellStyle name="Akcent 2 57" xfId="5094" xr:uid="{00000000-0005-0000-0000-00002E0E0000}"/>
    <cellStyle name="Akcent 2 58" xfId="5095" xr:uid="{00000000-0005-0000-0000-00002F0E0000}"/>
    <cellStyle name="Akcent 2 59" xfId="5096" xr:uid="{00000000-0005-0000-0000-0000300E0000}"/>
    <cellStyle name="Akcent 2 6" xfId="5097" xr:uid="{00000000-0005-0000-0000-0000310E0000}"/>
    <cellStyle name="Akcent 2 7" xfId="5098" xr:uid="{00000000-0005-0000-0000-0000320E0000}"/>
    <cellStyle name="Akcent 2 8" xfId="5099" xr:uid="{00000000-0005-0000-0000-0000330E0000}"/>
    <cellStyle name="Akcent 2 9" xfId="5100" xr:uid="{00000000-0005-0000-0000-0000340E0000}"/>
    <cellStyle name="Akcent 3 10" xfId="5101" xr:uid="{00000000-0005-0000-0000-0000350E0000}"/>
    <cellStyle name="Akcent 3 11" xfId="5102" xr:uid="{00000000-0005-0000-0000-0000360E0000}"/>
    <cellStyle name="Akcent 3 12" xfId="5103" xr:uid="{00000000-0005-0000-0000-0000370E0000}"/>
    <cellStyle name="Akcent 3 13" xfId="5104" xr:uid="{00000000-0005-0000-0000-0000380E0000}"/>
    <cellStyle name="Akcent 3 14" xfId="5105" xr:uid="{00000000-0005-0000-0000-0000390E0000}"/>
    <cellStyle name="Akcent 3 15" xfId="5106" xr:uid="{00000000-0005-0000-0000-00003A0E0000}"/>
    <cellStyle name="Akcent 3 16" xfId="5107" xr:uid="{00000000-0005-0000-0000-00003B0E0000}"/>
    <cellStyle name="Akcent 3 17" xfId="5108" xr:uid="{00000000-0005-0000-0000-00003C0E0000}"/>
    <cellStyle name="Akcent 3 18" xfId="5109" xr:uid="{00000000-0005-0000-0000-00003D0E0000}"/>
    <cellStyle name="Akcent 3 19" xfId="5110" xr:uid="{00000000-0005-0000-0000-00003E0E0000}"/>
    <cellStyle name="Akcent 3 2" xfId="491" xr:uid="{00000000-0005-0000-0000-00003F0E0000}"/>
    <cellStyle name="Akcent 3 2 10" xfId="10594" xr:uid="{00000000-0005-0000-0000-0000400E0000}"/>
    <cellStyle name="Akcent 3 2 2" xfId="5111" xr:uid="{00000000-0005-0000-0000-0000410E0000}"/>
    <cellStyle name="Akcent 3 2 3" xfId="5112" xr:uid="{00000000-0005-0000-0000-0000420E0000}"/>
    <cellStyle name="Akcent 3 2 4" xfId="5113" xr:uid="{00000000-0005-0000-0000-0000430E0000}"/>
    <cellStyle name="Akcent 3 2 5" xfId="5114" xr:uid="{00000000-0005-0000-0000-0000440E0000}"/>
    <cellStyle name="Akcent 3 2 6" xfId="5115" xr:uid="{00000000-0005-0000-0000-0000450E0000}"/>
    <cellStyle name="Akcent 3 2 7" xfId="5116" xr:uid="{00000000-0005-0000-0000-0000460E0000}"/>
    <cellStyle name="Akcent 3 2 8" xfId="5117" xr:uid="{00000000-0005-0000-0000-0000470E0000}"/>
    <cellStyle name="Akcent 3 2 9" xfId="10906" xr:uid="{00000000-0005-0000-0000-0000480E0000}"/>
    <cellStyle name="Akcent 3 20" xfId="5118" xr:uid="{00000000-0005-0000-0000-0000490E0000}"/>
    <cellStyle name="Akcent 3 21" xfId="5119" xr:uid="{00000000-0005-0000-0000-00004A0E0000}"/>
    <cellStyle name="Akcent 3 22" xfId="5120" xr:uid="{00000000-0005-0000-0000-00004B0E0000}"/>
    <cellStyle name="Akcent 3 23" xfId="5121" xr:uid="{00000000-0005-0000-0000-00004C0E0000}"/>
    <cellStyle name="Akcent 3 24" xfId="5122" xr:uid="{00000000-0005-0000-0000-00004D0E0000}"/>
    <cellStyle name="Akcent 3 25" xfId="5123" xr:uid="{00000000-0005-0000-0000-00004E0E0000}"/>
    <cellStyle name="Akcent 3 26" xfId="5124" xr:uid="{00000000-0005-0000-0000-00004F0E0000}"/>
    <cellStyle name="Akcent 3 27" xfId="5125" xr:uid="{00000000-0005-0000-0000-0000500E0000}"/>
    <cellStyle name="Akcent 3 28" xfId="5126" xr:uid="{00000000-0005-0000-0000-0000510E0000}"/>
    <cellStyle name="Akcent 3 29" xfId="5127" xr:uid="{00000000-0005-0000-0000-0000520E0000}"/>
    <cellStyle name="Akcent 3 3" xfId="5128" xr:uid="{00000000-0005-0000-0000-0000530E0000}"/>
    <cellStyle name="Akcent 3 3 2" xfId="11157" xr:uid="{00000000-0005-0000-0000-0000540E0000}"/>
    <cellStyle name="Akcent 3 3 3" xfId="10595" xr:uid="{00000000-0005-0000-0000-0000550E0000}"/>
    <cellStyle name="Akcent 3 30" xfId="5129" xr:uid="{00000000-0005-0000-0000-0000560E0000}"/>
    <cellStyle name="Akcent 3 31" xfId="5130" xr:uid="{00000000-0005-0000-0000-0000570E0000}"/>
    <cellStyle name="Akcent 3 32" xfId="5131" xr:uid="{00000000-0005-0000-0000-0000580E0000}"/>
    <cellStyle name="Akcent 3 33" xfId="5132" xr:uid="{00000000-0005-0000-0000-0000590E0000}"/>
    <cellStyle name="Akcent 3 34" xfId="5133" xr:uid="{00000000-0005-0000-0000-00005A0E0000}"/>
    <cellStyle name="Akcent 3 35" xfId="5134" xr:uid="{00000000-0005-0000-0000-00005B0E0000}"/>
    <cellStyle name="Akcent 3 36" xfId="5135" xr:uid="{00000000-0005-0000-0000-00005C0E0000}"/>
    <cellStyle name="Akcent 3 37" xfId="5136" xr:uid="{00000000-0005-0000-0000-00005D0E0000}"/>
    <cellStyle name="Akcent 3 38" xfId="5137" xr:uid="{00000000-0005-0000-0000-00005E0E0000}"/>
    <cellStyle name="Akcent 3 39" xfId="5138" xr:uid="{00000000-0005-0000-0000-00005F0E0000}"/>
    <cellStyle name="Akcent 3 4" xfId="5139" xr:uid="{00000000-0005-0000-0000-0000600E0000}"/>
    <cellStyle name="Akcent 3 40" xfId="5140" xr:uid="{00000000-0005-0000-0000-0000610E0000}"/>
    <cellStyle name="Akcent 3 41" xfId="5141" xr:uid="{00000000-0005-0000-0000-0000620E0000}"/>
    <cellStyle name="Akcent 3 42" xfId="5142" xr:uid="{00000000-0005-0000-0000-0000630E0000}"/>
    <cellStyle name="Akcent 3 43" xfId="5143" xr:uid="{00000000-0005-0000-0000-0000640E0000}"/>
    <cellStyle name="Akcent 3 44" xfId="5144" xr:uid="{00000000-0005-0000-0000-0000650E0000}"/>
    <cellStyle name="Akcent 3 45" xfId="5145" xr:uid="{00000000-0005-0000-0000-0000660E0000}"/>
    <cellStyle name="Akcent 3 46" xfId="5146" xr:uid="{00000000-0005-0000-0000-0000670E0000}"/>
    <cellStyle name="Akcent 3 47" xfId="5147" xr:uid="{00000000-0005-0000-0000-0000680E0000}"/>
    <cellStyle name="Akcent 3 48" xfId="5148" xr:uid="{00000000-0005-0000-0000-0000690E0000}"/>
    <cellStyle name="Akcent 3 49" xfId="5149" xr:uid="{00000000-0005-0000-0000-00006A0E0000}"/>
    <cellStyle name="Akcent 3 5" xfId="5150" xr:uid="{00000000-0005-0000-0000-00006B0E0000}"/>
    <cellStyle name="Akcent 3 50" xfId="5151" xr:uid="{00000000-0005-0000-0000-00006C0E0000}"/>
    <cellStyle name="Akcent 3 51" xfId="5152" xr:uid="{00000000-0005-0000-0000-00006D0E0000}"/>
    <cellStyle name="Akcent 3 52" xfId="5153" xr:uid="{00000000-0005-0000-0000-00006E0E0000}"/>
    <cellStyle name="Akcent 3 53" xfId="5154" xr:uid="{00000000-0005-0000-0000-00006F0E0000}"/>
    <cellStyle name="Akcent 3 54" xfId="5155" xr:uid="{00000000-0005-0000-0000-0000700E0000}"/>
    <cellStyle name="Akcent 3 55" xfId="5156" xr:uid="{00000000-0005-0000-0000-0000710E0000}"/>
    <cellStyle name="Akcent 3 56" xfId="5157" xr:uid="{00000000-0005-0000-0000-0000720E0000}"/>
    <cellStyle name="Akcent 3 57" xfId="5158" xr:uid="{00000000-0005-0000-0000-0000730E0000}"/>
    <cellStyle name="Akcent 3 58" xfId="5159" xr:uid="{00000000-0005-0000-0000-0000740E0000}"/>
    <cellStyle name="Akcent 3 59" xfId="5160" xr:uid="{00000000-0005-0000-0000-0000750E0000}"/>
    <cellStyle name="Akcent 3 6" xfId="5161" xr:uid="{00000000-0005-0000-0000-0000760E0000}"/>
    <cellStyle name="Akcent 3 7" xfId="5162" xr:uid="{00000000-0005-0000-0000-0000770E0000}"/>
    <cellStyle name="Akcent 3 8" xfId="5163" xr:uid="{00000000-0005-0000-0000-0000780E0000}"/>
    <cellStyle name="Akcent 3 9" xfId="5164" xr:uid="{00000000-0005-0000-0000-0000790E0000}"/>
    <cellStyle name="Akcent 4 10" xfId="5165" xr:uid="{00000000-0005-0000-0000-00007A0E0000}"/>
    <cellStyle name="Akcent 4 11" xfId="5166" xr:uid="{00000000-0005-0000-0000-00007B0E0000}"/>
    <cellStyle name="Akcent 4 12" xfId="5167" xr:uid="{00000000-0005-0000-0000-00007C0E0000}"/>
    <cellStyle name="Akcent 4 13" xfId="5168" xr:uid="{00000000-0005-0000-0000-00007D0E0000}"/>
    <cellStyle name="Akcent 4 14" xfId="5169" xr:uid="{00000000-0005-0000-0000-00007E0E0000}"/>
    <cellStyle name="Akcent 4 15" xfId="5170" xr:uid="{00000000-0005-0000-0000-00007F0E0000}"/>
    <cellStyle name="Akcent 4 16" xfId="5171" xr:uid="{00000000-0005-0000-0000-0000800E0000}"/>
    <cellStyle name="Akcent 4 17" xfId="5172" xr:uid="{00000000-0005-0000-0000-0000810E0000}"/>
    <cellStyle name="Akcent 4 18" xfId="5173" xr:uid="{00000000-0005-0000-0000-0000820E0000}"/>
    <cellStyle name="Akcent 4 19" xfId="5174" xr:uid="{00000000-0005-0000-0000-0000830E0000}"/>
    <cellStyle name="Akcent 4 2" xfId="492" xr:uid="{00000000-0005-0000-0000-0000840E0000}"/>
    <cellStyle name="Akcent 4 2 10" xfId="10596" xr:uid="{00000000-0005-0000-0000-0000850E0000}"/>
    <cellStyle name="Akcent 4 2 2" xfId="5175" xr:uid="{00000000-0005-0000-0000-0000860E0000}"/>
    <cellStyle name="Akcent 4 2 3" xfId="5176" xr:uid="{00000000-0005-0000-0000-0000870E0000}"/>
    <cellStyle name="Akcent 4 2 4" xfId="5177" xr:uid="{00000000-0005-0000-0000-0000880E0000}"/>
    <cellStyle name="Akcent 4 2 5" xfId="5178" xr:uid="{00000000-0005-0000-0000-0000890E0000}"/>
    <cellStyle name="Akcent 4 2 6" xfId="5179" xr:uid="{00000000-0005-0000-0000-00008A0E0000}"/>
    <cellStyle name="Akcent 4 2 7" xfId="5180" xr:uid="{00000000-0005-0000-0000-00008B0E0000}"/>
    <cellStyle name="Akcent 4 2 8" xfId="5181" xr:uid="{00000000-0005-0000-0000-00008C0E0000}"/>
    <cellStyle name="Akcent 4 2 9" xfId="10905" xr:uid="{00000000-0005-0000-0000-00008D0E0000}"/>
    <cellStyle name="Akcent 4 20" xfId="5182" xr:uid="{00000000-0005-0000-0000-00008E0E0000}"/>
    <cellStyle name="Akcent 4 21" xfId="5183" xr:uid="{00000000-0005-0000-0000-00008F0E0000}"/>
    <cellStyle name="Akcent 4 22" xfId="5184" xr:uid="{00000000-0005-0000-0000-0000900E0000}"/>
    <cellStyle name="Akcent 4 23" xfId="5185" xr:uid="{00000000-0005-0000-0000-0000910E0000}"/>
    <cellStyle name="Akcent 4 24" xfId="5186" xr:uid="{00000000-0005-0000-0000-0000920E0000}"/>
    <cellStyle name="Akcent 4 25" xfId="5187" xr:uid="{00000000-0005-0000-0000-0000930E0000}"/>
    <cellStyle name="Akcent 4 26" xfId="5188" xr:uid="{00000000-0005-0000-0000-0000940E0000}"/>
    <cellStyle name="Akcent 4 27" xfId="5189" xr:uid="{00000000-0005-0000-0000-0000950E0000}"/>
    <cellStyle name="Akcent 4 28" xfId="5190" xr:uid="{00000000-0005-0000-0000-0000960E0000}"/>
    <cellStyle name="Akcent 4 29" xfId="5191" xr:uid="{00000000-0005-0000-0000-0000970E0000}"/>
    <cellStyle name="Akcent 4 3" xfId="5192" xr:uid="{00000000-0005-0000-0000-0000980E0000}"/>
    <cellStyle name="Akcent 4 3 2" xfId="11158" xr:uid="{00000000-0005-0000-0000-0000990E0000}"/>
    <cellStyle name="Akcent 4 3 3" xfId="10597" xr:uid="{00000000-0005-0000-0000-00009A0E0000}"/>
    <cellStyle name="Akcent 4 30" xfId="5193" xr:uid="{00000000-0005-0000-0000-00009B0E0000}"/>
    <cellStyle name="Akcent 4 31" xfId="5194" xr:uid="{00000000-0005-0000-0000-00009C0E0000}"/>
    <cellStyle name="Akcent 4 32" xfId="5195" xr:uid="{00000000-0005-0000-0000-00009D0E0000}"/>
    <cellStyle name="Akcent 4 33" xfId="5196" xr:uid="{00000000-0005-0000-0000-00009E0E0000}"/>
    <cellStyle name="Akcent 4 34" xfId="5197" xr:uid="{00000000-0005-0000-0000-00009F0E0000}"/>
    <cellStyle name="Akcent 4 35" xfId="5198" xr:uid="{00000000-0005-0000-0000-0000A00E0000}"/>
    <cellStyle name="Akcent 4 36" xfId="5199" xr:uid="{00000000-0005-0000-0000-0000A10E0000}"/>
    <cellStyle name="Akcent 4 37" xfId="5200" xr:uid="{00000000-0005-0000-0000-0000A20E0000}"/>
    <cellStyle name="Akcent 4 38" xfId="5201" xr:uid="{00000000-0005-0000-0000-0000A30E0000}"/>
    <cellStyle name="Akcent 4 39" xfId="5202" xr:uid="{00000000-0005-0000-0000-0000A40E0000}"/>
    <cellStyle name="Akcent 4 4" xfId="5203" xr:uid="{00000000-0005-0000-0000-0000A50E0000}"/>
    <cellStyle name="Akcent 4 40" xfId="5204" xr:uid="{00000000-0005-0000-0000-0000A60E0000}"/>
    <cellStyle name="Akcent 4 41" xfId="5205" xr:uid="{00000000-0005-0000-0000-0000A70E0000}"/>
    <cellStyle name="Akcent 4 42" xfId="5206" xr:uid="{00000000-0005-0000-0000-0000A80E0000}"/>
    <cellStyle name="Akcent 4 43" xfId="5207" xr:uid="{00000000-0005-0000-0000-0000A90E0000}"/>
    <cellStyle name="Akcent 4 44" xfId="5208" xr:uid="{00000000-0005-0000-0000-0000AA0E0000}"/>
    <cellStyle name="Akcent 4 45" xfId="5209" xr:uid="{00000000-0005-0000-0000-0000AB0E0000}"/>
    <cellStyle name="Akcent 4 46" xfId="5210" xr:uid="{00000000-0005-0000-0000-0000AC0E0000}"/>
    <cellStyle name="Akcent 4 47" xfId="5211" xr:uid="{00000000-0005-0000-0000-0000AD0E0000}"/>
    <cellStyle name="Akcent 4 48" xfId="5212" xr:uid="{00000000-0005-0000-0000-0000AE0E0000}"/>
    <cellStyle name="Akcent 4 49" xfId="5213" xr:uid="{00000000-0005-0000-0000-0000AF0E0000}"/>
    <cellStyle name="Akcent 4 5" xfId="5214" xr:uid="{00000000-0005-0000-0000-0000B00E0000}"/>
    <cellStyle name="Akcent 4 50" xfId="5215" xr:uid="{00000000-0005-0000-0000-0000B10E0000}"/>
    <cellStyle name="Akcent 4 51" xfId="5216" xr:uid="{00000000-0005-0000-0000-0000B20E0000}"/>
    <cellStyle name="Akcent 4 52" xfId="5217" xr:uid="{00000000-0005-0000-0000-0000B30E0000}"/>
    <cellStyle name="Akcent 4 53" xfId="5218" xr:uid="{00000000-0005-0000-0000-0000B40E0000}"/>
    <cellStyle name="Akcent 4 54" xfId="5219" xr:uid="{00000000-0005-0000-0000-0000B50E0000}"/>
    <cellStyle name="Akcent 4 55" xfId="5220" xr:uid="{00000000-0005-0000-0000-0000B60E0000}"/>
    <cellStyle name="Akcent 4 56" xfId="5221" xr:uid="{00000000-0005-0000-0000-0000B70E0000}"/>
    <cellStyle name="Akcent 4 57" xfId="5222" xr:uid="{00000000-0005-0000-0000-0000B80E0000}"/>
    <cellStyle name="Akcent 4 58" xfId="5223" xr:uid="{00000000-0005-0000-0000-0000B90E0000}"/>
    <cellStyle name="Akcent 4 59" xfId="5224" xr:uid="{00000000-0005-0000-0000-0000BA0E0000}"/>
    <cellStyle name="Akcent 4 6" xfId="5225" xr:uid="{00000000-0005-0000-0000-0000BB0E0000}"/>
    <cellStyle name="Akcent 4 7" xfId="5226" xr:uid="{00000000-0005-0000-0000-0000BC0E0000}"/>
    <cellStyle name="Akcent 4 8" xfId="5227" xr:uid="{00000000-0005-0000-0000-0000BD0E0000}"/>
    <cellStyle name="Akcent 4 9" xfId="5228" xr:uid="{00000000-0005-0000-0000-0000BE0E0000}"/>
    <cellStyle name="Akcent 5 10" xfId="5229" xr:uid="{00000000-0005-0000-0000-0000BF0E0000}"/>
    <cellStyle name="Akcent 5 11" xfId="5230" xr:uid="{00000000-0005-0000-0000-0000C00E0000}"/>
    <cellStyle name="Akcent 5 12" xfId="5231" xr:uid="{00000000-0005-0000-0000-0000C10E0000}"/>
    <cellStyle name="Akcent 5 13" xfId="5232" xr:uid="{00000000-0005-0000-0000-0000C20E0000}"/>
    <cellStyle name="Akcent 5 14" xfId="5233" xr:uid="{00000000-0005-0000-0000-0000C30E0000}"/>
    <cellStyle name="Akcent 5 15" xfId="5234" xr:uid="{00000000-0005-0000-0000-0000C40E0000}"/>
    <cellStyle name="Akcent 5 16" xfId="5235" xr:uid="{00000000-0005-0000-0000-0000C50E0000}"/>
    <cellStyle name="Akcent 5 17" xfId="5236" xr:uid="{00000000-0005-0000-0000-0000C60E0000}"/>
    <cellStyle name="Akcent 5 18" xfId="5237" xr:uid="{00000000-0005-0000-0000-0000C70E0000}"/>
    <cellStyle name="Akcent 5 19" xfId="5238" xr:uid="{00000000-0005-0000-0000-0000C80E0000}"/>
    <cellStyle name="Akcent 5 2" xfId="493" xr:uid="{00000000-0005-0000-0000-0000C90E0000}"/>
    <cellStyle name="Akcent 5 2 10" xfId="10598" xr:uid="{00000000-0005-0000-0000-0000CA0E0000}"/>
    <cellStyle name="Akcent 5 2 2" xfId="5239" xr:uid="{00000000-0005-0000-0000-0000CB0E0000}"/>
    <cellStyle name="Akcent 5 2 3" xfId="5240" xr:uid="{00000000-0005-0000-0000-0000CC0E0000}"/>
    <cellStyle name="Akcent 5 2 4" xfId="5241" xr:uid="{00000000-0005-0000-0000-0000CD0E0000}"/>
    <cellStyle name="Akcent 5 2 5" xfId="5242" xr:uid="{00000000-0005-0000-0000-0000CE0E0000}"/>
    <cellStyle name="Akcent 5 2 6" xfId="5243" xr:uid="{00000000-0005-0000-0000-0000CF0E0000}"/>
    <cellStyle name="Akcent 5 2 7" xfId="5244" xr:uid="{00000000-0005-0000-0000-0000D00E0000}"/>
    <cellStyle name="Akcent 5 2 8" xfId="5245" xr:uid="{00000000-0005-0000-0000-0000D10E0000}"/>
    <cellStyle name="Akcent 5 2 9" xfId="10904" xr:uid="{00000000-0005-0000-0000-0000D20E0000}"/>
    <cellStyle name="Akcent 5 20" xfId="5246" xr:uid="{00000000-0005-0000-0000-0000D30E0000}"/>
    <cellStyle name="Akcent 5 21" xfId="5247" xr:uid="{00000000-0005-0000-0000-0000D40E0000}"/>
    <cellStyle name="Akcent 5 22" xfId="5248" xr:uid="{00000000-0005-0000-0000-0000D50E0000}"/>
    <cellStyle name="Akcent 5 23" xfId="5249" xr:uid="{00000000-0005-0000-0000-0000D60E0000}"/>
    <cellStyle name="Akcent 5 24" xfId="5250" xr:uid="{00000000-0005-0000-0000-0000D70E0000}"/>
    <cellStyle name="Akcent 5 25" xfId="5251" xr:uid="{00000000-0005-0000-0000-0000D80E0000}"/>
    <cellStyle name="Akcent 5 26" xfId="5252" xr:uid="{00000000-0005-0000-0000-0000D90E0000}"/>
    <cellStyle name="Akcent 5 27" xfId="5253" xr:uid="{00000000-0005-0000-0000-0000DA0E0000}"/>
    <cellStyle name="Akcent 5 28" xfId="5254" xr:uid="{00000000-0005-0000-0000-0000DB0E0000}"/>
    <cellStyle name="Akcent 5 29" xfId="5255" xr:uid="{00000000-0005-0000-0000-0000DC0E0000}"/>
    <cellStyle name="Akcent 5 3" xfId="5256" xr:uid="{00000000-0005-0000-0000-0000DD0E0000}"/>
    <cellStyle name="Akcent 5 3 2" xfId="11159" xr:uid="{00000000-0005-0000-0000-0000DE0E0000}"/>
    <cellStyle name="Akcent 5 3 3" xfId="10599" xr:uid="{00000000-0005-0000-0000-0000DF0E0000}"/>
    <cellStyle name="Akcent 5 30" xfId="5257" xr:uid="{00000000-0005-0000-0000-0000E00E0000}"/>
    <cellStyle name="Akcent 5 31" xfId="5258" xr:uid="{00000000-0005-0000-0000-0000E10E0000}"/>
    <cellStyle name="Akcent 5 32" xfId="5259" xr:uid="{00000000-0005-0000-0000-0000E20E0000}"/>
    <cellStyle name="Akcent 5 33" xfId="5260" xr:uid="{00000000-0005-0000-0000-0000E30E0000}"/>
    <cellStyle name="Akcent 5 34" xfId="5261" xr:uid="{00000000-0005-0000-0000-0000E40E0000}"/>
    <cellStyle name="Akcent 5 35" xfId="5262" xr:uid="{00000000-0005-0000-0000-0000E50E0000}"/>
    <cellStyle name="Akcent 5 36" xfId="5263" xr:uid="{00000000-0005-0000-0000-0000E60E0000}"/>
    <cellStyle name="Akcent 5 37" xfId="5264" xr:uid="{00000000-0005-0000-0000-0000E70E0000}"/>
    <cellStyle name="Akcent 5 38" xfId="5265" xr:uid="{00000000-0005-0000-0000-0000E80E0000}"/>
    <cellStyle name="Akcent 5 39" xfId="5266" xr:uid="{00000000-0005-0000-0000-0000E90E0000}"/>
    <cellStyle name="Akcent 5 4" xfId="5267" xr:uid="{00000000-0005-0000-0000-0000EA0E0000}"/>
    <cellStyle name="Akcent 5 40" xfId="5268" xr:uid="{00000000-0005-0000-0000-0000EB0E0000}"/>
    <cellStyle name="Akcent 5 41" xfId="5269" xr:uid="{00000000-0005-0000-0000-0000EC0E0000}"/>
    <cellStyle name="Akcent 5 42" xfId="5270" xr:uid="{00000000-0005-0000-0000-0000ED0E0000}"/>
    <cellStyle name="Akcent 5 43" xfId="5271" xr:uid="{00000000-0005-0000-0000-0000EE0E0000}"/>
    <cellStyle name="Akcent 5 44" xfId="5272" xr:uid="{00000000-0005-0000-0000-0000EF0E0000}"/>
    <cellStyle name="Akcent 5 45" xfId="5273" xr:uid="{00000000-0005-0000-0000-0000F00E0000}"/>
    <cellStyle name="Akcent 5 46" xfId="5274" xr:uid="{00000000-0005-0000-0000-0000F10E0000}"/>
    <cellStyle name="Akcent 5 47" xfId="5275" xr:uid="{00000000-0005-0000-0000-0000F20E0000}"/>
    <cellStyle name="Akcent 5 48" xfId="5276" xr:uid="{00000000-0005-0000-0000-0000F30E0000}"/>
    <cellStyle name="Akcent 5 49" xfId="5277" xr:uid="{00000000-0005-0000-0000-0000F40E0000}"/>
    <cellStyle name="Akcent 5 5" xfId="5278" xr:uid="{00000000-0005-0000-0000-0000F50E0000}"/>
    <cellStyle name="Akcent 5 50" xfId="5279" xr:uid="{00000000-0005-0000-0000-0000F60E0000}"/>
    <cellStyle name="Akcent 5 51" xfId="5280" xr:uid="{00000000-0005-0000-0000-0000F70E0000}"/>
    <cellStyle name="Akcent 5 52" xfId="5281" xr:uid="{00000000-0005-0000-0000-0000F80E0000}"/>
    <cellStyle name="Akcent 5 53" xfId="5282" xr:uid="{00000000-0005-0000-0000-0000F90E0000}"/>
    <cellStyle name="Akcent 5 54" xfId="5283" xr:uid="{00000000-0005-0000-0000-0000FA0E0000}"/>
    <cellStyle name="Akcent 5 55" xfId="5284" xr:uid="{00000000-0005-0000-0000-0000FB0E0000}"/>
    <cellStyle name="Akcent 5 56" xfId="5285" xr:uid="{00000000-0005-0000-0000-0000FC0E0000}"/>
    <cellStyle name="Akcent 5 57" xfId="5286" xr:uid="{00000000-0005-0000-0000-0000FD0E0000}"/>
    <cellStyle name="Akcent 5 58" xfId="5287" xr:uid="{00000000-0005-0000-0000-0000FE0E0000}"/>
    <cellStyle name="Akcent 5 59" xfId="5288" xr:uid="{00000000-0005-0000-0000-0000FF0E0000}"/>
    <cellStyle name="Akcent 5 6" xfId="5289" xr:uid="{00000000-0005-0000-0000-0000000F0000}"/>
    <cellStyle name="Akcent 5 7" xfId="5290" xr:uid="{00000000-0005-0000-0000-0000010F0000}"/>
    <cellStyle name="Akcent 5 8" xfId="5291" xr:uid="{00000000-0005-0000-0000-0000020F0000}"/>
    <cellStyle name="Akcent 5 9" xfId="5292" xr:uid="{00000000-0005-0000-0000-0000030F0000}"/>
    <cellStyle name="Akcent 6 10" xfId="5293" xr:uid="{00000000-0005-0000-0000-0000040F0000}"/>
    <cellStyle name="Akcent 6 11" xfId="5294" xr:uid="{00000000-0005-0000-0000-0000050F0000}"/>
    <cellStyle name="Akcent 6 12" xfId="5295" xr:uid="{00000000-0005-0000-0000-0000060F0000}"/>
    <cellStyle name="Akcent 6 13" xfId="5296" xr:uid="{00000000-0005-0000-0000-0000070F0000}"/>
    <cellStyle name="Akcent 6 14" xfId="5297" xr:uid="{00000000-0005-0000-0000-0000080F0000}"/>
    <cellStyle name="Akcent 6 15" xfId="5298" xr:uid="{00000000-0005-0000-0000-0000090F0000}"/>
    <cellStyle name="Akcent 6 16" xfId="5299" xr:uid="{00000000-0005-0000-0000-00000A0F0000}"/>
    <cellStyle name="Akcent 6 17" xfId="5300" xr:uid="{00000000-0005-0000-0000-00000B0F0000}"/>
    <cellStyle name="Akcent 6 18" xfId="5301" xr:uid="{00000000-0005-0000-0000-00000C0F0000}"/>
    <cellStyle name="Akcent 6 19" xfId="5302" xr:uid="{00000000-0005-0000-0000-00000D0F0000}"/>
    <cellStyle name="Akcent 6 2" xfId="494" xr:uid="{00000000-0005-0000-0000-00000E0F0000}"/>
    <cellStyle name="Akcent 6 2 10" xfId="10600" xr:uid="{00000000-0005-0000-0000-00000F0F0000}"/>
    <cellStyle name="Akcent 6 2 2" xfId="5303" xr:uid="{00000000-0005-0000-0000-0000100F0000}"/>
    <cellStyle name="Akcent 6 2 3" xfId="5304" xr:uid="{00000000-0005-0000-0000-0000110F0000}"/>
    <cellStyle name="Akcent 6 2 4" xfId="5305" xr:uid="{00000000-0005-0000-0000-0000120F0000}"/>
    <cellStyle name="Akcent 6 2 5" xfId="5306" xr:uid="{00000000-0005-0000-0000-0000130F0000}"/>
    <cellStyle name="Akcent 6 2 6" xfId="5307" xr:uid="{00000000-0005-0000-0000-0000140F0000}"/>
    <cellStyle name="Akcent 6 2 7" xfId="5308" xr:uid="{00000000-0005-0000-0000-0000150F0000}"/>
    <cellStyle name="Akcent 6 2 8" xfId="5309" xr:uid="{00000000-0005-0000-0000-0000160F0000}"/>
    <cellStyle name="Akcent 6 2 9" xfId="10903" xr:uid="{00000000-0005-0000-0000-0000170F0000}"/>
    <cellStyle name="Akcent 6 20" xfId="5310" xr:uid="{00000000-0005-0000-0000-0000180F0000}"/>
    <cellStyle name="Akcent 6 21" xfId="5311" xr:uid="{00000000-0005-0000-0000-0000190F0000}"/>
    <cellStyle name="Akcent 6 22" xfId="5312" xr:uid="{00000000-0005-0000-0000-00001A0F0000}"/>
    <cellStyle name="Akcent 6 23" xfId="5313" xr:uid="{00000000-0005-0000-0000-00001B0F0000}"/>
    <cellStyle name="Akcent 6 24" xfId="5314" xr:uid="{00000000-0005-0000-0000-00001C0F0000}"/>
    <cellStyle name="Akcent 6 25" xfId="5315" xr:uid="{00000000-0005-0000-0000-00001D0F0000}"/>
    <cellStyle name="Akcent 6 26" xfId="5316" xr:uid="{00000000-0005-0000-0000-00001E0F0000}"/>
    <cellStyle name="Akcent 6 27" xfId="5317" xr:uid="{00000000-0005-0000-0000-00001F0F0000}"/>
    <cellStyle name="Akcent 6 28" xfId="5318" xr:uid="{00000000-0005-0000-0000-0000200F0000}"/>
    <cellStyle name="Akcent 6 29" xfId="5319" xr:uid="{00000000-0005-0000-0000-0000210F0000}"/>
    <cellStyle name="Akcent 6 3" xfId="5320" xr:uid="{00000000-0005-0000-0000-0000220F0000}"/>
    <cellStyle name="Akcent 6 3 2" xfId="11160" xr:uid="{00000000-0005-0000-0000-0000230F0000}"/>
    <cellStyle name="Akcent 6 3 3" xfId="10601" xr:uid="{00000000-0005-0000-0000-0000240F0000}"/>
    <cellStyle name="Akcent 6 30" xfId="5321" xr:uid="{00000000-0005-0000-0000-0000250F0000}"/>
    <cellStyle name="Akcent 6 31" xfId="5322" xr:uid="{00000000-0005-0000-0000-0000260F0000}"/>
    <cellStyle name="Akcent 6 32" xfId="5323" xr:uid="{00000000-0005-0000-0000-0000270F0000}"/>
    <cellStyle name="Akcent 6 33" xfId="5324" xr:uid="{00000000-0005-0000-0000-0000280F0000}"/>
    <cellStyle name="Akcent 6 34" xfId="5325" xr:uid="{00000000-0005-0000-0000-0000290F0000}"/>
    <cellStyle name="Akcent 6 35" xfId="5326" xr:uid="{00000000-0005-0000-0000-00002A0F0000}"/>
    <cellStyle name="Akcent 6 36" xfId="5327" xr:uid="{00000000-0005-0000-0000-00002B0F0000}"/>
    <cellStyle name="Akcent 6 37" xfId="5328" xr:uid="{00000000-0005-0000-0000-00002C0F0000}"/>
    <cellStyle name="Akcent 6 38" xfId="5329" xr:uid="{00000000-0005-0000-0000-00002D0F0000}"/>
    <cellStyle name="Akcent 6 39" xfId="5330" xr:uid="{00000000-0005-0000-0000-00002E0F0000}"/>
    <cellStyle name="Akcent 6 4" xfId="5331" xr:uid="{00000000-0005-0000-0000-00002F0F0000}"/>
    <cellStyle name="Akcent 6 40" xfId="5332" xr:uid="{00000000-0005-0000-0000-0000300F0000}"/>
    <cellStyle name="Akcent 6 41" xfId="5333" xr:uid="{00000000-0005-0000-0000-0000310F0000}"/>
    <cellStyle name="Akcent 6 42" xfId="5334" xr:uid="{00000000-0005-0000-0000-0000320F0000}"/>
    <cellStyle name="Akcent 6 43" xfId="5335" xr:uid="{00000000-0005-0000-0000-0000330F0000}"/>
    <cellStyle name="Akcent 6 44" xfId="5336" xr:uid="{00000000-0005-0000-0000-0000340F0000}"/>
    <cellStyle name="Akcent 6 45" xfId="5337" xr:uid="{00000000-0005-0000-0000-0000350F0000}"/>
    <cellStyle name="Akcent 6 46" xfId="5338" xr:uid="{00000000-0005-0000-0000-0000360F0000}"/>
    <cellStyle name="Akcent 6 47" xfId="5339" xr:uid="{00000000-0005-0000-0000-0000370F0000}"/>
    <cellStyle name="Akcent 6 48" xfId="5340" xr:uid="{00000000-0005-0000-0000-0000380F0000}"/>
    <cellStyle name="Akcent 6 49" xfId="5341" xr:uid="{00000000-0005-0000-0000-0000390F0000}"/>
    <cellStyle name="Akcent 6 5" xfId="5342" xr:uid="{00000000-0005-0000-0000-00003A0F0000}"/>
    <cellStyle name="Akcent 6 50" xfId="5343" xr:uid="{00000000-0005-0000-0000-00003B0F0000}"/>
    <cellStyle name="Akcent 6 51" xfId="5344" xr:uid="{00000000-0005-0000-0000-00003C0F0000}"/>
    <cellStyle name="Akcent 6 52" xfId="5345" xr:uid="{00000000-0005-0000-0000-00003D0F0000}"/>
    <cellStyle name="Akcent 6 53" xfId="5346" xr:uid="{00000000-0005-0000-0000-00003E0F0000}"/>
    <cellStyle name="Akcent 6 54" xfId="5347" xr:uid="{00000000-0005-0000-0000-00003F0F0000}"/>
    <cellStyle name="Akcent 6 55" xfId="5348" xr:uid="{00000000-0005-0000-0000-0000400F0000}"/>
    <cellStyle name="Akcent 6 56" xfId="5349" xr:uid="{00000000-0005-0000-0000-0000410F0000}"/>
    <cellStyle name="Akcent 6 57" xfId="5350" xr:uid="{00000000-0005-0000-0000-0000420F0000}"/>
    <cellStyle name="Akcent 6 58" xfId="5351" xr:uid="{00000000-0005-0000-0000-0000430F0000}"/>
    <cellStyle name="Akcent 6 59" xfId="5352" xr:uid="{00000000-0005-0000-0000-0000440F0000}"/>
    <cellStyle name="Akcent 6 6" xfId="5353" xr:uid="{00000000-0005-0000-0000-0000450F0000}"/>
    <cellStyle name="Akcent 6 7" xfId="5354" xr:uid="{00000000-0005-0000-0000-0000460F0000}"/>
    <cellStyle name="Akcent 6 8" xfId="5355" xr:uid="{00000000-0005-0000-0000-0000470F0000}"/>
    <cellStyle name="Akcent 6 9" xfId="5356" xr:uid="{00000000-0005-0000-0000-0000480F0000}"/>
    <cellStyle name="Avertissement 2" xfId="47273" xr:uid="{00000000-0005-0000-0000-0000490F0000}"/>
    <cellStyle name="Bad" xfId="10190" builtinId="27" customBuiltin="1"/>
    <cellStyle name="Bad 10" xfId="5357" xr:uid="{00000000-0005-0000-0000-00004B0F0000}"/>
    <cellStyle name="Bad 11" xfId="5358" xr:uid="{00000000-0005-0000-0000-00004C0F0000}"/>
    <cellStyle name="Bad 12" xfId="5359" xr:uid="{00000000-0005-0000-0000-00004D0F0000}"/>
    <cellStyle name="Bad 13" xfId="5360" xr:uid="{00000000-0005-0000-0000-00004E0F0000}"/>
    <cellStyle name="Bad 14" xfId="5361" xr:uid="{00000000-0005-0000-0000-00004F0F0000}"/>
    <cellStyle name="Bad 15" xfId="5362" xr:uid="{00000000-0005-0000-0000-0000500F0000}"/>
    <cellStyle name="Bad 16" xfId="5363" xr:uid="{00000000-0005-0000-0000-0000510F0000}"/>
    <cellStyle name="Bad 17" xfId="5364" xr:uid="{00000000-0005-0000-0000-0000520F0000}"/>
    <cellStyle name="Bad 18" xfId="5365" xr:uid="{00000000-0005-0000-0000-0000530F0000}"/>
    <cellStyle name="Bad 19" xfId="5366" xr:uid="{00000000-0005-0000-0000-0000540F0000}"/>
    <cellStyle name="Bad 2" xfId="495" xr:uid="{00000000-0005-0000-0000-0000550F0000}"/>
    <cellStyle name="Bad 2 2" xfId="5367" xr:uid="{00000000-0005-0000-0000-0000560F0000}"/>
    <cellStyle name="Bad 2 3" xfId="5368" xr:uid="{00000000-0005-0000-0000-0000570F0000}"/>
    <cellStyle name="Bad 20" xfId="5369" xr:uid="{00000000-0005-0000-0000-0000580F0000}"/>
    <cellStyle name="Bad 21" xfId="5370" xr:uid="{00000000-0005-0000-0000-0000590F0000}"/>
    <cellStyle name="Bad 22" xfId="5371" xr:uid="{00000000-0005-0000-0000-00005A0F0000}"/>
    <cellStyle name="Bad 23" xfId="5372" xr:uid="{00000000-0005-0000-0000-00005B0F0000}"/>
    <cellStyle name="Bad 24" xfId="5373" xr:uid="{00000000-0005-0000-0000-00005C0F0000}"/>
    <cellStyle name="Bad 25" xfId="5374" xr:uid="{00000000-0005-0000-0000-00005D0F0000}"/>
    <cellStyle name="Bad 26" xfId="5375" xr:uid="{00000000-0005-0000-0000-00005E0F0000}"/>
    <cellStyle name="Bad 27" xfId="5376" xr:uid="{00000000-0005-0000-0000-00005F0F0000}"/>
    <cellStyle name="Bad 28" xfId="5377" xr:uid="{00000000-0005-0000-0000-0000600F0000}"/>
    <cellStyle name="Bad 29" xfId="5378" xr:uid="{00000000-0005-0000-0000-0000610F0000}"/>
    <cellStyle name="Bad 3" xfId="5379" xr:uid="{00000000-0005-0000-0000-0000620F0000}"/>
    <cellStyle name="Bad 30" xfId="5380" xr:uid="{00000000-0005-0000-0000-0000630F0000}"/>
    <cellStyle name="Bad 31" xfId="5381" xr:uid="{00000000-0005-0000-0000-0000640F0000}"/>
    <cellStyle name="Bad 32" xfId="5382" xr:uid="{00000000-0005-0000-0000-0000650F0000}"/>
    <cellStyle name="Bad 33" xfId="5383" xr:uid="{00000000-0005-0000-0000-0000660F0000}"/>
    <cellStyle name="Bad 34" xfId="5384" xr:uid="{00000000-0005-0000-0000-0000670F0000}"/>
    <cellStyle name="Bad 35" xfId="5385" xr:uid="{00000000-0005-0000-0000-0000680F0000}"/>
    <cellStyle name="Bad 36" xfId="5386" xr:uid="{00000000-0005-0000-0000-0000690F0000}"/>
    <cellStyle name="Bad 37" xfId="5387" xr:uid="{00000000-0005-0000-0000-00006A0F0000}"/>
    <cellStyle name="Bad 38" xfId="5388" xr:uid="{00000000-0005-0000-0000-00006B0F0000}"/>
    <cellStyle name="Bad 39" xfId="5389" xr:uid="{00000000-0005-0000-0000-00006C0F0000}"/>
    <cellStyle name="Bad 4" xfId="5390" xr:uid="{00000000-0005-0000-0000-00006D0F0000}"/>
    <cellStyle name="Bad 40" xfId="5391" xr:uid="{00000000-0005-0000-0000-00006E0F0000}"/>
    <cellStyle name="Bad 41" xfId="5392" xr:uid="{00000000-0005-0000-0000-00006F0F0000}"/>
    <cellStyle name="Bad 42" xfId="5393" xr:uid="{00000000-0005-0000-0000-0000700F0000}"/>
    <cellStyle name="Bad 43" xfId="5394" xr:uid="{00000000-0005-0000-0000-0000710F0000}"/>
    <cellStyle name="Bad 44" xfId="5395" xr:uid="{00000000-0005-0000-0000-0000720F0000}"/>
    <cellStyle name="Bad 45" xfId="5396" xr:uid="{00000000-0005-0000-0000-0000730F0000}"/>
    <cellStyle name="Bad 46" xfId="5397" xr:uid="{00000000-0005-0000-0000-0000740F0000}"/>
    <cellStyle name="Bad 47" xfId="5398" xr:uid="{00000000-0005-0000-0000-0000750F0000}"/>
    <cellStyle name="Bad 48" xfId="5399" xr:uid="{00000000-0005-0000-0000-0000760F0000}"/>
    <cellStyle name="Bad 49" xfId="5400" xr:uid="{00000000-0005-0000-0000-0000770F0000}"/>
    <cellStyle name="Bad 5" xfId="5401" xr:uid="{00000000-0005-0000-0000-0000780F0000}"/>
    <cellStyle name="Bad 50" xfId="5402" xr:uid="{00000000-0005-0000-0000-0000790F0000}"/>
    <cellStyle name="Bad 51" xfId="5403" xr:uid="{00000000-0005-0000-0000-00007A0F0000}"/>
    <cellStyle name="Bad 52" xfId="5404" xr:uid="{00000000-0005-0000-0000-00007B0F0000}"/>
    <cellStyle name="Bad 53" xfId="5405" xr:uid="{00000000-0005-0000-0000-00007C0F0000}"/>
    <cellStyle name="Bad 54" xfId="5406" xr:uid="{00000000-0005-0000-0000-00007D0F0000}"/>
    <cellStyle name="Bad 55" xfId="5407" xr:uid="{00000000-0005-0000-0000-00007E0F0000}"/>
    <cellStyle name="Bad 56" xfId="5408" xr:uid="{00000000-0005-0000-0000-00007F0F0000}"/>
    <cellStyle name="Bad 57" xfId="5409" xr:uid="{00000000-0005-0000-0000-0000800F0000}"/>
    <cellStyle name="Bad 6" xfId="5410" xr:uid="{00000000-0005-0000-0000-0000810F0000}"/>
    <cellStyle name="Bad 7" xfId="5411" xr:uid="{00000000-0005-0000-0000-0000820F0000}"/>
    <cellStyle name="Bad 8" xfId="5412" xr:uid="{00000000-0005-0000-0000-0000830F0000}"/>
    <cellStyle name="Bad 9" xfId="5413" xr:uid="{00000000-0005-0000-0000-0000840F0000}"/>
    <cellStyle name="Black" xfId="10602" xr:uid="{00000000-0005-0000-0000-0000850F0000}"/>
    <cellStyle name="Border" xfId="10603" xr:uid="{00000000-0005-0000-0000-0000860F0000}"/>
    <cellStyle name="Border 2" xfId="15758" xr:uid="{00000000-0005-0000-0000-0000870F0000}"/>
    <cellStyle name="Border 3" xfId="20308" xr:uid="{00000000-0005-0000-0000-0000880F0000}"/>
    <cellStyle name="Calcul 2" xfId="47270" xr:uid="{00000000-0005-0000-0000-0000890F0000}"/>
    <cellStyle name="Calculation" xfId="496" builtinId="22" customBuiltin="1"/>
    <cellStyle name="Calculation 10" xfId="5414" xr:uid="{00000000-0005-0000-0000-00008B0F0000}"/>
    <cellStyle name="Calculation 11" xfId="5415" xr:uid="{00000000-0005-0000-0000-00008C0F0000}"/>
    <cellStyle name="Calculation 12" xfId="5416" xr:uid="{00000000-0005-0000-0000-00008D0F0000}"/>
    <cellStyle name="Calculation 13" xfId="5417" xr:uid="{00000000-0005-0000-0000-00008E0F0000}"/>
    <cellStyle name="Calculation 14" xfId="5418" xr:uid="{00000000-0005-0000-0000-00008F0F0000}"/>
    <cellStyle name="Calculation 15" xfId="5419" xr:uid="{00000000-0005-0000-0000-0000900F0000}"/>
    <cellStyle name="Calculation 16" xfId="5420" xr:uid="{00000000-0005-0000-0000-0000910F0000}"/>
    <cellStyle name="Calculation 17" xfId="5421" xr:uid="{00000000-0005-0000-0000-0000920F0000}"/>
    <cellStyle name="Calculation 18" xfId="5422" xr:uid="{00000000-0005-0000-0000-0000930F0000}"/>
    <cellStyle name="Calculation 19" xfId="5423" xr:uid="{00000000-0005-0000-0000-0000940F0000}"/>
    <cellStyle name="Calculation 2" xfId="497" xr:uid="{00000000-0005-0000-0000-0000950F0000}"/>
    <cellStyle name="Calculation 2 2" xfId="5424" xr:uid="{00000000-0005-0000-0000-0000960F0000}"/>
    <cellStyle name="Calculation 2 2 2" xfId="5425" xr:uid="{00000000-0005-0000-0000-0000970F0000}"/>
    <cellStyle name="Calculation 2 3" xfId="5426" xr:uid="{00000000-0005-0000-0000-0000980F0000}"/>
    <cellStyle name="Calculation 2 4" xfId="5427" xr:uid="{00000000-0005-0000-0000-0000990F0000}"/>
    <cellStyle name="Calculation 2 5" xfId="5428" xr:uid="{00000000-0005-0000-0000-00009A0F0000}"/>
    <cellStyle name="Calculation 20" xfId="5429" xr:uid="{00000000-0005-0000-0000-00009B0F0000}"/>
    <cellStyle name="Calculation 21" xfId="5430" xr:uid="{00000000-0005-0000-0000-00009C0F0000}"/>
    <cellStyle name="Calculation 22" xfId="5431" xr:uid="{00000000-0005-0000-0000-00009D0F0000}"/>
    <cellStyle name="Calculation 23" xfId="5432" xr:uid="{00000000-0005-0000-0000-00009E0F0000}"/>
    <cellStyle name="Calculation 24" xfId="5433" xr:uid="{00000000-0005-0000-0000-00009F0F0000}"/>
    <cellStyle name="Calculation 25" xfId="5434" xr:uid="{00000000-0005-0000-0000-0000A00F0000}"/>
    <cellStyle name="Calculation 26" xfId="5435" xr:uid="{00000000-0005-0000-0000-0000A10F0000}"/>
    <cellStyle name="Calculation 27" xfId="5436" xr:uid="{00000000-0005-0000-0000-0000A20F0000}"/>
    <cellStyle name="Calculation 28" xfId="5437" xr:uid="{00000000-0005-0000-0000-0000A30F0000}"/>
    <cellStyle name="Calculation 29" xfId="5438" xr:uid="{00000000-0005-0000-0000-0000A40F0000}"/>
    <cellStyle name="Calculation 3" xfId="5439" xr:uid="{00000000-0005-0000-0000-0000A50F0000}"/>
    <cellStyle name="Calculation 3 2" xfId="47241" xr:uid="{00000000-0005-0000-0000-0000A60F0000}"/>
    <cellStyle name="Calculation 30" xfId="5440" xr:uid="{00000000-0005-0000-0000-0000A70F0000}"/>
    <cellStyle name="Calculation 31" xfId="5441" xr:uid="{00000000-0005-0000-0000-0000A80F0000}"/>
    <cellStyle name="Calculation 32" xfId="5442" xr:uid="{00000000-0005-0000-0000-0000A90F0000}"/>
    <cellStyle name="Calculation 33" xfId="5443" xr:uid="{00000000-0005-0000-0000-0000AA0F0000}"/>
    <cellStyle name="Calculation 34" xfId="5444" xr:uid="{00000000-0005-0000-0000-0000AB0F0000}"/>
    <cellStyle name="Calculation 35" xfId="5445" xr:uid="{00000000-0005-0000-0000-0000AC0F0000}"/>
    <cellStyle name="Calculation 36" xfId="5446" xr:uid="{00000000-0005-0000-0000-0000AD0F0000}"/>
    <cellStyle name="Calculation 37" xfId="5447" xr:uid="{00000000-0005-0000-0000-0000AE0F0000}"/>
    <cellStyle name="Calculation 38" xfId="5448" xr:uid="{00000000-0005-0000-0000-0000AF0F0000}"/>
    <cellStyle name="Calculation 39" xfId="5449" xr:uid="{00000000-0005-0000-0000-0000B00F0000}"/>
    <cellStyle name="Calculation 4" xfId="5450" xr:uid="{00000000-0005-0000-0000-0000B10F0000}"/>
    <cellStyle name="Calculation 40" xfId="5451" xr:uid="{00000000-0005-0000-0000-0000B20F0000}"/>
    <cellStyle name="Calculation 41" xfId="5452" xr:uid="{00000000-0005-0000-0000-0000B30F0000}"/>
    <cellStyle name="Calculation 42" xfId="5453" xr:uid="{00000000-0005-0000-0000-0000B40F0000}"/>
    <cellStyle name="Calculation 43" xfId="5454" xr:uid="{00000000-0005-0000-0000-0000B50F0000}"/>
    <cellStyle name="Calculation 44" xfId="5455" xr:uid="{00000000-0005-0000-0000-0000B60F0000}"/>
    <cellStyle name="Calculation 45" xfId="5456" xr:uid="{00000000-0005-0000-0000-0000B70F0000}"/>
    <cellStyle name="Calculation 46" xfId="5457" xr:uid="{00000000-0005-0000-0000-0000B80F0000}"/>
    <cellStyle name="Calculation 47" xfId="5458" xr:uid="{00000000-0005-0000-0000-0000B90F0000}"/>
    <cellStyle name="Calculation 48" xfId="5459" xr:uid="{00000000-0005-0000-0000-0000BA0F0000}"/>
    <cellStyle name="Calculation 49" xfId="5460" xr:uid="{00000000-0005-0000-0000-0000BB0F0000}"/>
    <cellStyle name="Calculation 5" xfId="5461" xr:uid="{00000000-0005-0000-0000-0000BC0F0000}"/>
    <cellStyle name="Calculation 50" xfId="5462" xr:uid="{00000000-0005-0000-0000-0000BD0F0000}"/>
    <cellStyle name="Calculation 51" xfId="5463" xr:uid="{00000000-0005-0000-0000-0000BE0F0000}"/>
    <cellStyle name="Calculation 52" xfId="5464" xr:uid="{00000000-0005-0000-0000-0000BF0F0000}"/>
    <cellStyle name="Calculation 53" xfId="5465" xr:uid="{00000000-0005-0000-0000-0000C00F0000}"/>
    <cellStyle name="Calculation 54" xfId="5466" xr:uid="{00000000-0005-0000-0000-0000C10F0000}"/>
    <cellStyle name="Calculation 55" xfId="5467" xr:uid="{00000000-0005-0000-0000-0000C20F0000}"/>
    <cellStyle name="Calculation 56" xfId="5468" xr:uid="{00000000-0005-0000-0000-0000C30F0000}"/>
    <cellStyle name="Calculation 57" xfId="5469" xr:uid="{00000000-0005-0000-0000-0000C40F0000}"/>
    <cellStyle name="Calculation 6" xfId="5470" xr:uid="{00000000-0005-0000-0000-0000C50F0000}"/>
    <cellStyle name="Calculation 7" xfId="5471" xr:uid="{00000000-0005-0000-0000-0000C60F0000}"/>
    <cellStyle name="Calculation 8" xfId="5472" xr:uid="{00000000-0005-0000-0000-0000C70F0000}"/>
    <cellStyle name="Calculation 9" xfId="5473" xr:uid="{00000000-0005-0000-0000-0000C80F0000}"/>
    <cellStyle name="Cellule liée 2" xfId="47271" xr:uid="{00000000-0005-0000-0000-0000C90F0000}"/>
    <cellStyle name="Comma" xfId="47539" builtinId="3"/>
    <cellStyle name="Comma 2" xfId="498" xr:uid="{00000000-0005-0000-0000-0000CB0F0000}"/>
    <cellStyle name="Comma 2 10" xfId="5474" xr:uid="{00000000-0005-0000-0000-0000CC0F0000}"/>
    <cellStyle name="Comma 2 11" xfId="5475" xr:uid="{00000000-0005-0000-0000-0000CD0F0000}"/>
    <cellStyle name="Comma 2 12" xfId="47229" xr:uid="{00000000-0005-0000-0000-0000CE0F0000}"/>
    <cellStyle name="Comma 2 13" xfId="47490" xr:uid="{00000000-0005-0000-0000-0000CF0F0000}"/>
    <cellStyle name="Comma 2 2" xfId="499" xr:uid="{00000000-0005-0000-0000-0000D00F0000}"/>
    <cellStyle name="Comma 2 2 2" xfId="500" xr:uid="{00000000-0005-0000-0000-0000D10F0000}"/>
    <cellStyle name="Comma 2 2 2 2" xfId="5476" xr:uid="{00000000-0005-0000-0000-0000D20F0000}"/>
    <cellStyle name="Comma 2 2 3" xfId="501" xr:uid="{00000000-0005-0000-0000-0000D30F0000}"/>
    <cellStyle name="Comma 2 2 3 2" xfId="5477" xr:uid="{00000000-0005-0000-0000-0000D40F0000}"/>
    <cellStyle name="Comma 2 2 3 2 2" xfId="5478" xr:uid="{00000000-0005-0000-0000-0000D50F0000}"/>
    <cellStyle name="Comma 2 2 3 3" xfId="5479" xr:uid="{00000000-0005-0000-0000-0000D60F0000}"/>
    <cellStyle name="Comma 2 2 3 3 2" xfId="5480" xr:uid="{00000000-0005-0000-0000-0000D70F0000}"/>
    <cellStyle name="Comma 2 2 3 4" xfId="5481" xr:uid="{00000000-0005-0000-0000-0000D80F0000}"/>
    <cellStyle name="Comma 2 2 3 4 2" xfId="5482" xr:uid="{00000000-0005-0000-0000-0000D90F0000}"/>
    <cellStyle name="Comma 2 2 3 5" xfId="5483" xr:uid="{00000000-0005-0000-0000-0000DA0F0000}"/>
    <cellStyle name="Comma 2 2 4" xfId="5484" xr:uid="{00000000-0005-0000-0000-0000DB0F0000}"/>
    <cellStyle name="Comma 2 2 5" xfId="5485" xr:uid="{00000000-0005-0000-0000-0000DC0F0000}"/>
    <cellStyle name="Comma 2 3" xfId="502" xr:uid="{00000000-0005-0000-0000-0000DD0F0000}"/>
    <cellStyle name="Comma 2 3 2" xfId="5486" xr:uid="{00000000-0005-0000-0000-0000DE0F0000}"/>
    <cellStyle name="Comma 2 4" xfId="503" xr:uid="{00000000-0005-0000-0000-0000DF0F0000}"/>
    <cellStyle name="Comma 2 4 2" xfId="5487" xr:uid="{00000000-0005-0000-0000-0000E00F0000}"/>
    <cellStyle name="Comma 2 5" xfId="504" xr:uid="{00000000-0005-0000-0000-0000E10F0000}"/>
    <cellStyle name="Comma 2 5 2" xfId="5488" xr:uid="{00000000-0005-0000-0000-0000E20F0000}"/>
    <cellStyle name="Comma 2 5 2 2" xfId="5489" xr:uid="{00000000-0005-0000-0000-0000E30F0000}"/>
    <cellStyle name="Comma 2 5 3" xfId="5490" xr:uid="{00000000-0005-0000-0000-0000E40F0000}"/>
    <cellStyle name="Comma 2 5 3 2" xfId="5491" xr:uid="{00000000-0005-0000-0000-0000E50F0000}"/>
    <cellStyle name="Comma 2 5 4" xfId="5492" xr:uid="{00000000-0005-0000-0000-0000E60F0000}"/>
    <cellStyle name="Comma 2 5 4 2" xfId="5493" xr:uid="{00000000-0005-0000-0000-0000E70F0000}"/>
    <cellStyle name="Comma 2 5 5" xfId="5494" xr:uid="{00000000-0005-0000-0000-0000E80F0000}"/>
    <cellStyle name="Comma 2 5 6" xfId="5495" xr:uid="{00000000-0005-0000-0000-0000E90F0000}"/>
    <cellStyle name="Comma 2 6" xfId="5496" xr:uid="{00000000-0005-0000-0000-0000EA0F0000}"/>
    <cellStyle name="Comma 2 6 2" xfId="11161" xr:uid="{00000000-0005-0000-0000-0000EB0F0000}"/>
    <cellStyle name="Comma 2 6 3" xfId="10604" xr:uid="{00000000-0005-0000-0000-0000EC0F0000}"/>
    <cellStyle name="Comma 2 7" xfId="5497" xr:uid="{00000000-0005-0000-0000-0000ED0F0000}"/>
    <cellStyle name="Comma 2 8" xfId="5498" xr:uid="{00000000-0005-0000-0000-0000EE0F0000}"/>
    <cellStyle name="Comma 2 9" xfId="5499" xr:uid="{00000000-0005-0000-0000-0000EF0F0000}"/>
    <cellStyle name="Comma 3" xfId="505" xr:uid="{00000000-0005-0000-0000-0000F00F0000}"/>
    <cellStyle name="Comma 3 2" xfId="506" xr:uid="{00000000-0005-0000-0000-0000F10F0000}"/>
    <cellStyle name="Comma 3 3" xfId="507" xr:uid="{00000000-0005-0000-0000-0000F20F0000}"/>
    <cellStyle name="Comma 3 3 2" xfId="5500" xr:uid="{00000000-0005-0000-0000-0000F30F0000}"/>
    <cellStyle name="Comma 3 3 2 2" xfId="5501" xr:uid="{00000000-0005-0000-0000-0000F40F0000}"/>
    <cellStyle name="Comma 3 3 3" xfId="5502" xr:uid="{00000000-0005-0000-0000-0000F50F0000}"/>
    <cellStyle name="Comma 3 3 3 2" xfId="5503" xr:uid="{00000000-0005-0000-0000-0000F60F0000}"/>
    <cellStyle name="Comma 3 3 4" xfId="5504" xr:uid="{00000000-0005-0000-0000-0000F70F0000}"/>
    <cellStyle name="Comma 3 3 4 2" xfId="5505" xr:uid="{00000000-0005-0000-0000-0000F80F0000}"/>
    <cellStyle name="Comma 3 3 5" xfId="5506" xr:uid="{00000000-0005-0000-0000-0000F90F0000}"/>
    <cellStyle name="Comma 3 3 6" xfId="5507" xr:uid="{00000000-0005-0000-0000-0000FA0F0000}"/>
    <cellStyle name="Comma 3 4" xfId="10605" xr:uid="{00000000-0005-0000-0000-0000FB0F0000}"/>
    <cellStyle name="Comma 4" xfId="508" xr:uid="{00000000-0005-0000-0000-0000FC0F0000}"/>
    <cellStyle name="Comma 4 2" xfId="5508" xr:uid="{00000000-0005-0000-0000-0000FD0F0000}"/>
    <cellStyle name="Comma 4 2 2" xfId="11162" xr:uid="{00000000-0005-0000-0000-0000FE0F0000}"/>
    <cellStyle name="Comma 4 2 3" xfId="10606" xr:uid="{00000000-0005-0000-0000-0000FF0F0000}"/>
    <cellStyle name="Comma 5" xfId="509" xr:uid="{00000000-0005-0000-0000-000000100000}"/>
    <cellStyle name="Comma 5 2" xfId="5509" xr:uid="{00000000-0005-0000-0000-000001100000}"/>
    <cellStyle name="Comma 6" xfId="20088" xr:uid="{00000000-0005-0000-0000-000002100000}"/>
    <cellStyle name="Comma 7 2 2" xfId="47524" xr:uid="{802928A9-53ED-48AC-AF6A-ECDA38AB4A89}"/>
    <cellStyle name="Currency 10" xfId="10608" xr:uid="{00000000-0005-0000-0000-000003100000}"/>
    <cellStyle name="Currency 11" xfId="10609" xr:uid="{00000000-0005-0000-0000-000004100000}"/>
    <cellStyle name="Currency 13" xfId="10610" xr:uid="{00000000-0005-0000-0000-000005100000}"/>
    <cellStyle name="Currency 14" xfId="10611" xr:uid="{00000000-0005-0000-0000-000006100000}"/>
    <cellStyle name="Currency 15" xfId="10612" xr:uid="{00000000-0005-0000-0000-000007100000}"/>
    <cellStyle name="Currency 16" xfId="10613" xr:uid="{00000000-0005-0000-0000-000008100000}"/>
    <cellStyle name="Currency 17" xfId="10614" xr:uid="{00000000-0005-0000-0000-000009100000}"/>
    <cellStyle name="Currency 2" xfId="510" xr:uid="{00000000-0005-0000-0000-00000A100000}"/>
    <cellStyle name="Currency 2 2" xfId="511" xr:uid="{00000000-0005-0000-0000-00000B100000}"/>
    <cellStyle name="Currency 2 2 2" xfId="512" xr:uid="{00000000-0005-0000-0000-00000C100000}"/>
    <cellStyle name="Currency 2 2 3" xfId="513" xr:uid="{00000000-0005-0000-0000-00000D100000}"/>
    <cellStyle name="Currency 2 2 4" xfId="5510" xr:uid="{00000000-0005-0000-0000-00000E100000}"/>
    <cellStyle name="Currency 2 2 4 2" xfId="11163" xr:uid="{00000000-0005-0000-0000-00000F100000}"/>
    <cellStyle name="Currency 2 2 4 3" xfId="10615" xr:uid="{00000000-0005-0000-0000-000010100000}"/>
    <cellStyle name="Currency 2 2 5" xfId="47341" xr:uid="{00000000-0005-0000-0000-000011100000}"/>
    <cellStyle name="Currency 2 3" xfId="514" xr:uid="{00000000-0005-0000-0000-000012100000}"/>
    <cellStyle name="Currency 2 3 2" xfId="5511" xr:uid="{00000000-0005-0000-0000-000013100000}"/>
    <cellStyle name="Currency 2 3 2 2" xfId="5512" xr:uid="{00000000-0005-0000-0000-000014100000}"/>
    <cellStyle name="Currency 2 3 2 3" xfId="11164" xr:uid="{00000000-0005-0000-0000-000015100000}"/>
    <cellStyle name="Currency 2 3 2 4" xfId="10616" xr:uid="{00000000-0005-0000-0000-000016100000}"/>
    <cellStyle name="Currency 2 3 3" xfId="5513" xr:uid="{00000000-0005-0000-0000-000017100000}"/>
    <cellStyle name="Currency 2 3 3 2" xfId="5514" xr:uid="{00000000-0005-0000-0000-000018100000}"/>
    <cellStyle name="Currency 2 3 4" xfId="5515" xr:uid="{00000000-0005-0000-0000-000019100000}"/>
    <cellStyle name="Currency 2 3 4 2" xfId="5516" xr:uid="{00000000-0005-0000-0000-00001A100000}"/>
    <cellStyle name="Currency 2 3 5" xfId="5517" xr:uid="{00000000-0005-0000-0000-00001B100000}"/>
    <cellStyle name="Currency 2 3 6" xfId="5518" xr:uid="{00000000-0005-0000-0000-00001C100000}"/>
    <cellStyle name="Currency 2 4" xfId="515" xr:uid="{00000000-0005-0000-0000-00001D100000}"/>
    <cellStyle name="Currency 2 4 2" xfId="5519" xr:uid="{00000000-0005-0000-0000-00001E100000}"/>
    <cellStyle name="Currency 2 5" xfId="516" xr:uid="{00000000-0005-0000-0000-00001F100000}"/>
    <cellStyle name="Currency 2 5 2" xfId="5520" xr:uid="{00000000-0005-0000-0000-000020100000}"/>
    <cellStyle name="Currency 2 5 2 2" xfId="5521" xr:uid="{00000000-0005-0000-0000-000021100000}"/>
    <cellStyle name="Currency 2 5 3" xfId="5522" xr:uid="{00000000-0005-0000-0000-000022100000}"/>
    <cellStyle name="Currency 2 5 3 2" xfId="5523" xr:uid="{00000000-0005-0000-0000-000023100000}"/>
    <cellStyle name="Currency 2 5 4" xfId="5524" xr:uid="{00000000-0005-0000-0000-000024100000}"/>
    <cellStyle name="Currency 2 5 4 2" xfId="5525" xr:uid="{00000000-0005-0000-0000-000025100000}"/>
    <cellStyle name="Currency 2 5 5" xfId="5526" xr:uid="{00000000-0005-0000-0000-000026100000}"/>
    <cellStyle name="Currency 2 5 6" xfId="5527" xr:uid="{00000000-0005-0000-0000-000027100000}"/>
    <cellStyle name="Currency 2 6" xfId="47505" xr:uid="{00000000-0005-0000-0000-000028100000}"/>
    <cellStyle name="Currency 3" xfId="517" xr:uid="{00000000-0005-0000-0000-000029100000}"/>
    <cellStyle name="Currency 3 2" xfId="518" xr:uid="{00000000-0005-0000-0000-00002A100000}"/>
    <cellStyle name="Currency 3 2 2" xfId="10936" xr:uid="{00000000-0005-0000-0000-00002B100000}"/>
    <cellStyle name="Currency 3 2 3" xfId="10617" xr:uid="{00000000-0005-0000-0000-00002C100000}"/>
    <cellStyle name="Currency 3 3" xfId="519" xr:uid="{00000000-0005-0000-0000-00002D100000}"/>
    <cellStyle name="Currency 3 3 2" xfId="5528" xr:uid="{00000000-0005-0000-0000-00002E100000}"/>
    <cellStyle name="Currency 3 3 2 2" xfId="5529" xr:uid="{00000000-0005-0000-0000-00002F100000}"/>
    <cellStyle name="Currency 3 3 3" xfId="5530" xr:uid="{00000000-0005-0000-0000-000030100000}"/>
    <cellStyle name="Currency 3 3 3 2" xfId="5531" xr:uid="{00000000-0005-0000-0000-000031100000}"/>
    <cellStyle name="Currency 3 3 4" xfId="5532" xr:uid="{00000000-0005-0000-0000-000032100000}"/>
    <cellStyle name="Currency 3 3 4 2" xfId="5533" xr:uid="{00000000-0005-0000-0000-000033100000}"/>
    <cellStyle name="Currency 3 3 5" xfId="5534" xr:uid="{00000000-0005-0000-0000-000034100000}"/>
    <cellStyle name="Currency 3 3 6" xfId="5535" xr:uid="{00000000-0005-0000-0000-000035100000}"/>
    <cellStyle name="Currency 3 3 7" xfId="10944" xr:uid="{00000000-0005-0000-0000-000036100000}"/>
    <cellStyle name="Currency 3 3 8" xfId="10618" xr:uid="{00000000-0005-0000-0000-000037100000}"/>
    <cellStyle name="Currency 3 4" xfId="5536" xr:uid="{00000000-0005-0000-0000-000038100000}"/>
    <cellStyle name="Currency 4" xfId="520" xr:uid="{00000000-0005-0000-0000-000039100000}"/>
    <cellStyle name="Currency 4 2" xfId="521" xr:uid="{00000000-0005-0000-0000-00003A100000}"/>
    <cellStyle name="Currency 4 2 2" xfId="5537" xr:uid="{00000000-0005-0000-0000-00003B100000}"/>
    <cellStyle name="Currency 4 3" xfId="522" xr:uid="{00000000-0005-0000-0000-00003C100000}"/>
    <cellStyle name="Currency 4 3 2" xfId="523" xr:uid="{00000000-0005-0000-0000-00003D100000}"/>
    <cellStyle name="Currency 4 3 2 2" xfId="5538" xr:uid="{00000000-0005-0000-0000-00003E100000}"/>
    <cellStyle name="Currency 4 3 2 2 2" xfId="5539" xr:uid="{00000000-0005-0000-0000-00003F100000}"/>
    <cellStyle name="Currency 4 3 2 3" xfId="5540" xr:uid="{00000000-0005-0000-0000-000040100000}"/>
    <cellStyle name="Currency 4 3 2 3 2" xfId="5541" xr:uid="{00000000-0005-0000-0000-000041100000}"/>
    <cellStyle name="Currency 4 3 2 4" xfId="5542" xr:uid="{00000000-0005-0000-0000-000042100000}"/>
    <cellStyle name="Currency 4 3 2 4 2" xfId="5543" xr:uid="{00000000-0005-0000-0000-000043100000}"/>
    <cellStyle name="Currency 4 3 2 5" xfId="5544" xr:uid="{00000000-0005-0000-0000-000044100000}"/>
    <cellStyle name="Currency 4 3 2 6" xfId="5545" xr:uid="{00000000-0005-0000-0000-000045100000}"/>
    <cellStyle name="Currency 4 3 3" xfId="5546" xr:uid="{00000000-0005-0000-0000-000046100000}"/>
    <cellStyle name="Currency 4 3 3 2" xfId="5547" xr:uid="{00000000-0005-0000-0000-000047100000}"/>
    <cellStyle name="Currency 4 3 4" xfId="5548" xr:uid="{00000000-0005-0000-0000-000048100000}"/>
    <cellStyle name="Currency 4 3 4 2" xfId="5549" xr:uid="{00000000-0005-0000-0000-000049100000}"/>
    <cellStyle name="Currency 4 3 5" xfId="5550" xr:uid="{00000000-0005-0000-0000-00004A100000}"/>
    <cellStyle name="Currency 4 3 5 2" xfId="5551" xr:uid="{00000000-0005-0000-0000-00004B100000}"/>
    <cellStyle name="Currency 4 3 6" xfId="5552" xr:uid="{00000000-0005-0000-0000-00004C100000}"/>
    <cellStyle name="Currency 4 3 7" xfId="5553" xr:uid="{00000000-0005-0000-0000-00004D100000}"/>
    <cellStyle name="Currency 4 4" xfId="5554" xr:uid="{00000000-0005-0000-0000-00004E100000}"/>
    <cellStyle name="Currency 4 5" xfId="5555" xr:uid="{00000000-0005-0000-0000-00004F100000}"/>
    <cellStyle name="Currency 5" xfId="524" xr:uid="{00000000-0005-0000-0000-000050100000}"/>
    <cellStyle name="Currency 5 2" xfId="5556" xr:uid="{00000000-0005-0000-0000-000051100000}"/>
    <cellStyle name="Currency 5 2 2" xfId="11165" xr:uid="{00000000-0005-0000-0000-000052100000}"/>
    <cellStyle name="Currency 5 2 3" xfId="10619" xr:uid="{00000000-0005-0000-0000-000053100000}"/>
    <cellStyle name="Currency 5 3" xfId="5557" xr:uid="{00000000-0005-0000-0000-000054100000}"/>
    <cellStyle name="Currency 6" xfId="10620" xr:uid="{00000000-0005-0000-0000-000055100000}"/>
    <cellStyle name="Currency 7" xfId="10621" xr:uid="{00000000-0005-0000-0000-000056100000}"/>
    <cellStyle name="Currency 8" xfId="10622" xr:uid="{00000000-0005-0000-0000-000057100000}"/>
    <cellStyle name="Currency 9" xfId="10607" xr:uid="{00000000-0005-0000-0000-000058100000}"/>
    <cellStyle name="Čárka 2" xfId="47528" xr:uid="{2E8DDD7E-87A8-4003-B996-E00069F069BA}"/>
    <cellStyle name="Dane wejściowe 10" xfId="5558" xr:uid="{00000000-0005-0000-0000-000059100000}"/>
    <cellStyle name="Dane wejściowe 11" xfId="5559" xr:uid="{00000000-0005-0000-0000-00005A100000}"/>
    <cellStyle name="Dane wejściowe 12" xfId="5560" xr:uid="{00000000-0005-0000-0000-00005B100000}"/>
    <cellStyle name="Dane wejściowe 13" xfId="5561" xr:uid="{00000000-0005-0000-0000-00005C100000}"/>
    <cellStyle name="Dane wejściowe 14" xfId="5562" xr:uid="{00000000-0005-0000-0000-00005D100000}"/>
    <cellStyle name="Dane wejściowe 15" xfId="5563" xr:uid="{00000000-0005-0000-0000-00005E100000}"/>
    <cellStyle name="Dane wejściowe 16" xfId="5564" xr:uid="{00000000-0005-0000-0000-00005F100000}"/>
    <cellStyle name="Dane wejściowe 17" xfId="5565" xr:uid="{00000000-0005-0000-0000-000060100000}"/>
    <cellStyle name="Dane wejściowe 18" xfId="5566" xr:uid="{00000000-0005-0000-0000-000061100000}"/>
    <cellStyle name="Dane wejściowe 19" xfId="5567" xr:uid="{00000000-0005-0000-0000-000062100000}"/>
    <cellStyle name="Dane wejściowe 2" xfId="525" xr:uid="{00000000-0005-0000-0000-000063100000}"/>
    <cellStyle name="Dane wejściowe 2 10" xfId="5568" xr:uid="{00000000-0005-0000-0000-000064100000}"/>
    <cellStyle name="Dane wejściowe 2 11" xfId="5569" xr:uid="{00000000-0005-0000-0000-000065100000}"/>
    <cellStyle name="Dane wejściowe 2 12" xfId="5570" xr:uid="{00000000-0005-0000-0000-000066100000}"/>
    <cellStyle name="Dane wejściowe 2 13" xfId="5571" xr:uid="{00000000-0005-0000-0000-000067100000}"/>
    <cellStyle name="Dane wejściowe 2 14" xfId="5572" xr:uid="{00000000-0005-0000-0000-000068100000}"/>
    <cellStyle name="Dane wejściowe 2 15" xfId="5573" xr:uid="{00000000-0005-0000-0000-000069100000}"/>
    <cellStyle name="Dane wejściowe 2 16" xfId="10885" xr:uid="{00000000-0005-0000-0000-00006A100000}"/>
    <cellStyle name="Dane wejściowe 2 17" xfId="10623" xr:uid="{00000000-0005-0000-0000-00006B100000}"/>
    <cellStyle name="Dane wejściowe 2 2" xfId="5574" xr:uid="{00000000-0005-0000-0000-00006C100000}"/>
    <cellStyle name="Dane wejściowe 2 2 10" xfId="5575" xr:uid="{00000000-0005-0000-0000-00006D100000}"/>
    <cellStyle name="Dane wejściowe 2 2 11" xfId="5576" xr:uid="{00000000-0005-0000-0000-00006E100000}"/>
    <cellStyle name="Dane wejściowe 2 2 12" xfId="5577" xr:uid="{00000000-0005-0000-0000-00006F100000}"/>
    <cellStyle name="Dane wejściowe 2 2 13" xfId="5578" xr:uid="{00000000-0005-0000-0000-000070100000}"/>
    <cellStyle name="Dane wejściowe 2 2 14" xfId="5579" xr:uid="{00000000-0005-0000-0000-000071100000}"/>
    <cellStyle name="Dane wejściowe 2 2 15" xfId="11166" xr:uid="{00000000-0005-0000-0000-000072100000}"/>
    <cellStyle name="Dane wejściowe 2 2 16" xfId="10624" xr:uid="{00000000-0005-0000-0000-000073100000}"/>
    <cellStyle name="Dane wejściowe 2 2 2" xfId="5580" xr:uid="{00000000-0005-0000-0000-000074100000}"/>
    <cellStyle name="Dane wejściowe 2 2 2 10" xfId="5581" xr:uid="{00000000-0005-0000-0000-000075100000}"/>
    <cellStyle name="Dane wejściowe 2 2 2 11" xfId="5582" xr:uid="{00000000-0005-0000-0000-000076100000}"/>
    <cellStyle name="Dane wejściowe 2 2 2 12" xfId="5583" xr:uid="{00000000-0005-0000-0000-000077100000}"/>
    <cellStyle name="Dane wejściowe 2 2 2 13" xfId="5584" xr:uid="{00000000-0005-0000-0000-000078100000}"/>
    <cellStyle name="Dane wejściowe 2 2 2 2" xfId="5585" xr:uid="{00000000-0005-0000-0000-000079100000}"/>
    <cellStyle name="Dane wejściowe 2 2 2 2 10" xfId="5586" xr:uid="{00000000-0005-0000-0000-00007A100000}"/>
    <cellStyle name="Dane wejściowe 2 2 2 2 11" xfId="5587" xr:uid="{00000000-0005-0000-0000-00007B100000}"/>
    <cellStyle name="Dane wejściowe 2 2 2 2 12" xfId="5588" xr:uid="{00000000-0005-0000-0000-00007C100000}"/>
    <cellStyle name="Dane wejściowe 2 2 2 2 2" xfId="5589" xr:uid="{00000000-0005-0000-0000-00007D100000}"/>
    <cellStyle name="Dane wejściowe 2 2 2 2 3" xfId="5590" xr:uid="{00000000-0005-0000-0000-00007E100000}"/>
    <cellStyle name="Dane wejściowe 2 2 2 2 4" xfId="5591" xr:uid="{00000000-0005-0000-0000-00007F100000}"/>
    <cellStyle name="Dane wejściowe 2 2 2 2 5" xfId="5592" xr:uid="{00000000-0005-0000-0000-000080100000}"/>
    <cellStyle name="Dane wejściowe 2 2 2 2 6" xfId="5593" xr:uid="{00000000-0005-0000-0000-000081100000}"/>
    <cellStyle name="Dane wejściowe 2 2 2 2 7" xfId="5594" xr:uid="{00000000-0005-0000-0000-000082100000}"/>
    <cellStyle name="Dane wejściowe 2 2 2 2 8" xfId="5595" xr:uid="{00000000-0005-0000-0000-000083100000}"/>
    <cellStyle name="Dane wejściowe 2 2 2 2 9" xfId="5596" xr:uid="{00000000-0005-0000-0000-000084100000}"/>
    <cellStyle name="Dane wejściowe 2 2 2 3" xfId="5597" xr:uid="{00000000-0005-0000-0000-000085100000}"/>
    <cellStyle name="Dane wejściowe 2 2 2 4" xfId="5598" xr:uid="{00000000-0005-0000-0000-000086100000}"/>
    <cellStyle name="Dane wejściowe 2 2 2 5" xfId="5599" xr:uid="{00000000-0005-0000-0000-000087100000}"/>
    <cellStyle name="Dane wejściowe 2 2 2 5 2" xfId="5600" xr:uid="{00000000-0005-0000-0000-000088100000}"/>
    <cellStyle name="Dane wejściowe 2 2 2 6" xfId="5601" xr:uid="{00000000-0005-0000-0000-000089100000}"/>
    <cellStyle name="Dane wejściowe 2 2 2 6 2" xfId="5602" xr:uid="{00000000-0005-0000-0000-00008A100000}"/>
    <cellStyle name="Dane wejściowe 2 2 2 7" xfId="5603" xr:uid="{00000000-0005-0000-0000-00008B100000}"/>
    <cellStyle name="Dane wejściowe 2 2 2 7 2" xfId="5604" xr:uid="{00000000-0005-0000-0000-00008C100000}"/>
    <cellStyle name="Dane wejściowe 2 2 2 8" xfId="5605" xr:uid="{00000000-0005-0000-0000-00008D100000}"/>
    <cellStyle name="Dane wejściowe 2 2 2 8 2" xfId="5606" xr:uid="{00000000-0005-0000-0000-00008E100000}"/>
    <cellStyle name="Dane wejściowe 2 2 2 9" xfId="5607" xr:uid="{00000000-0005-0000-0000-00008F100000}"/>
    <cellStyle name="Dane wejściowe 2 2 3" xfId="5608" xr:uid="{00000000-0005-0000-0000-000090100000}"/>
    <cellStyle name="Dane wejściowe 2 2 4" xfId="5609" xr:uid="{00000000-0005-0000-0000-000091100000}"/>
    <cellStyle name="Dane wejściowe 2 2 5" xfId="5610" xr:uid="{00000000-0005-0000-0000-000092100000}"/>
    <cellStyle name="Dane wejściowe 2 2 6" xfId="5611" xr:uid="{00000000-0005-0000-0000-000093100000}"/>
    <cellStyle name="Dane wejściowe 2 2 6 2" xfId="5612" xr:uid="{00000000-0005-0000-0000-000094100000}"/>
    <cellStyle name="Dane wejściowe 2 2 7" xfId="5613" xr:uid="{00000000-0005-0000-0000-000095100000}"/>
    <cellStyle name="Dane wejściowe 2 2 7 2" xfId="5614" xr:uid="{00000000-0005-0000-0000-000096100000}"/>
    <cellStyle name="Dane wejściowe 2 2 8" xfId="5615" xr:uid="{00000000-0005-0000-0000-000097100000}"/>
    <cellStyle name="Dane wejściowe 2 2 8 2" xfId="5616" xr:uid="{00000000-0005-0000-0000-000098100000}"/>
    <cellStyle name="Dane wejściowe 2 2 9" xfId="5617" xr:uid="{00000000-0005-0000-0000-000099100000}"/>
    <cellStyle name="Dane wejściowe 2 2 9 2" xfId="5618" xr:uid="{00000000-0005-0000-0000-00009A100000}"/>
    <cellStyle name="Dane wejściowe 2 3" xfId="5619" xr:uid="{00000000-0005-0000-0000-00009B100000}"/>
    <cellStyle name="Dane wejściowe 2 3 2" xfId="5620" xr:uid="{00000000-0005-0000-0000-00009C100000}"/>
    <cellStyle name="Dane wejściowe 2 3 3" xfId="5621" xr:uid="{00000000-0005-0000-0000-00009D100000}"/>
    <cellStyle name="Dane wejściowe 2 3 4" xfId="5622" xr:uid="{00000000-0005-0000-0000-00009E100000}"/>
    <cellStyle name="Dane wejściowe 2 3 5" xfId="5623" xr:uid="{00000000-0005-0000-0000-00009F100000}"/>
    <cellStyle name="Dane wejściowe 2 3 6" xfId="5624" xr:uid="{00000000-0005-0000-0000-0000A0100000}"/>
    <cellStyle name="Dane wejściowe 2 3 7" xfId="5625" xr:uid="{00000000-0005-0000-0000-0000A1100000}"/>
    <cellStyle name="Dane wejściowe 2 3 8" xfId="5626" xr:uid="{00000000-0005-0000-0000-0000A2100000}"/>
    <cellStyle name="Dane wejściowe 2 4" xfId="5627" xr:uid="{00000000-0005-0000-0000-0000A3100000}"/>
    <cellStyle name="Dane wejściowe 2 5" xfId="5628" xr:uid="{00000000-0005-0000-0000-0000A4100000}"/>
    <cellStyle name="Dane wejściowe 2 6" xfId="5629" xr:uid="{00000000-0005-0000-0000-0000A5100000}"/>
    <cellStyle name="Dane wejściowe 2 6 2" xfId="5630" xr:uid="{00000000-0005-0000-0000-0000A6100000}"/>
    <cellStyle name="Dane wejściowe 2 7" xfId="5631" xr:uid="{00000000-0005-0000-0000-0000A7100000}"/>
    <cellStyle name="Dane wejściowe 2 7 2" xfId="5632" xr:uid="{00000000-0005-0000-0000-0000A8100000}"/>
    <cellStyle name="Dane wejściowe 2 8" xfId="5633" xr:uid="{00000000-0005-0000-0000-0000A9100000}"/>
    <cellStyle name="Dane wejściowe 2 8 2" xfId="5634" xr:uid="{00000000-0005-0000-0000-0000AA100000}"/>
    <cellStyle name="Dane wejściowe 2 9" xfId="5635" xr:uid="{00000000-0005-0000-0000-0000AB100000}"/>
    <cellStyle name="Dane wejściowe 2 9 2" xfId="5636" xr:uid="{00000000-0005-0000-0000-0000AC100000}"/>
    <cellStyle name="Dane wejściowe 20" xfId="5637" xr:uid="{00000000-0005-0000-0000-0000AD100000}"/>
    <cellStyle name="Dane wejściowe 21" xfId="5638" xr:uid="{00000000-0005-0000-0000-0000AE100000}"/>
    <cellStyle name="Dane wejściowe 22" xfId="5639" xr:uid="{00000000-0005-0000-0000-0000AF100000}"/>
    <cellStyle name="Dane wejściowe 23" xfId="5640" xr:uid="{00000000-0005-0000-0000-0000B0100000}"/>
    <cellStyle name="Dane wejściowe 24" xfId="5641" xr:uid="{00000000-0005-0000-0000-0000B1100000}"/>
    <cellStyle name="Dane wejściowe 25" xfId="5642" xr:uid="{00000000-0005-0000-0000-0000B2100000}"/>
    <cellStyle name="Dane wejściowe 26" xfId="5643" xr:uid="{00000000-0005-0000-0000-0000B3100000}"/>
    <cellStyle name="Dane wejściowe 27" xfId="5644" xr:uid="{00000000-0005-0000-0000-0000B4100000}"/>
    <cellStyle name="Dane wejściowe 28" xfId="5645" xr:uid="{00000000-0005-0000-0000-0000B5100000}"/>
    <cellStyle name="Dane wejściowe 29" xfId="5646" xr:uid="{00000000-0005-0000-0000-0000B6100000}"/>
    <cellStyle name="Dane wejściowe 3" xfId="5647" xr:uid="{00000000-0005-0000-0000-0000B7100000}"/>
    <cellStyle name="Dane wejściowe 3 2" xfId="11167" xr:uid="{00000000-0005-0000-0000-0000B8100000}"/>
    <cellStyle name="Dane wejściowe 3 3" xfId="10625" xr:uid="{00000000-0005-0000-0000-0000B9100000}"/>
    <cellStyle name="Dane wejściowe 30" xfId="5648" xr:uid="{00000000-0005-0000-0000-0000BA100000}"/>
    <cellStyle name="Dane wejściowe 31" xfId="5649" xr:uid="{00000000-0005-0000-0000-0000BB100000}"/>
    <cellStyle name="Dane wejściowe 32" xfId="5650" xr:uid="{00000000-0005-0000-0000-0000BC100000}"/>
    <cellStyle name="Dane wejściowe 33" xfId="5651" xr:uid="{00000000-0005-0000-0000-0000BD100000}"/>
    <cellStyle name="Dane wejściowe 34" xfId="5652" xr:uid="{00000000-0005-0000-0000-0000BE100000}"/>
    <cellStyle name="Dane wejściowe 35" xfId="5653" xr:uid="{00000000-0005-0000-0000-0000BF100000}"/>
    <cellStyle name="Dane wejściowe 36" xfId="5654" xr:uid="{00000000-0005-0000-0000-0000C0100000}"/>
    <cellStyle name="Dane wejściowe 37" xfId="5655" xr:uid="{00000000-0005-0000-0000-0000C1100000}"/>
    <cellStyle name="Dane wejściowe 38" xfId="5656" xr:uid="{00000000-0005-0000-0000-0000C2100000}"/>
    <cellStyle name="Dane wejściowe 39" xfId="5657" xr:uid="{00000000-0005-0000-0000-0000C3100000}"/>
    <cellStyle name="Dane wejściowe 4" xfId="5658" xr:uid="{00000000-0005-0000-0000-0000C4100000}"/>
    <cellStyle name="Dane wejściowe 4 2" xfId="11168" xr:uid="{00000000-0005-0000-0000-0000C5100000}"/>
    <cellStyle name="Dane wejściowe 4 3" xfId="10626" xr:uid="{00000000-0005-0000-0000-0000C6100000}"/>
    <cellStyle name="Dane wejściowe 40" xfId="5659" xr:uid="{00000000-0005-0000-0000-0000C7100000}"/>
    <cellStyle name="Dane wejściowe 40 2" xfId="5660" xr:uid="{00000000-0005-0000-0000-0000C8100000}"/>
    <cellStyle name="Dane wejściowe 40 3" xfId="5661" xr:uid="{00000000-0005-0000-0000-0000C9100000}"/>
    <cellStyle name="Dane wejściowe 40 4" xfId="5662" xr:uid="{00000000-0005-0000-0000-0000CA100000}"/>
    <cellStyle name="Dane wejściowe 40 5" xfId="5663" xr:uid="{00000000-0005-0000-0000-0000CB100000}"/>
    <cellStyle name="Dane wejściowe 40 6" xfId="5664" xr:uid="{00000000-0005-0000-0000-0000CC100000}"/>
    <cellStyle name="Dane wejściowe 40 7" xfId="5665" xr:uid="{00000000-0005-0000-0000-0000CD100000}"/>
    <cellStyle name="Dane wejściowe 40 8" xfId="5666" xr:uid="{00000000-0005-0000-0000-0000CE100000}"/>
    <cellStyle name="Dane wejściowe 41" xfId="5667" xr:uid="{00000000-0005-0000-0000-0000CF100000}"/>
    <cellStyle name="Dane wejściowe 42" xfId="5668" xr:uid="{00000000-0005-0000-0000-0000D0100000}"/>
    <cellStyle name="Dane wejściowe 43" xfId="5669" xr:uid="{00000000-0005-0000-0000-0000D1100000}"/>
    <cellStyle name="Dane wejściowe 44" xfId="5670" xr:uid="{00000000-0005-0000-0000-0000D2100000}"/>
    <cellStyle name="Dane wejściowe 45" xfId="5671" xr:uid="{00000000-0005-0000-0000-0000D3100000}"/>
    <cellStyle name="Dane wejściowe 46" xfId="5672" xr:uid="{00000000-0005-0000-0000-0000D4100000}"/>
    <cellStyle name="Dane wejściowe 46 2" xfId="5673" xr:uid="{00000000-0005-0000-0000-0000D5100000}"/>
    <cellStyle name="Dane wejściowe 46 3" xfId="5674" xr:uid="{00000000-0005-0000-0000-0000D6100000}"/>
    <cellStyle name="Dane wejściowe 46 3 2" xfId="5675" xr:uid="{00000000-0005-0000-0000-0000D7100000}"/>
    <cellStyle name="Dane wejściowe 46 4" xfId="5676" xr:uid="{00000000-0005-0000-0000-0000D8100000}"/>
    <cellStyle name="Dane wejściowe 46 5" xfId="5677" xr:uid="{00000000-0005-0000-0000-0000D9100000}"/>
    <cellStyle name="Dane wejściowe 47" xfId="5678" xr:uid="{00000000-0005-0000-0000-0000DA100000}"/>
    <cellStyle name="Dane wejściowe 47 2" xfId="5679" xr:uid="{00000000-0005-0000-0000-0000DB100000}"/>
    <cellStyle name="Dane wejściowe 47 3" xfId="5680" xr:uid="{00000000-0005-0000-0000-0000DC100000}"/>
    <cellStyle name="Dane wejściowe 47 3 2" xfId="5681" xr:uid="{00000000-0005-0000-0000-0000DD100000}"/>
    <cellStyle name="Dane wejściowe 47 4" xfId="5682" xr:uid="{00000000-0005-0000-0000-0000DE100000}"/>
    <cellStyle name="Dane wejściowe 47 5" xfId="5683" xr:uid="{00000000-0005-0000-0000-0000DF100000}"/>
    <cellStyle name="Dane wejściowe 48" xfId="5684" xr:uid="{00000000-0005-0000-0000-0000E0100000}"/>
    <cellStyle name="Dane wejściowe 48 2" xfId="5685" xr:uid="{00000000-0005-0000-0000-0000E1100000}"/>
    <cellStyle name="Dane wejściowe 48 3" xfId="5686" xr:uid="{00000000-0005-0000-0000-0000E2100000}"/>
    <cellStyle name="Dane wejściowe 48 4" xfId="5687" xr:uid="{00000000-0005-0000-0000-0000E3100000}"/>
    <cellStyle name="Dane wejściowe 48 5" xfId="5688" xr:uid="{00000000-0005-0000-0000-0000E4100000}"/>
    <cellStyle name="Dane wejściowe 49" xfId="5689" xr:uid="{00000000-0005-0000-0000-0000E5100000}"/>
    <cellStyle name="Dane wejściowe 5" xfId="5690" xr:uid="{00000000-0005-0000-0000-0000E6100000}"/>
    <cellStyle name="Dane wejściowe 50" xfId="5691" xr:uid="{00000000-0005-0000-0000-0000E7100000}"/>
    <cellStyle name="Dane wejściowe 50 2" xfId="5692" xr:uid="{00000000-0005-0000-0000-0000E8100000}"/>
    <cellStyle name="Dane wejściowe 51" xfId="5693" xr:uid="{00000000-0005-0000-0000-0000E9100000}"/>
    <cellStyle name="Dane wejściowe 51 2" xfId="5694" xr:uid="{00000000-0005-0000-0000-0000EA100000}"/>
    <cellStyle name="Dane wejściowe 52" xfId="5695" xr:uid="{00000000-0005-0000-0000-0000EB100000}"/>
    <cellStyle name="Dane wejściowe 52 2" xfId="5696" xr:uid="{00000000-0005-0000-0000-0000EC100000}"/>
    <cellStyle name="Dane wejściowe 53" xfId="5697" xr:uid="{00000000-0005-0000-0000-0000ED100000}"/>
    <cellStyle name="Dane wejściowe 54" xfId="5698" xr:uid="{00000000-0005-0000-0000-0000EE100000}"/>
    <cellStyle name="Dane wejściowe 55" xfId="5699" xr:uid="{00000000-0005-0000-0000-0000EF100000}"/>
    <cellStyle name="Dane wejściowe 56" xfId="5700" xr:uid="{00000000-0005-0000-0000-0000F0100000}"/>
    <cellStyle name="Dane wejściowe 57" xfId="5701" xr:uid="{00000000-0005-0000-0000-0000F1100000}"/>
    <cellStyle name="Dane wejściowe 58" xfId="5702" xr:uid="{00000000-0005-0000-0000-0000F2100000}"/>
    <cellStyle name="Dane wejściowe 59" xfId="5703" xr:uid="{00000000-0005-0000-0000-0000F3100000}"/>
    <cellStyle name="Dane wejściowe 6" xfId="5704" xr:uid="{00000000-0005-0000-0000-0000F4100000}"/>
    <cellStyle name="Dane wejściowe 7" xfId="5705" xr:uid="{00000000-0005-0000-0000-0000F5100000}"/>
    <cellStyle name="Dane wejściowe 8" xfId="5706" xr:uid="{00000000-0005-0000-0000-0000F6100000}"/>
    <cellStyle name="Dane wejściowe 9" xfId="5707" xr:uid="{00000000-0005-0000-0000-0000F7100000}"/>
    <cellStyle name="Dane wyjściowe 10" xfId="5708" xr:uid="{00000000-0005-0000-0000-0000F8100000}"/>
    <cellStyle name="Dane wyjściowe 11" xfId="5709" xr:uid="{00000000-0005-0000-0000-0000F9100000}"/>
    <cellStyle name="Dane wyjściowe 12" xfId="5710" xr:uid="{00000000-0005-0000-0000-0000FA100000}"/>
    <cellStyle name="Dane wyjściowe 13" xfId="5711" xr:uid="{00000000-0005-0000-0000-0000FB100000}"/>
    <cellStyle name="Dane wyjściowe 14" xfId="5712" xr:uid="{00000000-0005-0000-0000-0000FC100000}"/>
    <cellStyle name="Dane wyjściowe 15" xfId="5713" xr:uid="{00000000-0005-0000-0000-0000FD100000}"/>
    <cellStyle name="Dane wyjściowe 16" xfId="5714" xr:uid="{00000000-0005-0000-0000-0000FE100000}"/>
    <cellStyle name="Dane wyjściowe 17" xfId="5715" xr:uid="{00000000-0005-0000-0000-0000FF100000}"/>
    <cellStyle name="Dane wyjściowe 18" xfId="5716" xr:uid="{00000000-0005-0000-0000-000000110000}"/>
    <cellStyle name="Dane wyjściowe 19" xfId="5717" xr:uid="{00000000-0005-0000-0000-000001110000}"/>
    <cellStyle name="Dane wyjściowe 2" xfId="526" xr:uid="{00000000-0005-0000-0000-000002110000}"/>
    <cellStyle name="Dane wyjściowe 2 10" xfId="5718" xr:uid="{00000000-0005-0000-0000-000003110000}"/>
    <cellStyle name="Dane wyjściowe 2 11" xfId="5719" xr:uid="{00000000-0005-0000-0000-000004110000}"/>
    <cellStyle name="Dane wyjściowe 2 12" xfId="5720" xr:uid="{00000000-0005-0000-0000-000005110000}"/>
    <cellStyle name="Dane wyjściowe 2 13" xfId="5721" xr:uid="{00000000-0005-0000-0000-000006110000}"/>
    <cellStyle name="Dane wyjściowe 2 14" xfId="5722" xr:uid="{00000000-0005-0000-0000-000007110000}"/>
    <cellStyle name="Dane wyjściowe 2 15" xfId="5723" xr:uid="{00000000-0005-0000-0000-000008110000}"/>
    <cellStyle name="Dane wyjściowe 2 16" xfId="10902" xr:uid="{00000000-0005-0000-0000-000009110000}"/>
    <cellStyle name="Dane wyjściowe 2 17" xfId="10627" xr:uid="{00000000-0005-0000-0000-00000A110000}"/>
    <cellStyle name="Dane wyjściowe 2 2" xfId="5724" xr:uid="{00000000-0005-0000-0000-00000B110000}"/>
    <cellStyle name="Dane wyjściowe 2 2 10" xfId="5725" xr:uid="{00000000-0005-0000-0000-00000C110000}"/>
    <cellStyle name="Dane wyjściowe 2 2 11" xfId="5726" xr:uid="{00000000-0005-0000-0000-00000D110000}"/>
    <cellStyle name="Dane wyjściowe 2 2 12" xfId="5727" xr:uid="{00000000-0005-0000-0000-00000E110000}"/>
    <cellStyle name="Dane wyjściowe 2 2 13" xfId="5728" xr:uid="{00000000-0005-0000-0000-00000F110000}"/>
    <cellStyle name="Dane wyjściowe 2 2 14" xfId="5729" xr:uid="{00000000-0005-0000-0000-000010110000}"/>
    <cellStyle name="Dane wyjściowe 2 2 15" xfId="11169" xr:uid="{00000000-0005-0000-0000-000011110000}"/>
    <cellStyle name="Dane wyjściowe 2 2 16" xfId="10628" xr:uid="{00000000-0005-0000-0000-000012110000}"/>
    <cellStyle name="Dane wyjściowe 2 2 2" xfId="5730" xr:uid="{00000000-0005-0000-0000-000013110000}"/>
    <cellStyle name="Dane wyjściowe 2 2 2 10" xfId="5731" xr:uid="{00000000-0005-0000-0000-000014110000}"/>
    <cellStyle name="Dane wyjściowe 2 2 2 11" xfId="5732" xr:uid="{00000000-0005-0000-0000-000015110000}"/>
    <cellStyle name="Dane wyjściowe 2 2 2 12" xfId="5733" xr:uid="{00000000-0005-0000-0000-000016110000}"/>
    <cellStyle name="Dane wyjściowe 2 2 2 13" xfId="5734" xr:uid="{00000000-0005-0000-0000-000017110000}"/>
    <cellStyle name="Dane wyjściowe 2 2 2 2" xfId="5735" xr:uid="{00000000-0005-0000-0000-000018110000}"/>
    <cellStyle name="Dane wyjściowe 2 2 2 2 10" xfId="5736" xr:uid="{00000000-0005-0000-0000-000019110000}"/>
    <cellStyle name="Dane wyjściowe 2 2 2 2 11" xfId="5737" xr:uid="{00000000-0005-0000-0000-00001A110000}"/>
    <cellStyle name="Dane wyjściowe 2 2 2 2 12" xfId="5738" xr:uid="{00000000-0005-0000-0000-00001B110000}"/>
    <cellStyle name="Dane wyjściowe 2 2 2 2 2" xfId="5739" xr:uid="{00000000-0005-0000-0000-00001C110000}"/>
    <cellStyle name="Dane wyjściowe 2 2 2 2 3" xfId="5740" xr:uid="{00000000-0005-0000-0000-00001D110000}"/>
    <cellStyle name="Dane wyjściowe 2 2 2 2 4" xfId="5741" xr:uid="{00000000-0005-0000-0000-00001E110000}"/>
    <cellStyle name="Dane wyjściowe 2 2 2 2 5" xfId="5742" xr:uid="{00000000-0005-0000-0000-00001F110000}"/>
    <cellStyle name="Dane wyjściowe 2 2 2 2 6" xfId="5743" xr:uid="{00000000-0005-0000-0000-000020110000}"/>
    <cellStyle name="Dane wyjściowe 2 2 2 2 7" xfId="5744" xr:uid="{00000000-0005-0000-0000-000021110000}"/>
    <cellStyle name="Dane wyjściowe 2 2 2 2 8" xfId="5745" xr:uid="{00000000-0005-0000-0000-000022110000}"/>
    <cellStyle name="Dane wyjściowe 2 2 2 2 9" xfId="5746" xr:uid="{00000000-0005-0000-0000-000023110000}"/>
    <cellStyle name="Dane wyjściowe 2 2 2 3" xfId="5747" xr:uid="{00000000-0005-0000-0000-000024110000}"/>
    <cellStyle name="Dane wyjściowe 2 2 2 4" xfId="5748" xr:uid="{00000000-0005-0000-0000-000025110000}"/>
    <cellStyle name="Dane wyjściowe 2 2 2 5" xfId="5749" xr:uid="{00000000-0005-0000-0000-000026110000}"/>
    <cellStyle name="Dane wyjściowe 2 2 2 5 2" xfId="5750" xr:uid="{00000000-0005-0000-0000-000027110000}"/>
    <cellStyle name="Dane wyjściowe 2 2 2 6" xfId="5751" xr:uid="{00000000-0005-0000-0000-000028110000}"/>
    <cellStyle name="Dane wyjściowe 2 2 2 6 2" xfId="5752" xr:uid="{00000000-0005-0000-0000-000029110000}"/>
    <cellStyle name="Dane wyjściowe 2 2 2 7" xfId="5753" xr:uid="{00000000-0005-0000-0000-00002A110000}"/>
    <cellStyle name="Dane wyjściowe 2 2 2 7 2" xfId="5754" xr:uid="{00000000-0005-0000-0000-00002B110000}"/>
    <cellStyle name="Dane wyjściowe 2 2 2 8" xfId="5755" xr:uid="{00000000-0005-0000-0000-00002C110000}"/>
    <cellStyle name="Dane wyjściowe 2 2 2 8 2" xfId="5756" xr:uid="{00000000-0005-0000-0000-00002D110000}"/>
    <cellStyle name="Dane wyjściowe 2 2 2 9" xfId="5757" xr:uid="{00000000-0005-0000-0000-00002E110000}"/>
    <cellStyle name="Dane wyjściowe 2 2 3" xfId="5758" xr:uid="{00000000-0005-0000-0000-00002F110000}"/>
    <cellStyle name="Dane wyjściowe 2 2 4" xfId="5759" xr:uid="{00000000-0005-0000-0000-000030110000}"/>
    <cellStyle name="Dane wyjściowe 2 2 5" xfId="5760" xr:uid="{00000000-0005-0000-0000-000031110000}"/>
    <cellStyle name="Dane wyjściowe 2 2 6" xfId="5761" xr:uid="{00000000-0005-0000-0000-000032110000}"/>
    <cellStyle name="Dane wyjściowe 2 2 6 2" xfId="5762" xr:uid="{00000000-0005-0000-0000-000033110000}"/>
    <cellStyle name="Dane wyjściowe 2 2 7" xfId="5763" xr:uid="{00000000-0005-0000-0000-000034110000}"/>
    <cellStyle name="Dane wyjściowe 2 2 7 2" xfId="5764" xr:uid="{00000000-0005-0000-0000-000035110000}"/>
    <cellStyle name="Dane wyjściowe 2 2 8" xfId="5765" xr:uid="{00000000-0005-0000-0000-000036110000}"/>
    <cellStyle name="Dane wyjściowe 2 2 8 2" xfId="5766" xr:uid="{00000000-0005-0000-0000-000037110000}"/>
    <cellStyle name="Dane wyjściowe 2 2 9" xfId="5767" xr:uid="{00000000-0005-0000-0000-000038110000}"/>
    <cellStyle name="Dane wyjściowe 2 2 9 2" xfId="5768" xr:uid="{00000000-0005-0000-0000-000039110000}"/>
    <cellStyle name="Dane wyjściowe 2 3" xfId="5769" xr:uid="{00000000-0005-0000-0000-00003A110000}"/>
    <cellStyle name="Dane wyjściowe 2 3 2" xfId="5770" xr:uid="{00000000-0005-0000-0000-00003B110000}"/>
    <cellStyle name="Dane wyjściowe 2 3 3" xfId="5771" xr:uid="{00000000-0005-0000-0000-00003C110000}"/>
    <cellStyle name="Dane wyjściowe 2 3 4" xfId="5772" xr:uid="{00000000-0005-0000-0000-00003D110000}"/>
    <cellStyle name="Dane wyjściowe 2 3 5" xfId="5773" xr:uid="{00000000-0005-0000-0000-00003E110000}"/>
    <cellStyle name="Dane wyjściowe 2 3 6" xfId="5774" xr:uid="{00000000-0005-0000-0000-00003F110000}"/>
    <cellStyle name="Dane wyjściowe 2 3 7" xfId="5775" xr:uid="{00000000-0005-0000-0000-000040110000}"/>
    <cellStyle name="Dane wyjściowe 2 3 8" xfId="5776" xr:uid="{00000000-0005-0000-0000-000041110000}"/>
    <cellStyle name="Dane wyjściowe 2 4" xfId="5777" xr:uid="{00000000-0005-0000-0000-000042110000}"/>
    <cellStyle name="Dane wyjściowe 2 5" xfId="5778" xr:uid="{00000000-0005-0000-0000-000043110000}"/>
    <cellStyle name="Dane wyjściowe 2 6" xfId="5779" xr:uid="{00000000-0005-0000-0000-000044110000}"/>
    <cellStyle name="Dane wyjściowe 2 6 2" xfId="5780" xr:uid="{00000000-0005-0000-0000-000045110000}"/>
    <cellStyle name="Dane wyjściowe 2 7" xfId="5781" xr:uid="{00000000-0005-0000-0000-000046110000}"/>
    <cellStyle name="Dane wyjściowe 2 7 2" xfId="5782" xr:uid="{00000000-0005-0000-0000-000047110000}"/>
    <cellStyle name="Dane wyjściowe 2 8" xfId="5783" xr:uid="{00000000-0005-0000-0000-000048110000}"/>
    <cellStyle name="Dane wyjściowe 2 8 2" xfId="5784" xr:uid="{00000000-0005-0000-0000-000049110000}"/>
    <cellStyle name="Dane wyjściowe 2 9" xfId="5785" xr:uid="{00000000-0005-0000-0000-00004A110000}"/>
    <cellStyle name="Dane wyjściowe 2 9 2" xfId="5786" xr:uid="{00000000-0005-0000-0000-00004B110000}"/>
    <cellStyle name="Dane wyjściowe 20" xfId="5787" xr:uid="{00000000-0005-0000-0000-00004C110000}"/>
    <cellStyle name="Dane wyjściowe 21" xfId="5788" xr:uid="{00000000-0005-0000-0000-00004D110000}"/>
    <cellStyle name="Dane wyjściowe 22" xfId="5789" xr:uid="{00000000-0005-0000-0000-00004E110000}"/>
    <cellStyle name="Dane wyjściowe 23" xfId="5790" xr:uid="{00000000-0005-0000-0000-00004F110000}"/>
    <cellStyle name="Dane wyjściowe 24" xfId="5791" xr:uid="{00000000-0005-0000-0000-000050110000}"/>
    <cellStyle name="Dane wyjściowe 25" xfId="5792" xr:uid="{00000000-0005-0000-0000-000051110000}"/>
    <cellStyle name="Dane wyjściowe 26" xfId="5793" xr:uid="{00000000-0005-0000-0000-000052110000}"/>
    <cellStyle name="Dane wyjściowe 27" xfId="5794" xr:uid="{00000000-0005-0000-0000-000053110000}"/>
    <cellStyle name="Dane wyjściowe 28" xfId="5795" xr:uid="{00000000-0005-0000-0000-000054110000}"/>
    <cellStyle name="Dane wyjściowe 29" xfId="5796" xr:uid="{00000000-0005-0000-0000-000055110000}"/>
    <cellStyle name="Dane wyjściowe 3" xfId="5797" xr:uid="{00000000-0005-0000-0000-000056110000}"/>
    <cellStyle name="Dane wyjściowe 3 2" xfId="11170" xr:uid="{00000000-0005-0000-0000-000057110000}"/>
    <cellStyle name="Dane wyjściowe 3 3" xfId="10629" xr:uid="{00000000-0005-0000-0000-000058110000}"/>
    <cellStyle name="Dane wyjściowe 30" xfId="5798" xr:uid="{00000000-0005-0000-0000-000059110000}"/>
    <cellStyle name="Dane wyjściowe 31" xfId="5799" xr:uid="{00000000-0005-0000-0000-00005A110000}"/>
    <cellStyle name="Dane wyjściowe 32" xfId="5800" xr:uid="{00000000-0005-0000-0000-00005B110000}"/>
    <cellStyle name="Dane wyjściowe 33" xfId="5801" xr:uid="{00000000-0005-0000-0000-00005C110000}"/>
    <cellStyle name="Dane wyjściowe 34" xfId="5802" xr:uid="{00000000-0005-0000-0000-00005D110000}"/>
    <cellStyle name="Dane wyjściowe 35" xfId="5803" xr:uid="{00000000-0005-0000-0000-00005E110000}"/>
    <cellStyle name="Dane wyjściowe 36" xfId="5804" xr:uid="{00000000-0005-0000-0000-00005F110000}"/>
    <cellStyle name="Dane wyjściowe 37" xfId="5805" xr:uid="{00000000-0005-0000-0000-000060110000}"/>
    <cellStyle name="Dane wyjściowe 38" xfId="5806" xr:uid="{00000000-0005-0000-0000-000061110000}"/>
    <cellStyle name="Dane wyjściowe 39" xfId="5807" xr:uid="{00000000-0005-0000-0000-000062110000}"/>
    <cellStyle name="Dane wyjściowe 4" xfId="5808" xr:uid="{00000000-0005-0000-0000-000063110000}"/>
    <cellStyle name="Dane wyjściowe 4 2" xfId="11171" xr:uid="{00000000-0005-0000-0000-000064110000}"/>
    <cellStyle name="Dane wyjściowe 4 3" xfId="10630" xr:uid="{00000000-0005-0000-0000-000065110000}"/>
    <cellStyle name="Dane wyjściowe 40" xfId="5809" xr:uid="{00000000-0005-0000-0000-000066110000}"/>
    <cellStyle name="Dane wyjściowe 40 2" xfId="5810" xr:uid="{00000000-0005-0000-0000-000067110000}"/>
    <cellStyle name="Dane wyjściowe 40 3" xfId="5811" xr:uid="{00000000-0005-0000-0000-000068110000}"/>
    <cellStyle name="Dane wyjściowe 40 4" xfId="5812" xr:uid="{00000000-0005-0000-0000-000069110000}"/>
    <cellStyle name="Dane wyjściowe 40 5" xfId="5813" xr:uid="{00000000-0005-0000-0000-00006A110000}"/>
    <cellStyle name="Dane wyjściowe 40 6" xfId="5814" xr:uid="{00000000-0005-0000-0000-00006B110000}"/>
    <cellStyle name="Dane wyjściowe 40 7" xfId="5815" xr:uid="{00000000-0005-0000-0000-00006C110000}"/>
    <cellStyle name="Dane wyjściowe 40 8" xfId="5816" xr:uid="{00000000-0005-0000-0000-00006D110000}"/>
    <cellStyle name="Dane wyjściowe 41" xfId="5817" xr:uid="{00000000-0005-0000-0000-00006E110000}"/>
    <cellStyle name="Dane wyjściowe 42" xfId="5818" xr:uid="{00000000-0005-0000-0000-00006F110000}"/>
    <cellStyle name="Dane wyjściowe 43" xfId="5819" xr:uid="{00000000-0005-0000-0000-000070110000}"/>
    <cellStyle name="Dane wyjściowe 44" xfId="5820" xr:uid="{00000000-0005-0000-0000-000071110000}"/>
    <cellStyle name="Dane wyjściowe 45" xfId="5821" xr:uid="{00000000-0005-0000-0000-000072110000}"/>
    <cellStyle name="Dane wyjściowe 46" xfId="5822" xr:uid="{00000000-0005-0000-0000-000073110000}"/>
    <cellStyle name="Dane wyjściowe 46 2" xfId="5823" xr:uid="{00000000-0005-0000-0000-000074110000}"/>
    <cellStyle name="Dane wyjściowe 46 3" xfId="5824" xr:uid="{00000000-0005-0000-0000-000075110000}"/>
    <cellStyle name="Dane wyjściowe 46 3 2" xfId="5825" xr:uid="{00000000-0005-0000-0000-000076110000}"/>
    <cellStyle name="Dane wyjściowe 46 4" xfId="5826" xr:uid="{00000000-0005-0000-0000-000077110000}"/>
    <cellStyle name="Dane wyjściowe 46 5" xfId="5827" xr:uid="{00000000-0005-0000-0000-000078110000}"/>
    <cellStyle name="Dane wyjściowe 47" xfId="5828" xr:uid="{00000000-0005-0000-0000-000079110000}"/>
    <cellStyle name="Dane wyjściowe 47 2" xfId="5829" xr:uid="{00000000-0005-0000-0000-00007A110000}"/>
    <cellStyle name="Dane wyjściowe 47 3" xfId="5830" xr:uid="{00000000-0005-0000-0000-00007B110000}"/>
    <cellStyle name="Dane wyjściowe 47 3 2" xfId="5831" xr:uid="{00000000-0005-0000-0000-00007C110000}"/>
    <cellStyle name="Dane wyjściowe 47 4" xfId="5832" xr:uid="{00000000-0005-0000-0000-00007D110000}"/>
    <cellStyle name="Dane wyjściowe 47 5" xfId="5833" xr:uid="{00000000-0005-0000-0000-00007E110000}"/>
    <cellStyle name="Dane wyjściowe 48" xfId="5834" xr:uid="{00000000-0005-0000-0000-00007F110000}"/>
    <cellStyle name="Dane wyjściowe 48 2" xfId="5835" xr:uid="{00000000-0005-0000-0000-000080110000}"/>
    <cellStyle name="Dane wyjściowe 48 3" xfId="5836" xr:uid="{00000000-0005-0000-0000-000081110000}"/>
    <cellStyle name="Dane wyjściowe 48 4" xfId="5837" xr:uid="{00000000-0005-0000-0000-000082110000}"/>
    <cellStyle name="Dane wyjściowe 48 5" xfId="5838" xr:uid="{00000000-0005-0000-0000-000083110000}"/>
    <cellStyle name="Dane wyjściowe 49" xfId="5839" xr:uid="{00000000-0005-0000-0000-000084110000}"/>
    <cellStyle name="Dane wyjściowe 5" xfId="5840" xr:uid="{00000000-0005-0000-0000-000085110000}"/>
    <cellStyle name="Dane wyjściowe 50" xfId="5841" xr:uid="{00000000-0005-0000-0000-000086110000}"/>
    <cellStyle name="Dane wyjściowe 50 2" xfId="5842" xr:uid="{00000000-0005-0000-0000-000087110000}"/>
    <cellStyle name="Dane wyjściowe 51" xfId="5843" xr:uid="{00000000-0005-0000-0000-000088110000}"/>
    <cellStyle name="Dane wyjściowe 51 2" xfId="5844" xr:uid="{00000000-0005-0000-0000-000089110000}"/>
    <cellStyle name="Dane wyjściowe 52" xfId="5845" xr:uid="{00000000-0005-0000-0000-00008A110000}"/>
    <cellStyle name="Dane wyjściowe 52 2" xfId="5846" xr:uid="{00000000-0005-0000-0000-00008B110000}"/>
    <cellStyle name="Dane wyjściowe 53" xfId="5847" xr:uid="{00000000-0005-0000-0000-00008C110000}"/>
    <cellStyle name="Dane wyjściowe 54" xfId="5848" xr:uid="{00000000-0005-0000-0000-00008D110000}"/>
    <cellStyle name="Dane wyjściowe 55" xfId="5849" xr:uid="{00000000-0005-0000-0000-00008E110000}"/>
    <cellStyle name="Dane wyjściowe 56" xfId="5850" xr:uid="{00000000-0005-0000-0000-00008F110000}"/>
    <cellStyle name="Dane wyjściowe 57" xfId="5851" xr:uid="{00000000-0005-0000-0000-000090110000}"/>
    <cellStyle name="Dane wyjściowe 58" xfId="5852" xr:uid="{00000000-0005-0000-0000-000091110000}"/>
    <cellStyle name="Dane wyjściowe 59" xfId="5853" xr:uid="{00000000-0005-0000-0000-000092110000}"/>
    <cellStyle name="Dane wyjściowe 6" xfId="5854" xr:uid="{00000000-0005-0000-0000-000093110000}"/>
    <cellStyle name="Dane wyjściowe 7" xfId="5855" xr:uid="{00000000-0005-0000-0000-000094110000}"/>
    <cellStyle name="Dane wyjściowe 8" xfId="5856" xr:uid="{00000000-0005-0000-0000-000095110000}"/>
    <cellStyle name="Dane wyjściowe 9" xfId="5857" xr:uid="{00000000-0005-0000-0000-000096110000}"/>
    <cellStyle name="Dobre 10" xfId="527" xr:uid="{00000000-0005-0000-0000-000097110000}"/>
    <cellStyle name="Dobre 10 2" xfId="5858" xr:uid="{00000000-0005-0000-0000-000098110000}"/>
    <cellStyle name="Dobre 11" xfId="5859" xr:uid="{00000000-0005-0000-0000-000099110000}"/>
    <cellStyle name="Dobre 12" xfId="5860" xr:uid="{00000000-0005-0000-0000-00009A110000}"/>
    <cellStyle name="Dobre 13" xfId="5861" xr:uid="{00000000-0005-0000-0000-00009B110000}"/>
    <cellStyle name="Dobre 14" xfId="5862" xr:uid="{00000000-0005-0000-0000-00009C110000}"/>
    <cellStyle name="Dobre 15" xfId="5863" xr:uid="{00000000-0005-0000-0000-00009D110000}"/>
    <cellStyle name="Dobre 16" xfId="5864" xr:uid="{00000000-0005-0000-0000-00009E110000}"/>
    <cellStyle name="Dobre 17" xfId="5865" xr:uid="{00000000-0005-0000-0000-00009F110000}"/>
    <cellStyle name="Dobre 18" xfId="5866" xr:uid="{00000000-0005-0000-0000-0000A0110000}"/>
    <cellStyle name="Dobre 19" xfId="5867" xr:uid="{00000000-0005-0000-0000-0000A1110000}"/>
    <cellStyle name="Dobre 2" xfId="528" xr:uid="{00000000-0005-0000-0000-0000A2110000}"/>
    <cellStyle name="Dobre 2 10" xfId="5868" xr:uid="{00000000-0005-0000-0000-0000A3110000}"/>
    <cellStyle name="Dobre 2 11" xfId="5869" xr:uid="{00000000-0005-0000-0000-0000A4110000}"/>
    <cellStyle name="Dobre 2 12" xfId="5870" xr:uid="{00000000-0005-0000-0000-0000A5110000}"/>
    <cellStyle name="Dobre 2 13" xfId="5871" xr:uid="{00000000-0005-0000-0000-0000A6110000}"/>
    <cellStyle name="Dobre 2 14" xfId="5872" xr:uid="{00000000-0005-0000-0000-0000A7110000}"/>
    <cellStyle name="Dobre 2 15" xfId="5873" xr:uid="{00000000-0005-0000-0000-0000A8110000}"/>
    <cellStyle name="Dobre 2 16" xfId="10901" xr:uid="{00000000-0005-0000-0000-0000A9110000}"/>
    <cellStyle name="Dobre 2 17" xfId="10631" xr:uid="{00000000-0005-0000-0000-0000AA110000}"/>
    <cellStyle name="Dobre 2 2" xfId="529" xr:uid="{00000000-0005-0000-0000-0000AB110000}"/>
    <cellStyle name="Dobre 2 2 10" xfId="5874" xr:uid="{00000000-0005-0000-0000-0000AC110000}"/>
    <cellStyle name="Dobre 2 2 11" xfId="5875" xr:uid="{00000000-0005-0000-0000-0000AD110000}"/>
    <cellStyle name="Dobre 2 2 12" xfId="5876" xr:uid="{00000000-0005-0000-0000-0000AE110000}"/>
    <cellStyle name="Dobre 2 2 13" xfId="5877" xr:uid="{00000000-0005-0000-0000-0000AF110000}"/>
    <cellStyle name="Dobre 2 2 14" xfId="5878" xr:uid="{00000000-0005-0000-0000-0000B0110000}"/>
    <cellStyle name="Dobre 2 2 15" xfId="5879" xr:uid="{00000000-0005-0000-0000-0000B1110000}"/>
    <cellStyle name="Dobre 2 2 16" xfId="10900" xr:uid="{00000000-0005-0000-0000-0000B2110000}"/>
    <cellStyle name="Dobre 2 2 17" xfId="10632" xr:uid="{00000000-0005-0000-0000-0000B3110000}"/>
    <cellStyle name="Dobre 2 2 2" xfId="5880" xr:uid="{00000000-0005-0000-0000-0000B4110000}"/>
    <cellStyle name="Dobre 2 2 2 10" xfId="5881" xr:uid="{00000000-0005-0000-0000-0000B5110000}"/>
    <cellStyle name="Dobre 2 2 2 11" xfId="5882" xr:uid="{00000000-0005-0000-0000-0000B6110000}"/>
    <cellStyle name="Dobre 2 2 2 12" xfId="5883" xr:uid="{00000000-0005-0000-0000-0000B7110000}"/>
    <cellStyle name="Dobre 2 2 2 13" xfId="5884" xr:uid="{00000000-0005-0000-0000-0000B8110000}"/>
    <cellStyle name="Dobre 2 2 2 2" xfId="5885" xr:uid="{00000000-0005-0000-0000-0000B9110000}"/>
    <cellStyle name="Dobre 2 2 2 2 10" xfId="5886" xr:uid="{00000000-0005-0000-0000-0000BA110000}"/>
    <cellStyle name="Dobre 2 2 2 2 11" xfId="5887" xr:uid="{00000000-0005-0000-0000-0000BB110000}"/>
    <cellStyle name="Dobre 2 2 2 2 12" xfId="5888" xr:uid="{00000000-0005-0000-0000-0000BC110000}"/>
    <cellStyle name="Dobre 2 2 2 2 2" xfId="5889" xr:uid="{00000000-0005-0000-0000-0000BD110000}"/>
    <cellStyle name="Dobre 2 2 2 2 3" xfId="5890" xr:uid="{00000000-0005-0000-0000-0000BE110000}"/>
    <cellStyle name="Dobre 2 2 2 2 4" xfId="5891" xr:uid="{00000000-0005-0000-0000-0000BF110000}"/>
    <cellStyle name="Dobre 2 2 2 2 5" xfId="5892" xr:uid="{00000000-0005-0000-0000-0000C0110000}"/>
    <cellStyle name="Dobre 2 2 2 2 6" xfId="5893" xr:uid="{00000000-0005-0000-0000-0000C1110000}"/>
    <cellStyle name="Dobre 2 2 2 2 7" xfId="5894" xr:uid="{00000000-0005-0000-0000-0000C2110000}"/>
    <cellStyle name="Dobre 2 2 2 2 8" xfId="5895" xr:uid="{00000000-0005-0000-0000-0000C3110000}"/>
    <cellStyle name="Dobre 2 2 2 2 9" xfId="5896" xr:uid="{00000000-0005-0000-0000-0000C4110000}"/>
    <cellStyle name="Dobre 2 2 2 3" xfId="5897" xr:uid="{00000000-0005-0000-0000-0000C5110000}"/>
    <cellStyle name="Dobre 2 2 2 4" xfId="5898" xr:uid="{00000000-0005-0000-0000-0000C6110000}"/>
    <cellStyle name="Dobre 2 2 2 5" xfId="5899" xr:uid="{00000000-0005-0000-0000-0000C7110000}"/>
    <cellStyle name="Dobre 2 2 2 5 2" xfId="5900" xr:uid="{00000000-0005-0000-0000-0000C8110000}"/>
    <cellStyle name="Dobre 2 2 2 6" xfId="5901" xr:uid="{00000000-0005-0000-0000-0000C9110000}"/>
    <cellStyle name="Dobre 2 2 2 6 2" xfId="5902" xr:uid="{00000000-0005-0000-0000-0000CA110000}"/>
    <cellStyle name="Dobre 2 2 2 7" xfId="5903" xr:uid="{00000000-0005-0000-0000-0000CB110000}"/>
    <cellStyle name="Dobre 2 2 2 7 2" xfId="5904" xr:uid="{00000000-0005-0000-0000-0000CC110000}"/>
    <cellStyle name="Dobre 2 2 2 8" xfId="5905" xr:uid="{00000000-0005-0000-0000-0000CD110000}"/>
    <cellStyle name="Dobre 2 2 2 8 2" xfId="5906" xr:uid="{00000000-0005-0000-0000-0000CE110000}"/>
    <cellStyle name="Dobre 2 2 2 9" xfId="5907" xr:uid="{00000000-0005-0000-0000-0000CF110000}"/>
    <cellStyle name="Dobre 2 2 3" xfId="5908" xr:uid="{00000000-0005-0000-0000-0000D0110000}"/>
    <cellStyle name="Dobre 2 2 4" xfId="5909" xr:uid="{00000000-0005-0000-0000-0000D1110000}"/>
    <cellStyle name="Dobre 2 2 5" xfId="5910" xr:uid="{00000000-0005-0000-0000-0000D2110000}"/>
    <cellStyle name="Dobre 2 2 6" xfId="5911" xr:uid="{00000000-0005-0000-0000-0000D3110000}"/>
    <cellStyle name="Dobre 2 2 6 2" xfId="5912" xr:uid="{00000000-0005-0000-0000-0000D4110000}"/>
    <cellStyle name="Dobre 2 2 7" xfId="5913" xr:uid="{00000000-0005-0000-0000-0000D5110000}"/>
    <cellStyle name="Dobre 2 2 7 2" xfId="5914" xr:uid="{00000000-0005-0000-0000-0000D6110000}"/>
    <cellStyle name="Dobre 2 2 8" xfId="5915" xr:uid="{00000000-0005-0000-0000-0000D7110000}"/>
    <cellStyle name="Dobre 2 2 8 2" xfId="5916" xr:uid="{00000000-0005-0000-0000-0000D8110000}"/>
    <cellStyle name="Dobre 2 2 9" xfId="5917" xr:uid="{00000000-0005-0000-0000-0000D9110000}"/>
    <cellStyle name="Dobre 2 2 9 2" xfId="5918" xr:uid="{00000000-0005-0000-0000-0000DA110000}"/>
    <cellStyle name="Dobre 2 3" xfId="5919" xr:uid="{00000000-0005-0000-0000-0000DB110000}"/>
    <cellStyle name="Dobre 2 3 2" xfId="5920" xr:uid="{00000000-0005-0000-0000-0000DC110000}"/>
    <cellStyle name="Dobre 2 3 3" xfId="5921" xr:uid="{00000000-0005-0000-0000-0000DD110000}"/>
    <cellStyle name="Dobre 2 3 4" xfId="5922" xr:uid="{00000000-0005-0000-0000-0000DE110000}"/>
    <cellStyle name="Dobre 2 3 5" xfId="5923" xr:uid="{00000000-0005-0000-0000-0000DF110000}"/>
    <cellStyle name="Dobre 2 3 6" xfId="5924" xr:uid="{00000000-0005-0000-0000-0000E0110000}"/>
    <cellStyle name="Dobre 2 3 7" xfId="5925" xr:uid="{00000000-0005-0000-0000-0000E1110000}"/>
    <cellStyle name="Dobre 2 3 8" xfId="5926" xr:uid="{00000000-0005-0000-0000-0000E2110000}"/>
    <cellStyle name="Dobre 2 4" xfId="5927" xr:uid="{00000000-0005-0000-0000-0000E3110000}"/>
    <cellStyle name="Dobre 2 5" xfId="5928" xr:uid="{00000000-0005-0000-0000-0000E4110000}"/>
    <cellStyle name="Dobre 2 6" xfId="5929" xr:uid="{00000000-0005-0000-0000-0000E5110000}"/>
    <cellStyle name="Dobre 2 6 2" xfId="5930" xr:uid="{00000000-0005-0000-0000-0000E6110000}"/>
    <cellStyle name="Dobre 2 7" xfId="5931" xr:uid="{00000000-0005-0000-0000-0000E7110000}"/>
    <cellStyle name="Dobre 2 7 2" xfId="5932" xr:uid="{00000000-0005-0000-0000-0000E8110000}"/>
    <cellStyle name="Dobre 2 8" xfId="5933" xr:uid="{00000000-0005-0000-0000-0000E9110000}"/>
    <cellStyle name="Dobre 2 8 2" xfId="5934" xr:uid="{00000000-0005-0000-0000-0000EA110000}"/>
    <cellStyle name="Dobre 2 9" xfId="5935" xr:uid="{00000000-0005-0000-0000-0000EB110000}"/>
    <cellStyle name="Dobre 2 9 2" xfId="5936" xr:uid="{00000000-0005-0000-0000-0000EC110000}"/>
    <cellStyle name="Dobre 20" xfId="5937" xr:uid="{00000000-0005-0000-0000-0000ED110000}"/>
    <cellStyle name="Dobre 21" xfId="5938" xr:uid="{00000000-0005-0000-0000-0000EE110000}"/>
    <cellStyle name="Dobre 22" xfId="5939" xr:uid="{00000000-0005-0000-0000-0000EF110000}"/>
    <cellStyle name="Dobre 23" xfId="5940" xr:uid="{00000000-0005-0000-0000-0000F0110000}"/>
    <cellStyle name="Dobre 24" xfId="5941" xr:uid="{00000000-0005-0000-0000-0000F1110000}"/>
    <cellStyle name="Dobre 25" xfId="5942" xr:uid="{00000000-0005-0000-0000-0000F2110000}"/>
    <cellStyle name="Dobre 26" xfId="5943" xr:uid="{00000000-0005-0000-0000-0000F3110000}"/>
    <cellStyle name="Dobre 27" xfId="5944" xr:uid="{00000000-0005-0000-0000-0000F4110000}"/>
    <cellStyle name="Dobre 28" xfId="5945" xr:uid="{00000000-0005-0000-0000-0000F5110000}"/>
    <cellStyle name="Dobre 29" xfId="5946" xr:uid="{00000000-0005-0000-0000-0000F6110000}"/>
    <cellStyle name="Dobre 3" xfId="530" xr:uid="{00000000-0005-0000-0000-0000F7110000}"/>
    <cellStyle name="Dobre 3 2" xfId="5947" xr:uid="{00000000-0005-0000-0000-0000F8110000}"/>
    <cellStyle name="Dobre 3 3" xfId="10899" xr:uid="{00000000-0005-0000-0000-0000F9110000}"/>
    <cellStyle name="Dobre 3 4" xfId="10633" xr:uid="{00000000-0005-0000-0000-0000FA110000}"/>
    <cellStyle name="Dobre 30" xfId="5948" xr:uid="{00000000-0005-0000-0000-0000FB110000}"/>
    <cellStyle name="Dobre 31" xfId="5949" xr:uid="{00000000-0005-0000-0000-0000FC110000}"/>
    <cellStyle name="Dobre 32" xfId="5950" xr:uid="{00000000-0005-0000-0000-0000FD110000}"/>
    <cellStyle name="Dobre 33" xfId="5951" xr:uid="{00000000-0005-0000-0000-0000FE110000}"/>
    <cellStyle name="Dobre 34" xfId="5952" xr:uid="{00000000-0005-0000-0000-0000FF110000}"/>
    <cellStyle name="Dobre 35" xfId="5953" xr:uid="{00000000-0005-0000-0000-000000120000}"/>
    <cellStyle name="Dobre 36" xfId="5954" xr:uid="{00000000-0005-0000-0000-000001120000}"/>
    <cellStyle name="Dobre 37" xfId="5955" xr:uid="{00000000-0005-0000-0000-000002120000}"/>
    <cellStyle name="Dobre 38" xfId="5956" xr:uid="{00000000-0005-0000-0000-000003120000}"/>
    <cellStyle name="Dobre 39" xfId="5957" xr:uid="{00000000-0005-0000-0000-000004120000}"/>
    <cellStyle name="Dobre 4" xfId="531" xr:uid="{00000000-0005-0000-0000-000005120000}"/>
    <cellStyle name="Dobre 4 2" xfId="5958" xr:uid="{00000000-0005-0000-0000-000006120000}"/>
    <cellStyle name="Dobre 4 3" xfId="10898" xr:uid="{00000000-0005-0000-0000-000007120000}"/>
    <cellStyle name="Dobre 4 4" xfId="10634" xr:uid="{00000000-0005-0000-0000-000008120000}"/>
    <cellStyle name="Dobre 40" xfId="5959" xr:uid="{00000000-0005-0000-0000-000009120000}"/>
    <cellStyle name="Dobre 40 2" xfId="5960" xr:uid="{00000000-0005-0000-0000-00000A120000}"/>
    <cellStyle name="Dobre 40 3" xfId="5961" xr:uid="{00000000-0005-0000-0000-00000B120000}"/>
    <cellStyle name="Dobre 40 4" xfId="5962" xr:uid="{00000000-0005-0000-0000-00000C120000}"/>
    <cellStyle name="Dobre 40 5" xfId="5963" xr:uid="{00000000-0005-0000-0000-00000D120000}"/>
    <cellStyle name="Dobre 40 6" xfId="5964" xr:uid="{00000000-0005-0000-0000-00000E120000}"/>
    <cellStyle name="Dobre 40 7" xfId="5965" xr:uid="{00000000-0005-0000-0000-00000F120000}"/>
    <cellStyle name="Dobre 40 8" xfId="5966" xr:uid="{00000000-0005-0000-0000-000010120000}"/>
    <cellStyle name="Dobre 41" xfId="5967" xr:uid="{00000000-0005-0000-0000-000011120000}"/>
    <cellStyle name="Dobre 42" xfId="5968" xr:uid="{00000000-0005-0000-0000-000012120000}"/>
    <cellStyle name="Dobre 43" xfId="5969" xr:uid="{00000000-0005-0000-0000-000013120000}"/>
    <cellStyle name="Dobre 44" xfId="5970" xr:uid="{00000000-0005-0000-0000-000014120000}"/>
    <cellStyle name="Dobre 45" xfId="5971" xr:uid="{00000000-0005-0000-0000-000015120000}"/>
    <cellStyle name="Dobre 46" xfId="5972" xr:uid="{00000000-0005-0000-0000-000016120000}"/>
    <cellStyle name="Dobre 46 2" xfId="5973" xr:uid="{00000000-0005-0000-0000-000017120000}"/>
    <cellStyle name="Dobre 46 3" xfId="5974" xr:uid="{00000000-0005-0000-0000-000018120000}"/>
    <cellStyle name="Dobre 46 3 2" xfId="5975" xr:uid="{00000000-0005-0000-0000-000019120000}"/>
    <cellStyle name="Dobre 46 4" xfId="5976" xr:uid="{00000000-0005-0000-0000-00001A120000}"/>
    <cellStyle name="Dobre 46 5" xfId="5977" xr:uid="{00000000-0005-0000-0000-00001B120000}"/>
    <cellStyle name="Dobre 47" xfId="5978" xr:uid="{00000000-0005-0000-0000-00001C120000}"/>
    <cellStyle name="Dobre 47 2" xfId="5979" xr:uid="{00000000-0005-0000-0000-00001D120000}"/>
    <cellStyle name="Dobre 47 3" xfId="5980" xr:uid="{00000000-0005-0000-0000-00001E120000}"/>
    <cellStyle name="Dobre 47 3 2" xfId="5981" xr:uid="{00000000-0005-0000-0000-00001F120000}"/>
    <cellStyle name="Dobre 47 4" xfId="5982" xr:uid="{00000000-0005-0000-0000-000020120000}"/>
    <cellStyle name="Dobre 47 5" xfId="5983" xr:uid="{00000000-0005-0000-0000-000021120000}"/>
    <cellStyle name="Dobre 48" xfId="5984" xr:uid="{00000000-0005-0000-0000-000022120000}"/>
    <cellStyle name="Dobre 48 2" xfId="5985" xr:uid="{00000000-0005-0000-0000-000023120000}"/>
    <cellStyle name="Dobre 48 3" xfId="5986" xr:uid="{00000000-0005-0000-0000-000024120000}"/>
    <cellStyle name="Dobre 48 4" xfId="5987" xr:uid="{00000000-0005-0000-0000-000025120000}"/>
    <cellStyle name="Dobre 48 5" xfId="5988" xr:uid="{00000000-0005-0000-0000-000026120000}"/>
    <cellStyle name="Dobre 49" xfId="5989" xr:uid="{00000000-0005-0000-0000-000027120000}"/>
    <cellStyle name="Dobre 5" xfId="532" xr:uid="{00000000-0005-0000-0000-000028120000}"/>
    <cellStyle name="Dobre 5 2" xfId="5990" xr:uid="{00000000-0005-0000-0000-000029120000}"/>
    <cellStyle name="Dobre 50" xfId="5991" xr:uid="{00000000-0005-0000-0000-00002A120000}"/>
    <cellStyle name="Dobre 50 2" xfId="5992" xr:uid="{00000000-0005-0000-0000-00002B120000}"/>
    <cellStyle name="Dobre 51" xfId="5993" xr:uid="{00000000-0005-0000-0000-00002C120000}"/>
    <cellStyle name="Dobre 51 2" xfId="5994" xr:uid="{00000000-0005-0000-0000-00002D120000}"/>
    <cellStyle name="Dobre 52" xfId="5995" xr:uid="{00000000-0005-0000-0000-00002E120000}"/>
    <cellStyle name="Dobre 52 2" xfId="5996" xr:uid="{00000000-0005-0000-0000-00002F120000}"/>
    <cellStyle name="Dobre 53" xfId="5997" xr:uid="{00000000-0005-0000-0000-000030120000}"/>
    <cellStyle name="Dobre 54" xfId="5998" xr:uid="{00000000-0005-0000-0000-000031120000}"/>
    <cellStyle name="Dobre 55" xfId="5999" xr:uid="{00000000-0005-0000-0000-000032120000}"/>
    <cellStyle name="Dobre 56" xfId="6000" xr:uid="{00000000-0005-0000-0000-000033120000}"/>
    <cellStyle name="Dobre 57" xfId="6001" xr:uid="{00000000-0005-0000-0000-000034120000}"/>
    <cellStyle name="Dobre 58" xfId="6002" xr:uid="{00000000-0005-0000-0000-000035120000}"/>
    <cellStyle name="Dobre 59" xfId="6003" xr:uid="{00000000-0005-0000-0000-000036120000}"/>
    <cellStyle name="Dobre 6" xfId="533" xr:uid="{00000000-0005-0000-0000-000037120000}"/>
    <cellStyle name="Dobre 6 2" xfId="6004" xr:uid="{00000000-0005-0000-0000-000038120000}"/>
    <cellStyle name="Dobre 7" xfId="534" xr:uid="{00000000-0005-0000-0000-000039120000}"/>
    <cellStyle name="Dobre 7 2" xfId="6005" xr:uid="{00000000-0005-0000-0000-00003A120000}"/>
    <cellStyle name="Dobre 8" xfId="535" xr:uid="{00000000-0005-0000-0000-00003B120000}"/>
    <cellStyle name="Dobre 8 2" xfId="6006" xr:uid="{00000000-0005-0000-0000-00003C120000}"/>
    <cellStyle name="Dobre 9" xfId="536" xr:uid="{00000000-0005-0000-0000-00003D120000}"/>
    <cellStyle name="Dobre 9 2" xfId="6007" xr:uid="{00000000-0005-0000-0000-00003E120000}"/>
    <cellStyle name="DRAAITAB" xfId="10635" xr:uid="{00000000-0005-0000-0000-00003F120000}"/>
    <cellStyle name="Dziesiętny 2" xfId="537" xr:uid="{00000000-0005-0000-0000-000040120000}"/>
    <cellStyle name="Dziesiętny 2 10" xfId="6008" xr:uid="{00000000-0005-0000-0000-000041120000}"/>
    <cellStyle name="Dziesiętny 2 10 2" xfId="6009" xr:uid="{00000000-0005-0000-0000-000042120000}"/>
    <cellStyle name="Dziesiętny 2 11" xfId="6010" xr:uid="{00000000-0005-0000-0000-000043120000}"/>
    <cellStyle name="Dziesiętny 2 11 2" xfId="6011" xr:uid="{00000000-0005-0000-0000-000044120000}"/>
    <cellStyle name="Dziesiętny 2 12" xfId="6012" xr:uid="{00000000-0005-0000-0000-000045120000}"/>
    <cellStyle name="Dziesiętny 2 12 2" xfId="6013" xr:uid="{00000000-0005-0000-0000-000046120000}"/>
    <cellStyle name="Dziesiętny 2 13" xfId="6014" xr:uid="{00000000-0005-0000-0000-000047120000}"/>
    <cellStyle name="Dziesiętny 2 13 2" xfId="6015" xr:uid="{00000000-0005-0000-0000-000048120000}"/>
    <cellStyle name="Dziesiętny 2 14" xfId="6016" xr:uid="{00000000-0005-0000-0000-000049120000}"/>
    <cellStyle name="Dziesiętny 2 14 2" xfId="6017" xr:uid="{00000000-0005-0000-0000-00004A120000}"/>
    <cellStyle name="Dziesiętny 2 15" xfId="6018" xr:uid="{00000000-0005-0000-0000-00004B120000}"/>
    <cellStyle name="Dziesiętny 2 15 2" xfId="6019" xr:uid="{00000000-0005-0000-0000-00004C120000}"/>
    <cellStyle name="Dziesiętny 2 16" xfId="6020" xr:uid="{00000000-0005-0000-0000-00004D120000}"/>
    <cellStyle name="Dziesiętny 2 16 2" xfId="6021" xr:uid="{00000000-0005-0000-0000-00004E120000}"/>
    <cellStyle name="Dziesiętny 2 17" xfId="6022" xr:uid="{00000000-0005-0000-0000-00004F120000}"/>
    <cellStyle name="Dziesiętny 2 18" xfId="6023" xr:uid="{00000000-0005-0000-0000-000050120000}"/>
    <cellStyle name="Dziesiętny 2 19" xfId="6024" xr:uid="{00000000-0005-0000-0000-000051120000}"/>
    <cellStyle name="Dziesiętny 2 2" xfId="6025" xr:uid="{00000000-0005-0000-0000-000052120000}"/>
    <cellStyle name="Dziesiętny 2 2 10" xfId="6026" xr:uid="{00000000-0005-0000-0000-000053120000}"/>
    <cellStyle name="Dziesiętny 2 2 11" xfId="6027" xr:uid="{00000000-0005-0000-0000-000054120000}"/>
    <cellStyle name="Dziesiętny 2 2 12" xfId="6028" xr:uid="{00000000-0005-0000-0000-000055120000}"/>
    <cellStyle name="Dziesiętny 2 2 13" xfId="11172" xr:uid="{00000000-0005-0000-0000-000056120000}"/>
    <cellStyle name="Dziesiętny 2 2 14" xfId="10637" xr:uid="{00000000-0005-0000-0000-000057120000}"/>
    <cellStyle name="Dziesiętny 2 2 2" xfId="6029" xr:uid="{00000000-0005-0000-0000-000058120000}"/>
    <cellStyle name="Dziesiętny 2 2 2 2" xfId="6030" xr:uid="{00000000-0005-0000-0000-000059120000}"/>
    <cellStyle name="Dziesiętny 2 2 2 3" xfId="6031" xr:uid="{00000000-0005-0000-0000-00005A120000}"/>
    <cellStyle name="Dziesiętny 2 2 3" xfId="6032" xr:uid="{00000000-0005-0000-0000-00005B120000}"/>
    <cellStyle name="Dziesiętny 2 2 4" xfId="6033" xr:uid="{00000000-0005-0000-0000-00005C120000}"/>
    <cellStyle name="Dziesiętny 2 2 5" xfId="6034" xr:uid="{00000000-0005-0000-0000-00005D120000}"/>
    <cellStyle name="Dziesiętny 2 2 6" xfId="6035" xr:uid="{00000000-0005-0000-0000-00005E120000}"/>
    <cellStyle name="Dziesiętny 2 2 7" xfId="6036" xr:uid="{00000000-0005-0000-0000-00005F120000}"/>
    <cellStyle name="Dziesiętny 2 2 8" xfId="6037" xr:uid="{00000000-0005-0000-0000-000060120000}"/>
    <cellStyle name="Dziesiętny 2 2 9" xfId="6038" xr:uid="{00000000-0005-0000-0000-000061120000}"/>
    <cellStyle name="Dziesiętny 2 20" xfId="6039" xr:uid="{00000000-0005-0000-0000-000062120000}"/>
    <cellStyle name="Dziesiętny 2 21" xfId="6040" xr:uid="{00000000-0005-0000-0000-000063120000}"/>
    <cellStyle name="Dziesiętny 2 22" xfId="6041" xr:uid="{00000000-0005-0000-0000-000064120000}"/>
    <cellStyle name="Dziesiętny 2 23" xfId="6042" xr:uid="{00000000-0005-0000-0000-000065120000}"/>
    <cellStyle name="Dziesiętny 2 24" xfId="6043" xr:uid="{00000000-0005-0000-0000-000066120000}"/>
    <cellStyle name="Dziesiętny 2 3" xfId="6044" xr:uid="{00000000-0005-0000-0000-000067120000}"/>
    <cellStyle name="Dziesiętny 2 3 10" xfId="6045" xr:uid="{00000000-0005-0000-0000-000068120000}"/>
    <cellStyle name="Dziesiętny 2 3 11" xfId="6046" xr:uid="{00000000-0005-0000-0000-000069120000}"/>
    <cellStyle name="Dziesiętny 2 3 12" xfId="6047" xr:uid="{00000000-0005-0000-0000-00006A120000}"/>
    <cellStyle name="Dziesiętny 2 3 13" xfId="11173" xr:uid="{00000000-0005-0000-0000-00006B120000}"/>
    <cellStyle name="Dziesiętny 2 3 2" xfId="6048" xr:uid="{00000000-0005-0000-0000-00006C120000}"/>
    <cellStyle name="Dziesiętny 2 3 2 2" xfId="6049" xr:uid="{00000000-0005-0000-0000-00006D120000}"/>
    <cellStyle name="Dziesiętny 2 3 2 3" xfId="6050" xr:uid="{00000000-0005-0000-0000-00006E120000}"/>
    <cellStyle name="Dziesiętny 2 3 3" xfId="6051" xr:uid="{00000000-0005-0000-0000-00006F120000}"/>
    <cellStyle name="Dziesiętny 2 3 4" xfId="6052" xr:uid="{00000000-0005-0000-0000-000070120000}"/>
    <cellStyle name="Dziesiętny 2 3 5" xfId="6053" xr:uid="{00000000-0005-0000-0000-000071120000}"/>
    <cellStyle name="Dziesiętny 2 3 6" xfId="6054" xr:uid="{00000000-0005-0000-0000-000072120000}"/>
    <cellStyle name="Dziesiętny 2 3 7" xfId="6055" xr:uid="{00000000-0005-0000-0000-000073120000}"/>
    <cellStyle name="Dziesiętny 2 3 8" xfId="6056" xr:uid="{00000000-0005-0000-0000-000074120000}"/>
    <cellStyle name="Dziesiętny 2 3 9" xfId="6057" xr:uid="{00000000-0005-0000-0000-000075120000}"/>
    <cellStyle name="Dziesiętny 2 4" xfId="6058" xr:uid="{00000000-0005-0000-0000-000076120000}"/>
    <cellStyle name="Dziesiętny 2 4 10" xfId="6059" xr:uid="{00000000-0005-0000-0000-000077120000}"/>
    <cellStyle name="Dziesiętny 2 4 11" xfId="6060" xr:uid="{00000000-0005-0000-0000-000078120000}"/>
    <cellStyle name="Dziesiętny 2 4 12" xfId="6061" xr:uid="{00000000-0005-0000-0000-000079120000}"/>
    <cellStyle name="Dziesiętny 2 4 13" xfId="11174" xr:uid="{00000000-0005-0000-0000-00007A120000}"/>
    <cellStyle name="Dziesiętny 2 4 14" xfId="10638" xr:uid="{00000000-0005-0000-0000-00007B120000}"/>
    <cellStyle name="Dziesiętny 2 4 2" xfId="6062" xr:uid="{00000000-0005-0000-0000-00007C120000}"/>
    <cellStyle name="Dziesiętny 2 4 2 2" xfId="6063" xr:uid="{00000000-0005-0000-0000-00007D120000}"/>
    <cellStyle name="Dziesiętny 2 4 2 3" xfId="6064" xr:uid="{00000000-0005-0000-0000-00007E120000}"/>
    <cellStyle name="Dziesiętny 2 4 3" xfId="6065" xr:uid="{00000000-0005-0000-0000-00007F120000}"/>
    <cellStyle name="Dziesiętny 2 4 4" xfId="6066" xr:uid="{00000000-0005-0000-0000-000080120000}"/>
    <cellStyle name="Dziesiętny 2 4 5" xfId="6067" xr:uid="{00000000-0005-0000-0000-000081120000}"/>
    <cellStyle name="Dziesiętny 2 4 6" xfId="6068" xr:uid="{00000000-0005-0000-0000-000082120000}"/>
    <cellStyle name="Dziesiętny 2 4 7" xfId="6069" xr:uid="{00000000-0005-0000-0000-000083120000}"/>
    <cellStyle name="Dziesiętny 2 4 8" xfId="6070" xr:uid="{00000000-0005-0000-0000-000084120000}"/>
    <cellStyle name="Dziesiętny 2 4 9" xfId="6071" xr:uid="{00000000-0005-0000-0000-000085120000}"/>
    <cellStyle name="Dziesiętny 2 5" xfId="6072" xr:uid="{00000000-0005-0000-0000-000086120000}"/>
    <cellStyle name="Dziesiętny 2 5 10" xfId="6073" xr:uid="{00000000-0005-0000-0000-000087120000}"/>
    <cellStyle name="Dziesiętny 2 5 11" xfId="6074" xr:uid="{00000000-0005-0000-0000-000088120000}"/>
    <cellStyle name="Dziesiętny 2 5 12" xfId="6075" xr:uid="{00000000-0005-0000-0000-000089120000}"/>
    <cellStyle name="Dziesiętny 2 5 13" xfId="11175" xr:uid="{00000000-0005-0000-0000-00008A120000}"/>
    <cellStyle name="Dziesiętny 2 5 14" xfId="10636" xr:uid="{00000000-0005-0000-0000-00008B120000}"/>
    <cellStyle name="Dziesiętny 2 5 2" xfId="6076" xr:uid="{00000000-0005-0000-0000-00008C120000}"/>
    <cellStyle name="Dziesiętny 2 5 2 2" xfId="6077" xr:uid="{00000000-0005-0000-0000-00008D120000}"/>
    <cellStyle name="Dziesiętny 2 5 3" xfId="6078" xr:uid="{00000000-0005-0000-0000-00008E120000}"/>
    <cellStyle name="Dziesiętny 2 5 4" xfId="6079" xr:uid="{00000000-0005-0000-0000-00008F120000}"/>
    <cellStyle name="Dziesiętny 2 5 5" xfId="6080" xr:uid="{00000000-0005-0000-0000-000090120000}"/>
    <cellStyle name="Dziesiętny 2 5 6" xfId="6081" xr:uid="{00000000-0005-0000-0000-000091120000}"/>
    <cellStyle name="Dziesiętny 2 5 7" xfId="6082" xr:uid="{00000000-0005-0000-0000-000092120000}"/>
    <cellStyle name="Dziesiętny 2 5 8" xfId="6083" xr:uid="{00000000-0005-0000-0000-000093120000}"/>
    <cellStyle name="Dziesiętny 2 5 9" xfId="6084" xr:uid="{00000000-0005-0000-0000-000094120000}"/>
    <cellStyle name="Dziesiętny 2 6" xfId="6085" xr:uid="{00000000-0005-0000-0000-000095120000}"/>
    <cellStyle name="Dziesiętny 2 6 10" xfId="6086" xr:uid="{00000000-0005-0000-0000-000096120000}"/>
    <cellStyle name="Dziesiętny 2 6 11" xfId="6087" xr:uid="{00000000-0005-0000-0000-000097120000}"/>
    <cellStyle name="Dziesiętny 2 6 12" xfId="6088" xr:uid="{00000000-0005-0000-0000-000098120000}"/>
    <cellStyle name="Dziesiętny 2 6 2" xfId="6089" xr:uid="{00000000-0005-0000-0000-000099120000}"/>
    <cellStyle name="Dziesiętny 2 6 2 2" xfId="6090" xr:uid="{00000000-0005-0000-0000-00009A120000}"/>
    <cellStyle name="Dziesiętny 2 6 3" xfId="6091" xr:uid="{00000000-0005-0000-0000-00009B120000}"/>
    <cellStyle name="Dziesiętny 2 6 4" xfId="6092" xr:uid="{00000000-0005-0000-0000-00009C120000}"/>
    <cellStyle name="Dziesiętny 2 6 5" xfId="6093" xr:uid="{00000000-0005-0000-0000-00009D120000}"/>
    <cellStyle name="Dziesiętny 2 6 6" xfId="6094" xr:uid="{00000000-0005-0000-0000-00009E120000}"/>
    <cellStyle name="Dziesiętny 2 6 7" xfId="6095" xr:uid="{00000000-0005-0000-0000-00009F120000}"/>
    <cellStyle name="Dziesiętny 2 6 8" xfId="6096" xr:uid="{00000000-0005-0000-0000-0000A0120000}"/>
    <cellStyle name="Dziesiętny 2 6 9" xfId="6097" xr:uid="{00000000-0005-0000-0000-0000A1120000}"/>
    <cellStyle name="Dziesiętny 2 7" xfId="6098" xr:uid="{00000000-0005-0000-0000-0000A2120000}"/>
    <cellStyle name="Dziesiętny 2 7 10" xfId="6099" xr:uid="{00000000-0005-0000-0000-0000A3120000}"/>
    <cellStyle name="Dziesiętny 2 7 11" xfId="6100" xr:uid="{00000000-0005-0000-0000-0000A4120000}"/>
    <cellStyle name="Dziesiętny 2 7 2" xfId="6101" xr:uid="{00000000-0005-0000-0000-0000A5120000}"/>
    <cellStyle name="Dziesiętny 2 7 2 2" xfId="6102" xr:uid="{00000000-0005-0000-0000-0000A6120000}"/>
    <cellStyle name="Dziesiętny 2 7 3" xfId="6103" xr:uid="{00000000-0005-0000-0000-0000A7120000}"/>
    <cellStyle name="Dziesiętny 2 7 4" xfId="6104" xr:uid="{00000000-0005-0000-0000-0000A8120000}"/>
    <cellStyle name="Dziesiętny 2 7 5" xfId="6105" xr:uid="{00000000-0005-0000-0000-0000A9120000}"/>
    <cellStyle name="Dziesiętny 2 7 6" xfId="6106" xr:uid="{00000000-0005-0000-0000-0000AA120000}"/>
    <cellStyle name="Dziesiętny 2 7 7" xfId="6107" xr:uid="{00000000-0005-0000-0000-0000AB120000}"/>
    <cellStyle name="Dziesiętny 2 7 8" xfId="6108" xr:uid="{00000000-0005-0000-0000-0000AC120000}"/>
    <cellStyle name="Dziesiętny 2 7 9" xfId="6109" xr:uid="{00000000-0005-0000-0000-0000AD120000}"/>
    <cellStyle name="Dziesiętny 2 8" xfId="6110" xr:uid="{00000000-0005-0000-0000-0000AE120000}"/>
    <cellStyle name="Dziesiętny 2 8 10" xfId="6111" xr:uid="{00000000-0005-0000-0000-0000AF120000}"/>
    <cellStyle name="Dziesiętny 2 8 11" xfId="6112" xr:uid="{00000000-0005-0000-0000-0000B0120000}"/>
    <cellStyle name="Dziesiętny 2 8 2" xfId="6113" xr:uid="{00000000-0005-0000-0000-0000B1120000}"/>
    <cellStyle name="Dziesiętny 2 8 2 2" xfId="6114" xr:uid="{00000000-0005-0000-0000-0000B2120000}"/>
    <cellStyle name="Dziesiętny 2 8 3" xfId="6115" xr:uid="{00000000-0005-0000-0000-0000B3120000}"/>
    <cellStyle name="Dziesiętny 2 8 4" xfId="6116" xr:uid="{00000000-0005-0000-0000-0000B4120000}"/>
    <cellStyle name="Dziesiętny 2 8 5" xfId="6117" xr:uid="{00000000-0005-0000-0000-0000B5120000}"/>
    <cellStyle name="Dziesiętny 2 8 6" xfId="6118" xr:uid="{00000000-0005-0000-0000-0000B6120000}"/>
    <cellStyle name="Dziesiętny 2 8 7" xfId="6119" xr:uid="{00000000-0005-0000-0000-0000B7120000}"/>
    <cellStyle name="Dziesiętny 2 8 8" xfId="6120" xr:uid="{00000000-0005-0000-0000-0000B8120000}"/>
    <cellStyle name="Dziesiętny 2 8 9" xfId="6121" xr:uid="{00000000-0005-0000-0000-0000B9120000}"/>
    <cellStyle name="Dziesiętny 2 9" xfId="6122" xr:uid="{00000000-0005-0000-0000-0000BA120000}"/>
    <cellStyle name="Dziesiętny 2 9 2" xfId="6123" xr:uid="{00000000-0005-0000-0000-0000BB120000}"/>
    <cellStyle name="Dziesiętny 3" xfId="538" xr:uid="{00000000-0005-0000-0000-0000BC120000}"/>
    <cellStyle name="Dziesiętny 3 2" xfId="6124" xr:uid="{00000000-0005-0000-0000-0000BD120000}"/>
    <cellStyle name="Dziesiętny 3 2 2" xfId="6125" xr:uid="{00000000-0005-0000-0000-0000BE120000}"/>
    <cellStyle name="Dziesiętny 3 3" xfId="6126" xr:uid="{00000000-0005-0000-0000-0000BF120000}"/>
    <cellStyle name="Dziesiętny 3 3 2" xfId="6127" xr:uid="{00000000-0005-0000-0000-0000C0120000}"/>
    <cellStyle name="Dziesiętny 3 4" xfId="6128" xr:uid="{00000000-0005-0000-0000-0000C1120000}"/>
    <cellStyle name="Dziesiętny 3 4 2" xfId="6129" xr:uid="{00000000-0005-0000-0000-0000C2120000}"/>
    <cellStyle name="Dziesiętny 3 5" xfId="6130" xr:uid="{00000000-0005-0000-0000-0000C3120000}"/>
    <cellStyle name="Dziesiętny 3 6" xfId="6131" xr:uid="{00000000-0005-0000-0000-0000C4120000}"/>
    <cellStyle name="Dziesiętny 3 7" xfId="10897" xr:uid="{00000000-0005-0000-0000-0000C5120000}"/>
    <cellStyle name="Dziesiętny 3 8" xfId="10639" xr:uid="{00000000-0005-0000-0000-0000C6120000}"/>
    <cellStyle name="Dziesiętny 4" xfId="539" xr:uid="{00000000-0005-0000-0000-0000C7120000}"/>
    <cellStyle name="Dziesiętny 4 2" xfId="6132" xr:uid="{00000000-0005-0000-0000-0000C8120000}"/>
    <cellStyle name="Dziesiętny 4 2 2" xfId="6133" xr:uid="{00000000-0005-0000-0000-0000C9120000}"/>
    <cellStyle name="Dziesiętny 4 3" xfId="6134" xr:uid="{00000000-0005-0000-0000-0000CA120000}"/>
    <cellStyle name="Dziesiętny 4 3 2" xfId="6135" xr:uid="{00000000-0005-0000-0000-0000CB120000}"/>
    <cellStyle name="Dziesiętny 4 4" xfId="6136" xr:uid="{00000000-0005-0000-0000-0000CC120000}"/>
    <cellStyle name="Dziesiętny 4 4 2" xfId="6137" xr:uid="{00000000-0005-0000-0000-0000CD120000}"/>
    <cellStyle name="Dziesiętny 4 5" xfId="6138" xr:uid="{00000000-0005-0000-0000-0000CE120000}"/>
    <cellStyle name="Dziesiętny 4 6" xfId="6139" xr:uid="{00000000-0005-0000-0000-0000CF120000}"/>
    <cellStyle name="Dziesiętny 4 7" xfId="10896" xr:uid="{00000000-0005-0000-0000-0000D0120000}"/>
    <cellStyle name="Dziesiętny 4 8" xfId="10640" xr:uid="{00000000-0005-0000-0000-0000D1120000}"/>
    <cellStyle name="Dziesiętny 5" xfId="540" xr:uid="{00000000-0005-0000-0000-0000D2120000}"/>
    <cellStyle name="Dziesiętny 5 2" xfId="6140" xr:uid="{00000000-0005-0000-0000-0000D3120000}"/>
    <cellStyle name="Dziesiętny 5 2 2" xfId="6141" xr:uid="{00000000-0005-0000-0000-0000D4120000}"/>
    <cellStyle name="Dziesiętny 5 3" xfId="6142" xr:uid="{00000000-0005-0000-0000-0000D5120000}"/>
    <cellStyle name="Dziesiętny 5 3 2" xfId="6143" xr:uid="{00000000-0005-0000-0000-0000D6120000}"/>
    <cellStyle name="Dziesiętny 5 4" xfId="6144" xr:uid="{00000000-0005-0000-0000-0000D7120000}"/>
    <cellStyle name="Dziesiętny 5 4 2" xfId="6145" xr:uid="{00000000-0005-0000-0000-0000D8120000}"/>
    <cellStyle name="Dziesiętny 5 5" xfId="6146" xr:uid="{00000000-0005-0000-0000-0000D9120000}"/>
    <cellStyle name="Dziesiętny 5 6" xfId="6147" xr:uid="{00000000-0005-0000-0000-0000DA120000}"/>
    <cellStyle name="Dziesiętny 5 7" xfId="10895" xr:uid="{00000000-0005-0000-0000-0000DB120000}"/>
    <cellStyle name="Dziesiętny 5 8" xfId="10641" xr:uid="{00000000-0005-0000-0000-0000DC120000}"/>
    <cellStyle name="Dziesiętny 6" xfId="541" xr:uid="{00000000-0005-0000-0000-0000DD120000}"/>
    <cellStyle name="Dziesiętny 6 2" xfId="6148" xr:uid="{00000000-0005-0000-0000-0000DE120000}"/>
    <cellStyle name="Dziesiętny 6 2 2" xfId="6149" xr:uid="{00000000-0005-0000-0000-0000DF120000}"/>
    <cellStyle name="Dziesiętny 6 3" xfId="6150" xr:uid="{00000000-0005-0000-0000-0000E0120000}"/>
    <cellStyle name="Dziesiętny 6 3 2" xfId="6151" xr:uid="{00000000-0005-0000-0000-0000E1120000}"/>
    <cellStyle name="Dziesiętny 6 4" xfId="6152" xr:uid="{00000000-0005-0000-0000-0000E2120000}"/>
    <cellStyle name="Dziesiętny 6 4 2" xfId="6153" xr:uid="{00000000-0005-0000-0000-0000E3120000}"/>
    <cellStyle name="Dziesiętny 6 5" xfId="6154" xr:uid="{00000000-0005-0000-0000-0000E4120000}"/>
    <cellStyle name="Dziesiętny 6 6" xfId="6155" xr:uid="{00000000-0005-0000-0000-0000E5120000}"/>
    <cellStyle name="Dziesiętny 6 7" xfId="10882" xr:uid="{00000000-0005-0000-0000-0000E6120000}"/>
    <cellStyle name="Dziesiętny 6 8" xfId="10642" xr:uid="{00000000-0005-0000-0000-0000E7120000}"/>
    <cellStyle name="Dziesiętny 7" xfId="542" xr:uid="{00000000-0005-0000-0000-0000E8120000}"/>
    <cellStyle name="Dziesiętny 7 2" xfId="6156" xr:uid="{00000000-0005-0000-0000-0000E9120000}"/>
    <cellStyle name="Dziesiętny 7 2 2" xfId="6157" xr:uid="{00000000-0005-0000-0000-0000EA120000}"/>
    <cellStyle name="Dziesiętny 7 3" xfId="6158" xr:uid="{00000000-0005-0000-0000-0000EB120000}"/>
    <cellStyle name="Dziesiętny 7 3 2" xfId="6159" xr:uid="{00000000-0005-0000-0000-0000EC120000}"/>
    <cellStyle name="Dziesiętny 7 4" xfId="6160" xr:uid="{00000000-0005-0000-0000-0000ED120000}"/>
    <cellStyle name="Dziesiętny 7 4 2" xfId="6161" xr:uid="{00000000-0005-0000-0000-0000EE120000}"/>
    <cellStyle name="Dziesiętny 7 5" xfId="6162" xr:uid="{00000000-0005-0000-0000-0000EF120000}"/>
    <cellStyle name="Dziesiętny 7 6" xfId="6163" xr:uid="{00000000-0005-0000-0000-0000F0120000}"/>
    <cellStyle name="Dziesiętny 7 7" xfId="10894" xr:uid="{00000000-0005-0000-0000-0000F1120000}"/>
    <cellStyle name="Dziesiętny 7 8" xfId="10643" xr:uid="{00000000-0005-0000-0000-0000F2120000}"/>
    <cellStyle name="Dziesiętny 8" xfId="543" xr:uid="{00000000-0005-0000-0000-0000F3120000}"/>
    <cellStyle name="Dziesiętny 8 2" xfId="6164" xr:uid="{00000000-0005-0000-0000-0000F4120000}"/>
    <cellStyle name="Dziesiętny 8 2 2" xfId="6165" xr:uid="{00000000-0005-0000-0000-0000F5120000}"/>
    <cellStyle name="Dziesiętny 8 3" xfId="6166" xr:uid="{00000000-0005-0000-0000-0000F6120000}"/>
    <cellStyle name="Dziesiętny 8 3 2" xfId="6167" xr:uid="{00000000-0005-0000-0000-0000F7120000}"/>
    <cellStyle name="Dziesiętny 8 4" xfId="6168" xr:uid="{00000000-0005-0000-0000-0000F8120000}"/>
    <cellStyle name="Dziesiętny 8 4 2" xfId="6169" xr:uid="{00000000-0005-0000-0000-0000F9120000}"/>
    <cellStyle name="Dziesiętny 8 5" xfId="6170" xr:uid="{00000000-0005-0000-0000-0000FA120000}"/>
    <cellStyle name="Dziesiętny 8 6" xfId="6171" xr:uid="{00000000-0005-0000-0000-0000FB120000}"/>
    <cellStyle name="Entrée 2" xfId="47268" xr:uid="{00000000-0005-0000-0000-0000FC120000}"/>
    <cellStyle name="Euro" xfId="544" xr:uid="{00000000-0005-0000-0000-0000FD120000}"/>
    <cellStyle name="Euro 2" xfId="10645" xr:uid="{00000000-0005-0000-0000-0000FE120000}"/>
    <cellStyle name="Euro 3" xfId="10644" xr:uid="{00000000-0005-0000-0000-0000FF120000}"/>
    <cellStyle name="Explanatory Text" xfId="545" builtinId="53" customBuiltin="1"/>
    <cellStyle name="Explanatory Text 10" xfId="6172" xr:uid="{00000000-0005-0000-0000-000001130000}"/>
    <cellStyle name="Explanatory Text 11" xfId="6173" xr:uid="{00000000-0005-0000-0000-000002130000}"/>
    <cellStyle name="Explanatory Text 12" xfId="6174" xr:uid="{00000000-0005-0000-0000-000003130000}"/>
    <cellStyle name="Explanatory Text 13" xfId="6175" xr:uid="{00000000-0005-0000-0000-000004130000}"/>
    <cellStyle name="Explanatory Text 14" xfId="6176" xr:uid="{00000000-0005-0000-0000-000005130000}"/>
    <cellStyle name="Explanatory Text 15" xfId="6177" xr:uid="{00000000-0005-0000-0000-000006130000}"/>
    <cellStyle name="Explanatory Text 16" xfId="6178" xr:uid="{00000000-0005-0000-0000-000007130000}"/>
    <cellStyle name="Explanatory Text 17" xfId="6179" xr:uid="{00000000-0005-0000-0000-000008130000}"/>
    <cellStyle name="Explanatory Text 18" xfId="6180" xr:uid="{00000000-0005-0000-0000-000009130000}"/>
    <cellStyle name="Explanatory Text 19" xfId="6181" xr:uid="{00000000-0005-0000-0000-00000A130000}"/>
    <cellStyle name="Explanatory Text 2" xfId="546" xr:uid="{00000000-0005-0000-0000-00000B130000}"/>
    <cellStyle name="Explanatory Text 2 2" xfId="6182" xr:uid="{00000000-0005-0000-0000-00000C130000}"/>
    <cellStyle name="Explanatory Text 2 2 2" xfId="6183" xr:uid="{00000000-0005-0000-0000-00000D130000}"/>
    <cellStyle name="Explanatory Text 2 3" xfId="6184" xr:uid="{00000000-0005-0000-0000-00000E130000}"/>
    <cellStyle name="Explanatory Text 2 4" xfId="6185" xr:uid="{00000000-0005-0000-0000-00000F130000}"/>
    <cellStyle name="Explanatory Text 2 5" xfId="6186" xr:uid="{00000000-0005-0000-0000-000010130000}"/>
    <cellStyle name="Explanatory Text 20" xfId="6187" xr:uid="{00000000-0005-0000-0000-000011130000}"/>
    <cellStyle name="Explanatory Text 21" xfId="6188" xr:uid="{00000000-0005-0000-0000-000012130000}"/>
    <cellStyle name="Explanatory Text 22" xfId="6189" xr:uid="{00000000-0005-0000-0000-000013130000}"/>
    <cellStyle name="Explanatory Text 23" xfId="6190" xr:uid="{00000000-0005-0000-0000-000014130000}"/>
    <cellStyle name="Explanatory Text 24" xfId="6191" xr:uid="{00000000-0005-0000-0000-000015130000}"/>
    <cellStyle name="Explanatory Text 25" xfId="6192" xr:uid="{00000000-0005-0000-0000-000016130000}"/>
    <cellStyle name="Explanatory Text 26" xfId="6193" xr:uid="{00000000-0005-0000-0000-000017130000}"/>
    <cellStyle name="Explanatory Text 27" xfId="6194" xr:uid="{00000000-0005-0000-0000-000018130000}"/>
    <cellStyle name="Explanatory Text 28" xfId="6195" xr:uid="{00000000-0005-0000-0000-000019130000}"/>
    <cellStyle name="Explanatory Text 29" xfId="6196" xr:uid="{00000000-0005-0000-0000-00001A130000}"/>
    <cellStyle name="Explanatory Text 3" xfId="6197" xr:uid="{00000000-0005-0000-0000-00001B130000}"/>
    <cellStyle name="Explanatory Text 3 2" xfId="47245" xr:uid="{00000000-0005-0000-0000-00001C130000}"/>
    <cellStyle name="Explanatory Text 30" xfId="6198" xr:uid="{00000000-0005-0000-0000-00001D130000}"/>
    <cellStyle name="Explanatory Text 31" xfId="6199" xr:uid="{00000000-0005-0000-0000-00001E130000}"/>
    <cellStyle name="Explanatory Text 32" xfId="6200" xr:uid="{00000000-0005-0000-0000-00001F130000}"/>
    <cellStyle name="Explanatory Text 33" xfId="6201" xr:uid="{00000000-0005-0000-0000-000020130000}"/>
    <cellStyle name="Explanatory Text 34" xfId="6202" xr:uid="{00000000-0005-0000-0000-000021130000}"/>
    <cellStyle name="Explanatory Text 35" xfId="6203" xr:uid="{00000000-0005-0000-0000-000022130000}"/>
    <cellStyle name="Explanatory Text 36" xfId="6204" xr:uid="{00000000-0005-0000-0000-000023130000}"/>
    <cellStyle name="Explanatory Text 37" xfId="6205" xr:uid="{00000000-0005-0000-0000-000024130000}"/>
    <cellStyle name="Explanatory Text 38" xfId="6206" xr:uid="{00000000-0005-0000-0000-000025130000}"/>
    <cellStyle name="Explanatory Text 39" xfId="6207" xr:uid="{00000000-0005-0000-0000-000026130000}"/>
    <cellStyle name="Explanatory Text 4" xfId="6208" xr:uid="{00000000-0005-0000-0000-000027130000}"/>
    <cellStyle name="Explanatory Text 40" xfId="6209" xr:uid="{00000000-0005-0000-0000-000028130000}"/>
    <cellStyle name="Explanatory Text 41" xfId="6210" xr:uid="{00000000-0005-0000-0000-000029130000}"/>
    <cellStyle name="Explanatory Text 42" xfId="6211" xr:uid="{00000000-0005-0000-0000-00002A130000}"/>
    <cellStyle name="Explanatory Text 43" xfId="6212" xr:uid="{00000000-0005-0000-0000-00002B130000}"/>
    <cellStyle name="Explanatory Text 44" xfId="6213" xr:uid="{00000000-0005-0000-0000-00002C130000}"/>
    <cellStyle name="Explanatory Text 45" xfId="6214" xr:uid="{00000000-0005-0000-0000-00002D130000}"/>
    <cellStyle name="Explanatory Text 46" xfId="6215" xr:uid="{00000000-0005-0000-0000-00002E130000}"/>
    <cellStyle name="Explanatory Text 47" xfId="6216" xr:uid="{00000000-0005-0000-0000-00002F130000}"/>
    <cellStyle name="Explanatory Text 48" xfId="6217" xr:uid="{00000000-0005-0000-0000-000030130000}"/>
    <cellStyle name="Explanatory Text 49" xfId="6218" xr:uid="{00000000-0005-0000-0000-000031130000}"/>
    <cellStyle name="Explanatory Text 5" xfId="6219" xr:uid="{00000000-0005-0000-0000-000032130000}"/>
    <cellStyle name="Explanatory Text 50" xfId="6220" xr:uid="{00000000-0005-0000-0000-000033130000}"/>
    <cellStyle name="Explanatory Text 51" xfId="6221" xr:uid="{00000000-0005-0000-0000-000034130000}"/>
    <cellStyle name="Explanatory Text 52" xfId="6222" xr:uid="{00000000-0005-0000-0000-000035130000}"/>
    <cellStyle name="Explanatory Text 53" xfId="6223" xr:uid="{00000000-0005-0000-0000-000036130000}"/>
    <cellStyle name="Explanatory Text 54" xfId="6224" xr:uid="{00000000-0005-0000-0000-000037130000}"/>
    <cellStyle name="Explanatory Text 55" xfId="6225" xr:uid="{00000000-0005-0000-0000-000038130000}"/>
    <cellStyle name="Explanatory Text 56" xfId="6226" xr:uid="{00000000-0005-0000-0000-000039130000}"/>
    <cellStyle name="Explanatory Text 57" xfId="6227" xr:uid="{00000000-0005-0000-0000-00003A130000}"/>
    <cellStyle name="Explanatory Text 6" xfId="6228" xr:uid="{00000000-0005-0000-0000-00003B130000}"/>
    <cellStyle name="Explanatory Text 7" xfId="6229" xr:uid="{00000000-0005-0000-0000-00003C130000}"/>
    <cellStyle name="Explanatory Text 8" xfId="6230" xr:uid="{00000000-0005-0000-0000-00003D130000}"/>
    <cellStyle name="Explanatory Text 9" xfId="6231" xr:uid="{00000000-0005-0000-0000-00003E130000}"/>
    <cellStyle name="Good" xfId="10189" builtinId="26" customBuiltin="1"/>
    <cellStyle name="Good 2" xfId="547" xr:uid="{00000000-0005-0000-0000-000040130000}"/>
    <cellStyle name="Good 2 2" xfId="6232" xr:uid="{00000000-0005-0000-0000-000041130000}"/>
    <cellStyle name="Good 2 3" xfId="6233" xr:uid="{00000000-0005-0000-0000-000042130000}"/>
    <cellStyle name="Good 2 4" xfId="47491" xr:uid="{00000000-0005-0000-0000-000043130000}"/>
    <cellStyle name="Grey" xfId="10646" xr:uid="{00000000-0005-0000-0000-000044130000}"/>
    <cellStyle name="Header1" xfId="548" xr:uid="{00000000-0005-0000-0000-000045130000}"/>
    <cellStyle name="Header1 2" xfId="549" xr:uid="{00000000-0005-0000-0000-000046130000}"/>
    <cellStyle name="Header1 2 2" xfId="550" xr:uid="{00000000-0005-0000-0000-000047130000}"/>
    <cellStyle name="Header1 2 3" xfId="551" xr:uid="{00000000-0005-0000-0000-000048130000}"/>
    <cellStyle name="Header1 3" xfId="552" xr:uid="{00000000-0005-0000-0000-000049130000}"/>
    <cellStyle name="Header1 4" xfId="553" xr:uid="{00000000-0005-0000-0000-00004A130000}"/>
    <cellStyle name="Header1 5" xfId="554" xr:uid="{00000000-0005-0000-0000-00004B130000}"/>
    <cellStyle name="Header1 6" xfId="555" xr:uid="{00000000-0005-0000-0000-00004C130000}"/>
    <cellStyle name="Header1 7" xfId="556" xr:uid="{00000000-0005-0000-0000-00004D130000}"/>
    <cellStyle name="Header1 8" xfId="557" xr:uid="{00000000-0005-0000-0000-00004E130000}"/>
    <cellStyle name="Heading 1" xfId="558" builtinId="16" customBuiltin="1"/>
    <cellStyle name="Heading 1 10" xfId="6234" xr:uid="{00000000-0005-0000-0000-000050130000}"/>
    <cellStyle name="Heading 1 11" xfId="6235" xr:uid="{00000000-0005-0000-0000-000051130000}"/>
    <cellStyle name="Heading 1 12" xfId="6236" xr:uid="{00000000-0005-0000-0000-000052130000}"/>
    <cellStyle name="Heading 1 13" xfId="6237" xr:uid="{00000000-0005-0000-0000-000053130000}"/>
    <cellStyle name="Heading 1 14" xfId="6238" xr:uid="{00000000-0005-0000-0000-000054130000}"/>
    <cellStyle name="Heading 1 15" xfId="6239" xr:uid="{00000000-0005-0000-0000-000055130000}"/>
    <cellStyle name="Heading 1 16" xfId="6240" xr:uid="{00000000-0005-0000-0000-000056130000}"/>
    <cellStyle name="Heading 1 17" xfId="6241" xr:uid="{00000000-0005-0000-0000-000057130000}"/>
    <cellStyle name="Heading 1 18" xfId="6242" xr:uid="{00000000-0005-0000-0000-000058130000}"/>
    <cellStyle name="Heading 1 19" xfId="6243" xr:uid="{00000000-0005-0000-0000-000059130000}"/>
    <cellStyle name="Heading 1 2" xfId="559" xr:uid="{00000000-0005-0000-0000-00005A130000}"/>
    <cellStyle name="Heading 1 2 2" xfId="6244" xr:uid="{00000000-0005-0000-0000-00005B130000}"/>
    <cellStyle name="Heading 1 2 2 2" xfId="6245" xr:uid="{00000000-0005-0000-0000-00005C130000}"/>
    <cellStyle name="Heading 1 2 3" xfId="6246" xr:uid="{00000000-0005-0000-0000-00005D130000}"/>
    <cellStyle name="Heading 1 2 4" xfId="6247" xr:uid="{00000000-0005-0000-0000-00005E130000}"/>
    <cellStyle name="Heading 1 2 5" xfId="6248" xr:uid="{00000000-0005-0000-0000-00005F130000}"/>
    <cellStyle name="Heading 1 20" xfId="6249" xr:uid="{00000000-0005-0000-0000-000060130000}"/>
    <cellStyle name="Heading 1 21" xfId="6250" xr:uid="{00000000-0005-0000-0000-000061130000}"/>
    <cellStyle name="Heading 1 22" xfId="6251" xr:uid="{00000000-0005-0000-0000-000062130000}"/>
    <cellStyle name="Heading 1 23" xfId="6252" xr:uid="{00000000-0005-0000-0000-000063130000}"/>
    <cellStyle name="Heading 1 24" xfId="6253" xr:uid="{00000000-0005-0000-0000-000064130000}"/>
    <cellStyle name="Heading 1 25" xfId="6254" xr:uid="{00000000-0005-0000-0000-000065130000}"/>
    <cellStyle name="Heading 1 26" xfId="6255" xr:uid="{00000000-0005-0000-0000-000066130000}"/>
    <cellStyle name="Heading 1 27" xfId="6256" xr:uid="{00000000-0005-0000-0000-000067130000}"/>
    <cellStyle name="Heading 1 28" xfId="6257" xr:uid="{00000000-0005-0000-0000-000068130000}"/>
    <cellStyle name="Heading 1 29" xfId="6258" xr:uid="{00000000-0005-0000-0000-000069130000}"/>
    <cellStyle name="Heading 1 3" xfId="6259" xr:uid="{00000000-0005-0000-0000-00006A130000}"/>
    <cellStyle name="Heading 1 3 2" xfId="47235" xr:uid="{00000000-0005-0000-0000-00006B130000}"/>
    <cellStyle name="Heading 1 30" xfId="6260" xr:uid="{00000000-0005-0000-0000-00006C130000}"/>
    <cellStyle name="Heading 1 31" xfId="6261" xr:uid="{00000000-0005-0000-0000-00006D130000}"/>
    <cellStyle name="Heading 1 32" xfId="6262" xr:uid="{00000000-0005-0000-0000-00006E130000}"/>
    <cellStyle name="Heading 1 33" xfId="6263" xr:uid="{00000000-0005-0000-0000-00006F130000}"/>
    <cellStyle name="Heading 1 34" xfId="6264" xr:uid="{00000000-0005-0000-0000-000070130000}"/>
    <cellStyle name="Heading 1 35" xfId="6265" xr:uid="{00000000-0005-0000-0000-000071130000}"/>
    <cellStyle name="Heading 1 36" xfId="6266" xr:uid="{00000000-0005-0000-0000-000072130000}"/>
    <cellStyle name="Heading 1 37" xfId="6267" xr:uid="{00000000-0005-0000-0000-000073130000}"/>
    <cellStyle name="Heading 1 38" xfId="6268" xr:uid="{00000000-0005-0000-0000-000074130000}"/>
    <cellStyle name="Heading 1 39" xfId="6269" xr:uid="{00000000-0005-0000-0000-000075130000}"/>
    <cellStyle name="Heading 1 4" xfId="6270" xr:uid="{00000000-0005-0000-0000-000076130000}"/>
    <cellStyle name="Heading 1 40" xfId="6271" xr:uid="{00000000-0005-0000-0000-000077130000}"/>
    <cellStyle name="Heading 1 41" xfId="6272" xr:uid="{00000000-0005-0000-0000-000078130000}"/>
    <cellStyle name="Heading 1 42" xfId="6273" xr:uid="{00000000-0005-0000-0000-000079130000}"/>
    <cellStyle name="Heading 1 43" xfId="6274" xr:uid="{00000000-0005-0000-0000-00007A130000}"/>
    <cellStyle name="Heading 1 44" xfId="6275" xr:uid="{00000000-0005-0000-0000-00007B130000}"/>
    <cellStyle name="Heading 1 45" xfId="6276" xr:uid="{00000000-0005-0000-0000-00007C130000}"/>
    <cellStyle name="Heading 1 46" xfId="6277" xr:uid="{00000000-0005-0000-0000-00007D130000}"/>
    <cellStyle name="Heading 1 47" xfId="6278" xr:uid="{00000000-0005-0000-0000-00007E130000}"/>
    <cellStyle name="Heading 1 48" xfId="6279" xr:uid="{00000000-0005-0000-0000-00007F130000}"/>
    <cellStyle name="Heading 1 49" xfId="6280" xr:uid="{00000000-0005-0000-0000-000080130000}"/>
    <cellStyle name="Heading 1 5" xfId="6281" xr:uid="{00000000-0005-0000-0000-000081130000}"/>
    <cellStyle name="Heading 1 50" xfId="6282" xr:uid="{00000000-0005-0000-0000-000082130000}"/>
    <cellStyle name="Heading 1 51" xfId="6283" xr:uid="{00000000-0005-0000-0000-000083130000}"/>
    <cellStyle name="Heading 1 52" xfId="6284" xr:uid="{00000000-0005-0000-0000-000084130000}"/>
    <cellStyle name="Heading 1 53" xfId="6285" xr:uid="{00000000-0005-0000-0000-000085130000}"/>
    <cellStyle name="Heading 1 54" xfId="6286" xr:uid="{00000000-0005-0000-0000-000086130000}"/>
    <cellStyle name="Heading 1 55" xfId="6287" xr:uid="{00000000-0005-0000-0000-000087130000}"/>
    <cellStyle name="Heading 1 56" xfId="6288" xr:uid="{00000000-0005-0000-0000-000088130000}"/>
    <cellStyle name="Heading 1 57" xfId="6289" xr:uid="{00000000-0005-0000-0000-000089130000}"/>
    <cellStyle name="Heading 1 6" xfId="6290" xr:uid="{00000000-0005-0000-0000-00008A130000}"/>
    <cellStyle name="Heading 1 7" xfId="6291" xr:uid="{00000000-0005-0000-0000-00008B130000}"/>
    <cellStyle name="Heading 1 8" xfId="6292" xr:uid="{00000000-0005-0000-0000-00008C130000}"/>
    <cellStyle name="Heading 1 9" xfId="6293" xr:uid="{00000000-0005-0000-0000-00008D130000}"/>
    <cellStyle name="Heading 2" xfId="560" builtinId="17" customBuiltin="1"/>
    <cellStyle name="Heading 2 10" xfId="6294" xr:uid="{00000000-0005-0000-0000-00008F130000}"/>
    <cellStyle name="Heading 2 11" xfId="6295" xr:uid="{00000000-0005-0000-0000-000090130000}"/>
    <cellStyle name="Heading 2 12" xfId="6296" xr:uid="{00000000-0005-0000-0000-000091130000}"/>
    <cellStyle name="Heading 2 13" xfId="6297" xr:uid="{00000000-0005-0000-0000-000092130000}"/>
    <cellStyle name="Heading 2 14" xfId="6298" xr:uid="{00000000-0005-0000-0000-000093130000}"/>
    <cellStyle name="Heading 2 15" xfId="6299" xr:uid="{00000000-0005-0000-0000-000094130000}"/>
    <cellStyle name="Heading 2 16" xfId="6300" xr:uid="{00000000-0005-0000-0000-000095130000}"/>
    <cellStyle name="Heading 2 17" xfId="6301" xr:uid="{00000000-0005-0000-0000-000096130000}"/>
    <cellStyle name="Heading 2 18" xfId="6302" xr:uid="{00000000-0005-0000-0000-000097130000}"/>
    <cellStyle name="Heading 2 19" xfId="6303" xr:uid="{00000000-0005-0000-0000-000098130000}"/>
    <cellStyle name="Heading 2 2" xfId="561" xr:uid="{00000000-0005-0000-0000-000099130000}"/>
    <cellStyle name="Heading 2 2 2" xfId="6304" xr:uid="{00000000-0005-0000-0000-00009A130000}"/>
    <cellStyle name="Heading 2 2 2 2" xfId="6305" xr:uid="{00000000-0005-0000-0000-00009B130000}"/>
    <cellStyle name="Heading 2 2 3" xfId="6306" xr:uid="{00000000-0005-0000-0000-00009C130000}"/>
    <cellStyle name="Heading 2 2 4" xfId="6307" xr:uid="{00000000-0005-0000-0000-00009D130000}"/>
    <cellStyle name="Heading 2 2 5" xfId="6308" xr:uid="{00000000-0005-0000-0000-00009E130000}"/>
    <cellStyle name="Heading 2 20" xfId="6309" xr:uid="{00000000-0005-0000-0000-00009F130000}"/>
    <cellStyle name="Heading 2 21" xfId="6310" xr:uid="{00000000-0005-0000-0000-0000A0130000}"/>
    <cellStyle name="Heading 2 22" xfId="6311" xr:uid="{00000000-0005-0000-0000-0000A1130000}"/>
    <cellStyle name="Heading 2 23" xfId="6312" xr:uid="{00000000-0005-0000-0000-0000A2130000}"/>
    <cellStyle name="Heading 2 24" xfId="6313" xr:uid="{00000000-0005-0000-0000-0000A3130000}"/>
    <cellStyle name="Heading 2 25" xfId="6314" xr:uid="{00000000-0005-0000-0000-0000A4130000}"/>
    <cellStyle name="Heading 2 26" xfId="6315" xr:uid="{00000000-0005-0000-0000-0000A5130000}"/>
    <cellStyle name="Heading 2 27" xfId="6316" xr:uid="{00000000-0005-0000-0000-0000A6130000}"/>
    <cellStyle name="Heading 2 28" xfId="6317" xr:uid="{00000000-0005-0000-0000-0000A7130000}"/>
    <cellStyle name="Heading 2 29" xfId="6318" xr:uid="{00000000-0005-0000-0000-0000A8130000}"/>
    <cellStyle name="Heading 2 3" xfId="6319" xr:uid="{00000000-0005-0000-0000-0000A9130000}"/>
    <cellStyle name="Heading 2 3 2" xfId="47236" xr:uid="{00000000-0005-0000-0000-0000AA130000}"/>
    <cellStyle name="Heading 2 30" xfId="6320" xr:uid="{00000000-0005-0000-0000-0000AB130000}"/>
    <cellStyle name="Heading 2 31" xfId="6321" xr:uid="{00000000-0005-0000-0000-0000AC130000}"/>
    <cellStyle name="Heading 2 32" xfId="6322" xr:uid="{00000000-0005-0000-0000-0000AD130000}"/>
    <cellStyle name="Heading 2 33" xfId="6323" xr:uid="{00000000-0005-0000-0000-0000AE130000}"/>
    <cellStyle name="Heading 2 34" xfId="6324" xr:uid="{00000000-0005-0000-0000-0000AF130000}"/>
    <cellStyle name="Heading 2 35" xfId="6325" xr:uid="{00000000-0005-0000-0000-0000B0130000}"/>
    <cellStyle name="Heading 2 36" xfId="6326" xr:uid="{00000000-0005-0000-0000-0000B1130000}"/>
    <cellStyle name="Heading 2 37" xfId="6327" xr:uid="{00000000-0005-0000-0000-0000B2130000}"/>
    <cellStyle name="Heading 2 38" xfId="6328" xr:uid="{00000000-0005-0000-0000-0000B3130000}"/>
    <cellStyle name="Heading 2 39" xfId="6329" xr:uid="{00000000-0005-0000-0000-0000B4130000}"/>
    <cellStyle name="Heading 2 4" xfId="6330" xr:uid="{00000000-0005-0000-0000-0000B5130000}"/>
    <cellStyle name="Heading 2 40" xfId="6331" xr:uid="{00000000-0005-0000-0000-0000B6130000}"/>
    <cellStyle name="Heading 2 41" xfId="6332" xr:uid="{00000000-0005-0000-0000-0000B7130000}"/>
    <cellStyle name="Heading 2 42" xfId="6333" xr:uid="{00000000-0005-0000-0000-0000B8130000}"/>
    <cellStyle name="Heading 2 43" xfId="6334" xr:uid="{00000000-0005-0000-0000-0000B9130000}"/>
    <cellStyle name="Heading 2 44" xfId="6335" xr:uid="{00000000-0005-0000-0000-0000BA130000}"/>
    <cellStyle name="Heading 2 45" xfId="6336" xr:uid="{00000000-0005-0000-0000-0000BB130000}"/>
    <cellStyle name="Heading 2 46" xfId="6337" xr:uid="{00000000-0005-0000-0000-0000BC130000}"/>
    <cellStyle name="Heading 2 47" xfId="6338" xr:uid="{00000000-0005-0000-0000-0000BD130000}"/>
    <cellStyle name="Heading 2 48" xfId="6339" xr:uid="{00000000-0005-0000-0000-0000BE130000}"/>
    <cellStyle name="Heading 2 49" xfId="6340" xr:uid="{00000000-0005-0000-0000-0000BF130000}"/>
    <cellStyle name="Heading 2 5" xfId="6341" xr:uid="{00000000-0005-0000-0000-0000C0130000}"/>
    <cellStyle name="Heading 2 50" xfId="6342" xr:uid="{00000000-0005-0000-0000-0000C1130000}"/>
    <cellStyle name="Heading 2 51" xfId="6343" xr:uid="{00000000-0005-0000-0000-0000C2130000}"/>
    <cellStyle name="Heading 2 52" xfId="6344" xr:uid="{00000000-0005-0000-0000-0000C3130000}"/>
    <cellStyle name="Heading 2 53" xfId="6345" xr:uid="{00000000-0005-0000-0000-0000C4130000}"/>
    <cellStyle name="Heading 2 54" xfId="6346" xr:uid="{00000000-0005-0000-0000-0000C5130000}"/>
    <cellStyle name="Heading 2 55" xfId="6347" xr:uid="{00000000-0005-0000-0000-0000C6130000}"/>
    <cellStyle name="Heading 2 56" xfId="6348" xr:uid="{00000000-0005-0000-0000-0000C7130000}"/>
    <cellStyle name="Heading 2 57" xfId="6349" xr:uid="{00000000-0005-0000-0000-0000C8130000}"/>
    <cellStyle name="Heading 2 6" xfId="6350" xr:uid="{00000000-0005-0000-0000-0000C9130000}"/>
    <cellStyle name="Heading 2 7" xfId="6351" xr:uid="{00000000-0005-0000-0000-0000CA130000}"/>
    <cellStyle name="Heading 2 8" xfId="6352" xr:uid="{00000000-0005-0000-0000-0000CB130000}"/>
    <cellStyle name="Heading 2 9" xfId="6353" xr:uid="{00000000-0005-0000-0000-0000CC130000}"/>
    <cellStyle name="Heading 3" xfId="562" builtinId="18" customBuiltin="1"/>
    <cellStyle name="Heading 3 10" xfId="6354" xr:uid="{00000000-0005-0000-0000-0000CE130000}"/>
    <cellStyle name="Heading 3 11" xfId="6355" xr:uid="{00000000-0005-0000-0000-0000CF130000}"/>
    <cellStyle name="Heading 3 12" xfId="6356" xr:uid="{00000000-0005-0000-0000-0000D0130000}"/>
    <cellStyle name="Heading 3 13" xfId="6357" xr:uid="{00000000-0005-0000-0000-0000D1130000}"/>
    <cellStyle name="Heading 3 14" xfId="6358" xr:uid="{00000000-0005-0000-0000-0000D2130000}"/>
    <cellStyle name="Heading 3 15" xfId="6359" xr:uid="{00000000-0005-0000-0000-0000D3130000}"/>
    <cellStyle name="Heading 3 16" xfId="6360" xr:uid="{00000000-0005-0000-0000-0000D4130000}"/>
    <cellStyle name="Heading 3 17" xfId="6361" xr:uid="{00000000-0005-0000-0000-0000D5130000}"/>
    <cellStyle name="Heading 3 18" xfId="6362" xr:uid="{00000000-0005-0000-0000-0000D6130000}"/>
    <cellStyle name="Heading 3 19" xfId="6363" xr:uid="{00000000-0005-0000-0000-0000D7130000}"/>
    <cellStyle name="Heading 3 2" xfId="563" xr:uid="{00000000-0005-0000-0000-0000D8130000}"/>
    <cellStyle name="Heading 3 2 2" xfId="6364" xr:uid="{00000000-0005-0000-0000-0000D9130000}"/>
    <cellStyle name="Heading 3 2 2 2" xfId="6365" xr:uid="{00000000-0005-0000-0000-0000DA130000}"/>
    <cellStyle name="Heading 3 2 3" xfId="6366" xr:uid="{00000000-0005-0000-0000-0000DB130000}"/>
    <cellStyle name="Heading 3 2 4" xfId="6367" xr:uid="{00000000-0005-0000-0000-0000DC130000}"/>
    <cellStyle name="Heading 3 2 5" xfId="6368" xr:uid="{00000000-0005-0000-0000-0000DD130000}"/>
    <cellStyle name="Heading 3 20" xfId="6369" xr:uid="{00000000-0005-0000-0000-0000DE130000}"/>
    <cellStyle name="Heading 3 21" xfId="6370" xr:uid="{00000000-0005-0000-0000-0000DF130000}"/>
    <cellStyle name="Heading 3 22" xfId="6371" xr:uid="{00000000-0005-0000-0000-0000E0130000}"/>
    <cellStyle name="Heading 3 23" xfId="6372" xr:uid="{00000000-0005-0000-0000-0000E1130000}"/>
    <cellStyle name="Heading 3 24" xfId="6373" xr:uid="{00000000-0005-0000-0000-0000E2130000}"/>
    <cellStyle name="Heading 3 25" xfId="6374" xr:uid="{00000000-0005-0000-0000-0000E3130000}"/>
    <cellStyle name="Heading 3 26" xfId="6375" xr:uid="{00000000-0005-0000-0000-0000E4130000}"/>
    <cellStyle name="Heading 3 27" xfId="6376" xr:uid="{00000000-0005-0000-0000-0000E5130000}"/>
    <cellStyle name="Heading 3 28" xfId="6377" xr:uid="{00000000-0005-0000-0000-0000E6130000}"/>
    <cellStyle name="Heading 3 29" xfId="6378" xr:uid="{00000000-0005-0000-0000-0000E7130000}"/>
    <cellStyle name="Heading 3 3" xfId="6379" xr:uid="{00000000-0005-0000-0000-0000E8130000}"/>
    <cellStyle name="Heading 3 3 2" xfId="47237" xr:uid="{00000000-0005-0000-0000-0000E9130000}"/>
    <cellStyle name="Heading 3 30" xfId="6380" xr:uid="{00000000-0005-0000-0000-0000EA130000}"/>
    <cellStyle name="Heading 3 31" xfId="6381" xr:uid="{00000000-0005-0000-0000-0000EB130000}"/>
    <cellStyle name="Heading 3 32" xfId="6382" xr:uid="{00000000-0005-0000-0000-0000EC130000}"/>
    <cellStyle name="Heading 3 33" xfId="6383" xr:uid="{00000000-0005-0000-0000-0000ED130000}"/>
    <cellStyle name="Heading 3 34" xfId="6384" xr:uid="{00000000-0005-0000-0000-0000EE130000}"/>
    <cellStyle name="Heading 3 35" xfId="6385" xr:uid="{00000000-0005-0000-0000-0000EF130000}"/>
    <cellStyle name="Heading 3 36" xfId="6386" xr:uid="{00000000-0005-0000-0000-0000F0130000}"/>
    <cellStyle name="Heading 3 37" xfId="6387" xr:uid="{00000000-0005-0000-0000-0000F1130000}"/>
    <cellStyle name="Heading 3 38" xfId="6388" xr:uid="{00000000-0005-0000-0000-0000F2130000}"/>
    <cellStyle name="Heading 3 39" xfId="6389" xr:uid="{00000000-0005-0000-0000-0000F3130000}"/>
    <cellStyle name="Heading 3 4" xfId="6390" xr:uid="{00000000-0005-0000-0000-0000F4130000}"/>
    <cellStyle name="Heading 3 40" xfId="6391" xr:uid="{00000000-0005-0000-0000-0000F5130000}"/>
    <cellStyle name="Heading 3 41" xfId="6392" xr:uid="{00000000-0005-0000-0000-0000F6130000}"/>
    <cellStyle name="Heading 3 42" xfId="6393" xr:uid="{00000000-0005-0000-0000-0000F7130000}"/>
    <cellStyle name="Heading 3 43" xfId="6394" xr:uid="{00000000-0005-0000-0000-0000F8130000}"/>
    <cellStyle name="Heading 3 44" xfId="6395" xr:uid="{00000000-0005-0000-0000-0000F9130000}"/>
    <cellStyle name="Heading 3 45" xfId="6396" xr:uid="{00000000-0005-0000-0000-0000FA130000}"/>
    <cellStyle name="Heading 3 46" xfId="6397" xr:uid="{00000000-0005-0000-0000-0000FB130000}"/>
    <cellStyle name="Heading 3 47" xfId="6398" xr:uid="{00000000-0005-0000-0000-0000FC130000}"/>
    <cellStyle name="Heading 3 48" xfId="6399" xr:uid="{00000000-0005-0000-0000-0000FD130000}"/>
    <cellStyle name="Heading 3 49" xfId="6400" xr:uid="{00000000-0005-0000-0000-0000FE130000}"/>
    <cellStyle name="Heading 3 5" xfId="6401" xr:uid="{00000000-0005-0000-0000-0000FF130000}"/>
    <cellStyle name="Heading 3 50" xfId="6402" xr:uid="{00000000-0005-0000-0000-000000140000}"/>
    <cellStyle name="Heading 3 51" xfId="6403" xr:uid="{00000000-0005-0000-0000-000001140000}"/>
    <cellStyle name="Heading 3 52" xfId="6404" xr:uid="{00000000-0005-0000-0000-000002140000}"/>
    <cellStyle name="Heading 3 53" xfId="6405" xr:uid="{00000000-0005-0000-0000-000003140000}"/>
    <cellStyle name="Heading 3 54" xfId="6406" xr:uid="{00000000-0005-0000-0000-000004140000}"/>
    <cellStyle name="Heading 3 55" xfId="6407" xr:uid="{00000000-0005-0000-0000-000005140000}"/>
    <cellStyle name="Heading 3 56" xfId="6408" xr:uid="{00000000-0005-0000-0000-000006140000}"/>
    <cellStyle name="Heading 3 57" xfId="6409" xr:uid="{00000000-0005-0000-0000-000007140000}"/>
    <cellStyle name="Heading 3 6" xfId="6410" xr:uid="{00000000-0005-0000-0000-000008140000}"/>
    <cellStyle name="Heading 3 7" xfId="6411" xr:uid="{00000000-0005-0000-0000-000009140000}"/>
    <cellStyle name="Heading 3 8" xfId="6412" xr:uid="{00000000-0005-0000-0000-00000A140000}"/>
    <cellStyle name="Heading 3 9" xfId="6413" xr:uid="{00000000-0005-0000-0000-00000B140000}"/>
    <cellStyle name="Heading 4" xfId="564" builtinId="19" customBuiltin="1"/>
    <cellStyle name="Heading 4 10" xfId="6414" xr:uid="{00000000-0005-0000-0000-00000D140000}"/>
    <cellStyle name="Heading 4 11" xfId="6415" xr:uid="{00000000-0005-0000-0000-00000E140000}"/>
    <cellStyle name="Heading 4 12" xfId="6416" xr:uid="{00000000-0005-0000-0000-00000F140000}"/>
    <cellStyle name="Heading 4 13" xfId="6417" xr:uid="{00000000-0005-0000-0000-000010140000}"/>
    <cellStyle name="Heading 4 14" xfId="6418" xr:uid="{00000000-0005-0000-0000-000011140000}"/>
    <cellStyle name="Heading 4 15" xfId="6419" xr:uid="{00000000-0005-0000-0000-000012140000}"/>
    <cellStyle name="Heading 4 16" xfId="6420" xr:uid="{00000000-0005-0000-0000-000013140000}"/>
    <cellStyle name="Heading 4 17" xfId="6421" xr:uid="{00000000-0005-0000-0000-000014140000}"/>
    <cellStyle name="Heading 4 18" xfId="6422" xr:uid="{00000000-0005-0000-0000-000015140000}"/>
    <cellStyle name="Heading 4 19" xfId="6423" xr:uid="{00000000-0005-0000-0000-000016140000}"/>
    <cellStyle name="Heading 4 2" xfId="565" xr:uid="{00000000-0005-0000-0000-000017140000}"/>
    <cellStyle name="Heading 4 2 2" xfId="6424" xr:uid="{00000000-0005-0000-0000-000018140000}"/>
    <cellStyle name="Heading 4 2 2 2" xfId="6425" xr:uid="{00000000-0005-0000-0000-000019140000}"/>
    <cellStyle name="Heading 4 2 3" xfId="6426" xr:uid="{00000000-0005-0000-0000-00001A140000}"/>
    <cellStyle name="Heading 4 2 4" xfId="6427" xr:uid="{00000000-0005-0000-0000-00001B140000}"/>
    <cellStyle name="Heading 4 2 5" xfId="6428" xr:uid="{00000000-0005-0000-0000-00001C140000}"/>
    <cellStyle name="Heading 4 20" xfId="6429" xr:uid="{00000000-0005-0000-0000-00001D140000}"/>
    <cellStyle name="Heading 4 21" xfId="6430" xr:uid="{00000000-0005-0000-0000-00001E140000}"/>
    <cellStyle name="Heading 4 22" xfId="6431" xr:uid="{00000000-0005-0000-0000-00001F140000}"/>
    <cellStyle name="Heading 4 23" xfId="6432" xr:uid="{00000000-0005-0000-0000-000020140000}"/>
    <cellStyle name="Heading 4 24" xfId="6433" xr:uid="{00000000-0005-0000-0000-000021140000}"/>
    <cellStyle name="Heading 4 25" xfId="6434" xr:uid="{00000000-0005-0000-0000-000022140000}"/>
    <cellStyle name="Heading 4 26" xfId="6435" xr:uid="{00000000-0005-0000-0000-000023140000}"/>
    <cellStyle name="Heading 4 27" xfId="6436" xr:uid="{00000000-0005-0000-0000-000024140000}"/>
    <cellStyle name="Heading 4 28" xfId="6437" xr:uid="{00000000-0005-0000-0000-000025140000}"/>
    <cellStyle name="Heading 4 29" xfId="6438" xr:uid="{00000000-0005-0000-0000-000026140000}"/>
    <cellStyle name="Heading 4 3" xfId="6439" xr:uid="{00000000-0005-0000-0000-000027140000}"/>
    <cellStyle name="Heading 4 3 2" xfId="47238" xr:uid="{00000000-0005-0000-0000-000028140000}"/>
    <cellStyle name="Heading 4 30" xfId="6440" xr:uid="{00000000-0005-0000-0000-000029140000}"/>
    <cellStyle name="Heading 4 31" xfId="6441" xr:uid="{00000000-0005-0000-0000-00002A140000}"/>
    <cellStyle name="Heading 4 32" xfId="6442" xr:uid="{00000000-0005-0000-0000-00002B140000}"/>
    <cellStyle name="Heading 4 33" xfId="6443" xr:uid="{00000000-0005-0000-0000-00002C140000}"/>
    <cellStyle name="Heading 4 34" xfId="6444" xr:uid="{00000000-0005-0000-0000-00002D140000}"/>
    <cellStyle name="Heading 4 35" xfId="6445" xr:uid="{00000000-0005-0000-0000-00002E140000}"/>
    <cellStyle name="Heading 4 36" xfId="6446" xr:uid="{00000000-0005-0000-0000-00002F140000}"/>
    <cellStyle name="Heading 4 37" xfId="6447" xr:uid="{00000000-0005-0000-0000-000030140000}"/>
    <cellStyle name="Heading 4 38" xfId="6448" xr:uid="{00000000-0005-0000-0000-000031140000}"/>
    <cellStyle name="Heading 4 39" xfId="6449" xr:uid="{00000000-0005-0000-0000-000032140000}"/>
    <cellStyle name="Heading 4 4" xfId="6450" xr:uid="{00000000-0005-0000-0000-000033140000}"/>
    <cellStyle name="Heading 4 40" xfId="6451" xr:uid="{00000000-0005-0000-0000-000034140000}"/>
    <cellStyle name="Heading 4 41" xfId="6452" xr:uid="{00000000-0005-0000-0000-000035140000}"/>
    <cellStyle name="Heading 4 42" xfId="6453" xr:uid="{00000000-0005-0000-0000-000036140000}"/>
    <cellStyle name="Heading 4 43" xfId="6454" xr:uid="{00000000-0005-0000-0000-000037140000}"/>
    <cellStyle name="Heading 4 44" xfId="6455" xr:uid="{00000000-0005-0000-0000-000038140000}"/>
    <cellStyle name="Heading 4 45" xfId="6456" xr:uid="{00000000-0005-0000-0000-000039140000}"/>
    <cellStyle name="Heading 4 46" xfId="6457" xr:uid="{00000000-0005-0000-0000-00003A140000}"/>
    <cellStyle name="Heading 4 47" xfId="6458" xr:uid="{00000000-0005-0000-0000-00003B140000}"/>
    <cellStyle name="Heading 4 48" xfId="6459" xr:uid="{00000000-0005-0000-0000-00003C140000}"/>
    <cellStyle name="Heading 4 49" xfId="6460" xr:uid="{00000000-0005-0000-0000-00003D140000}"/>
    <cellStyle name="Heading 4 5" xfId="6461" xr:uid="{00000000-0005-0000-0000-00003E140000}"/>
    <cellStyle name="Heading 4 50" xfId="6462" xr:uid="{00000000-0005-0000-0000-00003F140000}"/>
    <cellStyle name="Heading 4 51" xfId="6463" xr:uid="{00000000-0005-0000-0000-000040140000}"/>
    <cellStyle name="Heading 4 52" xfId="6464" xr:uid="{00000000-0005-0000-0000-000041140000}"/>
    <cellStyle name="Heading 4 53" xfId="6465" xr:uid="{00000000-0005-0000-0000-000042140000}"/>
    <cellStyle name="Heading 4 54" xfId="6466" xr:uid="{00000000-0005-0000-0000-000043140000}"/>
    <cellStyle name="Heading 4 55" xfId="6467" xr:uid="{00000000-0005-0000-0000-000044140000}"/>
    <cellStyle name="Heading 4 56" xfId="6468" xr:uid="{00000000-0005-0000-0000-000045140000}"/>
    <cellStyle name="Heading 4 57" xfId="6469" xr:uid="{00000000-0005-0000-0000-000046140000}"/>
    <cellStyle name="Heading 4 6" xfId="6470" xr:uid="{00000000-0005-0000-0000-000047140000}"/>
    <cellStyle name="Heading 4 7" xfId="6471" xr:uid="{00000000-0005-0000-0000-000048140000}"/>
    <cellStyle name="Heading 4 8" xfId="6472" xr:uid="{00000000-0005-0000-0000-000049140000}"/>
    <cellStyle name="Heading 4 9" xfId="6473" xr:uid="{00000000-0005-0000-0000-00004A140000}"/>
    <cellStyle name="Hiperłącze 10" xfId="18756" hidden="1" xr:uid="{00000000-0005-0000-0000-000090170000}"/>
    <cellStyle name="Hiperłącze 10" xfId="31981" hidden="1" xr:uid="{00000000-0005-0000-0000-0000F91D0000}"/>
    <cellStyle name="Hiperłącze 10" xfId="22707" hidden="1" xr:uid="{00000000-0005-0000-0000-000085190000}"/>
    <cellStyle name="Hiperłącze 10" xfId="27741" hidden="1" xr:uid="{00000000-0005-0000-0000-0000AA1B0000}"/>
    <cellStyle name="Hiperłącze 10" xfId="26670" hidden="1" xr:uid="{00000000-0005-0000-0000-00003B1B0000}"/>
    <cellStyle name="Hiperłącze 10" xfId="17225" hidden="1" xr:uid="{00000000-0005-0000-0000-0000D9160000}"/>
    <cellStyle name="Hiperłącze 10" xfId="33589" hidden="1" xr:uid="{00000000-0005-0000-0000-0000631E0000}"/>
    <cellStyle name="Hiperłącze 10" xfId="32601" hidden="1" xr:uid="{00000000-0005-0000-0000-0000071E0000}"/>
    <cellStyle name="Hiperłącze 10" xfId="19966" hidden="1" xr:uid="{00000000-0005-0000-0000-000036180000}"/>
    <cellStyle name="Hiperłącze 10" xfId="18644" hidden="1" xr:uid="{00000000-0005-0000-0000-00007F170000}"/>
    <cellStyle name="Hiperłącze 10" xfId="42420" hidden="1" xr:uid="{00000000-0005-0000-0000-0000AD220000}"/>
    <cellStyle name="Hiperłącze 10" xfId="46369" hidden="1" xr:uid="{00000000-0005-0000-0000-000069240000}"/>
    <cellStyle name="Hiperłącze 10" xfId="24586" hidden="1" xr:uid="{00000000-0005-0000-0000-0000771A0000}"/>
    <cellStyle name="Hiperłącze 10" xfId="41142" hidden="1" xr:uid="{00000000-0005-0000-0000-0000FC210000}"/>
    <cellStyle name="Hiperłącze 10" xfId="11960" hidden="1" xr:uid="{00000000-0005-0000-0000-000043150000}"/>
    <cellStyle name="Hiperłącze 10" xfId="38703" hidden="1" xr:uid="{00000000-0005-0000-0000-00003E220000}"/>
    <cellStyle name="Hiperłącze 10" xfId="40387" hidden="1" xr:uid="{00000000-0005-0000-0000-000081210000}"/>
    <cellStyle name="Hiperłącze 10" xfId="43989" hidden="1" xr:uid="{00000000-0005-0000-0000-00000B230000}"/>
    <cellStyle name="Hiperłącze 10" xfId="46341" hidden="1" xr:uid="{00000000-0005-0000-0000-000062240000}"/>
    <cellStyle name="Hiperłącze 10" xfId="11745" hidden="1" xr:uid="{00000000-0005-0000-0000-0000DA150000}"/>
    <cellStyle name="Hiperłącze 10" xfId="25959" hidden="1" xr:uid="{00000000-0005-0000-0000-0000D21A0000}"/>
    <cellStyle name="Hiperłącze 10" xfId="19073" hidden="1" xr:uid="{00000000-0005-0000-0000-0000F4170000}"/>
    <cellStyle name="Hiperłącze 10" xfId="20366" hidden="1" xr:uid="{00000000-0005-0000-0000-00008D180000}"/>
    <cellStyle name="Hiperłącze 10" xfId="28994" hidden="1" xr:uid="{00000000-0005-0000-0000-0000501C0000}"/>
    <cellStyle name="Hiperłącze 10" xfId="28534" hidden="1" xr:uid="{00000000-0005-0000-0000-0000691C0000}"/>
    <cellStyle name="Hiperłącze 10" xfId="37699" hidden="1" xr:uid="{00000000-0005-0000-0000-00004C200000}"/>
    <cellStyle name="Hiperłącze 10" xfId="23581" hidden="1" xr:uid="{00000000-0005-0000-0000-0000E8190000}"/>
    <cellStyle name="Hiperłącze 10" xfId="21229" hidden="1" xr:uid="{00000000-0005-0000-0000-0000AC180000}"/>
    <cellStyle name="Hiperłącze 10" xfId="12074" hidden="1" xr:uid="{00000000-0005-0000-0000-00007F140000}"/>
    <cellStyle name="Hiperłącze 10" xfId="27873" hidden="1" xr:uid="{00000000-0005-0000-0000-0000B61B0000}"/>
    <cellStyle name="Hiperłącze 10" xfId="18309" hidden="1" xr:uid="{00000000-0005-0000-0000-0000C5170000}"/>
    <cellStyle name="Hiperłącze 10" xfId="19413" hidden="1" xr:uid="{00000000-0005-0000-0000-00005B180000}"/>
    <cellStyle name="Hiperłącze 10" xfId="23404" hidden="1" xr:uid="{00000000-0005-0000-0000-0000A7190000}"/>
    <cellStyle name="Hiperłącze 10" xfId="14312" hidden="1" xr:uid="{00000000-0005-0000-0000-000089150000}"/>
    <cellStyle name="Hiperłącze 10" xfId="31437" hidden="1" xr:uid="{00000000-0005-0000-0000-00006E1D0000}"/>
    <cellStyle name="Hiperłącze 10" xfId="11340" hidden="1" xr:uid="{00000000-0005-0000-0000-00006C140000}"/>
    <cellStyle name="Hiperłącze 10" xfId="41172" hidden="1" xr:uid="{00000000-0005-0000-0000-00001A220000}"/>
    <cellStyle name="Hiperłącze 10" xfId="46387" hidden="1" xr:uid="{00000000-0005-0000-0000-000067240000}"/>
    <cellStyle name="Hiperłącze 10" xfId="15183" hidden="1" xr:uid="{00000000-0005-0000-0000-000008160000}"/>
    <cellStyle name="Hiperłącze 10" xfId="26433" hidden="1" xr:uid="{00000000-0005-0000-0000-0000041B0000}"/>
    <cellStyle name="Hiperłącze 10" xfId="39420" hidden="1" xr:uid="{00000000-0005-0000-0000-0000F6200000}"/>
    <cellStyle name="Hiperłącze 10" xfId="17703" hidden="1" xr:uid="{00000000-0005-0000-0000-000020170000}"/>
    <cellStyle name="Hiperłącze 10" xfId="37187" hidden="1" xr:uid="{00000000-0005-0000-0000-000036200000}"/>
    <cellStyle name="Hiperłącze 10" xfId="45717" hidden="1" xr:uid="{00000000-0005-0000-0000-000026240000}"/>
    <cellStyle name="Hiperłącze 10" xfId="16823" hidden="1" xr:uid="{00000000-0005-0000-0000-0000AE160000}"/>
    <cellStyle name="Hiperłącze 10" xfId="20153" hidden="1" xr:uid="{00000000-0005-0000-0000-000075180000}"/>
    <cellStyle name="Hiperłącze 10" xfId="14953" hidden="1" xr:uid="{00000000-0005-0000-0000-00003A160000}"/>
    <cellStyle name="Hiperłącze 10" xfId="15930" hidden="1" xr:uid="{00000000-0005-0000-0000-000089160000}"/>
    <cellStyle name="Hiperłącze 10" xfId="46495" hidden="1" xr:uid="{00000000-0005-0000-0000-0000C5240000}"/>
    <cellStyle name="Hiperłącze 10" xfId="14549" hidden="1" xr:uid="{00000000-0005-0000-0000-0000E4150000}"/>
    <cellStyle name="Hiperłącze 10" xfId="35591" hidden="1" xr:uid="{00000000-0005-0000-0000-0000481F0000}"/>
    <cellStyle name="Hiperłącze 10" xfId="31881" hidden="1" xr:uid="{00000000-0005-0000-0000-0000F51D0000}"/>
    <cellStyle name="Hiperłącze 10" xfId="21508" hidden="1" xr:uid="{00000000-0005-0000-0000-0000C8180000}"/>
    <cellStyle name="Hiperłącze 10" xfId="40276" hidden="1" xr:uid="{00000000-0005-0000-0000-000071210000}"/>
    <cellStyle name="Hiperłącze 10" xfId="11827" hidden="1" xr:uid="{00000000-0005-0000-0000-00003B150000}"/>
    <cellStyle name="Hiperłącze 10" xfId="33378" hidden="1" xr:uid="{00000000-0005-0000-0000-00006E1E0000}"/>
    <cellStyle name="Hiperłącze 10" xfId="43064" hidden="1" xr:uid="{00000000-0005-0000-0000-0000EA220000}"/>
    <cellStyle name="Hiperłącze 10" xfId="39903" hidden="1" xr:uid="{00000000-0005-0000-0000-00002C210000}"/>
    <cellStyle name="Hiperłącze 10" xfId="28687" hidden="1" xr:uid="{00000000-0005-0000-0000-0000311C0000}"/>
    <cellStyle name="Hiperłącze 10" xfId="17856" hidden="1" xr:uid="{00000000-0005-0000-0000-000039170000}"/>
    <cellStyle name="Hiperłącze 10" xfId="34580" hidden="1" xr:uid="{00000000-0005-0000-0000-0000931F0000}"/>
    <cellStyle name="Hiperłącze 10" xfId="34617" hidden="1" xr:uid="{00000000-0005-0000-0000-0000CB1E0000}"/>
    <cellStyle name="Hiperłącze 10" xfId="30386" hidden="1" xr:uid="{00000000-0005-0000-0000-0000D91C0000}"/>
    <cellStyle name="Hiperłącze 10" xfId="19046" hidden="1" xr:uid="{00000000-0005-0000-0000-0000D4170000}"/>
    <cellStyle name="Hiperłącze 10" xfId="39519" hidden="1" xr:uid="{00000000-0005-0000-0000-000001210000}"/>
    <cellStyle name="Hiperłącze 10" xfId="20105" hidden="1" xr:uid="{00000000-0005-0000-0000-00006C180000}"/>
    <cellStyle name="Hiperłącze 10" xfId="46930" hidden="1" xr:uid="{00000000-0005-0000-0000-0000B8240000}"/>
    <cellStyle name="Hiperłącze 10" xfId="36940" hidden="1" xr:uid="{00000000-0005-0000-0000-0000DE1F0000}"/>
    <cellStyle name="Hiperłącze 10" xfId="20878" hidden="1" xr:uid="{00000000-0005-0000-0000-00005B190000}"/>
    <cellStyle name="Hiperłącze 10" xfId="15668" hidden="1" xr:uid="{00000000-0005-0000-0000-000067160000}"/>
    <cellStyle name="Hiperłącze 10" xfId="42956" hidden="1" xr:uid="{00000000-0005-0000-0000-0000DE220000}"/>
    <cellStyle name="Hiperłącze 10" xfId="36732" hidden="1" xr:uid="{00000000-0005-0000-0000-0000C31F0000}"/>
    <cellStyle name="Hiperłącze 10" xfId="29338" hidden="1" xr:uid="{00000000-0005-0000-0000-0000A31C0000}"/>
    <cellStyle name="Hiperłącze 10" xfId="10295" hidden="1" xr:uid="{00000000-0005-0000-0000-000051140000}"/>
    <cellStyle name="Hiperłącze 10" xfId="22559" hidden="1" xr:uid="{00000000-0005-0000-0000-000073190000}"/>
    <cellStyle name="Hiperłącze 10" xfId="31488" hidden="1" xr:uid="{00000000-0005-0000-0000-00006C1D0000}"/>
    <cellStyle name="Hiperłącze 10" xfId="42981" hidden="1" xr:uid="{00000000-0005-0000-0000-0000DB220000}"/>
    <cellStyle name="Hiperłącze 10" xfId="35745" hidden="1" xr:uid="{00000000-0005-0000-0000-0000621F0000}"/>
    <cellStyle name="Hiperłącze 10" xfId="31167" hidden="1" xr:uid="{00000000-0005-0000-0000-0000431D0000}"/>
    <cellStyle name="Hiperłącze 10" xfId="27281" hidden="1" xr:uid="{00000000-0005-0000-0000-0000941B0000}"/>
    <cellStyle name="Hiperłącze 10" xfId="25760" hidden="1" xr:uid="{00000000-0005-0000-0000-0000C01A0000}"/>
    <cellStyle name="Hiperłącze 10" xfId="38722" hidden="1" xr:uid="{00000000-0005-0000-0000-00002B220000}"/>
    <cellStyle name="Hiperłącze 10" xfId="39803" hidden="1" xr:uid="{00000000-0005-0000-0000-000023210000}"/>
    <cellStyle name="Hiperłącze 10" xfId="30896" hidden="1" xr:uid="{00000000-0005-0000-0000-0000161D0000}"/>
    <cellStyle name="Hiperłącze 10" xfId="14471" hidden="1" xr:uid="{00000000-0005-0000-0000-000094150000}"/>
    <cellStyle name="Hiperłącze 10" xfId="18733" hidden="1" xr:uid="{00000000-0005-0000-0000-00008F170000}"/>
    <cellStyle name="Hiperłącze 10" xfId="12555" hidden="1" xr:uid="{00000000-0005-0000-0000-0000B4140000}"/>
    <cellStyle name="Hiperłącze 10" xfId="36982" hidden="1" xr:uid="{00000000-0005-0000-0000-0000D81F0000}"/>
    <cellStyle name="Hiperłącze 10" xfId="30956" hidden="1" xr:uid="{00000000-0005-0000-0000-0000141D0000}"/>
    <cellStyle name="Hiperłącze 10" xfId="37778" hidden="1" xr:uid="{00000000-0005-0000-0000-000050200000}"/>
    <cellStyle name="Hiperłącze 10" xfId="24745" hidden="1" xr:uid="{00000000-0005-0000-0000-00008E1A0000}"/>
    <cellStyle name="Hiperłącze 10" xfId="44791" hidden="1" xr:uid="{00000000-0005-0000-0000-000082230000}"/>
    <cellStyle name="Hiperłącze 10" xfId="19362" hidden="1" xr:uid="{00000000-0005-0000-0000-000062180000}"/>
    <cellStyle name="Hiperłącze 10" xfId="34353" hidden="1" xr:uid="{00000000-0005-0000-0000-00002C200000}"/>
    <cellStyle name="Hiperłącze 10" xfId="39053" hidden="1" xr:uid="{00000000-0005-0000-0000-0000AF210000}"/>
    <cellStyle name="Hiperłącze 10" xfId="17241" hidden="1" xr:uid="{00000000-0005-0000-0000-0000DD160000}"/>
    <cellStyle name="Hiperłącze 10" xfId="19927" hidden="1" xr:uid="{00000000-0005-0000-0000-00002C180000}"/>
    <cellStyle name="Hiperłącze 10" xfId="19542" hidden="1" xr:uid="{00000000-0005-0000-0000-000042180000}"/>
    <cellStyle name="Hiperłącze 10" xfId="18462" hidden="1" xr:uid="{00000000-0005-0000-0000-0000B8170000}"/>
    <cellStyle name="Hiperłącze 10" xfId="41846" hidden="1" xr:uid="{00000000-0005-0000-0000-000059220000}"/>
    <cellStyle name="Hiperłącze 10" xfId="46028" hidden="1" xr:uid="{00000000-0005-0000-0000-0000F8230000}"/>
    <cellStyle name="Hiperłącze 10" xfId="34163" hidden="1" xr:uid="{00000000-0005-0000-0000-00009E1F0000}"/>
    <cellStyle name="Hiperłącze 10" xfId="13373" hidden="1" xr:uid="{00000000-0005-0000-0000-000027150000}"/>
    <cellStyle name="Hiperłącze 10" xfId="30510" hidden="1" xr:uid="{00000000-0005-0000-0000-0000E91C0000}"/>
    <cellStyle name="Hiperłącze 10" xfId="16892" hidden="1" xr:uid="{00000000-0005-0000-0000-0000B0160000}"/>
    <cellStyle name="Hiperłącze 10" xfId="20035" hidden="1" xr:uid="{00000000-0005-0000-0000-000038180000}"/>
    <cellStyle name="Hiperłącze 10" xfId="42686" hidden="1" xr:uid="{00000000-0005-0000-0000-0000B3220000}"/>
    <cellStyle name="Hiperłącze 10" xfId="13564" hidden="1" xr:uid="{00000000-0005-0000-0000-00005D150000}"/>
    <cellStyle name="Hiperłącze 10" xfId="20923" hidden="1" xr:uid="{00000000-0005-0000-0000-00005F190000}"/>
    <cellStyle name="Hiperłącze 10" xfId="41782" hidden="1" xr:uid="{00000000-0005-0000-0000-00004C220000}"/>
    <cellStyle name="Hiperłącze 10" xfId="35389" hidden="1" xr:uid="{00000000-0005-0000-0000-00001F1F0000}"/>
    <cellStyle name="Hiperłącze 10" xfId="44508" hidden="1" xr:uid="{00000000-0005-0000-0000-000047230000}"/>
    <cellStyle name="Hiperłącze 10" xfId="16718" hidden="1" xr:uid="{00000000-0005-0000-0000-0000EE160000}"/>
    <cellStyle name="Hiperłącze 10" xfId="18504" hidden="1" xr:uid="{00000000-0005-0000-0000-0000B1170000}"/>
    <cellStyle name="Hiperłącze 10" xfId="29321" hidden="1" xr:uid="{00000000-0005-0000-0000-00009C1C0000}"/>
    <cellStyle name="Hiperłącze 10" xfId="32216" hidden="1" xr:uid="{00000000-0005-0000-0000-0000AF1D0000}"/>
    <cellStyle name="Hiperłącze 10" xfId="20585" hidden="1" xr:uid="{00000000-0005-0000-0000-0000EE190000}"/>
    <cellStyle name="Hiperłącze 10" xfId="15129" hidden="1" xr:uid="{00000000-0005-0000-0000-000005160000}"/>
    <cellStyle name="Hiperłącze 10" xfId="45057" hidden="1" xr:uid="{00000000-0005-0000-0000-00009C230000}"/>
    <cellStyle name="Hiperłącze 10" xfId="18376" hidden="1" xr:uid="{00000000-0005-0000-0000-0000C7170000}"/>
    <cellStyle name="Hiperłącze 10" xfId="20711" hidden="1" xr:uid="{00000000-0005-0000-0000-000005190000}"/>
    <cellStyle name="Hiperłącze 10" xfId="41613" hidden="1" xr:uid="{00000000-0005-0000-0000-0000F4210000}"/>
    <cellStyle name="Hiperłącze 10" xfId="11349" hidden="1" xr:uid="{00000000-0005-0000-0000-00006F140000}"/>
    <cellStyle name="Hiperłącze 10" xfId="44483" hidden="1" xr:uid="{00000000-0005-0000-0000-00004A230000}"/>
    <cellStyle name="Hiperłącze 10" xfId="11248" hidden="1" xr:uid="{00000000-0005-0000-0000-000064140000}"/>
    <cellStyle name="Hiperłącze 10" xfId="15884" hidden="1" xr:uid="{00000000-0005-0000-0000-000080160000}"/>
    <cellStyle name="Hiperłącze 10" xfId="41710" hidden="1" xr:uid="{00000000-0005-0000-0000-000046220000}"/>
    <cellStyle name="Hiperłącze 10" xfId="32985" hidden="1" xr:uid="{00000000-0005-0000-0000-00008B1E0000}"/>
    <cellStyle name="Hiperłącze 10" xfId="26145" hidden="1" xr:uid="{00000000-0005-0000-0000-0000E81A0000}"/>
    <cellStyle name="Hiperłącze 10" xfId="18223" hidden="1" xr:uid="{00000000-0005-0000-0000-000073170000}"/>
    <cellStyle name="Hiperłącze 10" xfId="16607" hidden="1" xr:uid="{00000000-0005-0000-0000-000090160000}"/>
    <cellStyle name="Hiperłącze 10" xfId="36456" hidden="1" xr:uid="{00000000-0005-0000-0000-00000C200000}"/>
    <cellStyle name="Hiperłącze 10" xfId="30831" hidden="1" xr:uid="{00000000-0005-0000-0000-00000B1D0000}"/>
    <cellStyle name="Hiperłącze 10" xfId="19699" hidden="1" xr:uid="{00000000-0005-0000-0000-000017180000}"/>
    <cellStyle name="Hiperłącze 10" xfId="22391" hidden="1" xr:uid="{00000000-0005-0000-0000-00004E190000}"/>
    <cellStyle name="Hiperłącze 10" xfId="36866" hidden="1" xr:uid="{00000000-0005-0000-0000-00000D200000}"/>
    <cellStyle name="Hiperłącze 10" xfId="21157" hidden="1" xr:uid="{00000000-0005-0000-0000-0000A8180000}"/>
    <cellStyle name="Hiperłącze 10" xfId="42802" hidden="1" xr:uid="{00000000-0005-0000-0000-0000C4220000}"/>
    <cellStyle name="Hiperłącze 10" xfId="14216" hidden="1" xr:uid="{00000000-0005-0000-0000-00007B150000}"/>
    <cellStyle name="Hiperłącze 10" xfId="21875" hidden="1" xr:uid="{00000000-0005-0000-0000-0000F9180000}"/>
    <cellStyle name="Hiperłącze 10" xfId="41140" hidden="1" xr:uid="{00000000-0005-0000-0000-0000FD210000}"/>
    <cellStyle name="Hiperłącze 10" xfId="18160" hidden="1" xr:uid="{00000000-0005-0000-0000-000071170000}"/>
    <cellStyle name="Hiperłącze 10" xfId="43301" hidden="1" xr:uid="{00000000-0005-0000-0000-000057230000}"/>
    <cellStyle name="Hiperłącze 10" xfId="14852" hidden="1" xr:uid="{00000000-0005-0000-0000-000050160000}"/>
    <cellStyle name="Hiperłącze 10" xfId="37508" hidden="1" xr:uid="{00000000-0005-0000-0000-00009B200000}"/>
    <cellStyle name="Hiperłącze 10" xfId="31753" hidden="1" xr:uid="{00000000-0005-0000-0000-0000A51D0000}"/>
    <cellStyle name="Hiperłącze 10" xfId="33581" hidden="1" xr:uid="{00000000-0005-0000-0000-0000671E0000}"/>
    <cellStyle name="Hiperłącze 10" xfId="39423" hidden="1" xr:uid="{00000000-0005-0000-0000-0000FA200000}"/>
    <cellStyle name="Hiperłącze 10" xfId="26084" hidden="1" xr:uid="{00000000-0005-0000-0000-0000E61A0000}"/>
    <cellStyle name="Hiperłącze 10" xfId="38496" hidden="1" xr:uid="{00000000-0005-0000-0000-0000CC200000}"/>
    <cellStyle name="Hiperłącze 10" xfId="30428" hidden="1" xr:uid="{00000000-0005-0000-0000-0000D71C0000}"/>
    <cellStyle name="Hiperłącze 10" xfId="42581" hidden="1" xr:uid="{00000000-0005-0000-0000-000082220000}"/>
    <cellStyle name="Hiperłącze 10" xfId="20206" hidden="1" xr:uid="{00000000-0005-0000-0000-000077180000}"/>
    <cellStyle name="Hiperłącze 10" xfId="18330" hidden="1" xr:uid="{00000000-0005-0000-0000-0000D6170000}"/>
    <cellStyle name="Hiperłącze 10" xfId="12998" hidden="1" xr:uid="{00000000-0005-0000-0000-000000150000}"/>
    <cellStyle name="Hiperłącze 10" xfId="26914" hidden="1" xr:uid="{00000000-0005-0000-0000-00005E1B0000}"/>
    <cellStyle name="Hiperłącze 10" xfId="44435" hidden="1" xr:uid="{00000000-0005-0000-0000-00003F230000}"/>
    <cellStyle name="Hiperłącze 10" xfId="26106" hidden="1" xr:uid="{00000000-0005-0000-0000-0000E31A0000}"/>
    <cellStyle name="Hiperłącze 10" xfId="29291" hidden="1" xr:uid="{00000000-0005-0000-0000-0000A11C0000}"/>
    <cellStyle name="Hiperłącze 10" xfId="29143" hidden="1" xr:uid="{00000000-0005-0000-0000-00008B1C0000}"/>
    <cellStyle name="Hiperłącze 10" xfId="15570" hidden="1" xr:uid="{00000000-0005-0000-0000-00005B160000}"/>
    <cellStyle name="Hiperłącze 10" xfId="20215" hidden="1" xr:uid="{00000000-0005-0000-0000-000078180000}"/>
    <cellStyle name="Hiperłącze 10" xfId="18254" hidden="1" xr:uid="{00000000-0005-0000-0000-0000BB170000}"/>
    <cellStyle name="Hiperłącze 10" xfId="23259" hidden="1" xr:uid="{00000000-0005-0000-0000-00009F190000}"/>
    <cellStyle name="Hiperłącze 10" xfId="38883" hidden="1" xr:uid="{00000000-0005-0000-0000-00003D220000}"/>
    <cellStyle name="Hiperłącze 10" xfId="38539" hidden="1" xr:uid="{00000000-0005-0000-0000-0000D5200000}"/>
    <cellStyle name="Hiperłącze 10" xfId="45584" hidden="1" xr:uid="{00000000-0005-0000-0000-00001E240000}"/>
    <cellStyle name="Hiperłącze 10" xfId="16631" hidden="1" xr:uid="{00000000-0005-0000-0000-000098160000}"/>
    <cellStyle name="Hiperłącze 10" xfId="38978" hidden="1" xr:uid="{00000000-0005-0000-0000-00009C210000}"/>
    <cellStyle name="Hiperłącze 10" xfId="26563" hidden="1" xr:uid="{00000000-0005-0000-0000-00002F1B0000}"/>
    <cellStyle name="Hiperłącze 10" xfId="38684" hidden="1" xr:uid="{00000000-0005-0000-0000-0000A8210000}"/>
    <cellStyle name="Hiperłącze 10" xfId="21838" hidden="1" xr:uid="{00000000-0005-0000-0000-0000F1180000}"/>
    <cellStyle name="Hiperłącze 10" xfId="43799" hidden="1" xr:uid="{00000000-0005-0000-0000-0000FD220000}"/>
    <cellStyle name="Hiperłącze 10" xfId="45714" hidden="1" xr:uid="{00000000-0005-0000-0000-0000DC230000}"/>
    <cellStyle name="Hiperłącze 10" xfId="20659" hidden="1" xr:uid="{00000000-0005-0000-0000-00000D190000}"/>
    <cellStyle name="Hiperłącze 10" xfId="26265" hidden="1" xr:uid="{00000000-0005-0000-0000-0000FA1A0000}"/>
    <cellStyle name="Hiperłącze 10" xfId="36688" hidden="1" xr:uid="{00000000-0005-0000-0000-0000BE1F0000}"/>
    <cellStyle name="Hiperłącze 10" xfId="22192" hidden="1" xr:uid="{00000000-0005-0000-0000-000036190000}"/>
    <cellStyle name="Hiperłącze 10" xfId="43718" hidden="1" xr:uid="{00000000-0005-0000-0000-0000F5220000}"/>
    <cellStyle name="Hiperłącze 10" xfId="29188" hidden="1" xr:uid="{00000000-0005-0000-0000-0000961C0000}"/>
    <cellStyle name="Hiperłącze 10" xfId="24319" hidden="1" xr:uid="{00000000-0005-0000-0000-00007A1A0000}"/>
    <cellStyle name="Hiperłącze 10" xfId="46187" hidden="1" xr:uid="{00000000-0005-0000-0000-000034240000}"/>
    <cellStyle name="Hiperłącze 10" xfId="17569" hidden="1" xr:uid="{00000000-0005-0000-0000-000019170000}"/>
    <cellStyle name="Hiperłącze 10" xfId="11820" hidden="1" xr:uid="{00000000-0005-0000-0000-000051160000}"/>
    <cellStyle name="Hiperłącze 10" xfId="14462" hidden="1" xr:uid="{00000000-0005-0000-0000-000093150000}"/>
    <cellStyle name="Hiperłącze 10" xfId="23887" hidden="1" xr:uid="{00000000-0005-0000-0000-0000761A0000}"/>
    <cellStyle name="Hiperłącze 10" xfId="39682" hidden="1" xr:uid="{00000000-0005-0000-0000-00000F210000}"/>
    <cellStyle name="Hiperłącze 10" xfId="46608" hidden="1" xr:uid="{00000000-0005-0000-0000-0000AD240000}"/>
    <cellStyle name="Hiperłącze 10" xfId="40516" hidden="1" xr:uid="{00000000-0005-0000-0000-000087210000}"/>
    <cellStyle name="Hiperłącze 10" xfId="25768" hidden="1" xr:uid="{00000000-0005-0000-0000-00000B1B0000}"/>
    <cellStyle name="Hiperłącze 10" xfId="31741" hidden="1" xr:uid="{00000000-0005-0000-0000-0000A21D0000}"/>
    <cellStyle name="Hiperłącze 10" xfId="37588" hidden="1" xr:uid="{00000000-0005-0000-0000-000088200000}"/>
    <cellStyle name="Hiperłącze 10" xfId="20343" hidden="1" xr:uid="{00000000-0005-0000-0000-00008A180000}"/>
    <cellStyle name="Hiperłącze 10" xfId="29091" hidden="1" xr:uid="{00000000-0005-0000-0000-0000891C0000}"/>
    <cellStyle name="Hiperłącze 10" xfId="40525" hidden="1" xr:uid="{00000000-0005-0000-0000-000088210000}"/>
    <cellStyle name="Hiperłącze 10" xfId="40041" hidden="1" xr:uid="{00000000-0005-0000-0000-000055210000}"/>
    <cellStyle name="Hiperłącze 10" xfId="25737" hidden="1" xr:uid="{00000000-0005-0000-0000-0000BF1A0000}"/>
    <cellStyle name="Hiperłącze 10" xfId="42191" hidden="1" xr:uid="{00000000-0005-0000-0000-0000A4220000}"/>
    <cellStyle name="Hiperłącze 10" xfId="32450" hidden="1" xr:uid="{00000000-0005-0000-0000-0000C71D0000}"/>
    <cellStyle name="Hiperłącze 10" xfId="16389" hidden="1" xr:uid="{00000000-0005-0000-0000-000055170000}"/>
    <cellStyle name="Hiperłącze 10" xfId="11847" hidden="1" xr:uid="{00000000-0005-0000-0000-00003E150000}"/>
    <cellStyle name="Hiperłącze 10" xfId="29903" hidden="1" xr:uid="{00000000-0005-0000-0000-00000D1E0000}"/>
    <cellStyle name="Hiperłącze 10" xfId="26840" hidden="1" xr:uid="{00000000-0005-0000-0000-00004B1B0000}"/>
    <cellStyle name="Hiperłącze 10" xfId="34447" hidden="1" xr:uid="{00000000-0005-0000-0000-00008B1F0000}"/>
    <cellStyle name="Hiperłącze 10" xfId="23005" hidden="1" xr:uid="{00000000-0005-0000-0000-0000C3190000}"/>
    <cellStyle name="Hiperłącze 10" xfId="16372" hidden="1" xr:uid="{00000000-0005-0000-0000-00004E170000}"/>
    <cellStyle name="Hiperłącze 10" xfId="45214" hidden="1" xr:uid="{00000000-0005-0000-0000-0000C9230000}"/>
    <cellStyle name="Hiperłącze 10" xfId="16153" hidden="1" xr:uid="{00000000-0005-0000-0000-0000F8160000}"/>
    <cellStyle name="Hiperłącze 10" xfId="27854" hidden="1" xr:uid="{00000000-0005-0000-0000-0000B41B0000}"/>
    <cellStyle name="Hiperłącze 10" xfId="17294" hidden="1" xr:uid="{00000000-0005-0000-0000-0000DF160000}"/>
    <cellStyle name="Hiperłącze 10" xfId="18995" hidden="1" xr:uid="{00000000-0005-0000-0000-0000A4170000}"/>
    <cellStyle name="Hiperłącze 10" xfId="24798" hidden="1" xr:uid="{00000000-0005-0000-0000-00008C1A0000}"/>
    <cellStyle name="Hiperłącze 10" xfId="30965" hidden="1" xr:uid="{00000000-0005-0000-0000-0000181D0000}"/>
    <cellStyle name="Hiperłącze 10" xfId="27936" hidden="1" xr:uid="{00000000-0005-0000-0000-0000B81B0000}"/>
    <cellStyle name="Hiperłącze 10" xfId="45517" hidden="1" xr:uid="{00000000-0005-0000-0000-000027240000}"/>
    <cellStyle name="Hiperłącze 10" xfId="16883" hidden="1" xr:uid="{00000000-0005-0000-0000-0000AF160000}"/>
    <cellStyle name="Hiperłącze 10" xfId="27625" hidden="1" xr:uid="{00000000-0005-0000-0000-0000E61B0000}"/>
    <cellStyle name="Hiperłącze 10" xfId="18232" hidden="1" xr:uid="{00000000-0005-0000-0000-000074170000}"/>
    <cellStyle name="Hiperłącze 10" xfId="31318" hidden="1" xr:uid="{00000000-0005-0000-0000-00005E1D0000}"/>
    <cellStyle name="Hiperłącze 10" xfId="25226" hidden="1" xr:uid="{00000000-0005-0000-0000-0000131B0000}"/>
    <cellStyle name="Hiperłącze 10" xfId="25093" hidden="1" xr:uid="{00000000-0005-0000-0000-0000121C0000}"/>
    <cellStyle name="Hiperłącze 10" xfId="33748" hidden="1" xr:uid="{00000000-0005-0000-0000-0000A01E0000}"/>
    <cellStyle name="Hiperłącze 10" xfId="31723" hidden="1" xr:uid="{00000000-0005-0000-0000-0000A01D0000}"/>
    <cellStyle name="Hiperłącze 10" xfId="16352" hidden="1" xr:uid="{00000000-0005-0000-0000-00004B170000}"/>
    <cellStyle name="Hiperłącze 10" xfId="28240" hidden="1" xr:uid="{00000000-0005-0000-0000-0000211C0000}"/>
    <cellStyle name="Hiperłącze 10" xfId="42111" hidden="1" xr:uid="{00000000-0005-0000-0000-000098220000}"/>
    <cellStyle name="Hiperłącze 10" xfId="21590" hidden="1" xr:uid="{00000000-0005-0000-0000-0000CF180000}"/>
    <cellStyle name="Hiperłącze 10" xfId="14251" hidden="1" xr:uid="{00000000-0005-0000-0000-00009E150000}"/>
    <cellStyle name="Hiperłącze 10" xfId="26494" hidden="1" xr:uid="{00000000-0005-0000-0000-0000291B0000}"/>
    <cellStyle name="Hiperłącze 10" xfId="21214" hidden="1" xr:uid="{00000000-0005-0000-0000-0000AF180000}"/>
    <cellStyle name="Hiperłącze 10" xfId="43756" hidden="1" xr:uid="{00000000-0005-0000-0000-0000F4220000}"/>
    <cellStyle name="Hiperłącze 10" xfId="42545" hidden="1" xr:uid="{00000000-0005-0000-0000-00007C220000}"/>
    <cellStyle name="Hiperłącze 10" xfId="34806" hidden="1" xr:uid="{00000000-0005-0000-0000-0000E01E0000}"/>
    <cellStyle name="Hiperłącze 10" xfId="33187" hidden="1" xr:uid="{00000000-0005-0000-0000-00003D1E0000}"/>
    <cellStyle name="Hiperłącze 10" xfId="11448" hidden="1" xr:uid="{00000000-0005-0000-0000-000078140000}"/>
    <cellStyle name="Hiperłącze 10" xfId="32550" hidden="1" xr:uid="{00000000-0005-0000-0000-0000D71D0000}"/>
    <cellStyle name="Hiperłącze 10" xfId="45013" hidden="1" xr:uid="{00000000-0005-0000-0000-00009D230000}"/>
    <cellStyle name="Hiperłącze 10" xfId="32396" hidden="1" xr:uid="{00000000-0005-0000-0000-0000C61D0000}"/>
    <cellStyle name="Hiperłącze 10" xfId="21657" hidden="1" xr:uid="{00000000-0005-0000-0000-0000E2180000}"/>
    <cellStyle name="Hiperłącze 10" xfId="15857" hidden="1" xr:uid="{00000000-0005-0000-0000-000078160000}"/>
    <cellStyle name="Hiperłącze 10" xfId="11835" hidden="1" xr:uid="{00000000-0005-0000-0000-00003C150000}"/>
    <cellStyle name="Hiperłącze 10" xfId="30230" hidden="1" xr:uid="{00000000-0005-0000-0000-0000CD1C0000}"/>
    <cellStyle name="Hiperłącze 10" xfId="47150" hidden="1" xr:uid="{00000000-0005-0000-0000-000097240000}"/>
    <cellStyle name="Hiperłącze 10" xfId="46703" hidden="1" xr:uid="{00000000-0005-0000-0000-00009B240000}"/>
    <cellStyle name="Hiperłącze 10" xfId="25879" hidden="1" xr:uid="{00000000-0005-0000-0000-0000CD1A0000}"/>
    <cellStyle name="Hiperłącze 10" xfId="14972" hidden="1" xr:uid="{00000000-0005-0000-0000-000034160000}"/>
    <cellStyle name="Hiperłącze 10" xfId="19477" hidden="1" xr:uid="{00000000-0005-0000-0000-00004A180000}"/>
    <cellStyle name="Hiperłącze 10" xfId="24133" hidden="1" xr:uid="{00000000-0005-0000-0000-0000661A0000}"/>
    <cellStyle name="Hiperłącze 10" xfId="34248" hidden="1" xr:uid="{00000000-0005-0000-0000-0000381F0000}"/>
    <cellStyle name="Hiperłącze 10" xfId="27520" hidden="1" xr:uid="{00000000-0005-0000-0000-0000D01B0000}"/>
    <cellStyle name="Hiperłącze 10" xfId="17333" hidden="1" xr:uid="{00000000-0005-0000-0000-0000E5160000}"/>
    <cellStyle name="Hiperłącze 10" xfId="23050" hidden="1" xr:uid="{00000000-0005-0000-0000-0000BC190000}"/>
    <cellStyle name="Hiperłącze 10" xfId="13148" hidden="1" xr:uid="{00000000-0005-0000-0000-000015150000}"/>
    <cellStyle name="Hiperłącze 10" xfId="16291" hidden="1" xr:uid="{00000000-0005-0000-0000-0000E7170000}"/>
    <cellStyle name="Hiperłącze 10" xfId="16444" hidden="1" xr:uid="{00000000-0005-0000-0000-00005C170000}"/>
    <cellStyle name="Hiperłącze 10" xfId="11857" hidden="1" xr:uid="{00000000-0005-0000-0000-000046150000}"/>
    <cellStyle name="Hiperłącze 10" xfId="11331" hidden="1" xr:uid="{00000000-0005-0000-0000-000068140000}"/>
    <cellStyle name="Hiperłącze 10" xfId="41800" hidden="1" xr:uid="{00000000-0005-0000-0000-000050220000}"/>
    <cellStyle name="Hiperłącze 10" xfId="30113" hidden="1" xr:uid="{00000000-0005-0000-0000-0000BD1C0000}"/>
    <cellStyle name="Hiperłącze 10" xfId="17650" hidden="1" xr:uid="{00000000-0005-0000-0000-000022170000}"/>
    <cellStyle name="Hiperłącze 10" xfId="13322" hidden="1" xr:uid="{00000000-0005-0000-0000-00002A150000}"/>
    <cellStyle name="Hiperłącze 10" xfId="29151" hidden="1" xr:uid="{00000000-0005-0000-0000-00008C1C0000}"/>
    <cellStyle name="Hiperłącze 10" xfId="26325" hidden="1" xr:uid="{00000000-0005-0000-0000-0000F81A0000}"/>
    <cellStyle name="Hiperłącze 10" xfId="29109" hidden="1" xr:uid="{00000000-0005-0000-0000-0000871C0000}"/>
    <cellStyle name="Hiperłącze 10" xfId="43226" hidden="1" xr:uid="{00000000-0005-0000-0000-00004E240000}"/>
    <cellStyle name="Hiperłącze 10" xfId="19493" hidden="1" xr:uid="{00000000-0005-0000-0000-000048180000}"/>
    <cellStyle name="Hiperłącze 10" xfId="13672" hidden="1" xr:uid="{00000000-0005-0000-0000-000069150000}"/>
    <cellStyle name="Hiperłącze 10" xfId="44072" hidden="1" xr:uid="{00000000-0005-0000-0000-00001A230000}"/>
    <cellStyle name="Hiperłącze 10" xfId="31176" hidden="1" xr:uid="{00000000-0005-0000-0000-0000441D0000}"/>
    <cellStyle name="Hiperłącze 10" xfId="32844" hidden="1" xr:uid="{00000000-0005-0000-0000-0000381E0000}"/>
    <cellStyle name="Hiperłącze 10" xfId="11462" hidden="1" xr:uid="{00000000-0005-0000-0000-0000EB140000}"/>
    <cellStyle name="Hiperłącze 10" xfId="25118" hidden="1" xr:uid="{00000000-0005-0000-0000-00007D1B0000}"/>
    <cellStyle name="Hiperłącze 10" xfId="27318" hidden="1" xr:uid="{00000000-0005-0000-0000-0000D71B0000}"/>
    <cellStyle name="Hiperłącze 10" xfId="15991" hidden="1" xr:uid="{00000000-0005-0000-0000-0000FF160000}"/>
    <cellStyle name="Hiperłącze 10" xfId="18622" hidden="1" xr:uid="{00000000-0005-0000-0000-000085170000}"/>
    <cellStyle name="Hiperłącze 10" xfId="31245" hidden="1" xr:uid="{00000000-0005-0000-0000-0000551D0000}"/>
    <cellStyle name="Hiperłącze 10" xfId="17934" hidden="1" xr:uid="{00000000-0005-0000-0000-000040170000}"/>
    <cellStyle name="Hiperłącze 10" xfId="18593" hidden="1" xr:uid="{00000000-0005-0000-0000-00007E170000}"/>
    <cellStyle name="Hiperłącze 10" xfId="31008" hidden="1" xr:uid="{00000000-0005-0000-0000-00003A1D0000}"/>
    <cellStyle name="Hiperłącze 10" xfId="18269" hidden="1" xr:uid="{00000000-0005-0000-0000-0000B7170000}"/>
    <cellStyle name="Hiperłącze 10" xfId="15167" hidden="1" xr:uid="{00000000-0005-0000-0000-000004160000}"/>
    <cellStyle name="Hiperłącze 10" xfId="13665" hidden="1" xr:uid="{00000000-0005-0000-0000-00006A150000}"/>
    <cellStyle name="Hiperłącze 10" xfId="35005" hidden="1" xr:uid="{00000000-0005-0000-0000-0000F21E0000}"/>
    <cellStyle name="Hiperłącze 10" xfId="28591" hidden="1" xr:uid="{00000000-0005-0000-0000-0000621C0000}"/>
    <cellStyle name="Hiperłącze 10" xfId="13309" hidden="1" xr:uid="{00000000-0005-0000-0000-000025150000}"/>
    <cellStyle name="Hiperłącze 10" xfId="26992" hidden="1" xr:uid="{00000000-0005-0000-0000-0000611B0000}"/>
    <cellStyle name="Hiperłącze 10" xfId="41054" hidden="1" xr:uid="{00000000-0005-0000-0000-00000D220000}"/>
    <cellStyle name="Hiperłącze 10" xfId="42572" hidden="1" xr:uid="{00000000-0005-0000-0000-000081220000}"/>
    <cellStyle name="Hiperłącze 10" xfId="45573" hidden="1" xr:uid="{00000000-0005-0000-0000-000022240000}"/>
    <cellStyle name="Hiperłącze 10" xfId="39645" hidden="1" xr:uid="{00000000-0005-0000-0000-000011210000}"/>
    <cellStyle name="Hiperłącze 10" xfId="17349" hidden="1" xr:uid="{00000000-0005-0000-0000-0000E9160000}"/>
    <cellStyle name="Hiperłącze 10" xfId="46472" hidden="1" xr:uid="{00000000-0005-0000-0000-0000B3240000}"/>
    <cellStyle name="Hiperłącze 10" xfId="25362" hidden="1" xr:uid="{00000000-0005-0000-0000-0000051C0000}"/>
    <cellStyle name="Hiperłącze 10" xfId="45114" hidden="1" xr:uid="{00000000-0005-0000-0000-0000AA230000}"/>
    <cellStyle name="Hiperłącze 10" xfId="12989" hidden="1" xr:uid="{00000000-0005-0000-0000-0000FF140000}"/>
    <cellStyle name="Hiperłącze 10" xfId="23210" hidden="1" xr:uid="{00000000-0005-0000-0000-000099190000}"/>
    <cellStyle name="Hiperłącze 10" xfId="36858" hidden="1" xr:uid="{00000000-0005-0000-0000-000000200000}"/>
    <cellStyle name="Hiperłącze 10" xfId="27553" hidden="1" xr:uid="{00000000-0005-0000-0000-0000D11B0000}"/>
    <cellStyle name="Hiperłącze 10" xfId="12037" hidden="1" xr:uid="{00000000-0005-0000-0000-000081140000}"/>
    <cellStyle name="Hiperłącze 10" xfId="37316" hidden="1" xr:uid="{00000000-0005-0000-0000-00004A200000}"/>
    <cellStyle name="Hiperłącze 10" xfId="15122" hidden="1" xr:uid="{00000000-0005-0000-0000-000006160000}"/>
    <cellStyle name="Hiperłącze 10" xfId="20125" hidden="1" xr:uid="{00000000-0005-0000-0000-00006E180000}"/>
    <cellStyle name="Hiperłącze 10" xfId="28523" hidden="1" xr:uid="{00000000-0005-0000-0000-00006E1C0000}"/>
    <cellStyle name="Hiperłącze 10" xfId="19867" hidden="1" xr:uid="{00000000-0005-0000-0000-000029180000}"/>
    <cellStyle name="Hiperłącze 10" xfId="33563" hidden="1" xr:uid="{00000000-0005-0000-0000-0000691E0000}"/>
    <cellStyle name="Hiperłącze 10" xfId="33547" hidden="1" xr:uid="{00000000-0005-0000-0000-0000651E0000}"/>
    <cellStyle name="Hiperłącze 10" xfId="18197" hidden="1" xr:uid="{00000000-0005-0000-0000-000079170000}"/>
    <cellStyle name="Hiperłącze 10" xfId="40733" hidden="1" xr:uid="{00000000-0005-0000-0000-0000B7210000}"/>
    <cellStyle name="Hiperłącze 10" xfId="23880" hidden="1" xr:uid="{00000000-0005-0000-0000-0000751A0000}"/>
    <cellStyle name="Hiperłącze 10" xfId="38520" hidden="1" xr:uid="{00000000-0005-0000-0000-0000D1200000}"/>
    <cellStyle name="Hiperłącze 10" xfId="32948" hidden="1" xr:uid="{00000000-0005-0000-0000-0000901E0000}"/>
    <cellStyle name="Hiperłącze 10" xfId="21141" hidden="1" xr:uid="{00000000-0005-0000-0000-0000A4180000}"/>
    <cellStyle name="Hiperłącze 10" xfId="35609" hidden="1" xr:uid="{00000000-0005-0000-0000-00004F1F0000}"/>
    <cellStyle name="Hiperłącze 10" xfId="44876" hidden="1" xr:uid="{00000000-0005-0000-0000-000089230000}"/>
    <cellStyle name="Hiperłącze 10" xfId="46637" hidden="1" xr:uid="{00000000-0005-0000-0000-0000A4240000}"/>
    <cellStyle name="Hiperłącze 10" xfId="31623" hidden="1" xr:uid="{00000000-0005-0000-0000-0000951D0000}"/>
    <cellStyle name="Hiperłącze 10" xfId="33417" hidden="1" xr:uid="{00000000-0005-0000-0000-0000551E0000}"/>
    <cellStyle name="Hiperłącze 10" xfId="45899" hidden="1" xr:uid="{00000000-0005-0000-0000-000028240000}"/>
    <cellStyle name="Hiperłącze 10" xfId="20279" hidden="1" xr:uid="{00000000-0005-0000-0000-00007F180000}"/>
    <cellStyle name="Hiperłącze 10" xfId="46714" hidden="1" xr:uid="{00000000-0005-0000-0000-0000B4240000}"/>
    <cellStyle name="Hiperłącze 10" xfId="21031" hidden="1" xr:uid="{00000000-0005-0000-0000-000071190000}"/>
    <cellStyle name="Hiperłącze 10" xfId="24612" hidden="1" xr:uid="{00000000-0005-0000-0000-0000781A0000}"/>
    <cellStyle name="Hiperłącze 10" xfId="20484" hidden="1" xr:uid="{00000000-0005-0000-0000-000093180000}"/>
    <cellStyle name="Hiperłącze 10" xfId="31654" hidden="1" xr:uid="{00000000-0005-0000-0000-00009E1D0000}"/>
    <cellStyle name="Hiperłącze 10" xfId="34111" hidden="1" xr:uid="{00000000-0005-0000-0000-0000301F0000}"/>
    <cellStyle name="Hiperłącze 10" xfId="15848" hidden="1" xr:uid="{00000000-0005-0000-0000-000077160000}"/>
    <cellStyle name="Hiperłącze 10" xfId="24843" hidden="1" xr:uid="{00000000-0005-0000-0000-0000961A0000}"/>
    <cellStyle name="Hiperłącze 10" xfId="14986" hidden="1" xr:uid="{00000000-0005-0000-0000-000033160000}"/>
    <cellStyle name="Hiperłącze 10" xfId="38504" hidden="1" xr:uid="{00000000-0005-0000-0000-0000CF200000}"/>
    <cellStyle name="Hiperłącze 10" xfId="37298" hidden="1" xr:uid="{00000000-0005-0000-0000-000046200000}"/>
    <cellStyle name="Hiperłącze 10" xfId="29117" hidden="1" xr:uid="{00000000-0005-0000-0000-0000831C0000}"/>
    <cellStyle name="Hiperłącze 10" xfId="32627" hidden="1" xr:uid="{00000000-0005-0000-0000-0000081E0000}"/>
    <cellStyle name="Hiperłącze 10" xfId="45748" hidden="1" xr:uid="{00000000-0005-0000-0000-0000E1230000}"/>
    <cellStyle name="Hiperłącze 10" xfId="23729" hidden="1" xr:uid="{00000000-0005-0000-0000-0000161A0000}"/>
    <cellStyle name="Hiperłącze 10" xfId="19285" hidden="1" xr:uid="{00000000-0005-0000-0000-00004B180000}"/>
    <cellStyle name="Hiperłącze 10" xfId="30857" hidden="1" xr:uid="{00000000-0005-0000-0000-00000C1D0000}"/>
    <cellStyle name="Hiperłącze 10" xfId="35627" hidden="1" xr:uid="{00000000-0005-0000-0000-0000511F0000}"/>
    <cellStyle name="Hiperłącze 10" xfId="39210" hidden="1" xr:uid="{00000000-0005-0000-0000-0000E3200000}"/>
    <cellStyle name="Hiperłącze 10" xfId="19653" hidden="1" xr:uid="{00000000-0005-0000-0000-000015180000}"/>
    <cellStyle name="Hiperłącze 10" xfId="20752" hidden="1" xr:uid="{00000000-0005-0000-0000-0000FB190000}"/>
    <cellStyle name="Hiperłącze 10" xfId="14776" hidden="1" xr:uid="{00000000-0005-0000-0000-000037160000}"/>
    <cellStyle name="Hiperłącze 10" xfId="46233" hidden="1" xr:uid="{00000000-0005-0000-0000-000056240000}"/>
    <cellStyle name="Hiperłącze 10" xfId="14969" hidden="1" xr:uid="{00000000-0005-0000-0000-000038160000}"/>
    <cellStyle name="Hiperłącze 10" xfId="43210" hidden="1" xr:uid="{00000000-0005-0000-0000-0000BD230000}"/>
    <cellStyle name="Hiperłącze 10" xfId="35886" hidden="1" xr:uid="{00000000-0005-0000-0000-00006B1F0000}"/>
    <cellStyle name="Hiperłącze 10" xfId="34829" hidden="1" xr:uid="{00000000-0005-0000-0000-0000971F0000}"/>
    <cellStyle name="Hiperłącze 10" xfId="31744" hidden="1" xr:uid="{00000000-0005-0000-0000-0000A61D0000}"/>
    <cellStyle name="Hiperłącze 10" xfId="25252" hidden="1" xr:uid="{00000000-0005-0000-0000-0000121B0000}"/>
    <cellStyle name="Hiperłącze 10" xfId="25014" hidden="1" xr:uid="{00000000-0005-0000-0000-0000A41A0000}"/>
    <cellStyle name="Hiperłącze 10" xfId="39225" hidden="1" xr:uid="{00000000-0005-0000-0000-0000E0200000}"/>
    <cellStyle name="Hiperłącze 10" xfId="12563" hidden="1" xr:uid="{00000000-0005-0000-0000-0000B7140000}"/>
    <cellStyle name="Hiperłącze 10" xfId="34567" hidden="1" xr:uid="{00000000-0005-0000-0000-0000911F0000}"/>
    <cellStyle name="Hiperłącze 10" xfId="41571" hidden="1" xr:uid="{00000000-0005-0000-0000-0000FA210000}"/>
    <cellStyle name="Hiperłącze 10" xfId="37435" hidden="1" xr:uid="{00000000-0005-0000-0000-000095200000}"/>
    <cellStyle name="Hiperłącze 10" xfId="33366" hidden="1" xr:uid="{00000000-0005-0000-0000-0000801E0000}"/>
    <cellStyle name="Hiperłącze 10" xfId="34086" hidden="1" xr:uid="{00000000-0005-0000-0000-00003F1F0000}"/>
    <cellStyle name="Hiperłącze 10" xfId="37073" hidden="1" xr:uid="{00000000-0005-0000-0000-0000E71F0000}"/>
    <cellStyle name="Hiperłącze 10" xfId="10333" hidden="1" xr:uid="{00000000-0005-0000-0000-000053140000}"/>
    <cellStyle name="Hiperłącze 10" xfId="20517" hidden="1" xr:uid="{00000000-0005-0000-0000-00000F190000}"/>
    <cellStyle name="Hiperłącze 10" xfId="45645" hidden="1" xr:uid="{00000000-0005-0000-0000-000011240000}"/>
    <cellStyle name="Hiperłącze 10" xfId="43268" hidden="1" xr:uid="{00000000-0005-0000-0000-000061230000}"/>
    <cellStyle name="Hiperłącze 10" xfId="20404" hidden="1" xr:uid="{00000000-0005-0000-0000-00008C180000}"/>
    <cellStyle name="Hiperłącze 10" xfId="36119" hidden="1" xr:uid="{00000000-0005-0000-0000-0000881F0000}"/>
    <cellStyle name="Hiperłącze 10" xfId="41926" hidden="1" xr:uid="{00000000-0005-0000-0000-00008F220000}"/>
    <cellStyle name="Hiperłącze 10" xfId="22370" hidden="1" xr:uid="{00000000-0005-0000-0000-000046190000}"/>
    <cellStyle name="Hiperłącze 10" xfId="38473" hidden="1" xr:uid="{00000000-0005-0000-0000-0000CB200000}"/>
    <cellStyle name="Hiperłącze 10" xfId="31406" hidden="1" xr:uid="{00000000-0005-0000-0000-0000651D0000}"/>
    <cellStyle name="Hiperłącze 10" xfId="15270" hidden="1" xr:uid="{00000000-0005-0000-0000-000040160000}"/>
    <cellStyle name="Hiperłącze 10" xfId="33614" hidden="1" xr:uid="{00000000-0005-0000-0000-0000991E0000}"/>
    <cellStyle name="Hiperłącze 10" xfId="25307" hidden="1" xr:uid="{00000000-0005-0000-0000-00000C1C0000}"/>
    <cellStyle name="Hiperłącze 10" xfId="23102" hidden="1" xr:uid="{00000000-0005-0000-0000-0000D6190000}"/>
    <cellStyle name="Hiperłącze 10" xfId="14667" hidden="1" xr:uid="{00000000-0005-0000-0000-0000F1150000}"/>
    <cellStyle name="Hiperłącze 10" xfId="33892" hidden="1" xr:uid="{00000000-0005-0000-0000-0000BA1E0000}"/>
    <cellStyle name="Hiperłącze 10" xfId="41972" hidden="1" xr:uid="{00000000-0005-0000-0000-0000B5220000}"/>
    <cellStyle name="Hiperłącze 10" xfId="19668" hidden="1" xr:uid="{00000000-0005-0000-0000-000013180000}"/>
    <cellStyle name="Hiperłącze 10" xfId="26776" hidden="1" xr:uid="{00000000-0005-0000-0000-0000481B0000}"/>
    <cellStyle name="Hiperłącze 10" xfId="15321" hidden="1" xr:uid="{00000000-0005-0000-0000-000015160000}"/>
    <cellStyle name="Hiperłącze 10" xfId="34018" hidden="1" xr:uid="{00000000-0005-0000-0000-0000CA1E0000}"/>
    <cellStyle name="Hiperłącze 10" xfId="34753" hidden="1" xr:uid="{00000000-0005-0000-0000-0000DD1E0000}"/>
    <cellStyle name="Hiperłącze 10" xfId="16998" hidden="1" xr:uid="{00000000-0005-0000-0000-0000BC160000}"/>
    <cellStyle name="Hiperłącze 10" xfId="19113" hidden="1" xr:uid="{00000000-0005-0000-0000-0000FE170000}"/>
    <cellStyle name="Hiperłącze 10" xfId="28551" hidden="1" xr:uid="{00000000-0005-0000-0000-0000601C0000}"/>
    <cellStyle name="Hiperłącze 10" xfId="46737" hidden="1" xr:uid="{00000000-0005-0000-0000-00006B240000}"/>
    <cellStyle name="Hiperłącze 10" xfId="47125" hidden="1" xr:uid="{00000000-0005-0000-0000-00009A240000}"/>
    <cellStyle name="Hiperłącze 10" xfId="25036" hidden="1" xr:uid="{00000000-0005-0000-0000-00001B1B0000}"/>
    <cellStyle name="Hiperłącze 10" xfId="34761" hidden="1" xr:uid="{00000000-0005-0000-0000-0000E21E0000}"/>
    <cellStyle name="Hiperłącze 10" xfId="34043" hidden="1" xr:uid="{00000000-0005-0000-0000-0000C71E0000}"/>
    <cellStyle name="Hiperłącze 10" xfId="33049" hidden="1" xr:uid="{00000000-0005-0000-0000-00007A1E0000}"/>
    <cellStyle name="Hiperłącze 10" xfId="33145" hidden="1" xr:uid="{00000000-0005-0000-0000-0000841E0000}"/>
    <cellStyle name="Hiperłącze 10" xfId="24122" hidden="1" xr:uid="{00000000-0005-0000-0000-00001B1A0000}"/>
    <cellStyle name="Hiperłącze 10" xfId="20935" hidden="1" xr:uid="{00000000-0005-0000-0000-000064190000}"/>
    <cellStyle name="Hiperłącze 10" xfId="35761" hidden="1" xr:uid="{00000000-0005-0000-0000-0000661F0000}"/>
    <cellStyle name="Hiperłącze 10" xfId="36068" hidden="1" xr:uid="{00000000-0005-0000-0000-00008A1F0000}"/>
    <cellStyle name="Hiperłącze 10" xfId="23974" hidden="1" xr:uid="{00000000-0005-0000-0000-00005F1A0000}"/>
    <cellStyle name="Hiperłącze 10" xfId="15607" hidden="1" xr:uid="{00000000-0005-0000-0000-000061160000}"/>
    <cellStyle name="Hiperłącze 10" xfId="35207" hidden="1" xr:uid="{00000000-0005-0000-0000-00000A1F0000}"/>
    <cellStyle name="Hiperłącze 10" xfId="14649" hidden="1" xr:uid="{00000000-0005-0000-0000-0000EF150000}"/>
    <cellStyle name="Hiperłącze 10" xfId="22997" hidden="1" xr:uid="{00000000-0005-0000-0000-0000C0190000}"/>
    <cellStyle name="Hiperłącze 10" xfId="46085" hidden="1" xr:uid="{00000000-0005-0000-0000-000005240000}"/>
    <cellStyle name="Hiperłącze 10" xfId="18836" hidden="1" xr:uid="{00000000-0005-0000-0000-000099170000}"/>
    <cellStyle name="Hiperłącze 10" xfId="39257" hidden="1" xr:uid="{00000000-0005-0000-0000-0000E9200000}"/>
    <cellStyle name="Hiperłącze 10" xfId="25220" hidden="1" xr:uid="{00000000-0005-0000-0000-00000F1B0000}"/>
    <cellStyle name="Hiperłącze 10" xfId="35879" hidden="1" xr:uid="{00000000-0005-0000-0000-00006F1F0000}"/>
    <cellStyle name="Hiperłącze 10" xfId="28764" hidden="1" xr:uid="{00000000-0005-0000-0000-0000391C0000}"/>
    <cellStyle name="Hiperłącze 10" xfId="36787" hidden="1" xr:uid="{00000000-0005-0000-0000-0000CA1F0000}"/>
    <cellStyle name="Hiperłącze 10" xfId="29366" hidden="1" xr:uid="{00000000-0005-0000-0000-0000A61C0000}"/>
    <cellStyle name="Hiperłącze 10" xfId="36327" hidden="1" xr:uid="{00000000-0005-0000-0000-0000B41F0000}"/>
    <cellStyle name="Hiperłącze 10" xfId="18345" hidden="1" xr:uid="{00000000-0005-0000-0000-0000D0170000}"/>
    <cellStyle name="Hiperłącze 10" xfId="17916" hidden="1" xr:uid="{00000000-0005-0000-0000-00003C170000}"/>
    <cellStyle name="Hiperłącze 10" xfId="36146" hidden="1" xr:uid="{00000000-0005-0000-0000-0000A51F0000}"/>
    <cellStyle name="Hiperłącze 10" xfId="38013" hidden="1" xr:uid="{00000000-0005-0000-0000-000068200000}"/>
    <cellStyle name="Hiperłącze 10" xfId="25319" hidden="1" xr:uid="{00000000-0005-0000-0000-00000A1C0000}"/>
    <cellStyle name="Hiperłącze 10" xfId="41114" hidden="1" xr:uid="{00000000-0005-0000-0000-000006220000}"/>
    <cellStyle name="Hiperłącze 10" xfId="11678" hidden="1" xr:uid="{00000000-0005-0000-0000-0000E2140000}"/>
    <cellStyle name="Hiperłącze 10" xfId="16375" hidden="1" xr:uid="{00000000-0005-0000-0000-000052170000}"/>
    <cellStyle name="Hiperłącze 10" xfId="22176" hidden="1" xr:uid="{00000000-0005-0000-0000-000032190000}"/>
    <cellStyle name="Hiperłącze 10" xfId="22698" hidden="1" xr:uid="{00000000-0005-0000-0000-000086190000}"/>
    <cellStyle name="Hiperłącze 10" xfId="26760" hidden="1" xr:uid="{00000000-0005-0000-0000-0000441B0000}"/>
    <cellStyle name="Hiperłącze 10" xfId="25458" hidden="1" xr:uid="{00000000-0005-0000-0000-0000741B0000}"/>
    <cellStyle name="Hiperłącze 10" xfId="39474" hidden="1" xr:uid="{00000000-0005-0000-0000-0000F7200000}"/>
    <cellStyle name="Hiperłącze 10" xfId="15072" hidden="1" xr:uid="{00000000-0005-0000-0000-0000FB150000}"/>
    <cellStyle name="Hiperłącze 10" xfId="37048" hidden="1" xr:uid="{00000000-0005-0000-0000-0000EA1F0000}"/>
    <cellStyle name="Hiperłącze 10" xfId="19272" hidden="1" xr:uid="{00000000-0005-0000-0000-000008180000}"/>
    <cellStyle name="Hiperłącze 10" xfId="18181" hidden="1" xr:uid="{00000000-0005-0000-0000-000075170000}"/>
    <cellStyle name="Hiperłącze 10" xfId="19624" hidden="1" xr:uid="{00000000-0005-0000-0000-00000E180000}"/>
    <cellStyle name="Hiperłącze 10" xfId="45373" hidden="1" xr:uid="{00000000-0005-0000-0000-0000D4230000}"/>
    <cellStyle name="Hiperłącze 10" xfId="21184" hidden="1" xr:uid="{00000000-0005-0000-0000-0000AD180000}"/>
    <cellStyle name="Hiperłącze 10" xfId="35085" hidden="1" xr:uid="{00000000-0005-0000-0000-0000FB1E0000}"/>
    <cellStyle name="Hiperłącze 10" xfId="44620" hidden="1" xr:uid="{00000000-0005-0000-0000-00006B230000}"/>
    <cellStyle name="Hiperłącze 10" xfId="30122" hidden="1" xr:uid="{00000000-0005-0000-0000-0000BE1C0000}"/>
    <cellStyle name="Hiperłącze 10" xfId="34702" hidden="1" xr:uid="{00000000-0005-0000-0000-0000D01E0000}"/>
    <cellStyle name="Hiperłącze 10" xfId="33526" hidden="1" xr:uid="{00000000-0005-0000-0000-0000611E0000}"/>
    <cellStyle name="Hiperłącze 10" xfId="37741" hidden="1" xr:uid="{00000000-0005-0000-0000-000056200000}"/>
    <cellStyle name="Hiperłącze 10" xfId="42051" hidden="1" xr:uid="{00000000-0005-0000-0000-0000AE220000}"/>
    <cellStyle name="Hiperłącze 10" xfId="42779" hidden="1" xr:uid="{00000000-0005-0000-0000-0000C3220000}"/>
    <cellStyle name="Hiperłącze 10" xfId="44836" hidden="1" xr:uid="{00000000-0005-0000-0000-00007F230000}"/>
    <cellStyle name="Hiperłącze 10" xfId="35985" hidden="1" xr:uid="{00000000-0005-0000-0000-00007B1F0000}"/>
    <cellStyle name="Hiperłącze 10" xfId="19203" hidden="1" xr:uid="{00000000-0005-0000-0000-000006180000}"/>
    <cellStyle name="Hiperłącze 10" xfId="46055" hidden="1" xr:uid="{00000000-0005-0000-0000-000000240000}"/>
    <cellStyle name="Hiperłącze 10" xfId="12186" hidden="1" xr:uid="{00000000-0005-0000-0000-000090140000}"/>
    <cellStyle name="Hiperłącze 10" xfId="46676" hidden="1" xr:uid="{00000000-0005-0000-0000-0000A1240000}"/>
    <cellStyle name="Hiperłącze 10" xfId="39128" hidden="1" xr:uid="{00000000-0005-0000-0000-0000B0210000}"/>
    <cellStyle name="Hiperłącze 10" xfId="39432" hidden="1" xr:uid="{00000000-0005-0000-0000-0000F9200000}"/>
    <cellStyle name="Hiperłącze 10" xfId="25980" hidden="1" xr:uid="{00000000-0005-0000-0000-0000DA1A0000}"/>
    <cellStyle name="Hiperłącze 10" xfId="42010" hidden="1" xr:uid="{00000000-0005-0000-0000-0000AC220000}"/>
    <cellStyle name="Hiperłącze 10" xfId="44114" hidden="1" xr:uid="{00000000-0005-0000-0000-000014230000}"/>
    <cellStyle name="Hiperłącze 10" xfId="20664" hidden="1" xr:uid="{00000000-0005-0000-0000-00000A190000}"/>
    <cellStyle name="Hiperłącze 10" xfId="39276" hidden="1" xr:uid="{00000000-0005-0000-0000-0000ED200000}"/>
    <cellStyle name="Hiperłącze 10" xfId="16711" hidden="1" xr:uid="{00000000-0005-0000-0000-0000A0160000}"/>
    <cellStyle name="Hiperłącze 10" xfId="40150" hidden="1" xr:uid="{00000000-0005-0000-0000-000061210000}"/>
    <cellStyle name="Hiperłącze 10" xfId="40483" hidden="1" xr:uid="{00000000-0005-0000-0000-00008E210000}"/>
    <cellStyle name="Hiperłącze 10" xfId="23048" hidden="1" xr:uid="{00000000-0005-0000-0000-0000BD190000}"/>
    <cellStyle name="Hiperłącze 10" xfId="14128" hidden="1" xr:uid="{00000000-0005-0000-0000-000070150000}"/>
    <cellStyle name="Hiperłącze 10" xfId="33068" hidden="1" xr:uid="{00000000-0005-0000-0000-0000741E0000}"/>
    <cellStyle name="Hiperłącze 10" xfId="22424" hidden="1" xr:uid="{00000000-0005-0000-0000-000047190000}"/>
    <cellStyle name="Hiperłącze 10" xfId="32926" hidden="1" xr:uid="{00000000-0005-0000-0000-0000951E0000}"/>
    <cellStyle name="Hiperłącze 10" xfId="20086" hidden="1" xr:uid="{00000000-0005-0000-0000-000068180000}"/>
    <cellStyle name="Hiperłącze 10" xfId="11689" hidden="1" xr:uid="{00000000-0005-0000-0000-0000DC140000}"/>
    <cellStyle name="Hiperłącze 10" xfId="34960" hidden="1" xr:uid="{00000000-0005-0000-0000-0000E81E0000}"/>
    <cellStyle name="Hiperłącze 10" xfId="32692" hidden="1" xr:uid="{00000000-0005-0000-0000-00002D1E0000}"/>
    <cellStyle name="Hiperłącze 10" xfId="35336" hidden="1" xr:uid="{00000000-0005-0000-0000-00001D1F0000}"/>
    <cellStyle name="Hiperłącze 10" xfId="17423" hidden="1" xr:uid="{00000000-0005-0000-0000-000005170000}"/>
    <cellStyle name="Hiperłącze 10" xfId="24201" hidden="1" xr:uid="{00000000-0005-0000-0000-00001F1A0000}"/>
    <cellStyle name="Hiperłącze 10" xfId="13647" hidden="1" xr:uid="{00000000-0005-0000-0000-000066150000}"/>
    <cellStyle name="Hiperłącze 10" xfId="38330" hidden="1" xr:uid="{00000000-0005-0000-0000-0000BE200000}"/>
    <cellStyle name="Hiperłącze 10" xfId="39268" hidden="1" xr:uid="{00000000-0005-0000-0000-0000EE200000}"/>
    <cellStyle name="Hiperłącze 10" xfId="36779" hidden="1" xr:uid="{00000000-0005-0000-0000-0000C91F0000}"/>
    <cellStyle name="Hiperłącze 10" xfId="12482" hidden="1" xr:uid="{00000000-0005-0000-0000-0000AD140000}"/>
    <cellStyle name="Hiperłącze 10" xfId="40329" hidden="1" xr:uid="{00000000-0005-0000-0000-000074210000}"/>
    <cellStyle name="Hiperłącze 10" xfId="45174" hidden="1" xr:uid="{00000000-0005-0000-0000-0000C3230000}"/>
    <cellStyle name="Hiperłącze 10" xfId="36909" hidden="1" xr:uid="{00000000-0005-0000-0000-0000D51F0000}"/>
    <cellStyle name="Hiperłącze 10" xfId="46046" hidden="1" xr:uid="{00000000-0005-0000-0000-0000FF230000}"/>
    <cellStyle name="Hiperłącze 10" xfId="43148" hidden="1" xr:uid="{00000000-0005-0000-0000-000059230000}"/>
    <cellStyle name="Hiperłącze 10" xfId="30346" hidden="1" xr:uid="{00000000-0005-0000-0000-0000D31C0000}"/>
    <cellStyle name="Hiperłącze 10" xfId="12045" hidden="1" xr:uid="{00000000-0005-0000-0000-000086140000}"/>
    <cellStyle name="Hiperłącze 10" xfId="16101" hidden="1" xr:uid="{00000000-0005-0000-0000-000059170000}"/>
    <cellStyle name="Hiperłącze 10" xfId="47218" hidden="1" xr:uid="{00000000-0005-0000-0000-0000C4240000}"/>
    <cellStyle name="Hiperłącze 10" xfId="20663" hidden="1" xr:uid="{00000000-0005-0000-0000-00000E190000}"/>
    <cellStyle name="Hiperłącze 10" xfId="23563" hidden="1" xr:uid="{00000000-0005-0000-0000-0000E3190000}"/>
    <cellStyle name="Hiperłącze 10" xfId="20533" hidden="1" xr:uid="{00000000-0005-0000-0000-000009190000}"/>
    <cellStyle name="Hiperłącze 10" xfId="35233" hidden="1" xr:uid="{00000000-0005-0000-0000-0000111F0000}"/>
    <cellStyle name="Hiperłącze 10" xfId="17321" hidden="1" xr:uid="{00000000-0005-0000-0000-0000E2160000}"/>
    <cellStyle name="Hiperłącze 10" xfId="15587" hidden="1" xr:uid="{00000000-0005-0000-0000-00005D160000}"/>
    <cellStyle name="Hiperłącze 10" xfId="15265" hidden="1" xr:uid="{00000000-0005-0000-0000-000048160000}"/>
    <cellStyle name="Hiperłącze 10" xfId="43417" hidden="1" xr:uid="{00000000-0005-0000-0000-000049240000}"/>
    <cellStyle name="Hiperłącze 10" xfId="22857" hidden="1" xr:uid="{00000000-0005-0000-0000-0000E2190000}"/>
    <cellStyle name="Hiperłącze 10" xfId="13987" hidden="1" xr:uid="{00000000-0005-0000-0000-0000A2150000}"/>
    <cellStyle name="Hiperłącze 10" xfId="32424" hidden="1" xr:uid="{00000000-0005-0000-0000-0000CD1D0000}"/>
    <cellStyle name="Hiperłącze 10" xfId="26974" hidden="1" xr:uid="{00000000-0005-0000-0000-00005F1B0000}"/>
    <cellStyle name="Hiperłącze 10" xfId="27431" hidden="1" xr:uid="{00000000-0005-0000-0000-0000EB1B0000}"/>
    <cellStyle name="Hiperłącze 10" xfId="24305" hidden="1" xr:uid="{00000000-0005-0000-0000-00002C1A0000}"/>
    <cellStyle name="Hiperłącze 10" xfId="25722" hidden="1" xr:uid="{00000000-0005-0000-0000-0000C11A0000}"/>
    <cellStyle name="Hiperłącze 10" xfId="35159" hidden="1" xr:uid="{00000000-0005-0000-0000-0000FF1E0000}"/>
    <cellStyle name="Hiperłącze 10" xfId="20575" hidden="1" xr:uid="{00000000-0005-0000-0000-0000F8190000}"/>
    <cellStyle name="Hiperłącze 10" xfId="21630" hidden="1" xr:uid="{00000000-0005-0000-0000-0000D9180000}"/>
    <cellStyle name="Hiperłącze 10" xfId="20254" hidden="1" xr:uid="{00000000-0005-0000-0000-000082180000}"/>
    <cellStyle name="Hiperłącze 10" xfId="40543" hidden="1" xr:uid="{00000000-0005-0000-0000-00008F210000}"/>
    <cellStyle name="Hiperłącze 10" xfId="17285" hidden="1" xr:uid="{00000000-0005-0000-0000-0000DC160000}"/>
    <cellStyle name="Hiperłącze 10" xfId="15684" hidden="1" xr:uid="{00000000-0005-0000-0000-000069160000}"/>
    <cellStyle name="Hiperłącze 10" xfId="20998" hidden="1" xr:uid="{00000000-0005-0000-0000-000061190000}"/>
    <cellStyle name="Hiperłącze 10" xfId="46779" hidden="1" xr:uid="{00000000-0005-0000-0000-000071240000}"/>
    <cellStyle name="Hiperłącze 10" xfId="17384" hidden="1" xr:uid="{00000000-0005-0000-0000-0000E4160000}"/>
    <cellStyle name="Hiperłącze 10" xfId="46867" hidden="1" xr:uid="{00000000-0005-0000-0000-00007E240000}"/>
    <cellStyle name="Hiperłącze 10" xfId="30094" hidden="1" xr:uid="{00000000-0005-0000-0000-0000BB1C0000}"/>
    <cellStyle name="Hiperłącze 10" xfId="33649" hidden="1" xr:uid="{00000000-0005-0000-0000-0000941E0000}"/>
    <cellStyle name="Hiperłącze 10" xfId="27927" hidden="1" xr:uid="{00000000-0005-0000-0000-0000B71B0000}"/>
    <cellStyle name="Hiperłącze 10" xfId="34897" hidden="1" xr:uid="{00000000-0005-0000-0000-0000E61E0000}"/>
    <cellStyle name="Hiperłącze 10" xfId="25101" hidden="1" xr:uid="{00000000-0005-0000-0000-0000041C0000}"/>
    <cellStyle name="Hiperłącze 10" xfId="34228" hidden="1" xr:uid="{00000000-0005-0000-0000-00003D1F0000}"/>
    <cellStyle name="Hiperłącze 10" xfId="29830" hidden="1" xr:uid="{00000000-0005-0000-0000-00001C1E0000}"/>
    <cellStyle name="Hiperłącze 10" xfId="42180" hidden="1" xr:uid="{00000000-0005-0000-0000-00008B220000}"/>
    <cellStyle name="Hiperłącze 10" xfId="26644" hidden="1" xr:uid="{00000000-0005-0000-0000-0000331B0000}"/>
    <cellStyle name="Hiperłącze 10" xfId="19562" hidden="1" xr:uid="{00000000-0005-0000-0000-00003B180000}"/>
    <cellStyle name="Hiperłącze 10" xfId="29369" hidden="1" xr:uid="{00000000-0005-0000-0000-0000AA1C0000}"/>
    <cellStyle name="Hiperłącze 10" xfId="42938" hidden="1" xr:uid="{00000000-0005-0000-0000-0000DA220000}"/>
    <cellStyle name="Hiperłącze 10" xfId="25648" hidden="1" xr:uid="{00000000-0005-0000-0000-0000AF1A0000}"/>
    <cellStyle name="Hiperłącze 10" xfId="44256" hidden="1" xr:uid="{00000000-0005-0000-0000-00002E230000}"/>
    <cellStyle name="Hiperłącze 10" xfId="15255" hidden="1" xr:uid="{00000000-0005-0000-0000-00000C160000}"/>
    <cellStyle name="Hiperłącze 10" xfId="28656" hidden="1" xr:uid="{00000000-0005-0000-0000-0000761C0000}"/>
    <cellStyle name="Hiperłącze 10" xfId="20722" hidden="1" xr:uid="{00000000-0005-0000-0000-000001190000}"/>
    <cellStyle name="Hiperłącze 10" xfId="26068" hidden="1" xr:uid="{00000000-0005-0000-0000-0000E21A0000}"/>
    <cellStyle name="Hiperłącze 10" xfId="47059" hidden="1" xr:uid="{00000000-0005-0000-0000-000088240000}"/>
    <cellStyle name="Hiperłącze 10" xfId="29673" hidden="1" xr:uid="{00000000-0005-0000-0000-0000891D0000}"/>
    <cellStyle name="Hiperłącze 10" xfId="39749" hidden="1" xr:uid="{00000000-0005-0000-0000-000022210000}"/>
    <cellStyle name="Hiperłącze 10" xfId="18775" hidden="1" xr:uid="{00000000-0005-0000-0000-0000AE170000}"/>
    <cellStyle name="Hiperłącze 10" xfId="42317" hidden="1" xr:uid="{00000000-0005-0000-0000-000067220000}"/>
    <cellStyle name="Hiperłącze 10" xfId="41562" hidden="1" xr:uid="{00000000-0005-0000-0000-0000F5210000}"/>
    <cellStyle name="Hiperłącze 10" xfId="22013" hidden="1" xr:uid="{00000000-0005-0000-0000-000017190000}"/>
    <cellStyle name="Hiperłącze 10" xfId="16258" hidden="1" xr:uid="{00000000-0005-0000-0000-0000EC170000}"/>
    <cellStyle name="Hiperłącze 10" xfId="31116" hidden="1" xr:uid="{00000000-0005-0000-0000-0000461D0000}"/>
    <cellStyle name="Hiperłącze 10" xfId="38031" hidden="1" xr:uid="{00000000-0005-0000-0000-00006F200000}"/>
    <cellStyle name="Hiperłącze 10" xfId="39960" hidden="1" xr:uid="{00000000-0005-0000-0000-00003A210000}"/>
    <cellStyle name="Hiperłącze 10" xfId="37648" hidden="1" xr:uid="{00000000-0005-0000-0000-00007D200000}"/>
    <cellStyle name="Hiperłącze 10" xfId="41773" hidden="1" xr:uid="{00000000-0005-0000-0000-000048220000}"/>
    <cellStyle name="Hiperłącze 10" xfId="46986" hidden="1" xr:uid="{00000000-0005-0000-0000-000085240000}"/>
    <cellStyle name="Hiperłącze 10" xfId="34161" hidden="1" xr:uid="{00000000-0005-0000-0000-0000981F0000}"/>
    <cellStyle name="Hiperłącze 10" xfId="29837" hidden="1" xr:uid="{00000000-0005-0000-0000-00001D1E0000}"/>
    <cellStyle name="Hiperłącze 10" xfId="22677" hidden="1" xr:uid="{00000000-0005-0000-0000-000080190000}"/>
    <cellStyle name="Hiperłącze 10" xfId="20802" hidden="1" xr:uid="{00000000-0005-0000-0000-0000F9190000}"/>
    <cellStyle name="Hiperłącze 10" xfId="37888" hidden="1" xr:uid="{00000000-0005-0000-0000-0000AA200000}"/>
    <cellStyle name="Hiperłącze 10" xfId="32486" hidden="1" xr:uid="{00000000-0005-0000-0000-0000D01D0000}"/>
    <cellStyle name="Hiperłącze 10" xfId="32114" hidden="1" xr:uid="{00000000-0005-0000-0000-0000F41D0000}"/>
    <cellStyle name="Hiperłącze 10" xfId="20017" hidden="1" xr:uid="{00000000-0005-0000-0000-000033180000}"/>
    <cellStyle name="Hiperłącze 10" xfId="24019" hidden="1" xr:uid="{00000000-0005-0000-0000-0000581A0000}"/>
    <cellStyle name="Hiperłącze 10" xfId="25182" hidden="1" xr:uid="{00000000-0005-0000-0000-00001D1B0000}"/>
    <cellStyle name="Hiperłącze 10" xfId="40552" hidden="1" xr:uid="{00000000-0005-0000-0000-000090210000}"/>
    <cellStyle name="Hiperłącze 10" xfId="36426" hidden="1" xr:uid="{00000000-0005-0000-0000-000012200000}"/>
    <cellStyle name="Hiperłącze 10" xfId="39733" hidden="1" xr:uid="{00000000-0005-0000-0000-00001E210000}"/>
    <cellStyle name="Hiperłącze 10" xfId="34726" hidden="1" xr:uid="{00000000-0005-0000-0000-0000D81E0000}"/>
    <cellStyle name="Hiperłącze 10" xfId="44051" hidden="1" xr:uid="{00000000-0005-0000-0000-000012230000}"/>
    <cellStyle name="Hiperłącze 10" xfId="29429" hidden="1" xr:uid="{00000000-0005-0000-0000-0000A81C0000}"/>
    <cellStyle name="Hiperłącze 10" xfId="37081" hidden="1" xr:uid="{00000000-0005-0000-0000-0000E31F0000}"/>
    <cellStyle name="Hiperłącze 10" xfId="25059" hidden="1" xr:uid="{00000000-0005-0000-0000-0000141B0000}"/>
    <cellStyle name="Hiperłącze 10" xfId="23284" hidden="1" xr:uid="{00000000-0005-0000-0000-0000D8190000}"/>
    <cellStyle name="Hiperłącze 10" xfId="23148" hidden="1" xr:uid="{00000000-0005-0000-0000-000095190000}"/>
    <cellStyle name="Hiperłącze 10" xfId="22506" hidden="1" xr:uid="{00000000-0005-0000-0000-000059190000}"/>
    <cellStyle name="Hiperłącze 10" xfId="37866" hidden="1" xr:uid="{00000000-0005-0000-0000-00005B200000}"/>
    <cellStyle name="Hiperłącze 10" xfId="22139" hidden="1" xr:uid="{00000000-0005-0000-0000-000028190000}"/>
    <cellStyle name="Hiperłącze 10" xfId="27797" hidden="1" xr:uid="{00000000-0005-0000-0000-0000AC1B0000}"/>
    <cellStyle name="Hiperłącze 10" xfId="44229" hidden="1" xr:uid="{00000000-0005-0000-0000-000027230000}"/>
    <cellStyle name="Hiperłącze 10" xfId="46296" hidden="1" xr:uid="{00000000-0005-0000-0000-000058240000}"/>
    <cellStyle name="Hiperłącze 10" xfId="27824" hidden="1" xr:uid="{00000000-0005-0000-0000-0000CE1B0000}"/>
    <cellStyle name="Hiperłącze 10" xfId="28664" hidden="1" xr:uid="{00000000-0005-0000-0000-00002D1C0000}"/>
    <cellStyle name="Hiperłącze 10" xfId="45606" hidden="1" xr:uid="{00000000-0005-0000-0000-000014240000}"/>
    <cellStyle name="Hiperłącze 10" xfId="41505" hidden="1" xr:uid="{00000000-0005-0000-0000-0000E8210000}"/>
    <cellStyle name="Hiperłącze 10" xfId="15240" hidden="1" xr:uid="{00000000-0005-0000-0000-00000F160000}"/>
    <cellStyle name="Hiperłącze 10" xfId="18740" hidden="1" xr:uid="{00000000-0005-0000-0000-00008B170000}"/>
    <cellStyle name="Hiperłącze 10" xfId="40072" hidden="1" xr:uid="{00000000-0005-0000-0000-00005E210000}"/>
    <cellStyle name="Hiperłącze 10" xfId="40239" hidden="1" xr:uid="{00000000-0005-0000-0000-00006B210000}"/>
    <cellStyle name="Hiperłącze 10" xfId="27828" hidden="1" xr:uid="{00000000-0005-0000-0000-0000DC1B0000}"/>
    <cellStyle name="Hiperłącze 10" xfId="30545" hidden="1" xr:uid="{00000000-0005-0000-0000-0000E41C0000}"/>
    <cellStyle name="Hiperłącze 10" xfId="30171" hidden="1" xr:uid="{00000000-0005-0000-0000-0000BF1C0000}"/>
    <cellStyle name="Hiperłącze 10" xfId="37996" hidden="1" xr:uid="{00000000-0005-0000-0000-00006B200000}"/>
    <cellStyle name="Hiperłącze 10" xfId="30905" hidden="1" xr:uid="{00000000-0005-0000-0000-0000151D0000}"/>
    <cellStyle name="Hiperłącze 10" xfId="16931" hidden="1" xr:uid="{00000000-0005-0000-0000-0000BA160000}"/>
    <cellStyle name="Hiperłącze 10" xfId="43933" hidden="1" xr:uid="{00000000-0005-0000-0000-000005230000}"/>
    <cellStyle name="Hiperłącze 10" xfId="45165" hidden="1" xr:uid="{00000000-0005-0000-0000-0000A8230000}"/>
    <cellStyle name="Hiperłącze 10" xfId="21309" hidden="1" xr:uid="{00000000-0005-0000-0000-0000B4180000}"/>
    <cellStyle name="Hiperłącze 10" xfId="26503" hidden="1" xr:uid="{00000000-0005-0000-0000-00002E1B0000}"/>
    <cellStyle name="Hiperłącze 10" xfId="12817" hidden="1" xr:uid="{00000000-0005-0000-0000-0000DA140000}"/>
    <cellStyle name="Hiperłącze 10" xfId="16085" hidden="1" xr:uid="{00000000-0005-0000-0000-0000EE170000}"/>
    <cellStyle name="Hiperłącze 10" xfId="25375" hidden="1" xr:uid="{00000000-0005-0000-0000-0000021C0000}"/>
    <cellStyle name="Hiperłącze 10" xfId="10404" hidden="1" xr:uid="{00000000-0005-0000-0000-00005A140000}"/>
    <cellStyle name="Hiperłącze 10" xfId="23754" hidden="1" xr:uid="{00000000-0005-0000-0000-0000191A0000}"/>
    <cellStyle name="Hiperłącze 10" xfId="27664" hidden="1" xr:uid="{00000000-0005-0000-0000-0000A61B0000}"/>
    <cellStyle name="Hiperłącze 10" xfId="14136" hidden="1" xr:uid="{00000000-0005-0000-0000-000074150000}"/>
    <cellStyle name="Hiperłącze 10" xfId="30245" hidden="1" xr:uid="{00000000-0005-0000-0000-0000D11C0000}"/>
    <cellStyle name="Hiperłącze 10" xfId="17016" hidden="1" xr:uid="{00000000-0005-0000-0000-0000BE160000}"/>
    <cellStyle name="Hiperłącze 10" xfId="32305" hidden="1" xr:uid="{00000000-0005-0000-0000-0000BF1D0000}"/>
    <cellStyle name="Hiperłącze 10" xfId="38163" hidden="1" xr:uid="{00000000-0005-0000-0000-0000A3200000}"/>
    <cellStyle name="Hiperłącze 10" xfId="47107" hidden="1" xr:uid="{00000000-0005-0000-0000-000096240000}"/>
    <cellStyle name="Hiperłącze 10" xfId="16185" hidden="1" xr:uid="{00000000-0005-0000-0000-0000F5160000}"/>
    <cellStyle name="Hiperłącze 10" xfId="36448" hidden="1" xr:uid="{00000000-0005-0000-0000-00000F200000}"/>
    <cellStyle name="Hiperłącze 10" xfId="29944" hidden="1" xr:uid="{00000000-0005-0000-0000-00007E1D0000}"/>
    <cellStyle name="Hiperłącze 10" xfId="32654" hidden="1" xr:uid="{00000000-0005-0000-0000-0000251E0000}"/>
    <cellStyle name="Hiperłącze 10" xfId="10305" hidden="1" xr:uid="{00000000-0005-0000-0000-000056140000}"/>
    <cellStyle name="Hiperłącze 10" xfId="15199" hidden="1" xr:uid="{00000000-0005-0000-0000-00000A160000}"/>
    <cellStyle name="Hiperłącze 10" xfId="14807" hidden="1" xr:uid="{00000000-0005-0000-0000-000043160000}"/>
    <cellStyle name="Hiperłącze 10" xfId="25832" hidden="1" xr:uid="{00000000-0005-0000-0000-0000C41A0000}"/>
    <cellStyle name="Hiperłącze 10" xfId="35059" hidden="1" xr:uid="{00000000-0005-0000-0000-0000F31E0000}"/>
    <cellStyle name="Hiperłącze 10" xfId="18703" hidden="1" xr:uid="{00000000-0005-0000-0000-00008D170000}"/>
    <cellStyle name="Hiperłącze 10" xfId="38731" hidden="1" xr:uid="{00000000-0005-0000-0000-00004C210000}"/>
    <cellStyle name="Hiperłącze 10" xfId="22095" hidden="1" xr:uid="{00000000-0005-0000-0000-000029190000}"/>
    <cellStyle name="Hiperłącze 10" xfId="46696" hidden="1" xr:uid="{00000000-0005-0000-0000-00009C240000}"/>
    <cellStyle name="Hiperłącze 10" xfId="19082" hidden="1" xr:uid="{00000000-0005-0000-0000-0000F5170000}"/>
    <cellStyle name="Hiperłącze 10" xfId="40337" hidden="1" xr:uid="{00000000-0005-0000-0000-000077210000}"/>
    <cellStyle name="Hiperłącze 10" xfId="25783" hidden="1" xr:uid="{00000000-0005-0000-0000-0000771B0000}"/>
    <cellStyle name="Hiperłącze 10" xfId="31687" hidden="1" xr:uid="{00000000-0005-0000-0000-0000971D0000}"/>
    <cellStyle name="Hiperłącze 10" xfId="19789" hidden="1" xr:uid="{00000000-0005-0000-0000-000058180000}"/>
    <cellStyle name="Hiperłącze 10" xfId="20778" hidden="1" xr:uid="{00000000-0005-0000-0000-0000E1190000}"/>
    <cellStyle name="Hiperłącze 10" xfId="28403" hidden="1" xr:uid="{00000000-0005-0000-0000-0000851C0000}"/>
    <cellStyle name="Hiperłącze 10" xfId="37971" hidden="1" xr:uid="{00000000-0005-0000-0000-00006E200000}"/>
    <cellStyle name="Hiperłącze 10" xfId="22442" hidden="1" xr:uid="{00000000-0005-0000-0000-00004C190000}"/>
    <cellStyle name="Hiperłącze 10" xfId="42382" hidden="1" xr:uid="{00000000-0005-0000-0000-00006F220000}"/>
    <cellStyle name="Hiperłącze 10" xfId="16435" hidden="1" xr:uid="{00000000-0005-0000-0000-00005F170000}"/>
    <cellStyle name="Hiperłącze 10" xfId="14816" hidden="1" xr:uid="{00000000-0005-0000-0000-000045160000}"/>
    <cellStyle name="Hiperłącze 10" xfId="36560" hidden="1" xr:uid="{00000000-0005-0000-0000-0000F41F0000}"/>
    <cellStyle name="Hiperłącze 10" xfId="40247" hidden="1" xr:uid="{00000000-0005-0000-0000-00006C210000}"/>
    <cellStyle name="Hiperłącze 10" xfId="41294" hidden="1" xr:uid="{00000000-0005-0000-0000-0000D8210000}"/>
    <cellStyle name="Hiperłącze 10" xfId="14558" hidden="1" xr:uid="{00000000-0005-0000-0000-0000E5150000}"/>
    <cellStyle name="Hiperłącze 10" xfId="46287" hidden="1" xr:uid="{00000000-0005-0000-0000-000057240000}"/>
    <cellStyle name="Hiperłącze 10" xfId="45859" hidden="1" xr:uid="{00000000-0005-0000-0000-0000F1230000}"/>
    <cellStyle name="Hiperłącze 10" xfId="40490" hidden="1" xr:uid="{00000000-0005-0000-0000-00008D210000}"/>
    <cellStyle name="Hiperłącze 10" xfId="18465" hidden="1" xr:uid="{00000000-0005-0000-0000-0000B4170000}"/>
    <cellStyle name="Hiperłącze 10" xfId="20871" hidden="1" xr:uid="{00000000-0005-0000-0000-0000711A0000}"/>
    <cellStyle name="Hiperłącze 10" xfId="13972" hidden="1" xr:uid="{00000000-0005-0000-0000-0000A6150000}"/>
    <cellStyle name="Hiperłącze 10" xfId="13070" hidden="1" xr:uid="{00000000-0005-0000-0000-000003150000}"/>
    <cellStyle name="Hiperłącze 10" xfId="26752" hidden="1" xr:uid="{00000000-0005-0000-0000-0000401B0000}"/>
    <cellStyle name="Hiperłącze 10" xfId="45472" hidden="1" xr:uid="{00000000-0005-0000-0000-000032240000}"/>
    <cellStyle name="Hiperłącze 10" xfId="23221" hidden="1" xr:uid="{00000000-0005-0000-0000-00009E190000}"/>
    <cellStyle name="Hiperłącze 10" xfId="40963" hidden="1" xr:uid="{00000000-0005-0000-0000-000020220000}"/>
    <cellStyle name="Hiperłącze 10" xfId="30884" hidden="1" xr:uid="{00000000-0005-0000-0000-0000111D0000}"/>
    <cellStyle name="Hiperłącze 10" xfId="35320" hidden="1" xr:uid="{00000000-0005-0000-0000-0000191F0000}"/>
    <cellStyle name="Hiperłącze 10" xfId="34687" hidden="1" xr:uid="{00000000-0005-0000-0000-0000D31E0000}"/>
    <cellStyle name="Hiperłącze 10" xfId="17312" hidden="1" xr:uid="{00000000-0005-0000-0000-0000E1160000}"/>
    <cellStyle name="Hiperłącze 10" xfId="13548" hidden="1" xr:uid="{00000000-0005-0000-0000-000059150000}"/>
    <cellStyle name="Hiperłącze 10" xfId="28261" hidden="1" xr:uid="{00000000-0005-0000-0000-0000251C0000}"/>
    <cellStyle name="Hiperłącze 10" xfId="14480" hidden="1" xr:uid="{00000000-0005-0000-0000-000098150000}"/>
    <cellStyle name="Hiperłącze 10" xfId="46794" hidden="1" xr:uid="{00000000-0005-0000-0000-000075240000}"/>
    <cellStyle name="Hiperłącze 10" xfId="39284" hidden="1" xr:uid="{00000000-0005-0000-0000-0000F2200000}"/>
    <cellStyle name="Hiperłącze 10" xfId="25987" hidden="1" xr:uid="{00000000-0005-0000-0000-0000D91A0000}"/>
    <cellStyle name="Hiperłącze 10" xfId="35226" hidden="1" xr:uid="{00000000-0005-0000-0000-0000121F0000}"/>
    <cellStyle name="Hiperłącze 10" xfId="41918" hidden="1" xr:uid="{00000000-0005-0000-0000-000097220000}"/>
    <cellStyle name="Hiperłącze 10" xfId="43585" hidden="1" xr:uid="{00000000-0005-0000-0000-0000BC230000}"/>
    <cellStyle name="Hiperłącze 10" xfId="43507" hidden="1" xr:uid="{00000000-0005-0000-0000-0000AD230000}"/>
    <cellStyle name="Hiperłącze 10" xfId="17746" hidden="1" xr:uid="{00000000-0005-0000-0000-00002E170000}"/>
    <cellStyle name="Hiperłącze 10" xfId="44160" hidden="1" xr:uid="{00000000-0005-0000-0000-000022230000}"/>
    <cellStyle name="Hiperłącze 10" xfId="27474" hidden="1" xr:uid="{00000000-0005-0000-0000-0000E11B0000}"/>
    <cellStyle name="Hiperłącze 10" xfId="36965" hidden="1" xr:uid="{00000000-0005-0000-0000-0000DB1F0000}"/>
    <cellStyle name="Hiperłącze 10" xfId="46683" hidden="1" xr:uid="{00000000-0005-0000-0000-0000A2240000}"/>
    <cellStyle name="Hiperłącze 10" xfId="23458" hidden="1" xr:uid="{00000000-0005-0000-0000-0000B2190000}"/>
    <cellStyle name="Hiperłącze 10" xfId="40345" hidden="1" xr:uid="{00000000-0005-0000-0000-000078210000}"/>
    <cellStyle name="Hiperłącze 10" xfId="17872" hidden="1" xr:uid="{00000000-0005-0000-0000-00003D170000}"/>
    <cellStyle name="Hiperłącze 10" xfId="39786" hidden="1" xr:uid="{00000000-0005-0000-0000-00001C210000}"/>
    <cellStyle name="Hiperłącze 10" xfId="10362" hidden="1" xr:uid="{00000000-0005-0000-0000-000054140000}"/>
    <cellStyle name="Hiperłącze 10" xfId="11430" hidden="1" xr:uid="{00000000-0005-0000-0000-000073140000}"/>
    <cellStyle name="Hiperłącze 10" xfId="44762" hidden="1" xr:uid="{00000000-0005-0000-0000-00007B230000}"/>
    <cellStyle name="Hiperłącze 10" xfId="36137" hidden="1" xr:uid="{00000000-0005-0000-0000-0000A41F0000}"/>
    <cellStyle name="Hiperłącze 10" xfId="22803" hidden="1" xr:uid="{00000000-0005-0000-0000-0000BF190000}"/>
    <cellStyle name="Hiperłącze 10" xfId="23621" hidden="1" xr:uid="{00000000-0005-0000-0000-00000A1A0000}"/>
    <cellStyle name="Hiperłącze 10" xfId="17943" hidden="1" xr:uid="{00000000-0005-0000-0000-000041170000}"/>
    <cellStyle name="Hiperłącze 10" xfId="23037" hidden="1" xr:uid="{00000000-0005-0000-0000-0000C2190000}"/>
    <cellStyle name="Hiperłącze 10" xfId="22416" hidden="1" xr:uid="{00000000-0005-0000-0000-00004B190000}"/>
    <cellStyle name="Hiperłącze 10" xfId="33935" hidden="1" xr:uid="{00000000-0005-0000-0000-0000BB1E0000}"/>
    <cellStyle name="Hiperłącze 10" xfId="16774" hidden="1" xr:uid="{00000000-0005-0000-0000-0000A3160000}"/>
    <cellStyle name="Hiperłącze 10" xfId="23178" hidden="1" xr:uid="{00000000-0005-0000-0000-000090190000}"/>
    <cellStyle name="Hiperłącze 10" xfId="41027" hidden="1" xr:uid="{00000000-0005-0000-0000-000019220000}"/>
    <cellStyle name="Hiperłącze 10" xfId="42826" hidden="1" xr:uid="{00000000-0005-0000-0000-0000C9220000}"/>
    <cellStyle name="Hiperłącze 10" xfId="37479" hidden="1" xr:uid="{00000000-0005-0000-0000-00009F200000}"/>
    <cellStyle name="Hiperłącze 10" xfId="25050" hidden="1" xr:uid="{00000000-0005-0000-0000-0000221B0000}"/>
    <cellStyle name="Hiperłącze 10" xfId="15615" hidden="1" xr:uid="{00000000-0005-0000-0000-000066160000}"/>
    <cellStyle name="Hiperłącze 10" xfId="27492" hidden="1" xr:uid="{00000000-0005-0000-0000-0000DE1B0000}"/>
    <cellStyle name="Hiperłącze 10" xfId="27560" hidden="1" xr:uid="{00000000-0005-0000-0000-0000D21B0000}"/>
    <cellStyle name="Hiperłącze 10" xfId="11576" hidden="1" xr:uid="{00000000-0005-0000-0000-000049150000}"/>
    <cellStyle name="Hiperłącze 10" xfId="45471" hidden="1" xr:uid="{00000000-0005-0000-0000-000036240000}"/>
    <cellStyle name="Hiperłącze 10" xfId="40508" hidden="1" xr:uid="{00000000-0005-0000-0000-00008B210000}"/>
    <cellStyle name="Hiperłącze 10" xfId="19463" hidden="1" xr:uid="{00000000-0005-0000-0000-000052180000}"/>
    <cellStyle name="Hiperłącze 10" xfId="40918" hidden="1" xr:uid="{00000000-0005-0000-0000-000013220000}"/>
    <cellStyle name="Hiperłącze 10" xfId="42853" hidden="1" xr:uid="{00000000-0005-0000-0000-0000D2220000}"/>
    <cellStyle name="Hiperłącze 10" xfId="15637" hidden="1" xr:uid="{00000000-0005-0000-0000-000063160000}"/>
    <cellStyle name="Hiperłącze 10" xfId="22749" hidden="1" xr:uid="{00000000-0005-0000-0000-000083190000}"/>
    <cellStyle name="Hiperłącze 10" xfId="42248" hidden="1" xr:uid="{00000000-0005-0000-0000-000062220000}"/>
    <cellStyle name="Hiperłącze 10" xfId="43546" hidden="1" xr:uid="{00000000-0005-0000-0000-0000B0230000}"/>
    <cellStyle name="Hiperłącze 10" xfId="42293" hidden="1" xr:uid="{00000000-0005-0000-0000-00005F220000}"/>
    <cellStyle name="Hiperłącze 10" xfId="15840" hidden="1" xr:uid="{00000000-0005-0000-0000-00007B160000}"/>
    <cellStyle name="Hiperłącze 10" xfId="20331" hidden="1" xr:uid="{00000000-0005-0000-0000-000085180000}"/>
    <cellStyle name="Hiperłącze 10" xfId="32516" hidden="1" xr:uid="{00000000-0005-0000-0000-0000D51D0000}"/>
    <cellStyle name="Hiperłącze 10" xfId="28425" hidden="1" xr:uid="{00000000-0005-0000-0000-0000801C0000}"/>
    <cellStyle name="Hiperłącze 10" xfId="23016" hidden="1" xr:uid="{00000000-0005-0000-0000-0000C5190000}"/>
    <cellStyle name="Hiperłącze 10" xfId="20846" hidden="1" xr:uid="{00000000-0005-0000-0000-0000F1190000}"/>
    <cellStyle name="Hiperłącze 10" xfId="39062" hidden="1" xr:uid="{00000000-0005-0000-0000-0000AC210000}"/>
    <cellStyle name="Hiperłącze 10" xfId="16104" hidden="1" xr:uid="{00000000-0005-0000-0000-0000DB170000}"/>
    <cellStyle name="Hiperłącze 10" xfId="41061" hidden="1" xr:uid="{00000000-0005-0000-0000-00000E220000}"/>
    <cellStyle name="Hiperłącze 10" xfId="39073" hidden="1" xr:uid="{00000000-0005-0000-0000-000040220000}"/>
    <cellStyle name="Hiperłącze 10" xfId="34530" hidden="1" xr:uid="{00000000-0005-0000-0000-00009F1F0000}"/>
    <cellStyle name="Hiperłącze 10" xfId="27648" hidden="1" xr:uid="{00000000-0005-0000-0000-0000A21B0000}"/>
    <cellStyle name="Hiperłącze 10" xfId="23461" hidden="1" xr:uid="{00000000-0005-0000-0000-0000B6190000}"/>
    <cellStyle name="Hiperłącze 10" xfId="15286" hidden="1" xr:uid="{00000000-0005-0000-0000-00003C160000}"/>
    <cellStyle name="Hiperłącze 10" xfId="29520" hidden="1" xr:uid="{00000000-0005-0000-0000-0000B71C0000}"/>
    <cellStyle name="Hiperłącze 10" xfId="17096" hidden="1" xr:uid="{00000000-0005-0000-0000-0000C8160000}"/>
    <cellStyle name="Hiperłącze 10" xfId="26161" hidden="1" xr:uid="{00000000-0005-0000-0000-0000EA1A0000}"/>
    <cellStyle name="Hiperłącze 10" xfId="25664" hidden="1" xr:uid="{00000000-0005-0000-0000-0000B41A0000}"/>
    <cellStyle name="Hiperłącze 10" xfId="36292" hidden="1" xr:uid="{00000000-0005-0000-0000-0000B91F0000}"/>
    <cellStyle name="Hiperłącze 10" xfId="41872" hidden="1" xr:uid="{00000000-0005-0000-0000-000053220000}"/>
    <cellStyle name="Hiperłącze 10" xfId="42882" hidden="1" xr:uid="{00000000-0005-0000-0000-0000CB220000}"/>
    <cellStyle name="Hiperłącze 10" xfId="30848" hidden="1" xr:uid="{00000000-0005-0000-0000-0000081D0000}"/>
    <cellStyle name="Hiperłącze 10" xfId="19945" hidden="1" xr:uid="{00000000-0005-0000-0000-000030180000}"/>
    <cellStyle name="Hiperłącze 10" xfId="13125" hidden="1" xr:uid="{00000000-0005-0000-0000-000012150000}"/>
    <cellStyle name="Hiperłącze 10" xfId="27528" hidden="1" xr:uid="{00000000-0005-0000-0000-0000D31B0000}"/>
    <cellStyle name="Hiperłącze 10" xfId="17123" hidden="1" xr:uid="{00000000-0005-0000-0000-0000CD160000}"/>
    <cellStyle name="Hiperłącze 10" xfId="40669" hidden="1" xr:uid="{00000000-0005-0000-0000-0000B5210000}"/>
    <cellStyle name="Hiperłącze 10" xfId="13806" hidden="1" xr:uid="{00000000-0005-0000-0000-0000C2150000}"/>
    <cellStyle name="Hiperłącze 10" xfId="23350" hidden="1" xr:uid="{00000000-0005-0000-0000-0000A6190000}"/>
    <cellStyle name="Hiperłącze 10" xfId="29160" hidden="1" xr:uid="{00000000-0005-0000-0000-00008D1C0000}"/>
    <cellStyle name="Hiperłącze 10" xfId="46890" hidden="1" xr:uid="{00000000-0005-0000-0000-000081240000}"/>
    <cellStyle name="Hiperłącze 10" xfId="32137" hidden="1" xr:uid="{00000000-0005-0000-0000-0000AB1D0000}"/>
    <cellStyle name="Hiperłącze 10" xfId="26737" hidden="1" xr:uid="{00000000-0005-0000-0000-0000431B0000}"/>
    <cellStyle name="Hiperłącze 10" xfId="46935" hidden="1" xr:uid="{00000000-0005-0000-0000-0000B0240000}"/>
    <cellStyle name="Hiperłącze 10" xfId="11671" hidden="1" xr:uid="{00000000-0005-0000-0000-0000E1140000}"/>
    <cellStyle name="Hiperłącze 10" xfId="41336" hidden="1" xr:uid="{00000000-0005-0000-0000-0000E1210000}"/>
    <cellStyle name="Hiperłącze 10" xfId="22795" hidden="1" xr:uid="{00000000-0005-0000-0000-0000C7190000}"/>
    <cellStyle name="Hiperłącze 10" xfId="44063" hidden="1" xr:uid="{00000000-0005-0000-0000-000015230000}"/>
    <cellStyle name="Hiperłącze 10" xfId="30757" hidden="1" xr:uid="{00000000-0005-0000-0000-0000031D0000}"/>
    <cellStyle name="Hiperłącze 10" xfId="20796" hidden="1" xr:uid="{00000000-0005-0000-0000-0000FA190000}"/>
    <cellStyle name="Hiperłącze 10" xfId="19340" hidden="1" xr:uid="{00000000-0005-0000-0000-000055180000}"/>
    <cellStyle name="Hiperłącze 10" xfId="43772" hidden="1" xr:uid="{00000000-0005-0000-0000-0000F8220000}"/>
    <cellStyle name="Hiperłącze 10" xfId="43955" hidden="1" xr:uid="{00000000-0005-0000-0000-000009230000}"/>
    <cellStyle name="Hiperłącze 10" xfId="13473" hidden="1" xr:uid="{00000000-0005-0000-0000-000037150000}"/>
    <cellStyle name="Hiperłącze 10" xfId="23440" hidden="1" xr:uid="{00000000-0005-0000-0000-0000B0190000}"/>
    <cellStyle name="Hiperłącze 10" xfId="41225" hidden="1" xr:uid="{00000000-0005-0000-0000-0000D1210000}"/>
    <cellStyle name="Hiperłącze 10" xfId="23068" hidden="1" xr:uid="{00000000-0005-0000-0000-0000D4190000}"/>
    <cellStyle name="Hiperłącze 10" xfId="20570" hidden="1" xr:uid="{00000000-0005-0000-0000-0000021A0000}"/>
    <cellStyle name="Hiperłącze 10" xfId="18576" hidden="1" xr:uid="{00000000-0005-0000-0000-0000C6170000}"/>
    <cellStyle name="Hiperłącze 10" xfId="17743" hidden="1" xr:uid="{00000000-0005-0000-0000-00002A170000}"/>
    <cellStyle name="Hiperłącze 10" xfId="38049" hidden="1" xr:uid="{00000000-0005-0000-0000-000071200000}"/>
    <cellStyle name="Hiperłącze 10" xfId="31238" hidden="1" xr:uid="{00000000-0005-0000-0000-0000561D0000}"/>
    <cellStyle name="Hiperłącze 10" xfId="25401" hidden="1" xr:uid="{00000000-0005-0000-0000-00006B1B0000}"/>
    <cellStyle name="Hiperłącze 10" xfId="30455" hidden="1" xr:uid="{00000000-0005-0000-0000-0000DF1C0000}"/>
    <cellStyle name="Hiperłącze 10" xfId="23939" hidden="1" xr:uid="{00000000-0005-0000-0000-00006B1A0000}"/>
    <cellStyle name="Hiperłącze 10" xfId="17505" hidden="1" xr:uid="{00000000-0005-0000-0000-00000C170000}"/>
    <cellStyle name="Hiperłącze 10" xfId="27693" hidden="1" xr:uid="{00000000-0005-0000-0000-00009F1B0000}"/>
    <cellStyle name="Hiperłącze 10" xfId="43254" hidden="1" xr:uid="{00000000-0005-0000-0000-00005C230000}"/>
    <cellStyle name="Hiperłącze 10" xfId="23141" hidden="1" xr:uid="{00000000-0005-0000-0000-000096190000}"/>
    <cellStyle name="Hiperłącze 10" xfId="14144" hidden="1" xr:uid="{00000000-0005-0000-0000-000077150000}"/>
    <cellStyle name="Hiperłącze 10" xfId="17562" hidden="1" xr:uid="{00000000-0005-0000-0000-00001A170000}"/>
    <cellStyle name="Hiperłącze 10" xfId="25914" hidden="1" xr:uid="{00000000-0005-0000-0000-0000C81A0000}"/>
    <cellStyle name="Hiperłącze 10" xfId="15695" hidden="1" xr:uid="{00000000-0005-0000-0000-00006E160000}"/>
    <cellStyle name="Hiperłącze 10" xfId="13044" hidden="1" xr:uid="{00000000-0005-0000-0000-000009150000}"/>
    <cellStyle name="Hiperłącze 10" xfId="18064" hidden="1" xr:uid="{00000000-0005-0000-0000-00006A170000}"/>
    <cellStyle name="Hiperłącze 10" xfId="45364" hidden="1" xr:uid="{00000000-0005-0000-0000-0000D3230000}"/>
    <cellStyle name="Hiperłącze 10" xfId="14091" hidden="1" xr:uid="{00000000-0005-0000-0000-000076150000}"/>
    <cellStyle name="Hiperłącze 10" xfId="45874" hidden="1" xr:uid="{00000000-0005-0000-0000-0000EF230000}"/>
    <cellStyle name="Hiperłącze 10" xfId="28559" hidden="1" xr:uid="{00000000-0005-0000-0000-0000631C0000}"/>
    <cellStyle name="Hiperłącze 10" xfId="34060" hidden="1" xr:uid="{00000000-0005-0000-0000-0000C41E0000}"/>
    <cellStyle name="Hiperłącze 10" xfId="30195" hidden="1" xr:uid="{00000000-0005-0000-0000-0000C71C0000}"/>
    <cellStyle name="Hiperłącze 10" xfId="14932" hidden="1" xr:uid="{00000000-0005-0000-0000-000041160000}"/>
    <cellStyle name="Hiperłącze 10" xfId="20817" hidden="1" xr:uid="{00000000-0005-0000-0000-0000F7190000}"/>
    <cellStyle name="Hiperłącze 10" xfId="43367" hidden="1" xr:uid="{00000000-0005-0000-0000-00004B240000}"/>
    <cellStyle name="Hiperłącze 10" xfId="37889" hidden="1" xr:uid="{00000000-0005-0000-0000-000090200000}"/>
    <cellStyle name="Hiperłącze 10" xfId="35289" hidden="1" xr:uid="{00000000-0005-0000-0000-0000141F0000}"/>
    <cellStyle name="Hiperłącze 10" xfId="26290" hidden="1" xr:uid="{00000000-0005-0000-0000-0000FD1A0000}"/>
    <cellStyle name="Hiperłącze 10" xfId="13221" hidden="1" xr:uid="{00000000-0005-0000-0000-00001E150000}"/>
    <cellStyle name="Hiperłącze 10" xfId="32156" hidden="1" xr:uid="{00000000-0005-0000-0000-0000AD1D0000}"/>
    <cellStyle name="Hiperłącze 10" xfId="12579" hidden="1" xr:uid="{00000000-0005-0000-0000-0000B9140000}"/>
    <cellStyle name="Hiperłącze 10" xfId="16802" hidden="1" xr:uid="{00000000-0005-0000-0000-0000A6160000}"/>
    <cellStyle name="Hiperłącze 10" xfId="40063" hidden="1" xr:uid="{00000000-0005-0000-0000-000059210000}"/>
    <cellStyle name="Hiperłącze 10" xfId="46205" hidden="1" xr:uid="{00000000-0005-0000-0000-000053240000}"/>
    <cellStyle name="Hiperłącze 10" xfId="27064" hidden="1" xr:uid="{00000000-0005-0000-0000-0000641B0000}"/>
    <cellStyle name="Hiperłącze 10" xfId="45756" hidden="1" xr:uid="{00000000-0005-0000-0000-0000E6230000}"/>
    <cellStyle name="Hiperłącze 10" xfId="34925" hidden="1" xr:uid="{00000000-0005-0000-0000-0000ED1E0000}"/>
    <cellStyle name="Hiperłącze 10" xfId="12457" hidden="1" xr:uid="{00000000-0005-0000-0000-0000A8140000}"/>
    <cellStyle name="Hiperłącze 10" xfId="33814" hidden="1" xr:uid="{00000000-0005-0000-0000-0000B11E0000}"/>
    <cellStyle name="Hiperłącze 10" xfId="22856" hidden="1" xr:uid="{00000000-0005-0000-0000-0000E6190000}"/>
    <cellStyle name="Hiperłącze 10" xfId="21436" hidden="1" xr:uid="{00000000-0005-0000-0000-0000C2180000}"/>
    <cellStyle name="Hiperłącze 10" xfId="31283" hidden="1" xr:uid="{00000000-0005-0000-0000-0000541D0000}"/>
    <cellStyle name="Hiperłącze 10" xfId="38112" hidden="1" xr:uid="{00000000-0005-0000-0000-000073200000}"/>
    <cellStyle name="Hiperłącze 10" xfId="12367" hidden="1" xr:uid="{00000000-0005-0000-0000-0000A0140000}"/>
    <cellStyle name="Hiperłącze 10" xfId="31679" hidden="1" xr:uid="{00000000-0005-0000-0000-00009B1D0000}"/>
    <cellStyle name="Hiperłącze 10" xfId="14697" hidden="1" xr:uid="{00000000-0005-0000-0000-0000FA150000}"/>
    <cellStyle name="Hiperłącze 10" xfId="32290" hidden="1" xr:uid="{00000000-0005-0000-0000-0000C11D0000}"/>
    <cellStyle name="Hiperłącze 10" xfId="19055" hidden="1" xr:uid="{00000000-0005-0000-0000-0000D8170000}"/>
    <cellStyle name="Hiperłącze 10" xfId="31849" hidden="1" xr:uid="{00000000-0005-0000-0000-0000DF1D0000}"/>
    <cellStyle name="Hiperłącze 10" xfId="24384" hidden="1" xr:uid="{00000000-0005-0000-0000-00003A1A0000}"/>
    <cellStyle name="Hiperłącze 10" xfId="20703" hidden="1" xr:uid="{00000000-0005-0000-0000-000003190000}"/>
    <cellStyle name="Hiperłącze 10" xfId="30420" hidden="1" xr:uid="{00000000-0005-0000-0000-0000DB1C0000}"/>
    <cellStyle name="Hiperłącze 10" xfId="37000" hidden="1" xr:uid="{00000000-0005-0000-0000-0000DF1F0000}"/>
    <cellStyle name="Hiperłącze 10" xfId="34645" hidden="1" xr:uid="{00000000-0005-0000-0000-0000CE1E0000}"/>
    <cellStyle name="Hiperłącze 10" xfId="27495" hidden="1" xr:uid="{00000000-0005-0000-0000-0000DA1B0000}"/>
    <cellStyle name="Hiperłącze 10" xfId="15003" hidden="1" xr:uid="{00000000-0005-0000-0000-000036160000}"/>
    <cellStyle name="Hiperłącze 10" xfId="44710" hidden="1" xr:uid="{00000000-0005-0000-0000-000079230000}"/>
    <cellStyle name="Hiperłącze 10" xfId="35210" hidden="1" xr:uid="{00000000-0005-0000-0000-00000E1F0000}"/>
    <cellStyle name="Hiperłącze 10" xfId="16214" hidden="1" xr:uid="{00000000-0005-0000-0000-0000EC160000}"/>
    <cellStyle name="Hiperłącze 10" xfId="30588" hidden="1" xr:uid="{00000000-0005-0000-0000-0000EE1C0000}"/>
    <cellStyle name="Hiperłącze 10" xfId="41278" hidden="1" xr:uid="{00000000-0005-0000-0000-0000D4210000}"/>
    <cellStyle name="Hiperłącze 10" xfId="30797" hidden="1" xr:uid="{00000000-0005-0000-0000-0000091D0000}"/>
    <cellStyle name="Hiperłącze 10" xfId="23681" hidden="1" xr:uid="{00000000-0005-0000-0000-0000081A0000}"/>
    <cellStyle name="Hiperłącze 10" xfId="20740" hidden="1" xr:uid="{00000000-0005-0000-0000-0000FC180000}"/>
    <cellStyle name="Hiperłącze 10" xfId="35699" hidden="1" xr:uid="{00000000-0005-0000-0000-0000541F0000}"/>
    <cellStyle name="Hiperłącze 10" xfId="34600" hidden="1" xr:uid="{00000000-0005-0000-0000-0000A11F0000}"/>
    <cellStyle name="Hiperłącze 10" xfId="43454" hidden="1" xr:uid="{00000000-0005-0000-0000-000045240000}"/>
    <cellStyle name="Hiperłącze 10" xfId="29938" hidden="1" xr:uid="{00000000-0005-0000-0000-00007D1D0000}"/>
    <cellStyle name="Hiperłącze 10" xfId="42837" hidden="1" xr:uid="{00000000-0005-0000-0000-0000CE220000}"/>
    <cellStyle name="Hiperłącze 10" xfId="34649" hidden="1" xr:uid="{00000000-0005-0000-0000-0000D21E0000}"/>
    <cellStyle name="Hiperłącze 10" xfId="21391" hidden="1" xr:uid="{00000000-0005-0000-0000-0000B8180000}"/>
    <cellStyle name="Hiperłącze 10" xfId="22615" hidden="1" xr:uid="{00000000-0005-0000-0000-00007D190000}"/>
    <cellStyle name="Hiperłącze 10" xfId="23301" hidden="1" xr:uid="{00000000-0005-0000-0000-0000BE190000}"/>
    <cellStyle name="Hiperłącze 10" xfId="21694" hidden="1" xr:uid="{00000000-0005-0000-0000-0000DC180000}"/>
    <cellStyle name="Hiperłącze 10" xfId="42002" hidden="1" xr:uid="{00000000-0005-0000-0000-0000AF220000}"/>
    <cellStyle name="Hiperłącze 10" xfId="18824" hidden="1" xr:uid="{00000000-0005-0000-0000-000096170000}"/>
    <cellStyle name="Hiperłącze 10" xfId="18511" hidden="1" xr:uid="{00000000-0005-0000-0000-0000B2170000}"/>
    <cellStyle name="Hiperłącze 10" xfId="41050" hidden="1" xr:uid="{00000000-0005-0000-0000-000012220000}"/>
    <cellStyle name="Hiperłącze 10" xfId="41764" hidden="1" xr:uid="{00000000-0005-0000-0000-000047220000}"/>
    <cellStyle name="Hiperłącze 10" xfId="40361" hidden="1" xr:uid="{00000000-0005-0000-0000-00007A210000}"/>
    <cellStyle name="Hiperłącze 10" xfId="14761" hidden="1" xr:uid="{00000000-0005-0000-0000-00003B160000}"/>
    <cellStyle name="Hiperłącze 10" xfId="45313" hidden="1" xr:uid="{00000000-0005-0000-0000-0000D6230000}"/>
    <cellStyle name="Hiperłącze 10" xfId="11660" hidden="1" xr:uid="{00000000-0005-0000-0000-0000E5140000}"/>
    <cellStyle name="Hiperłącze 10" xfId="26416" hidden="1" xr:uid="{00000000-0005-0000-0000-0000071B0000}"/>
    <cellStyle name="Hiperłącze 10" xfId="44516" hidden="1" xr:uid="{00000000-0005-0000-0000-000043230000}"/>
    <cellStyle name="Hiperłącze 10" xfId="23133" hidden="1" xr:uid="{00000000-0005-0000-0000-000091190000}"/>
    <cellStyle name="Hiperłącze 10" xfId="12376" hidden="1" xr:uid="{00000000-0005-0000-0000-0000A1140000}"/>
    <cellStyle name="Hiperłącze 10" xfId="30893" hidden="1" xr:uid="{00000000-0005-0000-0000-0000121D0000}"/>
    <cellStyle name="Hiperłącze 10" xfId="46261" hidden="1" xr:uid="{00000000-0005-0000-0000-00005D240000}"/>
    <cellStyle name="Hiperłącze 10" xfId="36671" hidden="1" xr:uid="{00000000-0005-0000-0000-000006200000}"/>
    <cellStyle name="Hiperłącze 10" xfId="17104" hidden="1" xr:uid="{00000000-0005-0000-0000-0000C9160000}"/>
    <cellStyle name="Hiperłącze 10" xfId="12760" hidden="1" xr:uid="{00000000-0005-0000-0000-0000CC140000}"/>
    <cellStyle name="Hiperłącze 10" xfId="37277" hidden="1" xr:uid="{00000000-0005-0000-0000-000040200000}"/>
    <cellStyle name="Hiperłącze 10" xfId="23331" hidden="1" xr:uid="{00000000-0005-0000-0000-0000A4190000}"/>
    <cellStyle name="Hiperłącze 10" xfId="36900" hidden="1" xr:uid="{00000000-0005-0000-0000-0000D41F0000}"/>
    <cellStyle name="Hiperłącze 10" xfId="18496" hidden="1" xr:uid="{00000000-0005-0000-0000-0000B6170000}"/>
    <cellStyle name="Hiperłącze 10" xfId="34900" hidden="1" xr:uid="{00000000-0005-0000-0000-0000EA1E0000}"/>
    <cellStyle name="Hiperłącze 10" xfId="21971" hidden="1" xr:uid="{00000000-0005-0000-0000-000019190000}"/>
    <cellStyle name="Hiperłącze 10" xfId="47086" hidden="1" xr:uid="{00000000-0005-0000-0000-000090240000}"/>
    <cellStyle name="Hiperłącze 10" xfId="44253" hidden="1" xr:uid="{00000000-0005-0000-0000-00002A230000}"/>
    <cellStyle name="Hiperłącze 10" xfId="34000" hidden="1" xr:uid="{00000000-0005-0000-0000-0000C61E0000}"/>
    <cellStyle name="Hiperłącze 10" xfId="18432" hidden="1" xr:uid="{00000000-0005-0000-0000-0000C2170000}"/>
    <cellStyle name="Hiperłącze 10" xfId="19726" hidden="1" xr:uid="{00000000-0005-0000-0000-00001E180000}"/>
    <cellStyle name="Hiperłącze 10" xfId="24510" hidden="1" xr:uid="{00000000-0005-0000-0000-00004A1A0000}"/>
    <cellStyle name="Hiperłącze 10" xfId="20697" hidden="1" xr:uid="{00000000-0005-0000-0000-0000FF180000}"/>
    <cellStyle name="Hiperłącze 10" xfId="29456" hidden="1" xr:uid="{00000000-0005-0000-0000-0000B01C0000}"/>
    <cellStyle name="Hiperłącze 10" xfId="18914" hidden="1" xr:uid="{00000000-0005-0000-0000-0000A0170000}"/>
    <cellStyle name="Hiperłącze 10" xfId="43486" hidden="1" xr:uid="{00000000-0005-0000-0000-0000C1240000}"/>
    <cellStyle name="Hiperłącze 10" xfId="47017" hidden="1" xr:uid="{00000000-0005-0000-0000-00008E240000}"/>
    <cellStyle name="Hiperłącze 10" xfId="20396" hidden="1" xr:uid="{00000000-0005-0000-0000-000088180000}"/>
    <cellStyle name="Hiperłącze 10" xfId="26678" hidden="1" xr:uid="{00000000-0005-0000-0000-00003C1B0000}"/>
    <cellStyle name="Hiperłącze 10" xfId="39730" hidden="1" xr:uid="{00000000-0005-0000-0000-00001A210000}"/>
    <cellStyle name="Hiperłącze 10" xfId="40054" hidden="1" xr:uid="{00000000-0005-0000-0000-00005A210000}"/>
    <cellStyle name="Hiperłącze 10" xfId="21048" hidden="1" xr:uid="{00000000-0005-0000-0000-00009B180000}"/>
    <cellStyle name="Hiperłącze 10" xfId="46905" hidden="1" xr:uid="{00000000-0005-0000-0000-00007F240000}"/>
    <cellStyle name="Hiperłącze 10" xfId="15965" hidden="1" xr:uid="{00000000-0005-0000-0000-000084160000}"/>
    <cellStyle name="Hiperłącze 10" xfId="12954" hidden="1" xr:uid="{00000000-0005-0000-0000-0000FB140000}"/>
    <cellStyle name="Hiperłącze 10" xfId="31416" hidden="1" xr:uid="{00000000-0005-0000-0000-0000661D0000}"/>
    <cellStyle name="Hiperłącze 10" xfId="21022" hidden="1" xr:uid="{00000000-0005-0000-0000-00006A190000}"/>
    <cellStyle name="Hiperłącze 10" xfId="16510" hidden="1" xr:uid="{00000000-0005-0000-0000-000060170000}"/>
    <cellStyle name="Hiperłącze 10" xfId="23639" hidden="1" xr:uid="{00000000-0005-0000-0000-00000E1A0000}"/>
    <cellStyle name="Hiperłącze 10" xfId="18417" hidden="1" xr:uid="{00000000-0005-0000-0000-0000BF170000}"/>
    <cellStyle name="Hiperłącze 10" xfId="13382" hidden="1" xr:uid="{00000000-0005-0000-0000-000028150000}"/>
    <cellStyle name="Hiperłącze 10" xfId="34878" hidden="1" xr:uid="{00000000-0005-0000-0000-0000E41E0000}"/>
    <cellStyle name="Hiperłącze 10" xfId="17138" hidden="1" xr:uid="{00000000-0005-0000-0000-0000D1160000}"/>
    <cellStyle name="Hiperłącze 10" xfId="18748" hidden="1" xr:uid="{00000000-0005-0000-0000-00008C170000}"/>
    <cellStyle name="Hiperłącze 10" xfId="40971" hidden="1" xr:uid="{00000000-0005-0000-0000-00001F220000}"/>
    <cellStyle name="Hiperłącze 10" xfId="40927" hidden="1" xr:uid="{00000000-0005-0000-0000-000015220000}"/>
    <cellStyle name="Hiperłącze 10" xfId="39771" hidden="1" xr:uid="{00000000-0005-0000-0000-00001F210000}"/>
    <cellStyle name="Hiperłącze 10" xfId="32264" hidden="1" xr:uid="{00000000-0005-0000-0000-0000BA1D0000}"/>
    <cellStyle name="Hiperłącze 10" xfId="36557" hidden="1" xr:uid="{00000000-0005-0000-0000-0000F81F0000}"/>
    <cellStyle name="Hiperłącze 10" xfId="20901" hidden="1" xr:uid="{00000000-0005-0000-0000-000062190000}"/>
    <cellStyle name="Hiperłącze 10" xfId="39939" hidden="1" xr:uid="{00000000-0005-0000-0000-000032210000}"/>
    <cellStyle name="Hiperłącze 10" xfId="39392" hidden="1" xr:uid="{00000000-0005-0000-0000-0000F3200000}"/>
    <cellStyle name="Hiperłącze 10" xfId="11534" hidden="1" xr:uid="{00000000-0005-0000-0000-0000CE150000}"/>
    <cellStyle name="Hiperłącze 10" xfId="32248" hidden="1" xr:uid="{00000000-0005-0000-0000-0000B81D0000}"/>
    <cellStyle name="Hiperłącze 10" xfId="21340" hidden="1" xr:uid="{00000000-0005-0000-0000-0000B9180000}"/>
    <cellStyle name="Hiperłącze 10" xfId="36520" hidden="1" xr:uid="{00000000-0005-0000-0000-000001200000}"/>
    <cellStyle name="Hiperłącze 10" xfId="42627" hidden="1" xr:uid="{00000000-0005-0000-0000-000087220000}"/>
    <cellStyle name="Hiperłącze 10" xfId="28027" hidden="1" xr:uid="{00000000-0005-0000-0000-0000C71B0000}"/>
    <cellStyle name="Hiperłącze 10" xfId="12751" hidden="1" xr:uid="{00000000-0005-0000-0000-0000C8140000}"/>
    <cellStyle name="Hiperłącze 10" xfId="37821" hidden="1" xr:uid="{00000000-0005-0000-0000-00005E200000}"/>
    <cellStyle name="Hiperłącze 10" xfId="44948" hidden="1" xr:uid="{00000000-0005-0000-0000-000090230000}"/>
    <cellStyle name="Hiperłącze 10" xfId="36922" hidden="1" xr:uid="{00000000-0005-0000-0000-0000DA1F0000}"/>
    <cellStyle name="Hiperłącze 10" xfId="32368" hidden="1" xr:uid="{00000000-0005-0000-0000-0000C31D0000}"/>
    <cellStyle name="Hiperłącze 10" xfId="35911" hidden="1" xr:uid="{00000000-0005-0000-0000-0000731F0000}"/>
    <cellStyle name="Hiperłącze 10" xfId="14160" hidden="1" xr:uid="{00000000-0005-0000-0000-000079150000}"/>
    <cellStyle name="Hiperłącze 10" xfId="46353" hidden="1" xr:uid="{00000000-0005-0000-0000-000065240000}"/>
    <cellStyle name="Hiperłącze 10" xfId="24053" hidden="1" xr:uid="{00000000-0005-0000-0000-0000561A0000}"/>
    <cellStyle name="Hiperłącze 10" xfId="16554" hidden="1" xr:uid="{00000000-0005-0000-0000-000092160000}"/>
    <cellStyle name="Hiperłącze 10" xfId="22269" hidden="1" xr:uid="{00000000-0005-0000-0000-00003A190000}"/>
    <cellStyle name="Hiperłącze 10" xfId="17080" hidden="1" xr:uid="{00000000-0005-0000-0000-0000C4160000}"/>
    <cellStyle name="Hiperłącze 10" xfId="16695" hidden="1" xr:uid="{00000000-0005-0000-0000-00009B160000}"/>
    <cellStyle name="Hiperłącze 10" xfId="41532" hidden="1" xr:uid="{00000000-0005-0000-0000-0000F0210000}"/>
    <cellStyle name="Hiperłącze 10" xfId="17688" hidden="1" xr:uid="{00000000-0005-0000-0000-000023170000}"/>
    <cellStyle name="Hiperłącze 10" xfId="36739" hidden="1" xr:uid="{00000000-0005-0000-0000-0000BF1F0000}"/>
    <cellStyle name="Hiperłącze 10" xfId="33382" hidden="1" xr:uid="{00000000-0005-0000-0000-00007C1E0000}"/>
    <cellStyle name="Hiperłącze 10" xfId="17791" hidden="1" xr:uid="{00000000-0005-0000-0000-00002B170000}"/>
    <cellStyle name="Hiperłącze 10" xfId="13998" hidden="1" xr:uid="{00000000-0005-0000-0000-00009D150000}"/>
    <cellStyle name="Hiperłącze 10" xfId="17544" hidden="1" xr:uid="{00000000-0005-0000-0000-000016170000}"/>
    <cellStyle name="Hiperłącze 10" xfId="34124" hidden="1" xr:uid="{00000000-0005-0000-0000-0000361F0000}"/>
    <cellStyle name="Hiperłącze 10" xfId="45968" hidden="1" xr:uid="{00000000-0005-0000-0000-0000FA230000}"/>
    <cellStyle name="Hiperłącze 10" xfId="44770" hidden="1" xr:uid="{00000000-0005-0000-0000-00007C230000}"/>
    <cellStyle name="Hiperłącze 10" xfId="45523" hidden="1" xr:uid="{00000000-0005-0000-0000-00002B240000}"/>
    <cellStyle name="Hiperłącze 10" xfId="41321" hidden="1" xr:uid="{00000000-0005-0000-0000-0000DD210000}"/>
    <cellStyle name="Hiperłącze 10" xfId="30995" hidden="1" xr:uid="{00000000-0005-0000-0000-0000351D0000}"/>
    <cellStyle name="Hiperłącze 10" xfId="36310" hidden="1" xr:uid="{00000000-0005-0000-0000-0000B71F0000}"/>
    <cellStyle name="Hiperłącze 10" xfId="23297" hidden="1" xr:uid="{00000000-0005-0000-0000-0000DD190000}"/>
    <cellStyle name="Hiperłącze 10" xfId="42916" hidden="1" xr:uid="{00000000-0005-0000-0000-0000D4220000}"/>
    <cellStyle name="Hiperłącze 10" xfId="17115" hidden="1" xr:uid="{00000000-0005-0000-0000-0000CE160000}"/>
    <cellStyle name="Hiperłącze 10" xfId="26370" hidden="1" xr:uid="{00000000-0005-0000-0000-0000021B0000}"/>
    <cellStyle name="Hiperłącze 10" xfId="33365" hidden="1" xr:uid="{00000000-0005-0000-0000-00009A1E0000}"/>
    <cellStyle name="Hiperłącze 10" xfId="13851" hidden="1" xr:uid="{00000000-0005-0000-0000-0000B7150000}"/>
    <cellStyle name="Hiperłącze 10" xfId="47132" hidden="1" xr:uid="{00000000-0005-0000-0000-000099240000}"/>
    <cellStyle name="Hiperłącze 10" xfId="29677" hidden="1" xr:uid="{00000000-0005-0000-0000-0000301D0000}"/>
    <cellStyle name="Hiperłącze 10" xfId="39660" hidden="1" xr:uid="{00000000-0005-0000-0000-000015210000}"/>
    <cellStyle name="Hiperłącze 10" xfId="32477" hidden="1" xr:uid="{00000000-0005-0000-0000-0000CF1D0000}"/>
    <cellStyle name="Hiperłącze 10" xfId="16007" hidden="1" xr:uid="{00000000-0005-0000-0000-0000F9160000}"/>
    <cellStyle name="Hiperłącze 10" xfId="25311" hidden="1" xr:uid="{00000000-0005-0000-0000-0000111C0000}"/>
    <cellStyle name="Hiperłącze 10" xfId="26803" hidden="1" xr:uid="{00000000-0005-0000-0000-00004D1B0000}"/>
    <cellStyle name="Hiperłącze 10" xfId="32576" hidden="1" xr:uid="{00000000-0005-0000-0000-0000D81D0000}"/>
    <cellStyle name="Hiperłącze 10" xfId="21103" hidden="1" xr:uid="{00000000-0005-0000-0000-0000A5180000}"/>
    <cellStyle name="Hiperłącze 10" xfId="20892" hidden="1" xr:uid="{00000000-0005-0000-0000-00005D190000}"/>
    <cellStyle name="Hiperłącze 10" xfId="46840" hidden="1" xr:uid="{00000000-0005-0000-0000-000077240000}"/>
    <cellStyle name="Hiperłącze 10" xfId="40256" hidden="1" xr:uid="{00000000-0005-0000-0000-00006D210000}"/>
    <cellStyle name="Hiperłącze 10" xfId="45543" hidden="1" xr:uid="{00000000-0005-0000-0000-00002E240000}"/>
    <cellStyle name="Hiperłącze 10" xfId="12532" hidden="1" xr:uid="{00000000-0005-0000-0000-0000B3140000}"/>
    <cellStyle name="Hiperłącze 10" xfId="25854" hidden="1" xr:uid="{00000000-0005-0000-0000-0000CA1A0000}"/>
    <cellStyle name="Hiperłącze 10" xfId="33943" hidden="1" xr:uid="{00000000-0005-0000-0000-0000B71E0000}"/>
    <cellStyle name="Hiperłącze 10" xfId="23590" hidden="1" xr:uid="{00000000-0005-0000-0000-0000031A0000}"/>
    <cellStyle name="Hiperłącze 10" xfId="45441" hidden="1" xr:uid="{00000000-0005-0000-0000-000023240000}"/>
    <cellStyle name="Hiperłącze 10" xfId="36874" hidden="1" xr:uid="{00000000-0005-0000-0000-0000FC1F0000}"/>
    <cellStyle name="Hiperłącze 10" xfId="12098" hidden="1" xr:uid="{00000000-0005-0000-0000-000087140000}"/>
    <cellStyle name="Hiperłącze 10" xfId="14939" hidden="1" xr:uid="{00000000-0005-0000-0000-000042160000}"/>
    <cellStyle name="Hiperłącze 10" xfId="15083" hidden="1" xr:uid="{00000000-0005-0000-0000-000046160000}"/>
    <cellStyle name="Hiperłącze 10" xfId="24628" hidden="1" xr:uid="{00000000-0005-0000-0000-00007C1A0000}"/>
    <cellStyle name="Hiperłącze 10" xfId="44474" hidden="1" xr:uid="{00000000-0005-0000-0000-000045230000}"/>
    <cellStyle name="Hiperłącze 10" xfId="11612" hidden="1" xr:uid="{00000000-0005-0000-0000-0000EE140000}"/>
    <cellStyle name="Hiperłącze 10" xfId="22608" hidden="1" xr:uid="{00000000-0005-0000-0000-00007E190000}"/>
    <cellStyle name="Hiperłącze 10" xfId="44213" hidden="1" xr:uid="{00000000-0005-0000-0000-000020230000}"/>
    <cellStyle name="Hiperłącze 10" xfId="19604" hidden="1" xr:uid="{00000000-0005-0000-0000-00000C180000}"/>
    <cellStyle name="Hiperłącze 10" xfId="42907" hidden="1" xr:uid="{00000000-0005-0000-0000-0000D3220000}"/>
    <cellStyle name="Hiperłącze 10" xfId="13266" hidden="1" xr:uid="{00000000-0005-0000-0000-00001B150000}"/>
    <cellStyle name="Hiperłącze 10" xfId="19011" hidden="1" xr:uid="{00000000-0005-0000-0000-0000D9170000}"/>
    <cellStyle name="Hiperłącze 10" xfId="39151" hidden="1" xr:uid="{00000000-0005-0000-0000-00002F220000}"/>
    <cellStyle name="Hiperłącze 10" xfId="22541" hidden="1" xr:uid="{00000000-0005-0000-0000-000054190000}"/>
    <cellStyle name="Hiperłącze 10" xfId="21011" hidden="1" xr:uid="{00000000-0005-0000-0000-000063190000}"/>
    <cellStyle name="Hiperłącze 10" xfId="31605" hidden="1" xr:uid="{00000000-0005-0000-0000-0000931D0000}"/>
    <cellStyle name="Hiperłącze 10" xfId="34745" hidden="1" xr:uid="{00000000-0005-0000-0000-0000DE1E0000}"/>
    <cellStyle name="Hiperłącze 10" xfId="25108" hidden="1" xr:uid="{00000000-0005-0000-0000-0000FE1B0000}"/>
    <cellStyle name="Hiperłącze 10" xfId="16133" hidden="1" xr:uid="{00000000-0005-0000-0000-0000FD160000}"/>
    <cellStyle name="Hiperłącze 10" xfId="10435" hidden="1" xr:uid="{00000000-0005-0000-0000-000061140000}"/>
    <cellStyle name="Hiperłącze 10" xfId="36202" hidden="1" xr:uid="{00000000-0005-0000-0000-0000AB1F0000}"/>
    <cellStyle name="Hiperłącze 10" xfId="42998" hidden="1" xr:uid="{00000000-0005-0000-0000-0000D8220000}"/>
    <cellStyle name="Hiperłącze 10" xfId="22577" hidden="1" xr:uid="{00000000-0005-0000-0000-000075190000}"/>
    <cellStyle name="Hiperłącze 10" xfId="26274" hidden="1" xr:uid="{00000000-0005-0000-0000-0000F91A0000}"/>
    <cellStyle name="Hiperłącze 10" xfId="39023" hidden="1" xr:uid="{00000000-0005-0000-0000-0000A0210000}"/>
    <cellStyle name="Hiperłącze 10" xfId="13775" hidden="1" xr:uid="{00000000-0005-0000-0000-0000B3150000}"/>
    <cellStyle name="Hiperłącze 10" xfId="27633" hidden="1" xr:uid="{00000000-0005-0000-0000-00009D1B0000}"/>
    <cellStyle name="Hiperłącze 10" xfId="20611" hidden="1" xr:uid="{00000000-0005-0000-0000-0000FE190000}"/>
    <cellStyle name="Hiperłącze 10" xfId="37725" hidden="1" xr:uid="{00000000-0005-0000-0000-000052200000}"/>
    <cellStyle name="Hiperłącze 10" xfId="46152" hidden="1" xr:uid="{00000000-0005-0000-0000-000039240000}"/>
    <cellStyle name="Hiperłącze 10" xfId="15596" hidden="1" xr:uid="{00000000-0005-0000-0000-00005E160000}"/>
    <cellStyle name="Hiperłącze 10" xfId="26391" hidden="1" xr:uid="{00000000-0005-0000-0000-00000A1B0000}"/>
    <cellStyle name="Hiperłącze 10" xfId="20477" hidden="1" xr:uid="{00000000-0005-0000-0000-000097180000}"/>
    <cellStyle name="Hiperłącze 10" xfId="46745" hidden="1" xr:uid="{00000000-0005-0000-0000-00006C240000}"/>
    <cellStyle name="Hiperłącze 10" xfId="39698" hidden="1" xr:uid="{00000000-0005-0000-0000-000014210000}"/>
    <cellStyle name="Hiperłącze 10" xfId="11733" hidden="1" xr:uid="{00000000-0005-0000-0000-0000DC150000}"/>
    <cellStyle name="Hiperłącze 10" xfId="23572" hidden="1" xr:uid="{00000000-0005-0000-0000-0000E4190000}"/>
    <cellStyle name="Hiperłącze 10" xfId="20447" hidden="1" xr:uid="{00000000-0005-0000-0000-000095180000}"/>
    <cellStyle name="Hiperłącze 10" xfId="10199" hidden="1" xr:uid="{00000000-0005-0000-0000-00004B140000}"/>
    <cellStyle name="Hiperłącze 10" xfId="25490" hidden="1" xr:uid="{00000000-0005-0000-0000-00007B1B0000}"/>
    <cellStyle name="Hiperłącze 10" xfId="35102" hidden="1" xr:uid="{00000000-0005-0000-0000-0000FD1E0000}"/>
    <cellStyle name="Hiperłącze 10" xfId="30614" hidden="1" xr:uid="{00000000-0005-0000-0000-0000F51C0000}"/>
    <cellStyle name="Hiperłącze 10" xfId="25521" hidden="1" xr:uid="{00000000-0005-0000-0000-0000711B0000}"/>
    <cellStyle name="Hiperłącze 10" xfId="45066" hidden="1" xr:uid="{00000000-0005-0000-0000-00009F230000}"/>
    <cellStyle name="Hiperłącze 10" xfId="36011" hidden="1" xr:uid="{00000000-0005-0000-0000-00007C1F0000}"/>
    <cellStyle name="Hiperłącze 10" xfId="23470" hidden="1" xr:uid="{00000000-0005-0000-0000-0000B5190000}"/>
    <cellStyle name="Hiperłącze 10" xfId="22184" hidden="1" xr:uid="{00000000-0005-0000-0000-000031190000}"/>
    <cellStyle name="Hiperłącze 10" xfId="31397" hidden="1" xr:uid="{00000000-0005-0000-0000-0000641D0000}"/>
    <cellStyle name="Hiperłącze 10" xfId="32043" hidden="1" xr:uid="{00000000-0005-0000-0000-0000E01D0000}"/>
    <cellStyle name="Hiperłącze 10" xfId="24393" hidden="1" xr:uid="{00000000-0005-0000-0000-0000391A0000}"/>
    <cellStyle name="Hiperłącze 10" xfId="32171" hidden="1" xr:uid="{00000000-0005-0000-0000-0000B21D0000}"/>
    <cellStyle name="Hiperłącze 10" xfId="14614" hidden="1" xr:uid="{00000000-0005-0000-0000-0000EB150000}"/>
    <cellStyle name="Hiperłącze 10" xfId="15403" hidden="1" xr:uid="{00000000-0005-0000-0000-00001C160000}"/>
    <cellStyle name="Hiperłącze 10" xfId="47024" hidden="1" xr:uid="{00000000-0005-0000-0000-00008D240000}"/>
    <cellStyle name="Hiperłącze 10" xfId="29932" hidden="1" xr:uid="{00000000-0005-0000-0000-00007C1D0000}"/>
    <cellStyle name="Hiperłącze 10" xfId="38512" hidden="1" xr:uid="{00000000-0005-0000-0000-0000D0200000}"/>
    <cellStyle name="Hiperłącze 10" xfId="26076" hidden="1" xr:uid="{00000000-0005-0000-0000-0000E11A0000}"/>
    <cellStyle name="Hiperłącze 10" xfId="42485" hidden="1" xr:uid="{00000000-0005-0000-0000-000079220000}"/>
    <cellStyle name="Hiperłącze 10" xfId="17064" hidden="1" xr:uid="{00000000-0005-0000-0000-0000BF160000}"/>
    <cellStyle name="Hiperłącze 10" xfId="37159" hidden="1" xr:uid="{00000000-0005-0000-0000-000033200000}"/>
    <cellStyle name="Hiperłącze 10" xfId="27047" hidden="1" xr:uid="{00000000-0005-0000-0000-0000671B0000}"/>
    <cellStyle name="Hiperłącze 10" xfId="44852" hidden="1" xr:uid="{00000000-0005-0000-0000-000084230000}"/>
    <cellStyle name="Hiperłącze 10" xfId="14739" hidden="1" xr:uid="{00000000-0005-0000-0000-0000F4150000}"/>
    <cellStyle name="Hiperłącze 10" xfId="18300" hidden="1" xr:uid="{00000000-0005-0000-0000-0000C3170000}"/>
    <cellStyle name="Hiperłącze 10" xfId="42256" hidden="1" xr:uid="{00000000-0005-0000-0000-000061220000}"/>
    <cellStyle name="Hiperłącze 10" xfId="22325" hidden="1" xr:uid="{00000000-0005-0000-0000-00003C190000}"/>
    <cellStyle name="Hiperłącze 10" xfId="29954" hidden="1" xr:uid="{00000000-0005-0000-0000-0000861D0000}"/>
    <cellStyle name="Hiperłącze 10" xfId="38990" hidden="1" xr:uid="{00000000-0005-0000-0000-00009E210000}"/>
    <cellStyle name="Hiperłącze 10" xfId="20898" hidden="1" xr:uid="{00000000-0005-0000-0000-00005E190000}"/>
    <cellStyle name="Hiperłącze 10" xfId="24297" hidden="1" xr:uid="{00000000-0005-0000-0000-00002B1A0000}"/>
    <cellStyle name="Hiperłącze 10" xfId="20592" hidden="1" xr:uid="{00000000-0005-0000-0000-000068190000}"/>
    <cellStyle name="Hiperłącze 10" xfId="30636" hidden="1" xr:uid="{00000000-0005-0000-0000-0000EF1C0000}"/>
    <cellStyle name="Hiperłącze 10" xfId="23521" hidden="1" xr:uid="{00000000-0005-0000-0000-0000B4190000}"/>
    <cellStyle name="Hiperłącze 10" xfId="39549" hidden="1" xr:uid="{00000000-0005-0000-0000-00000A210000}"/>
    <cellStyle name="Hiperłącze 10" xfId="33718" hidden="1" xr:uid="{00000000-0005-0000-0000-0000A51E0000}"/>
    <cellStyle name="Hiperłącze 10" xfId="16964" hidden="1" xr:uid="{00000000-0005-0000-0000-0000B3160000}"/>
    <cellStyle name="Hiperłącze 10" xfId="42074" hidden="1" xr:uid="{00000000-0005-0000-0000-0000A1220000}"/>
    <cellStyle name="Hiperłącze 10" xfId="13752" hidden="1" xr:uid="{00000000-0005-0000-0000-00009F150000}"/>
    <cellStyle name="Hiperłącze 10" xfId="45464" hidden="1" xr:uid="{00000000-0005-0000-0000-000035240000}"/>
    <cellStyle name="Hiperłącze 10" xfId="40850" hidden="1" xr:uid="{00000000-0005-0000-0000-0000C4210000}"/>
    <cellStyle name="Hiperłącze 10" xfId="31732" hidden="1" xr:uid="{00000000-0005-0000-0000-0000A11D0000}"/>
    <cellStyle name="Hiperłącze 10" xfId="14830" hidden="1" xr:uid="{00000000-0005-0000-0000-000055160000}"/>
    <cellStyle name="Hiperłącze 10" xfId="29657" hidden="1" xr:uid="{00000000-0005-0000-0000-00001E1E0000}"/>
    <cellStyle name="Hiperłącze 10" xfId="41514" hidden="1" xr:uid="{00000000-0005-0000-0000-0000EC210000}"/>
    <cellStyle name="Hiperłącze 10" xfId="24179" hidden="1" xr:uid="{00000000-0005-0000-0000-0000251A0000}"/>
    <cellStyle name="Hiperłącze 10" xfId="20983" hidden="1" xr:uid="{00000000-0005-0000-0000-0000FF190000}"/>
    <cellStyle name="Hiperłącze 10" xfId="46996" hidden="1" xr:uid="{00000000-0005-0000-0000-000086240000}"/>
    <cellStyle name="Hiperłącze 10" xfId="39616" hidden="1" xr:uid="{00000000-0005-0000-0000-00000C210000}"/>
    <cellStyle name="Hiperłącze 10" xfId="13490" hidden="1" xr:uid="{00000000-0005-0000-0000-000034150000}"/>
    <cellStyle name="Hiperłącze 10" xfId="28702" hidden="1" xr:uid="{00000000-0005-0000-0000-0000351C0000}"/>
    <cellStyle name="Hiperłącze 10" xfId="22969" hidden="1" xr:uid="{00000000-0005-0000-0000-0000CE190000}"/>
    <cellStyle name="Hiperłącze 10" xfId="38079" hidden="1" xr:uid="{00000000-0005-0000-0000-00007A200000}"/>
    <cellStyle name="Hiperłącze 10" xfId="41310" hidden="1" xr:uid="{00000000-0005-0000-0000-0000DA210000}"/>
    <cellStyle name="Hiperłącze 10" xfId="32903" hidden="1" xr:uid="{00000000-0005-0000-0000-0000831E0000}"/>
    <cellStyle name="Hiperłącze 10" xfId="15352" hidden="1" xr:uid="{00000000-0005-0000-0000-00001E160000}"/>
    <cellStyle name="Hiperłącze 10" xfId="24480" hidden="1" xr:uid="{00000000-0005-0000-0000-0000411A0000}"/>
    <cellStyle name="Hiperłącze 10" xfId="12769" hidden="1" xr:uid="{00000000-0005-0000-0000-0000CF140000}"/>
    <cellStyle name="Hiperłącze 10" xfId="11884" hidden="1" xr:uid="{00000000-0005-0000-0000-000044150000}"/>
    <cellStyle name="Hiperłącze 10" xfId="25409" hidden="1" xr:uid="{00000000-0005-0000-0000-00006C1B0000}"/>
    <cellStyle name="Hiperłącze 10" xfId="41149" hidden="1" xr:uid="{00000000-0005-0000-0000-0000FB210000}"/>
    <cellStyle name="Hiperłącze 10" xfId="17613" hidden="1" xr:uid="{00000000-0005-0000-0000-000018170000}"/>
    <cellStyle name="Hiperłącze 10" xfId="43399" hidden="1" xr:uid="{00000000-0005-0000-0000-00004C240000}"/>
    <cellStyle name="Hiperłącze 10" xfId="22173" hidden="1" xr:uid="{00000000-0005-0000-0000-00002E190000}"/>
    <cellStyle name="Hiperłącze 10" xfId="44326" hidden="1" xr:uid="{00000000-0005-0000-0000-000033230000}"/>
    <cellStyle name="Hiperłącze 10" xfId="15377" hidden="1" xr:uid="{00000000-0005-0000-0000-00001B160000}"/>
    <cellStyle name="Hiperłącze 10" xfId="13729" hidden="1" xr:uid="{00000000-0005-0000-0000-0000AB150000}"/>
    <cellStyle name="Hiperłącze 10" xfId="14580" hidden="1" xr:uid="{00000000-0005-0000-0000-0000E9150000}"/>
    <cellStyle name="Hiperłącze 10" xfId="43642" hidden="1" xr:uid="{00000000-0005-0000-0000-0000C2230000}"/>
    <cellStyle name="Hiperłącze 10" xfId="39894" hidden="1" xr:uid="{00000000-0005-0000-0000-000028210000}"/>
    <cellStyle name="Hiperłącze 10" xfId="19527" hidden="1" xr:uid="{00000000-0005-0000-0000-000046180000}"/>
    <cellStyle name="Hiperłącze 10" xfId="44985" hidden="1" xr:uid="{00000000-0005-0000-0000-000096230000}"/>
    <cellStyle name="Hiperłącze 10" xfId="16577" hidden="1" xr:uid="{00000000-0005-0000-0000-000095160000}"/>
    <cellStyle name="Hiperłącze 10" xfId="28526" hidden="1" xr:uid="{00000000-0005-0000-0000-00006A1C0000}"/>
    <cellStyle name="Hiperłącze 10" xfId="45301" hidden="1" xr:uid="{00000000-0005-0000-0000-0000D1230000}"/>
    <cellStyle name="Hiperłącze 10" xfId="33012" hidden="1" xr:uid="{00000000-0005-0000-0000-0000891E0000}"/>
    <cellStyle name="Hiperłącze 10" xfId="30710" hidden="1" xr:uid="{00000000-0005-0000-0000-0000011D0000}"/>
    <cellStyle name="Hiperłącze 10" xfId="33756" hidden="1" xr:uid="{00000000-0005-0000-0000-0000A41E0000}"/>
    <cellStyle name="Hiperłącze 10" xfId="44940" hidden="1" xr:uid="{00000000-0005-0000-0000-00008C230000}"/>
    <cellStyle name="Hiperłącze 10" xfId="15439" hidden="1" xr:uid="{00000000-0005-0000-0000-000022160000}"/>
    <cellStyle name="Hiperłącze 10" xfId="27945" hidden="1" xr:uid="{00000000-0005-0000-0000-0000BC1B0000}"/>
    <cellStyle name="Hiperłącze 10" xfId="29699" hidden="1" xr:uid="{00000000-0005-0000-0000-0000311D0000}"/>
    <cellStyle name="Hiperłącze 10" xfId="44997" hidden="1" xr:uid="{00000000-0005-0000-0000-000099230000}"/>
    <cellStyle name="Hiperłącze 10" xfId="43337" hidden="1" xr:uid="{00000000-0005-0000-0000-000051230000}"/>
    <cellStyle name="Hiperłącze 10" xfId="16650" hidden="1" xr:uid="{00000000-0005-0000-0000-00009E160000}"/>
    <cellStyle name="Hiperłącze 10" xfId="44966" hidden="1" xr:uid="{00000000-0005-0000-0000-000094230000}"/>
    <cellStyle name="Hiperłącze 10" xfId="46525" hidden="1" xr:uid="{00000000-0005-0000-0000-0000BF240000}"/>
    <cellStyle name="Hiperłącze 10" xfId="30291" hidden="1" xr:uid="{00000000-0005-0000-0000-00001B1D0000}"/>
    <cellStyle name="Hiperłącze 10" xfId="43106" hidden="1" xr:uid="{00000000-0005-0000-0000-0000E4220000}"/>
    <cellStyle name="Hiperłącze 10" xfId="21245" hidden="1" xr:uid="{00000000-0005-0000-0000-0000FB180000}"/>
    <cellStyle name="Hiperłącze 10" xfId="39233" hidden="1" xr:uid="{00000000-0005-0000-0000-0000E4200000}"/>
    <cellStyle name="Hiperłącze 10" xfId="29313" hidden="1" xr:uid="{00000000-0005-0000-0000-00009B1C0000}"/>
    <cellStyle name="Hiperłącze 10" xfId="17454" hidden="1" xr:uid="{00000000-0005-0000-0000-00000E170000}"/>
    <cellStyle name="Hiperłącze 10" xfId="21622" hidden="1" xr:uid="{00000000-0005-0000-0000-0000D8180000}"/>
    <cellStyle name="Hiperłącze 10" xfId="47158" hidden="1" xr:uid="{00000000-0005-0000-0000-000093240000}"/>
    <cellStyle name="Hiperłącze 10" xfId="17604" hidden="1" xr:uid="{00000000-0005-0000-0000-000014170000}"/>
    <cellStyle name="Hiperłącze 10" xfId="19984" hidden="1" xr:uid="{00000000-0005-0000-0000-00003A180000}"/>
    <cellStyle name="Hiperłącze 10" xfId="28162" hidden="1" xr:uid="{00000000-0005-0000-0000-00001E1C0000}"/>
    <cellStyle name="Hiperłącze 10" xfId="34909" hidden="1" xr:uid="{00000000-0005-0000-0000-0000E91E0000}"/>
    <cellStyle name="Hiperłącze 10" xfId="43348" hidden="1" xr:uid="{00000000-0005-0000-0000-00004D230000}"/>
    <cellStyle name="Hiperłącze 10" xfId="32328" hidden="1" xr:uid="{00000000-0005-0000-0000-0000C01D0000}"/>
    <cellStyle name="Hiperłącze 10" xfId="15114" hidden="1" xr:uid="{00000000-0005-0000-0000-000001160000}"/>
    <cellStyle name="Hiperłącze 10" xfId="32179" hidden="1" xr:uid="{00000000-0005-0000-0000-0000B11D0000}"/>
    <cellStyle name="Hiperłącze 10" xfId="44006" hidden="1" xr:uid="{00000000-0005-0000-0000-000008230000}"/>
    <cellStyle name="Hiperłącze 10" xfId="19456" hidden="1" xr:uid="{00000000-0005-0000-0000-000051180000}"/>
    <cellStyle name="Hiperłącze 10" xfId="14390" hidden="1" xr:uid="{00000000-0005-0000-0000-000090150000}"/>
    <cellStyle name="Hiperłącze 10" xfId="12962" hidden="1" xr:uid="{00000000-0005-0000-0000-0000F7140000}"/>
    <cellStyle name="Hiperłącze 10" xfId="17980" hidden="1" xr:uid="{00000000-0005-0000-0000-000049170000}"/>
    <cellStyle name="Hiperłącze 10" xfId="18796" hidden="1" xr:uid="{00000000-0005-0000-0000-000093170000}"/>
    <cellStyle name="Hiperłącze 10" xfId="31872" hidden="1" xr:uid="{00000000-0005-0000-0000-0000F31D0000}"/>
    <cellStyle name="Hiperłącze 10" xfId="21793" hidden="1" xr:uid="{00000000-0005-0000-0000-0000E7180000}"/>
    <cellStyle name="Hiperłącze 10" xfId="29233" hidden="1" xr:uid="{00000000-0005-0000-0000-0000941C0000}"/>
    <cellStyle name="Hiperłącze 10" xfId="29126" hidden="1" xr:uid="{00000000-0005-0000-0000-0000841C0000}"/>
    <cellStyle name="Hiperłącze 10" xfId="16874" hidden="1" xr:uid="{00000000-0005-0000-0000-0000AC160000}"/>
    <cellStyle name="Hiperłącze 10" xfId="26662" hidden="1" xr:uid="{00000000-0005-0000-0000-0000381B0000}"/>
    <cellStyle name="Hiperłącze 10" xfId="29387" hidden="1" xr:uid="{00000000-0005-0000-0000-0000AE1C0000}"/>
    <cellStyle name="Hiperłącze 10" xfId="25176" hidden="1" xr:uid="{00000000-0005-0000-0000-0000211B0000}"/>
    <cellStyle name="Hiperłącze 10" xfId="39794" hidden="1" xr:uid="{00000000-0005-0000-0000-000020210000}"/>
    <cellStyle name="Hiperłącze 10" xfId="30211" hidden="1" xr:uid="{00000000-0005-0000-0000-0000C91C0000}"/>
    <cellStyle name="Hiperłącze 10" xfId="33218" hidden="1" xr:uid="{00000000-0005-0000-0000-0000461E0000}"/>
    <cellStyle name="Hiperłącze 10" xfId="47068" hidden="1" xr:uid="{00000000-0005-0000-0000-00008C240000}"/>
    <cellStyle name="Hiperłącze 10" xfId="20068" hidden="1" xr:uid="{00000000-0005-0000-0000-000063180000}"/>
    <cellStyle name="Hiperłącze 10" xfId="35657" hidden="1" xr:uid="{00000000-0005-0000-0000-00005A1F0000}"/>
    <cellStyle name="Hiperłącze 10" xfId="16615" hidden="1" xr:uid="{00000000-0005-0000-0000-000094160000}"/>
    <cellStyle name="Hiperłącze 10" xfId="33057" hidden="1" xr:uid="{00000000-0005-0000-0000-0000791E0000}"/>
    <cellStyle name="Hiperłącze 10" xfId="42602" hidden="1" xr:uid="{00000000-0005-0000-0000-00008A220000}"/>
    <cellStyle name="Hiperłącze 10" xfId="39336" hidden="1" xr:uid="{00000000-0005-0000-0000-00003E210000}"/>
    <cellStyle name="Hiperłącze 10" xfId="38435" hidden="1" xr:uid="{00000000-0005-0000-0000-0000CA200000}"/>
    <cellStyle name="Hiperłącze 10" xfId="13448" hidden="1" xr:uid="{00000000-0005-0000-0000-00003A150000}"/>
    <cellStyle name="Hiperłącze 10" xfId="41523" hidden="1" xr:uid="{00000000-0005-0000-0000-0000EF210000}"/>
    <cellStyle name="Hiperłącze 10" xfId="35951" hidden="1" xr:uid="{00000000-0005-0000-0000-0000791F0000}"/>
    <cellStyle name="Hiperłącze 10" xfId="23512" hidden="1" xr:uid="{00000000-0005-0000-0000-0000B3190000}"/>
    <cellStyle name="Hiperłącze 10" xfId="41000" hidden="1" xr:uid="{00000000-0005-0000-0000-00001B220000}"/>
    <cellStyle name="Hiperłącze 10" xfId="45494" hidden="1" xr:uid="{00000000-0005-0000-0000-00002F240000}"/>
    <cellStyle name="Hiperłącze 10" xfId="18905" hidden="1" xr:uid="{00000000-0005-0000-0000-00009F170000}"/>
    <cellStyle name="Hiperłącze 10" xfId="45801" hidden="1" xr:uid="{00000000-0005-0000-0000-0000E4230000}"/>
    <cellStyle name="Hiperłącze 10" xfId="14722" hidden="1" xr:uid="{00000000-0005-0000-0000-0000F7150000}"/>
    <cellStyle name="Hiperłącze 10" xfId="25301" hidden="1" xr:uid="{00000000-0005-0000-0000-0000F11B0000}"/>
    <cellStyle name="Hiperłącze 10" xfId="21649" hidden="1" xr:uid="{00000000-0005-0000-0000-0000DD180000}"/>
    <cellStyle name="Hiperłącze 10" xfId="12340" hidden="1" xr:uid="{00000000-0005-0000-0000-000098140000}"/>
    <cellStyle name="Hiperłącze 10" xfId="41351" hidden="1" xr:uid="{00000000-0005-0000-0000-0000DF210000}"/>
    <cellStyle name="Hiperłącze 10" xfId="29486" hidden="1" xr:uid="{00000000-0005-0000-0000-0000B51C0000}"/>
    <cellStyle name="Hiperłącze 10" xfId="37668" hidden="1" xr:uid="{00000000-0005-0000-0000-000094200000}"/>
    <cellStyle name="Hiperłącze 10" xfId="46395" hidden="1" xr:uid="{00000000-0005-0000-0000-000063240000}"/>
    <cellStyle name="Hiperłącze 10" xfId="20589" hidden="1" xr:uid="{00000000-0005-0000-0000-0000EC190000}"/>
    <cellStyle name="Hiperłącze 10" xfId="38373" hidden="1" xr:uid="{00000000-0005-0000-0000-0000BF200000}"/>
    <cellStyle name="Hiperłącze 10" xfId="46864" hidden="1" xr:uid="{00000000-0005-0000-0000-00007A240000}"/>
    <cellStyle name="Hiperłącze 10" xfId="34477" hidden="1" xr:uid="{00000000-0005-0000-0000-0000961F0000}"/>
    <cellStyle name="Hiperłącze 10" xfId="36425" hidden="1" xr:uid="{00000000-0005-0000-0000-000016200000}"/>
    <cellStyle name="Hiperłącze 10" xfId="33321" hidden="1" xr:uid="{00000000-0005-0000-0000-0000511E0000}"/>
    <cellStyle name="Hiperłącze 10" xfId="26137" hidden="1" xr:uid="{00000000-0005-0000-0000-0000E71A0000}"/>
    <cellStyle name="Hiperłącze 10" xfId="40032" hidden="1" xr:uid="{00000000-0005-0000-0000-000054210000}"/>
    <cellStyle name="Hiperłącze 10" xfId="41470" hidden="1" xr:uid="{00000000-0005-0000-0000-0000ED210000}"/>
    <cellStyle name="Hiperłącze 10" xfId="36702" hidden="1" xr:uid="{00000000-0005-0000-0000-0000C11F0000}"/>
    <cellStyle name="Hiperłącze 10" xfId="36649" hidden="1" xr:uid="{00000000-0005-0000-0000-00000A200000}"/>
    <cellStyle name="Hiperłącze 10" xfId="29329" hidden="1" xr:uid="{00000000-0005-0000-0000-0000A01C0000}"/>
    <cellStyle name="Hiperłącze 10" xfId="18960" hidden="1" xr:uid="{00000000-0005-0000-0000-0000A9170000}"/>
    <cellStyle name="Hiperłącze 10" xfId="29588" hidden="1" xr:uid="{00000000-0005-0000-0000-0000201D0000}"/>
    <cellStyle name="Hiperłącze 10" xfId="25619" hidden="1" xr:uid="{00000000-0005-0000-0000-0000B61A0000}"/>
    <cellStyle name="Hiperłącze 10" xfId="25545" hidden="1" xr:uid="{00000000-0005-0000-0000-00007A1B0000}"/>
    <cellStyle name="Hiperłącze 10" xfId="29559" hidden="1" xr:uid="{00000000-0005-0000-0000-00002B1D0000}"/>
    <cellStyle name="Hiperłącze 10" xfId="18615" hidden="1" xr:uid="{00000000-0005-0000-0000-000086170000}"/>
    <cellStyle name="Hiperłącze 10" xfId="35639" hidden="1" xr:uid="{00000000-0005-0000-0000-0000561F0000}"/>
    <cellStyle name="Hiperłącze 10" xfId="20171" hidden="1" xr:uid="{00000000-0005-0000-0000-000073180000}"/>
    <cellStyle name="Hiperłącze 10" xfId="29356" hidden="1" xr:uid="{00000000-0005-0000-0000-0000A51C0000}"/>
    <cellStyle name="Hiperłącze 10" xfId="28950" hidden="1" xr:uid="{00000000-0005-0000-0000-00004B1C0000}"/>
    <cellStyle name="Hiperłącze 10" xfId="25186" hidden="1" xr:uid="{00000000-0005-0000-0000-00001E1B0000}"/>
    <cellStyle name="Hiperłącze 10" xfId="27642" hidden="1" xr:uid="{00000000-0005-0000-0000-00009E1B0000}"/>
    <cellStyle name="Hiperłącze 10" xfId="14596" hidden="1" xr:uid="{00000000-0005-0000-0000-0000ED150000}"/>
    <cellStyle name="Hiperłącze 10" xfId="33910" hidden="1" xr:uid="{00000000-0005-0000-0000-0000BE1E0000}"/>
    <cellStyle name="Hiperłącze 10" xfId="33210" hidden="1" xr:uid="{00000000-0005-0000-0000-0000411E0000}"/>
    <cellStyle name="Hiperłącze 10" xfId="16360" hidden="1" xr:uid="{00000000-0005-0000-0000-00004C170000}"/>
    <cellStyle name="Hiperłącze 10" xfId="16405" hidden="1" xr:uid="{00000000-0005-0000-0000-000050170000}"/>
    <cellStyle name="Hiperłącze 10" xfId="27379" hidden="1" xr:uid="{00000000-0005-0000-0000-0000F61B0000}"/>
    <cellStyle name="Hiperłącze 10" xfId="14209" hidden="1" xr:uid="{00000000-0005-0000-0000-00007F150000}"/>
    <cellStyle name="Hiperłącze 10" xfId="41994" hidden="1" xr:uid="{00000000-0005-0000-0000-0000B0220000}"/>
    <cellStyle name="Hiperłącze 10" xfId="44168" hidden="1" xr:uid="{00000000-0005-0000-0000-000021230000}"/>
    <cellStyle name="Hiperłącze 10" xfId="18607" hidden="1" xr:uid="{00000000-0005-0000-0000-000081170000}"/>
    <cellStyle name="Hiperłącze 10" xfId="26784" hidden="1" xr:uid="{00000000-0005-0000-0000-0000491B0000}"/>
    <cellStyle name="Hiperłącze 10" xfId="45833" hidden="1" xr:uid="{00000000-0005-0000-0000-0000EA230000}"/>
    <cellStyle name="Hiperłącze 10" xfId="46344" hidden="1" xr:uid="{00000000-0005-0000-0000-000066240000}"/>
    <cellStyle name="Hiperłącze 10" xfId="35753" hidden="1" xr:uid="{00000000-0005-0000-0000-0000611F0000}"/>
    <cellStyle name="Hiperłącze 10" xfId="22962" hidden="1" xr:uid="{00000000-0005-0000-0000-0000CD190000}"/>
    <cellStyle name="Hiperłącze 10" xfId="26528" hidden="1" xr:uid="{00000000-0005-0000-0000-00002B1B0000}"/>
    <cellStyle name="Hiperłącze 10" xfId="23218" hidden="1" xr:uid="{00000000-0005-0000-0000-00009A190000}"/>
    <cellStyle name="Hiperłącze 10" xfId="32567" hidden="1" xr:uid="{00000000-0005-0000-0000-0000D41D0000}"/>
    <cellStyle name="Hiperłącze 10" xfId="41664" hidden="1" xr:uid="{00000000-0005-0000-0000-000024220000}"/>
    <cellStyle name="Hiperłącze 10" xfId="46977" hidden="1" xr:uid="{00000000-0005-0000-0000-000084240000}"/>
    <cellStyle name="Hiperłącze 10" xfId="45084" hidden="1" xr:uid="{00000000-0005-0000-0000-0000A1230000}"/>
    <cellStyle name="Hiperłącze 10" xfId="39993" hidden="1" xr:uid="{00000000-0005-0000-0000-000033210000}"/>
    <cellStyle name="Hiperłącze 10" xfId="41432" hidden="1" xr:uid="{00000000-0005-0000-0000-0000E5210000}"/>
    <cellStyle name="Hiperłącze 10" xfId="22373" hidden="1" xr:uid="{00000000-0005-0000-0000-00004A190000}"/>
    <cellStyle name="Hiperłącze 10" xfId="23186" hidden="1" xr:uid="{00000000-0005-0000-0000-000094190000}"/>
    <cellStyle name="Hiperłącze 10" xfId="33225" hidden="1" xr:uid="{00000000-0005-0000-0000-0000451E0000}"/>
    <cellStyle name="Hiperłącze 10" xfId="33028" hidden="1" xr:uid="{00000000-0005-0000-0000-0000811E0000}"/>
    <cellStyle name="Hiperłącze 10" xfId="21192" hidden="1" xr:uid="{00000000-0005-0000-0000-0000B2180000}"/>
    <cellStyle name="Hiperłącze 10" xfId="34347" hidden="1" xr:uid="{00000000-0005-0000-0000-000011200000}"/>
    <cellStyle name="Hiperłącze 10" xfId="11579" hidden="1" xr:uid="{00000000-0005-0000-0000-0000CB150000}"/>
    <cellStyle name="Hiperłącze 10" xfId="21785" hidden="1" xr:uid="{00000000-0005-0000-0000-0000EB180000}"/>
    <cellStyle name="Hiperłącze 10" xfId="41233" hidden="1" xr:uid="{00000000-0005-0000-0000-0000D6210000}"/>
    <cellStyle name="Hiperłącze 10" xfId="28053" hidden="1" xr:uid="{00000000-0005-0000-0000-0000C81B0000}"/>
    <cellStyle name="Hiperłącze 10" xfId="17496" hidden="1" xr:uid="{00000000-0005-0000-0000-000008170000}"/>
    <cellStyle name="Hiperłącze 10" xfId="41072" hidden="1" xr:uid="{00000000-0005-0000-0000-000009220000}"/>
    <cellStyle name="Hiperłącze 10" xfId="29502" hidden="1" xr:uid="{00000000-0005-0000-0000-0000B91C0000}"/>
    <cellStyle name="Hiperłącze 10" xfId="29631" hidden="1" xr:uid="{00000000-0005-0000-0000-00000E1E0000}"/>
    <cellStyle name="Hiperłącze 10" xfId="45912" hidden="1" xr:uid="{00000000-0005-0000-0000-00002D240000}"/>
    <cellStyle name="Hiperłącze 10" xfId="33361" hidden="1" xr:uid="{00000000-0005-0000-0000-0000881E0000}"/>
    <cellStyle name="Hiperłącze 10" xfId="32051" hidden="1" xr:uid="{00000000-0005-0000-0000-0000E31D0000}"/>
    <cellStyle name="Hiperłącze 10" xfId="35175" hidden="1" xr:uid="{00000000-0005-0000-0000-0000041F0000}"/>
    <cellStyle name="Hiperłącze 10" xfId="42463" hidden="1" xr:uid="{00000000-0005-0000-0000-000075220000}"/>
    <cellStyle name="Hiperłącze 10" xfId="46449" hidden="1" xr:uid="{00000000-0005-0000-0000-00009F240000}"/>
    <cellStyle name="Hiperłącze 10" xfId="29265" hidden="1" xr:uid="{00000000-0005-0000-0000-00009A1C0000}"/>
    <cellStyle name="Hiperłącze 10" xfId="31379" hidden="1" xr:uid="{00000000-0005-0000-0000-0000601D0000}"/>
    <cellStyle name="Hiperłącze 10" xfId="43046" hidden="1" xr:uid="{00000000-0005-0000-0000-0000E6220000}"/>
    <cellStyle name="Hiperłącze 10" xfId="32772" hidden="1" xr:uid="{00000000-0005-0000-0000-0000321E0000}"/>
    <cellStyle name="Hiperłącze 10" xfId="35407" hidden="1" xr:uid="{00000000-0005-0000-0000-0000211F0000}"/>
    <cellStyle name="Hiperłącze 10" xfId="24320" hidden="1" xr:uid="{00000000-0005-0000-0000-0000601A0000}"/>
    <cellStyle name="Hiperłącze 10" xfId="33861" hidden="1" xr:uid="{00000000-0005-0000-0000-0000B31E0000}"/>
    <cellStyle name="Hiperłącze 10" xfId="18524" hidden="1" xr:uid="{00000000-0005-0000-0000-0000AC170000}"/>
    <cellStyle name="Hiperłącze 10" xfId="15303" hidden="1" xr:uid="{00000000-0005-0000-0000-000013160000}"/>
    <cellStyle name="Hiperłącze 10" xfId="39410" hidden="1" xr:uid="{00000000-0005-0000-0000-0000F5200000}"/>
    <cellStyle name="Hiperłącze 10" xfId="29924" hidden="1" xr:uid="{00000000-0005-0000-0000-00007B1D0000}"/>
    <cellStyle name="Hiperłącze 10" xfId="39217" hidden="1" xr:uid="{00000000-0005-0000-0000-0000DF200000}"/>
    <cellStyle name="Hiperłącze 10" xfId="25932" hidden="1" xr:uid="{00000000-0005-0000-0000-0000CF1A0000}"/>
    <cellStyle name="Hiperłącze 10" xfId="11872" hidden="1" xr:uid="{00000000-0005-0000-0000-00003F150000}"/>
    <cellStyle name="Hiperłącze 10" xfId="29528" hidden="1" xr:uid="{00000000-0005-0000-0000-0000B31C0000}"/>
    <cellStyle name="Hiperłącze 10" xfId="18124" hidden="1" xr:uid="{00000000-0005-0000-0000-000068170000}"/>
    <cellStyle name="Hiperłącze 10" xfId="25153" hidden="1" xr:uid="{00000000-0005-0000-0000-0000FB1B0000}"/>
    <cellStyle name="Hiperłącze 10" xfId="21859" hidden="1" xr:uid="{00000000-0005-0000-0000-0000F5180000}"/>
    <cellStyle name="Hiperłącze 10" xfId="16956" hidden="1" xr:uid="{00000000-0005-0000-0000-0000B7160000}"/>
    <cellStyle name="Hiperłącze 10" xfId="43326" hidden="1" xr:uid="{00000000-0005-0000-0000-000055230000}"/>
    <cellStyle name="Hiperłącze 10" xfId="24620" hidden="1" xr:uid="{00000000-0005-0000-0000-00007B1A0000}"/>
    <cellStyle name="Hiperłącze 10" xfId="28855" hidden="1" xr:uid="{00000000-0005-0000-0000-00005E1C0000}"/>
    <cellStyle name="Hiperłącze 10" xfId="36418" hidden="1" xr:uid="{00000000-0005-0000-0000-000015200000}"/>
    <cellStyle name="Hiperłącze 10" xfId="31841" hidden="1" xr:uid="{00000000-0005-0000-0000-0000E71D0000}"/>
    <cellStyle name="Hiperłącze 10" xfId="35768" hidden="1" xr:uid="{00000000-0005-0000-0000-0000651F0000}"/>
    <cellStyle name="Hiperłącze 10" xfId="41809" hidden="1" xr:uid="{00000000-0005-0000-0000-000051220000}"/>
    <cellStyle name="Hiperłącze 10" xfId="41864" hidden="1" xr:uid="{00000000-0005-0000-0000-000057220000}"/>
    <cellStyle name="Hiperłącze 10" xfId="44799" hidden="1" xr:uid="{00000000-0005-0000-0000-000081230000}"/>
    <cellStyle name="Hiperłącze 10" xfId="17784" hidden="1" xr:uid="{00000000-0005-0000-0000-00002F170000}"/>
    <cellStyle name="Hiperłącze 10" xfId="44465" hidden="1" xr:uid="{00000000-0005-0000-0000-000046230000}"/>
    <cellStyle name="Hiperłącze 10" xfId="41756" hidden="1" xr:uid="{00000000-0005-0000-0000-00004B220000}"/>
    <cellStyle name="Hiperłącze 10" xfId="38488" hidden="1" xr:uid="{00000000-0005-0000-0000-0000C8200000}"/>
    <cellStyle name="Hiperłącze 10" xfId="22887" hidden="1" xr:uid="{00000000-0005-0000-0000-0000DC190000}"/>
    <cellStyle name="Hiperłącze 10" xfId="16138" hidden="1" xr:uid="{00000000-0005-0000-0000-0000FA160000}"/>
    <cellStyle name="Hiperłącze 10" xfId="20627" hidden="1" xr:uid="{00000000-0005-0000-0000-000069190000}"/>
    <cellStyle name="Hiperłącze 10" xfId="40105" hidden="1" xr:uid="{00000000-0005-0000-0000-000057210000}"/>
    <cellStyle name="Hiperłącze 10" xfId="20578" hidden="1" xr:uid="{00000000-0005-0000-0000-0000F4190000}"/>
    <cellStyle name="Hiperłącze 10" xfId="24362" hidden="1" xr:uid="{00000000-0005-0000-0000-0000341A0000}"/>
    <cellStyle name="Hiperłącze 10" xfId="45603" hidden="1" xr:uid="{00000000-0005-0000-0000-000018240000}"/>
    <cellStyle name="Hiperłącze 10" xfId="44910" hidden="1" xr:uid="{00000000-0005-0000-0000-000091230000}"/>
    <cellStyle name="Hiperłącze 10" xfId="34951" hidden="1" xr:uid="{00000000-0005-0000-0000-0000E71E0000}"/>
    <cellStyle name="Hiperłącze 10" xfId="25150" hidden="1" xr:uid="{00000000-0005-0000-0000-0000791B0000}"/>
    <cellStyle name="Hiperłącze 10" xfId="24694" hidden="1" xr:uid="{00000000-0005-0000-0000-00007F1A0000}"/>
    <cellStyle name="Hiperłącze 10" xfId="12787" hidden="1" xr:uid="{00000000-0005-0000-0000-0000D1140000}"/>
    <cellStyle name="Hiperłącze 10" xfId="38199" hidden="1" xr:uid="{00000000-0005-0000-0000-0000AC200000}"/>
    <cellStyle name="Hiperłącze 10" xfId="19555" hidden="1" xr:uid="{00000000-0005-0000-0000-00003C180000}"/>
    <cellStyle name="Hiperłącze 10" xfId="44814" hidden="1" xr:uid="{00000000-0005-0000-0000-000085230000}"/>
    <cellStyle name="Hiperłącze 10" xfId="27164" hidden="1" xr:uid="{00000000-0005-0000-0000-0000871B0000}"/>
    <cellStyle name="Hiperłącze 10" xfId="13427" hidden="1" xr:uid="{00000000-0005-0000-0000-000032150000}"/>
    <cellStyle name="Hiperłącze 10" xfId="24846" hidden="1" xr:uid="{00000000-0005-0000-0000-00009A1A0000}"/>
    <cellStyle name="Hiperłącze 10" xfId="19407" hidden="1" xr:uid="{00000000-0005-0000-0000-000057180000}"/>
    <cellStyle name="Hiperłącze 10" xfId="13919" hidden="1" xr:uid="{00000000-0005-0000-0000-0000AE150000}"/>
    <cellStyle name="Hiperłącze 10" xfId="19331" hidden="1" xr:uid="{00000000-0005-0000-0000-000053180000}"/>
    <cellStyle name="Hiperłącze 10" xfId="23672" hidden="1" xr:uid="{00000000-0005-0000-0000-0000071A0000}"/>
    <cellStyle name="Hiperłącze 10" xfId="38880" hidden="1" xr:uid="{00000000-0005-0000-0000-000041220000}"/>
    <cellStyle name="Hiperłącze 10" xfId="33879" hidden="1" xr:uid="{00000000-0005-0000-0000-0000B51E0000}"/>
    <cellStyle name="Hiperłącze 10" xfId="33279" hidden="1" xr:uid="{00000000-0005-0000-0000-0000481E0000}"/>
    <cellStyle name="Hiperłącze 10" xfId="11543" hidden="1" xr:uid="{00000000-0005-0000-0000-00004E150000}"/>
    <cellStyle name="Hiperłącze 10" xfId="15175" hidden="1" xr:uid="{00000000-0005-0000-0000-000007160000}"/>
    <cellStyle name="Hiperłącze 10" xfId="15282" hidden="1" xr:uid="{00000000-0005-0000-0000-00002E160000}"/>
    <cellStyle name="Hiperłącze 10" xfId="30676" hidden="1" xr:uid="{00000000-0005-0000-0000-0000F91C0000}"/>
    <cellStyle name="Hiperłącze 10" xfId="25971" hidden="1" xr:uid="{00000000-0005-0000-0000-0000D51A0000}"/>
    <cellStyle name="Hiperłącze 10" xfId="35311" hidden="1" xr:uid="{00000000-0005-0000-0000-00001A1F0000}"/>
    <cellStyle name="Hiperłącze 10" xfId="29749" hidden="1" xr:uid="{00000000-0005-0000-0000-0000231D0000}"/>
    <cellStyle name="Hiperłącze 10" xfId="37569" hidden="1" xr:uid="{00000000-0005-0000-0000-00008E200000}"/>
    <cellStyle name="Hiperłącze 10" xfId="16297" hidden="1" xr:uid="{00000000-0005-0000-0000-0000E0170000}"/>
    <cellStyle name="Hiperłącze 10" xfId="22451" hidden="1" xr:uid="{00000000-0005-0000-0000-00004F190000}"/>
    <cellStyle name="Hiperłącze 10" xfId="14540" hidden="1" xr:uid="{00000000-0005-0000-0000-0000E3150000}"/>
    <cellStyle name="Hiperłącze 10" xfId="43859" hidden="1" xr:uid="{00000000-0005-0000-0000-00004E230000}"/>
    <cellStyle name="Hiperłącze 10" xfId="15622" hidden="1" xr:uid="{00000000-0005-0000-0000-000065160000}"/>
    <cellStyle name="Hiperłącze 10" xfId="44015" hidden="1" xr:uid="{00000000-0005-0000-0000-00000C230000}"/>
    <cellStyle name="Hiperłącze 10" xfId="42695" hidden="1" xr:uid="{00000000-0005-0000-0000-0000B4220000}"/>
    <cellStyle name="Hiperłącze 10" xfId="45612" hidden="1" xr:uid="{00000000-0005-0000-0000-000010240000}"/>
    <cellStyle name="Hiperłącze 10" xfId="15091" hidden="1" xr:uid="{00000000-0005-0000-0000-0000FD150000}"/>
    <cellStyle name="Hiperłącze 10" xfId="40949" hidden="1" xr:uid="{00000000-0005-0000-0000-000022220000}"/>
    <cellStyle name="Hiperłącze 10" xfId="30766" hidden="1" xr:uid="{00000000-0005-0000-0000-0000041D0000}"/>
    <cellStyle name="Hiperłącze 10" xfId="11727" hidden="1" xr:uid="{00000000-0005-0000-0000-0000C1150000}"/>
    <cellStyle name="Hiperłącze 10" xfId="24028" hidden="1" xr:uid="{00000000-0005-0000-0000-0000501A0000}"/>
    <cellStyle name="Hiperłącze 10" xfId="45156" hidden="1" xr:uid="{00000000-0005-0000-0000-0000A4230000}"/>
    <cellStyle name="Hiperłącze 10" xfId="13930" hidden="1" xr:uid="{00000000-0005-0000-0000-0000A9150000}"/>
    <cellStyle name="Hiperłącze 10" xfId="30482" hidden="1" xr:uid="{00000000-0005-0000-0000-0000E21C0000}"/>
    <cellStyle name="Hiperłącze 10" xfId="33240" hidden="1" xr:uid="{00000000-0005-0000-0000-0000431E0000}"/>
    <cellStyle name="Hiperłącze 10" xfId="41035" hidden="1" xr:uid="{00000000-0005-0000-0000-00000F220000}"/>
    <cellStyle name="Hiperłącze 10" xfId="24687" hidden="1" xr:uid="{00000000-0005-0000-0000-0000831A0000}"/>
    <cellStyle name="Hiperłącze 10" xfId="44366" hidden="1" xr:uid="{00000000-0005-0000-0000-000039230000}"/>
    <cellStyle name="Hiperłącze 10" xfId="39265" hidden="1" xr:uid="{00000000-0005-0000-0000-0000EA200000}"/>
    <cellStyle name="Hiperłącze 10" xfId="33733" hidden="1" xr:uid="{00000000-0005-0000-0000-0000A31E0000}"/>
    <cellStyle name="Hiperłącze 10" xfId="24702" hidden="1" xr:uid="{00000000-0005-0000-0000-0000801A0000}"/>
    <cellStyle name="Hiperłącze 10" xfId="30142" hidden="1" xr:uid="{00000000-0005-0000-0000-0000C61C0000}"/>
    <cellStyle name="Hiperłącze 10" xfId="22871" hidden="1" xr:uid="{00000000-0005-0000-0000-0000E0190000}"/>
    <cellStyle name="Hiperłącze 10" xfId="11608" hidden="1" xr:uid="{00000000-0005-0000-0000-0000ED140000}"/>
    <cellStyle name="Hiperłącze 10" xfId="34552" hidden="1" xr:uid="{00000000-0005-0000-0000-00002F200000}"/>
    <cellStyle name="Hiperłącze 10" xfId="25767" hidden="1" xr:uid="{00000000-0005-0000-0000-00000E1B0000}"/>
    <cellStyle name="Hiperłącze 10" xfId="14883" hidden="1" xr:uid="{00000000-0005-0000-0000-000047160000}"/>
    <cellStyle name="Hiperłącze 10" xfId="17673" hidden="1" xr:uid="{00000000-0005-0000-0000-000025170000}"/>
    <cellStyle name="Hiperłącze 10" xfId="24742" hidden="1" xr:uid="{00000000-0005-0000-0000-00008A1A0000}"/>
    <cellStyle name="Hiperłącze 10" xfId="20513" hidden="1" xr:uid="{00000000-0005-0000-0000-00000B190000}"/>
    <cellStyle name="Hiperłącze 10" xfId="44444" hidden="1" xr:uid="{00000000-0005-0000-0000-000040230000}"/>
    <cellStyle name="Hiperłącze 10" xfId="34365" hidden="1" xr:uid="{00000000-0005-0000-0000-00002A200000}"/>
    <cellStyle name="Hiperłącze 10" xfId="22245" hidden="1" xr:uid="{00000000-0005-0000-0000-000037190000}"/>
    <cellStyle name="Hiperłącze 10" xfId="40859" hidden="1" xr:uid="{00000000-0005-0000-0000-0000C8210000}"/>
    <cellStyle name="Hiperłącze 10" xfId="14411" hidden="1" xr:uid="{00000000-0005-0000-0000-000096150000}"/>
    <cellStyle name="Hiperłącze 10" xfId="33359" hidden="1" xr:uid="{00000000-0005-0000-0000-0000501E0000}"/>
    <cellStyle name="Hiperłącze 10" xfId="34102" hidden="1" xr:uid="{00000000-0005-0000-0000-0000391F0000}"/>
    <cellStyle name="Hiperłącze 10" xfId="45192" hidden="1" xr:uid="{00000000-0005-0000-0000-0000C5230000}"/>
    <cellStyle name="Hiperłącze 10" xfId="19975" hidden="1" xr:uid="{00000000-0005-0000-0000-000035180000}"/>
    <cellStyle name="Hiperłącze 10" xfId="33740" hidden="1" xr:uid="{00000000-0005-0000-0000-00009F1E0000}"/>
    <cellStyle name="Hiperłącze 10" xfId="22199" hidden="1" xr:uid="{00000000-0005-0000-0000-000035190000}"/>
    <cellStyle name="Hiperłącze 10" xfId="18172" hidden="1" xr:uid="{00000000-0005-0000-0000-000076170000}"/>
    <cellStyle name="Hiperłącze 10" xfId="31997" hidden="1" xr:uid="{00000000-0005-0000-0000-0000F11D0000}"/>
    <cellStyle name="Hiperłącze 10" xfId="19585" hidden="1" xr:uid="{00000000-0005-0000-0000-00005A180000}"/>
    <cellStyle name="Hiperłącze 10" xfId="33988" hidden="1" xr:uid="{00000000-0005-0000-0000-0000C11E0000}"/>
    <cellStyle name="Hiperłącze 10" xfId="41262" hidden="1" xr:uid="{00000000-0005-0000-0000-0000CF210000}"/>
    <cellStyle name="Hiperłącze 10" xfId="38693" hidden="1" xr:uid="{00000000-0005-0000-0000-000036220000}"/>
    <cellStyle name="Hiperłącze 10" xfId="11919" hidden="1" xr:uid="{00000000-0005-0000-0000-00004C150000}"/>
    <cellStyle name="Hiperłącze 10" xfId="46502" hidden="1" xr:uid="{00000000-0005-0000-0000-0000C6240000}"/>
    <cellStyle name="Hiperłącze 10" xfId="22433" hidden="1" xr:uid="{00000000-0005-0000-0000-000048190000}"/>
    <cellStyle name="Hiperłącze 10" xfId="35582" hidden="1" xr:uid="{00000000-0005-0000-0000-0000471F0000}"/>
    <cellStyle name="Hiperłącze 10" xfId="16366" hidden="1" xr:uid="{00000000-0005-0000-0000-00004D170000}"/>
    <cellStyle name="Hiperłącze 10" xfId="38584" hidden="1" xr:uid="{00000000-0005-0000-0000-0000D4200000}"/>
    <cellStyle name="Hiperłącze 10" xfId="22088" hidden="1" xr:uid="{00000000-0005-0000-0000-00002A190000}"/>
    <cellStyle name="Hiperłącze 10" xfId="25187" hidden="1" xr:uid="{00000000-0005-0000-0000-00001A1B0000}"/>
    <cellStyle name="Hiperłącze 10" xfId="28321" hidden="1" xr:uid="{00000000-0005-0000-0000-0000281C0000}"/>
    <cellStyle name="Hiperłącze 10" xfId="28213" hidden="1" xr:uid="{00000000-0005-0000-0000-00001C1C0000}"/>
    <cellStyle name="Hiperłącze 10" xfId="30607" hidden="1" xr:uid="{00000000-0005-0000-0000-0000F61C0000}"/>
    <cellStyle name="Hiperłącze 10" xfId="27812" hidden="1" xr:uid="{00000000-0005-0000-0000-0000E01B0000}"/>
    <cellStyle name="Hiperłącze 10" xfId="27394" hidden="1" xr:uid="{00000000-0005-0000-0000-0000F01B0000}"/>
    <cellStyle name="Hiperłącze 10" xfId="12397" hidden="1" xr:uid="{00000000-0005-0000-0000-0000A5140000}"/>
    <cellStyle name="Hiperłącze 10" xfId="39337" hidden="1" xr:uid="{00000000-0005-0000-0000-00003B210000}"/>
    <cellStyle name="Hiperłącze 10" xfId="40787" hidden="1" xr:uid="{00000000-0005-0000-0000-0000C2210000}"/>
    <cellStyle name="Hiperłącze 10" xfId="28044" hidden="1" xr:uid="{00000000-0005-0000-0000-0000C41B0000}"/>
    <cellStyle name="Hiperłącze 10" xfId="15644" hidden="1" xr:uid="{00000000-0005-0000-0000-00005F160000}"/>
    <cellStyle name="Hiperłącze 10" xfId="39556" hidden="1" xr:uid="{00000000-0005-0000-0000-000009210000}"/>
    <cellStyle name="Hiperłącze 10" xfId="16063" hidden="1" xr:uid="{00000000-0005-0000-0000-0000DC170000}"/>
    <cellStyle name="Hiperłącze 10" xfId="22113" hidden="1" xr:uid="{00000000-0005-0000-0000-000027190000}"/>
    <cellStyle name="Hiperłącze 10" xfId="12008" hidden="1" xr:uid="{00000000-0005-0000-0000-0000CF150000}"/>
    <cellStyle name="Hiperłącze 10" xfId="13955" hidden="1" xr:uid="{00000000-0005-0000-0000-0000A3150000}"/>
    <cellStyle name="Hiperłącze 10" xfId="14531" hidden="1" xr:uid="{00000000-0005-0000-0000-0000C8150000}"/>
    <cellStyle name="Hiperłącze 10" xfId="34694" hidden="1" xr:uid="{00000000-0005-0000-0000-0000CF1E0000}"/>
    <cellStyle name="Hiperłącze 10" xfId="14916" hidden="1" xr:uid="{00000000-0005-0000-0000-000049160000}"/>
    <cellStyle name="Hiperłącze 10" xfId="27173" hidden="1" xr:uid="{00000000-0005-0000-0000-0000881B0000}"/>
    <cellStyle name="Hiperłącze 10" xfId="18554" hidden="1" xr:uid="{00000000-0005-0000-0000-0000CA170000}"/>
    <cellStyle name="Hiperłącze 10" xfId="43209" hidden="1" xr:uid="{00000000-0005-0000-0000-0000BE230000}"/>
    <cellStyle name="Hiperłącze 10" xfId="20197" hidden="1" xr:uid="{00000000-0005-0000-0000-000074180000}"/>
    <cellStyle name="Hiperłącze 10" xfId="22835" hidden="1" xr:uid="{00000000-0005-0000-0000-0000D5190000}"/>
    <cellStyle name="Hiperłącze 10" xfId="43245" hidden="1" xr:uid="{00000000-0005-0000-0000-00003B240000}"/>
    <cellStyle name="Hiperłącze 10" xfId="19638" hidden="1" xr:uid="{00000000-0005-0000-0000-000011180000}"/>
    <cellStyle name="Hiperłącze 10" xfId="16666" hidden="1" xr:uid="{00000000-0005-0000-0000-0000A2160000}"/>
    <cellStyle name="Hiperłącze 10" xfId="46145" hidden="1" xr:uid="{00000000-0005-0000-0000-000008240000}"/>
    <cellStyle name="Hiperłącze 10" xfId="11439" hidden="1" xr:uid="{00000000-0005-0000-0000-000074140000}"/>
    <cellStyle name="Hiperłącze 10" xfId="19510" hidden="1" xr:uid="{00000000-0005-0000-0000-000043180000}"/>
    <cellStyle name="Hiperłącze 10" xfId="29563" hidden="1" xr:uid="{00000000-0005-0000-0000-00002F1D0000}"/>
    <cellStyle name="Hiperłącze 10" xfId="25656" hidden="1" xr:uid="{00000000-0005-0000-0000-0000B01A0000}"/>
    <cellStyle name="Hiperłącze 10" xfId="45620" hidden="1" xr:uid="{00000000-0005-0000-0000-000013240000}"/>
    <cellStyle name="Hiperłącze 10" xfId="41083" hidden="1" xr:uid="{00000000-0005-0000-0000-000004220000}"/>
    <cellStyle name="Hiperłącze 10" xfId="12651" hidden="1" xr:uid="{00000000-0005-0000-0000-0000C0140000}"/>
    <cellStyle name="Hiperłącze 10" xfId="43279" hidden="1" xr:uid="{00000000-0005-0000-0000-00005A230000}"/>
    <cellStyle name="Hiperłącze 10" xfId="21374" hidden="1" xr:uid="{00000000-0005-0000-0000-0000BB180000}"/>
    <cellStyle name="Hiperłącze 10" xfId="27767" hidden="1" xr:uid="{00000000-0005-0000-0000-0000B11B0000}"/>
    <cellStyle name="Hiperłącze 10" xfId="15756" hidden="1" xr:uid="{00000000-0005-0000-0000-000070160000}"/>
    <cellStyle name="Hiperłącze 10" xfId="32126" hidden="1" xr:uid="{00000000-0005-0000-0000-0000FA1D0000}"/>
    <cellStyle name="Hiperłącze 10" xfId="36947" hidden="1" xr:uid="{00000000-0005-0000-0000-0000DD1F0000}"/>
    <cellStyle name="Hiperłącze 10" xfId="26590" hidden="1" xr:uid="{00000000-0005-0000-0000-0000321B0000}"/>
    <cellStyle name="Hiperłącze 10" xfId="15578" hidden="1" xr:uid="{00000000-0005-0000-0000-00005C160000}"/>
    <cellStyle name="Hiperłącze 10" xfId="16599" hidden="1" xr:uid="{00000000-0005-0000-0000-00008F160000}"/>
    <cellStyle name="Hiperłącze 10" xfId="40443" hidden="1" xr:uid="{00000000-0005-0000-0000-000084210000}"/>
    <cellStyle name="Hiperłącze 10" xfId="30290" hidden="1" xr:uid="{00000000-0005-0000-0000-00001E1D0000}"/>
    <cellStyle name="Hiperłącze 10" xfId="31051" hidden="1" xr:uid="{00000000-0005-0000-0000-00003B1D0000}"/>
    <cellStyle name="Hiperłącze 10" xfId="30464" hidden="1" xr:uid="{00000000-0005-0000-0000-0000E01C0000}"/>
    <cellStyle name="Hiperłącze 10" xfId="43748" hidden="1" xr:uid="{00000000-0005-0000-0000-0000F0220000}"/>
    <cellStyle name="Hiperłącze 10" xfId="16541" hidden="1" xr:uid="{00000000-0005-0000-0000-00008D160000}"/>
    <cellStyle name="Hiperłącze 10" xfId="22022" hidden="1" xr:uid="{00000000-0005-0000-0000-000018190000}"/>
    <cellStyle name="Hiperłącze 10" xfId="27402" hidden="1" xr:uid="{00000000-0005-0000-0000-0000EF1B0000}"/>
    <cellStyle name="Hiperłącze 10" xfId="15247" hidden="1" xr:uid="{00000000-0005-0000-0000-00000B160000}"/>
    <cellStyle name="Hiperłącze 10" xfId="35199" hidden="1" xr:uid="{00000000-0005-0000-0000-0000091F0000}"/>
    <cellStyle name="Hiperłącze 10" xfId="27004" hidden="1" xr:uid="{00000000-0005-0000-0000-0000661B0000}"/>
    <cellStyle name="Hiperłącze 10" xfId="19734" hidden="1" xr:uid="{00000000-0005-0000-0000-00001D180000}"/>
    <cellStyle name="Hiperłącze 10" xfId="43829" hidden="1" xr:uid="{00000000-0005-0000-0000-0000FF220000}"/>
    <cellStyle name="Hiperłącze 10" xfId="18932" hidden="1" xr:uid="{00000000-0005-0000-0000-0000A2170000}"/>
    <cellStyle name="Hiperłącze 10" xfId="34009" hidden="1" xr:uid="{00000000-0005-0000-0000-0000C51E0000}"/>
    <cellStyle name="Hiperłącze 10" xfId="37562" hidden="1" xr:uid="{00000000-0005-0000-0000-00008D200000}"/>
    <cellStyle name="Hiperłącze 10" xfId="35218" hidden="1" xr:uid="{00000000-0005-0000-0000-00000D1F0000}"/>
    <cellStyle name="Hiperłącze 10" xfId="33490" hidden="1" xr:uid="{00000000-0005-0000-0000-0000581E0000}"/>
    <cellStyle name="Hiperłącze 10" xfId="34484" hidden="1" xr:uid="{00000000-0005-0000-0000-0000951F0000}"/>
    <cellStyle name="Hiperłącze 10" xfId="42025" hidden="1" xr:uid="{00000000-0005-0000-0000-0000A7220000}"/>
    <cellStyle name="Hiperłącze 10" xfId="31125" hidden="1" xr:uid="{00000000-0005-0000-0000-0000451D0000}"/>
    <cellStyle name="Hiperłącze 10" xfId="38605" hidden="1" xr:uid="{00000000-0005-0000-0000-00004B210000}"/>
    <cellStyle name="Hiperłącze 10" xfId="31326" hidden="1" xr:uid="{00000000-0005-0000-0000-00005D1D0000}"/>
    <cellStyle name="Hiperłącze 10" xfId="18986" hidden="1" xr:uid="{00000000-0005-0000-0000-0000A3170000}"/>
    <cellStyle name="Hiperłącze 10" xfId="45039" hidden="1" xr:uid="{00000000-0005-0000-0000-000097230000}"/>
    <cellStyle name="Hiperłącze 10" xfId="16530" hidden="1" xr:uid="{00000000-0005-0000-0000-00008C160000}"/>
    <cellStyle name="Hiperłącze 10" xfId="37199" hidden="1" xr:uid="{00000000-0005-0000-0000-000039200000}"/>
    <cellStyle name="Hiperłącze 10" xfId="20388" hidden="1" xr:uid="{00000000-0005-0000-0000-000087180000}"/>
    <cellStyle name="Hiperłącze 10" xfId="38130" hidden="1" xr:uid="{00000000-0005-0000-0000-000078200000}"/>
    <cellStyle name="Hiperłącze 10" xfId="26611" hidden="1" xr:uid="{00000000-0005-0000-0000-00003A1B0000}"/>
    <cellStyle name="Hiperłącze 10" xfId="17153" hidden="1" xr:uid="{00000000-0005-0000-0000-0000CF160000}"/>
    <cellStyle name="Hiperłącze 10" xfId="14083" hidden="1" xr:uid="{00000000-0005-0000-0000-000071150000}"/>
    <cellStyle name="Hiperłącze 10" xfId="47176" hidden="1" xr:uid="{00000000-0005-0000-0000-000098240000}"/>
    <cellStyle name="Hiperłącze 10" xfId="12635" hidden="1" xr:uid="{00000000-0005-0000-0000-0000BB140000}"/>
    <cellStyle name="Hiperłącze 10" xfId="15385" hidden="1" xr:uid="{00000000-0005-0000-0000-000017160000}"/>
    <cellStyle name="Hiperłącze 10" xfId="26947" hidden="1" xr:uid="{00000000-0005-0000-0000-0000571B0000}"/>
    <cellStyle name="Hiperłącze 10" xfId="33499" hidden="1" xr:uid="{00000000-0005-0000-0000-00005C1E0000}"/>
    <cellStyle name="Hiperłącze 10" xfId="18668" hidden="1" xr:uid="{00000000-0005-0000-0000-000087170000}"/>
    <cellStyle name="Hiperłącze 10" xfId="21516" hidden="1" xr:uid="{00000000-0005-0000-0000-0000CB180000}"/>
    <cellStyle name="Hiperłącze 10" xfId="32015" hidden="1" xr:uid="{00000000-0005-0000-0000-0000EE1D0000}"/>
    <cellStyle name="Hiperłącze 10" xfId="43733" hidden="1" xr:uid="{00000000-0005-0000-0000-0000F3220000}"/>
    <cellStyle name="Hiperłącze 10" xfId="16973" hidden="1" xr:uid="{00000000-0005-0000-0000-0000B4160000}"/>
    <cellStyle name="Hiperłącze 10" xfId="44595" hidden="1" xr:uid="{00000000-0005-0000-0000-00006E230000}"/>
    <cellStyle name="Hiperłącze 10" xfId="11289" hidden="1" xr:uid="{00000000-0005-0000-0000-00006E140000}"/>
    <cellStyle name="Hiperłącze 10" xfId="26343" hidden="1" xr:uid="{00000000-0005-0000-0000-0000FF1A0000}"/>
    <cellStyle name="Hiperłącze 10" xfId="28433" hidden="1" xr:uid="{00000000-0005-0000-0000-00007F1C0000}"/>
    <cellStyle name="Hiperłącze 10" xfId="46589" hidden="1" xr:uid="{00000000-0005-0000-0000-0000AF240000}"/>
    <cellStyle name="Hiperłącze 10" xfId="28516" hidden="1" xr:uid="{00000000-0005-0000-0000-00006D1C0000}"/>
    <cellStyle name="Hiperłącze 10" xfId="12898" hidden="1" xr:uid="{00000000-0005-0000-0000-0000F5140000}"/>
    <cellStyle name="Hiperłącze 10" xfId="17890" hidden="1" xr:uid="{00000000-0005-0000-0000-00003B170000}"/>
    <cellStyle name="Hiperłącze 10" xfId="11947" hidden="1" xr:uid="{00000000-0005-0000-0000-000041150000}"/>
    <cellStyle name="Hiperłącze 10" xfId="41414" hidden="1" xr:uid="{00000000-0005-0000-0000-0000E3210000}"/>
    <cellStyle name="Hiperłącze 10" xfId="27410" hidden="1" xr:uid="{00000000-0005-0000-0000-0000EC1B0000}"/>
    <cellStyle name="Hiperłącze 10" xfId="10384" hidden="1" xr:uid="{00000000-0005-0000-0000-000058140000}"/>
    <cellStyle name="Hiperłącze 10" xfId="28104" hidden="1" xr:uid="{00000000-0005-0000-0000-0000F81B0000}"/>
    <cellStyle name="Hiperłącze 10" xfId="31291" hidden="1" xr:uid="{00000000-0005-0000-0000-0000571D0000}"/>
    <cellStyle name="Hiperłącze 10" xfId="39140" hidden="1" xr:uid="{00000000-0005-0000-0000-0000DB200000}"/>
    <cellStyle name="Hiperłącze 10" xfId="31714" hidden="1" xr:uid="{00000000-0005-0000-0000-00009F1D0000}"/>
    <cellStyle name="Hiperłącze 10" xfId="45631" hidden="1" xr:uid="{00000000-0005-0000-0000-000015240000}"/>
    <cellStyle name="Hiperłącze 10" xfId="15794" hidden="1" xr:uid="{00000000-0005-0000-0000-000076160000}"/>
    <cellStyle name="Hiperłącze 10" xfId="29394" hidden="1" xr:uid="{00000000-0005-0000-0000-0000AD1C0000}"/>
    <cellStyle name="Hiperłącze 10" xfId="23993" hidden="1" xr:uid="{00000000-0005-0000-0000-00005D1A0000}"/>
    <cellStyle name="Hiperłącze 10" xfId="43190" hidden="1" xr:uid="{00000000-0005-0000-0000-000048240000}"/>
    <cellStyle name="Hiperłącze 10" xfId="14354" hidden="1" xr:uid="{00000000-0005-0000-0000-000087150000}"/>
    <cellStyle name="Hiperłącze 10" xfId="38181" hidden="1" xr:uid="{00000000-0005-0000-0000-0000A8200000}"/>
    <cellStyle name="Hiperłącze 10" xfId="13539" hidden="1" xr:uid="{00000000-0005-0000-0000-00005A150000}"/>
    <cellStyle name="Hiperłącze 10" xfId="45205" hidden="1" xr:uid="{00000000-0005-0000-0000-0000CA230000}"/>
    <cellStyle name="Hiperłącze 10" xfId="21427" hidden="1" xr:uid="{00000000-0005-0000-0000-0000C1180000}"/>
    <cellStyle name="Hiperłącze 10" xfId="11314" hidden="1" xr:uid="{00000000-0005-0000-0000-00006B140000}"/>
    <cellStyle name="Hiperłącze 10" xfId="28270" hidden="1" xr:uid="{00000000-0005-0000-0000-00002A1C0000}"/>
    <cellStyle name="Hiperłącze 10" xfId="38647" hidden="1" xr:uid="{00000000-0005-0000-0000-000046210000}"/>
    <cellStyle name="Hiperłącze 10" xfId="40187" hidden="1" xr:uid="{00000000-0005-0000-0000-000069210000}"/>
    <cellStyle name="Hiperłącze 10" xfId="18852" hidden="1" xr:uid="{00000000-0005-0000-0000-00009D170000}"/>
    <cellStyle name="Hiperłącze 10" xfId="20315" hidden="1" xr:uid="{00000000-0005-0000-0000-000083180000}"/>
    <cellStyle name="Hiperłącze 10" xfId="13526" hidden="1" xr:uid="{00000000-0005-0000-0000-000055150000}"/>
    <cellStyle name="Hiperłącze 10" xfId="39015" hidden="1" xr:uid="{00000000-0005-0000-0000-00009F210000}"/>
    <cellStyle name="Hiperłącze 10" xfId="36497" hidden="1" xr:uid="{00000000-0005-0000-0000-00000E200000}"/>
    <cellStyle name="Hiperłącze 10" xfId="46928" hidden="1" xr:uid="{00000000-0005-0000-0000-000080240000}"/>
    <cellStyle name="Hiperłącze 10" xfId="16171" hidden="1" xr:uid="{00000000-0005-0000-0000-0000EF160000}"/>
    <cellStyle name="Hiperłącze 10" xfId="41381" hidden="1" xr:uid="{00000000-0005-0000-0000-000010220000}"/>
    <cellStyle name="Hiperłącze 10" xfId="19954" hidden="1" xr:uid="{00000000-0005-0000-0000-000031180000}"/>
    <cellStyle name="Hiperłącze 10" xfId="42875" hidden="1" xr:uid="{00000000-0005-0000-0000-0000CF220000}"/>
    <cellStyle name="Hiperłącze 10" xfId="24081" hidden="1" xr:uid="{00000000-0005-0000-0000-00004C1A0000}"/>
    <cellStyle name="Hiperłącze 10" xfId="28456" hidden="1" xr:uid="{00000000-0005-0000-0000-0000771C0000}"/>
    <cellStyle name="Hiperłącze 10" xfId="47008" hidden="1" xr:uid="{00000000-0005-0000-0000-000089240000}"/>
    <cellStyle name="Hiperłącze 10" xfId="29249" hidden="1" xr:uid="{00000000-0005-0000-0000-0000981C0000}"/>
    <cellStyle name="Hiperłącze 10" xfId="35354" hidden="1" xr:uid="{00000000-0005-0000-0000-00001B1F0000}"/>
    <cellStyle name="Hiperłącze 10" xfId="44264" hidden="1" xr:uid="{00000000-0005-0000-0000-00002D230000}"/>
    <cellStyle name="Hiperłącze 10" xfId="45740" hidden="1" xr:uid="{00000000-0005-0000-0000-0000E2230000}"/>
    <cellStyle name="Hiperłącze 10" xfId="14232" hidden="1" xr:uid="{00000000-0005-0000-0000-000080150000}"/>
    <cellStyle name="Hiperłącze 10" xfId="38803" hidden="1" xr:uid="{00000000-0005-0000-0000-000045210000}"/>
    <cellStyle name="Hiperłącze 10" xfId="32076" hidden="1" xr:uid="{00000000-0005-0000-0000-0000E11D0000}"/>
    <cellStyle name="Hiperłącze 10" xfId="18758" hidden="1" xr:uid="{00000000-0005-0000-0000-0000C8170000}"/>
    <cellStyle name="Hiperłącze 10" xfId="37106" hidden="1" xr:uid="{00000000-0005-0000-0000-000019200000}"/>
    <cellStyle name="Hiperłącze 10" xfId="42352" hidden="1" xr:uid="{00000000-0005-0000-0000-00006D220000}"/>
    <cellStyle name="Hiperłącze 10" xfId="10407" hidden="1" xr:uid="{00000000-0005-0000-0000-00005E140000}"/>
    <cellStyle name="Hiperłącze 10" xfId="43406" hidden="1" xr:uid="{00000000-0005-0000-0000-00004D240000}"/>
    <cellStyle name="Hiperłącze 10" xfId="39967" hidden="1" xr:uid="{00000000-0005-0000-0000-000039210000}"/>
    <cellStyle name="Hiperłącze 10" xfId="18762" hidden="1" xr:uid="{00000000-0005-0000-0000-0000DA170000}"/>
    <cellStyle name="Hiperłącze 10" xfId="28611" hidden="1" xr:uid="{00000000-0005-0000-0000-00005B1C0000}"/>
    <cellStyle name="Hiperłącze 10" xfId="36038" hidden="1" xr:uid="{00000000-0005-0000-0000-0000811F0000}"/>
    <cellStyle name="Hiperłącze 10" xfId="31804" hidden="1" xr:uid="{00000000-0005-0000-0000-0000A41D0000}"/>
    <cellStyle name="Hiperłącze 10" xfId="28295" hidden="1" xr:uid="{00000000-0005-0000-0000-0000271C0000}"/>
    <cellStyle name="Hiperłącze 10" xfId="19827" hidden="1" xr:uid="{00000000-0005-0000-0000-000023180000}"/>
    <cellStyle name="Hiperłącze 10" xfId="30785" hidden="1" xr:uid="{00000000-0005-0000-0000-0000061D0000}"/>
    <cellStyle name="Hiperłącze 10" xfId="40591" hidden="1" xr:uid="{00000000-0005-0000-0000-00009A210000}"/>
    <cellStyle name="Hiperłącze 10" xfId="40434" hidden="1" xr:uid="{00000000-0005-0000-0000-000083210000}"/>
    <cellStyle name="Hiperłącze 10" xfId="45265" hidden="1" xr:uid="{00000000-0005-0000-0000-0000C8230000}"/>
    <cellStyle name="Hiperłącze 10" xfId="27466" hidden="1" xr:uid="{00000000-0005-0000-0000-0000DF1B0000}"/>
    <cellStyle name="Hiperłącze 10" xfId="17216" hidden="1" xr:uid="{00000000-0005-0000-0000-0000DA160000}"/>
    <cellStyle name="Hiperłącze 10" xfId="35531" hidden="1" xr:uid="{00000000-0005-0000-0000-00004A1F0000}"/>
    <cellStyle name="Hiperłącze 10" xfId="46651" hidden="1" xr:uid="{00000000-0005-0000-0000-0000A3240000}"/>
    <cellStyle name="Hiperłącze 10" xfId="23244" hidden="1" xr:uid="{00000000-0005-0000-0000-0000A1190000}"/>
    <cellStyle name="Hiperłącze 10" xfId="15018" hidden="1" xr:uid="{00000000-0005-0000-0000-000032160000}"/>
    <cellStyle name="Hiperłącze 10" xfId="44079" hidden="1" xr:uid="{00000000-0005-0000-0000-000019230000}"/>
    <cellStyle name="Hiperłącze 10" xfId="45202" hidden="1" xr:uid="{00000000-0005-0000-0000-0000C6230000}"/>
    <cellStyle name="Hiperłącze 10" xfId="32826" hidden="1" xr:uid="{00000000-0005-0000-0000-0000331E0000}"/>
    <cellStyle name="Hiperłącze 10" xfId="33666" hidden="1" xr:uid="{00000000-0005-0000-0000-00009B1E0000}"/>
    <cellStyle name="Hiperłącze 10" xfId="16313" hidden="1" xr:uid="{00000000-0005-0000-0000-0000E5170000}"/>
    <cellStyle name="Hiperłącze 10" xfId="27221" hidden="1" xr:uid="{00000000-0005-0000-0000-0000961B0000}"/>
    <cellStyle name="Hiperłącze 10" xfId="25554" hidden="1" xr:uid="{00000000-0005-0000-0000-0000811B0000}"/>
    <cellStyle name="Hiperłącze 10" xfId="36128" hidden="1" xr:uid="{00000000-0005-0000-0000-0000A31F0000}"/>
    <cellStyle name="Hiperłącze 10" xfId="36237" hidden="1" xr:uid="{00000000-0005-0000-0000-0000AF1F0000}"/>
    <cellStyle name="Hiperłącze 10" xfId="27752" hidden="1" xr:uid="{00000000-0005-0000-0000-0000AD1B0000}"/>
    <cellStyle name="Hiperłącze 10" xfId="36404" hidden="1" xr:uid="{00000000-0005-0000-0000-000005200000}"/>
    <cellStyle name="Hiperłącze 10" xfId="40180" hidden="1" xr:uid="{00000000-0005-0000-0000-00006A210000}"/>
    <cellStyle name="Hiperłącze 10" xfId="41183" hidden="1" xr:uid="{00000000-0005-0000-0000-0000CB210000}"/>
    <cellStyle name="Hiperłącze 10" xfId="25506" hidden="1" xr:uid="{00000000-0005-0000-0000-00000F1C0000}"/>
    <cellStyle name="Hiperłącze 10" xfId="35939" hidden="1" xr:uid="{00000000-0005-0000-0000-0000761F0000}"/>
    <cellStyle name="Hiperłącze 10" xfId="16441" hidden="1" xr:uid="{00000000-0005-0000-0000-00005B170000}"/>
    <cellStyle name="Hiperłącze 10" xfId="46019" hidden="1" xr:uid="{00000000-0005-0000-0000-0000F7230000}"/>
    <cellStyle name="Hiperłącze 10" xfId="30806" hidden="1" xr:uid="{00000000-0005-0000-0000-00000E1D0000}"/>
    <cellStyle name="Hiperłącze 10" xfId="17131" hidden="1" xr:uid="{00000000-0005-0000-0000-0000D2160000}"/>
    <cellStyle name="Hiperłącze 10" xfId="16658" hidden="1" xr:uid="{00000000-0005-0000-0000-00009D160000}"/>
    <cellStyle name="Hiperłącze 10" xfId="30668" hidden="1" xr:uid="{00000000-0005-0000-0000-0000F81C0000}"/>
    <cellStyle name="Hiperłącze 10" xfId="25421" hidden="1" xr:uid="{00000000-0005-0000-0000-00006E1B0000}"/>
    <cellStyle name="Hiperłącze 10" xfId="32736" hidden="1" xr:uid="{00000000-0005-0000-0000-00002C1E0000}"/>
    <cellStyle name="Hiperłącze 10" xfId="15905" hidden="1" xr:uid="{00000000-0005-0000-0000-000086160000}"/>
    <cellStyle name="Hiperłącze 10" xfId="23646" hidden="1" xr:uid="{00000000-0005-0000-0000-00000D1A0000}"/>
    <cellStyle name="Hiperłącze 10" xfId="24471" hidden="1" xr:uid="{00000000-0005-0000-0000-0000401A0000}"/>
    <cellStyle name="Hiperłącze 10" xfId="13805" hidden="1" xr:uid="{00000000-0005-0000-0000-0000C6150000}"/>
    <cellStyle name="Hiperłącze 10" xfId="14837" hidden="1" xr:uid="{00000000-0005-0000-0000-000056160000}"/>
    <cellStyle name="Hiperłącze 10" xfId="27656" hidden="1" xr:uid="{00000000-0005-0000-0000-0000A11B0000}"/>
    <cellStyle name="Hiperłącze 10" xfId="45048" hidden="1" xr:uid="{00000000-0005-0000-0000-000098230000}"/>
    <cellStyle name="Hiperłącze 10" xfId="12517" hidden="1" xr:uid="{00000000-0005-0000-0000-0000B5140000}"/>
    <cellStyle name="Hiperłącze 10" xfId="33481" hidden="1" xr:uid="{00000000-0005-0000-0000-0000571E0000}"/>
    <cellStyle name="Hiperłącze 10" xfId="44417" hidden="1" xr:uid="{00000000-0005-0000-0000-000038230000}"/>
    <cellStyle name="Hiperłącze 10" xfId="30164" hidden="1" xr:uid="{00000000-0005-0000-0000-0000C31C0000}"/>
    <cellStyle name="Hiperłącze 10" xfId="24249" hidden="1" xr:uid="{00000000-0005-0000-0000-00002A1A0000}"/>
    <cellStyle name="Hiperłącze 10" xfId="17487" hidden="1" xr:uid="{00000000-0005-0000-0000-000007170000}"/>
    <cellStyle name="Hiperłącze 10" xfId="44860" hidden="1" xr:uid="{00000000-0005-0000-0000-000087230000}"/>
    <cellStyle name="Hiperłącze 10" xfId="13698" hidden="1" xr:uid="{00000000-0005-0000-0000-000063150000}"/>
    <cellStyle name="Hiperłącze 10" xfId="33836" hidden="1" xr:uid="{00000000-0005-0000-0000-0000AB1E0000}"/>
    <cellStyle name="Hiperłącze 10" xfId="11239" hidden="1" xr:uid="{00000000-0005-0000-0000-000063140000}"/>
    <cellStyle name="Hiperłącze 10" xfId="15031" hidden="1" xr:uid="{00000000-0005-0000-0000-00002C160000}"/>
    <cellStyle name="Hiperłącze 10" xfId="29917" hidden="1" xr:uid="{00000000-0005-0000-0000-0000911E0000}"/>
    <cellStyle name="Hiperłącze 10" xfId="33374" hidden="1" xr:uid="{00000000-0005-0000-0000-00008D1E0000}"/>
    <cellStyle name="Hiperłącze 10" xfId="40769" hidden="1" xr:uid="{00000000-0005-0000-0000-0000C0210000}"/>
    <cellStyle name="Hiperłącze 10" xfId="27571" hidden="1" xr:uid="{00000000-0005-0000-0000-0000CD1B0000}"/>
    <cellStyle name="Hiperłącze 10" xfId="18887" hidden="1" xr:uid="{00000000-0005-0000-0000-000098170000}"/>
    <cellStyle name="Hiperłącze 10" xfId="34742" hidden="1" xr:uid="{00000000-0005-0000-0000-0000DA1E0000}"/>
    <cellStyle name="Hiperłącze 10" xfId="31017" hidden="1" xr:uid="{00000000-0005-0000-0000-0000391D0000}"/>
    <cellStyle name="Hiperłącze 10" xfId="27191" hidden="1" xr:uid="{00000000-0005-0000-0000-00008F1B0000}"/>
    <cellStyle name="Hiperłącze 10" xfId="29420" hidden="1" xr:uid="{00000000-0005-0000-0000-0000A71C0000}"/>
    <cellStyle name="Hiperłącze 10" xfId="33287" hidden="1" xr:uid="{00000000-0005-0000-0000-0000491E0000}"/>
    <cellStyle name="Hiperłącze 10" xfId="32558" hidden="1" xr:uid="{00000000-0005-0000-0000-0000D31D0000}"/>
    <cellStyle name="Hiperłącze 10" xfId="18425" hidden="1" xr:uid="{00000000-0005-0000-0000-0000C1170000}"/>
    <cellStyle name="Hiperłącze 10" xfId="46127" hidden="1" xr:uid="{00000000-0005-0000-0000-000003240000}"/>
    <cellStyle name="Hiperłącze 10" xfId="44237" hidden="1" xr:uid="{00000000-0005-0000-0000-000028230000}"/>
    <cellStyle name="Hiperłącze 10" xfId="15493" hidden="1" xr:uid="{00000000-0005-0000-0000-000023160000}"/>
    <cellStyle name="Hiperłącze 10" xfId="27744" hidden="1" xr:uid="{00000000-0005-0000-0000-0000AE1B0000}"/>
    <cellStyle name="Hiperłącze 10" xfId="26252" hidden="1" xr:uid="{00000000-0005-0000-0000-0000F51A0000}"/>
    <cellStyle name="Hiperłącze 10" xfId="28836" hidden="1" xr:uid="{00000000-0005-0000-0000-0000401C0000}"/>
    <cellStyle name="Hiperłącze 10" xfId="26442" hidden="1" xr:uid="{00000000-0005-0000-0000-0000081B0000}"/>
    <cellStyle name="Hiperłącze 10" xfId="32267" hidden="1" xr:uid="{00000000-0005-0000-0000-0000BE1D0000}"/>
    <cellStyle name="Hiperłącze 10" xfId="17088" hidden="1" xr:uid="{00000000-0005-0000-0000-0000C7160000}"/>
    <cellStyle name="Hiperłącze 10" xfId="28932" hidden="1" xr:uid="{00000000-0005-0000-0000-00004D1C0000}"/>
    <cellStyle name="Hiperłącze 10" xfId="36591" hidden="1" xr:uid="{00000000-0005-0000-0000-0000F61F0000}"/>
    <cellStyle name="Hiperłącze 10" xfId="12908" hidden="1" xr:uid="{00000000-0005-0000-0000-0000F6140000}"/>
    <cellStyle name="Hiperłącze 10" xfId="19448" hidden="1" xr:uid="{00000000-0005-0000-0000-00004F180000}"/>
    <cellStyle name="Hiperłącze 10" xfId="25369" hidden="1" xr:uid="{00000000-0005-0000-0000-0000011C0000}"/>
    <cellStyle name="Hiperłącze 10" xfId="34392" hidden="1" xr:uid="{00000000-0005-0000-0000-000020200000}"/>
    <cellStyle name="Hiperłącze 10" xfId="28277" hidden="1" xr:uid="{00000000-0005-0000-0000-0000291C0000}"/>
    <cellStyle name="Hiperłącze 10" xfId="12465" hidden="1" xr:uid="{00000000-0005-0000-0000-0000AB140000}"/>
    <cellStyle name="Hiperłącze 10" xfId="25484" hidden="1" xr:uid="{00000000-0005-0000-0000-00007F1B0000}"/>
    <cellStyle name="Hiperłącze 10" xfId="14069" hidden="1" xr:uid="{00000000-0005-0000-0000-00006E150000}"/>
    <cellStyle name="Hiperłącze 10" xfId="21641" hidden="1" xr:uid="{00000000-0005-0000-0000-0000DE180000}"/>
    <cellStyle name="Hiperłącze 10" xfId="31661" hidden="1" xr:uid="{00000000-0005-0000-0000-00009D1D0000}"/>
    <cellStyle name="Hiperłącze 10" xfId="22902" hidden="1" xr:uid="{00000000-0005-0000-0000-0000D7190000}"/>
    <cellStyle name="Hiperłącze 10" xfId="40141" hidden="1" xr:uid="{00000000-0005-0000-0000-000060210000}"/>
    <cellStyle name="Hiperłącze 10" xfId="35263" hidden="1" xr:uid="{00000000-0005-0000-0000-00000C1F0000}"/>
    <cellStyle name="Hiperłącze 10" xfId="18711" hidden="1" xr:uid="{00000000-0005-0000-0000-000092170000}"/>
    <cellStyle name="Hiperłącze 10" xfId="43915" hidden="1" xr:uid="{00000000-0005-0000-0000-000003230000}"/>
    <cellStyle name="Hiperłącze 10" xfId="42704" hidden="1" xr:uid="{00000000-0005-0000-0000-0000B8220000}"/>
    <cellStyle name="Hiperłącze 10" xfId="24156" hidden="1" xr:uid="{00000000-0005-0000-0000-0000221A0000}"/>
    <cellStyle name="Hiperłącze 10" xfId="45410" hidden="1" xr:uid="{00000000-0005-0000-0000-000017240000}"/>
    <cellStyle name="Hiperłącze 10" xfId="19749" hidden="1" xr:uid="{00000000-0005-0000-0000-000021180000}"/>
    <cellStyle name="Hiperłącze 10" xfId="33074" hidden="1" xr:uid="{00000000-0005-0000-0000-0000701E0000}"/>
    <cellStyle name="Hiperłącze 10" xfId="29573" hidden="1" xr:uid="{00000000-0005-0000-0000-0000321D0000}"/>
    <cellStyle name="Hiperłącze 10" xfId="26334" hidden="1" xr:uid="{00000000-0005-0000-0000-0000FC1A0000}"/>
    <cellStyle name="Hiperłącze 10" xfId="43274" hidden="1" xr:uid="{00000000-0005-0000-0000-00005D230000}"/>
    <cellStyle name="Hiperłącze 10" xfId="29268" hidden="1" xr:uid="{00000000-0005-0000-0000-00009E1C0000}"/>
    <cellStyle name="Hiperłącze 10" xfId="46574" hidden="1" xr:uid="{00000000-0005-0000-0000-0000BE240000}"/>
    <cellStyle name="Hiperłącze 10" xfId="12598" hidden="1" xr:uid="{00000000-0005-0000-0000-0000BD140000}"/>
    <cellStyle name="Hiperłącze 10" xfId="19806" hidden="1" xr:uid="{00000000-0005-0000-0000-00003E180000}"/>
    <cellStyle name="Hiperłącze 10" xfId="26316" hidden="1" xr:uid="{00000000-0005-0000-0000-0000F71A0000}"/>
    <cellStyle name="Hiperłącze 10" xfId="25559" hidden="1" xr:uid="{00000000-0005-0000-0000-0000801B0000}"/>
    <cellStyle name="Hiperłącze 10" xfId="15144" hidden="1" xr:uid="{00000000-0005-0000-0000-000003160000}"/>
    <cellStyle name="Hiperłącze 10" xfId="19836" hidden="1" xr:uid="{00000000-0005-0000-0000-000024180000}"/>
    <cellStyle name="Hiperłącze 10" xfId="27701" hidden="1" xr:uid="{00000000-0005-0000-0000-0000A01B0000}"/>
    <cellStyle name="Hiperłącze 10" xfId="30591" hidden="1" xr:uid="{00000000-0005-0000-0000-0000F21C0000}"/>
    <cellStyle name="Hiperłącze 10" xfId="15061" hidden="1" xr:uid="{00000000-0005-0000-0000-00004A160000}"/>
    <cellStyle name="Hiperłącze 10" xfId="37897" hidden="1" xr:uid="{00000000-0005-0000-0000-00009D200000}"/>
    <cellStyle name="Hiperłącze 10" xfId="37580" hidden="1" xr:uid="{00000000-0005-0000-0000-000089200000}"/>
    <cellStyle name="Hiperłącze 10" xfId="21686" hidden="1" xr:uid="{00000000-0005-0000-0000-0000DB180000}"/>
    <cellStyle name="Hiperłącze 10" xfId="32399" hidden="1" xr:uid="{00000000-0005-0000-0000-0000CA1D0000}"/>
    <cellStyle name="Hiperłącze 10" xfId="30102" hidden="1" xr:uid="{00000000-0005-0000-0000-0000BC1C0000}"/>
    <cellStyle name="Hiperłącze 10" xfId="31059" hidden="1" xr:uid="{00000000-0005-0000-0000-0000371D0000}"/>
    <cellStyle name="Hiperłącze 10" xfId="17367" hidden="1" xr:uid="{00000000-0005-0000-0000-0000E7160000}"/>
    <cellStyle name="Hiperłącze 10" xfId="42214" hidden="1" xr:uid="{00000000-0005-0000-0000-00005B220000}"/>
    <cellStyle name="Hiperłącze 10" xfId="19467" hidden="1" xr:uid="{00000000-0005-0000-0000-00004D180000}"/>
    <cellStyle name="Hiperłącze 10" xfId="20686" hidden="1" xr:uid="{00000000-0005-0000-0000-000007190000}"/>
    <cellStyle name="Hiperłącze 10" xfId="25696" hidden="1" xr:uid="{00000000-0005-0000-0000-0000BA1A0000}"/>
    <cellStyle name="Hiperłącze 10" xfId="36512" hidden="1" xr:uid="{00000000-0005-0000-0000-0000FF1F0000}"/>
    <cellStyle name="Hiperłącze 10" xfId="29732" hidden="1" xr:uid="{00000000-0005-0000-0000-0000271D0000}"/>
    <cellStyle name="Hiperłącze 10" xfId="23022" hidden="1" xr:uid="{00000000-0005-0000-0000-0000C6190000}"/>
    <cellStyle name="Hiperłącze 10" xfId="22849" hidden="1" xr:uid="{00000000-0005-0000-0000-0000E5190000}"/>
    <cellStyle name="Hiperłącze 10" xfId="27919" hidden="1" xr:uid="{00000000-0005-0000-0000-0000BB1B0000}"/>
    <cellStyle name="Hiperłącze 10" xfId="23119" hidden="1" xr:uid="{00000000-0005-0000-0000-00008E190000}"/>
    <cellStyle name="Hiperłącze 10" xfId="36101" hidden="1" xr:uid="{00000000-0005-0000-0000-0000831F0000}"/>
    <cellStyle name="Hiperłącze 10" xfId="24003" hidden="1" xr:uid="{00000000-0005-0000-0000-00005A1A0000}"/>
    <cellStyle name="Hiperłącze 10" xfId="24036" hidden="1" xr:uid="{00000000-0005-0000-0000-0000531A0000}"/>
    <cellStyle name="Hiperłącze 10" xfId="36566" hidden="1" xr:uid="{00000000-0005-0000-0000-0000F01F0000}"/>
    <cellStyle name="Hiperłącze 10" xfId="24665" hidden="1" xr:uid="{00000000-0005-0000-0000-0000861A0000}"/>
    <cellStyle name="Hiperłącze 10" xfId="33997" hidden="1" xr:uid="{00000000-0005-0000-0000-0000C21E0000}"/>
    <cellStyle name="Hiperłącze 10" xfId="20245" hidden="1" xr:uid="{00000000-0005-0000-0000-00007D180000}"/>
    <cellStyle name="Hiperłącze 10" xfId="38745" hidden="1" xr:uid="{00000000-0005-0000-0000-000051210000}"/>
    <cellStyle name="Hiperłącze 10" xfId="32754" hidden="1" xr:uid="{00000000-0005-0000-0000-0000301E0000}"/>
    <cellStyle name="Hiperłącze 10" xfId="18015" hidden="1" xr:uid="{00000000-0005-0000-0000-000044170000}"/>
    <cellStyle name="Hiperłącze 10" xfId="21059" hidden="1" xr:uid="{00000000-0005-0000-0000-0000EF190000}"/>
    <cellStyle name="Hiperłącze 10" xfId="16570" hidden="1" xr:uid="{00000000-0005-0000-0000-000096160000}"/>
    <cellStyle name="Hiperłącze 10" xfId="45825" hidden="1" xr:uid="{00000000-0005-0000-0000-0000E9230000}"/>
    <cellStyle name="Hiperłącze 10" xfId="18142" hidden="1" xr:uid="{00000000-0005-0000-0000-00006F170000}"/>
    <cellStyle name="Hiperłącze 10" xfId="24790" hidden="1" xr:uid="{00000000-0005-0000-0000-00008B1A0000}"/>
    <cellStyle name="Hiperłącze 10" xfId="34266" hidden="1" xr:uid="{00000000-0005-0000-0000-00002F1F0000}"/>
    <cellStyle name="Hiperłącze 10" xfId="43170" hidden="1" xr:uid="{00000000-0005-0000-0000-000056230000}"/>
    <cellStyle name="Hiperłącze 10" xfId="25115" hidden="1" xr:uid="{00000000-0005-0000-0000-0000781B0000}"/>
    <cellStyle name="Hiperłącze 10" xfId="24649" hidden="1" xr:uid="{00000000-0005-0000-0000-0000821A0000}"/>
    <cellStyle name="Hiperłącze 10" xfId="40474" hidden="1" xr:uid="{00000000-0005-0000-0000-000089210000}"/>
    <cellStyle name="Hiperłącze 10" xfId="39831" hidden="1" xr:uid="{00000000-0005-0000-0000-000026210000}"/>
    <cellStyle name="Hiperłącze 10" xfId="35783" hidden="1" xr:uid="{00000000-0005-0000-0000-0000631F0000}"/>
    <cellStyle name="Hiperłącze 10" xfId="18660" hidden="1" xr:uid="{00000000-0005-0000-0000-000084170000}"/>
    <cellStyle name="Hiperłącze 10" xfId="36668" hidden="1" xr:uid="{00000000-0005-0000-0000-0000BC1F0000}"/>
    <cellStyle name="Hiperłącze 10" xfId="21382" hidden="1" xr:uid="{00000000-0005-0000-0000-0000B7180000}"/>
    <cellStyle name="Hiperłącze 10" xfId="33538" hidden="1" xr:uid="{00000000-0005-0000-0000-0000661E0000}"/>
    <cellStyle name="Hiperłącze 10" xfId="32347" hidden="1" xr:uid="{00000000-0005-0000-0000-0000DE1D0000}"/>
    <cellStyle name="Hiperłącze 10" xfId="39634" hidden="1" xr:uid="{00000000-0005-0000-0000-00000E210000}"/>
    <cellStyle name="Hiperłącze 10" xfId="25202" hidden="1" xr:uid="{00000000-0005-0000-0000-0000181B0000}"/>
    <cellStyle name="Hiperłącze 10" xfId="38756" hidden="1" xr:uid="{00000000-0005-0000-0000-00004A210000}"/>
    <cellStyle name="Hiperłącze 10" xfId="22943" hidden="1" xr:uid="{00000000-0005-0000-0000-0000CF190000}"/>
    <cellStyle name="Hiperłącze 10" xfId="43278" hidden="1" xr:uid="{00000000-0005-0000-0000-00005E230000}"/>
    <cellStyle name="Hiperłącze 10" xfId="41647" hidden="1" xr:uid="{00000000-0005-0000-0000-000027220000}"/>
    <cellStyle name="Hiperłącze 10" xfId="40205" hidden="1" xr:uid="{00000000-0005-0000-0000-000067210000}"/>
    <cellStyle name="Hiperłącze 10" xfId="13418" hidden="1" xr:uid="{00000000-0005-0000-0000-000031150000}"/>
    <cellStyle name="Hiperłącze 10" xfId="14730" hidden="1" xr:uid="{00000000-0005-0000-0000-0000F3150000}"/>
    <cellStyle name="Hiperłącze 10" xfId="16550" hidden="1" xr:uid="{00000000-0005-0000-0000-00008E160000}"/>
    <cellStyle name="Hiperłącze 10" xfId="44375" hidden="1" xr:uid="{00000000-0005-0000-0000-00003E230000}"/>
    <cellStyle name="Hiperłącze 10" xfId="46136" hidden="1" xr:uid="{00000000-0005-0000-0000-000004240000}"/>
    <cellStyle name="Hiperłącze 10" xfId="36851" hidden="1" xr:uid="{00000000-0005-0000-0000-0000D01F0000}"/>
    <cellStyle name="Hiperłącze 10" xfId="24761" hidden="1" xr:uid="{00000000-0005-0000-0000-0000921A0000}"/>
    <cellStyle name="Hiperłącze 10" xfId="20287" hidden="1" xr:uid="{00000000-0005-0000-0000-00007B180000}"/>
    <cellStyle name="Hiperłącze 10" xfId="28357" hidden="1" xr:uid="{00000000-0005-0000-0000-00005F1C0000}"/>
    <cellStyle name="Hiperłącze 10" xfId="26129" hidden="1" xr:uid="{00000000-0005-0000-0000-0000E41A0000}"/>
    <cellStyle name="Hiperłącze 10" xfId="15210" hidden="1" xr:uid="{00000000-0005-0000-0000-00000D160000}"/>
    <cellStyle name="Hiperłącze 10" xfId="45881" hidden="1" xr:uid="{00000000-0005-0000-0000-0000EB230000}"/>
    <cellStyle name="Hiperłącze 10" xfId="30027" hidden="1" xr:uid="{00000000-0005-0000-0000-0000201E0000}"/>
    <cellStyle name="Hiperłącze 10" xfId="15703" hidden="1" xr:uid="{00000000-0005-0000-0000-00006D160000}"/>
    <cellStyle name="Hiperłącze 10" xfId="45903" hidden="1" xr:uid="{00000000-0005-0000-0000-00003A240000}"/>
    <cellStyle name="Hiperłącze 10" xfId="24252" hidden="1" xr:uid="{00000000-0005-0000-0000-00002E1A0000}"/>
    <cellStyle name="Hiperłącze 10" xfId="16856" hidden="1" xr:uid="{00000000-0005-0000-0000-0000A7160000}"/>
    <cellStyle name="Hiperłącze 10" xfId="33020" hidden="1" xr:uid="{00000000-0005-0000-0000-00007F1E0000}"/>
    <cellStyle name="Hiperłącze 10" xfId="44279" hidden="1" xr:uid="{00000000-0005-0000-0000-000031230000}"/>
    <cellStyle name="Hiperłącze 10" xfId="43246" hidden="1" xr:uid="{00000000-0005-0000-0000-000060230000}"/>
    <cellStyle name="Hiperłącze 10" xfId="15893" hidden="1" xr:uid="{00000000-0005-0000-0000-000081160000}"/>
    <cellStyle name="Hiperłącze 10" xfId="17433" hidden="1" xr:uid="{00000000-0005-0000-0000-000006170000}"/>
    <cellStyle name="Hiperłącze 10" xfId="41691" hidden="1" xr:uid="{00000000-0005-0000-0000-000044220000}"/>
    <cellStyle name="Hiperłącze 10" xfId="25493" hidden="1" xr:uid="{00000000-0005-0000-0000-00007C1B0000}"/>
    <cellStyle name="Hiperłącze 10" xfId="40582" hidden="1" xr:uid="{00000000-0005-0000-0000-000095210000}"/>
    <cellStyle name="Hiperłącze 10" xfId="41818" hidden="1" xr:uid="{00000000-0005-0000-0000-000052220000}"/>
    <cellStyle name="Hiperłącze 10" xfId="44844" hidden="1" xr:uid="{00000000-0005-0000-0000-000080230000}"/>
    <cellStyle name="Hiperłącze 10" xfId="17185" hidden="1" xr:uid="{00000000-0005-0000-0000-0000D3160000}"/>
    <cellStyle name="Hiperłącze 10" xfId="30494" hidden="1" xr:uid="{00000000-0005-0000-0000-0000E51C0000}"/>
    <cellStyle name="Hiperłącze 10" xfId="17461" hidden="1" xr:uid="{00000000-0005-0000-0000-00000D170000}"/>
    <cellStyle name="Hiperłącze 10" xfId="27246" hidden="1" xr:uid="{00000000-0005-0000-0000-0000991B0000}"/>
    <cellStyle name="Hiperłącze 10" xfId="28380" hidden="1" xr:uid="{00000000-0005-0000-0000-0000731C0000}"/>
    <cellStyle name="Hiperłącze 10" xfId="44105" hidden="1" xr:uid="{00000000-0005-0000-0000-000013230000}"/>
    <cellStyle name="Hiperłącze 10" xfId="42412" hidden="1" xr:uid="{00000000-0005-0000-0000-0000A0220000}"/>
    <cellStyle name="Hiperłącze 10" xfId="38677" hidden="1" xr:uid="{00000000-0005-0000-0000-00002E220000}"/>
    <cellStyle name="Hiperłącze 10" xfId="31633" hidden="1" xr:uid="{00000000-0005-0000-0000-0000961D0000}"/>
    <cellStyle name="Hiperłącze 10" xfId="12193" hidden="1" xr:uid="{00000000-0005-0000-0000-0000DE140000}"/>
    <cellStyle name="Hiperłącze 10" xfId="24141" hidden="1" xr:uid="{00000000-0005-0000-0000-00001D1A0000}"/>
    <cellStyle name="Hiperłącze 10" xfId="22040" hidden="1" xr:uid="{00000000-0005-0000-0000-00001F190000}"/>
    <cellStyle name="Hiperłącze 10" xfId="15766" hidden="1" xr:uid="{00000000-0005-0000-0000-000073160000}"/>
    <cellStyle name="Hiperłącze 10" xfId="38876" hidden="1" xr:uid="{00000000-0005-0000-0000-00003C220000}"/>
    <cellStyle name="Hiperłącze 10" xfId="18331" hidden="1" xr:uid="{00000000-0005-0000-0000-0000D2170000}"/>
    <cellStyle name="Hiperłącze 10" xfId="19794" hidden="1" xr:uid="{00000000-0005-0000-0000-000050180000}"/>
    <cellStyle name="Hiperłącze 10" xfId="35111" hidden="1" xr:uid="{00000000-0005-0000-0000-0000FE1E0000}"/>
    <cellStyle name="Hiperłącze 10" xfId="41329" hidden="1" xr:uid="{00000000-0005-0000-0000-0000E2210000}"/>
    <cellStyle name="Hiperłącze 10" xfId="39180" hidden="1" xr:uid="{00000000-0005-0000-0000-0000E1200000}"/>
    <cellStyle name="Hiperłącze 10" xfId="42114" hidden="1" xr:uid="{00000000-0005-0000-0000-000094220000}"/>
    <cellStyle name="Hiperłącze 10" xfId="39852" hidden="1" xr:uid="{00000000-0005-0000-0000-00002E210000}"/>
    <cellStyle name="Hiperłącze 10" xfId="24000" hidden="1" xr:uid="{00000000-0005-0000-0000-00005E1A0000}"/>
    <cellStyle name="Hiperłącze 10" xfId="39600" hidden="1" xr:uid="{00000000-0005-0000-0000-000008210000}"/>
    <cellStyle name="Hiperłącze 10" xfId="20788" hidden="1" xr:uid="{00000000-0005-0000-0000-0000011A0000}"/>
    <cellStyle name="Hiperłącze 10" xfId="20188" hidden="1" xr:uid="{00000000-0005-0000-0000-000070180000}"/>
    <cellStyle name="Hiperłącze 10" xfId="17719" hidden="1" xr:uid="{00000000-0005-0000-0000-000027170000}"/>
    <cellStyle name="Hiperłącze 10" xfId="12587" hidden="1" xr:uid="{00000000-0005-0000-0000-0000BA140000}"/>
    <cellStyle name="Hiperłącze 10" xfId="33764" hidden="1" xr:uid="{00000000-0005-0000-0000-0000A71E0000}"/>
    <cellStyle name="Hiperłącze 10" xfId="12859" hidden="1" xr:uid="{00000000-0005-0000-0000-0000D4140000}"/>
    <cellStyle name="Hiperłącze 10" xfId="43216" hidden="1" xr:uid="{00000000-0005-0000-0000-000046240000}"/>
    <cellStyle name="Hiperłącze 10" xfId="11930" hidden="1" xr:uid="{00000000-0005-0000-0000-0000E0150000}"/>
    <cellStyle name="Hiperłącze 10" xfId="14631" hidden="1" xr:uid="{00000000-0005-0000-0000-0000E8150000}"/>
    <cellStyle name="Hiperłącze 10" xfId="42729" hidden="1" xr:uid="{00000000-0005-0000-0000-0000BD220000}"/>
    <cellStyle name="Hiperłącze 10" xfId="47095" hidden="1" xr:uid="{00000000-0005-0000-0000-000091240000}"/>
    <cellStyle name="Hiperłącze 10" xfId="15011" hidden="1" xr:uid="{00000000-0005-0000-0000-000031160000}"/>
    <cellStyle name="Hiperłącze 10" xfId="16137" hidden="1" xr:uid="{00000000-0005-0000-0000-0000FE160000}"/>
    <cellStyle name="Hiperłącze 10" xfId="39172" hidden="1" xr:uid="{00000000-0005-0000-0000-0000E2200000}"/>
    <cellStyle name="Hiperłącze 10" xfId="15676" hidden="1" xr:uid="{00000000-0005-0000-0000-000068160000}"/>
    <cellStyle name="Hiperłącze 10" xfId="44586" hidden="1" xr:uid="{00000000-0005-0000-0000-000069230000}"/>
    <cellStyle name="Hiperłącze 10" xfId="22991" hidden="1" xr:uid="{00000000-0005-0000-0000-0000C4190000}"/>
    <cellStyle name="Hiperłącze 10" xfId="37950" hidden="1" xr:uid="{00000000-0005-0000-0000-000066200000}"/>
    <cellStyle name="Hiperłącze 10" xfId="44426" hidden="1" xr:uid="{00000000-0005-0000-0000-00003C230000}"/>
    <cellStyle name="Hiperłącze 10" xfId="32034" hidden="1" xr:uid="{00000000-0005-0000-0000-0000E81D0000}"/>
    <cellStyle name="Hiperłącze 10" xfId="25579" hidden="1" xr:uid="{00000000-0005-0000-0000-0000AC1A0000}"/>
    <cellStyle name="Hiperłącze 10" xfId="37099" hidden="1" xr:uid="{00000000-0005-0000-0000-0000E81F0000}"/>
    <cellStyle name="Hiperłącze 10" xfId="40887" hidden="1" xr:uid="{00000000-0005-0000-0000-000007220000}"/>
    <cellStyle name="Hiperłącze 10" xfId="40051" hidden="1" xr:uid="{00000000-0005-0000-0000-000056210000}"/>
    <cellStyle name="Hiperłącze 10" xfId="24453" hidden="1" xr:uid="{00000000-0005-0000-0000-00003C1A0000}"/>
    <cellStyle name="Hiperłącze 10" xfId="12280" hidden="1" xr:uid="{00000000-0005-0000-0000-00009A140000}"/>
    <cellStyle name="Hiperłącze 10" xfId="42286" hidden="1" xr:uid="{00000000-0005-0000-0000-000063220000}"/>
    <cellStyle name="Hiperłącze 10" xfId="46196" hidden="1" xr:uid="{00000000-0005-0000-0000-000038240000}"/>
    <cellStyle name="Hiperłącze 10" xfId="40841" hidden="1" xr:uid="{00000000-0005-0000-0000-0000C3210000}"/>
    <cellStyle name="Hiperłącze 10" xfId="14399" hidden="1" xr:uid="{00000000-0005-0000-0000-000091150000}"/>
    <cellStyle name="Hiperłącze 10" xfId="45663" hidden="1" xr:uid="{00000000-0005-0000-0000-00000D240000}"/>
    <cellStyle name="Hiperłącze 10" xfId="40979" hidden="1" xr:uid="{00000000-0005-0000-0000-00001C220000}"/>
    <cellStyle name="Hiperłącze 10" xfId="24435" hidden="1" xr:uid="{00000000-0005-0000-0000-0000371A0000}"/>
    <cellStyle name="Hiperłącze 10" xfId="44033" hidden="1" xr:uid="{00000000-0005-0000-0000-000010230000}"/>
    <cellStyle name="Hiperłącze 10" xfId="23866" hidden="1" xr:uid="{00000000-0005-0000-0000-0000651A0000}"/>
    <cellStyle name="Hiperłącze 10" xfId="39821" hidden="1" xr:uid="{00000000-0005-0000-0000-000025210000}"/>
    <cellStyle name="Hiperłącze 10" xfId="13274" hidden="1" xr:uid="{00000000-0005-0000-0000-00001C150000}"/>
    <cellStyle name="Hiperłącze 10" xfId="13941" hidden="1" xr:uid="{00000000-0005-0000-0000-0000A4150000}"/>
    <cellStyle name="Hiperłącze 10" xfId="38339" hidden="1" xr:uid="{00000000-0005-0000-0000-0000BD200000}"/>
    <cellStyle name="Hiperłącze 10" xfId="31515" hidden="1" xr:uid="{00000000-0005-0000-0000-0000711D0000}"/>
    <cellStyle name="Hiperłącze 10" xfId="20009" hidden="1" xr:uid="{00000000-0005-0000-0000-000037180000}"/>
    <cellStyle name="Hiperłącze 10" xfId="13244" hidden="1" xr:uid="{00000000-0005-0000-0000-000021150000}"/>
    <cellStyle name="Hiperłącze 10" xfId="46362" hidden="1" xr:uid="{00000000-0005-0000-0000-00006A240000}"/>
    <cellStyle name="Hiperłącze 10" xfId="42845" hidden="1" xr:uid="{00000000-0005-0000-0000-0000CD220000}"/>
    <cellStyle name="Hiperłącze 10" xfId="12734" hidden="1" xr:uid="{00000000-0005-0000-0000-0000CB140000}"/>
    <cellStyle name="Hiperłącze 10" xfId="12114" hidden="1" xr:uid="{00000000-0005-0000-0000-000089140000}"/>
    <cellStyle name="Hiperłącze 10" xfId="47050" hidden="1" xr:uid="{00000000-0005-0000-0000-000087240000}"/>
    <cellStyle name="Hiperłącze 10" xfId="38086" hidden="1" xr:uid="{00000000-0005-0000-0000-000079200000}"/>
    <cellStyle name="Hiperłącze 10" xfId="16505" hidden="1" xr:uid="{00000000-0005-0000-0000-000061170000}"/>
    <cellStyle name="Hiperłącze 10" xfId="31933" hidden="1" xr:uid="{00000000-0005-0000-0000-0000FC1D0000}"/>
    <cellStyle name="Hiperłącze 10" xfId="32330" hidden="1" xr:uid="{00000000-0005-0000-0000-0000F81D0000}"/>
    <cellStyle name="Hiperłącze 10" xfId="23449" hidden="1" xr:uid="{00000000-0005-0000-0000-0000B1190000}"/>
    <cellStyle name="Hiperłącze 10" xfId="35806" hidden="1" xr:uid="{00000000-0005-0000-0000-0000641F0000}"/>
    <cellStyle name="Hiperłącze 10" xfId="33107" hidden="1" xr:uid="{00000000-0005-0000-0000-0000711E0000}"/>
    <cellStyle name="Hiperłącze 10" xfId="41903" hidden="1" xr:uid="{00000000-0005-0000-0000-00009B220000}"/>
    <cellStyle name="Hiperłącze 10" xfId="11980" hidden="1" xr:uid="{00000000-0005-0000-0000-000051150000}"/>
    <cellStyle name="Hiperłącze 10" xfId="19300" hidden="1" xr:uid="{00000000-0005-0000-0000-000047180000}"/>
    <cellStyle name="Hiperłącze 10" xfId="29885" hidden="1" xr:uid="{00000000-0005-0000-0000-0000151E0000}"/>
    <cellStyle name="Hiperłącze 10" xfId="11985" hidden="1" xr:uid="{00000000-0005-0000-0000-000050150000}"/>
    <cellStyle name="Hiperłącze 10" xfId="16016" hidden="1" xr:uid="{00000000-0005-0000-0000-0000F0160000}"/>
    <cellStyle name="Hiperłącze 10" xfId="23202" hidden="1" xr:uid="{00000000-0005-0000-0000-000098190000}"/>
    <cellStyle name="Hiperłącze 10" xfId="22935" hidden="1" xr:uid="{00000000-0005-0000-0000-0000D9190000}"/>
    <cellStyle name="Hiperłącze 10" xfId="23479" hidden="1" xr:uid="{00000000-0005-0000-0000-0000BA190000}"/>
    <cellStyle name="Hiperłącze 10" xfId="21331" hidden="1" xr:uid="{00000000-0005-0000-0000-0000BA180000}"/>
    <cellStyle name="Hiperłącze 10" xfId="14303" hidden="1" xr:uid="{00000000-0005-0000-0000-00008A150000}"/>
    <cellStyle name="Hiperłącze 10" xfId="41881" hidden="1" xr:uid="{00000000-0005-0000-0000-000054220000}"/>
    <cellStyle name="Hiperłącze 10" xfId="35371" hidden="1" xr:uid="{00000000-0005-0000-0000-0000181F0000}"/>
    <cellStyle name="Hiperłącze 10" xfId="38247" hidden="1" xr:uid="{00000000-0005-0000-0000-0000B5200000}"/>
    <cellStyle name="Hiperłącze 10" xfId="22333" hidden="1" xr:uid="{00000000-0005-0000-0000-000040190000}"/>
    <cellStyle name="Hiperłącze 10" xfId="23902" hidden="1" xr:uid="{00000000-0005-0000-0000-0000701A0000}"/>
    <cellStyle name="Hiperłącze 10" xfId="27200" hidden="1" xr:uid="{00000000-0005-0000-0000-0000901B0000}"/>
    <cellStyle name="Hiperłącze 10" xfId="39778" hidden="1" xr:uid="{00000000-0005-0000-0000-00001B210000}"/>
    <cellStyle name="Hiperłącze 10" xfId="41463" hidden="1" xr:uid="{00000000-0005-0000-0000-0000EE210000}"/>
    <cellStyle name="Hiperłącze 10" xfId="26262" hidden="1" xr:uid="{00000000-0005-0000-0000-0000F61A0000}"/>
    <cellStyle name="Hiperłącze 10" xfId="31193" hidden="1" xr:uid="{00000000-0005-0000-0000-00004B1D0000}"/>
    <cellStyle name="Hiperłącze 10" xfId="33114" hidden="1" xr:uid="{00000000-0005-0000-0000-0000721E0000}"/>
    <cellStyle name="Hiperłącze 10" xfId="16472" hidden="1" xr:uid="{00000000-0005-0000-0000-000051170000}"/>
    <cellStyle name="Hiperłącze 10" xfId="24855" hidden="1" xr:uid="{00000000-0005-0000-0000-0000991A0000}"/>
    <cellStyle name="Hiperłącze 10" xfId="17998" hidden="1" xr:uid="{00000000-0005-0000-0000-000047170000}"/>
    <cellStyle name="Hiperłącze 10" xfId="28441" hidden="1" xr:uid="{00000000-0005-0000-0000-00007C1C0000}"/>
    <cellStyle name="Hiperłącze 10" xfId="26965" hidden="1" xr:uid="{00000000-0005-0000-0000-00005C1B0000}"/>
    <cellStyle name="Hiperłącze 10" xfId="22767" hidden="1" xr:uid="{00000000-0005-0000-0000-000088190000}"/>
    <cellStyle name="Hiperłącze 10" xfId="46064" hidden="1" xr:uid="{00000000-0005-0000-0000-000001240000}"/>
    <cellStyle name="Hiperłącze 10" xfId="47209" hidden="1" xr:uid="{00000000-0005-0000-0000-0000C3240000}"/>
    <cellStyle name="Hiperłącze 10" xfId="46581" hidden="1" xr:uid="{00000000-0005-0000-0000-0000B9240000}"/>
    <cellStyle name="Hiperłącze 10" xfId="39812" hidden="1" xr:uid="{00000000-0005-0000-0000-000024210000}"/>
    <cellStyle name="Hiperłącze 10" xfId="33336" hidden="1" xr:uid="{00000000-0005-0000-0000-00004F1E0000}"/>
    <cellStyle name="Hiperłącze 10" xfId="27686" hidden="1" xr:uid="{00000000-0005-0000-0000-0000A31B0000}"/>
    <cellStyle name="Hiperłącze 10" xfId="36029" hidden="1" xr:uid="{00000000-0005-0000-0000-0000801F0000}"/>
    <cellStyle name="Hiperłącze 10" xfId="30748" hidden="1" xr:uid="{00000000-0005-0000-0000-0000001D0000}"/>
    <cellStyle name="Hiperłącze 10" xfId="25863" hidden="1" xr:uid="{00000000-0005-0000-0000-0000C91A0000}"/>
    <cellStyle name="Hiperłącze 10" xfId="27290" hidden="1" xr:uid="{00000000-0005-0000-0000-0000981B0000}"/>
    <cellStyle name="Hiperłącze 10" xfId="37141" hidden="1" xr:uid="{00000000-0005-0000-0000-000014200000}"/>
    <cellStyle name="Hiperłącze 10" xfId="16688" hidden="1" xr:uid="{00000000-0005-0000-0000-00009F160000}"/>
    <cellStyle name="Hiperłącze 10" xfId="16910" hidden="1" xr:uid="{00000000-0005-0000-0000-0000B2160000}"/>
    <cellStyle name="Hiperłącze 10" xfId="45725" hidden="1" xr:uid="{00000000-0005-0000-0000-0000DD230000}"/>
    <cellStyle name="Hiperłącze 10" xfId="30703" hidden="1" xr:uid="{00000000-0005-0000-0000-0000021D0000}"/>
    <cellStyle name="Hiperłącze 10" xfId="23110" hidden="1" xr:uid="{00000000-0005-0000-0000-00008D190000}"/>
    <cellStyle name="Hiperłącze 10" xfId="46517" hidden="1" xr:uid="{00000000-0005-0000-0000-0000C0240000}"/>
    <cellStyle name="Hiperłącze 10" xfId="18718" hidden="1" xr:uid="{00000000-0005-0000-0000-000091170000}"/>
    <cellStyle name="Hiperłącze 10" xfId="36973" hidden="1" xr:uid="{00000000-0005-0000-0000-0000D71F0000}"/>
    <cellStyle name="Hiperłącze 10" xfId="25438" hidden="1" xr:uid="{00000000-0005-0000-0000-0000751B0000}"/>
    <cellStyle name="Hiperłącze 10" xfId="22261" hidden="1" xr:uid="{00000000-0005-0000-0000-000039190000}"/>
    <cellStyle name="Hiperłącze 10" xfId="20630" hidden="1" xr:uid="{00000000-0005-0000-0000-0000EB190000}"/>
    <cellStyle name="Hiperłącze 10" xfId="35708" hidden="1" xr:uid="{00000000-0005-0000-0000-0000581F0000}"/>
    <cellStyle name="Hiperłącze 10" xfId="21328" hidden="1" xr:uid="{00000000-0005-0000-0000-0000B6180000}"/>
    <cellStyle name="Hiperłącze 10" xfId="32775" hidden="1" xr:uid="{00000000-0005-0000-0000-0000361E0000}"/>
    <cellStyle name="Hiperłącze 10" xfId="22351" hidden="1" xr:uid="{00000000-0005-0000-0000-000044190000}"/>
    <cellStyle name="Hiperłącze 10" xfId="15822" hidden="1" xr:uid="{00000000-0005-0000-0000-00007D160000}"/>
    <cellStyle name="Hiperłącze 10" xfId="34096" hidden="1" xr:uid="{00000000-0005-0000-0000-0000421F0000}"/>
    <cellStyle name="Hiperłącze 10" xfId="35479" hidden="1" xr:uid="{00000000-0005-0000-0000-0000241F0000}"/>
    <cellStyle name="Hiperłącze 10" xfId="30528" hidden="1" xr:uid="{00000000-0005-0000-0000-0000E71C0000}"/>
    <cellStyle name="Hiperłącze 10" xfId="18652" hidden="1" xr:uid="{00000000-0005-0000-0000-000080170000}"/>
    <cellStyle name="Hiperłącze 10" xfId="24275" hidden="1" xr:uid="{00000000-0005-0000-0000-0000311A0000}"/>
    <cellStyle name="Hiperłącze 10" xfId="14239" hidden="1" xr:uid="{00000000-0005-0000-0000-0000B0150000}"/>
    <cellStyle name="Hiperłącze 10" xfId="15974" hidden="1" xr:uid="{00000000-0005-0000-0000-000088160000}"/>
    <cellStyle name="Hiperłącze 10" xfId="12194" hidden="1" xr:uid="{00000000-0005-0000-0000-0000DB140000}"/>
    <cellStyle name="Hiperłącze 10" xfId="30073" hidden="1" xr:uid="{00000000-0005-0000-0000-0000921D0000}"/>
    <cellStyle name="Hiperłącze 10" xfId="43142" hidden="1" xr:uid="{00000000-0005-0000-0000-000062230000}"/>
    <cellStyle name="Hiperłącze 10" xfId="11538" hidden="1" xr:uid="{00000000-0005-0000-0000-0000CC150000}"/>
    <cellStyle name="Hiperłącze 10" xfId="28843" hidden="1" xr:uid="{00000000-0005-0000-0000-0000701C0000}"/>
    <cellStyle name="Hiperłącze 10" xfId="27894" hidden="1" xr:uid="{00000000-0005-0000-0000-0000BE1B0000}"/>
    <cellStyle name="Hiperłącze 10" xfId="15218" hidden="1" xr:uid="{00000000-0005-0000-0000-000012160000}"/>
    <cellStyle name="Hiperłącze 10" xfId="23664" hidden="1" xr:uid="{00000000-0005-0000-0000-00000B1A0000}"/>
    <cellStyle name="Hiperłącze 10" xfId="16938" hidden="1" xr:uid="{00000000-0005-0000-0000-0000B9160000}"/>
    <cellStyle name="Hiperłącze 10" xfId="24734" hidden="1" xr:uid="{00000000-0005-0000-0000-0000891A0000}"/>
    <cellStyle name="Hiperłącze 10" xfId="11646" hidden="1" xr:uid="{00000000-0005-0000-0000-0000DF140000}"/>
    <cellStyle name="Hiperłącze 10" xfId="31026" hidden="1" xr:uid="{00000000-0005-0000-0000-00003E1D0000}"/>
    <cellStyle name="Hiperłącze 10" xfId="45338" hidden="1" xr:uid="{00000000-0005-0000-0000-0000D9230000}"/>
    <cellStyle name="Hiperłącze 10" xfId="40284" hidden="1" xr:uid="{00000000-0005-0000-0000-000076210000}"/>
    <cellStyle name="Hiperłącze 10" xfId="36471" hidden="1" xr:uid="{00000000-0005-0000-0000-000007200000}"/>
    <cellStyle name="Hiperłącze 10" xfId="38528" hidden="1" xr:uid="{00000000-0005-0000-0000-0000D2200000}"/>
    <cellStyle name="Hiperłącze 10" xfId="39352" hidden="1" xr:uid="{00000000-0005-0000-0000-0000A7210000}"/>
    <cellStyle name="Hiperłącze 10" xfId="41979" hidden="1" xr:uid="{00000000-0005-0000-0000-0000B6220000}"/>
    <cellStyle name="Hiperłącze 10" xfId="38795" hidden="1" xr:uid="{00000000-0005-0000-0000-000043210000}"/>
    <cellStyle name="Hiperłącze 10" xfId="34164" hidden="1" xr:uid="{00000000-0005-0000-0000-00009D1F0000}"/>
    <cellStyle name="Hiperłącze 10" xfId="14290" hidden="1" xr:uid="{00000000-0005-0000-0000-000085150000}"/>
    <cellStyle name="Hiperłącze 10" xfId="25275" hidden="1" xr:uid="{00000000-0005-0000-0000-00000B1C0000}"/>
    <cellStyle name="Hiperłącze 10" xfId="39492" hidden="1" xr:uid="{00000000-0005-0000-0000-0000FC200000}"/>
    <cellStyle name="Hiperłącze 10" xfId="35329" hidden="1" xr:uid="{00000000-0005-0000-0000-00001E1F0000}"/>
    <cellStyle name="Hiperłącze 10" xfId="16522" hidden="1" xr:uid="{00000000-0005-0000-0000-00008B160000}"/>
    <cellStyle name="Hiperłącze 10" xfId="22221" hidden="1" xr:uid="{00000000-0005-0000-0000-00002F190000}"/>
    <cellStyle name="Hiperłącze 10" xfId="32532" hidden="1" xr:uid="{00000000-0005-0000-0000-0000D91D0000}"/>
    <cellStyle name="Hiperłącze 10" xfId="28060" hidden="1" xr:uid="{00000000-0005-0000-0000-0000F91B0000}"/>
    <cellStyle name="Hiperłącze 10" xfId="41713" hidden="1" xr:uid="{00000000-0005-0000-0000-00004A220000}"/>
    <cellStyle name="Hiperłącze 10" xfId="18073" hidden="1" xr:uid="{00000000-0005-0000-0000-000069170000}"/>
    <cellStyle name="Hiperłącze 10" xfId="23091" hidden="1" xr:uid="{00000000-0005-0000-0000-00008B190000}"/>
    <cellStyle name="Hiperłącze 10" xfId="31356" hidden="1" xr:uid="{00000000-0005-0000-0000-00005F1D0000}"/>
    <cellStyle name="Hiperłącze 10" xfId="26707" hidden="1" xr:uid="{00000000-0005-0000-0000-0000411B0000}"/>
    <cellStyle name="Hiperłącze 10" xfId="35636" hidden="1" xr:uid="{00000000-0005-0000-0000-0000521F0000}"/>
    <cellStyle name="Hiperłącze 10" xfId="27458" hidden="1" xr:uid="{00000000-0005-0000-0000-0000E91B0000}"/>
    <cellStyle name="Hiperłącze 10" xfId="13947" hidden="1" xr:uid="{00000000-0005-0000-0000-0000A0150000}"/>
    <cellStyle name="Hiperłącze 10" xfId="31527" hidden="1" xr:uid="{00000000-0005-0000-0000-0000761D0000}"/>
    <cellStyle name="Hiperłącze 10" xfId="29786" hidden="1" xr:uid="{00000000-0005-0000-0000-00001C1D0000}"/>
    <cellStyle name="Hiperłącze 10" xfId="34298" hidden="1" xr:uid="{00000000-0005-0000-0000-0000321F0000}"/>
    <cellStyle name="Hiperłącze 10" xfId="25599" hidden="1" xr:uid="{00000000-0005-0000-0000-0000AE1A0000}"/>
    <cellStyle name="Hiperłącze 10" xfId="34969" hidden="1" xr:uid="{00000000-0005-0000-0000-0000EC1E0000}"/>
    <cellStyle name="Hiperłącze 10" xfId="29075" hidden="1" xr:uid="{00000000-0005-0000-0000-0000541C0000}"/>
    <cellStyle name="Hiperłącze 10" xfId="23080" hidden="1" xr:uid="{00000000-0005-0000-0000-0000DA190000}"/>
    <cellStyle name="Hiperłącze 10" xfId="12385" hidden="1" xr:uid="{00000000-0005-0000-0000-0000A2140000}"/>
    <cellStyle name="Hiperłącze 10" xfId="15502" hidden="1" xr:uid="{00000000-0005-0000-0000-000024160000}"/>
    <cellStyle name="Hiperłącze 10" xfId="27091" hidden="1" xr:uid="{00000000-0005-0000-0000-0000841B0000}"/>
    <cellStyle name="Hiperłącze 10" xfId="38949" hidden="1" xr:uid="{00000000-0005-0000-0000-00002D220000}"/>
    <cellStyle name="Hiperłącze 10" xfId="32256" hidden="1" xr:uid="{00000000-0005-0000-0000-0000B91D0000}"/>
    <cellStyle name="Hiperłącze 10" xfId="29616" hidden="1" xr:uid="{00000000-0005-0000-0000-0000221E0000}"/>
    <cellStyle name="Hiperłącze 10" xfId="45904" hidden="1" xr:uid="{00000000-0005-0000-0000-000020240000}"/>
    <cellStyle name="Hiperłącze 10" xfId="17955" hidden="1" xr:uid="{00000000-0005-0000-0000-000046170000}"/>
    <cellStyle name="Hiperłącze 10" xfId="31769" hidden="1" xr:uid="{00000000-0005-0000-0000-0000A91D0000}"/>
    <cellStyle name="Hiperłącze 10" xfId="41191" hidden="1" xr:uid="{00000000-0005-0000-0000-0000CC210000}"/>
    <cellStyle name="Hiperłącze 10" xfId="32094" hidden="1" xr:uid="{00000000-0005-0000-0000-0000DD1D0000}"/>
    <cellStyle name="Hiperłącze 10" xfId="17952" hidden="1" xr:uid="{00000000-0005-0000-0000-000042170000}"/>
    <cellStyle name="Hiperłącze 10" xfId="40679" hidden="1" xr:uid="{00000000-0005-0000-0000-0000B6210000}"/>
    <cellStyle name="Hiperłącze 10" xfId="39401" hidden="1" xr:uid="{00000000-0005-0000-0000-0000F4200000}"/>
    <cellStyle name="Hiperłącze 10" xfId="19855" hidden="1" xr:uid="{00000000-0005-0000-0000-000026180000}"/>
    <cellStyle name="Hiperłącze 10" xfId="30599" hidden="1" xr:uid="{00000000-0005-0000-0000-0000F11C0000}"/>
    <cellStyle name="Hiperłącze 10" xfId="27545" hidden="1" xr:uid="{00000000-0005-0000-0000-0000D61B0000}"/>
    <cellStyle name="Hiperłącze 10" xfId="17027" hidden="1" xr:uid="{00000000-0005-0000-0000-0000C1160000}"/>
    <cellStyle name="Hiperłącze 10" xfId="19138" hidden="1" xr:uid="{00000000-0005-0000-0000-0000FB170000}"/>
    <cellStyle name="Hiperłącze 10" xfId="26217" hidden="1" xr:uid="{00000000-0005-0000-0000-0000EC1A0000}"/>
    <cellStyle name="Hiperłącze 10" xfId="41655" hidden="1" xr:uid="{00000000-0005-0000-0000-000023220000}"/>
    <cellStyle name="Hiperłącze 10" xfId="33703" hidden="1" xr:uid="{00000000-0005-0000-0000-0000A11E0000}"/>
    <cellStyle name="Hiperłącze 10" xfId="17112" hidden="1" xr:uid="{00000000-0005-0000-0000-0000CA160000}"/>
    <cellStyle name="Hiperłącze 10" xfId="23125" hidden="1" xr:uid="{00000000-0005-0000-0000-000092190000}"/>
    <cellStyle name="Hiperłącze 10" xfId="20026" hidden="1" xr:uid="{00000000-0005-0000-0000-000034180000}"/>
    <cellStyle name="Hiperłącze 10" xfId="35437" hidden="1" xr:uid="{00000000-0005-0000-0000-00002A1F0000}"/>
    <cellStyle name="Hiperłącze 10" xfId="19596" hidden="1" xr:uid="{00000000-0005-0000-0000-00000B180000}"/>
    <cellStyle name="Hiperłącze 10" xfId="26091" hidden="1" xr:uid="{00000000-0005-0000-0000-0000E51A0000}"/>
    <cellStyle name="Hiperłącze 10" xfId="39249" hidden="1" xr:uid="{00000000-0005-0000-0000-0000E8200000}"/>
    <cellStyle name="Hiperłącze 10" xfId="41020" hidden="1" xr:uid="{00000000-0005-0000-0000-00001E220000}"/>
    <cellStyle name="Hiperłącze 10" xfId="44131" hidden="1" xr:uid="{00000000-0005-0000-0000-00001B230000}"/>
    <cellStyle name="Hiperłącze 10" xfId="37637" hidden="1" xr:uid="{00000000-0005-0000-0000-000082200000}"/>
    <cellStyle name="Hiperłącze 10" xfId="44024" hidden="1" xr:uid="{00000000-0005-0000-0000-00000F230000}"/>
    <cellStyle name="Hiperłącze 10" xfId="11772" hidden="1" xr:uid="{00000000-0005-0000-0000-0000D0150000}"/>
    <cellStyle name="Hiperłącze 10" xfId="11524" hidden="1" xr:uid="{00000000-0005-0000-0000-0000D8150000}"/>
    <cellStyle name="Hiperłącze 10" xfId="17445" hidden="1" xr:uid="{00000000-0005-0000-0000-000009170000}"/>
    <cellStyle name="Hiperłącze 10" xfId="16326" hidden="1" xr:uid="{00000000-0005-0000-0000-0000E2170000}"/>
    <cellStyle name="Hiperłącze 10" xfId="20839" hidden="1" xr:uid="{00000000-0005-0000-0000-0000F5190000}"/>
    <cellStyle name="Hiperłącze 10" xfId="31086" hidden="1" xr:uid="{00000000-0005-0000-0000-00003F1D0000}"/>
    <cellStyle name="Hiperłącze 10" xfId="16783" hidden="1" xr:uid="{00000000-0005-0000-0000-0000A4160000}"/>
    <cellStyle name="Hiperłącze 10" xfId="42153" hidden="1" xr:uid="{00000000-0005-0000-0000-000091220000}"/>
    <cellStyle name="Hiperłącze 10" xfId="31077" hidden="1" xr:uid="{00000000-0005-0000-0000-00003C1D0000}"/>
    <cellStyle name="Hiperłącze 10" xfId="24290" hidden="1" xr:uid="{00000000-0005-0000-0000-00002F1A0000}"/>
    <cellStyle name="Hiperłącze 10" xfId="29743" hidden="1" xr:uid="{00000000-0005-0000-0000-00001F1D0000}"/>
    <cellStyle name="Hiperłącze 10" xfId="24492" hidden="1" xr:uid="{00000000-0005-0000-0000-0000461A0000}"/>
    <cellStyle name="Hiperłącze 10" xfId="21702" hidden="1" xr:uid="{00000000-0005-0000-0000-0000E0180000}"/>
    <cellStyle name="Hiperłącze 10" xfId="34734" hidden="1" xr:uid="{00000000-0005-0000-0000-0000D91E0000}"/>
    <cellStyle name="Hiperłącze 10" xfId="35574" hidden="1" xr:uid="{00000000-0005-0000-0000-00004B1F0000}"/>
    <cellStyle name="Hiperłącze 10" xfId="16382" hidden="1" xr:uid="{00000000-0005-0000-0000-000056170000}"/>
    <cellStyle name="Hiperłącze 10" xfId="26792" hidden="1" xr:uid="{00000000-0005-0000-0000-00004A1B0000}"/>
    <cellStyle name="Hiperłącze 10" xfId="46951" hidden="1" xr:uid="{00000000-0005-0000-0000-0000AC240000}"/>
    <cellStyle name="Hiperłącze 10" xfId="15100" hidden="1" xr:uid="{00000000-0005-0000-0000-0000FE150000}"/>
    <cellStyle name="Hiperłącze 10" xfId="22079" hidden="1" xr:uid="{00000000-0005-0000-0000-000025190000}"/>
    <cellStyle name="Hiperłącze 10" xfId="32956" hidden="1" xr:uid="{00000000-0005-0000-0000-00008F1E0000}"/>
    <cellStyle name="Hiperłącze 10" xfId="17727" hidden="1" xr:uid="{00000000-0005-0000-0000-000028170000}"/>
    <cellStyle name="Hiperłącze 10" xfId="30446" hidden="1" xr:uid="{00000000-0005-0000-0000-0000DC1C0000}"/>
    <cellStyle name="Hiperłącze 10" xfId="44807" hidden="1" xr:uid="{00000000-0005-0000-0000-000086230000}"/>
    <cellStyle name="Hiperłącze 10" xfId="27760" hidden="1" xr:uid="{00000000-0005-0000-0000-0000B21B0000}"/>
    <cellStyle name="Hiperłącze 10" xfId="32664" hidden="1" xr:uid="{00000000-0005-0000-0000-0000261E0000}"/>
    <cellStyle name="Hiperłącze 10" xfId="28748" hidden="1" xr:uid="{00000000-0005-0000-0000-0000371C0000}"/>
    <cellStyle name="Hiperłącze 10" xfId="33632" hidden="1" xr:uid="{00000000-0005-0000-0000-0000971E0000}"/>
    <cellStyle name="Hiperłącze 10" xfId="20823" hidden="1" xr:uid="{00000000-0005-0000-0000-0000F0190000}"/>
    <cellStyle name="Hiperłącze 10" xfId="19104" hidden="1" xr:uid="{00000000-0005-0000-0000-0000F9170000}"/>
    <cellStyle name="Hiperłącze 10" xfId="44788" hidden="1" xr:uid="{00000000-0005-0000-0000-00007E230000}"/>
    <cellStyle name="Hiperłącze 10" xfId="13037" hidden="1" xr:uid="{00000000-0005-0000-0000-00000A150000}"/>
    <cellStyle name="Hiperłącze 10" xfId="37487" hidden="1" xr:uid="{00000000-0005-0000-0000-00009C200000}"/>
    <cellStyle name="Hiperłącze 10" xfId="38686" hidden="1" xr:uid="{00000000-0005-0000-0000-0000AE210000}"/>
    <cellStyle name="Hiperłącze 10" xfId="22980" hidden="1" xr:uid="{00000000-0005-0000-0000-0000C9190000}"/>
    <cellStyle name="Hiperłącze 10" xfId="21751" hidden="1" xr:uid="{00000000-0005-0000-0000-0000E9180000}"/>
    <cellStyle name="Hiperłącze 10" xfId="28002" hidden="1" xr:uid="{00000000-0005-0000-0000-0000CA1B0000}"/>
    <cellStyle name="Hiperłącze 10" xfId="36617" hidden="1" xr:uid="{00000000-0005-0000-0000-0000ED1F0000}"/>
    <cellStyle name="Hiperłącze 10" xfId="44903" hidden="1" xr:uid="{00000000-0005-0000-0000-000092230000}"/>
    <cellStyle name="Hiperłącze 10" xfId="38318" hidden="1" xr:uid="{00000000-0005-0000-0000-0000B9200000}"/>
    <cellStyle name="Hiperłącze 10" xfId="28653" hidden="1" xr:uid="{00000000-0005-0000-0000-00002C1C0000}"/>
    <cellStyle name="Hiperłącze 10" xfId="14622" hidden="1" xr:uid="{00000000-0005-0000-0000-0000E7150000}"/>
    <cellStyle name="Hiperłącze 10" xfId="11635" hidden="1" xr:uid="{00000000-0005-0000-0000-0000E7140000}"/>
    <cellStyle name="Hiperłącze 10" xfId="12920" hidden="1" xr:uid="{00000000-0005-0000-0000-0000F9140000}"/>
    <cellStyle name="Hiperłącze 10" xfId="24871" hidden="1" xr:uid="{00000000-0005-0000-0000-00009D1A0000}"/>
    <cellStyle name="Hiperłącze 10" xfId="29775" hidden="1" xr:uid="{00000000-0005-0000-0000-0000221D0000}"/>
    <cellStyle name="Hiperłącze 10" xfId="29624" hidden="1" xr:uid="{00000000-0005-0000-0000-0000141E0000}"/>
    <cellStyle name="Hiperłącze 10" xfId="30179" hidden="1" xr:uid="{00000000-0005-0000-0000-0000C01C0000}"/>
    <cellStyle name="Hiperłącze 10" xfId="26398" hidden="1" xr:uid="{00000000-0005-0000-0000-0000091B0000}"/>
    <cellStyle name="Hiperłącze 10" xfId="24088" hidden="1" xr:uid="{00000000-0005-0000-0000-00004B1A0000}"/>
    <cellStyle name="Hiperłącze 10" xfId="16703" hidden="1" xr:uid="{00000000-0005-0000-0000-00009C160000}"/>
    <cellStyle name="Hiperłącze 10" xfId="15815" hidden="1" xr:uid="{00000000-0005-0000-0000-00007E160000}"/>
    <cellStyle name="Hiperłącze 10" xfId="31419" hidden="1" xr:uid="{00000000-0005-0000-0000-00006A1D0000}"/>
    <cellStyle name="Hiperłącze 10" xfId="29033" hidden="1" xr:uid="{00000000-0005-0000-0000-00005A1C0000}"/>
    <cellStyle name="Hiperłącze 10" xfId="41445" hidden="1" xr:uid="{00000000-0005-0000-0000-0000EA210000}"/>
    <cellStyle name="Hiperłącze 10" xfId="15430" hidden="1" xr:uid="{00000000-0005-0000-0000-000021160000}"/>
    <cellStyle name="Hiperłącze 10" xfId="37457" hidden="1" xr:uid="{00000000-0005-0000-0000-0000A2200000}"/>
    <cellStyle name="Hiperłącze 10" xfId="17303" hidden="1" xr:uid="{00000000-0005-0000-0000-0000E0160000}"/>
    <cellStyle name="Hiperłącze 10" xfId="34170" hidden="1" xr:uid="{00000000-0005-0000-0000-000026200000}"/>
    <cellStyle name="Hiperłącze 10" xfId="11997" hidden="1" xr:uid="{00000000-0005-0000-0000-00007B140000}"/>
    <cellStyle name="Hiperłącze 10" xfId="45965" hidden="1" xr:uid="{00000000-0005-0000-0000-0000F6230000}"/>
    <cellStyle name="Hiperłącze 10" xfId="21910" hidden="1" xr:uid="{00000000-0005-0000-0000-0000F4180000}"/>
    <cellStyle name="Hiperłącze 10" xfId="46809" hidden="1" xr:uid="{00000000-0005-0000-0000-000073240000}"/>
    <cellStyle name="Hiperłącze 10" xfId="41496" hidden="1" xr:uid="{00000000-0005-0000-0000-0000E7210000}"/>
    <cellStyle name="Hiperłącze 10" xfId="32103" hidden="1" xr:uid="{00000000-0005-0000-0000-0000DB1D0000}"/>
    <cellStyle name="Hiperłącze 10" xfId="35540" hidden="1" xr:uid="{00000000-0005-0000-0000-0000491F0000}"/>
    <cellStyle name="Hiperłącze 10" xfId="46883" hidden="1" xr:uid="{00000000-0005-0000-0000-000082240000}"/>
    <cellStyle name="Hiperłącze 10" xfId="27981" hidden="1" xr:uid="{00000000-0005-0000-0000-0000C21B0000}"/>
    <cellStyle name="Hiperłącze 10" xfId="18479" hidden="1" xr:uid="{00000000-0005-0000-0000-0000B3170000}"/>
    <cellStyle name="Hiperłącze 10" xfId="30914" hidden="1" xr:uid="{00000000-0005-0000-0000-00001A1D0000}"/>
    <cellStyle name="Hiperłącze 10" xfId="41217" hidden="1" xr:uid="{00000000-0005-0000-0000-0000D2210000}"/>
    <cellStyle name="Hiperłącze 10" xfId="13282" hidden="1" xr:uid="{00000000-0005-0000-0000-000020150000}"/>
    <cellStyle name="Hiperłącze 10" xfId="26602" hidden="1" xr:uid="{00000000-0005-0000-0000-0000351B0000}"/>
    <cellStyle name="Hiperłącze 10" xfId="14454" hidden="1" xr:uid="{00000000-0005-0000-0000-000097150000}"/>
    <cellStyle name="Hiperłącze 10" xfId="17807" hidden="1" xr:uid="{00000000-0005-0000-0000-000030170000}"/>
    <cellStyle name="Hiperłącze 10" xfId="26687" hidden="1" xr:uid="{00000000-0005-0000-0000-00003D1B0000}"/>
    <cellStyle name="Hiperłącze 10" xfId="29647" hidden="1" xr:uid="{00000000-0005-0000-0000-0000161E0000}"/>
    <cellStyle name="Hiperłącze 10" xfId="36637" hidden="1" xr:uid="{00000000-0005-0000-0000-000004200000}"/>
    <cellStyle name="Hiperłącze 10" xfId="15334" hidden="1" xr:uid="{00000000-0005-0000-0000-00001A160000}"/>
    <cellStyle name="Hiperłącze 10" xfId="34550" hidden="1" xr:uid="{00000000-0005-0000-0000-000030200000}"/>
    <cellStyle name="Hiperłącze 10" xfId="43550" hidden="1" xr:uid="{00000000-0005-0000-0000-0000B4230000}"/>
    <cellStyle name="Hiperłącze 10" xfId="22460" hidden="1" xr:uid="{00000000-0005-0000-0000-000050190000}"/>
    <cellStyle name="Hiperłącze 10" xfId="35902" hidden="1" xr:uid="{00000000-0005-0000-0000-0000701F0000}"/>
    <cellStyle name="Hiperłącze 10" xfId="23690" hidden="1" xr:uid="{00000000-0005-0000-0000-00000C1A0000}"/>
    <cellStyle name="Hiperłącze 10" xfId="20420" hidden="1" xr:uid="{00000000-0005-0000-0000-000090180000}"/>
    <cellStyle name="Hiperłącze 10" xfId="30977" hidden="1" xr:uid="{00000000-0005-0000-0000-0000331D0000}"/>
    <cellStyle name="Hiperłącze 10" xfId="31113" hidden="1" xr:uid="{00000000-0005-0000-0000-0000421D0000}"/>
    <cellStyle name="Hiperłącze 10" xfId="30016" hidden="1" xr:uid="{00000000-0005-0000-0000-00008C1D0000}"/>
    <cellStyle name="Hiperłącze 10" xfId="23918" hidden="1" xr:uid="{00000000-0005-0000-0000-00006C1A0000}"/>
    <cellStyle name="Hiperłącze 10" xfId="41738" hidden="1" xr:uid="{00000000-0005-0000-0000-00004D220000}"/>
    <cellStyle name="Hiperłącze 10" xfId="34402" hidden="1" xr:uid="{00000000-0005-0000-0000-000023200000}"/>
    <cellStyle name="Hiperłącze 10" xfId="24371" hidden="1" xr:uid="{00000000-0005-0000-0000-0000351A0000}"/>
    <cellStyle name="Hiperłącze 10" xfId="16792" hidden="1" xr:uid="{00000000-0005-0000-0000-0000A5160000}"/>
    <cellStyle name="Hiperłącze 10" xfId="39675" hidden="1" xr:uid="{00000000-0005-0000-0000-000013210000}"/>
    <cellStyle name="Hiperłącze 10" xfId="30105" hidden="1" xr:uid="{00000000-0005-0000-0000-00000F1E0000}"/>
    <cellStyle name="Hiperłącze 10" xfId="40159" hidden="1" xr:uid="{00000000-0005-0000-0000-000062210000}"/>
    <cellStyle name="Hiperłącze 10" xfId="45652" hidden="1" xr:uid="{00000000-0005-0000-0000-000012240000}"/>
    <cellStyle name="Hiperłącze 10" xfId="32145" hidden="1" xr:uid="{00000000-0005-0000-0000-0000AC1D0000}"/>
    <cellStyle name="Hiperłącze 10" xfId="41389" hidden="1" xr:uid="{00000000-0005-0000-0000-00001D220000}"/>
    <cellStyle name="Hiperłącze 10" xfId="25415" hidden="1" xr:uid="{00000000-0005-0000-0000-00006D1B0000}"/>
    <cellStyle name="Hiperłącze 10" xfId="46037" hidden="1" xr:uid="{00000000-0005-0000-0000-0000FC230000}"/>
    <cellStyle name="Hiperłącze 10" xfId="36050" hidden="1" xr:uid="{00000000-0005-0000-0000-0000861F0000}"/>
    <cellStyle name="Hiperłącze 10" xfId="16207" hidden="1" xr:uid="{00000000-0005-0000-0000-0000ED160000}"/>
    <cellStyle name="Hiperłącze 10" xfId="29066" hidden="1" xr:uid="{00000000-0005-0000-0000-0000531C0000}"/>
    <cellStyle name="Hiperłącze 10" xfId="29084" hidden="1" xr:uid="{00000000-0005-0000-0000-0000581C0000}"/>
    <cellStyle name="Hiperłącze 10" xfId="27372" hidden="1" xr:uid="{00000000-0005-0000-0000-0000F51B0000}"/>
    <cellStyle name="Hiperłącze 10" xfId="25603" hidden="1" xr:uid="{00000000-0005-0000-0000-0000B21A0000}"/>
    <cellStyle name="Hiperłącze 10" xfId="45844" hidden="1" xr:uid="{00000000-0005-0000-0000-0000ED230000}"/>
    <cellStyle name="Hiperłącze 10" xfId="24646" hidden="1" xr:uid="{00000000-0005-0000-0000-00007E1A0000}"/>
    <cellStyle name="Hiperłącze 10" xfId="42085" hidden="1" xr:uid="{00000000-0005-0000-0000-00009D220000}"/>
    <cellStyle name="Hiperłącze 10" xfId="19573" hidden="1" xr:uid="{00000000-0005-0000-0000-000054180000}"/>
    <cellStyle name="Hiperłącze 10" xfId="15269" hidden="1" xr:uid="{00000000-0005-0000-0000-00005A160000}"/>
    <cellStyle name="Hiperłącze 10" xfId="38291" hidden="1" xr:uid="{00000000-0005-0000-0000-0000B4200000}"/>
    <cellStyle name="Hiperłącze 10" xfId="22317" hidden="1" xr:uid="{00000000-0005-0000-0000-00003B190000}"/>
    <cellStyle name="Hiperłącze 10" xfId="36527" hidden="1" xr:uid="{00000000-0005-0000-0000-000002200000}"/>
    <cellStyle name="Hiperłącze 10" xfId="28141" hidden="1" xr:uid="{00000000-0005-0000-0000-0000161C0000}"/>
    <cellStyle name="Hiperłącze 10" xfId="45147" hidden="1" xr:uid="{00000000-0005-0000-0000-0000A3230000}"/>
    <cellStyle name="Hiperłącze 10" xfId="16409" hidden="1" xr:uid="{00000000-0005-0000-0000-000054170000}"/>
    <cellStyle name="Hiperłącze 10" xfId="18692" hidden="1" xr:uid="{00000000-0005-0000-0000-00008A170000}"/>
    <cellStyle name="Hiperłącze 10" xfId="45897" hidden="1" xr:uid="{00000000-0005-0000-0000-0000F0230000}"/>
    <cellStyle name="Hiperłącze 10" xfId="37922" hidden="1" xr:uid="{00000000-0005-0000-0000-000063200000}"/>
    <cellStyle name="Hiperłącze 10" xfId="38888" hidden="1" xr:uid="{00000000-0005-0000-0000-00003A220000}"/>
    <cellStyle name="Hiperłącze 10" xfId="38381" hidden="1" xr:uid="{00000000-0005-0000-0000-0000BB200000}"/>
    <cellStyle name="Hiperłącze 10" xfId="25040" hidden="1" xr:uid="{00000000-0005-0000-0000-00001F1B0000}"/>
    <cellStyle name="Hiperłącze 10" xfId="11258" hidden="1" xr:uid="{00000000-0005-0000-0000-000065140000}"/>
    <cellStyle name="Hiperłącze 10" xfId="37884" hidden="1" xr:uid="{00000000-0005-0000-0000-000098200000}"/>
    <cellStyle name="Hiperłącze 10" xfId="39690" hidden="1" xr:uid="{00000000-0005-0000-0000-000010210000}"/>
    <cellStyle name="Hiperłącze 10" xfId="39329" hidden="1" xr:uid="{00000000-0005-0000-0000-0000F0200000}"/>
    <cellStyle name="Hiperłącze 10" xfId="15191" hidden="1" xr:uid="{00000000-0005-0000-0000-000009160000}"/>
    <cellStyle name="Hiperłącze 10" xfId="29863" hidden="1" xr:uid="{00000000-0005-0000-0000-0000171E0000}"/>
    <cellStyle name="Hiperłącze 10" xfId="24726" hidden="1" xr:uid="{00000000-0005-0000-0000-0000881A0000}"/>
    <cellStyle name="Hiperłącze 10" xfId="13582" hidden="1" xr:uid="{00000000-0005-0000-0000-00005B150000}"/>
    <cellStyle name="Hiperłącze 10" xfId="43674" hidden="1" xr:uid="{00000000-0005-0000-0000-00003F240000}"/>
    <cellStyle name="Hiperłącze 10" xfId="11740" hidden="1" xr:uid="{00000000-0005-0000-0000-0000DD150000}"/>
    <cellStyle name="Hiperłącze 10" xfId="21931" hidden="1" xr:uid="{00000000-0005-0000-0000-000013190000}"/>
    <cellStyle name="Hiperłącze 10" xfId="46223" hidden="1" xr:uid="{00000000-0005-0000-0000-000055240000}"/>
    <cellStyle name="Hiperłącze 10" xfId="21583" hidden="1" xr:uid="{00000000-0005-0000-0000-0000D3180000}"/>
    <cellStyle name="Hiperłącze 10" xfId="17072" hidden="1" xr:uid="{00000000-0005-0000-0000-0000C0160000}"/>
    <cellStyle name="Hiperłącze 10" xfId="40114" hidden="1" xr:uid="{00000000-0005-0000-0000-000058210000}"/>
    <cellStyle name="Hiperłącze 10" xfId="17234" hidden="1" xr:uid="{00000000-0005-0000-0000-0000DE160000}"/>
    <cellStyle name="Hiperłącze 10" xfId="28462" hidden="1" xr:uid="{00000000-0005-0000-0000-00007B1C0000}"/>
    <cellStyle name="Hiperłącze 10" xfId="31341" hidden="1" xr:uid="{00000000-0005-0000-0000-0000611D0000}"/>
    <cellStyle name="Hiperłącze 10" xfId="40417" hidden="1" xr:uid="{00000000-0005-0000-0000-00007C210000}"/>
    <cellStyle name="Hiperłącze 10" xfId="45916" hidden="1" xr:uid="{00000000-0005-0000-0000-00000E240000}"/>
    <cellStyle name="Hiperłącze 10" xfId="22382" hidden="1" xr:uid="{00000000-0005-0000-0000-000049190000}"/>
    <cellStyle name="Hiperłącze 10" xfId="44868" hidden="1" xr:uid="{00000000-0005-0000-0000-000088230000}"/>
    <cellStyle name="Hiperłącze 10" xfId="28724" hidden="1" xr:uid="{00000000-0005-0000-0000-00002F1C0000}"/>
    <cellStyle name="Hiperłącze 10" xfId="28334" hidden="1" xr:uid="{00000000-0005-0000-0000-00006B1C0000}"/>
    <cellStyle name="Hiperłącze 10" xfId="37543" hidden="1" xr:uid="{00000000-0005-0000-0000-00008F200000}"/>
    <cellStyle name="Hiperłącze 10" xfId="20961" hidden="1" xr:uid="{00000000-0005-0000-0000-00006F190000}"/>
    <cellStyle name="Hiperłącze 10" xfId="44555" hidden="1" xr:uid="{00000000-0005-0000-0000-000064230000}"/>
    <cellStyle name="Hiperłącze 10" xfId="12547" hidden="1" xr:uid="{00000000-0005-0000-0000-0000B0140000}"/>
    <cellStyle name="Hiperłącze 10" xfId="34768" hidden="1" xr:uid="{00000000-0005-0000-0000-0000E11E0000}"/>
    <cellStyle name="Hiperłącze 10" xfId="17276" hidden="1" xr:uid="{00000000-0005-0000-0000-0000D8160000}"/>
    <cellStyle name="Hiperłącze 10" xfId="35549" hidden="1" xr:uid="{00000000-0005-0000-0000-00004E1F0000}"/>
    <cellStyle name="Hiperłącze 10" xfId="30377" hidden="1" xr:uid="{00000000-0005-0000-0000-0000DA1C0000}"/>
    <cellStyle name="Hiperłącze 10" xfId="28634" hidden="1" xr:uid="{00000000-0005-0000-0000-00007A1C0000}"/>
    <cellStyle name="Hiperłącze 10" xfId="16623" hidden="1" xr:uid="{00000000-0005-0000-0000-000097160000}"/>
    <cellStyle name="Hiperłącze 10" xfId="36891" hidden="1" xr:uid="{00000000-0005-0000-0000-0000D31F0000}"/>
    <cellStyle name="Hiperłącze 10" xfId="11271" hidden="1" xr:uid="{00000000-0005-0000-0000-00006A140000}"/>
    <cellStyle name="Hiperłącze 10" xfId="22908" hidden="1" xr:uid="{00000000-0005-0000-0000-0000DB190000}"/>
    <cellStyle name="Hiperłącze 10" xfId="29347" hidden="1" xr:uid="{00000000-0005-0000-0000-0000A41C0000}"/>
    <cellStyle name="Hiperłącze 10" xfId="45450" hidden="1" xr:uid="{00000000-0005-0000-0000-000025240000}"/>
    <cellStyle name="Hiperłącze 10" xfId="11466" hidden="1" xr:uid="{00000000-0005-0000-0000-0000EF140000}"/>
    <cellStyle name="Hiperłącze 10" xfId="24313" hidden="1" xr:uid="{00000000-0005-0000-0000-0000301A0000}"/>
    <cellStyle name="Hiperłącze 10" xfId="12148" hidden="1" xr:uid="{00000000-0005-0000-0000-000091140000}"/>
    <cellStyle name="Hiperłącze 10" xfId="38443" hidden="1" xr:uid="{00000000-0005-0000-0000-0000C9200000}"/>
    <cellStyle name="Hiperłącze 10" xfId="38407" hidden="1" xr:uid="{00000000-0005-0000-0000-0000C3200000}"/>
    <cellStyle name="Hiperłącze 10" xfId="19037" hidden="1" xr:uid="{00000000-0005-0000-0000-0000D3170000}"/>
    <cellStyle name="Hiperłącze 10" xfId="46279" hidden="1" xr:uid="{00000000-0005-0000-0000-00005B240000}"/>
    <cellStyle name="Hiperłącze 10" xfId="23798" hidden="1" xr:uid="{00000000-0005-0000-0000-0000181A0000}"/>
    <cellStyle name="Hiperłącze 10" xfId="43651" hidden="1" xr:uid="{00000000-0005-0000-0000-0000C0230000}"/>
    <cellStyle name="Hiperłącze 10" xfId="34536" hidden="1" xr:uid="{00000000-0005-0000-0000-00009B1F0000}"/>
    <cellStyle name="Hiperłącze 10" xfId="34272" hidden="1" xr:uid="{00000000-0005-0000-0000-0000331F0000}"/>
    <cellStyle name="Hiperłącze 10" xfId="39912" hidden="1" xr:uid="{00000000-0005-0000-0000-00002F210000}"/>
    <cellStyle name="Hiperłącze 10" xfId="45920" hidden="1" xr:uid="{00000000-0005-0000-0000-00001C240000}"/>
    <cellStyle name="Hiperłącze 10" xfId="45889" hidden="1" xr:uid="{00000000-0005-0000-0000-0000EC230000}"/>
    <cellStyle name="Hiperłącze 10" xfId="39637" hidden="1" xr:uid="{00000000-0005-0000-0000-000012210000}"/>
    <cellStyle name="Hiperłącze 10" xfId="26153" hidden="1" xr:uid="{00000000-0005-0000-0000-0000E91A0000}"/>
    <cellStyle name="Hiperłącze 10" xfId="46662" hidden="1" xr:uid="{00000000-0005-0000-0000-0000A5240000}"/>
    <cellStyle name="Hiperłącze 10" xfId="37622" hidden="1" xr:uid="{00000000-0005-0000-0000-000086200000}"/>
    <cellStyle name="Hiperłącze 10" xfId="12258" hidden="1" xr:uid="{00000000-0005-0000-0000-000094140000}"/>
    <cellStyle name="Hiperłącze 10" xfId="42476" hidden="1" xr:uid="{00000000-0005-0000-0000-00007A220000}"/>
    <cellStyle name="Hiperłącze 10" xfId="35444" hidden="1" xr:uid="{00000000-0005-0000-0000-0000291F0000}"/>
    <cellStyle name="Hiperłącze 10" xfId="14272" hidden="1" xr:uid="{00000000-0005-0000-0000-000083150000}"/>
    <cellStyle name="Hiperłącze 10" xfId="32645" hidden="1" xr:uid="{00000000-0005-0000-0000-0000241E0000}"/>
    <cellStyle name="Hiperłącze 10" xfId="33961" hidden="1" xr:uid="{00000000-0005-0000-0000-0000BC1E0000}"/>
    <cellStyle name="Hiperłącze 10" xfId="45809" hidden="1" xr:uid="{00000000-0005-0000-0000-0000E7230000}"/>
    <cellStyle name="Hiperłącze 10" xfId="12796" hidden="1" xr:uid="{00000000-0005-0000-0000-0000D2140000}"/>
    <cellStyle name="Hiperłącze 10" xfId="16105" hidden="1" xr:uid="{00000000-0005-0000-0000-000000170000}"/>
    <cellStyle name="Hiperłącze 10" xfId="34539" hidden="1" xr:uid="{00000000-0005-0000-0000-00009C1F0000}"/>
    <cellStyle name="Hiperłącze 10" xfId="44779" hidden="1" xr:uid="{00000000-0005-0000-0000-00007D230000}"/>
    <cellStyle name="Hiperłącze 10" xfId="32979" hidden="1" xr:uid="{00000000-0005-0000-0000-0000871E0000}"/>
    <cellStyle name="Hiperłącze 10" xfId="40321" hidden="1" xr:uid="{00000000-0005-0000-0000-000070210000}"/>
    <cellStyle name="Hiperłącze 10" xfId="46119" hidden="1" xr:uid="{00000000-0005-0000-0000-000007240000}"/>
    <cellStyle name="Hiperłącze 10" xfId="12439" hidden="1" xr:uid="{00000000-0005-0000-0000-0000A3140000}"/>
    <cellStyle name="Hiperłącze 10" xfId="33298" hidden="1" xr:uid="{00000000-0005-0000-0000-00004E1E0000}"/>
    <cellStyle name="Hiperłącze 10" xfId="39123" hidden="1" xr:uid="{00000000-0005-0000-0000-0000B1210000}"/>
    <cellStyle name="Hiperłącze 10" xfId="43312" hidden="1" xr:uid="{00000000-0005-0000-0000-00004F230000}"/>
    <cellStyle name="Hiperłącze 10" xfId="20428" hidden="1" xr:uid="{00000000-0005-0000-0000-000091180000}"/>
    <cellStyle name="Hiperłącze 10" xfId="42341" hidden="1" xr:uid="{00000000-0005-0000-0000-00006A220000}"/>
    <cellStyle name="Hiperłącze 10" xfId="18542" hidden="1" xr:uid="{00000000-0005-0000-0000-0000C4170000}"/>
    <cellStyle name="Hiperłącze 10" xfId="45486" hidden="1" xr:uid="{00000000-0005-0000-0000-000030240000}"/>
    <cellStyle name="Hiperłącze 10" xfId="42066" hidden="1" xr:uid="{00000000-0005-0000-0000-00009F220000}"/>
    <cellStyle name="Hiperłącze 10" xfId="19615" hidden="1" xr:uid="{00000000-0005-0000-0000-00000D180000}"/>
    <cellStyle name="Hiperłącze 10" xfId="41043" hidden="1" xr:uid="{00000000-0005-0000-0000-000011220000}"/>
    <cellStyle name="Hiperłącze 10" xfId="38681" hidden="1" xr:uid="{00000000-0005-0000-0000-00002C220000}"/>
    <cellStyle name="Hiperłącze 10" xfId="35428" hidden="1" xr:uid="{00000000-0005-0000-0000-0000251F0000}"/>
    <cellStyle name="Hiperłącze 10" xfId="41682" hidden="1" xr:uid="{00000000-0005-0000-0000-000043220000}"/>
    <cellStyle name="Hiperłącze 10" xfId="39188" hidden="1" xr:uid="{00000000-0005-0000-0000-0000E6200000}"/>
    <cellStyle name="Hiperłącze 10" xfId="43860" hidden="1" xr:uid="{00000000-0005-0000-0000-00004B230000}"/>
    <cellStyle name="Hiperłącze 10" xfId="39834" hidden="1" xr:uid="{00000000-0005-0000-0000-00002A210000}"/>
    <cellStyle name="Hiperłącze 10" xfId="25504" hidden="1" xr:uid="{00000000-0005-0000-0000-0000101C0000}"/>
    <cellStyle name="Hiperłącze 10" xfId="42890" hidden="1" xr:uid="{00000000-0005-0000-0000-0000CC220000}"/>
    <cellStyle name="Hiperłącze 10" xfId="28252" hidden="1" xr:uid="{00000000-0005-0000-0000-0000261C0000}"/>
    <cellStyle name="Hiperłącze 10" xfId="39510" hidden="1" xr:uid="{00000000-0005-0000-0000-000000210000}"/>
    <cellStyle name="Hiperłącze 10" xfId="17194" hidden="1" xr:uid="{00000000-0005-0000-0000-0000D4160000}"/>
    <cellStyle name="Hiperłącze 10" xfId="34718" hidden="1" xr:uid="{00000000-0005-0000-0000-0000D71E0000}"/>
    <cellStyle name="Hiperłącze 10" xfId="15553" hidden="1" xr:uid="{00000000-0005-0000-0000-000054160000}"/>
    <cellStyle name="Hiperłącze 10" xfId="19810" hidden="1" xr:uid="{00000000-0005-0000-0000-00004C180000}"/>
    <cellStyle name="Hiperłącze 10" xfId="18763" hidden="1" xr:uid="{00000000-0005-0000-0000-0000C0170000}"/>
    <cellStyle name="Hiperłącze 10" xfId="24194" hidden="1" xr:uid="{00000000-0005-0000-0000-0000231A0000}"/>
    <cellStyle name="Hiperłącze 10" xfId="37215" hidden="1" xr:uid="{00000000-0005-0000-0000-00003D200000}"/>
    <cellStyle name="Hiperłącze 10" xfId="27614" hidden="1" xr:uid="{00000000-0005-0000-0000-00009B1B0000}"/>
    <cellStyle name="Hiperłącze 10" xfId="13319" hidden="1" xr:uid="{00000000-0005-0000-0000-000026150000}"/>
    <cellStyle name="Hiperłącze 10" xfId="21524" hidden="1" xr:uid="{00000000-0005-0000-0000-0000CC180000}"/>
    <cellStyle name="Hiperłącze 10" xfId="27326" hidden="1" xr:uid="{00000000-0005-0000-0000-0000CF1B0000}"/>
    <cellStyle name="Hiperłącze 10" xfId="38771" hidden="1" xr:uid="{00000000-0005-0000-0000-000048210000}"/>
    <cellStyle name="Hiperłącze 10" xfId="18490" hidden="1" xr:uid="{00000000-0005-0000-0000-0000B5170000}"/>
    <cellStyle name="Hiperłącze 10" xfId="46832" hidden="1" xr:uid="{00000000-0005-0000-0000-000074240000}"/>
    <cellStyle name="Hiperłącze 10" xfId="28576" hidden="1" xr:uid="{00000000-0005-0000-0000-0000661C0000}"/>
    <cellStyle name="Hiperłącze 10" xfId="36318" hidden="1" xr:uid="{00000000-0005-0000-0000-0000B31F0000}"/>
    <cellStyle name="Hiperłącze 10" xfId="12170" hidden="1" xr:uid="{00000000-0005-0000-0000-00008B140000}"/>
    <cellStyle name="Hiperłącze 10" xfId="18805" hidden="1" xr:uid="{00000000-0005-0000-0000-000094170000}"/>
    <cellStyle name="Hiperłącze 10" xfId="12331" hidden="1" xr:uid="{00000000-0005-0000-0000-000097140000}"/>
    <cellStyle name="Hiperłącze 10" xfId="45230" hidden="1" xr:uid="{00000000-0005-0000-0000-0000CD230000}"/>
    <cellStyle name="Hiperłącze 10" xfId="32232" hidden="1" xr:uid="{00000000-0005-0000-0000-0000B41D0000}"/>
    <cellStyle name="Hiperłącze 10" xfId="24954" hidden="1" xr:uid="{00000000-0005-0000-0000-0000A61A0000}"/>
    <cellStyle name="Hiperłącze 10" xfId="25699" hidden="1" xr:uid="{00000000-0005-0000-0000-0000BE1A0000}"/>
    <cellStyle name="Hiperłącze 10" xfId="44382" hidden="1" xr:uid="{00000000-0005-0000-0000-00003D230000}"/>
    <cellStyle name="Hiperłącze 10" xfId="21237" hidden="1" xr:uid="{00000000-0005-0000-0000-0000B0180000}"/>
    <cellStyle name="Hiperłącze 10" xfId="30740" hidden="1" xr:uid="{00000000-0005-0000-0000-0000FC1C0000}"/>
    <cellStyle name="Hiperłącze 10" xfId="45139" hidden="1" xr:uid="{00000000-0005-0000-0000-0000A7230000}"/>
    <cellStyle name="Hiperłącze 10" xfId="33695" hidden="1" xr:uid="{00000000-0005-0000-0000-0000A21E0000}"/>
    <cellStyle name="Hiperłącze 10" xfId="22253" hidden="1" xr:uid="{00000000-0005-0000-0000-000038190000}"/>
    <cellStyle name="Hiperłącze 10" xfId="32004" hidden="1" xr:uid="{00000000-0005-0000-0000-0000F21D0000}"/>
    <cellStyle name="Hiperłącze 10" xfId="28679" hidden="1" xr:uid="{00000000-0005-0000-0000-0000321C0000}"/>
    <cellStyle name="Hiperłącze 10" xfId="36585" hidden="1" xr:uid="{00000000-0005-0000-0000-0000F51F0000}"/>
    <cellStyle name="Hiperłącze 10" xfId="34208" hidden="1" xr:uid="{00000000-0005-0000-0000-00003C1F0000}"/>
    <cellStyle name="Hiperłącze 10" xfId="35470" hidden="1" xr:uid="{00000000-0005-0000-0000-0000231F0000}"/>
    <cellStyle name="Hiperłącze 10" xfId="28622" hidden="1" xr:uid="{00000000-0005-0000-0000-0000741C0000}"/>
    <cellStyle name="Hiperłącze 10" xfId="26848" hidden="1" xr:uid="{00000000-0005-0000-0000-00004C1B0000}"/>
    <cellStyle name="Hiperłącze 10" xfId="32636" hidden="1" xr:uid="{00000000-0005-0000-0000-0000231E0000}"/>
    <cellStyle name="Hiperłącze 10" xfId="41553" hidden="1" xr:uid="{00000000-0005-0000-0000-0000F6210000}"/>
    <cellStyle name="Hiperłącze 10" xfId="37150" hidden="1" xr:uid="{00000000-0005-0000-0000-000018200000}"/>
    <cellStyle name="Hiperłącze 10" xfId="37535" hidden="1" xr:uid="{00000000-0005-0000-0000-000099200000}"/>
    <cellStyle name="Hiperłącze 10" xfId="27481" hidden="1" xr:uid="{00000000-0005-0000-0000-0000E21B0000}"/>
    <cellStyle name="Hiperłącze 10" xfId="26722" hidden="1" xr:uid="{00000000-0005-0000-0000-0000451B0000}"/>
    <cellStyle name="Hiperłącze 10" xfId="14381" hidden="1" xr:uid="{00000000-0005-0000-0000-00008F150000}"/>
    <cellStyle name="Hiperłącze 10" xfId="28035" hidden="1" xr:uid="{00000000-0005-0000-0000-0000C31B0000}"/>
    <cellStyle name="Hiperłącze 10" xfId="16345" hidden="1" xr:uid="{00000000-0005-0000-0000-000061180000}"/>
    <cellStyle name="Hiperłącze 10" xfId="41442" hidden="1" xr:uid="{00000000-0005-0000-0000-0000E6210000}"/>
    <cellStyle name="Hiperłącze 10" xfId="34467" hidden="1" xr:uid="{00000000-0005-0000-0000-00008E1F0000}"/>
    <cellStyle name="Hiperłącze 10" xfId="11795" hidden="1" xr:uid="{00000000-0005-0000-0000-0000D1150000}"/>
    <cellStyle name="Hiperłącze 10" xfId="29284" hidden="1" xr:uid="{00000000-0005-0000-0000-0000A21C0000}"/>
    <cellStyle name="Hiperłącze 10" xfId="30660" hidden="1" xr:uid="{00000000-0005-0000-0000-0000F71C0000}"/>
    <cellStyle name="Hiperłącze 10" xfId="20137" hidden="1" xr:uid="{00000000-0005-0000-0000-000071180000}"/>
    <cellStyle name="Hiperłącze 10" xfId="29447" hidden="1" xr:uid="{00000000-0005-0000-0000-0000AF1C0000}"/>
    <cellStyle name="Hiperłącze 10" xfId="18814" hidden="1" xr:uid="{00000000-0005-0000-0000-000095170000}"/>
    <cellStyle name="Hiperłącze 10" xfId="45105" hidden="1" xr:uid="{00000000-0005-0000-0000-0000A5230000}"/>
    <cellStyle name="Hiperłącze 10" xfId="28542" hidden="1" xr:uid="{00000000-0005-0000-0000-0000681C0000}"/>
    <cellStyle name="Hiperłącze 10" xfId="31587" hidden="1" xr:uid="{00000000-0005-0000-0000-0000741D0000}"/>
    <cellStyle name="Hiperłącze 10" xfId="26463" hidden="1" xr:uid="{00000000-0005-0000-0000-0000241B0000}"/>
    <cellStyle name="Hiperłącze 10" xfId="11880" hidden="1" xr:uid="{00000000-0005-0000-0000-000040150000}"/>
    <cellStyle name="Hiperłącze 10" xfId="33979" hidden="1" xr:uid="{00000000-0005-0000-0000-0000C01E0000}"/>
    <cellStyle name="Hiperłącze 10" xfId="35857" hidden="1" xr:uid="{00000000-0005-0000-0000-0000721F0000}"/>
    <cellStyle name="Hiperłącze 10" xfId="15544" hidden="1" xr:uid="{00000000-0005-0000-0000-000053160000}"/>
    <cellStyle name="Hiperłącze 10" xfId="46816" hidden="1" xr:uid="{00000000-0005-0000-0000-00006F240000}"/>
    <cellStyle name="Hiperłącze 10" xfId="35308" hidden="1" xr:uid="{00000000-0005-0000-0000-0000161F0000}"/>
    <cellStyle name="Hiperłącze 10" xfId="21638" hidden="1" xr:uid="{00000000-0005-0000-0000-0000DA180000}"/>
    <cellStyle name="Hiperłącze 10" xfId="31925" hidden="1" xr:uid="{00000000-0005-0000-0000-0000FF1D0000}"/>
    <cellStyle name="Hiperłącze 10" xfId="41129" hidden="1" xr:uid="{00000000-0005-0000-0000-000002220000}"/>
    <cellStyle name="Hiperłącze 10" xfId="36276" hidden="1" xr:uid="{00000000-0005-0000-0000-0000B51F0000}"/>
    <cellStyle name="Hiperłącze 10" xfId="31596" hidden="1" xr:uid="{00000000-0005-0000-0000-0000781D0000}"/>
    <cellStyle name="Hiperłącze 10" xfId="29257" hidden="1" xr:uid="{00000000-0005-0000-0000-0000991C0000}"/>
    <cellStyle name="Hiperłącze 10" xfId="38190" hidden="1" xr:uid="{00000000-0005-0000-0000-0000AB200000}"/>
    <cellStyle name="Hiperłącze 10" xfId="19376" hidden="1" xr:uid="{00000000-0005-0000-0000-000060180000}"/>
    <cellStyle name="Hiperłącze 10" xfId="40132" hidden="1" xr:uid="{00000000-0005-0000-0000-00005F210000}"/>
    <cellStyle name="Hiperłącze 10" xfId="28885" hidden="1" xr:uid="{00000000-0005-0000-0000-0000441C0000}"/>
    <cellStyle name="Hiperłącze 10" xfId="35077" hidden="1" xr:uid="{00000000-0005-0000-0000-0000F81E0000}"/>
    <cellStyle name="Hiperłącze 10" xfId="47104" hidden="1" xr:uid="{00000000-0005-0000-0000-000092240000}"/>
    <cellStyle name="Hiperłącze 10" xfId="11801" hidden="1" xr:uid="{00000000-0005-0000-0000-0000D2150000}"/>
    <cellStyle name="Hiperłącze 10" xfId="15518" hidden="1" xr:uid="{00000000-0005-0000-0000-000059160000}"/>
    <cellStyle name="Hiperłącze 10" xfId="37978" hidden="1" xr:uid="{00000000-0005-0000-0000-00006D200000}"/>
    <cellStyle name="Hiperłącze 10" xfId="20128" hidden="1" xr:uid="{00000000-0005-0000-0000-000072180000}"/>
    <cellStyle name="Hiperłącze 10" xfId="35798" hidden="1" xr:uid="{00000000-0005-0000-0000-0000601F0000}"/>
    <cellStyle name="Hiperłącze 10" xfId="33683" hidden="1" xr:uid="{00000000-0005-0000-0000-00009D1E0000}"/>
    <cellStyle name="Hiperłącze 10" xfId="38480" hidden="1" xr:uid="{00000000-0005-0000-0000-0000C7200000}"/>
    <cellStyle name="Hiperłącze 10" xfId="11358" hidden="1" xr:uid="{00000000-0005-0000-0000-000070140000}"/>
    <cellStyle name="Hiperłącze 10" xfId="40624" hidden="1" xr:uid="{00000000-0005-0000-0000-000093210000}"/>
    <cellStyle name="Hiperłącze 10" xfId="13347" hidden="1" xr:uid="{00000000-0005-0000-0000-00002D150000}"/>
    <cellStyle name="Hiperłącze 10" xfId="34500" hidden="1" xr:uid="{00000000-0005-0000-0000-0000901F0000}"/>
    <cellStyle name="Hiperłącze 10" xfId="25897" hidden="1" xr:uid="{00000000-0005-0000-0000-0000CB1A0000}"/>
    <cellStyle name="Hiperłącze 10" xfId="29169" hidden="1" xr:uid="{00000000-0005-0000-0000-00008E1C0000}"/>
    <cellStyle name="Hiperłącze 10" xfId="46618" hidden="1" xr:uid="{00000000-0005-0000-0000-0000AA240000}"/>
    <cellStyle name="Hiperłącze 10" xfId="34492" hidden="1" xr:uid="{00000000-0005-0000-0000-00008F1F0000}"/>
    <cellStyle name="Hiperłącze 10" xfId="47167" hidden="1" xr:uid="{00000000-0005-0000-0000-000094240000}"/>
    <cellStyle name="Hiperłącze 10" xfId="15987" hidden="1" xr:uid="{00000000-0005-0000-0000-0000FB160000}"/>
    <cellStyle name="Hiperłącze 10" xfId="29768" hidden="1" xr:uid="{00000000-0005-0000-0000-0000211D0000}"/>
    <cellStyle name="Hiperłącze 10" xfId="12413" hidden="1" xr:uid="{00000000-0005-0000-0000-0000A9140000}"/>
    <cellStyle name="Hiperłącze 10" xfId="46943" hidden="1" xr:uid="{00000000-0005-0000-0000-0000BD240000}"/>
    <cellStyle name="Hiperłącze 10" xfId="12709" hidden="1" xr:uid="{00000000-0005-0000-0000-0000CE140000}"/>
    <cellStyle name="Hiperłącze 10" xfId="27580" hidden="1" xr:uid="{00000000-0005-0000-0000-0000CB1B0000}"/>
    <cellStyle name="Hiperłącze 10" xfId="34672" hidden="1" xr:uid="{00000000-0005-0000-0000-0000D51E0000}"/>
    <cellStyle name="Hiperłącze 10" xfId="13016" hidden="1" xr:uid="{00000000-0005-0000-0000-000002150000}"/>
    <cellStyle name="Hiperłącze 10" xfId="14408" hidden="1" xr:uid="{00000000-0005-0000-0000-000092150000}"/>
    <cellStyle name="Hiperłącze 10" xfId="30222" hidden="1" xr:uid="{00000000-0005-0000-0000-0000CE1C0000}"/>
    <cellStyle name="Hiperłącze 10" xfId="46236" hidden="1" xr:uid="{00000000-0005-0000-0000-00005A240000}"/>
    <cellStyle name="Hiperłącze 10" xfId="28985" hidden="1" xr:uid="{00000000-0005-0000-0000-00004F1C0000}"/>
    <cellStyle name="Hiperłącze 10" xfId="40425" hidden="1" xr:uid="{00000000-0005-0000-0000-000080210000}"/>
    <cellStyle name="Hiperłącze 10" xfId="44694" hidden="1" xr:uid="{00000000-0005-0000-0000-000075230000}"/>
    <cellStyle name="Hiperłącze 10" xfId="19715" hidden="1" xr:uid="{00000000-0005-0000-0000-000019180000}"/>
    <cellStyle name="Hiperłącze 10" xfId="24710" hidden="1" xr:uid="{00000000-0005-0000-0000-0000841A0000}"/>
    <cellStyle name="Hiperłącze 10" xfId="16455" hidden="1" xr:uid="{00000000-0005-0000-0000-0000F0170000}"/>
    <cellStyle name="Hiperłącze 10" xfId="39291" hidden="1" xr:uid="{00000000-0005-0000-0000-0000F1200000}"/>
    <cellStyle name="Hiperłącze 10" xfId="46548" hidden="1" xr:uid="{00000000-0005-0000-0000-0000B7240000}"/>
    <cellStyle name="Hiperłącze 10" xfId="21457" hidden="1" xr:uid="{00000000-0005-0000-0000-0000CA180000}"/>
    <cellStyle name="Hiperłącze 10" xfId="13133" hidden="1" xr:uid="{00000000-0005-0000-0000-000011150000}"/>
    <cellStyle name="Hiperłącze 10" xfId="13300" hidden="1" xr:uid="{00000000-0005-0000-0000-000024150000}"/>
    <cellStyle name="Hiperłącze 10" xfId="18471" hidden="1" xr:uid="{00000000-0005-0000-0000-0000B0170000}"/>
    <cellStyle name="Hiperłącze 10" xfId="42092" hidden="1" xr:uid="{00000000-0005-0000-0000-00009E220000}"/>
    <cellStyle name="Hiperłącze 10" xfId="18522" hidden="1" xr:uid="{00000000-0005-0000-0000-0000AD170000}"/>
    <cellStyle name="Hiperłącze 10" xfId="28775" hidden="1" xr:uid="{00000000-0005-0000-0000-00003E1C0000}"/>
    <cellStyle name="Hiperłącze 10" xfId="26382" hidden="1" xr:uid="{00000000-0005-0000-0000-0000051B0000}"/>
    <cellStyle name="Hiperłącze 10" xfId="38399" hidden="1" xr:uid="{00000000-0005-0000-0000-0000C0200000}"/>
    <cellStyle name="Hiperłącze 10" xfId="11367" hidden="1" xr:uid="{00000000-0005-0000-0000-000071140000}"/>
    <cellStyle name="Hiperłącze 10" xfId="41313" hidden="1" xr:uid="{00000000-0005-0000-0000-0000DE210000}"/>
    <cellStyle name="Hiperłącze 10" xfId="37426" hidden="1" xr:uid="{00000000-0005-0000-0000-000093200000}"/>
    <cellStyle name="Hiperłącze 10" xfId="19876" hidden="1" xr:uid="{00000000-0005-0000-0000-00002E180000}"/>
    <cellStyle name="Hiperłącze 10" xfId="38547" hidden="1" xr:uid="{00000000-0005-0000-0000-0000DA200000}"/>
    <cellStyle name="Hiperłącze 10" xfId="28497" hidden="1" xr:uid="{00000000-0005-0000-0000-00006F1C0000}"/>
    <cellStyle name="Hiperłącze 10" xfId="13430" hidden="1" xr:uid="{00000000-0005-0000-0000-000036150000}"/>
    <cellStyle name="Hiperłącze 10" xfId="24979" hidden="1" xr:uid="{00000000-0005-0000-0000-0000A91A0000}"/>
    <cellStyle name="Hiperłącze 10" xfId="32334" hidden="1" xr:uid="{00000000-0005-0000-0000-00000A1E0000}"/>
    <cellStyle name="Hiperłącze 10" xfId="39985" hidden="1" xr:uid="{00000000-0005-0000-0000-000037210000}"/>
    <cellStyle name="Hiperłącze 10" xfId="16307" hidden="1" xr:uid="{00000000-0005-0000-0000-0000E3170000}"/>
    <cellStyle name="Hiperłącze 10" xfId="32224" hidden="1" xr:uid="{00000000-0005-0000-0000-0000B01D0000}"/>
    <cellStyle name="Hiperłącze 10" xfId="30306" hidden="1" xr:uid="{00000000-0005-0000-0000-0000871D0000}"/>
    <cellStyle name="Hiperłącze 10" xfId="34082" hidden="1" xr:uid="{00000000-0005-0000-0000-00003B1F0000}"/>
    <cellStyle name="Hiperłącze 10" xfId="36798" hidden="1" xr:uid="{00000000-0005-0000-0000-0000CD1F0000}"/>
    <cellStyle name="Hiperłącze 10" xfId="39313" hidden="1" xr:uid="{00000000-0005-0000-0000-0000EB200000}"/>
    <cellStyle name="Hiperłącze 10" xfId="14748" hidden="1" xr:uid="{00000000-0005-0000-0000-0000F8150000}"/>
    <cellStyle name="Hiperłącze 10" xfId="37591" hidden="1" xr:uid="{00000000-0005-0000-0000-000084200000}"/>
    <cellStyle name="Hiperłącze 10" xfId="42139" hidden="1" xr:uid="{00000000-0005-0000-0000-000095220000}"/>
    <cellStyle name="Hiperłącze 10" xfId="43025" hidden="1" xr:uid="{00000000-0005-0000-0000-0000E0220000}"/>
    <cellStyle name="Hiperłącze 10" xfId="37449" hidden="1" xr:uid="{00000000-0005-0000-0000-0000A5200000}"/>
    <cellStyle name="Hiperłącze 10" xfId="10394" hidden="1" xr:uid="{00000000-0005-0000-0000-000059140000}"/>
    <cellStyle name="Hiperłącze 10" xfId="37241" hidden="1" xr:uid="{00000000-0005-0000-0000-000037200000}"/>
    <cellStyle name="Hiperłącze 10" xfId="17825" hidden="1" xr:uid="{00000000-0005-0000-0000-000034170000}"/>
    <cellStyle name="Hiperłącze 10" xfId="24906" hidden="1" xr:uid="{00000000-0005-0000-0000-0000981A0000}"/>
    <cellStyle name="Hiperłącze 10" xfId="37168" hidden="1" xr:uid="{00000000-0005-0000-0000-000034200000}"/>
    <cellStyle name="Hiperłącze 10" xfId="14924" hidden="1" xr:uid="{00000000-0005-0000-0000-00003F160000}"/>
    <cellStyle name="Hiperłącze 10" xfId="42411" hidden="1" xr:uid="{00000000-0005-0000-0000-0000BA220000}"/>
    <cellStyle name="Hiperłącze 10" xfId="32194" hidden="1" xr:uid="{00000000-0005-0000-0000-0000B51D0000}"/>
    <cellStyle name="Hiperłącze 10" xfId="12850" hidden="1" xr:uid="{00000000-0005-0000-0000-0000D3140000}"/>
    <cellStyle name="Hiperłącze 10" xfId="41700" hidden="1" xr:uid="{00000000-0005-0000-0000-000045220000}"/>
    <cellStyle name="Hiperłącze 10" xfId="32187" hidden="1" xr:uid="{00000000-0005-0000-0000-0000B61D0000}"/>
    <cellStyle name="Hiperłącze 10" xfId="14571" hidden="1" xr:uid="{00000000-0005-0000-0000-0000EA150000}"/>
    <cellStyle name="Hiperłącze 10" xfId="21742" hidden="1" xr:uid="{00000000-0005-0000-0000-0000EA180000}"/>
    <cellStyle name="Hiperłącze 10" xfId="39741" hidden="1" xr:uid="{00000000-0005-0000-0000-00001D210000}"/>
    <cellStyle name="Hiperłącze 10" xfId="21987" hidden="1" xr:uid="{00000000-0005-0000-0000-00001D190000}"/>
    <cellStyle name="Hiperłącze 10" xfId="35664" hidden="1" xr:uid="{00000000-0005-0000-0000-0000591F0000}"/>
    <cellStyle name="Hiperłącze 10" xfId="45331" hidden="1" xr:uid="{00000000-0005-0000-0000-0000DA230000}"/>
    <cellStyle name="Hiperłącze 10" xfId="25346" hidden="1" xr:uid="{00000000-0005-0000-0000-0000001C0000}"/>
    <cellStyle name="Hiperłącze 10" xfId="43646" hidden="1" xr:uid="{00000000-0005-0000-0000-0000C1230000}"/>
    <cellStyle name="Hiperłącze 10" xfId="24833" hidden="1" xr:uid="{00000000-0005-0000-0000-0000951A0000}"/>
    <cellStyle name="Hiperłącze 10" xfId="28144" hidden="1" xr:uid="{00000000-0005-0000-0000-00001A1C0000}"/>
    <cellStyle name="Hiperłącze 10" xfId="38327" hidden="1" xr:uid="{00000000-0005-0000-0000-0000BA200000}"/>
    <cellStyle name="Hiperłącze 10" xfId="12358" hidden="1" xr:uid="{00000000-0005-0000-0000-00009F140000}"/>
    <cellStyle name="Hiperłącze 10" xfId="29015" hidden="1" xr:uid="{00000000-0005-0000-0000-0000561C0000}"/>
    <cellStyle name="Hiperłącze 10" xfId="24381" hidden="1" xr:uid="{00000000-0005-0000-0000-0000361A0000}"/>
    <cellStyle name="Hiperłącze 10" xfId="35960" hidden="1" xr:uid="{00000000-0005-0000-0000-00007E1F0000}"/>
    <cellStyle name="Hiperłącze 10" xfId="16059" hidden="1" xr:uid="{00000000-0005-0000-0000-0000DE170000}"/>
    <cellStyle name="Hiperłącze 10" xfId="22758" hidden="1" xr:uid="{00000000-0005-0000-0000-000084190000}"/>
    <cellStyle name="Hiperłącze 10" xfId="22650" hidden="1" xr:uid="{00000000-0005-0000-0000-000078190000}"/>
    <cellStyle name="Hiperłącze 10" xfId="10342" hidden="1" xr:uid="{00000000-0005-0000-0000-00004F140000}"/>
    <cellStyle name="Hiperłącze 10" xfId="26510" hidden="1" xr:uid="{00000000-0005-0000-0000-00002D1B0000}"/>
    <cellStyle name="Hiperłącze 10" xfId="40642" hidden="1" xr:uid="{00000000-0005-0000-0000-000098210000}"/>
    <cellStyle name="Hiperłącze 10" xfId="22879" hidden="1" xr:uid="{00000000-0005-0000-0000-0000DF190000}"/>
    <cellStyle name="Hiperłącze 10" xfId="36813" hidden="1" xr:uid="{00000000-0005-0000-0000-0000D11F0000}"/>
    <cellStyle name="Hiperłącze 10" xfId="12889" hidden="1" xr:uid="{00000000-0005-0000-0000-0000F4140000}"/>
    <cellStyle name="Hiperłącze 10" xfId="43344" hidden="1" xr:uid="{00000000-0005-0000-0000-000052230000}"/>
    <cellStyle name="Hiperłącze 10" xfId="20639" hidden="1" xr:uid="{00000000-0005-0000-0000-00000C190000}"/>
    <cellStyle name="Hiperłącze 10" xfId="34628" hidden="1" xr:uid="{00000000-0005-0000-0000-00001F200000}"/>
    <cellStyle name="Hiperłącze 10" xfId="15652" hidden="1" xr:uid="{00000000-0005-0000-0000-000060160000}"/>
    <cellStyle name="Hiperłącze 10" xfId="40815" hidden="1" xr:uid="{00000000-0005-0000-0000-0000C9210000}"/>
    <cellStyle name="Hiperłącze 10" xfId="24637" hidden="1" xr:uid="{00000000-0005-0000-0000-00007D1A0000}"/>
    <cellStyle name="Hiperłącze 10" xfId="23599" hidden="1" xr:uid="{00000000-0005-0000-0000-0000041A0000}"/>
    <cellStyle name="Hiperłącze 10" xfId="25582" hidden="1" xr:uid="{00000000-0005-0000-0000-0000FF1B0000}"/>
    <cellStyle name="Hiperłącze 10" xfId="32275" hidden="1" xr:uid="{00000000-0005-0000-0000-0000BD1D0000}"/>
    <cellStyle name="Hiperłącze 10" xfId="19095" hidden="1" xr:uid="{00000000-0005-0000-0000-0000FA170000}"/>
    <cellStyle name="Hiperłącze 10" xfId="40409" hidden="1" xr:uid="{00000000-0005-0000-0000-00007B210000}"/>
    <cellStyle name="Hiperłącze 10" xfId="35528" hidden="1" xr:uid="{00000000-0005-0000-0000-0000461F0000}"/>
    <cellStyle name="Hiperłącze 10" xfId="42609" hidden="1" xr:uid="{00000000-0005-0000-0000-000089220000}"/>
    <cellStyle name="Hiperłącze 10" xfId="31299" hidden="1" xr:uid="{00000000-0005-0000-0000-0000581D0000}"/>
    <cellStyle name="Hiperłącze 10" xfId="20601" hidden="1" xr:uid="{00000000-0005-0000-0000-0000F6190000}"/>
    <cellStyle name="Hiperłącze 10" xfId="45793" hidden="1" xr:uid="{00000000-0005-0000-0000-0000E0230000}"/>
    <cellStyle name="Hiperłącze 10" xfId="16562" hidden="1" xr:uid="{00000000-0005-0000-0000-000091160000}"/>
    <cellStyle name="Hiperłącze 10" xfId="34408" hidden="1" xr:uid="{00000000-0005-0000-0000-000025200000}"/>
    <cellStyle name="Hiperłącze 10" xfId="37953" hidden="1" xr:uid="{00000000-0005-0000-0000-00006A200000}"/>
    <cellStyle name="Hiperłącze 10" xfId="25005" hidden="1" xr:uid="{00000000-0005-0000-0000-0000A31A0000}"/>
    <cellStyle name="Hiperłącze 10" xfId="37177" hidden="1" xr:uid="{00000000-0005-0000-0000-000035200000}"/>
    <cellStyle name="Hiperłącze 10" xfId="28505" hidden="1" xr:uid="{00000000-0005-0000-0000-0000711C0000}"/>
    <cellStyle name="Hiperłącze 10" xfId="26696" hidden="1" xr:uid="{00000000-0005-0000-0000-00003E1B0000}"/>
    <cellStyle name="Hiperłącze 10" xfId="27993" hidden="1" xr:uid="{00000000-0005-0000-0000-0000C51B0000}"/>
    <cellStyle name="Hiperłącze 10" xfId="33306" hidden="1" xr:uid="{00000000-0005-0000-0000-00004D1E0000}"/>
    <cellStyle name="Hiperłącze 10" xfId="26308" hidden="1" xr:uid="{00000000-0005-0000-0000-0000FB1A0000}"/>
    <cellStyle name="Hiperłącze 10" xfId="18443" hidden="1" xr:uid="{00000000-0005-0000-0000-0000BE170000}"/>
    <cellStyle name="Hiperłącze 10" xfId="40313" hidden="1" xr:uid="{00000000-0005-0000-0000-00006F210000}"/>
    <cellStyle name="Hiperłącze 10" xfId="13007" hidden="1" xr:uid="{00000000-0005-0000-0000-000001150000}"/>
    <cellStyle name="Hiperłącze 10" xfId="12277" hidden="1" xr:uid="{00000000-0005-0000-0000-000096140000}"/>
    <cellStyle name="Hiperłącze 10" xfId="11864" hidden="1" xr:uid="{00000000-0005-0000-0000-000045150000}"/>
    <cellStyle name="Hiperłącze 10" xfId="45763" hidden="1" xr:uid="{00000000-0005-0000-0000-0000E5230000}"/>
    <cellStyle name="Hiperłącze 10" xfId="19474" hidden="1" xr:uid="{00000000-0005-0000-0000-00004E180000}"/>
    <cellStyle name="Hiperłącze 10" xfId="19936" hidden="1" xr:uid="{00000000-0005-0000-0000-00002F180000}"/>
    <cellStyle name="Hiperłącze 10" xfId="28783" hidden="1" xr:uid="{00000000-0005-0000-0000-00003D1C0000}"/>
    <cellStyle name="Hiperłącze 10" xfId="19029" hidden="1" xr:uid="{00000000-0005-0000-0000-0000D7170000}"/>
    <cellStyle name="Hiperłącze 10" xfId="17007" hidden="1" xr:uid="{00000000-0005-0000-0000-0000BD160000}"/>
    <cellStyle name="Hiperłącze 10" xfId="43055" hidden="1" xr:uid="{00000000-0005-0000-0000-0000E5220000}"/>
    <cellStyle name="Hiperłącze 10" xfId="33889" hidden="1" xr:uid="{00000000-0005-0000-0000-0000B61E0000}"/>
    <cellStyle name="Hiperłącze 10" xfId="41541" hidden="1" xr:uid="{00000000-0005-0000-0000-0000F1210000}"/>
    <cellStyle name="Hiperłącze 10" xfId="21729" hidden="1" xr:uid="{00000000-0005-0000-0000-0000E5180000}"/>
    <cellStyle name="Hiperłącze 10" xfId="20653" hidden="1" xr:uid="{00000000-0005-0000-0000-000011190000}"/>
    <cellStyle name="Hiperłącze 10" xfId="12911" hidden="1" xr:uid="{00000000-0005-0000-0000-0000FA140000}"/>
    <cellStyle name="Hiperłącze 10" xfId="44344" hidden="1" xr:uid="{00000000-0005-0000-0000-000035230000}"/>
    <cellStyle name="Hiperłącze 10" xfId="32784" hidden="1" xr:uid="{00000000-0005-0000-0000-0000351E0000}"/>
    <cellStyle name="Hiperłącze 10" xfId="20296" hidden="1" xr:uid="{00000000-0005-0000-0000-00007C180000}"/>
    <cellStyle name="Hiperłącze 10" xfId="23504" hidden="1" xr:uid="{00000000-0005-0000-0000-0000B7190000}"/>
    <cellStyle name="Hiperłącze 10" xfId="31307" hidden="1" xr:uid="{00000000-0005-0000-0000-0000591D0000}"/>
    <cellStyle name="Hiperłącze 10" xfId="42264" hidden="1" xr:uid="{00000000-0005-0000-0000-000066220000}"/>
    <cellStyle name="Hiperłącze 10" xfId="14224" hidden="1" xr:uid="{00000000-0005-0000-0000-00007C150000}"/>
    <cellStyle name="Hiperłącze 10" xfId="40231" hidden="1" xr:uid="{00000000-0005-0000-0000-000068210000}"/>
    <cellStyle name="Hiperłącze 10" xfId="35929" hidden="1" xr:uid="{00000000-0005-0000-0000-0000751F0000}"/>
    <cellStyle name="Hiperłącze 10" xfId="24924" hidden="1" xr:uid="{00000000-0005-0000-0000-00009F1A0000}"/>
    <cellStyle name="Hiperłącze 10" xfId="43467" hidden="1" xr:uid="{00000000-0005-0000-0000-000042240000}"/>
    <cellStyle name="Hiperłącze 10" xfId="28231" hidden="1" xr:uid="{00000000-0005-0000-0000-0000201C0000}"/>
    <cellStyle name="Hiperłącze 10" xfId="21664" hidden="1" xr:uid="{00000000-0005-0000-0000-0000E1180000}"/>
    <cellStyle name="Hiperłącze 10" xfId="36541" hidden="1" xr:uid="{00000000-0005-0000-0000-0000FA1F0000}"/>
    <cellStyle name="Hiperłącze 10" xfId="22524" hidden="1" xr:uid="{00000000-0005-0000-0000-000057190000}"/>
    <cellStyle name="Hiperłącze 10" xfId="46694" hidden="1" xr:uid="{00000000-0005-0000-0000-00009D240000}"/>
    <cellStyle name="Hiperłącze 10" xfId="34386" hidden="1" xr:uid="{00000000-0005-0000-0000-000027200000}"/>
    <cellStyle name="Hiperłącze 10" xfId="22272" hidden="1" xr:uid="{00000000-0005-0000-0000-00003E190000}"/>
    <cellStyle name="Hiperłącze 10" xfId="36919" hidden="1" xr:uid="{00000000-0005-0000-0000-0000D61F0000}"/>
    <cellStyle name="Hiperłącze 10" xfId="34147" hidden="1" xr:uid="{00000000-0005-0000-0000-000024200000}"/>
    <cellStyle name="Hiperłącze 10" xfId="21940" hidden="1" xr:uid="{00000000-0005-0000-0000-000014190000}"/>
    <cellStyle name="Hiperłącze 10" xfId="22164" hidden="1" xr:uid="{00000000-0005-0000-0000-00002D190000}"/>
    <cellStyle name="Hiperłącze 10" xfId="32676" hidden="1" xr:uid="{00000000-0005-0000-0000-0000291E0000}"/>
    <cellStyle name="Hiperłącze 10" xfId="26234" hidden="1" xr:uid="{00000000-0005-0000-0000-0000F31A0000}"/>
    <cellStyle name="Hiperłącze 10" xfId="42786" hidden="1" xr:uid="{00000000-0005-0000-0000-0000BF220000}"/>
    <cellStyle name="Hiperłącze 10" xfId="11550" hidden="1" xr:uid="{00000000-0005-0000-0000-0000D6150000}"/>
    <cellStyle name="Hiperłącze 10" xfId="38554" hidden="1" xr:uid="{00000000-0005-0000-0000-0000D9200000}"/>
    <cellStyle name="Hiperłącze 10" xfId="26715" hidden="1" xr:uid="{00000000-0005-0000-0000-0000461B0000}"/>
    <cellStyle name="Hiperłącze 10" xfId="36599" hidden="1" xr:uid="{00000000-0005-0000-0000-0000F11F0000}"/>
    <cellStyle name="Hiperłącze 10" xfId="39000" hidden="1" xr:uid="{00000000-0005-0000-0000-0000A6210000}"/>
    <cellStyle name="Hiperłącze 10" xfId="37456" hidden="1" xr:uid="{00000000-0005-0000-0000-0000A6200000}"/>
    <cellStyle name="Hiperłącze 10" xfId="40222" hidden="1" xr:uid="{00000000-0005-0000-0000-000064210000}"/>
    <cellStyle name="Hiperłącze 10" xfId="46254" hidden="1" xr:uid="{00000000-0005-0000-0000-00005E240000}"/>
    <cellStyle name="Hiperłącze 10" xfId="46634" hidden="1" xr:uid="{00000000-0005-0000-0000-0000A8240000}"/>
    <cellStyle name="Hiperłącze 10" xfId="25680" hidden="1" xr:uid="{00000000-0005-0000-0000-0000B81A0000}"/>
    <cellStyle name="Hiperłącze 10" xfId="44525" hidden="1" xr:uid="{00000000-0005-0000-0000-000044230000}"/>
    <cellStyle name="Hiperłącze 10" xfId="25325" hidden="1" xr:uid="{00000000-0005-0000-0000-0000091C0000}"/>
    <cellStyle name="Hiperłącze 10" xfId="22641" hidden="1" xr:uid="{00000000-0005-0000-0000-000077190000}"/>
    <cellStyle name="Hiperłącze 10" xfId="15151" hidden="1" xr:uid="{00000000-0005-0000-0000-0000FF150000}"/>
    <cellStyle name="Hiperłącze 10" xfId="37837" hidden="1" xr:uid="{00000000-0005-0000-0000-000062200000}"/>
    <cellStyle name="Hiperłącze 10" xfId="35600" hidden="1" xr:uid="{00000000-0005-0000-0000-00004C1F0000}"/>
    <cellStyle name="Hiperłącze 10" xfId="34371" hidden="1" xr:uid="{00000000-0005-0000-0000-000029200000}"/>
    <cellStyle name="Hiperłącze 10" xfId="28717" hidden="1" xr:uid="{00000000-0005-0000-0000-0000331C0000}"/>
    <cellStyle name="Hiperłącze 10" xfId="19646" hidden="1" xr:uid="{00000000-0005-0000-0000-000016180000}"/>
    <cellStyle name="Hiperłącze 10" xfId="27485" hidden="1" xr:uid="{00000000-0005-0000-0000-0000DD1B0000}"/>
    <cellStyle name="Hiperłącze 10" xfId="19793" hidden="1" xr:uid="{00000000-0005-0000-0000-00006A180000}"/>
    <cellStyle name="Hiperłącze 10" xfId="13857" hidden="1" xr:uid="{00000000-0005-0000-0000-0000BB150000}"/>
    <cellStyle name="Hiperłącze 10" xfId="43764" hidden="1" xr:uid="{00000000-0005-0000-0000-0000F7220000}"/>
    <cellStyle name="Hiperłącze 10" xfId="36372" hidden="1" xr:uid="{00000000-0005-0000-0000-0000EF1F0000}"/>
    <cellStyle name="Hiperłącze 10" xfId="19991" hidden="1" xr:uid="{00000000-0005-0000-0000-000039180000}"/>
    <cellStyle name="Hiperłącze 10" xfId="23989" hidden="1" xr:uid="{00000000-0005-0000-0000-0000621A0000}"/>
    <cellStyle name="Hiperłącze 10" xfId="28732" hidden="1" xr:uid="{00000000-0005-0000-0000-0000301C0000}"/>
    <cellStyle name="Hiperłącze 10" xfId="27963" hidden="1" xr:uid="{00000000-0005-0000-0000-0000C01B0000}"/>
    <cellStyle name="Hiperłącze 10" xfId="18107" hidden="1" xr:uid="{00000000-0005-0000-0000-00006B170000}"/>
    <cellStyle name="Hiperłącze 10" xfId="38309" hidden="1" xr:uid="{00000000-0005-0000-0000-0000B8200000}"/>
    <cellStyle name="Hiperłącze 10" xfId="27022" hidden="1" xr:uid="{00000000-0005-0000-0000-00006A1B0000}"/>
    <cellStyle name="Hiperłącze 10" xfId="13062" hidden="1" xr:uid="{00000000-0005-0000-0000-000007150000}"/>
    <cellStyle name="Hiperłącze 10" xfId="20733" hidden="1" xr:uid="{00000000-0005-0000-0000-0000FD180000}"/>
    <cellStyle name="Hiperłącze 10" xfId="34154" hidden="1" xr:uid="{00000000-0005-0000-0000-00001E200000}"/>
    <cellStyle name="Hiperłącze 10" xfId="44736" hidden="1" xr:uid="{00000000-0005-0000-0000-000073230000}"/>
    <cellStyle name="Hiperłącze 10" xfId="16113" hidden="1" xr:uid="{00000000-0005-0000-0000-0000FC160000}"/>
    <cellStyle name="Hiperłącze 10" xfId="13210" hidden="1" xr:uid="{00000000-0005-0000-0000-000019150000}"/>
    <cellStyle name="Hiperłącze 10" xfId="43582" hidden="1" xr:uid="{00000000-0005-0000-0000-0000BB230000}"/>
    <cellStyle name="Hiperłącze 10" xfId="33430" hidden="1" xr:uid="{00000000-0005-0000-0000-00005A1E0000}"/>
    <cellStyle name="Hiperłącze 10" xfId="36835" hidden="1" xr:uid="{00000000-0005-0000-0000-0000CB1F0000}"/>
    <cellStyle name="Hiperłącze 10" xfId="19440" hidden="1" xr:uid="{00000000-0005-0000-0000-000059180000}"/>
    <cellStyle name="Hiperłącze 10" xfId="37844" hidden="1" xr:uid="{00000000-0005-0000-0000-000061200000}"/>
    <cellStyle name="Hiperłącze 10" xfId="28645" hidden="1" xr:uid="{00000000-0005-0000-0000-00002B1C0000}"/>
    <cellStyle name="Hiperłącze 10" xfId="37748" hidden="1" xr:uid="{00000000-0005-0000-0000-000055200000}"/>
    <cellStyle name="Hiperłącze 10" xfId="29474" hidden="1" xr:uid="{00000000-0005-0000-0000-0000B21C0000}"/>
    <cellStyle name="Hiperłącze 10" xfId="18361" hidden="1" xr:uid="{00000000-0005-0000-0000-0000CC170000}"/>
    <cellStyle name="Hiperłącze 10" xfId="47227" hidden="1" xr:uid="{00000000-0005-0000-0000-0000C8240000}"/>
    <cellStyle name="Hiperłącze 10" xfId="18695" hidden="1" xr:uid="{00000000-0005-0000-0000-00008E170000}"/>
    <cellStyle name="Hiperłącze 10" xfId="38970" hidden="1" xr:uid="{00000000-0005-0000-0000-00009B210000}"/>
    <cellStyle name="Hiperłącze 10" xfId="29969" hidden="1" xr:uid="{00000000-0005-0000-0000-00007F1D0000}"/>
    <cellStyle name="Hiperłącze 10" xfId="21482" hidden="1" xr:uid="{00000000-0005-0000-0000-0000C7180000}"/>
    <cellStyle name="Hiperłącze 10" xfId="23322" hidden="1" xr:uid="{00000000-0005-0000-0000-0000A3190000}"/>
    <cellStyle name="Hiperłącze 10" xfId="42325" hidden="1" xr:uid="{00000000-0005-0000-0000-000068220000}"/>
    <cellStyle name="Hiperłącze 10" xfId="29438" hidden="1" xr:uid="{00000000-0005-0000-0000-0000AC1C0000}"/>
    <cellStyle name="Hiperłącze 10" xfId="23608" hidden="1" xr:uid="{00000000-0005-0000-0000-0000051A0000}"/>
    <cellStyle name="Hiperłącze 10" xfId="18409" hidden="1" xr:uid="{00000000-0005-0000-0000-0000C9170000}"/>
    <cellStyle name="Hiperłącze 10" xfId="40790" hidden="1" xr:uid="{00000000-0005-0000-0000-0000C6210000}"/>
    <cellStyle name="Hiperłącze 10" xfId="33093" hidden="1" xr:uid="{00000000-0005-0000-0000-0000751E0000}"/>
    <cellStyle name="Hiperłącze 10" xfId="29195" hidden="1" xr:uid="{00000000-0005-0000-0000-0000951C0000}"/>
    <cellStyle name="Hiperłącze 10" xfId="37572" hidden="1" xr:uid="{00000000-0005-0000-0000-00008A200000}"/>
    <cellStyle name="Hiperłącze 10" xfId="30283" hidden="1" xr:uid="{00000000-0005-0000-0000-0000D01C0000}"/>
    <cellStyle name="Hiperłącze 10" xfId="27138" hidden="1" xr:uid="{00000000-0005-0000-0000-00008D1B0000}"/>
    <cellStyle name="Hiperłącze 10" xfId="33870" hidden="1" xr:uid="{00000000-0005-0000-0000-0000B41E0000}"/>
    <cellStyle name="Hiperłącze 10" xfId="39321" hidden="1" xr:uid="{00000000-0005-0000-0000-0000EC200000}"/>
    <cellStyle name="Hiperłącze 10" xfId="35648" hidden="1" xr:uid="{00000000-0005-0000-0000-0000551F0000}"/>
    <cellStyle name="Hiperłącze 10" xfId="33157" hidden="1" xr:uid="{00000000-0005-0000-0000-00008A1E0000}"/>
    <cellStyle name="Hiperłącze 10" xfId="29495" hidden="1" xr:uid="{00000000-0005-0000-0000-0000BA1C0000}"/>
    <cellStyle name="Hiperłącze 10" xfId="11613" hidden="1" xr:uid="{00000000-0005-0000-0000-0000EA140000}"/>
    <cellStyle name="Hiperłącze 10" xfId="29135" hidden="1" xr:uid="{00000000-0005-0000-0000-0000881C0000}"/>
    <cellStyle name="Hiperłącze 10" xfId="23959" hidden="1" xr:uid="{00000000-0005-0000-0000-00006E1A0000}"/>
    <cellStyle name="Hiperłącze 10" xfId="17735" hidden="1" xr:uid="{00000000-0005-0000-0000-000029170000}"/>
    <cellStyle name="Hiperłącze 10" xfId="24963" hidden="1" xr:uid="{00000000-0005-0000-0000-0000A51A0000}"/>
    <cellStyle name="Hiperłącze 10" xfId="22481" hidden="1" xr:uid="{00000000-0005-0000-0000-000056190000}"/>
    <cellStyle name="Hiperłącze 10" xfId="27725" hidden="1" xr:uid="{00000000-0005-0000-0000-0000A81B0000}"/>
    <cellStyle name="Hiperłącze 10" xfId="43523" hidden="1" xr:uid="{00000000-0005-0000-0000-0000B6230000}"/>
    <cellStyle name="Hiperłącze 10" xfId="25571" hidden="1" xr:uid="{00000000-0005-0000-0000-0000AB1A0000}"/>
    <cellStyle name="Hiperłącze 10" xfId="11544" hidden="1" xr:uid="{00000000-0005-0000-0000-00004D150000}"/>
    <cellStyle name="Hiperłącze 10" xfId="21829" hidden="1" xr:uid="{00000000-0005-0000-0000-0000F0180000}"/>
    <cellStyle name="Hiperłącze 10" xfId="38240" hidden="1" xr:uid="{00000000-0005-0000-0000-0000B6200000}"/>
    <cellStyle name="Hiperłącze 10" xfId="29621" hidden="1" xr:uid="{00000000-0005-0000-0000-0000181E0000}"/>
    <cellStyle name="Hiperłącze 10" xfId="30570" hidden="1" xr:uid="{00000000-0005-0000-0000-0000EC1C0000}"/>
    <cellStyle name="Hiperłącze 10" xfId="14868" hidden="1" xr:uid="{00000000-0005-0000-0000-00004C160000}"/>
    <cellStyle name="Hiperłącze 10" xfId="13922" hidden="1" xr:uid="{00000000-0005-0000-0000-0000AA150000}"/>
    <cellStyle name="Hiperłącze 10" xfId="39306" hidden="1" xr:uid="{00000000-0005-0000-0000-0000EF200000}"/>
    <cellStyle name="Hiperłącze 10" xfId="32718" hidden="1" xr:uid="{00000000-0005-0000-0000-0000271E0000}"/>
    <cellStyle name="Hiperłącze 10" xfId="26818" hidden="1" xr:uid="{00000000-0005-0000-0000-0000511B0000}"/>
    <cellStyle name="Hiperłącze 10" xfId="35618" hidden="1" xr:uid="{00000000-0005-0000-0000-0000501F0000}"/>
    <cellStyle name="Hiperłącze 10" xfId="21767" hidden="1" xr:uid="{00000000-0005-0000-0000-0000ED180000}"/>
    <cellStyle name="Hiperłącze 10" xfId="42095" hidden="1" xr:uid="{00000000-0005-0000-0000-00009A220000}"/>
    <cellStyle name="Hiperłącze 10" xfId="38058" hidden="1" xr:uid="{00000000-0005-0000-0000-000072200000}"/>
    <cellStyle name="Hiperłącze 10" xfId="21056" hidden="1" xr:uid="{00000000-0005-0000-0000-00009C180000}"/>
    <cellStyle name="Hiperłącze 10" xfId="22659" hidden="1" xr:uid="{00000000-0005-0000-0000-00007C190000}"/>
    <cellStyle name="Hiperłącze 10" xfId="45665" hidden="1" xr:uid="{00000000-0005-0000-0000-00000C240000}"/>
    <cellStyle name="Hiperłącze 10" xfId="22237" hidden="1" xr:uid="{00000000-0005-0000-0000-000034190000}"/>
    <cellStyle name="Hiperłącze 10" xfId="21711" hidden="1" xr:uid="{00000000-0005-0000-0000-0000E3180000}"/>
    <cellStyle name="Hiperłącze 10" xfId="44148" hidden="1" xr:uid="{00000000-0005-0000-0000-00001D230000}"/>
    <cellStyle name="Hiperłącze 10" xfId="15923" hidden="1" xr:uid="{00000000-0005-0000-0000-00008A160000}"/>
    <cellStyle name="Hiperłącze 10" xfId="33082" hidden="1" xr:uid="{00000000-0005-0000-0000-0000731E0000}"/>
    <cellStyle name="Hiperłącze 10" xfId="21356" hidden="1" xr:uid="{00000000-0005-0000-0000-0000BD180000}"/>
    <cellStyle name="Hiperłącze 10" xfId="30579" hidden="1" xr:uid="{00000000-0005-0000-0000-0000ED1C0000}"/>
    <cellStyle name="Hiperłącze 10" xfId="27845" hidden="1" xr:uid="{00000000-0005-0000-0000-0000B31B0000}"/>
    <cellStyle name="Hiperłącze 10" xfId="47116" hidden="1" xr:uid="{00000000-0005-0000-0000-000095240000}"/>
    <cellStyle name="Hiperłącze 10" xfId="13644" hidden="1" xr:uid="{00000000-0005-0000-0000-000062150000}"/>
    <cellStyle name="Hiperłącze 10" xfId="44400" hidden="1" xr:uid="{00000000-0005-0000-0000-00003B230000}"/>
    <cellStyle name="Hiperłącze 10" xfId="43711" hidden="1" xr:uid="{00000000-0005-0000-0000-0000F6220000}"/>
    <cellStyle name="Hiperłącze 10" xfId="45817" hidden="1" xr:uid="{00000000-0005-0000-0000-0000E8230000}"/>
    <cellStyle name="Hiperłącze 10" xfId="24897" hidden="1" xr:uid="{00000000-0005-0000-0000-0000971A0000}"/>
    <cellStyle name="Hiperłącze 10" xfId="16830" hidden="1" xr:uid="{00000000-0005-0000-0000-0000AD160000}"/>
    <cellStyle name="Hiperłącze 10" xfId="43007" hidden="1" xr:uid="{00000000-0005-0000-0000-0000DC220000}"/>
    <cellStyle name="Hiperłącze 10" xfId="40011" hidden="1" xr:uid="{00000000-0005-0000-0000-000038210000}"/>
    <cellStyle name="Hiperłącze 10" xfId="30986" hidden="1" xr:uid="{00000000-0005-0000-0000-0000341D0000}"/>
    <cellStyle name="Hiperłącze 10" xfId="38415" hidden="1" xr:uid="{00000000-0005-0000-0000-0000C4200000}"/>
    <cellStyle name="Hiperłącze 10" xfId="23266" hidden="1" xr:uid="{00000000-0005-0000-0000-00009B190000}"/>
    <cellStyle name="Hiperłącze 10" xfId="29582" hidden="1" xr:uid="{00000000-0005-0000-0000-0000241D0000}"/>
    <cellStyle name="Hiperłącze 10" xfId="37691" hidden="1" xr:uid="{00000000-0005-0000-0000-00004B200000}"/>
    <cellStyle name="Hiperłącze 10" xfId="23555" hidden="1" xr:uid="{00000000-0005-0000-0000-0000E7190000}"/>
    <cellStyle name="Hiperłącze 10" xfId="11682" hidden="1" xr:uid="{00000000-0005-0000-0000-0000DD140000}"/>
    <cellStyle name="Hiperłącze 10" xfId="11388" hidden="1" xr:uid="{00000000-0005-0000-0000-000075140000}"/>
    <cellStyle name="Hiperłącze 10" xfId="45587" hidden="1" xr:uid="{00000000-0005-0000-0000-00001A240000}"/>
    <cellStyle name="Hiperłącze 10" xfId="33674" hidden="1" xr:uid="{00000000-0005-0000-0000-00009C1E0000}"/>
    <cellStyle name="Hiperłącze 10" xfId="11397" hidden="1" xr:uid="{00000000-0005-0000-0000-00007A140000}"/>
    <cellStyle name="Hiperłącze 10" xfId="39877" hidden="1" xr:uid="{00000000-0005-0000-0000-00002B210000}"/>
    <cellStyle name="Hiperłącze 10" xfId="18190" hidden="1" xr:uid="{00000000-0005-0000-0000-00007A170000}"/>
    <cellStyle name="Hiperłącze 10" xfId="16044" hidden="1" xr:uid="{00000000-0005-0000-0000-0000F2170000}"/>
    <cellStyle name="Hiperłącze 10" xfId="45672" hidden="1" xr:uid="{00000000-0005-0000-0000-00000B240000}"/>
    <cellStyle name="Hiperłącze 10" xfId="24594" hidden="1" xr:uid="{00000000-0005-0000-0000-0000731A0000}"/>
    <cellStyle name="Hiperłącze 10" xfId="39059" hidden="1" xr:uid="{00000000-0005-0000-0000-0000AB210000}"/>
    <cellStyle name="Hiperłącze 10" xfId="37208" hidden="1" xr:uid="{00000000-0005-0000-0000-00003E200000}"/>
    <cellStyle name="Hiperłącze 10" xfId="40633" hidden="1" xr:uid="{00000000-0005-0000-0000-000094210000}"/>
    <cellStyle name="Hiperłącze 10" xfId="13481" hidden="1" xr:uid="{00000000-0005-0000-0000-000033150000}"/>
    <cellStyle name="Hiperłącze 10" xfId="40353" hidden="1" xr:uid="{00000000-0005-0000-0000-000079210000}"/>
    <cellStyle name="Hiperłącze 10" xfId="15660" hidden="1" xr:uid="{00000000-0005-0000-0000-000064160000}"/>
    <cellStyle name="Hiperłącze 10" xfId="24951" hidden="1" xr:uid="{00000000-0005-0000-0000-0000A21A0000}"/>
    <cellStyle name="Hiperłącze 10" xfId="29977" hidden="1" xr:uid="{00000000-0005-0000-0000-0000801D0000}"/>
    <cellStyle name="Hiperłącze 10" xfId="22155" hidden="1" xr:uid="{00000000-0005-0000-0000-00002C190000}"/>
    <cellStyle name="Hiperłącze 10" xfId="33658" hidden="1" xr:uid="{00000000-0005-0000-0000-0000981E0000}"/>
    <cellStyle name="Hiperłącze 10" xfId="15775" hidden="1" xr:uid="{00000000-0005-0000-0000-000074160000}"/>
    <cellStyle name="Hiperłącze 10" xfId="31903" hidden="1" xr:uid="{00000000-0005-0000-0000-0000021E0000}"/>
    <cellStyle name="Hiperłącze 10" xfId="20915" hidden="1" xr:uid="{00000000-0005-0000-0000-000065190000}"/>
    <cellStyle name="Hiperłącze 10" xfId="17541" hidden="1" xr:uid="{00000000-0005-0000-0000-000012170000}"/>
    <cellStyle name="Hiperłącze 10" xfId="44294" hidden="1" xr:uid="{00000000-0005-0000-0000-00002F230000}"/>
    <cellStyle name="Hiperłącze 10" xfId="39582" hidden="1" xr:uid="{00000000-0005-0000-0000-000003210000}"/>
    <cellStyle name="Hiperłącze 10" xfId="40751" hidden="1" xr:uid="{00000000-0005-0000-0000-0000BC210000}"/>
    <cellStyle name="Hiperłącze 10" xfId="14978" hidden="1" xr:uid="{00000000-0005-0000-0000-000030160000}"/>
    <cellStyle name="Hiperłącze 10" xfId="45836" hidden="1" xr:uid="{00000000-0005-0000-0000-0000EE230000}"/>
    <cellStyle name="Hiperłącze 10" xfId="43663" hidden="1" xr:uid="{00000000-0005-0000-0000-0000EB220000}"/>
    <cellStyle name="Hiperłącze 10" xfId="40760" hidden="1" xr:uid="{00000000-0005-0000-0000-0000BF210000}"/>
    <cellStyle name="Hiperłącze 10" xfId="29241" hidden="1" xr:uid="{00000000-0005-0000-0000-0000971C0000}"/>
    <cellStyle name="Hiperłącze 10" xfId="26172" hidden="1" xr:uid="{00000000-0005-0000-0000-0000ED1A0000}"/>
    <cellStyle name="Hiperłącze 10" xfId="42757" hidden="1" xr:uid="{00000000-0005-0000-0000-0000C6220000}"/>
    <cellStyle name="Hiperłącze 10" xfId="12289" hidden="1" xr:uid="{00000000-0005-0000-0000-000099140000}"/>
    <cellStyle name="Hiperłącze 10" xfId="13455" hidden="1" xr:uid="{00000000-0005-0000-0000-000039150000}"/>
    <cellStyle name="Hiperłącze 10" xfId="14522" hidden="1" xr:uid="{00000000-0005-0000-0000-0000C4150000}"/>
    <cellStyle name="Hiperłącze 10" xfId="18133" hidden="1" xr:uid="{00000000-0005-0000-0000-00006C170000}"/>
    <cellStyle name="Hiperłącze 10" xfId="29842" hidden="1" xr:uid="{00000000-0005-0000-0000-00001A1E0000}"/>
    <cellStyle name="Hiperłącze 10" xfId="36531" hidden="1" xr:uid="{00000000-0005-0000-0000-0000FD1F0000}"/>
    <cellStyle name="Hiperłącze 10" xfId="32240" hidden="1" xr:uid="{00000000-0005-0000-0000-0000B71D0000}"/>
    <cellStyle name="Hiperłącze 10" xfId="23789" hidden="1" xr:uid="{00000000-0005-0000-0000-0000141A0000}"/>
    <cellStyle name="Hiperłącze 10" xfId="20679" hidden="1" xr:uid="{00000000-0005-0000-0000-000008190000}"/>
    <cellStyle name="Hiperłącze 10" xfId="38592" hidden="1" xr:uid="{00000000-0005-0000-0000-0000D8200000}"/>
    <cellStyle name="Hiperłącze 10" xfId="12590" hidden="1" xr:uid="{00000000-0005-0000-0000-0000BE140000}"/>
    <cellStyle name="Hiperłącze 10" xfId="15359" hidden="1" xr:uid="{00000000-0005-0000-0000-00001D160000}"/>
    <cellStyle name="Hiperłącze 10" xfId="38821" hidden="1" xr:uid="{00000000-0005-0000-0000-000042210000}"/>
    <cellStyle name="Hiperłącze 10" xfId="27349" hidden="1" xr:uid="{00000000-0005-0000-0000-0000E31B0000}"/>
    <cellStyle name="Hiperłącze 10" xfId="21980" hidden="1" xr:uid="{00000000-0005-0000-0000-00001E190000}"/>
    <cellStyle name="Hiperłącze 10" xfId="18042" hidden="1" xr:uid="{00000000-0005-0000-0000-000064170000}"/>
    <cellStyle name="Hiperłącze 10" xfId="31813" hidden="1" xr:uid="{00000000-0005-0000-0000-0000A81D0000}"/>
    <cellStyle name="Hiperłącze 10" xfId="16001" hidden="1" xr:uid="{00000000-0005-0000-0000-000002170000}"/>
    <cellStyle name="Hiperłącze 10" xfId="29638" hidden="1" xr:uid="{00000000-0005-0000-0000-0000881D0000}"/>
    <cellStyle name="Hiperłącze 10" xfId="37630" hidden="1" xr:uid="{00000000-0005-0000-0000-000081200000}"/>
    <cellStyle name="Hiperłącze 10" xfId="12628" hidden="1" xr:uid="{00000000-0005-0000-0000-0000BF140000}"/>
    <cellStyle name="Hiperłącze 10" xfId="27717" hidden="1" xr:uid="{00000000-0005-0000-0000-0000A71B0000}"/>
    <cellStyle name="Hiperłącze 10" xfId="17865" hidden="1" xr:uid="{00000000-0005-0000-0000-00003E170000}"/>
    <cellStyle name="Hiperłącze 10" xfId="37818" hidden="1" xr:uid="{00000000-0005-0000-0000-00005A200000}"/>
    <cellStyle name="Hiperłącze 10" xfId="44975" hidden="1" xr:uid="{00000000-0005-0000-0000-000095230000}"/>
    <cellStyle name="Hiperłącze 10" xfId="44157" hidden="1" xr:uid="{00000000-0005-0000-0000-00001E230000}"/>
    <cellStyle name="Hiperłącze 10" xfId="43472" hidden="1" xr:uid="{00000000-0005-0000-0000-00003D240000}"/>
    <cellStyle name="Hiperłącze 10" xfId="23163" hidden="1" xr:uid="{00000000-0005-0000-0000-000093190000}"/>
    <cellStyle name="Hiperłącze 10" xfId="21847" hidden="1" xr:uid="{00000000-0005-0000-0000-0000F2180000}"/>
    <cellStyle name="Hiperłącze 10" xfId="23362" hidden="1" xr:uid="{00000000-0005-0000-0000-0000A9190000}"/>
    <cellStyle name="Hiperłącze 10" xfId="26047" hidden="1" xr:uid="{00000000-0005-0000-0000-0000DC1A0000}"/>
    <cellStyle name="Hiperłącze 10" xfId="19502" hidden="1" xr:uid="{00000000-0005-0000-0000-000040180000}"/>
    <cellStyle name="Hiperłącze 10" xfId="26013" hidden="1" xr:uid="{00000000-0005-0000-0000-0000D31A0000}"/>
    <cellStyle name="Hiperłącze 10" xfId="16010" hidden="1" xr:uid="{00000000-0005-0000-0000-0000F4160000}"/>
    <cellStyle name="Hiperłącze 10" xfId="37341" hidden="1" xr:uid="{00000000-0005-0000-0000-000047200000}"/>
    <cellStyle name="Hiperłącze 10" xfId="22686" hidden="1" xr:uid="{00000000-0005-0000-0000-000081190000}"/>
    <cellStyle name="Hiperłącze 10" xfId="29276" hidden="1" xr:uid="{00000000-0005-0000-0000-00009D1C0000}"/>
    <cellStyle name="Hiperłącze 10" xfId="43393" hidden="1" xr:uid="{00000000-0005-0000-0000-000031240000}"/>
    <cellStyle name="Hiperłącze 10" xfId="31260" hidden="1" xr:uid="{00000000-0005-0000-0000-0000531D0000}"/>
    <cellStyle name="Hiperłącze 10" xfId="38944" hidden="1" xr:uid="{00000000-0005-0000-0000-000032220000}"/>
    <cellStyle name="Hiperłącze 10" xfId="14943" hidden="1" xr:uid="{00000000-0005-0000-0000-00003D160000}"/>
    <cellStyle name="Hiperłącze 10" xfId="41423" hidden="1" xr:uid="{00000000-0005-0000-0000-0000E4210000}"/>
    <cellStyle name="Hiperłącze 10" xfId="20791" hidden="1" xr:uid="{00000000-0005-0000-0000-0000FD190000}"/>
    <cellStyle name="Hiperłącze 10" xfId="38993" hidden="1" xr:uid="{00000000-0005-0000-0000-0000A2210000}"/>
    <cellStyle name="Hiperłącze 10" xfId="30057" hidden="1" xr:uid="{00000000-0005-0000-0000-0000831D0000}"/>
    <cellStyle name="Hiperłącze 10" xfId="46170" hidden="1" xr:uid="{00000000-0005-0000-0000-000037240000}"/>
    <cellStyle name="Hiperłącze 10" xfId="17436" hidden="1" xr:uid="{00000000-0005-0000-0000-00000A170000}"/>
    <cellStyle name="Hiperłącze 10" xfId="12808" hidden="1" xr:uid="{00000000-0005-0000-0000-0000D5140000}"/>
    <cellStyle name="Hiperłącze 10" xfId="42301" hidden="1" xr:uid="{00000000-0005-0000-0000-000060220000}"/>
    <cellStyle name="Hiperłącze 10" xfId="43626" hidden="1" xr:uid="{00000000-0005-0000-0000-0000B3230000}"/>
    <cellStyle name="Hiperłącze 10" xfId="38925" hidden="1" xr:uid="{00000000-0005-0000-0000-000033220000}"/>
    <cellStyle name="Hiperłącze 10" xfId="13980" hidden="1" xr:uid="{00000000-0005-0000-0000-0000A1150000}"/>
    <cellStyle name="Hiperłącze 10" xfId="38390" hidden="1" xr:uid="{00000000-0005-0000-0000-0000BC200000}"/>
    <cellStyle name="Hiperłącze 10" xfId="14052" hidden="1" xr:uid="{00000000-0005-0000-0000-0000B6150000}"/>
    <cellStyle name="Hiperłącze 10" xfId="37940" hidden="1" xr:uid="{00000000-0005-0000-0000-000065200000}"/>
    <cellStyle name="Hiperłącze 10" xfId="35942" hidden="1" xr:uid="{00000000-0005-0000-0000-00007A1F0000}"/>
    <cellStyle name="Hiperłącze 10" xfId="18676" hidden="1" xr:uid="{00000000-0005-0000-0000-000088170000}"/>
    <cellStyle name="Hiperłącze 10" xfId="26454" hidden="1" xr:uid="{00000000-0005-0000-0000-0000231B0000}"/>
    <cellStyle name="Hiperłącze 10" xfId="25744" hidden="1" xr:uid="{00000000-0005-0000-0000-0000BB1A0000}"/>
    <cellStyle name="Hiperłącze 10" xfId="44925" hidden="1" xr:uid="{00000000-0005-0000-0000-00008F230000}"/>
    <cellStyle name="Hiperłącze 10" xfId="17523" hidden="1" xr:uid="{00000000-0005-0000-0000-000010170000}"/>
    <cellStyle name="Hiperłącze 10" xfId="35500" hidden="1" xr:uid="{00000000-0005-0000-0000-0000431F0000}"/>
    <cellStyle name="Hiperłącze 10" xfId="36626" hidden="1" xr:uid="{00000000-0005-0000-0000-0000EB1F0000}"/>
    <cellStyle name="Hiperłącze 10" xfId="23699" hidden="1" xr:uid="{00000000-0005-0000-0000-00000F1A0000}"/>
    <cellStyle name="Hiperłącze 10" xfId="25134" hidden="1" xr:uid="{00000000-0005-0000-0000-00000E1C0000}"/>
    <cellStyle name="Hiperłącze 10" xfId="33640" hidden="1" xr:uid="{00000000-0005-0000-0000-0000931E0000}"/>
    <cellStyle name="Hiperłącze 10" xfId="33598" hidden="1" xr:uid="{00000000-0005-0000-0000-0000641E0000}"/>
    <cellStyle name="Hiperłącze 10" xfId="17324" hidden="1" xr:uid="{00000000-0005-0000-0000-0000E6160000}"/>
    <cellStyle name="Hiperłącze 10" xfId="40380" hidden="1" xr:uid="{00000000-0005-0000-0000-000082210000}"/>
    <cellStyle name="Hiperłącze 10" xfId="13365" hidden="1" xr:uid="{00000000-0005-0000-0000-00002B150000}"/>
    <cellStyle name="Hiperłącze 10" xfId="26180" hidden="1" xr:uid="{00000000-0005-0000-0000-0000F21A0000}"/>
    <cellStyle name="Hiperłącze 10" xfId="46413" hidden="1" xr:uid="{00000000-0005-0000-0000-000068240000}"/>
    <cellStyle name="Hiperłącze 10" xfId="38628" hidden="1" xr:uid="{00000000-0005-0000-0000-000044210000}"/>
    <cellStyle name="Hiperłącze 10" xfId="27358" hidden="1" xr:uid="{00000000-0005-0000-0000-0000E51B0000}"/>
    <cellStyle name="Hiperłącze 10" xfId="36538" hidden="1" xr:uid="{00000000-0005-0000-0000-0000FE1F0000}"/>
    <cellStyle name="Hiperłącze 10" xfId="43089" hidden="1" xr:uid="{00000000-0005-0000-0000-0000E7220000}"/>
    <cellStyle name="Hiperłącze 10" xfId="13820" hidden="1" xr:uid="{00000000-0005-0000-0000-0000C0150000}"/>
    <cellStyle name="Hiperłącze 10" xfId="26653" hidden="1" xr:uid="{00000000-0005-0000-0000-0000341B0000}"/>
    <cellStyle name="Hiperłącze 10" xfId="43043" hidden="1" xr:uid="{00000000-0005-0000-0000-0000E2220000}"/>
    <cellStyle name="Hiperłącze 10" xfId="43598" hidden="1" xr:uid="{00000000-0005-0000-0000-00004F240000}"/>
    <cellStyle name="Hiperłącze 10" xfId="19779" hidden="1" xr:uid="{00000000-0005-0000-0000-00001C180000}"/>
    <cellStyle name="Hiperłącze 10" xfId="29465" hidden="1" xr:uid="{00000000-0005-0000-0000-0000B11C0000}"/>
    <cellStyle name="Hiperłącze 10" xfId="36763" hidden="1" xr:uid="{00000000-0005-0000-0000-0000C71F0000}"/>
    <cellStyle name="Hiperłącze 10" xfId="33455" hidden="1" xr:uid="{00000000-0005-0000-0000-00005D1E0000}"/>
    <cellStyle name="Hiperłącze 10" xfId="17695" hidden="1" xr:uid="{00000000-0005-0000-0000-00001F170000}"/>
    <cellStyle name="Hiperłącze 10" xfId="28187" hidden="1" xr:uid="{00000000-0005-0000-0000-00001B1C0000}"/>
    <cellStyle name="Hiperłącze 10" xfId="23834" hidden="1" xr:uid="{00000000-0005-0000-0000-00004F1A0000}"/>
    <cellStyle name="Hiperłącze 10" xfId="16196" hidden="1" xr:uid="{00000000-0005-0000-0000-0000F1160000}"/>
    <cellStyle name="Hiperłącze 10" xfId="33607" hidden="1" xr:uid="{00000000-0005-0000-0000-0000681E0000}"/>
    <cellStyle name="Hiperłącze 10" xfId="33952" hidden="1" xr:uid="{00000000-0005-0000-0000-0000B81E0000}"/>
    <cellStyle name="Hiperłącze 10" xfId="23353" hidden="1" xr:uid="{00000000-0005-0000-0000-0000AA190000}"/>
    <cellStyle name="Hiperłącze 10" xfId="35967" hidden="1" xr:uid="{00000000-0005-0000-0000-00007D1F0000}"/>
    <cellStyle name="Hiperłącze 10" xfId="42963" hidden="1" xr:uid="{00000000-0005-0000-0000-0000DD220000}"/>
    <cellStyle name="Hiperłącze 10" xfId="27100" hidden="1" xr:uid="{00000000-0005-0000-0000-0000851B0000}"/>
    <cellStyle name="Hiperłącze 10" xfId="26545" hidden="1" xr:uid="{00000000-0005-0000-0000-0000281B0000}"/>
    <cellStyle name="Hiperłącze 10" xfId="36771" hidden="1" xr:uid="{00000000-0005-0000-0000-0000C81F0000}"/>
    <cellStyle name="Hiperłącze 10" xfId="10474" hidden="1" xr:uid="{00000000-0005-0000-0000-00005C140000}"/>
    <cellStyle name="Hiperłącze 10" xfId="21490" hidden="1" xr:uid="{00000000-0005-0000-0000-0000C3180000}"/>
    <cellStyle name="Hiperłącze 10" xfId="21901" hidden="1" xr:uid="{00000000-0005-0000-0000-0000F3180000}"/>
    <cellStyle name="Hiperłącze 10" xfId="27671" hidden="1" xr:uid="{00000000-0005-0000-0000-0000A51B0000}"/>
    <cellStyle name="Hiperłącze 10" xfId="42058" hidden="1" xr:uid="{00000000-0005-0000-0000-0000A9220000}"/>
    <cellStyle name="Hiperłącze 10" xfId="45566" hidden="1" xr:uid="{00000000-0005-0000-0000-000021240000}"/>
    <cellStyle name="Hiperłącze 10" xfId="15080" hidden="1" xr:uid="{00000000-0005-0000-0000-0000FC150000}"/>
    <cellStyle name="Hiperłącze 10" xfId="13291" hidden="1" xr:uid="{00000000-0005-0000-0000-000023150000}"/>
    <cellStyle name="Hiperłącze 10" xfId="29898" hidden="1" xr:uid="{00000000-0005-0000-0000-0000121E0000}"/>
    <cellStyle name="Hiperłącze 10" xfId="25923" hidden="1" xr:uid="{00000000-0005-0000-0000-0000CC1A0000}"/>
    <cellStyle name="Hiperłącze 10" xfId="44829" hidden="1" xr:uid="{00000000-0005-0000-0000-000083230000}"/>
    <cellStyle name="Hiperłącze 10" xfId="42473" hidden="1" xr:uid="{00000000-0005-0000-0000-000076220000}"/>
    <cellStyle name="Hiperłącze 10" xfId="43703" hidden="1" xr:uid="{00000000-0005-0000-0000-0000F1220000}"/>
    <cellStyle name="Hiperłącze 10" xfId="33255" hidden="1" xr:uid="{00000000-0005-0000-0000-0000401E0000}"/>
    <cellStyle name="Hiperłącze 10" xfId="28740" hidden="1" xr:uid="{00000000-0005-0000-0000-0000341C0000}"/>
    <cellStyle name="Hiperłącze 10" xfId="22668" hidden="1" xr:uid="{00000000-0005-0000-0000-00007F190000}"/>
    <cellStyle name="Hiperłącze 10" xfId="28512" hidden="1" xr:uid="{00000000-0005-0000-0000-0000721C0000}"/>
    <cellStyle name="Hiperłącze 10" xfId="16276" hidden="1" xr:uid="{00000000-0005-0000-0000-0000E9170000}"/>
    <cellStyle name="Hiperłącze 10" xfId="38300" hidden="1" xr:uid="{00000000-0005-0000-0000-0000B7200000}"/>
    <cellStyle name="Hiperłącze 10" xfId="21568" hidden="1" xr:uid="{00000000-0005-0000-0000-0000D5180000}"/>
    <cellStyle name="Hiperłącze 10" xfId="27122" hidden="1" xr:uid="{00000000-0005-0000-0000-0000891B0000}"/>
    <cellStyle name="Hiperłącze 10" xfId="41122" hidden="1" xr:uid="{00000000-0005-0000-0000-000001220000}"/>
    <cellStyle name="Hiperłącze 10" xfId="14961" hidden="1" xr:uid="{00000000-0005-0000-0000-000039160000}"/>
    <cellStyle name="Hiperłącze 10" xfId="34200" hidden="1" xr:uid="{00000000-0005-0000-0000-0000401F0000}"/>
    <cellStyle name="Hiperłącze 10" xfId="28204" hidden="1" xr:uid="{00000000-0005-0000-0000-0000181C0000}"/>
    <cellStyle name="Hiperłącze 10" xfId="32459" hidden="1" xr:uid="{00000000-0005-0000-0000-0000C81D0000}"/>
    <cellStyle name="Hiperłącze 10" xfId="39466" hidden="1" xr:uid="{00000000-0005-0000-0000-0000FB200000}"/>
    <cellStyle name="Hiperłącze 10" xfId="32685" hidden="1" xr:uid="{00000000-0005-0000-0000-00002E1E0000}"/>
    <cellStyle name="Hiperłącze 10" xfId="24889" hidden="1" xr:uid="{00000000-0005-0000-0000-00009B1A0000}"/>
    <cellStyle name="Hiperłącze 10" xfId="16485" hidden="1" xr:uid="{00000000-0005-0000-0000-000053170000}"/>
    <cellStyle name="Hiperłącze 10" xfId="31141" hidden="1" xr:uid="{00000000-0005-0000-0000-0000491D0000}"/>
    <cellStyle name="Hiperłącze 10" xfId="12669" hidden="1" xr:uid="{00000000-0005-0000-0000-0000C4140000}"/>
    <cellStyle name="Hiperłącze 10" xfId="36336" hidden="1" xr:uid="{00000000-0005-0000-0000-0000B81F0000}"/>
    <cellStyle name="Hiperłącze 10" xfId="14179" hidden="1" xr:uid="{00000000-0005-0000-0000-00007D150000}"/>
    <cellStyle name="Hiperłącze 10" xfId="23396" hidden="1" xr:uid="{00000000-0005-0000-0000-0000AB190000}"/>
    <cellStyle name="Hiperłącze 10" xfId="36255" hidden="1" xr:uid="{00000000-0005-0000-0000-0000B11F0000}"/>
    <cellStyle name="Hiperłącze 10" xfId="44357" hidden="1" xr:uid="{00000000-0005-0000-0000-00003A230000}"/>
    <cellStyle name="Hiperłącze 10" xfId="43294" hidden="1" xr:uid="{00000000-0005-0000-0000-000058230000}"/>
    <cellStyle name="Hiperłącze 10" xfId="30652" hidden="1" xr:uid="{00000000-0005-0000-0000-0000F41C0000}"/>
    <cellStyle name="Hiperłącze 10" xfId="27863" hidden="1" xr:uid="{00000000-0005-0000-0000-0000B51B0000}"/>
    <cellStyle name="Hiperłącze 10" xfId="17168" hidden="1" xr:uid="{00000000-0005-0000-0000-0000CC160000}"/>
    <cellStyle name="Hiperłącze 10" xfId="43151" hidden="1" xr:uid="{00000000-0005-0000-0000-000054230000}"/>
    <cellStyle name="Hiperłącze 10" xfId="24217" hidden="1" xr:uid="{00000000-0005-0000-0000-0000241A0000}"/>
    <cellStyle name="Hiperłącze 10" xfId="44272" hidden="1" xr:uid="{00000000-0005-0000-0000-000032230000}"/>
    <cellStyle name="Hiperłącze 10" xfId="16066" hidden="1" xr:uid="{00000000-0005-0000-0000-000058170000}"/>
    <cellStyle name="Hiperłącze 10" xfId="24753" hidden="1" xr:uid="{00000000-0005-0000-0000-00008D1A0000}"/>
    <cellStyle name="Hiperłącze 10" xfId="27782" hidden="1" xr:uid="{00000000-0005-0000-0000-0000AF1B0000}"/>
    <cellStyle name="Hiperłącze 10" xfId="22490" hidden="1" xr:uid="{00000000-0005-0000-0000-000055190000}"/>
    <cellStyle name="Hiperłącze 10" xfId="11766" hidden="1" xr:uid="{00000000-0005-0000-0000-0000D7150000}"/>
    <cellStyle name="Hiperłącze 10" xfId="30275" hidden="1" xr:uid="{00000000-0005-0000-0000-0000CC1C0000}"/>
    <cellStyle name="Hiperłącze 10" xfId="37268" hidden="1" xr:uid="{00000000-0005-0000-0000-00003F200000}"/>
    <cellStyle name="Hiperłącze 10" xfId="12491" hidden="1" xr:uid="{00000000-0005-0000-0000-0000AE140000}"/>
    <cellStyle name="Hiperłącze 10" xfId="38634" hidden="1" xr:uid="{00000000-0005-0000-0000-000040210000}"/>
    <cellStyle name="Hiperłącze 10" xfId="17375" hidden="1" xr:uid="{00000000-0005-0000-0000-0000E3160000}"/>
    <cellStyle name="Hiperłącze 10" xfId="41454" hidden="1" xr:uid="{00000000-0005-0000-0000-0000E9210000}"/>
    <cellStyle name="Hiperłącze 10" xfId="27001" hidden="1" xr:uid="{00000000-0005-0000-0000-0000621B0000}"/>
    <cellStyle name="Hiperłącze 10" xfId="11782" hidden="1" xr:uid="{00000000-0005-0000-0000-0000D3150000}"/>
    <cellStyle name="Hiperłącze 10" xfId="21409" hidden="1" xr:uid="{00000000-0005-0000-0000-0000BF180000}"/>
    <cellStyle name="Hiperłącze 10" xfId="31201" hidden="1" xr:uid="{00000000-0005-0000-0000-00004C1D0000}"/>
    <cellStyle name="Hiperłącze 10" xfId="12980" hidden="1" xr:uid="{00000000-0005-0000-0000-0000FC140000}"/>
    <cellStyle name="Hiperłącze 10" xfId="28695" hidden="1" xr:uid="{00000000-0005-0000-0000-0000361C0000}"/>
    <cellStyle name="Hiperłącze 10" xfId="18584" hidden="1" xr:uid="{00000000-0005-0000-0000-00007D170000}"/>
    <cellStyle name="Hiperłącze 10" xfId="13877" hidden="1" xr:uid="{00000000-0005-0000-0000-0000BE150000}"/>
    <cellStyle name="Hiperłącze 10" xfId="16252" hidden="1" xr:uid="{00000000-0005-0000-0000-0000D1170000}"/>
    <cellStyle name="Hiperłącze 10" xfId="30437" hidden="1" xr:uid="{00000000-0005-0000-0000-0000D81C0000}"/>
    <cellStyle name="Hiperłącze 10" xfId="41839" hidden="1" xr:uid="{00000000-0005-0000-0000-00005A220000}"/>
    <cellStyle name="Hiperłącze 10" xfId="30126" hidden="1" xr:uid="{00000000-0005-0000-0000-0000C21C0000}"/>
    <cellStyle name="Hiperłącze 10" xfId="30364" hidden="1" xr:uid="{00000000-0005-0000-0000-0000D51C0000}"/>
    <cellStyle name="Hiperłącze 10" xfId="46554" hidden="1" xr:uid="{00000000-0005-0000-0000-0000BB240000}"/>
    <cellStyle name="Hiperłącze 10" xfId="28894" hidden="1" xr:uid="{00000000-0005-0000-0000-0000451C0000}"/>
    <cellStyle name="Hiperłącze 10" xfId="31230" hidden="1" xr:uid="{00000000-0005-0000-0000-0000511D0000}"/>
    <cellStyle name="Hiperłącze 10" xfId="31497" hidden="1" xr:uid="{00000000-0005-0000-0000-00006F1D0000}"/>
    <cellStyle name="Hiperłącze 10" xfId="34144" hidden="1" xr:uid="{00000000-0005-0000-0000-000028200000}"/>
    <cellStyle name="Hiperłącze 10" xfId="46787" hidden="1" xr:uid="{00000000-0005-0000-0000-000076240000}"/>
    <cellStyle name="Hiperłącze 10" xfId="35509" hidden="1" xr:uid="{00000000-0005-0000-0000-0000441F0000}"/>
    <cellStyle name="Hiperłącze 10" xfId="22229" hidden="1" xr:uid="{00000000-0005-0000-0000-000030190000}"/>
    <cellStyle name="Hiperłącze 10" xfId="37132" hidden="1" xr:uid="{00000000-0005-0000-0000-000013200000}"/>
    <cellStyle name="Hiperłącze 10" xfId="22550" hidden="1" xr:uid="{00000000-0005-0000-0000-000058190000}"/>
    <cellStyle name="Hiperłącze 10" xfId="28798" hidden="1" xr:uid="{00000000-0005-0000-0000-0000411C0000}"/>
    <cellStyle name="Hiperłącze 10" xfId="38432" hidden="1" xr:uid="{00000000-0005-0000-0000-0000C6200000}"/>
    <cellStyle name="Hiperłącze 10" xfId="35114" hidden="1" xr:uid="{00000000-0005-0000-0000-0000021F0000}"/>
    <cellStyle name="Hiperłącze 10" xfId="42925" hidden="1" xr:uid="{00000000-0005-0000-0000-0000D5220000}"/>
    <cellStyle name="Hiperłącze 10" xfId="26883" hidden="1" xr:uid="{00000000-0005-0000-0000-0000551B0000}"/>
    <cellStyle name="Hiperłącze 10" xfId="13194" hidden="1" xr:uid="{00000000-0005-0000-0000-000017150000}"/>
    <cellStyle name="Hiperłącze 10" xfId="24657" hidden="1" xr:uid="{00000000-0005-0000-0000-0000811A0000}"/>
    <cellStyle name="Hiperłącze 10" xfId="42519" hidden="1" xr:uid="{00000000-0005-0000-0000-00007B220000}"/>
    <cellStyle name="Hiperłącze 10" xfId="15733" hidden="1" xr:uid="{00000000-0005-0000-0000-00006F160000}"/>
    <cellStyle name="Hiperłącze 10" xfId="35122" hidden="1" xr:uid="{00000000-0005-0000-0000-0000011F0000}"/>
    <cellStyle name="Hiperłącze 10" xfId="45031" hidden="1" xr:uid="{00000000-0005-0000-0000-00009B230000}"/>
    <cellStyle name="Hiperłącze 10" xfId="13908" hidden="1" xr:uid="{00000000-0005-0000-0000-0000B2150000}"/>
    <cellStyle name="Hiperłącze 10" xfId="25841" hidden="1" xr:uid="{00000000-0005-0000-0000-0000C51A0000}"/>
    <cellStyle name="Hiperłącze 10" xfId="28349" hidden="1" xr:uid="{00000000-0005-0000-0000-0000671C0000}"/>
    <cellStyle name="Hiperłącze 10" xfId="41376" hidden="1" xr:uid="{00000000-0005-0000-0000-000018220000}"/>
    <cellStyle name="Hiperłącze 10" xfId="12209" hidden="1" xr:uid="{00000000-0005-0000-0000-000047150000}"/>
    <cellStyle name="Hiperłącze 10" xfId="38915" hidden="1" xr:uid="{00000000-0005-0000-0000-000030220000}"/>
    <cellStyle name="Hiperłącze 10" xfId="41731" hidden="1" xr:uid="{00000000-0005-0000-0000-00004E220000}"/>
    <cellStyle name="Hiperłącze 10" xfId="20784" hidden="1" xr:uid="{00000000-0005-0000-0000-0000FC190000}"/>
    <cellStyle name="Hiperłącze 10" xfId="27110" hidden="1" xr:uid="{00000000-0005-0000-0000-0000861B0000}"/>
    <cellStyle name="Hiperłącze 10" xfId="31762" hidden="1" xr:uid="{00000000-0005-0000-0000-0000AA1D0000}"/>
    <cellStyle name="Hiperłącze 10" xfId="19354" hidden="1" xr:uid="{00000000-0005-0000-0000-000065180000}"/>
    <cellStyle name="Hiperłącze 10" xfId="32442" hidden="1" xr:uid="{00000000-0005-0000-0000-0000CB1D0000}"/>
    <cellStyle name="Hiperłącze 10" xfId="30044" hidden="1" xr:uid="{00000000-0005-0000-0000-0000811D0000}"/>
    <cellStyle name="Hiperłącze 10" xfId="36156" hidden="1" xr:uid="{00000000-0005-0000-0000-0000A61F0000}"/>
    <cellStyle name="Hiperłącze 10" xfId="29961" hidden="1" xr:uid="{00000000-0005-0000-0000-0000851D0000}"/>
    <cellStyle name="Hiperłącze 10" xfId="43034" hidden="1" xr:uid="{00000000-0005-0000-0000-0000E1220000}"/>
    <cellStyle name="Hiperłącze 10" xfId="31954" hidden="1" xr:uid="{00000000-0005-0000-0000-0000FB1D0000}"/>
    <cellStyle name="Hiperłącze 10" xfId="14049" hidden="1" xr:uid="{00000000-0005-0000-0000-00006C150000}"/>
    <cellStyle name="Hiperłącze 10" xfId="17393" hidden="1" xr:uid="{00000000-0005-0000-0000-0000E8160000}"/>
    <cellStyle name="Hiperłącze 10" xfId="12090" hidden="1" xr:uid="{00000000-0005-0000-0000-000084140000}"/>
    <cellStyle name="Hiperłącze 10" xfId="27451" hidden="1" xr:uid="{00000000-0005-0000-0000-0000EE1B0000}"/>
    <cellStyle name="Hiperłącze 10" xfId="18684" hidden="1" xr:uid="{00000000-0005-0000-0000-000089170000}"/>
    <cellStyle name="Hiperłącze 10" xfId="34158" hidden="1" xr:uid="{00000000-0005-0000-0000-00001C200000}"/>
    <cellStyle name="Hiperłącze 10" xfId="36168" hidden="1" xr:uid="{00000000-0005-0000-0000-0000A91F0000}"/>
    <cellStyle name="Hiperłącze 10" xfId="13884" hidden="1" xr:uid="{00000000-0005-0000-0000-0000B9150000}"/>
    <cellStyle name="Hiperłącze 10" xfId="14950" hidden="1" xr:uid="{00000000-0005-0000-0000-00003E160000}"/>
    <cellStyle name="Hiperłącze 10" xfId="14997" hidden="1" xr:uid="{00000000-0005-0000-0000-000035160000}"/>
    <cellStyle name="Hiperłącze 10" xfId="44637" hidden="1" xr:uid="{00000000-0005-0000-0000-000068230000}"/>
    <cellStyle name="Hiperłącze 10" xfId="29869" hidden="1" xr:uid="{00000000-0005-0000-0000-0000101E0000}"/>
    <cellStyle name="Hiperłącze 10" xfId="26905" hidden="1" xr:uid="{00000000-0005-0000-0000-0000591B0000}"/>
    <cellStyle name="Hiperłącze 10" xfId="27272" hidden="1" xr:uid="{00000000-0005-0000-0000-0000931B0000}"/>
    <cellStyle name="Hiperłącze 10" xfId="18382" hidden="1" xr:uid="{00000000-0005-0000-0000-0000CB170000}"/>
    <cellStyle name="Hiperłącze 10" xfId="39241" hidden="1" xr:uid="{00000000-0005-0000-0000-0000E7200000}"/>
    <cellStyle name="Hiperłącze 10" xfId="42145" hidden="1" xr:uid="{00000000-0005-0000-0000-000096220000}"/>
    <cellStyle name="Hiperłącze 10" xfId="42407" hidden="1" xr:uid="{00000000-0005-0000-0000-0000A8220000}"/>
    <cellStyle name="Hiperłącze 10" xfId="32068" hidden="1" xr:uid="{00000000-0005-0000-0000-0000E61D0000}"/>
    <cellStyle name="Hiperłącze 10" xfId="21300" hidden="1" xr:uid="{00000000-0005-0000-0000-0000B3180000}"/>
    <cellStyle name="Hiperłącze 10" xfId="37039" hidden="1" xr:uid="{00000000-0005-0000-0000-0000E51F0000}"/>
    <cellStyle name="Hiperłącze 10" xfId="40808" hidden="1" xr:uid="{00000000-0005-0000-0000-0000CA210000}"/>
    <cellStyle name="Hiperłącze 10" xfId="23530" hidden="1" xr:uid="{00000000-0005-0000-0000-0000B8190000}"/>
    <cellStyle name="Hiperłącze 10" xfId="15312" hidden="1" xr:uid="{00000000-0005-0000-0000-000014160000}"/>
    <cellStyle name="Hiperłącze 10" xfId="22070" hidden="1" xr:uid="{00000000-0005-0000-0000-000026190000}"/>
    <cellStyle name="Hiperłącze 10" xfId="34591" hidden="1" xr:uid="{00000000-0005-0000-0000-00009A1F0000}"/>
    <cellStyle name="Hiperłącze 10" xfId="40372" hidden="1" xr:uid="{00000000-0005-0000-0000-00007D210000}"/>
    <cellStyle name="Hiperłącze 10" xfId="42242" hidden="1" xr:uid="{00000000-0005-0000-0000-00005E220000}"/>
    <cellStyle name="Hiperłącze 10" xfId="32320" hidden="1" xr:uid="{00000000-0005-0000-0000-0000BC1D0000}"/>
    <cellStyle name="Hiperłącze 10" xfId="36477" hidden="1" xr:uid="{00000000-0005-0000-0000-00000B200000}"/>
    <cellStyle name="Hiperłącze 10" xfId="17259" hidden="1" xr:uid="{00000000-0005-0000-0000-0000DB160000}"/>
    <cellStyle name="Hiperłącze 10" xfId="33065" hidden="1" xr:uid="{00000000-0005-0000-0000-0000781E0000}"/>
    <cellStyle name="Hiperłącze 10" xfId="45977" hidden="1" xr:uid="{00000000-0005-0000-0000-0000F9230000}"/>
    <cellStyle name="Hiperłącze 10" xfId="43613" hidden="1" xr:uid="{00000000-0005-0000-0000-0000B1230000}"/>
    <cellStyle name="Hiperłącze 10" xfId="25078" hidden="1" xr:uid="{00000000-0005-0000-0000-0000161B0000}"/>
    <cellStyle name="Hiperłącze 10" xfId="22288" hidden="1" xr:uid="{00000000-0005-0000-0000-000042190000}"/>
    <cellStyle name="Hiperłącze 10" xfId="15511" hidden="1" xr:uid="{00000000-0005-0000-0000-000028160000}"/>
    <cellStyle name="Hiperłącze 10" xfId="16865" hidden="1" xr:uid="{00000000-0005-0000-0000-0000A8160000}"/>
    <cellStyle name="Hiperłącze 10" xfId="20931" hidden="1" xr:uid="{00000000-0005-0000-0000-000060190000}"/>
    <cellStyle name="Hiperłącze 10" xfId="34783" hidden="1" xr:uid="{00000000-0005-0000-0000-0000DF1E0000}"/>
    <cellStyle name="Hiperłącze 10" xfId="37810" hidden="1" xr:uid="{00000000-0005-0000-0000-000059200000}"/>
    <cellStyle name="Hiperłącze 10" xfId="28673" hidden="1" xr:uid="{00000000-0005-0000-0000-00002E1C0000}"/>
    <cellStyle name="Hiperłącze 10" xfId="42818" hidden="1" xr:uid="{00000000-0005-0000-0000-0000C8220000}"/>
    <cellStyle name="Hiperłącze 10" xfId="43493" hidden="1" xr:uid="{00000000-0005-0000-0000-0000AB230000}"/>
    <cellStyle name="Hiperłącze 10" xfId="34139" hidden="1" xr:uid="{00000000-0005-0000-0000-000032200000}"/>
    <cellStyle name="Hiperłącze 10" xfId="20096" hidden="1" xr:uid="{00000000-0005-0000-0000-00006B180000}"/>
    <cellStyle name="Hiperłącze 10" xfId="22532" hidden="1" xr:uid="{00000000-0005-0000-0000-000053190000}"/>
    <cellStyle name="Hiperłącze 10" xfId="30921" hidden="1" xr:uid="{00000000-0005-0000-0000-0000191D0000}"/>
    <cellStyle name="Hiperłącze 10" xfId="41722" hidden="1" xr:uid="{00000000-0005-0000-0000-000049220000}"/>
    <cellStyle name="Hiperłącze 10" xfId="37502" hidden="1" xr:uid="{00000000-0005-0000-0000-000097200000}"/>
    <cellStyle name="Hiperłącze 10" xfId="43185" hidden="1" xr:uid="{00000000-0005-0000-0000-000052240000}"/>
    <cellStyle name="Hiperłącze 10" xfId="12016" hidden="1" xr:uid="{00000000-0005-0000-0000-00007D140000}"/>
    <cellStyle name="Hiperłącze 10" xfId="28820" hidden="1" xr:uid="{00000000-0005-0000-0000-00003B1C0000}"/>
    <cellStyle name="Hiperłącze 10" xfId="44335" hidden="1" xr:uid="{00000000-0005-0000-0000-000034230000}"/>
    <cellStyle name="Hiperłącze 10" xfId="26485" hidden="1" xr:uid="{00000000-0005-0000-0000-00002A1B0000}"/>
    <cellStyle name="Hiperłącze 10" xfId="11296" hidden="1" xr:uid="{00000000-0005-0000-0000-00006D140000}"/>
    <cellStyle name="Hiperłącze 10" xfId="27820" hidden="1" xr:uid="{00000000-0005-0000-0000-0000ED1B0000}"/>
    <cellStyle name="Hiperłącze 10" xfId="13893" hidden="1" xr:uid="{00000000-0005-0000-0000-0000AF150000}"/>
    <cellStyle name="Hiperłącze 10" xfId="41397" hidden="1" xr:uid="{00000000-0005-0000-0000-00000C220000}"/>
    <cellStyle name="Hiperłącze 10" xfId="26056" hidden="1" xr:uid="{00000000-0005-0000-0000-0000DD1A0000}"/>
    <cellStyle name="Hiperłącze 10" xfId="16160" hidden="1" xr:uid="{00000000-0005-0000-0000-0000F7160000}"/>
    <cellStyle name="Hiperłącze 10" xfId="34790" hidden="1" xr:uid="{00000000-0005-0000-0000-0000DB1E0000}"/>
    <cellStyle name="Hiperłącze 10" xfId="41194" hidden="1" xr:uid="{00000000-0005-0000-0000-000016220000}"/>
    <cellStyle name="Hiperłącze 10" xfId="42660" hidden="1" xr:uid="{00000000-0005-0000-0000-0000B9220000}"/>
    <cellStyle name="Hiperłącze 10" xfId="11850" hidden="1" xr:uid="{00000000-0005-0000-0000-000042150000}"/>
    <cellStyle name="Hiperłącze 10" xfId="17213" hidden="1" xr:uid="{00000000-0005-0000-0000-0000D6160000}"/>
    <cellStyle name="Hiperłącze 10" xfId="37055" hidden="1" xr:uid="{00000000-0005-0000-0000-0000E91F0000}"/>
    <cellStyle name="Hiperłącze 10" xfId="17342" hidden="1" xr:uid="{00000000-0005-0000-0000-0000EA160000}"/>
    <cellStyle name="Hiperłącze 10" xfId="33247" hidden="1" xr:uid="{00000000-0005-0000-0000-00003F1E0000}"/>
    <cellStyle name="Hiperłącze 10" xfId="41821" hidden="1" xr:uid="{00000000-0005-0000-0000-000056220000}"/>
    <cellStyle name="Hiperłącze 10" xfId="12643" hidden="1" xr:uid="{00000000-0005-0000-0000-0000BC140000}"/>
    <cellStyle name="Hiperłącze 10" xfId="18531" hidden="1" xr:uid="{00000000-0005-0000-0000-0000AB170000}"/>
    <cellStyle name="Hiperłącze 10" xfId="42160" hidden="1" xr:uid="{00000000-0005-0000-0000-000092220000}"/>
    <cellStyle name="Hiperłącze 10" xfId="42749" hidden="1" xr:uid="{00000000-0005-0000-0000-0000C1220000}"/>
    <cellStyle name="Hiperłącze 10" xfId="43924" hidden="1" xr:uid="{00000000-0005-0000-0000-000004230000}"/>
    <cellStyle name="Hiperłącze 10" xfId="36549" hidden="1" xr:uid="{00000000-0005-0000-0000-0000F91F0000}"/>
    <cellStyle name="Hiperłącze 10" xfId="31578" hidden="1" xr:uid="{00000000-0005-0000-0000-0000731D0000}"/>
    <cellStyle name="Hiperłącze 10" xfId="23747" hidden="1" xr:uid="{00000000-0005-0000-0000-00001A1A0000}"/>
    <cellStyle name="Hiperłącze 10" xfId="39103" hidden="1" xr:uid="{00000000-0005-0000-0000-0000A3210000}"/>
    <cellStyle name="Hiperłącze 10" xfId="30007" hidden="1" xr:uid="{00000000-0005-0000-0000-00008F1D0000}"/>
    <cellStyle name="Hiperłącze 10" xfId="39148" hidden="1" xr:uid="{00000000-0005-0000-0000-0000DC200000}"/>
    <cellStyle name="Hiperłącze 10" xfId="35716" hidden="1" xr:uid="{00000000-0005-0000-0000-00005B1F0000}"/>
    <cellStyle name="Hiperłącze 10" xfId="27230" hidden="1" xr:uid="{00000000-0005-0000-0000-0000951B0000}"/>
    <cellStyle name="Hiperłącze 10" xfId="44317" hidden="1" xr:uid="{00000000-0005-0000-0000-000030230000}"/>
    <cellStyle name="Hiperłącze 10" xfId="34657" hidden="1" xr:uid="{00000000-0005-0000-0000-0000D11E0000}"/>
    <cellStyle name="Hiperłącze 10" xfId="13019" hidden="1" xr:uid="{00000000-0005-0000-0000-000006150000}"/>
    <cellStyle name="Hiperłącze 10" xfId="23966" hidden="1" xr:uid="{00000000-0005-0000-0000-0000691A0000}"/>
    <cellStyle name="Hiperłącze 10" xfId="15711" hidden="1" xr:uid="{00000000-0005-0000-0000-000072160000}"/>
    <cellStyle name="Hiperłącze 10" xfId="38670" hidden="1" xr:uid="{00000000-0005-0000-0000-000034220000}"/>
    <cellStyle name="Hiperłącze 10" xfId="29546" hidden="1" xr:uid="{00000000-0005-0000-0000-0000B81C0000}"/>
    <cellStyle name="Hiperłącze 10" xfId="42554" hidden="1" xr:uid="{00000000-0005-0000-0000-00007F220000}"/>
    <cellStyle name="Hiperłącze 10" xfId="35130" hidden="1" xr:uid="{00000000-0005-0000-0000-0000061F0000}"/>
    <cellStyle name="Hiperłącze 10" xfId="45274" hidden="1" xr:uid="{00000000-0005-0000-0000-0000CC230000}"/>
    <cellStyle name="Hiperłącze 10" xfId="31974" hidden="1" xr:uid="{00000000-0005-0000-0000-0000FE1D0000}"/>
    <cellStyle name="Hiperłącze 10" xfId="44884" hidden="1" xr:uid="{00000000-0005-0000-0000-00008A230000}"/>
    <cellStyle name="Hiperłącze 10" xfId="31033" hidden="1" xr:uid="{00000000-0005-0000-0000-00003D1D0000}"/>
    <cellStyle name="Hiperłącze 10" xfId="35822" hidden="1" xr:uid="{00000000-0005-0000-0000-0000681F0000}"/>
    <cellStyle name="Hiperłącze 10" xfId="13557" hidden="1" xr:uid="{00000000-0005-0000-0000-00005E150000}"/>
    <cellStyle name="Hiperłącze 10" xfId="13517" hidden="1" xr:uid="{00000000-0005-0000-0000-000054150000}"/>
    <cellStyle name="Hiperłącze 10" xfId="29537" hidden="1" xr:uid="{00000000-0005-0000-0000-0000B41C0000}"/>
    <cellStyle name="Hiperłącze 10" xfId="14075" hidden="1" xr:uid="{00000000-0005-0000-0000-000072150000}"/>
    <cellStyle name="Hiperłącze 10" xfId="40097" hidden="1" xr:uid="{00000000-0005-0000-0000-00005B210000}"/>
    <cellStyle name="Hiperłącze 10" xfId="11602" hidden="1" xr:uid="{00000000-0005-0000-0000-0000F1140000}"/>
    <cellStyle name="Hiperłącze 10" xfId="30238" hidden="1" xr:uid="{00000000-0005-0000-0000-0000D21C0000}"/>
    <cellStyle name="Hiperłącze 10" xfId="13499" hidden="1" xr:uid="{00000000-0005-0000-0000-000038150000}"/>
    <cellStyle name="Hiperłącze 10" xfId="14436" hidden="1" xr:uid="{00000000-0005-0000-0000-000099150000}"/>
    <cellStyle name="Hiperłącze 10" xfId="26768" hidden="1" xr:uid="{00000000-0005-0000-0000-0000471B0000}"/>
    <cellStyle name="Hiperłącze 10" xfId="37710" hidden="1" xr:uid="{00000000-0005-0000-0000-00004D200000}"/>
    <cellStyle name="Hiperłącze 10" xfId="23170" hidden="1" xr:uid="{00000000-0005-0000-0000-00008F190000}"/>
    <cellStyle name="Hiperłącze 10" xfId="28967" hidden="1" xr:uid="{00000000-0005-0000-0000-0000481C0000}"/>
    <cellStyle name="Hiperłącze 10" xfId="37558" hidden="1" xr:uid="{00000000-0005-0000-0000-000092200000}"/>
    <cellStyle name="Hiperłącze 10" xfId="37233" hidden="1" xr:uid="{00000000-0005-0000-0000-00003B200000}"/>
    <cellStyle name="Hiperłącze 10" xfId="11806" hidden="1" xr:uid="{00000000-0005-0000-0000-0000CD150000}"/>
    <cellStyle name="Hiperłącze 10" xfId="12448" hidden="1" xr:uid="{00000000-0005-0000-0000-0000A4140000}"/>
    <cellStyle name="Hiperłącze 10" xfId="46245" hidden="1" xr:uid="{00000000-0005-0000-0000-000059240000}"/>
    <cellStyle name="Hiperłącze 10" xfId="13617" hidden="1" xr:uid="{00000000-0005-0000-0000-00005F150000}"/>
    <cellStyle name="Hiperłącze 10" xfId="12971" hidden="1" xr:uid="{00000000-0005-0000-0000-0000F8140000}"/>
    <cellStyle name="Hiperłącze 10" xfId="33399" hidden="1" xr:uid="{00000000-0005-0000-0000-0000531E0000}"/>
    <cellStyle name="Hiperłącze 10" xfId="44988" hidden="1" xr:uid="{00000000-0005-0000-0000-00009A230000}"/>
    <cellStyle name="Hiperłącze 10" xfId="32062" hidden="1" xr:uid="{00000000-0005-0000-0000-0000E51D0000}"/>
    <cellStyle name="Hiperłącze 10" xfId="19254" hidden="1" xr:uid="{00000000-0005-0000-0000-000003180000}"/>
    <cellStyle name="Hiperłącze 10" xfId="12936" hidden="1" xr:uid="{00000000-0005-0000-0000-0000FD140000}"/>
    <cellStyle name="Hiperłącze 10" xfId="25672" hidden="1" xr:uid="{00000000-0005-0000-0000-0000B71A0000}"/>
    <cellStyle name="Hiperłącze 10" xfId="27984" hidden="1" xr:uid="{00000000-0005-0000-0000-0000C61B0000}"/>
    <cellStyle name="Hiperłącze 10" xfId="32912" hidden="1" xr:uid="{00000000-0005-0000-0000-0000851E0000}"/>
    <cellStyle name="Hiperłącze 10" xfId="43671" hidden="1" xr:uid="{00000000-0005-0000-0000-0000EC220000}"/>
    <cellStyle name="Hiperłącze 10" xfId="19004" hidden="1" xr:uid="{00000000-0005-0000-0000-0000A8170000}"/>
    <cellStyle name="Hiperłącze 10" xfId="22568" hidden="1" xr:uid="{00000000-0005-0000-0000-000074190000}"/>
    <cellStyle name="Hiperłącze 10" xfId="29306" hidden="1" xr:uid="{00000000-0005-0000-0000-00009F1C0000}"/>
    <cellStyle name="Hiperłącze 10" xfId="24225" hidden="1" xr:uid="{00000000-0005-0000-0000-0000271A0000}"/>
    <cellStyle name="Hiperłącze 10" xfId="35841" hidden="1" xr:uid="{00000000-0005-0000-0000-00006E1F0000}"/>
    <cellStyle name="Hiperłącze 10" xfId="37471" hidden="1" xr:uid="{00000000-0005-0000-0000-0000A0200000}"/>
    <cellStyle name="Hiperłącze 10" xfId="25256" hidden="1" xr:uid="{00000000-0005-0000-0000-00000D1B0000}"/>
    <cellStyle name="Hiperłącze 10" xfId="46323" hidden="1" xr:uid="{00000000-0005-0000-0000-000060240000}"/>
    <cellStyle name="Hiperłącze 10" xfId="19742" hidden="1" xr:uid="{00000000-0005-0000-0000-000022180000}"/>
    <cellStyle name="Hiperłącze 10" xfId="13690" hidden="1" xr:uid="{00000000-0005-0000-0000-000067150000}"/>
    <cellStyle name="Hiperłącze 10" xfId="33314" hidden="1" xr:uid="{00000000-0005-0000-0000-0000521E0000}"/>
    <cellStyle name="Hiperłącze 10" xfId="14505" hidden="1" xr:uid="{00000000-0005-0000-0000-0000C7150000}"/>
    <cellStyle name="Hiperłącze 10" xfId="39448" hidden="1" xr:uid="{00000000-0005-0000-0000-0000FD200000}"/>
    <cellStyle name="Hiperłącze 10" xfId="12067" hidden="1" xr:uid="{00000000-0005-0000-0000-000083140000}"/>
    <cellStyle name="Hiperłącze 10" xfId="31570" hidden="1" xr:uid="{00000000-0005-0000-0000-0000771D0000}"/>
    <cellStyle name="Hiperłącze 10" xfId="13590" hidden="1" xr:uid="{00000000-0005-0000-0000-000057150000}"/>
    <cellStyle name="Hiperłącze 10" xfId="40660" hidden="1" xr:uid="{00000000-0005-0000-0000-0000B4210000}"/>
    <cellStyle name="Hiperłącze 10" xfId="13608" hidden="1" xr:uid="{00000000-0005-0000-0000-00005C150000}"/>
    <cellStyle name="Hiperłącze 10" xfId="30725" hidden="1" xr:uid="{00000000-0005-0000-0000-0000FF1C0000}"/>
    <cellStyle name="Hiperłącze 10" xfId="14152" hidden="1" xr:uid="{00000000-0005-0000-0000-000078150000}"/>
    <cellStyle name="Hiperłącze 10" xfId="12388" hidden="1" xr:uid="{00000000-0005-0000-0000-0000A6140000}"/>
    <cellStyle name="Hiperłącze 10" xfId="42389" hidden="1" xr:uid="{00000000-0005-0000-0000-00006B220000}"/>
    <cellStyle name="Hiperłącze 10" xfId="17514" hidden="1" xr:uid="{00000000-0005-0000-0000-00000F170000}"/>
    <cellStyle name="Hiperłącze 10" xfId="36574" hidden="1" xr:uid="{00000000-0005-0000-0000-0000F31F0000}"/>
    <cellStyle name="Hiperłącze 10" xfId="32618" hidden="1" xr:uid="{00000000-0005-0000-0000-0000041E0000}"/>
    <cellStyle name="Hiperłącze 10" xfId="11628" hidden="1" xr:uid="{00000000-0005-0000-0000-0000E8140000}"/>
    <cellStyle name="Hiperłącze 10" xfId="45937" hidden="1" xr:uid="{00000000-0005-0000-0000-0000F3230000}"/>
    <cellStyle name="Hiperłącze 10" xfId="20833" hidden="1" xr:uid="{00000000-0005-0000-0000-0000F3190000}"/>
    <cellStyle name="Hiperłącze 10" xfId="24535" hidden="1" xr:uid="{00000000-0005-0000-0000-0000471A0000}"/>
    <cellStyle name="Hiperłącze 10" xfId="32745" hidden="1" xr:uid="{00000000-0005-0000-0000-00002F1E0000}"/>
    <cellStyle name="Hiperłącze 10" xfId="26121" hidden="1" xr:uid="{00000000-0005-0000-0000-0000E01A0000}"/>
    <cellStyle name="Hiperłącze 10" xfId="26554" hidden="1" xr:uid="{00000000-0005-0000-0000-00002C1B0000}"/>
    <cellStyle name="Hiperłącze 10" xfId="18241" hidden="1" xr:uid="{00000000-0005-0000-0000-000078170000}"/>
    <cellStyle name="Hiperłącze 10" xfId="34357" hidden="1" xr:uid="{00000000-0005-0000-0000-000031200000}"/>
    <cellStyle name="Hiperłącze 10" xfId="31989" hidden="1" xr:uid="{00000000-0005-0000-0000-0000EF1D0000}"/>
    <cellStyle name="Hiperłącze 10" xfId="35830" hidden="1" xr:uid="{00000000-0005-0000-0000-0000691F0000}"/>
    <cellStyle name="Hiperłącze 10" xfId="14909" hidden="1" xr:uid="{00000000-0005-0000-0000-00004E160000}"/>
    <cellStyle name="Hiperłącze 10" xfId="26811" hidden="1" xr:uid="{00000000-0005-0000-0000-0000521B0000}"/>
    <cellStyle name="Hiperłącze 10" xfId="25023" hidden="1" xr:uid="{00000000-0005-0000-0000-0000A81A0000}"/>
    <cellStyle name="Hiperłącze 10" xfId="28838" hidden="1" xr:uid="{00000000-0005-0000-0000-0000781C0000}"/>
    <cellStyle name="Hiperłącze 10" xfId="22005" hidden="1" xr:uid="{00000000-0005-0000-0000-00001B190000}"/>
    <cellStyle name="Hiperłącze 10" xfId="37124" hidden="1" xr:uid="{00000000-0005-0000-0000-000017200000}"/>
    <cellStyle name="Hiperłącze 10" xfId="38155" hidden="1" xr:uid="{00000000-0005-0000-0000-0000A7200000}"/>
    <cellStyle name="Hiperłącze 10" xfId="16673" hidden="1" xr:uid="{00000000-0005-0000-0000-0000A1160000}"/>
    <cellStyle name="Hiperłącze 10" xfId="34233" hidden="1" xr:uid="{00000000-0005-0000-0000-00003A1F0000}"/>
    <cellStyle name="Hiperłącze 10" xfId="19164" hidden="1" xr:uid="{00000000-0005-0000-0000-0000FC170000}"/>
    <cellStyle name="Hiperłącze 10" xfId="44577" hidden="1" xr:uid="{00000000-0005-0000-0000-00006A230000}"/>
    <cellStyle name="Hiperłącze 10" xfId="39007" hidden="1" xr:uid="{00000000-0005-0000-0000-0000A5210000}"/>
    <cellStyle name="Hiperłącze 10" xfId="22478" hidden="1" xr:uid="{00000000-0005-0000-0000-000052190000}"/>
    <cellStyle name="Hiperłącze 10" xfId="12688" hidden="1" xr:uid="{00000000-0005-0000-0000-0000C6140000}"/>
    <cellStyle name="Hiperłącze 10" xfId="44183" hidden="1" xr:uid="{00000000-0005-0000-0000-000025230000}"/>
    <cellStyle name="Hiperłącze 10" xfId="25446" hidden="1" xr:uid="{00000000-0005-0000-0000-00006F1B0000}"/>
    <cellStyle name="Hiperłącze 10" xfId="15866" hidden="1" xr:uid="{00000000-0005-0000-0000-00007C160000}"/>
    <cellStyle name="Hiperłącze 10" xfId="25245" hidden="1" xr:uid="{00000000-0005-0000-0000-0000111B0000}"/>
    <cellStyle name="Hiperłącze 10" xfId="16068" hidden="1" xr:uid="{00000000-0005-0000-0000-00005E170000}"/>
    <cellStyle name="Hiperłącze 10" xfId="31104" hidden="1" xr:uid="{00000000-0005-0000-0000-0000411D0000}"/>
    <cellStyle name="Hiperłącze 10" xfId="17762" hidden="1" xr:uid="{00000000-0005-0000-0000-000032170000}"/>
    <cellStyle name="Hiperłącze 10" xfId="22988" hidden="1" xr:uid="{00000000-0005-0000-0000-0000C8190000}"/>
    <cellStyle name="Hiperłącze 10" xfId="18771" hidden="1" xr:uid="{00000000-0005-0000-0000-0000CD170000}"/>
    <cellStyle name="Hiperłącze 10" xfId="14640" hidden="1" xr:uid="{00000000-0005-0000-0000-0000EC150000}"/>
    <cellStyle name="Hiperłącze 10" xfId="24130" hidden="1" xr:uid="{00000000-0005-0000-0000-00001C1A0000}"/>
    <cellStyle name="Hiperłącze 10" xfId="16647" hidden="1" xr:uid="{00000000-0005-0000-0000-00009A160000}"/>
    <cellStyle name="Hiperłącze 10" xfId="18024" hidden="1" xr:uid="{00000000-0005-0000-0000-000048170000}"/>
    <cellStyle name="Hiperłącze 10" xfId="38222" hidden="1" xr:uid="{00000000-0005-0000-0000-0000B2200000}"/>
    <cellStyle name="Hiperłącze 10" xfId="30813" hidden="1" xr:uid="{00000000-0005-0000-0000-00000D1D0000}"/>
    <cellStyle name="Hiperłącze 10" xfId="15331" hidden="1" xr:uid="{00000000-0005-0000-0000-000016160000}"/>
    <cellStyle name="Hiperłącze 10" xfId="21149" hidden="1" xr:uid="{00000000-0005-0000-0000-0000A7180000}"/>
    <cellStyle name="Hiperłącze 10" xfId="31363" hidden="1" xr:uid="{00000000-0005-0000-0000-00005B1D0000}"/>
    <cellStyle name="Hiperłącze 10" xfId="28411" hidden="1" xr:uid="{00000000-0005-0000-0000-0000821C0000}"/>
    <cellStyle name="Hiperłącze 10" xfId="39706" hidden="1" xr:uid="{00000000-0005-0000-0000-000017210000}"/>
    <cellStyle name="Hiperłącze 10" xfId="43530" hidden="1" xr:uid="{00000000-0005-0000-0000-0000B5230000}"/>
    <cellStyle name="Hiperłącze 10" xfId="31506" hidden="1" xr:uid="{00000000-0005-0000-0000-0000701D0000}"/>
    <cellStyle name="Hiperłącze 10" xfId="32312" hidden="1" xr:uid="{00000000-0005-0000-0000-0000BB1D0000}"/>
    <cellStyle name="Hiperłącze 10" xfId="35920" hidden="1" xr:uid="{00000000-0005-0000-0000-0000741F0000}"/>
    <cellStyle name="Hiperłącze 10" xfId="42947" hidden="1" xr:uid="{00000000-0005-0000-0000-0000D9220000}"/>
    <cellStyle name="Hiperłącze 10" xfId="23910" hidden="1" xr:uid="{00000000-0005-0000-0000-00006F1A0000}"/>
    <cellStyle name="Hiperłącze 10" xfId="28410" hidden="1" xr:uid="{00000000-0005-0000-0000-0000861C0000}"/>
    <cellStyle name="Hiperłącze 10" xfId="13439" hidden="1" xr:uid="{00000000-0005-0000-0000-000035150000}"/>
    <cellStyle name="Hiperłącze 10" xfId="19200" hidden="1" xr:uid="{00000000-0005-0000-0000-000002180000}"/>
    <cellStyle name="Hiperłącze 10" xfId="31787" hidden="1" xr:uid="{00000000-0005-0000-0000-0000A71D0000}"/>
    <cellStyle name="Hiperłącze 10" xfId="29879" hidden="1" xr:uid="{00000000-0005-0000-0000-0000131E0000}"/>
    <cellStyle name="Hiperłącze 10" xfId="28312" hidden="1" xr:uid="{00000000-0005-0000-0000-0000241C0000}"/>
    <cellStyle name="Hiperłącze 10" xfId="24806" hidden="1" xr:uid="{00000000-0005-0000-0000-0000901A0000}"/>
    <cellStyle name="Hiperłącze 10" xfId="44462" hidden="1" xr:uid="{00000000-0005-0000-0000-000042230000}"/>
    <cellStyle name="Hiperłącze 10" xfId="23933" hidden="1" xr:uid="{00000000-0005-0000-0000-0000671A0000}"/>
    <cellStyle name="Hiperłącze 10" xfId="40799" hidden="1" xr:uid="{00000000-0005-0000-0000-0000C5210000}"/>
    <cellStyle name="Hiperłącze 10" xfId="42989" hidden="1" xr:uid="{00000000-0005-0000-0000-0000D7220000}"/>
    <cellStyle name="Hiperłącze 10" xfId="45955" hidden="1" xr:uid="{00000000-0005-0000-0000-0000F5230000}"/>
    <cellStyle name="Hiperłącze 10" xfId="23982" hidden="1" xr:uid="{00000000-0005-0000-0000-0000611A0000}"/>
    <cellStyle name="Hiperłącze 10" xfId="11788" hidden="1" xr:uid="{00000000-0005-0000-0000-0000D5150000}"/>
    <cellStyle name="Hiperłącze 10" xfId="37770" hidden="1" xr:uid="{00000000-0005-0000-0000-00004F200000}"/>
    <cellStyle name="Hiperłącze 10" xfId="37380" hidden="1" xr:uid="{00000000-0005-0000-0000-00008B200000}"/>
    <cellStyle name="Hiperłącze 10" xfId="26361" hidden="1" xr:uid="{00000000-0005-0000-0000-0000011B0000}"/>
    <cellStyle name="Hiperłącze 10" xfId="10352" hidden="1" xr:uid="{00000000-0005-0000-0000-000050140000}"/>
    <cellStyle name="Hiperłącze 10" xfId="12122" hidden="1" xr:uid="{00000000-0005-0000-0000-00008A140000}"/>
    <cellStyle name="Hiperłącze 10" xfId="38458" hidden="1" xr:uid="{00000000-0005-0000-0000-0000CD200000}"/>
    <cellStyle name="Hiperłącze 10" xfId="16734" hidden="1" xr:uid="{00000000-0005-0000-0000-000057170000}"/>
    <cellStyle name="Hiperłącze 10" xfId="43403" hidden="1" xr:uid="{00000000-0005-0000-0000-000051240000}"/>
    <cellStyle name="Hiperłącze 10" xfId="29225" hidden="1" xr:uid="{00000000-0005-0000-0000-0000901C0000}"/>
    <cellStyle name="Hiperłącze 10" xfId="25154" hidden="1" xr:uid="{00000000-0005-0000-0000-0000201B0000}"/>
    <cellStyle name="Hiperłącze 10" xfId="45121" hidden="1" xr:uid="{00000000-0005-0000-0000-0000A9230000}"/>
    <cellStyle name="Hiperłącze 10" xfId="39195" hidden="1" xr:uid="{00000000-0005-0000-0000-0000E5200000}"/>
    <cellStyle name="Hiperłącze 10" xfId="33780" hidden="1" xr:uid="{00000000-0005-0000-0000-0000A91E0000}"/>
    <cellStyle name="Hiperłącze 10" xfId="41374" hidden="1" xr:uid="{00000000-0005-0000-0000-0000E0210000}"/>
    <cellStyle name="Hiperłącze 10" xfId="46441" hidden="1" xr:uid="{00000000-0005-0000-0000-0000A7240000}"/>
    <cellStyle name="Hiperłącze 10" xfId="13938" hidden="1" xr:uid="{00000000-0005-0000-0000-0000A8150000}"/>
    <cellStyle name="Hiperłącze 10" xfId="21221" hidden="1" xr:uid="{00000000-0005-0000-0000-0000AB180000}"/>
    <cellStyle name="Hiperłącze 10" xfId="33692" hidden="1" xr:uid="{00000000-0005-0000-0000-00009E1E0000}"/>
    <cellStyle name="Hiperłącze 10" xfId="36349" hidden="1" xr:uid="{00000000-0005-0000-0000-0000FB1F0000}"/>
    <cellStyle name="Hiperłącze 10" xfId="42678" hidden="1" xr:uid="{00000000-0005-0000-0000-0000B7220000}"/>
    <cellStyle name="Hiperłącze 10" xfId="33271" hidden="1" xr:uid="{00000000-0005-0000-0000-0000471E0000}"/>
    <cellStyle name="Hiperłącze 10" xfId="14255" hidden="1" xr:uid="{00000000-0005-0000-0000-0000AC150000}"/>
    <cellStyle name="Hiperłącze 10" xfId="39714" hidden="1" xr:uid="{00000000-0005-0000-0000-000018210000}"/>
    <cellStyle name="Hiperłącze 10" xfId="13828" hidden="1" xr:uid="{00000000-0005-0000-0000-0000BF150000}"/>
    <cellStyle name="Hiperłącze 10" xfId="19392" hidden="1" xr:uid="{00000000-0005-0000-0000-00005C180000}"/>
    <cellStyle name="Hiperłącze 10" xfId="33035" hidden="1" xr:uid="{00000000-0005-0000-0000-0000821E0000}"/>
    <cellStyle name="Hiperłącze 10" xfId="37786" hidden="1" xr:uid="{00000000-0005-0000-0000-000054200000}"/>
    <cellStyle name="Hiperłącze 10" xfId="38751" hidden="1" xr:uid="{00000000-0005-0000-0000-00004D210000}"/>
    <cellStyle name="Hiperłącze 10" xfId="24111" hidden="1" xr:uid="{00000000-0005-0000-0000-00006A1A0000}"/>
    <cellStyle name="Hiperłącze 10" xfId="41380" hidden="1" xr:uid="{00000000-0005-0000-0000-00002A220000}"/>
    <cellStyle name="Hiperłącze 10" xfId="24444" hidden="1" xr:uid="{00000000-0005-0000-0000-0000381A0000}"/>
    <cellStyle name="Hiperłącze 10" xfId="23811" hidden="1" xr:uid="{00000000-0005-0000-0000-00005B1A0000}"/>
    <cellStyle name="Hiperłącze 10" xfId="42173" hidden="1" xr:uid="{00000000-0005-0000-0000-00008C220000}"/>
    <cellStyle name="Hiperłącze 10" xfId="23099" hidden="1" xr:uid="{00000000-0005-0000-0000-00008C190000}"/>
    <cellStyle name="Hiperłącze 10" xfId="14018" hidden="1" xr:uid="{00000000-0005-0000-0000-0000B4150000}"/>
    <cellStyle name="Hiperłącze 10" xfId="41550" hidden="1" xr:uid="{00000000-0005-0000-0000-0000F2210000}"/>
    <cellStyle name="Hiperłącze 10" xfId="39531" hidden="1" xr:uid="{00000000-0005-0000-0000-000006210000}"/>
    <cellStyle name="Hiperłącze 10" xfId="24972" hidden="1" xr:uid="{00000000-0005-0000-0000-0000AA1A0000}"/>
    <cellStyle name="Hiperłącze 10" xfId="26956" hidden="1" xr:uid="{00000000-0005-0000-0000-0000581B0000}"/>
    <cellStyle name="Hiperłącze 10" xfId="29579" hidden="1" xr:uid="{00000000-0005-0000-0000-0000291D0000}"/>
    <cellStyle name="Hiperłącze 10" xfId="21679" hidden="1" xr:uid="{00000000-0005-0000-0000-0000DF180000}"/>
    <cellStyle name="Hiperłącze 10" xfId="40268" hidden="1" xr:uid="{00000000-0005-0000-0000-000072210000}"/>
    <cellStyle name="Hiperłącze 10" xfId="24336" hidden="1" xr:uid="{00000000-0005-0000-0000-00005C1A0000}"/>
    <cellStyle name="Hiperłącze 10" xfId="21076" hidden="1" xr:uid="{00000000-0005-0000-0000-00009E180000}"/>
    <cellStyle name="Hiperłącze 10" xfId="32417" hidden="1" xr:uid="{00000000-0005-0000-0000-0000CE1D0000}"/>
    <cellStyle name="Hiperłącze 10" xfId="16719" hidden="1" xr:uid="{00000000-0005-0000-0000-0000EB160000}"/>
    <cellStyle name="Hiperłącze 10" xfId="37295" hidden="1" xr:uid="{00000000-0005-0000-0000-000042200000}"/>
    <cellStyle name="Hiperłącze 10" xfId="11404" hidden="1" xr:uid="{00000000-0005-0000-0000-000079140000}"/>
    <cellStyle name="Hiperłącze 10" xfId="29378" hidden="1" xr:uid="{00000000-0005-0000-0000-0000A91C0000}"/>
    <cellStyle name="Hiperłącze 10" xfId="38619" hidden="1" xr:uid="{00000000-0005-0000-0000-000052210000}"/>
    <cellStyle name="Hiperłącze 10" xfId="42405" hidden="1" xr:uid="{00000000-0005-0000-0000-000070220000}"/>
    <cellStyle name="Hiperłącze 10" xfId="25065" hidden="1" xr:uid="{00000000-0005-0000-0000-0000101B0000}"/>
    <cellStyle name="Hiperłącze 10" xfId="39090" hidden="1" xr:uid="{00000000-0005-0000-0000-0000A1210000}"/>
    <cellStyle name="Hiperłącze 10" xfId="23826" hidden="1" xr:uid="{00000000-0005-0000-0000-0000571A0000}"/>
    <cellStyle name="Hiperłącze 10" xfId="19675" hidden="1" xr:uid="{00000000-0005-0000-0000-00000F180000}"/>
    <cellStyle name="Hiperłącze 10" xfId="36177" hidden="1" xr:uid="{00000000-0005-0000-0000-0000AE1F0000}"/>
    <cellStyle name="Hiperłącze 10" xfId="22360" hidden="1" xr:uid="{00000000-0005-0000-0000-000045190000}"/>
    <cellStyle name="Hiperłącze 10" xfId="46824" hidden="1" xr:uid="{00000000-0005-0000-0000-000070240000}"/>
    <cellStyle name="Hiperłącze 10" xfId="16848" hidden="1" xr:uid="{00000000-0005-0000-0000-0000AB160000}"/>
    <cellStyle name="Hiperłącze 10" xfId="25823" hidden="1" xr:uid="{00000000-0005-0000-0000-0000C31A0000}"/>
    <cellStyle name="Hiperłącze 10" xfId="33917" hidden="1" xr:uid="{00000000-0005-0000-0000-0000BD1E0000}"/>
    <cellStyle name="Hiperłącze 10" xfId="35518" hidden="1" xr:uid="{00000000-0005-0000-0000-0000451F0000}"/>
    <cellStyle name="Hiperłącze 10" xfId="36228" hidden="1" xr:uid="{00000000-0005-0000-0000-0000AC1F0000}"/>
    <cellStyle name="Hiperłącze 10" xfId="32793" hidden="1" xr:uid="{00000000-0005-0000-0000-00003A1E0000}"/>
    <cellStyle name="Hiperłącze 10" xfId="14487" hidden="1" xr:uid="{00000000-0005-0000-0000-0000C9150000}"/>
    <cellStyle name="Hiperłącze 10" xfId="34987" hidden="1" xr:uid="{00000000-0005-0000-0000-0000F01E0000}"/>
    <cellStyle name="Hiperłącze 10" xfId="28904" hidden="1" xr:uid="{00000000-0005-0000-0000-0000461C0000}"/>
    <cellStyle name="Hiperłącze 10" xfId="23431" hidden="1" xr:uid="{00000000-0005-0000-0000-0000AF190000}"/>
    <cellStyle name="Hiperłącze 10" xfId="45223" hidden="1" xr:uid="{00000000-0005-0000-0000-0000CE230000}"/>
    <cellStyle name="Hiperłącze 10" xfId="35026" hidden="1" xr:uid="{00000000-0005-0000-0000-0000FA1E0000}"/>
    <cellStyle name="Hiperłącze 10" xfId="36679" hidden="1" xr:uid="{00000000-0005-0000-0000-0000BD1F0000}"/>
    <cellStyle name="Hiperłącze 10" xfId="30554" hidden="1" xr:uid="{00000000-0005-0000-0000-0000E81C0000}"/>
    <cellStyle name="Hiperłącze 10" xfId="29824" hidden="1" xr:uid="{00000000-0005-0000-0000-0000011E0000}"/>
    <cellStyle name="Hiperłącze 10" xfId="21176" hidden="1" xr:uid="{00000000-0005-0000-0000-0000AE180000}"/>
    <cellStyle name="Hiperłącze 10" xfId="38625" hidden="1" xr:uid="{00000000-0005-0000-0000-000049210000}"/>
    <cellStyle name="Hiperłącze 10" xfId="14300" hidden="1" xr:uid="{00000000-0005-0000-0000-000086150000}"/>
    <cellStyle name="Hiperłącze 10" xfId="13079" hidden="1" xr:uid="{00000000-0005-0000-0000-000004150000}"/>
    <cellStyle name="Hiperłącze 10" xfId="12431" hidden="1" xr:uid="{00000000-0005-0000-0000-0000A7140000}"/>
    <cellStyle name="Hiperłącze 10" xfId="12842" hidden="1" xr:uid="{00000000-0005-0000-0000-0000D7140000}"/>
    <cellStyle name="Hiperłącze 10" xfId="11504" hidden="1" xr:uid="{00000000-0005-0000-0000-0000E6140000}"/>
    <cellStyle name="Hiperłącze 10" xfId="30267" hidden="1" xr:uid="{00000000-0005-0000-0000-0000CB1C0000}"/>
    <cellStyle name="Hiperłącze 10" xfId="22295" hidden="1" xr:uid="{00000000-0005-0000-0000-000041190000}"/>
    <cellStyle name="Hiperłącze 10" xfId="12606" hidden="1" xr:uid="{00000000-0005-0000-0000-0000C2140000}"/>
    <cellStyle name="Hiperłącze 10" xfId="42584" hidden="1" xr:uid="{00000000-0005-0000-0000-000086220000}"/>
    <cellStyle name="Hiperłącze 10" xfId="21598" hidden="1" xr:uid="{00000000-0005-0000-0000-0000D0180000}"/>
    <cellStyle name="Hiperłącze 10" xfId="33046" hidden="1" xr:uid="{00000000-0005-0000-0000-00007E1E0000}"/>
    <cellStyle name="Hiperłącze 10" xfId="34605" hidden="1" xr:uid="{00000000-0005-0000-0000-0000A01F0000}"/>
    <cellStyle name="Hiperłącze 10" xfId="45637" hidden="1" xr:uid="{00000000-0005-0000-0000-000016240000}"/>
    <cellStyle name="Hiperłącze 10" xfId="41578" hidden="1" xr:uid="{00000000-0005-0000-0000-0000F9210000}"/>
    <cellStyle name="Hiperłącze 10" xfId="30788" hidden="1" xr:uid="{00000000-0005-0000-0000-00000A1D0000}"/>
    <cellStyle name="Hiperłącze 10" xfId="42501" hidden="1" xr:uid="{00000000-0005-0000-0000-00007D220000}"/>
    <cellStyle name="Hiperłącze 10" xfId="12267" hidden="1" xr:uid="{00000000-0005-0000-0000-000095140000}"/>
    <cellStyle name="Hiperłącze 10" xfId="32880" hidden="1" xr:uid="{00000000-0005-0000-0000-00006F1E0000}"/>
    <cellStyle name="Hiperłącze 10" xfId="25950" hidden="1" xr:uid="{00000000-0005-0000-0000-0000D11A0000}"/>
    <cellStyle name="Hiperłącze 10" xfId="37250" hidden="1" xr:uid="{00000000-0005-0000-0000-000038200000}"/>
    <cellStyle name="Hiperłącze 10" xfId="27789" hidden="1" xr:uid="{00000000-0005-0000-0000-0000AB1B0000}"/>
    <cellStyle name="Hiperłącze 10" xfId="33807" hidden="1" xr:uid="{00000000-0005-0000-0000-0000B21E0000}"/>
    <cellStyle name="Hiperłącze 10" xfId="42764" hidden="1" xr:uid="{00000000-0005-0000-0000-0000C5220000}"/>
    <cellStyle name="Hiperłącze 10" xfId="14281" hidden="1" xr:uid="{00000000-0005-0000-0000-000084150000}"/>
    <cellStyle name="Hiperłącze 10" xfId="46848" hidden="1" xr:uid="{00000000-0005-0000-0000-000078240000}"/>
    <cellStyle name="Hiperłącze 10" xfId="42271" hidden="1" xr:uid="{00000000-0005-0000-0000-000065220000}"/>
    <cellStyle name="Hiperłącze 10" xfId="39483" hidden="1" xr:uid="{00000000-0005-0000-0000-0000F8200000}"/>
    <cellStyle name="Hiperłącze 10" xfId="30219" hidden="1" xr:uid="{00000000-0005-0000-0000-0000CA1C0000}"/>
    <cellStyle name="Hiperłącze 10" xfId="21027" hidden="1" xr:uid="{00000000-0005-0000-0000-000072190000}"/>
    <cellStyle name="Hiperłącze 10" xfId="43448" hidden="1" xr:uid="{00000000-0005-0000-0000-000043240000}"/>
    <cellStyle name="Hiperłącze 10" xfId="19384" hidden="1" xr:uid="{00000000-0005-0000-0000-00005F180000}"/>
    <cellStyle name="Hiperłącze 10" xfId="40573" hidden="1" xr:uid="{00000000-0005-0000-0000-000096210000}"/>
    <cellStyle name="Hiperłącze 10" xfId="38723" hidden="1" xr:uid="{00000000-0005-0000-0000-000050210000}"/>
    <cellStyle name="Hiperłącze 10" xfId="15740" hidden="1" xr:uid="{00000000-0005-0000-0000-00006B160000}"/>
    <cellStyle name="Hiperłącze 10" xfId="18323" hidden="1" xr:uid="{00000000-0005-0000-0000-0000D5170000}"/>
    <cellStyle name="Hiperłącze 10" xfId="10313" hidden="1" xr:uid="{00000000-0005-0000-0000-000055140000}"/>
    <cellStyle name="Hiperłącze 10" xfId="42635" hidden="1" xr:uid="{00000000-0005-0000-0000-000083220000}"/>
    <cellStyle name="Hiperłącze 10" xfId="41949" hidden="1" xr:uid="{00000000-0005-0000-0000-0000A3220000}"/>
    <cellStyle name="Hiperłącze 10" xfId="21959" hidden="1" xr:uid="{00000000-0005-0000-0000-000016190000}"/>
    <cellStyle name="Hiperłącze 10" xfId="12742" hidden="1" xr:uid="{00000000-0005-0000-0000-0000C7140000}"/>
    <cellStyle name="Hiperłącze 10" xfId="37528" hidden="1" xr:uid="{00000000-0005-0000-0000-00009E200000}"/>
    <cellStyle name="Hiperłącze 10" xfId="17621" hidden="1" xr:uid="{00000000-0005-0000-0000-00001B170000}"/>
    <cellStyle name="Hiperłącze 10" xfId="16127" hidden="1" xr:uid="{00000000-0005-0000-0000-000001170000}"/>
    <cellStyle name="Hiperłącze 10" xfId="21919" hidden="1" xr:uid="{00000000-0005-0000-0000-0000F8180000}"/>
    <cellStyle name="Hiperłącze 10" xfId="32408" hidden="1" xr:uid="{00000000-0005-0000-0000-0000C91D0000}"/>
    <cellStyle name="Hiperłącze 10" xfId="44574" hidden="1" xr:uid="{00000000-0005-0000-0000-000066230000}"/>
    <cellStyle name="Hiperłącze 10" xfId="17844" hidden="1" xr:uid="{00000000-0005-0000-0000-000036170000}"/>
    <cellStyle name="Hiperłącze 10" xfId="28153" hidden="1" xr:uid="{00000000-0005-0000-0000-0000191C0000}"/>
    <cellStyle name="Hiperłącze 10" xfId="27811" hidden="1" xr:uid="{00000000-0005-0000-0000-0000FA1B0000}"/>
    <cellStyle name="Hiperłącze 10" xfId="33351" hidden="1" xr:uid="{00000000-0005-0000-0000-00004C1E0000}"/>
    <cellStyle name="Hiperłącze 10" xfId="17405" hidden="1" xr:uid="{00000000-0005-0000-0000-000003170000}"/>
    <cellStyle name="Hiperłącze 10" xfId="19308" hidden="1" xr:uid="{00000000-0005-0000-0000-00003F180000}"/>
    <cellStyle name="Hiperłącze 10" xfId="17754" hidden="1" xr:uid="{00000000-0005-0000-0000-00002D170000}"/>
    <cellStyle name="Hiperłącze 10" xfId="16901" hidden="1" xr:uid="{00000000-0005-0000-0000-0000B1160000}"/>
    <cellStyle name="Hiperłącze 10" xfId="28772" hidden="1" xr:uid="{00000000-0005-0000-0000-00003A1C0000}"/>
    <cellStyle name="Hiperłącze 10" xfId="12305" hidden="1" xr:uid="{00000000-0005-0000-0000-00009D140000}"/>
    <cellStyle name="Hiperłącze 10" xfId="37090" hidden="1" xr:uid="{00000000-0005-0000-0000-0000E41F0000}"/>
    <cellStyle name="Hiperłącze 10" xfId="14688" hidden="1" xr:uid="{00000000-0005-0000-0000-0000F5150000}"/>
    <cellStyle name="Hiperłącze 10" xfId="41240" hidden="1" xr:uid="{00000000-0005-0000-0000-0000D5210000}"/>
    <cellStyle name="Hiperłącze 10" xfId="27514" hidden="1" xr:uid="{00000000-0005-0000-0000-0000D41B0000}"/>
    <cellStyle name="Hiperłącze 10" xfId="42593" hidden="1" xr:uid="{00000000-0005-0000-0000-000085220000}"/>
    <cellStyle name="Hiperłącze 10" xfId="29412" hidden="1" xr:uid="{00000000-0005-0000-0000-0000AB1C0000}"/>
    <cellStyle name="Hiperłącze 10" xfId="19485" hidden="1" xr:uid="{00000000-0005-0000-0000-000049180000}"/>
    <cellStyle name="Hiperłącze 10" xfId="10464" hidden="1" xr:uid="{00000000-0005-0000-0000-00005B140000}"/>
    <cellStyle name="Hiperłącze 10" xfId="43740" hidden="1" xr:uid="{00000000-0005-0000-0000-0000EF220000}"/>
    <cellStyle name="Hiperłącze 10" xfId="40691" hidden="1" xr:uid="{00000000-0005-0000-0000-0000B9210000}"/>
    <cellStyle name="Hiperłącze 10" xfId="26699" hidden="1" xr:uid="{00000000-0005-0000-0000-0000421B0000}"/>
    <cellStyle name="Hiperłącze 10" xfId="27709" hidden="1" xr:uid="{00000000-0005-0000-0000-0000A41B0000}"/>
    <cellStyle name="Hiperłącze 10" xfId="32037" hidden="1" xr:uid="{00000000-0005-0000-0000-0000E41D0000}"/>
    <cellStyle name="Hiperłącze 10" xfId="16913" hidden="1" xr:uid="{00000000-0005-0000-0000-0000B6160000}"/>
    <cellStyle name="Hiperłącze 10" xfId="32835" hidden="1" xr:uid="{00000000-0005-0000-0000-0000341E0000}"/>
    <cellStyle name="Hiperłącze 10" xfId="38719" hidden="1" xr:uid="{00000000-0005-0000-0000-0000A9210000}"/>
    <cellStyle name="Hiperłącze 10" xfId="30187" hidden="1" xr:uid="{00000000-0005-0000-0000-0000C41C0000}"/>
    <cellStyle name="Hiperłącze 10" xfId="25380" hidden="1" xr:uid="{00000000-0005-0000-0000-0000FD1B0000}"/>
    <cellStyle name="Hiperłącze 10" xfId="42935" hidden="1" xr:uid="{00000000-0005-0000-0000-0000D6220000}"/>
    <cellStyle name="Hiperłącze 10" xfId="46597" hidden="1" xr:uid="{00000000-0005-0000-0000-0000B1240000}"/>
    <cellStyle name="Hiperłącze 10" xfId="41629" hidden="1" xr:uid="{00000000-0005-0000-0000-000029220000}"/>
    <cellStyle name="Hiperłącze 10" xfId="31636" hidden="1" xr:uid="{00000000-0005-0000-0000-00009A1D0000}"/>
    <cellStyle name="Hiperłącze 10" xfId="15948" hidden="1" xr:uid="{00000000-0005-0000-0000-000087160000}"/>
    <cellStyle name="Hiperłącze 10" xfId="13391" hidden="1" xr:uid="{00000000-0005-0000-0000-00002C150000}"/>
    <cellStyle name="Hiperłącze 10" xfId="10208" hidden="1" xr:uid="{00000000-0005-0000-0000-00004C140000}"/>
    <cellStyle name="Hiperłącze 10" xfId="41358" hidden="1" xr:uid="{00000000-0005-0000-0000-0000DB210000}"/>
    <cellStyle name="Hiperłącze 10" xfId="24561" hidden="1" xr:uid="{00000000-0005-0000-0000-0000481A0000}"/>
    <cellStyle name="Hiperłącze 10" xfId="24022" hidden="1" xr:uid="{00000000-0005-0000-0000-0000541A0000}"/>
    <cellStyle name="Hiperłącze 10" xfId="46726" hidden="1" xr:uid="{00000000-0005-0000-0000-0000BA240000}"/>
    <cellStyle name="Hiperłącze 10" xfId="11482" hidden="1" xr:uid="{00000000-0005-0000-0000-0000E9140000}"/>
    <cellStyle name="Hiperłącze 10" xfId="38687" hidden="1" xr:uid="{00000000-0005-0000-0000-0000AD210000}"/>
    <cellStyle name="Hiperłącze 10" xfId="11322" hidden="1" xr:uid="{00000000-0005-0000-0000-000067140000}"/>
    <cellStyle name="Hiperłącze 10" xfId="31222" hidden="1" xr:uid="{00000000-0005-0000-0000-0000521D0000}"/>
    <cellStyle name="Hiperłącze 10" xfId="42428" hidden="1" xr:uid="{00000000-0005-0000-0000-00009C220000}"/>
    <cellStyle name="Hiperłącze 10" xfId="39168" hidden="1" xr:uid="{00000000-0005-0000-0000-0000DE200000}"/>
    <cellStyle name="Hiperłącze 10" xfId="38273" hidden="1" xr:uid="{00000000-0005-0000-0000-0000AF200000}"/>
    <cellStyle name="Hiperłącze 10" xfId="26472" hidden="1" xr:uid="{00000000-0005-0000-0000-0000251B0000}"/>
    <cellStyle name="Hiperłącze 10" xfId="46011" hidden="1" xr:uid="{00000000-0005-0000-0000-0000FB230000}"/>
    <cellStyle name="Hiperłącze 10" xfId="20115" hidden="1" xr:uid="{00000000-0005-0000-0000-00006D180000}"/>
    <cellStyle name="Hiperłącze 10" xfId="45292" hidden="1" xr:uid="{00000000-0005-0000-0000-0000D0230000}"/>
    <cellStyle name="Hiperłącze 10" xfId="35280" hidden="1" xr:uid="{00000000-0005-0000-0000-0000131F0000}"/>
    <cellStyle name="Hiperłącze 10" xfId="46615" hidden="1" xr:uid="{00000000-0005-0000-0000-0000AE240000}"/>
    <cellStyle name="Hiperłącze 10" xfId="13096" hidden="1" xr:uid="{00000000-0005-0000-0000-00000B150000}"/>
    <cellStyle name="Hiperłącze 10" xfId="21720" hidden="1" xr:uid="{00000000-0005-0000-0000-0000E4180000}"/>
    <cellStyle name="Hiperłącze 10" xfId="21244" hidden="1" xr:uid="{00000000-0005-0000-0000-0000FE180000}"/>
    <cellStyle name="Hiperłącze 10" xfId="41890" hidden="1" xr:uid="{00000000-0005-0000-0000-000058220000}"/>
    <cellStyle name="Hiperłącze 10" xfId="39119" hidden="1" xr:uid="{00000000-0005-0000-0000-0000B2210000}"/>
    <cellStyle name="Hiperłącze 10" xfId="29012" hidden="1" xr:uid="{00000000-0005-0000-0000-0000521C0000}"/>
    <cellStyle name="Hiperłącze 10" xfId="31267" hidden="1" xr:uid="{00000000-0005-0000-0000-00004F1D0000}"/>
    <cellStyle name="Hiperłącze 10" xfId="26833" hidden="1" xr:uid="{00000000-0005-0000-0000-00004F1B0000}"/>
    <cellStyle name="Hiperłącze 10" xfId="43971" hidden="1" xr:uid="{00000000-0005-0000-0000-00000D230000}"/>
    <cellStyle name="Hiperłącze 10" xfId="22633" hidden="1" xr:uid="{00000000-0005-0000-0000-00007B190000}"/>
    <cellStyle name="Hiperłącze 10" xfId="28222" hidden="1" xr:uid="{00000000-0005-0000-0000-00001F1C0000}"/>
    <cellStyle name="Hiperłącze 10" xfId="31275" hidden="1" xr:uid="{00000000-0005-0000-0000-0000501D0000}"/>
    <cellStyle name="Hiperłącze 10" xfId="31705" hidden="1" xr:uid="{00000000-0005-0000-0000-00009C1D0000}"/>
    <cellStyle name="Hiperłącze 10" xfId="26893" hidden="1" xr:uid="{00000000-0005-0000-0000-0000561B0000}"/>
    <cellStyle name="Hiperłącze 10" xfId="13635" hidden="1" xr:uid="{00000000-0005-0000-0000-000061150000}"/>
    <cellStyle name="Hiperłącze 10" xfId="30629" hidden="1" xr:uid="{00000000-0005-0000-0000-0000F31C0000}"/>
    <cellStyle name="Hiperłącze 10" xfId="24501" hidden="1" xr:uid="{00000000-0005-0000-0000-0000451A0000}"/>
    <cellStyle name="Hiperłącze 10" xfId="25962" hidden="1" xr:uid="{00000000-0005-0000-0000-0000D61A0000}"/>
    <cellStyle name="Hiperłącze 10" xfId="45946" hidden="1" xr:uid="{00000000-0005-0000-0000-0000F4230000}"/>
    <cellStyle name="Hiperłącze 10" xfId="15562" hidden="1" xr:uid="{00000000-0005-0000-0000-000058160000}"/>
    <cellStyle name="Hiperłącze 10" xfId="33125" hidden="1" xr:uid="{00000000-0005-0000-0000-00006D1E0000}"/>
    <cellStyle name="Hiperłącze 10" xfId="19173" hidden="1" xr:uid="{00000000-0005-0000-0000-0000FF170000}"/>
    <cellStyle name="Hiperłącze 10" xfId="23030" hidden="1" xr:uid="{00000000-0005-0000-0000-0000C1190000}"/>
    <cellStyle name="Hiperłącze 10" xfId="46643" hidden="1" xr:uid="{00000000-0005-0000-0000-0000A0240000}"/>
    <cellStyle name="Hiperłącze 10" xfId="13104" hidden="1" xr:uid="{00000000-0005-0000-0000-00000C150000}"/>
    <cellStyle name="Hiperłącze 10" xfId="21561" hidden="1" xr:uid="{00000000-0005-0000-0000-0000D6180000}"/>
    <cellStyle name="Hiperłącze 10" xfId="31371" hidden="1" xr:uid="{00000000-0005-0000-0000-00005C1D0000}"/>
    <cellStyle name="Hiperłącze 10" xfId="36246" hidden="1" xr:uid="{00000000-0005-0000-0000-0000B01F0000}"/>
    <cellStyle name="Hiperłącze 10" xfId="15460" hidden="1" xr:uid="{00000000-0005-0000-0000-00002A160000}"/>
    <cellStyle name="Hiperłącze 10" xfId="38219" hidden="1" xr:uid="{00000000-0005-0000-0000-0000AE200000}"/>
    <cellStyle name="Hiperłącze 10" xfId="40700" hidden="1" xr:uid="{00000000-0005-0000-0000-0000BE210000}"/>
    <cellStyle name="Hiperłącze 10" xfId="30260" hidden="1" xr:uid="{00000000-0005-0000-0000-0000CF1C0000}"/>
    <cellStyle name="Hiperłącze 10" xfId="22121" hidden="1" xr:uid="{00000000-0005-0000-0000-000023190000}"/>
    <cellStyle name="Hiperłącze 10" xfId="23717" hidden="1" xr:uid="{00000000-0005-0000-0000-0000111A0000}"/>
    <cellStyle name="Hiperłącze 10" xfId="41622" hidden="1" xr:uid="{00000000-0005-0000-0000-0000F8210000}"/>
    <cellStyle name="Hiperłącze 10" xfId="43788" hidden="1" xr:uid="{00000000-0005-0000-0000-0000FA220000}"/>
    <cellStyle name="Hiperłącze 10" xfId="18115" hidden="1" xr:uid="{00000000-0005-0000-0000-000067170000}"/>
    <cellStyle name="Hiperłącze 10" xfId="32083" hidden="1" xr:uid="{00000000-0005-0000-0000-0000E21D0000}"/>
    <cellStyle name="Hiperłącze 10" xfId="34199" hidden="1" xr:uid="{00000000-0005-0000-0000-00001B200000}"/>
    <cellStyle name="Hiperłącze 10" xfId="42222" hidden="1" xr:uid="{00000000-0005-0000-0000-00005C220000}"/>
    <cellStyle name="Hiperłącze 10" xfId="25715" hidden="1" xr:uid="{00000000-0005-0000-0000-0000C21A0000}"/>
    <cellStyle name="Hiperłącze 10" xfId="29705" hidden="1" xr:uid="{00000000-0005-0000-0000-00002D1D0000}"/>
    <cellStyle name="Hiperłącze 10" xfId="30947" hidden="1" xr:uid="{00000000-0005-0000-0000-0000131D0000}"/>
    <cellStyle name="Hiperłącze 10" xfId="33039" hidden="1" xr:uid="{00000000-0005-0000-0000-00007D1E0000}"/>
    <cellStyle name="Hiperłącze 10" xfId="26636" hidden="1" xr:uid="{00000000-0005-0000-0000-0000371B0000}"/>
    <cellStyle name="Hiperłącze 10" xfId="12125" hidden="1" xr:uid="{00000000-0005-0000-0000-00008E140000}"/>
    <cellStyle name="Hiperłącze 10" xfId="30203" hidden="1" xr:uid="{00000000-0005-0000-0000-0000C81C0000}"/>
    <cellStyle name="Hiperłącze 10" xfId="12502" hidden="1" xr:uid="{00000000-0005-0000-0000-0000B1140000}"/>
    <cellStyle name="Hiperłącze 10" xfId="19064" hidden="1" xr:uid="{00000000-0005-0000-0000-0000F3170000}"/>
    <cellStyle name="Hiperłącze 10" xfId="20536" hidden="1" xr:uid="{00000000-0005-0000-0000-000004190000}"/>
    <cellStyle name="Hiperłącze 10" xfId="28958" hidden="1" xr:uid="{00000000-0005-0000-0000-0000471C0000}"/>
    <cellStyle name="Hiperłącze 10" xfId="18599" hidden="1" xr:uid="{00000000-0005-0000-0000-000082170000}"/>
    <cellStyle name="Hiperłącze 10" xfId="18082" hidden="1" xr:uid="{00000000-0005-0000-0000-00006E170000}"/>
    <cellStyle name="Hiperłącze 10" xfId="41286" hidden="1" xr:uid="{00000000-0005-0000-0000-0000D7210000}"/>
    <cellStyle name="Hiperłącze 10" xfId="14030" hidden="1" xr:uid="{00000000-0005-0000-0000-0000BA150000}"/>
    <cellStyle name="Hiperłącze 10" xfId="43695" hidden="1" xr:uid="{00000000-0005-0000-0000-0000F2220000}"/>
    <cellStyle name="Hiperłącze 10" xfId="42794" hidden="1" xr:uid="{00000000-0005-0000-0000-0000C0220000}"/>
    <cellStyle name="Hiperłącze 10" xfId="35462" hidden="1" xr:uid="{00000000-0005-0000-0000-0000271F0000}"/>
    <cellStyle name="Hiperłącze 10" xfId="12029" hidden="1" xr:uid="{00000000-0005-0000-0000-000082140000}"/>
    <cellStyle name="Hiperłącze 10" xfId="25688" hidden="1" xr:uid="{00000000-0005-0000-0000-0000B91A0000}"/>
    <cellStyle name="Hiperłącze 10" xfId="42031" hidden="1" xr:uid="{00000000-0005-0000-0000-0000AB220000}"/>
    <cellStyle name="Hiperłącze 10" xfId="37702" hidden="1" xr:uid="{00000000-0005-0000-0000-000096200000}"/>
    <cellStyle name="Hiperłącze 10" xfId="41596" hidden="1" xr:uid="{00000000-0005-0000-0000-0000F7210000}"/>
    <cellStyle name="Hiperłącze 10" xfId="42494" hidden="1" xr:uid="{00000000-0005-0000-0000-00007E220000}"/>
    <cellStyle name="Hiperłącze 10" xfId="24209" hidden="1" xr:uid="{00000000-0005-0000-0000-0000201A0000}"/>
    <cellStyle name="Hiperłącze 10" xfId="25851" hidden="1" xr:uid="{00000000-0005-0000-0000-0000C61A0000}"/>
    <cellStyle name="Hiperłącze 10" xfId="22342" hidden="1" xr:uid="{00000000-0005-0000-0000-000043190000}"/>
    <cellStyle name="Hiperłącze 10" xfId="16320" hidden="1" xr:uid="{00000000-0005-0000-0000-0000E1170000}"/>
    <cellStyle name="Hiperłącze 10" xfId="31614" hidden="1" xr:uid="{00000000-0005-0000-0000-0000941D0000}"/>
    <cellStyle name="Hiperłącze 10" xfId="37605" hidden="1" xr:uid="{00000000-0005-0000-0000-000083200000}"/>
    <cellStyle name="Hiperłącze 10" xfId="44123" hidden="1" xr:uid="{00000000-0005-0000-0000-000018230000}"/>
    <cellStyle name="Hiperłącze 10" xfId="27539" hidden="1" xr:uid="{00000000-0005-0000-0000-0000D51B0000}"/>
    <cellStyle name="Hiperłącze 10" xfId="33791" hidden="1" xr:uid="{00000000-0005-0000-0000-0000AE1E0000}"/>
    <cellStyle name="Hiperłącze 10" xfId="30839" hidden="1" xr:uid="{00000000-0005-0000-0000-0000071D0000}"/>
    <cellStyle name="Hiperłącze 10" xfId="46668" hidden="1" xr:uid="{00000000-0005-0000-0000-0000A6240000}"/>
    <cellStyle name="Hiperłącze 10" xfId="14238" hidden="1" xr:uid="{00000000-0005-0000-0000-0000CA150000}"/>
    <cellStyle name="Hiperłącze 10" xfId="42081" hidden="1" xr:uid="{00000000-0005-0000-0000-0000A2220000}"/>
    <cellStyle name="Hiperłącze 10" xfId="22310" hidden="1" xr:uid="{00000000-0005-0000-0000-00003F190000}"/>
    <cellStyle name="Hiperłącze 10" xfId="12700" hidden="1" xr:uid="{00000000-0005-0000-0000-0000C9140000}"/>
    <cellStyle name="Hiperłącze 10" xfId="32818" hidden="1" xr:uid="{00000000-0005-0000-0000-0000371E0000}"/>
    <cellStyle name="Hiperłącze 10" xfId="17587" hidden="1" xr:uid="{00000000-0005-0000-0000-000017170000}"/>
    <cellStyle name="Hiperłącze 10" xfId="11560" hidden="1" xr:uid="{00000000-0005-0000-0000-0000DE150000}"/>
    <cellStyle name="Hiperłącze 10" xfId="30082" hidden="1" xr:uid="{00000000-0005-0000-0000-0000901D0000}"/>
    <cellStyle name="Hiperłącze 10" xfId="29757" hidden="1" xr:uid="{00000000-0005-0000-0000-0000251D0000}"/>
    <cellStyle name="Hiperłącze 10" xfId="31210" hidden="1" xr:uid="{00000000-0005-0000-0000-00004D1D0000}"/>
    <cellStyle name="Hiperłącze 10" xfId="17973" hidden="1" xr:uid="{00000000-0005-0000-0000-00004A170000}"/>
    <cellStyle name="Hiperłącze 10" xfId="13599" hidden="1" xr:uid="{00000000-0005-0000-0000-000058150000}"/>
    <cellStyle name="Hiperłącze 10" xfId="24079" hidden="1" xr:uid="{00000000-0005-0000-0000-00004D1A0000}"/>
    <cellStyle name="Hiperłącze 10" xfId="37874" hidden="1" xr:uid="{00000000-0005-0000-0000-00005C200000}"/>
    <cellStyle name="Hiperłącze 10" xfId="40002" hidden="1" xr:uid="{00000000-0005-0000-0000-000034210000}"/>
    <cellStyle name="Hiperłącze 10" xfId="13259" hidden="1" xr:uid="{00000000-0005-0000-0000-00001F150000}"/>
    <cellStyle name="Hiperłącze 10" xfId="39921" hidden="1" xr:uid="{00000000-0005-0000-0000-000030210000}"/>
    <cellStyle name="Hiperłącze 10" xfId="38789" hidden="1" xr:uid="{00000000-0005-0000-0000-00003F210000}"/>
    <cellStyle name="Hiperłącze 10" xfId="43115" hidden="1" xr:uid="{00000000-0005-0000-0000-0000E8220000}"/>
    <cellStyle name="Hiperłącze 10" xfId="13141" hidden="1" xr:uid="{00000000-0005-0000-0000-000016150000}"/>
    <cellStyle name="Hiperłącze 10" xfId="16049" hidden="1" xr:uid="{00000000-0005-0000-0000-0000E8170000}"/>
    <cellStyle name="Hiperłącze 10" xfId="34869" hidden="1" xr:uid="{00000000-0005-0000-0000-0000E31E0000}"/>
    <cellStyle name="Hiperłącze 10" xfId="11580" hidden="1" xr:uid="{00000000-0005-0000-0000-0000F0140000}"/>
    <cellStyle name="Hiperłącze 10" xfId="19246" hidden="1" xr:uid="{00000000-0005-0000-0000-000007180000}"/>
    <cellStyle name="Hiperłącze 10" xfId="13122" hidden="1" xr:uid="{00000000-0005-0000-0000-00000E150000}"/>
    <cellStyle name="Hiperłącze 10" xfId="46178" hidden="1" xr:uid="{00000000-0005-0000-0000-000033240000}"/>
    <cellStyle name="Hiperłącze 10" xfId="32525" hidden="1" xr:uid="{00000000-0005-0000-0000-0000DA1D0000}"/>
    <cellStyle name="Hiperłącze 10" xfId="45778" hidden="1" xr:uid="{00000000-0005-0000-0000-0000E3230000}"/>
    <cellStyle name="Hiperłącze 10" xfId="15451" hidden="1" xr:uid="{00000000-0005-0000-0000-000025160000}"/>
    <cellStyle name="Hiperłącze 10" xfId="13237" hidden="1" xr:uid="{00000000-0005-0000-0000-000022150000}"/>
    <cellStyle name="Hiperłącze 10" xfId="21850" hidden="1" xr:uid="{00000000-0005-0000-0000-0000F6180000}"/>
    <cellStyle name="Hiperłącze 10" xfId="17898" hidden="1" xr:uid="{00000000-0005-0000-0000-000037170000}"/>
    <cellStyle name="Hiperłącze 10" xfId="33196" hidden="1" xr:uid="{00000000-0005-0000-0000-00003E1E0000}"/>
    <cellStyle name="Hiperłącze 10" xfId="13229" hidden="1" xr:uid="{00000000-0005-0000-0000-00001D150000}"/>
    <cellStyle name="Hiperłącze 10" xfId="19918" hidden="1" xr:uid="{00000000-0005-0000-0000-000028180000}"/>
    <cellStyle name="Hiperłącze 10" xfId="10417" hidden="1" xr:uid="{00000000-0005-0000-0000-00005D140000}"/>
    <cellStyle name="Hiperłącze 10" xfId="32857" hidden="1" xr:uid="{00000000-0005-0000-0000-00007B1E0000}"/>
    <cellStyle name="Hiperłącze 10" xfId="17057" hidden="1" xr:uid="{00000000-0005-0000-0000-0000C3160000}"/>
    <cellStyle name="Hiperłącze 10" xfId="28859" hidden="1" xr:uid="{00000000-0005-0000-0000-00006C1C0000}"/>
    <cellStyle name="Hiperłącze 10" xfId="40171" hidden="1" xr:uid="{00000000-0005-0000-0000-000065210000}"/>
    <cellStyle name="Hiperłącze 10" xfId="24718" hidden="1" xr:uid="{00000000-0005-0000-0000-0000871A0000}"/>
    <cellStyle name="Hiperłącze 10" xfId="37657" hidden="1" xr:uid="{00000000-0005-0000-0000-00007B200000}"/>
    <cellStyle name="Hiperłącze 10" xfId="43438" hidden="1" xr:uid="{00000000-0005-0000-0000-000040240000}"/>
    <cellStyle name="Hiperłącze 10" xfId="34710" hidden="1" xr:uid="{00000000-0005-0000-0000-0000D41E0000}"/>
    <cellStyle name="Hiperłącze 10" xfId="39942" hidden="1" xr:uid="{00000000-0005-0000-0000-000036210000}"/>
    <cellStyle name="Hiperłącze 10" xfId="12163" hidden="1" xr:uid="{00000000-0005-0000-0000-00008F140000}"/>
    <cellStyle name="Hiperłącze 10" xfId="13218" hidden="1" xr:uid="{00000000-0005-0000-0000-00001A150000}"/>
    <cellStyle name="Hiperłącze 10" xfId="34625" hidden="1" xr:uid="{00000000-0005-0000-0000-0000CC1E0000}"/>
    <cellStyle name="Hiperłącze 10" xfId="37931" hidden="1" xr:uid="{00000000-0005-0000-0000-000064200000}"/>
    <cellStyle name="Hiperłącze 10" xfId="42445" hidden="1" xr:uid="{00000000-0005-0000-0000-000073220000}"/>
    <cellStyle name="Hiperłącze 10" xfId="38778" hidden="1" xr:uid="{00000000-0005-0000-0000-000047210000}"/>
    <cellStyle name="Hiperłącze 10" xfId="19607" hidden="1" xr:uid="{00000000-0005-0000-0000-000056180000}"/>
    <cellStyle name="Hiperłącze 10" xfId="47077" hidden="1" xr:uid="{00000000-0005-0000-0000-00008F240000}"/>
    <cellStyle name="Hiperłącze 10" xfId="27425" hidden="1" xr:uid="{00000000-0005-0000-0000-0000E71B0000}"/>
    <cellStyle name="Hiperłącze 10" xfId="13656" hidden="1" xr:uid="{00000000-0005-0000-0000-000065150000}"/>
    <cellStyle name="Hiperłącze 10" xfId="31524" hidden="1" xr:uid="{00000000-0005-0000-0000-0000721D0000}"/>
    <cellStyle name="Hiperłącze 10" xfId="28303" hidden="1" xr:uid="{00000000-0005-0000-0000-0000231C0000}"/>
    <cellStyle name="Hiperłącze 10" xfId="16177" hidden="1" xr:uid="{00000000-0005-0000-0000-0000F3160000}"/>
    <cellStyle name="Hiperłącze 10" xfId="36110" hidden="1" xr:uid="{00000000-0005-0000-0000-0000841F0000}"/>
    <cellStyle name="Hiperłącze 10" xfId="21067" hidden="1" xr:uid="{00000000-0005-0000-0000-00009D180000}"/>
    <cellStyle name="Hiperłącze 10" xfId="30374" hidden="1" xr:uid="{00000000-0005-0000-0000-0000D61C0000}"/>
    <cellStyle name="Hiperłącze 10" xfId="29641" hidden="1" xr:uid="{00000000-0005-0000-0000-00008D1D0000}"/>
    <cellStyle name="Hiperłącze 10" xfId="34321" hidden="1" xr:uid="{00000000-0005-0000-0000-00002B200000}"/>
    <cellStyle name="Hiperłącze 10" xfId="35416" hidden="1" xr:uid="{00000000-0005-0000-0000-0000221F0000}"/>
    <cellStyle name="Hiperłącze 10" xfId="36059" hidden="1" xr:uid="{00000000-0005-0000-0000-0000851F0000}"/>
    <cellStyle name="Hiperłącze 10" xfId="16397" hidden="1" xr:uid="{00000000-0005-0000-0000-00004F170000}"/>
    <cellStyle name="Hiperłącze 10" xfId="38209" hidden="1" xr:uid="{00000000-0005-0000-0000-0000AD200000}"/>
    <cellStyle name="Hiperłącze 10" xfId="40265" hidden="1" xr:uid="{00000000-0005-0000-0000-00006E210000}"/>
    <cellStyle name="Hiperłącze 10" xfId="38265" hidden="1" xr:uid="{00000000-0005-0000-0000-0000B3200000}"/>
    <cellStyle name="Hiperłącze 10" xfId="38569" hidden="1" xr:uid="{00000000-0005-0000-0000-0000D7200000}"/>
    <cellStyle name="Hiperłącze 10" xfId="35255" hidden="1" xr:uid="{00000000-0005-0000-0000-00000B1F0000}"/>
    <cellStyle name="Hiperłącze 10" xfId="21760" hidden="1" xr:uid="{00000000-0005-0000-0000-0000EE180000}"/>
    <cellStyle name="Hiperłącze 10" xfId="46332" hidden="1" xr:uid="{00000000-0005-0000-0000-000061240000}"/>
    <cellStyle name="Hiperłącze 10" xfId="40452" hidden="1" xr:uid="{00000000-0005-0000-0000-000085210000}"/>
    <cellStyle name="Hiperłącze 10" xfId="37763" hidden="1" xr:uid="{00000000-0005-0000-0000-000053200000}"/>
    <cellStyle name="Hiperłącze 10" xfId="45695" hidden="1" xr:uid="{00000000-0005-0000-0000-00002A240000}"/>
    <cellStyle name="Hiperłącze 10" xfId="26065" hidden="1" xr:uid="{00000000-0005-0000-0000-0000DE1A0000}"/>
    <cellStyle name="Hiperłącze 10" xfId="21096" hidden="1" xr:uid="{00000000-0005-0000-0000-0000A6180000}"/>
    <cellStyle name="Hiperłącze 10" xfId="29709" hidden="1" xr:uid="{00000000-0005-0000-0000-00002E1D0000}"/>
    <cellStyle name="Hiperłącze 10" xfId="19553" hidden="1" xr:uid="{00000000-0005-0000-0000-00003D180000}"/>
    <cellStyle name="Hiperłącze 10" xfId="12082" hidden="1" xr:uid="{00000000-0005-0000-0000-000080140000}"/>
    <cellStyle name="Hiperłącze 10" xfId="37680" hidden="1" xr:uid="{00000000-0005-0000-0000-00009A200000}"/>
    <cellStyle name="Hiperłącze 10" xfId="20527" hidden="1" xr:uid="{00000000-0005-0000-0000-000012190000}"/>
    <cellStyle name="Hiperłącze 10" xfId="21614" hidden="1" xr:uid="{00000000-0005-0000-0000-0000D7180000}"/>
    <cellStyle name="Hiperłącze 10" xfId="32763" hidden="1" xr:uid="{00000000-0005-0000-0000-0000311E0000}"/>
    <cellStyle name="Hiperłącze 10" xfId="18779" hidden="1" xr:uid="{00000000-0005-0000-0000-0000BC170000}"/>
    <cellStyle name="Hiperłącze 10" xfId="36747" hidden="1" xr:uid="{00000000-0005-0000-0000-0000C01F0000}"/>
    <cellStyle name="Hiperłącze 10" xfId="16814" hidden="1" xr:uid="{00000000-0005-0000-0000-0000A9160000}"/>
    <cellStyle name="Hiperłącze 10" xfId="26352" hidden="1" xr:uid="{00000000-0005-0000-0000-0000001B0000}"/>
    <cellStyle name="Hiperłącze 10" xfId="21349" hidden="1" xr:uid="{00000000-0005-0000-0000-0000BE180000}"/>
    <cellStyle name="Hiperłącze 10" xfId="40023" hidden="1" xr:uid="{00000000-0005-0000-0000-000053210000}"/>
    <cellStyle name="Hiperłącze 10" xfId="28791" hidden="1" xr:uid="{00000000-0005-0000-0000-0000421C0000}"/>
    <cellStyle name="Hiperłącze 10" xfId="11541" hidden="1" xr:uid="{00000000-0005-0000-0000-000048150000}"/>
    <cellStyle name="Hiperłącze 10" xfId="21868" hidden="1" xr:uid="{00000000-0005-0000-0000-0000FA180000}"/>
    <cellStyle name="Hiperłącze 10" xfId="45706" hidden="1" xr:uid="{00000000-0005-0000-0000-0000DB230000}"/>
    <cellStyle name="Hiperłącze 10" xfId="35093" hidden="1" xr:uid="{00000000-0005-0000-0000-0000FC1E0000}"/>
    <cellStyle name="Hiperłącze 10" xfId="43844" hidden="1" xr:uid="{00000000-0005-0000-0000-0000FC220000}"/>
    <cellStyle name="Hiperłącze 10" xfId="12539" hidden="1" xr:uid="{00000000-0005-0000-0000-0000AF140000}"/>
    <cellStyle name="Hiperłącze 10" xfId="44546" hidden="1" xr:uid="{00000000-0005-0000-0000-000063230000}"/>
    <cellStyle name="Hiperłącze 10" xfId="34504" hidden="1" xr:uid="{00000000-0005-0000-0000-0000941F0000}"/>
    <cellStyle name="Hiperłącze 10" xfId="14120" hidden="1" xr:uid="{00000000-0005-0000-0000-00006F150000}"/>
    <cellStyle name="Hiperłącze 10" xfId="10455" hidden="1" xr:uid="{00000000-0005-0000-0000-00005F140000}"/>
    <cellStyle name="Hiperłącze 10" xfId="46771" hidden="1" xr:uid="{00000000-0005-0000-0000-000072240000}"/>
    <cellStyle name="Hiperłącze 10" xfId="17267" hidden="1" xr:uid="{00000000-0005-0000-0000-0000D7160000}"/>
    <cellStyle name="Hiperłącze 10" xfId="38825" hidden="1" xr:uid="{00000000-0005-0000-0000-00003D210000}"/>
    <cellStyle name="Hiperłącze 10" xfId="27131" hidden="1" xr:uid="{00000000-0005-0000-0000-00008E1B0000}"/>
    <cellStyle name="Hiperłącze 10" xfId="43132" hidden="1" xr:uid="{00000000-0005-0000-0000-00005F230000}"/>
    <cellStyle name="Hiperłącze 10" xfId="13784" hidden="1" xr:uid="{00000000-0005-0000-0000-0000B5150000}"/>
    <cellStyle name="Hiperłącze 10" xfId="14041" hidden="1" xr:uid="{00000000-0005-0000-0000-00006B150000}"/>
    <cellStyle name="Hiperłącze 10" xfId="24402" hidden="1" xr:uid="{00000000-0005-0000-0000-00003E1A0000}"/>
    <cellStyle name="Hiperłącze 10" xfId="24552" hidden="1" xr:uid="{00000000-0005-0000-0000-0000441A0000}"/>
    <cellStyle name="Hiperłącze 10" xfId="11491" hidden="1" xr:uid="{00000000-0005-0000-0000-0000E0140000}"/>
    <cellStyle name="Hiperłącze 10" xfId="42225" hidden="1" xr:uid="{00000000-0005-0000-0000-0000A6220000}"/>
    <cellStyle name="Hiperłącze 10" xfId="44198" hidden="1" xr:uid="{00000000-0005-0000-0000-000023230000}"/>
    <cellStyle name="Hiperłącze 10" xfId="23237" hidden="1" xr:uid="{00000000-0005-0000-0000-0000A2190000}"/>
    <cellStyle name="Hiperłącze 10" xfId="12178" hidden="1" xr:uid="{00000000-0005-0000-0000-00008C140000}"/>
    <cellStyle name="Hiperłącze 10" xfId="22031" hidden="1" xr:uid="{00000000-0005-0000-0000-00001C190000}"/>
    <cellStyle name="Hiperłącze 10" xfId="23378" hidden="1" xr:uid="{00000000-0005-0000-0000-0000AD190000}"/>
    <cellStyle name="Hiperłącze 10" xfId="24783" hidden="1" xr:uid="{00000000-0005-0000-0000-00008F1A0000}"/>
    <cellStyle name="Hiperłącze 10" xfId="31068" hidden="1" xr:uid="{00000000-0005-0000-0000-0000381D0000}"/>
    <cellStyle name="Hiperłącze 10" xfId="44221" hidden="1" xr:uid="{00000000-0005-0000-0000-000024230000}"/>
    <cellStyle name="Hiperłącze 10" xfId="25056" hidden="1" xr:uid="{00000000-0005-0000-0000-0000191B0000}"/>
    <cellStyle name="Hiperłącze 10" xfId="18061" hidden="1" xr:uid="{00000000-0005-0000-0000-000066170000}"/>
    <cellStyle name="Hiperłącze 10" xfId="14513" hidden="1" xr:uid="{00000000-0005-0000-0000-0000C3150000}"/>
    <cellStyle name="Hiperłącze 10" xfId="23340" hidden="1" xr:uid="{00000000-0005-0000-0000-0000A5190000}"/>
    <cellStyle name="Hiperłącze 10" xfId="23194" hidden="1" xr:uid="{00000000-0005-0000-0000-000097190000}"/>
    <cellStyle name="Hiperłącze 10" xfId="46920" hidden="1" xr:uid="{00000000-0005-0000-0000-00007C240000}"/>
    <cellStyle name="Hiperłącze 10" xfId="38004" hidden="1" xr:uid="{00000000-0005-0000-0000-000067200000}"/>
    <cellStyle name="Hiperłącze 10" xfId="34596" hidden="1" xr:uid="{00000000-0005-0000-0000-0000A21F0000}"/>
    <cellStyle name="Hiperłącze 10" xfId="42103" hidden="1" xr:uid="{00000000-0005-0000-0000-000099220000}"/>
    <cellStyle name="Hiperłącze 10" xfId="23274" hidden="1" xr:uid="{00000000-0005-0000-0000-00009C190000}"/>
    <cellStyle name="Hiperłącze 10" xfId="33099" hidden="1" xr:uid="{00000000-0005-0000-0000-0000761E0000}"/>
    <cellStyle name="Hiperłącze 10" xfId="34918" hidden="1" xr:uid="{00000000-0005-0000-0000-0000EE1E0000}"/>
    <cellStyle name="Hiperłącze 10" xfId="22499" hidden="1" xr:uid="{00000000-0005-0000-0000-00005A190000}"/>
    <cellStyle name="Hiperłącze 10" xfId="20500" hidden="1" xr:uid="{00000000-0005-0000-0000-000098180000}"/>
    <cellStyle name="Hiperłącze 10" xfId="22928" hidden="1" xr:uid="{00000000-0005-0000-0000-0000DE190000}"/>
    <cellStyle name="Hiperłącze 10" xfId="21545" hidden="1" xr:uid="{00000000-0005-0000-0000-0000D2180000}"/>
    <cellStyle name="Hiperłącze 10" xfId="38282" hidden="1" xr:uid="{00000000-0005-0000-0000-0000B0200000}"/>
    <cellStyle name="Hiperłącze 10" xfId="21318" hidden="1" xr:uid="{00000000-0005-0000-0000-0000B5180000}"/>
    <cellStyle name="Hiperłącze 10" xfId="37859" hidden="1" xr:uid="{00000000-0005-0000-0000-00005F200000}"/>
    <cellStyle name="Hiperłącze 10" xfId="44490" hidden="1" xr:uid="{00000000-0005-0000-0000-000049230000}"/>
    <cellStyle name="Hiperłącze 10" xfId="43200" hidden="1" xr:uid="{00000000-0005-0000-0000-00003E240000}"/>
    <cellStyle name="Hiperłącze 10" xfId="30875" hidden="1" xr:uid="{00000000-0005-0000-0000-0000101D0000}"/>
    <cellStyle name="Hiperłącze 10" xfId="43432" hidden="1" xr:uid="{00000000-0005-0000-0000-000047240000}"/>
    <cellStyle name="Hiperłącze 10" xfId="40941" hidden="1" xr:uid="{00000000-0005-0000-0000-000025220000}"/>
    <cellStyle name="Hiperłącze 10" xfId="19845" hidden="1" xr:uid="{00000000-0005-0000-0000-000025180000}"/>
    <cellStyle name="Hiperłącze 10" xfId="40994" hidden="1" xr:uid="{00000000-0005-0000-0000-000017220000}"/>
    <cellStyle name="Hiperłącze 10" xfId="18896" hidden="1" xr:uid="{00000000-0005-0000-0000-00009C170000}"/>
    <cellStyle name="Hiperłącze 10" xfId="35419" hidden="1" xr:uid="{00000000-0005-0000-0000-0000261F0000}"/>
    <cellStyle name="Hiperłącze 10" xfId="35488" hidden="1" xr:uid="{00000000-0005-0000-0000-0000281F0000}"/>
    <cellStyle name="Hiperłącze 10" xfId="39159" hidden="1" xr:uid="{00000000-0005-0000-0000-0000DD200000}"/>
    <cellStyle name="Hiperłącze 10" xfId="22590" hidden="1" xr:uid="{00000000-0005-0000-0000-00007A190000}"/>
    <cellStyle name="Hiperłącze 10" xfId="35682" hidden="1" xr:uid="{00000000-0005-0000-0000-0000571F0000}"/>
    <cellStyle name="Hiperłącze 10" xfId="28876" hidden="1" xr:uid="{00000000-0005-0000-0000-0000431C0000}"/>
    <cellStyle name="Hiperłącze 10" xfId="39756" hidden="1" xr:uid="{00000000-0005-0000-0000-000021210000}"/>
    <cellStyle name="Hiperłącze 10" xfId="17414" hidden="1" xr:uid="{00000000-0005-0000-0000-000004170000}"/>
    <cellStyle name="Hiperłącze 10" xfId="35849" hidden="1" xr:uid="{00000000-0005-0000-0000-00006D1F0000}"/>
    <cellStyle name="Hiperłącze 10" xfId="46875" hidden="1" xr:uid="{00000000-0005-0000-0000-00007D240000}"/>
    <cellStyle name="Hiperłącze 10" xfId="19212" hidden="1" xr:uid="{00000000-0005-0000-0000-000005180000}"/>
    <cellStyle name="Hiperłącze 10" xfId="14098" hidden="1" xr:uid="{00000000-0005-0000-0000-000075150000}"/>
    <cellStyle name="Hiperłącze 10" xfId="11652" hidden="1" xr:uid="{00000000-0005-0000-0000-0000E3140000}"/>
    <cellStyle name="Hiperłącze 10" xfId="40364" hidden="1" xr:uid="{00000000-0005-0000-0000-00007E210000}"/>
    <cellStyle name="Hiperłącze 10" xfId="13409" hidden="1" xr:uid="{00000000-0005-0000-0000-000030150000}"/>
    <cellStyle name="Hiperłącze 10" xfId="31315" hidden="1" xr:uid="{00000000-0005-0000-0000-00005A1D0000}"/>
    <cellStyle name="Hiperłącze 10" xfId="43596" hidden="1" xr:uid="{00000000-0005-0000-0000-000050240000}"/>
    <cellStyle name="Hiperłącze 10" xfId="26795" hidden="1" xr:uid="{00000000-0005-0000-0000-00004E1B0000}"/>
    <cellStyle name="Hiperłącze 10" xfId="35051" hidden="1" xr:uid="{00000000-0005-0000-0000-0000F71E0000}"/>
    <cellStyle name="Hiperłącze 10" xfId="27264" hidden="1" xr:uid="{00000000-0005-0000-0000-0000971B0000}"/>
    <cellStyle name="Hiperłącze 10" xfId="14679" hidden="1" xr:uid="{00000000-0005-0000-0000-0000F6150000}"/>
    <cellStyle name="Hiperłącze 10" xfId="12106" hidden="1" xr:uid="{00000000-0005-0000-0000-000088140000}"/>
    <cellStyle name="Hiperłącze 10" xfId="39528" hidden="1" xr:uid="{00000000-0005-0000-0000-000002210000}"/>
    <cellStyle name="Hiperłącze 10" xfId="12824" hidden="1" xr:uid="{00000000-0005-0000-0000-0000D9140000}"/>
    <cellStyle name="Hiperłącze 10" xfId="30013" hidden="1" xr:uid="{00000000-0005-0000-0000-00008B1D0000}"/>
    <cellStyle name="Hiperłącze 10" xfId="23708" hidden="1" xr:uid="{00000000-0005-0000-0000-0000101A0000}"/>
    <cellStyle name="Hiperłącze 10" xfId="20077" hidden="1" xr:uid="{00000000-0005-0000-0000-000064180000}"/>
    <cellStyle name="Hiperłącze 10" xfId="39114" hidden="1" xr:uid="{00000000-0005-0000-0000-0000AA210000}"/>
    <cellStyle name="Hiperłącze 10" xfId="38938" hidden="1" xr:uid="{00000000-0005-0000-0000-000031220000}"/>
    <cellStyle name="Hiperłącze 10" xfId="18827" hidden="1" xr:uid="{00000000-0005-0000-0000-00009A170000}"/>
    <cellStyle name="Hiperłącze 10" xfId="45382" hidden="1" xr:uid="{00000000-0005-0000-0000-0000D8230000}"/>
    <cellStyle name="Hiperłącze 10" xfId="16533" hidden="1" xr:uid="{00000000-0005-0000-0000-0000DF170000}"/>
    <cellStyle name="Hiperłącze 10" xfId="39591" hidden="1" xr:uid="{00000000-0005-0000-0000-000004210000}"/>
    <cellStyle name="Hiperłącze 10" xfId="23413" hidden="1" xr:uid="{00000000-0005-0000-0000-0000A8190000}"/>
    <cellStyle name="Hiperłącze 10" xfId="37733" hidden="1" xr:uid="{00000000-0005-0000-0000-000051200000}"/>
    <cellStyle name="Hiperłącze 10" xfId="30684" hidden="1" xr:uid="{00000000-0005-0000-0000-0000FA1C0000}"/>
    <cellStyle name="Hiperłącze 10" xfId="36755" hidden="1" xr:uid="{00000000-0005-0000-0000-0000C41F0000}"/>
    <cellStyle name="Hiperłącze 10" xfId="18033" hidden="1" xr:uid="{00000000-0005-0000-0000-000063170000}"/>
    <cellStyle name="Hiperłącze 10" xfId="28195" hidden="1" xr:uid="{00000000-0005-0000-0000-0000171C0000}"/>
    <cellStyle name="Hiperłącze 10" xfId="45256" hidden="1" xr:uid="{00000000-0005-0000-0000-0000C7230000}"/>
    <cellStyle name="Hiperłącze 10" xfId="34798" hidden="1" xr:uid="{00000000-0005-0000-0000-0000DC1E0000}"/>
    <cellStyle name="Hiperłącze 10" xfId="11751" hidden="1" xr:uid="{00000000-0005-0000-0000-0000D9150000}"/>
    <cellStyle name="Hiperłącze 10" xfId="43964" hidden="1" xr:uid="{00000000-0005-0000-0000-00000E230000}"/>
    <cellStyle name="Hiperłącze 10" xfId="36395" hidden="1" xr:uid="{00000000-0005-0000-0000-000003200000}"/>
    <cellStyle name="Hiperłącze 10" xfId="37259" hidden="1" xr:uid="{00000000-0005-0000-0000-00003C200000}"/>
    <cellStyle name="Hiperłącze 10" xfId="19146" hidden="1" xr:uid="{00000000-0005-0000-0000-0000F7170000}"/>
    <cellStyle name="Hiperłącze 10" xfId="34222" hidden="1" xr:uid="{00000000-0005-0000-0000-0000411F0000}"/>
    <cellStyle name="Hiperłącze 10" xfId="45986" hidden="1" xr:uid="{00000000-0005-0000-0000-0000FE230000}"/>
    <cellStyle name="Hiperłącze 10" xfId="26939" hidden="1" xr:uid="{00000000-0005-0000-0000-00005B1B0000}"/>
    <cellStyle name="Hiperłącze 10" xfId="20146" hidden="1" xr:uid="{00000000-0005-0000-0000-000076180000}"/>
    <cellStyle name="Hiperłącze 10" xfId="36159" hidden="1" xr:uid="{00000000-0005-0000-0000-0000AA1F0000}"/>
    <cellStyle name="Hiperłącze 10" xfId="15278" hidden="1" xr:uid="{00000000-0005-0000-0000-00004D160000}"/>
    <cellStyle name="Hiperłącze 10" xfId="12323" hidden="1" xr:uid="{00000000-0005-0000-0000-00009B140000}"/>
    <cellStyle name="Hiperłącze 10" xfId="37403" hidden="1" xr:uid="{00000000-0005-0000-0000-00007F200000}"/>
    <cellStyle name="Hiperłącze 10" xfId="25454" hidden="1" xr:uid="{00000000-0005-0000-0000-0000701B0000}"/>
    <cellStyle name="Hiperłącze 10" xfId="31470" hidden="1" xr:uid="{00000000-0005-0000-0000-0000671D0000}"/>
    <cellStyle name="Hiperłącze 10" xfId="17042" hidden="1" xr:uid="{00000000-0005-0000-0000-0000C5160000}"/>
    <cellStyle name="Hiperłącze 10" xfId="32583" hidden="1" xr:uid="{00000000-0005-0000-0000-0000091E0000}"/>
    <cellStyle name="Hiperłącze 10" xfId="22280" hidden="1" xr:uid="{00000000-0005-0000-0000-00003D190000}"/>
    <cellStyle name="Hiperłącze 10" xfId="20439" hidden="1" xr:uid="{00000000-0005-0000-0000-000096180000}"/>
    <cellStyle name="Hiperłącze 10" xfId="44453" hidden="1" xr:uid="{00000000-0005-0000-0000-000041230000}"/>
    <cellStyle name="Hiperłącze 10" xfId="18277" hidden="1" xr:uid="{00000000-0005-0000-0000-0000AF170000}"/>
    <cellStyle name="Hiperłącze 10" xfId="38609" hidden="1" xr:uid="{00000000-0005-0000-0000-00004F210000}"/>
    <cellStyle name="Hiperłącze 10" xfId="28851" hidden="1" xr:uid="{00000000-0005-0000-0000-00007D1C0000}"/>
    <cellStyle name="Hiperłącze 10" xfId="17553" hidden="1" xr:uid="{00000000-0005-0000-0000-000015170000}"/>
    <cellStyle name="Hiperłącze 10" xfId="25590" hidden="1" xr:uid="{00000000-0005-0000-0000-0000AD1A0000}"/>
    <cellStyle name="Hiperłącze 10" xfId="43016" hidden="1" xr:uid="{00000000-0005-0000-0000-0000DF220000}"/>
    <cellStyle name="Hiperłącze 10" xfId="23057" hidden="1" xr:uid="{00000000-0005-0000-0000-0000BB190000}"/>
    <cellStyle name="Hiperłącze 10" xfId="24824" hidden="1" xr:uid="{00000000-0005-0000-0000-0000941A0000}"/>
    <cellStyle name="Hiperłącze 10" xfId="45322" hidden="1" xr:uid="{00000000-0005-0000-0000-0000D5230000}"/>
    <cellStyle name="Hiperłącze 10" xfId="36264" hidden="1" xr:uid="{00000000-0005-0000-0000-0000B21F0000}"/>
    <cellStyle name="Hiperłącze 10" xfId="40213" hidden="1" xr:uid="{00000000-0005-0000-0000-000063210000}"/>
    <cellStyle name="Hiperłącze 10" xfId="34814" hidden="1" xr:uid="{00000000-0005-0000-0000-00002B1F0000}"/>
    <cellStyle name="Hiperłącze 10" xfId="35733" hidden="1" xr:uid="{00000000-0005-0000-0000-00005D1F0000}"/>
    <cellStyle name="Hiperłącze 10" xfId="25263" hidden="1" xr:uid="{00000000-0005-0000-0000-00000C1B0000}"/>
    <cellStyle name="Hiperłącze 10" xfId="43836" hidden="1" xr:uid="{00000000-0005-0000-0000-0000FB220000}"/>
    <cellStyle name="Hiperłącze 10" xfId="40079" hidden="1" xr:uid="{00000000-0005-0000-0000-00005D210000}"/>
    <cellStyle name="Hiperłącze 10" xfId="33517" hidden="1" xr:uid="{00000000-0005-0000-0000-0000601E0000}"/>
    <cellStyle name="Hiperłącze 10" xfId="15599" hidden="1" xr:uid="{00000000-0005-0000-0000-000062160000}"/>
    <cellStyle name="Hiperłącze 10" xfId="27113" hidden="1" xr:uid="{00000000-0005-0000-0000-00008A1B0000}"/>
    <cellStyle name="Hiperłącze 10" xfId="44564" hidden="1" xr:uid="{00000000-0005-0000-0000-000065230000}"/>
    <cellStyle name="Hiperłącze 10" xfId="13163" hidden="1" xr:uid="{00000000-0005-0000-0000-000013150000}"/>
    <cellStyle name="Hiperłącze 10" xfId="39951" hidden="1" xr:uid="{00000000-0005-0000-0000-000035210000}"/>
    <cellStyle name="Hiperłącze 10" xfId="23371" hidden="1" xr:uid="{00000000-0005-0000-0000-0000AE190000}"/>
    <cellStyle name="Hiperłącze 10" xfId="15875" hidden="1" xr:uid="{00000000-0005-0000-0000-00007F160000}"/>
    <cellStyle name="Hiperłącze 10" xfId="21949" hidden="1" xr:uid="{00000000-0005-0000-0000-000015190000}"/>
    <cellStyle name="Hiperłącze 10" xfId="28916" hidden="1" xr:uid="{00000000-0005-0000-0000-0000491C0000}"/>
    <cellStyle name="Hiperłącze 10" xfId="15442" hidden="1" xr:uid="{00000000-0005-0000-0000-000026160000}"/>
    <cellStyle name="Hiperłącze 10" xfId="15029" hidden="1" xr:uid="{00000000-0005-0000-0000-00002D160000}"/>
    <cellStyle name="Hiperłącze 10" xfId="12929" hidden="1" xr:uid="{00000000-0005-0000-0000-0000FE140000}"/>
    <cellStyle name="Hiperłącze 10" xfId="46912" hidden="1" xr:uid="{00000000-0005-0000-0000-00007B240000}"/>
    <cellStyle name="Hiperłącze 10" xfId="35167" hidden="1" xr:uid="{00000000-0005-0000-0000-0000001F0000}"/>
    <cellStyle name="Hiperłącze 10" xfId="17799" hidden="1" xr:uid="{00000000-0005-0000-0000-00002C170000}"/>
    <cellStyle name="Hiperłącze 10" xfId="15421" hidden="1" xr:uid="{00000000-0005-0000-0000-000020160000}"/>
    <cellStyle name="Hiperłącze 10" xfId="22958" hidden="1" xr:uid="{00000000-0005-0000-0000-0000D2190000}"/>
    <cellStyle name="Hiperłącze 10" xfId="24568" hidden="1" xr:uid="{00000000-0005-0000-0000-0000791A0000}"/>
    <cellStyle name="Hiperłącze 10" xfId="42171" hidden="1" xr:uid="{00000000-0005-0000-0000-00008D220000}"/>
    <cellStyle name="Hiperłącze 10" xfId="33901" hidden="1" xr:uid="{00000000-0005-0000-0000-0000B91E0000}"/>
    <cellStyle name="Hiperłącze 10" xfId="42898" hidden="1" xr:uid="{00000000-0005-0000-0000-0000D0220000}"/>
    <cellStyle name="Hiperłącze 10" xfId="30473" hidden="1" xr:uid="{00000000-0005-0000-0000-0000E11C0000}"/>
    <cellStyle name="Hiperłącze 10" xfId="30029" hidden="1" xr:uid="{00000000-0005-0000-0000-00001F1E0000}"/>
    <cellStyle name="Hiperłącze 10" xfId="38963" hidden="1" xr:uid="{00000000-0005-0000-0000-0000B1220000}"/>
    <cellStyle name="Hiperłącze 10" xfId="37358" hidden="1" xr:uid="{00000000-0005-0000-0000-000044200000}"/>
    <cellStyle name="Hiperłącze 10" xfId="43943" hidden="1" xr:uid="{00000000-0005-0000-0000-000006230000}"/>
    <cellStyle name="Hiperłącze 10" xfId="13966" hidden="1" xr:uid="{00000000-0005-0000-0000-0000A5150000}"/>
    <cellStyle name="Hiperłącze 10" xfId="25117" hidden="1" xr:uid="{00000000-0005-0000-0000-00007E1B0000}"/>
    <cellStyle name="Hiperłącze 10" xfId="37650" hidden="1" xr:uid="{00000000-0005-0000-0000-00007C200000}"/>
    <cellStyle name="Hiperłącze 10" xfId="19802" hidden="1" xr:uid="{00000000-0005-0000-0000-00005D180000}"/>
    <cellStyle name="Hiperłącze 10" xfId="44655" hidden="1" xr:uid="{00000000-0005-0000-0000-00006F230000}"/>
    <cellStyle name="Hiperłącze 10" xfId="44673" hidden="1" xr:uid="{00000000-0005-0000-0000-000071230000}"/>
    <cellStyle name="Hiperłącze 10" xfId="32096" hidden="1" xr:uid="{00000000-0005-0000-0000-0000DC1D0000}"/>
    <cellStyle name="Hiperłącze 10" xfId="27511" hidden="1" xr:uid="{00000000-0005-0000-0000-0000D81B0000}"/>
    <cellStyle name="Hiperłącze 10" xfId="24011" hidden="1" xr:uid="{00000000-0005-0000-0000-0000591A0000}"/>
    <cellStyle name="Hiperłącze 10" xfId="37962" hidden="1" xr:uid="{00000000-0005-0000-0000-000069200000}"/>
    <cellStyle name="Hiperłącze 10" xfId="19535" hidden="1" xr:uid="{00000000-0005-0000-0000-000041180000}"/>
    <cellStyle name="Hiperłącze 10" xfId="13113" hidden="1" xr:uid="{00000000-0005-0000-0000-00000D150000}"/>
    <cellStyle name="Hiperłącze 10" xfId="46426" hidden="1" xr:uid="{00000000-0005-0000-0000-0000AB240000}"/>
    <cellStyle name="Hiperłącze 10" xfId="29040" hidden="1" xr:uid="{00000000-0005-0000-0000-0000591C0000}"/>
    <cellStyle name="Hiperłącze 10" xfId="33179" hidden="1" xr:uid="{00000000-0005-0000-0000-0000861E0000}"/>
    <cellStyle name="Hiperłącze 10" xfId="44887" hidden="1" xr:uid="{00000000-0005-0000-0000-00008E230000}"/>
    <cellStyle name="Hiperłącze 10" xfId="34440" hidden="1" xr:uid="{00000000-0005-0000-0000-0000A1200000}"/>
    <cellStyle name="Hiperłącze 10" xfId="30687" hidden="1" xr:uid="{00000000-0005-0000-0000-0000FE1C0000}"/>
    <cellStyle name="Hiperłącze 10" xfId="25905" hidden="1" xr:uid="{00000000-0005-0000-0000-0000C71A0000}"/>
    <cellStyle name="Hiperłącze 10" xfId="37616" hidden="1" xr:uid="{00000000-0005-0000-0000-000085200000}"/>
    <cellStyle name="Hiperłącze 10" xfId="43875" hidden="1" xr:uid="{00000000-0005-0000-0000-0000B7230000}"/>
    <cellStyle name="Hiperłącze 10" xfId="24997" hidden="1" xr:uid="{00000000-0005-0000-0000-0000A71A0000}"/>
    <cellStyle name="Hiperłącze 10" xfId="41791" hidden="1" xr:uid="{00000000-0005-0000-0000-00004F220000}"/>
    <cellStyle name="Hiperłącze 10" xfId="19723" hidden="1" xr:uid="{00000000-0005-0000-0000-00001A180000}"/>
    <cellStyle name="Hiperłącze 10" xfId="18845" hidden="1" xr:uid="{00000000-0005-0000-0000-00009E170000}"/>
    <cellStyle name="Hiperłącze 10" xfId="28482" hidden="1" xr:uid="{00000000-0005-0000-0000-00007E1C0000}"/>
    <cellStyle name="Hiperłącze 10" xfId="17019" hidden="1" xr:uid="{00000000-0005-0000-0000-0000C2160000}"/>
    <cellStyle name="Hiperłącze 10" xfId="32351" hidden="1" xr:uid="{00000000-0005-0000-0000-0000EC1D0000}"/>
    <cellStyle name="Hiperłącze 10" xfId="31334" hidden="1" xr:uid="{00000000-0005-0000-0000-0000621D0000}"/>
    <cellStyle name="Hiperłącze 10" xfId="35152" hidden="1" xr:uid="{00000000-0005-0000-0000-0000031F0000}"/>
    <cellStyle name="Hiperłącze 10" xfId="40895" hidden="1" xr:uid="{00000000-0005-0000-0000-0000FF210000}"/>
    <cellStyle name="Hiperłącze 10" xfId="45550" hidden="1" xr:uid="{00000000-0005-0000-0000-000029240000}"/>
    <cellStyle name="Hiperłącze 10" xfId="20359" hidden="1" xr:uid="{00000000-0005-0000-0000-00008E180000}"/>
    <cellStyle name="Hiperłącze 10" xfId="29798" hidden="1" xr:uid="{00000000-0005-0000-0000-00001B1E0000}"/>
    <cellStyle name="Hiperłącze 10" xfId="16496" hidden="1" xr:uid="{00000000-0005-0000-0000-00005A170000}"/>
    <cellStyle name="Hiperłącze 10" xfId="38576" hidden="1" xr:uid="{00000000-0005-0000-0000-0000D3200000}"/>
    <cellStyle name="Hiperłącze 10" xfId="38451" hidden="1" xr:uid="{00000000-0005-0000-0000-0000CE200000}"/>
    <cellStyle name="Hiperłącze 10" xfId="41366" hidden="1" xr:uid="{00000000-0005-0000-0000-0000DC210000}"/>
    <cellStyle name="Hiperłącze 10" xfId="17769" hidden="1" xr:uid="{00000000-0005-0000-0000-000031170000}"/>
    <cellStyle name="Hiperłącze 10" xfId="31479" hidden="1" xr:uid="{00000000-0005-0000-0000-0000681D0000}"/>
    <cellStyle name="Hiperłącze 10" xfId="21533" hidden="1" xr:uid="{00000000-0005-0000-0000-0000CD180000}"/>
    <cellStyle name="Hiperłącze 10" xfId="32495" hidden="1" xr:uid="{00000000-0005-0000-0000-0000D11D0000}"/>
    <cellStyle name="Hiperłącze 10" xfId="24915" hidden="1" xr:uid="{00000000-0005-0000-0000-00009C1A0000}"/>
    <cellStyle name="Hiperłącze 10" xfId="11376" hidden="1" xr:uid="{00000000-0005-0000-0000-000072140000}"/>
    <cellStyle name="Hiperłącze 10" xfId="31095" hidden="1" xr:uid="{00000000-0005-0000-0000-0000401D0000}"/>
    <cellStyle name="Hiperłącze 10" xfId="29848" hidden="1" xr:uid="{00000000-0005-0000-0000-0000191E0000}"/>
    <cellStyle name="Hiperłącze 10" xfId="33408" hidden="1" xr:uid="{00000000-0005-0000-0000-0000541E0000}"/>
    <cellStyle name="Hiperłącze 10" xfId="27218" hidden="1" xr:uid="{00000000-0005-0000-0000-0000921B0000}"/>
    <cellStyle name="Hiperłącze 10" xfId="22587" hidden="1" xr:uid="{00000000-0005-0000-0000-000076190000}"/>
    <cellStyle name="Hiperłącze 10" xfId="16982" hidden="1" xr:uid="{00000000-0005-0000-0000-0000B8160000}"/>
    <cellStyle name="Hiperłącze 10" xfId="23229" hidden="1" xr:uid="{00000000-0005-0000-0000-00009D190000}"/>
    <cellStyle name="Hiperłącze 10" xfId="11268" hidden="1" xr:uid="{00000000-0005-0000-0000-000066140000}"/>
    <cellStyle name="Hiperłącze 10" xfId="19221" hidden="1" xr:uid="{00000000-0005-0000-0000-00000A180000}"/>
    <cellStyle name="Hiperłącze 10" xfId="18151" hidden="1" xr:uid="{00000000-0005-0000-0000-000070170000}"/>
    <cellStyle name="Hiperłącze 10" xfId="34415" hidden="1" xr:uid="{00000000-0005-0000-0000-000021200000}"/>
    <cellStyle name="Hiperłącze 10" xfId="20492" hidden="1" xr:uid="{00000000-0005-0000-0000-000094180000}"/>
    <cellStyle name="Hiperłącze 10" xfId="33788" hidden="1" xr:uid="{00000000-0005-0000-0000-0000AA1E0000}"/>
    <cellStyle name="Hiperłącze 10" xfId="17711" hidden="1" xr:uid="{00000000-0005-0000-0000-000024170000}"/>
    <cellStyle name="Hiperłącze 10" xfId="18637" hidden="1" xr:uid="{00000000-0005-0000-0000-000083170000}"/>
    <cellStyle name="Hiperłącze 10" xfId="18565" hidden="1" xr:uid="{00000000-0005-0000-0000-00007B170000}"/>
    <cellStyle name="Hiperłącze 10" xfId="44664" hidden="1" xr:uid="{00000000-0005-0000-0000-000070230000}"/>
    <cellStyle name="Hiperłącze 10" xfId="17647" hidden="1" xr:uid="{00000000-0005-0000-0000-00001E170000}"/>
    <cellStyle name="Hiperłącze 10" xfId="35183" hidden="1" xr:uid="{00000000-0005-0000-0000-0000071F0000}"/>
    <cellStyle name="Hiperłącze 10" xfId="24933" hidden="1" xr:uid="{00000000-0005-0000-0000-0000A01A0000}"/>
    <cellStyle name="Hiperłącze 10" xfId="19691" hidden="1" xr:uid="{00000000-0005-0000-0000-000014180000}"/>
    <cellStyle name="Hiperłącze 10" xfId="44646" hidden="1" xr:uid="{00000000-0005-0000-0000-00006C230000}"/>
    <cellStyle name="Hiperłącze 10" xfId="15806" hidden="1" xr:uid="{00000000-0005-0000-0000-000079160000}"/>
    <cellStyle name="Hiperłącze 10" xfId="36828" hidden="1" xr:uid="{00000000-0005-0000-0000-0000CF1F0000}"/>
    <cellStyle name="Hiperłącze 10" xfId="42360" hidden="1" xr:uid="{00000000-0005-0000-0000-000072220000}"/>
    <cellStyle name="Hiperłącze 10" xfId="22214" hidden="1" xr:uid="{00000000-0005-0000-0000-000033190000}"/>
    <cellStyle name="Hiperłącze 10" xfId="12473" hidden="1" xr:uid="{00000000-0005-0000-0000-0000AC140000}"/>
    <cellStyle name="Hiperłącze 10" xfId="22972" hidden="1" xr:uid="{00000000-0005-0000-0000-0000CA190000}"/>
    <cellStyle name="Hiperłącze 10" xfId="43516" hidden="1" xr:uid="{00000000-0005-0000-0000-0000B2230000}"/>
    <cellStyle name="Hiperłącze 10" xfId="13744" hidden="1" xr:uid="{00000000-0005-0000-0000-0000A7150000}"/>
    <cellStyle name="Hiperłącze 10" xfId="26921" hidden="1" xr:uid="{00000000-0005-0000-0000-00005D1B0000}"/>
    <cellStyle name="Hiperłącze 10" xfId="38022" hidden="1" xr:uid="{00000000-0005-0000-0000-00006C200000}"/>
    <cellStyle name="Hiperłącze 10" xfId="11841" hidden="1" xr:uid="{00000000-0005-0000-0000-00003D150000}"/>
    <cellStyle name="Hiperłącze 10" xfId="29024" hidden="1" xr:uid="{00000000-0005-0000-0000-0000551C0000}"/>
    <cellStyle name="Hiperłącze 10" xfId="24233" hidden="1" xr:uid="{00000000-0005-0000-0000-0000281A0000}"/>
    <cellStyle name="Hiperłącze 10" xfId="45502" hidden="1" xr:uid="{00000000-0005-0000-0000-00002C240000}"/>
    <cellStyle name="Hiperłącze 10" xfId="44097" hidden="1" xr:uid="{00000000-0005-0000-0000-000017230000}"/>
    <cellStyle name="Hiperłącze 10" xfId="43691" hidden="1" xr:uid="{00000000-0005-0000-0000-0000EE220000}"/>
    <cellStyle name="Hiperłącze 10" xfId="26209" hidden="1" xr:uid="{00000000-0005-0000-0000-0000EB1A0000}"/>
    <cellStyle name="Hiperłącze 10" xfId="22826" hidden="1" xr:uid="{00000000-0005-0000-0000-0000D3190000}"/>
    <cellStyle name="Hiperłącze 10" xfId="30402" hidden="1" xr:uid="{00000000-0005-0000-0000-0000DD1C0000}"/>
    <cellStyle name="Hiperłącze 10" xfId="18978" hidden="1" xr:uid="{00000000-0005-0000-0000-0000A7170000}"/>
    <cellStyle name="Hiperłącze 10" xfId="17834" hidden="1" xr:uid="{00000000-0005-0000-0000-000035170000}"/>
    <cellStyle name="Hiperłącze 10" xfId="14321" hidden="1" xr:uid="{00000000-0005-0000-0000-00008E150000}"/>
    <cellStyle name="Hiperłącze 10" xfId="35838" hidden="1" xr:uid="{00000000-0005-0000-0000-00006A1F0000}"/>
    <cellStyle name="Hiperłącze 10" xfId="14113" hidden="1" xr:uid="{00000000-0005-0000-0000-000073150000}"/>
    <cellStyle name="Hiperłącze 10" xfId="20381" hidden="1" xr:uid="{00000000-0005-0000-0000-00008B180000}"/>
    <cellStyle name="Hiperłącze 10" xfId="19191" hidden="1" xr:uid="{00000000-0005-0000-0000-000001180000}"/>
    <cellStyle name="Hiperłącze 10" xfId="25941" hidden="1" xr:uid="{00000000-0005-0000-0000-0000D01A0000}"/>
    <cellStyle name="Hiperłącze 10" xfId="35742" hidden="1" xr:uid="{00000000-0005-0000-0000-00005E1F0000}"/>
    <cellStyle name="Hiperłącze 10" xfId="18944" hidden="1" xr:uid="{00000000-0005-0000-0000-0000A5170000}"/>
    <cellStyle name="Hiperłącze 10" xfId="17847" hidden="1" xr:uid="{00000000-0005-0000-0000-00003A170000}"/>
    <cellStyle name="Hiperłącze 10" xfId="37551" hidden="1" xr:uid="{00000000-0005-0000-0000-000091200000}"/>
    <cellStyle name="Hiperłącze 10" xfId="19909" hidden="1" xr:uid="{00000000-0005-0000-0000-000027180000}"/>
    <cellStyle name="Hiperłącze 10" xfId="27239" hidden="1" xr:uid="{00000000-0005-0000-0000-00009A1B0000}"/>
    <cellStyle name="Hiperłącze 10" xfId="18870" hidden="1" xr:uid="{00000000-0005-0000-0000-00009B170000}"/>
    <cellStyle name="Hiperłącze 10" xfId="15225" hidden="1" xr:uid="{00000000-0005-0000-0000-000011160000}"/>
    <cellStyle name="Hiperłącze 10" xfId="17666" hidden="1" xr:uid="{00000000-0005-0000-0000-000026170000}"/>
    <cellStyle name="Hiperłącze 10" xfId="14000" hidden="1" xr:uid="{00000000-0005-0000-0000-00009C150000}"/>
    <cellStyle name="Hiperłącze 10" xfId="10242" hidden="1" xr:uid="{00000000-0005-0000-0000-00004D140000}"/>
    <cellStyle name="Hiperłącze 10" xfId="21418" hidden="1" xr:uid="{00000000-0005-0000-0000-0000C0180000}"/>
    <cellStyle name="Hiperłącze 10" xfId="20340" hidden="1" xr:uid="{00000000-0005-0000-0000-000086180000}"/>
    <cellStyle name="Hiperłącze 10" xfId="24815" hidden="1" xr:uid="{00000000-0005-0000-0000-0000931A0000}"/>
    <cellStyle name="Hiperłącze 10" xfId="34309" hidden="1" xr:uid="{00000000-0005-0000-0000-00002C1F0000}"/>
    <cellStyle name="Hiperłącze 10" xfId="40707" hidden="1" xr:uid="{00000000-0005-0000-0000-0000BD210000}"/>
    <cellStyle name="Hiperłącze 10" xfId="39027" hidden="1" xr:uid="{00000000-0005-0000-0000-0000A4210000}"/>
    <cellStyle name="Hiperłącze 10" xfId="16331" hidden="1" xr:uid="{00000000-0005-0000-0000-0000DD170000}"/>
    <cellStyle name="Hiperłącze 10" xfId="47183" hidden="1" xr:uid="{00000000-0005-0000-0000-0000C9240000}"/>
    <cellStyle name="Hiperłącze 10" xfId="41255" hidden="1" xr:uid="{00000000-0005-0000-0000-0000D3210000}"/>
    <cellStyle name="Hiperłącze 10" xfId="42527" hidden="1" xr:uid="{00000000-0005-0000-0000-000077220000}"/>
    <cellStyle name="Hiperłącze 10" xfId="13028" hidden="1" xr:uid="{00000000-0005-0000-0000-000005150000}"/>
    <cellStyle name="Hiperłącze 10" xfId="35248" hidden="1" xr:uid="{00000000-0005-0000-0000-00000F1F0000}"/>
    <cellStyle name="Hiperłącze 10" xfId="44628" hidden="1" xr:uid="{00000000-0005-0000-0000-000067230000}"/>
    <cellStyle name="Hiperłącze 10" xfId="44205" hidden="1" xr:uid="{00000000-0005-0000-0000-00001F230000}"/>
    <cellStyle name="Hiperłącze 10" xfId="22067" hidden="1" xr:uid="{00000000-0005-0000-0000-000022190000}"/>
    <cellStyle name="Hiperłącze 10" xfId="23738" hidden="1" xr:uid="{00000000-0005-0000-0000-0000151A0000}"/>
    <cellStyle name="Hiperłącze 10" xfId="24427" hidden="1" xr:uid="{00000000-0005-0000-0000-00003B1A0000}"/>
    <cellStyle name="Hiperłącze 10" xfId="12778" hidden="1" xr:uid="{00000000-0005-0000-0000-0000D0140000}"/>
    <cellStyle name="Hiperłącze 10" xfId="35790" hidden="1" xr:uid="{00000000-0005-0000-0000-00005F1F0000}"/>
    <cellStyle name="Hiperłącze 10" xfId="45356" hidden="1" xr:uid="{00000000-0005-0000-0000-0000D7230000}"/>
    <cellStyle name="Hiperłącze 10" xfId="32018" hidden="1" xr:uid="{00000000-0005-0000-0000-0000EA1D0000}"/>
    <cellStyle name="Hiperłącze 10" xfId="38755" hidden="1" xr:uid="{00000000-0005-0000-0000-00004E210000}"/>
    <cellStyle name="Hiperłącze 10" xfId="27503" hidden="1" xr:uid="{00000000-0005-0000-0000-0000D91B0000}"/>
    <cellStyle name="Hiperłącze 10" xfId="37030" hidden="1" xr:uid="{00000000-0005-0000-0000-0000E61F0000}"/>
    <cellStyle name="Hiperłącze 10" xfId="28389" hidden="1" xr:uid="{00000000-0005-0000-0000-0000751C0000}"/>
    <cellStyle name="Hiperłącze 10" xfId="29710" hidden="1" xr:uid="{00000000-0005-0000-0000-00002A1D0000}"/>
    <cellStyle name="Hiperłącze 10" xfId="14168" hidden="1" xr:uid="{00000000-0005-0000-0000-00007A150000}"/>
    <cellStyle name="Hiperłącze 10" xfId="30644" hidden="1" xr:uid="{00000000-0005-0000-0000-0000F01C0000}"/>
    <cellStyle name="Hiperłącze 10" xfId="23537" hidden="1" xr:uid="{00000000-0005-0000-0000-0000E9190000}"/>
    <cellStyle name="Hiperłącze 10" xfId="19858" hidden="1" xr:uid="{00000000-0005-0000-0000-00002A180000}"/>
    <cellStyle name="Hiperłącze 10" xfId="15343" hidden="1" xr:uid="{00000000-0005-0000-0000-000019160000}"/>
    <cellStyle name="Hiperłącze 10" xfId="32468" hidden="1" xr:uid="{00000000-0005-0000-0000-0000CC1D0000}"/>
    <cellStyle name="Hiperłącze 10" xfId="35814" hidden="1" xr:uid="{00000000-0005-0000-0000-0000671F0000}"/>
    <cellStyle name="Hiperłącze 10" xfId="36790" hidden="1" xr:uid="{00000000-0005-0000-0000-0000CE1F0000}"/>
    <cellStyle name="Hiperłącze 10" xfId="18573" hidden="1" xr:uid="{00000000-0005-0000-0000-00007C170000}"/>
    <cellStyle name="Hiperłącze 10" xfId="18878" hidden="1" xr:uid="{00000000-0005-0000-0000-000097170000}"/>
    <cellStyle name="Hiperłącze 10" xfId="38231" hidden="1" xr:uid="{00000000-0005-0000-0000-0000B1200000}"/>
    <cellStyle name="Hiperłącze 10" xfId="42653" hidden="1" xr:uid="{00000000-0005-0000-0000-000088220000}"/>
    <cellStyle name="Hiperłącze 10" xfId="17907" hidden="1" xr:uid="{00000000-0005-0000-0000-000038170000}"/>
    <cellStyle name="Hiperłącze 10" xfId="11422" hidden="1" xr:uid="{00000000-0005-0000-0000-000077140000}"/>
    <cellStyle name="Hiperłącze 10" xfId="34360" hidden="1" xr:uid="{00000000-0005-0000-0000-00002D200000}"/>
    <cellStyle name="Hiperłącze 10" xfId="33263" hidden="1" xr:uid="{00000000-0005-0000-0000-0000441E0000}"/>
    <cellStyle name="Hiperłącze 10" xfId="21125" hidden="1" xr:uid="{00000000-0005-0000-0000-00009F180000}"/>
    <cellStyle name="Hiperłącze 10" xfId="14420" hidden="1" xr:uid="{00000000-0005-0000-0000-000095150000}"/>
    <cellStyle name="Hiperłącze 10" xfId="36710" hidden="1" xr:uid="{00000000-0005-0000-0000-0000C61F0000}"/>
    <cellStyle name="Hiperłącze 10" xfId="38040" hidden="1" xr:uid="{00000000-0005-0000-0000-000070200000}"/>
    <cellStyle name="Hiperłącze 10" xfId="14838" hidden="1" xr:uid="{00000000-0005-0000-0000-000052160000}"/>
    <cellStyle name="Hiperłącze 10" xfId="32710" hidden="1" xr:uid="{00000000-0005-0000-0000-00002B1E0000}"/>
    <cellStyle name="Hiperłącze 10" xfId="43501" hidden="1" xr:uid="{00000000-0005-0000-0000-0000AC230000}"/>
    <cellStyle name="Hiperłącze 10" xfId="11485" hidden="1" xr:uid="{00000000-0005-0000-0000-0000E4140000}"/>
    <cellStyle name="Hiperłącze 10" xfId="43193" hidden="1" xr:uid="{00000000-0005-0000-0000-000044240000}"/>
    <cellStyle name="Hiperłącze 10" xfId="11527" hidden="1" xr:uid="{00000000-0005-0000-0000-0000D4150000}"/>
    <cellStyle name="Hiperłącze 10" xfId="27972" hidden="1" xr:uid="{00000000-0005-0000-0000-0000C11B0000}"/>
    <cellStyle name="Hiperłącze 10" xfId="17160" hidden="1" xr:uid="{00000000-0005-0000-0000-0000CB160000}"/>
    <cellStyle name="Hiperłącze 10" xfId="29180" hidden="1" xr:uid="{00000000-0005-0000-0000-0000911C0000}"/>
    <cellStyle name="Hiperłącze 10" xfId="36285" hidden="1" xr:uid="{00000000-0005-0000-0000-0000BA1F0000}"/>
    <cellStyle name="Hiperłącze 10" xfId="31795" hidden="1" xr:uid="{00000000-0005-0000-0000-0000A31D0000}"/>
    <cellStyle name="Hiperłącze 10" xfId="31917" hidden="1" xr:uid="{00000000-0005-0000-0000-0000001E0000}"/>
    <cellStyle name="Hiperłącze 10" xfId="10427" hidden="1" xr:uid="{00000000-0005-0000-0000-000062140000}"/>
    <cellStyle name="Hiperłącze 10" xfId="12005" hidden="1" xr:uid="{00000000-0005-0000-0000-00007C140000}"/>
    <cellStyle name="Hiperłącze 10" xfId="20595" hidden="1" xr:uid="{00000000-0005-0000-0000-00006D190000}"/>
    <cellStyle name="Hiperłącze 10" xfId="40570" hidden="1" xr:uid="{00000000-0005-0000-0000-000092210000}"/>
    <cellStyle name="Hiperłącze 10" xfId="46073" hidden="1" xr:uid="{00000000-0005-0000-0000-000002240000}"/>
    <cellStyle name="Hiperłącze 10" xfId="31536" hidden="1" xr:uid="{00000000-0005-0000-0000-0000751D0000}"/>
    <cellStyle name="Hiperłącze 10" xfId="32667" hidden="1" xr:uid="{00000000-0005-0000-0000-00002A1E0000}"/>
    <cellStyle name="Hiperłącze 10" xfId="33711" hidden="1" xr:uid="{00000000-0005-0000-0000-0000A61E0000}"/>
    <cellStyle name="Hiperłącze 10" xfId="25872" hidden="1" xr:uid="{00000000-0005-0000-0000-0000CE1A0000}"/>
    <cellStyle name="Hiperłącze 10" xfId="34280" hidden="1" xr:uid="{00000000-0005-0000-0000-0000351F0000}"/>
    <cellStyle name="Hiperłącze 10" xfId="30732" hidden="1" xr:uid="{00000000-0005-0000-0000-0000FB1C0000}"/>
    <cellStyle name="Hiperłącze 10" xfId="47201" hidden="1" xr:uid="{00000000-0005-0000-0000-0000C7240000}"/>
    <cellStyle name="Hiperłącze 10" xfId="14171" hidden="1" xr:uid="{00000000-0005-0000-0000-00007E150000}"/>
    <cellStyle name="Hiperłącze 10" xfId="17176" hidden="1" xr:uid="{00000000-0005-0000-0000-0000D0160000}"/>
    <cellStyle name="Hiperłącze 10" xfId="19963" hidden="1" xr:uid="{00000000-0005-0000-0000-000032180000}"/>
    <cellStyle name="Hiperłącze 10" xfId="20852" hidden="1" xr:uid="{00000000-0005-0000-0000-0000F2190000}"/>
    <cellStyle name="Hiperłącze 10" xfId="14007" hidden="1" xr:uid="{00000000-0005-0000-0000-00009B150000}"/>
    <cellStyle name="Hiperłącze 10" xfId="44301" hidden="1" xr:uid="{00000000-0005-0000-0000-00002B230000}"/>
    <cellStyle name="Hiperłącze 10" xfId="31545" hidden="1" xr:uid="{00000000-0005-0000-0000-00007A1D0000}"/>
    <cellStyle name="Hiperłącze 10" xfId="33829" hidden="1" xr:uid="{00000000-0005-0000-0000-0000AF1E0000}"/>
    <cellStyle name="Hiperłącze 10" xfId="26202" hidden="1" xr:uid="{00000000-0005-0000-0000-0000EF1A0000}"/>
    <cellStyle name="Hiperłącze 10" xfId="46947" hidden="1" xr:uid="{00000000-0005-0000-0000-00009E240000}"/>
    <cellStyle name="Hiperłącze 10" xfId="27029" hidden="1" xr:uid="{00000000-0005-0000-0000-0000691B0000}"/>
    <cellStyle name="Hiperłącze 10" xfId="22147" hidden="1" xr:uid="{00000000-0005-0000-0000-00002B190000}"/>
    <cellStyle name="Hiperłącze 10" xfId="21173" hidden="1" xr:uid="{00000000-0005-0000-0000-0000AA180000}"/>
    <cellStyle name="Hiperłącze 10" xfId="25641" hidden="1" xr:uid="{00000000-0005-0000-0000-0000B31A0000}"/>
    <cellStyle name="Hiperłącze 10" xfId="19883" hidden="1" xr:uid="{00000000-0005-0000-0000-00002D180000}"/>
    <cellStyle name="Hiperłącze 10" xfId="24462" hidden="1" xr:uid="{00000000-0005-0000-0000-00003F1A0000}"/>
    <cellStyle name="Hiperłącze 10" xfId="21439" hidden="1" xr:uid="{00000000-0005-0000-0000-0000C6180000}"/>
    <cellStyle name="Hiperłącze 10" xfId="20224" hidden="1" xr:uid="{00000000-0005-0000-0000-000079180000}"/>
    <cellStyle name="Hiperłącze 10" xfId="36210" hidden="1" xr:uid="{00000000-0005-0000-0000-0000A71F0000}"/>
    <cellStyle name="Hiperłącze 10" xfId="21962" hidden="1" xr:uid="{00000000-0005-0000-0000-00001A190000}"/>
    <cellStyle name="Hiperłącze 10" xfId="11971" hidden="1" xr:uid="{00000000-0005-0000-0000-00004A150000}"/>
    <cellStyle name="Hiperłącze 10" xfId="15902" hidden="1" xr:uid="{00000000-0005-0000-0000-000082160000}"/>
    <cellStyle name="Hiperłącze 10" xfId="32209" hidden="1" xr:uid="{00000000-0005-0000-0000-0000B31D0000}"/>
    <cellStyle name="Hiperłącze 10" xfId="30395" hidden="1" xr:uid="{00000000-0005-0000-0000-0000DE1C0000}"/>
    <cellStyle name="Hiperłącze 10" xfId="20305" hidden="1" xr:uid="{00000000-0005-0000-0000-000080180000}"/>
    <cellStyle name="Hiperłącze 10" xfId="35033" hidden="1" xr:uid="{00000000-0005-0000-0000-0000F91E0000}"/>
    <cellStyle name="Hiperłącze 10" xfId="46314" hidden="1" xr:uid="{00000000-0005-0000-0000-00005F240000}"/>
    <cellStyle name="Hiperłącze 10" xfId="17638" hidden="1" xr:uid="{00000000-0005-0000-0000-00001D170000}"/>
    <cellStyle name="Hiperłącze 10" xfId="19228" hidden="1" xr:uid="{00000000-0005-0000-0000-000009180000}"/>
    <cellStyle name="Hiperłącze 10" xfId="26865" hidden="1" xr:uid="{00000000-0005-0000-0000-0000531B0000}"/>
    <cellStyle name="Hiperłącze 10" xfId="14194" hidden="1" xr:uid="{00000000-0005-0000-0000-000081150000}"/>
    <cellStyle name="Hiperłącze 10" xfId="44932" hidden="1" xr:uid="{00000000-0005-0000-0000-00008B230000}"/>
    <cellStyle name="Hiperłącze 10" xfId="20236" hidden="1" xr:uid="{00000000-0005-0000-0000-00007E180000}"/>
    <cellStyle name="Hiperłącze 10" xfId="21080" hidden="1" xr:uid="{00000000-0005-0000-0000-0000A2180000}"/>
    <cellStyle name="Hiperłącze 10" xfId="16270" hidden="1" xr:uid="{00000000-0005-0000-0000-0000EA170000}"/>
    <cellStyle name="Hiperłącze 10" xfId="45683" hidden="1" xr:uid="{00000000-0005-0000-0000-000024240000}"/>
    <cellStyle name="Hiperłącze 10" xfId="20555" hidden="1" xr:uid="{00000000-0005-0000-0000-000006190000}"/>
    <cellStyle name="Hiperłącze 10" xfId="28009" hidden="1" xr:uid="{00000000-0005-0000-0000-0000C91B0000}"/>
    <cellStyle name="Hiperłącze 10" xfId="18353" hidden="1" xr:uid="{00000000-0005-0000-0000-0000CF170000}"/>
    <cellStyle name="Hiperłącze 10" xfId="27876" hidden="1" xr:uid="{00000000-0005-0000-0000-0000BA1B0000}"/>
    <cellStyle name="Hiperłącze 10" xfId="23888" hidden="1" xr:uid="{00000000-0005-0000-0000-0000721A0000}"/>
    <cellStyle name="Hiperłącze 10" xfId="30068" hidden="1" xr:uid="{00000000-0005-0000-0000-00008A1D0000}"/>
    <cellStyle name="Hiperłącze 10" xfId="46999" hidden="1" xr:uid="{00000000-0005-0000-0000-00008A240000}"/>
    <cellStyle name="Hiperłącze 10" xfId="29635" hidden="1" xr:uid="{00000000-0005-0000-0000-00000C1E0000}"/>
    <cellStyle name="Hiperłącze 10" xfId="25550" hidden="1" xr:uid="{00000000-0005-0000-0000-0000821B0000}"/>
    <cellStyle name="Hiperłącze 10" xfId="34461" hidden="1" xr:uid="{00000000-0005-0000-0000-00008D1F0000}"/>
    <cellStyle name="Hiperłącze 10" xfId="34455" hidden="1" xr:uid="{00000000-0005-0000-0000-00008C1F0000}"/>
    <cellStyle name="Hiperłącze 10" xfId="26536" hidden="1" xr:uid="{00000000-0005-0000-0000-0000271B0000}"/>
    <cellStyle name="Hiperłącze 10" xfId="43814" hidden="1" xr:uid="{00000000-0005-0000-0000-000001230000}"/>
    <cellStyle name="Hiperłącze 10" xfId="42644" hidden="1" xr:uid="{00000000-0005-0000-0000-000084220000}"/>
    <cellStyle name="Hiperłącze 10" xfId="42367" hidden="1" xr:uid="{00000000-0005-0000-0000-000071220000}"/>
    <cellStyle name="Hiperłącze 10" xfId="26482" hidden="1" xr:uid="{00000000-0005-0000-0000-0000261B0000}"/>
    <cellStyle name="Hiperłącze 10" xfId="30562" hidden="1" xr:uid="{00000000-0005-0000-0000-0000EB1C0000}"/>
    <cellStyle name="Hiperłącze 10" xfId="31159" hidden="1" xr:uid="{00000000-0005-0000-0000-0000471D0000}"/>
    <cellStyle name="Hiperłącze 10" xfId="24061" hidden="1" xr:uid="{00000000-0005-0000-0000-0000511A0000}"/>
    <cellStyle name="Hiperłącze 10" xfId="27209" hidden="1" xr:uid="{00000000-0005-0000-0000-0000911B0000}"/>
    <cellStyle name="Hiperłącze 10" xfId="17035" hidden="1" xr:uid="{00000000-0005-0000-0000-0000C6160000}"/>
    <cellStyle name="Hiperłącze 10" xfId="38061" hidden="1" xr:uid="{00000000-0005-0000-0000-000076200000}"/>
    <cellStyle name="Hiperłącze 10" xfId="39574" hidden="1" xr:uid="{00000000-0005-0000-0000-000007210000}"/>
    <cellStyle name="Hiperłącze 10" xfId="25098" hidden="1" xr:uid="{00000000-0005-0000-0000-0000081C0000}"/>
    <cellStyle name="Hiperłącze 10" xfId="37794" hidden="1" xr:uid="{00000000-0005-0000-0000-000057200000}"/>
    <cellStyle name="Hiperłącze 10" xfId="35271" hidden="1" xr:uid="{00000000-0005-0000-0000-0000101F0000}"/>
    <cellStyle name="Hiperłącze 10" xfId="29003" hidden="1" xr:uid="{00000000-0005-0000-0000-0000511C0000}"/>
    <cellStyle name="Hiperłącze 10" xfId="13901" hidden="1" xr:uid="{00000000-0005-0000-0000-0000B1150000}"/>
    <cellStyle name="Hiperłącze 10" xfId="42120" hidden="1" xr:uid="{00000000-0005-0000-0000-000090220000}"/>
    <cellStyle name="Hiperłącze 10" xfId="44408" hidden="1" xr:uid="{00000000-0005-0000-0000-000037230000}"/>
    <cellStyle name="Hiperłącze 10" xfId="26593" hidden="1" xr:uid="{00000000-0005-0000-0000-0000361B0000}"/>
    <cellStyle name="Hiperłącze 10" xfId="28756" hidden="1" xr:uid="{00000000-0005-0000-0000-0000381C0000}"/>
    <cellStyle name="Hiperłącze 10" xfId="38894" hidden="1" xr:uid="{00000000-0005-0000-0000-000039220000}"/>
    <cellStyle name="Hiperłącze 10" xfId="26243" hidden="1" xr:uid="{00000000-0005-0000-0000-0000F41A0000}"/>
    <cellStyle name="Hiperłącze 10" xfId="13798" hidden="1" xr:uid="{00000000-0005-0000-0000-0000C5150000}"/>
    <cellStyle name="Hiperłącze 10" xfId="17203" hidden="1" xr:uid="{00000000-0005-0000-0000-0000D5160000}"/>
    <cellStyle name="Hiperłącze 10" xfId="17629" hidden="1" xr:uid="{00000000-0005-0000-0000-00001C170000}"/>
    <cellStyle name="Hiperłącze 10" xfId="11476" hidden="1" xr:uid="{00000000-0005-0000-0000-0000F2140000}"/>
    <cellStyle name="Hiperłącze 10" xfId="16069" hidden="1" xr:uid="{00000000-0005-0000-0000-00005D170000}"/>
    <cellStyle name="Hiperłącze 10" xfId="15956" hidden="1" xr:uid="{00000000-0005-0000-0000-000083160000}"/>
    <cellStyle name="Hiperłącze 10" xfId="32008" hidden="1" xr:uid="{00000000-0005-0000-0000-0000ED1D0000}"/>
    <cellStyle name="Hiperłącze 10" xfId="40725" hidden="1" xr:uid="{00000000-0005-0000-0000-0000BB210000}"/>
    <cellStyle name="Hiperłącze 10" xfId="46533" hidden="1" xr:uid="{00000000-0005-0000-0000-0000BC240000}"/>
    <cellStyle name="Hiperłącze 10" xfId="23780" hidden="1" xr:uid="{00000000-0005-0000-0000-0000131A0000}"/>
    <cellStyle name="Hiperłącze 10" xfId="39501" hidden="1" xr:uid="{00000000-0005-0000-0000-0000FF200000}"/>
    <cellStyle name="Hiperłącze 10" xfId="24047" hidden="1" xr:uid="{00000000-0005-0000-0000-0000551A0000}"/>
    <cellStyle name="Hiperłącze 10" xfId="38667" hidden="1" xr:uid="{00000000-0005-0000-0000-000038220000}"/>
    <cellStyle name="Hiperłącze 10" xfId="11916" hidden="1" xr:uid="{00000000-0005-0000-0000-00004B150000}"/>
    <cellStyle name="Hiperłącze 10" xfId="36020" hidden="1" xr:uid="{00000000-0005-0000-0000-00007F1F0000}"/>
    <cellStyle name="Hiperłącze 10" xfId="39930" hidden="1" xr:uid="{00000000-0005-0000-0000-000031210000}"/>
    <cellStyle name="Hiperłącze 10" xfId="26874" hidden="1" xr:uid="{00000000-0005-0000-0000-0000541B0000}"/>
    <cellStyle name="Hiperłącze 10" xfId="39075" hidden="1" xr:uid="{00000000-0005-0000-0000-00003F220000}"/>
    <cellStyle name="Hiperłącze 10" xfId="21464" hidden="1" xr:uid="{00000000-0005-0000-0000-0000C9180000}"/>
    <cellStyle name="Hiperłącze 10" xfId="33427" hidden="1" xr:uid="{00000000-0005-0000-0000-0000561E0000}"/>
    <cellStyle name="Hiperłącze 10" xfId="28131" hidden="1" xr:uid="{00000000-0005-0000-0000-0000151C0000}"/>
    <cellStyle name="Hiperłącze 10" xfId="34470" hidden="1" xr:uid="{00000000-0005-0000-0000-0000921F0000}"/>
    <cellStyle name="Hiperłącze 10" xfId="32964" hidden="1" xr:uid="{00000000-0005-0000-0000-00008C1E0000}"/>
    <cellStyle name="Hiperłącze 10" xfId="14704" hidden="1" xr:uid="{00000000-0005-0000-0000-0000F9150000}"/>
    <cellStyle name="Hiperłącze 10" xfId="24164" hidden="1" xr:uid="{00000000-0005-0000-0000-0000211A0000}"/>
    <cellStyle name="Hiperłącze 10" xfId="12249" hidden="1" xr:uid="{00000000-0005-0000-0000-000093140000}"/>
    <cellStyle name="Hiperłącze 10" xfId="33844" hidden="1" xr:uid="{00000000-0005-0000-0000-0000AC1E0000}"/>
    <cellStyle name="Hiperłącze 10" xfId="22398" hidden="1" xr:uid="{00000000-0005-0000-0000-00004D190000}"/>
    <cellStyle name="Hiperłącze 10" xfId="17964" hidden="1" xr:uid="{00000000-0005-0000-0000-000045170000}"/>
    <cellStyle name="Hiperłącze 10" xfId="18923" hidden="1" xr:uid="{00000000-0005-0000-0000-0000A1170000}"/>
    <cellStyle name="Hiperłącze 10" xfId="15914" hidden="1" xr:uid="{00000000-0005-0000-0000-000085160000}"/>
    <cellStyle name="Hiperłącze 10" xfId="36870" hidden="1" xr:uid="{00000000-0005-0000-0000-0000EE1F0000}"/>
    <cellStyle name="Hiperłącze 10" xfId="37802" hidden="1" xr:uid="{00000000-0005-0000-0000-000058200000}"/>
    <cellStyle name="Hiperłącze 10" xfId="20179" hidden="1" xr:uid="{00000000-0005-0000-0000-00006F180000}"/>
    <cellStyle name="Hiperłącze 10" xfId="15038" hidden="1" xr:uid="{00000000-0005-0000-0000-00002B160000}"/>
    <cellStyle name="Hiperłącze 10" xfId="44176" hidden="1" xr:uid="{00000000-0005-0000-0000-000026230000}"/>
    <cellStyle name="Hiperłącze 10" xfId="39608" hidden="1" xr:uid="{00000000-0005-0000-0000-00000B210000}"/>
    <cellStyle name="Hiperłącze 10" xfId="12052" hidden="1" xr:uid="{00000000-0005-0000-0000-000085140000}"/>
    <cellStyle name="Hiperłącze 10" xfId="41089" hidden="1" xr:uid="{00000000-0005-0000-0000-000000220000}"/>
    <cellStyle name="Hiperłącze 10" xfId="19120" hidden="1" xr:uid="{00000000-0005-0000-0000-0000FD170000}"/>
    <cellStyle name="Hiperłącze 10" xfId="21088" hidden="1" xr:uid="{00000000-0005-0000-0000-0000A1180000}"/>
    <cellStyle name="Hiperłącze 10" xfId="17532" hidden="1" xr:uid="{00000000-0005-0000-0000-000011170000}"/>
    <cellStyle name="Hiperłącze 10" xfId="24409" hidden="1" xr:uid="{00000000-0005-0000-0000-00003D1A0000}"/>
    <cellStyle name="Hiperłącze 10" xfId="14060" hidden="1" xr:uid="{00000000-0005-0000-0000-00006D150000}"/>
    <cellStyle name="Hiperłącze 10" xfId="30134" hidden="1" xr:uid="{00000000-0005-0000-0000-0000C11C0000}"/>
    <cellStyle name="Hiperłącze 10" xfId="26225" hidden="1" xr:uid="{00000000-0005-0000-0000-0000F01A0000}"/>
    <cellStyle name="Hiperłącze 10" xfId="36660" hidden="1" xr:uid="{00000000-0005-0000-0000-0000BB1F0000}"/>
    <cellStyle name="Hiperłącze 10" xfId="27055" hidden="1" xr:uid="{00000000-0005-0000-0000-0000631B0000}"/>
    <cellStyle name="Hiperłącze 10" xfId="36843" hidden="1" xr:uid="{00000000-0005-0000-0000-0000CC1F0000}"/>
    <cellStyle name="Hiperłącze 10" xfId="42810" hidden="1" xr:uid="{00000000-0005-0000-0000-0000C7220000}"/>
    <cellStyle name="Hiperłącze 10" xfId="41488" hidden="1" xr:uid="{00000000-0005-0000-0000-0000EB210000}"/>
    <cellStyle name="Hiperłącze 10" xfId="15049" hidden="1" xr:uid="{00000000-0005-0000-0000-000044160000}"/>
    <cellStyle name="Hiperłącze 10" xfId="26581" hidden="1" xr:uid="{00000000-0005-0000-0000-0000311B0000}"/>
    <cellStyle name="Hiperłącze 10" xfId="12691" hidden="1" xr:uid="{00000000-0005-0000-0000-0000CA140000}"/>
    <cellStyle name="Hiperłącze 10" xfId="13178" hidden="1" xr:uid="{00000000-0005-0000-0000-000010150000}"/>
    <cellStyle name="Hiperłącze 10" xfId="26283" hidden="1" xr:uid="{00000000-0005-0000-0000-0000FE1A0000}"/>
    <cellStyle name="Hiperłącze 10" xfId="37027" hidden="1" xr:uid="{00000000-0005-0000-0000-0000E21F0000}"/>
    <cellStyle name="Hiperłącze 10" xfId="38844" hidden="1" xr:uid="{00000000-0005-0000-0000-00003B220000}"/>
    <cellStyle name="Hiperłącze 10" xfId="41202" hidden="1" xr:uid="{00000000-0005-0000-0000-0000CD210000}"/>
    <cellStyle name="Hiperłącze 10" xfId="21893" hidden="1" xr:uid="{00000000-0005-0000-0000-0000F7180000}"/>
    <cellStyle name="Hiperłącze 10" xfId="29058" hidden="1" xr:uid="{00000000-0005-0000-0000-0000571C0000}"/>
    <cellStyle name="Hiperłącze 10" xfId="16226" hidden="1" xr:uid="{00000000-0005-0000-0000-0000EB170000}"/>
    <cellStyle name="Hiperłącze 10" xfId="14429" hidden="1" xr:uid="{00000000-0005-0000-0000-00009A150000}"/>
    <cellStyle name="Hiperłącze 10" xfId="37307" hidden="1" xr:uid="{00000000-0005-0000-0000-000045200000}"/>
    <cellStyle name="Hiperłącze 10" xfId="33970" hidden="1" xr:uid="{00000000-0005-0000-0000-0000BF1E0000}"/>
    <cellStyle name="Hiperłącze 10" xfId="18006" hidden="1" xr:uid="{00000000-0005-0000-0000-000043170000}"/>
    <cellStyle name="Hiperłącze 10" xfId="24353" hidden="1" xr:uid="{00000000-0005-0000-0000-0000331A0000}"/>
    <cellStyle name="Hiperłącze 10" xfId="21739" hidden="1" xr:uid="{00000000-0005-0000-0000-0000E6180000}"/>
    <cellStyle name="Hiperłącze 10" xfId="11976" hidden="1" xr:uid="{00000000-0005-0000-0000-000052150000}"/>
    <cellStyle name="Hiperłącze 10" xfId="10252" hidden="1" xr:uid="{00000000-0005-0000-0000-00004E140000}"/>
    <cellStyle name="Hiperłącze 10" xfId="31388" hidden="1" xr:uid="{00000000-0005-0000-0000-0000631D0000}"/>
    <cellStyle name="Hiperłącze 10" xfId="33005" hidden="1" xr:uid="{00000000-0005-0000-0000-00008E1E0000}"/>
    <cellStyle name="Hiperłącze 10" xfId="21448" hidden="1" xr:uid="{00000000-0005-0000-0000-0000C5180000}"/>
    <cellStyle name="Hiperłącze 10" xfId="10484" hidden="1" xr:uid="{00000000-0005-0000-0000-000060140000}"/>
    <cellStyle name="Hiperłącze 10" xfId="37905" hidden="1" xr:uid="{00000000-0005-0000-0000-00008C200000}"/>
    <cellStyle name="Hiperłącze 10" xfId="38662" hidden="1" xr:uid="{00000000-0005-0000-0000-000042220000}"/>
    <cellStyle name="Hiperłącze 10" xfId="32165" hidden="1" xr:uid="{00000000-0005-0000-0000-0000AE1D0000}"/>
    <cellStyle name="Hiperłącze 10" xfId="14372" hidden="1" xr:uid="{00000000-0005-0000-0000-00008C150000}"/>
    <cellStyle name="Hiperłącze 10" xfId="29601" hidden="1" xr:uid="{00000000-0005-0000-0000-0000261D0000}"/>
    <cellStyle name="Hiperłącze 10" xfId="31219" hidden="1" xr:uid="{00000000-0005-0000-0000-00004E1D0000}"/>
    <cellStyle name="Hiperłącze 10" xfId="28842" hidden="1" xr:uid="{00000000-0005-0000-0000-00008A1C0000}"/>
    <cellStyle name="Hiperłącze 10" xfId="37395" hidden="1" xr:uid="{00000000-0005-0000-0000-000087200000}"/>
    <cellStyle name="Hiperłącze 10" xfId="29477" hidden="1" xr:uid="{00000000-0005-0000-0000-0000B61C0000}"/>
    <cellStyle name="Hiperłącze 10" xfId="15202" hidden="1" xr:uid="{00000000-0005-0000-0000-00000E160000}"/>
    <cellStyle name="Hiperłącze 10" xfId="17816" hidden="1" xr:uid="{00000000-0005-0000-0000-000033170000}"/>
    <cellStyle name="Hiperłącze 10" xfId="20042" hidden="1" xr:uid="{00000000-0005-0000-0000-000069180000}"/>
    <cellStyle name="Hiperłącze 10" xfId="38909" hidden="1" xr:uid="{00000000-0005-0000-0000-000037220000}"/>
    <cellStyle name="Hiperłącze 10" xfId="42397" hidden="1" xr:uid="{00000000-0005-0000-0000-00006C220000}"/>
    <cellStyle name="Hiperłącze 10" xfId="39441" hidden="1" xr:uid="{00000000-0005-0000-0000-0000FE200000}"/>
    <cellStyle name="Hiperłącze 10" xfId="31696" hidden="1" xr:uid="{00000000-0005-0000-0000-0000981D0000}"/>
    <cellStyle name="Hiperłącze 10" xfId="32800" hidden="1" xr:uid="{00000000-0005-0000-0000-0000391E0000}"/>
    <cellStyle name="Hiperłącze 10" xfId="21802" hidden="1" xr:uid="{00000000-0005-0000-0000-0000E8180000}"/>
    <cellStyle name="Hiperłącze 10" xfId="34196" hidden="1" xr:uid="{00000000-0005-0000-0000-0000991F0000}"/>
    <cellStyle name="Hiperłącze 10" xfId="44682" hidden="1" xr:uid="{00000000-0005-0000-0000-000072230000}"/>
    <cellStyle name="Hiperłącze 10" xfId="32934" hidden="1" xr:uid="{00000000-0005-0000-0000-0000921E0000}"/>
    <cellStyle name="Hiperłącze 10" xfId="28604" hidden="1" xr:uid="{00000000-0005-0000-0000-00005C1C0000}"/>
    <cellStyle name="Hiperłącze 10" xfId="20060" hidden="1" xr:uid="{00000000-0005-0000-0000-000067180000}"/>
    <cellStyle name="Hiperłącze 10" xfId="34943" hidden="1" xr:uid="{00000000-0005-0000-0000-0000EB1E0000}"/>
    <cellStyle name="Hiperłącze 10" xfId="37349" hidden="1" xr:uid="{00000000-0005-0000-0000-000043200000}"/>
    <cellStyle name="Hiperłącze 10" xfId="13508" hidden="1" xr:uid="{00000000-0005-0000-0000-000053150000}"/>
    <cellStyle name="Hiperłącze 10" xfId="20233" hidden="1" xr:uid="{00000000-0005-0000-0000-00007A180000}"/>
    <cellStyle name="Hiperłącze 10" xfId="34232" hidden="1" xr:uid="{00000000-0005-0000-0000-00003E1F0000}"/>
    <cellStyle name="Hiperłącze 10" xfId="28169" hidden="1" xr:uid="{00000000-0005-0000-0000-00001D1C0000}"/>
    <cellStyle name="Hiperłącze 10" xfId="29892" hidden="1" xr:uid="{00000000-0005-0000-0000-0000111E0000}"/>
    <cellStyle name="Hiperłącze 10" xfId="34421" hidden="1" xr:uid="{00000000-0005-0000-0000-000022200000}"/>
    <cellStyle name="Hiperłącze 10" xfId="16075" hidden="1" xr:uid="{00000000-0005-0000-0000-0000E6170000}"/>
    <cellStyle name="Hiperłącze 10" xfId="20542" hidden="1" xr:uid="{00000000-0005-0000-0000-000000190000}"/>
    <cellStyle name="Hiperłącze 10" xfId="22469" hidden="1" xr:uid="{00000000-0005-0000-0000-000051190000}"/>
    <cellStyle name="Hiperłącze 10" xfId="41160" hidden="1" xr:uid="{00000000-0005-0000-0000-000014220000}"/>
    <cellStyle name="Hiperłącze 10" xfId="27733" hidden="1" xr:uid="{00000000-0005-0000-0000-0000A91B0000}"/>
    <cellStyle name="Hiperłącze 10" xfId="26005" hidden="1" xr:uid="{00000000-0005-0000-0000-0000D71A0000}"/>
    <cellStyle name="Hiperłącze 10" xfId="33473" hidden="1" xr:uid="{00000000-0005-0000-0000-00005B1E0000}"/>
    <cellStyle name="Hiperłącze 10" xfId="38355" hidden="1" xr:uid="{00000000-0005-0000-0000-0000C1200000}"/>
    <cellStyle name="Hiperłącze 10" xfId="45595" hidden="1" xr:uid="{00000000-0005-0000-0000-000019240000}"/>
    <cellStyle name="Hiperłącze 10" xfId="20323" hidden="1" xr:uid="{00000000-0005-0000-0000-000084180000}"/>
    <cellStyle name="Hiperłącze 10" xfId="40651" hidden="1" xr:uid="{00000000-0005-0000-0000-0000B3210000}"/>
    <cellStyle name="Hiperłącze 10" xfId="25234" hidden="1" xr:uid="{00000000-0005-0000-0000-0000151B0000}"/>
    <cellStyle name="Hiperłącze 10" xfId="36853" hidden="1" xr:uid="{00000000-0005-0000-0000-000008200000}"/>
    <cellStyle name="Hiperłącze 10" xfId="22741" hidden="1" xr:uid="{00000000-0005-0000-0000-000087190000}"/>
    <cellStyle name="Hiperłącze 10" xfId="13836" hidden="1" xr:uid="{00000000-0005-0000-0000-0000BC150000}"/>
    <cellStyle name="Hiperłącze 10" xfId="16052" hidden="1" xr:uid="{00000000-0005-0000-0000-0000E4170000}"/>
    <cellStyle name="Hiperłącze 10" xfId="30775" hidden="1" xr:uid="{00000000-0005-0000-0000-0000051D0000}"/>
    <cellStyle name="Hiperłącze 10" xfId="43780" hidden="1" xr:uid="{00000000-0005-0000-0000-0000F9220000}"/>
    <cellStyle name="Hiperłącze 10" xfId="45283" hidden="1" xr:uid="{00000000-0005-0000-0000-0000CF230000}"/>
    <cellStyle name="Hiperłącze 10" xfId="13170" hidden="1" xr:uid="{00000000-0005-0000-0000-00000F150000}"/>
    <cellStyle name="Hiperłącze 10" xfId="46076" hidden="1" xr:uid="{00000000-0005-0000-0000-000006240000}"/>
    <cellStyle name="Hiperłącze 10" xfId="21165" hidden="1" xr:uid="{00000000-0005-0000-0000-0000A9180000}"/>
    <cellStyle name="Hiperłącze 10" xfId="36219" hidden="1" xr:uid="{00000000-0005-0000-0000-0000A81F0000}"/>
    <cellStyle name="Hiperłącze 10" xfId="16501" hidden="1" xr:uid="{00000000-0005-0000-0000-000062170000}"/>
    <cellStyle name="Hiperłącze 10" xfId="28122" hidden="1" xr:uid="{00000000-0005-0000-0000-0000141C0000}"/>
    <cellStyle name="Hiperłącze 10" xfId="25752" hidden="1" xr:uid="{00000000-0005-0000-0000-0000BC1A0000}"/>
    <cellStyle name="Hiperłącze 10" xfId="25611" hidden="1" xr:uid="{00000000-0005-0000-0000-0000B11A0000}"/>
    <cellStyle name="Hiperłącze 10" xfId="16922" hidden="1" xr:uid="{00000000-0005-0000-0000-0000B5160000}"/>
    <cellStyle name="Hiperłącze 10" xfId="24517" hidden="1" xr:uid="{00000000-0005-0000-0000-0000491A0000}"/>
    <cellStyle name="Hiperłącze 10" xfId="12868" hidden="1" xr:uid="{00000000-0005-0000-0000-0000D8140000}"/>
    <cellStyle name="Hiperłącze 10" xfId="43538" hidden="1" xr:uid="{00000000-0005-0000-0000-0000AF230000}"/>
    <cellStyle name="Hiperłącze 10" xfId="27073" hidden="1" xr:uid="{00000000-0005-0000-0000-0000681B0000}"/>
    <cellStyle name="Hiperłącze 10" xfId="36857" hidden="1" xr:uid="{00000000-0005-0000-0000-00001A200000}"/>
    <cellStyle name="Hiperłącze 10" xfId="19521" hidden="1" xr:uid="{00000000-0005-0000-0000-000045180000}"/>
    <cellStyle name="Hiperłącze 10" xfId="32609" hidden="1" xr:uid="{00000000-0005-0000-0000-0000031E0000}"/>
    <cellStyle name="Hiperłącze 10" xfId="21499" hidden="1" xr:uid="{00000000-0005-0000-0000-0000C4180000}"/>
    <cellStyle name="Hiperłącze 10" xfId="31902" hidden="1" xr:uid="{00000000-0005-0000-0000-0000061E0000}"/>
    <cellStyle name="Hiperłącze 10" xfId="27303" hidden="1" xr:uid="{00000000-0005-0000-0000-0000DB1B0000}"/>
    <cellStyle name="Hiperłącze 10" xfId="18953" hidden="1" xr:uid="{00000000-0005-0000-0000-0000AA170000}"/>
    <cellStyle name="Hiperłącze 10" xfId="27156" hidden="1" xr:uid="{00000000-0005-0000-0000-00008B1B0000}"/>
    <cellStyle name="Hiperłącze 10" xfId="38104" hidden="1" xr:uid="{00000000-0005-0000-0000-000077200000}"/>
    <cellStyle name="Hiperłącze 10" xfId="31948" hidden="1" xr:uid="{00000000-0005-0000-0000-0000F71D0000}"/>
    <cellStyle name="Hiperłącze 10" xfId="47042" hidden="1" xr:uid="{00000000-0005-0000-0000-00008B240000}"/>
    <cellStyle name="Hiperłącze 10" xfId="40598" hidden="1" xr:uid="{00000000-0005-0000-0000-000099210000}"/>
    <cellStyle name="Hiperłącze 10" xfId="11737" hidden="1" xr:uid="{00000000-0005-0000-0000-0000E1150000}"/>
    <cellStyle name="Hiperłącze 10" xfId="42738" hidden="1" xr:uid="{00000000-0005-0000-0000-0000BE220000}"/>
    <cellStyle name="Hiperłącze 10" xfId="19361" hidden="1" xr:uid="{00000000-0005-0000-0000-000066180000}"/>
    <cellStyle name="Hiperłącze 10" xfId="22695" hidden="1" xr:uid="{00000000-0005-0000-0000-000082190000}"/>
    <cellStyle name="Hiperłącze 10" xfId="23618" hidden="1" xr:uid="{00000000-0005-0000-0000-0000061A0000}"/>
    <cellStyle name="Hiperłącze 10" xfId="29172" hidden="1" xr:uid="{00000000-0005-0000-0000-0000921C0000}"/>
    <cellStyle name="Hiperłącze 10" xfId="32727" hidden="1" xr:uid="{00000000-0005-0000-0000-0000281E0000}"/>
    <cellStyle name="Hiperłącze 10" xfId="12799" hidden="1" xr:uid="{00000000-0005-0000-0000-0000D6140000}"/>
    <cellStyle name="Hiperłącze 10" xfId="12716" hidden="1" xr:uid="{00000000-0005-0000-0000-0000CD140000}"/>
    <cellStyle name="Hiperłącze 10" xfId="43576" hidden="1" xr:uid="{00000000-0005-0000-0000-0000BF230000}"/>
    <cellStyle name="Hiperłącze 10" xfId="20261" hidden="1" xr:uid="{00000000-0005-0000-0000-000081180000}"/>
    <cellStyle name="Hiperłącze 10" xfId="22723" hidden="1" xr:uid="{00000000-0005-0000-0000-000089190000}"/>
    <cellStyle name="Hiperłącze 10" xfId="34996" hidden="1" xr:uid="{00000000-0005-0000-0000-0000F11E0000}"/>
    <cellStyle name="Hiperłącze 10" xfId="28976" hidden="1" xr:uid="{00000000-0005-0000-0000-00004C1C0000}"/>
    <cellStyle name="Hiperłącze 10" xfId="29725" hidden="1" xr:uid="{00000000-0005-0000-0000-0000281D0000}"/>
    <cellStyle name="Hiperłącze 10" xfId="43097" hidden="1" xr:uid="{00000000-0005-0000-0000-0000E3220000}"/>
    <cellStyle name="Hiperłącze 10" xfId="40534" hidden="1" xr:uid="{00000000-0005-0000-0000-00008C210000}"/>
    <cellStyle name="Hiperłącze 10" xfId="23486" hidden="1" xr:uid="{00000000-0005-0000-0000-0000B9190000}"/>
    <cellStyle name="Hiperłącze 10" xfId="13202" hidden="1" xr:uid="{00000000-0005-0000-0000-000018150000}"/>
    <cellStyle name="Hiperłącze 10" xfId="28249" hidden="1" xr:uid="{00000000-0005-0000-0000-0000221C0000}"/>
    <cellStyle name="Hiperłącze 10" xfId="42128" hidden="1" xr:uid="{00000000-0005-0000-0000-000093220000}"/>
    <cellStyle name="Hiperłącze 10" xfId="44745" hidden="1" xr:uid="{00000000-0005-0000-0000-000074230000}"/>
    <cellStyle name="Hiperłącze 10" xfId="11910" hidden="1" xr:uid="{00000000-0005-0000-0000-00004F150000}"/>
    <cellStyle name="Hiperłącze 10" xfId="28095" hidden="1" xr:uid="{00000000-0005-0000-0000-0000F41B0000}"/>
    <cellStyle name="Hiperłącze 10" xfId="37367" hidden="1" xr:uid="{00000000-0005-0000-0000-000048200000}"/>
    <cellStyle name="Hiperłącze 10" xfId="23857" hidden="1" xr:uid="{00000000-0005-0000-0000-0000631A0000}"/>
    <cellStyle name="Hiperłącze 10" xfId="40833" hidden="1" xr:uid="{00000000-0005-0000-0000-0000C7210000}"/>
    <cellStyle name="Hiperłącze 10" xfId="16029" hidden="1" xr:uid="{00000000-0005-0000-0000-0000F6160000}"/>
    <cellStyle name="Hiperłącze 10" xfId="23282" hidden="1" xr:uid="{00000000-0005-0000-0000-0000A0190000}"/>
    <cellStyle name="Hiperłącze 10" xfId="43411" hidden="1" xr:uid="{00000000-0005-0000-0000-00004A240000}"/>
    <cellStyle name="Hiperłącze 10" xfId="12406" hidden="1" xr:uid="{00000000-0005-0000-0000-0000AA140000}"/>
    <cellStyle name="Hiperłącze 10" xfId="34426" hidden="1" xr:uid="{00000000-0005-0000-0000-00001D200000}"/>
    <cellStyle name="Hiperłącze 10" xfId="40682" hidden="1" xr:uid="{00000000-0005-0000-0000-0000BA210000}"/>
    <cellStyle name="Hiperłącze 10" xfId="14568" hidden="1" xr:uid="{00000000-0005-0000-0000-0000E6150000}"/>
    <cellStyle name="Hiperłącze 10" xfId="43071" hidden="1" xr:uid="{00000000-0005-0000-0000-0000E9220000}"/>
    <cellStyle name="Hiperłącze 10" xfId="31444" hidden="1" xr:uid="{00000000-0005-0000-0000-00006D1D0000}"/>
    <cellStyle name="Hiperłącze 10" xfId="45183" hidden="1" xr:uid="{00000000-0005-0000-0000-0000C4230000}"/>
    <cellStyle name="Hiperłącze 10" xfId="43807" hidden="1" xr:uid="{00000000-0005-0000-0000-000002230000}"/>
    <cellStyle name="Hiperłącze 10" xfId="25340" hidden="1" xr:uid="{00000000-0005-0000-0000-0000071C0000}"/>
    <cellStyle name="Hiperłącze 10" xfId="26039" hidden="1" xr:uid="{00000000-0005-0000-0000-0000DB1A0000}"/>
    <cellStyle name="Hiperłącze 10" xfId="34069" hidden="1" xr:uid="{00000000-0005-0000-0000-0000C81E0000}"/>
    <cellStyle name="Hiperłącze 10" xfId="44895" hidden="1" xr:uid="{00000000-0005-0000-0000-00008D230000}"/>
    <cellStyle name="Hiperłącze 10" xfId="32386" hidden="1" xr:uid="{00000000-0005-0000-0000-0000C51D0000}"/>
    <cellStyle name="Hiperłącze 10" xfId="43682" hidden="1" xr:uid="{00000000-0005-0000-0000-0000ED220000}"/>
    <cellStyle name="Hiperłącze 10" xfId="24150" hidden="1" xr:uid="{00000000-0005-0000-0000-00001E1A0000}"/>
    <cellStyle name="Hiperłącze 10" xfId="41604" hidden="1" xr:uid="{00000000-0005-0000-0000-0000F3210000}"/>
    <cellStyle name="Hiperłącze 10" xfId="46856" hidden="1" xr:uid="{00000000-0005-0000-0000-000079240000}"/>
    <cellStyle name="Hiperłącze 10" xfId="43461" hidden="1" xr:uid="{00000000-0005-0000-0000-000041240000}"/>
    <cellStyle name="Hiperłącze 10" xfId="34813" hidden="1" xr:uid="{00000000-0005-0000-0000-00002E1F0000}"/>
    <cellStyle name="Hiperłącze 10" xfId="46094" hidden="1" xr:uid="{00000000-0005-0000-0000-00000A240000}"/>
    <cellStyle name="Hiperłącze 10" xfId="32026" hidden="1" xr:uid="{00000000-0005-0000-0000-0000E91D0000}"/>
    <cellStyle name="Hiperłącze 10" xfId="25534" hidden="1" xr:uid="{00000000-0005-0000-0000-0000731B0000}"/>
    <cellStyle name="Hiperłącze 10" xfId="36619" hidden="1" xr:uid="{00000000-0005-0000-0000-0000EC1F0000}"/>
    <cellStyle name="Hiperłącze 10" xfId="34180" hidden="1" xr:uid="{00000000-0005-0000-0000-00002E200000}"/>
    <cellStyle name="Hiperłącze 10" xfId="42834" hidden="1" xr:uid="{00000000-0005-0000-0000-0000CA220000}"/>
    <cellStyle name="Hiperłącze 10" xfId="31552" hidden="1" xr:uid="{00000000-0005-0000-0000-0000791D0000}"/>
    <cellStyle name="Hiperłącze 10" xfId="37829" hidden="1" xr:uid="{00000000-0005-0000-0000-00005D200000}"/>
    <cellStyle name="Hiperłącze 10" xfId="12141" hidden="1" xr:uid="{00000000-0005-0000-0000-000092140000}"/>
    <cellStyle name="Hiperłącze 10" xfId="24241" hidden="1" xr:uid="{00000000-0005-0000-0000-0000291A0000}"/>
    <cellStyle name="Hiperłącze 10" xfId="24268" hidden="1" xr:uid="{00000000-0005-0000-0000-0000321A0000}"/>
    <cellStyle name="Hiperłącze 10" xfId="43513" hidden="1" xr:uid="{00000000-0005-0000-0000-0000AE230000}"/>
    <cellStyle name="Hiperłącze 10" xfId="35380" hidden="1" xr:uid="{00000000-0005-0000-0000-00001C1F0000}"/>
    <cellStyle name="Hiperłącze 10" xfId="21036" hidden="1" xr:uid="{00000000-0005-0000-0000-000070190000}"/>
    <cellStyle name="Hiperłącze 10" xfId="36364" hidden="1" xr:uid="{00000000-0005-0000-0000-0000F71F0000}"/>
    <cellStyle name="Hiperłącze 10" xfId="30485" hidden="1" xr:uid="{00000000-0005-0000-0000-0000E61C0000}"/>
    <cellStyle name="Hiperłącze 10" xfId="33134" hidden="1" xr:uid="{00000000-0005-0000-0000-00006B1E0000}"/>
    <cellStyle name="Hiperłącze 10" xfId="43157" hidden="1" xr:uid="{00000000-0005-0000-0000-000050230000}"/>
    <cellStyle name="Hiperłącze 10" xfId="14658" hidden="1" xr:uid="{00000000-0005-0000-0000-0000F0150000}"/>
    <cellStyle name="Hiperłącze 10" xfId="36267" hidden="1" xr:uid="{00000000-0005-0000-0000-0000B61F0000}"/>
    <cellStyle name="Hiperłącze 10" xfId="29947" hidden="1" xr:uid="{00000000-0005-0000-0000-0000821D0000}"/>
    <cellStyle name="Hiperłącze 10" xfId="40291" hidden="1" xr:uid="{00000000-0005-0000-0000-000075210000}"/>
    <cellStyle name="Hiperłącze 10" xfId="44245" hidden="1" xr:uid="{00000000-0005-0000-0000-000029230000}"/>
    <cellStyle name="Hiperłącze 10" xfId="32504" hidden="1" xr:uid="{00000000-0005-0000-0000-0000D21D0000}"/>
    <cellStyle name="Hiperłącze 10" xfId="24603" hidden="1" xr:uid="{00000000-0005-0000-0000-0000741A0000}"/>
    <cellStyle name="Hiperłącze 10" xfId="37009" hidden="1" xr:uid="{00000000-0005-0000-0000-0000E01F0000}"/>
    <cellStyle name="Hiperłącze 10" xfId="45852" hidden="1" xr:uid="{00000000-0005-0000-0000-0000F2230000}"/>
    <cellStyle name="Hiperłącze 10" xfId="44354" hidden="1" xr:uid="{00000000-0005-0000-0000-000036230000}"/>
    <cellStyle name="Hiperłącze 10" xfId="39625" hidden="1" xr:uid="{00000000-0005-0000-0000-00000D210000}"/>
    <cellStyle name="Hiperłącze 10" xfId="43355" hidden="1" xr:uid="{00000000-0005-0000-0000-00004C230000}"/>
    <cellStyle name="Hiperłącze 10" xfId="44685" hidden="1" xr:uid="{00000000-0005-0000-0000-000076230000}"/>
    <cellStyle name="Hiperłącze 10" xfId="33343" hidden="1" xr:uid="{00000000-0005-0000-0000-00004B1E0000}"/>
    <cellStyle name="Hiperłącze 10" xfId="29676" hidden="1" xr:uid="{00000000-0005-0000-0000-00000B1E0000}"/>
    <cellStyle name="Hiperłącze 10" xfId="27901" hidden="1" xr:uid="{00000000-0005-0000-0000-0000BD1B0000}"/>
    <cellStyle name="Hiperłącze 10" xfId="45248" hidden="1" xr:uid="{00000000-0005-0000-0000-0000CB230000}"/>
    <cellStyle name="Hiperłącze 10" xfId="41393" hidden="1" xr:uid="{00000000-0005-0000-0000-0000FE210000}"/>
    <cellStyle name="Hiperłącze 10" xfId="46404" hidden="1" xr:uid="{00000000-0005-0000-0000-000064240000}"/>
    <cellStyle name="Hiperłącze 10" xfId="18446" hidden="1" xr:uid="{00000000-0005-0000-0000-0000BA170000}"/>
    <cellStyle name="Hiperłącze 10" xfId="14860" hidden="1" xr:uid="{00000000-0005-0000-0000-00004F160000}"/>
    <cellStyle name="Hiperłącze 10" xfId="28078" hidden="1" xr:uid="{00000000-0005-0000-0000-0000F71B0000}"/>
    <cellStyle name="Hiperłącze 10" xfId="46934" hidden="1" xr:uid="{00000000-0005-0000-0000-0000CA240000}"/>
    <cellStyle name="Hiperłącze 10" xfId="26744" hidden="1" xr:uid="{00000000-0005-0000-0000-00003F1B0000}"/>
    <cellStyle name="Hiperłącze 10" xfId="25124" hidden="1" xr:uid="{00000000-0005-0000-0000-0000061C0000}"/>
    <cellStyle name="Hiperłącze 10" xfId="32507" hidden="1" xr:uid="{00000000-0005-0000-0000-0000D61D0000}"/>
    <cellStyle name="Hiperłącze 10" xfId="26983" hidden="1" xr:uid="{00000000-0005-0000-0000-0000601B0000}"/>
    <cellStyle name="Hiperłącze 10" xfId="35398" hidden="1" xr:uid="{00000000-0005-0000-0000-0000201F0000}"/>
    <cellStyle name="Hiperłącze 10" xfId="42203" hidden="1" xr:uid="{00000000-0005-0000-0000-0000AA220000}"/>
    <cellStyle name="Hiperłącze 10" xfId="41080" hidden="1" xr:uid="{00000000-0005-0000-0000-000008220000}"/>
    <cellStyle name="Hiperłącze 10" xfId="21260" hidden="1" xr:uid="{00000000-0005-0000-0000-000067190000}"/>
    <cellStyle name="Hiperłącze 10" xfId="28113" hidden="1" xr:uid="{00000000-0005-0000-0000-0000131C0000}"/>
    <cellStyle name="Hiperłącze 10" xfId="35724" hidden="1" xr:uid="{00000000-0005-0000-0000-00005C1F0000}"/>
    <cellStyle name="Hiperłącze 10" xfId="40462" hidden="1" xr:uid="{00000000-0005-0000-0000-000086210000}"/>
    <cellStyle name="Hiperłącze 10" xfId="37597" hidden="1" xr:uid="{00000000-0005-0000-0000-000080200000}"/>
    <cellStyle name="Hiperłącze 10" xfId="36093" hidden="1" xr:uid="{00000000-0005-0000-0000-0000871F0000}"/>
    <cellStyle name="Hiperłącze 10" xfId="17479" hidden="1" xr:uid="{00000000-0005-0000-0000-00000B170000}"/>
    <cellStyle name="Hiperłącze 10" xfId="46748" hidden="1" xr:uid="{00000000-0005-0000-0000-0000B6240000}"/>
    <cellStyle name="Hiperłącze 10" xfId="26424" hidden="1" xr:uid="{00000000-0005-0000-0000-0000031B0000}"/>
    <cellStyle name="Hiperłącze 10" xfId="45075" hidden="1" xr:uid="{00000000-0005-0000-0000-0000A0230000}"/>
    <cellStyle name="Hiperłącze 10" xfId="22780" hidden="1" xr:uid="{00000000-0005-0000-0000-0000CB190000}"/>
    <cellStyle name="Hiperłącze 10" xfId="36991" hidden="1" xr:uid="{00000000-0005-0000-0000-0000DC1F0000}"/>
    <cellStyle name="Hiperłącze 10" xfId="32335" hidden="1" xr:uid="{00000000-0005-0000-0000-0000F01D0000}"/>
    <cellStyle name="Hiperłącze 10" xfId="22049" hidden="1" xr:uid="{00000000-0005-0000-0000-000020190000}"/>
    <cellStyle name="Hiperłącze 10" xfId="35864" hidden="1" xr:uid="{00000000-0005-0000-0000-0000711F0000}"/>
    <cellStyle name="Hiperłącze 10" xfId="24260" hidden="1" xr:uid="{00000000-0005-0000-0000-00002D1A0000}"/>
    <cellStyle name="Hiperłącze 10" xfId="26022" hidden="1" xr:uid="{00000000-0005-0000-0000-0000D41A0000}"/>
    <cellStyle name="Hiperłącze 10" xfId="38832" hidden="1" xr:uid="{00000000-0005-0000-0000-00003C210000}"/>
    <cellStyle name="Hiperłącze 10" xfId="18454" hidden="1" xr:uid="{00000000-0005-0000-0000-0000B9170000}"/>
    <cellStyle name="Hiperłącze 10" xfId="36184" hidden="1" xr:uid="{00000000-0005-0000-0000-0000AD1F0000}"/>
    <cellStyle name="Hiperłącze 10" xfId="19182" hidden="1" xr:uid="{00000000-0005-0000-0000-000000180000}"/>
    <cellStyle name="Hiperłącze 10" xfId="13626" hidden="1" xr:uid="{00000000-0005-0000-0000-000060150000}"/>
    <cellStyle name="Hiperłącze 10" xfId="38348" hidden="1" xr:uid="{00000000-0005-0000-0000-0000C2200000}"/>
    <cellStyle name="Hiperłącze 10" xfId="25209" hidden="1" xr:uid="{00000000-0005-0000-0000-0000171B0000}"/>
    <cellStyle name="Hiperłącze 10" xfId="44309" hidden="1" xr:uid="{00000000-0005-0000-0000-00002C230000}"/>
    <cellStyle name="Hiperłącze 10" xfId="42563" hidden="1" xr:uid="{00000000-0005-0000-0000-000080220000}"/>
    <cellStyle name="Hiperłącze 10" xfId="45418" hidden="1" xr:uid="{00000000-0005-0000-0000-00000F240000}"/>
    <cellStyle name="Hiperłącze 10" xfId="38423" hidden="1" xr:uid="{00000000-0005-0000-0000-0000C5200000}"/>
    <cellStyle name="Hiperłącze 10" xfId="28489" hidden="1" xr:uid="{00000000-0005-0000-0000-0000791C0000}"/>
    <cellStyle name="Hiperłącze 10" xfId="25424" hidden="1" xr:uid="{00000000-0005-0000-0000-0000721B0000}"/>
    <cellStyle name="Hiperłącze 10" xfId="18436" hidden="1" xr:uid="{00000000-0005-0000-0000-0000BD170000}"/>
    <cellStyle name="Hiperłącze 10" xfId="42333" hidden="1" xr:uid="{00000000-0005-0000-0000-000069220000}"/>
    <cellStyle name="Hiperłącze 10" xfId="44957" hidden="1" xr:uid="{00000000-0005-0000-0000-000093230000}"/>
    <cellStyle name="Hiperłącze 10" xfId="43207" hidden="1" xr:uid="{00000000-0005-0000-0000-0000B8230000}"/>
    <cellStyle name="Hiperłącze 10" xfId="35362" hidden="1" xr:uid="{00000000-0005-0000-0000-0000171F0000}"/>
    <cellStyle name="Hiperłącze 10" xfId="13536" hidden="1" xr:uid="{00000000-0005-0000-0000-000056150000}"/>
    <cellStyle name="Hiperłącze 10" xfId="15748" hidden="1" xr:uid="{00000000-0005-0000-0000-00006C160000}"/>
    <cellStyle name="Hiperłącze 10" xfId="21820" hidden="1" xr:uid="{00000000-0005-0000-0000-0000EF180000}"/>
    <cellStyle name="Hiperłącze 10" xfId="39540" hidden="1" xr:uid="{00000000-0005-0000-0000-000005210000}"/>
    <cellStyle name="Hiperłącze 10" xfId="23288" hidden="1" xr:uid="{00000000-0005-0000-0000-0000EA190000}"/>
    <cellStyle name="Hiperłącze 10" xfId="31185" hidden="1" xr:uid="{00000000-0005-0000-0000-0000481D0000}"/>
    <cellStyle name="Hiperłącze 10" xfId="40948" hidden="1" xr:uid="{00000000-0005-0000-0000-000026220000}"/>
    <cellStyle name="Hiperłącze 10" xfId="19787" hidden="1" xr:uid="{00000000-0005-0000-0000-000020180000}"/>
    <cellStyle name="Hiperłącze 10" xfId="43637" hidden="1" xr:uid="{00000000-0005-0000-0000-0000BA230000}"/>
    <cellStyle name="Hiperłącze 10" xfId="42454" hidden="1" xr:uid="{00000000-0005-0000-0000-000074220000}"/>
    <cellStyle name="Hiperłącze 10" xfId="34978" hidden="1" xr:uid="{00000000-0005-0000-0000-0000EF1E0000}"/>
    <cellStyle name="Hiperłącze 10" xfId="40465" hidden="1" xr:uid="{00000000-0005-0000-0000-00008A210000}"/>
    <cellStyle name="Hiperłącze 10" xfId="32343" hidden="1" xr:uid="{00000000-0005-0000-0000-0000FD1D0000}"/>
    <cellStyle name="Hiperłącze 10" xfId="44054" hidden="1" xr:uid="{00000000-0005-0000-0000-000016230000}"/>
    <cellStyle name="Hiperłącze 10" xfId="12510" hidden="1" xr:uid="{00000000-0005-0000-0000-0000B6140000}"/>
    <cellStyle name="Hiperłącze 10" xfId="43791" hidden="1" xr:uid="{00000000-0005-0000-0000-0000FE220000}"/>
    <cellStyle name="Hiperłącze 10" xfId="33295" hidden="1" xr:uid="{00000000-0005-0000-0000-00004A1E0000}"/>
    <cellStyle name="Hiperłącze 10" xfId="38531" hidden="1" xr:uid="{00000000-0005-0000-0000-0000D6200000}"/>
    <cellStyle name="Hiperłącze 10" xfId="46626" hidden="1" xr:uid="{00000000-0005-0000-0000-0000A9240000}"/>
    <cellStyle name="Hiperłącze 10" xfId="12494" hidden="1" xr:uid="{00000000-0005-0000-0000-0000B2140000}"/>
    <cellStyle name="Hiperłącze 10" xfId="27805" hidden="1" xr:uid="{00000000-0005-0000-0000-0000B01B0000}"/>
    <cellStyle name="Hiperłącze 10" xfId="42860" hidden="1" xr:uid="{00000000-0005-0000-0000-0000D1220000}"/>
    <cellStyle name="Hiperłącze 10" xfId="14346" hidden="1" xr:uid="{00000000-0005-0000-0000-00008B150000}"/>
    <cellStyle name="Hiperłącze 10" xfId="34025" hidden="1" xr:uid="{00000000-0005-0000-0000-0000C91E0000}"/>
    <cellStyle name="Hiperłącze 10" xfId="15394" hidden="1" xr:uid="{00000000-0005-0000-0000-000018160000}"/>
    <cellStyle name="Hiperłącze 10" xfId="20886" hidden="1" xr:uid="{00000000-0005-0000-0000-00005C190000}"/>
    <cellStyle name="Hiperłącze 10" xfId="12678" hidden="1" xr:uid="{00000000-0005-0000-0000-0000C5140000}"/>
    <cellStyle name="Hiperłącze 10" xfId="20967" hidden="1" xr:uid="{00000000-0005-0000-0000-00006B190000}"/>
    <cellStyle name="Hiperłącze 10" xfId="15485" hidden="1" xr:uid="{00000000-0005-0000-0000-000027160000}"/>
    <cellStyle name="Hiperłącze 10" xfId="41302" hidden="1" xr:uid="{00000000-0005-0000-0000-0000D9210000}"/>
    <cellStyle name="Hiperłącze 10" xfId="13088" hidden="1" xr:uid="{00000000-0005-0000-0000-000008150000}"/>
    <cellStyle name="Hiperłącze 10" xfId="32933" hidden="1" xr:uid="{00000000-0005-0000-0000-0000961E0000}"/>
    <cellStyle name="Hiperłącze 10" xfId="35690" hidden="1" xr:uid="{00000000-0005-0000-0000-0000531F0000}"/>
    <cellStyle name="Hiperłącze 10" xfId="37286" hidden="1" xr:uid="{00000000-0005-0000-0000-000041200000}"/>
    <cellStyle name="Hiperłącze 10" xfId="34665" hidden="1" xr:uid="{00000000-0005-0000-0000-0000D61E0000}"/>
    <cellStyle name="Hiperłącze 10" xfId="46968" hidden="1" xr:uid="{00000000-0005-0000-0000-000083240000}"/>
    <cellStyle name="Hiperłącze 10" xfId="24172" hidden="1" xr:uid="{00000000-0005-0000-0000-0000261A0000}"/>
    <cellStyle name="Hiperłącze 10" xfId="23305" hidden="1" xr:uid="{00000000-0005-0000-0000-0000CC190000}"/>
    <cellStyle name="Hiperłącze 10" xfId="17595" hidden="1" xr:uid="{00000000-0005-0000-0000-000013170000}"/>
    <cellStyle name="Hiperłącze 10" xfId="15797" hidden="1" xr:uid="{00000000-0005-0000-0000-00007A160000}"/>
    <cellStyle name="Hiperłącze 10" xfId="16592" hidden="1" xr:uid="{00000000-0005-0000-0000-000093160000}"/>
    <cellStyle name="Hiperłącze 10" xfId="29640" hidden="1" xr:uid="{00000000-0005-0000-0000-00008E1D0000}"/>
    <cellStyle name="Hiperłącze 10" xfId="29217" hidden="1" xr:uid="{00000000-0005-0000-0000-00008F1C0000}"/>
    <cellStyle name="Hiperłącze 10" xfId="27380" hidden="1" xr:uid="{00000000-0005-0000-0000-0000F21B0000}"/>
    <cellStyle name="Hiperłącze 10" xfId="28086" hidden="1" xr:uid="{00000000-0005-0000-0000-0000F31B0000}"/>
    <cellStyle name="Hiperłącze 10" xfId="37190" hidden="1" xr:uid="{00000000-0005-0000-0000-00003A200000}"/>
    <cellStyle name="Hiperłącze 10" xfId="40561" hidden="1" xr:uid="{00000000-0005-0000-0000-000091210000}"/>
    <cellStyle name="Hiperłącze 10" xfId="31895" hidden="1" xr:uid="{00000000-0005-0000-0000-0000051E0000}"/>
    <cellStyle name="Hiperłącze 10" xfId="15263" hidden="1" xr:uid="{00000000-0005-0000-0000-000010160000}"/>
    <cellStyle name="Hiperłącze 10" xfId="18215" hidden="1" xr:uid="{00000000-0005-0000-0000-000077170000}"/>
    <cellStyle name="Hiperłącze 10" xfId="36931" hidden="1" xr:uid="{00000000-0005-0000-0000-0000D91F0000}"/>
    <cellStyle name="Hiperłącze 10" xfId="37901" hidden="1" xr:uid="{00000000-0005-0000-0000-00007E200000}"/>
    <cellStyle name="Hiperłącze 10" xfId="25112" hidden="1" xr:uid="{00000000-0005-0000-0000-0000FC1B0000}"/>
    <cellStyle name="Hiperłącze 10" xfId="46214" hidden="1" xr:uid="{00000000-0005-0000-0000-000054240000}"/>
    <cellStyle name="Hiperłącze 10" xfId="35894" hidden="1" xr:uid="{00000000-0005-0000-0000-00006C1F0000}"/>
    <cellStyle name="Hiperłącze 10" xfId="24864" hidden="1" xr:uid="{00000000-0005-0000-0000-00009E1A0000}"/>
    <cellStyle name="Hiperłącze 10" xfId="42344" hidden="1" xr:uid="{00000000-0005-0000-0000-00006E220000}"/>
    <cellStyle name="Hiperłącze 10" xfId="41270" hidden="1" xr:uid="{00000000-0005-0000-0000-0000D0210000}"/>
    <cellStyle name="Hiperłącze 10" xfId="26164" hidden="1" xr:uid="{00000000-0005-0000-0000-0000EE1A0000}"/>
    <cellStyle name="Hiperłącze 10" xfId="19764" hidden="1" xr:uid="{00000000-0005-0000-0000-00001F180000}"/>
    <cellStyle name="Hiperłącze 10" xfId="33202" hidden="1" xr:uid="{00000000-0005-0000-0000-0000421E0000}"/>
    <cellStyle name="Hiperłącze 10" xfId="24489" hidden="1" xr:uid="{00000000-0005-0000-0000-0000421A0000}"/>
    <cellStyle name="Hiperłącze 10" xfId="42741" hidden="1" xr:uid="{00000000-0005-0000-0000-0000C2220000}"/>
    <cellStyle name="Hiperłącze 10" xfId="38137" hidden="1" xr:uid="{00000000-0005-0000-0000-0000A9200000}"/>
    <cellStyle name="Hiperłącze 10" xfId="35017" hidden="1" xr:uid="{00000000-0005-0000-0000-0000F51E0000}"/>
    <cellStyle name="Hiperłącze 10" xfId="46305" hidden="1" xr:uid="{00000000-0005-0000-0000-00005C240000}"/>
    <cellStyle name="Hiperłącze 10" xfId="27885" hidden="1" xr:uid="{00000000-0005-0000-0000-0000B91B0000}"/>
    <cellStyle name="Hiperłącze 10" xfId="15536" hidden="1" xr:uid="{00000000-0005-0000-0000-000057160000}"/>
    <cellStyle name="Hiperłącze 10" xfId="30695" hidden="1" xr:uid="{00000000-0005-0000-0000-0000FD1C0000}"/>
    <cellStyle name="Hiperłącze 10" xfId="26896" hidden="1" xr:uid="{00000000-0005-0000-0000-00005A1B0000}"/>
    <cellStyle name="Hiperłącze 10" xfId="12660" hidden="1" xr:uid="{00000000-0005-0000-0000-0000C3140000}"/>
    <cellStyle name="Hiperłącze 10" xfId="45734" hidden="1" xr:uid="{00000000-0005-0000-0000-0000DE230000}"/>
    <cellStyle name="Hiperłącze 10" xfId="24543" hidden="1" xr:uid="{00000000-0005-0000-0000-0000431A0000}"/>
    <cellStyle name="Hiperłącze 10" xfId="11519" hidden="1" xr:uid="{00000000-0005-0000-0000-0000E2150000}"/>
    <cellStyle name="Hiperłącze 10" xfId="16639" hidden="1" xr:uid="{00000000-0005-0000-0000-000099160000}"/>
    <cellStyle name="Hiperłącze 10" xfId="12133" hidden="1" xr:uid="{00000000-0005-0000-0000-00008D140000}"/>
    <cellStyle name="Hiperłącze 10" xfId="32377" hidden="1" xr:uid="{00000000-0005-0000-0000-0000C41D0000}"/>
    <cellStyle name="Hiperłącze 10" xfId="44139" hidden="1" xr:uid="{00000000-0005-0000-0000-00001C230000}"/>
    <cellStyle name="Hiperłącze 10" xfId="21553" hidden="1" xr:uid="{00000000-0005-0000-0000-0000D1180000}"/>
    <cellStyle name="Hiperłącze 10" xfId="14676" hidden="1" xr:uid="{00000000-0005-0000-0000-0000F2150000}"/>
    <cellStyle name="Hiperłącze 10" xfId="32148" hidden="1" xr:uid="{00000000-0005-0000-0000-0000F61D0000}"/>
    <cellStyle name="Hiperłącze 10" xfId="36717" hidden="1" xr:uid="{00000000-0005-0000-0000-0000C51F0000}"/>
    <cellStyle name="Hiperłącze 10" xfId="11701" hidden="1" xr:uid="{00000000-0005-0000-0000-0000DB150000}"/>
    <cellStyle name="Hiperłącze 10" xfId="33448" hidden="1" xr:uid="{00000000-0005-0000-0000-00005E1E0000}"/>
    <cellStyle name="Hiperłącze 10" xfId="23630" hidden="1" xr:uid="{00000000-0005-0000-0000-0000091A0000}"/>
    <cellStyle name="Hiperłącze 10" xfId="45785" hidden="1" xr:uid="{00000000-0005-0000-0000-0000DF230000}"/>
    <cellStyle name="Hiperłącze 10" xfId="17658" hidden="1" xr:uid="{00000000-0005-0000-0000-000021170000}"/>
    <cellStyle name="Hiperłącze 10" xfId="13340" hidden="1" xr:uid="{00000000-0005-0000-0000-00002E150000}"/>
    <cellStyle name="Hiperłącze 10" xfId="45096" hidden="1" xr:uid="{00000000-0005-0000-0000-0000A6230000}"/>
    <cellStyle name="Hiperłącze 10" xfId="12025" hidden="1" xr:uid="{00000000-0005-0000-0000-00007E140000}"/>
    <cellStyle name="Hiperłącze 10" xfId="22599" hidden="1" xr:uid="{00000000-0005-0000-0000-000079190000}"/>
    <cellStyle name="Hiperłącze 10" xfId="22951" hidden="1" xr:uid="{00000000-0005-0000-0000-0000D1190000}"/>
    <cellStyle name="Hiperłącze 10" xfId="25162" hidden="1" xr:uid="{00000000-0005-0000-0000-00001C1B0000}"/>
    <cellStyle name="Hiperłącze 10" xfId="21400" hidden="1" xr:uid="{00000000-0005-0000-0000-0000BC180000}"/>
    <cellStyle name="Hiperłącze 10" xfId="44042" hidden="1" xr:uid="{00000000-0005-0000-0000-000011230000}"/>
    <cellStyle name="Hiperłącze 10" xfId="27182" hidden="1" xr:uid="{00000000-0005-0000-0000-00008C1B0000}"/>
    <cellStyle name="Hiperłącze 10" xfId="12880" hidden="1" xr:uid="{00000000-0005-0000-0000-0000F3140000}"/>
    <cellStyle name="Hiperłącze 10" xfId="15718" hidden="1" xr:uid="{00000000-0005-0000-0000-000071160000}"/>
    <cellStyle name="Hiperłącze 10" xfId="12571" hidden="1" xr:uid="{00000000-0005-0000-0000-0000B8140000}"/>
    <cellStyle name="Hiperłącze 10" xfId="19771" hidden="1" xr:uid="{00000000-0005-0000-0000-00001B180000}"/>
    <cellStyle name="Hiperłącze 10" xfId="23772" hidden="1" xr:uid="{00000000-0005-0000-0000-0000171A0000}"/>
    <cellStyle name="Hiperłącze 10" xfId="13912" hidden="1" xr:uid="{00000000-0005-0000-0000-0000AD150000}"/>
    <cellStyle name="Hiperłącze 10" xfId="32283" hidden="1" xr:uid="{00000000-0005-0000-0000-0000C21D0000}"/>
    <cellStyle name="Hiperłącze 10" xfId="14589" hidden="1" xr:uid="{00000000-0005-0000-0000-0000EE150000}"/>
    <cellStyle name="Hiperłącze 10" xfId="43946" hidden="1" xr:uid="{00000000-0005-0000-0000-00000A230000}"/>
    <cellStyle name="Hiperłącze 10" xfId="11588" hidden="1" xr:uid="{00000000-0005-0000-0000-0000EC140000}"/>
    <cellStyle name="Hiperłącze 10" xfId="16203" hidden="1" xr:uid="{00000000-0005-0000-0000-0000F2160000}"/>
    <cellStyle name="Hiperłącze 10" xfId="44534" hidden="1" xr:uid="{00000000-0005-0000-0000-000048230000}"/>
    <cellStyle name="Hiperłącze 10" xfId="33799" hidden="1" xr:uid="{00000000-0005-0000-0000-0000AD1E0000}"/>
    <cellStyle name="Hiperłącze 10" xfId="40123" hidden="1" xr:uid="{00000000-0005-0000-0000-00005C210000}"/>
    <cellStyle name="Hiperłącze 10" xfId="28828" hidden="1" xr:uid="{00000000-0005-0000-0000-00003C1C0000}"/>
    <cellStyle name="Hiperłącze 10" xfId="28570" hidden="1" xr:uid="{00000000-0005-0000-0000-0000651C0000}"/>
    <cellStyle name="Hiperłącze 10" xfId="24328" hidden="1" xr:uid="{00000000-0005-0000-0000-00006D1A0000}"/>
    <cellStyle name="Hiperłącze 10" xfId="14187" hidden="1" xr:uid="{00000000-0005-0000-0000-000082150000}"/>
    <cellStyle name="Hiperłącze 10" xfId="26856" hidden="1" xr:uid="{00000000-0005-0000-0000-0000501B0000}"/>
    <cellStyle name="Hiperłącze 10" xfId="37882" hidden="1" xr:uid="{00000000-0005-0000-0000-000060200000}"/>
    <cellStyle name="Hiperłącze 10" xfId="28545" hidden="1" xr:uid="{00000000-0005-0000-0000-0000641C0000}"/>
    <cellStyle name="Hiperłącze 10" xfId="27013" hidden="1" xr:uid="{00000000-0005-0000-0000-0000651B0000}"/>
    <cellStyle name="Hiperłącze 10" xfId="14784" hidden="1" xr:uid="{00000000-0005-0000-0000-00002F160000}"/>
    <cellStyle name="Hiperłącze 10" xfId="16805" hidden="1" xr:uid="{00000000-0005-0000-0000-0000AA160000}"/>
    <cellStyle name="Hiperłącze 10" xfId="21811" hidden="1" xr:uid="{00000000-0005-0000-0000-0000EC180000}"/>
    <cellStyle name="Hiperłącze 10" xfId="35191" hidden="1" xr:uid="{00000000-0005-0000-0000-0000081F0000}"/>
    <cellStyle name="Hiperłącze 10" xfId="25431" hidden="1" xr:uid="{00000000-0005-0000-0000-0000761B0000}"/>
    <cellStyle name="Hiperłącze 10" xfId="37018" hidden="1" xr:uid="{00000000-0005-0000-0000-0000E11F0000}"/>
    <cellStyle name="Hiperłącze 10" xfId="39722" hidden="1" xr:uid="{00000000-0005-0000-0000-000019210000}"/>
    <cellStyle name="Hiperłącze 10" xfId="19433" hidden="1" xr:uid="{00000000-0005-0000-0000-00005E180000}"/>
    <cellStyle name="Hiperłącze 10" xfId="43128" hidden="1" xr:uid="{00000000-0005-0000-0000-00005B230000}"/>
    <cellStyle name="Hiperłącze 10" xfId="12613" hidden="1" xr:uid="{00000000-0005-0000-0000-0000C1140000}"/>
    <cellStyle name="Hiperłącze 10" xfId="17925" hidden="1" xr:uid="{00000000-0005-0000-0000-00003F170000}"/>
    <cellStyle name="Hiperłącze 10" xfId="24332" hidden="1" xr:uid="{00000000-0005-0000-0000-00004E1A0000}"/>
    <cellStyle name="Hiperłącze 10" xfId="42233" hidden="1" xr:uid="{00000000-0005-0000-0000-00005D220000}"/>
    <cellStyle name="Hiperłącze 10" xfId="40306" hidden="1" xr:uid="{00000000-0005-0000-0000-000073210000}"/>
    <cellStyle name="Hiperłącze 10" xfId="19630" hidden="1" xr:uid="{00000000-0005-0000-0000-000012180000}"/>
    <cellStyle name="Hiperłącze 10" xfId="31645" hidden="1" xr:uid="{00000000-0005-0000-0000-0000991D0000}"/>
    <cellStyle name="Hiperłącze 10" xfId="15784" hidden="1" xr:uid="{00000000-0005-0000-0000-000075160000}"/>
    <cellStyle name="Hiperłącze 10" xfId="26031" hidden="1" xr:uid="{00000000-0005-0000-0000-0000D81A0000}"/>
    <cellStyle name="Hiperłącze 10" xfId="38070" hidden="1" xr:uid="{00000000-0005-0000-0000-000075200000}"/>
    <cellStyle name="Hiperłącze 10" xfId="14234" hidden="1" xr:uid="{00000000-0005-0000-0000-0000B8150000}"/>
    <cellStyle name="Hiperłącze 10" xfId="18089" hidden="1" xr:uid="{00000000-0005-0000-0000-00006D170000}"/>
    <cellStyle name="Hiperłącze 10" xfId="25394" hidden="1" xr:uid="{00000000-0005-0000-0000-0000811C0000}"/>
    <cellStyle name="Hiperłącze 10" xfId="33852" hidden="1" xr:uid="{00000000-0005-0000-0000-0000B01E0000}"/>
    <cellStyle name="Hiperłącze 10" xfId="40402" hidden="1" xr:uid="{00000000-0005-0000-0000-00007F210000}"/>
    <cellStyle name="Hiperłącze 10" xfId="41830" hidden="1" xr:uid="{00000000-0005-0000-0000-000055220000}"/>
    <cellStyle name="Hiperłącze 10" xfId="26572" hidden="1" xr:uid="{00000000-0005-0000-0000-0000301B0000}"/>
    <cellStyle name="Hiperłącze 10" xfId="42309" hidden="1" xr:uid="{00000000-0005-0000-0000-000064220000}"/>
    <cellStyle name="Hiperłącze 10" xfId="25707" hidden="1" xr:uid="{00000000-0005-0000-0000-0000BD1A0000}"/>
    <cellStyle name="Hiperłącze 10" xfId="30536" hidden="1" xr:uid="{00000000-0005-0000-0000-0000E31C0000}"/>
    <cellStyle name="Hiperłącze 10" xfId="30355" hidden="1" xr:uid="{00000000-0005-0000-0000-0000D41C0000}"/>
    <cellStyle name="Hiperłącze 10" xfId="15467" hidden="1" xr:uid="{00000000-0005-0000-0000-000029160000}"/>
    <cellStyle name="Hiperłącze 10" xfId="28907" hidden="1" xr:uid="{00000000-0005-0000-0000-00004A1C0000}"/>
    <cellStyle name="Hiperłącze 10" xfId="21133" hidden="1" xr:uid="{00000000-0005-0000-0000-0000A0180000}"/>
    <cellStyle name="Hiperłącze 10" xfId="24315" hidden="1" xr:uid="{00000000-0005-0000-0000-0000681A0000}"/>
    <cellStyle name="Hiperłącze 10" xfId="40778" hidden="1" xr:uid="{00000000-0005-0000-0000-0000C1210000}"/>
    <cellStyle name="Hiperłącze 10" xfId="28584" hidden="1" xr:uid="{00000000-0005-0000-0000-0000611C0000}"/>
    <cellStyle name="Hiperłącze 10" xfId="46765" hidden="1" xr:uid="{00000000-0005-0000-0000-00006E240000}"/>
    <cellStyle name="Hiperłącze 10" xfId="28602" hidden="1" xr:uid="{00000000-0005-0000-0000-00005D1C0000}"/>
    <cellStyle name="Hiperłącze 10" xfId="24942" hidden="1" xr:uid="{00000000-0005-0000-0000-0000A11A0000}"/>
    <cellStyle name="Hiperłącze 10" xfId="36075" hidden="1" xr:uid="{00000000-0005-0000-0000-0000891F0000}"/>
    <cellStyle name="Hiperłącze 10" xfId="14247" hidden="1" xr:uid="{00000000-0005-0000-0000-0000BD150000}"/>
    <cellStyle name="Hiperłącze 10" xfId="46101" hidden="1" xr:uid="{00000000-0005-0000-0000-000009240000}"/>
    <cellStyle name="Hiperłącze 10" xfId="33168" hidden="1" xr:uid="{00000000-0005-0000-0000-00003B1E0000}"/>
    <cellStyle name="Hiperłącze 10" xfId="43204" hidden="1" xr:uid="{00000000-0005-0000-0000-00003C240000}"/>
    <cellStyle name="Hiperłącze 10" xfId="18402" hidden="1" xr:uid="{00000000-0005-0000-0000-0000CE170000}"/>
    <cellStyle name="Hiperłącze 10" xfId="34302" hidden="1" xr:uid="{00000000-0005-0000-0000-00002D1F0000}"/>
    <cellStyle name="Hiperłącze 10" xfId="19901" hidden="1" xr:uid="{00000000-0005-0000-0000-00002B180000}"/>
    <cellStyle name="Hiperłącze 10" xfId="21606" hidden="1" xr:uid="{00000000-0005-0000-0000-0000D4180000}"/>
    <cellStyle name="Hiperłącze 10" xfId="24768" hidden="1" xr:uid="{00000000-0005-0000-0000-0000911A0000}"/>
    <cellStyle name="Hiperłącze 10" xfId="35068" hidden="1" xr:uid="{00000000-0005-0000-0000-0000F41E0000}"/>
    <cellStyle name="Hiperłącze 10" xfId="19683" hidden="1" xr:uid="{00000000-0005-0000-0000-000010180000}"/>
    <cellStyle name="Hiperłącze 10" xfId="28925" hidden="1" xr:uid="{00000000-0005-0000-0000-00004E1C0000}"/>
    <cellStyle name="Hiperłącze 10" xfId="38870" hidden="1" xr:uid="{00000000-0005-0000-0000-000021220000}"/>
    <cellStyle name="Hiperłącze 10" xfId="14328" hidden="1" xr:uid="{00000000-0005-0000-0000-00008D150000}"/>
    <cellStyle name="Hiperłącze 10" xfId="10285" hidden="1" xr:uid="{00000000-0005-0000-0000-000052140000}"/>
    <cellStyle name="Hiperłącze 10" xfId="33508" hidden="1" xr:uid="{00000000-0005-0000-0000-00005F1E0000}"/>
    <cellStyle name="Hiperłącze 10" xfId="10374" hidden="1" xr:uid="{00000000-0005-0000-0000-000057140000}"/>
    <cellStyle name="Hiperłącze 10" xfId="26187" hidden="1" xr:uid="{00000000-0005-0000-0000-0000F11A0000}"/>
    <cellStyle name="Hiperłącze 10" xfId="18935" hidden="1" xr:uid="{00000000-0005-0000-0000-0000A6170000}"/>
    <cellStyle name="Hiperłącze 10" xfId="45006" hidden="1" xr:uid="{00000000-0005-0000-0000-00009E230000}"/>
    <cellStyle name="Hiperłącze 10" xfId="45395" hidden="1" xr:uid="{00000000-0005-0000-0000-00001B240000}"/>
    <cellStyle name="Hiperłącze 10" xfId="20436" hidden="1" xr:uid="{00000000-0005-0000-0000-000092180000}"/>
    <cellStyle name="Hiperłącze 10" xfId="34051" hidden="1" xr:uid="{00000000-0005-0000-0000-0000C31E0000}"/>
    <cellStyle name="Hiperłącze 10" xfId="25314" hidden="1" xr:uid="{00000000-0005-0000-0000-00000D1C0000}"/>
    <cellStyle name="Hiperłącze 10" xfId="45310" hidden="1" xr:uid="{00000000-0005-0000-0000-0000D2230000}"/>
    <cellStyle name="Hiperłącze 10" xfId="36806" hidden="1" xr:uid="{00000000-0005-0000-0000-0000D21F0000}"/>
    <cellStyle name="Hiperłącze 10" xfId="23422" hidden="1" xr:uid="{00000000-0005-0000-0000-0000AC190000}"/>
    <cellStyle name="Hiperłącze 10" xfId="27807" hidden="1" xr:uid="{00000000-0005-0000-0000-0000E81B0000}"/>
    <cellStyle name="Hiperłącze 10" xfId="46481" hidden="1" xr:uid="{00000000-0005-0000-0000-0000B5240000}"/>
    <cellStyle name="Hiperłącze 10" xfId="33439" hidden="1" xr:uid="{00000000-0005-0000-0000-0000591E0000}"/>
    <cellStyle name="Hiperłącze 10" xfId="13716" hidden="1" xr:uid="{00000000-0005-0000-0000-000068150000}"/>
    <cellStyle name="Hiperłącze 10" xfId="31134" hidden="1" xr:uid="{00000000-0005-0000-0000-00004A1D0000}"/>
    <cellStyle name="Hiperłącze 10" xfId="37719" hidden="1" xr:uid="{00000000-0005-0000-0000-00004E200000}"/>
    <cellStyle name="Hiperłącze 10" xfId="41673" hidden="1" xr:uid="{00000000-0005-0000-0000-000028220000}"/>
    <cellStyle name="Hiperłącze 10" xfId="12349" hidden="1" xr:uid="{00000000-0005-0000-0000-00009C140000}"/>
    <cellStyle name="Hiperłącze 10" xfId="33127" hidden="1" xr:uid="{00000000-0005-0000-0000-00006C1E0000}"/>
    <cellStyle name="Hiperłącze 10" xfId="36047" hidden="1" xr:uid="{00000000-0005-0000-0000-0000821F0000}"/>
    <cellStyle name="Hiperłącze 10" xfId="20908" hidden="1" xr:uid="{00000000-0005-0000-0000-000066190000}"/>
    <cellStyle name="Hiperłącze 10" xfId="46604" hidden="1" xr:uid="{00000000-0005-0000-0000-0000B2240000}"/>
    <cellStyle name="Hiperłącze 10" xfId="24099" hidden="1" xr:uid="{00000000-0005-0000-0000-0000641A0000}"/>
    <cellStyle name="Hiperłącze 10" xfId="40742" hidden="1" xr:uid="{00000000-0005-0000-0000-0000B8210000}"/>
    <cellStyle name="Hiperłącze 10" xfId="41958" hidden="1" xr:uid="{00000000-0005-0000-0000-0000A5220000}"/>
    <cellStyle name="Hiperłącze 10" xfId="23726" hidden="1" xr:uid="{00000000-0005-0000-0000-0000121A0000}"/>
    <cellStyle name="Hiperłącze 10" xfId="30939" hidden="1" xr:uid="{00000000-0005-0000-0000-0000171D0000}"/>
    <cellStyle name="Hiperłącze 10" xfId="39843" hidden="1" xr:uid="{00000000-0005-0000-0000-000029210000}"/>
    <cellStyle name="Hiperłącze 10" xfId="39859" hidden="1" xr:uid="{00000000-0005-0000-0000-00002D210000}"/>
    <cellStyle name="Hiperłącze 10" xfId="11932" hidden="1" xr:uid="{00000000-0005-0000-0000-0000DF150000}"/>
    <cellStyle name="Hiperłącze 10" xfId="19707" hidden="1" xr:uid="{00000000-0005-0000-0000-000018180000}"/>
    <cellStyle name="Hiperłącze 10" xfId="16265" hidden="1" xr:uid="{00000000-0005-0000-0000-0000ED170000}"/>
    <cellStyle name="Hiperłącze 10" xfId="16990" hidden="1" xr:uid="{00000000-0005-0000-0000-0000BB160000}"/>
    <cellStyle name="Hiperłącze 10" xfId="36694" hidden="1" xr:uid="{00000000-0005-0000-0000-0000C21F0000}"/>
    <cellStyle name="Hiperłącze 10" xfId="19092" hidden="1" xr:uid="{00000000-0005-0000-0000-0000F6170000}"/>
    <cellStyle name="Hiperłącze 10" xfId="34291" hidden="1" xr:uid="{00000000-0005-0000-0000-0000311F0000}"/>
    <cellStyle name="Hiperłącze 10" xfId="20981" hidden="1" xr:uid="{00000000-0005-0000-0000-0000001A0000}"/>
    <cellStyle name="Hiperłącze 10" xfId="45577" hidden="1" xr:uid="{00000000-0005-0000-0000-00001D240000}"/>
    <cellStyle name="Hiperłącze 10" xfId="36002" hidden="1" xr:uid="{00000000-0005-0000-0000-0000781F0000}"/>
    <cellStyle name="Hiperłącze 10" xfId="20594" hidden="1" xr:uid="{00000000-0005-0000-0000-00006E190000}"/>
    <cellStyle name="Hiperłącze 10" xfId="29834" hidden="1" xr:uid="{00000000-0005-0000-0000-0000211E0000}"/>
    <cellStyle name="Hiperłącze 10" xfId="27591" hidden="1" xr:uid="{00000000-0005-0000-0000-0000E41B0000}"/>
    <cellStyle name="Hiperłącze 10" xfId="42536" hidden="1" xr:uid="{00000000-0005-0000-0000-000078220000}"/>
    <cellStyle name="Hiperłącze 10" xfId="29210" hidden="1" xr:uid="{00000000-0005-0000-0000-0000931C0000}"/>
    <cellStyle name="Hiperłącze 10" xfId="14889" hidden="1" xr:uid="{00000000-0005-0000-0000-00004B160000}"/>
    <cellStyle name="Hiperłącze 10" xfId="29779" hidden="1" xr:uid="{00000000-0005-0000-0000-00001D1D0000}"/>
    <cellStyle name="Hiperłącze 10" xfId="21118" hidden="1" xr:uid="{00000000-0005-0000-0000-0000A3180000}"/>
    <cellStyle name="Hiperłącze 10" xfId="39885" hidden="1" xr:uid="{00000000-0005-0000-0000-000027210000}"/>
    <cellStyle name="Hiperłącze 10" xfId="20351" hidden="1" xr:uid="{00000000-0005-0000-0000-000089180000}"/>
    <cellStyle name="Hiperłącze 10" xfId="29981" hidden="1" xr:uid="{00000000-0005-0000-0000-0000841D0000}"/>
    <cellStyle name="Hiperłącze 10" xfId="23289" hidden="1" xr:uid="{00000000-0005-0000-0000-0000D0190000}"/>
    <cellStyle name="Hiperłącze 10" xfId="34887" hidden="1" xr:uid="{00000000-0005-0000-0000-0000E51E0000}"/>
    <cellStyle name="Hiperłącze 10" xfId="33535" hidden="1" xr:uid="{00000000-0005-0000-0000-0000621E0000}"/>
    <cellStyle name="Hiperłącze 10" xfId="44754" hidden="1" xr:uid="{00000000-0005-0000-0000-000078230000}"/>
    <cellStyle name="Hiperłącze 10" xfId="11379" hidden="1" xr:uid="{00000000-0005-0000-0000-000076140000}"/>
    <cellStyle name="Hiperłącze 10" xfId="27603" hidden="1" xr:uid="{00000000-0005-0000-0000-0000EA1B0000}"/>
    <cellStyle name="Hiperłącze 10" xfId="40162" hidden="1" xr:uid="{00000000-0005-0000-0000-000066210000}"/>
    <cellStyle name="Hiperłącze 10" xfId="13707" hidden="1" xr:uid="{00000000-0005-0000-0000-000064150000}"/>
    <cellStyle name="Hiperłącze 10" xfId="13331" hidden="1" xr:uid="{00000000-0005-0000-0000-000029150000}"/>
    <cellStyle name="Hiperłącze 10" xfId="44602" hidden="1" xr:uid="{00000000-0005-0000-0000-00006D230000}"/>
    <cellStyle name="Hiperłącze 10" xfId="20455" hidden="1" xr:uid="{00000000-0005-0000-0000-00009A180000}"/>
    <cellStyle name="Hiperłącze 10" xfId="24672" hidden="1" xr:uid="{00000000-0005-0000-0000-0000851A0000}"/>
    <cellStyle name="Hiperłącze 10" xfId="36504" hidden="1" xr:uid="{00000000-0005-0000-0000-000009200000}"/>
    <cellStyle name="Hiperłącze 10" xfId="22716" hidden="1" xr:uid="{00000000-0005-0000-0000-00008A190000}"/>
    <cellStyle name="Hiperłącze 10" xfId="20412" hidden="1" xr:uid="{00000000-0005-0000-0000-00008F180000}"/>
    <cellStyle name="Hiperłącze 10" xfId="26373" hidden="1" xr:uid="{00000000-0005-0000-0000-0000061B0000}"/>
    <cellStyle name="Hiperłącze 10" xfId="42720" hidden="1" xr:uid="{00000000-0005-0000-0000-0000BC220000}"/>
    <cellStyle name="Hiperłącze 10" xfId="22130" hidden="1" xr:uid="{00000000-0005-0000-0000-000024190000}"/>
    <cellStyle name="Hiperłącze 10" xfId="30503" hidden="1" xr:uid="{00000000-0005-0000-0000-0000EA1C0000}"/>
    <cellStyle name="Hiperłącze 10" xfId="42712" hidden="1" xr:uid="{00000000-0005-0000-0000-0000BB220000}"/>
    <cellStyle name="Hiperłącze 10" xfId="19155" hidden="1" xr:uid="{00000000-0005-0000-0000-0000F8170000}"/>
    <cellStyle name="Hiperłącze 10" xfId="25626" hidden="1" xr:uid="{00000000-0005-0000-0000-0000B51A0000}"/>
    <cellStyle name="Hiperłącze 10" xfId="20729" hidden="1" xr:uid="{00000000-0005-0000-0000-000002190000}"/>
    <cellStyle name="Hiperłącze 10" xfId="35137" hidden="1" xr:uid="{00000000-0005-0000-0000-0000051F0000}"/>
    <cellStyle name="Hiperłącze 10" xfId="40872" hidden="1" xr:uid="{00000000-0005-0000-0000-00000B220000}"/>
    <cellStyle name="Hiperłącze 10" xfId="41211" hidden="1" xr:uid="{00000000-0005-0000-0000-0000CE210000}"/>
    <cellStyle name="Hiperłącze 10" xfId="27082" hidden="1" xr:uid="{00000000-0005-0000-0000-0000831B0000}"/>
    <cellStyle name="Hiperłącze 10" xfId="43997" hidden="1" xr:uid="{00000000-0005-0000-0000-000007230000}"/>
    <cellStyle name="Hiperłącze 10" xfId="18051" hidden="1" xr:uid="{00000000-0005-0000-0000-000065170000}"/>
    <cellStyle name="Hiperłącze 10" xfId="15412" hidden="1" xr:uid="{00000000-0005-0000-0000-00001F160000}"/>
    <cellStyle name="Hiperłącze 10" xfId="35556" hidden="1" xr:uid="{00000000-0005-0000-0000-00004D1F0000}"/>
    <cellStyle name="Hiperłącze 10" xfId="41108" hidden="1" xr:uid="{00000000-0005-0000-0000-000005220000}"/>
    <cellStyle name="Hiperłącze 10" xfId="45558" hidden="1" xr:uid="{00000000-0005-0000-0000-00001F240000}"/>
    <cellStyle name="Hiperłącze 10" xfId="31462" hidden="1" xr:uid="{00000000-0005-0000-0000-00006B1D0000}"/>
    <cellStyle name="Hiperłącze 10" xfId="46756" hidden="1" xr:uid="{00000000-0005-0000-0000-00006D240000}"/>
    <cellStyle name="Hiperłącze 10" xfId="21542" hidden="1" xr:uid="{00000000-0005-0000-0000-0000CE180000}"/>
    <cellStyle name="Hiperłącze 10" xfId="13186" hidden="1" xr:uid="{00000000-0005-0000-0000-000014150000}"/>
    <cellStyle name="Hiperłącze 10" xfId="43318" hidden="1" xr:uid="{00000000-0005-0000-0000-000053230000}"/>
    <cellStyle name="Hiperłącze 10" xfId="30149" hidden="1" xr:uid="{00000000-0005-0000-0000-0000C51C0000}"/>
    <cellStyle name="Hiperłącze 10" xfId="30866" hidden="1" xr:uid="{00000000-0005-0000-0000-00000F1D0000}"/>
    <cellStyle name="Hiperłącze 10" xfId="35993" hidden="1" xr:uid="{00000000-0005-0000-0000-0000771F0000}"/>
    <cellStyle name="Hiperłącze 10" xfId="32872" hidden="1" xr:uid="{00000000-0005-0000-0000-0000771E0000}"/>
    <cellStyle name="Hiperłącze 10" xfId="21199" hidden="1" xr:uid="{00000000-0005-0000-0000-0000B1180000}"/>
    <cellStyle name="Hiperłącze 10" xfId="45093" hidden="1" xr:uid="{00000000-0005-0000-0000-0000A2230000}"/>
    <cellStyle name="Hiperłącze 10" xfId="35008" hidden="1" xr:uid="{00000000-0005-0000-0000-0000F61E0000}"/>
    <cellStyle name="Hiperłącze 10" xfId="16262" hidden="1" xr:uid="{00000000-0005-0000-0000-0000F1170000}"/>
    <cellStyle name="Hiperłącze 10" xfId="40616" hidden="1" xr:uid="{00000000-0005-0000-0000-000097210000}"/>
    <cellStyle name="Hiperłącze 10" xfId="42424" hidden="1" xr:uid="{00000000-0005-0000-0000-00008E220000}"/>
    <cellStyle name="Hiperłącze 10" xfId="16457" hidden="1" xr:uid="{00000000-0005-0000-0000-0000EF170000}"/>
    <cellStyle name="Hiperłącze 10" xfId="27622" hidden="1" xr:uid="{00000000-0005-0000-0000-00009C1B0000}"/>
    <cellStyle name="Hiperłącze 10" xfId="30077" hidden="1" xr:uid="{00000000-0005-0000-0000-0000911D0000}"/>
    <cellStyle name="Hiperłącze 10" xfId="46503" hidden="1" xr:uid="{00000000-0005-0000-0000-0000C2240000}"/>
    <cellStyle name="Hiperłącze 10" xfId="38984" hidden="1" xr:uid="{00000000-0005-0000-0000-00009D210000}"/>
    <cellStyle name="Hiperłącze 10" xfId="15159" hidden="1" xr:uid="{00000000-0005-0000-0000-000000160000}"/>
    <cellStyle name="Hiperłącze 10" xfId="25356" hidden="1" xr:uid="{00000000-0005-0000-0000-0000031C0000}"/>
    <cellStyle name="Hiperłącze 10" xfId="18169" hidden="1" xr:uid="{00000000-0005-0000-0000-000072170000}"/>
    <cellStyle name="Hiperłącze 10" xfId="31428" hidden="1" xr:uid="{00000000-0005-0000-0000-0000691D0000}"/>
    <cellStyle name="Hiperłącze 10" xfId="12298" hidden="1" xr:uid="{00000000-0005-0000-0000-00009E140000}"/>
    <cellStyle name="Hiperłącze 10" xfId="38172" hidden="1" xr:uid="{00000000-0005-0000-0000-0000A4200000}"/>
    <cellStyle name="Hiperłącze 10" xfId="28813" hidden="1" xr:uid="{00000000-0005-0000-0000-00003F1C0000}"/>
    <cellStyle name="Hiperłącze 10" xfId="11280" hidden="1" xr:uid="{00000000-0005-0000-0000-000069140000}"/>
    <cellStyle name="Hiperłącze 10" xfId="39653" hidden="1" xr:uid="{00000000-0005-0000-0000-000016210000}"/>
    <cellStyle name="Hiperłącze 10" xfId="14363" hidden="1" xr:uid="{00000000-0005-0000-0000-000088150000}"/>
    <cellStyle name="Hiperłącze 10" xfId="35298" hidden="1" xr:uid="{00000000-0005-0000-0000-0000151F0000}"/>
    <cellStyle name="Hiperłącze 10" xfId="13400" hidden="1" xr:uid="{00000000-0005-0000-0000-00002F150000}"/>
    <cellStyle name="Hiperłącze 10" xfId="26113" hidden="1" xr:uid="{00000000-0005-0000-0000-0000DF1A0000}"/>
    <cellStyle name="Hiperłącze 10" xfId="44703" hidden="1" xr:uid="{00000000-0005-0000-0000-00007A230000}"/>
    <cellStyle name="Hiperłącze 10" xfId="37323" hidden="1" xr:uid="{00000000-0005-0000-0000-000049200000}"/>
    <cellStyle name="Hiperłącze 10" xfId="34105" hidden="1" xr:uid="{00000000-0005-0000-0000-0000341F0000}"/>
    <cellStyle name="Hiperłącze 10" xfId="34255" hidden="1" xr:uid="{00000000-0005-0000-0000-0000371F0000}"/>
    <cellStyle name="Hiperłącze 10" xfId="44728" hidden="1" xr:uid="{00000000-0005-0000-0000-000077230000}"/>
    <cellStyle name="Hiperłącze 10" xfId="33556" hidden="1" xr:uid="{00000000-0005-0000-0000-00006A1E0000}"/>
    <cellStyle name="Hiperłącze 10" xfId="22058" hidden="1" xr:uid="{00000000-0005-0000-0000-000021190000}"/>
    <cellStyle name="Hiperłącze 10" xfId="36440" hidden="1" xr:uid="{00000000-0005-0000-0000-000010200000}"/>
    <cellStyle name="Hiperłącze 10" xfId="45993" hidden="1" xr:uid="{00000000-0005-0000-0000-0000FD230000}"/>
    <cellStyle name="Hiperłącze 10" xfId="15106" hidden="1" xr:uid="{00000000-0005-0000-0000-000002160000}"/>
    <cellStyle name="Hiperłącze 10" xfId="19496" hidden="1" xr:uid="{00000000-0005-0000-0000-000044180000}"/>
    <cellStyle name="Hiperłącze 10" xfId="19263" hidden="1" xr:uid="{00000000-0005-0000-0000-000004180000}"/>
    <cellStyle name="Hiperłącze 10" xfId="27573" hidden="1" xr:uid="{00000000-0005-0000-0000-0000CC1B0000}"/>
    <cellStyle name="Hiperłącze 10" xfId="38931" hidden="1" xr:uid="{00000000-0005-0000-0000-000035220000}"/>
    <cellStyle name="Hiperłącze 10" xfId="38814" hidden="1" xr:uid="{00000000-0005-0000-0000-000041210000}"/>
    <cellStyle name="Hiperłącze 10" xfId="38121" hidden="1" xr:uid="{00000000-0005-0000-0000-000074200000}"/>
    <cellStyle name="Hiperłącze 10" xfId="20857" hidden="1" xr:uid="{00000000-0005-0000-0000-0000ED190000}"/>
    <cellStyle name="Hiperłącze 10" xfId="41097" hidden="1" xr:uid="{00000000-0005-0000-0000-000003220000}"/>
    <cellStyle name="Hiperłącze 10" xfId="33772" hidden="1" xr:uid="{00000000-0005-0000-0000-0000A81E0000}"/>
    <cellStyle name="Hiperłącze 10" xfId="20970" hidden="1" xr:uid="{00000000-0005-0000-0000-00006C190000}"/>
    <cellStyle name="Hiperłącze 10" xfId="43242" hidden="1" xr:uid="{00000000-0005-0000-0000-0000B9230000}"/>
    <cellStyle name="Hiperłącze 10" xfId="24068" hidden="1" xr:uid="{00000000-0005-0000-0000-0000521A0000}"/>
    <cellStyle name="Hiperłącze 10" xfId="20631" hidden="1" xr:uid="{00000000-0005-0000-0000-000010190000}"/>
    <cellStyle name="Hiperłącze 10" xfId="27954" hidden="1" xr:uid="{00000000-0005-0000-0000-0000BF1B0000}"/>
    <cellStyle name="Hiperłącze 10" xfId="26618" hidden="1" xr:uid="{00000000-0005-0000-0000-0000391B0000}"/>
    <cellStyle name="Hiperłącze 10" xfId="41064" hidden="1" xr:uid="{00000000-0005-0000-0000-00000A220000}"/>
    <cellStyle name="Hiperłącze 10" xfId="43852" hidden="1" xr:uid="{00000000-0005-0000-0000-000000230000}"/>
    <cellStyle name="Hiperłącze 10" xfId="29685" hidden="1" xr:uid="{00000000-0005-0000-0000-00002C1D0000}"/>
    <cellStyle name="Hiperłącze 10" xfId="31005" hidden="1" xr:uid="{00000000-0005-0000-0000-0000361D0000}"/>
    <cellStyle name="Hiperłącze 10" xfId="34636" hidden="1" xr:uid="{00000000-0005-0000-0000-0000CD1E0000}"/>
    <cellStyle name="Hiperłącze 10" xfId="20462" hidden="1" xr:uid="{00000000-0005-0000-0000-000099180000}"/>
    <cellStyle name="Hiperłącze 10" xfId="36606" hidden="1" xr:uid="{00000000-0005-0000-0000-0000F21F0000}"/>
    <cellStyle name="Hiperłącze 10" xfId="41980" hidden="1" xr:uid="{00000000-0005-0000-0000-0000B2220000}"/>
    <cellStyle name="Hiperłącze 10" xfId="31826" hidden="1" xr:uid="{00000000-0005-0000-0000-0000EB1D0000}"/>
    <cellStyle name="Hiperłącze 10" xfId="15692" hidden="1" xr:uid="{00000000-0005-0000-0000-00006A160000}"/>
    <cellStyle name="Hiperłącze 10" xfId="33176" hidden="1" xr:uid="{00000000-0005-0000-0000-00003C1E0000}"/>
    <cellStyle name="Hiperłącze 11" xfId="11758" hidden="1" xr:uid="{00000000-0005-0000-0000-000058260000}"/>
    <cellStyle name="Hiperłącze 11" xfId="24500" hidden="1" xr:uid="{00000000-0005-0000-0000-0000C52A0000}"/>
    <cellStyle name="Hiperłącze 11" xfId="42247" hidden="1" xr:uid="{00000000-0005-0000-0000-0000E2320000}"/>
    <cellStyle name="Hiperłącze 11" xfId="25665" hidden="1" xr:uid="{00000000-0005-0000-0000-0000342B0000}"/>
    <cellStyle name="Hiperłącze 11" xfId="13946" hidden="1" xr:uid="{00000000-0005-0000-0000-000020260000}"/>
    <cellStyle name="Hiperłącze 11" xfId="16884" hidden="1" xr:uid="{00000000-0005-0000-0000-00002F270000}"/>
    <cellStyle name="Hiperłącze 11" xfId="23682" hidden="1" xr:uid="{00000000-0005-0000-0000-0000882A0000}"/>
    <cellStyle name="Hiperłącze 11" xfId="28363" hidden="1" xr:uid="{00000000-0005-0000-0000-0000E32C0000}"/>
    <cellStyle name="Hiperłącze 11" xfId="27291" hidden="1" xr:uid="{00000000-0005-0000-0000-0000182C0000}"/>
    <cellStyle name="Hiperłącze 11" xfId="27350" hidden="1" xr:uid="{00000000-0005-0000-0000-0000632C0000}"/>
    <cellStyle name="Hiperłącze 11" xfId="29538" hidden="1" xr:uid="{00000000-0005-0000-0000-0000342D0000}"/>
    <cellStyle name="Hiperłącze 11" xfId="28340" hidden="1" xr:uid="{00000000-0005-0000-0000-0000F12C0000}"/>
    <cellStyle name="Hiperłącze 11" xfId="20562" hidden="1" xr:uid="{00000000-0005-0000-0000-00007D290000}"/>
    <cellStyle name="Hiperłącze 11" xfId="23700" hidden="1" xr:uid="{00000000-0005-0000-0000-00008F2A0000}"/>
    <cellStyle name="Hiperłącze 11" xfId="15935" hidden="1" xr:uid="{00000000-0005-0000-0000-000009270000}"/>
    <cellStyle name="Hiperłącze 11" xfId="12588" hidden="1" xr:uid="{00000000-0005-0000-0000-00003A250000}"/>
    <cellStyle name="Hiperłącze 11" xfId="34172" hidden="1" xr:uid="{00000000-0005-0000-0000-0000AB300000}"/>
    <cellStyle name="Hiperłącze 11" xfId="42255" hidden="1" xr:uid="{00000000-0005-0000-0000-0000E1320000}"/>
    <cellStyle name="Hiperłącze 11" xfId="37875" hidden="1" xr:uid="{00000000-0005-0000-0000-0000DC300000}"/>
    <cellStyle name="Hiperłącze 11" xfId="44053" hidden="1" xr:uid="{00000000-0005-0000-0000-000096330000}"/>
    <cellStyle name="Hiperłącze 11" xfId="31349" hidden="1" xr:uid="{00000000-0005-0000-0000-0000DF2D0000}"/>
    <cellStyle name="Hiperłącze 11" xfId="22878" hidden="1" xr:uid="{00000000-0005-0000-0000-00005F2A0000}"/>
    <cellStyle name="Hiperłącze 11" xfId="12833" hidden="1" xr:uid="{00000000-0005-0000-0000-000057250000}"/>
    <cellStyle name="Hiperłącze 11" xfId="27452" hidden="1" xr:uid="{00000000-0005-0000-0000-00006E2C0000}"/>
    <cellStyle name="Hiperłącze 11" xfId="34008" hidden="1" xr:uid="{00000000-0005-0000-0000-0000452F0000}"/>
    <cellStyle name="Hiperłącze 11" xfId="33169" hidden="1" xr:uid="{00000000-0005-0000-0000-0000BB2E0000}"/>
    <cellStyle name="Hiperłącze 11" xfId="16542" hidden="1" xr:uid="{00000000-0005-0000-0000-00000D270000}"/>
    <cellStyle name="Hiperłącze 11" xfId="38620" hidden="1" xr:uid="{00000000-0005-0000-0000-0000D2310000}"/>
    <cellStyle name="Hiperłącze 11" xfId="27442" hidden="1" xr:uid="{00000000-0005-0000-0000-00006D2C0000}"/>
    <cellStyle name="Hiperłącze 11" xfId="18787" hidden="1" xr:uid="{00000000-0005-0000-0000-000048280000}"/>
    <cellStyle name="Hiperłącze 11" xfId="20795" hidden="1" xr:uid="{00000000-0005-0000-0000-00007A2A0000}"/>
    <cellStyle name="Hiperłącze 11" xfId="31832" hidden="1" xr:uid="{00000000-0005-0000-0000-0000712E0000}"/>
    <cellStyle name="Hiperłącze 11" xfId="18412" hidden="1" xr:uid="{00000000-0005-0000-0000-00003B280000}"/>
    <cellStyle name="Hiperłącze 11" xfId="24988" hidden="1" xr:uid="{00000000-0005-0000-0000-0000272B0000}"/>
    <cellStyle name="Hiperłącze 11" xfId="43264" hidden="1" xr:uid="{00000000-0005-0000-0000-0000E1330000}"/>
    <cellStyle name="Hiperłącze 11" xfId="17989" hidden="1" xr:uid="{00000000-0005-0000-0000-0000C7270000}"/>
    <cellStyle name="Hiperłącze 11" xfId="19589" hidden="1" xr:uid="{00000000-0005-0000-0000-0000D9280000}"/>
    <cellStyle name="Hiperłącze 11" xfId="33376" hidden="1" xr:uid="{00000000-0005-0000-0000-00000C2F0000}"/>
    <cellStyle name="Hiperłącze 11" xfId="26048" hidden="1" xr:uid="{00000000-0005-0000-0000-00005C2B0000}"/>
    <cellStyle name="Hiperłącze 11" xfId="29923" hidden="1" xr:uid="{00000000-0005-0000-0000-00008A2E0000}"/>
    <cellStyle name="Hiperłącze 11" xfId="25459" hidden="1" xr:uid="{00000000-0005-0000-0000-0000F42B0000}"/>
    <cellStyle name="Hiperłącze 11" xfId="17533" hidden="1" xr:uid="{00000000-0005-0000-0000-000091270000}"/>
    <cellStyle name="Hiperłącze 11" xfId="31096" hidden="1" xr:uid="{00000000-0005-0000-0000-0000C02D0000}"/>
    <cellStyle name="Hiperłącze 11" xfId="16327" hidden="1" xr:uid="{00000000-0005-0000-0000-000062280000}"/>
    <cellStyle name="Hiperłącze 11" xfId="28054" hidden="1" xr:uid="{00000000-0005-0000-0000-0000482C0000}"/>
    <cellStyle name="Hiperłącze 11" xfId="39234" hidden="1" xr:uid="{00000000-0005-0000-0000-000064310000}"/>
    <cellStyle name="Hiperłącze 11" xfId="25006" hidden="1" xr:uid="{00000000-0005-0000-0000-0000232B0000}"/>
    <cellStyle name="Hiperłącze 11" xfId="34879" hidden="1" xr:uid="{00000000-0005-0000-0000-0000642F0000}"/>
    <cellStyle name="Hiperłącze 11" xfId="25317" hidden="1" xr:uid="{00000000-0005-0000-0000-00008E2C0000}"/>
    <cellStyle name="Hiperłącze 11" xfId="36049" hidden="1" xr:uid="{00000000-0005-0000-0000-000006300000}"/>
    <cellStyle name="Hiperłącze 11" xfId="15313" hidden="1" xr:uid="{00000000-0005-0000-0000-000094260000}"/>
    <cellStyle name="Hiperłącze 11" xfId="27572" hidden="1" xr:uid="{00000000-0005-0000-0000-00004C2C0000}"/>
    <cellStyle name="Hiperłącze 11" xfId="43694" hidden="1" xr:uid="{00000000-0005-0000-0000-000072330000}"/>
    <cellStyle name="Hiperłącze 11" xfId="25402" hidden="1" xr:uid="{00000000-0005-0000-0000-0000EB2B0000}"/>
    <cellStyle name="Hiperłącze 11" xfId="17277" hidden="1" xr:uid="{00000000-0005-0000-0000-000058270000}"/>
    <cellStyle name="Hiperłącze 11" xfId="16406" hidden="1" xr:uid="{00000000-0005-0000-0000-0000D0270000}"/>
    <cellStyle name="Hiperłącze 11" xfId="44638" hidden="1" xr:uid="{00000000-0005-0000-0000-0000E8330000}"/>
    <cellStyle name="Hiperłącze 11" xfId="37639" hidden="1" xr:uid="{00000000-0005-0000-0000-0000FE300000}"/>
    <cellStyle name="Hiperłącze 11" xfId="33201" hidden="1" xr:uid="{00000000-0005-0000-0000-0000C22E0000}"/>
    <cellStyle name="Hiperłącze 11" xfId="22059" hidden="1" xr:uid="{00000000-0005-0000-0000-0000A1290000}"/>
    <cellStyle name="Hiperłącze 11" xfId="15404" hidden="1" xr:uid="{00000000-0005-0000-0000-00009C260000}"/>
    <cellStyle name="Hiperłącze 11" xfId="45738" hidden="1" xr:uid="{00000000-0005-0000-0000-0000A6340000}"/>
    <cellStyle name="Hiperłącze 11" xfId="16123" hidden="1" xr:uid="{00000000-0005-0000-0000-000081270000}"/>
    <cellStyle name="Hiperłącze 11" xfId="27743" hidden="1" xr:uid="{00000000-0005-0000-0000-00002E2C0000}"/>
    <cellStyle name="Hiperłącze 11" xfId="17777" hidden="1" xr:uid="{00000000-0005-0000-0000-0000AF270000}"/>
    <cellStyle name="Hiperłącze 11" xfId="38901" hidden="1" xr:uid="{00000000-0005-0000-0000-0000B8320000}"/>
    <cellStyle name="Hiperłącze 11" xfId="46253" hidden="1" xr:uid="{00000000-0005-0000-0000-0000DE340000}"/>
    <cellStyle name="Hiperłącze 11" xfId="13735" hidden="1" xr:uid="{00000000-0005-0000-0000-000031260000}"/>
    <cellStyle name="Hiperłącze 11" xfId="17877" hidden="1" xr:uid="{00000000-0005-0000-0000-0000BD270000}"/>
    <cellStyle name="Hiperłącze 11" xfId="27643" hidden="1" xr:uid="{00000000-0005-0000-0000-00001E2C0000}"/>
    <cellStyle name="Hiperłącze 11" xfId="24436" hidden="1" xr:uid="{00000000-0005-0000-0000-0000B72A0000}"/>
    <cellStyle name="Hiperłącze 11" xfId="26403" hidden="1" xr:uid="{00000000-0005-0000-0000-0000892B0000}"/>
    <cellStyle name="Hiperłącze 11" xfId="20646" hidden="1" xr:uid="{00000000-0005-0000-0000-00008F290000}"/>
    <cellStyle name="Hiperłącze 11" xfId="15290" hidden="1" xr:uid="{00000000-0005-0000-0000-0000D6260000}"/>
    <cellStyle name="Hiperłącze 11" xfId="17917" hidden="1" xr:uid="{00000000-0005-0000-0000-0000BC270000}"/>
    <cellStyle name="Hiperłącze 11" xfId="28045" hidden="1" xr:uid="{00000000-0005-0000-0000-0000442C0000}"/>
    <cellStyle name="Hiperłącze 11" xfId="40464" hidden="1" xr:uid="{00000000-0005-0000-0000-00000A320000}"/>
    <cellStyle name="Hiperłącze 11" xfId="22687" hidden="1" xr:uid="{00000000-0005-0000-0000-0000012A0000}"/>
    <cellStyle name="Hiperłącze 11" xfId="43008" hidden="1" xr:uid="{00000000-0005-0000-0000-00005C330000}"/>
    <cellStyle name="Hiperłącze 11" xfId="40106" hidden="1" xr:uid="{00000000-0005-0000-0000-0000D7310000}"/>
    <cellStyle name="Hiperłącze 11" xfId="29218" hidden="1" xr:uid="{00000000-0005-0000-0000-00000F2D0000}"/>
    <cellStyle name="Hiperłącze 11" xfId="20649" hidden="1" xr:uid="{00000000-0005-0000-0000-000091290000}"/>
    <cellStyle name="Hiperłącze 11" xfId="18063" hidden="1" xr:uid="{00000000-0005-0000-0000-0000EA270000}"/>
    <cellStyle name="Hiperłącze 11" xfId="36556" hidden="1" xr:uid="{00000000-0005-0000-0000-000078300000}"/>
    <cellStyle name="Hiperłącze 11" xfId="35016" hidden="1" xr:uid="{00000000-0005-0000-0000-0000752F0000}"/>
    <cellStyle name="Hiperłącze 11" xfId="26138" hidden="1" xr:uid="{00000000-0005-0000-0000-0000672B0000}"/>
    <cellStyle name="Hiperłącze 11" xfId="28905" hidden="1" xr:uid="{00000000-0005-0000-0000-0000C62C0000}"/>
    <cellStyle name="Hiperłącze 11" xfId="47051" hidden="1" xr:uid="{00000000-0005-0000-0000-000007350000}"/>
    <cellStyle name="Hiperłącze 11" xfId="27822" hidden="1" xr:uid="{00000000-0005-0000-0000-00006C2C0000}"/>
    <cellStyle name="Hiperłącze 11" xfId="35734" hidden="1" xr:uid="{00000000-0005-0000-0000-0000DD2F0000}"/>
    <cellStyle name="Hiperłącze 11" xfId="36470" hidden="1" xr:uid="{00000000-0005-0000-0000-000087300000}"/>
    <cellStyle name="Hiperłącze 11" xfId="13973" hidden="1" xr:uid="{00000000-0005-0000-0000-000026260000}"/>
    <cellStyle name="Hiperłącze 11" xfId="27337" hidden="1" xr:uid="{00000000-0005-0000-0000-0000512C0000}"/>
    <cellStyle name="Hiperłącze 11" xfId="32397" hidden="1" xr:uid="{00000000-0005-0000-0000-0000462E0000}"/>
    <cellStyle name="Hiperłącze 11" xfId="16569" hidden="1" xr:uid="{00000000-0005-0000-0000-000016270000}"/>
    <cellStyle name="Hiperłącze 11" xfId="21950" hidden="1" xr:uid="{00000000-0005-0000-0000-000095290000}"/>
    <cellStyle name="Hiperłącze 11" xfId="34215" hidden="1" xr:uid="{00000000-0005-0000-0000-0000BF2F0000}"/>
    <cellStyle name="Hiperłącze 11" xfId="38752" hidden="1" xr:uid="{00000000-0005-0000-0000-0000CD310000}"/>
    <cellStyle name="Hiperłącze 11" xfId="15342" hidden="1" xr:uid="{00000000-0005-0000-0000-000099260000}"/>
    <cellStyle name="Hiperłącze 11" xfId="17488" hidden="1" xr:uid="{00000000-0005-0000-0000-000087270000}"/>
    <cellStyle name="Hiperłącze 11" xfId="32416" hidden="1" xr:uid="{00000000-0005-0000-0000-00004E2E0000}"/>
    <cellStyle name="Hiperłącze 11" xfId="14074" hidden="1" xr:uid="{00000000-0005-0000-0000-0000F2250000}"/>
    <cellStyle name="Hiperłącze 11" xfId="45049" hidden="1" xr:uid="{00000000-0005-0000-0000-000018340000}"/>
    <cellStyle name="Hiperłącze 11" xfId="44255" hidden="1" xr:uid="{00000000-0005-0000-0000-0000AE330000}"/>
    <cellStyle name="Hiperłącze 11" xfId="20389" hidden="1" xr:uid="{00000000-0005-0000-0000-000007290000}"/>
    <cellStyle name="Hiperłącze 11" xfId="23132" hidden="1" xr:uid="{00000000-0005-0000-0000-0000112A0000}"/>
    <cellStyle name="Hiperłącze 11" xfId="37951" hidden="1" xr:uid="{00000000-0005-0000-0000-0000E6300000}"/>
    <cellStyle name="Hiperłącze 11" xfId="41743" hidden="1" xr:uid="{00000000-0005-0000-0000-0000CD320000}"/>
    <cellStyle name="Hiperłącze 11" xfId="36356" hidden="1" xr:uid="{00000000-0005-0000-0000-000082300000}"/>
    <cellStyle name="Hiperłącze 11" xfId="35309" hidden="1" xr:uid="{00000000-0005-0000-0000-0000962F0000}"/>
    <cellStyle name="Hiperłącze 11" xfId="34518" hidden="1" xr:uid="{00000000-0005-0000-0000-00001D300000}"/>
    <cellStyle name="Hiperłącze 11" xfId="15201" hidden="1" xr:uid="{00000000-0005-0000-0000-00008E260000}"/>
    <cellStyle name="Hiperłącze 11" xfId="34988" hidden="1" xr:uid="{00000000-0005-0000-0000-0000702F0000}"/>
    <cellStyle name="Hiperłącze 11" xfId="12140" hidden="1" xr:uid="{00000000-0005-0000-0000-000012250000}"/>
    <cellStyle name="Hiperłącze 11" xfId="36648" hidden="1" xr:uid="{00000000-0005-0000-0000-00008A300000}"/>
    <cellStyle name="Hiperłącze 11" xfId="28886" hidden="1" xr:uid="{00000000-0005-0000-0000-0000C42C0000}"/>
    <cellStyle name="Hiperłącze 11" xfId="36189" hidden="1" xr:uid="{00000000-0005-0000-0000-00002D300000}"/>
    <cellStyle name="Hiperłącze 11" xfId="37368" hidden="1" xr:uid="{00000000-0005-0000-0000-0000C8300000}"/>
    <cellStyle name="Hiperłącze 11" xfId="32217" hidden="1" xr:uid="{00000000-0005-0000-0000-00002F2E0000}"/>
    <cellStyle name="Hiperłącze 11" xfId="16189" hidden="1" xr:uid="{00000000-0005-0000-0000-000076270000}"/>
    <cellStyle name="Hiperłącze 11" xfId="45890" hidden="1" xr:uid="{00000000-0005-0000-0000-00006C340000}"/>
    <cellStyle name="Hiperłącze 11" xfId="43858" hidden="1" xr:uid="{00000000-0005-0000-0000-0000D5330000}"/>
    <cellStyle name="Hiperłącze 11" xfId="42234" hidden="1" xr:uid="{00000000-0005-0000-0000-0000DD320000}"/>
    <cellStyle name="Hiperłącze 11" xfId="35042" hidden="1" xr:uid="{00000000-0005-0000-0000-0000772F0000}"/>
    <cellStyle name="Hiperłącze 11" xfId="38927" hidden="1" xr:uid="{00000000-0005-0000-0000-0000B5320000}"/>
    <cellStyle name="Hiperłącze 11" xfId="20047" hidden="1" xr:uid="{00000000-0005-0000-0000-0000E9280000}"/>
    <cellStyle name="Hiperłącze 11" xfId="35823" hidden="1" xr:uid="{00000000-0005-0000-0000-0000E82F0000}"/>
    <cellStyle name="Hiperłącze 11" xfId="46433" hidden="1" xr:uid="{00000000-0005-0000-0000-000032350000}"/>
    <cellStyle name="Hiperłącze 11" xfId="30308" hidden="1" xr:uid="{00000000-0005-0000-0000-00000E2E0000}"/>
    <cellStyle name="Hiperłącze 11" xfId="35453" hidden="1" xr:uid="{00000000-0005-0000-0000-0000A72F0000}"/>
    <cellStyle name="Hiperłącze 11" xfId="18339" hidden="1" xr:uid="{00000000-0005-0000-0000-000051280000}"/>
    <cellStyle name="Hiperłącze 11" xfId="46065" hidden="1" xr:uid="{00000000-0005-0000-0000-000081340000}"/>
    <cellStyle name="Hiperłącze 11" xfId="35341" hidden="1" xr:uid="{00000000-0005-0000-0000-00009D2F0000}"/>
    <cellStyle name="Hiperłącze 11" xfId="11598" hidden="1" xr:uid="{00000000-0005-0000-0000-000071250000}"/>
    <cellStyle name="Hiperłącze 11" xfId="15885" hidden="1" xr:uid="{00000000-0005-0000-0000-000000270000}"/>
    <cellStyle name="Hiperłącze 11" xfId="27734" hidden="1" xr:uid="{00000000-0005-0000-0000-0000292C0000}"/>
    <cellStyle name="Hiperłącze 11" xfId="47124" hidden="1" xr:uid="{00000000-0005-0000-0000-00001A350000}"/>
    <cellStyle name="Hiperłącze 11" xfId="21174" hidden="1" xr:uid="{00000000-0005-0000-0000-00002A290000}"/>
    <cellStyle name="Hiperłącze 11" xfId="26623" hidden="1" xr:uid="{00000000-0005-0000-0000-0000B92B0000}"/>
    <cellStyle name="Hiperłącze 11" xfId="20446" hidden="1" xr:uid="{00000000-0005-0000-0000-000015290000}"/>
    <cellStyle name="Hiperłącze 11" xfId="18034" hidden="1" xr:uid="{00000000-0005-0000-0000-0000E3270000}"/>
    <cellStyle name="Hiperłącze 11" xfId="42202" hidden="1" xr:uid="{00000000-0005-0000-0000-00002A330000}"/>
    <cellStyle name="Hiperłącze 11" xfId="18685" hidden="1" xr:uid="{00000000-0005-0000-0000-000009280000}"/>
    <cellStyle name="Hiperłącze 11" xfId="28001" hidden="1" xr:uid="{00000000-0005-0000-0000-00004A2C0000}"/>
    <cellStyle name="Hiperłącze 11" xfId="32225" hidden="1" xr:uid="{00000000-0005-0000-0000-0000302E0000}"/>
    <cellStyle name="Hiperłącze 11" xfId="14202" hidden="1" xr:uid="{00000000-0005-0000-0000-0000FF250000}"/>
    <cellStyle name="Hiperłącze 11" xfId="34395" hidden="1" xr:uid="{00000000-0005-0000-0000-00009F300000}"/>
    <cellStyle name="Hiperłącze 11" xfId="15104" hidden="1" xr:uid="{00000000-0005-0000-0000-0000C6260000}"/>
    <cellStyle name="Hiperłącze 11" xfId="13527" hidden="1" xr:uid="{00000000-0005-0000-0000-0000D5250000}"/>
    <cellStyle name="Hiperłącze 11" xfId="15364" hidden="1" xr:uid="{00000000-0005-0000-0000-00009D260000}"/>
    <cellStyle name="Hiperłącze 11" xfId="46778" hidden="1" xr:uid="{00000000-0005-0000-0000-0000F1340000}"/>
    <cellStyle name="Hiperłącze 11" xfId="45166" hidden="1" xr:uid="{00000000-0005-0000-0000-000028340000}"/>
    <cellStyle name="Hiperłącze 11" xfId="21543" hidden="1" xr:uid="{00000000-0005-0000-0000-00004E290000}"/>
    <cellStyle name="Hiperłącze 11" xfId="35025" hidden="1" xr:uid="{00000000-0005-0000-0000-00007A2F0000}"/>
    <cellStyle name="Hiperłącze 11" xfId="30103" hidden="1" xr:uid="{00000000-0005-0000-0000-00003C2D0000}"/>
    <cellStyle name="Hiperłącze 11" xfId="28906" hidden="1" xr:uid="{00000000-0005-0000-0000-0000CA2C0000}"/>
    <cellStyle name="Hiperłącze 11" xfId="28322" hidden="1" xr:uid="{00000000-0005-0000-0000-0000A82C0000}"/>
    <cellStyle name="Hiperłącze 11" xfId="34870" hidden="1" xr:uid="{00000000-0005-0000-0000-0000632F0000}"/>
    <cellStyle name="Hiperłącze 11" xfId="28867" hidden="1" xr:uid="{00000000-0005-0000-0000-0000F82C0000}"/>
    <cellStyle name="Hiperłącze 11" xfId="29558" hidden="1" xr:uid="{00000000-0005-0000-0000-0000AB2D0000}"/>
    <cellStyle name="Hiperłącze 11" xfId="42038" hidden="1" xr:uid="{00000000-0005-0000-0000-00002B330000}"/>
    <cellStyle name="Hiperłącze 11" xfId="27201" hidden="1" xr:uid="{00000000-0005-0000-0000-0000102C0000}"/>
    <cellStyle name="Hiperłącze 11" xfId="21319" hidden="1" xr:uid="{00000000-0005-0000-0000-000035290000}"/>
    <cellStyle name="Hiperłącze 11" xfId="16392" hidden="1" xr:uid="{00000000-0005-0000-0000-0000D5270000}"/>
    <cellStyle name="Hiperłącze 11" xfId="34448" hidden="1" xr:uid="{00000000-0005-0000-0000-00000B300000}"/>
    <cellStyle name="Hiperłącze 11" xfId="16912" hidden="1" xr:uid="{00000000-0005-0000-0000-000036270000}"/>
    <cellStyle name="Hiperłącze 11" xfId="39950" hidden="1" xr:uid="{00000000-0005-0000-0000-0000B5310000}"/>
    <cellStyle name="Hiperłącze 11" xfId="45976" hidden="1" xr:uid="{00000000-0005-0000-0000-000079340000}"/>
    <cellStyle name="Hiperłącze 11" xfId="42546" hidden="1" xr:uid="{00000000-0005-0000-0000-0000FC320000}"/>
    <cellStyle name="Hiperłącze 11" xfId="28610" hidden="1" xr:uid="{00000000-0005-0000-0000-0000DB2C0000}"/>
    <cellStyle name="Hiperłącze 11" xfId="24018" hidden="1" xr:uid="{00000000-0005-0000-0000-0000D82A0000}"/>
    <cellStyle name="Hiperłącze 11" xfId="39548" hidden="1" xr:uid="{00000000-0005-0000-0000-00008A310000}"/>
    <cellStyle name="Hiperłącze 11" xfId="44187" hidden="1" xr:uid="{00000000-0005-0000-0000-0000A5330000}"/>
    <cellStyle name="Hiperłącze 11" xfId="28492" hidden="1" xr:uid="{00000000-0005-0000-0000-0000EB2C0000}"/>
    <cellStyle name="Hiperłącze 11" xfId="27332" hidden="1" xr:uid="{00000000-0005-0000-0000-0000532C0000}"/>
    <cellStyle name="Hiperłącze 11" xfId="12492" hidden="1" xr:uid="{00000000-0005-0000-0000-00002E250000}"/>
    <cellStyle name="Hiperłącze 11" xfId="13677" hidden="1" xr:uid="{00000000-0005-0000-0000-0000E9250000}"/>
    <cellStyle name="Hiperłącze 11" xfId="32537" hidden="1" xr:uid="{00000000-0005-0000-0000-0000592E0000}"/>
    <cellStyle name="Hiperłącze 11" xfId="41905" hidden="1" xr:uid="{00000000-0005-0000-0000-00001F330000}"/>
    <cellStyle name="Hiperłącze 11" xfId="29234" hidden="1" xr:uid="{00000000-0005-0000-0000-0000142D0000}"/>
    <cellStyle name="Hiperłącze 11" xfId="26948" hidden="1" xr:uid="{00000000-0005-0000-0000-0000D72B0000}"/>
    <cellStyle name="Hiperłącze 11" xfId="31436" hidden="1" xr:uid="{00000000-0005-0000-0000-0000EE2D0000}"/>
    <cellStyle name="Hiperłącze 11" xfId="27759" hidden="1" xr:uid="{00000000-0005-0000-0000-0000322C0000}"/>
    <cellStyle name="Hiperłącze 11" xfId="42359" hidden="1" xr:uid="{00000000-0005-0000-0000-0000F2320000}"/>
    <cellStyle name="Hiperłącze 11" xfId="22769" hidden="1" xr:uid="{00000000-0005-0000-0000-0000502A0000}"/>
    <cellStyle name="Hiperłącze 11" xfId="24490" hidden="1" xr:uid="{00000000-0005-0000-0000-0000C22A0000}"/>
    <cellStyle name="Hiperłącze 11" xfId="40088" hidden="1" xr:uid="{00000000-0005-0000-0000-0000DB310000}"/>
    <cellStyle name="Hiperłącze 11" xfId="20660" hidden="1" xr:uid="{00000000-0005-0000-0000-00008D290000}"/>
    <cellStyle name="Hiperłącze 11" xfId="18965" hidden="1" xr:uid="{00000000-0005-0000-0000-000029280000}"/>
    <cellStyle name="Hiperłącze 11" xfId="31398" hidden="1" xr:uid="{00000000-0005-0000-0000-0000E42D0000}"/>
    <cellStyle name="Hiperłącze 11" xfId="45239" hidden="1" xr:uid="{00000000-0005-0000-0000-00004B340000}"/>
    <cellStyle name="Hiperłącze 11" xfId="17268" hidden="1" xr:uid="{00000000-0005-0000-0000-000057270000}"/>
    <cellStyle name="Hiperłącze 11" xfId="24163" hidden="1" xr:uid="{00000000-0005-0000-0000-0000A12A0000}"/>
    <cellStyle name="Hiperłącze 11" xfId="19910" hidden="1" xr:uid="{00000000-0005-0000-0000-0000A7280000}"/>
    <cellStyle name="Hiperłącze 11" xfId="15037" hidden="1" xr:uid="{00000000-0005-0000-0000-0000AB260000}"/>
    <cellStyle name="Hiperłącze 11" xfId="27229" hidden="1" xr:uid="{00000000-0005-0000-0000-0000152C0000}"/>
    <cellStyle name="Hiperłącze 11" xfId="19047" hidden="1" xr:uid="{00000000-0005-0000-0000-000054280000}"/>
    <cellStyle name="Hiperłącze 11" xfId="30580" hidden="1" xr:uid="{00000000-0005-0000-0000-00006D2D0000}"/>
    <cellStyle name="Hiperłącze 11" xfId="23323" hidden="1" xr:uid="{00000000-0005-0000-0000-0000232A0000}"/>
    <cellStyle name="Hiperłącze 11" xfId="13008" hidden="1" xr:uid="{00000000-0005-0000-0000-000081250000}"/>
    <cellStyle name="Hiperłącze 11" xfId="18243" hidden="1" xr:uid="{00000000-0005-0000-0000-000040280000}"/>
    <cellStyle name="Hiperłącze 11" xfId="24544" hidden="1" xr:uid="{00000000-0005-0000-0000-0000C32A0000}"/>
    <cellStyle name="Hiperłącze 11" xfId="24454" hidden="1" xr:uid="{00000000-0005-0000-0000-0000BC2A0000}"/>
    <cellStyle name="Hiperłącze 11" xfId="35638" hidden="1" xr:uid="{00000000-0005-0000-0000-0000D62F0000}"/>
    <cellStyle name="Hiperłącze 11" xfId="35381" hidden="1" xr:uid="{00000000-0005-0000-0000-00009C2F0000}"/>
    <cellStyle name="Hiperłącze 11" xfId="36030" hidden="1" xr:uid="{00000000-0005-0000-0000-000000300000}"/>
    <cellStyle name="Hiperłącze 11" xfId="46352" hidden="1" xr:uid="{00000000-0005-0000-0000-0000E5340000}"/>
    <cellStyle name="Hiperłącze 11" xfId="30661" hidden="1" xr:uid="{00000000-0005-0000-0000-0000772D0000}"/>
    <cellStyle name="Hiperłącze 11" xfId="35872" hidden="1" xr:uid="{00000000-0005-0000-0000-0000EF2F0000}"/>
    <cellStyle name="Hiperłącze 11" xfId="42310" hidden="1" xr:uid="{00000000-0005-0000-0000-0000E4320000}"/>
    <cellStyle name="Hiperłącze 11" xfId="24925" hidden="1" xr:uid="{00000000-0005-0000-0000-00001F2B0000}"/>
    <cellStyle name="Hiperłącze 11" xfId="34607" hidden="1" xr:uid="{00000000-0005-0000-0000-0000A6300000}"/>
    <cellStyle name="Hiperłącze 11" xfId="26875" hidden="1" xr:uid="{00000000-0005-0000-0000-0000D42B0000}"/>
    <cellStyle name="Hiperłącze 11" xfId="44535" hidden="1" xr:uid="{00000000-0005-0000-0000-0000C8330000}"/>
    <cellStyle name="Hiperłącze 11" xfId="24314" hidden="1" xr:uid="{00000000-0005-0000-0000-0000B02A0000}"/>
    <cellStyle name="Hiperłącze 11" xfId="37885" hidden="1" xr:uid="{00000000-0005-0000-0000-000022310000}"/>
    <cellStyle name="Hiperłącze 11" xfId="19434" hidden="1" xr:uid="{00000000-0005-0000-0000-0000DE280000}"/>
    <cellStyle name="Hiperłącze 11" xfId="36012" hidden="1" xr:uid="{00000000-0005-0000-0000-0000FC2F0000}"/>
    <cellStyle name="Hiperłącze 11" xfId="20116" hidden="1" xr:uid="{00000000-0005-0000-0000-0000ED280000}"/>
    <cellStyle name="Hiperłącze 11" xfId="46137" hidden="1" xr:uid="{00000000-0005-0000-0000-000084340000}"/>
    <cellStyle name="Hiperłącze 11" xfId="35501" hidden="1" xr:uid="{00000000-0005-0000-0000-0000C32F0000}"/>
    <cellStyle name="Hiperłącze 11" xfId="15472" hidden="1" xr:uid="{00000000-0005-0000-0000-0000A9260000}"/>
    <cellStyle name="Hiperłącze 11" xfId="34523" hidden="1" xr:uid="{00000000-0005-0000-0000-00001F300000}"/>
    <cellStyle name="Hiperłącze 11" xfId="13383" hidden="1" xr:uid="{00000000-0005-0000-0000-0000A8250000}"/>
    <cellStyle name="Hiperłącze 11" xfId="39393" hidden="1" xr:uid="{00000000-0005-0000-0000-000073310000}"/>
    <cellStyle name="Hiperłącze 11" xfId="17017" hidden="1" xr:uid="{00000000-0005-0000-0000-00003E270000}"/>
    <cellStyle name="Hiperłącze 11" xfId="37771" hidden="1" xr:uid="{00000000-0005-0000-0000-0000CF300000}"/>
    <cellStyle name="Hiperłącze 11" xfId="32166" hidden="1" xr:uid="{00000000-0005-0000-0000-00002E2E0000}"/>
    <cellStyle name="Hiperłącze 11" xfId="14445" hidden="1" xr:uid="{00000000-0005-0000-0000-000017260000}"/>
    <cellStyle name="Hiperłącze 11" xfId="45480" hidden="1" xr:uid="{00000000-0005-0000-0000-0000B1340000}"/>
    <cellStyle name="Hiperłącze 11" xfId="24744" hidden="1" xr:uid="{00000000-0005-0000-0000-00000E2B0000}"/>
    <cellStyle name="Hiperłącze 11" xfId="39314" hidden="1" xr:uid="{00000000-0005-0000-0000-00006B310000}"/>
    <cellStyle name="Hiperłącze 11" xfId="46849" hidden="1" xr:uid="{00000000-0005-0000-0000-0000F8340000}"/>
    <cellStyle name="Hiperłącze 11" xfId="39626" hidden="1" xr:uid="{00000000-0005-0000-0000-00008D310000}"/>
    <cellStyle name="Hiperłącze 11" xfId="19875" hidden="1" xr:uid="{00000000-0005-0000-0000-0000AE280000}"/>
    <cellStyle name="Hiperłącze 11" xfId="22299" hidden="1" xr:uid="{00000000-0005-0000-0000-0000C1290000}"/>
    <cellStyle name="Hiperłącze 11" xfId="22230" hidden="1" xr:uid="{00000000-0005-0000-0000-0000B0290000}"/>
    <cellStyle name="Hiperłącze 11" xfId="14813" hidden="1" xr:uid="{00000000-0005-0000-0000-0000C4260000}"/>
    <cellStyle name="Hiperłącze 11" xfId="15168" hidden="1" xr:uid="{00000000-0005-0000-0000-000084260000}"/>
    <cellStyle name="Hiperłącze 11" xfId="15741" hidden="1" xr:uid="{00000000-0005-0000-0000-0000EB260000}"/>
    <cellStyle name="Hiperłącze 11" xfId="10243" hidden="1" xr:uid="{00000000-0005-0000-0000-0000CD240000}"/>
    <cellStyle name="Hiperłącze 11" xfId="13500" hidden="1" xr:uid="{00000000-0005-0000-0000-0000B8250000}"/>
    <cellStyle name="Hiperłącze 11" xfId="36048" hidden="1" xr:uid="{00000000-0005-0000-0000-000002300000}"/>
    <cellStyle name="Hiperłącze 11" xfId="38887" hidden="1" xr:uid="{00000000-0005-0000-0000-0000BA320000}"/>
    <cellStyle name="Hiperłącze 11" xfId="17130" hidden="1" xr:uid="{00000000-0005-0000-0000-000052270000}"/>
    <cellStyle name="Hiperłącze 11" xfId="33418" hidden="1" xr:uid="{00000000-0005-0000-0000-0000D52E0000}"/>
    <cellStyle name="Hiperłącze 11" xfId="30014" hidden="1" xr:uid="{00000000-0005-0000-0000-00000B2E0000}"/>
    <cellStyle name="Hiperłącze 11" xfId="16803" hidden="1" xr:uid="{00000000-0005-0000-0000-000026270000}"/>
    <cellStyle name="Hiperłącze 11" xfId="18614" hidden="1" xr:uid="{00000000-0005-0000-0000-000006280000}"/>
    <cellStyle name="Hiperłącze 11" xfId="20771" hidden="1" xr:uid="{00000000-0005-0000-0000-00006D2A0000}"/>
    <cellStyle name="Hiperłącze 11" xfId="36689" hidden="1" xr:uid="{00000000-0005-0000-0000-00003E300000}"/>
    <cellStyle name="Hiperłącze 11" xfId="27751" hidden="1" xr:uid="{00000000-0005-0000-0000-00002D2C0000}"/>
    <cellStyle name="Hiperłącze 11" xfId="11542" hidden="1" xr:uid="{00000000-0005-0000-0000-0000C8250000}"/>
    <cellStyle name="Hiperłącze 11" xfId="29100" hidden="1" xr:uid="{00000000-0005-0000-0000-0000072D0000}"/>
    <cellStyle name="Hiperłącze 11" xfId="20801" hidden="1" xr:uid="{00000000-0005-0000-0000-0000792A0000}"/>
    <cellStyle name="Hiperłącze 11" xfId="44436" hidden="1" xr:uid="{00000000-0005-0000-0000-0000BF330000}"/>
    <cellStyle name="Hiperłącze 11" xfId="41925" hidden="1" xr:uid="{00000000-0005-0000-0000-00000F330000}"/>
    <cellStyle name="Hiperłącze 11" xfId="21419" hidden="1" xr:uid="{00000000-0005-0000-0000-000040290000}"/>
    <cellStyle name="Hiperłącze 11" xfId="22759" hidden="1" xr:uid="{00000000-0005-0000-0000-0000042A0000}"/>
    <cellStyle name="Hiperłącze 11" xfId="37811" hidden="1" xr:uid="{00000000-0005-0000-0000-0000D9300000}"/>
    <cellStyle name="Hiperłącze 11" xfId="18677" hidden="1" xr:uid="{00000000-0005-0000-0000-000008280000}"/>
    <cellStyle name="Hiperłącze 11" xfId="29144" hidden="1" xr:uid="{00000000-0005-0000-0000-00000B2D0000}"/>
    <cellStyle name="Hiperłącze 11" xfId="18143" hidden="1" xr:uid="{00000000-0005-0000-0000-0000EF270000}"/>
    <cellStyle name="Hiperłącze 11" xfId="19147" hidden="1" xr:uid="{00000000-0005-0000-0000-000077280000}"/>
    <cellStyle name="Hiperłącze 11" xfId="31237" hidden="1" xr:uid="{00000000-0005-0000-0000-0000D62D0000}"/>
    <cellStyle name="Hiperłącze 11" xfId="30894" hidden="1" xr:uid="{00000000-0005-0000-0000-0000922D0000}"/>
    <cellStyle name="Hiperłącze 11" xfId="39129" hidden="1" xr:uid="{00000000-0005-0000-0000-000030320000}"/>
    <cellStyle name="Hiperłącze 11" xfId="42052" hidden="1" xr:uid="{00000000-0005-0000-0000-00002E330000}"/>
    <cellStyle name="Hiperłącze 11" xfId="44318" hidden="1" xr:uid="{00000000-0005-0000-0000-0000B0330000}"/>
    <cellStyle name="Hiperłącze 11" xfId="45947" hidden="1" xr:uid="{00000000-0005-0000-0000-000074340000}"/>
    <cellStyle name="Hiperłącze 11" xfId="39226" hidden="1" xr:uid="{00000000-0005-0000-0000-000060310000}"/>
    <cellStyle name="Hiperłącze 11" xfId="11903" hidden="1" xr:uid="{00000000-0005-0000-0000-0000CF250000}"/>
    <cellStyle name="Hiperłącze 11" xfId="31507" hidden="1" xr:uid="{00000000-0005-0000-0000-0000F02D0000}"/>
    <cellStyle name="Hiperłącze 11" xfId="27174" hidden="1" xr:uid="{00000000-0005-0000-0000-0000082C0000}"/>
    <cellStyle name="Hiperłącze 11" xfId="33790" hidden="1" xr:uid="{00000000-0005-0000-0000-00002E2F0000}"/>
    <cellStyle name="Hiperłącze 11" xfId="42061" hidden="1" xr:uid="{00000000-0005-0000-0000-00001B330000}"/>
    <cellStyle name="Hiperłącze 11" xfId="23629" hidden="1" xr:uid="{00000000-0005-0000-0000-0000892A0000}"/>
    <cellStyle name="Hiperłącze 11" xfId="35094" hidden="1" xr:uid="{00000000-0005-0000-0000-00007C2F0000}"/>
    <cellStyle name="Hiperłącze 11" xfId="12239" hidden="1" xr:uid="{00000000-0005-0000-0000-0000CC250000}"/>
    <cellStyle name="Hiperłącze 11" xfId="32469" hidden="1" xr:uid="{00000000-0005-0000-0000-00004C2E0000}"/>
    <cellStyle name="Hiperłącze 11" xfId="39179" hidden="1" xr:uid="{00000000-0005-0000-0000-000061310000}"/>
    <cellStyle name="Hiperłącze 11" xfId="30289" hidden="1" xr:uid="{00000000-0005-0000-0000-0000A52D0000}"/>
    <cellStyle name="Hiperłącze 11" xfId="13827" hidden="1" xr:uid="{00000000-0005-0000-0000-00003F260000}"/>
    <cellStyle name="Hiperłącze 11" xfId="13864" hidden="1" xr:uid="{00000000-0005-0000-0000-00003B260000}"/>
    <cellStyle name="Hiperłącze 11" xfId="41063" hidden="1" xr:uid="{00000000-0005-0000-0000-00008A320000}"/>
    <cellStyle name="Hiperłącze 11" xfId="39561" hidden="1" xr:uid="{00000000-0005-0000-0000-000089310000}"/>
    <cellStyle name="Hiperłącze 11" xfId="42432" hidden="1" xr:uid="{00000000-0005-0000-0000-000036330000}"/>
    <cellStyle name="Hiperłącze 11" xfId="35141" hidden="1" xr:uid="{00000000-0005-0000-0000-0000852F0000}"/>
    <cellStyle name="Hiperłącze 11" xfId="39141" hidden="1" xr:uid="{00000000-0005-0000-0000-00005B310000}"/>
    <cellStyle name="Hiperłącze 11" xfId="41820" hidden="1" xr:uid="{00000000-0005-0000-0000-0000D6320000}"/>
    <cellStyle name="Hiperłącze 11" xfId="18152" hidden="1" xr:uid="{00000000-0005-0000-0000-0000F0270000}"/>
    <cellStyle name="Hiperłącze 11" xfId="19183" hidden="1" xr:uid="{00000000-0005-0000-0000-000080280000}"/>
    <cellStyle name="Hiperłącze 11" xfId="28196" hidden="1" xr:uid="{00000000-0005-0000-0000-0000972C0000}"/>
    <cellStyle name="Hiperłącze 11" xfId="29776" hidden="1" xr:uid="{00000000-0005-0000-0000-0000A22D0000}"/>
    <cellStyle name="Hiperłącze 11" xfId="47219" hidden="1" xr:uid="{00000000-0005-0000-0000-000044350000}"/>
    <cellStyle name="Hiperłącze 11" xfId="19220" hidden="1" xr:uid="{00000000-0005-0000-0000-00008A280000}"/>
    <cellStyle name="Hiperłącze 11" xfId="29322" hidden="1" xr:uid="{00000000-0005-0000-0000-00001C2D0000}"/>
    <cellStyle name="Hiperłącze 11" xfId="38956" hidden="1" xr:uid="{00000000-0005-0000-0000-0000AC320000}"/>
    <cellStyle name="Hiperłącze 11" xfId="27864" hidden="1" xr:uid="{00000000-0005-0000-0000-0000352C0000}"/>
    <cellStyle name="Hiperłącze 11" xfId="16624" hidden="1" xr:uid="{00000000-0005-0000-0000-000017270000}"/>
    <cellStyle name="Hiperłącze 11" xfId="18288" hidden="1" xr:uid="{00000000-0005-0000-0000-000031280000}"/>
    <cellStyle name="Hiperłącze 11" xfId="21079" hidden="1" xr:uid="{00000000-0005-0000-0000-000022290000}"/>
    <cellStyle name="Hiperłącze 11" xfId="17963" hidden="1" xr:uid="{00000000-0005-0000-0000-0000C5270000}"/>
    <cellStyle name="Hiperłącze 11" xfId="21283" hidden="1" xr:uid="{00000000-0005-0000-0000-0000EA290000}"/>
    <cellStyle name="Hiperłącze 11" xfId="32836" hidden="1" xr:uid="{00000000-0005-0000-0000-0000B42E0000}"/>
    <cellStyle name="Hiperłącze 11" xfId="43515" hidden="1" xr:uid="{00000000-0005-0000-0000-000032340000}"/>
    <cellStyle name="Hiperłącze 11" xfId="42772" hidden="1" xr:uid="{00000000-0005-0000-0000-000043330000}"/>
    <cellStyle name="Hiperłącze 11" xfId="39539" hidden="1" xr:uid="{00000000-0005-0000-0000-000085310000}"/>
    <cellStyle name="Hiperłącze 11" xfId="32407" hidden="1" xr:uid="{00000000-0005-0000-0000-0000492E0000}"/>
    <cellStyle name="Hiperłącze 11" xfId="32169" hidden="1" xr:uid="{00000000-0005-0000-0000-0000762E0000}"/>
    <cellStyle name="Hiperłącze 11" xfId="29399" hidden="1" xr:uid="{00000000-0005-0000-0000-00002D2D0000}"/>
    <cellStyle name="Hiperłącze 11" xfId="41141" hidden="1" xr:uid="{00000000-0005-0000-0000-00007C320000}"/>
    <cellStyle name="Hiperłącze 11" xfId="27502" hidden="1" xr:uid="{00000000-0005-0000-0000-0000592C0000}"/>
    <cellStyle name="Hiperłącze 11" xfId="35930" hidden="1" xr:uid="{00000000-0005-0000-0000-0000F52F0000}"/>
    <cellStyle name="Hiperłącze 11" xfId="42528" hidden="1" xr:uid="{00000000-0005-0000-0000-0000F7320000}"/>
    <cellStyle name="Hiperłącze 11" xfId="46720" hidden="1" xr:uid="{00000000-0005-0000-0000-000035350000}"/>
    <cellStyle name="Hiperłącze 11" xfId="14569" hidden="1" xr:uid="{00000000-0005-0000-0000-000066260000}"/>
    <cellStyle name="Hiperłącze 11" xfId="14463" hidden="1" xr:uid="{00000000-0005-0000-0000-000013260000}"/>
    <cellStyle name="Hiperłącze 11" xfId="16822" hidden="1" xr:uid="{00000000-0005-0000-0000-00002E270000}"/>
    <cellStyle name="Hiperłącze 11" xfId="28432" hidden="1" xr:uid="{00000000-0005-0000-0000-0000FF2C0000}"/>
    <cellStyle name="Hiperłącze 11" xfId="37596" hidden="1" xr:uid="{00000000-0005-0000-0000-000000310000}"/>
    <cellStyle name="Hiperłącze 11" xfId="33133" hidden="1" xr:uid="{00000000-0005-0000-0000-0000EB2E0000}"/>
    <cellStyle name="Hiperłącze 11" xfId="37432" hidden="1" xr:uid="{00000000-0005-0000-0000-000014310000}"/>
    <cellStyle name="Hiperłącze 11" xfId="16784" hidden="1" xr:uid="{00000000-0005-0000-0000-000024270000}"/>
    <cellStyle name="Hiperłącze 11" xfId="25853" hidden="1" xr:uid="{00000000-0005-0000-0000-00004A2B0000}"/>
    <cellStyle name="Hiperłącze 11" xfId="22963" hidden="1" xr:uid="{00000000-0005-0000-0000-00004D2A0000}"/>
    <cellStyle name="Hiperłącze 11" xfId="45956" hidden="1" xr:uid="{00000000-0005-0000-0000-000075340000}"/>
    <cellStyle name="Hiperłącze 11" xfId="30114" hidden="1" xr:uid="{00000000-0005-0000-0000-00003D2D0000}"/>
    <cellStyle name="Hiperłącze 11" xfId="44007" hidden="1" xr:uid="{00000000-0005-0000-0000-000088330000}"/>
    <cellStyle name="Hiperłącze 11" xfId="29275" hidden="1" xr:uid="{00000000-0005-0000-0000-00001D2D0000}"/>
    <cellStyle name="Hiperłącze 11" xfId="13989" hidden="1" xr:uid="{00000000-0005-0000-0000-00001E260000}"/>
    <cellStyle name="Hiperłącze 11" xfId="22222" hidden="1" xr:uid="{00000000-0005-0000-0000-0000AF290000}"/>
    <cellStyle name="Hiperłącze 11" xfId="39267" hidden="1" xr:uid="{00000000-0005-0000-0000-00006E310000}"/>
    <cellStyle name="Hiperłącze 11" xfId="30895" hidden="1" xr:uid="{00000000-0005-0000-0000-0000962D0000}"/>
    <cellStyle name="Hiperłącze 11" xfId="23285" hidden="1" xr:uid="{00000000-0005-0000-0000-0000622A0000}"/>
    <cellStyle name="Hiperłącze 11" xfId="15661" hidden="1" xr:uid="{00000000-0005-0000-0000-0000E4260000}"/>
    <cellStyle name="Hiperłącze 11" xfId="38822" hidden="1" xr:uid="{00000000-0005-0000-0000-0000C2310000}"/>
    <cellStyle name="Hiperłącze 11" xfId="36111" hidden="1" xr:uid="{00000000-0005-0000-0000-000004300000}"/>
    <cellStyle name="Hiperłącze 11" xfId="35601" hidden="1" xr:uid="{00000000-0005-0000-0000-0000CC2F0000}"/>
    <cellStyle name="Hiperłącze 11" xfId="23038" hidden="1" xr:uid="{00000000-0005-0000-0000-0000422A0000}"/>
    <cellStyle name="Hiperłącze 11" xfId="19125" hidden="1" xr:uid="{00000000-0005-0000-0000-00007D280000}"/>
    <cellStyle name="Hiperłącze 11" xfId="19274" hidden="1" xr:uid="{00000000-0005-0000-0000-0000D0280000}"/>
    <cellStyle name="Hiperłącze 11" xfId="24210" hidden="1" xr:uid="{00000000-0005-0000-0000-0000A02A0000}"/>
    <cellStyle name="Hiperłącze 11" xfId="15685" hidden="1" xr:uid="{00000000-0005-0000-0000-0000E9260000}"/>
    <cellStyle name="Hiperłącze 11" xfId="29421" hidden="1" xr:uid="{00000000-0005-0000-0000-0000272D0000}"/>
    <cellStyle name="Hiperłącze 11" xfId="15527" hidden="1" xr:uid="{00000000-0005-0000-0000-0000D7260000}"/>
    <cellStyle name="Hiperłącze 11" xfId="23620" hidden="1" xr:uid="{00000000-0005-0000-0000-00008A2A0000}"/>
    <cellStyle name="Hiperłącze 11" xfId="15776" hidden="1" xr:uid="{00000000-0005-0000-0000-0000F4260000}"/>
    <cellStyle name="Hiperłącze 11" xfId="17736" hidden="1" xr:uid="{00000000-0005-0000-0000-0000A9270000}"/>
    <cellStyle name="Hiperłącze 11" xfId="14960" hidden="1" xr:uid="{00000000-0005-0000-0000-0000B9260000}"/>
    <cellStyle name="Hiperłącze 11" xfId="22971" hidden="1" xr:uid="{00000000-0005-0000-0000-00004A2A0000}"/>
    <cellStyle name="Hiperłącze 11" xfId="19616" hidden="1" xr:uid="{00000000-0005-0000-0000-00008D280000}"/>
    <cellStyle name="Hiperłącze 11" xfId="18306" hidden="1" xr:uid="{00000000-0005-0000-0000-000044280000}"/>
    <cellStyle name="Hiperłącze 11" xfId="44958" hidden="1" xr:uid="{00000000-0005-0000-0000-000013340000}"/>
    <cellStyle name="Hiperłącze 11" xfId="39368" hidden="1" xr:uid="{00000000-0005-0000-0000-0000BE310000}"/>
    <cellStyle name="Hiperłącze 11" xfId="10363" hidden="1" xr:uid="{00000000-0005-0000-0000-0000D4240000}"/>
    <cellStyle name="Hiperłącze 11" xfId="15184" hidden="1" xr:uid="{00000000-0005-0000-0000-000088260000}"/>
    <cellStyle name="Hiperłącze 11" xfId="22104" hidden="1" xr:uid="{00000000-0005-0000-0000-0000A7290000}"/>
    <cellStyle name="Hiperłącze 11" xfId="39707" hidden="1" xr:uid="{00000000-0005-0000-0000-000097310000}"/>
    <cellStyle name="Hiperłącze 11" xfId="14731" hidden="1" xr:uid="{00000000-0005-0000-0000-000073260000}"/>
    <cellStyle name="Hiperłącze 11" xfId="39484" hidden="1" xr:uid="{00000000-0005-0000-0000-000078310000}"/>
    <cellStyle name="Hiperłącze 11" xfId="14550" hidden="1" xr:uid="{00000000-0005-0000-0000-000064260000}"/>
    <cellStyle name="Hiperłącze 11" xfId="16055" hidden="1" xr:uid="{00000000-0005-0000-0000-000060280000}"/>
    <cellStyle name="Hiperłącze 11" xfId="33702" hidden="1" xr:uid="{00000000-0005-0000-0000-0000212F0000}"/>
    <cellStyle name="Hiperłącze 11" xfId="35363" hidden="1" xr:uid="{00000000-0005-0000-0000-0000972F0000}"/>
    <cellStyle name="Hiperłącze 11" xfId="33064" hidden="1" xr:uid="{00000000-0005-0000-0000-0000F82E0000}"/>
    <cellStyle name="Hiperłącze 11" xfId="15669" hidden="1" xr:uid="{00000000-0005-0000-0000-0000E7260000}"/>
    <cellStyle name="Hiperłącze 11" xfId="16866" hidden="1" xr:uid="{00000000-0005-0000-0000-000028270000}"/>
    <cellStyle name="Hiperłącze 11" xfId="13152" hidden="1" xr:uid="{00000000-0005-0000-0000-000095250000}"/>
    <cellStyle name="Hiperłącze 11" xfId="21992" hidden="1" xr:uid="{00000000-0005-0000-0000-00009D290000}"/>
    <cellStyle name="Hiperłącze 11" xfId="25477" hidden="1" xr:uid="{00000000-0005-0000-0000-0000FF2B0000}"/>
    <cellStyle name="Hiperłącze 11" xfId="28018" hidden="1" xr:uid="{00000000-0005-0000-0000-0000472C0000}"/>
    <cellStyle name="Hiperłącze 11" xfId="35489" hidden="1" xr:uid="{00000000-0005-0000-0000-0000A82F0000}"/>
    <cellStyle name="Hiperłącze 11" xfId="34218" hidden="1" xr:uid="{00000000-0005-0000-0000-0000C12F0000}"/>
    <cellStyle name="Hiperłącze 11" xfId="16712" hidden="1" xr:uid="{00000000-0005-0000-0000-000020270000}"/>
    <cellStyle name="Hiperłącze 11" xfId="32355" hidden="1" xr:uid="{00000000-0005-0000-0000-0000862E0000}"/>
    <cellStyle name="Hiperłącze 11" xfId="30966" hidden="1" xr:uid="{00000000-0005-0000-0000-0000982D0000}"/>
    <cellStyle name="Hiperłącze 11" xfId="13036" hidden="1" xr:uid="{00000000-0005-0000-0000-00008A250000}"/>
    <cellStyle name="Hiperłącze 11" xfId="16002" hidden="1" xr:uid="{00000000-0005-0000-0000-000082270000}"/>
    <cellStyle name="Hiperłącze 11" xfId="17953" hidden="1" xr:uid="{00000000-0005-0000-0000-0000C2270000}"/>
    <cellStyle name="Hiperłącze 11" xfId="37306" hidden="1" xr:uid="{00000000-0005-0000-0000-0000C5300000}"/>
    <cellStyle name="Hiperłącze 11" xfId="20638" hidden="1" xr:uid="{00000000-0005-0000-0000-00008C290000}"/>
    <cellStyle name="Hiperłącze 11" xfId="15545" hidden="1" xr:uid="{00000000-0005-0000-0000-0000D3260000}"/>
    <cellStyle name="Hiperłącze 11" xfId="45585" hidden="1" xr:uid="{00000000-0005-0000-0000-00009E340000}"/>
    <cellStyle name="Hiperłącze 11" xfId="32009" hidden="1" xr:uid="{00000000-0005-0000-0000-00006D2E0000}"/>
    <cellStyle name="Hiperłącze 11" xfId="45424" hidden="1" xr:uid="{00000000-0005-0000-0000-000093340000}"/>
    <cellStyle name="Hiperłącze 11" xfId="18783" hidden="1" xr:uid="{00000000-0005-0000-0000-000056280000}"/>
    <cellStyle name="Hiperłącze 11" xfId="27775" hidden="1" xr:uid="{00000000-0005-0000-0000-00002F2C0000}"/>
    <cellStyle name="Hiperłącze 11" xfId="15645" hidden="1" xr:uid="{00000000-0005-0000-0000-0000DF260000}"/>
    <cellStyle name="Hiperłącze 11" xfId="36084" hidden="1" xr:uid="{00000000-0005-0000-0000-000007300000}"/>
    <cellStyle name="Hiperłącze 11" xfId="21517" hidden="1" xr:uid="{00000000-0005-0000-0000-00004B290000}"/>
    <cellStyle name="Hiperłącze 11" xfId="17808" hidden="1" xr:uid="{00000000-0005-0000-0000-0000B0270000}"/>
    <cellStyle name="Hiperłącze 11" xfId="38497" hidden="1" xr:uid="{00000000-0005-0000-0000-00004C310000}"/>
    <cellStyle name="Hiperłącze 11" xfId="10465" hidden="1" xr:uid="{00000000-0005-0000-0000-0000DB240000}"/>
    <cellStyle name="Hiperłącze 11" xfId="27906" hidden="1" xr:uid="{00000000-0005-0000-0000-00003D2C0000}"/>
    <cellStyle name="Hiperłącze 11" xfId="35399" hidden="1" xr:uid="{00000000-0005-0000-0000-0000A02F0000}"/>
    <cellStyle name="Hiperłącze 11" xfId="16657" hidden="1" xr:uid="{00000000-0005-0000-0000-00001D270000}"/>
    <cellStyle name="Hiperłącze 11" xfId="43345" hidden="1" xr:uid="{00000000-0005-0000-0000-0000D2330000}"/>
    <cellStyle name="Hiperłącze 11" xfId="31715" hidden="1" xr:uid="{00000000-0005-0000-0000-00001F2E0000}"/>
    <cellStyle name="Hiperłącze 11" xfId="19919" hidden="1" xr:uid="{00000000-0005-0000-0000-0000A8280000}"/>
    <cellStyle name="Hiperłącze 11" xfId="26895" hidden="1" xr:uid="{00000000-0005-0000-0000-0000DA2B0000}"/>
    <cellStyle name="Hiperłącze 11" xfId="12636" hidden="1" xr:uid="{00000000-0005-0000-0000-00003B250000}"/>
    <cellStyle name="Hiperłącze 11" xfId="41248" hidden="1" xr:uid="{00000000-0005-0000-0000-000053320000}"/>
    <cellStyle name="Hiperłącze 11" xfId="46084" hidden="1" xr:uid="{00000000-0005-0000-0000-000085340000}"/>
    <cellStyle name="Hiperłącze 11" xfId="19629" hidden="1" xr:uid="{00000000-0005-0000-0000-000092280000}"/>
    <cellStyle name="Hiperłącze 11" xfId="34299" hidden="1" xr:uid="{00000000-0005-0000-0000-0000B22F0000}"/>
    <cellStyle name="Hiperłącze 11" xfId="16077" hidden="1" xr:uid="{00000000-0005-0000-0000-00006B280000}"/>
    <cellStyle name="Hiperłącze 11" xfId="46432" hidden="1" xr:uid="{00000000-0005-0000-0000-000031350000}"/>
    <cellStyle name="Hiperłącze 11" xfId="13027" hidden="1" xr:uid="{00000000-0005-0000-0000-000085250000}"/>
    <cellStyle name="Hiperłącze 11" xfId="45005" hidden="1" xr:uid="{00000000-0005-0000-0000-00001E340000}"/>
    <cellStyle name="Hiperłącze 11" xfId="41712" hidden="1" xr:uid="{00000000-0005-0000-0000-0000CA320000}"/>
    <cellStyle name="Hiperłącze 11" xfId="40807" hidden="1" xr:uid="{00000000-0005-0000-0000-00004A320000}"/>
    <cellStyle name="Hiperłącze 11" xfId="13071" hidden="1" xr:uid="{00000000-0005-0000-0000-000083250000}"/>
    <cellStyle name="Hiperłącze 11" xfId="34637" hidden="1" xr:uid="{00000000-0005-0000-0000-00004D2F0000}"/>
    <cellStyle name="Hiperłącze 11" xfId="45076" hidden="1" xr:uid="{00000000-0005-0000-0000-000020340000}"/>
    <cellStyle name="Hiperłącze 11" xfId="41303" hidden="1" xr:uid="{00000000-0005-0000-0000-000059320000}"/>
    <cellStyle name="Hiperłącze 11" xfId="24703" hidden="1" xr:uid="{00000000-0005-0000-0000-0000002B0000}"/>
    <cellStyle name="Hiperłącze 11" xfId="44790" hidden="1" xr:uid="{00000000-0005-0000-0000-000002340000}"/>
    <cellStyle name="Hiperłącze 11" xfId="12945" hidden="1" xr:uid="{00000000-0005-0000-0000-00007B250000}"/>
    <cellStyle name="Hiperłącze 11" xfId="12268" hidden="1" xr:uid="{00000000-0005-0000-0000-000015250000}"/>
    <cellStyle name="Hiperłącze 11" xfId="31761" hidden="1" xr:uid="{00000000-0005-0000-0000-00002A2E0000}"/>
    <cellStyle name="Hiperłącze 11" xfId="14632" hidden="1" xr:uid="{00000000-0005-0000-0000-000068260000}"/>
    <cellStyle name="Hiperłącze 11" xfId="38462" hidden="1" xr:uid="{00000000-0005-0000-0000-00004D310000}"/>
    <cellStyle name="Hiperłącze 11" xfId="25058" hidden="1" xr:uid="{00000000-0005-0000-0000-0000942B0000}"/>
    <cellStyle name="Hiperłącze 11" xfId="20535" hidden="1" xr:uid="{00000000-0005-0000-0000-000084290000}"/>
    <cellStyle name="Hiperłącze 11" xfId="40283" hidden="1" xr:uid="{00000000-0005-0000-0000-0000F6310000}"/>
    <cellStyle name="Hiperłącze 11" xfId="46725" hidden="1" xr:uid="{00000000-0005-0000-0000-00003A350000}"/>
    <cellStyle name="Hiperłącze 11" xfId="46110" hidden="1" xr:uid="{00000000-0005-0000-0000-000087340000}"/>
    <cellStyle name="Hiperłącze 11" xfId="36740" hidden="1" xr:uid="{00000000-0005-0000-0000-00003F300000}"/>
    <cellStyle name="Hiperłącze 11" xfId="22443" hidden="1" xr:uid="{00000000-0005-0000-0000-0000CC290000}"/>
    <cellStyle name="Hiperłącze 11" xfId="30438" hidden="1" xr:uid="{00000000-0005-0000-0000-0000582D0000}"/>
    <cellStyle name="Hiperłącze 11" xfId="36992" hidden="1" xr:uid="{00000000-0005-0000-0000-00005C300000}"/>
    <cellStyle name="Hiperłącze 11" xfId="21150" hidden="1" xr:uid="{00000000-0005-0000-0000-000027290000}"/>
    <cellStyle name="Hiperłącze 11" xfId="10284" hidden="1" xr:uid="{00000000-0005-0000-0000-0000D2240000}"/>
    <cellStyle name="Hiperłącze 11" xfId="24727" hidden="1" xr:uid="{00000000-0005-0000-0000-0000082B0000}"/>
    <cellStyle name="Hiperłącze 11" xfId="38005" hidden="1" xr:uid="{00000000-0005-0000-0000-0000E7300000}"/>
    <cellStyle name="Hiperłącze 11" xfId="28959" hidden="1" xr:uid="{00000000-0005-0000-0000-0000C72C0000}"/>
    <cellStyle name="Hiperłącze 11" xfId="21243" hidden="1" xr:uid="{00000000-0005-0000-0000-000085290000}"/>
    <cellStyle name="Hiperłącze 11" xfId="21849" hidden="1" xr:uid="{00000000-0005-0000-0000-000076290000}"/>
    <cellStyle name="Hiperłącze 11" xfId="19355" hidden="1" xr:uid="{00000000-0005-0000-0000-0000E5280000}"/>
    <cellStyle name="Hiperłącze 11" xfId="19370" hidden="1" xr:uid="{00000000-0005-0000-0000-0000E1280000}"/>
    <cellStyle name="Hiperłącze 11" xfId="17233" hidden="1" xr:uid="{00000000-0005-0000-0000-00005E270000}"/>
    <cellStyle name="Hiperłącze 11" xfId="14709" hidden="1" xr:uid="{00000000-0005-0000-0000-000079260000}"/>
    <cellStyle name="Hiperłącze 11" xfId="22787" hidden="1" xr:uid="{00000000-0005-0000-0000-0000522A0000}"/>
    <cellStyle name="Hiperłącze 11" xfId="33233" hidden="1" xr:uid="{00000000-0005-0000-0000-0000C32E0000}"/>
    <cellStyle name="Hiperłącze 11" xfId="18943" hidden="1" xr:uid="{00000000-0005-0000-0000-000025280000}"/>
    <cellStyle name="Hiperłącze 11" xfId="27675" hidden="1" xr:uid="{00000000-0005-0000-0000-0000252C0000}"/>
    <cellStyle name="Hiperłącze 11" xfId="23638" hidden="1" xr:uid="{00000000-0005-0000-0000-00008E2A0000}"/>
    <cellStyle name="Hiperłącze 11" xfId="35184" hidden="1" xr:uid="{00000000-0005-0000-0000-0000872F0000}"/>
    <cellStyle name="Hiperłącze 11" xfId="45493" hidden="1" xr:uid="{00000000-0005-0000-0000-0000AF340000}"/>
    <cellStyle name="Hiperłącze 11" xfId="20437" hidden="1" xr:uid="{00000000-0005-0000-0000-000012290000}"/>
    <cellStyle name="Hiperłącze 11" xfId="43416" hidden="1" xr:uid="{00000000-0005-0000-0000-0000C9340000}"/>
    <cellStyle name="Hiperłącze 11" xfId="45602" hidden="1" xr:uid="{00000000-0005-0000-0000-000098340000}"/>
    <cellStyle name="Hiperłącze 11" xfId="27401" hidden="1" xr:uid="{00000000-0005-0000-0000-00006F2C0000}"/>
    <cellStyle name="Hiperłącze 11" xfId="37684" hidden="1" xr:uid="{00000000-0005-0000-0000-000019310000}"/>
    <cellStyle name="Hiperłącze 11" xfId="46766" hidden="1" xr:uid="{00000000-0005-0000-0000-0000EE340000}"/>
    <cellStyle name="Hiperłącze 11" xfId="38529" hidden="1" xr:uid="{00000000-0005-0000-0000-000052310000}"/>
    <cellStyle name="Hiperłącze 11" xfId="22498" hidden="1" xr:uid="{00000000-0005-0000-0000-0000DA290000}"/>
    <cellStyle name="Hiperłącze 11" xfId="46625" hidden="1" xr:uid="{00000000-0005-0000-0000-000029350000}"/>
    <cellStyle name="Hiperłącze 11" xfId="31742" hidden="1" xr:uid="{00000000-0005-0000-0000-0000222E0000}"/>
    <cellStyle name="Hiperłącze 11" xfId="44656" hidden="1" xr:uid="{00000000-0005-0000-0000-0000EF330000}"/>
    <cellStyle name="Hiperłącze 11" xfId="44822" hidden="1" xr:uid="{00000000-0005-0000-0000-000003340000}"/>
    <cellStyle name="Hiperłącze 11" xfId="14588" hidden="1" xr:uid="{00000000-0005-0000-0000-00006E260000}"/>
    <cellStyle name="Hiperłącze 11" xfId="37100" hidden="1" xr:uid="{00000000-0005-0000-0000-000068300000}"/>
    <cellStyle name="Hiperłącze 11" xfId="17018" hidden="1" xr:uid="{00000000-0005-0000-0000-000042270000}"/>
    <cellStyle name="Hiperłącze 11" xfId="26794" hidden="1" xr:uid="{00000000-0005-0000-0000-0000CE2B0000}"/>
    <cellStyle name="Hiperłącze 11" xfId="27219" hidden="1" xr:uid="{00000000-0005-0000-0000-0000122C0000}"/>
    <cellStyle name="Hiperłącze 11" xfId="19888" hidden="1" xr:uid="{00000000-0005-0000-0000-0000AD280000}"/>
    <cellStyle name="Hiperłącze 11" xfId="14070" hidden="1" xr:uid="{00000000-0005-0000-0000-0000EE250000}"/>
    <cellStyle name="Hiperłącze 11" xfId="29507" hidden="1" xr:uid="{00000000-0005-0000-0000-0000392D0000}"/>
    <cellStyle name="Hiperłącze 11" xfId="36709" hidden="1" xr:uid="{00000000-0005-0000-0000-000046300000}"/>
    <cellStyle name="Hiperłącze 11" xfId="45938" hidden="1" xr:uid="{00000000-0005-0000-0000-000073340000}"/>
    <cellStyle name="Hiperłącze 11" xfId="29485" hidden="1" xr:uid="{00000000-0005-0000-0000-0000352D0000}"/>
    <cellStyle name="Hiperłącze 11" xfId="43569" hidden="1" xr:uid="{00000000-0005-0000-0000-00003F340000}"/>
    <cellStyle name="Hiperłącze 11" xfId="39330" hidden="1" xr:uid="{00000000-0005-0000-0000-000070310000}"/>
    <cellStyle name="Hiperłącze 11" xfId="27325" hidden="1" xr:uid="{00000000-0005-0000-0000-00004F2C0000}"/>
    <cellStyle name="Hiperłącze 11" xfId="35290" hidden="1" xr:uid="{00000000-0005-0000-0000-0000942F0000}"/>
    <cellStyle name="Hiperłącze 11" xfId="42506" hidden="1" xr:uid="{00000000-0005-0000-0000-0000FD320000}"/>
    <cellStyle name="Hiperłącze 11" xfId="18052" hidden="1" xr:uid="{00000000-0005-0000-0000-0000E5270000}"/>
    <cellStyle name="Hiperłącze 11" xfId="34104" hidden="1" xr:uid="{00000000-0005-0000-0000-0000B42F0000}"/>
    <cellStyle name="Hiperłącze 11" xfId="45409" hidden="1" xr:uid="{00000000-0005-0000-0000-000097340000}"/>
    <cellStyle name="Hiperłącze 11" xfId="23220" hidden="1" xr:uid="{00000000-0005-0000-0000-00001E2A0000}"/>
    <cellStyle name="Hiperłącze 11" xfId="25064" hidden="1" xr:uid="{00000000-0005-0000-0000-0000902B0000}"/>
    <cellStyle name="Hiperłącze 11" xfId="39748" hidden="1" xr:uid="{00000000-0005-0000-0000-0000A2310000}"/>
    <cellStyle name="Hiperłącze 11" xfId="41176" hidden="1" xr:uid="{00000000-0005-0000-0000-000099320000}"/>
    <cellStyle name="Hiperłącze 11" xfId="44149" hidden="1" xr:uid="{00000000-0005-0000-0000-00009D330000}"/>
    <cellStyle name="Hiperłącze 11" xfId="37414" hidden="1" xr:uid="{00000000-0005-0000-0000-000001310000}"/>
    <cellStyle name="Hiperłącze 11" xfId="43017" hidden="1" xr:uid="{00000000-0005-0000-0000-00005F330000}"/>
    <cellStyle name="Hiperłącze 11" xfId="40115" hidden="1" xr:uid="{00000000-0005-0000-0000-0000D8310000}"/>
    <cellStyle name="Hiperłącze 11" xfId="20421" hidden="1" xr:uid="{00000000-0005-0000-0000-000010290000}"/>
    <cellStyle name="Hiperłącze 11" xfId="30767" hidden="1" xr:uid="{00000000-0005-0000-0000-0000842D0000}"/>
    <cellStyle name="Hiperłącze 11" xfId="28132" hidden="1" xr:uid="{00000000-0005-0000-0000-0000952C0000}"/>
    <cellStyle name="Hiperłącze 11" xfId="45429" hidden="1" xr:uid="{00000000-0005-0000-0000-000091340000}"/>
    <cellStyle name="Hiperłącze 11" xfId="46244" hidden="1" xr:uid="{00000000-0005-0000-0000-0000D9340000}"/>
    <cellStyle name="Hiperłącze 11" xfId="44647" hidden="1" xr:uid="{00000000-0005-0000-0000-0000EC330000}"/>
    <cellStyle name="Hiperłącze 11" xfId="35717" hidden="1" xr:uid="{00000000-0005-0000-0000-0000DB2F0000}"/>
    <cellStyle name="Hiperłącze 11" xfId="45184" hidden="1" xr:uid="{00000000-0005-0000-0000-000044340000}"/>
    <cellStyle name="Hiperłącze 11" xfId="45222" hidden="1" xr:uid="{00000000-0005-0000-0000-00004E340000}"/>
    <cellStyle name="Hiperłącze 11" xfId="19628" hidden="1" xr:uid="{00000000-0005-0000-0000-0000D6280000}"/>
    <cellStyle name="Hiperłącze 11" xfId="15105" hidden="1" xr:uid="{00000000-0005-0000-0000-000082260000}"/>
    <cellStyle name="Hiperłącze 11" xfId="46987" hidden="1" xr:uid="{00000000-0005-0000-0000-000005350000}"/>
    <cellStyle name="Hiperłącze 11" xfId="16696" hidden="1" xr:uid="{00000000-0005-0000-0000-00001B270000}"/>
    <cellStyle name="Hiperłącze 11" xfId="14641" hidden="1" xr:uid="{00000000-0005-0000-0000-00006C260000}"/>
    <cellStyle name="Hiperłącze 11" xfId="33781" hidden="1" xr:uid="{00000000-0005-0000-0000-0000292F0000}"/>
    <cellStyle name="Hiperłącze 11" xfId="35078" hidden="1" xr:uid="{00000000-0005-0000-0000-0000782F0000}"/>
    <cellStyle name="Hiperłącze 11" xfId="15986" hidden="1" xr:uid="{00000000-0005-0000-0000-00007B270000}"/>
    <cellStyle name="Hiperłącze 11" xfId="15176" hidden="1" xr:uid="{00000000-0005-0000-0000-000087260000}"/>
    <cellStyle name="Hiperłącze 11" xfId="20879" hidden="1" xr:uid="{00000000-0005-0000-0000-0000DB290000}"/>
    <cellStyle name="Hiperłącze 11" xfId="37649" hidden="1" xr:uid="{00000000-0005-0000-0000-0000FC300000}"/>
    <cellStyle name="Hiperłącze 11" xfId="46324" hidden="1" xr:uid="{00000000-0005-0000-0000-0000E0340000}"/>
    <cellStyle name="Hiperłącze 11" xfId="15101" hidden="1" xr:uid="{00000000-0005-0000-0000-00007E260000}"/>
    <cellStyle name="Hiperłącze 11" xfId="41506" hidden="1" xr:uid="{00000000-0005-0000-0000-000068320000}"/>
    <cellStyle name="Hiperłącze 11" xfId="38131" hidden="1" xr:uid="{00000000-0005-0000-0000-0000F8300000}"/>
    <cellStyle name="Hiperłącze 11" xfId="31653" hidden="1" xr:uid="{00000000-0005-0000-0000-00001E2E0000}"/>
    <cellStyle name="Hiperłącze 11" xfId="16704" hidden="1" xr:uid="{00000000-0005-0000-0000-00001C270000}"/>
    <cellStyle name="Hiperłącze 11" xfId="38777" hidden="1" xr:uid="{00000000-0005-0000-0000-0000C7310000}"/>
    <cellStyle name="Hiperłącze 11" xfId="35530" hidden="1" xr:uid="{00000000-0005-0000-0000-0000CA2F0000}"/>
    <cellStyle name="Hiperłącze 11" xfId="33922" hidden="1" xr:uid="{00000000-0005-0000-0000-00003D2F0000}"/>
    <cellStyle name="Hiperłącze 11" xfId="12605" hidden="1" xr:uid="{00000000-0005-0000-0000-000042250000}"/>
    <cellStyle name="Hiperłącze 11" xfId="42475" hidden="1" xr:uid="{00000000-0005-0000-0000-0000FA320000}"/>
    <cellStyle name="Hiperłącze 11" xfId="10253" hidden="1" xr:uid="{00000000-0005-0000-0000-0000CE240000}"/>
    <cellStyle name="Hiperłącze 11" xfId="23383" hidden="1" xr:uid="{00000000-0005-0000-0000-00002D2A0000}"/>
    <cellStyle name="Hiperłącze 11" xfId="28749" hidden="1" xr:uid="{00000000-0005-0000-0000-0000B72C0000}"/>
    <cellStyle name="Hiperłącze 11" xfId="40879" hidden="1" xr:uid="{00000000-0005-0000-0000-000092320000}"/>
    <cellStyle name="Hiperłącze 11" xfId="28517" hidden="1" xr:uid="{00000000-0005-0000-0000-0000ED2C0000}"/>
    <cellStyle name="Hiperłącze 11" xfId="33325" hidden="1" xr:uid="{00000000-0005-0000-0000-0000D12E0000}"/>
    <cellStyle name="Hiperłącze 11" xfId="19788" hidden="1" xr:uid="{00000000-0005-0000-0000-0000A0280000}"/>
    <cellStyle name="Hiperłącze 11" xfId="37970" hidden="1" xr:uid="{00000000-0005-0000-0000-0000EE300000}"/>
    <cellStyle name="Hiperłącze 11" xfId="23414" hidden="1" xr:uid="{00000000-0005-0000-0000-0000282A0000}"/>
    <cellStyle name="Hiperłącze 11" xfId="25970" hidden="1" xr:uid="{00000000-0005-0000-0000-0000552B0000}"/>
    <cellStyle name="Hiperłącze 11" xfId="43330" hidden="1" xr:uid="{00000000-0005-0000-0000-0000D6330000}"/>
    <cellStyle name="Hiperłącze 11" xfId="25423" hidden="1" xr:uid="{00000000-0005-0000-0000-0000F22B0000}"/>
    <cellStyle name="Hiperłącze 11" xfId="26122" hidden="1" xr:uid="{00000000-0005-0000-0000-0000602B0000}"/>
    <cellStyle name="Hiperłącze 11" xfId="43806" hidden="1" xr:uid="{00000000-0005-0000-0000-000082330000}"/>
    <cellStyle name="Hiperłącze 11" xfId="20864" hidden="1" xr:uid="{00000000-0005-0000-0000-00006C2A0000}"/>
    <cellStyle name="Hiperłącze 11" xfId="21599" hidden="1" xr:uid="{00000000-0005-0000-0000-000050290000}"/>
    <cellStyle name="Hiperłącze 11" xfId="25085" hidden="1" xr:uid="{00000000-0005-0000-0000-00008D2B0000}"/>
    <cellStyle name="Hiperłącze 11" xfId="35281" hidden="1" xr:uid="{00000000-0005-0000-0000-0000932F0000}"/>
    <cellStyle name="Hiperłącze 11" xfId="36157" hidden="1" xr:uid="{00000000-0005-0000-0000-000026300000}"/>
    <cellStyle name="Hiperłącze 11" xfId="23056" hidden="1" xr:uid="{00000000-0005-0000-0000-00003B2A0000}"/>
    <cellStyle name="Hiperłącze 11" xfId="40924" hidden="1" xr:uid="{00000000-0005-0000-0000-000094320000}"/>
    <cellStyle name="Hiperłącze 11" xfId="40012" hidden="1" xr:uid="{00000000-0005-0000-0000-0000B8310000}"/>
    <cellStyle name="Hiperłącze 11" xfId="43522" hidden="1" xr:uid="{00000000-0005-0000-0000-000036340000}"/>
    <cellStyle name="Hiperłącze 11" xfId="30978" hidden="1" xr:uid="{00000000-0005-0000-0000-0000B32D0000}"/>
    <cellStyle name="Hiperłącze 11" xfId="27655" hidden="1" xr:uid="{00000000-0005-0000-0000-0000212C0000}"/>
    <cellStyle name="Hiperłącze 11" xfId="30589" hidden="1" xr:uid="{00000000-0005-0000-0000-00006E2D0000}"/>
    <cellStyle name="Hiperłącze 11" xfId="38685" hidden="1" xr:uid="{00000000-0005-0000-0000-000028320000}"/>
    <cellStyle name="Hiperłącze 11" xfId="21941" hidden="1" xr:uid="{00000000-0005-0000-0000-000094290000}"/>
    <cellStyle name="Hiperłącze 11" xfId="25161" hidden="1" xr:uid="{00000000-0005-0000-0000-00009C2B0000}"/>
    <cellStyle name="Hiperłącze 11" xfId="15333" hidden="1" xr:uid="{00000000-0005-0000-0000-00009A260000}"/>
    <cellStyle name="Hiperłącze 11" xfId="39149" hidden="1" xr:uid="{00000000-0005-0000-0000-00005C310000}"/>
    <cellStyle name="Hiperłącze 11" xfId="43208" hidden="1" xr:uid="{00000000-0005-0000-0000-000038340000}"/>
    <cellStyle name="Hiperłącze 11" xfId="12928" hidden="1" xr:uid="{00000000-0005-0000-0000-00007E250000}"/>
    <cellStyle name="Hiperłącze 11" xfId="15152" hidden="1" xr:uid="{00000000-0005-0000-0000-00007F260000}"/>
    <cellStyle name="Hiperłącze 11" xfId="18521" hidden="1" xr:uid="{00000000-0005-0000-0000-00002D280000}"/>
    <cellStyle name="Hiperłącze 11" xfId="18513" hidden="1" xr:uid="{00000000-0005-0000-0000-00002E280000}"/>
    <cellStyle name="Hiperłącze 11" xfId="36328" hidden="1" xr:uid="{00000000-0005-0000-0000-000034300000}"/>
    <cellStyle name="Hiperłącze 11" xfId="18134" hidden="1" xr:uid="{00000000-0005-0000-0000-0000EC270000}"/>
    <cellStyle name="Hiperłącze 11" xfId="16245" hidden="1" xr:uid="{00000000-0005-0000-0000-00005D280000}"/>
    <cellStyle name="Hiperłącze 11" xfId="15450" hidden="1" xr:uid="{00000000-0005-0000-0000-0000A5260000}"/>
    <cellStyle name="Hiperłącze 11" xfId="17415" hidden="1" xr:uid="{00000000-0005-0000-0000-000084270000}"/>
    <cellStyle name="Hiperłącze 11" xfId="20225" hidden="1" xr:uid="{00000000-0005-0000-0000-0000F9280000}"/>
    <cellStyle name="Hiperłącze 11" xfId="44287" hidden="1" xr:uid="{00000000-0005-0000-0000-0000AF330000}"/>
    <cellStyle name="Hiperłącze 11" xfId="42279" hidden="1" xr:uid="{00000000-0005-0000-0000-0000E3320000}"/>
    <cellStyle name="Hiperłącze 11" xfId="24743" hidden="1" xr:uid="{00000000-0005-0000-0000-00000A2B0000}"/>
    <cellStyle name="Hiperłącze 11" xfId="15386" hidden="1" xr:uid="{00000000-0005-0000-0000-000097260000}"/>
    <cellStyle name="Hiperłącze 11" xfId="13751" hidden="1" xr:uid="{00000000-0005-0000-0000-00001F260000}"/>
    <cellStyle name="Hiperłącze 11" xfId="44409" hidden="1" xr:uid="{00000000-0005-0000-0000-0000B7330000}"/>
    <cellStyle name="Hiperłącze 11" xfId="46955" hidden="1" xr:uid="{00000000-0005-0000-0000-000046350000}"/>
    <cellStyle name="Hiperłącze 11" xfId="14668" hidden="1" xr:uid="{00000000-0005-0000-0000-000071260000}"/>
    <cellStyle name="Hiperłącze 11" xfId="13018" hidden="1" xr:uid="{00000000-0005-0000-0000-000086250000}"/>
    <cellStyle name="Hiperłącze 11" xfId="30307" hidden="1" xr:uid="{00000000-0005-0000-0000-0000072E0000}"/>
    <cellStyle name="Hiperłącze 11" xfId="40820" hidden="1" xr:uid="{00000000-0005-0000-0000-000049320000}"/>
    <cellStyle name="Hiperłącze 11" xfId="30253" hidden="1" xr:uid="{00000000-0005-0000-0000-00004F2D0000}"/>
    <cellStyle name="Hiperłącze 11" xfId="17935" hidden="1" xr:uid="{00000000-0005-0000-0000-0000C0270000}"/>
    <cellStyle name="Hiperłącze 11" xfId="21107" hidden="1" xr:uid="{00000000-0005-0000-0000-000025290000}"/>
    <cellStyle name="Hiperłącze 11" xfId="22809" hidden="1" xr:uid="{00000000-0005-0000-0000-0000432A0000}"/>
    <cellStyle name="Hiperłącze 11" xfId="24695" hidden="1" xr:uid="{00000000-0005-0000-0000-0000FF2A0000}"/>
    <cellStyle name="Hiperłącze 11" xfId="19237" hidden="1" xr:uid="{00000000-0005-0000-0000-000087280000}"/>
    <cellStyle name="Hiperłącze 11" xfId="28419" hidden="1" xr:uid="{00000000-0005-0000-0000-0000012D0000}"/>
    <cellStyle name="Hiperłącze 11" xfId="31975" hidden="1" xr:uid="{00000000-0005-0000-0000-00007E2E0000}"/>
    <cellStyle name="Hiperłącze 11" xfId="36910" hidden="1" xr:uid="{00000000-0005-0000-0000-000055300000}"/>
    <cellStyle name="Hiperłącze 11" xfId="26179" hidden="1" xr:uid="{00000000-0005-0000-0000-0000722B0000}"/>
    <cellStyle name="Hiperłącze 11" xfId="37111" hidden="1" xr:uid="{00000000-0005-0000-0000-000099300000}"/>
    <cellStyle name="Hiperłącze 11" xfId="30996" hidden="1" xr:uid="{00000000-0005-0000-0000-0000B52D0000}"/>
    <cellStyle name="Hiperłącze 11" xfId="18906" hidden="1" xr:uid="{00000000-0005-0000-0000-00001F280000}"/>
    <cellStyle name="Hiperłącze 11" xfId="19129" hidden="1" xr:uid="{00000000-0005-0000-0000-00007B280000}"/>
    <cellStyle name="Hiperłącze 11" xfId="44547" hidden="1" xr:uid="{00000000-0005-0000-0000-0000E3330000}"/>
    <cellStyle name="Hiperłącze 11" xfId="46746" hidden="1" xr:uid="{00000000-0005-0000-0000-0000EC340000}"/>
    <cellStyle name="Hiperłącze 11" xfId="28633" hidden="1" xr:uid="{00000000-0005-0000-0000-0000FA2C0000}"/>
    <cellStyle name="Hiperłącze 11" xfId="12387" hidden="1" xr:uid="{00000000-0005-0000-0000-000026250000}"/>
    <cellStyle name="Hiperłącze 11" xfId="32619" hidden="1" xr:uid="{00000000-0005-0000-0000-0000842E0000}"/>
    <cellStyle name="Hiperłącze 11" xfId="45085" hidden="1" xr:uid="{00000000-0005-0000-0000-000021340000}"/>
    <cellStyle name="Hiperłącze 11" xfId="31878" hidden="1" xr:uid="{00000000-0005-0000-0000-0000742E0000}"/>
    <cellStyle name="Hiperłącze 11" xfId="32274" hidden="1" xr:uid="{00000000-0005-0000-0000-00003D2E0000}"/>
    <cellStyle name="Hiperłącze 11" xfId="29893" hidden="1" xr:uid="{00000000-0005-0000-0000-0000912E0000}"/>
    <cellStyle name="Hiperłącze 11" xfId="34361" hidden="1" xr:uid="{00000000-0005-0000-0000-0000AD300000}"/>
    <cellStyle name="Hiperłącze 11" xfId="40562" hidden="1" xr:uid="{00000000-0005-0000-0000-000011320000}"/>
    <cellStyle name="Hiperłącze 11" xfId="30356" hidden="1" xr:uid="{00000000-0005-0000-0000-0000542D0000}"/>
    <cellStyle name="Hiperłącze 11" xfId="40160" hidden="1" xr:uid="{00000000-0005-0000-0000-0000E2310000}"/>
    <cellStyle name="Hiperłącze 11" xfId="33288" hidden="1" xr:uid="{00000000-0005-0000-0000-0000C92E0000}"/>
    <cellStyle name="Hiperłącze 11" xfId="23432" hidden="1" xr:uid="{00000000-0005-0000-0000-00002F2A0000}"/>
    <cellStyle name="Hiperłącze 11" xfId="33999" hidden="1" xr:uid="{00000000-0005-0000-0000-0000462F0000}"/>
    <cellStyle name="Hiperłącze 11" xfId="45699" hidden="1" xr:uid="{00000000-0005-0000-0000-0000A9340000}"/>
    <cellStyle name="Hiperłącze 11" xfId="43547" hidden="1" xr:uid="{00000000-0005-0000-0000-000030340000}"/>
    <cellStyle name="Hiperłącze 11" xfId="16983" hidden="1" xr:uid="{00000000-0005-0000-0000-000038270000}"/>
    <cellStyle name="Hiperłącze 11" xfId="25933" hidden="1" xr:uid="{00000000-0005-0000-0000-00004F2B0000}"/>
    <cellStyle name="Hiperłącze 11" xfId="41973" hidden="1" xr:uid="{00000000-0005-0000-0000-000035330000}"/>
    <cellStyle name="Hiperłącze 11" xfId="40571" hidden="1" xr:uid="{00000000-0005-0000-0000-000012320000}"/>
    <cellStyle name="Hiperłącze 11" xfId="30758" hidden="1" xr:uid="{00000000-0005-0000-0000-0000832D0000}"/>
    <cellStyle name="Hiperłącze 11" xfId="31389" hidden="1" xr:uid="{00000000-0005-0000-0000-0000E32D0000}"/>
    <cellStyle name="Hiperłącze 11" xfId="35840" hidden="1" xr:uid="{00000000-0005-0000-0000-0000EE2F0000}"/>
    <cellStyle name="Hiperłącze 11" xfId="36892" hidden="1" xr:uid="{00000000-0005-0000-0000-000053300000}"/>
    <cellStyle name="Hiperłącze 11" xfId="29731" hidden="1" xr:uid="{00000000-0005-0000-0000-0000A72D0000}"/>
    <cellStyle name="Hiperłącze 11" xfId="24562" hidden="1" xr:uid="{00000000-0005-0000-0000-0000C82A0000}"/>
    <cellStyle name="Hiperłącze 11" xfId="27884" hidden="1" xr:uid="{00000000-0005-0000-0000-0000392C0000}"/>
    <cellStyle name="Hiperłącze 11" xfId="33518" hidden="1" xr:uid="{00000000-0005-0000-0000-0000E02E0000}"/>
    <cellStyle name="Hiperłącze 11" xfId="21222" hidden="1" xr:uid="{00000000-0005-0000-0000-00002B290000}"/>
    <cellStyle name="Hiperłącze 11" xfId="14951" hidden="1" xr:uid="{00000000-0005-0000-0000-0000BE260000}"/>
    <cellStyle name="Hiperłącze 11" xfId="37756" hidden="1" xr:uid="{00000000-0005-0000-0000-0000D3300000}"/>
    <cellStyle name="Hiperłącze 11" xfId="39024" hidden="1" xr:uid="{00000000-0005-0000-0000-000020320000}"/>
    <cellStyle name="Hiperłącze 11" xfId="40607" hidden="1" xr:uid="{00000000-0005-0000-0000-000017320000}"/>
    <cellStyle name="Hiperłącze 11" xfId="14846" hidden="1" xr:uid="{00000000-0005-0000-0000-0000D1260000}"/>
    <cellStyle name="Hiperłącze 11" xfId="13219" hidden="1" xr:uid="{00000000-0005-0000-0000-00009A250000}"/>
    <cellStyle name="Hiperłącze 11" xfId="15264" hidden="1" xr:uid="{00000000-0005-0000-0000-000090260000}"/>
    <cellStyle name="Hiperłącze 11" xfId="13283" hidden="1" xr:uid="{00000000-0005-0000-0000-0000A0250000}"/>
    <cellStyle name="Hiperłącze 11" xfId="40214" hidden="1" xr:uid="{00000000-0005-0000-0000-0000E3310000}"/>
    <cellStyle name="Hiperłącze 11" xfId="12881" hidden="1" xr:uid="{00000000-0005-0000-0000-000073250000}"/>
    <cellStyle name="Hiperłącze 11" xfId="46157" hidden="1" xr:uid="{00000000-0005-0000-0000-0000B9340000}"/>
    <cellStyle name="Hiperłącze 11" xfId="11288" hidden="1" xr:uid="{00000000-0005-0000-0000-0000EE240000}"/>
    <cellStyle name="Hiperłącze 11" xfId="13301" hidden="1" xr:uid="{00000000-0005-0000-0000-0000A4250000}"/>
    <cellStyle name="Hiperłącze 11" xfId="15440" hidden="1" xr:uid="{00000000-0005-0000-0000-0000A2260000}"/>
    <cellStyle name="Hiperłącze 11" xfId="13920" hidden="1" xr:uid="{00000000-0005-0000-0000-00002E260000}"/>
    <cellStyle name="Hiperłącze 11" xfId="18844" hidden="1" xr:uid="{00000000-0005-0000-0000-00001E280000}"/>
    <cellStyle name="Hiperłącze 11" xfId="27832" hidden="1" xr:uid="{00000000-0005-0000-0000-0000762C0000}"/>
    <cellStyle name="Hiperłącze 11" xfId="45900" hidden="1" xr:uid="{00000000-0005-0000-0000-0000B2340000}"/>
    <cellStyle name="Hiperłącze 11" xfId="14061" hidden="1" xr:uid="{00000000-0005-0000-0000-0000ED250000}"/>
    <cellStyle name="Hiperłącze 11" xfId="43692" hidden="1" xr:uid="{00000000-0005-0000-0000-00006E330000}"/>
    <cellStyle name="Hiperłącze 11" xfId="18437" hidden="1" xr:uid="{00000000-0005-0000-0000-00003D280000}"/>
    <cellStyle name="Hiperłącze 11" xfId="40053" hidden="1" xr:uid="{00000000-0005-0000-0000-0000DA310000}"/>
    <cellStyle name="Hiperłącze 11" xfId="28250" hidden="1" xr:uid="{00000000-0005-0000-0000-0000A22C0000}"/>
    <cellStyle name="Hiperłącze 11" xfId="32755" hidden="1" xr:uid="{00000000-0005-0000-0000-0000B02E0000}"/>
    <cellStyle name="Hiperłącze 11" xfId="23469" hidden="1" xr:uid="{00000000-0005-0000-0000-0000352A0000}"/>
    <cellStyle name="Hiperłącze 11" xfId="43837" hidden="1" xr:uid="{00000000-0005-0000-0000-00007B330000}"/>
    <cellStyle name="Hiperłącze 11" xfId="38095" hidden="1" xr:uid="{00000000-0005-0000-0000-0000F7300000}"/>
    <cellStyle name="Hiperłącze 11" xfId="12807" hidden="1" xr:uid="{00000000-0005-0000-0000-000055250000}"/>
    <cellStyle name="Hiperłącze 11" xfId="13618" hidden="1" xr:uid="{00000000-0005-0000-0000-0000DF250000}"/>
    <cellStyle name="Hiperłącze 11" xfId="29267" hidden="1" xr:uid="{00000000-0005-0000-0000-00001E2D0000}"/>
    <cellStyle name="Hiperłącze 11" xfId="31194" hidden="1" xr:uid="{00000000-0005-0000-0000-0000CB2D0000}"/>
    <cellStyle name="Hiperłącze 11" xfId="32701" hidden="1" xr:uid="{00000000-0005-0000-0000-0000AB2E0000}"/>
    <cellStyle name="Hiperłącze 11" xfId="33726" hidden="1" xr:uid="{00000000-0005-0000-0000-0000232F0000}"/>
    <cellStyle name="Hiperłącze 11" xfId="24131" hidden="1" xr:uid="{00000000-0005-0000-0000-00009C2A0000}"/>
    <cellStyle name="Hiperłącze 11" xfId="45204" hidden="1" xr:uid="{00000000-0005-0000-0000-00004A340000}"/>
    <cellStyle name="Hiperłącze 11" xfId="41955" hidden="1" xr:uid="{00000000-0005-0000-0000-000024330000}"/>
    <cellStyle name="Hiperłącze 11" xfId="36102" hidden="1" xr:uid="{00000000-0005-0000-0000-000003300000}"/>
    <cellStyle name="Hiperłącze 11" xfId="47060" hidden="1" xr:uid="{00000000-0005-0000-0000-000008350000}"/>
    <cellStyle name="Hiperłącze 11" xfId="16015" hidden="1" xr:uid="{00000000-0005-0000-0000-000070270000}"/>
    <cellStyle name="Hiperłącze 11" xfId="32675" hidden="1" xr:uid="{00000000-0005-0000-0000-0000A92E0000}"/>
    <cellStyle name="Hiperłącze 11" xfId="26894" hidden="1" xr:uid="{00000000-0005-0000-0000-0000D62B0000}"/>
    <cellStyle name="Hiperłącze 11" xfId="37679" hidden="1" xr:uid="{00000000-0005-0000-0000-00001A310000}"/>
    <cellStyle name="Hiperłącze 11" xfId="27273" hidden="1" xr:uid="{00000000-0005-0000-0000-0000132C0000}"/>
    <cellStyle name="Hiperłącze 11" xfId="17142" hidden="1" xr:uid="{00000000-0005-0000-0000-000051270000}"/>
    <cellStyle name="Hiperłącze 11" xfId="24953" hidden="1" xr:uid="{00000000-0005-0000-0000-0000262B0000}"/>
    <cellStyle name="Hiperłącze 11" xfId="24250" hidden="1" xr:uid="{00000000-0005-0000-0000-0000AA2A0000}"/>
    <cellStyle name="Hiperłącze 11" xfId="19083" hidden="1" xr:uid="{00000000-0005-0000-0000-000075280000}"/>
    <cellStyle name="Hiperłącze 11" xfId="19056" hidden="1" xr:uid="{00000000-0005-0000-0000-000058280000}"/>
    <cellStyle name="Hiperłącze 11" xfId="45924" hidden="1" xr:uid="{00000000-0005-0000-0000-0000B6340000}"/>
    <cellStyle name="Hiperłącze 11" xfId="42042" hidden="1" xr:uid="{00000000-0005-0000-0000-00002D330000}"/>
    <cellStyle name="Hiperłącze 11" xfId="27623" hidden="1" xr:uid="{00000000-0005-0000-0000-00001C2C0000}"/>
    <cellStyle name="Hiperłącze 11" xfId="42263" hidden="1" xr:uid="{00000000-0005-0000-0000-0000E6320000}"/>
    <cellStyle name="Hiperłącze 11" xfId="45671" hidden="1" xr:uid="{00000000-0005-0000-0000-00008B340000}"/>
    <cellStyle name="Hiperłącze 11" xfId="20593" hidden="1" xr:uid="{00000000-0005-0000-0000-0000E8290000}"/>
    <cellStyle name="Hiperłącze 11" xfId="23845" hidden="1" xr:uid="{00000000-0005-0000-0000-0000D12A0000}"/>
    <cellStyle name="Hiperłącze 11" xfId="44482" hidden="1" xr:uid="{00000000-0005-0000-0000-0000CA330000}"/>
    <cellStyle name="Hiperłącze 11" xfId="30474" hidden="1" xr:uid="{00000000-0005-0000-0000-0000612D0000}"/>
    <cellStyle name="Hiperłącze 11" xfId="22598" hidden="1" xr:uid="{00000000-0005-0000-0000-0000F9290000}"/>
    <cellStyle name="Hiperłącze 11" xfId="14780" hidden="1" xr:uid="{00000000-0005-0000-0000-0000B4260000}"/>
    <cellStyle name="Hiperłącze 11" xfId="21191" hidden="1" xr:uid="{00000000-0005-0000-0000-000032290000}"/>
    <cellStyle name="Hiperłącze 11" xfId="12652" hidden="1" xr:uid="{00000000-0005-0000-0000-000040250000}"/>
    <cellStyle name="Hiperłącze 11" xfId="11454" hidden="1" xr:uid="{00000000-0005-0000-0000-0000C9250000}"/>
    <cellStyle name="Hiperłącze 11" xfId="35471" hidden="1" xr:uid="{00000000-0005-0000-0000-0000A32F0000}"/>
    <cellStyle name="Hiperłącze 11" xfId="32588" hidden="1" xr:uid="{00000000-0005-0000-0000-0000892E0000}"/>
    <cellStyle name="Hiperłącze 11" xfId="14749" hidden="1" xr:uid="{00000000-0005-0000-0000-000078260000}"/>
    <cellStyle name="Hiperłącze 11" xfId="40133" hidden="1" xr:uid="{00000000-0005-0000-0000-0000DF310000}"/>
    <cellStyle name="Hiperłącze 11" xfId="22032" hidden="1" xr:uid="{00000000-0005-0000-0000-00009C290000}"/>
    <cellStyle name="Hiperłącze 11" xfId="28986" hidden="1" xr:uid="{00000000-0005-0000-0000-0000CF2C0000}"/>
    <cellStyle name="Hiperłącze 11" xfId="13547" hidden="1" xr:uid="{00000000-0005-0000-0000-0000D9250000}"/>
    <cellStyle name="Hiperłącze 11" xfId="38220" hidden="1" xr:uid="{00000000-0005-0000-0000-00002E310000}"/>
    <cellStyle name="Hiperłącze 11" xfId="35548" hidden="1" xr:uid="{00000000-0005-0000-0000-0000CE2F0000}"/>
    <cellStyle name="Hiperłącze 11" xfId="13171" hidden="1" xr:uid="{00000000-0005-0000-0000-00008F250000}"/>
    <cellStyle name="Hiperłącze 11" xfId="29032" hidden="1" xr:uid="{00000000-0005-0000-0000-0000DA2C0000}"/>
    <cellStyle name="Hiperłącze 11" xfId="27143" hidden="1" xr:uid="{00000000-0005-0000-0000-00000D2C0000}"/>
    <cellStyle name="Hiperłącze 11" xfId="21996" hidden="1" xr:uid="{00000000-0005-0000-0000-00009B290000}"/>
    <cellStyle name="Hiperłącze 11" xfId="37297" hidden="1" xr:uid="{00000000-0005-0000-0000-0000C6300000}"/>
    <cellStyle name="Hiperłącze 11" xfId="22279" hidden="1" xr:uid="{00000000-0005-0000-0000-0000BD290000}"/>
    <cellStyle name="Hiperłącze 11" xfId="27493" hidden="1" xr:uid="{00000000-0005-0000-0000-00005E2C0000}"/>
    <cellStyle name="Hiperłącze 11" xfId="22318" hidden="1" xr:uid="{00000000-0005-0000-0000-0000BB290000}"/>
    <cellStyle name="Hiperłącze 11" xfId="22122" hidden="1" xr:uid="{00000000-0005-0000-0000-0000A3290000}"/>
    <cellStyle name="Hiperłącze 11" xfId="34265" hidden="1" xr:uid="{00000000-0005-0000-0000-0000AF2F0000}"/>
    <cellStyle name="Hiperłącze 11" xfId="13132" hidden="1" xr:uid="{00000000-0005-0000-0000-000091250000}"/>
    <cellStyle name="Hiperłącze 11" xfId="27983" hidden="1" xr:uid="{00000000-0005-0000-0000-0000462C0000}"/>
    <cellStyle name="Hiperłącze 11" xfId="46414" hidden="1" xr:uid="{00000000-0005-0000-0000-0000E8340000}"/>
    <cellStyle name="Hiperłącze 11" xfId="32506" hidden="1" xr:uid="{00000000-0005-0000-0000-0000562E0000}"/>
    <cellStyle name="Hiperłącze 11" xfId="25618" hidden="1" xr:uid="{00000000-0005-0000-0000-0000362B0000}"/>
    <cellStyle name="Hiperłącze 11" xfId="41950" hidden="1" xr:uid="{00000000-0005-0000-0000-000023330000}"/>
    <cellStyle name="Hiperłącze 11" xfId="43916" hidden="1" xr:uid="{00000000-0005-0000-0000-000083330000}"/>
    <cellStyle name="Hiperłącze 11" xfId="12474" hidden="1" xr:uid="{00000000-0005-0000-0000-00002C250000}"/>
    <cellStyle name="Hiperłącze 11" xfId="12509" hidden="1" xr:uid="{00000000-0005-0000-0000-000036250000}"/>
    <cellStyle name="Hiperłącze 11" xfId="16051" hidden="1" xr:uid="{00000000-0005-0000-0000-000064280000}"/>
    <cellStyle name="Hiperłącze 11" xfId="28603" hidden="1" xr:uid="{00000000-0005-0000-0000-0000DC2C0000}"/>
    <cellStyle name="Hiperłącze 11" xfId="27718" hidden="1" xr:uid="{00000000-0005-0000-0000-0000272C0000}"/>
    <cellStyle name="Hiperłącze 11" xfId="46342" hidden="1" xr:uid="{00000000-0005-0000-0000-0000E2340000}"/>
    <cellStyle name="Hiperłącze 11" xfId="18125" hidden="1" xr:uid="{00000000-0005-0000-0000-0000E8270000}"/>
    <cellStyle name="Hiperłącze 11" xfId="44914" hidden="1" xr:uid="{00000000-0005-0000-0000-000011340000}"/>
    <cellStyle name="Hiperłącze 11" xfId="28214" hidden="1" xr:uid="{00000000-0005-0000-0000-00009C2C0000}"/>
    <cellStyle name="Hiperłącze 11" xfId="29179" hidden="1" xr:uid="{00000000-0005-0000-0000-0000112D0000}"/>
    <cellStyle name="Hiperłącze 11" xfId="24825" hidden="1" xr:uid="{00000000-0005-0000-0000-0000142B0000}"/>
    <cellStyle name="Hiperłącze 11" xfId="44941" hidden="1" xr:uid="{00000000-0005-0000-0000-00000C340000}"/>
    <cellStyle name="Hiperłącze 11" xfId="43741" hidden="1" xr:uid="{00000000-0005-0000-0000-00006F330000}"/>
    <cellStyle name="Hiperłącze 11" xfId="44837" hidden="1" xr:uid="{00000000-0005-0000-0000-0000FF330000}"/>
    <cellStyle name="Hiperłącze 11" xfId="45401" hidden="1" xr:uid="{00000000-0005-0000-0000-0000A1340000}"/>
    <cellStyle name="Hiperłącze 11" xfId="12368" hidden="1" xr:uid="{00000000-0005-0000-0000-000020250000}"/>
    <cellStyle name="Hiperłącze 11" xfId="27355" hidden="1" xr:uid="{00000000-0005-0000-0000-0000642C0000}"/>
    <cellStyle name="Hiperłącze 11" xfId="30095" hidden="1" xr:uid="{00000000-0005-0000-0000-00003B2D0000}"/>
    <cellStyle name="Hiperłącze 11" xfId="27855" hidden="1" xr:uid="{00000000-0005-0000-0000-0000342C0000}"/>
    <cellStyle name="Hiperłącze 11" xfId="33015" hidden="1" xr:uid="{00000000-0005-0000-0000-0000FB2E0000}"/>
    <cellStyle name="Hiperłącze 11" xfId="27798" hidden="1" xr:uid="{00000000-0005-0000-0000-00002C2C0000}"/>
    <cellStyle name="Hiperłącze 11" xfId="16523" hidden="1" xr:uid="{00000000-0005-0000-0000-00000B270000}"/>
    <cellStyle name="Hiperłącze 11" xfId="15060" hidden="1" xr:uid="{00000000-0005-0000-0000-0000CA260000}"/>
    <cellStyle name="Hiperłącze 11" xfId="36939" hidden="1" xr:uid="{00000000-0005-0000-0000-00005E300000}"/>
    <cellStyle name="Hiperłącze 11" xfId="20550" hidden="1" xr:uid="{00000000-0005-0000-0000-000083290000}"/>
    <cellStyle name="Hiperłącze 11" xfId="15571" hidden="1" xr:uid="{00000000-0005-0000-0000-0000DB260000}"/>
    <cellStyle name="Hiperłącze 11" xfId="28592" hidden="1" xr:uid="{00000000-0005-0000-0000-0000E22C0000}"/>
    <cellStyle name="Hiperłącze 11" xfId="26455" hidden="1" xr:uid="{00000000-0005-0000-0000-0000A32B0000}"/>
    <cellStyle name="Hiperłącze 11" xfId="17250" hidden="1" xr:uid="{00000000-0005-0000-0000-00005B270000}"/>
    <cellStyle name="Hiperłącze 11" xfId="17800" hidden="1" xr:uid="{00000000-0005-0000-0000-0000AC270000}"/>
    <cellStyle name="Hiperłącze 11" xfId="34656" hidden="1" xr:uid="{00000000-0005-0000-0000-0000512F0000}"/>
    <cellStyle name="Hiperłącze 11" xfId="40463" hidden="1" xr:uid="{00000000-0005-0000-0000-000006320000}"/>
    <cellStyle name="Hiperłącze 11" xfId="34772" hidden="1" xr:uid="{00000000-0005-0000-0000-0000612F0000}"/>
    <cellStyle name="Hiperłącze 11" xfId="27255" hidden="1" xr:uid="{00000000-0005-0000-0000-0000172C0000}"/>
    <cellStyle name="Hiperłącze 11" xfId="25318" hidden="1" xr:uid="{00000000-0005-0000-0000-00008A2C0000}"/>
    <cellStyle name="Hiperłącze 11" xfId="41021" hidden="1" xr:uid="{00000000-0005-0000-0000-00009E320000}"/>
    <cellStyle name="Hiperłącze 11" xfId="25992" hidden="1" xr:uid="{00000000-0005-0000-0000-0000592B0000}"/>
    <cellStyle name="Hiperłącze 11" xfId="34184" hidden="1" xr:uid="{00000000-0005-0000-0000-00000C300000}"/>
    <cellStyle name="Hiperłącze 11" xfId="24463" hidden="1" xr:uid="{00000000-0005-0000-0000-0000BF2A0000}"/>
    <cellStyle name="Hiperłącze 11" xfId="33161" hidden="1" xr:uid="{00000000-0005-0000-0000-0000092F0000}"/>
    <cellStyle name="Hiperłącze 11" xfId="22041" hidden="1" xr:uid="{00000000-0005-0000-0000-00009F290000}"/>
    <cellStyle name="Hiperłącze 11" xfId="30043" hidden="1" xr:uid="{00000000-0005-0000-0000-0000012E0000}"/>
    <cellStyle name="Hiperłącze 11" xfId="27165" hidden="1" xr:uid="{00000000-0005-0000-0000-0000072C0000}"/>
    <cellStyle name="Hiperłącze 11" xfId="21821" hidden="1" xr:uid="{00000000-0005-0000-0000-00006F290000}"/>
    <cellStyle name="Hiperłącze 11" xfId="15081" hidden="1" xr:uid="{00000000-0005-0000-0000-00007C260000}"/>
    <cellStyle name="Hiperłącze 11" xfId="22068" hidden="1" xr:uid="{00000000-0005-0000-0000-0000A2290000}"/>
    <cellStyle name="Hiperłącze 11" xfId="42001" hidden="1" xr:uid="{00000000-0005-0000-0000-00002F330000}"/>
    <cellStyle name="Hiperłącze 11" xfId="32157" hidden="1" xr:uid="{00000000-0005-0000-0000-00002D2E0000}"/>
    <cellStyle name="Hiperłącze 11" xfId="24002" hidden="1" xr:uid="{00000000-0005-0000-0000-0000DA2A0000}"/>
    <cellStyle name="Hiperłącze 11" xfId="20835" hidden="1" xr:uid="{00000000-0005-0000-0000-0000752A0000}"/>
    <cellStyle name="Hiperłącze 11" xfId="25262" hidden="1" xr:uid="{00000000-0005-0000-0000-00008C2B0000}"/>
    <cellStyle name="Hiperłącze 11" xfId="13211" hidden="1" xr:uid="{00000000-0005-0000-0000-000099250000}"/>
    <cellStyle name="Hiperłącze 11" xfId="15113" hidden="1" xr:uid="{00000000-0005-0000-0000-000081260000}"/>
    <cellStyle name="Hiperłącze 11" xfId="32496" hidden="1" xr:uid="{00000000-0005-0000-0000-0000512E0000}"/>
    <cellStyle name="Hiperłącze 11" xfId="20900" hidden="1" xr:uid="{00000000-0005-0000-0000-0000E2290000}"/>
    <cellStyle name="Hiperłącze 11" xfId="11301" hidden="1" xr:uid="{00000000-0005-0000-0000-0000ED240000}"/>
    <cellStyle name="Hiperłącze 11" xfId="30456" hidden="1" xr:uid="{00000000-0005-0000-0000-00005F2D0000}"/>
    <cellStyle name="Hiperłącze 11" xfId="13781" hidden="1" xr:uid="{00000000-0005-0000-0000-000034260000}"/>
    <cellStyle name="Hiperłącze 11" xfId="32331" hidden="1" xr:uid="{00000000-0005-0000-0000-0000822E0000}"/>
    <cellStyle name="Hiperłącze 11" xfId="39520" hidden="1" xr:uid="{00000000-0005-0000-0000-000081310000}"/>
    <cellStyle name="Hiperłącze 11" xfId="43080" hidden="1" xr:uid="{00000000-0005-0000-0000-000067330000}"/>
    <cellStyle name="Hiperłącze 11" xfId="23309" hidden="1" xr:uid="{00000000-0005-0000-0000-0000662A0000}"/>
    <cellStyle name="Hiperłącze 11" xfId="43845" hidden="1" xr:uid="{00000000-0005-0000-0000-00007C330000}"/>
    <cellStyle name="Hiperłącze 11" xfId="43749" hidden="1" xr:uid="{00000000-0005-0000-0000-000070330000}"/>
    <cellStyle name="Hiperłącze 11" xfId="23825" hidden="1" xr:uid="{00000000-0005-0000-0000-0000D72A0000}"/>
    <cellStyle name="Hiperłącze 11" xfId="17728" hidden="1" xr:uid="{00000000-0005-0000-0000-0000A8270000}"/>
    <cellStyle name="Hiperłącze 11" xfId="22326" hidden="1" xr:uid="{00000000-0005-0000-0000-0000BC290000}"/>
    <cellStyle name="Hiperłącze 11" xfId="27012" hidden="1" xr:uid="{00000000-0005-0000-0000-0000E52B0000}"/>
    <cellStyle name="Hiperłącze 11" xfId="18301" hidden="1" xr:uid="{00000000-0005-0000-0000-000043280000}"/>
    <cellStyle name="Hiperłącze 11" xfId="46361" hidden="1" xr:uid="{00000000-0005-0000-0000-0000EA340000}"/>
    <cellStyle name="Hiperłącze 11" xfId="26032" hidden="1" xr:uid="{00000000-0005-0000-0000-0000582B0000}"/>
    <cellStyle name="Hiperłącze 11" xfId="39691" hidden="1" xr:uid="{00000000-0005-0000-0000-000090310000}"/>
    <cellStyle name="Hiperłącze 11" xfId="25915" hidden="1" xr:uid="{00000000-0005-0000-0000-0000482B0000}"/>
    <cellStyle name="Hiperłącze 11" xfId="11956" hidden="1" xr:uid="{00000000-0005-0000-0000-0000C3250000}"/>
    <cellStyle name="Hiperłącze 11" xfId="46945" hidden="1" xr:uid="{00000000-0005-0000-0000-00003C350000}"/>
    <cellStyle name="Hiperłącze 11" xfId="23759" hidden="1" xr:uid="{00000000-0005-0000-0000-0000992A0000}"/>
    <cellStyle name="Hiperłącze 11" xfId="12060" hidden="1" xr:uid="{00000000-0005-0000-0000-000003250000}"/>
    <cellStyle name="Hiperłącze 11" xfId="36821" hidden="1" xr:uid="{00000000-0005-0000-0000-00004F300000}"/>
    <cellStyle name="Hiperłącze 11" xfId="32524" hidden="1" xr:uid="{00000000-0005-0000-0000-00005A2E0000}"/>
    <cellStyle name="Hiperłącze 11" xfId="12999" hidden="1" xr:uid="{00000000-0005-0000-0000-000080250000}"/>
    <cellStyle name="Hiperłącze 11" xfId="18548" hidden="1" xr:uid="{00000000-0005-0000-0000-000045280000}"/>
    <cellStyle name="Hiperłącze 11" xfId="17435" hidden="1" xr:uid="{00000000-0005-0000-0000-00008A270000}"/>
    <cellStyle name="Hiperłącze 11" xfId="29299" hidden="1" xr:uid="{00000000-0005-0000-0000-00001F2D0000}"/>
    <cellStyle name="Hiperłącze 11" xfId="15280" hidden="1" xr:uid="{00000000-0005-0000-0000-0000CC260000}"/>
    <cellStyle name="Hiperłącze 11" xfId="16511" hidden="1" xr:uid="{00000000-0005-0000-0000-0000E0270000}"/>
    <cellStyle name="Hiperłącze 11" xfId="40267" hidden="1" xr:uid="{00000000-0005-0000-0000-0000F2310000}"/>
    <cellStyle name="Hiperłącze 11" xfId="18497" hidden="1" xr:uid="{00000000-0005-0000-0000-000036280000}"/>
    <cellStyle name="Hiperłącze 11" xfId="28353" hidden="1" xr:uid="{00000000-0005-0000-0000-0000E42C0000}"/>
    <cellStyle name="Hiperłącze 11" xfId="29250" hidden="1" xr:uid="{00000000-0005-0000-0000-0000182D0000}"/>
    <cellStyle name="Hiperłącze 11" xfId="11802" hidden="1" xr:uid="{00000000-0005-0000-0000-000052260000}"/>
    <cellStyle name="Hiperłącze 11" xfId="40625" hidden="1" xr:uid="{00000000-0005-0000-0000-000013320000}"/>
    <cellStyle name="Hiperłącze 11" xfId="31268" hidden="1" xr:uid="{00000000-0005-0000-0000-0000CF2D0000}"/>
    <cellStyle name="Hiperłącze 11" xfId="42343" hidden="1" xr:uid="{00000000-0005-0000-0000-0000EE320000}"/>
    <cellStyle name="Hiperłącze 11" xfId="38669" hidden="1" xr:uid="{00000000-0005-0000-0000-0000B4320000}"/>
    <cellStyle name="Hiperłącze 11" xfId="31325" hidden="1" xr:uid="{00000000-0005-0000-0000-0000DD2D0000}"/>
    <cellStyle name="Hiperłącze 11" xfId="40894" hidden="1" xr:uid="{00000000-0005-0000-0000-00007F320000}"/>
    <cellStyle name="Hiperłącze 11" xfId="32955" hidden="1" xr:uid="{00000000-0005-0000-0000-00000F2F0000}"/>
    <cellStyle name="Hiperłącze 11" xfId="17596" hidden="1" xr:uid="{00000000-0005-0000-0000-000093270000}"/>
    <cellStyle name="Hiperłącze 11" xfId="31333" hidden="1" xr:uid="{00000000-0005-0000-0000-0000E22D0000}"/>
    <cellStyle name="Hiperłącze 11" xfId="15030" hidden="1" xr:uid="{00000000-0005-0000-0000-0000AC260000}"/>
    <cellStyle name="Hiperłącze 11" xfId="20739" hidden="1" xr:uid="{00000000-0005-0000-0000-00007C290000}"/>
    <cellStyle name="Hiperłącze 11" xfId="37359" hidden="1" xr:uid="{00000000-0005-0000-0000-0000C4300000}"/>
    <cellStyle name="Hiperłącze 11" xfId="36211" hidden="1" xr:uid="{00000000-0005-0000-0000-000027300000}"/>
    <cellStyle name="Hiperłącze 11" xfId="23252" hidden="1" xr:uid="{00000000-0005-0000-0000-00001F2A0000}"/>
    <cellStyle name="Hiperłącze 11" xfId="28114" hidden="1" xr:uid="{00000000-0005-0000-0000-0000932C0000}"/>
    <cellStyle name="Hiperłącze 11" xfId="13097" hidden="1" xr:uid="{00000000-0005-0000-0000-00008B250000}"/>
    <cellStyle name="Hiperłącze 11" xfId="46206" hidden="1" xr:uid="{00000000-0005-0000-0000-0000D3340000}"/>
    <cellStyle name="Hiperłącze 11" xfId="32085" hidden="1" xr:uid="{00000000-0005-0000-0000-00005E2E0000}"/>
    <cellStyle name="Hiperłącze 11" xfId="26688" hidden="1" xr:uid="{00000000-0005-0000-0000-0000BD2B0000}"/>
    <cellStyle name="Hiperłącze 11" xfId="11784" hidden="1" xr:uid="{00000000-0005-0000-0000-000055260000}"/>
    <cellStyle name="Hiperłącze 11" xfId="27836" hidden="1" xr:uid="{00000000-0005-0000-0000-0000682C0000}"/>
    <cellStyle name="Hiperłącze 11" xfId="39382" hidden="1" xr:uid="{00000000-0005-0000-0000-00002C320000}"/>
    <cellStyle name="Hiperłącze 11" xfId="12224" hidden="1" xr:uid="{00000000-0005-0000-0000-00005B250000}"/>
    <cellStyle name="Hiperłącze 11" xfId="36080" hidden="1" xr:uid="{00000000-0005-0000-0000-000009300000}"/>
    <cellStyle name="Hiperłącze 11" xfId="30124" hidden="1" xr:uid="{00000000-0005-0000-0000-00009F2E0000}"/>
    <cellStyle name="Hiperłącze 11" xfId="18170" hidden="1" xr:uid="{00000000-0005-0000-0000-0000F2270000}"/>
    <cellStyle name="Hiperłącze 11" xfId="32451" hidden="1" xr:uid="{00000000-0005-0000-0000-0000472E0000}"/>
    <cellStyle name="Hiperłącze 11" xfId="22696" hidden="1" xr:uid="{00000000-0005-0000-0000-0000022A0000}"/>
    <cellStyle name="Hiperłącze 11" xfId="25238" hidden="1" xr:uid="{00000000-0005-0000-0000-0000962B0000}"/>
    <cellStyle name="Hiperłącze 11" xfId="29475" hidden="1" xr:uid="{00000000-0005-0000-0000-0000322D0000}"/>
    <cellStyle name="Hiperłącze 11" xfId="43311" hidden="1" xr:uid="{00000000-0005-0000-0000-0000CF330000}"/>
    <cellStyle name="Hiperłącze 11" xfId="16300" hidden="1" xr:uid="{00000000-0005-0000-0000-00005F280000}"/>
    <cellStyle name="Hiperłącze 11" xfId="11566" hidden="1" xr:uid="{00000000-0005-0000-0000-0000DA260000}"/>
    <cellStyle name="Hiperłącze 11" xfId="28356" hidden="1" xr:uid="{00000000-0005-0000-0000-0000DF2C0000}"/>
    <cellStyle name="Hiperłącze 11" xfId="35673" hidden="1" xr:uid="{00000000-0005-0000-0000-0000D72F0000}"/>
    <cellStyle name="Hiperłącze 11" xfId="25169" hidden="1" xr:uid="{00000000-0005-0000-0000-00009F2B0000}"/>
    <cellStyle name="Hiperłącze 11" xfId="20370" hidden="1" xr:uid="{00000000-0005-0000-0000-00000D290000}"/>
    <cellStyle name="Hiperłącze 11" xfId="29910" hidden="1" xr:uid="{00000000-0005-0000-0000-00008C2E0000}"/>
    <cellStyle name="Hiperłącze 11" xfId="37519" hidden="1" xr:uid="{00000000-0005-0000-0000-00001D310000}"/>
    <cellStyle name="Hiperłącze 11" xfId="33527" hidden="1" xr:uid="{00000000-0005-0000-0000-0000E12E0000}"/>
    <cellStyle name="Hiperłącze 11" xfId="42844" hidden="1" xr:uid="{00000000-0005-0000-0000-00004D330000}"/>
    <cellStyle name="Hiperłącze 11" xfId="24816" hidden="1" xr:uid="{00000000-0005-0000-0000-0000132B0000}"/>
    <cellStyle name="Hiperłącze 11" xfId="39266" hidden="1" xr:uid="{00000000-0005-0000-0000-00006A310000}"/>
    <cellStyle name="Hiperłącze 11" xfId="45662" hidden="1" xr:uid="{00000000-0005-0000-0000-00008D340000}"/>
    <cellStyle name="Hiperłącze 11" xfId="25332" hidden="1" xr:uid="{00000000-0005-0000-0000-0000882C0000}"/>
    <cellStyle name="Hiperłącze 11" xfId="40275" hidden="1" xr:uid="{00000000-0005-0000-0000-0000F1310000}"/>
    <cellStyle name="Hiperłącze 11" xfId="23817" hidden="1" xr:uid="{00000000-0005-0000-0000-0000E12A0000}"/>
    <cellStyle name="Hiperłącze 11" xfId="43925" hidden="1" xr:uid="{00000000-0005-0000-0000-000084330000}"/>
    <cellStyle name="Hiperłącze 11" xfId="24070" hidden="1" xr:uid="{00000000-0005-0000-0000-0000CE2A0000}"/>
    <cellStyle name="Hiperłącze 11" xfId="33256" hidden="1" xr:uid="{00000000-0005-0000-0000-0000C02E0000}"/>
    <cellStyle name="Hiperłącze 11" xfId="37470" hidden="1" xr:uid="{00000000-0005-0000-0000-000020310000}"/>
    <cellStyle name="Hiperłącze 11" xfId="17177" hidden="1" xr:uid="{00000000-0005-0000-0000-000050270000}"/>
    <cellStyle name="Hiperłącze 11" xfId="33197" hidden="1" xr:uid="{00000000-0005-0000-0000-0000BE2E0000}"/>
    <cellStyle name="Hiperłącze 11" xfId="32233" hidden="1" xr:uid="{00000000-0005-0000-0000-0000342E0000}"/>
    <cellStyle name="Hiperłącze 11" xfId="17712" hidden="1" xr:uid="{00000000-0005-0000-0000-0000A4270000}"/>
    <cellStyle name="Hiperłącze 11" xfId="13491" hidden="1" xr:uid="{00000000-0005-0000-0000-0000B4250000}"/>
    <cellStyle name="Hiperłącze 11" xfId="39529" hidden="1" xr:uid="{00000000-0005-0000-0000-000082310000}"/>
    <cellStyle name="Hiperłącze 11" xfId="24760" hidden="1" xr:uid="{00000000-0005-0000-0000-0000122B0000}"/>
    <cellStyle name="Hiperłącze 11" xfId="11741" hidden="1" xr:uid="{00000000-0005-0000-0000-00005D260000}"/>
    <cellStyle name="Hiperłącze 11" xfId="38292" hidden="1" xr:uid="{00000000-0005-0000-0000-000034310000}"/>
    <cellStyle name="Hiperłącze 11" xfId="29494" hidden="1" xr:uid="{00000000-0005-0000-0000-00003A2D0000}"/>
    <cellStyle name="Hiperłącze 11" xfId="26591" hidden="1" xr:uid="{00000000-0005-0000-0000-0000B22B0000}"/>
    <cellStyle name="Hiperłącze 11" xfId="25852" hidden="1" xr:uid="{00000000-0005-0000-0000-0000462B0000}"/>
    <cellStyle name="Hiperłącze 11" xfId="15749" hidden="1" xr:uid="{00000000-0005-0000-0000-0000EC260000}"/>
    <cellStyle name="Hiperłącze 11" xfId="16649" hidden="1" xr:uid="{00000000-0005-0000-0000-00001E270000}"/>
    <cellStyle name="Hiperłącze 11" xfId="25376" hidden="1" xr:uid="{00000000-0005-0000-0000-0000822C0000}"/>
    <cellStyle name="Hiperłącze 11" xfId="25610" hidden="1" xr:uid="{00000000-0005-0000-0000-0000312B0000}"/>
    <cellStyle name="Hiperłącze 11" xfId="35112" hidden="1" xr:uid="{00000000-0005-0000-0000-00007E2F0000}"/>
    <cellStyle name="Hiperłącze 11" xfId="41271" hidden="1" xr:uid="{00000000-0005-0000-0000-000050320000}"/>
    <cellStyle name="Hiperłącze 11" xfId="43253" hidden="1" xr:uid="{00000000-0005-0000-0000-0000DC330000}"/>
    <cellStyle name="Hiperłącze 11" xfId="35328" hidden="1" xr:uid="{00000000-0005-0000-0000-00009E2F0000}"/>
    <cellStyle name="Hiperłącze 11" xfId="40161" hidden="1" xr:uid="{00000000-0005-0000-0000-0000E6310000}"/>
    <cellStyle name="Hiperłącze 11" xfId="41909" hidden="1" xr:uid="{00000000-0005-0000-0000-000021330000}"/>
    <cellStyle name="Hiperłącze 11" xfId="33599" hidden="1" xr:uid="{00000000-0005-0000-0000-0000E42E0000}"/>
    <cellStyle name="Hiperłącze 11" xfId="14601" hidden="1" xr:uid="{00000000-0005-0000-0000-00006D260000}"/>
    <cellStyle name="Hiperłącze 11" xfId="26610" hidden="1" xr:uid="{00000000-0005-0000-0000-0000BA2B0000}"/>
    <cellStyle name="Hiperłącze 11" xfId="34157" hidden="1" xr:uid="{00000000-0005-0000-0000-0000A3300000}"/>
    <cellStyle name="Hiperłącze 11" xfId="35592" hidden="1" xr:uid="{00000000-0005-0000-0000-0000C82F0000}"/>
    <cellStyle name="Hiperłącze 11" xfId="32909" hidden="1" xr:uid="{00000000-0005-0000-0000-0000042F0000}"/>
    <cellStyle name="Hiperłącze 11" xfId="18987" hidden="1" xr:uid="{00000000-0005-0000-0000-000023280000}"/>
    <cellStyle name="Hiperłącze 11" xfId="39187" hidden="1" xr:uid="{00000000-0005-0000-0000-000066310000}"/>
    <cellStyle name="Hiperłącze 11" xfId="41311" hidden="1" xr:uid="{00000000-0005-0000-0000-00005A320000}"/>
    <cellStyle name="Hiperłącze 11" xfId="37983" hidden="1" xr:uid="{00000000-0005-0000-0000-0000ED300000}"/>
    <cellStyle name="Hiperłącze 11" xfId="44158" hidden="1" xr:uid="{00000000-0005-0000-0000-00009E330000}"/>
    <cellStyle name="Hiperłącze 11" xfId="31025" hidden="1" xr:uid="{00000000-0005-0000-0000-0000BE2D0000}"/>
    <cellStyle name="Hiperłącze 11" xfId="15767" hidden="1" xr:uid="{00000000-0005-0000-0000-0000F3260000}"/>
    <cellStyle name="Hiperłącze 11" xfId="21275" hidden="1" xr:uid="{00000000-0005-0000-0000-00007B290000}"/>
    <cellStyle name="Hiperłącze 11" xfId="45347" hidden="1" xr:uid="{00000000-0005-0000-0000-000057340000}"/>
    <cellStyle name="Hiperłącze 11" xfId="35436" hidden="1" xr:uid="{00000000-0005-0000-0000-0000AA2F0000}"/>
    <cellStyle name="Hiperłącze 11" xfId="36974" hidden="1" xr:uid="{00000000-0005-0000-0000-000057300000}"/>
    <cellStyle name="Hiperłącze 11" xfId="24372" hidden="1" xr:uid="{00000000-0005-0000-0000-0000B52A0000}"/>
    <cellStyle name="Hiperłącze 11" xfId="25942" hidden="1" xr:uid="{00000000-0005-0000-0000-0000502B0000}"/>
    <cellStyle name="Hiperłącze 11" xfId="31644" hidden="1" xr:uid="{00000000-0005-0000-0000-0000192E0000}"/>
    <cellStyle name="Hiperłącze 11" xfId="45726" hidden="1" xr:uid="{00000000-0005-0000-0000-00005D340000}"/>
    <cellStyle name="Hiperłącze 11" xfId="37115" hidden="1" xr:uid="{00000000-0005-0000-0000-000097300000}"/>
    <cellStyle name="Hiperłącze 11" xfId="44902" hidden="1" xr:uid="{00000000-0005-0000-0000-000012340000}"/>
    <cellStyle name="Hiperłącze 11" xfId="32559" hidden="1" xr:uid="{00000000-0005-0000-0000-0000532E0000}"/>
    <cellStyle name="Hiperłącze 11" xfId="36643" hidden="1" xr:uid="{00000000-0005-0000-0000-000085300000}"/>
    <cellStyle name="Hiperłącze 11" xfId="19866" hidden="1" xr:uid="{00000000-0005-0000-0000-0000A9280000}"/>
    <cellStyle name="Hiperłącze 11" xfId="13105" hidden="1" xr:uid="{00000000-0005-0000-0000-00008C250000}"/>
    <cellStyle name="Hiperłącze 11" xfId="31069" hidden="1" xr:uid="{00000000-0005-0000-0000-0000B82D0000}"/>
    <cellStyle name="Hiperłącze 11" xfId="34052" hidden="1" xr:uid="{00000000-0005-0000-0000-0000432F0000}"/>
    <cellStyle name="Hiperłącze 11" xfId="11396" hidden="1" xr:uid="{00000000-0005-0000-0000-0000FA240000}"/>
    <cellStyle name="Hiperłącze 11" xfId="15248" hidden="1" xr:uid="{00000000-0005-0000-0000-00008B260000}"/>
    <cellStyle name="Hiperłącze 11" xfId="37060" hidden="1" xr:uid="{00000000-0005-0000-0000-000069300000}"/>
    <cellStyle name="Hiperłącze 11" xfId="22560" hidden="1" xr:uid="{00000000-0005-0000-0000-0000F3290000}"/>
    <cellStyle name="Hiperłącze 11" xfId="17614" hidden="1" xr:uid="{00000000-0005-0000-0000-000098270000}"/>
    <cellStyle name="Hiperłącze 11" xfId="15588" hidden="1" xr:uid="{00000000-0005-0000-0000-0000DD260000}"/>
    <cellStyle name="Hiperłącze 11" xfId="14301" hidden="1" xr:uid="{00000000-0005-0000-0000-000006260000}"/>
    <cellStyle name="Hiperłącze 11" xfId="27726" hidden="1" xr:uid="{00000000-0005-0000-0000-0000282C0000}"/>
    <cellStyle name="Hiperłącze 11" xfId="45384" hidden="1" xr:uid="{00000000-0005-0000-0000-0000A0340000}"/>
    <cellStyle name="Hiperłącze 11" xfId="12171" hidden="1" xr:uid="{00000000-0005-0000-0000-00000B250000}"/>
    <cellStyle name="Hiperłącze 11" xfId="36844" hidden="1" xr:uid="{00000000-0005-0000-0000-00004C300000}"/>
    <cellStyle name="Hiperłącze 11" xfId="12564" hidden="1" xr:uid="{00000000-0005-0000-0000-000037250000}"/>
    <cellStyle name="Hiperłącze 11" xfId="43781" hidden="1" xr:uid="{00000000-0005-0000-0000-000079330000}"/>
    <cellStyle name="Hiperłącze 11" xfId="41011" hidden="1" xr:uid="{00000000-0005-0000-0000-00009D320000}"/>
    <cellStyle name="Hiperłącze 11" xfId="42582" hidden="1" xr:uid="{00000000-0005-0000-0000-000002330000}"/>
    <cellStyle name="Hiperłącze 11" xfId="29118" hidden="1" xr:uid="{00000000-0005-0000-0000-0000032D0000}"/>
    <cellStyle name="Hiperłącze 11" xfId="40842" hidden="1" xr:uid="{00000000-0005-0000-0000-000043320000}"/>
    <cellStyle name="Hiperłącze 11" xfId="21203" hidden="1" xr:uid="{00000000-0005-0000-0000-000031290000}"/>
    <cellStyle name="Hiperłącze 11" xfId="17846" hidden="1" xr:uid="{00000000-0005-0000-0000-0000BA270000}"/>
    <cellStyle name="Hiperłącze 11" xfId="46478" hidden="1" xr:uid="{00000000-0005-0000-0000-000034350000}"/>
    <cellStyle name="Hiperłącze 11" xfId="24259" hidden="1" xr:uid="{00000000-0005-0000-0000-0000AD2A0000}"/>
    <cellStyle name="Hiperłącze 11" xfId="42172" hidden="1" xr:uid="{00000000-0005-0000-0000-00000C330000}"/>
    <cellStyle name="Hiperłącze 11" xfId="30321" hidden="1" xr:uid="{00000000-0005-0000-0000-00009B2D0000}"/>
    <cellStyle name="Hiperłącze 11" xfId="15431" hidden="1" xr:uid="{00000000-0005-0000-0000-0000A1260000}"/>
    <cellStyle name="Hiperłącze 11" xfId="22678" hidden="1" xr:uid="{00000000-0005-0000-0000-0000002A0000}"/>
    <cellStyle name="Hiperłącze 11" xfId="11828" hidden="1" xr:uid="{00000000-0005-0000-0000-0000BB250000}"/>
    <cellStyle name="Hiperłącze 11" xfId="37386" hidden="1" xr:uid="{00000000-0005-0000-0000-000011310000}"/>
    <cellStyle name="Hiperłącze 11" xfId="44967" hidden="1" xr:uid="{00000000-0005-0000-0000-000014340000}"/>
    <cellStyle name="Hiperłącze 11" xfId="16159" hidden="1" xr:uid="{00000000-0005-0000-0000-000077270000}"/>
    <cellStyle name="Hiperłącze 11" xfId="23313" hidden="1" xr:uid="{00000000-0005-0000-0000-0000582A0000}"/>
    <cellStyle name="Hiperłącze 11" xfId="32266" hidden="1" xr:uid="{00000000-0005-0000-0000-00003E2E0000}"/>
    <cellStyle name="Hiperłącze 11" xfId="36882" hidden="1" xr:uid="{00000000-0005-0000-0000-000088300000}"/>
    <cellStyle name="Hiperłącze 11" xfId="34493" hidden="1" xr:uid="{00000000-0005-0000-0000-00000F300000}"/>
    <cellStyle name="Hiperłącze 11" xfId="29596" hidden="1" xr:uid="{00000000-0005-0000-0000-0000A32D0000}"/>
    <cellStyle name="Hiperłącze 11" xfId="30502" hidden="1" xr:uid="{00000000-0005-0000-0000-00006A2D0000}"/>
    <cellStyle name="Hiperłącze 11" xfId="13203" hidden="1" xr:uid="{00000000-0005-0000-0000-000098250000}"/>
    <cellStyle name="Hiperłącze 11" xfId="32846" hidden="1" xr:uid="{00000000-0005-0000-0000-0000002F0000}"/>
    <cellStyle name="Hiperłącze 11" xfId="12232" hidden="1" xr:uid="{00000000-0005-0000-0000-0000CA250000}"/>
    <cellStyle name="Hiperłącze 11" xfId="33926" hidden="1" xr:uid="{00000000-0005-0000-0000-00003B2F0000}"/>
    <cellStyle name="Hiperłącze 11" xfId="25107" hidden="1" xr:uid="{00000000-0005-0000-0000-00007E2C0000}"/>
    <cellStyle name="Hiperłącze 11" xfId="21794" hidden="1" xr:uid="{00000000-0005-0000-0000-000067290000}"/>
    <cellStyle name="Hiperłącze 11" xfId="26502" hidden="1" xr:uid="{00000000-0005-0000-0000-0000AE2B0000}"/>
    <cellStyle name="Hiperłącze 11" xfId="16257" hidden="1" xr:uid="{00000000-0005-0000-0000-00006C280000}"/>
    <cellStyle name="Hiperłącze 11" xfId="13267" hidden="1" xr:uid="{00000000-0005-0000-0000-00009B250000}"/>
    <cellStyle name="Hiperłącze 11" xfId="27579" hidden="1" xr:uid="{00000000-0005-0000-0000-00004B2C0000}"/>
    <cellStyle name="Hiperłącze 11" xfId="15395" hidden="1" xr:uid="{00000000-0005-0000-0000-000098260000}"/>
    <cellStyle name="Hiperłącze 11" xfId="18344" hidden="1" xr:uid="{00000000-0005-0000-0000-000050280000}"/>
    <cellStyle name="Hiperłącze 11" xfId="34422" hidden="1" xr:uid="{00000000-0005-0000-0000-0000A2300000}"/>
    <cellStyle name="Hiperłącze 11" xfId="14559" hidden="1" xr:uid="{00000000-0005-0000-0000-000065260000}"/>
    <cellStyle name="Hiperłącze 11" xfId="47159" hidden="1" xr:uid="{00000000-0005-0000-0000-000013350000}"/>
    <cellStyle name="Hiperłącze 11" xfId="42811" hidden="1" xr:uid="{00000000-0005-0000-0000-000047330000}"/>
    <cellStyle name="Hiperłącze 11" xfId="40878" hidden="1" xr:uid="{00000000-0005-0000-0000-000091320000}"/>
    <cellStyle name="Hiperłącze 11" xfId="32628" hidden="1" xr:uid="{00000000-0005-0000-0000-0000882E0000}"/>
    <cellStyle name="Hiperłącze 11" xfId="14410" hidden="1" xr:uid="{00000000-0005-0000-0000-000016260000}"/>
    <cellStyle name="Hiperłącze 11" xfId="22174" hidden="1" xr:uid="{00000000-0005-0000-0000-0000AE290000}"/>
    <cellStyle name="Hiperłącze 11" xfId="25024" hidden="1" xr:uid="{00000000-0005-0000-0000-0000282B0000}"/>
    <cellStyle name="Hiperłącze 11" xfId="30669" hidden="1" xr:uid="{00000000-0005-0000-0000-0000782D0000}"/>
    <cellStyle name="Hiperłącze 11" xfId="38069" hidden="1" xr:uid="{00000000-0005-0000-0000-0000F5300000}"/>
    <cellStyle name="Hiperłącze 11" xfId="17864" hidden="1" xr:uid="{00000000-0005-0000-0000-0000BE270000}"/>
    <cellStyle name="Hiperłącze 11" xfId="30375" hidden="1" xr:uid="{00000000-0005-0000-0000-0000562D0000}"/>
    <cellStyle name="Hiperłącze 11" xfId="43035" hidden="1" xr:uid="{00000000-0005-0000-0000-000061330000}"/>
    <cellStyle name="Hiperłącze 11" xfId="35772" hidden="1" xr:uid="{00000000-0005-0000-0000-0000E52F0000}"/>
    <cellStyle name="Hiperłącze 11" xfId="34776" hidden="1" xr:uid="{00000000-0005-0000-0000-00005F2F0000}"/>
    <cellStyle name="Hiperłącze 11" xfId="37269" hidden="1" xr:uid="{00000000-0005-0000-0000-0000BF300000}"/>
    <cellStyle name="Hiperłącze 11" xfId="16585" hidden="1" xr:uid="{00000000-0005-0000-0000-000013270000}"/>
    <cellStyle name="Hiperłącze 11" xfId="14910" hidden="1" xr:uid="{00000000-0005-0000-0000-0000CE260000}"/>
    <cellStyle name="Hiperłącze 11" xfId="30515" hidden="1" xr:uid="{00000000-0005-0000-0000-0000692D0000}"/>
    <cellStyle name="Hiperłącze 11" xfId="12191" hidden="1" xr:uid="{00000000-0005-0000-0000-00006A250000}"/>
    <cellStyle name="Hiperłącze 11" xfId="39171" hidden="1" xr:uid="{00000000-0005-0000-0000-000062310000}"/>
    <cellStyle name="Hiperłącze 11" xfId="27034" hidden="1" xr:uid="{00000000-0005-0000-0000-0000E92B0000}"/>
    <cellStyle name="Hiperłącze 11" xfId="46969" hidden="1" xr:uid="{00000000-0005-0000-0000-000003350000}"/>
    <cellStyle name="Hiperłącze 11" xfId="41730" hidden="1" xr:uid="{00000000-0005-0000-0000-0000CE320000}"/>
    <cellStyle name="Hiperłącze 11" xfId="37064" hidden="1" xr:uid="{00000000-0005-0000-0000-000067300000}"/>
    <cellStyle name="Hiperłącze 11" xfId="16351" hidden="1" xr:uid="{00000000-0005-0000-0000-00005A280000}"/>
    <cellStyle name="Hiperłącze 11" xfId="42740" hidden="1" xr:uid="{00000000-0005-0000-0000-000042330000}"/>
    <cellStyle name="Hiperłącze 11" xfId="34618" hidden="1" xr:uid="{00000000-0005-0000-0000-00004B2F0000}"/>
    <cellStyle name="Hiperłącze 11" xfId="32313" hidden="1" xr:uid="{00000000-0005-0000-0000-00003B2E0000}"/>
    <cellStyle name="Hiperłącze 11" xfId="20438" hidden="1" xr:uid="{00000000-0005-0000-0000-000016290000}"/>
    <cellStyle name="Hiperłącze 11" xfId="30212" hidden="1" xr:uid="{00000000-0005-0000-0000-0000492D0000}"/>
    <cellStyle name="Hiperłącze 11" xfId="21491" hidden="1" xr:uid="{00000000-0005-0000-0000-000043290000}"/>
    <cellStyle name="Hiperłącze 11" xfId="35903" hidden="1" xr:uid="{00000000-0005-0000-0000-0000F02F0000}"/>
    <cellStyle name="Hiperłącze 11" xfId="29742" hidden="1" xr:uid="{00000000-0005-0000-0000-00009F2D0000}"/>
    <cellStyle name="Hiperłącze 11" xfId="20603" hidden="1" xr:uid="{00000000-0005-0000-0000-00007B2A0000}"/>
    <cellStyle name="Hiperłącze 11" xfId="18630" hidden="1" xr:uid="{00000000-0005-0000-0000-000003280000}"/>
    <cellStyle name="Hiperłącze 11" xfId="16813" hidden="1" xr:uid="{00000000-0005-0000-0000-000029270000}"/>
    <cellStyle name="Hiperłącze 11" xfId="29769" hidden="1" xr:uid="{00000000-0005-0000-0000-0000A12D0000}"/>
    <cellStyle name="Hiperłącze 11" xfId="22850" hidden="1" xr:uid="{00000000-0005-0000-0000-0000652A0000}"/>
    <cellStyle name="Hiperłącze 11" xfId="27486" hidden="1" xr:uid="{00000000-0005-0000-0000-00005D2C0000}"/>
    <cellStyle name="Hiperłącze 11" xfId="28525" hidden="1" xr:uid="{00000000-0005-0000-0000-0000EA2C0000}"/>
    <cellStyle name="Hiperłącze 11" xfId="30229" hidden="1" xr:uid="{00000000-0005-0000-0000-00004D2D0000}"/>
    <cellStyle name="Hiperłącze 11" xfId="20189" hidden="1" xr:uid="{00000000-0005-0000-0000-0000F0280000}"/>
    <cellStyle name="Hiperłącze 11" xfId="14153" hidden="1" xr:uid="{00000000-0005-0000-0000-0000F8250000}"/>
    <cellStyle name="Hiperłącze 11" xfId="39668" hidden="1" xr:uid="{00000000-0005-0000-0000-000093310000}"/>
    <cellStyle name="Hiperłącze 11" xfId="36721" hidden="1" xr:uid="{00000000-0005-0000-0000-000045300000}"/>
    <cellStyle name="Hiperłącze 11" xfId="26263" hidden="1" xr:uid="{00000000-0005-0000-0000-0000762B0000}"/>
    <cellStyle name="Hiperłącze 11" xfId="23332" hidden="1" xr:uid="{00000000-0005-0000-0000-0000242A0000}"/>
    <cellStyle name="Hiperłącze 11" xfId="10375" hidden="1" xr:uid="{00000000-0005-0000-0000-0000D7240000}"/>
    <cellStyle name="Hiperłącze 11" xfId="11645" hidden="1" xr:uid="{00000000-0005-0000-0000-00005F250000}"/>
    <cellStyle name="Hiperłącze 11" xfId="13419" hidden="1" xr:uid="{00000000-0005-0000-0000-0000B1250000}"/>
    <cellStyle name="Hiperłącze 11" xfId="13886" hidden="1" xr:uid="{00000000-0005-0000-0000-00002C260000}"/>
    <cellStyle name="Hiperłącze 11" xfId="12525" hidden="1" xr:uid="{00000000-0005-0000-0000-000033250000}"/>
    <cellStyle name="Hiperłącze 11" xfId="12689" hidden="1" xr:uid="{00000000-0005-0000-0000-000046250000}"/>
    <cellStyle name="Hiperłącze 11" xfId="25906" hidden="1" xr:uid="{00000000-0005-0000-0000-0000472B0000}"/>
    <cellStyle name="Hiperłącze 11" xfId="30805" hidden="1" xr:uid="{00000000-0005-0000-0000-00008E2D0000}"/>
    <cellStyle name="Hiperłącze 11" xfId="38434" hidden="1" xr:uid="{00000000-0005-0000-0000-00004A310000}"/>
    <cellStyle name="Hiperłącze 11" xfId="12179" hidden="1" xr:uid="{00000000-0005-0000-0000-00000C250000}"/>
    <cellStyle name="Hiperłącze 11" xfId="35839" hidden="1" xr:uid="{00000000-0005-0000-0000-0000EA2F0000}"/>
    <cellStyle name="Hiperłącze 11" xfId="23813" hidden="1" xr:uid="{00000000-0005-0000-0000-0000DF2A0000}"/>
    <cellStyle name="Hiperłącze 11" xfId="39699" hidden="1" xr:uid="{00000000-0005-0000-0000-000094310000}"/>
    <cellStyle name="Hiperłącze 11" xfId="10323" hidden="1" xr:uid="{00000000-0005-0000-0000-0000D3240000}"/>
    <cellStyle name="Hiperłącze 11" xfId="28802" hidden="1" xr:uid="{00000000-0005-0000-0000-0000C12C0000}"/>
    <cellStyle name="Hiperłącze 11" xfId="34664" hidden="1" xr:uid="{00000000-0005-0000-0000-0000562F0000}"/>
    <cellStyle name="Hiperłącze 11" xfId="25358" hidden="1" xr:uid="{00000000-0005-0000-0000-0000852C0000}"/>
    <cellStyle name="Hiperłącze 11" xfId="29096" hidden="1" xr:uid="{00000000-0005-0000-0000-0000092D0000}"/>
    <cellStyle name="Hiperłącze 11" xfId="18470" hidden="1" xr:uid="{00000000-0005-0000-0000-000030280000}"/>
    <cellStyle name="Hiperłącze 11" xfId="46959" hidden="1" xr:uid="{00000000-0005-0000-0000-000038350000}"/>
    <cellStyle name="Hiperłącze 11" xfId="34859" hidden="1" xr:uid="{00000000-0005-0000-0000-00001C300000}"/>
    <cellStyle name="Hiperłącze 11" xfId="25824" hidden="1" xr:uid="{00000000-0005-0000-0000-0000432B0000}"/>
    <cellStyle name="Hiperłącze 11" xfId="14409" hidden="1" xr:uid="{00000000-0005-0000-0000-000012260000}"/>
    <cellStyle name="Hiperłącze 11" xfId="35372" hidden="1" xr:uid="{00000000-0005-0000-0000-0000982F0000}"/>
    <cellStyle name="Hiperłącze 11" xfId="35583" hidden="1" xr:uid="{00000000-0005-0000-0000-0000C72F0000}"/>
    <cellStyle name="Hiperłącze 11" xfId="44214" hidden="1" xr:uid="{00000000-0005-0000-0000-0000A0330000}"/>
    <cellStyle name="Hiperłącze 11" xfId="34070" hidden="1" xr:uid="{00000000-0005-0000-0000-0000482F0000}"/>
    <cellStyle name="Hiperłącze 11" xfId="44575" hidden="1" xr:uid="{00000000-0005-0000-0000-0000E6330000}"/>
    <cellStyle name="Hiperłącze 11" xfId="28282" hidden="1" xr:uid="{00000000-0005-0000-0000-0000A92C0000}"/>
    <cellStyle name="Hiperłącze 11" xfId="13537" hidden="1" xr:uid="{00000000-0005-0000-0000-0000D6250000}"/>
    <cellStyle name="Hiperłącze 11" xfId="11240" hidden="1" xr:uid="{00000000-0005-0000-0000-0000E3240000}"/>
    <cellStyle name="Hiperłącze 11" xfId="43120" hidden="1" xr:uid="{00000000-0005-0000-0000-000039340000}"/>
    <cellStyle name="Hiperłącze 11" xfId="19468" hidden="1" xr:uid="{00000000-0005-0000-0000-0000CD280000}"/>
    <cellStyle name="Hiperłącze 11" xfId="31873" hidden="1" xr:uid="{00000000-0005-0000-0000-0000732E0000}"/>
    <cellStyle name="Hiperłącze 11" xfId="14121" hidden="1" xr:uid="{00000000-0005-0000-0000-0000EF250000}"/>
    <cellStyle name="Hiperłącze 11" xfId="33789" hidden="1" xr:uid="{00000000-0005-0000-0000-00002A2F0000}"/>
    <cellStyle name="Hiperłącze 11" xfId="19955" hidden="1" xr:uid="{00000000-0005-0000-0000-0000B1280000}"/>
    <cellStyle name="Hiperłącze 11" xfId="14767" hidden="1" xr:uid="{00000000-0005-0000-0000-0000C1260000}"/>
    <cellStyle name="Hiperłącze 11" xfId="29076" hidden="1" xr:uid="{00000000-0005-0000-0000-0000D42C0000}"/>
    <cellStyle name="Hiperłącze 11" xfId="12386" hidden="1" xr:uid="{00000000-0005-0000-0000-000022250000}"/>
    <cellStyle name="Hiperłącze 11" xfId="40033" hidden="1" xr:uid="{00000000-0005-0000-0000-0000D4310000}"/>
    <cellStyle name="Hiperłącze 11" xfId="35390" hidden="1" xr:uid="{00000000-0005-0000-0000-00009F2F0000}"/>
    <cellStyle name="Hiperłącze 11" xfId="11359" hidden="1" xr:uid="{00000000-0005-0000-0000-0000F0240000}"/>
    <cellStyle name="Hiperłącze 11" xfId="38382" hidden="1" xr:uid="{00000000-0005-0000-0000-00003B310000}"/>
    <cellStyle name="Hiperłącze 11" xfId="37465" hidden="1" xr:uid="{00000000-0005-0000-0000-000021310000}"/>
    <cellStyle name="Hiperłącze 11" xfId="16947" hidden="1" xr:uid="{00000000-0005-0000-0000-000037270000}"/>
    <cellStyle name="Hiperłącze 11" xfId="27561" hidden="1" xr:uid="{00000000-0005-0000-0000-0000522C0000}"/>
    <cellStyle name="Hiperłącze 11" xfId="20078" hidden="1" xr:uid="{00000000-0005-0000-0000-0000E4280000}"/>
    <cellStyle name="Hiperłącze 11" xfId="12036" hidden="1" xr:uid="{00000000-0005-0000-0000-000001250000}"/>
    <cellStyle name="Hiperłącze 11" xfId="44302" hidden="1" xr:uid="{00000000-0005-0000-0000-0000AB330000}"/>
    <cellStyle name="Hiperłącze 11" xfId="35208" hidden="1" xr:uid="{00000000-0005-0000-0000-00008A2F0000}"/>
    <cellStyle name="Hiperłącze 11" xfId="30325" hidden="1" xr:uid="{00000000-0005-0000-0000-0000AE2D0000}"/>
    <cellStyle name="Hiperłącze 11" xfId="33280" hidden="1" xr:uid="{00000000-0005-0000-0000-0000C82E0000}"/>
    <cellStyle name="Hiperłącze 11" xfId="36618" hidden="1" xr:uid="{00000000-0005-0000-0000-00006C300000}"/>
    <cellStyle name="Hiperłącze 11" xfId="20297" hidden="1" xr:uid="{00000000-0005-0000-0000-0000FC280000}"/>
    <cellStyle name="Hiperłącze 11" xfId="16600" hidden="1" xr:uid="{00000000-0005-0000-0000-00000F270000}"/>
    <cellStyle name="Hiperłącze 11" xfId="12017" hidden="1" xr:uid="{00000000-0005-0000-0000-0000FD240000}"/>
    <cellStyle name="Hiperłącze 11" xfId="19946" hidden="1" xr:uid="{00000000-0005-0000-0000-0000B0280000}"/>
    <cellStyle name="Hiperłącze 11" xfId="34097" hidden="1" xr:uid="{00000000-0005-0000-0000-0000C22F0000}"/>
    <cellStyle name="Hiperłącze 11" xfId="24226" hidden="1" xr:uid="{00000000-0005-0000-0000-0000A72A0000}"/>
    <cellStyle name="Hiperłącze 11" xfId="12572" hidden="1" xr:uid="{00000000-0005-0000-0000-000038250000}"/>
    <cellStyle name="Hiperłącze 11" xfId="28968" hidden="1" xr:uid="{00000000-0005-0000-0000-0000C82C0000}"/>
    <cellStyle name="Hiperłącze 11" xfId="47007" hidden="1" xr:uid="{00000000-0005-0000-0000-000009350000}"/>
    <cellStyle name="Hiperłącze 11" xfId="43853" hidden="1" xr:uid="{00000000-0005-0000-0000-000080330000}"/>
    <cellStyle name="Hiperłącze 11" xfId="20584" hidden="1" xr:uid="{00000000-0005-0000-0000-00006E2A0000}"/>
    <cellStyle name="Hiperłącze 11" xfId="41614" hidden="1" xr:uid="{00000000-0005-0000-0000-000074320000}"/>
    <cellStyle name="Hiperłącze 11" xfId="25961" hidden="1" xr:uid="{00000000-0005-0000-0000-0000562B0000}"/>
    <cellStyle name="Hiperłącze 11" xfId="27874" hidden="1" xr:uid="{00000000-0005-0000-0000-0000362C0000}"/>
    <cellStyle name="Hiperłącze 11" xfId="10405" hidden="1" xr:uid="{00000000-0005-0000-0000-0000DA240000}"/>
    <cellStyle name="Hiperłącze 11" xfId="47177" hidden="1" xr:uid="{00000000-0005-0000-0000-000018350000}"/>
    <cellStyle name="Hiperłącze 11" xfId="41838" hidden="1" xr:uid="{00000000-0005-0000-0000-0000DA320000}"/>
    <cellStyle name="Hiperłącze 11" xfId="36983" hidden="1" xr:uid="{00000000-0005-0000-0000-000058300000}"/>
    <cellStyle name="Hiperłącze 11" xfId="29841" hidden="1" xr:uid="{00000000-0005-0000-0000-00009A2E0000}"/>
    <cellStyle name="Hiperłącze 11" xfId="36921" hidden="1" xr:uid="{00000000-0005-0000-0000-00005A300000}"/>
    <cellStyle name="Hiperłącze 11" xfId="24110" hidden="1" xr:uid="{00000000-0005-0000-0000-0000EA2A0000}"/>
    <cellStyle name="Hiperłącze 11" xfId="35647" hidden="1" xr:uid="{00000000-0005-0000-0000-0000D52F0000}"/>
    <cellStyle name="Hiperłącze 11" xfId="20207" hidden="1" xr:uid="{00000000-0005-0000-0000-0000F7280000}"/>
    <cellStyle name="Hiperłącze 11" xfId="26726" hidden="1" xr:uid="{00000000-0005-0000-0000-0000C52B0000}"/>
    <cellStyle name="Hiperłącze 11" xfId="35007" hidden="1" xr:uid="{00000000-0005-0000-0000-0000762F0000}"/>
    <cellStyle name="Hiperłącze 11" xfId="19554" hidden="1" xr:uid="{00000000-0005-0000-0000-0000BC280000}"/>
    <cellStyle name="Hiperłącze 11" xfId="19996" hidden="1" xr:uid="{00000000-0005-0000-0000-0000B9280000}"/>
    <cellStyle name="Hiperłącze 11" xfId="41131" hidden="1" xr:uid="{00000000-0005-0000-0000-00007E320000}"/>
    <cellStyle name="Hiperłącze 11" xfId="19597" hidden="1" xr:uid="{00000000-0005-0000-0000-00008B280000}"/>
    <cellStyle name="Hiperłącze 11" xfId="19983" hidden="1" xr:uid="{00000000-0005-0000-0000-0000BA280000}"/>
    <cellStyle name="Hiperłącze 11" xfId="11848" hidden="1" xr:uid="{00000000-0005-0000-0000-0000BE250000}"/>
    <cellStyle name="Hiperłącze 11" xfId="13429" hidden="1" xr:uid="{00000000-0005-0000-0000-0000B6250000}"/>
    <cellStyle name="Hiperłącze 11" xfId="28069" hidden="1" xr:uid="{00000000-0005-0000-0000-0000772C0000}"/>
    <cellStyle name="Hiperłącze 11" xfId="16367" hidden="1" xr:uid="{00000000-0005-0000-0000-0000CD270000}"/>
    <cellStyle name="Hiperłącze 11" xfId="18857" hidden="1" xr:uid="{00000000-0005-0000-0000-00001D280000}"/>
    <cellStyle name="Hiperłącze 11" xfId="39583" hidden="1" xr:uid="{00000000-0005-0000-0000-000083310000}"/>
    <cellStyle name="Hiperłącze 11" xfId="13731" hidden="1" xr:uid="{00000000-0005-0000-0000-00002F260000}"/>
    <cellStyle name="Hiperłącze 11" xfId="17552" hidden="1" xr:uid="{00000000-0005-0000-0000-000095270000}"/>
    <cellStyle name="Hiperłącze 11" xfId="23781" hidden="1" xr:uid="{00000000-0005-0000-0000-0000932A0000}"/>
    <cellStyle name="Hiperłącze 11" xfId="43407" hidden="1" xr:uid="{00000000-0005-0000-0000-0000CD340000}"/>
    <cellStyle name="Hiperłącze 11" xfId="33818" hidden="1" xr:uid="{00000000-0005-0000-0000-0000312F0000}"/>
    <cellStyle name="Hiperłącze 11" xfId="19443" hidden="1" xr:uid="{00000000-0005-0000-0000-0000CB280000}"/>
    <cellStyle name="Hiperłącze 11" xfId="44719" hidden="1" xr:uid="{00000000-0005-0000-0000-0000F7330000}"/>
    <cellStyle name="Hiperłącze 11" xfId="42564" hidden="1" xr:uid="{00000000-0005-0000-0000-000000330000}"/>
    <cellStyle name="Hiperłącze 11" xfId="45235" hidden="1" xr:uid="{00000000-0005-0000-0000-00004D340000}"/>
    <cellStyle name="Hiperłącze 11" xfId="22371" hidden="1" xr:uid="{00000000-0005-0000-0000-0000C6290000}"/>
    <cellStyle name="Hiperłącze 11" xfId="26913" hidden="1" xr:uid="{00000000-0005-0000-0000-0000DE2B0000}"/>
    <cellStyle name="Hiperłącze 11" xfId="28773" hidden="1" xr:uid="{00000000-0005-0000-0000-0000BA2C0000}"/>
    <cellStyle name="Hiperłącze 11" xfId="40860" hidden="1" xr:uid="{00000000-0005-0000-0000-000048320000}"/>
    <cellStyle name="Hiperłącze 11" xfId="46378" hidden="1" xr:uid="{00000000-0005-0000-0000-0000E7340000}"/>
    <cellStyle name="Hiperłącze 11" xfId="26040" hidden="1" xr:uid="{00000000-0005-0000-0000-00005B2B0000}"/>
    <cellStyle name="Hiperłącze 11" xfId="19264" hidden="1" xr:uid="{00000000-0005-0000-0000-000084280000}"/>
    <cellStyle name="Hiperłącze 11" xfId="38875" hidden="1" xr:uid="{00000000-0005-0000-0000-0000BC320000}"/>
    <cellStyle name="Hiperłącze 11" xfId="29964" hidden="1" xr:uid="{00000000-0005-0000-0000-0000052E0000}"/>
    <cellStyle name="Hiperłącze 11" xfId="38221" hidden="1" xr:uid="{00000000-0005-0000-0000-000032310000}"/>
    <cellStyle name="Hiperłącze 11" xfId="34030" hidden="1" xr:uid="{00000000-0005-0000-0000-0000492F0000}"/>
    <cellStyle name="Hiperłącze 11" xfId="18594" hidden="1" xr:uid="{00000000-0005-0000-0000-0000FE270000}"/>
    <cellStyle name="Hiperłącze 11" xfId="14082" hidden="1" xr:uid="{00000000-0005-0000-0000-0000F1250000}"/>
    <cellStyle name="Hiperłącze 11" xfId="15294" hidden="1" xr:uid="{00000000-0005-0000-0000-0000C8260000}"/>
    <cellStyle name="Hiperłącze 11" xfId="28924" hidden="1" xr:uid="{00000000-0005-0000-0000-0000CE2C0000}"/>
    <cellStyle name="Hiperłącze 11" xfId="16423" hidden="1" xr:uid="{00000000-0005-0000-0000-0000DD270000}"/>
    <cellStyle name="Hiperłącze 11" xfId="25388" hidden="1" xr:uid="{00000000-0005-0000-0000-00007B2C0000}"/>
    <cellStyle name="Hiperłącze 11" xfId="25306" hidden="1" xr:uid="{00000000-0005-0000-0000-00008C2C0000}"/>
    <cellStyle name="Hiperłącze 11" xfId="24604" hidden="1" xr:uid="{00000000-0005-0000-0000-0000F42A0000}"/>
    <cellStyle name="Hiperłącze 11" xfId="42868" hidden="1" xr:uid="{00000000-0005-0000-0000-00004F330000}"/>
    <cellStyle name="Hiperłącze 11" xfId="11564" hidden="1" xr:uid="{00000000-0005-0000-0000-0000BC250000}"/>
    <cellStyle name="Hiperłącze 11" xfId="22697" hidden="1" xr:uid="{00000000-0005-0000-0000-0000062A0000}"/>
    <cellStyle name="Hiperłącze 11" xfId="28424" hidden="1" xr:uid="{00000000-0005-0000-0000-0000002D0000}"/>
    <cellStyle name="Hiperłącze 11" xfId="23950" hidden="1" xr:uid="{00000000-0005-0000-0000-0000ED2A0000}"/>
    <cellStyle name="Hiperłącze 11" xfId="20454" hidden="1" xr:uid="{00000000-0005-0000-0000-00001A290000}"/>
    <cellStyle name="Hiperłącze 11" xfId="22287" hidden="1" xr:uid="{00000000-0005-0000-0000-0000C2290000}"/>
    <cellStyle name="Hiperłącze 11" xfId="17046" hidden="1" xr:uid="{00000000-0005-0000-0000-000045270000}"/>
    <cellStyle name="Hiperłącze 11" xfId="26282" hidden="1" xr:uid="{00000000-0005-0000-0000-00007E2B0000}"/>
    <cellStyle name="Hiperłącze 11" xfId="23352" hidden="1" xr:uid="{00000000-0005-0000-0000-00002A2A0000}"/>
    <cellStyle name="Hiperłącze 11" xfId="19724" hidden="1" xr:uid="{00000000-0005-0000-0000-00009A280000}"/>
    <cellStyle name="Hiperłącze 11" xfId="30465" hidden="1" xr:uid="{00000000-0005-0000-0000-0000602D0000}"/>
    <cellStyle name="Hiperłącze 11" xfId="46106" hidden="1" xr:uid="{00000000-0005-0000-0000-000089340000}"/>
    <cellStyle name="Hiperłącze 11" xfId="36396" hidden="1" xr:uid="{00000000-0005-0000-0000-000083300000}"/>
    <cellStyle name="Hiperłącze 11" xfId="41405" hidden="1" xr:uid="{00000000-0005-0000-0000-000098320000}"/>
    <cellStyle name="Hiperłącze 11" xfId="46857" hidden="1" xr:uid="{00000000-0005-0000-0000-0000F9340000}"/>
    <cellStyle name="Hiperłącze 11" xfId="25649" hidden="1" xr:uid="{00000000-0005-0000-0000-00002F2B0000}"/>
    <cellStyle name="Hiperłącze 11" xfId="43398" hidden="1" xr:uid="{00000000-0005-0000-0000-0000CC340000}"/>
    <cellStyle name="Hiperłącze 11" xfId="20907" hidden="1" xr:uid="{00000000-0005-0000-0000-0000E6290000}"/>
    <cellStyle name="Hiperłącze 11" xfId="33464" hidden="1" xr:uid="{00000000-0005-0000-0000-0000DB2E0000}"/>
    <cellStyle name="Hiperłącze 11" xfId="47115" hidden="1" xr:uid="{00000000-0005-0000-0000-000015350000}"/>
    <cellStyle name="Hiperłącze 11" xfId="38122" hidden="1" xr:uid="{00000000-0005-0000-0000-0000F4300000}"/>
    <cellStyle name="Hiperłącze 11" xfId="34760" hidden="1" xr:uid="{00000000-0005-0000-0000-0000622F0000}"/>
    <cellStyle name="Hiperłącze 11" xfId="21552" hidden="1" xr:uid="{00000000-0005-0000-0000-000051290000}"/>
    <cellStyle name="Hiperłącze 11" xfId="16902" hidden="1" xr:uid="{00000000-0005-0000-0000-000031270000}"/>
    <cellStyle name="Hiperłącze 11" xfId="16442" hidden="1" xr:uid="{00000000-0005-0000-0000-0000DB270000}"/>
    <cellStyle name="Hiperłącze 11" xfId="18393" hidden="1" xr:uid="{00000000-0005-0000-0000-00004D280000}"/>
    <cellStyle name="Hiperłącze 11" xfId="14514" hidden="1" xr:uid="{00000000-0005-0000-0000-000043260000}"/>
    <cellStyle name="Hiperłącze 11" xfId="21348" hidden="1" xr:uid="{00000000-0005-0000-0000-00003E290000}"/>
    <cellStyle name="Hiperłącze 11" xfId="12107" hidden="1" xr:uid="{00000000-0005-0000-0000-000008250000}"/>
    <cellStyle name="Hiperłącze 11" xfId="26264" hidden="1" xr:uid="{00000000-0005-0000-0000-00007A2B0000}"/>
    <cellStyle name="Hiperłącze 11" xfId="44034" hidden="1" xr:uid="{00000000-0005-0000-0000-000090330000}"/>
    <cellStyle name="Hiperłącze 11" xfId="40330" hidden="1" xr:uid="{00000000-0005-0000-0000-0000F4310000}"/>
    <cellStyle name="Hiperłącze 11" xfId="40042" hidden="1" xr:uid="{00000000-0005-0000-0000-0000D5310000}"/>
    <cellStyle name="Hiperłącze 11" xfId="25172" hidden="1" xr:uid="{00000000-0005-0000-0000-0000A12B0000}"/>
    <cellStyle name="Hiperłącze 11" xfId="32996" hidden="1" xr:uid="{00000000-0005-0000-0000-00000D2F0000}"/>
    <cellStyle name="Hiperłącze 11" xfId="34081" hidden="1" xr:uid="{00000000-0005-0000-0000-0000BB2F0000}"/>
    <cellStyle name="Hiperłącze 11" xfId="42119" hidden="1" xr:uid="{00000000-0005-0000-0000-000010330000}"/>
    <cellStyle name="Hiperłącze 11" xfId="36338" hidden="1" xr:uid="{00000000-0005-0000-0000-000080300000}"/>
    <cellStyle name="Hiperłącze 11" xfId="17215" hidden="1" xr:uid="{00000000-0005-0000-0000-00005A270000}"/>
    <cellStyle name="Hiperłącze 11" xfId="35561" hidden="1" xr:uid="{00000000-0005-0000-0000-0000CD2F0000}"/>
    <cellStyle name="Hiperłącze 11" xfId="29226" hidden="1" xr:uid="{00000000-0005-0000-0000-0000102D0000}"/>
    <cellStyle name="Hiperłącze 11" xfId="11595" hidden="1" xr:uid="{00000000-0005-0000-0000-00006F250000}"/>
    <cellStyle name="Hiperłącze 11" xfId="15814" hidden="1" xr:uid="{00000000-0005-0000-0000-0000FE260000}"/>
    <cellStyle name="Hiperłącze 11" xfId="22588" hidden="1" xr:uid="{00000000-0005-0000-0000-0000F6290000}"/>
    <cellStyle name="Hiperłącze 11" xfId="14768" hidden="1" xr:uid="{00000000-0005-0000-0000-0000C2260000}"/>
    <cellStyle name="Hiperłącze 11" xfId="34348" hidden="1" xr:uid="{00000000-0005-0000-0000-0000B0300000}"/>
    <cellStyle name="Hiperłącze 11" xfId="40062" hidden="1" xr:uid="{00000000-0005-0000-0000-0000D9310000}"/>
    <cellStyle name="Hiperłącze 11" xfId="40391" hidden="1" xr:uid="{00000000-0005-0000-0000-000001320000}"/>
    <cellStyle name="Hiperłącze 11" xfId="20485" hidden="1" xr:uid="{00000000-0005-0000-0000-000013290000}"/>
    <cellStyle name="Hiperłącze 11" xfId="36788" hidden="1" xr:uid="{00000000-0005-0000-0000-00004A300000}"/>
    <cellStyle name="Hiperłącze 11" xfId="18072" hidden="1" xr:uid="{00000000-0005-0000-0000-0000E9270000}"/>
    <cellStyle name="Hiperłącze 11" xfId="28455" hidden="1" xr:uid="{00000000-0005-0000-0000-0000F72C0000}"/>
    <cellStyle name="Hiperłącze 11" xfId="25140" hidden="1" xr:uid="{00000000-0005-0000-0000-00000A2D0000}"/>
    <cellStyle name="Hiperłącze 11" xfId="22799" hidden="1" xr:uid="{00000000-0005-0000-0000-0000442A0000}"/>
    <cellStyle name="Hiperłącze 11" xfId="33555" hidden="1" xr:uid="{00000000-0005-0000-0000-0000EA2E0000}"/>
    <cellStyle name="Hiperłącze 11" xfId="29348" hidden="1" xr:uid="{00000000-0005-0000-0000-0000242D0000}"/>
    <cellStyle name="Hiperłącze 11" xfId="35656" hidden="1" xr:uid="{00000000-0005-0000-0000-0000DA2F0000}"/>
    <cellStyle name="Hiperłącze 11" xfId="16089" hidden="1" xr:uid="{00000000-0005-0000-0000-0000CC270000}"/>
    <cellStyle name="Hiperłącze 11" xfId="26154" hidden="1" xr:uid="{00000000-0005-0000-0000-0000692B0000}"/>
    <cellStyle name="Hiperłącze 11" xfId="44206" hidden="1" xr:uid="{00000000-0005-0000-0000-00009F330000}"/>
    <cellStyle name="Hiperłącze 11" xfId="28837" hidden="1" xr:uid="{00000000-0005-0000-0000-0000C02C0000}"/>
    <cellStyle name="Hiperłącze 11" xfId="44263" hidden="1" xr:uid="{00000000-0005-0000-0000-0000AD330000}"/>
    <cellStyle name="Hiperłącze 11" xfId="28152" hidden="1" xr:uid="{00000000-0005-0000-0000-0000992C0000}"/>
    <cellStyle name="Hiperłącze 11" xfId="34961" hidden="1" xr:uid="{00000000-0005-0000-0000-0000682F0000}"/>
    <cellStyle name="Hiperłącze 11" xfId="46516" hidden="1" xr:uid="{00000000-0005-0000-0000-000040350000}"/>
    <cellStyle name="Hiperłącze 11" xfId="46056" hidden="1" xr:uid="{00000000-0005-0000-0000-000080340000}"/>
    <cellStyle name="Hiperłącze 11" xfId="23195" hidden="1" xr:uid="{00000000-0005-0000-0000-0000172A0000}"/>
    <cellStyle name="Hiperłącze 11" xfId="13374" hidden="1" xr:uid="{00000000-0005-0000-0000-0000A7250000}"/>
    <cellStyle name="Hiperłącze 11" xfId="27771" hidden="1" xr:uid="{00000000-0005-0000-0000-0000312C0000}"/>
    <cellStyle name="Hiperłącze 11" xfId="37787" hidden="1" xr:uid="{00000000-0005-0000-0000-0000D4300000}"/>
    <cellStyle name="Hiperłącze 11" xfId="41515" hidden="1" xr:uid="{00000000-0005-0000-0000-00006C320000}"/>
    <cellStyle name="Hiperłącze 11" xfId="24298" hidden="1" xr:uid="{00000000-0005-0000-0000-0000AB2A0000}"/>
    <cellStyle name="Hiperłącze 11" xfId="42464" hidden="1" xr:uid="{00000000-0005-0000-0000-0000F5320000}"/>
    <cellStyle name="Hiperłącze 11" xfId="36878" hidden="1" xr:uid="{00000000-0005-0000-0000-000096300000}"/>
    <cellStyle name="Hiperłącze 11" xfId="31597" hidden="1" xr:uid="{00000000-0005-0000-0000-0000F82D0000}"/>
    <cellStyle name="Hiperłącze 11" xfId="25294" hidden="1" xr:uid="{00000000-0005-0000-0000-00007D2C0000}"/>
    <cellStyle name="Hiperłącze 11" xfId="24844" hidden="1" xr:uid="{00000000-0005-0000-0000-0000162B0000}"/>
    <cellStyle name="Hiperłącze 11" xfId="43894" hidden="1" xr:uid="{00000000-0005-0000-0000-0000DE330000}"/>
    <cellStyle name="Hiperłącze 11" xfId="36355" hidden="1" xr:uid="{00000000-0005-0000-0000-000081300000}"/>
    <cellStyle name="Hiperłącze 11" xfId="19818" hidden="1" xr:uid="{00000000-0005-0000-0000-0000D8280000}"/>
    <cellStyle name="Hiperłącze 11" xfId="35519" hidden="1" xr:uid="{00000000-0005-0000-0000-0000C52F0000}"/>
    <cellStyle name="Hiperłącze 11" xfId="20234" hidden="1" xr:uid="{00000000-0005-0000-0000-0000FA280000}"/>
    <cellStyle name="Hiperłącze 11" xfId="23124" hidden="1" xr:uid="{00000000-0005-0000-0000-0000122A0000}"/>
    <cellStyle name="Hiperłącze 11" xfId="41359" hidden="1" xr:uid="{00000000-0005-0000-0000-00005B320000}"/>
    <cellStyle name="Hiperłącze 11" xfId="37740" hidden="1" xr:uid="{00000000-0005-0000-0000-0000D6300000}"/>
    <cellStyle name="Hiperłącze 11" xfId="33177" hidden="1" xr:uid="{00000000-0005-0000-0000-0000BC2E0000}"/>
    <cellStyle name="Hiperłącze 11" xfId="40052" hidden="1" xr:uid="{00000000-0005-0000-0000-0000D6310000}"/>
    <cellStyle name="Hiperłącze 11" xfId="24363" hidden="1" xr:uid="{00000000-0005-0000-0000-0000B42A0000}"/>
    <cellStyle name="Hiperłącze 11" xfId="47078" hidden="1" xr:uid="{00000000-0005-0000-0000-00000F350000}"/>
    <cellStyle name="Hiperłącze 11" xfId="33447" hidden="1" xr:uid="{00000000-0005-0000-0000-0000DE2E0000}"/>
    <cellStyle name="Hiperłącze 11" xfId="42294" hidden="1" xr:uid="{00000000-0005-0000-0000-0000DF320000}"/>
    <cellStyle name="Hiperłącze 11" xfId="36247" hidden="1" xr:uid="{00000000-0005-0000-0000-000030300000}"/>
    <cellStyle name="Hiperłącze 11" xfId="41829" hidden="1" xr:uid="{00000000-0005-0000-0000-0000D5320000}"/>
    <cellStyle name="Hiperłącze 11" xfId="43944" hidden="1" xr:uid="{00000000-0005-0000-0000-000086330000}"/>
    <cellStyle name="Hiperłącze 11" xfId="21473" hidden="1" xr:uid="{00000000-0005-0000-0000-000047290000}"/>
    <cellStyle name="Hiperłącze 11" xfId="28105" hidden="1" xr:uid="{00000000-0005-0000-0000-0000782C0000}"/>
    <cellStyle name="Hiperłącze 11" xfId="15459" hidden="1" xr:uid="{00000000-0005-0000-0000-0000AA260000}"/>
    <cellStyle name="Hiperłącze 11" xfId="43998" hidden="1" xr:uid="{00000000-0005-0000-0000-000087330000}"/>
    <cellStyle name="Hiperłącze 11" xfId="15606" hidden="1" xr:uid="{00000000-0005-0000-0000-0000E1260000}"/>
    <cellStyle name="Hiperłącze 11" xfId="11499" hidden="1" xr:uid="{00000000-0005-0000-0000-000063250000}"/>
    <cellStyle name="Hiperłącze 11" xfId="11526" hidden="1" xr:uid="{00000000-0005-0000-0000-000054260000}"/>
    <cellStyle name="Hiperłącze 11" xfId="34186" hidden="1" xr:uid="{00000000-0005-0000-0000-00002A310000}"/>
    <cellStyle name="Hiperłącze 11" xfId="27679" hidden="1" xr:uid="{00000000-0005-0000-0000-0000232C0000}"/>
    <cellStyle name="Hiperłącze 11" xfId="38721" hidden="1" xr:uid="{00000000-0005-0000-0000-000031320000}"/>
    <cellStyle name="Hiperłącze 11" xfId="13518" hidden="1" xr:uid="{00000000-0005-0000-0000-0000D4250000}"/>
    <cellStyle name="Hiperłącze 11" xfId="23459" hidden="1" xr:uid="{00000000-0005-0000-0000-0000322A0000}"/>
    <cellStyle name="Hiperłącze 11" xfId="23573" hidden="1" xr:uid="{00000000-0005-0000-0000-0000642A0000}"/>
    <cellStyle name="Hiperłącze 11" xfId="22203" hidden="1" xr:uid="{00000000-0005-0000-0000-0000B5290000}"/>
    <cellStyle name="Hiperłącze 11" xfId="10209" hidden="1" xr:uid="{00000000-0005-0000-0000-0000CC240000}"/>
    <cellStyle name="Hiperłącze 11" xfId="22343" hidden="1" xr:uid="{00000000-0005-0000-0000-0000C3290000}"/>
    <cellStyle name="Hiperłącze 11" xfId="35160" hidden="1" xr:uid="{00000000-0005-0000-0000-00007F2F0000}"/>
    <cellStyle name="Hiperłącze 11" xfId="14763" hidden="1" xr:uid="{00000000-0005-0000-0000-0000BF260000}"/>
    <cellStyle name="Hiperłącze 11" xfId="37082" hidden="1" xr:uid="{00000000-0005-0000-0000-000063300000}"/>
    <cellStyle name="Hiperłącze 11" xfId="19475" hidden="1" xr:uid="{00000000-0005-0000-0000-0000CE280000}"/>
    <cellStyle name="Hiperłącze 11" xfId="28628" hidden="1" xr:uid="{00000000-0005-0000-0000-0000F52C0000}"/>
    <cellStyle name="Hiperłącze 11" xfId="20696" hidden="1" xr:uid="{00000000-0005-0000-0000-00007F290000}"/>
    <cellStyle name="Hiperłącze 11" xfId="16640" hidden="1" xr:uid="{00000000-0005-0000-0000-000019270000}"/>
    <cellStyle name="Hiperłącze 11" xfId="15904" hidden="1" xr:uid="{00000000-0005-0000-0000-000006270000}"/>
    <cellStyle name="Hiperłącze 11" xfId="19273" hidden="1" xr:uid="{00000000-0005-0000-0000-000088280000}"/>
    <cellStyle name="Hiperłącze 11" xfId="31124" hidden="1" xr:uid="{00000000-0005-0000-0000-0000C52D0000}"/>
    <cellStyle name="Hiperłącze 11" xfId="31078" hidden="1" xr:uid="{00000000-0005-0000-0000-0000BC2D0000}"/>
    <cellStyle name="Hiperłącze 11" xfId="11765" hidden="1" xr:uid="{00000000-0005-0000-0000-000057260000}"/>
    <cellStyle name="Hiperłącze 11" xfId="15160" hidden="1" xr:uid="{00000000-0005-0000-0000-000080260000}"/>
    <cellStyle name="Hiperłącze 11" xfId="29855" hidden="1" xr:uid="{00000000-0005-0000-0000-0000982E0000}"/>
    <cellStyle name="Hiperłącze 11" xfId="45898" hidden="1" xr:uid="{00000000-0005-0000-0000-000070340000}"/>
    <cellStyle name="Hiperłącze 11" xfId="36351" hidden="1" xr:uid="{00000000-0005-0000-0000-00007F300000}"/>
    <cellStyle name="Hiperłącze 11" xfId="32665" hidden="1" xr:uid="{00000000-0005-0000-0000-0000A62E0000}"/>
    <cellStyle name="Hiperłącze 11" xfId="31634" hidden="1" xr:uid="{00000000-0005-0000-0000-0000162E0000}"/>
    <cellStyle name="Hiperłącze 11" xfId="25472" hidden="1" xr:uid="{00000000-0005-0000-0000-0000FD2B0000}"/>
    <cellStyle name="Hiperłącze 11" xfId="41882" hidden="1" xr:uid="{00000000-0005-0000-0000-0000D4320000}"/>
    <cellStyle name="Hiperłącze 11" xfId="46224" hidden="1" xr:uid="{00000000-0005-0000-0000-0000D5340000}"/>
    <cellStyle name="Hiperłącze 11" xfId="32321" hidden="1" xr:uid="{00000000-0005-0000-0000-00003C2E0000}"/>
    <cellStyle name="Hiperłącze 11" xfId="47141" hidden="1" xr:uid="{00000000-0005-0000-0000-000017350000}"/>
    <cellStyle name="Hiperłącze 11" xfId="29634" hidden="1" xr:uid="{00000000-0005-0000-0000-0000932E0000}"/>
    <cellStyle name="Hiperłącze 11" xfId="33694" hidden="1" xr:uid="{00000000-0005-0000-0000-0000222F0000}"/>
    <cellStyle name="Hiperłącze 11" xfId="31828" hidden="1" xr:uid="{00000000-0005-0000-0000-00006F2E0000}"/>
    <cellStyle name="Hiperłącze 11" xfId="44894" hidden="1" xr:uid="{00000000-0005-0000-0000-00000D340000}"/>
    <cellStyle name="Hiperłącze 11" xfId="17195" hidden="1" xr:uid="{00000000-0005-0000-0000-000054270000}"/>
    <cellStyle name="Hiperłącze 11" xfId="42618" hidden="1" xr:uid="{00000000-0005-0000-0000-000007330000}"/>
    <cellStyle name="Hiperłącze 11" xfId="20374" hidden="1" xr:uid="{00000000-0005-0000-0000-00000B290000}"/>
    <cellStyle name="Hiperłącze 11" xfId="19476" hidden="1" xr:uid="{00000000-0005-0000-0000-0000CA280000}"/>
    <cellStyle name="Hiperłącze 11" xfId="27602" hidden="1" xr:uid="{00000000-0005-0000-0000-00006A2C0000}"/>
    <cellStyle name="Hiperłącze 11" xfId="33073" hidden="1" xr:uid="{00000000-0005-0000-0000-0000F02E0000}"/>
    <cellStyle name="Hiperłącze 11" xfId="19112" hidden="1" xr:uid="{00000000-0005-0000-0000-00007E280000}"/>
    <cellStyle name="Hiperłącze 11" xfId="41443" hidden="1" xr:uid="{00000000-0005-0000-0000-000066320000}"/>
    <cellStyle name="Hiperłącze 11" xfId="30867" hidden="1" xr:uid="{00000000-0005-0000-0000-00008F2D0000}"/>
    <cellStyle name="Hiperłącze 11" xfId="15266" hidden="1" xr:uid="{00000000-0005-0000-0000-0000D2260000}"/>
    <cellStyle name="Hiperłącze 11" xfId="37501" hidden="1" xr:uid="{00000000-0005-0000-0000-000017310000}"/>
    <cellStyle name="Hiperłącze 11" xfId="35272" hidden="1" xr:uid="{00000000-0005-0000-0000-0000902F0000}"/>
    <cellStyle name="Hiperłącze 11" xfId="36220" hidden="1" xr:uid="{00000000-0005-0000-0000-000028300000}"/>
    <cellStyle name="Hiperłącze 11" xfId="24306" hidden="1" xr:uid="{00000000-0005-0000-0000-0000AC2A0000}"/>
    <cellStyle name="Hiperłącze 11" xfId="39868" hidden="1" xr:uid="{00000000-0005-0000-0000-0000AB310000}"/>
    <cellStyle name="Hiperłącze 11" xfId="36653" hidden="1" xr:uid="{00000000-0005-0000-0000-000089300000}"/>
    <cellStyle name="Hiperłącze 11" xfId="13428" hidden="1" xr:uid="{00000000-0005-0000-0000-0000B2250000}"/>
    <cellStyle name="Hiperłącze 11" xfId="45810" hidden="1" xr:uid="{00000000-0005-0000-0000-000067340000}"/>
    <cellStyle name="Hiperłącze 11" xfId="17113" hidden="1" xr:uid="{00000000-0005-0000-0000-00004A270000}"/>
    <cellStyle name="Hiperłącze 11" xfId="35743" hidden="1" xr:uid="{00000000-0005-0000-0000-0000DE2F0000}"/>
    <cellStyle name="Hiperłącze 11" xfId="14302" hidden="1" xr:uid="{00000000-0005-0000-0000-00000A260000}"/>
    <cellStyle name="Hiperłącze 11" xfId="36488" hidden="1" xr:uid="{00000000-0005-0000-0000-00008D300000}"/>
    <cellStyle name="Hiperłącze 11" xfId="31778" hidden="1" xr:uid="{00000000-0005-0000-0000-0000272E0000}"/>
    <cellStyle name="Hiperłącze 11" xfId="30429" hidden="1" xr:uid="{00000000-0005-0000-0000-0000572D0000}"/>
    <cellStyle name="Hiperłącze 11" xfId="40314" hidden="1" xr:uid="{00000000-0005-0000-0000-0000EF310000}"/>
    <cellStyle name="Hiperłącze 11" xfId="45786" hidden="1" xr:uid="{00000000-0005-0000-0000-00005F340000}"/>
    <cellStyle name="Hiperłącze 11" xfId="38408" hidden="1" xr:uid="{00000000-0005-0000-0000-000043310000}"/>
    <cellStyle name="Hiperłącze 11" xfId="29911" hidden="1" xr:uid="{00000000-0005-0000-0000-00008B2E0000}"/>
    <cellStyle name="Hiperłącze 11" xfId="14400" hidden="1" xr:uid="{00000000-0005-0000-0000-000011260000}"/>
    <cellStyle name="Hiperłącze 11" xfId="22014" hidden="1" xr:uid="{00000000-0005-0000-0000-000097290000}"/>
    <cellStyle name="Hiperłącze 11" xfId="27373" hidden="1" xr:uid="{00000000-0005-0000-0000-0000752C0000}"/>
    <cellStyle name="Hiperłącze 11" xfId="27964" hidden="1" xr:uid="{00000000-0005-0000-0000-0000402C0000}"/>
    <cellStyle name="Hiperłącze 11" xfId="16551" hidden="1" xr:uid="{00000000-0005-0000-0000-00000E270000}"/>
    <cellStyle name="Hiperłącze 11" xfId="15849" hidden="1" xr:uid="{00000000-0005-0000-0000-0000F7260000}"/>
    <cellStyle name="Hiperłącze 11" xfId="15422" hidden="1" xr:uid="{00000000-0005-0000-0000-0000A0260000}"/>
    <cellStyle name="Hiperłącze 11" xfId="13868" hidden="1" xr:uid="{00000000-0005-0000-0000-00003D260000}"/>
    <cellStyle name="Hiperłącze 11" xfId="12644" hidden="1" xr:uid="{00000000-0005-0000-0000-00003C250000}"/>
    <cellStyle name="Hiperłącze 11" xfId="15903" hidden="1" xr:uid="{00000000-0005-0000-0000-000002270000}"/>
    <cellStyle name="Hiperłącze 11" xfId="22403" hidden="1" xr:uid="{00000000-0005-0000-0000-0000CD290000}"/>
    <cellStyle name="Hiperłącze 11" xfId="12123" hidden="1" xr:uid="{00000000-0005-0000-0000-00000A250000}"/>
    <cellStyle name="Hiperłącze 11" xfId="30519" hidden="1" xr:uid="{00000000-0005-0000-0000-0000672D0000}"/>
    <cellStyle name="Hiperłącze 11" xfId="24491" hidden="1" xr:uid="{00000000-0005-0000-0000-0000C62A0000}"/>
    <cellStyle name="Hiperłącze 11" xfId="14570" hidden="1" xr:uid="{00000000-0005-0000-0000-00006A260000}"/>
    <cellStyle name="Hiperłącze 11" xfId="18276" hidden="1" xr:uid="{00000000-0005-0000-0000-00002F280000}"/>
    <cellStyle name="Hiperłącze 11" xfId="43479" hidden="1" xr:uid="{00000000-0005-0000-0000-0000BC340000}"/>
    <cellStyle name="Hiperłącze 11" xfId="29649" hidden="1" xr:uid="{00000000-0005-0000-0000-00009B2E0000}"/>
    <cellStyle name="Hiperłącze 11" xfId="25035" hidden="1" xr:uid="{00000000-0005-0000-0000-00009B2B0000}"/>
    <cellStyle name="Hiperłącze 11" xfId="44861" hidden="1" xr:uid="{00000000-0005-0000-0000-000007340000}"/>
    <cellStyle name="Hiperłącze 11" xfId="12540" hidden="1" xr:uid="{00000000-0005-0000-0000-00002F250000}"/>
    <cellStyle name="Hiperłącze 11" xfId="12225" hidden="1" xr:uid="{00000000-0005-0000-0000-00005E250000}"/>
    <cellStyle name="Hiperłącze 11" xfId="30220" hidden="1" xr:uid="{00000000-0005-0000-0000-00004A2D0000}"/>
    <cellStyle name="Hiperłącze 11" xfId="21037" hidden="1" xr:uid="{00000000-0005-0000-0000-0000F0290000}"/>
    <cellStyle name="Hiperłącze 11" xfId="17376" hidden="1" xr:uid="{00000000-0005-0000-0000-000063270000}"/>
    <cellStyle name="Hiperłącze 11" xfId="26857" hidden="1" xr:uid="{00000000-0005-0000-0000-0000D02B0000}"/>
    <cellStyle name="Hiperłącze 11" xfId="21007" hidden="1" xr:uid="{00000000-0005-0000-0000-0000E3290000}"/>
    <cellStyle name="Hiperłącze 11" xfId="37260" hidden="1" xr:uid="{00000000-0005-0000-0000-0000BC300000}"/>
    <cellStyle name="Hiperłącze 11" xfId="30546" hidden="1" xr:uid="{00000000-0005-0000-0000-0000642D0000}"/>
    <cellStyle name="Hiperłącze 11" xfId="39731" hidden="1" xr:uid="{00000000-0005-0000-0000-00009A310000}"/>
    <cellStyle name="Hiperłącze 11" xfId="44798" hidden="1" xr:uid="{00000000-0005-0000-0000-000001340000}"/>
    <cellStyle name="Hiperłącze 11" xfId="42162" hidden="1" xr:uid="{00000000-0005-0000-0000-00000E330000}"/>
    <cellStyle name="Hiperłącze 11" xfId="11270" hidden="1" xr:uid="{00000000-0005-0000-0000-0000EA240000}"/>
    <cellStyle name="Hiperłącze 11" xfId="26849" hidden="1" xr:uid="{00000000-0005-0000-0000-0000CC2B0000}"/>
    <cellStyle name="Hiperłącze 11" xfId="25766" hidden="1" xr:uid="{00000000-0005-0000-0000-0000952B0000}"/>
    <cellStyle name="Hiperłącze 11" xfId="28937" hidden="1" xr:uid="{00000000-0005-0000-0000-0000CD2C0000}"/>
    <cellStyle name="Hiperłącze 11" xfId="35237" hidden="1" xr:uid="{00000000-0005-0000-0000-0000912F0000}"/>
    <cellStyle name="Hiperłącze 11" xfId="12869" hidden="1" xr:uid="{00000000-0005-0000-0000-000058250000}"/>
    <cellStyle name="Hiperłącze 11" xfId="25706" hidden="1" xr:uid="{00000000-0005-0000-0000-00003D2B0000}"/>
    <cellStyle name="Hiperłącze 11" xfId="37278" hidden="1" xr:uid="{00000000-0005-0000-0000-0000C0300000}"/>
    <cellStyle name="Hiperłącze 11" xfId="10426" hidden="1" xr:uid="{00000000-0005-0000-0000-0000E2240000}"/>
    <cellStyle name="Hiperłącze 11" xfId="29785" hidden="1" xr:uid="{00000000-0005-0000-0000-00009C2D0000}"/>
    <cellStyle name="Hiperłącze 11" xfId="25530" hidden="1" xr:uid="{00000000-0005-0000-0000-0000F32B0000}"/>
    <cellStyle name="Hiperłącze 11" xfId="28304" hidden="1" xr:uid="{00000000-0005-0000-0000-0000A32C0000}"/>
    <cellStyle name="Hiperłącze 11" xfId="33641" hidden="1" xr:uid="{00000000-0005-0000-0000-0000132F0000}"/>
    <cellStyle name="Hiperłącze 11" xfId="24043" hidden="1" xr:uid="{00000000-0005-0000-0000-0000D52A0000}"/>
    <cellStyle name="Hiperłącze 11" xfId="42999" hidden="1" xr:uid="{00000000-0005-0000-0000-000058330000}"/>
    <cellStyle name="Hiperłącze 11" xfId="41542" hidden="1" xr:uid="{00000000-0005-0000-0000-000071320000}"/>
    <cellStyle name="Hiperłącze 11" xfId="38714" hidden="1" xr:uid="{00000000-0005-0000-0000-0000C1320000}"/>
    <cellStyle name="Hiperłącze 11" xfId="44594" hidden="1" xr:uid="{00000000-0005-0000-0000-0000EE330000}"/>
    <cellStyle name="Hiperłącze 11" xfId="45402" hidden="1" xr:uid="{00000000-0005-0000-0000-0000A2340000}"/>
    <cellStyle name="Hiperłącze 11" xfId="15020" hidden="1" xr:uid="{00000000-0005-0000-0000-0000AE260000}"/>
    <cellStyle name="Hiperłącze 11" xfId="45095" hidden="1" xr:uid="{00000000-0005-0000-0000-000026340000}"/>
    <cellStyle name="Hiperłącze 11" xfId="43192" hidden="1" xr:uid="{00000000-0005-0000-0000-0000C4340000}"/>
    <cellStyle name="Hiperłącze 11" xfId="24279" hidden="1" xr:uid="{00000000-0005-0000-0000-0000B12A0000}"/>
    <cellStyle name="Hiperłącze 11" xfId="46882" hidden="1" xr:uid="{00000000-0005-0000-0000-000002350000}"/>
    <cellStyle name="Hiperłącze 11" xfId="34917" hidden="1" xr:uid="{00000000-0005-0000-0000-00006E2F0000}"/>
    <cellStyle name="Hiperłącze 11" xfId="19501" hidden="1" xr:uid="{00000000-0005-0000-0000-0000C0280000}"/>
    <cellStyle name="Hiperłącze 11" xfId="42094" hidden="1" xr:uid="{00000000-0005-0000-0000-00001A330000}"/>
    <cellStyle name="Hiperłącze 11" xfId="43394" hidden="1" xr:uid="{00000000-0005-0000-0000-0000D0340000}"/>
    <cellStyle name="Hiperłącze 11" xfId="30677" hidden="1" xr:uid="{00000000-0005-0000-0000-0000792D0000}"/>
    <cellStyle name="Hiperłącze 11" xfId="34162" hidden="1" xr:uid="{00000000-0005-0000-0000-000018300000}"/>
    <cellStyle name="Hiperłącze 11" xfId="45321" hidden="1" xr:uid="{00000000-0005-0000-0000-000055340000}"/>
    <cellStyle name="Hiperłącze 11" xfId="38558" hidden="1" xr:uid="{00000000-0005-0000-0000-000059310000}"/>
    <cellStyle name="Hiperłącze 11" xfId="11249" hidden="1" xr:uid="{00000000-0005-0000-0000-0000E4240000}"/>
    <cellStyle name="Hiperłącze 11" xfId="16753" hidden="1" xr:uid="{00000000-0005-0000-0000-00007E270000}"/>
    <cellStyle name="Hiperłącze 11" xfId="44845" hidden="1" xr:uid="{00000000-0005-0000-0000-000000340000}"/>
    <cellStyle name="Hiperłącze 11" xfId="32429" hidden="1" xr:uid="{00000000-0005-0000-0000-00004D2E0000}"/>
    <cellStyle name="Hiperłącze 11" xfId="33980" hidden="1" xr:uid="{00000000-0005-0000-0000-0000402F0000}"/>
    <cellStyle name="Hiperłącze 11" xfId="13814" hidden="1" xr:uid="{00000000-0005-0000-0000-000041260000}"/>
    <cellStyle name="Hiperłącze 11" xfId="19937" hidden="1" xr:uid="{00000000-0005-0000-0000-0000AF280000}"/>
    <cellStyle name="Hiperłącze 11" xfId="25714" hidden="1" xr:uid="{00000000-0005-0000-0000-0000422B0000}"/>
    <cellStyle name="Hiperłącze 11" xfId="22929" hidden="1" xr:uid="{00000000-0005-0000-0000-00005E2A0000}"/>
    <cellStyle name="Hiperłącze 11" xfId="38364" hidden="1" xr:uid="{00000000-0005-0000-0000-00003F310000}"/>
    <cellStyle name="Hiperłącze 11" xfId="46769" hidden="1" xr:uid="{00000000-0005-0000-0000-000036350000}"/>
    <cellStyle name="Hiperłącze 11" xfId="25183" hidden="1" xr:uid="{00000000-0005-0000-0000-00009D2B0000}"/>
    <cellStyle name="Hiperłącze 11" xfId="21640" hidden="1" xr:uid="{00000000-0005-0000-0000-00005E290000}"/>
    <cellStyle name="Hiperłącze 11" xfId="38319" hidden="1" xr:uid="{00000000-0005-0000-0000-000039310000}"/>
    <cellStyle name="Hiperłącze 11" xfId="12099" hidden="1" xr:uid="{00000000-0005-0000-0000-000007250000}"/>
    <cellStyle name="Hiperłącze 11" xfId="14282" hidden="1" xr:uid="{00000000-0005-0000-0000-000004260000}"/>
    <cellStyle name="Hiperłącze 11" xfId="10200" hidden="1" xr:uid="{00000000-0005-0000-0000-0000CB240000}"/>
    <cellStyle name="Hiperłącze 11" xfId="17657" hidden="1" xr:uid="{00000000-0005-0000-0000-0000A1270000}"/>
    <cellStyle name="Hiperłącze 11" xfId="36498" hidden="1" xr:uid="{00000000-0005-0000-0000-00008E300000}"/>
    <cellStyle name="Hiperłącze 11" xfId="17681" hidden="1" xr:uid="{00000000-0005-0000-0000-0000A3270000}"/>
    <cellStyle name="Hiperłącze 11" xfId="27317" hidden="1" xr:uid="{00000000-0005-0000-0000-0000572C0000}"/>
    <cellStyle name="Hiperłącze 11" xfId="26210" hidden="1" xr:uid="{00000000-0005-0000-0000-00006B2B0000}"/>
    <cellStyle name="Hiperłącze 11" xfId="23283" hidden="1" xr:uid="{00000000-0005-0000-0000-0000202A0000}"/>
    <cellStyle name="Hiperłącze 11" xfId="30249" hidden="1" xr:uid="{00000000-0005-0000-0000-0000512D0000}"/>
    <cellStyle name="Hiperłącze 11" xfId="29995" hidden="1" xr:uid="{00000000-0005-0000-0000-00000D2E0000}"/>
    <cellStyle name="Hiperłącze 11" xfId="31855" hidden="1" xr:uid="{00000000-0005-0000-0000-0000632E0000}"/>
    <cellStyle name="Hiperłącze 11" xfId="40338" hidden="1" xr:uid="{00000000-0005-0000-0000-0000F7310000}"/>
    <cellStyle name="Hiperłącze 11" xfId="40435" hidden="1" xr:uid="{00000000-0005-0000-0000-000003320000}"/>
    <cellStyle name="Hiperłącze 11" xfId="21262" hidden="1" xr:uid="{00000000-0005-0000-0000-0000EE290000}"/>
    <cellStyle name="Hiperłącze 11" xfId="38695" hidden="1" xr:uid="{00000000-0005-0000-0000-0000BB320000}"/>
    <cellStyle name="Hiperłącze 11" xfId="40499" hidden="1" xr:uid="{00000000-0005-0000-0000-00000B320000}"/>
    <cellStyle name="Hiperłącze 11" xfId="41453" hidden="1" xr:uid="{00000000-0005-0000-0000-000069320000}"/>
    <cellStyle name="Hiperłącze 11" xfId="42665" hidden="1" xr:uid="{00000000-0005-0000-0000-000039330000}"/>
    <cellStyle name="Hiperłącze 11" xfId="41312" hidden="1" xr:uid="{00000000-0005-0000-0000-00005E320000}"/>
    <cellStyle name="Hiperłącze 11" xfId="31666" hidden="1" xr:uid="{00000000-0005-0000-0000-00001D2E0000}"/>
    <cellStyle name="Hiperłącze 11" xfId="46633" hidden="1" xr:uid="{00000000-0005-0000-0000-000028350000}"/>
    <cellStyle name="Hiperłącze 11" xfId="46128" hidden="1" xr:uid="{00000000-0005-0000-0000-000083340000}"/>
    <cellStyle name="Hiperłącze 11" xfId="19375" hidden="1" xr:uid="{00000000-0005-0000-0000-0000E0280000}"/>
    <cellStyle name="Hiperłącze 11" xfId="42537" hidden="1" xr:uid="{00000000-0005-0000-0000-0000F8320000}"/>
    <cellStyle name="Hiperłącze 11" xfId="46266" hidden="1" xr:uid="{00000000-0005-0000-0000-0000DD340000}"/>
    <cellStyle name="Hiperłącze 11" xfId="24876" hidden="1" xr:uid="{00000000-0005-0000-0000-00001D2B0000}"/>
    <cellStyle name="Hiperłącze 11" xfId="27021" hidden="1" xr:uid="{00000000-0005-0000-0000-0000EA2B0000}"/>
    <cellStyle name="Hiperłącze 11" xfId="12483" hidden="1" xr:uid="{00000000-0005-0000-0000-00002D250000}"/>
    <cellStyle name="Hiperłącze 11" xfId="37899" hidden="1" xr:uid="{00000000-0005-0000-0000-00001C310000}"/>
    <cellStyle name="Hiperłącze 11" xfId="39367" hidden="1" xr:uid="{00000000-0005-0000-0000-0000BB310000}"/>
    <cellStyle name="Hiperłącze 11" xfId="16804" hidden="1" xr:uid="{00000000-0005-0000-0000-00002A270000}"/>
    <cellStyle name="Hiperłącze 11" xfId="13888" hidden="1" xr:uid="{00000000-0005-0000-0000-00002B260000}"/>
    <cellStyle name="Hiperłącze 11" xfId="13140" hidden="1" xr:uid="{00000000-0005-0000-0000-000096250000}"/>
    <cellStyle name="Hiperłącze 11" xfId="40232" hidden="1" xr:uid="{00000000-0005-0000-0000-0000E8310000}"/>
    <cellStyle name="Hiperłącze 11" xfId="24735" hidden="1" xr:uid="{00000000-0005-0000-0000-0000092B0000}"/>
    <cellStyle name="Hiperłącze 11" xfId="30645" hidden="1" xr:uid="{00000000-0005-0000-0000-0000702D0000}"/>
    <cellStyle name="Hiperłącze 11" xfId="32025" hidden="1" xr:uid="{00000000-0005-0000-0000-0000692E0000}"/>
    <cellStyle name="Hiperłącze 11" xfId="22175" hidden="1" xr:uid="{00000000-0005-0000-0000-0000B2290000}"/>
    <cellStyle name="Hiperłącze 11" xfId="12752" hidden="1" xr:uid="{00000000-0005-0000-0000-000048250000}"/>
    <cellStyle name="Hiperłącze 11" xfId="29085" hidden="1" xr:uid="{00000000-0005-0000-0000-0000D82C0000}"/>
    <cellStyle name="Hiperłącze 11" xfId="41855" hidden="1" xr:uid="{00000000-0005-0000-0000-0000D7320000}"/>
    <cellStyle name="Hiperłącze 11" xfId="43798" hidden="1" xr:uid="{00000000-0005-0000-0000-00007D330000}"/>
    <cellStyle name="Hiperłącze 11" xfId="19892" hidden="1" xr:uid="{00000000-0005-0000-0000-0000AB280000}"/>
    <cellStyle name="Hiperłącze 11" xfId="35807" hidden="1" xr:uid="{00000000-0005-0000-0000-0000E42F0000}"/>
    <cellStyle name="Hiperłącze 11" xfId="19233" hidden="1" xr:uid="{00000000-0005-0000-0000-000089280000}"/>
    <cellStyle name="Hiperłącze 11" xfId="35565" hidden="1" xr:uid="{00000000-0005-0000-0000-0000CB2F0000}"/>
    <cellStyle name="Hiperłącze 11" xfId="46738" hidden="1" xr:uid="{00000000-0005-0000-0000-0000EB340000}"/>
    <cellStyle name="Hiperłącze 11" xfId="40752" hidden="1" xr:uid="{00000000-0005-0000-0000-00003C320000}"/>
    <cellStyle name="Hiperłącze 11" xfId="39760" hidden="1" xr:uid="{00000000-0005-0000-0000-0000A1310000}"/>
    <cellStyle name="Hiperłącze 11" xfId="23405" hidden="1" xr:uid="{00000000-0005-0000-0000-0000272A0000}"/>
    <cellStyle name="Hiperłącze 11" xfId="31916" hidden="1" xr:uid="{00000000-0005-0000-0000-0000802E0000}"/>
    <cellStyle name="Hiperłącze 11" xfId="46565" hidden="1" xr:uid="{00000000-0005-0000-0000-00003D350000}"/>
    <cellStyle name="Hiperłącze 11" xfId="31733" hidden="1" xr:uid="{00000000-0005-0000-0000-0000212E0000}"/>
    <cellStyle name="Hiperłącze 11" xfId="32265" hidden="1" xr:uid="{00000000-0005-0000-0000-00003A2E0000}"/>
    <cellStyle name="Hiperłącze 11" xfId="27310" hidden="1" xr:uid="{00000000-0005-0000-0000-0000622C0000}"/>
    <cellStyle name="Hiperłącze 11" xfId="15092" hidden="1" xr:uid="{00000000-0005-0000-0000-00007D260000}"/>
    <cellStyle name="Hiperłącze 11" xfId="41444" hidden="1" xr:uid="{00000000-0005-0000-0000-00006A320000}"/>
    <cellStyle name="Hiperłącze 11" xfId="30686" hidden="1" xr:uid="{00000000-0005-0000-0000-00007E2D0000}"/>
    <cellStyle name="Hiperłącze 11" xfId="25960" hidden="1" xr:uid="{00000000-0005-0000-0000-0000522B0000}"/>
    <cellStyle name="Hiperłącze 11" xfId="32805" hidden="1" xr:uid="{00000000-0005-0000-0000-0000B92E0000}"/>
    <cellStyle name="Hiperłącze 11" xfId="27494" hidden="1" xr:uid="{00000000-0005-0000-0000-00005A2C0000}"/>
    <cellStyle name="Hiperłącze 11" xfId="23012" hidden="1" xr:uid="{00000000-0005-0000-0000-0000452A0000}"/>
    <cellStyle name="Hiperłącze 11" xfId="24907" hidden="1" xr:uid="{00000000-0005-0000-0000-0000182B0000}"/>
    <cellStyle name="Hiperłącze 11" xfId="45851" hidden="1" xr:uid="{00000000-0005-0000-0000-000072340000}"/>
    <cellStyle name="Hiperłącze 11" xfId="28483" hidden="1" xr:uid="{00000000-0005-0000-0000-0000FE2C0000}"/>
    <cellStyle name="Hiperłącze 11" xfId="43424" hidden="1" xr:uid="{00000000-0005-0000-0000-0000C8340000}"/>
    <cellStyle name="Hiperłącze 11" xfId="26335" hidden="1" xr:uid="{00000000-0005-0000-0000-00007C2B0000}"/>
    <cellStyle name="Hiperłącze 11" xfId="40901" hidden="1" xr:uid="{00000000-0005-0000-0000-000083320000}"/>
    <cellStyle name="Hiperłącze 11" xfId="33765" hidden="1" xr:uid="{00000000-0005-0000-0000-0000272F0000}"/>
    <cellStyle name="Hiperłącze 11" xfId="11975" hidden="1" xr:uid="{00000000-0005-0000-0000-0000D2250000}"/>
    <cellStyle name="Hiperłącze 11" xfId="16398" hidden="1" xr:uid="{00000000-0005-0000-0000-0000CF270000}"/>
    <cellStyle name="Hiperłącze 11" xfId="22732" hidden="1" xr:uid="{00000000-0005-0000-0000-0000072A0000}"/>
    <cellStyle name="Hiperłącze 11" xfId="12091" hidden="1" xr:uid="{00000000-0005-0000-0000-000004250000}"/>
    <cellStyle name="Hiperłącze 11" xfId="32487" hidden="1" xr:uid="{00000000-0005-0000-0000-0000502E0000}"/>
    <cellStyle name="Hiperłącze 11" xfId="28251" hidden="1" xr:uid="{00000000-0005-0000-0000-0000A62C0000}"/>
    <cellStyle name="Hiperłącze 11" xfId="12405" hidden="1" xr:uid="{00000000-0005-0000-0000-00002A250000}"/>
    <cellStyle name="Hiperłącze 11" xfId="24971" hidden="1" xr:uid="{00000000-0005-0000-0000-00002A2B0000}"/>
    <cellStyle name="Hiperłącze 11" xfId="37803" hidden="1" xr:uid="{00000000-0005-0000-0000-0000D8300000}"/>
    <cellStyle name="Hiperłącze 11" xfId="12816" hidden="1" xr:uid="{00000000-0005-0000-0000-00005A250000}"/>
    <cellStyle name="Hiperłącze 11" xfId="17926" hidden="1" xr:uid="{00000000-0005-0000-0000-0000BF270000}"/>
    <cellStyle name="Hiperłącze 11" xfId="32886" hidden="1" xr:uid="{00000000-0005-0000-0000-0000F32E0000}"/>
    <cellStyle name="Hiperłącze 11" xfId="29945" hidden="1" xr:uid="{00000000-0005-0000-0000-0000FE2D0000}"/>
    <cellStyle name="Hiperłącze 11" xfId="23600" hidden="1" xr:uid="{00000000-0005-0000-0000-0000842A0000}"/>
    <cellStyle name="Hiperłącze 11" xfId="45383" hidden="1" xr:uid="{00000000-0005-0000-0000-000058340000}"/>
    <cellStyle name="Hiperłącze 11" xfId="46658" hidden="1" xr:uid="{00000000-0005-0000-0000-000025350000}"/>
    <cellStyle name="Hiperłącze 11" xfId="44327" hidden="1" xr:uid="{00000000-0005-0000-0000-0000B3330000}"/>
    <cellStyle name="Hiperłącze 11" xfId="41892" hidden="1" xr:uid="{00000000-0005-0000-0000-000020330000}"/>
    <cellStyle name="Hiperłącze 11" xfId="23582" hidden="1" xr:uid="{00000000-0005-0000-0000-0000682A0000}"/>
    <cellStyle name="Hiperłącze 11" xfId="39411" hidden="1" xr:uid="{00000000-0005-0000-0000-000075310000}"/>
    <cellStyle name="Hiperłącze 11" xfId="44877" hidden="1" xr:uid="{00000000-0005-0000-0000-000009340000}"/>
    <cellStyle name="Hiperłącze 11" xfId="28853" hidden="1" xr:uid="{00000000-0005-0000-0000-0000FC2C0000}"/>
    <cellStyle name="Hiperłącze 11" xfId="14750" hidden="1" xr:uid="{00000000-0005-0000-0000-0000C0260000}"/>
    <cellStyle name="Hiperłącze 11" xfId="21623" hidden="1" xr:uid="{00000000-0005-0000-0000-000058290000}"/>
    <cellStyle name="Hiperłącze 11" xfId="21383" hidden="1" xr:uid="{00000000-0005-0000-0000-000037290000}"/>
    <cellStyle name="Hiperłącze 11" xfId="29430" hidden="1" xr:uid="{00000000-0005-0000-0000-0000282D0000}"/>
    <cellStyle name="Hiperłącze 11" xfId="37570" hidden="1" xr:uid="{00000000-0005-0000-0000-00000E310000}"/>
    <cellStyle name="Hiperłącze 11" xfId="27910" hidden="1" xr:uid="{00000000-0005-0000-0000-00003B2C0000}"/>
    <cellStyle name="Hiperłącze 11" xfId="16735" hidden="1" xr:uid="{00000000-0005-0000-0000-0000D7270000}"/>
    <cellStyle name="Hiperłącze 11" xfId="14249" hidden="1" xr:uid="{00000000-0005-0000-0000-00003C260000}"/>
    <cellStyle name="Hiperłącze 11" xfId="17972" hidden="1" xr:uid="{00000000-0005-0000-0000-0000CA270000}"/>
    <cellStyle name="Hiperłącze 11" xfId="45654" hidden="1" xr:uid="{00000000-0005-0000-0000-00008E340000}"/>
    <cellStyle name="Hiperłącze 11" xfId="26519" hidden="1" xr:uid="{00000000-0005-0000-0000-0000AB2B0000}"/>
    <cellStyle name="Hiperłącze 11" xfId="33352" hidden="1" xr:uid="{00000000-0005-0000-0000-0000CC2E0000}"/>
    <cellStyle name="Hiperłącze 11" xfId="40362" hidden="1" xr:uid="{00000000-0005-0000-0000-0000FA310000}"/>
    <cellStyle name="Hiperłącze 11" xfId="44976" hidden="1" xr:uid="{00000000-0005-0000-0000-000015340000}"/>
    <cellStyle name="Hiperłącze 11" xfId="36616" hidden="1" xr:uid="{00000000-0005-0000-0000-00006D300000}"/>
    <cellStyle name="Hiperłącze 11" xfId="25761" hidden="1" xr:uid="{00000000-0005-0000-0000-0000402B0000}"/>
    <cellStyle name="Hiperłącze 11" xfId="44526" hidden="1" xr:uid="{00000000-0005-0000-0000-0000C4330000}"/>
    <cellStyle name="Hiperłącze 11" xfId="18645" hidden="1" xr:uid="{00000000-0005-0000-0000-0000FF270000}"/>
    <cellStyle name="Hiperłącze 11" xfId="21401" hidden="1" xr:uid="{00000000-0005-0000-0000-00003C290000}"/>
    <cellStyle name="Hiperłącze 11" xfId="21740" hidden="1" xr:uid="{00000000-0005-0000-0000-000066290000}"/>
    <cellStyle name="Hiperłącze 11" xfId="23047" hidden="1" xr:uid="{00000000-0005-0000-0000-00003D2A0000}"/>
    <cellStyle name="Hiperłącze 11" xfId="17605" hidden="1" xr:uid="{00000000-0005-0000-0000-000094270000}"/>
    <cellStyle name="Hiperłącze 11" xfId="21848" hidden="1" xr:uid="{00000000-0005-0000-0000-000072290000}"/>
    <cellStyle name="Hiperłącze 11" xfId="47210" hidden="1" xr:uid="{00000000-0005-0000-0000-000043350000}"/>
    <cellStyle name="Hiperłącze 11" xfId="32746" hidden="1" xr:uid="{00000000-0005-0000-0000-0000AF2E0000}"/>
    <cellStyle name="Hiperłącze 11" xfId="33229" hidden="1" xr:uid="{00000000-0005-0000-0000-0000C52E0000}"/>
    <cellStyle name="Hiperłącze 11" xfId="25194" hidden="1" xr:uid="{00000000-0005-0000-0000-0000992B0000}"/>
    <cellStyle name="Hiperłącze 11" xfId="37961" hidden="1" xr:uid="{00000000-0005-0000-0000-0000E9300000}"/>
    <cellStyle name="Hiperłącze 11" xfId="33608" hidden="1" xr:uid="{00000000-0005-0000-0000-0000E82E0000}"/>
    <cellStyle name="Hiperłącze 11" xfId="46029" hidden="1" xr:uid="{00000000-0005-0000-0000-000078340000}"/>
    <cellStyle name="Hiperłącze 11" xfId="23830" hidden="1" xr:uid="{00000000-0005-0000-0000-0000D42A0000}"/>
    <cellStyle name="Hiperłącze 11" xfId="46669" hidden="1" xr:uid="{00000000-0005-0000-0000-000026350000}"/>
    <cellStyle name="Hiperłącze 11" xfId="28541" hidden="1" xr:uid="{00000000-0005-0000-0000-0000E82C0000}"/>
    <cellStyle name="Hiperłącze 11" xfId="14859" hidden="1" xr:uid="{00000000-0005-0000-0000-0000CF260000}"/>
    <cellStyle name="Hiperłącze 11" xfId="32568" hidden="1" xr:uid="{00000000-0005-0000-0000-0000542E0000}"/>
    <cellStyle name="Hiperłącze 11" xfId="15597" hidden="1" xr:uid="{00000000-0005-0000-0000-0000DE260000}"/>
    <cellStyle name="Hiperłącze 11" xfId="41873" hidden="1" xr:uid="{00000000-0005-0000-0000-0000D3320000}"/>
    <cellStyle name="Hiperłącze 11" xfId="33400" hidden="1" xr:uid="{00000000-0005-0000-0000-0000D32E0000}"/>
    <cellStyle name="Hiperłącze 11" xfId="32378" hidden="1" xr:uid="{00000000-0005-0000-0000-0000442E0000}"/>
    <cellStyle name="Hiperłącze 11" xfId="14808" hidden="1" xr:uid="{00000000-0005-0000-0000-0000C3260000}"/>
    <cellStyle name="Hiperłącze 11" xfId="14042" hidden="1" xr:uid="{00000000-0005-0000-0000-0000EB250000}"/>
    <cellStyle name="Hiperłącze 11" xfId="20253" hidden="1" xr:uid="{00000000-0005-0000-0000-000002290000}"/>
    <cellStyle name="Hiperłącze 11" xfId="17341" hidden="1" xr:uid="{00000000-0005-0000-0000-00006A270000}"/>
    <cellStyle name="Hiperłącze 11" xfId="39715" hidden="1" xr:uid="{00000000-0005-0000-0000-000098310000}"/>
    <cellStyle name="Hiperłącze 11" xfId="33409" hidden="1" xr:uid="{00000000-0005-0000-0000-0000D42E0000}"/>
    <cellStyle name="Hiperłącze 11" xfId="26473" hidden="1" xr:uid="{00000000-0005-0000-0000-0000A52B0000}"/>
    <cellStyle name="Hiperłącze 11" xfId="31220" hidden="1" xr:uid="{00000000-0005-0000-0000-0000CE2D0000}"/>
    <cellStyle name="Hiperłącze 11" xfId="42179" hidden="1" xr:uid="{00000000-0005-0000-0000-00000B330000}"/>
    <cellStyle name="Hiperłącze 11" xfId="22100" hidden="1" xr:uid="{00000000-0005-0000-0000-0000A9290000}"/>
    <cellStyle name="Hiperłącze 11" xfId="14541" hidden="1" xr:uid="{00000000-0005-0000-0000-000063260000}"/>
    <cellStyle name="Hiperłącze 11" xfId="39169" hidden="1" xr:uid="{00000000-0005-0000-0000-00005E310000}"/>
    <cellStyle name="Hiperłącze 11" xfId="31805" hidden="1" xr:uid="{00000000-0005-0000-0000-0000242E0000}"/>
    <cellStyle name="Hiperłącze 11" xfId="25324" hidden="1" xr:uid="{00000000-0005-0000-0000-0000892C0000}"/>
    <cellStyle name="Hiperłącze 11" xfId="16608" hidden="1" xr:uid="{00000000-0005-0000-0000-000010270000}"/>
    <cellStyle name="Hiperłącze 11" xfId="25152" hidden="1" xr:uid="{00000000-0005-0000-0000-0000012C0000}"/>
    <cellStyle name="Hiperłącze 11" xfId="18797" hidden="1" xr:uid="{00000000-0005-0000-0000-000013280000}"/>
    <cellStyle name="Hiperłącze 11" xfId="22919" hidden="1" xr:uid="{00000000-0005-0000-0000-00005D2A0000}"/>
    <cellStyle name="Hiperłącze 11" xfId="28036" hidden="1" xr:uid="{00000000-0005-0000-0000-0000432C0000}"/>
    <cellStyle name="Hiperłącze 11" xfId="23228" hidden="1" xr:uid="{00000000-0005-0000-0000-00001D2A0000}"/>
    <cellStyle name="Hiperłącze 11" xfId="25979" hidden="1" xr:uid="{00000000-0005-0000-0000-00005A2B0000}"/>
    <cellStyle name="Hiperłącze 11" xfId="26443" hidden="1" xr:uid="{00000000-0005-0000-0000-0000882B0000}"/>
    <cellStyle name="Hiperłącze 11" xfId="18969" hidden="1" xr:uid="{00000000-0005-0000-0000-000027280000}"/>
    <cellStyle name="Hiperłącze 11" xfId="23763" hidden="1" xr:uid="{00000000-0005-0000-0000-0000972A0000}"/>
    <cellStyle name="Hiperłącze 11" xfId="34838" hidden="1" xr:uid="{00000000-0005-0000-0000-0000B2300000}"/>
    <cellStyle name="Hiperłącze 11" xfId="21392" hidden="1" xr:uid="{00000000-0005-0000-0000-000038290000}"/>
    <cellStyle name="Hiperłącze 11" xfId="27251" hidden="1" xr:uid="{00000000-0005-0000-0000-0000192C0000}"/>
    <cellStyle name="Hiperłącze 11" xfId="12026" hidden="1" xr:uid="{00000000-0005-0000-0000-0000FE240000}"/>
    <cellStyle name="Hiperłącze 11" xfId="37883" hidden="1" xr:uid="{00000000-0005-0000-0000-0000E0300000}"/>
    <cellStyle name="Hiperłącze 11" xfId="14311" hidden="1" xr:uid="{00000000-0005-0000-0000-000009260000}"/>
    <cellStyle name="Hiperłącze 11" xfId="16717" hidden="1" xr:uid="{00000000-0005-0000-0000-000075270000}"/>
    <cellStyle name="Hiperłącze 11" xfId="25015" hidden="1" xr:uid="{00000000-0005-0000-0000-0000242B0000}"/>
    <cellStyle name="Hiperłącze 11" xfId="31042" hidden="1" xr:uid="{00000000-0005-0000-0000-0000BB2D0000}"/>
    <cellStyle name="Hiperłącze 11" xfId="14993" hidden="1" xr:uid="{00000000-0005-0000-0000-0000B5260000}"/>
    <cellStyle name="Hiperłącze 11" xfId="19837" hidden="1" xr:uid="{00000000-0005-0000-0000-0000A4280000}"/>
    <cellStyle name="Hiperłącze 11" xfId="39089" hidden="1" xr:uid="{00000000-0005-0000-0000-000021320000}"/>
    <cellStyle name="Hiperłącze 11" xfId="44771" hidden="1" xr:uid="{00000000-0005-0000-0000-0000FC330000}"/>
    <cellStyle name="Hiperłącze 11" xfId="15004" hidden="1" xr:uid="{00000000-0005-0000-0000-0000B6260000}"/>
    <cellStyle name="Hiperłącze 11" xfId="44607" hidden="1" xr:uid="{00000000-0005-0000-0000-0000ED330000}"/>
    <cellStyle name="Hiperłącze 11" xfId="23728" hidden="1" xr:uid="{00000000-0005-0000-0000-0000962A0000}"/>
    <cellStyle name="Hiperłącze 11" xfId="40322" hidden="1" xr:uid="{00000000-0005-0000-0000-0000F0310000}"/>
    <cellStyle name="Hiperłącze 11" xfId="41988" hidden="1" xr:uid="{00000000-0005-0000-0000-000031330000}"/>
    <cellStyle name="Hiperłącze 11" xfId="33537" hidden="1" xr:uid="{00000000-0005-0000-0000-0000E62E0000}"/>
    <cellStyle name="Hiperłącze 11" xfId="31038" hidden="1" xr:uid="{00000000-0005-0000-0000-0000BD2D0000}"/>
    <cellStyle name="Hiperłącze 11" xfId="21970" hidden="1" xr:uid="{00000000-0005-0000-0000-000099290000}"/>
    <cellStyle name="Hiperłącze 11" xfId="41115" hidden="1" xr:uid="{00000000-0005-0000-0000-000086320000}"/>
    <cellStyle name="Hiperłącze 11" xfId="26381" hidden="1" xr:uid="{00000000-0005-0000-0000-0000852B0000}"/>
    <cellStyle name="Hiperłącze 11" xfId="23123" hidden="1" xr:uid="{00000000-0005-0000-0000-0000562A0000}"/>
    <cellStyle name="Hiperłącze 11" xfId="26697" hidden="1" xr:uid="{00000000-0005-0000-0000-0000BE2B0000}"/>
    <cellStyle name="Hiperłącze 11" xfId="20617" hidden="1" xr:uid="{00000000-0005-0000-0000-0000FA2A0000}"/>
    <cellStyle name="Hiperłącze 11" xfId="44806" hidden="1" xr:uid="{00000000-0005-0000-0000-000006340000}"/>
    <cellStyle name="Hiperłącze 11" xfId="24664" hidden="1" xr:uid="{00000000-0005-0000-0000-0000062B0000}"/>
    <cellStyle name="Hiperłącze 11" xfId="31606" hidden="1" xr:uid="{00000000-0005-0000-0000-0000132E0000}"/>
    <cellStyle name="Hiperłącze 11" xfId="44445" hidden="1" xr:uid="{00000000-0005-0000-0000-0000C0330000}"/>
    <cellStyle name="Hiperłącze 11" xfId="17753" hidden="1" xr:uid="{00000000-0005-0000-0000-0000AD270000}"/>
    <cellStyle name="Hiperłącze 11" xfId="36167" hidden="1" xr:uid="{00000000-0005-0000-0000-000029300000}"/>
    <cellStyle name="Hiperłącze 11" xfId="39913" hidden="1" xr:uid="{00000000-0005-0000-0000-0000AF310000}"/>
    <cellStyle name="Hiperłącze 11" xfId="13999" hidden="1" xr:uid="{00000000-0005-0000-0000-00001C260000}"/>
    <cellStyle name="Hiperłącze 11" xfId="44271" hidden="1" xr:uid="{00000000-0005-0000-0000-0000B2330000}"/>
    <cellStyle name="Hiperłącze 11" xfId="22140" hidden="1" xr:uid="{00000000-0005-0000-0000-0000A8290000}"/>
    <cellStyle name="Hiperłącze 11" xfId="44780" hidden="1" xr:uid="{00000000-0005-0000-0000-0000FD330000}"/>
    <cellStyle name="Hiperłącze 11" xfId="41533" hidden="1" xr:uid="{00000000-0005-0000-0000-000070320000}"/>
    <cellStyle name="Hiperłącze 11" xfId="38893" hidden="1" xr:uid="{00000000-0005-0000-0000-0000B9320000}"/>
    <cellStyle name="Hiperłącze 11" xfId="18585" hidden="1" xr:uid="{00000000-0005-0000-0000-0000FD270000}"/>
    <cellStyle name="Hiperłącze 11" xfId="45578" hidden="1" xr:uid="{00000000-0005-0000-0000-00009D340000}"/>
    <cellStyle name="Hiperłącze 11" xfId="12919" hidden="1" xr:uid="{00000000-0005-0000-0000-000079250000}"/>
    <cellStyle name="Hiperłącze 11" xfId="32577" hidden="1" xr:uid="{00000000-0005-0000-0000-0000582E0000}"/>
    <cellStyle name="Hiperłącze 11" xfId="15831" hidden="1" xr:uid="{00000000-0005-0000-0000-0000FB260000}"/>
    <cellStyle name="Hiperłącze 11" xfId="37820" hidden="1" xr:uid="{00000000-0005-0000-0000-0000DE300000}"/>
    <cellStyle name="Hiperłącze 11" xfId="19757" hidden="1" xr:uid="{00000000-0005-0000-0000-00009F280000}"/>
    <cellStyle name="Hiperłącze 11" xfId="17122" hidden="1" xr:uid="{00000000-0005-0000-0000-00004D270000}"/>
    <cellStyle name="Hiperłącze 11" xfId="39335" hidden="1" xr:uid="{00000000-0005-0000-0000-0000C5310000}"/>
    <cellStyle name="Hiperłącze 11" xfId="35994" hidden="1" xr:uid="{00000000-0005-0000-0000-0000F72F0000}"/>
    <cellStyle name="Hiperłącze 11" xfId="30885" hidden="1" xr:uid="{00000000-0005-0000-0000-0000912D0000}"/>
    <cellStyle name="Hiperłącze 11" xfId="14170" hidden="1" xr:uid="{00000000-0005-0000-0000-0000FE250000}"/>
    <cellStyle name="Hiperłącze 11" xfId="12521" hidden="1" xr:uid="{00000000-0005-0000-0000-000035250000}"/>
    <cellStyle name="Hiperłącze 11" xfId="34595" hidden="1" xr:uid="{00000000-0005-0000-0000-000022300000}"/>
    <cellStyle name="Hiperłącze 11" xfId="12044" hidden="1" xr:uid="{00000000-0005-0000-0000-000006250000}"/>
    <cellStyle name="Hiperłącze 11" xfId="36692" hidden="1" xr:uid="{00000000-0005-0000-0000-000086300000}"/>
    <cellStyle name="Hiperłącze 11" xfId="12690" hidden="1" xr:uid="{00000000-0005-0000-0000-00004A250000}"/>
    <cellStyle name="Hiperłącze 11" xfId="37427" hidden="1" xr:uid="{00000000-0005-0000-0000-000013310000}"/>
    <cellStyle name="Hiperłącze 11" xfId="36952" hidden="1" xr:uid="{00000000-0005-0000-0000-00005D300000}"/>
    <cellStyle name="Hiperłącze 11" xfId="17026" hidden="1" xr:uid="{00000000-0005-0000-0000-000041270000}"/>
    <cellStyle name="Hiperłącze 11" xfId="46075" hidden="1" xr:uid="{00000000-0005-0000-0000-000086340000}"/>
    <cellStyle name="Hiperłącze 11" xfId="13736" hidden="1" xr:uid="{00000000-0005-0000-0000-000032260000}"/>
    <cellStyle name="Hiperłącze 11" xfId="23522" hidden="1" xr:uid="{00000000-0005-0000-0000-0000342A0000}"/>
    <cellStyle name="Hiperłącze 11" xfId="38788" hidden="1" xr:uid="{00000000-0005-0000-0000-0000BF310000}"/>
    <cellStyle name="Hiperłącze 11" xfId="43508" hidden="1" xr:uid="{00000000-0005-0000-0000-00002D340000}"/>
    <cellStyle name="Hiperłącze 11" xfId="37402" hidden="1" xr:uid="{00000000-0005-0000-0000-0000FF300000}"/>
    <cellStyle name="Hiperłącze 11" xfId="38041" hidden="1" xr:uid="{00000000-0005-0000-0000-0000F0300000}"/>
    <cellStyle name="Hiperłącze 11" xfId="42375" hidden="1" xr:uid="{00000000-0005-0000-0000-0000EF320000}"/>
    <cellStyle name="Hiperłącze 11" xfId="22479" hidden="1" xr:uid="{00000000-0005-0000-0000-0000D2290000}"/>
    <cellStyle name="Hiperłącze 11" xfId="34752" hidden="1" xr:uid="{00000000-0005-0000-0000-00005D2F0000}"/>
    <cellStyle name="Hiperłącze 11" xfId="43286" hidden="1" xr:uid="{00000000-0005-0000-0000-0000D9330000}"/>
    <cellStyle name="Hiperłącze 11" xfId="16266" hidden="1" xr:uid="{00000000-0005-0000-0000-00006D280000}"/>
    <cellStyle name="Hiperłącze 11" xfId="20027" hidden="1" xr:uid="{00000000-0005-0000-0000-0000B4280000}"/>
    <cellStyle name="Hiperłącze 11" xfId="38164" hidden="1" xr:uid="{00000000-0005-0000-0000-000023310000}"/>
    <cellStyle name="Hiperłącze 11" xfId="16213" hidden="1" xr:uid="{00000000-0005-0000-0000-00006C270000}"/>
    <cellStyle name="Hiperłącze 11" xfId="26546" hidden="1" xr:uid="{00000000-0005-0000-0000-0000A82B0000}"/>
    <cellStyle name="Hiperłącze 11" xfId="20342" hidden="1" xr:uid="{00000000-0005-0000-0000-00000A290000}"/>
    <cellStyle name="Hiperłącze 11" xfId="29761" hidden="1" xr:uid="{00000000-0005-0000-0000-0000A62D0000}"/>
    <cellStyle name="Hiperłącze 11" xfId="41320" hidden="1" xr:uid="{00000000-0005-0000-0000-00005D320000}"/>
    <cellStyle name="Hiperłącze 11" xfId="19038" hidden="1" xr:uid="{00000000-0005-0000-0000-000053280000}"/>
    <cellStyle name="Hiperłącze 11" xfId="14024" hidden="1" xr:uid="{00000000-0005-0000-0000-000035260000}"/>
    <cellStyle name="Hiperłącze 11" xfId="37178" hidden="1" xr:uid="{00000000-0005-0000-0000-0000B5300000}"/>
    <cellStyle name="Hiperłącze 11" xfId="19103" hidden="1" xr:uid="{00000000-0005-0000-0000-000079280000}"/>
    <cellStyle name="Hiperłącze 11" xfId="41801" hidden="1" xr:uid="{00000000-0005-0000-0000-0000D0320000}"/>
    <cellStyle name="Hiperłącze 11" xfId="15979" hidden="1" xr:uid="{00000000-0005-0000-0000-0000D9270000}"/>
    <cellStyle name="Hiperłącze 11" xfId="36067" hidden="1" xr:uid="{00000000-0005-0000-0000-00000A300000}"/>
    <cellStyle name="Hiperłącze 11" xfId="33684" hidden="1" xr:uid="{00000000-0005-0000-0000-00001D2F0000}"/>
    <cellStyle name="Hiperłącze 11" xfId="28757" hidden="1" xr:uid="{00000000-0005-0000-0000-0000B82C0000}"/>
    <cellStyle name="Hiperłącze 11" xfId="12156" hidden="1" xr:uid="{00000000-0005-0000-0000-00000F250000}"/>
    <cellStyle name="Hiperłącze 11" xfId="36930" hidden="1" xr:uid="{00000000-0005-0000-0000-000059300000}"/>
    <cellStyle name="Hiperłącze 11" xfId="19780" hidden="1" xr:uid="{00000000-0005-0000-0000-00009C280000}"/>
    <cellStyle name="Hiperłącze 11" xfId="36532" hidden="1" xr:uid="{00000000-0005-0000-0000-00007D300000}"/>
    <cellStyle name="Hiperłącze 11" xfId="41891" hidden="1" xr:uid="{00000000-0005-0000-0000-0000D8320000}"/>
    <cellStyle name="Hiperłącze 11" xfId="23074" hidden="1" xr:uid="{00000000-0005-0000-0000-0000552A0000}"/>
    <cellStyle name="Hiperłącze 11" xfId="31688" hidden="1" xr:uid="{00000000-0005-0000-0000-0000172E0000}"/>
    <cellStyle name="Hiperłącze 11" xfId="40634" hidden="1" xr:uid="{00000000-0005-0000-0000-000014320000}"/>
    <cellStyle name="Hiperłącze 11" xfId="24155" hidden="1" xr:uid="{00000000-0005-0000-0000-0000A22A0000}"/>
    <cellStyle name="Hiperłącze 11" xfId="45104" hidden="1" xr:uid="{00000000-0005-0000-0000-000025340000}"/>
    <cellStyle name="Hiperłącze 11" xfId="44869" hidden="1" xr:uid="{00000000-0005-0000-0000-000008340000}"/>
    <cellStyle name="Hiperłącze 11" xfId="42102" hidden="1" xr:uid="{00000000-0005-0000-0000-000019330000}"/>
    <cellStyle name="Hiperłącze 11" xfId="30571" hidden="1" xr:uid="{00000000-0005-0000-0000-00006C2D0000}"/>
    <cellStyle name="Hiperłącze 11" xfId="41433" hidden="1" xr:uid="{00000000-0005-0000-0000-000065320000}"/>
    <cellStyle name="Hiperłącze 11" xfId="44996" hidden="1" xr:uid="{00000000-0005-0000-0000-000019340000}"/>
    <cellStyle name="Hiperłącze 11" xfId="24772" hidden="1" xr:uid="{00000000-0005-0000-0000-0000112B0000}"/>
    <cellStyle name="Hiperłącze 11" xfId="42390" hidden="1" xr:uid="{00000000-0005-0000-0000-0000EB320000}"/>
    <cellStyle name="Hiperłącze 11" xfId="39431" hidden="1" xr:uid="{00000000-0005-0000-0000-000079310000}"/>
    <cellStyle name="Hiperłącze 11" xfId="46428" hidden="1" xr:uid="{00000000-0005-0000-0000-00002F350000}"/>
    <cellStyle name="Hiperłącze 11" xfId="28223" hidden="1" xr:uid="{00000000-0005-0000-0000-00009F2C0000}"/>
    <cellStyle name="Hiperłącze 11" xfId="42827" hidden="1" xr:uid="{00000000-0005-0000-0000-000049330000}"/>
    <cellStyle name="Hiperłącze 11" xfId="32719" hidden="1" xr:uid="{00000000-0005-0000-0000-0000A72E0000}"/>
    <cellStyle name="Hiperłącze 11" xfId="12310" hidden="1" xr:uid="{00000000-0005-0000-0000-00001D250000}"/>
    <cellStyle name="Hiperłącze 11" xfId="39664" hidden="1" xr:uid="{00000000-0005-0000-0000-000095310000}"/>
    <cellStyle name="Hiperłącze 11" xfId="29448" hidden="1" xr:uid="{00000000-0005-0000-0000-00002F2D0000}"/>
    <cellStyle name="Hiperłącze 11" xfId="29295" hidden="1" xr:uid="{00000000-0005-0000-0000-0000212D0000}"/>
    <cellStyle name="Hiperłącze 11" xfId="16930" hidden="1" xr:uid="{00000000-0005-0000-0000-00003A270000}"/>
    <cellStyle name="Hiperłącze 11" xfId="39833" hidden="1" xr:uid="{00000000-0005-0000-0000-0000AA310000}"/>
    <cellStyle name="Hiperłącze 11" xfId="40192" hidden="1" xr:uid="{00000000-0005-0000-0000-0000E9310000}"/>
    <cellStyle name="Hiperłącze 11" xfId="33006" hidden="1" xr:uid="{00000000-0005-0000-0000-00000E2F0000}"/>
    <cellStyle name="Hiperłącze 11" xfId="39502" hidden="1" xr:uid="{00000000-0005-0000-0000-00007F310000}"/>
    <cellStyle name="Hiperłącze 11" xfId="45586" hidden="1" xr:uid="{00000000-0005-0000-0000-00009A340000}"/>
    <cellStyle name="Hiperłącze 11" xfId="25996" hidden="1" xr:uid="{00000000-0005-0000-0000-0000572B0000}"/>
    <cellStyle name="Hiperłącze 11" xfId="39652" hidden="1" xr:uid="{00000000-0005-0000-0000-000096310000}"/>
    <cellStyle name="Hiperłącze 11" xfId="41415" hidden="1" xr:uid="{00000000-0005-0000-0000-000063320000}"/>
    <cellStyle name="Hiperłącze 11" xfId="18726" hidden="1" xr:uid="{00000000-0005-0000-0000-00000F280000}"/>
    <cellStyle name="Hiperłącze 11" xfId="33845" hidden="1" xr:uid="{00000000-0005-0000-0000-00002C2F0000}"/>
    <cellStyle name="Hiperłącze 11" xfId="20216" hidden="1" xr:uid="{00000000-0005-0000-0000-0000F8280000}"/>
    <cellStyle name="Hiperłącze 11" xfId="16974" hidden="1" xr:uid="{00000000-0005-0000-0000-000034270000}"/>
    <cellStyle name="Hiperłącze 11" xfId="21772" hidden="1" xr:uid="{00000000-0005-0000-0000-00006D290000}"/>
    <cellStyle name="Hiperłącze 11" xfId="15614" hidden="1" xr:uid="{00000000-0005-0000-0000-0000E6260000}"/>
    <cellStyle name="Hiperłącze 11" xfId="38442" hidden="1" xr:uid="{00000000-0005-0000-0000-000049310000}"/>
    <cellStyle name="Hiperłącze 11" xfId="30385" hidden="1" xr:uid="{00000000-0005-0000-0000-0000592D0000}"/>
    <cellStyle name="Hiperłącze 11" xfId="29266" hidden="1" xr:uid="{00000000-0005-0000-0000-00001A2D0000}"/>
    <cellStyle name="Hiperłącze 11" xfId="32093" hidden="1" xr:uid="{00000000-0005-0000-0000-00005D2E0000}"/>
    <cellStyle name="Hiperłącze 11" xfId="30822" hidden="1" xr:uid="{00000000-0005-0000-0000-00008B2D0000}"/>
    <cellStyle name="Hiperłącze 11" xfId="14090" hidden="1" xr:uid="{00000000-0005-0000-0000-0000F6250000}"/>
    <cellStyle name="Hiperłącze 11" xfId="28694" hidden="1" xr:uid="{00000000-0005-0000-0000-0000B62C0000}"/>
    <cellStyle name="Hiperłącze 11" xfId="18597" hidden="1" xr:uid="{00000000-0005-0000-0000-000046280000}"/>
    <cellStyle name="Hiperłącze 11" xfId="39931" hidden="1" xr:uid="{00000000-0005-0000-0000-0000B1310000}"/>
    <cellStyle name="Hiperłącze 11" xfId="38416" hidden="1" xr:uid="{00000000-0005-0000-0000-000044310000}"/>
    <cellStyle name="Hiperłącze 11" xfId="38060" hidden="1" xr:uid="{00000000-0005-0000-0000-0000F6300000}"/>
    <cellStyle name="Hiperłącze 11" xfId="30786" hidden="1" xr:uid="{00000000-0005-0000-0000-0000862D0000}"/>
    <cellStyle name="Hiperłącze 11" xfId="32478" hidden="1" xr:uid="{00000000-0005-0000-0000-00004F2E0000}"/>
    <cellStyle name="Hiperłącze 11" xfId="24418" hidden="1" xr:uid="{00000000-0005-0000-0000-0000BB2A0000}"/>
    <cellStyle name="Hiperłącze 11" xfId="27955" hidden="1" xr:uid="{00000000-0005-0000-0000-00003F2C0000}"/>
    <cellStyle name="Hiperłącze 11" xfId="21544" hidden="1" xr:uid="{00000000-0005-0000-0000-000052290000}"/>
    <cellStyle name="Hiperłącze 11" xfId="15121" hidden="1" xr:uid="{00000000-0005-0000-0000-000086260000}"/>
    <cellStyle name="Hiperłącze 11" xfId="20899" hidden="1" xr:uid="{00000000-0005-0000-0000-0000DE290000}"/>
    <cellStyle name="Hiperłącze 11" xfId="16339" hidden="1" xr:uid="{00000000-0005-0000-0000-00005B280000}"/>
    <cellStyle name="Hiperłącze 11" xfId="35700" hidden="1" xr:uid="{00000000-0005-0000-0000-0000D42F0000}"/>
    <cellStyle name="Hiperłącze 11" xfId="14050" hidden="1" xr:uid="{00000000-0005-0000-0000-0000EC250000}"/>
    <cellStyle name="Hiperłącze 11" xfId="43857" hidden="1" xr:uid="{00000000-0005-0000-0000-0000DA330000}"/>
    <cellStyle name="Hiperłącze 11" xfId="12228" hidden="1" xr:uid="{00000000-0005-0000-0000-00006E250000}"/>
    <cellStyle name="Hiperłącze 11" xfId="14291" hidden="1" xr:uid="{00000000-0005-0000-0000-000005260000}"/>
    <cellStyle name="Hiperłącze 11" xfId="12449" hidden="1" xr:uid="{00000000-0005-0000-0000-000024250000}"/>
    <cellStyle name="Hiperłącze 11" xfId="27220" hidden="1" xr:uid="{00000000-0005-0000-0000-0000162C0000}"/>
    <cellStyle name="Hiperłącze 11" xfId="34646" hidden="1" xr:uid="{00000000-0005-0000-0000-00004E2F0000}"/>
    <cellStyle name="Hiperłącze 11" xfId="32637" hidden="1" xr:uid="{00000000-0005-0000-0000-0000A32E0000}"/>
    <cellStyle name="Hiperłącze 11" xfId="40196" hidden="1" xr:uid="{00000000-0005-0000-0000-0000E7310000}"/>
    <cellStyle name="Hiperłącze 11" xfId="14259" hidden="1" xr:uid="{00000000-0005-0000-0000-000046260000}"/>
    <cellStyle name="Hiperłącze 11" xfId="43386" hidden="1" xr:uid="{00000000-0005-0000-0000-0000BD340000}"/>
    <cellStyle name="Hiperłącze 11" xfId="22246" hidden="1" xr:uid="{00000000-0005-0000-0000-0000B7290000}"/>
    <cellStyle name="Hiperłącze 11" xfId="34061" hidden="1" xr:uid="{00000000-0005-0000-0000-0000442F0000}"/>
    <cellStyle name="Hiperłącze 11" xfId="17246" hidden="1" xr:uid="{00000000-0005-0000-0000-00005D270000}"/>
    <cellStyle name="Hiperłącze 11" xfId="13310" hidden="1" xr:uid="{00000000-0005-0000-0000-0000A5250000}"/>
    <cellStyle name="Hiperłącze 11" xfId="10395" hidden="1" xr:uid="{00000000-0005-0000-0000-0000D9240000}"/>
    <cellStyle name="Hiperłącze 11" xfId="38433" hidden="1" xr:uid="{00000000-0005-0000-0000-000046310000}"/>
    <cellStyle name="Hiperłącze 11" xfId="34743" hidden="1" xr:uid="{00000000-0005-0000-0000-00005A2F0000}"/>
    <cellStyle name="Hiperłącze 11" xfId="25813" hidden="1" xr:uid="{00000000-0005-0000-0000-0000FC2B0000}"/>
    <cellStyle name="Hiperłącze 11" xfId="40071" hidden="1" xr:uid="{00000000-0005-0000-0000-0000DE310000}"/>
    <cellStyle name="Hiperłącze 11" xfId="36266" hidden="1" xr:uid="{00000000-0005-0000-0000-000036300000}"/>
    <cellStyle name="Hiperłącze 11" xfId="25455" hidden="1" xr:uid="{00000000-0005-0000-0000-0000F02B0000}"/>
    <cellStyle name="Hiperłącze 11" xfId="42110" hidden="1" xr:uid="{00000000-0005-0000-0000-000018330000}"/>
    <cellStyle name="Hiperłącze 11" xfId="39060" hidden="1" xr:uid="{00000000-0005-0000-0000-00002B320000}"/>
    <cellStyle name="Hiperłącze 11" xfId="28829" hidden="1" xr:uid="{00000000-0005-0000-0000-0000BC2C0000}"/>
    <cellStyle name="Hiperłącze 11" xfId="26627" hidden="1" xr:uid="{00000000-0005-0000-0000-0000B72B0000}"/>
    <cellStyle name="Hiperłącze 11" xfId="28790" hidden="1" xr:uid="{00000000-0005-0000-0000-0000C22C0000}"/>
    <cellStyle name="Hiperłącze 11" xfId="16269" hidden="1" xr:uid="{00000000-0005-0000-0000-00006A280000}"/>
    <cellStyle name="Hiperłącze 11" xfId="41851" hidden="1" xr:uid="{00000000-0005-0000-0000-0000D9320000}"/>
    <cellStyle name="Hiperłącze 11" xfId="30796" hidden="1" xr:uid="{00000000-0005-0000-0000-0000892D0000}"/>
    <cellStyle name="Hiperłącze 11" xfId="23718" hidden="1" xr:uid="{00000000-0005-0000-0000-0000912A0000}"/>
    <cellStyle name="Hiperłącze 11" xfId="19637" hidden="1" xr:uid="{00000000-0005-0000-0000-000091280000}"/>
    <cellStyle name="Hiperłącze 11" xfId="43441" hidden="1" xr:uid="{00000000-0005-0000-0000-0000BF340000}"/>
    <cellStyle name="Hiperłącze 11" xfId="41701" hidden="1" xr:uid="{00000000-0005-0000-0000-0000C5320000}"/>
    <cellStyle name="Hiperłącze 11" xfId="37450" hidden="1" xr:uid="{00000000-0005-0000-0000-000025310000}"/>
    <cellStyle name="Hiperłącze 11" xfId="32891" hidden="1" xr:uid="{00000000-0005-0000-0000-0000F12E0000}"/>
    <cellStyle name="Hiperłącze 11" xfId="32120" hidden="1" xr:uid="{00000000-0005-0000-0000-0000752E0000}"/>
    <cellStyle name="Hiperłącze 11" xfId="16757" hidden="1" xr:uid="{00000000-0005-0000-0000-0000DA270000}"/>
    <cellStyle name="Hiperłącze 11" xfId="37923" hidden="1" xr:uid="{00000000-0005-0000-0000-0000E3300000}"/>
    <cellStyle name="Hiperłącze 11" xfId="31380" hidden="1" xr:uid="{00000000-0005-0000-0000-0000E02D0000}"/>
    <cellStyle name="Hiperłącze 11" xfId="28386" hidden="1" xr:uid="{00000000-0005-0000-0000-0000F42C0000}"/>
    <cellStyle name="Hiperłącze 11" xfId="26226" hidden="1" xr:uid="{00000000-0005-0000-0000-0000702B0000}"/>
    <cellStyle name="Hiperłącze 11" xfId="41171" hidden="1" xr:uid="{00000000-0005-0000-0000-00009A320000}"/>
    <cellStyle name="Hiperłącze 11" xfId="21615" hidden="1" xr:uid="{00000000-0005-0000-0000-000057290000}"/>
    <cellStyle name="Hiperłącze 11" xfId="35848" hidden="1" xr:uid="{00000000-0005-0000-0000-0000ED2F0000}"/>
    <cellStyle name="Hiperłącze 11" xfId="13330" hidden="1" xr:uid="{00000000-0005-0000-0000-0000A9250000}"/>
    <cellStyle name="Hiperłącze 11" xfId="21695" hidden="1" xr:uid="{00000000-0005-0000-0000-00005C290000}"/>
    <cellStyle name="Hiperłącze 11" xfId="21803" hidden="1" xr:uid="{00000000-0005-0000-0000-000068290000}"/>
    <cellStyle name="Hiperłącze 11" xfId="20847" hidden="1" xr:uid="{00000000-0005-0000-0000-0000712A0000}"/>
    <cellStyle name="Hiperłącze 11" xfId="19561" hidden="1" xr:uid="{00000000-0005-0000-0000-0000BB280000}"/>
    <cellStyle name="Hiperłącze 11" xfId="11826" hidden="1" xr:uid="{00000000-0005-0000-0000-00004A260000}"/>
    <cellStyle name="Hiperłącze 11" xfId="13356" hidden="1" xr:uid="{00000000-0005-0000-0000-0000AB250000}"/>
    <cellStyle name="Hiperłącze 11" xfId="37700" hidden="1" xr:uid="{00000000-0005-0000-0000-0000CC300000}"/>
    <cellStyle name="Hiperłącze 11" xfId="14364" hidden="1" xr:uid="{00000000-0005-0000-0000-000008260000}"/>
    <cellStyle name="Hiperłącze 11" xfId="22381" hidden="1" xr:uid="{00000000-0005-0000-0000-0000C9290000}"/>
    <cellStyle name="Hiperłącze 11" xfId="36021" hidden="1" xr:uid="{00000000-0005-0000-0000-0000FF2F0000}"/>
    <cellStyle name="Hiperłącze 11" xfId="10445" hidden="1" xr:uid="{00000000-0005-0000-0000-0000DF240000}"/>
    <cellStyle name="Hiperłącze 11" xfId="11898" hidden="1" xr:uid="{00000000-0005-0000-0000-0000CD250000}"/>
    <cellStyle name="Hiperłącze 11" xfId="30376" hidden="1" xr:uid="{00000000-0005-0000-0000-00005A2D0000}"/>
    <cellStyle name="Hiperłącze 11" xfId="26317" hidden="1" xr:uid="{00000000-0005-0000-0000-0000772B0000}"/>
    <cellStyle name="Hiperłącze 11" xfId="13758" hidden="1" xr:uid="{00000000-0005-0000-0000-000023260000}"/>
    <cellStyle name="Hiperłącze 11" xfId="12589" hidden="1" xr:uid="{00000000-0005-0000-0000-00003E250000}"/>
    <cellStyle name="Hiperłącze 11" xfId="25145" hidden="1" xr:uid="{00000000-0005-0000-0000-0000912C0000}"/>
    <cellStyle name="Hiperłącze 11" xfId="30741" hidden="1" xr:uid="{00000000-0005-0000-0000-00007C2D0000}"/>
    <cellStyle name="Hiperłącze 11" xfId="39832" hidden="1" xr:uid="{00000000-0005-0000-0000-0000A6310000}"/>
    <cellStyle name="Hiperłącze 11" xfId="16253" hidden="1" xr:uid="{00000000-0005-0000-0000-000070280000}"/>
    <cellStyle name="Hiperłącze 11" xfId="21057" hidden="1" xr:uid="{00000000-0005-0000-0000-00001C290000}"/>
    <cellStyle name="Hiperłącze 11" xfId="13447" hidden="1" xr:uid="{00000000-0005-0000-0000-0000BA250000}"/>
    <cellStyle name="Hiperłącze 11" xfId="45343" hidden="1" xr:uid="{00000000-0005-0000-0000-000059340000}"/>
    <cellStyle name="Hiperłącze 11" xfId="42474" hidden="1" xr:uid="{00000000-0005-0000-0000-0000F6320000}"/>
    <cellStyle name="Hiperłącze 11" xfId="45193" hidden="1" xr:uid="{00000000-0005-0000-0000-000045340000}"/>
    <cellStyle name="Hiperłącze 11" xfId="21525" hidden="1" xr:uid="{00000000-0005-0000-0000-00004C290000}"/>
    <cellStyle name="Hiperłącze 11" xfId="25400" hidden="1" xr:uid="{00000000-0005-0000-0000-00007A2C0000}"/>
    <cellStyle name="Hiperłącze 11" xfId="26975" hidden="1" xr:uid="{00000000-0005-0000-0000-0000DF2B0000}"/>
    <cellStyle name="Hiperłącze 11" xfId="37010" hidden="1" xr:uid="{00000000-0005-0000-0000-000060300000}"/>
    <cellStyle name="Hiperłącze 11" xfId="27808" hidden="1" xr:uid="{00000000-0005-0000-0000-0000722C0000}"/>
    <cellStyle name="Hiperłącze 11" xfId="24316" hidden="1" xr:uid="{00000000-0005-0000-0000-0000F22A0000}"/>
    <cellStyle name="Hiperłącze 11" xfId="38730" hidden="1" xr:uid="{00000000-0005-0000-0000-0000CC310000}"/>
    <cellStyle name="Hiperłącze 11" xfId="35950" hidden="1" xr:uid="{00000000-0005-0000-0000-0000F92F0000}"/>
    <cellStyle name="Hiperłącze 11" xfId="14198" hidden="1" xr:uid="{00000000-0005-0000-0000-000001260000}"/>
    <cellStyle name="Hiperłącze 11" xfId="13339" hidden="1" xr:uid="{00000000-0005-0000-0000-0000AE250000}"/>
    <cellStyle name="Hiperłącze 11" xfId="40716" hidden="1" xr:uid="{00000000-0005-0000-0000-00003B320000}"/>
    <cellStyle name="Hiperłącze 11" xfId="24595" hidden="1" xr:uid="{00000000-0005-0000-0000-0000F32A0000}"/>
    <cellStyle name="Hiperłącze 11" xfId="12396" hidden="1" xr:uid="{00000000-0005-0000-0000-000025250000}"/>
    <cellStyle name="Hiperłącze 11" xfId="41683" hidden="1" xr:uid="{00000000-0005-0000-0000-0000C3320000}"/>
    <cellStyle name="Hiperłącze 11" xfId="23450" hidden="1" xr:uid="{00000000-0005-0000-0000-0000312A0000}"/>
    <cellStyle name="Hiperłącze 11" xfId="12761" hidden="1" xr:uid="{00000000-0005-0000-0000-00004C250000}"/>
    <cellStyle name="Hiperłącze 11" xfId="22078" hidden="1" xr:uid="{00000000-0005-0000-0000-0000A5290000}"/>
    <cellStyle name="Hiperłącze 11" xfId="21111" hidden="1" xr:uid="{00000000-0005-0000-0000-000023290000}"/>
    <cellStyle name="Hiperłącze 11" xfId="25253" hidden="1" xr:uid="{00000000-0005-0000-0000-0000922B0000}"/>
    <cellStyle name="Hiperłącze 11" xfId="36565" hidden="1" xr:uid="{00000000-0005-0000-0000-000070300000}"/>
    <cellStyle name="Hiperłącze 11" xfId="44933" hidden="1" xr:uid="{00000000-0005-0000-0000-00000B340000}"/>
    <cellStyle name="Hiperłącze 11" xfId="10385" hidden="1" xr:uid="{00000000-0005-0000-0000-0000D8240000}"/>
    <cellStyle name="Hiperłącze 11" xfId="33871" hidden="1" xr:uid="{00000000-0005-0000-0000-0000342F0000}"/>
    <cellStyle name="Hiperłącze 11" xfId="34606" hidden="1" xr:uid="{00000000-0005-0000-0000-000020300000}"/>
    <cellStyle name="Hiperłącze 11" xfId="45594" hidden="1" xr:uid="{00000000-0005-0000-0000-000099340000}"/>
    <cellStyle name="Hiperłącze 11" xfId="43116" hidden="1" xr:uid="{00000000-0005-0000-0000-000068330000}"/>
    <cellStyle name="Hiperłącze 11" xfId="22480" hidden="1" xr:uid="{00000000-0005-0000-0000-0000D6290000}"/>
    <cellStyle name="Hiperłącze 11" xfId="19725" hidden="1" xr:uid="{00000000-0005-0000-0000-00009E280000}"/>
    <cellStyle name="Hiperłącze 11" xfId="46825" hidden="1" xr:uid="{00000000-0005-0000-0000-0000F0340000}"/>
    <cellStyle name="Hiperłącze 11" xfId="22642" hidden="1" xr:uid="{00000000-0005-0000-0000-0000F7290000}"/>
    <cellStyle name="Hiperłącze 11" xfId="34191" hidden="1" xr:uid="{00000000-0005-0000-0000-0000B1300000}"/>
    <cellStyle name="Hiperłącze 11" xfId="41375" hidden="1" xr:uid="{00000000-0005-0000-0000-000060320000}"/>
    <cellStyle name="Hiperłącze 11" xfId="25765" hidden="1" xr:uid="{00000000-0005-0000-0000-00009A2B0000}"/>
    <cellStyle name="Hiperłącze 11" xfId="45485" hidden="1" xr:uid="{00000000-0005-0000-0000-0000B0340000}"/>
    <cellStyle name="Hiperłącze 11" xfId="17204" hidden="1" xr:uid="{00000000-0005-0000-0000-000055270000}"/>
    <cellStyle name="Hiperłącze 11" xfId="32809" hidden="1" xr:uid="{00000000-0005-0000-0000-0000B72E0000}"/>
    <cellStyle name="Hiperłącze 11" xfId="11743" hidden="1" xr:uid="{00000000-0005-0000-0000-00005E260000}"/>
    <cellStyle name="Hiperłącze 11" xfId="12458" hidden="1" xr:uid="{00000000-0005-0000-0000-000028250000}"/>
    <cellStyle name="Hiperłącze 11" xfId="31896" hidden="1" xr:uid="{00000000-0005-0000-0000-0000852E0000}"/>
    <cellStyle name="Hiperłącze 11" xfId="20629" hidden="1" xr:uid="{00000000-0005-0000-0000-0000F1290000}"/>
    <cellStyle name="Hiperłącze 11" xfId="37692" hidden="1" xr:uid="{00000000-0005-0000-0000-0000CB300000}"/>
    <cellStyle name="Hiperłącze 11" xfId="21631" hidden="1" xr:uid="{00000000-0005-0000-0000-000059290000}"/>
    <cellStyle name="Hiperłącze 11" xfId="46617" hidden="1" xr:uid="{00000000-0005-0000-0000-00002A350000}"/>
    <cellStyle name="Hiperłącze 11" xfId="26023" hidden="1" xr:uid="{00000000-0005-0000-0000-0000542B0000}"/>
    <cellStyle name="Hiperłącze 11" xfId="26083" hidden="1" xr:uid="{00000000-0005-0000-0000-0000662B0000}"/>
    <cellStyle name="Hiperłącze 11" xfId="39160" hidden="1" xr:uid="{00000000-0005-0000-0000-00005D310000}"/>
    <cellStyle name="Hiperłącze 11" xfId="20324" hidden="1" xr:uid="{00000000-0005-0000-0000-000004290000}"/>
    <cellStyle name="Hiperłącze 11" xfId="32505" hidden="1" xr:uid="{00000000-0005-0000-0000-0000522E0000}"/>
    <cellStyle name="Hiperłącze 11" xfId="39813" hidden="1" xr:uid="{00000000-0005-0000-0000-0000A4310000}"/>
    <cellStyle name="Hiperłącze 11" xfId="44084" hidden="1" xr:uid="{00000000-0005-0000-0000-000099330000}"/>
    <cellStyle name="Hiperłącze 11" xfId="18693" hidden="1" xr:uid="{00000000-0005-0000-0000-00000A280000}"/>
    <cellStyle name="Hiperłącze 11" xfId="41462" hidden="1" xr:uid="{00000000-0005-0000-0000-00006E320000}"/>
    <cellStyle name="Hiperłącze 11" xfId="36701" hidden="1" xr:uid="{00000000-0005-0000-0000-000041300000}"/>
    <cellStyle name="Hiperłącze 11" xfId="33659" hidden="1" xr:uid="{00000000-0005-0000-0000-0000182F0000}"/>
    <cellStyle name="Hiperłącze 11" xfId="33491" hidden="1" xr:uid="{00000000-0005-0000-0000-0000D82E0000}"/>
    <cellStyle name="Hiperłącze 11" xfId="35725" hidden="1" xr:uid="{00000000-0005-0000-0000-0000DC2F0000}"/>
    <cellStyle name="Hiperłącze 11" xfId="25784" hidden="1" xr:uid="{00000000-0005-0000-0000-0000F72B0000}"/>
    <cellStyle name="Hiperłącze 11" xfId="13248" hidden="1" xr:uid="{00000000-0005-0000-0000-0000A1250000}"/>
    <cellStyle name="Hiperłącze 11" xfId="12259" hidden="1" xr:uid="{00000000-0005-0000-0000-000014250000}"/>
    <cellStyle name="Hiperłącze 11" xfId="39851" hidden="1" xr:uid="{00000000-0005-0000-0000-0000AE310000}"/>
    <cellStyle name="Hiperłącze 11" xfId="29171" hidden="1" xr:uid="{00000000-0005-0000-0000-0000122D0000}"/>
    <cellStyle name="Hiperłącze 11" xfId="28348" hidden="1" xr:uid="{00000000-0005-0000-0000-0000E72C0000}"/>
    <cellStyle name="Hiperłącze 11" xfId="26698" hidden="1" xr:uid="{00000000-0005-0000-0000-0000C22B0000}"/>
    <cellStyle name="Hiperłącze 11" xfId="32827" hidden="1" xr:uid="{00000000-0005-0000-0000-0000B32E0000}"/>
    <cellStyle name="Hiperłącze 11" xfId="17008" hidden="1" xr:uid="{00000000-0005-0000-0000-00003D270000}"/>
    <cellStyle name="Hiperłącze 11" xfId="32783" hidden="1" xr:uid="{00000000-0005-0000-0000-0000B52E0000}"/>
    <cellStyle name="Hiperłącze 11" xfId="44454" hidden="1" xr:uid="{00000000-0005-0000-0000-0000C1330000}"/>
    <cellStyle name="Hiperłącze 11" xfId="23691" hidden="1" xr:uid="{00000000-0005-0000-0000-00008C2A0000}"/>
    <cellStyle name="Hiperłącze 11" xfId="20783" hidden="1" xr:uid="{00000000-0005-0000-0000-00007C2A0000}"/>
    <cellStyle name="Hiperłącze 11" xfId="19964" hidden="1" xr:uid="{00000000-0005-0000-0000-0000B2280000}"/>
    <cellStyle name="Hiperłącze 11" xfId="46002" hidden="1" xr:uid="{00000000-0005-0000-0000-00007B340000}"/>
    <cellStyle name="Hiperłącze 11" xfId="19684" hidden="1" xr:uid="{00000000-0005-0000-0000-000090280000}"/>
    <cellStyle name="Hiperłącze 11" xfId="21703" hidden="1" xr:uid="{00000000-0005-0000-0000-000060290000}"/>
    <cellStyle name="Hiperłącze 11" xfId="37795" hidden="1" xr:uid="{00000000-0005-0000-0000-0000D7300000}"/>
    <cellStyle name="Hiperłącze 11" xfId="38642" hidden="1" xr:uid="{00000000-0005-0000-0000-0000C3310000}"/>
    <cellStyle name="Hiperłącze 11" xfId="23211" hidden="1" xr:uid="{00000000-0005-0000-0000-0000192A0000}"/>
    <cellStyle name="Hiperłącze 11" xfId="34150" hidden="1" xr:uid="{00000000-0005-0000-0000-0000A0300000}"/>
    <cellStyle name="Hiperłącze 11" xfId="13600" hidden="1" xr:uid="{00000000-0005-0000-0000-0000D8250000}"/>
    <cellStyle name="Hiperłącze 11" xfId="46215" hidden="1" xr:uid="{00000000-0005-0000-0000-0000D4340000}"/>
    <cellStyle name="Hiperłącze 11" xfId="45638" hidden="1" xr:uid="{00000000-0005-0000-0000-000096340000}"/>
    <cellStyle name="Hiperłącze 11" xfId="21672" hidden="1" xr:uid="{00000000-0005-0000-0000-00005F290000}"/>
    <cellStyle name="Hiperłącze 11" xfId="15073" hidden="1" xr:uid="{00000000-0005-0000-0000-00007B260000}"/>
    <cellStyle name="Hiperłącze 11" xfId="17899" hidden="1" xr:uid="{00000000-0005-0000-0000-0000B7270000}"/>
    <cellStyle name="Hiperłącze 11" xfId="28765" hidden="1" xr:uid="{00000000-0005-0000-0000-0000B92C0000}"/>
    <cellStyle name="Hiperłącze 11" xfId="22589" hidden="1" xr:uid="{00000000-0005-0000-0000-0000FA290000}"/>
    <cellStyle name="Hiperłącze 11" xfId="15785" hidden="1" xr:uid="{00000000-0005-0000-0000-0000F5260000}"/>
    <cellStyle name="Hiperłącze 11" xfId="46817" hidden="1" xr:uid="{00000000-0005-0000-0000-0000EF340000}"/>
    <cellStyle name="Hiperłącze 11" xfId="23542" hidden="1" xr:uid="{00000000-0005-0000-0000-0000692A0000}"/>
    <cellStyle name="Hiperłącze 11" xfId="23799" hidden="1" xr:uid="{00000000-0005-0000-0000-0000982A0000}"/>
    <cellStyle name="Hiperłącze 11" xfId="25246" hidden="1" xr:uid="{00000000-0005-0000-0000-0000912B0000}"/>
    <cellStyle name="Hiperłącze 11" xfId="46306" hidden="1" xr:uid="{00000000-0005-0000-0000-0000DC340000}"/>
    <cellStyle name="Hiperłącze 11" xfId="24242" hidden="1" xr:uid="{00000000-0005-0000-0000-0000A92A0000}"/>
    <cellStyle name="Hiperłącze 11" xfId="35060" hidden="1" xr:uid="{00000000-0005-0000-0000-0000732F0000}"/>
    <cellStyle name="Hiperłącze 11" xfId="10353" hidden="1" xr:uid="{00000000-0005-0000-0000-0000D0240000}"/>
    <cellStyle name="Hiperłącze 11" xfId="34404" hidden="1" xr:uid="{00000000-0005-0000-0000-0000A5300000}"/>
    <cellStyle name="Hiperłącze 11" xfId="29367" hidden="1" xr:uid="{00000000-0005-0000-0000-0000262D0000}"/>
    <cellStyle name="Hiperłącze 11" xfId="33248" hidden="1" xr:uid="{00000000-0005-0000-0000-0000BF2E0000}"/>
    <cellStyle name="Hiperłącze 11" xfId="18410" hidden="1" xr:uid="{00000000-0005-0000-0000-00003C280000}"/>
    <cellStyle name="Hiperłącze 11" xfId="37941" hidden="1" xr:uid="{00000000-0005-0000-0000-0000E5300000}"/>
    <cellStyle name="Hiperłącze 11" xfId="11849" hidden="1" xr:uid="{00000000-0005-0000-0000-0000C2250000}"/>
    <cellStyle name="Hiperłącze 11" xfId="13410" hidden="1" xr:uid="{00000000-0005-0000-0000-0000B0250000}"/>
    <cellStyle name="Hiperłącze 11" xfId="27893" hidden="1" xr:uid="{00000000-0005-0000-0000-00003E2C0000}"/>
    <cellStyle name="Hiperłącze 11" xfId="10416" hidden="1" xr:uid="{00000000-0005-0000-0000-0000DD240000}"/>
    <cellStyle name="Hiperłącze 11" xfId="29840" hidden="1" xr:uid="{00000000-0005-0000-0000-00009E2E0000}"/>
    <cellStyle name="Hiperłącze 11" xfId="38182" hidden="1" xr:uid="{00000000-0005-0000-0000-000028310000}"/>
    <cellStyle name="Hiperłącze 11" xfId="36764" hidden="1" xr:uid="{00000000-0005-0000-0000-000047300000}"/>
    <cellStyle name="Hiperłącze 11" xfId="30394" hidden="1" xr:uid="{00000000-0005-0000-0000-00005E2D0000}"/>
    <cellStyle name="Hiperłącze 11" xfId="14178" hidden="1" xr:uid="{00000000-0005-0000-0000-0000FD250000}"/>
    <cellStyle name="Hiperłącze 11" xfId="35744" hidden="1" xr:uid="{00000000-0005-0000-0000-0000E22F0000}"/>
    <cellStyle name="Hiperłącze 11" xfId="37848" hidden="1" xr:uid="{00000000-0005-0000-0000-0000E1300000}"/>
    <cellStyle name="Hiperłącze 11" xfId="36229" hidden="1" xr:uid="{00000000-0005-0000-0000-00002C300000}"/>
    <cellStyle name="Hiperłącze 11" xfId="44473" hidden="1" xr:uid="{00000000-0005-0000-0000-0000C5330000}"/>
    <cellStyle name="Hiperłącze 11" xfId="40942" hidden="1" xr:uid="{00000000-0005-0000-0000-0000A5320000}"/>
    <cellStyle name="Hiperłącze 11" xfId="23361" hidden="1" xr:uid="{00000000-0005-0000-0000-0000292A0000}"/>
    <cellStyle name="Hiperłącze 11" xfId="40874" hidden="1" xr:uid="{00000000-0005-0000-0000-00008F320000}"/>
    <cellStyle name="Hiperłącze 11" xfId="20145" hidden="1" xr:uid="{00000000-0005-0000-0000-0000F6280000}"/>
    <cellStyle name="Hiperłącze 11" xfId="35669" hidden="1" xr:uid="{00000000-0005-0000-0000-0000D92F0000}"/>
    <cellStyle name="Hiperłącze 11" xfId="37779" hidden="1" xr:uid="{00000000-0005-0000-0000-0000D0300000}"/>
    <cellStyle name="Hiperłącze 11" xfId="29439" hidden="1" xr:uid="{00000000-0005-0000-0000-00002C2D0000}"/>
    <cellStyle name="Hiperłącze 11" xfId="35427" hidden="1" xr:uid="{00000000-0005-0000-0000-0000A52F0000}"/>
    <cellStyle name="Hiperłącze 11" xfId="14073" hidden="1" xr:uid="{00000000-0005-0000-0000-000036260000}"/>
    <cellStyle name="Hiperłącze 11" xfId="24344" hidden="1" xr:uid="{00000000-0005-0000-0000-0000E82A0000}"/>
    <cellStyle name="Hiperłącze 11" xfId="42768" hidden="1" xr:uid="{00000000-0005-0000-0000-000045330000}"/>
    <cellStyle name="Hiperłącze 11" xfId="19307" hidden="1" xr:uid="{00000000-0005-0000-0000-0000BF280000}"/>
    <cellStyle name="Hiperłącze 11" xfId="23591" hidden="1" xr:uid="{00000000-0005-0000-0000-0000832A0000}"/>
    <cellStyle name="Hiperłącze 11" xfId="36383" hidden="1" xr:uid="{00000000-0005-0000-0000-000071300000}"/>
    <cellStyle name="Hiperłącze 11" xfId="22794" hidden="1" xr:uid="{00000000-0005-0000-0000-0000472A0000}"/>
    <cellStyle name="Hiperłącze 11" xfId="43230" hidden="1" xr:uid="{00000000-0005-0000-0000-00002C340000}"/>
    <cellStyle name="Hiperłącze 11" xfId="30930" hidden="1" xr:uid="{00000000-0005-0000-0000-0000972D0000}"/>
    <cellStyle name="Hiperłącze 11" xfId="45553" hidden="1" xr:uid="{00000000-0005-0000-0000-00009B340000}"/>
    <cellStyle name="Hiperłącze 11" xfId="26592" hidden="1" xr:uid="{00000000-0005-0000-0000-0000B62B0000}"/>
    <cellStyle name="Hiperłącze 11" xfId="31345" hidden="1" xr:uid="{00000000-0005-0000-0000-0000E12D0000}"/>
    <cellStyle name="Hiperłącze 11" xfId="39864" hidden="1" xr:uid="{00000000-0005-0000-0000-0000AD310000}"/>
    <cellStyle name="Hiperłącze 11" xfId="26171" hidden="1" xr:uid="{00000000-0005-0000-0000-00006D2B0000}"/>
    <cellStyle name="Hiperłącze 11" xfId="29049" hidden="1" xr:uid="{00000000-0005-0000-0000-0000D72C0000}"/>
    <cellStyle name="Hiperłącze 11" xfId="29152" hidden="1" xr:uid="{00000000-0005-0000-0000-00000C2D0000}"/>
    <cellStyle name="Hiperłącze 11" xfId="46841" hidden="1" xr:uid="{00000000-0005-0000-0000-0000F7340000}"/>
    <cellStyle name="Hiperłącze 11" xfId="25116" hidden="1" xr:uid="{00000000-0005-0000-0000-0000F82B0000}"/>
    <cellStyle name="Hiperłącze 11" xfId="18606" hidden="1" xr:uid="{00000000-0005-0000-0000-000001280000}"/>
    <cellStyle name="Hiperłącze 11" xfId="23546" hidden="1" xr:uid="{00000000-0005-0000-0000-0000672A0000}"/>
    <cellStyle name="Hiperłącze 11" xfId="24577" hidden="1" xr:uid="{00000000-0005-0000-0000-0000F72A0000}"/>
    <cellStyle name="Hiperłącze 11" xfId="29675" hidden="1" xr:uid="{00000000-0005-0000-0000-0000112E0000}"/>
    <cellStyle name="Hiperłącze 11" xfId="39258" hidden="1" xr:uid="{00000000-0005-0000-0000-000069310000}"/>
    <cellStyle name="Hiperłącze 11" xfId="18512" hidden="1" xr:uid="{00000000-0005-0000-0000-000032280000}"/>
    <cellStyle name="Hiperłącze 11" xfId="11732" hidden="1" xr:uid="{00000000-0005-0000-0000-00005C260000}"/>
    <cellStyle name="Hiperłącze 11" xfId="46405" hidden="1" xr:uid="{00000000-0005-0000-0000-0000E4340000}"/>
    <cellStyle name="Hiperłącze 11" xfId="46898" hidden="1" xr:uid="{00000000-0005-0000-0000-0000FF340000}"/>
    <cellStyle name="Hiperłącze 11" xfId="37047" hidden="1" xr:uid="{00000000-0005-0000-0000-00006A300000}"/>
    <cellStyle name="Hiperłącze 11" xfId="23039" hidden="1" xr:uid="{00000000-0005-0000-0000-00003E2A0000}"/>
    <cellStyle name="Hiperłącze 11" xfId="44355" hidden="1" xr:uid="{00000000-0005-0000-0000-0000B6330000}"/>
    <cellStyle name="Hiperłącze 11" xfId="40824" hidden="1" xr:uid="{00000000-0005-0000-0000-000047320000}"/>
    <cellStyle name="Hiperłącze 11" xfId="20678" hidden="1" xr:uid="{00000000-0005-0000-0000-000088290000}"/>
    <cellStyle name="Hiperłącze 11" xfId="22407" hidden="1" xr:uid="{00000000-0005-0000-0000-0000CB290000}"/>
    <cellStyle name="Hiperłącze 11" xfId="44336" hidden="1" xr:uid="{00000000-0005-0000-0000-0000B4330000}"/>
    <cellStyle name="Hiperłącze 11" xfId="36120" hidden="1" xr:uid="{00000000-0005-0000-0000-000008300000}"/>
    <cellStyle name="Hiperłącze 11" xfId="27002" hidden="1" xr:uid="{00000000-0005-0000-0000-0000E22B0000}"/>
    <cellStyle name="Hiperłącze 11" xfId="36297" hidden="1" xr:uid="{00000000-0005-0000-0000-000039300000}"/>
    <cellStyle name="Hiperłącze 11" xfId="40891" hidden="1" xr:uid="{00000000-0005-0000-0000-000084320000}"/>
    <cellStyle name="Hiperłącze 11" xfId="18826" hidden="1" xr:uid="{00000000-0005-0000-0000-00001A280000}"/>
    <cellStyle name="Hiperłącze 11" xfId="31624" hidden="1" xr:uid="{00000000-0005-0000-0000-0000152E0000}"/>
    <cellStyle name="Hiperłącze 11" xfId="41922" hidden="1" xr:uid="{00000000-0005-0000-0000-000014330000}"/>
    <cellStyle name="Hiperłącze 11" xfId="24115" hidden="1" xr:uid="{00000000-0005-0000-0000-0000E92A0000}"/>
    <cellStyle name="Hiperłącze 11" xfId="34198" hidden="1" xr:uid="{00000000-0005-0000-0000-000021300000}"/>
    <cellStyle name="Hiperłącze 11" xfId="46448" hidden="1" xr:uid="{00000000-0005-0000-0000-00001F350000}"/>
    <cellStyle name="Hiperłącze 11" xfId="31453" hidden="1" xr:uid="{00000000-0005-0000-0000-0000EB2D0000}"/>
    <cellStyle name="Hiperłącze 11" xfId="26564" hidden="1" xr:uid="{00000000-0005-0000-0000-0000AF2B0000}"/>
    <cellStyle name="Hiperłącze 11" xfId="30125" hidden="1" xr:uid="{00000000-0005-0000-0000-0000422D0000}"/>
    <cellStyle name="Hiperłącze 11" xfId="23387" hidden="1" xr:uid="{00000000-0005-0000-0000-00002B2A0000}"/>
    <cellStyle name="Hiperłącze 11" xfId="46460" hidden="1" xr:uid="{00000000-0005-0000-0000-000021350000}"/>
    <cellStyle name="Hiperłącze 11" xfId="27946" hidden="1" xr:uid="{00000000-0005-0000-0000-00003C2C0000}"/>
    <cellStyle name="Hiperłącze 11" xfId="35921" hidden="1" xr:uid="{00000000-0005-0000-0000-0000F42F0000}"/>
    <cellStyle name="Hiperłącze 11" xfId="15722" hidden="1" xr:uid="{00000000-0005-0000-0000-0000F1260000}"/>
    <cellStyle name="Hiperłącze 11" xfId="10475" hidden="1" xr:uid="{00000000-0005-0000-0000-0000DC240000}"/>
    <cellStyle name="Hiperłącze 11" xfId="46874" hidden="1" xr:uid="{00000000-0005-0000-0000-0000FD340000}"/>
    <cellStyle name="Hiperłącze 11" xfId="16170" hidden="1" xr:uid="{00000000-0005-0000-0000-00006F270000}"/>
    <cellStyle name="Hiperłącze 11" xfId="20413" hidden="1" xr:uid="{00000000-0005-0000-0000-00000F290000}"/>
    <cellStyle name="Hiperłącze 11" xfId="27790" hidden="1" xr:uid="{00000000-0005-0000-0000-00002B2C0000}"/>
    <cellStyle name="Hiperłącze 11" xfId="15630" hidden="1" xr:uid="{00000000-0005-0000-0000-0000E3260000}"/>
    <cellStyle name="Hiperłącze 11" xfId="23932" hidden="1" xr:uid="{00000000-0005-0000-0000-0000E72A0000}"/>
    <cellStyle name="Hiperłącze 11" xfId="16893" hidden="1" xr:uid="{00000000-0005-0000-0000-000030270000}"/>
    <cellStyle name="Hiperłącze 11" xfId="16632" hidden="1" xr:uid="{00000000-0005-0000-0000-000018270000}"/>
    <cellStyle name="Hiperłącze 11" xfId="29825" hidden="1" xr:uid="{00000000-0005-0000-0000-0000A02E0000}"/>
    <cellStyle name="Hiperłącze 11" xfId="19420" hidden="1" xr:uid="{00000000-0005-0000-0000-0000DB280000}"/>
    <cellStyle name="Hiperłącze 11" xfId="43431" hidden="1" xr:uid="{00000000-0005-0000-0000-0000C7340000}"/>
    <cellStyle name="Hiperłącze 11" xfId="13681" hidden="1" xr:uid="{00000000-0005-0000-0000-0000E7250000}"/>
    <cellStyle name="Hiperłącze 11" xfId="40495" hidden="1" xr:uid="{00000000-0005-0000-0000-00000D320000}"/>
    <cellStyle name="Hiperłącze 11" xfId="36693" hidden="1" xr:uid="{00000000-0005-0000-0000-000042300000}"/>
    <cellStyle name="Hiperłącze 11" xfId="45835" hidden="1" xr:uid="{00000000-0005-0000-0000-00006E340000}"/>
    <cellStyle name="Hiperłącze 11" xfId="23946" hidden="1" xr:uid="{00000000-0005-0000-0000-0000EB2A0000}"/>
    <cellStyle name="Hiperłącze 11" xfId="46415" hidden="1" xr:uid="{00000000-0005-0000-0000-000030350000}"/>
    <cellStyle name="Hiperłącze 11" xfId="41479" hidden="1" xr:uid="{00000000-0005-0000-0000-00006B320000}"/>
    <cellStyle name="Hiperłącze 11" xfId="45998" hidden="1" xr:uid="{00000000-0005-0000-0000-00007D340000}"/>
    <cellStyle name="Hiperłącze 11" xfId="21095" hidden="1" xr:uid="{00000000-0005-0000-0000-000026290000}"/>
    <cellStyle name="Hiperłącze 11" xfId="22915" hidden="1" xr:uid="{00000000-0005-0000-0000-00005B2A0000}"/>
    <cellStyle name="Hiperłącze 11" xfId="34970" hidden="1" xr:uid="{00000000-0005-0000-0000-00006C2F0000}"/>
    <cellStyle name="Hiperłącze 11" xfId="38886" hidden="1" xr:uid="{00000000-0005-0000-0000-0000BE320000}"/>
    <cellStyle name="Hiperłącze 11" xfId="38991" hidden="1" xr:uid="{00000000-0005-0000-0000-00001E320000}"/>
    <cellStyle name="Hiperłącze 11" xfId="39940" hidden="1" xr:uid="{00000000-0005-0000-0000-0000B2310000}"/>
    <cellStyle name="Hiperłącze 11" xfId="17358" hidden="1" xr:uid="{00000000-0005-0000-0000-000067270000}"/>
    <cellStyle name="Hiperłącze 11" xfId="39402" hidden="1" xr:uid="{00000000-0005-0000-0000-000074310000}"/>
    <cellStyle name="Hiperłącze 11" xfId="16374" hidden="1" xr:uid="{00000000-0005-0000-0000-0000D2270000}"/>
    <cellStyle name="Hiperłącze 11" xfId="39371" hidden="1" xr:uid="{00000000-0005-0000-0000-0000CE310000}"/>
    <cellStyle name="Hiperłącze 11" xfId="16283" hidden="1" xr:uid="{00000000-0005-0000-0000-000068280000}"/>
    <cellStyle name="Hiperłącze 11" xfId="17665" hidden="1" xr:uid="{00000000-0005-0000-0000-0000A6270000}"/>
    <cellStyle name="Hiperłącze 11" xfId="43338" hidden="1" xr:uid="{00000000-0005-0000-0000-0000D1330000}"/>
    <cellStyle name="Hiperłącze 11" xfId="45843" hidden="1" xr:uid="{00000000-0005-0000-0000-00006D340000}"/>
    <cellStyle name="Hiperłącze 11" xfId="11986" hidden="1" xr:uid="{00000000-0005-0000-0000-0000D0250000}"/>
    <cellStyle name="Hiperłącze 11" xfId="42645" hidden="1" xr:uid="{00000000-0005-0000-0000-000004330000}"/>
    <cellStyle name="Hiperłącze 11" xfId="26407" hidden="1" xr:uid="{00000000-0005-0000-0000-0000872B0000}"/>
    <cellStyle name="Hiperłącze 11" xfId="21134" hidden="1" xr:uid="{00000000-0005-0000-0000-000020290000}"/>
    <cellStyle name="Hiperłącze 11" xfId="12899" hidden="1" xr:uid="{00000000-0005-0000-0000-000075250000}"/>
    <cellStyle name="Hiperłącze 11" xfId="42170" hidden="1" xr:uid="{00000000-0005-0000-0000-00000D330000}"/>
    <cellStyle name="Hiperłącze 11" xfId="46978" hidden="1" xr:uid="{00000000-0005-0000-0000-000004350000}"/>
    <cellStyle name="Hiperłącze 11" xfId="18261" hidden="1" xr:uid="{00000000-0005-0000-0000-000042280000}"/>
    <cellStyle name="Hiperłącze 11" xfId="14225" hidden="1" xr:uid="{00000000-0005-0000-0000-0000FC250000}"/>
    <cellStyle name="Hiperłącze 11" xfId="24171" hidden="1" xr:uid="{00000000-0005-0000-0000-0000A62A0000}"/>
    <cellStyle name="Hiperłącze 11" xfId="30849" hidden="1" xr:uid="{00000000-0005-0000-0000-0000882D0000}"/>
    <cellStyle name="Hiperłącze 11" xfId="11587" hidden="1" xr:uid="{00000000-0005-0000-0000-00006C250000}"/>
    <cellStyle name="Hiperłącze 11" xfId="26099" hidden="1" xr:uid="{00000000-0005-0000-0000-0000632B0000}"/>
    <cellStyle name="Hiperłącze 11" xfId="24719" hidden="1" xr:uid="{00000000-0005-0000-0000-0000072B0000}"/>
    <cellStyle name="Hiperłącze 11" xfId="40444" hidden="1" xr:uid="{00000000-0005-0000-0000-000004320000}"/>
    <cellStyle name="Hiperłącze 11" xfId="24880" hidden="1" xr:uid="{00000000-0005-0000-0000-00001B2B0000}"/>
    <cellStyle name="Hiperłącze 11" xfId="29368" hidden="1" xr:uid="{00000000-0005-0000-0000-00002A2D0000}"/>
    <cellStyle name="Hiperłącze 11" xfId="33773" hidden="1" xr:uid="{00000000-0005-0000-0000-0000282F0000}"/>
    <cellStyle name="Hiperłącze 11" xfId="47069" hidden="1" xr:uid="{00000000-0005-0000-0000-00000C350000}"/>
    <cellStyle name="Hiperłącze 11" xfId="10406" hidden="1" xr:uid="{00000000-0005-0000-0000-0000DE240000}"/>
    <cellStyle name="Hiperłącze 11" xfId="22434" hidden="1" xr:uid="{00000000-0005-0000-0000-0000C8290000}"/>
    <cellStyle name="Hiperłącze 11" xfId="44132" hidden="1" xr:uid="{00000000-0005-0000-0000-00009B330000}"/>
    <cellStyle name="Hiperłącze 11" xfId="36129" hidden="1" xr:uid="{00000000-0005-0000-0000-000023300000}"/>
    <cellStyle name="Hiperłącze 11" xfId="42654" hidden="1" xr:uid="{00000000-0005-0000-0000-000008330000}"/>
    <cellStyle name="Hiperłącze 11" xfId="18661" hidden="1" xr:uid="{00000000-0005-0000-0000-000004280000}"/>
    <cellStyle name="Hiperłącze 11" xfId="42636" hidden="1" xr:uid="{00000000-0005-0000-0000-000003330000}"/>
    <cellStyle name="Hiperłącze 11" xfId="16749" hidden="1" xr:uid="{00000000-0005-0000-0000-00006B270000}"/>
    <cellStyle name="Hiperłącze 11" xfId="31670" hidden="1" xr:uid="{00000000-0005-0000-0000-00001B2E0000}"/>
    <cellStyle name="Hiperłącze 11" xfId="34446" hidden="1" xr:uid="{00000000-0005-0000-0000-00009A300000}"/>
    <cellStyle name="Hiperłącze 11" xfId="38173" hidden="1" xr:uid="{00000000-0005-0000-0000-000024310000}"/>
    <cellStyle name="Hiperłącze 11" xfId="28839" hidden="1" xr:uid="{00000000-0005-0000-0000-0000022D0000}"/>
    <cellStyle name="Hiperłącze 11" xfId="31840" hidden="1" xr:uid="{00000000-0005-0000-0000-0000672E0000}"/>
    <cellStyle name="Hiperłącze 11" xfId="39511" hidden="1" xr:uid="{00000000-0005-0000-0000-000080310000}"/>
    <cellStyle name="Hiperłącze 11" xfId="17677" hidden="1" xr:uid="{00000000-0005-0000-0000-0000A5270000}"/>
    <cellStyle name="Hiperłącze 11" xfId="41587" hidden="1" xr:uid="{00000000-0005-0000-0000-000077320000}"/>
    <cellStyle name="Hiperłącze 11" xfId="18025" hidden="1" xr:uid="{00000000-0005-0000-0000-0000C8270000}"/>
    <cellStyle name="Hiperłącze 11" xfId="14186" hidden="1" xr:uid="{00000000-0005-0000-0000-000002260000}"/>
    <cellStyle name="Hiperłącze 11" xfId="26515" hidden="1" xr:uid="{00000000-0005-0000-0000-0000AD2B0000}"/>
    <cellStyle name="Hiperłącze 11" xfId="36548" hidden="1" xr:uid="{00000000-0005-0000-0000-000079300000}"/>
    <cellStyle name="Hiperłącze 11" xfId="36003" hidden="1" xr:uid="{00000000-0005-0000-0000-0000F82F0000}"/>
    <cellStyle name="Hiperłącze 11" xfId="21920" hidden="1" xr:uid="{00000000-0005-0000-0000-000078290000}"/>
    <cellStyle name="Hiperłącze 11" xfId="27101" hidden="1" xr:uid="{00000000-0005-0000-0000-0000052C0000}"/>
    <cellStyle name="Hiperłącze 11" xfId="11609" hidden="1" xr:uid="{00000000-0005-0000-0000-00006D250000}"/>
    <cellStyle name="Hiperłącze 11" xfId="16999" hidden="1" xr:uid="{00000000-0005-0000-0000-00003C270000}"/>
    <cellStyle name="Hiperłącze 11" xfId="13799" hidden="1" xr:uid="{00000000-0005-0000-0000-000045260000}"/>
    <cellStyle name="Hiperłącze 11" xfId="33880" hidden="1" xr:uid="{00000000-0005-0000-0000-0000352F0000}"/>
    <cellStyle name="Hiperłącze 11" xfId="18694" hidden="1" xr:uid="{00000000-0005-0000-0000-00000E280000}"/>
    <cellStyle name="Hiperłącze 11" xfId="20051" hidden="1" xr:uid="{00000000-0005-0000-0000-0000E7280000}"/>
    <cellStyle name="Hiperłącze 11" xfId="11672" hidden="1" xr:uid="{00000000-0005-0000-0000-000061250000}"/>
    <cellStyle name="Hiperłącze 11" xfId="25100" hidden="1" xr:uid="{00000000-0005-0000-0000-0000842C0000}"/>
    <cellStyle name="Hiperłącze 11" xfId="11867" hidden="1" xr:uid="{00000000-0005-0000-0000-0000C5250000}"/>
    <cellStyle name="Hiperłącze 11" xfId="19579" hidden="1" xr:uid="{00000000-0005-0000-0000-0000D5280000}"/>
    <cellStyle name="Hiperłącze 11" xfId="11269" hidden="1" xr:uid="{00000000-0005-0000-0000-0000E6240000}"/>
    <cellStyle name="Hiperłącze 11" xfId="32398" hidden="1" xr:uid="{00000000-0005-0000-0000-00004A2E0000}"/>
    <cellStyle name="Hiperłącze 11" xfId="38673" hidden="1" xr:uid="{00000000-0005-0000-0000-0000B0320000}"/>
    <cellStyle name="Hiperłącze 11" xfId="13763" hidden="1" xr:uid="{00000000-0005-0000-0000-000021260000}"/>
    <cellStyle name="Hiperłącze 11" xfId="43492" hidden="1" xr:uid="{00000000-0005-0000-0000-0000BA340000}"/>
    <cellStyle name="Hiperłącze 11" xfId="13114" hidden="1" xr:uid="{00000000-0005-0000-0000-00008D250000}"/>
    <cellStyle name="Hiperłącze 11" xfId="18324" hidden="1" xr:uid="{00000000-0005-0000-0000-000055280000}"/>
    <cellStyle name="Hiperłącze 11" xfId="17761" hidden="1" xr:uid="{00000000-0005-0000-0000-0000B2270000}"/>
    <cellStyle name="Hiperłącze 11" xfId="46921" hidden="1" xr:uid="{00000000-0005-0000-0000-0000FC340000}"/>
    <cellStyle name="Hiperłącze 11" xfId="37160" hidden="1" xr:uid="{00000000-0005-0000-0000-0000B3300000}"/>
    <cellStyle name="Hiperłącze 11" xfId="12556" hidden="1" xr:uid="{00000000-0005-0000-0000-000034250000}"/>
    <cellStyle name="Hiperłącze 11" xfId="37151" hidden="1" xr:uid="{00000000-0005-0000-0000-000098300000}"/>
    <cellStyle name="Hiperłącze 11" xfId="19484" hidden="1" xr:uid="{00000000-0005-0000-0000-0000C9280000}"/>
    <cellStyle name="Hiperłącze 11" xfId="37387" hidden="1" xr:uid="{00000000-0005-0000-0000-000012310000}"/>
    <cellStyle name="Hiperłącze 11" xfId="19804" hidden="1" xr:uid="{00000000-0005-0000-0000-0000DC280000}"/>
    <cellStyle name="Hiperłącze 11" xfId="13699" hidden="1" xr:uid="{00000000-0005-0000-0000-0000E3250000}"/>
    <cellStyle name="Hiperłącze 11" xfId="28774" hidden="1" xr:uid="{00000000-0005-0000-0000-0000BE2C0000}"/>
    <cellStyle name="Hiperłącze 11" xfId="20198" hidden="1" xr:uid="{00000000-0005-0000-0000-0000F4280000}"/>
    <cellStyle name="Hiperłącze 11" xfId="40970" hidden="1" xr:uid="{00000000-0005-0000-0000-00009F320000}"/>
    <cellStyle name="Hiperłącze 11" xfId="22452" hidden="1" xr:uid="{00000000-0005-0000-0000-0000CF290000}"/>
    <cellStyle name="Hiperłącze 11" xfId="45530" hidden="1" xr:uid="{00000000-0005-0000-0000-0000AB340000}"/>
    <cellStyle name="Hiperłącze 11" xfId="45802" hidden="1" xr:uid="{00000000-0005-0000-0000-000064340000}"/>
    <cellStyle name="Hiperłącze 11" xfId="23203" hidden="1" xr:uid="{00000000-0005-0000-0000-0000182A0000}"/>
    <cellStyle name="Hiperłącze 11" xfId="45715" hidden="1" xr:uid="{00000000-0005-0000-0000-00005C340000}"/>
    <cellStyle name="Hiperłącze 11" xfId="24234" hidden="1" xr:uid="{00000000-0005-0000-0000-0000A82A0000}"/>
    <cellStyle name="Hiperłącze 11" xfId="44665" hidden="1" xr:uid="{00000000-0005-0000-0000-0000F0330000}"/>
    <cellStyle name="Hiperłącze 11" xfId="30618" hidden="1" xr:uid="{00000000-0005-0000-0000-0000752D0000}"/>
    <cellStyle name="Hiperłącze 11" xfId="19733" hidden="1" xr:uid="{00000000-0005-0000-0000-00009D280000}"/>
    <cellStyle name="Hiperłącze 11" xfId="33741" hidden="1" xr:uid="{00000000-0005-0000-0000-00001F2F0000}"/>
    <cellStyle name="Hiperłącze 11" xfId="33482" hidden="1" xr:uid="{00000000-0005-0000-0000-0000D72E0000}"/>
    <cellStyle name="Hiperłącze 11" xfId="36772" hidden="1" xr:uid="{00000000-0005-0000-0000-000048300000}"/>
    <cellStyle name="Hiperłącze 11" xfId="34727" hidden="1" xr:uid="{00000000-0005-0000-0000-0000582F0000}"/>
    <cellStyle name="Hiperłącze 11" xfId="40957" hidden="1" xr:uid="{00000000-0005-0000-0000-0000A1320000}"/>
    <cellStyle name="Hiperłącze 11" xfId="32058" hidden="1" xr:uid="{00000000-0005-0000-0000-0000652E0000}"/>
    <cellStyle name="Hiperłącze 11" xfId="30407" hidden="1" xr:uid="{00000000-0005-0000-0000-00005D2D0000}"/>
    <cellStyle name="Hiperłącze 11" xfId="43980" hidden="1" xr:uid="{00000000-0005-0000-0000-00008B330000}"/>
    <cellStyle name="Hiperłącze 11" xfId="20358" hidden="1" xr:uid="{00000000-0005-0000-0000-00000E290000}"/>
    <cellStyle name="Hiperłącze 11" xfId="19741" hidden="1" xr:uid="{00000000-0005-0000-0000-0000A2280000}"/>
    <cellStyle name="Hiperłącze 11" xfId="18558" hidden="1" xr:uid="{00000000-0005-0000-0000-000049280000}"/>
    <cellStyle name="Hiperłącze 11" xfId="34648" hidden="1" xr:uid="{00000000-0005-0000-0000-0000522F0000}"/>
    <cellStyle name="Hiperłącze 11" xfId="36337" hidden="1" xr:uid="{00000000-0005-0000-0000-000038300000}"/>
    <cellStyle name="Hiperłącze 11" xfId="28741" hidden="1" xr:uid="{00000000-0005-0000-0000-0000B42C0000}"/>
    <cellStyle name="Hiperłącze 11" xfId="27438" hidden="1" xr:uid="{00000000-0005-0000-0000-00006B2C0000}"/>
    <cellStyle name="Hiperłącze 11" xfId="31317" hidden="1" xr:uid="{00000000-0005-0000-0000-0000DE2D0000}"/>
    <cellStyle name="Hiperłącze 11" xfId="23609" hidden="1" xr:uid="{00000000-0005-0000-0000-0000852A0000}"/>
    <cellStyle name="Hiperłącze 11" xfId="43757" hidden="1" xr:uid="{00000000-0005-0000-0000-000074330000}"/>
    <cellStyle name="Hiperłącze 11" xfId="25657" hidden="1" xr:uid="{00000000-0005-0000-0000-0000302B0000}"/>
    <cellStyle name="Hiperłącze 11" xfId="43583" hidden="1" xr:uid="{00000000-0005-0000-0000-00003B340000}"/>
    <cellStyle name="Hiperłącze 11" xfId="26235" hidden="1" xr:uid="{00000000-0005-0000-0000-0000732B0000}"/>
    <cellStyle name="Hiperłącze 11" xfId="41665" hidden="1" xr:uid="{00000000-0005-0000-0000-0000A4320000}"/>
    <cellStyle name="Hiperłącze 11" xfId="20235" hidden="1" xr:uid="{00000000-0005-0000-0000-0000FE280000}"/>
    <cellStyle name="Hiperłącze 11" xfId="16553" hidden="1" xr:uid="{00000000-0005-0000-0000-000012270000}"/>
    <cellStyle name="Hiperłącze 11" xfId="40371" hidden="1" xr:uid="{00000000-0005-0000-0000-0000FD310000}"/>
    <cellStyle name="Hiperłącze 11" xfId="41819" hidden="1" xr:uid="{00000000-0005-0000-0000-0000D2320000}"/>
    <cellStyle name="Hiperłącze 11" xfId="33360" hidden="1" xr:uid="{00000000-0005-0000-0000-0000D02E0000}"/>
    <cellStyle name="Hiperłącze 11" xfId="31006" hidden="1" xr:uid="{00000000-0005-0000-0000-0000B62D0000}"/>
    <cellStyle name="Hiperłącze 11" xfId="34119" hidden="1" xr:uid="{00000000-0005-0000-0000-0000B32F0000}"/>
    <cellStyle name="Hiperłącze 11" xfId="20350" hidden="1" xr:uid="{00000000-0005-0000-0000-000009290000}"/>
    <cellStyle name="Hiperłącze 11" xfId="23858" hidden="1" xr:uid="{00000000-0005-0000-0000-0000E32A0000}"/>
    <cellStyle name="Hiperłącze 11" xfId="21456" hidden="1" xr:uid="{00000000-0005-0000-0000-00004A290000}"/>
    <cellStyle name="Hiperłącze 11" xfId="42093" hidden="1" xr:uid="{00000000-0005-0000-0000-00001E330000}"/>
    <cellStyle name="Hiperłącze 11" xfId="12350" hidden="1" xr:uid="{00000000-0005-0000-0000-00001C250000}"/>
    <cellStyle name="Hiperłącze 11" xfId="24613" hidden="1" xr:uid="{00000000-0005-0000-0000-0000F82A0000}"/>
    <cellStyle name="Hiperłącze 11" xfId="35887" hidden="1" xr:uid="{00000000-0005-0000-0000-0000EB2F0000}"/>
    <cellStyle name="Hiperłącze 11" xfId="45914" hidden="1" xr:uid="{00000000-0005-0000-0000-0000AC340000}"/>
    <cellStyle name="Hiperłącze 11" xfId="40798" hidden="1" xr:uid="{00000000-0005-0000-0000-000045320000}"/>
    <cellStyle name="Hiperłącze 11" xfId="23673" hidden="1" xr:uid="{00000000-0005-0000-0000-0000872A0000}"/>
    <cellStyle name="Hiperłącze 11" xfId="38310" hidden="1" xr:uid="{00000000-0005-0000-0000-000038310000}"/>
    <cellStyle name="Hiperłącze 11" xfId="19753" hidden="1" xr:uid="{00000000-0005-0000-0000-0000A1280000}"/>
    <cellStyle name="Hiperłącze 11" xfId="33862" hidden="1" xr:uid="{00000000-0005-0000-0000-0000332F0000}"/>
    <cellStyle name="Hiperłącze 11" xfId="30818" hidden="1" xr:uid="{00000000-0005-0000-0000-00008D2D0000}"/>
    <cellStyle name="Hiperłącze 11" xfId="21428" hidden="1" xr:uid="{00000000-0005-0000-0000-000041290000}"/>
    <cellStyle name="Hiperłącze 11" xfId="16134" hidden="1" xr:uid="{00000000-0005-0000-0000-00007D270000}"/>
    <cellStyle name="Hiperłącze 11" xfId="30702" hidden="1" xr:uid="{00000000-0005-0000-0000-0000822D0000}"/>
    <cellStyle name="Hiperłącze 11" xfId="26966" hidden="1" xr:uid="{00000000-0005-0000-0000-0000DC2B0000}"/>
    <cellStyle name="Hiperłącze 11" xfId="14523" hidden="1" xr:uid="{00000000-0005-0000-0000-000044260000}"/>
    <cellStyle name="Hiperłącze 11" xfId="21932" hidden="1" xr:uid="{00000000-0005-0000-0000-000093290000}"/>
    <cellStyle name="Hiperłącze 11" xfId="31982" hidden="1" xr:uid="{00000000-0005-0000-0000-00006C2E0000}"/>
    <cellStyle name="Hiperłącze 11" xfId="30133" hidden="1" xr:uid="{00000000-0005-0000-0000-0000412D0000}"/>
    <cellStyle name="Hiperłącze 11" xfId="31833" hidden="1" xr:uid="{00000000-0005-0000-0000-0000722E0000}"/>
    <cellStyle name="Hiperłącze 11" xfId="42787" hidden="1" xr:uid="{00000000-0005-0000-0000-00003F330000}"/>
    <cellStyle name="Hiperłącze 11" xfId="14273" hidden="1" xr:uid="{00000000-0005-0000-0000-000003260000}"/>
    <cellStyle name="Hiperłącze 11" xfId="34034" hidden="1" xr:uid="{00000000-0005-0000-0000-0000472F0000}"/>
    <cellStyle name="Hiperłącze 11" xfId="34799" hidden="1" xr:uid="{00000000-0005-0000-0000-00005C2F0000}"/>
    <cellStyle name="Hiperłącze 11" xfId="25520" hidden="1" xr:uid="{00000000-0005-0000-0000-0000F12B0000}"/>
    <cellStyle name="Hiperłącze 11" xfId="41656" hidden="1" xr:uid="{00000000-0005-0000-0000-0000A3320000}"/>
    <cellStyle name="Hiperłącze 11" xfId="12359" hidden="1" xr:uid="{00000000-0005-0000-0000-00001F250000}"/>
    <cellStyle name="Hiperłącze 11" xfId="18861" hidden="1" xr:uid="{00000000-0005-0000-0000-00001B280000}"/>
    <cellStyle name="Hiperłącze 11" xfId="19165" hidden="1" xr:uid="{00000000-0005-0000-0000-00007C280000}"/>
    <cellStyle name="Hiperłącze 11" xfId="38050" hidden="1" xr:uid="{00000000-0005-0000-0000-0000F1300000}"/>
    <cellStyle name="Hiperłącze 11" xfId="38078" hidden="1" xr:uid="{00000000-0005-0000-0000-0000FA300000}"/>
    <cellStyle name="Hiperłącze 11" xfId="37091" hidden="1" xr:uid="{00000000-0005-0000-0000-000064300000}"/>
    <cellStyle name="Hiperłącze 11" xfId="46730" hidden="1" xr:uid="{00000000-0005-0000-0000-000039350000}"/>
    <cellStyle name="Hiperłącze 11" xfId="18486" hidden="1" xr:uid="{00000000-0005-0000-0000-000035280000}"/>
    <cellStyle name="Hiperłącze 11" xfId="34240" hidden="1" xr:uid="{00000000-0005-0000-0000-0000B92F0000}"/>
    <cellStyle name="Hiperłącze 11" xfId="32737" hidden="1" xr:uid="{00000000-0005-0000-0000-0000AC2E0000}"/>
    <cellStyle name="Hiperłącze 11" xfId="28323" hidden="1" xr:uid="{00000000-0005-0000-0000-0000F02C0000}"/>
    <cellStyle name="Hiperłącze 11" xfId="23737" hidden="1" xr:uid="{00000000-0005-0000-0000-0000952A0000}"/>
    <cellStyle name="Hiperłącze 11" xfId="17286" hidden="1" xr:uid="{00000000-0005-0000-0000-00005C270000}"/>
    <cellStyle name="Hiperłącze 11" xfId="20622" hidden="1" xr:uid="{00000000-0005-0000-0000-0000812A0000}"/>
    <cellStyle name="Hiperłącze 11" xfId="24354" hidden="1" xr:uid="{00000000-0005-0000-0000-0000B32A0000}"/>
    <cellStyle name="Hiperłącze 11" xfId="41203" hidden="1" xr:uid="{00000000-0005-0000-0000-00004D320000}"/>
    <cellStyle name="Hiperłącze 11" xfId="23709" hidden="1" xr:uid="{00000000-0005-0000-0000-0000902A0000}"/>
    <cellStyle name="Hiperłącze 11" xfId="24151" hidden="1" xr:uid="{00000000-0005-0000-0000-00009E2A0000}"/>
    <cellStyle name="Hiperłącze 11" xfId="26802" hidden="1" xr:uid="{00000000-0005-0000-0000-0000CD2B0000}"/>
    <cellStyle name="Hiperłącze 11" xfId="40410" hidden="1" xr:uid="{00000000-0005-0000-0000-0000FB310000}"/>
    <cellStyle name="Hiperłącze 11" xfId="19584" hidden="1" xr:uid="{00000000-0005-0000-0000-0000DA280000}"/>
    <cellStyle name="Hiperłącze 11" xfId="41910" hidden="1" xr:uid="{00000000-0005-0000-0000-000022330000}"/>
    <cellStyle name="Hiperłącze 11" xfId="41212" hidden="1" xr:uid="{00000000-0005-0000-0000-00004E320000}"/>
    <cellStyle name="Hiperłącze 11" xfId="18952" hidden="1" xr:uid="{00000000-0005-0000-0000-00002A280000}"/>
    <cellStyle name="Hiperłącze 11" xfId="41783" hidden="1" xr:uid="{00000000-0005-0000-0000-0000CC320000}"/>
    <cellStyle name="Hiperłącze 11" xfId="24752" hidden="1" xr:uid="{00000000-0005-0000-0000-00000D2B0000}"/>
    <cellStyle name="Hiperłącze 11" xfId="23267" hidden="1" xr:uid="{00000000-0005-0000-0000-00001B2A0000}"/>
    <cellStyle name="Hiperłącze 11" xfId="38338" hidden="1" xr:uid="{00000000-0005-0000-0000-00003D310000}"/>
    <cellStyle name="Hiperłącze 11" xfId="39976" hidden="1" xr:uid="{00000000-0005-0000-0000-0000B7310000}"/>
    <cellStyle name="Hiperłącze 11" xfId="41623" hidden="1" xr:uid="{00000000-0005-0000-0000-000078320000}"/>
    <cellStyle name="Hiperłącze 11" xfId="33749" hidden="1" xr:uid="{00000000-0005-0000-0000-0000202F0000}"/>
    <cellStyle name="Hiperłącze 11" xfId="28677" hidden="1" xr:uid="{00000000-0005-0000-0000-0000F62C0000}"/>
    <cellStyle name="Hiperłącze 11" xfId="42351" hidden="1" xr:uid="{00000000-0005-0000-0000-0000ED320000}"/>
    <cellStyle name="Hiperłącze 11" xfId="38654" hidden="1" xr:uid="{00000000-0005-0000-0000-0000BD310000}"/>
    <cellStyle name="Hiperłącze 11" xfId="32198" hidden="1" xr:uid="{00000000-0005-0000-0000-0000352E0000}"/>
    <cellStyle name="Hiperłącze 11" xfId="16338" hidden="1" xr:uid="{00000000-0005-0000-0000-00005C280000}"/>
    <cellStyle name="Hiperłącze 11" xfId="23909" hidden="1" xr:uid="{00000000-0005-0000-0000-0000EF2A0000}"/>
    <cellStyle name="Hiperłącze 11" xfId="28087" hidden="1" xr:uid="{00000000-0005-0000-0000-0000732C0000}"/>
    <cellStyle name="Hiperłącze 11" xfId="27292" hidden="1" xr:uid="{00000000-0005-0000-0000-0000602C0000}"/>
    <cellStyle name="Hiperłącze 11" xfId="32178" hidden="1" xr:uid="{00000000-0005-0000-0000-0000312E0000}"/>
    <cellStyle name="Hiperłącze 11" xfId="41424" hidden="1" xr:uid="{00000000-0005-0000-0000-000064320000}"/>
    <cellStyle name="Hiperłącze 11" xfId="13236" hidden="1" xr:uid="{00000000-0005-0000-0000-0000A2250000}"/>
    <cellStyle name="Hiperłącze 11" xfId="14678" hidden="1" xr:uid="{00000000-0005-0000-0000-000076260000}"/>
    <cellStyle name="Hiperłącze 11" xfId="13123" hidden="1" xr:uid="{00000000-0005-0000-0000-00008E250000}"/>
    <cellStyle name="Hiperłącze 11" xfId="35637" hidden="1" xr:uid="{00000000-0005-0000-0000-0000D22F0000}"/>
    <cellStyle name="Hiperłącze 11" xfId="21078" hidden="1" xr:uid="{00000000-0005-0000-0000-00007F2A0000}"/>
    <cellStyle name="Hiperłącze 11" xfId="31706" hidden="1" xr:uid="{00000000-0005-0000-0000-00001C2E0000}"/>
    <cellStyle name="Hiperłącze 11" xfId="30637" hidden="1" xr:uid="{00000000-0005-0000-0000-00006F2D0000}"/>
    <cellStyle name="Hiperłącze 11" xfId="17745" hidden="1" xr:uid="{00000000-0005-0000-0000-0000AE270000}"/>
    <cellStyle name="Hiperłącze 11" xfId="31635" hidden="1" xr:uid="{00000000-0005-0000-0000-00001A2E0000}"/>
    <cellStyle name="Hiperłącze 11" xfId="42024" hidden="1" xr:uid="{00000000-0005-0000-0000-000027330000}"/>
    <cellStyle name="Hiperłącze 11" xfId="21175" hidden="1" xr:uid="{00000000-0005-0000-0000-00002E290000}"/>
    <cellStyle name="Hiperłącze 11" xfId="38604" hidden="1" xr:uid="{00000000-0005-0000-0000-0000CB310000}"/>
    <cellStyle name="Hiperłącze 11" xfId="22938" hidden="1" xr:uid="{00000000-0005-0000-0000-00004B2A0000}"/>
    <cellStyle name="Hiperłącze 11" xfId="39361" hidden="1" xr:uid="{00000000-0005-0000-0000-0000C2320000}"/>
    <cellStyle name="Hiperłącze 11" xfId="41279" hidden="1" xr:uid="{00000000-0005-0000-0000-000054320000}"/>
    <cellStyle name="Hiperłącze 11" xfId="22131" hidden="1" xr:uid="{00000000-0005-0000-0000-0000A4290000}"/>
    <cellStyle name="Hiperłącze 11" xfId="27309" hidden="1" xr:uid="{00000000-0005-0000-0000-0000612C0000}"/>
    <cellStyle name="Hiperłącze 11" xfId="39740" hidden="1" xr:uid="{00000000-0005-0000-0000-00009D310000}"/>
    <cellStyle name="Hiperłącze 11" xfId="18566" hidden="1" xr:uid="{00000000-0005-0000-0000-0000FB270000}"/>
    <cellStyle name="Hiperłącze 11" xfId="14235" hidden="1" xr:uid="{00000000-0005-0000-0000-000042260000}"/>
    <cellStyle name="Hiperłącze 11" xfId="26434" hidden="1" xr:uid="{00000000-0005-0000-0000-0000842B0000}"/>
    <cellStyle name="Hiperłącze 11" xfId="38741" hidden="1" xr:uid="{00000000-0005-0000-0000-0000D1310000}"/>
    <cellStyle name="Hiperłącze 11" xfId="23863" hidden="1" xr:uid="{00000000-0005-0000-0000-0000E42A0000}"/>
    <cellStyle name="Hiperłącze 11" xfId="22782" hidden="1" xr:uid="{00000000-0005-0000-0000-00004F2A0000}"/>
    <cellStyle name="Hiperłącze 11" xfId="29258" hidden="1" xr:uid="{00000000-0005-0000-0000-0000192D0000}"/>
    <cellStyle name="Hiperłącze 11" xfId="17855" hidden="1" xr:uid="{00000000-0005-0000-0000-0000B9270000}"/>
    <cellStyle name="Hiperłącze 11" xfId="17065" hidden="1" xr:uid="{00000000-0005-0000-0000-00003F270000}"/>
    <cellStyle name="Hiperłącze 11" xfId="26714" hidden="1" xr:uid="{00000000-0005-0000-0000-0000C62B0000}"/>
    <cellStyle name="Hiperłącze 11" xfId="38239" hidden="1" xr:uid="{00000000-0005-0000-0000-000036310000}"/>
    <cellStyle name="Hiperłącze 11" xfId="36378" hidden="1" xr:uid="{00000000-0005-0000-0000-000073300000}"/>
    <cellStyle name="Hiperłącze 11" xfId="17385" hidden="1" xr:uid="{00000000-0005-0000-0000-000064270000}"/>
    <cellStyle name="Hiperłącze 11" xfId="13708" hidden="1" xr:uid="{00000000-0005-0000-0000-0000E4250000}"/>
    <cellStyle name="Hiperłącze 11" xfId="15332" hidden="1" xr:uid="{00000000-0005-0000-0000-000096260000}"/>
    <cellStyle name="Hiperłącze 11" xfId="24916" hidden="1" xr:uid="{00000000-0005-0000-0000-00001C2B0000}"/>
    <cellStyle name="Hiperłącze 11" xfId="41524" hidden="1" xr:uid="{00000000-0005-0000-0000-00006F320000}"/>
    <cellStyle name="Hiperłącze 11" xfId="18375" hidden="1" xr:uid="{00000000-0005-0000-0000-000047280000}"/>
    <cellStyle name="Hiperłącze 11" xfId="27210" hidden="1" xr:uid="{00000000-0005-0000-0000-0000112C0000}"/>
    <cellStyle name="Hiperłącze 11" xfId="25726" hidden="1" xr:uid="{00000000-0005-0000-0000-0000412B0000}"/>
    <cellStyle name="Hiperłącze 11" xfId="18653" hidden="1" xr:uid="{00000000-0005-0000-0000-000000280000}"/>
    <cellStyle name="Hiperłącze 11" xfId="20723" hidden="1" xr:uid="{00000000-0005-0000-0000-000081290000}"/>
    <cellStyle name="Hiperłącze 11" xfId="29330" hidden="1" xr:uid="{00000000-0005-0000-0000-0000202D0000}"/>
    <cellStyle name="Hiperłącze 11" xfId="14169" hidden="1" xr:uid="{00000000-0005-0000-0000-0000FA250000}"/>
    <cellStyle name="Hiperłącze 11" xfId="46146" hidden="1" xr:uid="{00000000-0005-0000-0000-000088340000}"/>
    <cellStyle name="Hiperłącze 11" xfId="28706" hidden="1" xr:uid="{00000000-0005-0000-0000-0000B52C0000}"/>
    <cellStyle name="Hiperłącze 11" xfId="34647" hidden="1" xr:uid="{00000000-0005-0000-0000-0000AF300000}"/>
    <cellStyle name="Hiperłącze 11" xfId="42739" hidden="1" xr:uid="{00000000-0005-0000-0000-00003E330000}"/>
    <cellStyle name="Hiperłącze 11" xfId="44495" hidden="1" xr:uid="{00000000-0005-0000-0000-0000C9330000}"/>
    <cellStyle name="Hiperłącze 11" xfId="36592" hidden="1" xr:uid="{00000000-0005-0000-0000-000076300000}"/>
    <cellStyle name="Hiperłącze 11" xfId="25697" hidden="1" xr:uid="{00000000-0005-0000-0000-00003A2B0000}"/>
    <cellStyle name="Hiperłącze 11" xfId="18897" hidden="1" xr:uid="{00000000-0005-0000-0000-00001C280000}"/>
    <cellStyle name="Hiperłącze 11" xfId="23651" hidden="1" xr:uid="{00000000-0005-0000-0000-00008D2A0000}"/>
    <cellStyle name="Hiperłącze 11" xfId="12377" hidden="1" xr:uid="{00000000-0005-0000-0000-000021250000}"/>
    <cellStyle name="Hiperłącze 11" xfId="11341" hidden="1" xr:uid="{00000000-0005-0000-0000-0000EC240000}"/>
    <cellStyle name="Hiperłącze 11" xfId="28995" hidden="1" xr:uid="{00000000-0005-0000-0000-0000D02C0000}"/>
    <cellStyle name="Hiperłącze 11" xfId="28577" hidden="1" xr:uid="{00000000-0005-0000-0000-0000E62C0000}"/>
    <cellStyle name="Hiperłącze 11" xfId="19965" hidden="1" xr:uid="{00000000-0005-0000-0000-0000B6280000}"/>
    <cellStyle name="Hiperłącze 11" xfId="23423" hidden="1" xr:uid="{00000000-0005-0000-0000-00002C2A0000}"/>
    <cellStyle name="Hiperłącze 11" xfId="36669" hidden="1" xr:uid="{00000000-0005-0000-0000-00003C300000}"/>
    <cellStyle name="Hiperłącze 11" xfId="45414" hidden="1" xr:uid="{00000000-0005-0000-0000-000094340000}"/>
    <cellStyle name="Hiperłącze 11" xfId="26810" hidden="1" xr:uid="{00000000-0005-0000-0000-0000D22B0000}"/>
    <cellStyle name="Hiperłącze 11" xfId="15065" hidden="1" xr:uid="{00000000-0005-0000-0000-0000C9260000}"/>
    <cellStyle name="Hiperłącze 11" xfId="46685" hidden="1" xr:uid="{00000000-0005-0000-0000-00001E350000}"/>
    <cellStyle name="Hiperłącze 11" xfId="22551" hidden="1" xr:uid="{00000000-0005-0000-0000-0000D8290000}"/>
    <cellStyle name="Hiperłącze 11" xfId="17497" hidden="1" xr:uid="{00000000-0005-0000-0000-000088270000}"/>
    <cellStyle name="Hiperłącze 11" xfId="37529" hidden="1" xr:uid="{00000000-0005-0000-0000-00001E310000}"/>
    <cellStyle name="Hiperłącze 11" xfId="37752" hidden="1" xr:uid="{00000000-0005-0000-0000-0000D5300000}"/>
    <cellStyle name="Hiperłącze 11" xfId="25634" hidden="1" xr:uid="{00000000-0005-0000-0000-0000332B0000}"/>
    <cellStyle name="Hiperłącze 11" xfId="36319" hidden="1" xr:uid="{00000000-0005-0000-0000-000033300000}"/>
    <cellStyle name="Hiperłącze 11" xfId="30787" hidden="1" xr:uid="{00000000-0005-0000-0000-00008A2D0000}"/>
    <cellStyle name="Hiperłącze 11" xfId="40788" hidden="1" xr:uid="{00000000-0005-0000-0000-000042320000}"/>
    <cellStyle name="Hiperłącze 11" xfId="39530" hidden="1" xr:uid="{00000000-0005-0000-0000-000086310000}"/>
    <cellStyle name="Hiperłącze 11" xfId="20429" hidden="1" xr:uid="{00000000-0005-0000-0000-000011290000}"/>
    <cellStyle name="Hiperłącze 11" xfId="33297" hidden="1" xr:uid="{00000000-0005-0000-0000-0000CE2E0000}"/>
    <cellStyle name="Hiperłącze 11" xfId="29838" hidden="1" xr:uid="{00000000-0005-0000-0000-00009D2E0000}"/>
    <cellStyle name="Hiperłącze 11" xfId="30221" hidden="1" xr:uid="{00000000-0005-0000-0000-00004E2D0000}"/>
    <cellStyle name="Hiperłącze 11" xfId="11856" hidden="1" xr:uid="{00000000-0005-0000-0000-0000C6250000}"/>
    <cellStyle name="Hiperłącze 11" xfId="34364" hidden="1" xr:uid="{00000000-0005-0000-0000-0000AA300000}"/>
    <cellStyle name="Hiperłącze 11" xfId="45755" hidden="1" xr:uid="{00000000-0005-0000-0000-000066340000}"/>
    <cellStyle name="Hiperłącze 11" xfId="34370" hidden="1" xr:uid="{00000000-0005-0000-0000-0000A9300000}"/>
    <cellStyle name="Hiperłącze 11" xfId="15710" hidden="1" xr:uid="{00000000-0005-0000-0000-0000F2260000}"/>
    <cellStyle name="Hiperłącze 11" xfId="25138" hidden="1" xr:uid="{00000000-0005-0000-0000-0000EC2B0000}"/>
    <cellStyle name="Hiperłącze 11" xfId="26904" hidden="1" xr:uid="{00000000-0005-0000-0000-0000D92B0000}"/>
    <cellStyle name="Hiperłącze 11" xfId="39016" hidden="1" xr:uid="{00000000-0005-0000-0000-00001F320000}"/>
    <cellStyle name="Hiperłącze 11" xfId="18741" hidden="1" xr:uid="{00000000-0005-0000-0000-00000B280000}"/>
    <cellStyle name="Hiperłącze 11" xfId="14419" hidden="1" xr:uid="{00000000-0005-0000-0000-000015260000}"/>
    <cellStyle name="Hiperłącze 11" xfId="41638" hidden="1" xr:uid="{00000000-0005-0000-0000-0000A7320000}"/>
    <cellStyle name="Hiperłącze 11" xfId="42342" hidden="1" xr:uid="{00000000-0005-0000-0000-0000EA320000}"/>
    <cellStyle name="Hiperłącze 11" xfId="19005" hidden="1" xr:uid="{00000000-0005-0000-0000-000028280000}"/>
    <cellStyle name="Hiperłącze 11" xfId="21142" hidden="1" xr:uid="{00000000-0005-0000-0000-000024290000}"/>
    <cellStyle name="Hiperłącze 11" xfId="26146" hidden="1" xr:uid="{00000000-0005-0000-0000-0000682B0000}"/>
    <cellStyle name="Hiperłącze 11" xfId="18081" hidden="1" xr:uid="{00000000-0005-0000-0000-0000EE270000}"/>
    <cellStyle name="Hiperłącze 11" xfId="16793" hidden="1" xr:uid="{00000000-0005-0000-0000-000025270000}"/>
    <cellStyle name="Hiperłącze 11" xfId="41028" hidden="1" xr:uid="{00000000-0005-0000-0000-00008C320000}"/>
    <cellStyle name="Hiperłącze 11" xfId="38113" hidden="1" xr:uid="{00000000-0005-0000-0000-0000F3300000}"/>
    <cellStyle name="Hiperłącze 11" xfId="13627" hidden="1" xr:uid="{00000000-0005-0000-0000-0000E0250000}"/>
    <cellStyle name="Hiperłącze 11" xfId="23790" hidden="1" xr:uid="{00000000-0005-0000-0000-0000942A0000}"/>
    <cellStyle name="Hiperłącze 11" xfId="44885" hidden="1" xr:uid="{00000000-0005-0000-0000-00000A340000}"/>
    <cellStyle name="Hiperłącze 11" xfId="33509" hidden="1" xr:uid="{00000000-0005-0000-0000-0000DF2E0000}"/>
    <cellStyle name="Hiperłącze 11" xfId="32069" hidden="1" xr:uid="{00000000-0005-0000-0000-0000662E0000}"/>
    <cellStyle name="Hiperłącze 11" xfId="29608" hidden="1" xr:uid="{00000000-0005-0000-0000-00009D2D0000}"/>
    <cellStyle name="Hiperłącze 11" xfId="25842" hidden="1" xr:uid="{00000000-0005-0000-0000-0000452B0000}"/>
    <cellStyle name="Hiperłącze 11" xfId="43054" hidden="1" xr:uid="{00000000-0005-0000-0000-000065330000}"/>
    <cellStyle name="Hiperłącze 11" xfId="12779" hidden="1" xr:uid="{00000000-0005-0000-0000-000050250000}"/>
    <cellStyle name="Hiperłącze 11" xfId="26761" hidden="1" xr:uid="{00000000-0005-0000-0000-0000C42B0000}"/>
    <cellStyle name="Hiperłącze 11" xfId="25028" hidden="1" xr:uid="{00000000-0005-0000-0000-0000F92B0000}"/>
    <cellStyle name="Hiperłącze 11" xfId="29187" hidden="1" xr:uid="{00000000-0005-0000-0000-0000162D0000}"/>
    <cellStyle name="Hiperłącze 11" xfId="12621" hidden="1" xr:uid="{00000000-0005-0000-0000-00003F250000}"/>
    <cellStyle name="Hiperłącze 11" xfId="18996" hidden="1" xr:uid="{00000000-0005-0000-0000-000024280000}"/>
    <cellStyle name="Hiperłącze 11" xfId="12743" hidden="1" xr:uid="{00000000-0005-0000-0000-000047250000}"/>
    <cellStyle name="Hiperłącze 11" xfId="31961" hidden="1" xr:uid="{00000000-0005-0000-0000-00007B2E0000}"/>
    <cellStyle name="Hiperłącze 11" xfId="38200" hidden="1" xr:uid="{00000000-0005-0000-0000-00002C310000}"/>
    <cellStyle name="Hiperłącze 11" xfId="18224" hidden="1" xr:uid="{00000000-0005-0000-0000-0000F3270000}"/>
    <cellStyle name="Hiperłącze 11" xfId="33546" hidden="1" xr:uid="{00000000-0005-0000-0000-0000E52E0000}"/>
    <cellStyle name="Hiperłącze 11" xfId="37251" hidden="1" xr:uid="{00000000-0005-0000-0000-0000B8300000}"/>
    <cellStyle name="Hiperłącze 11" xfId="18702" hidden="1" xr:uid="{00000000-0005-0000-0000-00000D280000}"/>
    <cellStyle name="Hiperłącze 11" xfId="27305" hidden="1" xr:uid="{00000000-0005-0000-0000-00005F2C0000}"/>
    <cellStyle name="Hiperłącze 11" xfId="45213" hidden="1" xr:uid="{00000000-0005-0000-0000-000049340000}"/>
    <cellStyle name="Hiperłącze 11" xfId="40223" hidden="1" xr:uid="{00000000-0005-0000-0000-0000E4310000}"/>
    <cellStyle name="Hiperłącze 11" xfId="41232" hidden="1" xr:uid="{00000000-0005-0000-0000-000056320000}"/>
    <cellStyle name="Hiperłącze 11" xfId="31372" hidden="1" xr:uid="{00000000-0005-0000-0000-0000DC2D0000}"/>
    <cellStyle name="Hiperłącze 11" xfId="38400" hidden="1" xr:uid="{00000000-0005-0000-0000-000040310000}"/>
    <cellStyle name="Hiperłącze 11" xfId="36434" hidden="1" xr:uid="{00000000-0005-0000-0000-000091300000}"/>
    <cellStyle name="Hiperłącze 11" xfId="19174" hidden="1" xr:uid="{00000000-0005-0000-0000-00007F280000}"/>
    <cellStyle name="Hiperłącze 11" xfId="14382" hidden="1" xr:uid="{00000000-0005-0000-0000-00000F260000}"/>
    <cellStyle name="Hiperłącze 11" xfId="17466" hidden="1" xr:uid="{00000000-0005-0000-0000-00008D270000}"/>
    <cellStyle name="Hiperłącze 11" xfId="33722" hidden="1" xr:uid="{00000000-0005-0000-0000-0000252F0000}"/>
    <cellStyle name="Hiperłącze 11" xfId="38884" hidden="1" xr:uid="{00000000-0005-0000-0000-0000BD320000}"/>
    <cellStyle name="Hiperłącze 11" xfId="24680" hidden="1" xr:uid="{00000000-0005-0000-0000-0000032B0000}"/>
    <cellStyle name="Hiperłącze 11" xfId="18283" hidden="1" xr:uid="{00000000-0005-0000-0000-000033280000}"/>
    <cellStyle name="Hiperłącze 11" xfId="23833" hidden="1" xr:uid="{00000000-0005-0000-0000-0000CF2A0000}"/>
    <cellStyle name="Hiperłącze 11" xfId="19645" hidden="1" xr:uid="{00000000-0005-0000-0000-000096280000}"/>
    <cellStyle name="Hiperłącze 11" xfId="15702" hidden="1" xr:uid="{00000000-0005-0000-0000-0000ED260000}"/>
    <cellStyle name="Hiperłącze 11" xfId="23152" hidden="1" xr:uid="{00000000-0005-0000-0000-0000152A0000}"/>
    <cellStyle name="Hiperłącze 11" xfId="33390" hidden="1" xr:uid="{00000000-0005-0000-0000-0000082F0000}"/>
    <cellStyle name="Hiperłącze 11" xfId="22607" hidden="1" xr:uid="{00000000-0005-0000-0000-0000FE290000}"/>
    <cellStyle name="Hiperłącze 11" xfId="23275" hidden="1" xr:uid="{00000000-0005-0000-0000-00001C2A0000}"/>
    <cellStyle name="Hiperłącze 11" xfId="40603" hidden="1" xr:uid="{00000000-0005-0000-0000-000019320000}"/>
    <cellStyle name="Hiperłącze 11" xfId="18924" hidden="1" xr:uid="{00000000-0005-0000-0000-000021280000}"/>
    <cellStyle name="Hiperłącze 11" xfId="33126" hidden="1" xr:uid="{00000000-0005-0000-0000-0000EC2E0000}"/>
    <cellStyle name="Hiperłącze 11" xfId="32764" hidden="1" xr:uid="{00000000-0005-0000-0000-0000B12E0000}"/>
    <cellStyle name="Hiperłącze 11" xfId="36507" hidden="1" xr:uid="{00000000-0005-0000-0000-00007B300000}"/>
    <cellStyle name="Hiperłącze 11" xfId="42614" hidden="1" xr:uid="{00000000-0005-0000-0000-000009330000}"/>
    <cellStyle name="Hiperłącze 11" xfId="27535" hidden="1" xr:uid="{00000000-0005-0000-0000-0000552C0000}"/>
    <cellStyle name="Hiperłącze 11" xfId="14677" hidden="1" xr:uid="{00000000-0005-0000-0000-000072260000}"/>
    <cellStyle name="Hiperłącze 11" xfId="40240" hidden="1" xr:uid="{00000000-0005-0000-0000-0000EB310000}"/>
    <cellStyle name="Hiperłącze 11" xfId="26993" hidden="1" xr:uid="{00000000-0005-0000-0000-0000E12B0000}"/>
    <cellStyle name="Hiperłącze 11" xfId="22578" hidden="1" xr:uid="{00000000-0005-0000-0000-0000F5290000}"/>
    <cellStyle name="Hiperłącze 11" xfId="11387" hidden="1" xr:uid="{00000000-0005-0000-0000-0000F5240000}"/>
    <cellStyle name="Hiperłącze 11" xfId="20087" hidden="1" xr:uid="{00000000-0005-0000-0000-0000E8280000}"/>
    <cellStyle name="Hiperłącze 11" xfId="39644" hidden="1" xr:uid="{00000000-0005-0000-0000-000091310000}"/>
    <cellStyle name="Hiperłącze 11" xfId="27424" hidden="1" xr:uid="{00000000-0005-0000-0000-0000672C0000}"/>
    <cellStyle name="Hiperłącze 11" xfId="13655" hidden="1" xr:uid="{00000000-0005-0000-0000-0000E5250000}"/>
    <cellStyle name="Hiperłącze 11" xfId="30180" hidden="1" xr:uid="{00000000-0005-0000-0000-0000402D0000}"/>
    <cellStyle name="Hiperłącze 11" xfId="36138" hidden="1" xr:uid="{00000000-0005-0000-0000-000024300000}"/>
    <cellStyle name="Hiperłącze 11" xfId="39764" hidden="1" xr:uid="{00000000-0005-0000-0000-00009F310000}"/>
    <cellStyle name="Hiperłącze 11" xfId="26582" hidden="1" xr:uid="{00000000-0005-0000-0000-0000B12B0000}"/>
    <cellStyle name="Hiperłącze 11" xfId="28524" hidden="1" xr:uid="{00000000-0005-0000-0000-0000EE2C0000}"/>
    <cellStyle name="Hiperłącze 11" xfId="32170" hidden="1" xr:uid="{00000000-0005-0000-0000-0000322E0000}"/>
    <cellStyle name="Hiperłącze 11" xfId="33272" hidden="1" xr:uid="{00000000-0005-0000-0000-0000C72E0000}"/>
    <cellStyle name="Hiperłącze 11" xfId="12860" hidden="1" xr:uid="{00000000-0005-0000-0000-000054250000}"/>
    <cellStyle name="Hiperłącze 11" xfId="30858" hidden="1" xr:uid="{00000000-0005-0000-0000-00008C2D0000}"/>
    <cellStyle name="Hiperłącze 11" xfId="46396" hidden="1" xr:uid="{00000000-0005-0000-0000-0000E3340000}"/>
    <cellStyle name="Hiperłącze 11" xfId="26706" hidden="1" xr:uid="{00000000-0005-0000-0000-0000C12B0000}"/>
    <cellStyle name="Hiperłącze 11" xfId="15192" hidden="1" xr:uid="{00000000-0005-0000-0000-000089260000}"/>
    <cellStyle name="Hiperłącze 11" xfId="36581" hidden="1" xr:uid="{00000000-0005-0000-0000-000075300000}"/>
    <cellStyle name="Hiperłącze 11" xfId="34131" hidden="1" xr:uid="{00000000-0005-0000-0000-0000AD2F0000}"/>
    <cellStyle name="Hiperłącze 11" xfId="19304" hidden="1" xr:uid="{00000000-0005-0000-0000-0000C4280000}"/>
    <cellStyle name="Hiperłącze 11" xfId="45067" hidden="1" xr:uid="{00000000-0005-0000-0000-00001F340000}"/>
    <cellStyle name="Hiperłącze 11" xfId="42721" hidden="1" xr:uid="{00000000-0005-0000-0000-00003C330000}"/>
    <cellStyle name="Hiperłącze 11" xfId="12679" hidden="1" xr:uid="{00000000-0005-0000-0000-000045250000}"/>
    <cellStyle name="Hiperłącze 11" xfId="16309" hidden="1" xr:uid="{00000000-0005-0000-0000-000065280000}"/>
    <cellStyle name="Hiperłącze 11" xfId="21166" hidden="1" xr:uid="{00000000-0005-0000-0000-000029290000}"/>
    <cellStyle name="Hiperłącze 11" xfId="17826" hidden="1" xr:uid="{00000000-0005-0000-0000-0000B4270000}"/>
    <cellStyle name="Hiperłącze 11" xfId="26326" hidden="1" xr:uid="{00000000-0005-0000-0000-0000782B0000}"/>
    <cellStyle name="Hiperłącze 11" xfId="14917" hidden="1" xr:uid="{00000000-0005-0000-0000-0000BC260000}"/>
    <cellStyle name="Hiperłącze 11" xfId="22183" hidden="1" xr:uid="{00000000-0005-0000-0000-0000B1290000}"/>
    <cellStyle name="Hiperłącze 11" xfId="40346" hidden="1" xr:uid="{00000000-0005-0000-0000-0000F8310000}"/>
    <cellStyle name="Hiperłącze 11" xfId="24776" hidden="1" xr:uid="{00000000-0005-0000-0000-00000F2B0000}"/>
    <cellStyle name="Hiperłącze 11" xfId="15626" hidden="1" xr:uid="{00000000-0005-0000-0000-0000E5260000}"/>
    <cellStyle name="Hiperłącze 11" xfId="18098" hidden="1" xr:uid="{00000000-0005-0000-0000-0000EB270000}"/>
    <cellStyle name="Hiperłącze 11" xfId="17169" hidden="1" xr:uid="{00000000-0005-0000-0000-00004C270000}"/>
    <cellStyle name="Hiperłącze 11" xfId="30590" hidden="1" xr:uid="{00000000-0005-0000-0000-0000722D0000}"/>
    <cellStyle name="Hiperłącze 11" xfId="15983" hidden="1" xr:uid="{00000000-0005-0000-0000-000080270000}"/>
    <cellStyle name="Hiperłącze 11" xfId="21026" hidden="1" xr:uid="{00000000-0005-0000-0000-0000F2290000}"/>
    <cellStyle name="Hiperłącze 11" xfId="45516" hidden="1" xr:uid="{00000000-0005-0000-0000-0000A7340000}"/>
    <cellStyle name="Hiperłącze 11" xfId="35940" hidden="1" xr:uid="{00000000-0005-0000-0000-0000F62F0000}"/>
    <cellStyle name="Hiperłącze 11" xfId="13819" hidden="1" xr:uid="{00000000-0005-0000-0000-000040260000}"/>
    <cellStyle name="Hiperłącze 11" xfId="39322" hidden="1" xr:uid="{00000000-0005-0000-0000-00006C310000}"/>
    <cellStyle name="Hiperłącze 11" xfId="27546" hidden="1" xr:uid="{00000000-0005-0000-0000-0000562C0000}"/>
    <cellStyle name="Hiperłącze 11" xfId="21290" hidden="1" xr:uid="{00000000-0005-0000-0000-0000EC290000}"/>
    <cellStyle name="Hiperłącze 11" xfId="12124" hidden="1" xr:uid="{00000000-0005-0000-0000-00000E250000}"/>
    <cellStyle name="Hiperłącze 11" xfId="35529" hidden="1" xr:uid="{00000000-0005-0000-0000-0000C62F0000}"/>
    <cellStyle name="Hiperłącze 11" xfId="29547" hidden="1" xr:uid="{00000000-0005-0000-0000-0000382D0000}"/>
    <cellStyle name="Hiperłącze 11" xfId="33151" hidden="1" xr:uid="{00000000-0005-0000-0000-0000052F0000}"/>
    <cellStyle name="Hiperłącze 11" xfId="26295" hidden="1" xr:uid="{00000000-0005-0000-0000-00007D2B0000}"/>
    <cellStyle name="Hiperłącze 11" xfId="40295" hidden="1" xr:uid="{00000000-0005-0000-0000-0000F5310000}"/>
    <cellStyle name="Hiperłącze 11" xfId="12187" hidden="1" xr:uid="{00000000-0005-0000-0000-000010250000}"/>
    <cellStyle name="Hiperłącze 11" xfId="31308" hidden="1" xr:uid="{00000000-0005-0000-0000-0000D92D0000}"/>
    <cellStyle name="Hiperłącze 11" xfId="20588" hidden="1" xr:uid="{00000000-0005-0000-0000-0000732A0000}"/>
    <cellStyle name="Hiperłącze 11" xfId="44715" hidden="1" xr:uid="{00000000-0005-0000-0000-0000F9330000}"/>
    <cellStyle name="Hiperłącze 11" xfId="38391" hidden="1" xr:uid="{00000000-0005-0000-0000-00003C310000}"/>
    <cellStyle name="Hiperłącze 11" xfId="40426" hidden="1" xr:uid="{00000000-0005-0000-0000-000000320000}"/>
    <cellStyle name="Hiperłącze 11" xfId="45694" hidden="1" xr:uid="{00000000-0005-0000-0000-0000AA340000}"/>
    <cellStyle name="Hiperłącze 11" xfId="26793" hidden="1" xr:uid="{00000000-0005-0000-0000-0000CA2B0000}"/>
    <cellStyle name="Hiperłącze 11" xfId="23370" hidden="1" xr:uid="{00000000-0005-0000-0000-00002E2A0000}"/>
    <cellStyle name="Hiperłącze 11" xfId="31115" hidden="1" xr:uid="{00000000-0005-0000-0000-0000C62D0000}"/>
    <cellStyle name="Hiperłącze 11" xfId="44746" hidden="1" xr:uid="{00000000-0005-0000-0000-0000F4330000}"/>
    <cellStyle name="Hiperłącze 11" xfId="27322" hidden="1" xr:uid="{00000000-0005-0000-0000-0000542C0000}"/>
    <cellStyle name="Hiperłącze 11" xfId="45312" hidden="1" xr:uid="{00000000-0005-0000-0000-000056340000}"/>
    <cellStyle name="Hiperłącze 11" xfId="43652" hidden="1" xr:uid="{00000000-0005-0000-0000-000040340000}"/>
    <cellStyle name="Hiperłącze 11" xfId="36419" hidden="1" xr:uid="{00000000-0005-0000-0000-000095300000}"/>
    <cellStyle name="Hiperłącze 11" xfId="31860" hidden="1" xr:uid="{00000000-0005-0000-0000-0000612E0000}"/>
    <cellStyle name="Hiperłącze 11" xfId="39457" hidden="1" xr:uid="{00000000-0005-0000-0000-00007B310000}"/>
    <cellStyle name="Hiperłącze 11" xfId="12466" hidden="1" xr:uid="{00000000-0005-0000-0000-00002B250000}"/>
    <cellStyle name="Hiperłącze 11" xfId="40003" hidden="1" xr:uid="{00000000-0005-0000-0000-0000B4310000}"/>
    <cellStyle name="Hiperłącze 11" xfId="41192" hidden="1" xr:uid="{00000000-0005-0000-0000-00004C320000}"/>
    <cellStyle name="Hiperłącze 11" xfId="17444" hidden="1" xr:uid="{00000000-0005-0000-0000-000089270000}"/>
    <cellStyle name="Hiperłącze 11" xfId="13464" hidden="1" xr:uid="{00000000-0005-0000-0000-0000B7250000}"/>
    <cellStyle name="Hiperłącze 11" xfId="27510" hidden="1" xr:uid="{00000000-0005-0000-0000-0000582C0000}"/>
    <cellStyle name="Hiperłącze 11" xfId="45534" hidden="1" xr:uid="{00000000-0005-0000-0000-0000AD340000}"/>
    <cellStyle name="Hiperłącze 11" xfId="11323" hidden="1" xr:uid="{00000000-0005-0000-0000-0000E7240000}"/>
    <cellStyle name="Hiperłącze 11" xfId="42484" hidden="1" xr:uid="{00000000-0005-0000-0000-0000F9320000}"/>
    <cellStyle name="Hiperłącze 11" xfId="12210" hidden="1" xr:uid="{00000000-0005-0000-0000-0000C7250000}"/>
    <cellStyle name="Hiperłącze 11" xfId="41263" hidden="1" xr:uid="{00000000-0005-0000-0000-00004F320000}"/>
    <cellStyle name="Hiperłącze 11" xfId="28269" hidden="1" xr:uid="{00000000-0005-0000-0000-0000AA2C0000}"/>
    <cellStyle name="Hiperłącze 11" xfId="19291" hidden="1" xr:uid="{00000000-0005-0000-0000-0000D1280000}"/>
    <cellStyle name="Hiperłącze 11" xfId="33329" hidden="1" xr:uid="{00000000-0005-0000-0000-0000CF2E0000}"/>
    <cellStyle name="Hiperłącze 11" xfId="36789" hidden="1" xr:uid="{00000000-0005-0000-0000-00004E300000}"/>
    <cellStyle name="Hiperłącze 11" xfId="45330" hidden="1" xr:uid="{00000000-0005-0000-0000-00005A340000}"/>
    <cellStyle name="Hiperłącze 11" xfId="41130" hidden="1" xr:uid="{00000000-0005-0000-0000-000082320000}"/>
    <cellStyle name="Hiperłącze 11" xfId="22334" hidden="1" xr:uid="{00000000-0005-0000-0000-0000C0290000}"/>
    <cellStyle name="Hiperłącze 11" xfId="20270" hidden="1" xr:uid="{00000000-0005-0000-0000-0000FF280000}"/>
    <cellStyle name="Hiperłącze 11" xfId="16943" hidden="1" xr:uid="{00000000-0005-0000-0000-000039270000}"/>
    <cellStyle name="Hiperłącze 11" xfId="19552" hidden="1" xr:uid="{00000000-0005-0000-0000-0000BD280000}"/>
    <cellStyle name="Hiperłącze 11" xfId="26555" hidden="1" xr:uid="{00000000-0005-0000-0000-0000AC2B0000}"/>
    <cellStyle name="Hiperłącze 11" xfId="32947" hidden="1" xr:uid="{00000000-0005-0000-0000-0000102F0000}"/>
    <cellStyle name="Hiperłącze 11" xfId="46798" hidden="1" xr:uid="{00000000-0005-0000-0000-0000F5340000}"/>
    <cellStyle name="Hiperłącze 11" xfId="15957" hidden="1" xr:uid="{00000000-0005-0000-0000-000003270000}"/>
    <cellStyle name="Hiperłącze 11" xfId="12941" hidden="1" xr:uid="{00000000-0005-0000-0000-00007D250000}"/>
    <cellStyle name="Hiperłącze 11" xfId="40906" hidden="1" xr:uid="{00000000-0005-0000-0000-000081320000}"/>
    <cellStyle name="Hiperłącze 11" xfId="14944" hidden="1" xr:uid="{00000000-0005-0000-0000-0000BD260000}"/>
    <cellStyle name="Hiperłącze 11" xfId="41007" hidden="1" xr:uid="{00000000-0005-0000-0000-00009B320000}"/>
    <cellStyle name="Hiperłącze 11" xfId="22936" hidden="1" xr:uid="{00000000-0005-0000-0000-00004C2A0000}"/>
    <cellStyle name="Hiperłącze 11" xfId="38807" hidden="1" xr:uid="{00000000-0005-0000-0000-0000C6310000}"/>
    <cellStyle name="Hiperłącze 11" xfId="40526" hidden="1" xr:uid="{00000000-0005-0000-0000-000008320000}"/>
    <cellStyle name="Hiperłącze 11" xfId="14263" hidden="1" xr:uid="{00000000-0005-0000-0000-000038260000}"/>
    <cellStyle name="Hiperłącze 11" xfId="11431" hidden="1" xr:uid="{00000000-0005-0000-0000-0000F3240000}"/>
    <cellStyle name="Hiperłącze 11" xfId="43261" hidden="1" xr:uid="{00000000-0005-0000-0000-0000DF330000}"/>
    <cellStyle name="Hiperłącze 11" xfId="35310" hidden="1" xr:uid="{00000000-0005-0000-0000-00009A2F0000}"/>
    <cellStyle name="Hiperłącze 11" xfId="27121" hidden="1" xr:uid="{00000000-0005-0000-0000-0000092C0000}"/>
    <cellStyle name="Hiperłącze 11" xfId="34676" hidden="1" xr:uid="{00000000-0005-0000-0000-0000552F0000}"/>
    <cellStyle name="Hiperłącze 11" xfId="26372" hidden="1" xr:uid="{00000000-0005-0000-0000-0000862B0000}"/>
    <cellStyle name="Hiperłącze 11" xfId="40418" hidden="1" xr:uid="{00000000-0005-0000-0000-0000FC310000}"/>
    <cellStyle name="Hiperłącze 11" xfId="28368" hidden="1" xr:uid="{00000000-0005-0000-0000-0000E12C0000}"/>
    <cellStyle name="Hiperłącze 11" xfId="31016" hidden="1" xr:uid="{00000000-0005-0000-0000-0000B92D0000}"/>
    <cellStyle name="Hiperłącze 11" xfId="21750" hidden="1" xr:uid="{00000000-0005-0000-0000-000069290000}"/>
    <cellStyle name="Hiperłącze 11" xfId="25601" hidden="1" xr:uid="{00000000-0005-0000-0000-00008F2C0000}"/>
    <cellStyle name="Hiperłącze 11" xfId="40124" hidden="1" xr:uid="{00000000-0005-0000-0000-0000DC310000}"/>
    <cellStyle name="Hiperłącze 11" xfId="40395" hidden="1" xr:uid="{00000000-0005-0000-0000-0000FF310000}"/>
    <cellStyle name="Hiperłącze 11" xfId="28941" hidden="1" xr:uid="{00000000-0005-0000-0000-0000CB2C0000}"/>
    <cellStyle name="Hiperłącze 11" xfId="11998" hidden="1" xr:uid="{00000000-0005-0000-0000-0000FB240000}"/>
    <cellStyle name="Hiperłącze 11" xfId="38329" hidden="1" xr:uid="{00000000-0005-0000-0000-00003E310000}"/>
    <cellStyle name="Hiperłącze 11" xfId="24799" hidden="1" xr:uid="{00000000-0005-0000-0000-00000C2B0000}"/>
    <cellStyle name="Hiperłącze 11" xfId="15351" hidden="1" xr:uid="{00000000-0005-0000-0000-00009E260000}"/>
    <cellStyle name="Hiperłącze 11" xfId="26299" hidden="1" xr:uid="{00000000-0005-0000-0000-00007B2B0000}"/>
    <cellStyle name="Hiperłącze 11" xfId="13776" hidden="1" xr:uid="{00000000-0005-0000-0000-000033260000}"/>
    <cellStyle name="Hiperłącze 11" xfId="46288" hidden="1" xr:uid="{00000000-0005-0000-0000-0000D7340000}"/>
    <cellStyle name="Hiperłącze 11" xfId="37732" hidden="1" xr:uid="{00000000-0005-0000-0000-0000D1300000}"/>
    <cellStyle name="Hiperłącze 11" xfId="13921" hidden="1" xr:uid="{00000000-0005-0000-0000-00002A260000}"/>
    <cellStyle name="Hiperłącze 11" xfId="45611" hidden="1" xr:uid="{00000000-0005-0000-0000-000090340000}"/>
    <cellStyle name="Hiperłącze 11" xfId="35972" hidden="1" xr:uid="{00000000-0005-0000-0000-0000FD2F0000}"/>
    <cellStyle name="Hiperłącze 11" xfId="18116" hidden="1" xr:uid="{00000000-0005-0000-0000-0000E7270000}"/>
    <cellStyle name="Hiperłącze 11" xfId="19094" hidden="1" xr:uid="{00000000-0005-0000-0000-00007A280000}"/>
    <cellStyle name="Hiperłącze 11" xfId="22533" hidden="1" xr:uid="{00000000-0005-0000-0000-0000D3290000}"/>
    <cellStyle name="Hiperłącze 11" xfId="36901" hidden="1" xr:uid="{00000000-0005-0000-0000-000054300000}"/>
    <cellStyle name="Hiperłącze 11" xfId="18722" hidden="1" xr:uid="{00000000-0005-0000-0000-000011280000}"/>
    <cellStyle name="Hiperłącze 11" xfId="34308" hidden="1" xr:uid="{00000000-0005-0000-0000-0000AC2F0000}"/>
    <cellStyle name="Hiperłącze 11" xfId="46770" hidden="1" xr:uid="{00000000-0005-0000-0000-0000F2340000}"/>
    <cellStyle name="Hiperłącze 11" xfId="20936" hidden="1" xr:uid="{00000000-0005-0000-0000-0000E4290000}"/>
    <cellStyle name="Hiperłącze 11" xfId="46616" hidden="1" xr:uid="{00000000-0005-0000-0000-00002E350000}"/>
    <cellStyle name="Hiperłącze 11" xfId="41692" hidden="1" xr:uid="{00000000-0005-0000-0000-0000C4320000}"/>
    <cellStyle name="Hiperłącze 11" xfId="29476" hidden="1" xr:uid="{00000000-0005-0000-0000-0000362D0000}"/>
    <cellStyle name="Hiperłącze 11" xfId="17720" hidden="1" xr:uid="{00000000-0005-0000-0000-0000A7270000}"/>
    <cellStyle name="Hiperłącze 11" xfId="17295" hidden="1" xr:uid="{00000000-0005-0000-0000-00005F270000}"/>
    <cellStyle name="Hiperłącze 11" xfId="22827" hidden="1" xr:uid="{00000000-0005-0000-0000-0000532A0000}"/>
    <cellStyle name="Hiperłącze 11" xfId="31211" hidden="1" xr:uid="{00000000-0005-0000-0000-0000CD2D0000}"/>
    <cellStyle name="Hiperłącze 11" xfId="30913" hidden="1" xr:uid="{00000000-0005-0000-0000-00009A2D0000}"/>
    <cellStyle name="Hiperłącze 11" xfId="40363" hidden="1" xr:uid="{00000000-0005-0000-0000-0000FE310000}"/>
    <cellStyle name="Hiperłącze 11" xfId="45818" hidden="1" xr:uid="{00000000-0005-0000-0000-000068340000}"/>
    <cellStyle name="Hiperłącze 11" xfId="42086" hidden="1" xr:uid="{00000000-0005-0000-0000-00001D330000}"/>
    <cellStyle name="Hiperłącze 11" xfId="36625" hidden="1" xr:uid="{00000000-0005-0000-0000-00006B300000}"/>
    <cellStyle name="Hiperłącze 11" xfId="32369" hidden="1" xr:uid="{00000000-0005-0000-0000-0000432E0000}"/>
    <cellStyle name="Hiperłącze 11" xfId="46161" hidden="1" xr:uid="{00000000-0005-0000-0000-0000B7340000}"/>
    <cellStyle name="Hiperłącze 11" xfId="38466" hidden="1" xr:uid="{00000000-0005-0000-0000-00004B310000}"/>
    <cellStyle name="Hiperłącze 11" xfId="38709" hidden="1" xr:uid="{00000000-0005-0000-0000-00003A330000}"/>
    <cellStyle name="Hiperłącze 11" xfId="31774" hidden="1" xr:uid="{00000000-0005-0000-0000-0000292E0000}"/>
    <cellStyle name="Hiperłącze 11" xfId="41551" hidden="1" xr:uid="{00000000-0005-0000-0000-000072320000}"/>
    <cellStyle name="Hiperłącze 11" xfId="40482" hidden="1" xr:uid="{00000000-0005-0000-0000-00000E320000}"/>
    <cellStyle name="Hiperłącze 11" xfId="38450" hidden="1" xr:uid="{00000000-0005-0000-0000-00004E310000}"/>
    <cellStyle name="Hiperłącze 11" xfId="32863" hidden="1" xr:uid="{00000000-0005-0000-0000-0000012F0000}"/>
    <cellStyle name="Hiperłącze 11" xfId="36265" hidden="1" xr:uid="{00000000-0005-0000-0000-000032300000}"/>
    <cellStyle name="Hiperłącze 11" xfId="21776" hidden="1" xr:uid="{00000000-0005-0000-0000-00006B290000}"/>
    <cellStyle name="Hiperłącze 11" xfId="42406" hidden="1" xr:uid="{00000000-0005-0000-0000-0000F0320000}"/>
    <cellStyle name="Hiperłącze 11" xfId="12279" hidden="1" xr:uid="{00000000-0005-0000-0000-00001A250000}"/>
    <cellStyle name="Hiperłącze 11" xfId="39354" hidden="1" xr:uid="{00000000-0005-0000-0000-00002E320000}"/>
    <cellStyle name="Hiperłącze 11" xfId="44106" hidden="1" xr:uid="{00000000-0005-0000-0000-000093330000}"/>
    <cellStyle name="Hiperłącze 11" xfId="35539" hidden="1" xr:uid="{00000000-0005-0000-0000-0000C92F0000}"/>
    <cellStyle name="Hiperłącze 11" xfId="19700" hidden="1" xr:uid="{00000000-0005-0000-0000-000097280000}"/>
    <cellStyle name="Hiperłącze 11" xfId="12721" hidden="1" xr:uid="{00000000-0005-0000-0000-00004D250000}"/>
    <cellStyle name="Hiperłącze 11" xfId="18598" hidden="1" xr:uid="{00000000-0005-0000-0000-000002280000}"/>
    <cellStyle name="Hiperłącze 11" xfId="18757" hidden="1" xr:uid="{00000000-0005-0000-0000-000010280000}"/>
    <cellStyle name="Hiperłącze 11" xfId="30749" hidden="1" xr:uid="{00000000-0005-0000-0000-0000802D0000}"/>
    <cellStyle name="Hiperłącze 11" xfId="44702" hidden="1" xr:uid="{00000000-0005-0000-0000-0000FA330000}"/>
    <cellStyle name="Hiperłącze 11" xfId="16290" hidden="1" xr:uid="{00000000-0005-0000-0000-000067280000}"/>
    <cellStyle name="Hiperłącze 11" xfId="39242" hidden="1" xr:uid="{00000000-0005-0000-0000-000067310000}"/>
    <cellStyle name="Hiperłącze 11" xfId="17985" hidden="1" xr:uid="{00000000-0005-0000-0000-0000C9270000}"/>
    <cellStyle name="Hiperłącze 11" xfId="33386" hidden="1" xr:uid="{00000000-0005-0000-0000-0000162F0000}"/>
    <cellStyle name="Hiperłącze 11" xfId="46757" hidden="1" xr:uid="{00000000-0005-0000-0000-0000ED340000}"/>
    <cellStyle name="Hiperłącze 11" xfId="46445" hidden="1" xr:uid="{00000000-0005-0000-0000-000024350000}"/>
    <cellStyle name="Hiperłącze 11" xfId="23171" hidden="1" xr:uid="{00000000-0005-0000-0000-00000F2A0000}"/>
    <cellStyle name="Hiperłącze 11" xfId="20816" hidden="1" xr:uid="{00000000-0005-0000-0000-0000772A0000}"/>
    <cellStyle name="Hiperłącze 11" xfId="14102" hidden="1" xr:uid="{00000000-0005-0000-0000-0000F5250000}"/>
    <cellStyle name="Hiperłącze 11" xfId="13352" hidden="1" xr:uid="{00000000-0005-0000-0000-0000AD250000}"/>
    <cellStyle name="Hiperłącze 11" xfId="22087" hidden="1" xr:uid="{00000000-0005-0000-0000-0000AA290000}"/>
    <cellStyle name="Hiperłącze 11" xfId="19202" hidden="1" xr:uid="{00000000-0005-0000-0000-000086280000}"/>
    <cellStyle name="Hiperłącze 11" xfId="13220" hidden="1" xr:uid="{00000000-0005-0000-0000-00009E250000}"/>
    <cellStyle name="Hiperłącze 11" xfId="27183" hidden="1" xr:uid="{00000000-0005-0000-0000-00000C2C0000}"/>
    <cellStyle name="Hiperłącze 11" xfId="16775" hidden="1" xr:uid="{00000000-0005-0000-0000-000023270000}"/>
    <cellStyle name="Hiperłącze 11" xfId="33971" hidden="1" xr:uid="{00000000-0005-0000-0000-00003F2F0000}"/>
    <cellStyle name="Hiperłącze 11" xfId="41605" hidden="1" xr:uid="{00000000-0005-0000-0000-000073320000}"/>
    <cellStyle name="Hiperłącze 11" xfId="37515" hidden="1" xr:uid="{00000000-0005-0000-0000-00001B310000}"/>
    <cellStyle name="Hiperłącze 11" xfId="37612" hidden="1" xr:uid="{00000000-0005-0000-0000-000005310000}"/>
    <cellStyle name="Hiperłącze 11" xfId="17506" hidden="1" xr:uid="{00000000-0005-0000-0000-00008C270000}"/>
    <cellStyle name="Hiperłącze 11" xfId="17524" hidden="1" xr:uid="{00000000-0005-0000-0000-000090270000}"/>
    <cellStyle name="Hiperłącze 11" xfId="34680" hidden="1" xr:uid="{00000000-0005-0000-0000-0000532F0000}"/>
    <cellStyle name="Hiperłącze 11" xfId="23179" hidden="1" xr:uid="{00000000-0005-0000-0000-0000102A0000}"/>
    <cellStyle name="Hiperłącze 11" xfId="36817" hidden="1" xr:uid="{00000000-0005-0000-0000-000051300000}"/>
    <cellStyle name="Hiperłącze 11" xfId="33757" hidden="1" xr:uid="{00000000-0005-0000-0000-0000242F0000}"/>
    <cellStyle name="Hiperłącze 11" xfId="14952" hidden="1" xr:uid="{00000000-0005-0000-0000-0000BA260000}"/>
    <cellStyle name="Hiperłącze 11" xfId="22511" hidden="1" xr:uid="{00000000-0005-0000-0000-0000D9290000}"/>
    <cellStyle name="Hiperłącze 11" xfId="23495" hidden="1" xr:uid="{00000000-0005-0000-0000-0000372A0000}"/>
    <cellStyle name="Hiperłącze 11" xfId="41344" hidden="1" xr:uid="{00000000-0005-0000-0000-00005F320000}"/>
    <cellStyle name="Hiperłącze 11" xfId="44517" hidden="1" xr:uid="{00000000-0005-0000-0000-0000C3330000}"/>
    <cellStyle name="Hiperłącze 11" xfId="35691" hidden="1" xr:uid="{00000000-0005-0000-0000-0000D32F0000}"/>
    <cellStyle name="Hiperłącze 11" xfId="16120" hidden="1" xr:uid="{00000000-0005-0000-0000-00007F270000}"/>
    <cellStyle name="Hiperłącze 11" xfId="32774" hidden="1" xr:uid="{00000000-0005-0000-0000-0000B62E0000}"/>
    <cellStyle name="Hiperłącze 11" xfId="30000" hidden="1" xr:uid="{00000000-0005-0000-0000-00000F2E0000}"/>
    <cellStyle name="Hiperłącze 11" xfId="35831" hidden="1" xr:uid="{00000000-0005-0000-0000-0000E92F0000}"/>
    <cellStyle name="Hiperłącze 11" xfId="34254" hidden="1" xr:uid="{00000000-0005-0000-0000-0000B72F0000}"/>
    <cellStyle name="Hiperłącze 11" xfId="27065" hidden="1" xr:uid="{00000000-0005-0000-0000-0000E42B0000}"/>
    <cellStyle name="Hiperłącze 11" xfId="15494" hidden="1" xr:uid="{00000000-0005-0000-0000-0000A3260000}"/>
    <cellStyle name="Hiperłącze 11" xfId="28286" hidden="1" xr:uid="{00000000-0005-0000-0000-0000A72C0000}"/>
    <cellStyle name="Hiperłącze 11" xfId="13080" hidden="1" xr:uid="{00000000-0005-0000-0000-000084250000}"/>
    <cellStyle name="Hiperłącze 11" xfId="15858" hidden="1" xr:uid="{00000000-0005-0000-0000-0000F8260000}"/>
    <cellStyle name="Hiperłącze 11" xfId="23187" hidden="1" xr:uid="{00000000-0005-0000-0000-0000142A0000}"/>
    <cellStyle name="Hiperłącze 11" xfId="38191" hidden="1" xr:uid="{00000000-0005-0000-0000-00002B310000}"/>
    <cellStyle name="Hiperłącze 11" xfId="23341" hidden="1" xr:uid="{00000000-0005-0000-0000-0000252A0000}"/>
    <cellStyle name="Hiperłącze 11" xfId="43514" hidden="1" xr:uid="{00000000-0005-0000-0000-00002E340000}"/>
    <cellStyle name="Hiperłącze 11" xfId="35217" hidden="1" xr:uid="{00000000-0005-0000-0000-00008D2F0000}"/>
    <cellStyle name="Hiperłącze 11" xfId="17161" hidden="1" xr:uid="{00000000-0005-0000-0000-00004B270000}"/>
    <cellStyle name="Hiperłącze 11" xfId="22489" hidden="1" xr:uid="{00000000-0005-0000-0000-0000D5290000}"/>
    <cellStyle name="Hiperłącze 11" xfId="45551" hidden="1" xr:uid="{00000000-0005-0000-0000-00009C340000}"/>
    <cellStyle name="Hiperłącze 11" xfId="41391" hidden="1" xr:uid="{00000000-0005-0000-0000-00009C320000}"/>
    <cellStyle name="Hiperłącze 11" xfId="25370" hidden="1" xr:uid="{00000000-0005-0000-0000-0000812C0000}"/>
    <cellStyle name="Hiperłącze 11" xfId="26671" hidden="1" xr:uid="{00000000-0005-0000-0000-0000BB2B0000}"/>
    <cellStyle name="Hiperłącze 11" xfId="13275" hidden="1" xr:uid="{00000000-0005-0000-0000-00009C250000}"/>
    <cellStyle name="Hiperłącze 11" xfId="24340" hidden="1" xr:uid="{00000000-0005-0000-0000-0000F62A0000}"/>
    <cellStyle name="Hiperłącze 11" xfId="21839" hidden="1" xr:uid="{00000000-0005-0000-0000-000071290000}"/>
    <cellStyle name="Hiperłącze 11" xfId="12890" hidden="1" xr:uid="{00000000-0005-0000-0000-000074250000}"/>
    <cellStyle name="Hiperłącze 11" xfId="34898" hidden="1" xr:uid="{00000000-0005-0000-0000-0000662F0000}"/>
    <cellStyle name="Hiperłącze 11" xfId="37913" hidden="1" xr:uid="{00000000-0005-0000-0000-000018310000}"/>
    <cellStyle name="Hiperłącze 11" xfId="25630" hidden="1" xr:uid="{00000000-0005-0000-0000-0000352B0000}"/>
    <cellStyle name="Hiperłącze 11" xfId="40151" hidden="1" xr:uid="{00000000-0005-0000-0000-0000E1310000}"/>
    <cellStyle name="Hiperłącze 11" xfId="20341" hidden="1" xr:uid="{00000000-0005-0000-0000-000006290000}"/>
    <cellStyle name="Hiperłącze 11" xfId="16875" hidden="1" xr:uid="{00000000-0005-0000-0000-00002C270000}"/>
    <cellStyle name="Hiperłącze 11" xfId="16062" hidden="1" xr:uid="{00000000-0005-0000-0000-000063280000}"/>
    <cellStyle name="Hiperłącze 11" xfId="25600" hidden="1" xr:uid="{00000000-0005-0000-0000-00002E2B0000}"/>
    <cellStyle name="Hiperłącze 11" xfId="28381" hidden="1" xr:uid="{00000000-0005-0000-0000-0000F32C0000}"/>
    <cellStyle name="Hiperłącze 11" xfId="43199" hidden="1" xr:uid="{00000000-0005-0000-0000-0000BE340000}"/>
    <cellStyle name="Hiperłącze 11" xfId="20018" hidden="1" xr:uid="{00000000-0005-0000-0000-0000B3280000}"/>
    <cellStyle name="Hiperłącze 11" xfId="25673" hidden="1" xr:uid="{00000000-0005-0000-0000-0000372B0000}"/>
    <cellStyle name="Hiperłącze 11" xfId="12548" hidden="1" xr:uid="{00000000-0005-0000-0000-000030250000}"/>
    <cellStyle name="Hiperłącze 11" xfId="11368" hidden="1" xr:uid="{00000000-0005-0000-0000-0000F1240000}"/>
    <cellStyle name="Hiperłącze 11" xfId="43026" hidden="1" xr:uid="{00000000-0005-0000-0000-000060330000}"/>
    <cellStyle name="Hiperłącze 11" xfId="44062" hidden="1" xr:uid="{00000000-0005-0000-0000-000095330000}"/>
    <cellStyle name="Hiperłącze 11" xfId="16204" hidden="1" xr:uid="{00000000-0005-0000-0000-000072270000}"/>
    <cellStyle name="Hiperłącze 11" xfId="13392" hidden="1" xr:uid="{00000000-0005-0000-0000-0000AC250000}"/>
    <cellStyle name="Hiperłącze 11" xfId="21576" hidden="1" xr:uid="{00000000-0005-0000-0000-000053290000}"/>
    <cellStyle name="Hiperłącze 11" xfId="33116" hidden="1" xr:uid="{00000000-0005-0000-0000-0000EE2E0000}"/>
    <cellStyle name="Hiperłącze 11" xfId="36920" hidden="1" xr:uid="{00000000-0005-0000-0000-000056300000}"/>
    <cellStyle name="Hiperłącze 11" xfId="41401" hidden="1" xr:uid="{00000000-0005-0000-0000-0000A6320000}"/>
    <cellStyle name="Hiperłącze 11" xfId="46561" hidden="1" xr:uid="{00000000-0005-0000-0000-00003B350000}"/>
    <cellStyle name="Hiperłącze 11" xfId="17097" hidden="1" xr:uid="{00000000-0005-0000-0000-000048270000}"/>
    <cellStyle name="Hiperłącze 11" xfId="18523" hidden="1" xr:uid="{00000000-0005-0000-0000-00002C280000}"/>
    <cellStyle name="Hiperłącze 11" xfId="40734" hidden="1" xr:uid="{00000000-0005-0000-0000-000037320000}"/>
    <cellStyle name="Hiperłącze 11" xfId="21730" hidden="1" xr:uid="{00000000-0005-0000-0000-000065290000}"/>
    <cellStyle name="Hiperłącze 11" xfId="40670" hidden="1" xr:uid="{00000000-0005-0000-0000-000035320000}"/>
    <cellStyle name="Hiperłącze 11" xfId="36447" hidden="1" xr:uid="{00000000-0005-0000-0000-00008F300000}"/>
    <cellStyle name="Hiperłącze 11" xfId="33115" hidden="1" xr:uid="{00000000-0005-0000-0000-0000F22E0000}"/>
    <cellStyle name="Hiperłącze 11" xfId="22987" hidden="1" xr:uid="{00000000-0005-0000-0000-0000482A0000}"/>
    <cellStyle name="Hiperłącze 11" xfId="15503" hidden="1" xr:uid="{00000000-0005-0000-0000-0000A4260000}"/>
    <cellStyle name="Hiperłącze 11" xfId="46931" hidden="1" xr:uid="{00000000-0005-0000-0000-000042350000}"/>
    <cellStyle name="Hiperłącze 11" xfId="44356" hidden="1" xr:uid="{00000000-0005-0000-0000-0000BA330000}"/>
    <cellStyle name="Hiperłącze 11" xfId="21365" hidden="1" xr:uid="{00000000-0005-0000-0000-00003B290000}"/>
    <cellStyle name="Hiperłącze 11" xfId="23140" hidden="1" xr:uid="{00000000-0005-0000-0000-0000162A0000}"/>
    <cellStyle name="Hiperłącze 11" xfId="35619" hidden="1" xr:uid="{00000000-0005-0000-0000-0000D02F0000}"/>
    <cellStyle name="Hiperłącze 11" xfId="39218" hidden="1" xr:uid="{00000000-0005-0000-0000-00005F310000}"/>
    <cellStyle name="Hiperłącze 11" xfId="35449" hidden="1" xr:uid="{00000000-0005-0000-0000-0000A92F0000}"/>
    <cellStyle name="Hiperłącze 11" xfId="43494" hidden="1" xr:uid="{00000000-0005-0000-0000-00002B340000}"/>
    <cellStyle name="Hiperłącze 11" xfId="24854" hidden="1" xr:uid="{00000000-0005-0000-0000-0000192B0000}"/>
    <cellStyle name="Hiperłącze 11" xfId="38360" hidden="1" xr:uid="{00000000-0005-0000-0000-000041310000}"/>
    <cellStyle name="Hiperłącze 11" xfId="35319" hidden="1" xr:uid="{00000000-0005-0000-0000-0000992F0000}"/>
    <cellStyle name="Hiperłącze 11" xfId="33900" hidden="1" xr:uid="{00000000-0005-0000-0000-0000392F0000}"/>
    <cellStyle name="Hiperłącze 11" xfId="16991" hidden="1" xr:uid="{00000000-0005-0000-0000-00003B270000}"/>
    <cellStyle name="Hiperłącze 11" xfId="11679" hidden="1" xr:uid="{00000000-0005-0000-0000-000062250000}"/>
    <cellStyle name="Hiperłącze 11" xfId="34537" hidden="1" xr:uid="{00000000-0005-0000-0000-00001B300000}"/>
    <cellStyle name="Hiperłącze 11" xfId="28142" hidden="1" xr:uid="{00000000-0005-0000-0000-0000962C0000}"/>
    <cellStyle name="Hiperłącze 11" xfId="39475" hidden="1" xr:uid="{00000000-0005-0000-0000-000077310000}"/>
    <cellStyle name="Hiperłącze 11" xfId="31300" hidden="1" xr:uid="{00000000-0005-0000-0000-0000D82D0000}"/>
    <cellStyle name="Hiperłącze 11" xfId="16677" hidden="1" xr:uid="{00000000-0005-0000-0000-000021270000}"/>
    <cellStyle name="Hiperłącze 11" xfId="25689" hidden="1" xr:uid="{00000000-0005-0000-0000-0000392B0000}"/>
    <cellStyle name="Hiperłącze 11" xfId="11533" hidden="1" xr:uid="{00000000-0005-0000-0000-00004E260000}"/>
    <cellStyle name="Hiperłącze 11" xfId="22254" hidden="1" xr:uid="{00000000-0005-0000-0000-0000B8290000}"/>
    <cellStyle name="Hiperłącze 11" xfId="45257" hidden="1" xr:uid="{00000000-0005-0000-0000-000047340000}"/>
    <cellStyle name="Hiperłącze 11" xfId="17792" hidden="1" xr:uid="{00000000-0005-0000-0000-0000AB270000}"/>
    <cellStyle name="Hiperłącze 11" xfId="25349" hidden="1" xr:uid="{00000000-0005-0000-0000-00007F2C0000}"/>
    <cellStyle name="Hiperłącze 11" xfId="26162" hidden="1" xr:uid="{00000000-0005-0000-0000-00006A2B0000}"/>
    <cellStyle name="Hiperłącze 11" xfId="18189" hidden="1" xr:uid="{00000000-0005-0000-0000-0000FA270000}"/>
    <cellStyle name="Hiperłącze 11" xfId="19657" hidden="1" xr:uid="{00000000-0005-0000-0000-000095280000}"/>
    <cellStyle name="Hiperłącze 11" xfId="20470" hidden="1" xr:uid="{00000000-0005-0000-0000-000017290000}"/>
    <cellStyle name="Hiperłącze 11" xfId="20918" hidden="1" xr:uid="{00000000-0005-0000-0000-0000E5290000}"/>
    <cellStyle name="Hiperłącze 11" xfId="37409" hidden="1" xr:uid="{00000000-0005-0000-0000-000003310000}"/>
    <cellStyle name="Hiperłącze 11" xfId="32684" hidden="1" xr:uid="{00000000-0005-0000-0000-0000AE2E0000}"/>
    <cellStyle name="Hiperłącze 11" xfId="15028" hidden="1" xr:uid="{00000000-0005-0000-0000-0000AD260000}"/>
    <cellStyle name="Hiperłącze 11" xfId="21077" hidden="1" xr:uid="{00000000-0005-0000-0000-00001E290000}"/>
    <cellStyle name="Hiperłącze 11" xfId="39421" hidden="1" xr:uid="{00000000-0005-0000-0000-000076310000}"/>
    <cellStyle name="Hiperłącze 11" xfId="27056" hidden="1" xr:uid="{00000000-0005-0000-0000-0000E32B0000}"/>
    <cellStyle name="Hiperłącze 11" xfId="30237" hidden="1" xr:uid="{00000000-0005-0000-0000-0000522D0000}"/>
    <cellStyle name="Hiperłącze 11" xfId="35176" hidden="1" xr:uid="{00000000-0005-0000-0000-0000842F0000}"/>
    <cellStyle name="Hiperłącze 11" xfId="30653" hidden="1" xr:uid="{00000000-0005-0000-0000-0000742D0000}"/>
    <cellStyle name="Hiperłącze 11" xfId="29946" hidden="1" xr:uid="{00000000-0005-0000-0000-0000022E0000}"/>
    <cellStyle name="Hiperłącze 11" xfId="34487" hidden="1" xr:uid="{00000000-0005-0000-0000-000015300000}"/>
    <cellStyle name="Hiperłącze 11" xfId="22461" hidden="1" xr:uid="{00000000-0005-0000-0000-0000D0290000}"/>
    <cellStyle name="Hiperłącze 11" xfId="45058" hidden="1" xr:uid="{00000000-0005-0000-0000-00001C340000}"/>
    <cellStyle name="Hiperłącze 11" xfId="40851" hidden="1" xr:uid="{00000000-0005-0000-0000-000044320000}"/>
    <cellStyle name="Hiperłącze 11" xfId="43107" hidden="1" xr:uid="{00000000-0005-0000-0000-000064330000}"/>
    <cellStyle name="Hiperłącze 11" xfId="39375" hidden="1" xr:uid="{00000000-0005-0000-0000-00002A320000}"/>
    <cellStyle name="Hiperłącze 11" xfId="26425" hidden="1" xr:uid="{00000000-0005-0000-0000-0000832B0000}"/>
    <cellStyle name="Hiperłącze 11" xfId="26926" hidden="1" xr:uid="{00000000-0005-0000-0000-0000DD2B0000}"/>
    <cellStyle name="Hiperłącze 11" xfId="35959" hidden="1" xr:uid="{00000000-0005-0000-0000-0000FE2F0000}"/>
    <cellStyle name="Hiperłącze 11" xfId="33953" hidden="1" xr:uid="{00000000-0005-0000-0000-0000382F0000}"/>
    <cellStyle name="Hiperłącze 11" xfId="18171" hidden="1" xr:uid="{00000000-0005-0000-0000-0000F6270000}"/>
    <cellStyle name="Hiperłącze 11" xfId="46866" hidden="1" xr:uid="{00000000-0005-0000-0000-0000FE340000}"/>
    <cellStyle name="Hiperłącze 11" xfId="41328" hidden="1" xr:uid="{00000000-0005-0000-0000-000062320000}"/>
    <cellStyle name="Hiperłącze 11" xfId="11537" hidden="1" xr:uid="{00000000-0005-0000-0000-000053260000}"/>
    <cellStyle name="Hiperłącze 11" xfId="23299" hidden="1" xr:uid="{00000000-0005-0000-0000-00005C2A0000}"/>
    <cellStyle name="Hiperłącze 11" xfId="21183" hidden="1" xr:uid="{00000000-0005-0000-0000-00002D290000}"/>
    <cellStyle name="Hiperłącze 11" xfId="38908" hidden="1" xr:uid="{00000000-0005-0000-0000-0000B7320000}"/>
    <cellStyle name="Hiperłącze 11" xfId="18389" hidden="1" xr:uid="{00000000-0005-0000-0000-00004B280000}"/>
    <cellStyle name="Hiperłącze 11" xfId="18256" hidden="1" xr:uid="{00000000-0005-0000-0000-00003F280000}"/>
    <cellStyle name="Hiperłącze 11" xfId="22303" hidden="1" xr:uid="{00000000-0005-0000-0000-0000BF290000}"/>
    <cellStyle name="Hiperłącze 11" xfId="23818" hidden="1" xr:uid="{00000000-0005-0000-0000-0000E22A0000}"/>
    <cellStyle name="Hiperłącze 11" xfId="29982" hidden="1" xr:uid="{00000000-0005-0000-0000-0000042E0000}"/>
    <cellStyle name="Hiperłącze 11" xfId="20244" hidden="1" xr:uid="{00000000-0005-0000-0000-0000FD280000}"/>
    <cellStyle name="Hiperłącze 11" xfId="46913" hidden="1" xr:uid="{00000000-0005-0000-0000-0000FB340000}"/>
    <cellStyle name="Hiperłącze 11" xfId="42059" hidden="1" xr:uid="{00000000-0005-0000-0000-00001C330000}"/>
    <cellStyle name="Hiperłącze 11" xfId="28404" hidden="1" xr:uid="{00000000-0005-0000-0000-0000052D0000}"/>
    <cellStyle name="Hiperłącze 11" xfId="11571" hidden="1" xr:uid="{00000000-0005-0000-0000-000061260000}"/>
    <cellStyle name="Hiperłącze 11" xfId="21301" hidden="1" xr:uid="{00000000-0005-0000-0000-000033290000}"/>
    <cellStyle name="Hiperłącze 11" xfId="27519" hidden="1" xr:uid="{00000000-0005-0000-0000-0000502C0000}"/>
    <cellStyle name="Hiperłącze 11" xfId="26483" hidden="1" xr:uid="{00000000-0005-0000-0000-0000A62B0000}"/>
    <cellStyle name="Hiperłącze 11" xfId="33428" hidden="1" xr:uid="{00000000-0005-0000-0000-0000D62E0000}"/>
    <cellStyle name="Hiperłącze 11" xfId="47029" hidden="1" xr:uid="{00000000-0005-0000-0000-00000D350000}"/>
    <cellStyle name="Hiperłącze 11" xfId="45834" hidden="1" xr:uid="{00000000-0005-0000-0000-00006A340000}"/>
    <cellStyle name="Hiperłącze 11" xfId="43765" hidden="1" xr:uid="{00000000-0005-0000-0000-000077330000}"/>
    <cellStyle name="Hiperłącze 11" xfId="24392" hidden="1" xr:uid="{00000000-0005-0000-0000-0000B92A0000}"/>
    <cellStyle name="Hiperłącze 11" xfId="19625" hidden="1" xr:uid="{00000000-0005-0000-0000-00008E280000}"/>
    <cellStyle name="Hiperłącze 11" xfId="35113" hidden="1" xr:uid="{00000000-0005-0000-0000-0000822F0000}"/>
    <cellStyle name="Hiperłącze 11" xfId="35200" hidden="1" xr:uid="{00000000-0005-0000-0000-0000892F0000}"/>
    <cellStyle name="Hiperłącze 11" xfId="28821" hidden="1" xr:uid="{00000000-0005-0000-0000-0000BB2C0000}"/>
    <cellStyle name="Hiperłącze 11" xfId="43954" hidden="1" xr:uid="{00000000-0005-0000-0000-000089330000}"/>
    <cellStyle name="Hiperłącze 11" xfId="41215" hidden="1" xr:uid="{00000000-0005-0000-0000-000096320000}"/>
    <cellStyle name="Hiperłącze 11" xfId="20615" hidden="1" xr:uid="{00000000-0005-0000-0000-0000DC290000}"/>
    <cellStyle name="Hiperłącze 11" xfId="28490" hidden="1" xr:uid="{00000000-0005-0000-0000-0000EC2C0000}"/>
    <cellStyle name="Hiperłącze 11" xfId="43890" hidden="1" xr:uid="{00000000-0005-0000-0000-0000CB330000}"/>
    <cellStyle name="Hiperłącze 11" xfId="29724" hidden="1" xr:uid="{00000000-0005-0000-0000-0000A82D0000}"/>
    <cellStyle name="Hiperłącze 11" xfId="28601" hidden="1" xr:uid="{00000000-0005-0000-0000-0000DD2C0000}"/>
    <cellStyle name="Hiperłącze 11" xfId="45967" hidden="1" xr:uid="{00000000-0005-0000-0000-00007A340000}"/>
    <cellStyle name="Hiperłącze 11" xfId="24383" hidden="1" xr:uid="{00000000-0005-0000-0000-0000BA2A0000}"/>
    <cellStyle name="Hiperłącze 11" xfId="33460" hidden="1" xr:uid="{00000000-0005-0000-0000-0000DD2E0000}"/>
    <cellStyle name="Hiperłącze 11" xfId="14687" hidden="1" xr:uid="{00000000-0005-0000-0000-000075260000}"/>
    <cellStyle name="Hiperłącze 11" xfId="28915" hidden="1" xr:uid="{00000000-0005-0000-0000-0000C92C0000}"/>
    <cellStyle name="Hiperłącze 11" xfId="13509" hidden="1" xr:uid="{00000000-0005-0000-0000-0000D3250000}"/>
    <cellStyle name="Hiperłącze 11" xfId="31845" hidden="1" xr:uid="{00000000-0005-0000-0000-0000642E0000}"/>
    <cellStyle name="Hiperłącze 11" xfId="14977" hidden="1" xr:uid="{00000000-0005-0000-0000-0000B0260000}"/>
    <cellStyle name="Hiperłącze 11" xfId="14605" hidden="1" xr:uid="{00000000-0005-0000-0000-00006B260000}"/>
    <cellStyle name="Hiperłącze 11" xfId="15796" hidden="1" xr:uid="{00000000-0005-0000-0000-0000FA260000}"/>
    <cellStyle name="Hiperłącze 11" xfId="18007" hidden="1" xr:uid="{00000000-0005-0000-0000-0000C3270000}"/>
    <cellStyle name="Hiperłącze 11" xfId="28678" hidden="1" xr:uid="{00000000-0005-0000-0000-0000B22C0000}"/>
    <cellStyle name="Hiperłącze 11" xfId="16321" hidden="1" xr:uid="{00000000-0005-0000-0000-000061280000}"/>
    <cellStyle name="Hiperłącze 11" xfId="46020" hidden="1" xr:uid="{00000000-0005-0000-0000-000077340000}"/>
    <cellStyle name="Hiperłącze 11" xfId="42592" hidden="1" xr:uid="{00000000-0005-0000-0000-000005330000}"/>
    <cellStyle name="Hiperłącze 11" xfId="31202" hidden="1" xr:uid="{00000000-0005-0000-0000-0000CC2D0000}"/>
    <cellStyle name="Hiperłącze 11" xfId="38521" hidden="1" xr:uid="{00000000-0005-0000-0000-000051310000}"/>
    <cellStyle name="Hiperłącze 11" xfId="31924" hidden="1" xr:uid="{00000000-0005-0000-0000-00007F2E0000}"/>
    <cellStyle name="Hiperłącze 11" xfId="29829" hidden="1" xr:uid="{00000000-0005-0000-0000-00009C2E0000}"/>
    <cellStyle name="Hiperłącze 11" xfId="40544" hidden="1" xr:uid="{00000000-0005-0000-0000-00000F320000}"/>
    <cellStyle name="Hiperłącze 11" xfId="42161" hidden="1" xr:uid="{00000000-0005-0000-0000-000012330000}"/>
    <cellStyle name="Hiperłącze 11" xfId="29925" hidden="1" xr:uid="{00000000-0005-0000-0000-0000FB2D0000}"/>
    <cellStyle name="Hiperłącze 11" xfId="28473" hidden="1" xr:uid="{00000000-0005-0000-0000-0000FD2C0000}"/>
    <cellStyle name="Hiperłącze 11" xfId="13556" hidden="1" xr:uid="{00000000-0005-0000-0000-0000DE250000}"/>
    <cellStyle name="Hiperłącze 11" xfId="30196" hidden="1" xr:uid="{00000000-0005-0000-0000-0000472D0000}"/>
    <cellStyle name="Hiperłącze 11" xfId="43177" hidden="1" xr:uid="{00000000-0005-0000-0000-0000CD330000}"/>
    <cellStyle name="Hiperłącze 11" xfId="12132" hidden="1" xr:uid="{00000000-0005-0000-0000-00000D250000}"/>
    <cellStyle name="Hiperłącze 11" xfId="24863" hidden="1" xr:uid="{00000000-0005-0000-0000-00001E2B0000}"/>
    <cellStyle name="Hiperłącze 11" xfId="28550" hidden="1" xr:uid="{00000000-0005-0000-0000-0000E02C0000}"/>
    <cellStyle name="Hiperłącze 11" xfId="35069" hidden="1" xr:uid="{00000000-0005-0000-0000-0000742F0000}"/>
    <cellStyle name="Hiperłącze 11" xfId="37220" hidden="1" xr:uid="{00000000-0005-0000-0000-0000BD300000}"/>
    <cellStyle name="Hiperłącze 11" xfId="18934" hidden="1" xr:uid="{00000000-0005-0000-0000-000026280000}"/>
    <cellStyle name="Hiperłącze 11" xfId="26654" hidden="1" xr:uid="{00000000-0005-0000-0000-0000B42B0000}"/>
    <cellStyle name="Hiperłącze 11" xfId="16145" hidden="1" xr:uid="{00000000-0005-0000-0000-000079270000}"/>
    <cellStyle name="Hiperłącze 11" xfId="34719" hidden="1" xr:uid="{00000000-0005-0000-0000-0000572F0000}"/>
    <cellStyle name="Hiperłącze 11" xfId="22156" hidden="1" xr:uid="{00000000-0005-0000-0000-0000AC290000}"/>
    <cellStyle name="Hiperłącze 11" xfId="11552" hidden="1" xr:uid="{00000000-0005-0000-0000-00005B260000}"/>
    <cellStyle name="Hiperłącze 11" xfId="20069" hidden="1" xr:uid="{00000000-0005-0000-0000-0000E3280000}"/>
    <cellStyle name="Hiperłącze 11" xfId="16839" hidden="1" xr:uid="{00000000-0005-0000-0000-00002B270000}"/>
    <cellStyle name="Hiperłącze 11" xfId="37328" hidden="1" xr:uid="{00000000-0005-0000-0000-0000C9300000}"/>
    <cellStyle name="Hiperłącze 11" xfId="36854" hidden="1" xr:uid="{00000000-0005-0000-0000-000092300000}"/>
    <cellStyle name="Hiperłącze 11" xfId="33362" hidden="1" xr:uid="{00000000-0005-0000-0000-0000122F0000}"/>
    <cellStyle name="Hiperłącze 11" xfId="41570" hidden="1" xr:uid="{00000000-0005-0000-0000-00007A320000}"/>
    <cellStyle name="Hiperłącze 11" xfId="18825" hidden="1" xr:uid="{00000000-0005-0000-0000-000016280000}"/>
    <cellStyle name="Hiperłącze 11" xfId="19544" hidden="1" xr:uid="{00000000-0005-0000-0000-0000BE280000}"/>
    <cellStyle name="Hiperłącze 11" xfId="13401" hidden="1" xr:uid="{00000000-0005-0000-0000-0000AF250000}"/>
    <cellStyle name="Hiperłącze 11" xfId="18206" hidden="1" xr:uid="{00000000-0005-0000-0000-0000F7270000}"/>
    <cellStyle name="Hiperłącze 11" xfId="44853" hidden="1" xr:uid="{00000000-0005-0000-0000-000004340000}"/>
    <cellStyle name="Hiperłącze 11" xfId="30718" hidden="1" xr:uid="{00000000-0005-0000-0000-00007F2D0000}"/>
    <cellStyle name="Hiperłącze 11" xfId="30555" hidden="1" xr:uid="{00000000-0005-0000-0000-0000682D0000}"/>
    <cellStyle name="Hiperłącze 11" xfId="20715" hidden="1" xr:uid="{00000000-0005-0000-0000-000086290000}"/>
    <cellStyle name="Hiperłącze 11" xfId="43480" hidden="1" xr:uid="{00000000-0005-0000-0000-0000BB340000}"/>
    <cellStyle name="Hiperłącze 11" xfId="31249" hidden="1" xr:uid="{00000000-0005-0000-0000-0000D52D0000}"/>
    <cellStyle name="Hiperłącze 11" xfId="47087" hidden="1" xr:uid="{00000000-0005-0000-0000-000010350000}"/>
    <cellStyle name="Hiperłącze 11" xfId="22624" hidden="1" xr:uid="{00000000-0005-0000-0000-0000FB290000}"/>
    <cellStyle name="Hiperłącze 11" xfId="32697" hidden="1" xr:uid="{00000000-0005-0000-0000-0000AD2E0000}"/>
    <cellStyle name="Hiperłącze 11" xfId="37188" hidden="1" xr:uid="{00000000-0005-0000-0000-0000B6300000}"/>
    <cellStyle name="Hiperłącze 11" xfId="24001" hidden="1" xr:uid="{00000000-0005-0000-0000-0000DE2A0000}"/>
    <cellStyle name="Hiperłącze 11" xfId="11813" hidden="1" xr:uid="{00000000-0005-0000-0000-00004C260000}"/>
    <cellStyle name="Hiperłącze 11" xfId="33822" hidden="1" xr:uid="{00000000-0005-0000-0000-00002F2F0000}"/>
    <cellStyle name="Hiperłącze 11" xfId="41062" hidden="1" xr:uid="{00000000-0005-0000-0000-00008E320000}"/>
    <cellStyle name="Hiperłącze 11" xfId="39118" hidden="1" xr:uid="{00000000-0005-0000-0000-000032320000}"/>
    <cellStyle name="Hiperłącze 11" xfId="42371" hidden="1" xr:uid="{00000000-0005-0000-0000-0000F1320000}"/>
    <cellStyle name="Hiperłącze 11" xfId="25681" hidden="1" xr:uid="{00000000-0005-0000-0000-0000382B0000}"/>
    <cellStyle name="Hiperłącze 11" xfId="25302" hidden="1" xr:uid="{00000000-0005-0000-0000-0000902C0000}"/>
    <cellStyle name="Hiperłącze 11" xfId="25441" hidden="1" xr:uid="{00000000-0005-0000-0000-0000F52B0000}"/>
    <cellStyle name="Hiperłącze 11" xfId="15922" hidden="1" xr:uid="{00000000-0005-0000-0000-00000A270000}"/>
    <cellStyle name="Hiperłącze 11" xfId="37828" hidden="1" xr:uid="{00000000-0005-0000-0000-0000DD300000}"/>
    <cellStyle name="Hiperłącze 11" xfId="20730" hidden="1" xr:uid="{00000000-0005-0000-0000-000082290000}"/>
    <cellStyle name="Hiperłącze 11" xfId="36805" hidden="1" xr:uid="{00000000-0005-0000-0000-000052300000}"/>
    <cellStyle name="Hiperłącze 11" xfId="34930" hidden="1" xr:uid="{00000000-0005-0000-0000-00006D2F0000}"/>
    <cellStyle name="Hiperłącze 11" xfId="19676" hidden="1" xr:uid="{00000000-0005-0000-0000-00008F280000}"/>
    <cellStyle name="Hiperłącze 11" xfId="15304" hidden="1" xr:uid="{00000000-0005-0000-0000-000093260000}"/>
    <cellStyle name="Hiperłącze 11" xfId="42197" hidden="1" xr:uid="{00000000-0005-0000-0000-000025330000}"/>
    <cellStyle name="Hiperłącze 11" xfId="30284" hidden="1" xr:uid="{00000000-0005-0000-0000-0000502D0000}"/>
    <cellStyle name="Hiperłącze 11" xfId="30876" hidden="1" xr:uid="{00000000-0005-0000-0000-0000902D0000}"/>
    <cellStyle name="Hiperłącze 11" xfId="39635" hidden="1" xr:uid="{00000000-0005-0000-0000-00008E310000}"/>
    <cellStyle name="Hiperłącze 11" xfId="33313" hidden="1" xr:uid="{00000000-0005-0000-0000-0000D22E0000}"/>
    <cellStyle name="Hiperłącze 11" xfId="38633" hidden="1" xr:uid="{00000000-0005-0000-0000-0000C0310000}"/>
    <cellStyle name="Hiperłącze 11" xfId="35752" hidden="1" xr:uid="{00000000-0005-0000-0000-0000E12F0000}"/>
    <cellStyle name="Hiperłącze 11" xfId="39334" hidden="1" xr:uid="{00000000-0005-0000-0000-0000CA310000}"/>
    <cellStyle name="Hiperłącze 11" xfId="35241" hidden="1" xr:uid="{00000000-0005-0000-0000-00008F2F0000}"/>
    <cellStyle name="Hiperłącze 11" xfId="19255" hidden="1" xr:uid="{00000000-0005-0000-0000-000083280000}"/>
    <cellStyle name="Hiperłącze 11" xfId="17081" hidden="1" xr:uid="{00000000-0005-0000-0000-000044270000}"/>
    <cellStyle name="Hiperłącze 11" xfId="23478" hidden="1" xr:uid="{00000000-0005-0000-0000-00003A2A0000}"/>
    <cellStyle name="Hiperłącze 11" xfId="20877" hidden="1" xr:uid="{00000000-0005-0000-0000-00006A2A0000}"/>
    <cellStyle name="Hiperłącze 11" xfId="18669" hidden="1" xr:uid="{00000000-0005-0000-0000-000007280000}"/>
    <cellStyle name="Hiperłącze 11" xfId="46179" hidden="1" xr:uid="{00000000-0005-0000-0000-0000B3340000}"/>
    <cellStyle name="Hiperłącze 11" xfId="29639" hidden="1" xr:uid="{00000000-0005-0000-0000-0000082E0000}"/>
    <cellStyle name="Hiperłącze 11" xfId="13195" hidden="1" xr:uid="{00000000-0005-0000-0000-000097250000}"/>
    <cellStyle name="Hiperłącze 11" xfId="21447" hidden="1" xr:uid="{00000000-0005-0000-0000-000045290000}"/>
    <cellStyle name="Hiperłącze 11" xfId="22425" hidden="1" xr:uid="{00000000-0005-0000-0000-0000C7290000}"/>
    <cellStyle name="Hiperłącze 11" xfId="18444" hidden="1" xr:uid="{00000000-0005-0000-0000-00003E280000}"/>
    <cellStyle name="Hiperłącze 11" xfId="34812" hidden="1" xr:uid="{00000000-0005-0000-0000-0000B52F0000}"/>
    <cellStyle name="Hiperłącze 11" xfId="19708" hidden="1" xr:uid="{00000000-0005-0000-0000-000098280000}"/>
    <cellStyle name="Hiperłącze 11" xfId="16736" hidden="1" xr:uid="{00000000-0005-0000-0000-0000DE270000}"/>
    <cellStyle name="Hiperłącze 11" xfId="44387" hidden="1" xr:uid="{00000000-0005-0000-0000-0000BD330000}"/>
    <cellStyle name="Hiperłącze 11" xfId="42835" hidden="1" xr:uid="{00000000-0005-0000-0000-00004A330000}"/>
    <cellStyle name="Hiperłącze 11" xfId="43884" hidden="1" xr:uid="{00000000-0005-0000-0000-0000D2340000}"/>
    <cellStyle name="Hiperłącze 11" xfId="37987" hidden="1" xr:uid="{00000000-0005-0000-0000-0000EB300000}"/>
    <cellStyle name="Hiperłącze 11" xfId="44755" hidden="1" xr:uid="{00000000-0005-0000-0000-0000F8330000}"/>
    <cellStyle name="Hiperłącze 11" xfId="19772" hidden="1" xr:uid="{00000000-0005-0000-0000-00009B280000}"/>
    <cellStyle name="Hiperłącze 11" xfId="28096" hidden="1" xr:uid="{00000000-0005-0000-0000-0000742C0000}"/>
    <cellStyle name="Hiperłącze 11" xfId="45175" hidden="1" xr:uid="{00000000-0005-0000-0000-000043340000}"/>
    <cellStyle name="Hiperłącze 11" xfId="27937" hidden="1" xr:uid="{00000000-0005-0000-0000-0000382C0000}"/>
    <cellStyle name="Hiperłącze 11" xfId="39203" hidden="1" xr:uid="{00000000-0005-0000-0000-000063310000}"/>
    <cellStyle name="Hiperłącze 11" xfId="44789" hidden="1" xr:uid="{00000000-0005-0000-0000-0000FE330000}"/>
    <cellStyle name="Hiperłącze 11" xfId="26067" hidden="1" xr:uid="{00000000-0005-0000-0000-0000622B0000}"/>
    <cellStyle name="Hiperłącze 11" xfId="14713" hidden="1" xr:uid="{00000000-0005-0000-0000-000077260000}"/>
    <cellStyle name="Hiperłącze 11" xfId="37536" hidden="1" xr:uid="{00000000-0005-0000-0000-00000C310000}"/>
    <cellStyle name="Hiperłącze 11" xfId="25871" hidden="1" xr:uid="{00000000-0005-0000-0000-00004E2B0000}"/>
    <cellStyle name="Hiperłącze 11" xfId="26218" hidden="1" xr:uid="{00000000-0005-0000-0000-00006C2B0000}"/>
    <cellStyle name="Hiperłącze 11" xfId="20541" hidden="1" xr:uid="{00000000-0005-0000-0000-000080290000}"/>
    <cellStyle name="Hiperłącze 11" xfId="45771" hidden="1" xr:uid="{00000000-0005-0000-0000-000063340000}"/>
    <cellStyle name="Hiperłącze 11" xfId="38023" hidden="1" xr:uid="{00000000-0005-0000-0000-0000EC300000}"/>
    <cellStyle name="Hiperłącze 11" xfId="34378" hidden="1" xr:uid="{00000000-0005-0000-0000-0000A8300000}"/>
    <cellStyle name="Hiperłącze 11" xfId="15694" hidden="1" xr:uid="{00000000-0005-0000-0000-0000EE260000}"/>
    <cellStyle name="Hiperłącze 11" xfId="17954" hidden="1" xr:uid="{00000000-0005-0000-0000-0000C6270000}"/>
    <cellStyle name="Hiperłącze 11" xfId="14034" hidden="1" xr:uid="{00000000-0005-0000-0000-000039260000}"/>
    <cellStyle name="Hiperłącze 11" xfId="31561" hidden="1" xr:uid="{00000000-0005-0000-0000-0000F72D0000}"/>
    <cellStyle name="Hiperłącze 11" xfId="42946" hidden="1" xr:uid="{00000000-0005-0000-0000-000059330000}"/>
    <cellStyle name="Hiperłącze 11" xfId="21591" hidden="1" xr:uid="{00000000-0005-0000-0000-00004F290000}"/>
    <cellStyle name="Hiperłącze 11" xfId="30598" hidden="1" xr:uid="{00000000-0005-0000-0000-0000712D0000}"/>
    <cellStyle name="Hiperłącze 11" xfId="25730" hidden="1" xr:uid="{00000000-0005-0000-0000-00003F2B0000}"/>
    <cellStyle name="Hiperłącze 11" xfId="46575" hidden="1" xr:uid="{00000000-0005-0000-0000-00003E350000}"/>
    <cellStyle name="Hiperłącze 11" xfId="39295" hidden="1" xr:uid="{00000000-0005-0000-0000-000071310000}"/>
    <cellStyle name="Hiperłącze 11" xfId="38481" hidden="1" xr:uid="{00000000-0005-0000-0000-000047310000}"/>
    <cellStyle name="Hiperłącze 11" xfId="20180" hidden="1" xr:uid="{00000000-0005-0000-0000-0000EF280000}"/>
    <cellStyle name="Hiperłącze 11" xfId="30329" hidden="1" xr:uid="{00000000-0005-0000-0000-00000A2E0000}"/>
    <cellStyle name="Hiperłącze 11" xfId="41475" hidden="1" xr:uid="{00000000-0005-0000-0000-00006D320000}"/>
    <cellStyle name="Hiperłącze 11" xfId="32864" hidden="1" xr:uid="{00000000-0005-0000-0000-0000022F0000}"/>
    <cellStyle name="Hiperłącze 11" xfId="16009" hidden="1" xr:uid="{00000000-0005-0000-0000-000074270000}"/>
    <cellStyle name="Hiperłącze 11" xfId="40886" hidden="1" xr:uid="{00000000-0005-0000-0000-000087320000}"/>
    <cellStyle name="Hiperłącze 11" xfId="38301" hidden="1" xr:uid="{00000000-0005-0000-0000-000037310000}"/>
    <cellStyle name="Hiperłącze 11" xfId="30172" hidden="1" xr:uid="{00000000-0005-0000-0000-00003F2D0000}"/>
    <cellStyle name="Hiperłącze 11" xfId="32655" hidden="1" xr:uid="{00000000-0005-0000-0000-0000A52E0000}"/>
    <cellStyle name="Hiperłącze 11" xfId="34830" hidden="1" xr:uid="{00000000-0005-0000-0000-000017300000}"/>
    <cellStyle name="Hiperłącze 11" xfId="37287" hidden="1" xr:uid="{00000000-0005-0000-0000-0000C1300000}"/>
    <cellStyle name="Hiperłącze 11" xfId="33568" hidden="1" xr:uid="{00000000-0005-0000-0000-0000E92E0000}"/>
    <cellStyle name="Hiperłącze 11" xfId="34247" hidden="1" xr:uid="{00000000-0005-0000-0000-0000B82F0000}"/>
    <cellStyle name="Hiperłącze 11" xfId="23513" hidden="1" xr:uid="{00000000-0005-0000-0000-0000332A0000}"/>
    <cellStyle name="Hiperłącze 11" xfId="12670" hidden="1" xr:uid="{00000000-0005-0000-0000-000044250000}"/>
    <cellStyle name="Hiperłącze 11" xfId="30276" hidden="1" xr:uid="{00000000-0005-0000-0000-00004C2D0000}"/>
    <cellStyle name="Hiperłącze 11" xfId="43773" hidden="1" xr:uid="{00000000-0005-0000-0000-000078330000}"/>
    <cellStyle name="Hiperłącze 11" xfId="16197" hidden="1" xr:uid="{00000000-0005-0000-0000-000071270000}"/>
    <cellStyle name="Hiperłącze 11" xfId="28710" hidden="1" xr:uid="{00000000-0005-0000-0000-0000B32C0000}"/>
    <cellStyle name="Hiperłącze 11" xfId="20826" hidden="1" xr:uid="{00000000-0005-0000-0000-00006F2A0000}"/>
    <cellStyle name="Hiperłącze 11" xfId="11634" hidden="1" xr:uid="{00000000-0005-0000-0000-000067250000}"/>
    <cellStyle name="Hiperłącze 11" xfId="12083" hidden="1" xr:uid="{00000000-0005-0000-0000-000000250000}"/>
    <cellStyle name="Hiperłącze 11" xfId="41774" hidden="1" xr:uid="{00000000-0005-0000-0000-0000C8320000}"/>
    <cellStyle name="Hiperłącze 11" xfId="38770" hidden="1" xr:uid="{00000000-0005-0000-0000-0000C8310000}"/>
    <cellStyle name="Hiperłącze 11" xfId="42972" hidden="1" xr:uid="{00000000-0005-0000-0000-00005B330000}"/>
    <cellStyle name="Hiperłącze 11" xfId="23084" hidden="1" xr:uid="{00000000-0005-0000-0000-0000592A0000}"/>
    <cellStyle name="Hiperłącze 11" xfId="46997" hidden="1" xr:uid="{00000000-0005-0000-0000-000006350000}"/>
    <cellStyle name="Hiperłącze 11" xfId="28638" hidden="1" xr:uid="{00000000-0005-0000-0000-0000F92C0000}"/>
    <cellStyle name="Hiperłącze 11" xfId="44427" hidden="1" xr:uid="{00000000-0005-0000-0000-0000BC330000}"/>
    <cellStyle name="Hiperłącze 11" xfId="42275" hidden="1" xr:uid="{00000000-0005-0000-0000-0000E5320000}"/>
    <cellStyle name="Hiperłącze 11" xfId="23896" hidden="1" xr:uid="{00000000-0005-0000-0000-0000F12A0000}"/>
    <cellStyle name="Hiperłącze 11" xfId="21648" hidden="1" xr:uid="{00000000-0005-0000-0000-00005D290000}"/>
    <cellStyle name="Hiperłącze 11" xfId="25560" hidden="1" xr:uid="{00000000-0005-0000-0000-0000002C0000}"/>
    <cellStyle name="Hiperłącze 11" xfId="44683" hidden="1" xr:uid="{00000000-0005-0000-0000-0000F2330000}"/>
    <cellStyle name="Hiperłącze 11" xfId="41711" hidden="1" xr:uid="{00000000-0005-0000-0000-0000C6320000}"/>
    <cellStyle name="Hiperłącze 11" xfId="46038" hidden="1" xr:uid="{00000000-0005-0000-0000-00007C340000}"/>
    <cellStyle name="Hiperłącze 11" xfId="33962" hidden="1" xr:uid="{00000000-0005-0000-0000-00003C2F0000}"/>
    <cellStyle name="Hiperłącze 11" xfId="21038" hidden="1" xr:uid="{00000000-0005-0000-0000-0000762A0000}"/>
    <cellStyle name="Hiperłącze 11" xfId="43462" hidden="1" xr:uid="{00000000-0005-0000-0000-0000C1340000}"/>
    <cellStyle name="Hiperłącze 11" xfId="25753" hidden="1" xr:uid="{00000000-0005-0000-0000-00003C2B0000}"/>
    <cellStyle name="Hiperłącze 11" xfId="36368" hidden="1" xr:uid="{00000000-0005-0000-0000-000074300000}"/>
    <cellStyle name="Hiperłącze 11" xfId="20865" hidden="1" xr:uid="{00000000-0005-0000-0000-00006B2A0000}"/>
    <cellStyle name="Hiperłącze 11" xfId="42146" hidden="1" xr:uid="{00000000-0005-0000-0000-000016330000}"/>
    <cellStyle name="Hiperłącze 11" xfId="19299" hidden="1" xr:uid="{00000000-0005-0000-0000-0000C7280000}"/>
    <cellStyle name="Hiperłącze 11" xfId="31526" hidden="1" xr:uid="{00000000-0005-0000-0000-0000F62D0000}"/>
    <cellStyle name="Hiperłącze 11" xfId="20288" hidden="1" xr:uid="{00000000-0005-0000-0000-0000FB280000}"/>
    <cellStyle name="Hiperłącze 11" xfId="19492" hidden="1" xr:uid="{00000000-0005-0000-0000-0000C8280000}"/>
    <cellStyle name="Hiperłącze 11" xfId="39440" hidden="1" xr:uid="{00000000-0005-0000-0000-00007E310000}"/>
    <cellStyle name="Hiperłącze 11" xfId="34852" hidden="1" xr:uid="{00000000-0005-0000-0000-00001A300000}"/>
    <cellStyle name="Hiperłącze 11" xfId="33056" hidden="1" xr:uid="{00000000-0005-0000-0000-0000F92E0000}"/>
    <cellStyle name="Hiperłącze 11" xfId="37394" hidden="1" xr:uid="{00000000-0005-0000-0000-000007310000}"/>
    <cellStyle name="Hiperłącze 11" xfId="20794" hidden="1" xr:uid="{00000000-0005-0000-0000-00007E2A0000}"/>
    <cellStyle name="Hiperłącze 11" xfId="21607" hidden="1" xr:uid="{00000000-0005-0000-0000-000054290000}"/>
    <cellStyle name="Hiperłącze 11" xfId="35815" hidden="1" xr:uid="{00000000-0005-0000-0000-0000E72F0000}"/>
    <cellStyle name="Hiperłącze 11" xfId="20405" hidden="1" xr:uid="{00000000-0005-0000-0000-00000C290000}"/>
    <cellStyle name="Hiperłącze 11" xfId="34292" hidden="1" xr:uid="{00000000-0005-0000-0000-0000B12F0000}"/>
    <cellStyle name="Hiperłącze 11" xfId="26826" hidden="1" xr:uid="{00000000-0005-0000-0000-0000CF2B0000}"/>
    <cellStyle name="Hiperłącze 11" xfId="27003" hidden="1" xr:uid="{00000000-0005-0000-0000-0000E62B0000}"/>
    <cellStyle name="Hiperłącze 11" xfId="19692" hidden="1" xr:uid="{00000000-0005-0000-0000-000094280000}"/>
    <cellStyle name="Hiperłącze 11" xfId="33891" hidden="1" xr:uid="{00000000-0005-0000-0000-00003A2F0000}"/>
    <cellStyle name="Hiperłącze 11" xfId="14106" hidden="1" xr:uid="{00000000-0005-0000-0000-0000F3250000}"/>
    <cellStyle name="Hiperłącze 11" xfId="37207" hidden="1" xr:uid="{00000000-0005-0000-0000-0000BE300000}"/>
    <cellStyle name="Hiperłącze 11" xfId="30365" hidden="1" xr:uid="{00000000-0005-0000-0000-0000552D0000}"/>
    <cellStyle name="Hiperłącze 11" xfId="26353" hidden="1" xr:uid="{00000000-0005-0000-0000-0000802B0000}"/>
    <cellStyle name="Hiperłącze 11" xfId="33909" hidden="1" xr:uid="{00000000-0005-0000-0000-00003E2F0000}"/>
    <cellStyle name="Hiperłącze 11" xfId="16857" hidden="1" xr:uid="{00000000-0005-0000-0000-000027270000}"/>
    <cellStyle name="Hiperłącze 11" xfId="31535" hidden="1" xr:uid="{00000000-0005-0000-0000-0000F52D0000}"/>
    <cellStyle name="Hiperłącze 11" xfId="13252" hidden="1" xr:uid="{00000000-0005-0000-0000-00009F250000}"/>
    <cellStyle name="Hiperłącze 11" xfId="13049" hidden="1" xr:uid="{00000000-0005-0000-0000-000089250000}"/>
    <cellStyle name="Hiperłącze 11" xfId="32992" hidden="1" xr:uid="{00000000-0005-0000-0000-00000B2F0000}"/>
    <cellStyle name="Hiperłącze 11" xfId="44365" hidden="1" xr:uid="{00000000-0005-0000-0000-0000B9330000}"/>
    <cellStyle name="Hiperłącze 11" xfId="36797" hidden="1" xr:uid="{00000000-0005-0000-0000-00004D300000}"/>
    <cellStyle name="Hiperłącze 11" xfId="19406" hidden="1" xr:uid="{00000000-0005-0000-0000-0000D7280000}"/>
    <cellStyle name="Hiperłącze 11" xfId="39822" hidden="1" xr:uid="{00000000-0005-0000-0000-0000A5310000}"/>
    <cellStyle name="Hiperłącze 11" xfId="20493" hidden="1" xr:uid="{00000000-0005-0000-0000-000014290000}"/>
    <cellStyle name="Hiperłącze 11" xfId="22191" hidden="1" xr:uid="{00000000-0005-0000-0000-0000B6290000}"/>
    <cellStyle name="Hiperłącze 11" xfId="12501" hidden="1" xr:uid="{00000000-0005-0000-0000-000031250000}"/>
    <cellStyle name="Hiperłącze 11" xfId="35856" hidden="1" xr:uid="{00000000-0005-0000-0000-0000F22F0000}"/>
    <cellStyle name="Hiperłącze 11" xfId="29661" hidden="1" xr:uid="{00000000-0005-0000-0000-0000FC2D0000}"/>
    <cellStyle name="Hiperłącze 11" xfId="31557" hidden="1" xr:uid="{00000000-0005-0000-0000-0000F92D0000}"/>
    <cellStyle name="Hiperłącze 11" xfId="34352" hidden="1" xr:uid="{00000000-0005-0000-0000-0000AC300000}"/>
    <cellStyle name="Hiperłącze 11" xfId="34711" hidden="1" xr:uid="{00000000-0005-0000-0000-0000542F0000}"/>
    <cellStyle name="Hiperłącze 11" xfId="13748" hidden="1" xr:uid="{00000000-0005-0000-0000-000024260000}"/>
    <cellStyle name="Hiperłącze 11" xfId="41561" hidden="1" xr:uid="{00000000-0005-0000-0000-000075320000}"/>
    <cellStyle name="Hiperłącze 11" xfId="22262" hidden="1" xr:uid="{00000000-0005-0000-0000-0000B9290000}"/>
    <cellStyle name="Hiperłącze 11" xfId="25799" hidden="1" xr:uid="{00000000-0005-0000-0000-00008E2B0000}"/>
    <cellStyle name="Hiperłącze 11" xfId="32541" hidden="1" xr:uid="{00000000-0005-0000-0000-0000572E0000}"/>
    <cellStyle name="Hiperłącze 11" xfId="39804" hidden="1" xr:uid="{00000000-0005-0000-0000-0000A3310000}"/>
    <cellStyle name="Hiperłącze 11" xfId="37315" hidden="1" xr:uid="{00000000-0005-0000-0000-0000CA300000}"/>
    <cellStyle name="Hiperłącze 11" xfId="17543" hidden="1" xr:uid="{00000000-0005-0000-0000-000096270000}"/>
    <cellStyle name="Hiperłącze 11" xfId="13292" hidden="1" xr:uid="{00000000-0005-0000-0000-0000A3250000}"/>
    <cellStyle name="Hiperłącze 11" xfId="43450" hidden="1" xr:uid="{00000000-0005-0000-0000-0000C5340000}"/>
    <cellStyle name="Hiperłącze 11" xfId="24648" hidden="1" xr:uid="{00000000-0005-0000-0000-0000022B0000}"/>
    <cellStyle name="Hiperłącze 11" xfId="45863" hidden="1" xr:uid="{00000000-0005-0000-0000-000071340000}"/>
    <cellStyle name="Hiperłącze 11" xfId="23351" hidden="1" xr:uid="{00000000-0005-0000-0000-0000262A0000}"/>
    <cellStyle name="Hiperłącze 11" xfId="45739" hidden="1" xr:uid="{00000000-0005-0000-0000-000062340000}"/>
    <cellStyle name="Hiperłącze 11" xfId="40299" hidden="1" xr:uid="{00000000-0005-0000-0000-0000F3310000}"/>
    <cellStyle name="Hiperłącze 11" xfId="29466" hidden="1" xr:uid="{00000000-0005-0000-0000-0000312D0000}"/>
    <cellStyle name="Hiperłącze 11" xfId="37674" hidden="1" xr:uid="{00000000-0005-0000-0000-000015310000}"/>
    <cellStyle name="Hiperłącze 11" xfId="12798" hidden="1" xr:uid="{00000000-0005-0000-0000-000056250000}"/>
    <cellStyle name="Hiperłącze 11" xfId="44987" hidden="1" xr:uid="{00000000-0005-0000-0000-00001A340000}"/>
    <cellStyle name="Hiperłącze 11" xfId="42215" hidden="1" xr:uid="{00000000-0005-0000-0000-0000DB320000}"/>
    <cellStyle name="Hiperłącze 11" xfId="40581" hidden="1" xr:uid="{00000000-0005-0000-0000-000015320000}"/>
    <cellStyle name="Hiperłącze 11" xfId="20954" hidden="1" xr:uid="{00000000-0005-0000-0000-0000EF290000}"/>
    <cellStyle name="Hiperłącze 11" xfId="44345" hidden="1" xr:uid="{00000000-0005-0000-0000-0000B5330000}"/>
    <cellStyle name="Hiperłącze 11" xfId="22715" hidden="1" xr:uid="{00000000-0005-0000-0000-00000A2A0000}"/>
    <cellStyle name="Hiperłącze 11" xfId="25051" hidden="1" xr:uid="{00000000-0005-0000-0000-0000A22B0000}"/>
    <cellStyle name="Hiperłącze 11" xfId="21068" hidden="1" xr:uid="{00000000-0005-0000-0000-00001D290000}"/>
    <cellStyle name="Hiperłącze 11" xfId="21759" hidden="1" xr:uid="{00000000-0005-0000-0000-00006E290000}"/>
    <cellStyle name="Hiperłącze 11" xfId="26014" hidden="1" xr:uid="{00000000-0005-0000-0000-0000532B0000}"/>
    <cellStyle name="Hiperłącze 11" xfId="42601" hidden="1" xr:uid="{00000000-0005-0000-0000-00000A330000}"/>
    <cellStyle name="Hiperłącze 11" xfId="38546" hidden="1" xr:uid="{00000000-0005-0000-0000-00005A310000}"/>
    <cellStyle name="Hiperłącze 11" xfId="16561" hidden="1" xr:uid="{00000000-0005-0000-0000-000011270000}"/>
    <cellStyle name="Hiperłącze 11" xfId="46374" hidden="1" xr:uid="{00000000-0005-0000-0000-0000E9340000}"/>
    <cellStyle name="Hiperłącze 11" xfId="29587" hidden="1" xr:uid="{00000000-0005-0000-0000-0000A02D0000}"/>
    <cellStyle name="Hiperłącze 11" xfId="23881" hidden="1" xr:uid="{00000000-0005-0000-0000-0000F52A0000}"/>
    <cellStyle name="Hiperłącze 11" xfId="32282" hidden="1" xr:uid="{00000000-0005-0000-0000-0000422E0000}"/>
    <cellStyle name="Hiperłącze 11" xfId="21230" hidden="1" xr:uid="{00000000-0005-0000-0000-00002C290000}"/>
    <cellStyle name="Hiperłącze 11" xfId="21668" hidden="1" xr:uid="{00000000-0005-0000-0000-000061290000}"/>
    <cellStyle name="Hiperłącze 11" xfId="20893" hidden="1" xr:uid="{00000000-0005-0000-0000-0000DD290000}"/>
    <cellStyle name="Hiperłącze 11" xfId="21656" hidden="1" xr:uid="{00000000-0005-0000-0000-000062290000}"/>
    <cellStyle name="Hiperłącze 11" xfId="24202" hidden="1" xr:uid="{00000000-0005-0000-0000-00009F2A0000}"/>
    <cellStyle name="Hiperłącze 11" xfId="32249" hidden="1" xr:uid="{00000000-0005-0000-0000-0000382E0000}"/>
    <cellStyle name="Hiperłącze 11" xfId="19211" hidden="1" xr:uid="{00000000-0005-0000-0000-000085280000}"/>
    <cellStyle name="Hiperłącze 11" xfId="21721" hidden="1" xr:uid="{00000000-0005-0000-0000-000064290000}"/>
    <cellStyle name="Hiperłącze 11" xfId="40535" hidden="1" xr:uid="{00000000-0005-0000-0000-00000C320000}"/>
    <cellStyle name="Hiperłącze 11" xfId="31965" hidden="1" xr:uid="{00000000-0005-0000-0000-00007D2E0000}"/>
    <cellStyle name="Hiperłącze 11" xfId="37133" hidden="1" xr:uid="{00000000-0005-0000-0000-000093300000}"/>
    <cellStyle name="Hiperłącze 11" xfId="15795" hidden="1" xr:uid="{00000000-0005-0000-0000-0000F6260000}"/>
    <cellStyle name="Hiperłącze 11" xfId="27459" hidden="1" xr:uid="{00000000-0005-0000-0000-00005C2C0000}"/>
    <cellStyle name="Hiperłącze 11" xfId="28232" hidden="1" xr:uid="{00000000-0005-0000-0000-0000A02C0000}"/>
    <cellStyle name="Hiperłącze 11" xfId="17424" hidden="1" xr:uid="{00000000-0005-0000-0000-000085270000}"/>
    <cellStyle name="Hiperłącze 11" xfId="25416" hidden="1" xr:uid="{00000000-0005-0000-0000-0000ED2B0000}"/>
    <cellStyle name="Hiperłącze 11" xfId="20306" hidden="1" xr:uid="{00000000-0005-0000-0000-000000290000}"/>
    <cellStyle name="Hiperłącze 11" xfId="15209" hidden="1" xr:uid="{00000000-0005-0000-0000-00008D260000}"/>
    <cellStyle name="Hiperłącze 11" xfId="12829" hidden="1" xr:uid="{00000000-0005-0000-0000-000059250000}"/>
    <cellStyle name="Hiperłącze 11" xfId="22515" hidden="1" xr:uid="{00000000-0005-0000-0000-0000D7290000}"/>
    <cellStyle name="Hiperłącze 11" xfId="11744" hidden="1" xr:uid="{00000000-0005-0000-0000-00005A260000}"/>
    <cellStyle name="Hiperłącze 11" xfId="27607" hidden="1" xr:uid="{00000000-0005-0000-0000-0000692C0000}"/>
    <cellStyle name="Hiperłącze 11" xfId="43232" hidden="1" xr:uid="{00000000-0005-0000-0000-00004A350000}"/>
    <cellStyle name="Hiperłącze 11" xfId="42555" hidden="1" xr:uid="{00000000-0005-0000-0000-0000FF320000}"/>
    <cellStyle name="Hiperłącze 11" xfId="37711" hidden="1" xr:uid="{00000000-0005-0000-0000-0000CD300000}"/>
    <cellStyle name="Hiperłącze 11" xfId="24676" hidden="1" xr:uid="{00000000-0005-0000-0000-0000052B0000}"/>
    <cellStyle name="Hiperłącze 11" xfId="17561" hidden="1" xr:uid="{00000000-0005-0000-0000-00009A270000}"/>
    <cellStyle name="Hiperłącze 11" xfId="45442" hidden="1" xr:uid="{00000000-0005-0000-0000-0000A3340000}"/>
    <cellStyle name="Hiperłącze 11" xfId="28646" hidden="1" xr:uid="{00000000-0005-0000-0000-0000AB2C0000}"/>
    <cellStyle name="Hiperłącze 11" xfId="12851" hidden="1" xr:uid="{00000000-0005-0000-0000-000053250000}"/>
    <cellStyle name="Hiperłącze 11" xfId="25580" hidden="1" xr:uid="{00000000-0005-0000-0000-00002C2B0000}"/>
    <cellStyle name="Hiperłącze 11" xfId="11259" hidden="1" xr:uid="{00000000-0005-0000-0000-0000E5240000}"/>
    <cellStyle name="Hiperłącze 11" xfId="20106" hidden="1" xr:uid="{00000000-0005-0000-0000-0000EC280000}"/>
    <cellStyle name="Hiperłącze 11" xfId="18530" hidden="1" xr:uid="{00000000-0005-0000-0000-00002B280000}"/>
    <cellStyle name="Hiperłącze 11" xfId="32871" hidden="1" xr:uid="{00000000-0005-0000-0000-0000F72E0000}"/>
    <cellStyle name="Hiperłącze 11" xfId="46833" hidden="1" xr:uid="{00000000-0005-0000-0000-0000F4340000}"/>
    <cellStyle name="Hiperłącze 11" xfId="45627" hidden="1" xr:uid="{00000000-0005-0000-0000-000095340000}"/>
    <cellStyle name="Hiperłącze 11" xfId="26484" hidden="1" xr:uid="{00000000-0005-0000-0000-0000AA2B0000}"/>
    <cellStyle name="Hiperłącze 11" xfId="35480" hidden="1" xr:uid="{00000000-0005-0000-0000-0000A42F0000}"/>
    <cellStyle name="Hiperłącze 11" xfId="34908" hidden="1" xr:uid="{00000000-0005-0000-0000-0000692F0000}"/>
    <cellStyle name="Hiperłącze 11" xfId="34744" hidden="1" xr:uid="{00000000-0005-0000-0000-00005E2F0000}"/>
    <cellStyle name="Hiperłącze 11" xfId="21712" hidden="1" xr:uid="{00000000-0005-0000-0000-000063290000}"/>
    <cellStyle name="Hiperłącze 11" xfId="11477" hidden="1" xr:uid="{00000000-0005-0000-0000-000072250000}"/>
    <cellStyle name="Hiperłącze 11" xfId="14492" hidden="1" xr:uid="{00000000-0005-0000-0000-000049260000}"/>
    <cellStyle name="Hiperłącze 11" xfId="17835" hidden="1" xr:uid="{00000000-0005-0000-0000-0000B5270000}"/>
    <cellStyle name="Hiperłącze 11" xfId="36158" hidden="1" xr:uid="{00000000-0005-0000-0000-00002A300000}"/>
    <cellStyle name="Hiperłącze 11" xfId="12332" hidden="1" xr:uid="{00000000-0005-0000-0000-000017250000}"/>
    <cellStyle name="Hiperłącze 11" xfId="20809" hidden="1" xr:uid="{00000000-0005-0000-0000-0000782A0000}"/>
    <cellStyle name="Hiperłącze 11" xfId="32927" hidden="1" xr:uid="{00000000-0005-0000-0000-0000152F0000}"/>
    <cellStyle name="Hiperłącze 11" xfId="14623" hidden="1" xr:uid="{00000000-0005-0000-0000-000067260000}"/>
    <cellStyle name="Hiperłącze 11" xfId="34462" hidden="1" xr:uid="{00000000-0005-0000-0000-00000D300000}"/>
    <cellStyle name="Hiperłącze 11" xfId="20924" hidden="1" xr:uid="{00000000-0005-0000-0000-0000DF290000}"/>
    <cellStyle name="Hiperłącze 11" xfId="21911" hidden="1" xr:uid="{00000000-0005-0000-0000-000074290000}"/>
    <cellStyle name="Hiperłącze 11" xfId="37478" hidden="1" xr:uid="{00000000-0005-0000-0000-00001F310000}"/>
    <cellStyle name="Hiperłącze 11" xfId="37399" hidden="1" xr:uid="{00000000-0005-0000-0000-000004310000}"/>
    <cellStyle name="Hiperłącze 11" xfId="16152" hidden="1" xr:uid="{00000000-0005-0000-0000-000078270000}"/>
    <cellStyle name="Hiperłącze 11" xfId="11796" hidden="1" xr:uid="{00000000-0005-0000-0000-000051260000}"/>
    <cellStyle name="Hiperłącze 11" xfId="24382" hidden="1" xr:uid="{00000000-0005-0000-0000-0000B62A0000}"/>
    <cellStyle name="Hiperłącze 11" xfId="14428" hidden="1" xr:uid="{00000000-0005-0000-0000-00001A260000}"/>
    <cellStyle name="Hiperłącze 11" xfId="41148" hidden="1" xr:uid="{00000000-0005-0000-0000-00007B320000}"/>
    <cellStyle name="Hiperłącze 11" xfId="21960" hidden="1" xr:uid="{00000000-0005-0000-0000-000096290000}"/>
    <cellStyle name="Hiperłącze 11" xfId="14882" hidden="1" xr:uid="{00000000-0005-0000-0000-0000C7260000}"/>
    <cellStyle name="Hiperłącze 11" xfId="26866" hidden="1" xr:uid="{00000000-0005-0000-0000-0000D32B0000}"/>
    <cellStyle name="Hiperłącze 11" xfId="41030" hidden="1" xr:uid="{00000000-0005-0000-0000-00008B320000}"/>
    <cellStyle name="Hiperłącze 11" xfId="43934" hidden="1" xr:uid="{00000000-0005-0000-0000-000085330000}"/>
    <cellStyle name="Hiperłącze 11" xfId="38601" hidden="1" xr:uid="{00000000-0005-0000-0000-0000D0310000}"/>
    <cellStyle name="Hiperłącze 11" xfId="46315" hidden="1" xr:uid="{00000000-0005-0000-0000-0000DF340000}"/>
    <cellStyle name="Hiperłącze 11" xfId="46047" hidden="1" xr:uid="{00000000-0005-0000-0000-00007F340000}"/>
    <cellStyle name="Hiperłącze 11" xfId="34626" hidden="1" xr:uid="{00000000-0005-0000-0000-00004C2F0000}"/>
    <cellStyle name="Hiperłącze 11" xfId="25315" hidden="1" xr:uid="{00000000-0005-0000-0000-00008D2C0000}"/>
    <cellStyle name="Hiperłącze 11" xfId="42883" hidden="1" xr:uid="{00000000-0005-0000-0000-00004B330000}"/>
    <cellStyle name="Hiperłącze 11" xfId="19543" hidden="1" xr:uid="{00000000-0005-0000-0000-0000C2280000}"/>
    <cellStyle name="Hiperłącze 11" xfId="41792" hidden="1" xr:uid="{00000000-0005-0000-0000-0000CF320000}"/>
    <cellStyle name="Hiperłącze 11" xfId="46684" hidden="1" xr:uid="{00000000-0005-0000-0000-000022350000}"/>
    <cellStyle name="Hiperłącze 11" xfId="36484" hidden="1" xr:uid="{00000000-0005-0000-0000-00008B300000}"/>
    <cellStyle name="Hiperłącze 11" xfId="12708" hidden="1" xr:uid="{00000000-0005-0000-0000-00004E250000}"/>
    <cellStyle name="Hiperłącze 11" xfId="12250" hidden="1" xr:uid="{00000000-0005-0000-0000-000013250000}"/>
    <cellStyle name="Hiperłącze 11" xfId="26057" hidden="1" xr:uid="{00000000-0005-0000-0000-00005D2B0000}"/>
    <cellStyle name="Hiperłącze 11" xfId="46343" hidden="1" xr:uid="{00000000-0005-0000-0000-0000E6340000}"/>
    <cellStyle name="Hiperłącze 11" xfId="38863" hidden="1" xr:uid="{00000000-0005-0000-0000-0000AD320000}"/>
    <cellStyle name="Hiperłącze 11" xfId="33344" hidden="1" xr:uid="{00000000-0005-0000-0000-0000CB2E0000}"/>
    <cellStyle name="Hiperłącze 11" xfId="41216" hidden="1" xr:uid="{00000000-0005-0000-0000-000052320000}"/>
    <cellStyle name="Hiperłącze 11" xfId="23901" hidden="1" xr:uid="{00000000-0005-0000-0000-0000F02A0000}"/>
    <cellStyle name="Hiperłącze 11" xfId="38957" hidden="1" xr:uid="{00000000-0005-0000-0000-0000AB320000}"/>
    <cellStyle name="Hiperłącze 11" xfId="40681" hidden="1" xr:uid="{00000000-0005-0000-0000-00003A320000}"/>
    <cellStyle name="Hiperłącze 11" xfId="31292" hidden="1" xr:uid="{00000000-0005-0000-0000-0000D72D0000}"/>
    <cellStyle name="Hiperłącze 11" xfId="45266" hidden="1" xr:uid="{00000000-0005-0000-0000-000048340000}"/>
    <cellStyle name="Hiperłącze 11" xfId="34576" hidden="1" xr:uid="{00000000-0005-0000-0000-000013300000}"/>
    <cellStyle name="Hiperłącze 11" xfId="17639" hidden="1" xr:uid="{00000000-0005-0000-0000-00009D270000}"/>
    <cellStyle name="Hiperłącze 11" xfId="20932" hidden="1" xr:uid="{00000000-0005-0000-0000-0000E0290000}"/>
    <cellStyle name="Hiperłącze 11" xfId="16096" hidden="1" xr:uid="{00000000-0005-0000-0000-000071280000}"/>
    <cellStyle name="Hiperłącze 11" xfId="19016" hidden="1" xr:uid="{00000000-0005-0000-0000-000059280000}"/>
    <cellStyle name="Hiperłącze 11" xfId="43410" hidden="1" xr:uid="{00000000-0005-0000-0000-0000CA340000}"/>
    <cellStyle name="Hiperłącze 11" xfId="46234" hidden="1" xr:uid="{00000000-0005-0000-0000-0000D6340000}"/>
    <cellStyle name="Hiperłącze 11" xfId="37382" hidden="1" xr:uid="{00000000-0005-0000-0000-00000F310000}"/>
    <cellStyle name="Hiperłącze 11" xfId="26066" hidden="1" xr:uid="{00000000-0005-0000-0000-00005E2B0000}"/>
    <cellStyle name="Hiperłącze 11" xfId="24472" hidden="1" xr:uid="{00000000-0005-0000-0000-0000C02A0000}"/>
    <cellStyle name="Hiperłącze 11" xfId="17574" hidden="1" xr:uid="{00000000-0005-0000-0000-000099270000}"/>
    <cellStyle name="Hiperłącze 11" xfId="36725" hidden="1" xr:uid="{00000000-0005-0000-0000-000043300000}"/>
    <cellStyle name="Hiperłącze 11" xfId="16500" hidden="1" xr:uid="{00000000-0005-0000-0000-0000E2270000}"/>
    <cellStyle name="Hiperłącze 11" xfId="25591" hidden="1" xr:uid="{00000000-0005-0000-0000-00002D2B0000}"/>
    <cellStyle name="Hiperłącze 11" xfId="26390" hidden="1" xr:uid="{00000000-0005-0000-0000-00008A2B0000}"/>
    <cellStyle name="Hiperłącze 11" xfId="22372" hidden="1" xr:uid="{00000000-0005-0000-0000-0000CA290000}"/>
    <cellStyle name="Hiperłącze 11" xfId="15913" hidden="1" xr:uid="{00000000-0005-0000-0000-000005270000}"/>
    <cellStyle name="Hiperłącze 11" xfId="18445" hidden="1" xr:uid="{00000000-0005-0000-0000-00003A280000}"/>
    <cellStyle name="Hiperłącze 11" xfId="17394" hidden="1" xr:uid="{00000000-0005-0000-0000-000068270000}"/>
    <cellStyle name="Hiperłącze 11" xfId="43196" hidden="1" xr:uid="{00000000-0005-0000-0000-0000C0340000}"/>
    <cellStyle name="Hiperłącze 11" xfId="34363" hidden="1" xr:uid="{00000000-0005-0000-0000-0000AE300000}"/>
    <cellStyle name="Hiperłącze 11" xfId="35345" hidden="1" xr:uid="{00000000-0005-0000-0000-00009B2F0000}"/>
    <cellStyle name="Hiperłącze 11" xfId="24087" hidden="1" xr:uid="{00000000-0005-0000-0000-0000CB2A0000}"/>
    <cellStyle name="Hiperłącze 11" xfId="27461" hidden="1" xr:uid="{00000000-0005-0000-0000-00005B2C0000}"/>
    <cellStyle name="Hiperłącze 11" xfId="24553" hidden="1" xr:uid="{00000000-0005-0000-0000-0000C42A0000}"/>
    <cellStyle name="Hiperłącze 11" xfId="45157" hidden="1" xr:uid="{00000000-0005-0000-0000-000024340000}"/>
    <cellStyle name="Hiperłącze 11" xfId="44071" hidden="1" xr:uid="{00000000-0005-0000-0000-00009A330000}"/>
    <cellStyle name="Hiperłącze 11" xfId="31815" hidden="1" xr:uid="{00000000-0005-0000-0000-0000702E0000}"/>
    <cellStyle name="Hiperłącze 11" xfId="38707" hidden="1" xr:uid="{00000000-0005-0000-0000-00001C320000}"/>
    <cellStyle name="Hiperłącze 11" xfId="45018" hidden="1" xr:uid="{00000000-0005-0000-0000-00001D340000}"/>
    <cellStyle name="Hiperłącze 11" xfId="26130" hidden="1" xr:uid="{00000000-0005-0000-0000-0000642B0000}"/>
    <cellStyle name="Hiperłącze 11" xfId="19201" hidden="1" xr:uid="{00000000-0005-0000-0000-000082280000}"/>
    <cellStyle name="Hiperłącze 11" xfId="19314" hidden="1" xr:uid="{00000000-0005-0000-0000-0000C3280000}"/>
    <cellStyle name="Hiperłącze 11" xfId="30776" hidden="1" xr:uid="{00000000-0005-0000-0000-0000852D0000}"/>
    <cellStyle name="Hiperłącze 11" xfId="12909" hidden="1" xr:uid="{00000000-0005-0000-0000-000076250000}"/>
    <cellStyle name="Hiperłącze 11" xfId="30948" hidden="1" xr:uid="{00000000-0005-0000-0000-0000932D0000}"/>
    <cellStyle name="Hiperłącze 11" xfId="24267" hidden="1" xr:uid="{00000000-0005-0000-0000-0000B22A0000}"/>
    <cellStyle name="Hiperłącze 11" xfId="24898" hidden="1" xr:uid="{00000000-0005-0000-0000-0000172B0000}"/>
    <cellStyle name="Hiperłącze 11" xfId="13646" hidden="1" xr:uid="{00000000-0005-0000-0000-0000E6250000}"/>
    <cellStyle name="Hiperłącze 11" xfId="23100" hidden="1" xr:uid="{00000000-0005-0000-0000-00000C2A0000}"/>
    <cellStyle name="Hiperłącze 11" xfId="31814" hidden="1" xr:uid="{00000000-0005-0000-0000-0000282E0000}"/>
    <cellStyle name="Hiperłącze 11" xfId="32257" hidden="1" xr:uid="{00000000-0005-0000-0000-0000392E0000}"/>
    <cellStyle name="Hiperłącze 11" xfId="30141" hidden="1" xr:uid="{00000000-0005-0000-0000-0000462D0000}"/>
    <cellStyle name="Hiperłącze 11" xfId="40680" hidden="1" xr:uid="{00000000-0005-0000-0000-000036320000}"/>
    <cellStyle name="Hiperłącze 11" xfId="27597" hidden="1" xr:uid="{00000000-0005-0000-0000-0000652C0000}"/>
    <cellStyle name="Hiperłącze 11" xfId="24218" hidden="1" xr:uid="{00000000-0005-0000-0000-0000A42A0000}"/>
    <cellStyle name="Hiperłącze 11" xfId="40473" hidden="1" xr:uid="{00000000-0005-0000-0000-000009320000}"/>
    <cellStyle name="Hiperłącze 11" xfId="33590" hidden="1" xr:uid="{00000000-0005-0000-0000-0000E32E0000}"/>
    <cellStyle name="Hiperłącze 11" xfId="16268" hidden="1" xr:uid="{00000000-0005-0000-0000-00006E280000}"/>
    <cellStyle name="Hiperłącze 11" xfId="28733" hidden="1" xr:uid="{00000000-0005-0000-0000-0000B02C0000}"/>
    <cellStyle name="Hiperłącze 11" xfId="21979" hidden="1" xr:uid="{00000000-0005-0000-0000-00009E290000}"/>
    <cellStyle name="Hiperłącze 11" xfId="21500" hidden="1" xr:uid="{00000000-0005-0000-0000-000044290000}"/>
    <cellStyle name="Hiperłącze 11" xfId="23531" hidden="1" xr:uid="{00000000-0005-0000-0000-0000382A0000}"/>
    <cellStyle name="Hiperłącze 11" xfId="45293" hidden="1" xr:uid="{00000000-0005-0000-0000-000050340000}"/>
    <cellStyle name="Hiperłącze 11" xfId="42908" hidden="1" xr:uid="{00000000-0005-0000-0000-000053330000}"/>
    <cellStyle name="Hiperłącze 11" xfId="28260" hidden="1" xr:uid="{00000000-0005-0000-0000-0000A52C0000}"/>
    <cellStyle name="Hiperłącze 11" xfId="32666" hidden="1" xr:uid="{00000000-0005-0000-0000-0000AA2E0000}"/>
    <cellStyle name="Hiperłącze 11" xfId="14472" hidden="1" xr:uid="{00000000-0005-0000-0000-000014260000}"/>
    <cellStyle name="Hiperłącze 11" xfId="12297" hidden="1" xr:uid="{00000000-0005-0000-0000-00001E250000}"/>
    <cellStyle name="Hiperłącze 11" xfId="40517" hidden="1" xr:uid="{00000000-0005-0000-0000-000007320000}"/>
    <cellStyle name="Hiperłącze 11" xfId="28725" hidden="1" xr:uid="{00000000-0005-0000-0000-0000AF2C0000}"/>
    <cellStyle name="Hiperłącze 11" xfId="39904" hidden="1" xr:uid="{00000000-0005-0000-0000-0000AC310000}"/>
    <cellStyle name="Hiperłącze 11" xfId="38593" hidden="1" xr:uid="{00000000-0005-0000-0000-000058310000}"/>
    <cellStyle name="Hiperłącze 11" xfId="15256" hidden="1" xr:uid="{00000000-0005-0000-0000-00008C260000}"/>
    <cellStyle name="Hiperłącze 11" xfId="15055" hidden="1" xr:uid="{00000000-0005-0000-0000-0000C5260000}"/>
    <cellStyle name="Hiperłącze 11" xfId="21961" hidden="1" xr:uid="{00000000-0005-0000-0000-00009A290000}"/>
    <cellStyle name="Hiperłącze 11" xfId="45544" hidden="1" xr:uid="{00000000-0005-0000-0000-0000AE340000}"/>
    <cellStyle name="Hiperłącze 11" xfId="41224" hidden="1" xr:uid="{00000000-0005-0000-0000-000051320000}"/>
    <cellStyle name="Hiperłącze 11" xfId="23619" hidden="1" xr:uid="{00000000-0005-0000-0000-0000862A0000}"/>
    <cellStyle name="Hiperłącze 11" xfId="38032" hidden="1" xr:uid="{00000000-0005-0000-0000-0000EF300000}"/>
    <cellStyle name="Hiperłącze 11" xfId="17696" hidden="1" xr:uid="{00000000-0005-0000-0000-00009F270000}"/>
    <cellStyle name="Hiperłącze 11" xfId="23092" hidden="1" xr:uid="{00000000-0005-0000-0000-00000B2A0000}"/>
    <cellStyle name="Hiperłącze 11" xfId="10304" hidden="1" xr:uid="{00000000-0005-0000-0000-0000D6240000}"/>
    <cellStyle name="Hiperłącze 11" xfId="22620" hidden="1" xr:uid="{00000000-0005-0000-0000-0000FD290000}"/>
    <cellStyle name="Hiperłącze 11" xfId="45966" hidden="1" xr:uid="{00000000-0005-0000-0000-000076340000}"/>
    <cellStyle name="Hiperłącze 11" xfId="16764" hidden="1" xr:uid="{00000000-0005-0000-0000-0000DC270000}"/>
    <cellStyle name="Hiperłącze 11" xfId="22050" hidden="1" xr:uid="{00000000-0005-0000-0000-0000A0290000}"/>
    <cellStyle name="Hiperłącze 11" xfId="45794" hidden="1" xr:uid="{00000000-0005-0000-0000-000060340000}"/>
    <cellStyle name="Hiperłącze 11" xfId="28665" hidden="1" xr:uid="{00000000-0005-0000-0000-0000AD2C0000}"/>
    <cellStyle name="Hiperłącze 11" xfId="43876" hidden="1" xr:uid="{00000000-0005-0000-0000-000037340000}"/>
    <cellStyle name="Hiperłącze 11" xfId="38059" hidden="1" xr:uid="{00000000-0005-0000-0000-0000F2300000}"/>
    <cellStyle name="Hiperłącze 11" xfId="34434" hidden="1" xr:uid="{00000000-0005-0000-0000-00009B300000}"/>
    <cellStyle name="Hiperłącze 11" xfId="25802" hidden="1" xr:uid="{00000000-0005-0000-0000-00009E2B0000}"/>
    <cellStyle name="Hiperłącze 11" xfId="44140" hidden="1" xr:uid="{00000000-0005-0000-0000-00009C330000}"/>
    <cellStyle name="Hiperłącze 11" xfId="10294" hidden="1" xr:uid="{00000000-0005-0000-0000-0000D1240000}"/>
    <cellStyle name="Hiperłącze 11" xfId="13929" hidden="1" xr:uid="{00000000-0005-0000-0000-000029260000}"/>
    <cellStyle name="Hiperłącze 11" xfId="37932" hidden="1" xr:uid="{00000000-0005-0000-0000-0000E4300000}"/>
    <cellStyle name="Hiperłącze 11" xfId="26095" hidden="1" xr:uid="{00000000-0005-0000-0000-0000652B0000}"/>
    <cellStyle name="Hiperłącze 11" xfId="25073" hidden="1" xr:uid="{00000000-0005-0000-0000-0000932B0000}"/>
    <cellStyle name="Hiperłącze 11" xfId="42246" hidden="1" xr:uid="{00000000-0005-0000-0000-000026330000}"/>
    <cellStyle name="Hiperłącze 11" xfId="19974" hidden="1" xr:uid="{00000000-0005-0000-0000-0000B5280000}"/>
    <cellStyle name="Hiperłącze 11" xfId="27846" hidden="1" xr:uid="{00000000-0005-0000-0000-0000332C0000}"/>
    <cellStyle name="Hiperłącze 11" xfId="13717" hidden="1" xr:uid="{00000000-0005-0000-0000-0000E8250000}"/>
    <cellStyle name="Hiperłącze 11" xfId="16835" hidden="1" xr:uid="{00000000-0005-0000-0000-00002D270000}"/>
    <cellStyle name="Hiperłącze 11" xfId="19716" hidden="1" xr:uid="{00000000-0005-0000-0000-000099280000}"/>
    <cellStyle name="Hiperłącze 11" xfId="30268" hidden="1" xr:uid="{00000000-0005-0000-0000-00004B2D0000}"/>
    <cellStyle name="Hiperłącze 11" xfId="36836" hidden="1" xr:uid="{00000000-0005-0000-0000-00004B300000}"/>
    <cellStyle name="Hiperłącze 11" xfId="28014" hidden="1" xr:uid="{00000000-0005-0000-0000-0000492C0000}"/>
    <cellStyle name="Hiperłącze 11" xfId="45767" hidden="1" xr:uid="{00000000-0005-0000-0000-000065340000}"/>
    <cellStyle name="Hiperłącze 11" xfId="40266" hidden="1" xr:uid="{00000000-0005-0000-0000-0000EE310000}"/>
    <cellStyle name="Hiperłącze 11" xfId="17304" hidden="1" xr:uid="{00000000-0005-0000-0000-000060270000}"/>
    <cellStyle name="Hiperłącze 11" xfId="32329" hidden="1" xr:uid="{00000000-0005-0000-0000-0000402E0000}"/>
    <cellStyle name="Hiperłącze 11" xfId="19332" hidden="1" xr:uid="{00000000-0005-0000-0000-0000D3280000}"/>
    <cellStyle name="Hiperłącze 11" xfId="34110" hidden="1" xr:uid="{00000000-0005-0000-0000-0000B02F0000}"/>
    <cellStyle name="Hiperłącze 11" xfId="43641" hidden="1" xr:uid="{00000000-0005-0000-0000-000042340000}"/>
    <cellStyle name="Hiperłącze 11" xfId="18626" hidden="1" xr:uid="{00000000-0005-0000-0000-000005280000}"/>
    <cellStyle name="Hiperłącze 11" xfId="28686" hidden="1" xr:uid="{00000000-0005-0000-0000-0000B12C0000}"/>
    <cellStyle name="Hiperłącze 11" xfId="42207" hidden="1" xr:uid="{00000000-0005-0000-0000-000029330000}"/>
    <cellStyle name="Hiperłącze 11" xfId="24573" hidden="1" xr:uid="{00000000-0005-0000-0000-0000F92A0000}"/>
    <cellStyle name="Hiperłącze 11" xfId="13179" hidden="1" xr:uid="{00000000-0005-0000-0000-000090250000}"/>
    <cellStyle name="Hiperłącze 11" xfId="46865" hidden="1" xr:uid="{00000000-0005-0000-0000-0000FA340000}"/>
    <cellStyle name="Hiperłącze 11" xfId="31743" hidden="1" xr:uid="{00000000-0005-0000-0000-0000262E0000}"/>
    <cellStyle name="Hiperłącze 11" xfId="28533" hidden="1" xr:uid="{00000000-0005-0000-0000-0000E92C0000}"/>
    <cellStyle name="Hiperłącze 11" xfId="34146" hidden="1" xr:uid="{00000000-0005-0000-0000-0000A4300000}"/>
    <cellStyle name="Hiperłącze 11" xfId="28143" hidden="1" xr:uid="{00000000-0005-0000-0000-00009A2C0000}"/>
    <cellStyle name="Hiperłącze 11" xfId="40919" hidden="1" xr:uid="{00000000-0005-0000-0000-000093320000}"/>
    <cellStyle name="Hiperłącze 11" xfId="22814" hidden="1" xr:uid="{00000000-0005-0000-0000-0000412A0000}"/>
    <cellStyle name="Hiperłącze 11" xfId="25201" hidden="1" xr:uid="{00000000-0005-0000-0000-0000982B0000}"/>
    <cellStyle name="Hiperłącze 11" xfId="19020" hidden="1" xr:uid="{00000000-0005-0000-0000-000057280000}"/>
    <cellStyle name="Hiperłącze 11" xfId="37571" hidden="1" xr:uid="{00000000-0005-0000-0000-00000A310000}"/>
    <cellStyle name="Hiperłącze 11" xfId="44254" hidden="1" xr:uid="{00000000-0005-0000-0000-0000AA330000}"/>
    <cellStyle name="Hiperłącze 11" xfId="26075" hidden="1" xr:uid="{00000000-0005-0000-0000-0000612B0000}"/>
    <cellStyle name="Hiperłącze 11" xfId="22979" hidden="1" xr:uid="{00000000-0005-0000-0000-0000492A0000}"/>
    <cellStyle name="Hiperłącze 11" xfId="19292" hidden="1" xr:uid="{00000000-0005-0000-0000-0000D2280000}"/>
    <cellStyle name="Hiperłącze 11" xfId="31697" hidden="1" xr:uid="{00000000-0005-0000-0000-0000182E0000}"/>
    <cellStyle name="Hiperłącze 11" xfId="33623" hidden="1" xr:uid="{00000000-0005-0000-0000-0000172F0000}"/>
    <cellStyle name="Hiperłącze 11" xfId="29314" hidden="1" xr:uid="{00000000-0005-0000-0000-00001B2D0000}"/>
    <cellStyle name="Hiperłącze 11" xfId="14579" hidden="1" xr:uid="{00000000-0005-0000-0000-000069260000}"/>
    <cellStyle name="Hiperłącze 11" xfId="35799" hidden="1" xr:uid="{00000000-0005-0000-0000-0000E02F0000}"/>
    <cellStyle name="Hiperłącze 11" xfId="12075" hidden="1" xr:uid="{00000000-0005-0000-0000-0000FF240000}"/>
    <cellStyle name="Hiperłącze 11" xfId="17224" hidden="1" xr:uid="{00000000-0005-0000-0000-000059270000}"/>
    <cellStyle name="Hiperłącze 11" xfId="24834" hidden="1" xr:uid="{00000000-0005-0000-0000-0000152B0000}"/>
    <cellStyle name="Hiperłącze 11" xfId="11484" hidden="1" xr:uid="{00000000-0005-0000-0000-000064250000}"/>
    <cellStyle name="Hiperłącze 11" xfId="22069" hidden="1" xr:uid="{00000000-0005-0000-0000-0000A6290000}"/>
    <cellStyle name="Hiperłącze 11" xfId="15217" hidden="1" xr:uid="{00000000-0005-0000-0000-000092260000}"/>
    <cellStyle name="Hiperłącze 11" xfId="20528" hidden="1" xr:uid="{00000000-0005-0000-0000-000092290000}"/>
    <cellStyle name="Hiperłącze 11" xfId="28863" hidden="1" xr:uid="{00000000-0005-0000-0000-0000062D0000}"/>
    <cellStyle name="Hiperłącze 11" xfId="35868" hidden="1" xr:uid="{00000000-0005-0000-0000-0000F12F0000}"/>
    <cellStyle name="Hiperłącze 11" xfId="29127" hidden="1" xr:uid="{00000000-0005-0000-0000-0000042D0000}"/>
    <cellStyle name="Hiperłącze 11" xfId="25126" hidden="1" xr:uid="{00000000-0005-0000-0000-00008B2C0000}"/>
    <cellStyle name="Hiperłącze 11" xfId="36956" hidden="1" xr:uid="{00000000-0005-0000-0000-00005B300000}"/>
    <cellStyle name="Hiperłącze 11" xfId="45397" hidden="1" xr:uid="{00000000-0005-0000-0000-00009F340000}"/>
    <cellStyle name="Hiperłącze 11" xfId="12152" hidden="1" xr:uid="{00000000-0005-0000-0000-000011250000}"/>
    <cellStyle name="Hiperłącze 11" xfId="22390" hidden="1" xr:uid="{00000000-0005-0000-0000-0000CE290000}"/>
    <cellStyle name="Hiperłącze 11" xfId="41993" hidden="1" xr:uid="{00000000-0005-0000-0000-000030330000}"/>
    <cellStyle name="Hiperłącze 11" xfId="12314" hidden="1" xr:uid="{00000000-0005-0000-0000-00001B250000}"/>
    <cellStyle name="Hiperłącze 11" xfId="26601" hidden="1" xr:uid="{00000000-0005-0000-0000-0000B52B0000}"/>
    <cellStyle name="Hiperłącze 11" xfId="23079" hidden="1" xr:uid="{00000000-0005-0000-0000-00005A2A0000}"/>
    <cellStyle name="Hiperłącze 11" xfId="23156" hidden="1" xr:uid="{00000000-0005-0000-0000-0000132A0000}"/>
    <cellStyle name="Hiperłącze 11" xfId="44391" hidden="1" xr:uid="{00000000-0005-0000-0000-0000BB330000}"/>
    <cellStyle name="Hiperłącze 11" xfId="44611" hidden="1" xr:uid="{00000000-0005-0000-0000-0000EB330000}"/>
    <cellStyle name="Hiperłącze 11" xfId="24807" hidden="1" xr:uid="{00000000-0005-0000-0000-0000102B0000}"/>
    <cellStyle name="Hiperłącze 11" xfId="27562" hidden="1" xr:uid="{00000000-0005-0000-0000-00004E2C0000}"/>
    <cellStyle name="Hiperłącze 11" xfId="13321" hidden="1" xr:uid="{00000000-0005-0000-0000-0000AA250000}"/>
    <cellStyle name="Hiperłącze 11" xfId="15554" hidden="1" xr:uid="{00000000-0005-0000-0000-0000D4260000}"/>
    <cellStyle name="Hiperłącze 11" xfId="32460" hidden="1" xr:uid="{00000000-0005-0000-0000-0000482E0000}"/>
    <cellStyle name="Hiperłącze 11" xfId="11688" hidden="1" xr:uid="{00000000-0005-0000-0000-00005C250000}"/>
    <cellStyle name="Hiperłącze 11" xfId="14532" hidden="1" xr:uid="{00000000-0005-0000-0000-000048260000}"/>
    <cellStyle name="Hiperłącze 11" xfId="29357" hidden="1" xr:uid="{00000000-0005-0000-0000-0000252D0000}"/>
    <cellStyle name="Hiperłącze 11" xfId="42795" hidden="1" xr:uid="{00000000-0005-0000-0000-000040330000}"/>
    <cellStyle name="Hiperłącze 11" xfId="22865" hidden="1" xr:uid="{00000000-0005-0000-0000-0000612A0000}"/>
    <cellStyle name="Hiperłącze 11" xfId="33853" hidden="1" xr:uid="{00000000-0005-0000-0000-0000302F0000}"/>
    <cellStyle name="Hiperłącze 11" xfId="31449" hidden="1" xr:uid="{00000000-0005-0000-0000-0000ED2D0000}"/>
    <cellStyle name="Hiperłącze 11" xfId="29386" hidden="1" xr:uid="{00000000-0005-0000-0000-00002E2D0000}"/>
    <cellStyle name="Hiperłącze 11" xfId="37724" hidden="1" xr:uid="{00000000-0005-0000-0000-0000D2300000}"/>
    <cellStyle name="Hiperłącze 11" xfId="12006" hidden="1" xr:uid="{00000000-0005-0000-0000-0000FC240000}"/>
    <cellStyle name="Hiperłącze 11" xfId="13482" hidden="1" xr:uid="{00000000-0005-0000-0000-0000B3250000}"/>
    <cellStyle name="Hiperłącze 11" xfId="15441" hidden="1" xr:uid="{00000000-0005-0000-0000-0000A6260000}"/>
    <cellStyle name="Hiperłącze 11" xfId="27702" hidden="1" xr:uid="{00000000-0005-0000-0000-0000202C0000}"/>
    <cellStyle name="Hiperłącze 11" xfId="34017" hidden="1" xr:uid="{00000000-0005-0000-0000-00004A2F0000}"/>
    <cellStyle name="Hiperłącze 11" xfId="38918" hidden="1" xr:uid="{00000000-0005-0000-0000-0000AF320000}"/>
    <cellStyle name="Hiperłącze 11" xfId="30053" hidden="1" xr:uid="{00000000-0005-0000-0000-0000032E0000}"/>
    <cellStyle name="Hiperłącze 11" xfId="31253" hidden="1" xr:uid="{00000000-0005-0000-0000-0000D32D0000}"/>
    <cellStyle name="Hiperłącze 11" xfId="32017" hidden="1" xr:uid="{00000000-0005-0000-0000-00006A2E0000}"/>
    <cellStyle name="Hiperłącze 11" xfId="14968" hidden="1" xr:uid="{00000000-0005-0000-0000-0000B8260000}"/>
    <cellStyle name="Hiperłącze 11" xfId="22706" hidden="1" xr:uid="{00000000-0005-0000-0000-0000052A0000}"/>
    <cellStyle name="Hiperłącze 11" xfId="24952" hidden="1" xr:uid="{00000000-0005-0000-0000-0000222B0000}"/>
    <cellStyle name="Hiperłącze 11" xfId="16965" hidden="1" xr:uid="{00000000-0005-0000-0000-000033270000}"/>
    <cellStyle name="Hiperłącze 11" xfId="30315" hidden="1" xr:uid="{00000000-0005-0000-0000-0000A22E0000}"/>
    <cellStyle name="Hiperłącze 11" xfId="15827" hidden="1" xr:uid="{00000000-0005-0000-0000-0000FD260000}"/>
    <cellStyle name="Hiperłącze 11" xfId="35038" hidden="1" xr:uid="{00000000-0005-0000-0000-0000792F0000}"/>
    <cellStyle name="Hiperłącze 11" xfId="29899" hidden="1" xr:uid="{00000000-0005-0000-0000-0000922E0000}"/>
    <cellStyle name="Hiperłącze 11" xfId="11885" hidden="1" xr:uid="{00000000-0005-0000-0000-0000C4250000}"/>
    <cellStyle name="Hiperłącze 11" xfId="27694" hidden="1" xr:uid="{00000000-0005-0000-0000-00001F2C0000}"/>
    <cellStyle name="Hiperłącze 11" xfId="37819" hidden="1" xr:uid="{00000000-0005-0000-0000-0000DA300000}"/>
    <cellStyle name="Hiperłącze 11" xfId="47033" hidden="1" xr:uid="{00000000-0005-0000-0000-00000B350000}"/>
    <cellStyle name="Hiperłącze 11" xfId="42968" hidden="1" xr:uid="{00000000-0005-0000-0000-00005D330000}"/>
    <cellStyle name="Hiperłącze 11" xfId="32125" hidden="1" xr:uid="{00000000-0005-0000-0000-00007A2E0000}"/>
    <cellStyle name="Hiperłącze 11" xfId="41104" hidden="1" xr:uid="{00000000-0005-0000-0000-000085320000}"/>
    <cellStyle name="Hiperłącze 11" xfId="36852" hidden="1" xr:uid="{00000000-0005-0000-0000-000050300000}"/>
    <cellStyle name="Hiperłącze 11" xfId="44310" hidden="1" xr:uid="{00000000-0005-0000-0000-0000AC330000}"/>
    <cellStyle name="Hiperłącze 11" xfId="41721" hidden="1" xr:uid="{00000000-0005-0000-0000-0000C9320000}"/>
    <cellStyle name="Hiperłącze 11" xfId="24481" hidden="1" xr:uid="{00000000-0005-0000-0000-0000C12A0000}"/>
    <cellStyle name="Hiperłącze 11" xfId="41244" hidden="1" xr:uid="{00000000-0005-0000-0000-000055320000}"/>
    <cellStyle name="Hiperłącze 11" xfId="46695" hidden="1" xr:uid="{00000000-0005-0000-0000-00001C350000}"/>
    <cellStyle name="Hiperłącze 11" xfId="32042" hidden="1" xr:uid="{00000000-0005-0000-0000-0000602E0000}"/>
    <cellStyle name="Hiperłącze 11" xfId="43098" hidden="1" xr:uid="{00000000-0005-0000-0000-000063330000}"/>
    <cellStyle name="Hiperłącze 11" xfId="11946" hidden="1" xr:uid="{00000000-0005-0000-0000-0000C1250000}"/>
    <cellStyle name="Hiperłącze 11" xfId="13718" hidden="1" xr:uid="{00000000-0005-0000-0000-000030260000}"/>
    <cellStyle name="Hiperłącze 11" xfId="35417" hidden="1" xr:uid="{00000000-0005-0000-0000-0000A22F0000}"/>
    <cellStyle name="Hiperłącze 11" xfId="19857" hidden="1" xr:uid="{00000000-0005-0000-0000-0000AA280000}"/>
    <cellStyle name="Hiperłącze 11" xfId="38738" hidden="1" xr:uid="{00000000-0005-0000-0000-0000CF310000}"/>
    <cellStyle name="Hiperłącze 11" xfId="36371" hidden="1" xr:uid="{00000000-0005-0000-0000-00006F300000}"/>
    <cellStyle name="Hiperłącze 11" xfId="36439" hidden="1" xr:uid="{00000000-0005-0000-0000-000090300000}"/>
    <cellStyle name="Hiperłącze 11" xfId="21858" hidden="1" xr:uid="{00000000-0005-0000-0000-000075290000}"/>
    <cellStyle name="Hiperłącze 11" xfId="13850" hidden="1" xr:uid="{00000000-0005-0000-0000-000037260000}"/>
    <cellStyle name="Hiperłącze 11" xfId="35709" hidden="1" xr:uid="{00000000-0005-0000-0000-0000D82F0000}"/>
    <cellStyle name="Hiperłącze 11" xfId="32084" hidden="1" xr:uid="{00000000-0005-0000-0000-0000622E0000}"/>
    <cellStyle name="Hiperłącze 11" xfId="40861" hidden="1" xr:uid="{00000000-0005-0000-0000-000090320000}"/>
    <cellStyle name="Hiperłącze 11" xfId="45417" hidden="1" xr:uid="{00000000-0005-0000-0000-00008F340000}"/>
    <cellStyle name="Hiperłącze 11" xfId="33156" hidden="1" xr:uid="{00000000-0005-0000-0000-00000A2F0000}"/>
    <cellStyle name="Hiperłącze 11" xfId="15876" hidden="1" xr:uid="{00000000-0005-0000-0000-0000FF260000}"/>
    <cellStyle name="Hiperłącze 11" xfId="39453" hidden="1" xr:uid="{00000000-0005-0000-0000-00007D310000}"/>
    <cellStyle name="Hiperłącze 11" xfId="25792" hidden="1" xr:uid="{00000000-0005-0000-0000-0000922C0000}"/>
    <cellStyle name="Hiperłącze 11" xfId="29881" hidden="1" xr:uid="{00000000-0005-0000-0000-0000952E0000}"/>
    <cellStyle name="Hiperłącze 11" xfId="32138" hidden="1" xr:uid="{00000000-0005-0000-0000-00002B2E0000}"/>
    <cellStyle name="Hiperłącze 11" xfId="17744" hidden="1" xr:uid="{00000000-0005-0000-0000-0000AA270000}"/>
    <cellStyle name="Hiperłącze 11" xfId="21261" hidden="1" xr:uid="{00000000-0005-0000-0000-0000E7290000}"/>
    <cellStyle name="Hiperłącze 11" xfId="45284" hidden="1" xr:uid="{00000000-0005-0000-0000-00004F340000}"/>
    <cellStyle name="Hiperłącze 11" xfId="30123" hidden="1" xr:uid="{00000000-0005-0000-0000-00003E2D0000}"/>
    <cellStyle name="Hiperłącze 11" xfId="46197" hidden="1" xr:uid="{00000000-0005-0000-0000-0000B8340000}"/>
    <cellStyle name="Hiperłącze 11" xfId="34791" hidden="1" xr:uid="{00000000-0005-0000-0000-00005B2F0000}"/>
    <cellStyle name="Hiperłącze 11" xfId="23960" hidden="1" xr:uid="{00000000-0005-0000-0000-0000EE2A0000}"/>
    <cellStyle name="Hiperłącze 11" xfId="40257" hidden="1" xr:uid="{00000000-0005-0000-0000-0000ED310000}"/>
    <cellStyle name="Hiperłącze 11" xfId="40024" hidden="1" xr:uid="{00000000-0005-0000-0000-0000D3310000}"/>
    <cellStyle name="Hiperłącze 11" xfId="37723" hidden="1" xr:uid="{00000000-0005-0000-0000-000016310000}"/>
    <cellStyle name="Hiperłącze 11" xfId="45302" hidden="1" xr:uid="{00000000-0005-0000-0000-000051340000}"/>
    <cellStyle name="Hiperłącze 11" xfId="43044" hidden="1" xr:uid="{00000000-0005-0000-0000-000062330000}"/>
    <cellStyle name="Hiperłącze 11" xfId="16428" hidden="1" xr:uid="{00000000-0005-0000-0000-0000DF270000}"/>
    <cellStyle name="Hiperłącze 11" xfId="31221" hidden="1" xr:uid="{00000000-0005-0000-0000-0000D22D0000}"/>
    <cellStyle name="Hiperłącze 11" xfId="42705" hidden="1" xr:uid="{00000000-0005-0000-0000-000038330000}"/>
    <cellStyle name="Hiperłącze 11" xfId="18180" hidden="1" xr:uid="{00000000-0005-0000-0000-0000F5270000}"/>
    <cellStyle name="Hiperłącze 11" xfId="22832" hidden="1" xr:uid="{00000000-0005-0000-0000-0000542A0000}"/>
    <cellStyle name="Hiperłącze 11" xfId="15693" hidden="1" xr:uid="{00000000-0005-0000-0000-0000EA260000}"/>
    <cellStyle name="Hiperłącze 11" xfId="28654" hidden="1" xr:uid="{00000000-0005-0000-0000-0000AC2C0000}"/>
    <cellStyle name="Hiperłącze 11" xfId="42398" hidden="1" xr:uid="{00000000-0005-0000-0000-0000EC320000}"/>
    <cellStyle name="Hiperłącze 11" xfId="40712" hidden="1" xr:uid="{00000000-0005-0000-0000-00003D320000}"/>
    <cellStyle name="Hiperłącze 11" xfId="20997" hidden="1" xr:uid="{00000000-0005-0000-0000-0000E1290000}"/>
    <cellStyle name="Hiperłącze 11" xfId="27038" hidden="1" xr:uid="{00000000-0005-0000-0000-0000E72B0000}"/>
    <cellStyle name="Hiperłącze 11" xfId="32876" hidden="1" xr:uid="{00000000-0005-0000-0000-0000F42E0000}"/>
    <cellStyle name="Hiperłącze 11" xfId="29555" hidden="1" xr:uid="{00000000-0005-0000-0000-0000B02D0000}"/>
    <cellStyle name="Hiperłącze 11" xfId="26785" hidden="1" xr:uid="{00000000-0005-0000-0000-0000C92B0000}"/>
    <cellStyle name="Hiperłącze 11" xfId="29953" hidden="1" xr:uid="{00000000-0005-0000-0000-0000062E0000}"/>
    <cellStyle name="Hiperłącze 11" xfId="33089" hidden="1" xr:uid="{00000000-0005-0000-0000-0000F52E0000}"/>
    <cellStyle name="Hiperłącze 11" xfId="32728" hidden="1" xr:uid="{00000000-0005-0000-0000-0000A82E0000}"/>
    <cellStyle name="Hiperłącze 11" xfId="14783" hidden="1" xr:uid="{00000000-0005-0000-0000-0000AF260000}"/>
    <cellStyle name="Hiperłącze 11" xfId="24283" hidden="1" xr:uid="{00000000-0005-0000-0000-0000AF2A0000}"/>
    <cellStyle name="Hiperłącze 11" xfId="25447" hidden="1" xr:uid="{00000000-0005-0000-0000-0000EF2B0000}"/>
    <cellStyle name="Hiperłącze 11" xfId="45094" hidden="1" xr:uid="{00000000-0005-0000-0000-000022340000}"/>
    <cellStyle name="Hiperłącze 11" xfId="11449" hidden="1" xr:uid="{00000000-0005-0000-0000-0000F8240000}"/>
    <cellStyle name="Hiperłącze 11" xfId="39972" hidden="1" xr:uid="{00000000-0005-0000-0000-0000B9310000}"/>
    <cellStyle name="Hiperłącze 11" xfId="18202" hidden="1" xr:uid="{00000000-0005-0000-0000-0000F9270000}"/>
    <cellStyle name="Hiperłącze 11" xfId="14337" hidden="1" xr:uid="{00000000-0005-0000-0000-00000B260000}"/>
    <cellStyle name="Hiperłącze 11" xfId="32359" hidden="1" xr:uid="{00000000-0005-0000-0000-0000782E0000}"/>
    <cellStyle name="Hiperłącze 11" xfId="37623" hidden="1" xr:uid="{00000000-0005-0000-0000-000006310000}"/>
    <cellStyle name="Hiperłącze 11" xfId="12027" hidden="1" xr:uid="{00000000-0005-0000-0000-00005F260000}"/>
    <cellStyle name="Hiperłącze 11" xfId="34735" hidden="1" xr:uid="{00000000-0005-0000-0000-0000592F0000}"/>
    <cellStyle name="Hiperłącze 11" xfId="39941" hidden="1" xr:uid="{00000000-0005-0000-0000-0000B6310000}"/>
    <cellStyle name="Hiperłącze 11" xfId="26663" hidden="1" xr:uid="{00000000-0005-0000-0000-0000B82B0000}"/>
    <cellStyle name="Hiperłącze 11" xfId="40142" hidden="1" xr:uid="{00000000-0005-0000-0000-0000E0310000}"/>
    <cellStyle name="Hiperłącze 11" xfId="30083" hidden="1" xr:uid="{00000000-0005-0000-0000-0000102E0000}"/>
    <cellStyle name="Hiperłącze 11" xfId="27112" hidden="1" xr:uid="{00000000-0005-0000-0000-00000A2C0000}"/>
    <cellStyle name="Hiperłącze 11" xfId="35912" hidden="1" xr:uid="{00000000-0005-0000-0000-0000F32F0000}"/>
    <cellStyle name="Hiperłącze 11" xfId="37169" hidden="1" xr:uid="{00000000-0005-0000-0000-0000B4300000}"/>
    <cellStyle name="Hiperłącze 11" xfId="44684" hidden="1" xr:uid="{00000000-0005-0000-0000-0000F6330000}"/>
    <cellStyle name="Hiperłącze 11" xfId="27147" hidden="1" xr:uid="{00000000-0005-0000-0000-00000B2C0000}"/>
    <cellStyle name="Hiperłącze 11" xfId="21329" hidden="1" xr:uid="{00000000-0005-0000-0000-000036290000}"/>
    <cellStyle name="Hiperłącze 11" xfId="29695" hidden="1" xr:uid="{00000000-0005-0000-0000-0000B12D0000}"/>
    <cellStyle name="Hiperłącze 11" xfId="44499" hidden="1" xr:uid="{00000000-0005-0000-0000-0000C7330000}"/>
    <cellStyle name="Hiperłącze 11" xfId="39353" hidden="1" xr:uid="{00000000-0005-0000-0000-000027320000}"/>
    <cellStyle name="Hiperłącze 11" xfId="26984" hidden="1" xr:uid="{00000000-0005-0000-0000-0000E02B0000}"/>
    <cellStyle name="Hiperłącze 11" xfId="37001" hidden="1" xr:uid="{00000000-0005-0000-0000-00005F300000}"/>
    <cellStyle name="Hiperłącze 11" xfId="23248" hidden="1" xr:uid="{00000000-0005-0000-0000-0000212A0000}"/>
    <cellStyle name="Hiperłącze 11" xfId="39250" hidden="1" xr:uid="{00000000-0005-0000-0000-000068310000}"/>
    <cellStyle name="Hiperłącze 11" xfId="28174" hidden="1" xr:uid="{00000000-0005-0000-0000-00009D2C0000}"/>
    <cellStyle name="Hiperłącze 11" xfId="44238" hidden="1" xr:uid="{00000000-0005-0000-0000-0000A8330000}"/>
    <cellStyle name="Hiperłącze 11" xfId="46642" hidden="1" xr:uid="{00000000-0005-0000-0000-000020350000}"/>
    <cellStyle name="Hiperłącze 11" xfId="45113" hidden="1" xr:uid="{00000000-0005-0000-0000-00002A340000}"/>
    <cellStyle name="Hiperłącze 11" xfId="39565" hidden="1" xr:uid="{00000000-0005-0000-0000-000087310000}"/>
    <cellStyle name="Hiperłącze 11" xfId="37369" hidden="1" xr:uid="{00000000-0005-0000-0000-000010310000}"/>
    <cellStyle name="Hiperłącze 11" xfId="29045" hidden="1" xr:uid="{00000000-0005-0000-0000-0000D92C0000}"/>
    <cellStyle name="Hiperłącze 11" xfId="23236" hidden="1" xr:uid="{00000000-0005-0000-0000-0000222A0000}"/>
    <cellStyle name="Hiperłącze 11" xfId="36505" hidden="1" xr:uid="{00000000-0005-0000-0000-00007C300000}"/>
    <cellStyle name="Hiperłącze 11" xfId="30840" hidden="1" xr:uid="{00000000-0005-0000-0000-0000872D0000}"/>
    <cellStyle name="Hiperłącze 11" xfId="46297" hidden="1" xr:uid="{00000000-0005-0000-0000-0000D8340000}"/>
    <cellStyle name="Hiperłącze 11" xfId="17845" hidden="1" xr:uid="{00000000-0005-0000-0000-0000B6270000}"/>
    <cellStyle name="Hiperłącze 11" xfId="35299" hidden="1" xr:uid="{00000000-0005-0000-0000-0000952F0000}"/>
    <cellStyle name="Hiperłącze 11" xfId="12056" hidden="1" xr:uid="{00000000-0005-0000-0000-000005250000}"/>
    <cellStyle name="Hiperłącze 11" xfId="31417" hidden="1" xr:uid="{00000000-0005-0000-0000-0000E62D0000}"/>
    <cellStyle name="Hiperłącze 11" xfId="37296" hidden="1" xr:uid="{00000000-0005-0000-0000-0000C2300000}"/>
    <cellStyle name="Hiperłącze 11" xfId="20036" hidden="1" xr:uid="{00000000-0005-0000-0000-0000B8280000}"/>
    <cellStyle name="Hiperłącze 11" xfId="28205" hidden="1" xr:uid="{00000000-0005-0000-0000-0000982C0000}"/>
    <cellStyle name="Hiperłącze 11" xfId="32904" hidden="1" xr:uid="{00000000-0005-0000-0000-0000032F0000}"/>
    <cellStyle name="Hiperłącze 11" xfId="35168" hidden="1" xr:uid="{00000000-0005-0000-0000-0000802F0000}"/>
    <cellStyle name="Hiperłącze 11" xfId="32241" hidden="1" xr:uid="{00000000-0005-0000-0000-0000372E0000}"/>
    <cellStyle name="Hiperłącze 11" xfId="17105" hidden="1" xr:uid="{00000000-0005-0000-0000-000049270000}"/>
    <cellStyle name="Hiperłącze 11" xfId="42326" hidden="1" xr:uid="{00000000-0005-0000-0000-0000E8320000}"/>
    <cellStyle name="Hiperłącze 11" xfId="31168" hidden="1" xr:uid="{00000000-0005-0000-0000-0000C32D0000}"/>
    <cellStyle name="Hiperłącze 11" xfId="31489" hidden="1" xr:uid="{00000000-0005-0000-0000-0000EC2D0000}"/>
    <cellStyle name="Hiperłącze 11" xfId="15476" hidden="1" xr:uid="{00000000-0005-0000-0000-0000A7260000}"/>
    <cellStyle name="Hiperłącze 11" xfId="30694" hidden="1" xr:uid="{00000000-0005-0000-0000-00007D2D0000}"/>
    <cellStyle name="Hiperłącze 11" xfId="15579" hidden="1" xr:uid="{00000000-0005-0000-0000-0000DC260000}"/>
    <cellStyle name="Hiperłącze 11" xfId="45664" hidden="1" xr:uid="{00000000-0005-0000-0000-00008C340000}"/>
    <cellStyle name="Hiperłącze 11" xfId="46582" hidden="1" xr:uid="{00000000-0005-0000-0000-00002C350000}"/>
    <cellStyle name="Hiperłącze 11" xfId="16648" hidden="1" xr:uid="{00000000-0005-0000-0000-00001A270000}"/>
    <cellStyle name="Hiperłącze 11" xfId="39275" hidden="1" xr:uid="{00000000-0005-0000-0000-00006D310000}"/>
    <cellStyle name="Hiperłącze 11" xfId="35103" hidden="1" xr:uid="{00000000-0005-0000-0000-00007D2F0000}"/>
    <cellStyle name="Hiperłącze 11" xfId="37189" hidden="1" xr:uid="{00000000-0005-0000-0000-0000BA300000}"/>
    <cellStyle name="Hiperłącze 11" xfId="30537" hidden="1" xr:uid="{00000000-0005-0000-0000-0000632D0000}"/>
    <cellStyle name="Hiperłącze 11" xfId="38562" hidden="1" xr:uid="{00000000-0005-0000-0000-000057310000}"/>
    <cellStyle name="Hiperłącze 11" xfId="44043" hidden="1" xr:uid="{00000000-0005-0000-0000-000091330000}"/>
    <cellStyle name="Hiperłącze 11" xfId="14129" hidden="1" xr:uid="{00000000-0005-0000-0000-0000F0250000}"/>
    <cellStyle name="Hiperłącze 11" xfId="43468" hidden="1" xr:uid="{00000000-0005-0000-0000-0000C2340000}"/>
    <cellStyle name="Hiperłącze 11" xfId="31525" hidden="1" xr:uid="{00000000-0005-0000-0000-0000F22D0000}"/>
    <cellStyle name="Hiperłącze 11" xfId="31146" hidden="1" xr:uid="{00000000-0005-0000-0000-0000C92D0000}"/>
    <cellStyle name="Hiperłącze 11" xfId="46929" hidden="1" xr:uid="{00000000-0005-0000-0000-000000350000}"/>
    <cellStyle name="Hiperłącze 11" xfId="20097" hidden="1" xr:uid="{00000000-0005-0000-0000-0000EB280000}"/>
    <cellStyle name="Hiperłącze 11" xfId="23746" hidden="1" xr:uid="{00000000-0005-0000-0000-00009A2A0000}"/>
    <cellStyle name="Hiperłącze 11" xfId="12597" hidden="1" xr:uid="{00000000-0005-0000-0000-00003D250000}"/>
    <cellStyle name="Hiperłącze 11" xfId="42573" hidden="1" xr:uid="{00000000-0005-0000-0000-000001330000}"/>
    <cellStyle name="Hiperłącze 11" xfId="47105" hidden="1" xr:uid="{00000000-0005-0000-0000-000012350000}"/>
    <cellStyle name="Hiperłącze 11" xfId="18352" hidden="1" xr:uid="{00000000-0005-0000-0000-00004F280000}"/>
    <cellStyle name="Hiperłącze 11" xfId="31060" hidden="1" xr:uid="{00000000-0005-0000-0000-0000B72D0000}"/>
    <cellStyle name="Hiperłącze 11" xfId="27634" hidden="1" xr:uid="{00000000-0005-0000-0000-00001D2C0000}"/>
    <cellStyle name="Hiperłącze 11" xfId="29161" hidden="1" xr:uid="{00000000-0005-0000-0000-00000D2D0000}"/>
    <cellStyle name="Hiperłącze 11" xfId="32345" hidden="1" xr:uid="{00000000-0005-0000-0000-00007C2E0000}"/>
    <cellStyle name="Hiperłącze 11" xfId="24509" hidden="1" xr:uid="{00000000-0005-0000-0000-0000CA2A0000}"/>
    <cellStyle name="Hiperłącze 11" xfId="43275" hidden="1" xr:uid="{00000000-0005-0000-0000-0000DD330000}"/>
    <cellStyle name="Hiperłącze 11" xfId="47096" hidden="1" xr:uid="{00000000-0005-0000-0000-000011350000}"/>
    <cellStyle name="Hiperłącze 11" xfId="38530" hidden="1" xr:uid="{00000000-0005-0000-0000-000056310000}"/>
    <cellStyle name="Hiperłącze 11" xfId="31480" hidden="1" xr:uid="{00000000-0005-0000-0000-0000E82D0000}"/>
    <cellStyle name="Hiperłącze 11" xfId="21830" hidden="1" xr:uid="{00000000-0005-0000-0000-000070290000}"/>
    <cellStyle name="Hiperłącze 11" xfId="25884" hidden="1" xr:uid="{00000000-0005-0000-0000-00004D2B0000}"/>
    <cellStyle name="Hiperłącze 11" xfId="31579" hidden="1" xr:uid="{00000000-0005-0000-0000-0000F32D0000}"/>
    <cellStyle name="Hiperłącze 11" xfId="15200" hidden="1" xr:uid="{00000000-0005-0000-0000-00008A260000}"/>
    <cellStyle name="Hiperłącze 11" xfId="21339" hidden="1" xr:uid="{00000000-0005-0000-0000-000039290000}"/>
    <cellStyle name="Hiperłącze 11" xfId="11917" hidden="1" xr:uid="{00000000-0005-0000-0000-0000CB250000}"/>
    <cellStyle name="Hiperłącze 11" xfId="21310" hidden="1" xr:uid="{00000000-0005-0000-0000-000034290000}"/>
    <cellStyle name="Hiperłącze 11" xfId="24078" hidden="1" xr:uid="{00000000-0005-0000-0000-0000CD2A0000}"/>
    <cellStyle name="Hiperłącze 11" xfId="46524" hidden="1" xr:uid="{00000000-0005-0000-0000-00003F350000}"/>
    <cellStyle name="Hiperłącze 11" xfId="17944" hidden="1" xr:uid="{00000000-0005-0000-0000-0000C1270000}"/>
    <cellStyle name="Hiperłącze 11" xfId="39723" hidden="1" xr:uid="{00000000-0005-0000-0000-000099310000}"/>
    <cellStyle name="Hiperłącze 11" xfId="31984" hidden="1" xr:uid="{00000000-0005-0000-0000-00006B2E0000}"/>
    <cellStyle name="Hiperłącze 11" xfId="28566" hidden="1" xr:uid="{00000000-0005-0000-0000-0000E52C0000}"/>
    <cellStyle name="Hiperłącze 11" xfId="31947" hidden="1" xr:uid="{00000000-0005-0000-0000-0000772E0000}"/>
    <cellStyle name="Hiperłącze 11" xfId="29630" hidden="1" xr:uid="{00000000-0005-0000-0000-00008E2E0000}"/>
    <cellStyle name="Hiperłącze 11" xfId="11378" hidden="1" xr:uid="{00000000-0005-0000-0000-0000F6240000}"/>
    <cellStyle name="Hiperłącze 11" xfId="30072" hidden="1" xr:uid="{00000000-0005-0000-0000-0000122E0000}"/>
    <cellStyle name="Hiperłącze 11" xfId="25572" hidden="1" xr:uid="{00000000-0005-0000-0000-00002B2B0000}"/>
    <cellStyle name="Hiperłącze 11" xfId="44374" hidden="1" xr:uid="{00000000-0005-0000-0000-0000BE330000}"/>
    <cellStyle name="Hiperłącze 11" xfId="16471" hidden="1" xr:uid="{00000000-0005-0000-0000-0000D1270000}"/>
    <cellStyle name="Hiperłącze 11" xfId="45374" hidden="1" xr:uid="{00000000-0005-0000-0000-000054340000}"/>
    <cellStyle name="Hiperłącze 11" xfId="31516" hidden="1" xr:uid="{00000000-0005-0000-0000-0000F12D0000}"/>
    <cellStyle name="Hiperłącze 11" xfId="43124" hidden="1" xr:uid="{00000000-0005-0000-0000-0000E0330000}"/>
    <cellStyle name="Hiperłącze 11" xfId="36176" hidden="1" xr:uid="{00000000-0005-0000-0000-00002E300000}"/>
    <cellStyle name="Hiperłącze 11" xfId="43551" hidden="1" xr:uid="{00000000-0005-0000-0000-000034340000}"/>
    <cellStyle name="Hiperłącze 11" xfId="24069" hidden="1" xr:uid="{00000000-0005-0000-0000-0000D22A0000}"/>
    <cellStyle name="Hiperłącze 11" xfId="37350" hidden="1" xr:uid="{00000000-0005-0000-0000-0000C3300000}"/>
    <cellStyle name="Hiperłącze 11" xfId="27615" hidden="1" xr:uid="{00000000-0005-0000-0000-00001B2C0000}"/>
    <cellStyle name="Hiperłącze 11" xfId="21207" hidden="1" xr:uid="{00000000-0005-0000-0000-00002F290000}"/>
    <cellStyle name="Hiperłącze 11" xfId="43976" hidden="1" xr:uid="{00000000-0005-0000-0000-00008D330000}"/>
    <cellStyle name="Hiperłącze 11" xfId="46511" hidden="1" xr:uid="{00000000-0005-0000-0000-000041350000}"/>
    <cellStyle name="Hiperłącze 11" xfId="43237" hidden="1" xr:uid="{00000000-0005-0000-0000-0000D1340000}"/>
    <cellStyle name="Hiperłącze 11" xfId="36301" hidden="1" xr:uid="{00000000-0005-0000-0000-000037300000}"/>
    <cellStyle name="Hiperłącze 11" xfId="38676" hidden="1" xr:uid="{00000000-0005-0000-0000-0000AE320000}"/>
    <cellStyle name="Hiperłącze 11" xfId="37019" hidden="1" xr:uid="{00000000-0005-0000-0000-000061300000}"/>
    <cellStyle name="Hiperłącze 11" xfId="14006" hidden="1" xr:uid="{00000000-0005-0000-0000-00001B260000}"/>
    <cellStyle name="Hiperłącze 11" xfId="15523" hidden="1" xr:uid="{00000000-0005-0000-0000-0000D9260000}"/>
    <cellStyle name="Hiperłącze 11" xfId="23441" hidden="1" xr:uid="{00000000-0005-0000-0000-0000302A0000}"/>
    <cellStyle name="Hiperłącze 11" xfId="39994" hidden="1" xr:uid="{00000000-0005-0000-0000-0000B3310000}"/>
    <cellStyle name="Hiperłącze 11" xfId="26114" hidden="1" xr:uid="{00000000-0005-0000-0000-00005F2B0000}"/>
    <cellStyle name="Hiperłącze 11" xfId="18461" hidden="1" xr:uid="{00000000-0005-0000-0000-000038280000}"/>
    <cellStyle name="Hiperłącze 11" xfId="17622" hidden="1" xr:uid="{00000000-0005-0000-0000-00009B270000}"/>
    <cellStyle name="Hiperłącze 11" xfId="13017" hidden="1" xr:uid="{00000000-0005-0000-0000-000082250000}"/>
    <cellStyle name="Hiperłącze 11" xfId="16373" hidden="1" xr:uid="{00000000-0005-0000-0000-0000CE270000}"/>
    <cellStyle name="Hiperłącze 11" xfId="42819" hidden="1" xr:uid="{00000000-0005-0000-0000-000048330000}"/>
    <cellStyle name="Hiperłącze 11" xfId="17322" hidden="1" xr:uid="{00000000-0005-0000-0000-000062270000}"/>
    <cellStyle name="Hiperłącze 11" xfId="38424" hidden="1" xr:uid="{00000000-0005-0000-0000-000045310000}"/>
    <cellStyle name="Hiperłącze 11" xfId="43818" hidden="1" xr:uid="{00000000-0005-0000-0000-000081330000}"/>
    <cellStyle name="Hiperłącze 11" xfId="32610" hidden="1" xr:uid="{00000000-0005-0000-0000-0000832E0000}"/>
    <cellStyle name="Hiperłącze 11" xfId="39592" hidden="1" xr:uid="{00000000-0005-0000-0000-000084310000}"/>
    <cellStyle name="Hiperłącze 11" xfId="41071" hidden="1" xr:uid="{00000000-0005-0000-0000-000089320000}"/>
    <cellStyle name="Hiperłącze 11" xfId="16381" hidden="1" xr:uid="{00000000-0005-0000-0000-0000D6270000}"/>
    <cellStyle name="Hiperłącze 11" xfId="32016" hidden="1" xr:uid="{00000000-0005-0000-0000-00006E2E0000}"/>
    <cellStyle name="Hiperłącze 11" xfId="16024" hidden="1" xr:uid="{00000000-0005-0000-0000-000073270000}"/>
    <cellStyle name="Hiperłącze 11" xfId="32515" hidden="1" xr:uid="{00000000-0005-0000-0000-0000552E0000}"/>
    <cellStyle name="Hiperłącze 11" xfId="18888" hidden="1" xr:uid="{00000000-0005-0000-0000-000018280000}"/>
    <cellStyle name="Hiperłącze 11" xfId="34505" hidden="1" xr:uid="{00000000-0005-0000-0000-000014300000}"/>
    <cellStyle name="Hiperłącze 11" xfId="46188" hidden="1" xr:uid="{00000000-0005-0000-0000-0000B4340000}"/>
    <cellStyle name="Hiperłącze 11" xfId="29013" hidden="1" xr:uid="{00000000-0005-0000-0000-0000D22C0000}"/>
    <cellStyle name="Hiperłącze 11" xfId="13438" hidden="1" xr:uid="{00000000-0005-0000-0000-0000B5250000}"/>
    <cellStyle name="Hiperłącze 11" xfId="15939" hidden="1" xr:uid="{00000000-0005-0000-0000-000007270000}"/>
    <cellStyle name="Hiperłącze 11" xfId="14355" hidden="1" xr:uid="{00000000-0005-0000-0000-000007260000}"/>
    <cellStyle name="Hiperłącze 11" xfId="35145" hidden="1" xr:uid="{00000000-0005-0000-0000-0000832F0000}"/>
    <cellStyle name="Hiperłącze 11" xfId="32102" hidden="1" xr:uid="{00000000-0005-0000-0000-00005B2E0000}"/>
    <cellStyle name="Hiperłącze 11" xfId="21049" hidden="1" xr:uid="{00000000-0005-0000-0000-00001B290000}"/>
    <cellStyle name="Hiperłącze 11" xfId="26679" hidden="1" xr:uid="{00000000-0005-0000-0000-0000BC2B0000}"/>
    <cellStyle name="Hiperłącze 11" xfId="14851" hidden="1" xr:uid="{00000000-0005-0000-0000-0000D0260000}"/>
    <cellStyle name="Hiperłącze 11" xfId="23840" hidden="1" xr:uid="{00000000-0005-0000-0000-0000D32A0000}"/>
    <cellStyle name="Hiperłącze 11" xfId="11332" hidden="1" xr:uid="{00000000-0005-0000-0000-0000E8240000}"/>
    <cellStyle name="Hiperłącze 11" xfId="35209" hidden="1" xr:uid="{00000000-0005-0000-0000-00008E2F0000}"/>
    <cellStyle name="Hiperłącze 11" xfId="26930" hidden="1" xr:uid="{00000000-0005-0000-0000-0000DB2B0000}"/>
    <cellStyle name="Hiperłącze 11" xfId="30157" hidden="1" xr:uid="{00000000-0005-0000-0000-0000432D0000}"/>
    <cellStyle name="Hiperłącze 11" xfId="44191" hidden="1" xr:uid="{00000000-0005-0000-0000-0000A3330000}"/>
    <cellStyle name="Hiperłącze 11" xfId="33296" hidden="1" xr:uid="{00000000-0005-0000-0000-0000CA2E0000}"/>
    <cellStyle name="Hiperłącze 11" xfId="30347" hidden="1" xr:uid="{00000000-0005-0000-0000-0000532D0000}"/>
    <cellStyle name="Hiperłącze 11" xfId="29339" hidden="1" xr:uid="{00000000-0005-0000-0000-0000232D0000}"/>
    <cellStyle name="Hiperłącze 11" xfId="40379" hidden="1" xr:uid="{00000000-0005-0000-0000-000002320000}"/>
    <cellStyle name="Hiperłącze 11" xfId="44986" hidden="1" xr:uid="{00000000-0005-0000-0000-000016340000}"/>
    <cellStyle name="Hiperłącze 11" xfId="42223" hidden="1" xr:uid="{00000000-0005-0000-0000-0000DC320000}"/>
    <cellStyle name="Hiperłącze 11" xfId="31114" hidden="1" xr:uid="{00000000-0005-0000-0000-0000C22D0000}"/>
    <cellStyle name="Hiperłącze 11" xfId="12115" hidden="1" xr:uid="{00000000-0005-0000-0000-000009250000}"/>
    <cellStyle name="Hiperłącze 11" xfId="22901" hidden="1" xr:uid="{00000000-0005-0000-0000-0000572A0000}"/>
    <cellStyle name="Hiperłącze 11" xfId="28782" hidden="1" xr:uid="{00000000-0005-0000-0000-0000BD2C0000}"/>
    <cellStyle name="Hiperłącze 11" xfId="30153" hidden="1" xr:uid="{00000000-0005-0000-0000-0000452D0000}"/>
    <cellStyle name="Hiperłącze 11" xfId="22802" hidden="1" xr:uid="{00000000-0005-0000-0000-00003F2A0000}"/>
    <cellStyle name="Hiperłącze 11" xfId="46496" hidden="1" xr:uid="{00000000-0005-0000-0000-000045350000}"/>
    <cellStyle name="Hiperłącze 11" xfId="17313" hidden="1" xr:uid="{00000000-0005-0000-0000-000061270000}"/>
    <cellStyle name="Hiperłącze 11" xfId="11987" hidden="1" xr:uid="{00000000-0005-0000-0000-000056260000}"/>
    <cellStyle name="Hiperłącze 11" xfId="43203" hidden="1" xr:uid="{00000000-0005-0000-0000-0000C3340000}"/>
    <cellStyle name="Hiperłącze 11" xfId="31427" hidden="1" xr:uid="{00000000-0005-0000-0000-0000E92D0000}"/>
    <cellStyle name="Hiperłącze 11" xfId="11350" hidden="1" xr:uid="{00000000-0005-0000-0000-0000EF240000}"/>
    <cellStyle name="Hiperłącze 11" xfId="34476" hidden="1" xr:uid="{00000000-0005-0000-0000-000016300000}"/>
    <cellStyle name="Hiperłącze 11" xfId="38871" hidden="1" xr:uid="{00000000-0005-0000-0000-0000C0320000}"/>
    <cellStyle name="Hiperłącze 11" xfId="18094" hidden="1" xr:uid="{00000000-0005-0000-0000-0000ED270000}"/>
    <cellStyle name="Hiperłącze 11" xfId="45130" hidden="1" xr:uid="{00000000-0005-0000-0000-000027340000}"/>
    <cellStyle name="Hiperłącze 11" xfId="43354" hidden="1" xr:uid="{00000000-0005-0000-0000-0000CC330000}"/>
    <cellStyle name="Hiperłącze 11" xfId="41079" hidden="1" xr:uid="{00000000-0005-0000-0000-000088320000}"/>
    <cellStyle name="Hiperłącze 11" xfId="44052" hidden="1" xr:uid="{00000000-0005-0000-0000-000092330000}"/>
    <cellStyle name="Hiperłącze 11" xfId="33264" hidden="1" xr:uid="{00000000-0005-0000-0000-0000C42E0000}"/>
    <cellStyle name="Hiperłącze 11" xfId="12797" hidden="1" xr:uid="{00000000-0005-0000-0000-000052250000}"/>
    <cellStyle name="Hiperłącze 11" xfId="11458" hidden="1" xr:uid="{00000000-0005-0000-0000-000070250000}"/>
    <cellStyle name="Hiperłącze 11" xfId="20779" hidden="1" xr:uid="{00000000-0005-0000-0000-0000802A0000}"/>
    <cellStyle name="Hiperłącze 11" xfId="31848" hidden="1" xr:uid="{00000000-0005-0000-0000-00005F2E0000}"/>
    <cellStyle name="Hiperłącze 11" xfId="34433" hidden="1" xr:uid="{00000000-0005-0000-0000-00009C300000}"/>
    <cellStyle name="Hiperłącze 11" xfId="26195" hidden="1" xr:uid="{00000000-0005-0000-0000-00006F2B0000}"/>
    <cellStyle name="Hiperłącze 11" xfId="19661" hidden="1" xr:uid="{00000000-0005-0000-0000-000093280000}"/>
    <cellStyle name="Hiperłącze 11" xfId="43409" hidden="1" xr:uid="{00000000-0005-0000-0000-0000CE340000}"/>
    <cellStyle name="Hiperłącze 11" xfId="25430" hidden="1" xr:uid="{00000000-0005-0000-0000-0000F62B0000}"/>
    <cellStyle name="Hiperłącze 11" xfId="29939" hidden="1" xr:uid="{00000000-0005-0000-0000-0000FD2D0000}"/>
    <cellStyle name="Hiperłącze 11" xfId="38489" hidden="1" xr:uid="{00000000-0005-0000-0000-000048310000}"/>
    <cellStyle name="Hiperłącze 11" xfId="23219" hidden="1" xr:uid="{00000000-0005-0000-0000-00001A2A0000}"/>
    <cellStyle name="Hiperłącze 11" xfId="18759" hidden="1" xr:uid="{00000000-0005-0000-0000-000052280000}"/>
    <cellStyle name="Hiperłącze 11" xfId="38992" hidden="1" xr:uid="{00000000-0005-0000-0000-000022320000}"/>
    <cellStyle name="Hiperłącze 11" xfId="32773" hidden="1" xr:uid="{00000000-0005-0000-0000-0000B22E0000}"/>
    <cellStyle name="Hiperłącze 11" xfId="24962" hidden="1" xr:uid="{00000000-0005-0000-0000-0000252B0000}"/>
    <cellStyle name="Hiperłącze 11" xfId="30926" hidden="1" xr:uid="{00000000-0005-0000-0000-0000992D0000}"/>
    <cellStyle name="Hiperłącze 11" xfId="16103" hidden="1" xr:uid="{00000000-0005-0000-0000-0000E1270000}"/>
    <cellStyle name="Hiperłącze 11" xfId="17146" hidden="1" xr:uid="{00000000-0005-0000-0000-00004F270000}"/>
    <cellStyle name="Hiperłącze 11" xfId="20127" hidden="1" xr:uid="{00000000-0005-0000-0000-0000F2280000}"/>
    <cellStyle name="Hiperłącze 11" xfId="45735" hidden="1" xr:uid="{00000000-0005-0000-0000-00005E340000}"/>
    <cellStyle name="Hiperłącze 11" xfId="24522" hidden="1" xr:uid="{00000000-0005-0000-0000-0000C92A0000}"/>
    <cellStyle name="Hiperłącze 11" xfId="11881" hidden="1" xr:uid="{00000000-0005-0000-0000-0000C0250000}"/>
    <cellStyle name="Hiperłącze 11" xfId="35895" hidden="1" xr:uid="{00000000-0005-0000-0000-0000EC2F0000}"/>
    <cellStyle name="Hiperłącze 11" xfId="13743" hidden="1" xr:uid="{00000000-0005-0000-0000-000027260000}"/>
    <cellStyle name="Hiperłącze 11" xfId="29872" hidden="1" xr:uid="{00000000-0005-0000-0000-00008F2E0000}"/>
    <cellStyle name="Hiperłącze 11" xfId="27982" hidden="1" xr:uid="{00000000-0005-0000-0000-0000422C0000}"/>
    <cellStyle name="Hiperłącze 11" xfId="24791" hidden="1" xr:uid="{00000000-0005-0000-0000-00000B2B0000}"/>
    <cellStyle name="Hiperłącze 11" xfId="22470" hidden="1" xr:uid="{00000000-0005-0000-0000-0000D1290000}"/>
    <cellStyle name="Hiperłącze 11" xfId="14831" hidden="1" xr:uid="{00000000-0005-0000-0000-0000D5260000}"/>
    <cellStyle name="Hiperłącze 11" xfId="29668" hidden="1" xr:uid="{00000000-0005-0000-0000-0000A12E0000}"/>
    <cellStyle name="Hiperłącze 11" xfId="39493" hidden="1" xr:uid="{00000000-0005-0000-0000-00007C310000}"/>
    <cellStyle name="Hiperłącze 11" xfId="31418" hidden="1" xr:uid="{00000000-0005-0000-0000-0000EA2D0000}"/>
    <cellStyle name="Hiperłącze 11" xfId="39842" hidden="1" xr:uid="{00000000-0005-0000-0000-0000A9310000}"/>
    <cellStyle name="Hiperłącze 11" xfId="41377" hidden="1" xr:uid="{00000000-0005-0000-0000-0000A2320000}"/>
    <cellStyle name="Hiperłącze 11" xfId="19828" hidden="1" xr:uid="{00000000-0005-0000-0000-0000A3280000}"/>
    <cellStyle name="Hiperłącze 11" xfId="36756" hidden="1" xr:uid="{00000000-0005-0000-0000-000044300000}"/>
    <cellStyle name="Hiperłącze 11" xfId="11814" hidden="1" xr:uid="{00000000-0005-0000-0000-00004B260000}"/>
    <cellStyle name="Hiperłącze 11" xfId="39787" hidden="1" xr:uid="{00000000-0005-0000-0000-00009C310000}"/>
    <cellStyle name="Hiperłącze 11" xfId="18710" hidden="1" xr:uid="{00000000-0005-0000-0000-000012280000}"/>
    <cellStyle name="Hiperłącze 11" xfId="30493" hidden="1" xr:uid="{00000000-0005-0000-0000-0000652D0000}"/>
    <cellStyle name="Hiperłącze 11" xfId="35628" hidden="1" xr:uid="{00000000-0005-0000-0000-0000D12F0000}"/>
    <cellStyle name="Hiperłącze 11" xfId="31186" hidden="1" xr:uid="{00000000-0005-0000-0000-0000C82D0000}"/>
    <cellStyle name="Hiperłącze 11" xfId="34078" hidden="1" xr:uid="{00000000-0005-0000-0000-0000C02F0000}"/>
    <cellStyle name="Hiperłącze 11" xfId="13997" hidden="1" xr:uid="{00000000-0005-0000-0000-00001D260000}"/>
    <cellStyle name="Hiperłącze 11" xfId="26537" hidden="1" xr:uid="{00000000-0005-0000-0000-0000A72B0000}"/>
    <cellStyle name="Hiperłącze 11" xfId="27710" hidden="1" xr:uid="{00000000-0005-0000-0000-0000242C0000}"/>
    <cellStyle name="Hiperłącze 11" xfId="40170" hidden="1" xr:uid="{00000000-0005-0000-0000-0000E5310000}"/>
    <cellStyle name="Hiperłącze 11" xfId="18273" hidden="1" xr:uid="{00000000-0005-0000-0000-000034280000}"/>
    <cellStyle name="Hiperłącze 11" xfId="24080" hidden="1" xr:uid="{00000000-0005-0000-0000-0000CC2A0000}"/>
    <cellStyle name="Hiperłącze 11" xfId="45022" hidden="1" xr:uid="{00000000-0005-0000-0000-00001B340000}"/>
    <cellStyle name="Hiperłącze 11" xfId="42436" hidden="1" xr:uid="{00000000-0005-0000-0000-000028330000}"/>
    <cellStyle name="Hiperłącze 11" xfId="34848" hidden="1" xr:uid="{00000000-0005-0000-0000-0000BE2F0000}"/>
    <cellStyle name="Hiperłącze 11" xfId="13187" hidden="1" xr:uid="{00000000-0005-0000-0000-000094250000}"/>
    <cellStyle name="Hiperłącze 11" xfId="46093" hidden="1" xr:uid="{00000000-0005-0000-0000-00008A340000}"/>
    <cellStyle name="Hiperłącze 11" xfId="17908" hidden="1" xr:uid="{00000000-0005-0000-0000-0000B8270000}"/>
    <cellStyle name="Hiperłącze 11" xfId="27092" hidden="1" xr:uid="{00000000-0005-0000-0000-0000042C0000}"/>
    <cellStyle name="Hiperłącze 11" xfId="41184" hidden="1" xr:uid="{00000000-0005-0000-0000-00004B320000}"/>
    <cellStyle name="Hiperłącze 11" xfId="47188" hidden="1" xr:uid="{00000000-0005-0000-0000-000049350000}"/>
    <cellStyle name="Hiperłącze 11" xfId="41295" hidden="1" xr:uid="{00000000-0005-0000-0000-000058320000}"/>
    <cellStyle name="Hiperłącze 11" xfId="29706" hidden="1" xr:uid="{00000000-0005-0000-0000-0000AD2D0000}"/>
    <cellStyle name="Hiperłącze 11" xfId="44025" hidden="1" xr:uid="{00000000-0005-0000-0000-00008F330000}"/>
    <cellStyle name="Hiperłącze 11" xfId="33890" hidden="1" xr:uid="{00000000-0005-0000-0000-0000362F0000}"/>
    <cellStyle name="Hiperłącze 11" xfId="40179" hidden="1" xr:uid="{00000000-0005-0000-0000-0000EA310000}"/>
    <cellStyle name="Hiperłącze 11" xfId="26244" hidden="1" xr:uid="{00000000-0005-0000-0000-0000742B0000}"/>
    <cellStyle name="Hiperłącze 11" xfId="40643" hidden="1" xr:uid="{00000000-0005-0000-0000-000018320000}"/>
    <cellStyle name="Hiperłącze 11" xfId="44629" hidden="1" xr:uid="{00000000-0005-0000-0000-0000E7330000}"/>
    <cellStyle name="Hiperłącze 11" xfId="38252" hidden="1" xr:uid="{00000000-0005-0000-0000-000035310000}"/>
    <cellStyle name="Hiperłącze 11" xfId="27742" hidden="1" xr:uid="{00000000-0005-0000-0000-00002A2C0000}"/>
    <cellStyle name="Hiperłącze 11" xfId="27647" hidden="1" xr:uid="{00000000-0005-0000-0000-0000222C0000}"/>
    <cellStyle name="Hiperłącze 11" xfId="42687" hidden="1" xr:uid="{00000000-0005-0000-0000-000033330000}"/>
    <cellStyle name="Hiperłącze 11" xfId="26253" hidden="1" xr:uid="{00000000-0005-0000-0000-0000752B0000}"/>
    <cellStyle name="Hiperłącze 11" xfId="29529" hidden="1" xr:uid="{00000000-0005-0000-0000-0000332D0000}"/>
    <cellStyle name="Hiperłącze 11" xfId="17050" hidden="1" xr:uid="{00000000-0005-0000-0000-000043270000}"/>
    <cellStyle name="Hiperłącze 11" xfId="29817" hidden="1" xr:uid="{00000000-0005-0000-0000-00008D2E0000}"/>
    <cellStyle name="Hiperłącze 11" xfId="28336" hidden="1" xr:uid="{00000000-0005-0000-0000-0000EF2C0000}"/>
    <cellStyle name="Hiperłącze 11" xfId="33989" hidden="1" xr:uid="{00000000-0005-0000-0000-0000412F0000}"/>
    <cellStyle name="Hiperłącze 11" xfId="24123" hidden="1" xr:uid="{00000000-0005-0000-0000-00009B2A0000}"/>
    <cellStyle name="Hiperłącze 11" xfId="14320" hidden="1" xr:uid="{00000000-0005-0000-0000-00000E260000}"/>
    <cellStyle name="Hiperłącze 11" xfId="17515" hidden="1" xr:uid="{00000000-0005-0000-0000-00008F270000}"/>
    <cellStyle name="Hiperłącze 11" xfId="28123" hidden="1" xr:uid="{00000000-0005-0000-0000-0000942C0000}"/>
    <cellStyle name="Hiperłącze 11" xfId="18233" hidden="1" xr:uid="{00000000-0005-0000-0000-0000F4270000}"/>
    <cellStyle name="Hiperłącze 11" xfId="30447" hidden="1" xr:uid="{00000000-0005-0000-0000-00005C2D0000}"/>
    <cellStyle name="Hiperłącze 11" xfId="20136" hidden="1" xr:uid="{00000000-0005-0000-0000-0000F1280000}"/>
    <cellStyle name="Hiperłącze 11" xfId="15805" hidden="1" xr:uid="{00000000-0005-0000-0000-0000F9260000}"/>
    <cellStyle name="Hiperłącze 11" xfId="34501" hidden="1" xr:uid="{00000000-0005-0000-0000-000010300000}"/>
    <cellStyle name="Hiperłącze 11" xfId="19156" hidden="1" xr:uid="{00000000-0005-0000-0000-000078280000}"/>
    <cellStyle name="Hiperłącze 11" xfId="39130" hidden="1" xr:uid="{00000000-0005-0000-0000-0000B6320000}"/>
    <cellStyle name="Hiperłącze 11" xfId="39299" hidden="1" xr:uid="{00000000-0005-0000-0000-00006F310000}"/>
    <cellStyle name="Hiperłącze 11" xfId="24621" hidden="1" xr:uid="{00000000-0005-0000-0000-0000FB2A0000}"/>
    <cellStyle name="Hiperłącze 11" xfId="38256" hidden="1" xr:uid="{00000000-0005-0000-0000-000033310000}"/>
    <cellStyle name="Hiperłącze 11" xfId="38146" hidden="1" xr:uid="{00000000-0005-0000-0000-000027310000}"/>
    <cellStyle name="Hiperłącze 11" xfId="11873" hidden="1" xr:uid="{00000000-0005-0000-0000-0000BF250000}"/>
    <cellStyle name="Hiperłącze 11" xfId="25491" hidden="1" xr:uid="{00000000-0005-0000-0000-0000FB2B0000}"/>
    <cellStyle name="Hiperłącze 11" xfId="44159" hidden="1" xr:uid="{00000000-0005-0000-0000-0000A2330000}"/>
    <cellStyle name="Hiperłącze 11" xfId="32942" hidden="1" xr:uid="{00000000-0005-0000-0000-0000112F0000}"/>
    <cellStyle name="Hiperłącze 11" xfId="17332" hidden="1" xr:uid="{00000000-0005-0000-0000-000065270000}"/>
    <cellStyle name="Hiperłącze 11" xfId="21902" hidden="1" xr:uid="{00000000-0005-0000-0000-000073290000}"/>
    <cellStyle name="Hiperłącze 11" xfId="19287" hidden="1" xr:uid="{00000000-0005-0000-0000-0000CF280000}"/>
    <cellStyle name="Hiperłącze 11" xfId="30084" hidden="1" xr:uid="{00000000-0005-0000-0000-0000962E0000}"/>
    <cellStyle name="Hiperłącze 11" xfId="45826" hidden="1" xr:uid="{00000000-0005-0000-0000-000069340000}"/>
    <cellStyle name="Hiperłącze 11" xfId="18915" hidden="1" xr:uid="{00000000-0005-0000-0000-000020280000}"/>
    <cellStyle name="Hiperłącze 11" xfId="34469" hidden="1" xr:uid="{00000000-0005-0000-0000-000012300000}"/>
    <cellStyle name="Hiperłącze 11" xfId="29978" hidden="1" xr:uid="{00000000-0005-0000-0000-0000002E0000}"/>
    <cellStyle name="Hiperłącze 11" xfId="42302" hidden="1" xr:uid="{00000000-0005-0000-0000-0000E0320000}"/>
    <cellStyle name="Hiperłącze 11" xfId="14441" hidden="1" xr:uid="{00000000-0005-0000-0000-000019260000}"/>
    <cellStyle name="Hiperłącze 11" xfId="25104" hidden="1" xr:uid="{00000000-0005-0000-0000-0000802C0000}"/>
    <cellStyle name="Hiperłącze 11" xfId="26745" hidden="1" xr:uid="{00000000-0005-0000-0000-0000BF2B0000}"/>
    <cellStyle name="Hiperłącze 11" xfId="19528" hidden="1" xr:uid="{00000000-0005-0000-0000-0000C6280000}"/>
    <cellStyle name="Hiperłącze 11" xfId="18933" hidden="1" xr:uid="{00000000-0005-0000-0000-000022280000}"/>
    <cellStyle name="Hiperłącze 11" xfId="19814" hidden="1" xr:uid="{00000000-0005-0000-0000-0000E6280000}"/>
    <cellStyle name="Hiperłącze 11" xfId="34997" hidden="1" xr:uid="{00000000-0005-0000-0000-0000712F0000}"/>
    <cellStyle name="Hiperłącze 11" xfId="39046" hidden="1" xr:uid="{00000000-0005-0000-0000-00002F320000}"/>
    <cellStyle name="Hiperłącze 11" xfId="24711" hidden="1" xr:uid="{00000000-0005-0000-0000-0000042B0000}"/>
    <cellStyle name="Hiperłącze 11" xfId="24054" hidden="1" xr:uid="{00000000-0005-0000-0000-0000D62A0000}"/>
    <cellStyle name="Hiperłącze 11" xfId="43143" hidden="1" xr:uid="{00000000-0005-0000-0000-0000E2330000}"/>
    <cellStyle name="Hiperłącze 11" xfId="44464" hidden="1" xr:uid="{00000000-0005-0000-0000-0000C6330000}"/>
    <cellStyle name="Hiperłącze 11" xfId="43702" hidden="1" xr:uid="{00000000-0005-0000-0000-000071330000}"/>
    <cellStyle name="Hiperłącze 11" xfId="41937" hidden="1" xr:uid="{00000000-0005-0000-0000-000011330000}"/>
    <cellStyle name="Hiperłącze 11" xfId="46270" hidden="1" xr:uid="{00000000-0005-0000-0000-0000DB340000}"/>
    <cellStyle name="Hiperłącze 11" xfId="43156" hidden="1" xr:uid="{00000000-0005-0000-0000-0000D0330000}"/>
    <cellStyle name="Hiperłącze 11" xfId="41340" hidden="1" xr:uid="{00000000-0005-0000-0000-000061320000}"/>
    <cellStyle name="Hiperłącze 11" xfId="46702" hidden="1" xr:uid="{00000000-0005-0000-0000-00001B350000}"/>
    <cellStyle name="Hiperłącze 11" xfId="26957" hidden="1" xr:uid="{00000000-0005-0000-0000-0000D82B0000}"/>
    <cellStyle name="Hiperłącze 11" xfId="20512" hidden="1" xr:uid="{00000000-0005-0000-0000-00008B290000}"/>
    <cellStyle name="Hiperłącze 11" xfId="42730" hidden="1" xr:uid="{00000000-0005-0000-0000-00003D330000}"/>
    <cellStyle name="Hiperłącze 11" xfId="38014" hidden="1" xr:uid="{00000000-0005-0000-0000-0000E8300000}"/>
    <cellStyle name="Hiperłącze 11" xfId="34979" hidden="1" xr:uid="{00000000-0005-0000-0000-00006F2F0000}"/>
    <cellStyle name="Hiperłącze 11" xfId="35610" hidden="1" xr:uid="{00000000-0005-0000-0000-0000CF2F0000}"/>
    <cellStyle name="Hiperłącze 11" xfId="18268" hidden="1" xr:uid="{00000000-0005-0000-0000-000037280000}"/>
    <cellStyle name="Hiperłącze 11" xfId="43693" hidden="1" xr:uid="{00000000-0005-0000-0000-0000CF340000}"/>
    <cellStyle name="Hiperłącze 11" xfId="11461" hidden="1" xr:uid="{00000000-0005-0000-0000-00006B250000}"/>
    <cellStyle name="Hiperłącze 11" xfId="26777" hidden="1" xr:uid="{00000000-0005-0000-0000-0000C82B0000}"/>
    <cellStyle name="Hiperłącze 11" xfId="17406" hidden="1" xr:uid="{00000000-0005-0000-0000-000083270000}"/>
    <cellStyle name="Hiperłącze 11" xfId="34831" hidden="1" xr:uid="{00000000-0005-0000-0000-00001E300000}"/>
    <cellStyle name="Hiperłącze 11" xfId="20577" hidden="1" xr:uid="{00000000-0005-0000-0000-0000742A0000}"/>
    <cellStyle name="Hiperłącze 11" xfId="41552" hidden="1" xr:uid="{00000000-0005-0000-0000-000076320000}"/>
    <cellStyle name="Hiperłącze 11" xfId="33209" hidden="1" xr:uid="{00000000-0005-0000-0000-0000C12E0000}"/>
    <cellStyle name="Hiperłącze 11" xfId="26884" hidden="1" xr:uid="{00000000-0005-0000-0000-0000D52B0000}"/>
    <cellStyle name="Hiperłącze 11" xfId="12440" hidden="1" xr:uid="{00000000-0005-0000-0000-000023250000}"/>
    <cellStyle name="Hiperłącze 11" xfId="15757" hidden="1" xr:uid="{00000000-0005-0000-0000-0000F0260000}"/>
    <cellStyle name="Hiperłącze 11" xfId="14029" hidden="1" xr:uid="{00000000-0005-0000-0000-00003A260000}"/>
    <cellStyle name="Hiperłącze 11" xfId="20581" hidden="1" xr:uid="{00000000-0005-0000-0000-0000702A0000}"/>
    <cellStyle name="Hiperłącze 11" xfId="22996" hidden="1" xr:uid="{00000000-0005-0000-0000-0000402A0000}"/>
    <cellStyle name="Hiperłącze 11" xfId="25951" hidden="1" xr:uid="{00000000-0005-0000-0000-0000512B0000}"/>
    <cellStyle name="Hiperłącze 11" xfId="30987" hidden="1" xr:uid="{00000000-0005-0000-0000-0000B42D0000}"/>
    <cellStyle name="Hiperłącze 11" xfId="46802" hidden="1" xr:uid="{00000000-0005-0000-0000-0000F3340000}"/>
    <cellStyle name="Hiperłącze 11" xfId="22569" hidden="1" xr:uid="{00000000-0005-0000-0000-0000F4290000}"/>
    <cellStyle name="Hiperłącze 11" xfId="33217" hidden="1" xr:uid="{00000000-0005-0000-0000-0000C62E0000}"/>
    <cellStyle name="Hiperłącze 11" xfId="46584" hidden="1" xr:uid="{00000000-0005-0000-0000-00002B350000}"/>
    <cellStyle name="Hiperłącze 11" xfId="27192" hidden="1" xr:uid="{00000000-0005-0000-0000-00000F2C0000}"/>
    <cellStyle name="Hiperłącze 11" xfId="35510" hidden="1" xr:uid="{00000000-0005-0000-0000-0000C42F0000}"/>
    <cellStyle name="Hiperłącze 11" xfId="34845" hidden="1" xr:uid="{00000000-0005-0000-0000-0000AE2F0000}"/>
    <cellStyle name="Hiperłącze 11" xfId="34807" hidden="1" xr:uid="{00000000-0005-0000-0000-0000602F0000}"/>
    <cellStyle name="Hiperłącze 11" xfId="22023" hidden="1" xr:uid="{00000000-0005-0000-0000-000098290000}"/>
    <cellStyle name="Hiperłącze 11" xfId="14650" hidden="1" xr:uid="{00000000-0005-0000-0000-00006F260000}"/>
    <cellStyle name="Hiperłącze 11" xfId="13538" hidden="1" xr:uid="{00000000-0005-0000-0000-0000DA250000}"/>
    <cellStyle name="Hiperłącze 11" xfId="15598" hidden="1" xr:uid="{00000000-0005-0000-0000-0000E2260000}"/>
    <cellStyle name="Hiperłącze 11" xfId="17354" hidden="1" xr:uid="{00000000-0005-0000-0000-000069270000}"/>
    <cellStyle name="Hiperłącze 11" xfId="43822" hidden="1" xr:uid="{00000000-0005-0000-0000-00007F330000}"/>
    <cellStyle name="Hiperłącze 11" xfId="16531" hidden="1" xr:uid="{00000000-0005-0000-0000-00000C270000}"/>
    <cellStyle name="Hiperłącze 11" xfId="41088" hidden="1" xr:uid="{00000000-0005-0000-0000-000080320000}"/>
    <cellStyle name="Hiperłącze 11" xfId="21242" hidden="1" xr:uid="{00000000-0005-0000-0000-00008A290000}"/>
    <cellStyle name="Hiperłącze 11" xfId="17773" hidden="1" xr:uid="{00000000-0005-0000-0000-0000B1270000}"/>
    <cellStyle name="Hiperłącze 11" xfId="30322" hidden="1" xr:uid="{00000000-0005-0000-0000-00009E2D0000}"/>
    <cellStyle name="Hiperłącze 11" xfId="39199" hidden="1" xr:uid="{00000000-0005-0000-0000-000065310000}"/>
    <cellStyle name="Hiperłącze 11" xfId="14496" hidden="1" xr:uid="{00000000-0005-0000-0000-000047260000}"/>
    <cellStyle name="Hiperłącze 11" xfId="17470" hidden="1" xr:uid="{00000000-0005-0000-0000-00008B270000}"/>
    <cellStyle name="Hiperłącze 11" xfId="27074" hidden="1" xr:uid="{00000000-0005-0000-0000-0000E82B0000}"/>
    <cellStyle name="Hiperłącze 11" xfId="32202" hidden="1" xr:uid="{00000000-0005-0000-0000-0000332E0000}"/>
    <cellStyle name="Hiperłącze 11" xfId="13228" hidden="1" xr:uid="{00000000-0005-0000-0000-00009D250000}"/>
    <cellStyle name="Hiperłącze 11" xfId="11377" hidden="1" xr:uid="{00000000-0005-0000-0000-0000F2240000}"/>
    <cellStyle name="Hiperłącze 11" xfId="36275" hidden="1" xr:uid="{00000000-0005-0000-0000-000035300000}"/>
    <cellStyle name="Hiperłącze 11" xfId="15726" hidden="1" xr:uid="{00000000-0005-0000-0000-0000EF260000}"/>
    <cellStyle name="Hiperłącze 11" xfId="28241" hidden="1" xr:uid="{00000000-0005-0000-0000-0000A12C0000}"/>
    <cellStyle name="Hiperłącze 11" xfId="30606" hidden="1" xr:uid="{00000000-0005-0000-0000-0000762D0000}"/>
    <cellStyle name="Hiperłącze 11" xfId="42135" hidden="1" xr:uid="{00000000-0005-0000-0000-000015330000}"/>
    <cellStyle name="Hiperłącze 11" xfId="38538" hidden="1" xr:uid="{00000000-0005-0000-0000-000055310000}"/>
    <cellStyle name="Hiperłącze 11" xfId="22651" hidden="1" xr:uid="{00000000-0005-0000-0000-0000F8290000}"/>
    <cellStyle name="Hiperłącze 11" xfId="21238" hidden="1" xr:uid="{00000000-0005-0000-0000-000030290000}"/>
    <cellStyle name="Hiperłącze 11" xfId="16091" hidden="1" xr:uid="{00000000-0005-0000-0000-0000EA280000}"/>
    <cellStyle name="Hiperłącze 11" xfId="16067" hidden="1" xr:uid="{00000000-0005-0000-0000-0000D8270000}"/>
    <cellStyle name="Hiperłącze 11" xfId="39609" hidden="1" xr:uid="{00000000-0005-0000-0000-00008B310000}"/>
    <cellStyle name="Hiperłącze 11" xfId="40354" hidden="1" xr:uid="{00000000-0005-0000-0000-0000F9310000}"/>
    <cellStyle name="Hiperłącze 11" xfId="46609" hidden="1" xr:uid="{00000000-0005-0000-0000-00002D350000}"/>
    <cellStyle name="Hiperłącze 11" xfId="14233" hidden="1" xr:uid="{00000000-0005-0000-0000-000000260000}"/>
    <cellStyle name="Hiperłącze 11" xfId="46440" hidden="1" xr:uid="{00000000-0005-0000-0000-000027350000}"/>
    <cellStyle name="Hiperłącze 11" xfId="16112" hidden="1" xr:uid="{00000000-0005-0000-0000-00007C270000}"/>
    <cellStyle name="Hiperłącze 11" xfId="42318" hidden="1" xr:uid="{00000000-0005-0000-0000-0000E7320000}"/>
    <cellStyle name="Hiperłącze 11" xfId="32294" hidden="1" xr:uid="{00000000-0005-0000-0000-0000412E0000}"/>
    <cellStyle name="Hiperłącze 11" xfId="35006" hidden="1" xr:uid="{00000000-0005-0000-0000-0000722F0000}"/>
    <cellStyle name="Hiperłącze 11" xfId="43150" hidden="1" xr:uid="{00000000-0005-0000-0000-0000D4330000}"/>
    <cellStyle name="Hiperłącze 11" xfId="10343" hidden="1" xr:uid="{00000000-0005-0000-0000-0000CF240000}"/>
    <cellStyle name="Hiperłącze 11" xfId="41497" hidden="1" xr:uid="{00000000-0005-0000-0000-000067320000}"/>
    <cellStyle name="Hiperłącze 11" xfId="33438" hidden="1" xr:uid="{00000000-0005-0000-0000-0000D92E0000}"/>
    <cellStyle name="Hiperłącze 11" xfId="20501" hidden="1" xr:uid="{00000000-0005-0000-0000-000018290000}"/>
    <cellStyle name="Hiperłącze 11" xfId="22148" hidden="1" xr:uid="{00000000-0005-0000-0000-0000AB290000}"/>
    <cellStyle name="Hiperłącze 11" xfId="31229" hidden="1" xr:uid="{00000000-0005-0000-0000-0000D12D0000}"/>
    <cellStyle name="Hiperłącze 11" xfId="43898" hidden="1" xr:uid="{00000000-0005-0000-0000-00003A340000}"/>
    <cellStyle name="Hiperłącze 11" xfId="18749" hidden="1" xr:uid="{00000000-0005-0000-0000-00000C280000}"/>
    <cellStyle name="Hiperłącze 11" xfId="45148" hidden="1" xr:uid="{00000000-0005-0000-0000-000023340000}"/>
    <cellStyle name="Hiperłącze 11" xfId="14373" hidden="1" xr:uid="{00000000-0005-0000-0000-00000C260000}"/>
    <cellStyle name="Hiperłącze 11" xfId="46693" hidden="1" xr:uid="{00000000-0005-0000-0000-00001D350000}"/>
    <cellStyle name="Hiperłącze 11" xfId="33667" hidden="1" xr:uid="{00000000-0005-0000-0000-00001B2F0000}"/>
    <cellStyle name="Hiperłącze 11" xfId="25602" hidden="1" xr:uid="{00000000-0005-0000-0000-0000322B0000}"/>
    <cellStyle name="Hiperłącze 11" xfId="14145" hidden="1" xr:uid="{00000000-0005-0000-0000-0000F7250000}"/>
    <cellStyle name="Hiperłącze 11" xfId="12910" hidden="1" xr:uid="{00000000-0005-0000-0000-00007A250000}"/>
    <cellStyle name="Hiperłącze 11" xfId="35086" hidden="1" xr:uid="{00000000-0005-0000-0000-00007B2F0000}"/>
    <cellStyle name="Hiperłącze 11" xfId="14659" hidden="1" xr:uid="{00000000-0005-0000-0000-000070260000}"/>
    <cellStyle name="Hiperłącze 11" xfId="19790" hidden="1" xr:uid="{00000000-0005-0000-0000-0000E2280000}"/>
    <cellStyle name="Hiperłącze 11" xfId="36256" hidden="1" xr:uid="{00000000-0005-0000-0000-000031300000}"/>
    <cellStyle name="Hiperłącze 11" xfId="15233" hidden="1" xr:uid="{00000000-0005-0000-0000-00008F260000}"/>
    <cellStyle name="Hiperłącze 11" xfId="37038" hidden="1" xr:uid="{00000000-0005-0000-0000-000065300000}"/>
    <cellStyle name="Hiperłącze 11" xfId="33124" hidden="1" xr:uid="{00000000-0005-0000-0000-0000ED2E0000}"/>
    <cellStyle name="Hiperłącze 11" xfId="20505" hidden="1" xr:uid="{00000000-0005-0000-0000-0000E9290000}"/>
    <cellStyle name="Hiperłącze 11" xfId="33675" hidden="1" xr:uid="{00000000-0005-0000-0000-00001C2F0000}"/>
    <cellStyle name="Hiperłącze 11" xfId="31544" hidden="1" xr:uid="{00000000-0005-0000-0000-0000FA2D0000}"/>
    <cellStyle name="Hiperłącze 11" xfId="23564" hidden="1" xr:uid="{00000000-0005-0000-0000-0000632A0000}"/>
    <cellStyle name="Hiperłącze 11" xfId="13988" hidden="1" xr:uid="{00000000-0005-0000-0000-000022260000}"/>
    <cellStyle name="Hiperłącze 11" xfId="47168" hidden="1" xr:uid="{00000000-0005-0000-0000-000014350000}"/>
    <cellStyle name="Hiperłącze 11" xfId="10441" hidden="1" xr:uid="{00000000-0005-0000-0000-0000E1240000}"/>
    <cellStyle name="Hiperłącze 11" xfId="42836" hidden="1" xr:uid="{00000000-0005-0000-0000-00004E330000}"/>
    <cellStyle name="Hiperłącze 11" xfId="41810" hidden="1" xr:uid="{00000000-0005-0000-0000-0000D1320000}"/>
    <cellStyle name="Hiperłącze 11" xfId="16058" hidden="1" xr:uid="{00000000-0005-0000-0000-00005E280000}"/>
    <cellStyle name="Hiperłącze 11" xfId="42455" hidden="1" xr:uid="{00000000-0005-0000-0000-0000F4320000}"/>
    <cellStyle name="Hiperłącze 11" xfId="32845" hidden="1" xr:uid="{00000000-0005-0000-0000-0000B82E0000}"/>
    <cellStyle name="Hiperłącze 11" xfId="18879" hidden="1" xr:uid="{00000000-0005-0000-0000-000017280000}"/>
    <cellStyle name="Hiperłącze 11" xfId="33998" hidden="1" xr:uid="{00000000-0005-0000-0000-0000422F0000}"/>
    <cellStyle name="Hiperłącze 11" xfId="37952" hidden="1" xr:uid="{00000000-0005-0000-0000-0000EA300000}"/>
    <cellStyle name="Hiperłącze 11" xfId="16275" hidden="1" xr:uid="{00000000-0005-0000-0000-000069280000}"/>
    <cellStyle name="Hiperłącze 11" xfId="45203" hidden="1" xr:uid="{00000000-0005-0000-0000-000046340000}"/>
    <cellStyle name="Hiperłącze 11" xfId="28161" hidden="1" xr:uid="{00000000-0005-0000-0000-00009E2C0000}"/>
    <cellStyle name="Hiperłącze 11" xfId="28895" hidden="1" xr:uid="{00000000-0005-0000-0000-0000C52C0000}"/>
    <cellStyle name="Hiperłącze 11" xfId="26464" hidden="1" xr:uid="{00000000-0005-0000-0000-0000A42B0000}"/>
    <cellStyle name="Hiperłącze 11" xfId="12211" hidden="1" xr:uid="{00000000-0005-0000-0000-0000CE250000}"/>
    <cellStyle name="Hiperłącze 11" xfId="24330" hidden="1" xr:uid="{00000000-0005-0000-0000-0000EC2A0000}"/>
    <cellStyle name="Hiperłącze 11" xfId="32859" hidden="1" xr:uid="{00000000-0005-0000-0000-0000FF2E0000}"/>
    <cellStyle name="Hiperłącze 11" xfId="14775" hidden="1" xr:uid="{00000000-0005-0000-0000-0000B7260000}"/>
    <cellStyle name="Hiperłącze 11" xfId="33429" hidden="1" xr:uid="{00000000-0005-0000-0000-0000DA2E0000}"/>
    <cellStyle name="Hiperłącze 11" xfId="42243" hidden="1" xr:uid="{00000000-0005-0000-0000-0000DE320000}"/>
    <cellStyle name="Hiperłącze 11" xfId="42334" hidden="1" xr:uid="{00000000-0005-0000-0000-0000E9320000}"/>
    <cellStyle name="Hiperłącze 11" xfId="44763" hidden="1" xr:uid="{00000000-0005-0000-0000-0000FB330000}"/>
    <cellStyle name="Hiperłącze 11" xfId="21534" hidden="1" xr:uid="{00000000-0005-0000-0000-00004D290000}"/>
    <cellStyle name="Hiperłącze 11" xfId="29663" hidden="1" xr:uid="{00000000-0005-0000-0000-00001A2F0000}"/>
    <cellStyle name="Hiperłącze 11" xfId="34888" hidden="1" xr:uid="{00000000-0005-0000-0000-0000652F0000}"/>
    <cellStyle name="Hiperłącze 11" xfId="38505" hidden="1" xr:uid="{00000000-0005-0000-0000-00004F310000}"/>
    <cellStyle name="Hiperłącze 11" xfId="44674" hidden="1" xr:uid="{00000000-0005-0000-0000-0000F1330000}"/>
    <cellStyle name="Hiperłącze 11" xfId="22669" hidden="1" xr:uid="{00000000-0005-0000-0000-0000FF290000}"/>
    <cellStyle name="Hiperłącze 11" xfId="21087" hidden="1" xr:uid="{00000000-0005-0000-0000-000021290000}"/>
    <cellStyle name="Hiperłącze 11" xfId="17089" hidden="1" xr:uid="{00000000-0005-0000-0000-000047270000}"/>
    <cellStyle name="Hiperłącze 11" xfId="26645" hidden="1" xr:uid="{00000000-0005-0000-0000-0000B32B0000}"/>
    <cellStyle name="Hiperłącze 11" xfId="14740" hidden="1" xr:uid="{00000000-0005-0000-0000-000074260000}"/>
    <cellStyle name="Hiperłącze 11" xfId="25208" hidden="1" xr:uid="{00000000-0005-0000-0000-0000972B0000}"/>
    <cellStyle name="Hiperłącze 11" xfId="42446" hidden="1" xr:uid="{00000000-0005-0000-0000-0000F3320000}"/>
    <cellStyle name="Hiperłącze 11" xfId="39886" hidden="1" xr:uid="{00000000-0005-0000-0000-0000A7310000}"/>
    <cellStyle name="Hiperłącze 11" xfId="12028" hidden="1" xr:uid="{00000000-0005-0000-0000-000002250000}"/>
    <cellStyle name="Hiperłącze 11" xfId="25549" hidden="1" xr:uid="{00000000-0005-0000-0000-0000022C0000}"/>
    <cellStyle name="Hiperłącze 11" xfId="12493" hidden="1" xr:uid="{00000000-0005-0000-0000-000032250000}"/>
    <cellStyle name="Hiperłącze 11" xfId="19192" hidden="1" xr:uid="{00000000-0005-0000-0000-000081280000}"/>
    <cellStyle name="Hiperłącze 11" xfId="30563" hidden="1" xr:uid="{00000000-0005-0000-0000-00006B2D0000}"/>
    <cellStyle name="Hiperłącze 11" xfId="39099" hidden="1" xr:uid="{00000000-0005-0000-0000-000023320000}"/>
    <cellStyle name="Hiperłącze 11" xfId="20466" hidden="1" xr:uid="{00000000-0005-0000-0000-000019290000}"/>
    <cellStyle name="Hiperłącze 11" xfId="37909" hidden="1" xr:uid="{00000000-0005-0000-0000-000026310000}"/>
    <cellStyle name="Hiperłącze 11" xfId="39795" hidden="1" xr:uid="{00000000-0005-0000-0000-0000A0310000}"/>
    <cellStyle name="Hiperłącze 11" xfId="21741" hidden="1" xr:uid="{00000000-0005-0000-0000-00006A290000}"/>
    <cellStyle name="Hiperłącze 11" xfId="44418" hidden="1" xr:uid="{00000000-0005-0000-0000-0000B8330000}"/>
    <cellStyle name="Hiperłącze 11" xfId="25032" hidden="1" xr:uid="{00000000-0005-0000-0000-0000A02B0000}"/>
    <cellStyle name="Hiperłącze 11" xfId="44230" hidden="1" xr:uid="{00000000-0005-0000-0000-0000A7330000}"/>
    <cellStyle name="Hiperłącze 11" xfId="38680" hidden="1" xr:uid="{00000000-0005-0000-0000-0000B3320000}"/>
    <cellStyle name="Hiperłącze 11" xfId="43165" hidden="1" xr:uid="{00000000-0005-0000-0000-0000D3330000}"/>
    <cellStyle name="Hiperłącze 11" xfId="14919" hidden="1" xr:uid="{00000000-0005-0000-0000-0000BB260000}"/>
    <cellStyle name="Hiperłącze 11" xfId="43945" hidden="1" xr:uid="{00000000-0005-0000-0000-00008A330000}"/>
    <cellStyle name="Hiperłącze 11" xfId="21126" hidden="1" xr:uid="{00000000-0005-0000-0000-00001F290000}"/>
    <cellStyle name="Hiperłącze 11" xfId="38230" hidden="1" xr:uid="{00000000-0005-0000-0000-000031310000}"/>
    <cellStyle name="Hiperłącze 11" xfId="43722" hidden="1" xr:uid="{00000000-0005-0000-0000-000075330000}"/>
    <cellStyle name="Hiperłącze 11" xfId="31588" hidden="1" xr:uid="{00000000-0005-0000-0000-0000F42D0000}"/>
    <cellStyle name="Hiperłącze 11" xfId="24154" hidden="1" xr:uid="{00000000-0005-0000-0000-0000E62A0000}"/>
    <cellStyle name="Hiperłącze 11" xfId="20158" hidden="1" xr:uid="{00000000-0005-0000-0000-0000F5280000}"/>
    <cellStyle name="Hiperłącze 11" xfId="42937" hidden="1" xr:uid="{00000000-0005-0000-0000-00005A330000}"/>
    <cellStyle name="Hiperłącze 11" xfId="40699" hidden="1" xr:uid="{00000000-0005-0000-0000-00003E320000}"/>
    <cellStyle name="Hiperłącze 11" xfId="19337" hidden="1" xr:uid="{00000000-0005-0000-0000-0000D4280000}"/>
    <cellStyle name="Hiperłącze 11" xfId="42756" hidden="1" xr:uid="{00000000-0005-0000-0000-000046330000}"/>
    <cellStyle name="Hiperłącze 11" xfId="41917" hidden="1" xr:uid="{00000000-0005-0000-0000-000017330000}"/>
    <cellStyle name="Hiperłącze 11" xfId="42669" hidden="1" xr:uid="{00000000-0005-0000-0000-000037330000}"/>
    <cellStyle name="Hiperłącze 11" xfId="37538" hidden="1" xr:uid="{00000000-0005-0000-0000-00000B310000}"/>
    <cellStyle name="Hiperłącze 11" xfId="30411" hidden="1" xr:uid="{00000000-0005-0000-0000-00005B2D0000}"/>
    <cellStyle name="Hiperłącze 11" xfId="38091" hidden="1" xr:uid="{00000000-0005-0000-0000-0000F9300000}"/>
    <cellStyle name="Hiperłącze 11" xfId="29511" hidden="1" xr:uid="{00000000-0005-0000-0000-0000372D0000}"/>
    <cellStyle name="Hiperłącze 11" xfId="44693" hidden="1" xr:uid="{00000000-0005-0000-0000-0000F5330000}"/>
    <cellStyle name="Hiperłącze 11" xfId="45275" hidden="1" xr:uid="{00000000-0005-0000-0000-00004C340000}"/>
    <cellStyle name="Hiperłącze 11" xfId="40661" hidden="1" xr:uid="{00000000-0005-0000-0000-000034320000}"/>
    <cellStyle name="Hiperłącze 11" xfId="24142" hidden="1" xr:uid="{00000000-0005-0000-0000-00009D2A0000}"/>
    <cellStyle name="Hiperłącze 11" xfId="23967" hidden="1" xr:uid="{00000000-0005-0000-0000-0000DC2A0000}"/>
    <cellStyle name="Hiperłącze 11" xfId="30957" hidden="1" xr:uid="{00000000-0005-0000-0000-0000942D0000}"/>
    <cellStyle name="Hiperłącze 11" xfId="31471" hidden="1" xr:uid="{00000000-0005-0000-0000-0000E72D0000}"/>
    <cellStyle name="Hiperłącze 11" xfId="31752" hidden="1" xr:uid="{00000000-0005-0000-0000-0000252E0000}"/>
    <cellStyle name="Hiperłącze 11" xfId="29067" hidden="1" xr:uid="{00000000-0005-0000-0000-0000D32C0000}"/>
    <cellStyle name="Hiperłącze 11" xfId="27083" hidden="1" xr:uid="{00000000-0005-0000-0000-0000032C0000}"/>
    <cellStyle name="Hiperłącze 11" xfId="43244" hidden="1" xr:uid="{00000000-0005-0000-0000-000041340000}"/>
    <cellStyle name="Hiperłącze 11" xfId="36661" hidden="1" xr:uid="{00000000-0005-0000-0000-00003B300000}"/>
    <cellStyle name="Hiperłącze 11" xfId="36363" hidden="1" xr:uid="{00000000-0005-0000-0000-000077300000}"/>
    <cellStyle name="Hiperłącze 11" xfId="34952" hidden="1" xr:uid="{00000000-0005-0000-0000-0000672F0000}"/>
    <cellStyle name="Hiperłącze 11" xfId="39028" hidden="1" xr:uid="{00000000-0005-0000-0000-000024320000}"/>
    <cellStyle name="Hiperłącze 11" xfId="41583" hidden="1" xr:uid="{00000000-0005-0000-0000-000079320000}"/>
    <cellStyle name="Hiperłącze 11" xfId="17323" hidden="1" xr:uid="{00000000-0005-0000-0000-000066270000}"/>
    <cellStyle name="Hiperłącze 11" xfId="47137" hidden="1" xr:uid="{00000000-0005-0000-0000-000019350000}"/>
    <cellStyle name="Hiperłącze 11" xfId="18815" hidden="1" xr:uid="{00000000-0005-0000-0000-000015280000}"/>
    <cellStyle name="Hiperłącze 11" xfId="37638" hidden="1" xr:uid="{00000000-0005-0000-0000-000002310000}"/>
    <cellStyle name="Hiperłącze 11" xfId="24526" hidden="1" xr:uid="{00000000-0005-0000-0000-0000C72A0000}"/>
    <cellStyle name="Hiperłącze 11" xfId="44246" hidden="1" xr:uid="{00000000-0005-0000-0000-0000A9330000}"/>
    <cellStyle name="Hiperłącze 11" xfId="31911" hidden="1" xr:uid="{00000000-0005-0000-0000-0000812E0000}"/>
    <cellStyle name="Hiperłącze 11" xfId="38945" hidden="1" xr:uid="{00000000-0005-0000-0000-0000B2320000}"/>
    <cellStyle name="Hiperłącze 11" xfId="37029" hidden="1" xr:uid="{00000000-0005-0000-0000-000066300000}"/>
    <cellStyle name="Hiperłącze 11" xfId="13636" hidden="1" xr:uid="{00000000-0005-0000-0000-0000E1250000}"/>
    <cellStyle name="Hiperłącze 11" xfId="44088" hidden="1" xr:uid="{00000000-0005-0000-0000-000097330000}"/>
    <cellStyle name="Hiperłącze 11" xfId="33806" hidden="1" xr:uid="{00000000-0005-0000-0000-0000322F0000}"/>
    <cellStyle name="Hiperłącze 11" xfId="31133" hidden="1" xr:uid="{00000000-0005-0000-0000-0000CA2D0000}"/>
    <cellStyle name="Hiperłącze 11" xfId="44576" hidden="1" xr:uid="{00000000-0005-0000-0000-0000EA330000}"/>
    <cellStyle name="Hiperłącze 11" xfId="17214" hidden="1" xr:uid="{00000000-0005-0000-0000-000056270000}"/>
    <cellStyle name="Hiperłącze 11" xfId="33200" hidden="1" xr:uid="{00000000-0005-0000-0000-0000062F0000}"/>
    <cellStyle name="Hiperłącze 11" xfId="20792" hidden="1" xr:uid="{00000000-0005-0000-0000-00007D2A0000}"/>
    <cellStyle name="Hiperłącze 11" xfId="46894" hidden="1" xr:uid="{00000000-0005-0000-0000-000001350000}"/>
    <cellStyle name="Hiperłącze 11" xfId="19846" hidden="1" xr:uid="{00000000-0005-0000-0000-0000A5280000}"/>
    <cellStyle name="Hiperłącze 11" xfId="17186" hidden="1" xr:uid="{00000000-0005-0000-0000-000053270000}"/>
    <cellStyle name="Hiperłącze 11" xfId="38328" hidden="1" xr:uid="{00000000-0005-0000-0000-00003A310000}"/>
    <cellStyle name="Hiperłącze 11" xfId="31316" hidden="1" xr:uid="{00000000-0005-0000-0000-0000DA2D0000}"/>
    <cellStyle name="Hiperłącze 11" xfId="29203" hidden="1" xr:uid="{00000000-0005-0000-0000-0000132D0000}"/>
    <cellStyle name="Hiperłącze 11" xfId="16410" hidden="1" xr:uid="{00000000-0005-0000-0000-0000D4270000}"/>
    <cellStyle name="Hiperłącze 11" xfId="43905" hidden="1" xr:uid="{00000000-0005-0000-0000-00003C340000}"/>
    <cellStyle name="Hiperłącze 11" xfId="15966" hidden="1" xr:uid="{00000000-0005-0000-0000-000004270000}"/>
    <cellStyle name="Hiperłącze 11" xfId="36039" hidden="1" xr:uid="{00000000-0005-0000-0000-000001300000}"/>
    <cellStyle name="Hiperłącze 11" xfId="36147" hidden="1" xr:uid="{00000000-0005-0000-0000-000025300000}"/>
    <cellStyle name="Hiperłącze 11" xfId="41287" hidden="1" xr:uid="{00000000-0005-0000-0000-000057320000}"/>
    <cellStyle name="Hiperłącze 11" xfId="30714" hidden="1" xr:uid="{00000000-0005-0000-0000-0000812D0000}"/>
    <cellStyle name="Hiperłącze 11" xfId="39959" hidden="1" xr:uid="{00000000-0005-0000-0000-0000BA310000}"/>
    <cellStyle name="Hiperłącze 11" xfId="22165" hidden="1" xr:uid="{00000000-0005-0000-0000-0000AD290000}"/>
    <cellStyle name="Hiperłącze 11" xfId="22271" hidden="1" xr:uid="{00000000-0005-0000-0000-0000BE290000}"/>
    <cellStyle name="Hiperłącze 11" xfId="13609" hidden="1" xr:uid="{00000000-0005-0000-0000-0000DC250000}"/>
    <cellStyle name="Hiperłącze 11" xfId="40993" hidden="1" xr:uid="{00000000-0005-0000-0000-000097320000}"/>
    <cellStyle name="Hiperłącze 11" xfId="45465" hidden="1" xr:uid="{00000000-0005-0000-0000-0000B5340000}"/>
    <cellStyle name="Hiperłącze 11" xfId="25111" hidden="1" xr:uid="{00000000-0005-0000-0000-0000832C0000}"/>
    <cellStyle name="Hiperłącze 11" xfId="42713" hidden="1" xr:uid="{00000000-0005-0000-0000-00003B330000}"/>
    <cellStyle name="Hiperłącze 11" xfId="11279" hidden="1" xr:uid="{00000000-0005-0000-0000-0000E9240000}"/>
    <cellStyle name="Hiperłącze 11" xfId="15368" hidden="1" xr:uid="{00000000-0005-0000-0000-00009B260000}"/>
    <cellStyle name="Hiperłącze 11" xfId="38985" hidden="1" xr:uid="{00000000-0005-0000-0000-00001D320000}"/>
    <cellStyle name="Hiperłącze 11" xfId="11664" hidden="1" xr:uid="{00000000-0005-0000-0000-000066250000}"/>
    <cellStyle name="Hiperłącze 11" xfId="16353" hidden="1" xr:uid="{00000000-0005-0000-0000-0000CB270000}"/>
    <cellStyle name="Hiperłącze 11" xfId="16512" hidden="1" xr:uid="{00000000-0005-0000-0000-000066280000}"/>
    <cellStyle name="Hiperłącze 11" xfId="22238" hidden="1" xr:uid="{00000000-0005-0000-0000-0000B4290000}"/>
    <cellStyle name="Hiperłącze 11" xfId="40590" hidden="1" xr:uid="{00000000-0005-0000-0000-00001A320000}"/>
    <cellStyle name="Hiperłącze 11" xfId="34844" hidden="1" xr:uid="{00000000-0005-0000-0000-0000AB2F0000}"/>
    <cellStyle name="Hiperłącze 11" xfId="38831" hidden="1" xr:uid="{00000000-0005-0000-0000-0000BC310000}"/>
    <cellStyle name="Hiperłącze 11" xfId="11627" hidden="1" xr:uid="{00000000-0005-0000-0000-000068250000}"/>
    <cellStyle name="Hiperłącze 11" xfId="22352" hidden="1" xr:uid="{00000000-0005-0000-0000-0000C4290000}"/>
    <cellStyle name="Hiperłącze 11" xfId="27393" hidden="1" xr:uid="{00000000-0005-0000-0000-0000702C0000}"/>
    <cellStyle name="Hiperłącze 11" xfId="25924" hidden="1" xr:uid="{00000000-0005-0000-0000-00004C2B0000}"/>
    <cellStyle name="Hiperłącze 11" xfId="16921" hidden="1" xr:uid="{00000000-0005-0000-0000-000035270000}"/>
    <cellStyle name="Hiperłącze 11" xfId="40553" hidden="1" xr:uid="{00000000-0005-0000-0000-000010320000}"/>
    <cellStyle name="Hiperłącze 11" xfId="39601" hidden="1" xr:uid="{00000000-0005-0000-0000-000088310000}"/>
    <cellStyle name="Hiperłącze 11" xfId="44124" hidden="1" xr:uid="{00000000-0005-0000-0000-000098330000}"/>
    <cellStyle name="Hiperłącze 11" xfId="34074" hidden="1" xr:uid="{00000000-0005-0000-0000-000019300000}"/>
    <cellStyle name="Hiperłącze 11" xfId="42891" hidden="1" xr:uid="{00000000-0005-0000-0000-00004C330000}"/>
    <cellStyle name="Hiperłącze 11" xfId="19856" hidden="1" xr:uid="{00000000-0005-0000-0000-0000A6280000}"/>
    <cellStyle name="Hiperłącze 11" xfId="34899" hidden="1" xr:uid="{00000000-0005-0000-0000-00006A2F0000}"/>
    <cellStyle name="Hiperłącze 11" xfId="29242" hidden="1" xr:uid="{00000000-0005-0000-0000-0000172D0000}"/>
    <cellStyle name="Hiperłącze 11" xfId="24401" hidden="1" xr:uid="{00000000-0005-0000-0000-0000BE2A0000}"/>
    <cellStyle name="Hiperłącze 11" xfId="21639" hidden="1" xr:uid="{00000000-0005-0000-0000-00005A290000}"/>
    <cellStyle name="Hiperłącze 11" xfId="13878" hidden="1" xr:uid="{00000000-0005-0000-0000-00003E260000}"/>
    <cellStyle name="Hiperłącze 11" xfId="10319" hidden="1" xr:uid="{00000000-0005-0000-0000-0000D5240000}"/>
    <cellStyle name="Hiperłącze 11" xfId="11578" hidden="1" xr:uid="{00000000-0005-0000-0000-0000D1250000}"/>
    <cellStyle name="Hiperłącze 11" xfId="17434" hidden="1" xr:uid="{00000000-0005-0000-0000-000086270000}"/>
    <cellStyle name="Hiperłącze 11" xfId="12770" hidden="1" xr:uid="{00000000-0005-0000-0000-00004F250000}"/>
    <cellStyle name="Hiperłącze 11" xfId="24656" hidden="1" xr:uid="{00000000-0005-0000-0000-0000012B0000}"/>
    <cellStyle name="Hiperłącze 11" xfId="33650" hidden="1" xr:uid="{00000000-0005-0000-0000-0000142F0000}"/>
    <cellStyle name="Hiperłącze 11" xfId="17649" hidden="1" xr:uid="{00000000-0005-0000-0000-0000A2270000}"/>
    <cellStyle name="Hiperłącze 11" xfId="11305" hidden="1" xr:uid="{00000000-0005-0000-0000-0000EB240000}"/>
    <cellStyle name="Hiperłącze 11" xfId="22970" hidden="1" xr:uid="{00000000-0005-0000-0000-00004E2A0000}"/>
    <cellStyle name="Hiperłącze 11" xfId="38210" hidden="1" xr:uid="{00000000-0005-0000-0000-00002D310000}"/>
    <cellStyle name="Hiperłącze 11" xfId="28065" hidden="1" xr:uid="{00000000-0005-0000-0000-0000792C0000}"/>
    <cellStyle name="Hiperłącze 11" xfId="47016" hidden="1" xr:uid="{00000000-0005-0000-0000-00000E350000}"/>
    <cellStyle name="Hiperłącze 11" xfId="18453" hidden="1" xr:uid="{00000000-0005-0000-0000-000039280000}"/>
    <cellStyle name="Hiperłącze 11" xfId="32130" hidden="1" xr:uid="{00000000-0005-0000-0000-0000792E0000}"/>
    <cellStyle name="Hiperłącze 11" xfId="44886" hidden="1" xr:uid="{00000000-0005-0000-0000-00000E340000}"/>
    <cellStyle name="Hiperłącze 11" xfId="20853" hidden="1" xr:uid="{00000000-0005-0000-0000-0000722A0000}"/>
    <cellStyle name="Hiperłącze 11" xfId="24251" hidden="1" xr:uid="{00000000-0005-0000-0000-0000AE2A0000}"/>
    <cellStyle name="Hiperłącze 11" xfId="38577" hidden="1" xr:uid="{00000000-0005-0000-0000-000053310000}"/>
    <cellStyle name="Hiperłącze 11" xfId="45447" hidden="1" xr:uid="{00000000-0005-0000-0000-0000A4340000}"/>
    <cellStyle name="Hiperłącze 11" xfId="26573" hidden="1" xr:uid="{00000000-0005-0000-0000-0000B02B0000}"/>
    <cellStyle name="Hiperłącze 11" xfId="20316" hidden="1" xr:uid="{00000000-0005-0000-0000-000003290000}"/>
    <cellStyle name="Hiperłącze 11" xfId="18835" hidden="1" xr:uid="{00000000-0005-0000-0000-000019280000}"/>
    <cellStyle name="Hiperłącze 11" xfId="26493" hidden="1" xr:uid="{00000000-0005-0000-0000-0000A92B0000}"/>
    <cellStyle name="Hiperłącze 11" xfId="33188" hidden="1" xr:uid="{00000000-0005-0000-0000-0000BD2E0000}"/>
    <cellStyle name="Hiperłącze 11" xfId="19074" hidden="1" xr:uid="{00000000-0005-0000-0000-000074280000}"/>
    <cellStyle name="Hiperłącze 11" xfId="45365" hidden="1" xr:uid="{00000000-0005-0000-0000-000053340000}"/>
    <cellStyle name="Hiperłącze 11" xfId="31087" hidden="1" xr:uid="{00000000-0005-0000-0000-0000BF2D0000}"/>
    <cellStyle name="Hiperłącze 11" xfId="13913" hidden="1" xr:uid="{00000000-0005-0000-0000-00002D260000}"/>
    <cellStyle name="Hiperłącze 11" xfId="25422" hidden="1" xr:uid="{00000000-0005-0000-0000-0000EE2B0000}"/>
    <cellStyle name="Hiperłącze 11" xfId="31364" hidden="1" xr:uid="{00000000-0005-0000-0000-0000DB2D0000}"/>
    <cellStyle name="Hiperłącze 11" xfId="14161" hidden="1" xr:uid="{00000000-0005-0000-0000-0000F9250000}"/>
    <cellStyle name="Hiperłącze 11" xfId="20162" hidden="1" xr:uid="{00000000-0005-0000-0000-0000F3280000}"/>
    <cellStyle name="Hiperłącze 11" xfId="23049" hidden="1" xr:uid="{00000000-0005-0000-0000-00003C2A0000}"/>
    <cellStyle name="Hiperłącze 11" xfId="12418" hidden="1" xr:uid="{00000000-0005-0000-0000-000029250000}"/>
    <cellStyle name="Hiperłącze 11" xfId="13645" hidden="1" xr:uid="{00000000-0005-0000-0000-0000E2250000}"/>
    <cellStyle name="Hiperłącze 11" xfId="15512" hidden="1" xr:uid="{00000000-0005-0000-0000-0000A8260000}"/>
    <cellStyle name="Hiperłącze 11" xfId="31615" hidden="1" xr:uid="{00000000-0005-0000-0000-0000142E0000}"/>
    <cellStyle name="Hiperłącze 11" xfId="16552" hidden="1" xr:uid="{00000000-0005-0000-0000-00006F280000}"/>
    <cellStyle name="Hiperłącze 11" xfId="12788" hidden="1" xr:uid="{00000000-0005-0000-0000-000051250000}"/>
    <cellStyle name="Hiperłącze 11" xfId="39922" hidden="1" xr:uid="{00000000-0005-0000-0000-0000B0310000}"/>
    <cellStyle name="Hiperłącze 11" xfId="19928" hidden="1" xr:uid="{00000000-0005-0000-0000-0000AC280000}"/>
    <cellStyle name="Hiperłącze 11" xfId="24934" hidden="1" xr:uid="{00000000-0005-0000-0000-0000202B0000}"/>
    <cellStyle name="Hiperłącze 11" xfId="10485" hidden="1" xr:uid="{00000000-0005-0000-0000-0000E0240000}"/>
    <cellStyle name="Hiperłącze 11" xfId="17542" hidden="1" xr:uid="{00000000-0005-0000-0000-000092270000}"/>
    <cellStyle name="Hiperłącze 11" xfId="36058" hidden="1" xr:uid="{00000000-0005-0000-0000-000005300000}"/>
    <cellStyle name="Hiperłącze 11" xfId="16665" hidden="1" xr:uid="{00000000-0005-0000-0000-000022270000}"/>
    <cellStyle name="Hiperłącze 11" xfId="16911" hidden="1" xr:uid="{00000000-0005-0000-0000-000032270000}"/>
    <cellStyle name="Hiperłącze 11" xfId="39422" hidden="1" xr:uid="{00000000-0005-0000-0000-00007A310000}"/>
    <cellStyle name="Hiperłącze 11" xfId="42917" hidden="1" xr:uid="{00000000-0005-0000-0000-000054330000}"/>
    <cellStyle name="Hiperłącze 11" xfId="17817" hidden="1" xr:uid="{00000000-0005-0000-0000-0000B3270000}"/>
    <cellStyle name="Hiperłącze 11" xfId="44949" hidden="1" xr:uid="{00000000-0005-0000-0000-000010340000}"/>
    <cellStyle name="Hiperłącze 11" xfId="13664" hidden="1" xr:uid="{00000000-0005-0000-0000-0000EA250000}"/>
    <cellStyle name="Hiperłącze 11" xfId="30483" hidden="1" xr:uid="{00000000-0005-0000-0000-0000622D0000}"/>
    <cellStyle name="Hiperłącze 11" xfId="29717" hidden="1" xr:uid="{00000000-0005-0000-0000-0000A92D0000}"/>
    <cellStyle name="Hiperłącze 11" xfId="40652" hidden="1" xr:uid="{00000000-0005-0000-0000-000033320000}"/>
    <cellStyle name="Hiperłącze 11" xfId="31177" hidden="1" xr:uid="{00000000-0005-0000-0000-0000C42D0000}"/>
    <cellStyle name="Hiperłącze 11" xfId="41634" hidden="1" xr:uid="{00000000-0005-0000-0000-0000A9320000}"/>
    <cellStyle name="Hiperłącze 11" xfId="33048" hidden="1" xr:uid="{00000000-0005-0000-0000-0000FA2E0000}"/>
    <cellStyle name="Hiperłącze 11" xfId="17578" hidden="1" xr:uid="{00000000-0005-0000-0000-000097270000}"/>
    <cellStyle name="Hiperłącze 11" xfId="42899" hidden="1" xr:uid="{00000000-0005-0000-0000-000050330000}"/>
    <cellStyle name="Hiperłącze 11" xfId="11842" hidden="1" xr:uid="{00000000-0005-0000-0000-0000BD250000}"/>
    <cellStyle name="Hiperłącze 11" xfId="33100" hidden="1" xr:uid="{00000000-0005-0000-0000-0000F62E0000}"/>
    <cellStyle name="Hiperłącze 11" xfId="13089" hidden="1" xr:uid="{00000000-0005-0000-0000-000088250000}"/>
    <cellStyle name="Hiperłącze 11" xfId="44585" hidden="1" xr:uid="{00000000-0005-0000-0000-0000E9330000}"/>
    <cellStyle name="Hiperłącze 11" xfId="19441" hidden="1" xr:uid="{00000000-0005-0000-0000-0000CC280000}"/>
    <cellStyle name="Hiperłącze 11" xfId="31498" hidden="1" xr:uid="{00000000-0005-0000-0000-0000EF2D0000}"/>
    <cellStyle name="Hiperłącze 11" xfId="30622" hidden="1" xr:uid="{00000000-0005-0000-0000-0000732D0000}"/>
    <cellStyle name="Hiperłącze 11" xfId="46333" hidden="1" xr:uid="{00000000-0005-0000-0000-0000E1340000}"/>
    <cellStyle name="Hiperłącze 11" xfId="13937" hidden="1" xr:uid="{00000000-0005-0000-0000-000028260000}"/>
    <cellStyle name="Hiperłącze 11" xfId="47228" hidden="1" xr:uid="{00000000-0005-0000-0000-000048350000}"/>
    <cellStyle name="Hiperłącze 11" xfId="20332" hidden="1" xr:uid="{00000000-0005-0000-0000-000005290000}"/>
    <cellStyle name="Hiperłącze 11" xfId="25698" hidden="1" xr:uid="{00000000-0005-0000-0000-00003E2B0000}"/>
    <cellStyle name="Hiperłącze 11" xfId="13569" hidden="1" xr:uid="{00000000-0005-0000-0000-0000DD250000}"/>
    <cellStyle name="Hiperłącze 11" xfId="26163" hidden="1" xr:uid="{00000000-0005-0000-0000-00006E2B0000}"/>
    <cellStyle name="Hiperłącze 11" xfId="29199" hidden="1" xr:uid="{00000000-0005-0000-0000-0000152D0000}"/>
    <cellStyle name="Hiperłącze 11" xfId="32879" hidden="1" xr:uid="{00000000-0005-0000-0000-0000EF2E0000}"/>
    <cellStyle name="Hiperłącze 11" xfId="20266" hidden="1" xr:uid="{00000000-0005-0000-0000-000001290000}"/>
    <cellStyle name="Hiperłącze 11" xfId="22768" hidden="1" xr:uid="{00000000-0005-0000-0000-0000082A0000}"/>
    <cellStyle name="Hiperłącze 11" xfId="14900" hidden="1" xr:uid="{00000000-0005-0000-0000-0000CD260000}"/>
    <cellStyle name="Hiperłącze 11" xfId="43789" hidden="1" xr:uid="{00000000-0005-0000-0000-00007A330000}"/>
    <cellStyle name="Hiperłącze 11" xfId="23111" hidden="1" xr:uid="{00000000-0005-0000-0000-00000D2A0000}"/>
    <cellStyle name="Hiperłącze 11" xfId="15229" hidden="1" xr:uid="{00000000-0005-0000-0000-000091260000}"/>
    <cellStyle name="Hiperłącze 11" xfId="21330" hidden="1" xr:uid="{00000000-0005-0000-0000-00003A290000}"/>
    <cellStyle name="Hiperłącze 11" xfId="40248" hidden="1" xr:uid="{00000000-0005-0000-0000-0000EC310000}"/>
    <cellStyle name="Hiperłącze 11" xfId="23491" hidden="1" xr:uid="{00000000-0005-0000-0000-0000392A0000}"/>
    <cellStyle name="Hiperłącze 11" xfId="34703" hidden="1" xr:uid="{00000000-0005-0000-0000-0000502F0000}"/>
    <cellStyle name="Hiperłącze 11" xfId="32298" hidden="1" xr:uid="{00000000-0005-0000-0000-00003F2E0000}"/>
    <cellStyle name="Hiperłącze 11" xfId="35976" hidden="1" xr:uid="{00000000-0005-0000-0000-0000FB2F0000}"/>
    <cellStyle name="Hiperłącze 11" xfId="13573" hidden="1" xr:uid="{00000000-0005-0000-0000-0000DB250000}"/>
    <cellStyle name="Hiperłącze 11" xfId="12580" hidden="1" xr:uid="{00000000-0005-0000-0000-000039250000}"/>
    <cellStyle name="Hiperłącze 11" xfId="16681" hidden="1" xr:uid="{00000000-0005-0000-0000-00001F270000}"/>
    <cellStyle name="Hiperłącze 11" xfId="35264" hidden="1" xr:uid="{00000000-0005-0000-0000-00008C2F0000}"/>
    <cellStyle name="Hiperłącze 11" xfId="25745" hidden="1" xr:uid="{00000000-0005-0000-0000-00003B2B0000}"/>
    <cellStyle name="Hiperłącze 11" xfId="39636" hidden="1" xr:uid="{00000000-0005-0000-0000-000092310000}"/>
    <cellStyle name="Hiperłącze 11" xfId="13124" hidden="1" xr:uid="{00000000-0005-0000-0000-000092250000}"/>
    <cellStyle name="Hiperłącze 11" xfId="38999" hidden="1" xr:uid="{00000000-0005-0000-0000-000026320000}"/>
    <cellStyle name="Hiperłącze 11" xfId="39683" hidden="1" xr:uid="{00000000-0005-0000-0000-00008F310000}"/>
    <cellStyle name="Hiperłącze 11" xfId="43672" hidden="1" xr:uid="{00000000-0005-0000-0000-00006C330000}"/>
    <cellStyle name="Hiperłącze 11" xfId="11440" hidden="1" xr:uid="{00000000-0005-0000-0000-0000F4240000}"/>
    <cellStyle name="Hiperłącze 11" xfId="40761" hidden="1" xr:uid="{00000000-0005-0000-0000-00003F320000}"/>
    <cellStyle name="Hiperłącze 11" xfId="43533" hidden="1" xr:uid="{00000000-0005-0000-0000-000035340000}"/>
    <cellStyle name="Hiperłącze 11" xfId="42864" hidden="1" xr:uid="{00000000-0005-0000-0000-000051330000}"/>
    <cellStyle name="Hiperłącze 11" xfId="37867" hidden="1" xr:uid="{00000000-0005-0000-0000-0000DB300000}"/>
    <cellStyle name="Hiperłącze 11" xfId="16481" hidden="1" xr:uid="{00000000-0005-0000-0000-0000D3270000}"/>
    <cellStyle name="Hiperłącze 11" xfId="32433" hidden="1" xr:uid="{00000000-0005-0000-0000-00004B2E0000}"/>
    <cellStyle name="Hiperłącze 11" xfId="34340" hidden="1" xr:uid="{00000000-0005-0000-0000-00009D300000}"/>
    <cellStyle name="Hiperłącze 11" xfId="43710" hidden="1" xr:uid="{00000000-0005-0000-0000-000076330000}"/>
    <cellStyle name="Hiperłącze 11" xfId="36680" hidden="1" xr:uid="{00000000-0005-0000-0000-00003D300000}"/>
    <cellStyle name="Hiperłącze 11" xfId="24943" hidden="1" xr:uid="{00000000-0005-0000-0000-0000212B0000}"/>
    <cellStyle name="Hiperłącze 11" xfId="18403" hidden="1" xr:uid="{00000000-0005-0000-0000-00004E280000}"/>
    <cellStyle name="Hiperłącze 11" xfId="12617" hidden="1" xr:uid="{00000000-0005-0000-0000-000041250000}"/>
    <cellStyle name="Hiperłącze 11" xfId="12192" hidden="1" xr:uid="{00000000-0005-0000-0000-000065250000}"/>
    <cellStyle name="Hiperłącze 11" xfId="43076" hidden="1" xr:uid="{00000000-0005-0000-0000-000069330000}"/>
    <cellStyle name="Hiperłącze 11" xfId="22542" hidden="1" xr:uid="{00000000-0005-0000-0000-0000D4290000}"/>
    <cellStyle name="Hiperłącze 11" xfId="18773" hidden="1" xr:uid="{00000000-0005-0000-0000-00004C280000}"/>
    <cellStyle name="Hiperłącze 11" xfId="18043" hidden="1" xr:uid="{00000000-0005-0000-0000-0000E4270000}"/>
    <cellStyle name="Hiperłącze 11" xfId="42803" hidden="1" xr:uid="{00000000-0005-0000-0000-000044330000}"/>
    <cellStyle name="Hiperłącze 11" xfId="43564" hidden="1" xr:uid="{00000000-0005-0000-0000-00003D340000}"/>
    <cellStyle name="Hiperłącze 11" xfId="21158" hidden="1" xr:uid="{00000000-0005-0000-0000-000028290000}"/>
    <cellStyle name="Hiperłącze 11" xfId="13320" hidden="1" xr:uid="{00000000-0005-0000-0000-0000A6250000}"/>
    <cellStyle name="Hiperłącze 11" xfId="26730" hidden="1" xr:uid="{00000000-0005-0000-0000-0000C32B0000}"/>
    <cellStyle name="Hiperłącze 11" xfId="36193" hidden="1" xr:uid="{00000000-0005-0000-0000-00002B300000}"/>
    <cellStyle name="Hiperłącze 11" xfId="38627" hidden="1" xr:uid="{00000000-0005-0000-0000-0000C4310000}"/>
    <cellStyle name="Hiperłącze 11" xfId="35941" hidden="1" xr:uid="{00000000-0005-0000-0000-0000FA2F0000}"/>
    <cellStyle name="Hiperłącze 11" xfId="13962" hidden="1" xr:uid="{00000000-0005-0000-0000-000025260000}"/>
    <cellStyle name="Hiperłącze 11" xfId="38142" hidden="1" xr:uid="{00000000-0005-0000-0000-000029310000}"/>
    <cellStyle name="Hiperłącze 11" xfId="26344" hidden="1" xr:uid="{00000000-0005-0000-0000-00007F2B0000}"/>
    <cellStyle name="Hiperłącze 11" xfId="28977" hidden="1" xr:uid="{00000000-0005-0000-0000-0000CC2C0000}"/>
    <cellStyle name="Hiperłącze 11" xfId="32033" hidden="1" xr:uid="{00000000-0005-0000-0000-0000682E0000}"/>
    <cellStyle name="Hiperłącze 11" xfId="22660" hidden="1" xr:uid="{00000000-0005-0000-0000-0000FC290000}"/>
    <cellStyle name="Hiperłącze 11" xfId="32646" hidden="1" xr:uid="{00000000-0005-0000-0000-0000A42E0000}"/>
    <cellStyle name="Hiperłącze 11" xfId="27238" hidden="1" xr:uid="{00000000-0005-0000-0000-00001A2C0000}"/>
    <cellStyle name="Hiperłącze 11" xfId="37720" hidden="1" xr:uid="{00000000-0005-0000-0000-0000CE300000}"/>
    <cellStyle name="Hiperłącze 11" xfId="39170" hidden="1" xr:uid="{00000000-0005-0000-0000-0000BF320000}"/>
    <cellStyle name="Hiperłącze 11" xfId="18260" hidden="1" xr:uid="{00000000-0005-0000-0000-000041280000}"/>
    <cellStyle name="Hiperłącze 11" xfId="17704" hidden="1" xr:uid="{00000000-0005-0000-0000-0000A0270000}"/>
    <cellStyle name="Hiperłącze 11" xfId="26273" hidden="1" xr:uid="{00000000-0005-0000-0000-0000792B0000}"/>
    <cellStyle name="Hiperłącze 11" xfId="29004" hidden="1" xr:uid="{00000000-0005-0000-0000-0000D12C0000}"/>
    <cellStyle name="Hiperłącze 11" xfId="15975" hidden="1" xr:uid="{00000000-0005-0000-0000-000008270000}"/>
    <cellStyle name="Hiperłącze 11" xfId="28877" hidden="1" xr:uid="{00000000-0005-0000-0000-0000C32C0000}"/>
    <cellStyle name="Hiperłącze 11" xfId="33837" hidden="1" xr:uid="{00000000-0005-0000-0000-00002B2F0000}"/>
    <cellStyle name="Hiperłącze 11" xfId="28593" hidden="1" xr:uid="{00000000-0005-0000-0000-0000DE2C0000}"/>
    <cellStyle name="Hiperłącze 11" xfId="14795" hidden="1" xr:uid="{00000000-0005-0000-0000-0000B1260000}"/>
    <cellStyle name="Hiperłącze 11" xfId="12981" hidden="1" xr:uid="{00000000-0005-0000-0000-00007C250000}"/>
    <cellStyle name="Hiperłącze 11" xfId="26769" hidden="1" xr:uid="{00000000-0005-0000-0000-0000C72B0000}"/>
    <cellStyle name="Hiperłącze 11" xfId="21269" hidden="1" xr:uid="{00000000-0005-0000-0000-0000822A0000}"/>
    <cellStyle name="Hiperłącze 11" xfId="29170" hidden="1" xr:uid="{00000000-0005-0000-0000-00000E2D0000}"/>
    <cellStyle name="Hiperłącze 11" xfId="20397" hidden="1" xr:uid="{00000000-0005-0000-0000-000008290000}"/>
    <cellStyle name="Hiperłącze 11" xfId="30733" hidden="1" xr:uid="{00000000-0005-0000-0000-00007B2D0000}"/>
    <cellStyle name="Hiperłącze 11" xfId="16750" hidden="1" xr:uid="{00000000-0005-0000-0000-00006E270000}"/>
    <cellStyle name="Hiperłącze 11" xfId="25219" hidden="1" xr:uid="{00000000-0005-0000-0000-00008F2B0000}"/>
    <cellStyle name="Hiperłącze 11" xfId="44818" hidden="1" xr:uid="{00000000-0005-0000-0000-000005340000}"/>
    <cellStyle name="Hiperłącze 11" xfId="22750" hidden="1" xr:uid="{00000000-0005-0000-0000-0000032A0000}"/>
    <cellStyle name="Hiperłącze 11" xfId="43612" hidden="1" xr:uid="{00000000-0005-0000-0000-000031340000}"/>
    <cellStyle name="Hiperłącze 11" xfId="12990" hidden="1" xr:uid="{00000000-0005-0000-0000-00007F250000}"/>
    <cellStyle name="Hiperłącze 11" xfId="35225" hidden="1" xr:uid="{00000000-0005-0000-0000-0000922F0000}"/>
    <cellStyle name="Hiperłącze 11" xfId="35129" hidden="1" xr:uid="{00000000-0005-0000-0000-0000862F0000}"/>
    <cellStyle name="Hiperłącze 11" xfId="31007" hidden="1" xr:uid="{00000000-0005-0000-0000-0000BA2D0000}"/>
    <cellStyle name="Hiperłącze 11" xfId="33944" hidden="1" xr:uid="{00000000-0005-0000-0000-0000372F0000}"/>
    <cellStyle name="Hiperłącze 11" xfId="27282" hidden="1" xr:uid="{00000000-0005-0000-0000-0000142C0000}"/>
    <cellStyle name="Hiperłącze 11" xfId="20509" hidden="1" xr:uid="{00000000-0005-0000-0000-000090290000}"/>
    <cellStyle name="Hiperłącze 11" xfId="24027" hidden="1" xr:uid="{00000000-0005-0000-0000-0000D02A0000}"/>
    <cellStyle name="Hiperłącze 11" xfId="29283" hidden="1" xr:uid="{00000000-0005-0000-0000-0000222D0000}"/>
    <cellStyle name="Hiperłącze 11" xfId="38939" hidden="1" xr:uid="{00000000-0005-0000-0000-0000B1320000}"/>
    <cellStyle name="Hiperłącze 11" xfId="43963" hidden="1" xr:uid="{00000000-0005-0000-0000-00008E330000}"/>
    <cellStyle name="Hiperłącze 11" xfId="20000" hidden="1" xr:uid="{00000000-0005-0000-0000-0000B7280000}"/>
    <cellStyle name="Hiperłącze 11" xfId="13053" hidden="1" xr:uid="{00000000-0005-0000-0000-000087250000}"/>
    <cellStyle name="Hiperłącze 11" xfId="22361" hidden="1" xr:uid="{00000000-0005-0000-0000-0000C5290000}"/>
    <cellStyle name="Hiperłącze 11" xfId="45311" hidden="1" xr:uid="{00000000-0005-0000-0000-000052340000}"/>
    <cellStyle name="Hiperłącze 11" xfId="43063" hidden="1" xr:uid="{00000000-0005-0000-0000-00006A330000}"/>
    <cellStyle name="Hiperłącze 11" xfId="43622" hidden="1" xr:uid="{00000000-0005-0000-0000-000033340000}"/>
    <cellStyle name="Hiperłącze 11" xfId="19319" hidden="1" xr:uid="{00000000-0005-0000-0000-0000C1280000}"/>
    <cellStyle name="Hiperłącze 11" xfId="43539" hidden="1" xr:uid="{00000000-0005-0000-0000-00002F340000}"/>
    <cellStyle name="Hiperłącze 11" xfId="16716" hidden="1" xr:uid="{00000000-0005-0000-0000-00007A270000}"/>
    <cellStyle name="Hiperłącze 11" xfId="46547" hidden="1" xr:uid="{00000000-0005-0000-0000-000037350000}"/>
    <cellStyle name="Hiperłącze 11" xfId="45707" hidden="1" xr:uid="{00000000-0005-0000-0000-00005B340000}"/>
    <cellStyle name="Hiperłącze 11" xfId="43726" hidden="1" xr:uid="{00000000-0005-0000-0000-000073330000}"/>
    <cellStyle name="Hiperłącze 11" xfId="44167" hidden="1" xr:uid="{00000000-0005-0000-0000-0000A1330000}"/>
    <cellStyle name="Hiperłącze 11" xfId="43653" hidden="1" xr:uid="{00000000-0005-0000-0000-0000C6340000}"/>
    <cellStyle name="Hiperłącze 11" xfId="37587" hidden="1" xr:uid="{00000000-0005-0000-0000-000008310000}"/>
    <cellStyle name="Hiperłącze 11" xfId="39779" hidden="1" xr:uid="{00000000-0005-0000-0000-00009B310000}"/>
    <cellStyle name="Hiperłącze 11" xfId="15653" hidden="1" xr:uid="{00000000-0005-0000-0000-0000E0260000}"/>
    <cellStyle name="Hiperłącze 11" xfId="14333" hidden="1" xr:uid="{00000000-0005-0000-0000-00000D260000}"/>
    <cellStyle name="Hiperłącze 11" xfId="26841" hidden="1" xr:uid="{00000000-0005-0000-0000-0000CB2B0000}"/>
    <cellStyle name="Hiperłącze 11" xfId="25387" hidden="1" xr:uid="{00000000-0005-0000-0000-00007C2C0000}"/>
    <cellStyle name="Hiperłącze 11" xfId="44016" hidden="1" xr:uid="{00000000-0005-0000-0000-00008C330000}"/>
    <cellStyle name="Hiperłącze 11" xfId="22728" hidden="1" xr:uid="{00000000-0005-0000-0000-0000092A0000}"/>
    <cellStyle name="Hiperłącze 11" xfId="18161" hidden="1" xr:uid="{00000000-0005-0000-0000-0000F1270000}"/>
    <cellStyle name="Hiperłącze 11" xfId="15677" hidden="1" xr:uid="{00000000-0005-0000-0000-0000E8260000}"/>
    <cellStyle name="Hiperłącze 11" xfId="39283" hidden="1" xr:uid="{00000000-0005-0000-0000-000072310000}"/>
    <cellStyle name="Hiperłącze 11" xfId="42926" hidden="1" xr:uid="{00000000-0005-0000-0000-000055330000}"/>
    <cellStyle name="Hiperłącze 11" xfId="30188" hidden="1" xr:uid="{00000000-0005-0000-0000-0000442D0000}"/>
    <cellStyle name="Hiperłącze 11" xfId="11728" hidden="1" xr:uid="{00000000-0005-0000-0000-000060260000}"/>
    <cellStyle name="Hiperłącze 11" xfId="35760" hidden="1" xr:uid="{00000000-0005-0000-0000-0000E62F0000}"/>
    <cellStyle name="Hiperłącze 11" xfId="22207" hidden="1" xr:uid="{00000000-0005-0000-0000-0000B3290000}"/>
    <cellStyle name="Hiperłącze 11" xfId="42852" hidden="1" xr:uid="{00000000-0005-0000-0000-000052330000}"/>
    <cellStyle name="Hiperłącze 11" xfId="33693" hidden="1" xr:uid="{00000000-0005-0000-0000-00001E2F0000}"/>
    <cellStyle name="Hiperłącze 11" xfId="47106" hidden="1" xr:uid="{00000000-0005-0000-0000-000016350000}"/>
    <cellStyle name="Hiperłącze 11" xfId="22786" hidden="1" xr:uid="{00000000-0005-0000-0000-0000512A0000}"/>
    <cellStyle name="Hiperłącze 11" xfId="37836" hidden="1" xr:uid="{00000000-0005-0000-0000-0000E2300000}"/>
    <cellStyle name="Hiperłącze 11" xfId="27111" hidden="1" xr:uid="{00000000-0005-0000-0000-0000062C0000}"/>
    <cellStyle name="Hiperłącze 11" xfId="27388" hidden="1" xr:uid="{00000000-0005-0000-0000-0000712C0000}"/>
    <cellStyle name="Hiperłącze 11" xfId="41747" hidden="1" xr:uid="{00000000-0005-0000-0000-0000CB320000}"/>
    <cellStyle name="Hiperłącze 11" xfId="11720" hidden="1" xr:uid="{00000000-0005-0000-0000-00004D260000}"/>
    <cellStyle name="Hiperłącze 11" xfId="32792" hidden="1" xr:uid="{00000000-0005-0000-0000-0000BA2E0000}"/>
    <cellStyle name="Hiperłącze 11" xfId="36608" hidden="1" xr:uid="{00000000-0005-0000-0000-00006E300000}"/>
    <cellStyle name="Hiperłącze 11" xfId="17648" hidden="1" xr:uid="{00000000-0005-0000-0000-00009E270000}"/>
    <cellStyle name="Hiperłącze 11" xfId="21469" hidden="1" xr:uid="{00000000-0005-0000-0000-000049290000}"/>
    <cellStyle name="Hiperłącze 11" xfId="28341" hidden="1" xr:uid="{00000000-0005-0000-0000-0000F22C0000}"/>
    <cellStyle name="Hiperłącze 11" xfId="18062" hidden="1" xr:uid="{00000000-0005-0000-0000-0000E6270000}"/>
    <cellStyle name="Hiperłącze 11" xfId="35192" hidden="1" xr:uid="{00000000-0005-0000-0000-0000882F0000}"/>
    <cellStyle name="Hiperłącze 11" xfId="29403" hidden="1" xr:uid="{00000000-0005-0000-0000-00002B2D0000}"/>
    <cellStyle name="Hiperłącze 11" xfId="45882" hidden="1" xr:uid="{00000000-0005-0000-0000-00006B340000}"/>
    <cellStyle name="Hiperłącze 11" xfId="24638" hidden="1" xr:uid="{00000000-0005-0000-0000-0000FD2A0000}"/>
    <cellStyle name="Hiperłącze 11" xfId="16581" hidden="1" xr:uid="{00000000-0005-0000-0000-000015270000}"/>
    <cellStyle name="Hiperłącze 11" xfId="16616" hidden="1" xr:uid="{00000000-0005-0000-0000-000014270000}"/>
    <cellStyle name="Hiperłącze 11" xfId="11511" hidden="1" xr:uid="{00000000-0005-0000-0000-00005D250000}"/>
    <cellStyle name="Hiperłącze 11" xfId="29684" hidden="1" xr:uid="{00000000-0005-0000-0000-0000AC2D0000}"/>
    <cellStyle name="Hiperłącze 11" xfId="39732" hidden="1" xr:uid="{00000000-0005-0000-0000-00009E310000}"/>
    <cellStyle name="Hiperłącze 11" xfId="22270" hidden="1" xr:uid="{00000000-0005-0000-0000-0000BA290000}"/>
    <cellStyle name="Hiperłącze 11" xfId="27646" hidden="1" xr:uid="{00000000-0005-0000-0000-0000662C0000}"/>
    <cellStyle name="Hiperłącze 11" xfId="11620" hidden="1" xr:uid="{00000000-0005-0000-0000-000069250000}"/>
    <cellStyle name="Hiperłącze 11" xfId="37028" hidden="1" xr:uid="{00000000-0005-0000-0000-000062300000}"/>
    <cellStyle name="Hiperłącze 11" xfId="31796" hidden="1" xr:uid="{00000000-0005-0000-0000-0000232E0000}"/>
    <cellStyle name="Hiperłącze 11" xfId="34811" hidden="1" xr:uid="{00000000-0005-0000-0000-0000BA2F0000}"/>
    <cellStyle name="Hiperłącze 11" xfId="36401" hidden="1" xr:uid="{00000000-0005-0000-0000-000084300000}"/>
    <cellStyle name="Hiperłącze 11" xfId="18574" hidden="1" xr:uid="{00000000-0005-0000-0000-0000FC270000}"/>
    <cellStyle name="Hiperłącze 11" xfId="23969" hidden="1" xr:uid="{00000000-0005-0000-0000-0000DB2A0000}"/>
    <cellStyle name="Hiperłącze 11" xfId="21884" hidden="1" xr:uid="{00000000-0005-0000-0000-000077290000}"/>
    <cellStyle name="Hiperłącze 11" xfId="33619" hidden="1" xr:uid="{00000000-0005-0000-0000-0000192F0000}"/>
    <cellStyle name="Hiperłącze 11" xfId="29377" hidden="1" xr:uid="{00000000-0005-0000-0000-0000292D0000}"/>
    <cellStyle name="Hiperłącze 11" xfId="32146" hidden="1" xr:uid="{00000000-0005-0000-0000-00002C2E0000}"/>
    <cellStyle name="Hiperłącze 11" xfId="37332" hidden="1" xr:uid="{00000000-0005-0000-0000-0000C7300000}"/>
    <cellStyle name="Hiperłącze 11" xfId="26362" hidden="1" xr:uid="{00000000-0005-0000-0000-0000812B0000}"/>
    <cellStyle name="Hiperłącze 11" xfId="35776" hidden="1" xr:uid="{00000000-0005-0000-0000-0000E32F0000}"/>
    <cellStyle name="Hiperłącze 11" xfId="43877" hidden="1" xr:uid="{00000000-0005-0000-0000-00003E340000}"/>
    <cellStyle name="Hiperłącze 11" xfId="14137" hidden="1" xr:uid="{00000000-0005-0000-0000-0000F4250000}"/>
    <cellStyle name="Hiperłącze 11" xfId="12972" hidden="1" xr:uid="{00000000-0005-0000-0000-000078250000}"/>
    <cellStyle name="Hiperłącze 11" xfId="45747" hidden="1" xr:uid="{00000000-0005-0000-0000-000061340000}"/>
    <cellStyle name="Hiperłącze 11" xfId="44222" hidden="1" xr:uid="{00000000-0005-0000-0000-0000A4330000}"/>
    <cellStyle name="Hiperłącze 11" xfId="42748" hidden="1" xr:uid="{00000000-0005-0000-0000-000041330000}"/>
    <cellStyle name="Hiperłącze 11" xfId="12218" hidden="1" xr:uid="{00000000-0005-0000-0000-000062260000}"/>
    <cellStyle name="Hiperłącze 11" xfId="21867" hidden="1" xr:uid="{00000000-0005-0000-0000-00007A290000}"/>
    <cellStyle name="Hiperłącze 11" xfId="20671" hidden="1" xr:uid="{00000000-0005-0000-0000-000089290000}"/>
    <cellStyle name="Hiperłącze 11" xfId="34695" hidden="1" xr:uid="{00000000-0005-0000-0000-00004F2F0000}"/>
    <cellStyle name="Hiperłącze 11" xfId="34229" hidden="1" xr:uid="{00000000-0005-0000-0000-0000BD2F0000}"/>
    <cellStyle name="Hiperłącze 11" xfId="24187" hidden="1" xr:uid="{00000000-0005-0000-0000-0000A32A0000}"/>
    <cellStyle name="Hiperłącze 11" xfId="32978" hidden="1" xr:uid="{00000000-0005-0000-0000-0000072F0000}"/>
    <cellStyle name="Hiperłącze 11" xfId="17630" hidden="1" xr:uid="{00000000-0005-0000-0000-00009C270000}"/>
    <cellStyle name="Hiperłącze 11" xfId="15137" hidden="1" xr:uid="{00000000-0005-0000-0000-000083260000}"/>
    <cellStyle name="Hiperłącze 11" xfId="27806" hidden="1" xr:uid="{00000000-0005-0000-0000-0000302C0000}"/>
    <cellStyle name="Hiperłącze 11" xfId="33013" hidden="1" xr:uid="{00000000-0005-0000-0000-0000FC2E0000}"/>
    <cellStyle name="Hiperłącze 11" xfId="31284" hidden="1" xr:uid="{00000000-0005-0000-0000-0000D42D0000}"/>
    <cellStyle name="Hiperłącze 11" xfId="13460" hidden="1" xr:uid="{00000000-0005-0000-0000-0000B9250000}"/>
    <cellStyle name="Hiperłącze 11" xfId="23023" hidden="1" xr:uid="{00000000-0005-0000-0000-0000462A0000}"/>
    <cellStyle name="Hiperłącze 11" xfId="19605" hidden="1" xr:uid="{00000000-0005-0000-0000-00008C280000}"/>
    <cellStyle name="Hiperłącze 11" xfId="44463" hidden="1" xr:uid="{00000000-0005-0000-0000-0000C2330000}"/>
    <cellStyle name="Hiperłącze 11" xfId="23727" hidden="1" xr:uid="{00000000-0005-0000-0000-0000922A0000}"/>
    <cellStyle name="Hiperłącze 11" xfId="20685" hidden="1" xr:uid="{00000000-0005-0000-0000-000087290000}"/>
    <cellStyle name="Hiperłącze 11" xfId="42696" hidden="1" xr:uid="{00000000-0005-0000-0000-000034330000}"/>
    <cellStyle name="Hiperłącze 11" xfId="21276" hidden="1" xr:uid="{00000000-0005-0000-0000-00007E290000}"/>
    <cellStyle name="Hiperłącze 11" xfId="43293" hidden="1" xr:uid="{00000000-0005-0000-0000-0000D8330000}"/>
    <cellStyle name="Hiperłącze 11" xfId="40690" hidden="1" xr:uid="{00000000-0005-0000-0000-000039320000}"/>
    <cellStyle name="Hiperłącze 11" xfId="38971" hidden="1" xr:uid="{00000000-0005-0000-0000-00001B320000}"/>
    <cellStyle name="Hiperłącze 11" xfId="43790" hidden="1" xr:uid="{00000000-0005-0000-0000-00007E330000}"/>
    <cellStyle name="Hiperłącze 11" xfId="40779" hidden="1" xr:uid="{00000000-0005-0000-0000-000041320000}"/>
    <cellStyle name="Hiperłącze 11" xfId="21438" hidden="1" xr:uid="{00000000-0005-0000-0000-000046290000}"/>
    <cellStyle name="Hiperłącze 11" xfId="19383" hidden="1" xr:uid="{00000000-0005-0000-0000-0000DF280000}"/>
    <cellStyle name="Hiperłącze 11" xfId="40453" hidden="1" xr:uid="{00000000-0005-0000-0000-000005320000}"/>
    <cellStyle name="Hiperłącze 11" xfId="12288" hidden="1" xr:uid="{00000000-0005-0000-0000-000019250000}"/>
    <cellStyle name="Hiperłącze 11" xfId="38585" hidden="1" xr:uid="{00000000-0005-0000-0000-000054310000}"/>
    <cellStyle name="Hiperłącze 11" xfId="41367" hidden="1" xr:uid="{00000000-0005-0000-0000-00005C320000}"/>
    <cellStyle name="Hiperłącze 11" xfId="40789" hidden="1" xr:uid="{00000000-0005-0000-0000-000046320000}"/>
    <cellStyle name="Hiperłącze 11" xfId="44115" hidden="1" xr:uid="{00000000-0005-0000-0000-000094330000}"/>
    <cellStyle name="Hiperłącze 11" xfId="42493" hidden="1" xr:uid="{00000000-0005-0000-0000-0000FE320000}"/>
    <cellStyle name="Hiperłącze 11" xfId="47192" hidden="1" xr:uid="{00000000-0005-0000-0000-000047350000}"/>
    <cellStyle name="Hiperłącze 11" xfId="45867" hidden="1" xr:uid="{00000000-0005-0000-0000-00006F340000}"/>
    <cellStyle name="Hiperłącze 11" xfId="31724" hidden="1" xr:uid="{00000000-0005-0000-0000-0000202E0000}"/>
    <cellStyle name="Hiperłącze 11" xfId="14217" hidden="1" xr:uid="{00000000-0005-0000-0000-0000FB250000}"/>
    <cellStyle name="Hiperłącze 11" xfId="34468" hidden="1" xr:uid="{00000000-0005-0000-0000-00000E300000}"/>
    <cellStyle name="Hiperłącze 11" xfId="41674" hidden="1" xr:uid="{00000000-0005-0000-0000-0000A8320000}"/>
    <cellStyle name="Hiperłącze 11" xfId="35121" hidden="1" xr:uid="{00000000-0005-0000-0000-0000812F0000}"/>
    <cellStyle name="Hiperłącze 11" xfId="44737" hidden="1" xr:uid="{00000000-0005-0000-0000-0000F3330000}"/>
    <cellStyle name="Hiperłącze 11" xfId="37242" hidden="1" xr:uid="{00000000-0005-0000-0000-0000B7300000}"/>
    <cellStyle name="Hiperłącze 11" xfId="21361" hidden="1" xr:uid="{00000000-0005-0000-0000-00003D290000}"/>
    <cellStyle name="Hiperłącze 11" xfId="32095" hidden="1" xr:uid="{00000000-0005-0000-0000-00005C2E0000}"/>
    <cellStyle name="Hiperłącze 11" xfId="34385" hidden="1" xr:uid="{00000000-0005-0000-0000-0000A7300000}"/>
    <cellStyle name="Hiperłącze 11" xfId="45985" hidden="1" xr:uid="{00000000-0005-0000-0000-00007E340000}"/>
    <cellStyle name="Hiperłącze 11" xfId="26371" hidden="1" xr:uid="{00000000-0005-0000-0000-0000822B0000}"/>
    <cellStyle name="Hiperłącze 11" xfId="21509" hidden="1" xr:uid="{00000000-0005-0000-0000-000048290000}"/>
    <cellStyle name="Hiperłącze 11" xfId="18553" hidden="1" xr:uid="{00000000-0005-0000-0000-00004A280000}"/>
    <cellStyle name="Hiperłącze 11" xfId="19093" hidden="1" xr:uid="{00000000-0005-0000-0000-000076280000}"/>
    <cellStyle name="Hiperłącze 11" xfId="40084" hidden="1" xr:uid="{00000000-0005-0000-0000-0000DD310000}"/>
    <cellStyle name="Hiperłącze 11" xfId="41166" hidden="1" xr:uid="{00000000-0005-0000-0000-000095320000}"/>
    <cellStyle name="Hiperłącze 11" xfId="33500" hidden="1" xr:uid="{00000000-0005-0000-0000-0000DC2E0000}"/>
    <cellStyle name="Hiperłącze 11" xfId="37198" hidden="1" xr:uid="{00000000-0005-0000-0000-0000B9300000}"/>
    <cellStyle name="Hiperłącze 11" xfId="35408" hidden="1" xr:uid="{00000000-0005-0000-0000-0000A12F0000}"/>
    <cellStyle name="Hiperłącze 11" xfId="34416" hidden="1" xr:uid="{00000000-0005-0000-0000-0000A1300000}"/>
    <cellStyle name="Hiperłącze 11" xfId="37656" hidden="1" xr:uid="{00000000-0005-0000-0000-0000FB300000}"/>
    <cellStyle name="Hiperłącze 11" xfId="27928" hidden="1" xr:uid="{00000000-0005-0000-0000-0000372C0000}"/>
    <cellStyle name="Hiperłącze 11" xfId="25785" hidden="1" xr:uid="{00000000-0005-0000-0000-0000FE2B0000}"/>
    <cellStyle name="Hiperłącze 11" xfId="13156" hidden="1" xr:uid="{00000000-0005-0000-0000-000093250000}"/>
    <cellStyle name="Hiperłącze 11" xfId="11530" hidden="1" xr:uid="{00000000-0005-0000-0000-000050260000}"/>
    <cellStyle name="Hiperłącze 11" xfId="14790" hidden="1" xr:uid="{00000000-0005-0000-0000-0000B3260000}"/>
    <cellStyle name="Hiperłącze 11" xfId="17034" hidden="1" xr:uid="{00000000-0005-0000-0000-000046270000}"/>
    <cellStyle name="Hiperłącze 11" xfId="11413" hidden="1" xr:uid="{00000000-0005-0000-0000-0000F7240000}"/>
    <cellStyle name="Hiperłącze 11" xfId="45653" hidden="1" xr:uid="{00000000-0005-0000-0000-000092340000}"/>
    <cellStyle name="Hiperłącze 11" xfId="27570" hidden="1" xr:uid="{00000000-0005-0000-0000-00004D2C0000}"/>
    <cellStyle name="Hiperłącze 11" xfId="24183" hidden="1" xr:uid="{00000000-0005-0000-0000-0000A52A0000}"/>
    <cellStyle name="Hiperłącze 11" xfId="30484" hidden="1" xr:uid="{00000000-0005-0000-0000-0000662D0000}"/>
    <cellStyle name="Hiperłącze 11" xfId="16743" hidden="1" xr:uid="{00000000-0005-0000-0000-000072280000}"/>
    <cellStyle name="Hiperłącze 11" xfId="21572" hidden="1" xr:uid="{00000000-0005-0000-0000-000055290000}"/>
    <cellStyle name="Hiperłącze 11" xfId="30288" hidden="1" xr:uid="{00000000-0005-0000-0000-0000AA2D0000}"/>
    <cellStyle name="Hiperłącze 11" xfId="46074" hidden="1" xr:uid="{00000000-0005-0000-0000-000082340000}"/>
    <cellStyle name="Hiperłącze 11" xfId="28313" hidden="1" xr:uid="{00000000-0005-0000-0000-0000A42C0000}"/>
    <cellStyle name="Hiperłącze 11" xfId="11409" hidden="1" xr:uid="{00000000-0005-0000-0000-0000F9240000}"/>
    <cellStyle name="Hiperłącze 11" xfId="27130" hidden="1" xr:uid="{00000000-0005-0000-0000-00000E2C0000}"/>
    <cellStyle name="Hiperłącze 11" xfId="41932" hidden="1" xr:uid="{00000000-0005-0000-0000-000013330000}"/>
    <cellStyle name="Hiperłącze 11" xfId="45040" hidden="1" xr:uid="{00000000-0005-0000-0000-000017340000}"/>
    <cellStyle name="Hiperłącze 11" xfId="13591" hidden="1" xr:uid="{00000000-0005-0000-0000-0000D7250000}"/>
    <cellStyle name="Hiperłącze 11" xfId="12278" hidden="1" xr:uid="{00000000-0005-0000-0000-000016250000}"/>
    <cellStyle name="Hiperłącze 11" xfId="11750" hidden="1" xr:uid="{00000000-0005-0000-0000-000059260000}"/>
    <cellStyle name="Hiperłącze 11" xfId="29574" hidden="1" xr:uid="{00000000-0005-0000-0000-0000B22D0000}"/>
    <cellStyle name="Hiperłącze 11" xfId="19517" hidden="1" xr:uid="{00000000-0005-0000-0000-0000C5280000}"/>
    <cellStyle name="Hiperłącze 11" xfId="14391" hidden="1" xr:uid="{00000000-0005-0000-0000-000010260000}"/>
    <cellStyle name="Hiperłącze 11" xfId="12422" hidden="1" xr:uid="{00000000-0005-0000-0000-000027250000}"/>
    <cellStyle name="Hiperłącze 11" xfId="38283" hidden="1" xr:uid="{00000000-0005-0000-0000-000030310000}"/>
    <cellStyle name="Hiperłącze 11" xfId="25561" hidden="1" xr:uid="{00000000-0005-0000-0000-0000862C0000}"/>
    <cellStyle name="Hiperłącze 11" xfId="27875" hidden="1" xr:uid="{00000000-0005-0000-0000-00003A2C0000}"/>
    <cellStyle name="Hiperłącze 11" xfId="15867" hidden="1" xr:uid="{00000000-0005-0000-0000-0000FC260000}"/>
    <cellStyle name="Hiperłącze 11" xfId="29457" hidden="1" xr:uid="{00000000-0005-0000-0000-0000302D0000}"/>
    <cellStyle name="Hiperłącze 11" xfId="14696" hidden="1" xr:uid="{00000000-0005-0000-0000-00007A260000}"/>
    <cellStyle name="Hiperłącze 11" xfId="25833" hidden="1" xr:uid="{00000000-0005-0000-0000-0000442B0000}"/>
    <cellStyle name="Hiperłącze 11" xfId="44283" hidden="1" xr:uid="{00000000-0005-0000-0000-0000B1330000}"/>
    <cellStyle name="Hiperłącze 11" xfId="22870" hidden="1" xr:uid="{00000000-0005-0000-0000-0000602A0000}"/>
    <cellStyle name="Hiperłącze 11" xfId="37852" hidden="1" xr:uid="{00000000-0005-0000-0000-0000DF300000}"/>
    <cellStyle name="Hiperłącze 11" xfId="38815" hidden="1" xr:uid="{00000000-0005-0000-0000-0000C1310000}"/>
    <cellStyle name="Hiperłącze 11" xfId="41139" hidden="1" xr:uid="{00000000-0005-0000-0000-00007D320000}"/>
    <cellStyle name="Hiperłącze 11" xfId="28469" hidden="1" xr:uid="{00000000-0005-0000-0000-0000FB2C0000}"/>
    <cellStyle name="Hiperłącze 11" xfId="19065" hidden="1" xr:uid="{00000000-0005-0000-0000-000073280000}"/>
    <cellStyle name="Hiperłącze 11" xfId="36540" hidden="1" xr:uid="{00000000-0005-0000-0000-00007A300000}"/>
    <cellStyle name="Hiperłącze 11" xfId="42936" hidden="1" xr:uid="{00000000-0005-0000-0000-000056330000}"/>
    <cellStyle name="Hiperłącze 11" xfId="21437" hidden="1" xr:uid="{00000000-0005-0000-0000-000042290000}"/>
    <cellStyle name="Hiperłącze 11" xfId="36539" hidden="1" xr:uid="{00000000-0005-0000-0000-00007E300000}"/>
    <cellStyle name="Hiperłącze 11" xfId="24010" hidden="1" xr:uid="{00000000-0005-0000-0000-0000D92A0000}"/>
    <cellStyle name="Hiperłącze 11" xfId="12963" hidden="1" xr:uid="{00000000-0005-0000-0000-000077250000}"/>
    <cellStyle name="Hiperłącze 11" xfId="41055" hidden="1" xr:uid="{00000000-0005-0000-0000-00008D320000}"/>
    <cellStyle name="Hiperłącze 11" xfId="15322" hidden="1" xr:uid="{00000000-0005-0000-0000-000095260000}"/>
    <cellStyle name="Hiperłącze 11" xfId="21410" hidden="1" xr:uid="{00000000-0005-0000-0000-00003F290000}"/>
    <cellStyle name="Hiperłącze 11" xfId="25798" hidden="1" xr:uid="{00000000-0005-0000-0000-00008B2B0000}"/>
    <cellStyle name="Hiperłącze 11" xfId="38597" hidden="1" xr:uid="{00000000-0005-0000-0000-000029320000}"/>
    <cellStyle name="Hiperłącze 11" xfId="34153" hidden="1" xr:uid="{00000000-0005-0000-0000-00009E300000}"/>
    <cellStyle name="Hiperłącze 11" xfId="32592" hidden="1" xr:uid="{00000000-0005-0000-0000-0000872E0000}"/>
    <cellStyle name="Hiperłącze 11" xfId="29581" hidden="1" xr:uid="{00000000-0005-0000-0000-0000A42D0000}"/>
    <cellStyle name="Hiperłącze 11" xfId="38274" hidden="1" xr:uid="{00000000-0005-0000-0000-00002F310000}"/>
    <cellStyle name="Hiperłącze 11" xfId="25888" hidden="1" xr:uid="{00000000-0005-0000-0000-00004B2B0000}"/>
    <cellStyle name="Hiperłącze 11" xfId="18242" hidden="1" xr:uid="{00000000-0005-0000-0000-0000F8270000}"/>
    <cellStyle name="Hiperłącze 11" xfId="24629" hidden="1" xr:uid="{00000000-0005-0000-0000-0000FC2A0000}"/>
    <cellStyle name="Hiperłącze 11" xfId="29970" hidden="1" xr:uid="{00000000-0005-0000-0000-0000FF2D0000}"/>
    <cellStyle name="Hiperłącze 11" xfId="29623" hidden="1" xr:uid="{00000000-0005-0000-0000-0000942E0000}"/>
    <cellStyle name="Hiperłącze 11" xfId="42510" hidden="1" xr:uid="{00000000-0005-0000-0000-0000FB320000}"/>
    <cellStyle name="Hiperłącze 11" xfId="24105" hidden="1" xr:uid="{00000000-0005-0000-0000-0000E52A0000}"/>
    <cellStyle name="Hiperłącze 11" xfId="28178" hidden="1" xr:uid="{00000000-0005-0000-0000-00009B2C0000}"/>
    <cellStyle name="Hiperłącze 11" xfId="44556" hidden="1" xr:uid="{00000000-0005-0000-0000-0000E4330000}"/>
    <cellStyle name="Hiperłącze 11" xfId="39041" hidden="1" xr:uid="{00000000-0005-0000-0000-00002D320000}"/>
    <cellStyle name="Hiperłącze 11" xfId="31407" hidden="1" xr:uid="{00000000-0005-0000-0000-0000E52D0000}"/>
    <cellStyle name="Hiperłącze 11" xfId="12699" hidden="1" xr:uid="{00000000-0005-0000-0000-000049250000}"/>
    <cellStyle name="Hiperłącze 11" xfId="43664" hidden="1" xr:uid="{00000000-0005-0000-0000-00006B330000}"/>
    <cellStyle name="Hiperłącze 11" xfId="36748" hidden="1" xr:uid="{00000000-0005-0000-0000-000040300000}"/>
    <cellStyle name="Hiperłącze 11" xfId="28674" hidden="1" xr:uid="{00000000-0005-0000-0000-0000AE2C0000}"/>
    <cellStyle name="Hiperłącze 11" xfId="11775" hidden="1" xr:uid="{00000000-0005-0000-0000-00004F260000}"/>
    <cellStyle name="Hiperłącze 11" xfId="15894" hidden="1" xr:uid="{00000000-0005-0000-0000-000001270000}"/>
    <cellStyle name="Hiperłącze 11" xfId="15019" hidden="1" xr:uid="{00000000-0005-0000-0000-0000B2260000}"/>
    <cellStyle name="Hiperłącze 11" xfId="39895" hidden="1" xr:uid="{00000000-0005-0000-0000-0000A8310000}"/>
    <cellStyle name="Hiperłącze 11" xfId="40962" hidden="1" xr:uid="{00000000-0005-0000-0000-0000A0320000}"/>
    <cellStyle name="Hiperłącze 11" xfId="33572" hidden="1" xr:uid="{00000000-0005-0000-0000-0000E72E0000}"/>
    <cellStyle name="Hiperłącze 11" xfId="42990" hidden="1" xr:uid="{00000000-0005-0000-0000-000057330000}"/>
    <cellStyle name="Hiperłącze 11" xfId="29627" hidden="1" xr:uid="{00000000-0005-0000-0000-0000902E0000}"/>
    <cellStyle name="Hiperłącze 11" xfId="31105" hidden="1" xr:uid="{00000000-0005-0000-0000-0000C12D0000}"/>
    <cellStyle name="Hiperłącze 11" xfId="42955" hidden="1" xr:uid="{00000000-0005-0000-0000-00005E330000}"/>
    <cellStyle name="Hiperłącze 11" xfId="12661" hidden="1" xr:uid="{00000000-0005-0000-0000-000043250000}"/>
    <cellStyle name="Hiperłącze 11" xfId="46455" hidden="1" xr:uid="{00000000-0005-0000-0000-000023350000}"/>
    <cellStyle name="Hiperłącze 11" xfId="36868" hidden="1" xr:uid="{00000000-0005-0000-0000-00008C300000}"/>
    <cellStyle name="Hiperłącze 11" xfId="25862" hidden="1" xr:uid="{00000000-0005-0000-0000-0000492B0000}"/>
    <cellStyle name="Hiperłącze 11" xfId="32387" hidden="1" xr:uid="{00000000-0005-0000-0000-0000452E0000}"/>
    <cellStyle name="Hiperłącze 11" xfId="33305" hidden="1" xr:uid="{00000000-0005-0000-0000-0000CD2E0000}"/>
    <cellStyle name="Hiperłącze 11" xfId="25339" hidden="1" xr:uid="{00000000-0005-0000-0000-0000872C0000}"/>
    <cellStyle name="Hiperłącze 11" xfId="36238" hidden="1" xr:uid="{00000000-0005-0000-0000-00002F300000}"/>
    <cellStyle name="Hiperłącze 11" xfId="17073" hidden="1" xr:uid="{00000000-0005-0000-0000-000040270000}"/>
    <cellStyle name="Hiperłącze 11" xfId="14896" hidden="1" xr:uid="{00000000-0005-0000-0000-0000CB260000}"/>
    <cellStyle name="Hiperłącze 11" xfId="17881" hidden="1" xr:uid="{00000000-0005-0000-0000-0000BB270000}"/>
    <cellStyle name="Hiperłącze 11" xfId="46473" hidden="1" xr:uid="{00000000-0005-0000-0000-000033350000}"/>
    <cellStyle name="Hiperłącze 11" xfId="12341" hidden="1" xr:uid="{00000000-0005-0000-0000-000018250000}"/>
    <cellStyle name="Hiperłącze 11" xfId="39617" hidden="1" xr:uid="{00000000-0005-0000-0000-00008C310000}"/>
    <cellStyle name="Hiperłącze 11" xfId="29551" hidden="1" xr:uid="{00000000-0005-0000-0000-0000092E0000}"/>
    <cellStyle name="Hiperłącze 11" xfId="37142" hidden="1" xr:uid="{00000000-0005-0000-0000-000094300000}"/>
    <cellStyle name="Hiperłącze 11" xfId="33040" hidden="1" xr:uid="{00000000-0005-0000-0000-0000FD2E0000}"/>
    <cellStyle name="Hiperłącze 11" xfId="31276" hidden="1" xr:uid="{00000000-0005-0000-0000-0000D02D0000}"/>
    <cellStyle name="Hiperłącze 11" xfId="37647" hidden="1" xr:uid="{00000000-0005-0000-0000-0000FD300000}"/>
    <cellStyle name="Hiperłącze 11" xfId="17114" hidden="1" xr:uid="{00000000-0005-0000-0000-00004E270000}"/>
    <cellStyle name="Hiperłącze 11" xfId="31150" hidden="1" xr:uid="{00000000-0005-0000-0000-0000C72D0000}"/>
    <cellStyle name="Hiperłącze 11" xfId="45126" hidden="1" xr:uid="{00000000-0005-0000-0000-000029340000}"/>
    <cellStyle name="Hiperłącze 11" xfId="43891" hidden="1" xr:uid="{00000000-0005-0000-0000-0000CE330000}"/>
    <cellStyle name="Hiperłącze 11" xfId="38763" hidden="1" xr:uid="{00000000-0005-0000-0000-0000C9310000}"/>
    <cellStyle name="Hiperłącze 11" xfId="18016" hidden="1" xr:uid="{00000000-0005-0000-0000-0000C4270000}"/>
    <cellStyle name="Hiperłącze 11" xfId="24414" hidden="1" xr:uid="{00000000-0005-0000-0000-0000BD2A0000}"/>
    <cellStyle name="Hiperłącze 11" xfId="44565" hidden="1" xr:uid="{00000000-0005-0000-0000-0000E5330000}"/>
    <cellStyle name="Hiperłącze 11" xfId="21279" hidden="1" xr:uid="{00000000-0005-0000-0000-00008E290000}"/>
    <cellStyle name="Hiperłącze 11" xfId="29862" hidden="1" xr:uid="{00000000-0005-0000-0000-0000972E0000}"/>
    <cellStyle name="Hiperłącze 11" xfId="45928" hidden="1" xr:uid="{00000000-0005-0000-0000-0000A8340000}"/>
    <cellStyle name="Hiperłącze 11" xfId="45689" hidden="1" xr:uid="{00000000-0005-0000-0000-0000A5340000}"/>
    <cellStyle name="Hiperłącze 11" xfId="30336" hidden="1" xr:uid="{00000000-0005-0000-0000-00000C2E0000}"/>
    <cellStyle name="Hiperłącze 11" xfId="46998" hidden="1" xr:uid="{00000000-0005-0000-0000-00000A350000}"/>
    <cellStyle name="Hiperłącze 11" xfId="35256" hidden="1" xr:uid="{00000000-0005-0000-0000-00008B2F0000}"/>
    <cellStyle name="Hiperłącze 11" xfId="21812" hidden="1" xr:uid="{00000000-0005-0000-0000-00006C290000}"/>
    <cellStyle name="Hiperłącze 11" xfId="42408" hidden="1" xr:uid="{00000000-0005-0000-0000-000032330000}"/>
    <cellStyle name="Hiperłącze 11" xfId="43218" hidden="1" xr:uid="{00000000-0005-0000-0000-0000CB340000}"/>
    <cellStyle name="Hiperłącze 11" xfId="29692" hidden="1" xr:uid="{00000000-0005-0000-0000-0000AF2D0000}"/>
    <cellStyle name="Hiperłącze 11" xfId="32186" hidden="1" xr:uid="{00000000-0005-0000-0000-0000362E0000}"/>
    <cellStyle name="Hiperłącze 11" xfId="30204" hidden="1" xr:uid="{00000000-0005-0000-0000-0000482D0000}"/>
    <cellStyle name="Hiperłącze 11" xfId="23120" hidden="1" xr:uid="{00000000-0005-0000-0000-00000E2A0000}"/>
    <cellStyle name="Hiperłącze 11" xfId="29014" hidden="1" xr:uid="{00000000-0005-0000-0000-0000D62C0000}"/>
    <cellStyle name="Hiperłącze 11" xfId="23655" hidden="1" xr:uid="{00000000-0005-0000-0000-00008B2A0000}"/>
    <cellStyle name="Hiperłącze 11" xfId="36780" hidden="1" xr:uid="{00000000-0005-0000-0000-000049300000}"/>
    <cellStyle name="Hiperłącze 11" xfId="27663" hidden="1" xr:uid="{00000000-0005-0000-0000-0000262C0000}"/>
    <cellStyle name="Hiperłącze 11" xfId="37563" hidden="1" xr:uid="{00000000-0005-0000-0000-00000D310000}"/>
    <cellStyle name="Hiperłącze 11" xfId="23994" hidden="1" xr:uid="{00000000-0005-0000-0000-0000DD2A0000}"/>
    <cellStyle name="Hiperłącze 11" xfId="11490" hidden="1" xr:uid="{00000000-0005-0000-0000-000060250000}"/>
    <cellStyle name="Hiperłącze 11" xfId="35791" hidden="1" xr:uid="{00000000-0005-0000-0000-0000DF2F0000}"/>
    <cellStyle name="Hiperłącze 11" xfId="30904" hidden="1" xr:uid="{00000000-0005-0000-0000-0000952D0000}"/>
    <cellStyle name="Hiperłącze 11" xfId="24845" hidden="1" xr:uid="{00000000-0005-0000-0000-00001A2B0000}"/>
    <cellStyle name="Hiperłącze 11" xfId="39010" hidden="1" xr:uid="{00000000-0005-0000-0000-000025320000}"/>
    <cellStyle name="Hiperłącze 11" xfId="43045" hidden="1" xr:uid="{00000000-0005-0000-0000-000066330000}"/>
    <cellStyle name="Hiperłącze 11" xfId="23800" hidden="1" xr:uid="{00000000-0005-0000-0000-0000E02A0000}"/>
    <cellStyle name="Hiperłącze 11" xfId="15133" hidden="1" xr:uid="{00000000-0005-0000-0000-000085260000}"/>
    <cellStyle name="Hiperłącze 11" xfId="37224" hidden="1" xr:uid="{00000000-0005-0000-0000-0000BB300000}"/>
    <cellStyle name="Hiperłącze 11" xfId="34566" hidden="1" xr:uid="{00000000-0005-0000-0000-000011300000}"/>
    <cellStyle name="Hiperłącze 11" xfId="27992" hidden="1" xr:uid="{00000000-0005-0000-0000-0000452C0000}"/>
    <cellStyle name="Hiperłącze 11" xfId="26822" hidden="1" xr:uid="{00000000-0005-0000-0000-0000D12B0000}"/>
    <cellStyle name="Hiperłącze 11" xfId="33047" hidden="1" xr:uid="{00000000-0005-0000-0000-0000FE2E0000}"/>
    <cellStyle name="Hiperłącze 11" xfId="29136" hidden="1" xr:uid="{00000000-0005-0000-0000-0000082D0000}"/>
    <cellStyle name="Hiperłącze 11" xfId="40743" hidden="1" xr:uid="{00000000-0005-0000-0000-000038320000}"/>
    <cellStyle name="Hiperłącze 11" xfId="43683" hidden="1" xr:uid="{00000000-0005-0000-0000-00006D330000}"/>
    <cellStyle name="Hiperłącze 11" xfId="16036" hidden="1" xr:uid="{00000000-0005-0000-0000-00006D270000}"/>
    <cellStyle name="Hiperłącze 11" xfId="36284" hidden="1" xr:uid="{00000000-0005-0000-0000-00003A300000}"/>
    <cellStyle name="Hiperłącze 11" xfId="24984" hidden="1" xr:uid="{00000000-0005-0000-0000-0000292B0000}"/>
    <cellStyle name="Hiperłącze 11" xfId="38513" hidden="1" xr:uid="{00000000-0005-0000-0000-000050310000}"/>
    <cellStyle name="Hiperłącze 11" xfId="18806" hidden="1" xr:uid="{00000000-0005-0000-0000-000014280000}"/>
    <cellStyle name="Hiperłącze 11" xfId="33710" hidden="1" xr:uid="{00000000-0005-0000-0000-0000262F0000}"/>
    <cellStyle name="Hiperłącze 11" xfId="42583" hidden="1" xr:uid="{00000000-0005-0000-0000-000006330000}"/>
    <cellStyle name="Hiperłącze 11" xfId="36607" hidden="1" xr:uid="{00000000-0005-0000-0000-000072300000}"/>
    <cellStyle name="Hiperłącze 11" xfId="24445" hidden="1" xr:uid="{00000000-0005-0000-0000-0000B82A0000}"/>
    <cellStyle name="Hiperłącze 11" xfId="19424" hidden="1" xr:uid="{00000000-0005-0000-0000-0000DD280000}"/>
    <cellStyle name="Hiperłącze 11" xfId="23460" hidden="1" xr:uid="{00000000-0005-0000-0000-0000362A0000}"/>
    <cellStyle name="Hiperłącze 11" xfId="26753" hidden="1" xr:uid="{00000000-0005-0000-0000-0000C02B0000}"/>
    <cellStyle name="Hiperłącze 11" xfId="44175" hidden="1" xr:uid="{00000000-0005-0000-0000-0000A6330000}"/>
    <cellStyle name="Hiperłącze 11" xfId="33536" hidden="1" xr:uid="{00000000-0005-0000-0000-0000E22E0000}"/>
    <cellStyle name="Hiperłącze 11" xfId="15413" hidden="1" xr:uid="{00000000-0005-0000-0000-00009F260000}"/>
    <cellStyle name="Hiperłącze 11" xfId="27973" hidden="1" xr:uid="{00000000-0005-0000-0000-0000412C0000}"/>
    <cellStyle name="Hiperłącze 11" xfId="34207" hidden="1" xr:uid="{00000000-0005-0000-0000-0000BC2F0000}"/>
    <cellStyle name="Hiperłącze 11" xfId="46786" hidden="1" xr:uid="{00000000-0005-0000-0000-0000F6340000}"/>
    <cellStyle name="Hiperłącze 11" xfId="24647" hidden="1" xr:uid="{00000000-0005-0000-0000-0000FE2A0000}"/>
    <cellStyle name="Hiperłącze 11" xfId="30685" hidden="1" xr:uid="{00000000-0005-0000-0000-00007A2D0000}"/>
    <cellStyle name="Hiperłącze 11" xfId="34934" hidden="1" xr:uid="{00000000-0005-0000-0000-00006B2F0000}"/>
    <cellStyle name="Hiperłącze 11" xfId="43127" hidden="1" xr:uid="{00000000-0005-0000-0000-0000DB330000}"/>
    <cellStyle name="Hiperłącze 11" xfId="12725" hidden="1" xr:uid="{00000000-0005-0000-0000-00004B250000}"/>
    <cellStyle name="Hiperłącze 11" xfId="29023" hidden="1" xr:uid="{00000000-0005-0000-0000-0000D52C0000}"/>
    <cellStyle name="Hiperłącze 11" xfId="37579" hidden="1" xr:uid="{00000000-0005-0000-0000-000009310000}"/>
    <cellStyle name="Hiperłącze 11" xfId="20126" hidden="1" xr:uid="{00000000-0005-0000-0000-0000EE280000}"/>
    <cellStyle name="Hiperłącze 11" xfId="28806" hidden="1" xr:uid="{00000000-0005-0000-0000-0000BF2C0000}"/>
    <cellStyle name="Hiperłącze 11" xfId="41765" hidden="1" xr:uid="{00000000-0005-0000-0000-0000C7320000}"/>
    <cellStyle name="Hiperłącze 11" xfId="20949" hidden="1" xr:uid="{00000000-0005-0000-0000-0000ED290000}"/>
    <cellStyle name="Hiperłącze 11" xfId="15563" hidden="1" xr:uid="{00000000-0005-0000-0000-0000D8260000}"/>
    <cellStyle name="Hiperłącze 11" xfId="25806" hidden="1" xr:uid="{00000000-0005-0000-0000-0000FA2B0000}"/>
    <cellStyle name="Hiperłącze 11" xfId="38347" hidden="1" xr:uid="{00000000-0005-0000-0000-000042310000}"/>
    <cellStyle name="Hiperłącze 11" xfId="34284" hidden="1" xr:uid="{00000000-0005-0000-0000-0000B62F0000}"/>
    <cellStyle name="Hiperłącze 11" xfId="17453" hidden="1" xr:uid="{00000000-0005-0000-0000-00008E270000}"/>
    <cellStyle name="Hiperłącze 11" xfId="26191" hidden="1" xr:uid="{00000000-0005-0000-0000-0000712B0000}"/>
    <cellStyle name="Hiperłącze 11" xfId="40572" hidden="1" xr:uid="{00000000-0005-0000-0000-000016320000}"/>
    <cellStyle name="Hiperłącze 11" xfId="21687" hidden="1" xr:uid="{00000000-0005-0000-0000-00005B290000}"/>
    <cellStyle name="Hiperłącze 11" xfId="43300" hidden="1" xr:uid="{00000000-0005-0000-0000-0000D7330000}"/>
    <cellStyle name="Hiperłącze 11" xfId="46235" hidden="1" xr:uid="{00000000-0005-0000-0000-0000DA340000}"/>
    <cellStyle name="Hiperłącze 11" xfId="33798" hidden="1" xr:uid="{00000000-0005-0000-0000-00002D2F0000}"/>
    <cellStyle name="Hiperłącze 11" xfId="14481" hidden="1" xr:uid="{00000000-0005-0000-0000-000018260000}"/>
    <cellStyle name="Hiperłącze 11" xfId="40770" hidden="1" xr:uid="{00000000-0005-0000-0000-000040320000}"/>
    <cellStyle name="Hiperłącze 11" xfId="38969" hidden="1" xr:uid="{00000000-0005-0000-0000-0000AA320000}"/>
    <cellStyle name="Hiperłącze 11" xfId="21560" hidden="1" xr:uid="{00000000-0005-0000-0000-000056290000}"/>
    <cellStyle name="Hiperłącze 11" xfId="35418" hidden="1" xr:uid="{00000000-0005-0000-0000-0000A62F0000}"/>
    <cellStyle name="Hiperłącze 11" xfId="44918" hidden="1" xr:uid="{00000000-0005-0000-0000-00000F340000}"/>
    <cellStyle name="Hiperłącze 11" xfId="29847" hidden="1" xr:uid="{00000000-0005-0000-0000-0000992E0000}"/>
    <cellStyle name="Hiperłącze 11" xfId="20968" hidden="1" xr:uid="{00000000-0005-0000-0000-0000EB290000}"/>
    <cellStyle name="Hiperłącze 11" xfId="21880" hidden="1" xr:uid="{00000000-0005-0000-0000-000079290000}"/>
    <cellStyle name="Hiperłącze 11" xfId="42422" hidden="1" xr:uid="{00000000-0005-0000-0000-00002C330000}"/>
    <cellStyle name="Hiperłącze 12" xfId="6474" xr:uid="{00000000-0005-0000-0000-00004B350000}"/>
    <cellStyle name="Hiperłącze 2" xfId="566" xr:uid="{00000000-0005-0000-0000-00004C350000}"/>
    <cellStyle name="Hiperłącze 2 10" xfId="10317" xr:uid="{00000000-0005-0000-0000-00004D350000}"/>
    <cellStyle name="Hiperłącze 2 11" xfId="10312" xr:uid="{00000000-0005-0000-0000-00004E350000}"/>
    <cellStyle name="Hiperłącze 2 12" xfId="10366" xr:uid="{00000000-0005-0000-0000-00004F350000}"/>
    <cellStyle name="Hiperłącze 2 13" xfId="10376" xr:uid="{00000000-0005-0000-0000-000050350000}"/>
    <cellStyle name="Hiperłącze 2 14" xfId="10386" xr:uid="{00000000-0005-0000-0000-000051350000}"/>
    <cellStyle name="Hiperłącze 2 15" xfId="10396" xr:uid="{00000000-0005-0000-0000-000052350000}"/>
    <cellStyle name="Hiperłącze 2 16" xfId="10456" xr:uid="{00000000-0005-0000-0000-000053350000}"/>
    <cellStyle name="Hiperłącze 2 17" xfId="10466" xr:uid="{00000000-0005-0000-0000-000054350000}"/>
    <cellStyle name="Hiperłącze 2 18" xfId="10425" xr:uid="{00000000-0005-0000-0000-000055350000}"/>
    <cellStyle name="Hiperłącze 2 19" xfId="10415" xr:uid="{00000000-0005-0000-0000-000056350000}"/>
    <cellStyle name="Hiperłącze 2 2" xfId="31867" hidden="1" xr:uid="{00000000-0005-0000-0000-000093350000}"/>
    <cellStyle name="Hiperłącze 2 2" xfId="25386" hidden="1" xr:uid="{00000000-0005-0000-0000-000088350000}"/>
    <cellStyle name="Hiperłącze 2 2" xfId="20863" hidden="1" xr:uid="{00000000-0005-0000-0000-00007B350000}"/>
    <cellStyle name="Hiperłącze 2 2" xfId="25517" hidden="1" xr:uid="{00000000-0005-0000-0000-000084350000}"/>
    <cellStyle name="Hiperłącze 2 2" xfId="26680" hidden="1" xr:uid="{00000000-0005-0000-0000-000083350000}"/>
    <cellStyle name="Hiperłącze 2 2" xfId="35095" hidden="1" xr:uid="{00000000-0005-0000-0000-00009B350000}"/>
    <cellStyle name="Hiperłącze 2 2" xfId="27344" hidden="1" xr:uid="{00000000-0005-0000-0000-000086350000}"/>
    <cellStyle name="Hiperłącze 2 2" xfId="36390" hidden="1" xr:uid="{00000000-0005-0000-0000-0000A0350000}"/>
    <cellStyle name="Hiperłącze 2 2" xfId="11812" hidden="1" xr:uid="{00000000-0005-0000-0000-000061350000}"/>
    <cellStyle name="Hiperłącze 2 2" xfId="13782" hidden="1" xr:uid="{00000000-0005-0000-0000-000060350000}"/>
    <cellStyle name="Hiperłącze 2 2" xfId="20994" hidden="1" xr:uid="{00000000-0005-0000-0000-000077350000}"/>
    <cellStyle name="Hiperłącze 2 2" xfId="30040" hidden="1" xr:uid="{00000000-0005-0000-0000-000091350000}"/>
    <cellStyle name="Hiperłącze 2 2" xfId="15580" hidden="1" xr:uid="{00000000-0005-0000-0000-000065350000}"/>
    <cellStyle name="Hiperłącze 2 2" xfId="14814" hidden="1" xr:uid="{00000000-0005-0000-0000-000064350000}"/>
    <cellStyle name="Hiperłącze 2 2" xfId="27626" hidden="1" xr:uid="{00000000-0005-0000-0000-000085350000}"/>
    <cellStyle name="Hiperłącze 2 2" xfId="34432" hidden="1" xr:uid="{00000000-0005-0000-0000-0000A2350000}"/>
    <cellStyle name="Hiperłącze 2 2" xfId="37703" hidden="1" xr:uid="{00000000-0005-0000-0000-0000A3350000}"/>
    <cellStyle name="Hiperłącze 2 2" xfId="21060" hidden="1" xr:uid="{00000000-0005-0000-0000-000073350000}"/>
    <cellStyle name="Hiperłącze 2 2" xfId="28387" hidden="1" xr:uid="{00000000-0005-0000-0000-00008B350000}"/>
    <cellStyle name="Hiperłącze 2 2" xfId="22157" hidden="1" xr:uid="{00000000-0005-0000-0000-000076350000}"/>
    <cellStyle name="Hiperłącze 2 2" xfId="24630" hidden="1" xr:uid="{00000000-0005-0000-0000-00007F350000}"/>
    <cellStyle name="Hiperłącze 2 2" xfId="32898" hidden="1" xr:uid="{00000000-0005-0000-0000-000097350000}"/>
    <cellStyle name="Hiperłącze 2 2" xfId="21526" hidden="1" xr:uid="{00000000-0005-0000-0000-000074350000}"/>
    <cellStyle name="Hiperłącze 2 2" xfId="30572" hidden="1" xr:uid="{00000000-0005-0000-0000-00008E350000}"/>
    <cellStyle name="Hiperłącze 2 2" xfId="11943" hidden="1" xr:uid="{00000000-0005-0000-0000-00005D350000}"/>
    <cellStyle name="Hiperłącze 2 2" xfId="19326" hidden="1" xr:uid="{00000000-0005-0000-0000-000070350000}"/>
    <cellStyle name="Hiperłącze 2 2" xfId="17631" hidden="1" xr:uid="{00000000-0005-0000-0000-000069350000}"/>
    <cellStyle name="Hiperłącze 2 2" xfId="40925" hidden="1" xr:uid="{00000000-0005-0000-0000-0000AE350000}"/>
    <cellStyle name="Hiperłącze 2 2" xfId="38955" hidden="1" xr:uid="{00000000-0005-0000-0000-0000AF350000}"/>
    <cellStyle name="Hiperłącze 2 2" xfId="6475" hidden="1" xr:uid="{00000000-0005-0000-0000-000057350000}"/>
    <cellStyle name="Hiperłącze 2 2" xfId="19608" hidden="1" xr:uid="{00000000-0005-0000-0000-00006F350000}"/>
    <cellStyle name="Hiperłącze 2 2" xfId="12475" hidden="1" xr:uid="{00000000-0005-0000-0000-00005A350000}"/>
    <cellStyle name="Hiperłącze 2 2" xfId="14802" hidden="1" xr:uid="{00000000-0005-0000-0000-000063350000}"/>
    <cellStyle name="Hiperłącze 2 2" xfId="44772" hidden="1" xr:uid="{00000000-0005-0000-0000-0000B7350000}"/>
    <cellStyle name="Hiperłącze 2 2" xfId="10234" hidden="1" xr:uid="{00000000-0005-0000-0000-000058350000}"/>
    <cellStyle name="Hiperłącze 2 2" xfId="46749" hidden="1" xr:uid="{00000000-0005-0000-0000-0000BD350000}"/>
    <cellStyle name="Hiperłącze 2 2" xfId="23852" hidden="1" xr:uid="{00000000-0005-0000-0000-00007D350000}"/>
    <cellStyle name="Hiperłącze 2 2" xfId="24134" hidden="1" xr:uid="{00000000-0005-0000-0000-00007C350000}"/>
    <cellStyle name="Hiperłącze 2 2" xfId="18577" hidden="1" xr:uid="{00000000-0005-0000-0000-00006B350000}"/>
    <cellStyle name="Hiperłącze 2 2" xfId="40913" hidden="1" xr:uid="{00000000-0005-0000-0000-0000AD350000}"/>
    <cellStyle name="Hiperłącze 2 2" xfId="26049" hidden="1" xr:uid="{00000000-0005-0000-0000-000081350000}"/>
    <cellStyle name="Hiperłącze 2 2" xfId="25583" hidden="1" xr:uid="{00000000-0005-0000-0000-000080350000}"/>
    <cellStyle name="Hiperłącze 2 2" xfId="11687" hidden="1" xr:uid="{00000000-0005-0000-0000-00005B350000}"/>
    <cellStyle name="Hiperłącze 2 2" xfId="45448" hidden="1" xr:uid="{00000000-0005-0000-0000-0000BB350000}"/>
    <cellStyle name="Hiperłącze 2 2" xfId="19338" hidden="1" xr:uid="{00000000-0005-0000-0000-000071350000}"/>
    <cellStyle name="Hiperłącze 2 2" xfId="17000" hidden="1" xr:uid="{00000000-0005-0000-0000-000067350000}"/>
    <cellStyle name="Hiperłącze 2 2" xfId="39152" hidden="1" xr:uid="{00000000-0005-0000-0000-0000A7350000}"/>
    <cellStyle name="Hiperłącze 2 2" xfId="16468" hidden="1" xr:uid="{00000000-0005-0000-0000-00006A350000}"/>
    <cellStyle name="Hiperłącze 2 2" xfId="13770" hidden="1" xr:uid="{00000000-0005-0000-0000-00005F350000}"/>
    <cellStyle name="Hiperłącze 2 2" xfId="42722" hidden="1" xr:uid="{00000000-0005-0000-0000-0000B3350000}"/>
    <cellStyle name="Hiperłącze 2 2" xfId="16212" hidden="1" xr:uid="{00000000-0005-0000-0000-000068350000}"/>
    <cellStyle name="Hiperłącze 2 2" xfId="40249" hidden="1" xr:uid="{00000000-0005-0000-0000-0000AA350000}"/>
    <cellStyle name="Hiperłącze 2 2" xfId="22821" hidden="1" xr:uid="{00000000-0005-0000-0000-000079350000}"/>
    <cellStyle name="Hiperłącze 2 2" xfId="22833" hidden="1" xr:uid="{00000000-0005-0000-0000-00007A350000}"/>
    <cellStyle name="Hiperłącze 2 2" xfId="46467" hidden="1" xr:uid="{00000000-0005-0000-0000-0000BE350000}"/>
    <cellStyle name="Hiperłącze 2 2" xfId="42226" hidden="1" xr:uid="{00000000-0005-0000-0000-0000B0350000}"/>
    <cellStyle name="Hiperłącze 2 2" xfId="45718" hidden="1" xr:uid="{00000000-0005-0000-0000-0000B9350000}"/>
    <cellStyle name="Hiperłącze 2 2" xfId="43609" hidden="1" xr:uid="{00000000-0005-0000-0000-0000B8350000}"/>
    <cellStyle name="Hiperłącze 2 2" xfId="25261" hidden="1" xr:uid="{00000000-0005-0000-0000-000082350000}"/>
    <cellStyle name="Hiperłącze 2 2" xfId="43478" hidden="1" xr:uid="{00000000-0005-0000-0000-0000BC350000}"/>
    <cellStyle name="Hiperłącze 2 2" xfId="27356" hidden="1" xr:uid="{00000000-0005-0000-0000-000087350000}"/>
    <cellStyle name="Hiperłącze 2 2" xfId="33180" hidden="1" xr:uid="{00000000-0005-0000-0000-000096350000}"/>
    <cellStyle name="Hiperłącze 2 2" xfId="29909" hidden="1" xr:uid="{00000000-0005-0000-0000-000095350000}"/>
    <cellStyle name="Hiperłącze 2 2" xfId="41195" hidden="1" xr:uid="{00000000-0005-0000-0000-0000AC350000}"/>
    <cellStyle name="Hiperłącze 2 2" xfId="23103" hidden="1" xr:uid="{00000000-0005-0000-0000-000078350000}"/>
    <cellStyle name="Hiperłącze 2 2" xfId="34629" hidden="1" xr:uid="{00000000-0005-0000-0000-00009A350000}"/>
    <cellStyle name="Hiperłącze 2 2" xfId="33676" hidden="1" xr:uid="{00000000-0005-0000-0000-000099350000}"/>
    <cellStyle name="Hiperłącze 2 2" xfId="45436" hidden="1" xr:uid="{00000000-0005-0000-0000-0000BA350000}"/>
    <cellStyle name="Hiperłącze 2 2" xfId="28657" hidden="1" xr:uid="{00000000-0005-0000-0000-000089350000}"/>
    <cellStyle name="Hiperłącze 2 2" xfId="28375" hidden="1" xr:uid="{00000000-0005-0000-0000-00008A350000}"/>
    <cellStyle name="Hiperłącze 2 2" xfId="39618" hidden="1" xr:uid="{00000000-0005-0000-0000-0000A8350000}"/>
    <cellStyle name="Hiperłącze 2 2" xfId="20107" hidden="1" xr:uid="{00000000-0005-0000-0000-000072350000}"/>
    <cellStyle name="Hiperłącze 2 2" xfId="39086" hidden="1" xr:uid="{00000000-0005-0000-0000-0000AB350000}"/>
    <cellStyle name="Hiperłącze 2 2" xfId="43675" hidden="1" xr:uid="{00000000-0005-0000-0000-0000B4350000}"/>
    <cellStyle name="Hiperłącze 2 2" xfId="23864" hidden="1" xr:uid="{00000000-0005-0000-0000-00007E350000}"/>
    <cellStyle name="Hiperłącze 2 2" xfId="38830" hidden="1" xr:uid="{00000000-0005-0000-0000-0000A9350000}"/>
    <cellStyle name="Hiperłącze 2 2" xfId="20738" hidden="1" xr:uid="{00000000-0005-0000-0000-000075350000}"/>
    <cellStyle name="Hiperłącze 2 2" xfId="32149" hidden="1" xr:uid="{00000000-0005-0000-0000-000092350000}"/>
    <cellStyle name="Hiperłącze 2 2" xfId="37433" hidden="1" xr:uid="{00000000-0005-0000-0000-0000A5350000}"/>
    <cellStyle name="Hiperłącze 2 2" xfId="34563" hidden="1" xr:uid="{00000000-0005-0000-0000-00009E350000}"/>
    <cellStyle name="Hiperłącze 2 2" xfId="18307" hidden="1" xr:uid="{00000000-0005-0000-0000-00006D350000}"/>
    <cellStyle name="Hiperłącze 2 2" xfId="16337" hidden="1" xr:uid="{00000000-0005-0000-0000-00006E350000}"/>
    <cellStyle name="Hiperłącze 2 2" xfId="29153" hidden="1" xr:uid="{00000000-0005-0000-0000-00008C350000}"/>
    <cellStyle name="Hiperłącze 2 2" xfId="37421" hidden="1" xr:uid="{00000000-0005-0000-0000-0000A4350000}"/>
    <cellStyle name="Hiperłącze 2 2" xfId="29784" hidden="1" xr:uid="{00000000-0005-0000-0000-00008F350000}"/>
    <cellStyle name="Hiperłącze 2 2" xfId="32910" hidden="1" xr:uid="{00000000-0005-0000-0000-000098350000}"/>
    <cellStyle name="Hiperłącze 2 2" xfId="15084" hidden="1" xr:uid="{00000000-0005-0000-0000-000062350000}"/>
    <cellStyle name="Hiperłącze 2 2" xfId="30106" hidden="1" xr:uid="{00000000-0005-0000-0000-00008D350000}"/>
    <cellStyle name="Hiperłącze 2 2" xfId="12009" hidden="1" xr:uid="{00000000-0005-0000-0000-000059350000}"/>
    <cellStyle name="Hiperłącze 2 2" xfId="41956" hidden="1" xr:uid="{00000000-0005-0000-0000-0000B2350000}"/>
    <cellStyle name="Hiperłącze 2 2" xfId="41944" hidden="1" xr:uid="{00000000-0005-0000-0000-0000B1350000}"/>
    <cellStyle name="Hiperłącze 2 2" xfId="36402" hidden="1" xr:uid="{00000000-0005-0000-0000-0000A1350000}"/>
    <cellStyle name="Hiperłącze 2 2" xfId="18295" hidden="1" xr:uid="{00000000-0005-0000-0000-00006C350000}"/>
    <cellStyle name="Hiperłącze 2 2" xfId="43353" hidden="1" xr:uid="{00000000-0005-0000-0000-0000B6350000}"/>
    <cellStyle name="Hiperłącze 2 2" xfId="44141" hidden="1" xr:uid="{00000000-0005-0000-0000-0000B5350000}"/>
    <cellStyle name="Hiperłącze 2 2" xfId="31203" hidden="1" xr:uid="{00000000-0005-0000-0000-000090350000}"/>
    <cellStyle name="Hiperłącze 2 2" xfId="13106" hidden="1" xr:uid="{00000000-0005-0000-0000-00005C350000}"/>
    <cellStyle name="Hiperłącze 2 2" xfId="38201" hidden="1" xr:uid="{00000000-0005-0000-0000-0000A6350000}"/>
    <cellStyle name="Hiperłącze 2 2" xfId="35726" hidden="1" xr:uid="{00000000-0005-0000-0000-00009D350000}"/>
    <cellStyle name="Hiperłącze 2 2" xfId="34307" hidden="1" xr:uid="{00000000-0005-0000-0000-00009C350000}"/>
    <cellStyle name="Hiperłącze 2 2" xfId="16534" hidden="1" xr:uid="{00000000-0005-0000-0000-000066350000}"/>
    <cellStyle name="Hiperłącze 2 2" xfId="36672" hidden="1" xr:uid="{00000000-0005-0000-0000-00009F350000}"/>
    <cellStyle name="Hiperłącze 2 2" xfId="31879" hidden="1" xr:uid="{00000000-0005-0000-0000-000094350000}"/>
    <cellStyle name="Hiperłącze 2 2" xfId="14053" hidden="1" xr:uid="{00000000-0005-0000-0000-00005E350000}"/>
    <cellStyle name="Hiperłącze 2 2" xfId="46479" xr:uid="{00000000-0005-0000-0000-0000BF350000}"/>
    <cellStyle name="Hiperłącze 2 2 2" xfId="11176" xr:uid="{00000000-0005-0000-0000-0000C0350000}"/>
    <cellStyle name="Hiperłącze 2 2 3" xfId="11250" xr:uid="{00000000-0005-0000-0000-0000C1350000}"/>
    <cellStyle name="Hiperłącze 2 2 4" xfId="10648" xr:uid="{00000000-0005-0000-0000-0000C2350000}"/>
    <cellStyle name="Hiperłącze 2 20" xfId="10447" xr:uid="{00000000-0005-0000-0000-0000C3350000}"/>
    <cellStyle name="Hiperłącze 2 21" xfId="10476" xr:uid="{00000000-0005-0000-0000-0000C4350000}"/>
    <cellStyle name="Hiperłącze 2 22" xfId="10439" xr:uid="{00000000-0005-0000-0000-0000C5350000}"/>
    <cellStyle name="Hiperłącze 2 23" xfId="10434" xr:uid="{00000000-0005-0000-0000-0000C6350000}"/>
    <cellStyle name="Hiperłącze 2 24" xfId="10888" xr:uid="{00000000-0005-0000-0000-0000C7350000}"/>
    <cellStyle name="Hiperłącze 2 25" xfId="10647" xr:uid="{00000000-0005-0000-0000-0000C8350000}"/>
    <cellStyle name="Hiperłącze 2 3" xfId="6476" hidden="1" xr:uid="{00000000-0005-0000-0000-0000C9350000}"/>
    <cellStyle name="Hiperłącze 2 3" xfId="22836" hidden="1" xr:uid="{00000000-0005-0000-0000-000005360000}"/>
    <cellStyle name="Hiperłącze 2 3" xfId="23342" hidden="1" xr:uid="{00000000-0005-0000-0000-000003360000}"/>
    <cellStyle name="Hiperłącze 2 3" xfId="32158" hidden="1" xr:uid="{00000000-0005-0000-0000-00002E360000}"/>
    <cellStyle name="Hiperłącze 2 3" xfId="31212" hidden="1" xr:uid="{00000000-0005-0000-0000-00002A360000}"/>
    <cellStyle name="Hiperłącze 2 3" xfId="29940" hidden="1" xr:uid="{00000000-0005-0000-0000-00002C360000}"/>
    <cellStyle name="Hiperłącze 2 3" xfId="23610" hidden="1" xr:uid="{00000000-0005-0000-0000-000007360000}"/>
    <cellStyle name="Hiperłącze 2 3" xfId="32656" hidden="1" xr:uid="{00000000-0005-0000-0000-000033360000}"/>
    <cellStyle name="Hiperłącze 2 3" xfId="30997" hidden="1" xr:uid="{00000000-0005-0000-0000-000029360000}"/>
    <cellStyle name="Hiperłącze 2 3" xfId="32388" hidden="1" xr:uid="{00000000-0005-0000-0000-00002F360000}"/>
    <cellStyle name="Hiperłącze 2 3" xfId="29902" hidden="1" xr:uid="{00000000-0005-0000-0000-000032360000}"/>
    <cellStyle name="Hiperłącze 2 3" xfId="22579" hidden="1" xr:uid="{00000000-0005-0000-0000-000001360000}"/>
    <cellStyle name="Hiperłącze 2 3" xfId="29778" hidden="1" xr:uid="{00000000-0005-0000-0000-000028360000}"/>
    <cellStyle name="Hiperłącze 2 3" xfId="14560" hidden="1" xr:uid="{00000000-0005-0000-0000-0000DB350000}"/>
    <cellStyle name="Hiperłącze 2 3" xfId="15093" hidden="1" xr:uid="{00000000-0005-0000-0000-0000DC350000}"/>
    <cellStyle name="Hiperłącze 2 3" xfId="15323" hidden="1" xr:uid="{00000000-0005-0000-0000-0000DD350000}"/>
    <cellStyle name="Hiperłącze 2 3" xfId="15027" hidden="1" xr:uid="{00000000-0005-0000-0000-0000DE350000}"/>
    <cellStyle name="Hiperłącze 2 3" xfId="14817" hidden="1" xr:uid="{00000000-0005-0000-0000-0000DF350000}"/>
    <cellStyle name="Hiperłącze 2 3" xfId="15589" hidden="1" xr:uid="{00000000-0005-0000-0000-0000E0350000}"/>
    <cellStyle name="Hiperłącze 2 3" xfId="15786" hidden="1" xr:uid="{00000000-0005-0000-0000-0000E1350000}"/>
    <cellStyle name="Hiperłącze 2 3" xfId="16543" hidden="1" xr:uid="{00000000-0005-0000-0000-0000E2350000}"/>
    <cellStyle name="Hiperłącze 2 3" xfId="16794" hidden="1" xr:uid="{00000000-0005-0000-0000-0000E3350000}"/>
    <cellStyle name="Hiperłącze 2 3" xfId="17009" hidden="1" xr:uid="{00000000-0005-0000-0000-0000E4350000}"/>
    <cellStyle name="Hiperłącze 2 3" xfId="17205" hidden="1" xr:uid="{00000000-0005-0000-0000-0000E5350000}"/>
    <cellStyle name="Hiperłącze 2 3" xfId="16206" hidden="1" xr:uid="{00000000-0005-0000-0000-0000E6350000}"/>
    <cellStyle name="Hiperłącze 2 3" xfId="17425" hidden="1" xr:uid="{00000000-0005-0000-0000-0000E7350000}"/>
    <cellStyle name="Hiperłącze 2 3" xfId="17640" hidden="1" xr:uid="{00000000-0005-0000-0000-0000E8350000}"/>
    <cellStyle name="Hiperłącze 2 3" xfId="17836" hidden="1" xr:uid="{00000000-0005-0000-0000-0000E9350000}"/>
    <cellStyle name="Hiperłącze 2 3" xfId="16368" hidden="1" xr:uid="{00000000-0005-0000-0000-0000EA350000}"/>
    <cellStyle name="Hiperłącze 2 3" xfId="18053" hidden="1" xr:uid="{00000000-0005-0000-0000-0000EB350000}"/>
    <cellStyle name="Hiperłącze 2 3" xfId="18586" hidden="1" xr:uid="{00000000-0005-0000-0000-0000EC350000}"/>
    <cellStyle name="Hiperłącze 2 3" xfId="18816" hidden="1" xr:uid="{00000000-0005-0000-0000-0000ED350000}"/>
    <cellStyle name="Hiperłącze 2 3" xfId="18520" hidden="1" xr:uid="{00000000-0005-0000-0000-0000EE350000}"/>
    <cellStyle name="Hiperłącze 2 3" xfId="18310" hidden="1" xr:uid="{00000000-0005-0000-0000-0000EF350000}"/>
    <cellStyle name="Hiperłącze 2 3" xfId="16330" hidden="1" xr:uid="{00000000-0005-0000-0000-0000F0350000}"/>
    <cellStyle name="Hiperłącze 2 3" xfId="19084" hidden="1" xr:uid="{00000000-0005-0000-0000-0000F1350000}"/>
    <cellStyle name="Hiperłącze 2 3" xfId="19617" hidden="1" xr:uid="{00000000-0005-0000-0000-0000F2350000}"/>
    <cellStyle name="Hiperłącze 2 3" xfId="19847" hidden="1" xr:uid="{00000000-0005-0000-0000-0000F3350000}"/>
    <cellStyle name="Hiperłącze 2 3" xfId="19551" hidden="1" xr:uid="{00000000-0005-0000-0000-0000F4350000}"/>
    <cellStyle name="Hiperłącze 2 3" xfId="19341" hidden="1" xr:uid="{00000000-0005-0000-0000-0000F5350000}"/>
    <cellStyle name="Hiperłącze 2 3" xfId="20117" hidden="1" xr:uid="{00000000-0005-0000-0000-0000F6350000}"/>
    <cellStyle name="Hiperłącze 2 3" xfId="20333" hidden="1" xr:uid="{00000000-0005-0000-0000-0000F7350000}"/>
    <cellStyle name="Hiperłącze 2 3" xfId="21069" hidden="1" xr:uid="{00000000-0005-0000-0000-0000F8350000}"/>
    <cellStyle name="Hiperłącze 2 3" xfId="21320" hidden="1" xr:uid="{00000000-0005-0000-0000-0000F9350000}"/>
    <cellStyle name="Hiperłącze 2 3" xfId="21535" hidden="1" xr:uid="{00000000-0005-0000-0000-0000FA350000}"/>
    <cellStyle name="Hiperłącze 2 3" xfId="21731" hidden="1" xr:uid="{00000000-0005-0000-0000-0000FB350000}"/>
    <cellStyle name="Hiperłącze 2 3" xfId="20732" hidden="1" xr:uid="{00000000-0005-0000-0000-0000FC350000}"/>
    <cellStyle name="Hiperłącze 2 3" xfId="21951" hidden="1" xr:uid="{00000000-0005-0000-0000-0000FD350000}"/>
    <cellStyle name="Hiperłącze 2 3" xfId="22166" hidden="1" xr:uid="{00000000-0005-0000-0000-0000FE350000}"/>
    <cellStyle name="Hiperłącze 2 3" xfId="14062" hidden="1" xr:uid="{00000000-0005-0000-0000-0000D6350000}"/>
    <cellStyle name="Hiperłącze 2 3" xfId="14292" hidden="1" xr:uid="{00000000-0005-0000-0000-0000D7350000}"/>
    <cellStyle name="Hiperłącze 2 3" xfId="13996" hidden="1" xr:uid="{00000000-0005-0000-0000-0000D8350000}"/>
    <cellStyle name="Hiperłącze 2 3" xfId="13785" hidden="1" xr:uid="{00000000-0005-0000-0000-0000D9350000}"/>
    <cellStyle name="Hiperłącze 2 3" xfId="11805" hidden="1" xr:uid="{00000000-0005-0000-0000-0000DA350000}"/>
    <cellStyle name="Hiperłącze 2 3" xfId="29358" hidden="1" xr:uid="{00000000-0005-0000-0000-000023360000}"/>
    <cellStyle name="Hiperłącze 2 3" xfId="11843" hidden="1" xr:uid="{00000000-0005-0000-0000-0000D4350000}"/>
    <cellStyle name="Hiperłącze 2 3" xfId="11260" hidden="1" xr:uid="{00000000-0005-0000-0000-0000CB350000}"/>
    <cellStyle name="Hiperłącze 2 3" xfId="11681" hidden="1" xr:uid="{00000000-0005-0000-0000-0000D0350000}"/>
    <cellStyle name="Hiperłącze 2 3" xfId="13311" hidden="1" xr:uid="{00000000-0005-0000-0000-0000D3350000}"/>
    <cellStyle name="Hiperłącze 2 3" xfId="28133" hidden="1" xr:uid="{00000000-0005-0000-0000-00001D360000}"/>
    <cellStyle name="Hiperłącze 2 3" xfId="10244" hidden="1" xr:uid="{00000000-0005-0000-0000-0000CA350000}"/>
    <cellStyle name="Hiperłącze 2 3" xfId="12680" hidden="1" xr:uid="{00000000-0005-0000-0000-0000CF350000}"/>
    <cellStyle name="Hiperłącze 2 3" xfId="12018" hidden="1" xr:uid="{00000000-0005-0000-0000-0000CC350000}"/>
    <cellStyle name="Hiperłącze 2 3" xfId="12484" hidden="1" xr:uid="{00000000-0005-0000-0000-0000CE350000}"/>
    <cellStyle name="Hiperłącze 2 3" xfId="28390" hidden="1" xr:uid="{00000000-0005-0000-0000-000021360000}"/>
    <cellStyle name="Hiperłącze 2 3" xfId="28896" hidden="1" xr:uid="{00000000-0005-0000-0000-00001F360000}"/>
    <cellStyle name="Hiperłącze 2 3" xfId="23867" hidden="1" xr:uid="{00000000-0005-0000-0000-00000B360000}"/>
    <cellStyle name="Hiperłącze 2 3" xfId="33189" hidden="1" xr:uid="{00000000-0005-0000-0000-000034360000}"/>
    <cellStyle name="Hiperłącze 2 3" xfId="31882" hidden="1" xr:uid="{00000000-0005-0000-0000-000031360000}"/>
    <cellStyle name="Hiperłącze 2 3" xfId="45957" hidden="1" xr:uid="{00000000-0005-0000-0000-000071360000}"/>
    <cellStyle name="Hiperłącze 2 3" xfId="46988" hidden="1" xr:uid="{00000000-0005-0000-0000-000077360000}"/>
    <cellStyle name="Hiperłącze 2 3" xfId="44977" hidden="1" xr:uid="{00000000-0005-0000-0000-00006D360000}"/>
    <cellStyle name="Hiperłącze 2 3" xfId="45194" hidden="1" xr:uid="{00000000-0005-0000-0000-00006F360000}"/>
    <cellStyle name="Hiperłącze 2 3" xfId="31408" hidden="1" xr:uid="{00000000-0005-0000-0000-00002B360000}"/>
    <cellStyle name="Hiperłącze 2 3" xfId="46758" hidden="1" xr:uid="{00000000-0005-0000-0000-000076360000}"/>
    <cellStyle name="Hiperłącze 2 3" xfId="44781" hidden="1" xr:uid="{00000000-0005-0000-0000-00006C360000}"/>
    <cellStyle name="Hiperłącze 2 3" xfId="45451" hidden="1" xr:uid="{00000000-0005-0000-0000-000073360000}"/>
    <cellStyle name="Hiperłącze 2 3" xfId="46225" hidden="1" xr:uid="{00000000-0005-0000-0000-000075360000}"/>
    <cellStyle name="Hiperłącze 2 3" xfId="32092" hidden="1" xr:uid="{00000000-0005-0000-0000-000030360000}"/>
    <cellStyle name="Hiperłącze 2 3" xfId="31625" hidden="1" xr:uid="{00000000-0005-0000-0000-00002D360000}"/>
    <cellStyle name="Hiperłącze 2 3" xfId="27865" hidden="1" xr:uid="{00000000-0005-0000-0000-000019360000}"/>
    <cellStyle name="Hiperłącze 2 3" xfId="34463" hidden="1" xr:uid="{00000000-0005-0000-0000-000042360000}"/>
    <cellStyle name="Hiperłącze 2 3" xfId="35520" hidden="1" xr:uid="{00000000-0005-0000-0000-00003F360000}"/>
    <cellStyle name="Hiperłącze 2 3" xfId="23046" hidden="1" xr:uid="{00000000-0005-0000-0000-000004360000}"/>
    <cellStyle name="Hiperłącze 2 3" xfId="24077" hidden="1" xr:uid="{00000000-0005-0000-0000-00000A360000}"/>
    <cellStyle name="Hiperłącze 2 3" xfId="20894" hidden="1" xr:uid="{00000000-0005-0000-0000-000000360000}"/>
    <cellStyle name="Hiperłącze 2 3" xfId="23112" hidden="1" xr:uid="{00000000-0005-0000-0000-000002360000}"/>
    <cellStyle name="Hiperłącze 2 3" xfId="33881" hidden="1" xr:uid="{00000000-0005-0000-0000-000039360000}"/>
    <cellStyle name="Hiperłącze 2 3" xfId="24373" hidden="1" xr:uid="{00000000-0005-0000-0000-000009360000}"/>
    <cellStyle name="Hiperłącze 2 3" xfId="22362" hidden="1" xr:uid="{00000000-0005-0000-0000-0000FF350000}"/>
    <cellStyle name="Hiperłącze 2 3" xfId="20856" hidden="1" xr:uid="{00000000-0005-0000-0000-000006360000}"/>
    <cellStyle name="Hiperłącze 2 3" xfId="24143" hidden="1" xr:uid="{00000000-0005-0000-0000-000008360000}"/>
    <cellStyle name="Hiperłącze 2 3" xfId="34301" hidden="1" xr:uid="{00000000-0005-0000-0000-00003E360000}"/>
    <cellStyle name="Hiperłącze 2 3" xfId="34889" hidden="1" xr:uid="{00000000-0005-0000-0000-00003B360000}"/>
    <cellStyle name="Hiperłącze 2 3" xfId="30777" hidden="1" xr:uid="{00000000-0005-0000-0000-000027360000}"/>
    <cellStyle name="Hiperłącze 2 3" xfId="13528" hidden="1" xr:uid="{00000000-0005-0000-0000-0000D5350000}"/>
    <cellStyle name="Hiperłącze 2 3" xfId="13115" hidden="1" xr:uid="{00000000-0005-0000-0000-0000D2350000}"/>
    <cellStyle name="Hiperłącze 2 3" xfId="25255" hidden="1" xr:uid="{00000000-0005-0000-0000-000012360000}"/>
    <cellStyle name="Hiperłącze 2 3" xfId="27635" hidden="1" xr:uid="{00000000-0005-0000-0000-000018360000}"/>
    <cellStyle name="Hiperłącze 2 3" xfId="25592" hidden="1" xr:uid="{00000000-0005-0000-0000-00000E360000}"/>
    <cellStyle name="Hiperłącze 2 3" xfId="26058" hidden="1" xr:uid="{00000000-0005-0000-0000-000010360000}"/>
    <cellStyle name="Hiperłącze 2 3" xfId="12269" hidden="1" xr:uid="{00000000-0005-0000-0000-0000CD350000}"/>
    <cellStyle name="Hiperłącze 2 3" xfId="27102" hidden="1" xr:uid="{00000000-0005-0000-0000-000017360000}"/>
    <cellStyle name="Hiperłącze 2 3" xfId="24835" hidden="1" xr:uid="{00000000-0005-0000-0000-00000D360000}"/>
    <cellStyle name="Hiperłącze 2 3" xfId="26689" hidden="1" xr:uid="{00000000-0005-0000-0000-000014360000}"/>
    <cellStyle name="Hiperłącze 2 3" xfId="25417" hidden="1" xr:uid="{00000000-0005-0000-0000-000016360000}"/>
    <cellStyle name="Hiperłącze 2 3" xfId="12900" hidden="1" xr:uid="{00000000-0005-0000-0000-0000D1350000}"/>
    <cellStyle name="Hiperłącze 2 3" xfId="24639" hidden="1" xr:uid="{00000000-0005-0000-0000-00000C360000}"/>
    <cellStyle name="Hiperłącze 2 3" xfId="33419" hidden="1" xr:uid="{00000000-0005-0000-0000-000035360000}"/>
    <cellStyle name="Hiperłącze 2 3" xfId="45661" hidden="1" xr:uid="{00000000-0005-0000-0000-000072360000}"/>
    <cellStyle name="Hiperłącze 2 3" xfId="45727" hidden="1" xr:uid="{00000000-0005-0000-0000-000070360000}"/>
    <cellStyle name="Hiperłącze 2 3" xfId="28600" hidden="1" xr:uid="{00000000-0005-0000-0000-000020360000}"/>
    <cellStyle name="Hiperłącze 2 3" xfId="30581" hidden="1" xr:uid="{00000000-0005-0000-0000-000026360000}"/>
    <cellStyle name="Hiperłącze 2 3" xfId="25379" hidden="1" xr:uid="{00000000-0005-0000-0000-00001C360000}"/>
    <cellStyle name="Hiperłącze 2 3" xfId="28666" hidden="1" xr:uid="{00000000-0005-0000-0000-00001E360000}"/>
    <cellStyle name="Hiperłącze 2 3" xfId="43471" hidden="1" xr:uid="{00000000-0005-0000-0000-000074360000}"/>
    <cellStyle name="Hiperłącze 2 3" xfId="30366" hidden="1" xr:uid="{00000000-0005-0000-0000-000025360000}"/>
    <cellStyle name="Hiperłącze 2 3" xfId="27359" hidden="1" xr:uid="{00000000-0005-0000-0000-00001B360000}"/>
    <cellStyle name="Hiperłącze 2 3" xfId="29162" hidden="1" xr:uid="{00000000-0005-0000-0000-000022360000}"/>
    <cellStyle name="Hiperłącze 2 3" xfId="30115" hidden="1" xr:uid="{00000000-0005-0000-0000-000024360000}"/>
    <cellStyle name="Hiperłącze 2 3" xfId="43509" hidden="1" xr:uid="{00000000-0005-0000-0000-00006E360000}"/>
    <cellStyle name="Hiperłącze 2 3" xfId="27569" hidden="1" xr:uid="{00000000-0005-0000-0000-00001A360000}"/>
    <cellStyle name="Hiperłącze 2 3" xfId="34425" hidden="1" xr:uid="{00000000-0005-0000-0000-000048360000}"/>
    <cellStyle name="Hiperłącze 2 3" xfId="37179" hidden="1" xr:uid="{00000000-0005-0000-0000-000049360000}"/>
    <cellStyle name="Hiperłącze 2 3" xfId="37712" hidden="1" xr:uid="{00000000-0005-0000-0000-00004A360000}"/>
    <cellStyle name="Hiperłącze 2 3" xfId="37942" hidden="1" xr:uid="{00000000-0005-0000-0000-00004B360000}"/>
    <cellStyle name="Hiperłącze 2 3" xfId="37646" hidden="1" xr:uid="{00000000-0005-0000-0000-00004C360000}"/>
    <cellStyle name="Hiperłącze 2 3" xfId="37436" hidden="1" xr:uid="{00000000-0005-0000-0000-00004D360000}"/>
    <cellStyle name="Hiperłącze 2 3" xfId="38211" hidden="1" xr:uid="{00000000-0005-0000-0000-00004E360000}"/>
    <cellStyle name="Hiperłącze 2 3" xfId="38425" hidden="1" xr:uid="{00000000-0005-0000-0000-00004F360000}"/>
    <cellStyle name="Hiperłącze 2 3" xfId="39161" hidden="1" xr:uid="{00000000-0005-0000-0000-000050360000}"/>
    <cellStyle name="Hiperłącze 2 3" xfId="39412" hidden="1" xr:uid="{00000000-0005-0000-0000-000051360000}"/>
    <cellStyle name="Hiperłącze 2 3" xfId="39627" hidden="1" xr:uid="{00000000-0005-0000-0000-000052360000}"/>
    <cellStyle name="Hiperłącze 2 3" xfId="39823" hidden="1" xr:uid="{00000000-0005-0000-0000-000053360000}"/>
    <cellStyle name="Hiperłącze 2 3" xfId="38824" hidden="1" xr:uid="{00000000-0005-0000-0000-000054360000}"/>
    <cellStyle name="Hiperłącze 2 3" xfId="40043" hidden="1" xr:uid="{00000000-0005-0000-0000-000055360000}"/>
    <cellStyle name="Hiperłącze 2 3" xfId="40258" hidden="1" xr:uid="{00000000-0005-0000-0000-000056360000}"/>
    <cellStyle name="Hiperłącze 2 3" xfId="40454" hidden="1" xr:uid="{00000000-0005-0000-0000-000057360000}"/>
    <cellStyle name="Hiperłącze 2 3" xfId="38986" hidden="1" xr:uid="{00000000-0005-0000-0000-000058360000}"/>
    <cellStyle name="Hiperłącze 2 3" xfId="40671" hidden="1" xr:uid="{00000000-0005-0000-0000-000059360000}"/>
    <cellStyle name="Hiperłącze 2 3" xfId="41204" hidden="1" xr:uid="{00000000-0005-0000-0000-00005A360000}"/>
    <cellStyle name="Hiperłącze 2 3" xfId="41434" hidden="1" xr:uid="{00000000-0005-0000-0000-00005B360000}"/>
    <cellStyle name="Hiperłącze 2 3" xfId="41138" hidden="1" xr:uid="{00000000-0005-0000-0000-00005C360000}"/>
    <cellStyle name="Hiperłącze 2 3" xfId="40928" hidden="1" xr:uid="{00000000-0005-0000-0000-00005D360000}"/>
    <cellStyle name="Hiperłącze 2 3" xfId="38948" hidden="1" xr:uid="{00000000-0005-0000-0000-00005E360000}"/>
    <cellStyle name="Hiperłącze 2 3" xfId="41702" hidden="1" xr:uid="{00000000-0005-0000-0000-00005F360000}"/>
    <cellStyle name="Hiperłącze 2 3" xfId="42235" hidden="1" xr:uid="{00000000-0005-0000-0000-000060360000}"/>
    <cellStyle name="Hiperłącze 2 3" xfId="42465" hidden="1" xr:uid="{00000000-0005-0000-0000-000061360000}"/>
    <cellStyle name="Hiperłącze 2 3" xfId="42169" hidden="1" xr:uid="{00000000-0005-0000-0000-000062360000}"/>
    <cellStyle name="Hiperłącze 2 3" xfId="41959" hidden="1" xr:uid="{00000000-0005-0000-0000-000063360000}"/>
    <cellStyle name="Hiperłącze 2 3" xfId="42731" hidden="1" xr:uid="{00000000-0005-0000-0000-000064360000}"/>
    <cellStyle name="Hiperłącze 2 3" xfId="42927" hidden="1" xr:uid="{00000000-0005-0000-0000-000065360000}"/>
    <cellStyle name="Hiperłącze 2 3" xfId="43684" hidden="1" xr:uid="{00000000-0005-0000-0000-000066360000}"/>
    <cellStyle name="Hiperłącze 2 3" xfId="43935" hidden="1" xr:uid="{00000000-0005-0000-0000-000067360000}"/>
    <cellStyle name="Hiperłącze 2 3" xfId="44150" hidden="1" xr:uid="{00000000-0005-0000-0000-000068360000}"/>
    <cellStyle name="Hiperłącze 2 3" xfId="44346" hidden="1" xr:uid="{00000000-0005-0000-0000-000069360000}"/>
    <cellStyle name="Hiperłącze 2 3" xfId="43347" hidden="1" xr:uid="{00000000-0005-0000-0000-00006A360000}"/>
    <cellStyle name="Hiperłącze 2 3" xfId="44566" hidden="1" xr:uid="{00000000-0005-0000-0000-00006B360000}"/>
    <cellStyle name="Hiperłącze 2 3" xfId="36148" hidden="1" xr:uid="{00000000-0005-0000-0000-000043360000}"/>
    <cellStyle name="Hiperłącze 2 3" xfId="36681" hidden="1" xr:uid="{00000000-0005-0000-0000-000044360000}"/>
    <cellStyle name="Hiperłącze 2 3" xfId="36911" hidden="1" xr:uid="{00000000-0005-0000-0000-000045360000}"/>
    <cellStyle name="Hiperłącze 2 3" xfId="36615" hidden="1" xr:uid="{00000000-0005-0000-0000-000046360000}"/>
    <cellStyle name="Hiperłącze 2 3" xfId="36405" hidden="1" xr:uid="{00000000-0005-0000-0000-000047360000}"/>
    <cellStyle name="Hiperłącze 2 3" xfId="26885" hidden="1" xr:uid="{00000000-0005-0000-0000-000015360000}"/>
    <cellStyle name="Hiperłącze 2 3" xfId="35931" hidden="1" xr:uid="{00000000-0005-0000-0000-000041360000}"/>
    <cellStyle name="Hiperłącze 2 3" xfId="32913" hidden="1" xr:uid="{00000000-0005-0000-0000-000037360000}"/>
    <cellStyle name="Hiperłącze 2 3" xfId="35300" hidden="1" xr:uid="{00000000-0005-0000-0000-00003D360000}"/>
    <cellStyle name="Hiperłącze 2 3" xfId="35735" hidden="1" xr:uid="{00000000-0005-0000-0000-000040360000}"/>
    <cellStyle name="Hiperłącze 2 3" xfId="25843" hidden="1" xr:uid="{00000000-0005-0000-0000-00000F360000}"/>
    <cellStyle name="Hiperłącze 2 3" xfId="33123" hidden="1" xr:uid="{00000000-0005-0000-0000-000036360000}"/>
    <cellStyle name="Hiperłącze 2 3" xfId="35104" hidden="1" xr:uid="{00000000-0005-0000-0000-00003C360000}"/>
    <cellStyle name="Hiperłącze 2 3" xfId="33685" hidden="1" xr:uid="{00000000-0005-0000-0000-000038360000}"/>
    <cellStyle name="Hiperłącze 2 3" xfId="34638" hidden="1" xr:uid="{00000000-0005-0000-0000-00003A360000}"/>
    <cellStyle name="Hiperłącze 2 3" xfId="26474" hidden="1" xr:uid="{00000000-0005-0000-0000-000013360000}"/>
    <cellStyle name="Hiperłącze 2 3" xfId="26254" hidden="1" xr:uid="{00000000-0005-0000-0000-000011360000}"/>
    <cellStyle name="Hiperłącze 2 3" xfId="46692" hidden="1" xr:uid="{00000000-0005-0000-0000-000078360000}"/>
    <cellStyle name="Hiperłącze 2 3" xfId="46482" xr:uid="{00000000-0005-0000-0000-000079360000}"/>
    <cellStyle name="Hiperłącze 2 4" xfId="10334" xr:uid="{00000000-0005-0000-0000-00007A360000}"/>
    <cellStyle name="Hiperłącze 2 5" xfId="10344" xr:uid="{00000000-0005-0000-0000-00007B360000}"/>
    <cellStyle name="Hiperłącze 2 6" xfId="10303" xr:uid="{00000000-0005-0000-0000-00007C360000}"/>
    <cellStyle name="Hiperłącze 2 7" xfId="10293" xr:uid="{00000000-0005-0000-0000-00007D360000}"/>
    <cellStyle name="Hiperłącze 2 8" xfId="10325" xr:uid="{00000000-0005-0000-0000-00007E360000}"/>
    <cellStyle name="Hiperłącze 2 9" xfId="10354" xr:uid="{00000000-0005-0000-0000-00007F360000}"/>
    <cellStyle name="Hiperłącze 3" xfId="10355" hidden="1" xr:uid="{00000000-0005-0000-0000-000089360000}"/>
    <cellStyle name="Hiperłącze 3" xfId="10324" hidden="1" xr:uid="{00000000-0005-0000-0000-00008A360000}"/>
    <cellStyle name="Hiperłącze 3" xfId="10326" hidden="1" xr:uid="{00000000-0005-0000-0000-000088360000}"/>
    <cellStyle name="Hiperłącze 3" xfId="10467" hidden="1" xr:uid="{00000000-0005-0000-0000-000091360000}"/>
    <cellStyle name="Hiperłącze 3" xfId="10424" hidden="1" xr:uid="{00000000-0005-0000-0000-000092360000}"/>
    <cellStyle name="Hiperłącze 3" xfId="10414" hidden="1" xr:uid="{00000000-0005-0000-0000-000093360000}"/>
    <cellStyle name="Hiperłącze 3" xfId="10448" hidden="1" xr:uid="{00000000-0005-0000-0000-000094360000}"/>
    <cellStyle name="Hiperłącze 3" xfId="10318" hidden="1" xr:uid="{00000000-0005-0000-0000-00008B360000}"/>
    <cellStyle name="Hiperłącze 3" xfId="10235" hidden="1" xr:uid="{00000000-0005-0000-0000-000082360000}"/>
    <cellStyle name="Hiperłącze 3" xfId="10192" hidden="1" xr:uid="{00000000-0005-0000-0000-000080360000}"/>
    <cellStyle name="Hiperłącze 3" xfId="10201" hidden="1" xr:uid="{00000000-0005-0000-0000-000081360000}"/>
    <cellStyle name="Hiperłącze 3" xfId="10292" hidden="1" xr:uid="{00000000-0005-0000-0000-000087360000}"/>
    <cellStyle name="Hiperłącze 3" xfId="10457" hidden="1" xr:uid="{00000000-0005-0000-0000-000090360000}"/>
    <cellStyle name="Hiperłącze 3" xfId="10446" hidden="1" xr:uid="{00000000-0005-0000-0000-000096360000}"/>
    <cellStyle name="Hiperłącze 3" xfId="10440" hidden="1" xr:uid="{00000000-0005-0000-0000-000097360000}"/>
    <cellStyle name="Hiperłącze 3" xfId="10477" hidden="1" xr:uid="{00000000-0005-0000-0000-000095360000}"/>
    <cellStyle name="Hiperłącze 3" xfId="10367" hidden="1" xr:uid="{00000000-0005-0000-0000-00008C360000}"/>
    <cellStyle name="Hiperłącze 3" xfId="10245" hidden="1" xr:uid="{00000000-0005-0000-0000-000083360000}"/>
    <cellStyle name="Hiperłącze 3" xfId="10335" hidden="1" xr:uid="{00000000-0005-0000-0000-000084360000}"/>
    <cellStyle name="Hiperłącze 3" xfId="10345" hidden="1" xr:uid="{00000000-0005-0000-0000-000085360000}"/>
    <cellStyle name="Hiperłącze 3" xfId="10302" hidden="1" xr:uid="{00000000-0005-0000-0000-000086360000}"/>
    <cellStyle name="Hiperłącze 3" xfId="10397" hidden="1" xr:uid="{00000000-0005-0000-0000-00008F360000}"/>
    <cellStyle name="Hiperłącze 3" xfId="10377" hidden="1" xr:uid="{00000000-0005-0000-0000-00008D360000}"/>
    <cellStyle name="Hiperłącze 3" xfId="10387" hidden="1" xr:uid="{00000000-0005-0000-0000-00008E360000}"/>
    <cellStyle name="Hiperłącze 3" xfId="10649" xr:uid="{00000000-0005-0000-0000-000098360000}"/>
    <cellStyle name="Hiperłącze 3 10" xfId="30413" hidden="1" xr:uid="{00000000-0005-0000-0000-0000C5360000}"/>
    <cellStyle name="Hiperłącze 3 10" xfId="28467" hidden="1" xr:uid="{00000000-0005-0000-0000-0000C3360000}"/>
    <cellStyle name="Hiperłącze 3 10" xfId="29405" hidden="1" xr:uid="{00000000-0005-0000-0000-0000C4360000}"/>
    <cellStyle name="Hiperłącze 3 10" xfId="14339" hidden="1" xr:uid="{00000000-0005-0000-0000-00009F360000}"/>
    <cellStyle name="Hiperłącze 3 10" xfId="18387" hidden="1" xr:uid="{00000000-0005-0000-0000-0000AB360000}"/>
    <cellStyle name="Hiperłącze 3 10" xfId="15370" hidden="1" xr:uid="{00000000-0005-0000-0000-0000A2360000}"/>
    <cellStyle name="Hiperłącze 3 10" xfId="19418" hidden="1" xr:uid="{00000000-0005-0000-0000-0000AE360000}"/>
    <cellStyle name="Hiperłącze 3 10" xfId="21367" hidden="1" xr:uid="{00000000-0005-0000-0000-0000AF360000}"/>
    <cellStyle name="Hiperłącze 3 10" xfId="21778" hidden="1" xr:uid="{00000000-0005-0000-0000-0000B0360000}"/>
    <cellStyle name="Hiperłącze 3 10" xfId="12947" hidden="1" xr:uid="{00000000-0005-0000-0000-00009C360000}"/>
    <cellStyle name="Hiperłącze 3 10" xfId="17472" hidden="1" xr:uid="{00000000-0005-0000-0000-0000A7360000}"/>
    <cellStyle name="Hiperłącze 3 10" xfId="22409" hidden="1" xr:uid="{00000000-0005-0000-0000-0000B2360000}"/>
    <cellStyle name="Hiperłącze 3 10" xfId="13575" hidden="1" xr:uid="{00000000-0005-0000-0000-00009E360000}"/>
    <cellStyle name="Hiperłącze 3 10" xfId="18100" hidden="1" xr:uid="{00000000-0005-0000-0000-0000A9360000}"/>
    <cellStyle name="Hiperłącze 3 10" xfId="13862" hidden="1" xr:uid="{00000000-0005-0000-0000-0000A0360000}"/>
    <cellStyle name="Hiperłącze 3 10" xfId="19131" hidden="1" xr:uid="{00000000-0005-0000-0000-0000AC360000}"/>
    <cellStyle name="Hiperłącze 3 10" xfId="14894" hidden="1" xr:uid="{00000000-0005-0000-0000-0000A3360000}"/>
    <cellStyle name="Hiperłącze 3 10" xfId="15833" hidden="1" xr:uid="{00000000-0005-0000-0000-0000A4360000}"/>
    <cellStyle name="Hiperłącze 3 10" xfId="16841" hidden="1" xr:uid="{00000000-0005-0000-0000-0000A5360000}"/>
    <cellStyle name="Hiperłącze 3 10" xfId="17252" hidden="1" xr:uid="{00000000-0005-0000-0000-0000A6360000}"/>
    <cellStyle name="Hiperłącze 3 10" xfId="21998" hidden="1" xr:uid="{00000000-0005-0000-0000-0000B1360000}"/>
    <cellStyle name="Hiperłącze 3 10" xfId="13358" hidden="1" xr:uid="{00000000-0005-0000-0000-00009D360000}"/>
    <cellStyle name="Hiperłącze 3 10" xfId="17883" hidden="1" xr:uid="{00000000-0005-0000-0000-0000A8360000}"/>
    <cellStyle name="Hiperłącze 3 10" xfId="22626" hidden="1" xr:uid="{00000000-0005-0000-0000-0000B3360000}"/>
    <cellStyle name="Hiperłącze 3 10" xfId="18863" hidden="1" xr:uid="{00000000-0005-0000-0000-0000AA360000}"/>
    <cellStyle name="Hiperłącze 3 10" xfId="14607" hidden="1" xr:uid="{00000000-0005-0000-0000-0000A1360000}"/>
    <cellStyle name="Hiperłącze 3 10" xfId="19894" hidden="1" xr:uid="{00000000-0005-0000-0000-0000AD360000}"/>
    <cellStyle name="Hiperłącze 3 10" xfId="31672" hidden="1" xr:uid="{00000000-0005-0000-0000-0000C9360000}"/>
    <cellStyle name="Hiperłącze 3 10" xfId="32435" hidden="1" xr:uid="{00000000-0005-0000-0000-0000CA360000}"/>
    <cellStyle name="Hiperłącze 3 10" xfId="31959" hidden="1" xr:uid="{00000000-0005-0000-0000-0000CB360000}"/>
    <cellStyle name="Hiperłącze 3 10" xfId="32703" hidden="1" xr:uid="{00000000-0005-0000-0000-0000CC360000}"/>
    <cellStyle name="Hiperłącze 3 10" xfId="33466" hidden="1" xr:uid="{00000000-0005-0000-0000-0000CD360000}"/>
    <cellStyle name="Hiperłącze 3 10" xfId="32990" hidden="1" xr:uid="{00000000-0005-0000-0000-0000CE360000}"/>
    <cellStyle name="Hiperłącze 3 10" xfId="33928" hidden="1" xr:uid="{00000000-0005-0000-0000-0000CF360000}"/>
    <cellStyle name="Hiperłącze 3 10" xfId="34936" hidden="1" xr:uid="{00000000-0005-0000-0000-0000D0360000}"/>
    <cellStyle name="Hiperłącze 3 10" xfId="35347" hidden="1" xr:uid="{00000000-0005-0000-0000-0000D1360000}"/>
    <cellStyle name="Hiperłącze 3 10" xfId="35567" hidden="1" xr:uid="{00000000-0005-0000-0000-0000D2360000}"/>
    <cellStyle name="Hiperłącze 3 10" xfId="11307" hidden="1" xr:uid="{00000000-0005-0000-0000-000099360000}"/>
    <cellStyle name="Hiperłącze 3 10" xfId="12316" hidden="1" xr:uid="{00000000-0005-0000-0000-00009A360000}"/>
    <cellStyle name="Hiperłącze 3 10" xfId="12727" hidden="1" xr:uid="{00000000-0005-0000-0000-00009B360000}"/>
    <cellStyle name="Hiperłącze 3 10" xfId="47035" hidden="1" xr:uid="{00000000-0005-0000-0000-0000ED360000}"/>
    <cellStyle name="Hiperłącze 3 10" xfId="45528" hidden="1" xr:uid="{00000000-0005-0000-0000-0000EB360000}"/>
    <cellStyle name="Hiperłącze 3 10" xfId="46272" hidden="1" xr:uid="{00000000-0005-0000-0000-0000EC360000}"/>
    <cellStyle name="Hiperłącze 3 10" xfId="23657" hidden="1" xr:uid="{00000000-0005-0000-0000-0000B6360000}"/>
    <cellStyle name="Hiperłącze 3 10" xfId="23389" hidden="1" xr:uid="{00000000-0005-0000-0000-0000B4360000}"/>
    <cellStyle name="Hiperłącze 3 10" xfId="22913" hidden="1" xr:uid="{00000000-0005-0000-0000-0000B5360000}"/>
    <cellStyle name="Hiperłącze 3 10" xfId="24882" hidden="1" xr:uid="{00000000-0005-0000-0000-0000B9360000}"/>
    <cellStyle name="Hiperłącze 3 10" xfId="24420" hidden="1" xr:uid="{00000000-0005-0000-0000-0000B7360000}"/>
    <cellStyle name="Hiperłącze 3 10" xfId="23944" hidden="1" xr:uid="{00000000-0005-0000-0000-0000B8360000}"/>
    <cellStyle name="Hiperłącze 3 10" xfId="26521" hidden="1" xr:uid="{00000000-0005-0000-0000-0000BC360000}"/>
    <cellStyle name="Hiperłącze 3 10" xfId="25890" hidden="1" xr:uid="{00000000-0005-0000-0000-0000BA360000}"/>
    <cellStyle name="Hiperłącze 3 10" xfId="26301" hidden="1" xr:uid="{00000000-0005-0000-0000-0000BB360000}"/>
    <cellStyle name="Hiperłącze 3 10" xfId="27912" hidden="1" xr:uid="{00000000-0005-0000-0000-0000BF360000}"/>
    <cellStyle name="Hiperłącze 3 10" xfId="26932" hidden="1" xr:uid="{00000000-0005-0000-0000-0000BD360000}"/>
    <cellStyle name="Hiperłącze 3 10" xfId="27149" hidden="1" xr:uid="{00000000-0005-0000-0000-0000BE360000}"/>
    <cellStyle name="Hiperłącze 3 10" xfId="28943" hidden="1" xr:uid="{00000000-0005-0000-0000-0000C2360000}"/>
    <cellStyle name="Hiperłącze 3 10" xfId="27436" hidden="1" xr:uid="{00000000-0005-0000-0000-0000C0360000}"/>
    <cellStyle name="Hiperłącze 3 10" xfId="28180" hidden="1" xr:uid="{00000000-0005-0000-0000-0000C1360000}"/>
    <cellStyle name="Hiperłącze 3 10" xfId="36482" hidden="1" xr:uid="{00000000-0005-0000-0000-0000D6360000}"/>
    <cellStyle name="Hiperłącze 3 10" xfId="42512" hidden="1" xr:uid="{00000000-0005-0000-0000-0000E2360000}"/>
    <cellStyle name="Hiperłącze 3 10" xfId="37513" hidden="1" xr:uid="{00000000-0005-0000-0000-0000D9360000}"/>
    <cellStyle name="Hiperłącze 3 10" xfId="43982" hidden="1" xr:uid="{00000000-0005-0000-0000-0000E5360000}"/>
    <cellStyle name="Hiperłącze 3 10" xfId="44393" hidden="1" xr:uid="{00000000-0005-0000-0000-0000E6360000}"/>
    <cellStyle name="Hiperłącze 3 10" xfId="44613" hidden="1" xr:uid="{00000000-0005-0000-0000-0000E7360000}"/>
    <cellStyle name="Hiperłącze 3 10" xfId="35978" hidden="1" xr:uid="{00000000-0005-0000-0000-0000D3360000}"/>
    <cellStyle name="Hiperłącze 3 10" xfId="40718" hidden="1" xr:uid="{00000000-0005-0000-0000-0000DE360000}"/>
    <cellStyle name="Hiperłącze 3 10" xfId="45241" hidden="1" xr:uid="{00000000-0005-0000-0000-0000E9360000}"/>
    <cellStyle name="Hiperłącze 3 10" xfId="36958" hidden="1" xr:uid="{00000000-0005-0000-0000-0000D5360000}"/>
    <cellStyle name="Hiperłącze 3 10" xfId="41005" hidden="1" xr:uid="{00000000-0005-0000-0000-0000E0360000}"/>
    <cellStyle name="Hiperłącze 3 10" xfId="37226" hidden="1" xr:uid="{00000000-0005-0000-0000-0000D7360000}"/>
    <cellStyle name="Hiperłącze 3 10" xfId="42036" hidden="1" xr:uid="{00000000-0005-0000-0000-0000E3360000}"/>
    <cellStyle name="Hiperłącze 3 10" xfId="39459" hidden="1" xr:uid="{00000000-0005-0000-0000-0000DA360000}"/>
    <cellStyle name="Hiperłącze 3 10" xfId="39870" hidden="1" xr:uid="{00000000-0005-0000-0000-0000DB360000}"/>
    <cellStyle name="Hiperłącze 3 10" xfId="40090" hidden="1" xr:uid="{00000000-0005-0000-0000-0000DC360000}"/>
    <cellStyle name="Hiperłącze 3 10" xfId="40501" hidden="1" xr:uid="{00000000-0005-0000-0000-0000DD360000}"/>
    <cellStyle name="Hiperłącze 3 10" xfId="45024" hidden="1" xr:uid="{00000000-0005-0000-0000-0000E8360000}"/>
    <cellStyle name="Hiperłącze 3 10" xfId="36195" hidden="1" xr:uid="{00000000-0005-0000-0000-0000D4360000}"/>
    <cellStyle name="Hiperłącze 3 10" xfId="41481" hidden="1" xr:uid="{00000000-0005-0000-0000-0000DF360000}"/>
    <cellStyle name="Hiperłącze 3 10" xfId="46004" hidden="1" xr:uid="{00000000-0005-0000-0000-0000EA360000}"/>
    <cellStyle name="Hiperłącze 3 10" xfId="41749" hidden="1" xr:uid="{00000000-0005-0000-0000-0000E1360000}"/>
    <cellStyle name="Hiperłącze 3 10" xfId="37989" hidden="1" xr:uid="{00000000-0005-0000-0000-0000D8360000}"/>
    <cellStyle name="Hiperłącze 3 10" xfId="42974" hidden="1" xr:uid="{00000000-0005-0000-0000-0000E4360000}"/>
    <cellStyle name="Hiperłącze 3 10" xfId="30824" hidden="1" xr:uid="{00000000-0005-0000-0000-0000C6360000}"/>
    <cellStyle name="Hiperłącze 3 10" xfId="31044" hidden="1" xr:uid="{00000000-0005-0000-0000-0000C7360000}"/>
    <cellStyle name="Hiperłącze 3 10" xfId="31455" hidden="1" xr:uid="{00000000-0005-0000-0000-0000C8360000}"/>
    <cellStyle name="Hiperłącze 3 10" xfId="46559" xr:uid="{00000000-0005-0000-0000-0000EE360000}"/>
    <cellStyle name="Hiperłącze 3 11" xfId="30439" hidden="1" xr:uid="{00000000-0005-0000-0000-00001B370000}"/>
    <cellStyle name="Hiperłącze 3 11" xfId="28448" hidden="1" xr:uid="{00000000-0005-0000-0000-000019370000}"/>
    <cellStyle name="Hiperłącze 3 11" xfId="29431" hidden="1" xr:uid="{00000000-0005-0000-0000-00001A370000}"/>
    <cellStyle name="Hiperłącze 3 11" xfId="14365" hidden="1" xr:uid="{00000000-0005-0000-0000-0000F5360000}"/>
    <cellStyle name="Hiperłącze 3 11" xfId="18368" hidden="1" xr:uid="{00000000-0005-0000-0000-000001370000}"/>
    <cellStyle name="Hiperłącze 3 11" xfId="15396" hidden="1" xr:uid="{00000000-0005-0000-0000-0000F8360000}"/>
    <cellStyle name="Hiperłącze 3 11" xfId="19399" hidden="1" xr:uid="{00000000-0005-0000-0000-000004370000}"/>
    <cellStyle name="Hiperłącze 3 11" xfId="21393" hidden="1" xr:uid="{00000000-0005-0000-0000-000005370000}"/>
    <cellStyle name="Hiperłącze 3 11" xfId="21804" hidden="1" xr:uid="{00000000-0005-0000-0000-000006370000}"/>
    <cellStyle name="Hiperłącze 3 11" xfId="12973" hidden="1" xr:uid="{00000000-0005-0000-0000-0000F2360000}"/>
    <cellStyle name="Hiperłącze 3 11" xfId="17498" hidden="1" xr:uid="{00000000-0005-0000-0000-0000FD360000}"/>
    <cellStyle name="Hiperłącze 3 11" xfId="22435" hidden="1" xr:uid="{00000000-0005-0000-0000-000008370000}"/>
    <cellStyle name="Hiperłącze 3 11" xfId="13601" hidden="1" xr:uid="{00000000-0005-0000-0000-0000F4360000}"/>
    <cellStyle name="Hiperłącze 3 11" xfId="18126" hidden="1" xr:uid="{00000000-0005-0000-0000-0000FF360000}"/>
    <cellStyle name="Hiperłącze 3 11" xfId="13843" hidden="1" xr:uid="{00000000-0005-0000-0000-0000F6360000}"/>
    <cellStyle name="Hiperłącze 3 11" xfId="19157" hidden="1" xr:uid="{00000000-0005-0000-0000-000002370000}"/>
    <cellStyle name="Hiperłącze 3 11" xfId="14875" hidden="1" xr:uid="{00000000-0005-0000-0000-0000F9360000}"/>
    <cellStyle name="Hiperłącze 3 11" xfId="15859" hidden="1" xr:uid="{00000000-0005-0000-0000-0000FA360000}"/>
    <cellStyle name="Hiperłącze 3 11" xfId="16867" hidden="1" xr:uid="{00000000-0005-0000-0000-0000FB360000}"/>
    <cellStyle name="Hiperłącze 3 11" xfId="17278" hidden="1" xr:uid="{00000000-0005-0000-0000-0000FC360000}"/>
    <cellStyle name="Hiperłącze 3 11" xfId="22024" hidden="1" xr:uid="{00000000-0005-0000-0000-000007370000}"/>
    <cellStyle name="Hiperłącze 3 11" xfId="13384" hidden="1" xr:uid="{00000000-0005-0000-0000-0000F3360000}"/>
    <cellStyle name="Hiperłącze 3 11" xfId="17909" hidden="1" xr:uid="{00000000-0005-0000-0000-0000FE360000}"/>
    <cellStyle name="Hiperłącze 3 11" xfId="22652" hidden="1" xr:uid="{00000000-0005-0000-0000-000009370000}"/>
    <cellStyle name="Hiperłącze 3 11" xfId="18889" hidden="1" xr:uid="{00000000-0005-0000-0000-000000370000}"/>
    <cellStyle name="Hiperłącze 3 11" xfId="14633" hidden="1" xr:uid="{00000000-0005-0000-0000-0000F7360000}"/>
    <cellStyle name="Hiperłącze 3 11" xfId="19920" hidden="1" xr:uid="{00000000-0005-0000-0000-000003370000}"/>
    <cellStyle name="Hiperłącze 3 11" xfId="31698" hidden="1" xr:uid="{00000000-0005-0000-0000-00001F370000}"/>
    <cellStyle name="Hiperłącze 3 11" xfId="32461" hidden="1" xr:uid="{00000000-0005-0000-0000-000020370000}"/>
    <cellStyle name="Hiperłącze 3 11" xfId="31940" hidden="1" xr:uid="{00000000-0005-0000-0000-000021370000}"/>
    <cellStyle name="Hiperłącze 3 11" xfId="32729" hidden="1" xr:uid="{00000000-0005-0000-0000-000022370000}"/>
    <cellStyle name="Hiperłącze 3 11" xfId="33492" hidden="1" xr:uid="{00000000-0005-0000-0000-000023370000}"/>
    <cellStyle name="Hiperłącze 3 11" xfId="32971" hidden="1" xr:uid="{00000000-0005-0000-0000-000024370000}"/>
    <cellStyle name="Hiperłącze 3 11" xfId="33954" hidden="1" xr:uid="{00000000-0005-0000-0000-000025370000}"/>
    <cellStyle name="Hiperłącze 3 11" xfId="34962" hidden="1" xr:uid="{00000000-0005-0000-0000-000026370000}"/>
    <cellStyle name="Hiperłącze 3 11" xfId="35373" hidden="1" xr:uid="{00000000-0005-0000-0000-000027370000}"/>
    <cellStyle name="Hiperłącze 3 11" xfId="35593" hidden="1" xr:uid="{00000000-0005-0000-0000-000028370000}"/>
    <cellStyle name="Hiperłącze 3 11" xfId="11333" hidden="1" xr:uid="{00000000-0005-0000-0000-0000EF360000}"/>
    <cellStyle name="Hiperłącze 3 11" xfId="12342" hidden="1" xr:uid="{00000000-0005-0000-0000-0000F0360000}"/>
    <cellStyle name="Hiperłącze 3 11" xfId="12753" hidden="1" xr:uid="{00000000-0005-0000-0000-0000F1360000}"/>
    <cellStyle name="Hiperłącze 3 11" xfId="47061" hidden="1" xr:uid="{00000000-0005-0000-0000-000043370000}"/>
    <cellStyle name="Hiperłącze 3 11" xfId="45509" hidden="1" xr:uid="{00000000-0005-0000-0000-000041370000}"/>
    <cellStyle name="Hiperłącze 3 11" xfId="46298" hidden="1" xr:uid="{00000000-0005-0000-0000-000042370000}"/>
    <cellStyle name="Hiperłącze 3 11" xfId="23683" hidden="1" xr:uid="{00000000-0005-0000-0000-00000C370000}"/>
    <cellStyle name="Hiperłącze 3 11" xfId="23415" hidden="1" xr:uid="{00000000-0005-0000-0000-00000A370000}"/>
    <cellStyle name="Hiperłącze 3 11" xfId="22894" hidden="1" xr:uid="{00000000-0005-0000-0000-00000B370000}"/>
    <cellStyle name="Hiperłącze 3 11" xfId="24908" hidden="1" xr:uid="{00000000-0005-0000-0000-00000F370000}"/>
    <cellStyle name="Hiperłącze 3 11" xfId="24446" hidden="1" xr:uid="{00000000-0005-0000-0000-00000D370000}"/>
    <cellStyle name="Hiperłącze 3 11" xfId="23925" hidden="1" xr:uid="{00000000-0005-0000-0000-00000E370000}"/>
    <cellStyle name="Hiperłącze 3 11" xfId="26547" hidden="1" xr:uid="{00000000-0005-0000-0000-000012370000}"/>
    <cellStyle name="Hiperłącze 3 11" xfId="25916" hidden="1" xr:uid="{00000000-0005-0000-0000-000010370000}"/>
    <cellStyle name="Hiperłącze 3 11" xfId="26327" hidden="1" xr:uid="{00000000-0005-0000-0000-000011370000}"/>
    <cellStyle name="Hiperłącze 3 11" xfId="27938" hidden="1" xr:uid="{00000000-0005-0000-0000-000015370000}"/>
    <cellStyle name="Hiperłącze 3 11" xfId="26958" hidden="1" xr:uid="{00000000-0005-0000-0000-000013370000}"/>
    <cellStyle name="Hiperłącze 3 11" xfId="27175" hidden="1" xr:uid="{00000000-0005-0000-0000-000014370000}"/>
    <cellStyle name="Hiperłącze 3 11" xfId="28969" hidden="1" xr:uid="{00000000-0005-0000-0000-000018370000}"/>
    <cellStyle name="Hiperłącze 3 11" xfId="27417" hidden="1" xr:uid="{00000000-0005-0000-0000-000016370000}"/>
    <cellStyle name="Hiperłącze 3 11" xfId="28206" hidden="1" xr:uid="{00000000-0005-0000-0000-000017370000}"/>
    <cellStyle name="Hiperłącze 3 11" xfId="36463" hidden="1" xr:uid="{00000000-0005-0000-0000-00002C370000}"/>
    <cellStyle name="Hiperłącze 3 11" xfId="42538" hidden="1" xr:uid="{00000000-0005-0000-0000-000038370000}"/>
    <cellStyle name="Hiperłącze 3 11" xfId="37494" hidden="1" xr:uid="{00000000-0005-0000-0000-00002F370000}"/>
    <cellStyle name="Hiperłącze 3 11" xfId="44008" hidden="1" xr:uid="{00000000-0005-0000-0000-00003B370000}"/>
    <cellStyle name="Hiperłącze 3 11" xfId="44419" hidden="1" xr:uid="{00000000-0005-0000-0000-00003C370000}"/>
    <cellStyle name="Hiperłącze 3 11" xfId="44639" hidden="1" xr:uid="{00000000-0005-0000-0000-00003D370000}"/>
    <cellStyle name="Hiperłącze 3 11" xfId="36004" hidden="1" xr:uid="{00000000-0005-0000-0000-000029370000}"/>
    <cellStyle name="Hiperłącze 3 11" xfId="40744" hidden="1" xr:uid="{00000000-0005-0000-0000-000034370000}"/>
    <cellStyle name="Hiperłącze 3 11" xfId="45267" hidden="1" xr:uid="{00000000-0005-0000-0000-00003F370000}"/>
    <cellStyle name="Hiperłącze 3 11" xfId="36984" hidden="1" xr:uid="{00000000-0005-0000-0000-00002B370000}"/>
    <cellStyle name="Hiperłącze 3 11" xfId="40986" hidden="1" xr:uid="{00000000-0005-0000-0000-000036370000}"/>
    <cellStyle name="Hiperłącze 3 11" xfId="37252" hidden="1" xr:uid="{00000000-0005-0000-0000-00002D370000}"/>
    <cellStyle name="Hiperłącze 3 11" xfId="42017" hidden="1" xr:uid="{00000000-0005-0000-0000-000039370000}"/>
    <cellStyle name="Hiperłącze 3 11" xfId="39485" hidden="1" xr:uid="{00000000-0005-0000-0000-000030370000}"/>
    <cellStyle name="Hiperłącze 3 11" xfId="39896" hidden="1" xr:uid="{00000000-0005-0000-0000-000031370000}"/>
    <cellStyle name="Hiperłącze 3 11" xfId="40116" hidden="1" xr:uid="{00000000-0005-0000-0000-000032370000}"/>
    <cellStyle name="Hiperłącze 3 11" xfId="40527" hidden="1" xr:uid="{00000000-0005-0000-0000-000033370000}"/>
    <cellStyle name="Hiperłącze 3 11" xfId="45050" hidden="1" xr:uid="{00000000-0005-0000-0000-00003E370000}"/>
    <cellStyle name="Hiperłącze 3 11" xfId="36221" hidden="1" xr:uid="{00000000-0005-0000-0000-00002A370000}"/>
    <cellStyle name="Hiperłącze 3 11" xfId="41507" hidden="1" xr:uid="{00000000-0005-0000-0000-000035370000}"/>
    <cellStyle name="Hiperłącze 3 11" xfId="46030" hidden="1" xr:uid="{00000000-0005-0000-0000-000040370000}"/>
    <cellStyle name="Hiperłącze 3 11" xfId="41775" hidden="1" xr:uid="{00000000-0005-0000-0000-000037370000}"/>
    <cellStyle name="Hiperłącze 3 11" xfId="38015" hidden="1" xr:uid="{00000000-0005-0000-0000-00002E370000}"/>
    <cellStyle name="Hiperłącze 3 11" xfId="43000" hidden="1" xr:uid="{00000000-0005-0000-0000-00003A370000}"/>
    <cellStyle name="Hiperłącze 3 11" xfId="30850" hidden="1" xr:uid="{00000000-0005-0000-0000-00001C370000}"/>
    <cellStyle name="Hiperłącze 3 11" xfId="31070" hidden="1" xr:uid="{00000000-0005-0000-0000-00001D370000}"/>
    <cellStyle name="Hiperłącze 3 11" xfId="31481" hidden="1" xr:uid="{00000000-0005-0000-0000-00001E370000}"/>
    <cellStyle name="Hiperłącze 3 11" xfId="46540" xr:uid="{00000000-0005-0000-0000-000044370000}"/>
    <cellStyle name="Hiperłącze 3 12" xfId="30412" hidden="1" xr:uid="{00000000-0005-0000-0000-000071370000}"/>
    <cellStyle name="Hiperłącze 3 12" xfId="28468" hidden="1" xr:uid="{00000000-0005-0000-0000-00006F370000}"/>
    <cellStyle name="Hiperłącze 3 12" xfId="29404" hidden="1" xr:uid="{00000000-0005-0000-0000-000070370000}"/>
    <cellStyle name="Hiperłącze 3 12" xfId="14338" hidden="1" xr:uid="{00000000-0005-0000-0000-00004B370000}"/>
    <cellStyle name="Hiperłącze 3 12" xfId="18388" hidden="1" xr:uid="{00000000-0005-0000-0000-000057370000}"/>
    <cellStyle name="Hiperłącze 3 12" xfId="15369" hidden="1" xr:uid="{00000000-0005-0000-0000-00004E370000}"/>
    <cellStyle name="Hiperłącze 3 12" xfId="19419" hidden="1" xr:uid="{00000000-0005-0000-0000-00005A370000}"/>
    <cellStyle name="Hiperłącze 3 12" xfId="21366" hidden="1" xr:uid="{00000000-0005-0000-0000-00005B370000}"/>
    <cellStyle name="Hiperłącze 3 12" xfId="21777" hidden="1" xr:uid="{00000000-0005-0000-0000-00005C370000}"/>
    <cellStyle name="Hiperłącze 3 12" xfId="12946" hidden="1" xr:uid="{00000000-0005-0000-0000-000048370000}"/>
    <cellStyle name="Hiperłącze 3 12" xfId="17471" hidden="1" xr:uid="{00000000-0005-0000-0000-000053370000}"/>
    <cellStyle name="Hiperłącze 3 12" xfId="22408" hidden="1" xr:uid="{00000000-0005-0000-0000-00005E370000}"/>
    <cellStyle name="Hiperłącze 3 12" xfId="13574" hidden="1" xr:uid="{00000000-0005-0000-0000-00004A370000}"/>
    <cellStyle name="Hiperłącze 3 12" xfId="18099" hidden="1" xr:uid="{00000000-0005-0000-0000-000055370000}"/>
    <cellStyle name="Hiperłącze 3 12" xfId="13863" hidden="1" xr:uid="{00000000-0005-0000-0000-00004C370000}"/>
    <cellStyle name="Hiperłącze 3 12" xfId="19130" hidden="1" xr:uid="{00000000-0005-0000-0000-000058370000}"/>
    <cellStyle name="Hiperłącze 3 12" xfId="14895" hidden="1" xr:uid="{00000000-0005-0000-0000-00004F370000}"/>
    <cellStyle name="Hiperłącze 3 12" xfId="15832" hidden="1" xr:uid="{00000000-0005-0000-0000-000050370000}"/>
    <cellStyle name="Hiperłącze 3 12" xfId="16840" hidden="1" xr:uid="{00000000-0005-0000-0000-000051370000}"/>
    <cellStyle name="Hiperłącze 3 12" xfId="17251" hidden="1" xr:uid="{00000000-0005-0000-0000-000052370000}"/>
    <cellStyle name="Hiperłącze 3 12" xfId="21997" hidden="1" xr:uid="{00000000-0005-0000-0000-00005D370000}"/>
    <cellStyle name="Hiperłącze 3 12" xfId="13357" hidden="1" xr:uid="{00000000-0005-0000-0000-000049370000}"/>
    <cellStyle name="Hiperłącze 3 12" xfId="17882" hidden="1" xr:uid="{00000000-0005-0000-0000-000054370000}"/>
    <cellStyle name="Hiperłącze 3 12" xfId="22625" hidden="1" xr:uid="{00000000-0005-0000-0000-00005F370000}"/>
    <cellStyle name="Hiperłącze 3 12" xfId="18862" hidden="1" xr:uid="{00000000-0005-0000-0000-000056370000}"/>
    <cellStyle name="Hiperłącze 3 12" xfId="14606" hidden="1" xr:uid="{00000000-0005-0000-0000-00004D370000}"/>
    <cellStyle name="Hiperłącze 3 12" xfId="19893" hidden="1" xr:uid="{00000000-0005-0000-0000-000059370000}"/>
    <cellStyle name="Hiperłącze 3 12" xfId="31671" hidden="1" xr:uid="{00000000-0005-0000-0000-000075370000}"/>
    <cellStyle name="Hiperłącze 3 12" xfId="32434" hidden="1" xr:uid="{00000000-0005-0000-0000-000076370000}"/>
    <cellStyle name="Hiperłącze 3 12" xfId="31960" hidden="1" xr:uid="{00000000-0005-0000-0000-000077370000}"/>
    <cellStyle name="Hiperłącze 3 12" xfId="32702" hidden="1" xr:uid="{00000000-0005-0000-0000-000078370000}"/>
    <cellStyle name="Hiperłącze 3 12" xfId="33465" hidden="1" xr:uid="{00000000-0005-0000-0000-000079370000}"/>
    <cellStyle name="Hiperłącze 3 12" xfId="32991" hidden="1" xr:uid="{00000000-0005-0000-0000-00007A370000}"/>
    <cellStyle name="Hiperłącze 3 12" xfId="33927" hidden="1" xr:uid="{00000000-0005-0000-0000-00007B370000}"/>
    <cellStyle name="Hiperłącze 3 12" xfId="34935" hidden="1" xr:uid="{00000000-0005-0000-0000-00007C370000}"/>
    <cellStyle name="Hiperłącze 3 12" xfId="35346" hidden="1" xr:uid="{00000000-0005-0000-0000-00007D370000}"/>
    <cellStyle name="Hiperłącze 3 12" xfId="35566" hidden="1" xr:uid="{00000000-0005-0000-0000-00007E370000}"/>
    <cellStyle name="Hiperłącze 3 12" xfId="11306" hidden="1" xr:uid="{00000000-0005-0000-0000-000045370000}"/>
    <cellStyle name="Hiperłącze 3 12" xfId="12315" hidden="1" xr:uid="{00000000-0005-0000-0000-000046370000}"/>
    <cellStyle name="Hiperłącze 3 12" xfId="12726" hidden="1" xr:uid="{00000000-0005-0000-0000-000047370000}"/>
    <cellStyle name="Hiperłącze 3 12" xfId="47034" hidden="1" xr:uid="{00000000-0005-0000-0000-000099370000}"/>
    <cellStyle name="Hiperłącze 3 12" xfId="45529" hidden="1" xr:uid="{00000000-0005-0000-0000-000097370000}"/>
    <cellStyle name="Hiperłącze 3 12" xfId="46271" hidden="1" xr:uid="{00000000-0005-0000-0000-000098370000}"/>
    <cellStyle name="Hiperłącze 3 12" xfId="23656" hidden="1" xr:uid="{00000000-0005-0000-0000-000062370000}"/>
    <cellStyle name="Hiperłącze 3 12" xfId="23388" hidden="1" xr:uid="{00000000-0005-0000-0000-000060370000}"/>
    <cellStyle name="Hiperłącze 3 12" xfId="22914" hidden="1" xr:uid="{00000000-0005-0000-0000-000061370000}"/>
    <cellStyle name="Hiperłącze 3 12" xfId="24881" hidden="1" xr:uid="{00000000-0005-0000-0000-000065370000}"/>
    <cellStyle name="Hiperłącze 3 12" xfId="24419" hidden="1" xr:uid="{00000000-0005-0000-0000-000063370000}"/>
    <cellStyle name="Hiperłącze 3 12" xfId="23945" hidden="1" xr:uid="{00000000-0005-0000-0000-000064370000}"/>
    <cellStyle name="Hiperłącze 3 12" xfId="26520" hidden="1" xr:uid="{00000000-0005-0000-0000-000068370000}"/>
    <cellStyle name="Hiperłącze 3 12" xfId="25889" hidden="1" xr:uid="{00000000-0005-0000-0000-000066370000}"/>
    <cellStyle name="Hiperłącze 3 12" xfId="26300" hidden="1" xr:uid="{00000000-0005-0000-0000-000067370000}"/>
    <cellStyle name="Hiperłącze 3 12" xfId="27911" hidden="1" xr:uid="{00000000-0005-0000-0000-00006B370000}"/>
    <cellStyle name="Hiperłącze 3 12" xfId="26931" hidden="1" xr:uid="{00000000-0005-0000-0000-000069370000}"/>
    <cellStyle name="Hiperłącze 3 12" xfId="27148" hidden="1" xr:uid="{00000000-0005-0000-0000-00006A370000}"/>
    <cellStyle name="Hiperłącze 3 12" xfId="28942" hidden="1" xr:uid="{00000000-0005-0000-0000-00006E370000}"/>
    <cellStyle name="Hiperłącze 3 12" xfId="27437" hidden="1" xr:uid="{00000000-0005-0000-0000-00006C370000}"/>
    <cellStyle name="Hiperłącze 3 12" xfId="28179" hidden="1" xr:uid="{00000000-0005-0000-0000-00006D370000}"/>
    <cellStyle name="Hiperłącze 3 12" xfId="36483" hidden="1" xr:uid="{00000000-0005-0000-0000-000082370000}"/>
    <cellStyle name="Hiperłącze 3 12" xfId="42511" hidden="1" xr:uid="{00000000-0005-0000-0000-00008E370000}"/>
    <cellStyle name="Hiperłącze 3 12" xfId="37514" hidden="1" xr:uid="{00000000-0005-0000-0000-000085370000}"/>
    <cellStyle name="Hiperłącze 3 12" xfId="43981" hidden="1" xr:uid="{00000000-0005-0000-0000-000091370000}"/>
    <cellStyle name="Hiperłącze 3 12" xfId="44392" hidden="1" xr:uid="{00000000-0005-0000-0000-000092370000}"/>
    <cellStyle name="Hiperłącze 3 12" xfId="44612" hidden="1" xr:uid="{00000000-0005-0000-0000-000093370000}"/>
    <cellStyle name="Hiperłącze 3 12" xfId="35977" hidden="1" xr:uid="{00000000-0005-0000-0000-00007F370000}"/>
    <cellStyle name="Hiperłącze 3 12" xfId="40717" hidden="1" xr:uid="{00000000-0005-0000-0000-00008A370000}"/>
    <cellStyle name="Hiperłącze 3 12" xfId="45240" hidden="1" xr:uid="{00000000-0005-0000-0000-000095370000}"/>
    <cellStyle name="Hiperłącze 3 12" xfId="36957" hidden="1" xr:uid="{00000000-0005-0000-0000-000081370000}"/>
    <cellStyle name="Hiperłącze 3 12" xfId="41006" hidden="1" xr:uid="{00000000-0005-0000-0000-00008C370000}"/>
    <cellStyle name="Hiperłącze 3 12" xfId="37225" hidden="1" xr:uid="{00000000-0005-0000-0000-000083370000}"/>
    <cellStyle name="Hiperłącze 3 12" xfId="42037" hidden="1" xr:uid="{00000000-0005-0000-0000-00008F370000}"/>
    <cellStyle name="Hiperłącze 3 12" xfId="39458" hidden="1" xr:uid="{00000000-0005-0000-0000-000086370000}"/>
    <cellStyle name="Hiperłącze 3 12" xfId="39869" hidden="1" xr:uid="{00000000-0005-0000-0000-000087370000}"/>
    <cellStyle name="Hiperłącze 3 12" xfId="40089" hidden="1" xr:uid="{00000000-0005-0000-0000-000088370000}"/>
    <cellStyle name="Hiperłącze 3 12" xfId="40500" hidden="1" xr:uid="{00000000-0005-0000-0000-000089370000}"/>
    <cellStyle name="Hiperłącze 3 12" xfId="45023" hidden="1" xr:uid="{00000000-0005-0000-0000-000094370000}"/>
    <cellStyle name="Hiperłącze 3 12" xfId="36194" hidden="1" xr:uid="{00000000-0005-0000-0000-000080370000}"/>
    <cellStyle name="Hiperłącze 3 12" xfId="41480" hidden="1" xr:uid="{00000000-0005-0000-0000-00008B370000}"/>
    <cellStyle name="Hiperłącze 3 12" xfId="46003" hidden="1" xr:uid="{00000000-0005-0000-0000-000096370000}"/>
    <cellStyle name="Hiperłącze 3 12" xfId="41748" hidden="1" xr:uid="{00000000-0005-0000-0000-00008D370000}"/>
    <cellStyle name="Hiperłącze 3 12" xfId="37988" hidden="1" xr:uid="{00000000-0005-0000-0000-000084370000}"/>
    <cellStyle name="Hiperłącze 3 12" xfId="42973" hidden="1" xr:uid="{00000000-0005-0000-0000-000090370000}"/>
    <cellStyle name="Hiperłącze 3 12" xfId="30823" hidden="1" xr:uid="{00000000-0005-0000-0000-000072370000}"/>
    <cellStyle name="Hiperłącze 3 12" xfId="31043" hidden="1" xr:uid="{00000000-0005-0000-0000-000073370000}"/>
    <cellStyle name="Hiperłącze 3 12" xfId="31454" hidden="1" xr:uid="{00000000-0005-0000-0000-000074370000}"/>
    <cellStyle name="Hiperłącze 3 12" xfId="46560" xr:uid="{00000000-0005-0000-0000-00009A370000}"/>
    <cellStyle name="Hiperłącze 3 13" xfId="35971" hidden="1" xr:uid="{00000000-0005-0000-0000-0000D5370000}"/>
    <cellStyle name="Hiperłącze 3 13" xfId="23951" hidden="1" xr:uid="{00000000-0005-0000-0000-0000BA370000}"/>
    <cellStyle name="Hiperłącze 3 13" xfId="12309" hidden="1" xr:uid="{00000000-0005-0000-0000-00009C370000}"/>
    <cellStyle name="Hiperłącze 3 13" xfId="15826" hidden="1" xr:uid="{00000000-0005-0000-0000-0000A6370000}"/>
    <cellStyle name="Hiperłącze 3 13" xfId="11300" hidden="1" xr:uid="{00000000-0005-0000-0000-00009B370000}"/>
    <cellStyle name="Hiperłącze 3 13" xfId="21771" hidden="1" xr:uid="{00000000-0005-0000-0000-0000B2370000}"/>
    <cellStyle name="Hiperłącze 3 13" xfId="17465" hidden="1" xr:uid="{00000000-0005-0000-0000-0000A9370000}"/>
    <cellStyle name="Hiperłącze 3 13" xfId="13568" hidden="1" xr:uid="{00000000-0005-0000-0000-0000A0370000}"/>
    <cellStyle name="Hiperłącze 3 13" xfId="14332" hidden="1" xr:uid="{00000000-0005-0000-0000-0000A1370000}"/>
    <cellStyle name="Hiperłącze 3 13" xfId="13869" hidden="1" xr:uid="{00000000-0005-0000-0000-0000A2370000}"/>
    <cellStyle name="Hiperłącze 3 13" xfId="14600" hidden="1" xr:uid="{00000000-0005-0000-0000-0000A3370000}"/>
    <cellStyle name="Hiperłącze 3 13" xfId="15363" hidden="1" xr:uid="{00000000-0005-0000-0000-0000A4370000}"/>
    <cellStyle name="Hiperłącze 3 13" xfId="14901" hidden="1" xr:uid="{00000000-0005-0000-0000-0000A5370000}"/>
    <cellStyle name="Hiperłącze 3 13" xfId="24875" hidden="1" xr:uid="{00000000-0005-0000-0000-0000BB370000}"/>
    <cellStyle name="Hiperłącze 3 13" xfId="21360" hidden="1" xr:uid="{00000000-0005-0000-0000-0000B1370000}"/>
    <cellStyle name="Hiperłącze 3 13" xfId="26925" hidden="1" xr:uid="{00000000-0005-0000-0000-0000BF370000}"/>
    <cellStyle name="Hiperłącze 3 13" xfId="12940" hidden="1" xr:uid="{00000000-0005-0000-0000-00009E370000}"/>
    <cellStyle name="Hiperłącze 3 13" xfId="22402" hidden="1" xr:uid="{00000000-0005-0000-0000-0000B4370000}"/>
    <cellStyle name="Hiperłącze 3 13" xfId="18093" hidden="1" xr:uid="{00000000-0005-0000-0000-0000AB370000}"/>
    <cellStyle name="Hiperłącze 3 13" xfId="18856" hidden="1" xr:uid="{00000000-0005-0000-0000-0000AC370000}"/>
    <cellStyle name="Hiperłącze 3 13" xfId="18394" hidden="1" xr:uid="{00000000-0005-0000-0000-0000AD370000}"/>
    <cellStyle name="Hiperłącze 3 13" xfId="19124" hidden="1" xr:uid="{00000000-0005-0000-0000-0000AE370000}"/>
    <cellStyle name="Hiperłącze 3 13" xfId="19887" hidden="1" xr:uid="{00000000-0005-0000-0000-0000AF370000}"/>
    <cellStyle name="Hiperłącze 3 13" xfId="19425" hidden="1" xr:uid="{00000000-0005-0000-0000-0000B0370000}"/>
    <cellStyle name="Hiperłącze 3 13" xfId="22920" hidden="1" xr:uid="{00000000-0005-0000-0000-0000B7370000}"/>
    <cellStyle name="Hiperłącze 3 13" xfId="16834" hidden="1" xr:uid="{00000000-0005-0000-0000-0000A7370000}"/>
    <cellStyle name="Hiperłącze 3 13" xfId="26294" hidden="1" xr:uid="{00000000-0005-0000-0000-0000BD370000}"/>
    <cellStyle name="Hiperłącze 3 13" xfId="22619" hidden="1" xr:uid="{00000000-0005-0000-0000-0000B5370000}"/>
    <cellStyle name="Hiperłącze 3 13" xfId="46265" hidden="1" xr:uid="{00000000-0005-0000-0000-0000EE370000}"/>
    <cellStyle name="Hiperłącze 3 13" xfId="41012" hidden="1" xr:uid="{00000000-0005-0000-0000-0000E2370000}"/>
    <cellStyle name="Hiperłącze 3 13" xfId="23382" hidden="1" xr:uid="{00000000-0005-0000-0000-0000B6370000}"/>
    <cellStyle name="Hiperłącze 3 13" xfId="17876" hidden="1" xr:uid="{00000000-0005-0000-0000-0000AA370000}"/>
    <cellStyle name="Hiperłącze 3 13" xfId="36951" hidden="1" xr:uid="{00000000-0005-0000-0000-0000D7370000}"/>
    <cellStyle name="Hiperłącze 3 13" xfId="13351" hidden="1" xr:uid="{00000000-0005-0000-0000-00009F370000}"/>
    <cellStyle name="Hiperłącze 3 13" xfId="45234" hidden="1" xr:uid="{00000000-0005-0000-0000-0000EB370000}"/>
    <cellStyle name="Hiperłącze 3 13" xfId="21991" hidden="1" xr:uid="{00000000-0005-0000-0000-0000B3370000}"/>
    <cellStyle name="Hiperłącze 3 13" xfId="40711" hidden="1" xr:uid="{00000000-0005-0000-0000-0000E0370000}"/>
    <cellStyle name="Hiperłącze 3 13" xfId="17245" hidden="1" xr:uid="{00000000-0005-0000-0000-0000A8370000}"/>
    <cellStyle name="Hiperłącze 3 13" xfId="35340" hidden="1" xr:uid="{00000000-0005-0000-0000-0000D3370000}"/>
    <cellStyle name="Hiperłącze 3 13" xfId="27905" hidden="1" xr:uid="{00000000-0005-0000-0000-0000C1370000}"/>
    <cellStyle name="Hiperłącze 3 13" xfId="27443" hidden="1" xr:uid="{00000000-0005-0000-0000-0000C2370000}"/>
    <cellStyle name="Hiperłącze 3 13" xfId="28173" hidden="1" xr:uid="{00000000-0005-0000-0000-0000C3370000}"/>
    <cellStyle name="Hiperłącze 3 13" xfId="28936" hidden="1" xr:uid="{00000000-0005-0000-0000-0000C4370000}"/>
    <cellStyle name="Hiperłącze 3 13" xfId="28474" hidden="1" xr:uid="{00000000-0005-0000-0000-0000C5370000}"/>
    <cellStyle name="Hiperłącze 3 13" xfId="29398" hidden="1" xr:uid="{00000000-0005-0000-0000-0000C6370000}"/>
    <cellStyle name="Hiperłącze 3 13" xfId="30406" hidden="1" xr:uid="{00000000-0005-0000-0000-0000C7370000}"/>
    <cellStyle name="Hiperłącze 3 13" xfId="30817" hidden="1" xr:uid="{00000000-0005-0000-0000-0000C8370000}"/>
    <cellStyle name="Hiperłącze 3 13" xfId="31037" hidden="1" xr:uid="{00000000-0005-0000-0000-0000C9370000}"/>
    <cellStyle name="Hiperłącze 3 13" xfId="31448" hidden="1" xr:uid="{00000000-0005-0000-0000-0000CA370000}"/>
    <cellStyle name="Hiperłącze 3 13" xfId="31665" hidden="1" xr:uid="{00000000-0005-0000-0000-0000CB370000}"/>
    <cellStyle name="Hiperłącze 3 13" xfId="32428" hidden="1" xr:uid="{00000000-0005-0000-0000-0000CC370000}"/>
    <cellStyle name="Hiperłącze 3 13" xfId="31966" hidden="1" xr:uid="{00000000-0005-0000-0000-0000CD370000}"/>
    <cellStyle name="Hiperłącze 3 13" xfId="32696" hidden="1" xr:uid="{00000000-0005-0000-0000-0000CE370000}"/>
    <cellStyle name="Hiperłącze 3 13" xfId="33459" hidden="1" xr:uid="{00000000-0005-0000-0000-0000CF370000}"/>
    <cellStyle name="Hiperłącze 3 13" xfId="32997" hidden="1" xr:uid="{00000000-0005-0000-0000-0000D0370000}"/>
    <cellStyle name="Hiperłącze 3 13" xfId="33921" hidden="1" xr:uid="{00000000-0005-0000-0000-0000D1370000}"/>
    <cellStyle name="Hiperłącze 3 13" xfId="34929" hidden="1" xr:uid="{00000000-0005-0000-0000-0000D2370000}"/>
    <cellStyle name="Hiperłącze 3 13" xfId="23650" hidden="1" xr:uid="{00000000-0005-0000-0000-0000B8370000}"/>
    <cellStyle name="Hiperłącze 3 13" xfId="35560" hidden="1" xr:uid="{00000000-0005-0000-0000-0000D4370000}"/>
    <cellStyle name="Hiperłącze 3 13" xfId="40083" hidden="1" xr:uid="{00000000-0005-0000-0000-0000DE370000}"/>
    <cellStyle name="Hiperłącze 3 13" xfId="27142" hidden="1" xr:uid="{00000000-0005-0000-0000-0000C0370000}"/>
    <cellStyle name="Hiperłącze 3 13" xfId="45017" hidden="1" xr:uid="{00000000-0005-0000-0000-0000EA370000}"/>
    <cellStyle name="Hiperłącze 3 13" xfId="41474" hidden="1" xr:uid="{00000000-0005-0000-0000-0000E1370000}"/>
    <cellStyle name="Hiperłącze 3 13" xfId="36489" hidden="1" xr:uid="{00000000-0005-0000-0000-0000D8370000}"/>
    <cellStyle name="Hiperłącze 3 13" xfId="37219" hidden="1" xr:uid="{00000000-0005-0000-0000-0000D9370000}"/>
    <cellStyle name="Hiperłącze 3 13" xfId="37982" hidden="1" xr:uid="{00000000-0005-0000-0000-0000DA370000}"/>
    <cellStyle name="Hiperłącze 3 13" xfId="37520" hidden="1" xr:uid="{00000000-0005-0000-0000-0000DB370000}"/>
    <cellStyle name="Hiperłącze 3 13" xfId="39452" hidden="1" xr:uid="{00000000-0005-0000-0000-0000DC370000}"/>
    <cellStyle name="Hiperłącze 3 13" xfId="39863" hidden="1" xr:uid="{00000000-0005-0000-0000-0000DD370000}"/>
    <cellStyle name="Hiperłącze 3 13" xfId="24413" hidden="1" xr:uid="{00000000-0005-0000-0000-0000B9370000}"/>
    <cellStyle name="Hiperłącze 3 13" xfId="44606" hidden="1" xr:uid="{00000000-0005-0000-0000-0000E9370000}"/>
    <cellStyle name="Hiperłącze 3 13" xfId="26514" hidden="1" xr:uid="{00000000-0005-0000-0000-0000BE370000}"/>
    <cellStyle name="Hiperłącze 3 13" xfId="36188" hidden="1" xr:uid="{00000000-0005-0000-0000-0000D6370000}"/>
    <cellStyle name="Hiperłącze 3 13" xfId="45997" hidden="1" xr:uid="{00000000-0005-0000-0000-0000EC370000}"/>
    <cellStyle name="Hiperłącze 3 13" xfId="41742" hidden="1" xr:uid="{00000000-0005-0000-0000-0000E3370000}"/>
    <cellStyle name="Hiperłącze 3 13" xfId="42505" hidden="1" xr:uid="{00000000-0005-0000-0000-0000E4370000}"/>
    <cellStyle name="Hiperłącze 3 13" xfId="42043" hidden="1" xr:uid="{00000000-0005-0000-0000-0000E5370000}"/>
    <cellStyle name="Hiperłącze 3 13" xfId="42967" hidden="1" xr:uid="{00000000-0005-0000-0000-0000E6370000}"/>
    <cellStyle name="Hiperłącze 3 13" xfId="43975" hidden="1" xr:uid="{00000000-0005-0000-0000-0000E7370000}"/>
    <cellStyle name="Hiperłącze 3 13" xfId="44386" hidden="1" xr:uid="{00000000-0005-0000-0000-0000E8370000}"/>
    <cellStyle name="Hiperłącze 3 13" xfId="47028" hidden="1" xr:uid="{00000000-0005-0000-0000-0000EF370000}"/>
    <cellStyle name="Hiperłącze 3 13" xfId="40494" hidden="1" xr:uid="{00000000-0005-0000-0000-0000DF370000}"/>
    <cellStyle name="Hiperłącze 3 13" xfId="25883" hidden="1" xr:uid="{00000000-0005-0000-0000-0000BC370000}"/>
    <cellStyle name="Hiperłącze 3 13" xfId="45535" hidden="1" xr:uid="{00000000-0005-0000-0000-0000ED370000}"/>
    <cellStyle name="Hiperłącze 3 13" xfId="12720" hidden="1" xr:uid="{00000000-0005-0000-0000-00009D370000}"/>
    <cellStyle name="Hiperłącze 3 13" xfId="46566" xr:uid="{00000000-0005-0000-0000-0000F0370000}"/>
    <cellStyle name="Hiperłącze 3 14" xfId="47070" hidden="1" xr:uid="{00000000-0005-0000-0000-000045380000}"/>
    <cellStyle name="Hiperłącze 3 14" xfId="14867" hidden="1" xr:uid="{00000000-0005-0000-0000-0000FB370000}"/>
    <cellStyle name="Hiperłącze 3 14" xfId="18898" hidden="1" xr:uid="{00000000-0005-0000-0000-000002380000}"/>
    <cellStyle name="Hiperłącze 3 14" xfId="14374" hidden="1" xr:uid="{00000000-0005-0000-0000-0000F7370000}"/>
    <cellStyle name="Hiperłącze 3 14" xfId="13835" hidden="1" xr:uid="{00000000-0005-0000-0000-0000F8370000}"/>
    <cellStyle name="Hiperłącze 3 14" xfId="17507" hidden="1" xr:uid="{00000000-0005-0000-0000-0000FF370000}"/>
    <cellStyle name="Hiperłącze 3 14" xfId="19391" hidden="1" xr:uid="{00000000-0005-0000-0000-000006380000}"/>
    <cellStyle name="Hiperłącze 3 14" xfId="21402" hidden="1" xr:uid="{00000000-0005-0000-0000-000007380000}"/>
    <cellStyle name="Hiperłącze 3 14" xfId="15868" hidden="1" xr:uid="{00000000-0005-0000-0000-0000FC370000}"/>
    <cellStyle name="Hiperłącze 3 14" xfId="16876" hidden="1" xr:uid="{00000000-0005-0000-0000-0000FD370000}"/>
    <cellStyle name="Hiperłącze 3 14" xfId="12762" hidden="1" xr:uid="{00000000-0005-0000-0000-0000F3370000}"/>
    <cellStyle name="Hiperłącze 3 14" xfId="22661" hidden="1" xr:uid="{00000000-0005-0000-0000-00000B380000}"/>
    <cellStyle name="Hiperłącze 3 14" xfId="18135" hidden="1" xr:uid="{00000000-0005-0000-0000-000001380000}"/>
    <cellStyle name="Hiperłącze 3 14" xfId="13610" hidden="1" xr:uid="{00000000-0005-0000-0000-0000F6370000}"/>
    <cellStyle name="Hiperłącze 3 14" xfId="21813" hidden="1" xr:uid="{00000000-0005-0000-0000-000008380000}"/>
    <cellStyle name="Hiperłącze 3 14" xfId="15405" hidden="1" xr:uid="{00000000-0005-0000-0000-0000FA370000}"/>
    <cellStyle name="Hiperłącze 3 14" xfId="19166" hidden="1" xr:uid="{00000000-0005-0000-0000-000004380000}"/>
    <cellStyle name="Hiperłącze 3 14" xfId="19929" hidden="1" xr:uid="{00000000-0005-0000-0000-000005380000}"/>
    <cellStyle name="Hiperłącze 3 14" xfId="23424" hidden="1" xr:uid="{00000000-0005-0000-0000-00000C380000}"/>
    <cellStyle name="Hiperłącze 3 14" xfId="17287" hidden="1" xr:uid="{00000000-0005-0000-0000-0000FE370000}"/>
    <cellStyle name="Hiperłącze 3 14" xfId="12982" hidden="1" xr:uid="{00000000-0005-0000-0000-0000F4370000}"/>
    <cellStyle name="Hiperłącze 3 14" xfId="22033" hidden="1" xr:uid="{00000000-0005-0000-0000-000009380000}"/>
    <cellStyle name="Hiperłącze 3 14" xfId="22444" hidden="1" xr:uid="{00000000-0005-0000-0000-00000A380000}"/>
    <cellStyle name="Hiperłącze 3 14" xfId="17918" hidden="1" xr:uid="{00000000-0005-0000-0000-000000380000}"/>
    <cellStyle name="Hiperłącze 3 14" xfId="12351" hidden="1" xr:uid="{00000000-0005-0000-0000-0000F2370000}"/>
    <cellStyle name="Hiperłącze 3 14" xfId="14642" hidden="1" xr:uid="{00000000-0005-0000-0000-0000F9370000}"/>
    <cellStyle name="Hiperłącze 3 14" xfId="18360" hidden="1" xr:uid="{00000000-0005-0000-0000-000003380000}"/>
    <cellStyle name="Hiperłącze 3 14" xfId="13393" hidden="1" xr:uid="{00000000-0005-0000-0000-0000F5370000}"/>
    <cellStyle name="Hiperłącze 3 14" xfId="23692" hidden="1" xr:uid="{00000000-0005-0000-0000-00000E380000}"/>
    <cellStyle name="Hiperłącze 3 14" xfId="24455" hidden="1" xr:uid="{00000000-0005-0000-0000-00000F380000}"/>
    <cellStyle name="Hiperłącze 3 14" xfId="23917" hidden="1" xr:uid="{00000000-0005-0000-0000-000010380000}"/>
    <cellStyle name="Hiperłącze 3 14" xfId="24917" hidden="1" xr:uid="{00000000-0005-0000-0000-000011380000}"/>
    <cellStyle name="Hiperłącze 3 14" xfId="25925" hidden="1" xr:uid="{00000000-0005-0000-0000-000012380000}"/>
    <cellStyle name="Hiperłącze 3 14" xfId="26336" hidden="1" xr:uid="{00000000-0005-0000-0000-000013380000}"/>
    <cellStyle name="Hiperłącze 3 14" xfId="26556" hidden="1" xr:uid="{00000000-0005-0000-0000-000014380000}"/>
    <cellStyle name="Hiperłącze 3 14" xfId="26967" hidden="1" xr:uid="{00000000-0005-0000-0000-000015380000}"/>
    <cellStyle name="Hiperłącze 3 14" xfId="27184" hidden="1" xr:uid="{00000000-0005-0000-0000-000016380000}"/>
    <cellStyle name="Hiperłącze 3 14" xfId="27947" hidden="1" xr:uid="{00000000-0005-0000-0000-000017380000}"/>
    <cellStyle name="Hiperłącze 3 14" xfId="27409" hidden="1" xr:uid="{00000000-0005-0000-0000-000018380000}"/>
    <cellStyle name="Hiperłącze 3 14" xfId="28215" hidden="1" xr:uid="{00000000-0005-0000-0000-000019380000}"/>
    <cellStyle name="Hiperłącze 3 14" xfId="28978" hidden="1" xr:uid="{00000000-0005-0000-0000-00001A380000}"/>
    <cellStyle name="Hiperłącze 3 14" xfId="28440" hidden="1" xr:uid="{00000000-0005-0000-0000-00001B380000}"/>
    <cellStyle name="Hiperłącze 3 14" xfId="29440" hidden="1" xr:uid="{00000000-0005-0000-0000-00001C380000}"/>
    <cellStyle name="Hiperłącze 3 14" xfId="30448" hidden="1" xr:uid="{00000000-0005-0000-0000-00001D380000}"/>
    <cellStyle name="Hiperłącze 3 14" xfId="30859" hidden="1" xr:uid="{00000000-0005-0000-0000-00001E380000}"/>
    <cellStyle name="Hiperłącze 3 14" xfId="31079" hidden="1" xr:uid="{00000000-0005-0000-0000-00001F380000}"/>
    <cellStyle name="Hiperłącze 3 14" xfId="31490" hidden="1" xr:uid="{00000000-0005-0000-0000-000020380000}"/>
    <cellStyle name="Hiperłącze 3 14" xfId="31707" hidden="1" xr:uid="{00000000-0005-0000-0000-000021380000}"/>
    <cellStyle name="Hiperłącze 3 14" xfId="32470" hidden="1" xr:uid="{00000000-0005-0000-0000-000022380000}"/>
    <cellStyle name="Hiperłącze 3 14" xfId="31932" hidden="1" xr:uid="{00000000-0005-0000-0000-000023380000}"/>
    <cellStyle name="Hiperłącze 3 14" xfId="32738" hidden="1" xr:uid="{00000000-0005-0000-0000-000024380000}"/>
    <cellStyle name="Hiperłącze 3 14" xfId="33501" hidden="1" xr:uid="{00000000-0005-0000-0000-000025380000}"/>
    <cellStyle name="Hiperłącze 3 14" xfId="32963" hidden="1" xr:uid="{00000000-0005-0000-0000-000026380000}"/>
    <cellStyle name="Hiperłącze 3 14" xfId="33963" hidden="1" xr:uid="{00000000-0005-0000-0000-000027380000}"/>
    <cellStyle name="Hiperłącze 3 14" xfId="34971" hidden="1" xr:uid="{00000000-0005-0000-0000-000028380000}"/>
    <cellStyle name="Hiperłącze 3 14" xfId="35382" hidden="1" xr:uid="{00000000-0005-0000-0000-000029380000}"/>
    <cellStyle name="Hiperłącze 3 14" xfId="11342" hidden="1" xr:uid="{00000000-0005-0000-0000-0000F1370000}"/>
    <cellStyle name="Hiperłącze 3 14" xfId="39905" hidden="1" xr:uid="{00000000-0005-0000-0000-000033380000}"/>
    <cellStyle name="Hiperłącze 3 14" xfId="42547" hidden="1" xr:uid="{00000000-0005-0000-0000-00003A380000}"/>
    <cellStyle name="Hiperłącze 3 14" xfId="37261" hidden="1" xr:uid="{00000000-0005-0000-0000-00002F380000}"/>
    <cellStyle name="Hiperłącze 3 14" xfId="38024" hidden="1" xr:uid="{00000000-0005-0000-0000-000030380000}"/>
    <cellStyle name="Hiperłącze 3 14" xfId="41516" hidden="1" xr:uid="{00000000-0005-0000-0000-000037380000}"/>
    <cellStyle name="Hiperłącze 3 14" xfId="44428" hidden="1" xr:uid="{00000000-0005-0000-0000-00003E380000}"/>
    <cellStyle name="Hiperłącze 3 14" xfId="44648" hidden="1" xr:uid="{00000000-0005-0000-0000-00003F380000}"/>
    <cellStyle name="Hiperłącze 3 14" xfId="40125" hidden="1" xr:uid="{00000000-0005-0000-0000-000034380000}"/>
    <cellStyle name="Hiperłącze 3 14" xfId="40536" hidden="1" xr:uid="{00000000-0005-0000-0000-000035380000}"/>
    <cellStyle name="Hiperłącze 3 14" xfId="36013" hidden="1" xr:uid="{00000000-0005-0000-0000-00002B380000}"/>
    <cellStyle name="Hiperłącze 3 14" xfId="45501" hidden="1" xr:uid="{00000000-0005-0000-0000-000043380000}"/>
    <cellStyle name="Hiperłącze 3 14" xfId="41784" hidden="1" xr:uid="{00000000-0005-0000-0000-000039380000}"/>
    <cellStyle name="Hiperłącze 3 14" xfId="36455" hidden="1" xr:uid="{00000000-0005-0000-0000-00002E380000}"/>
    <cellStyle name="Hiperłącze 3 14" xfId="45059" hidden="1" xr:uid="{00000000-0005-0000-0000-000040380000}"/>
    <cellStyle name="Hiperłącze 3 14" xfId="39494" hidden="1" xr:uid="{00000000-0005-0000-0000-000032380000}"/>
    <cellStyle name="Hiperłącze 3 14" xfId="43009" hidden="1" xr:uid="{00000000-0005-0000-0000-00003C380000}"/>
    <cellStyle name="Hiperłącze 3 14" xfId="44017" hidden="1" xr:uid="{00000000-0005-0000-0000-00003D380000}"/>
    <cellStyle name="Hiperłącze 3 14" xfId="46307" hidden="1" xr:uid="{00000000-0005-0000-0000-000044380000}"/>
    <cellStyle name="Hiperłącze 3 14" xfId="40753" hidden="1" xr:uid="{00000000-0005-0000-0000-000036380000}"/>
    <cellStyle name="Hiperłącze 3 14" xfId="36230" hidden="1" xr:uid="{00000000-0005-0000-0000-00002C380000}"/>
    <cellStyle name="Hiperłącze 3 14" xfId="45276" hidden="1" xr:uid="{00000000-0005-0000-0000-000041380000}"/>
    <cellStyle name="Hiperłącze 3 14" xfId="46039" hidden="1" xr:uid="{00000000-0005-0000-0000-000042380000}"/>
    <cellStyle name="Hiperłącze 3 14" xfId="40978" hidden="1" xr:uid="{00000000-0005-0000-0000-000038380000}"/>
    <cellStyle name="Hiperłącze 3 14" xfId="35602" hidden="1" xr:uid="{00000000-0005-0000-0000-00002A380000}"/>
    <cellStyle name="Hiperłącze 3 14" xfId="37486" hidden="1" xr:uid="{00000000-0005-0000-0000-000031380000}"/>
    <cellStyle name="Hiperłącze 3 14" xfId="42009" hidden="1" xr:uid="{00000000-0005-0000-0000-00003B380000}"/>
    <cellStyle name="Hiperłącze 3 14" xfId="36993" hidden="1" xr:uid="{00000000-0005-0000-0000-00002D380000}"/>
    <cellStyle name="Hiperłącze 3 14" xfId="22886" hidden="1" xr:uid="{00000000-0005-0000-0000-00000D380000}"/>
    <cellStyle name="Hiperłącze 3 14" xfId="46532" xr:uid="{00000000-0005-0000-0000-000046380000}"/>
    <cellStyle name="Hiperłącze 3 15" xfId="47079" hidden="1" xr:uid="{00000000-0005-0000-0000-00009B380000}"/>
    <cellStyle name="Hiperłącze 3 15" xfId="15293" hidden="1" xr:uid="{00000000-0005-0000-0000-000051380000}"/>
    <cellStyle name="Hiperłącze 3 15" xfId="18907" hidden="1" xr:uid="{00000000-0005-0000-0000-000058380000}"/>
    <cellStyle name="Hiperłącze 3 15" xfId="14383" hidden="1" xr:uid="{00000000-0005-0000-0000-00004D380000}"/>
    <cellStyle name="Hiperłącze 3 15" xfId="14262" hidden="1" xr:uid="{00000000-0005-0000-0000-00004E380000}"/>
    <cellStyle name="Hiperłącze 3 15" xfId="17516" hidden="1" xr:uid="{00000000-0005-0000-0000-000055380000}"/>
    <cellStyle name="Hiperłącze 3 15" xfId="19817" hidden="1" xr:uid="{00000000-0005-0000-0000-00005C380000}"/>
    <cellStyle name="Hiperłącze 3 15" xfId="21411" hidden="1" xr:uid="{00000000-0005-0000-0000-00005D380000}"/>
    <cellStyle name="Hiperłącze 3 15" xfId="15877" hidden="1" xr:uid="{00000000-0005-0000-0000-000052380000}"/>
    <cellStyle name="Hiperłącze 3 15" xfId="16885" hidden="1" xr:uid="{00000000-0005-0000-0000-000053380000}"/>
    <cellStyle name="Hiperłącze 3 15" xfId="12771" hidden="1" xr:uid="{00000000-0005-0000-0000-000049380000}"/>
    <cellStyle name="Hiperłącze 3 15" xfId="22670" hidden="1" xr:uid="{00000000-0005-0000-0000-000061380000}"/>
    <cellStyle name="Hiperłącze 3 15" xfId="18144" hidden="1" xr:uid="{00000000-0005-0000-0000-000057380000}"/>
    <cellStyle name="Hiperłącze 3 15" xfId="13619" hidden="1" xr:uid="{00000000-0005-0000-0000-00004C380000}"/>
    <cellStyle name="Hiperłącze 3 15" xfId="21822" hidden="1" xr:uid="{00000000-0005-0000-0000-00005E380000}"/>
    <cellStyle name="Hiperłącze 3 15" xfId="15414" hidden="1" xr:uid="{00000000-0005-0000-0000-000050380000}"/>
    <cellStyle name="Hiperłącze 3 15" xfId="19175" hidden="1" xr:uid="{00000000-0005-0000-0000-00005A380000}"/>
    <cellStyle name="Hiperłącze 3 15" xfId="19938" hidden="1" xr:uid="{00000000-0005-0000-0000-00005B380000}"/>
    <cellStyle name="Hiperłącze 3 15" xfId="23433" hidden="1" xr:uid="{00000000-0005-0000-0000-000062380000}"/>
    <cellStyle name="Hiperłącze 3 15" xfId="17296" hidden="1" xr:uid="{00000000-0005-0000-0000-000054380000}"/>
    <cellStyle name="Hiperłącze 3 15" xfId="12991" hidden="1" xr:uid="{00000000-0005-0000-0000-00004A380000}"/>
    <cellStyle name="Hiperłącze 3 15" xfId="22042" hidden="1" xr:uid="{00000000-0005-0000-0000-00005F380000}"/>
    <cellStyle name="Hiperłącze 3 15" xfId="22453" hidden="1" xr:uid="{00000000-0005-0000-0000-000060380000}"/>
    <cellStyle name="Hiperłącze 3 15" xfId="17927" hidden="1" xr:uid="{00000000-0005-0000-0000-000056380000}"/>
    <cellStyle name="Hiperłącze 3 15" xfId="12360" hidden="1" xr:uid="{00000000-0005-0000-0000-000048380000}"/>
    <cellStyle name="Hiperłącze 3 15" xfId="14651" hidden="1" xr:uid="{00000000-0005-0000-0000-00004F380000}"/>
    <cellStyle name="Hiperłącze 3 15" xfId="18786" hidden="1" xr:uid="{00000000-0005-0000-0000-000059380000}"/>
    <cellStyle name="Hiperłącze 3 15" xfId="13402" hidden="1" xr:uid="{00000000-0005-0000-0000-00004B380000}"/>
    <cellStyle name="Hiperłącze 3 15" xfId="23701" hidden="1" xr:uid="{00000000-0005-0000-0000-000064380000}"/>
    <cellStyle name="Hiperłącze 3 15" xfId="24464" hidden="1" xr:uid="{00000000-0005-0000-0000-000065380000}"/>
    <cellStyle name="Hiperłącze 3 15" xfId="24343" hidden="1" xr:uid="{00000000-0005-0000-0000-000066380000}"/>
    <cellStyle name="Hiperłącze 3 15" xfId="24926" hidden="1" xr:uid="{00000000-0005-0000-0000-000067380000}"/>
    <cellStyle name="Hiperłącze 3 15" xfId="25934" hidden="1" xr:uid="{00000000-0005-0000-0000-000068380000}"/>
    <cellStyle name="Hiperłącze 3 15" xfId="26345" hidden="1" xr:uid="{00000000-0005-0000-0000-000069380000}"/>
    <cellStyle name="Hiperłącze 3 15" xfId="26565" hidden="1" xr:uid="{00000000-0005-0000-0000-00006A380000}"/>
    <cellStyle name="Hiperłącze 3 15" xfId="26976" hidden="1" xr:uid="{00000000-0005-0000-0000-00006B380000}"/>
    <cellStyle name="Hiperłącze 3 15" xfId="27193" hidden="1" xr:uid="{00000000-0005-0000-0000-00006C380000}"/>
    <cellStyle name="Hiperłącze 3 15" xfId="27956" hidden="1" xr:uid="{00000000-0005-0000-0000-00006D380000}"/>
    <cellStyle name="Hiperłącze 3 15" xfId="27835" hidden="1" xr:uid="{00000000-0005-0000-0000-00006E380000}"/>
    <cellStyle name="Hiperłącze 3 15" xfId="28224" hidden="1" xr:uid="{00000000-0005-0000-0000-00006F380000}"/>
    <cellStyle name="Hiperłącze 3 15" xfId="28987" hidden="1" xr:uid="{00000000-0005-0000-0000-000070380000}"/>
    <cellStyle name="Hiperłącze 3 15" xfId="28866" hidden="1" xr:uid="{00000000-0005-0000-0000-000071380000}"/>
    <cellStyle name="Hiperłącze 3 15" xfId="29449" hidden="1" xr:uid="{00000000-0005-0000-0000-000072380000}"/>
    <cellStyle name="Hiperłącze 3 15" xfId="30457" hidden="1" xr:uid="{00000000-0005-0000-0000-000073380000}"/>
    <cellStyle name="Hiperłącze 3 15" xfId="30868" hidden="1" xr:uid="{00000000-0005-0000-0000-000074380000}"/>
    <cellStyle name="Hiperłącze 3 15" xfId="31088" hidden="1" xr:uid="{00000000-0005-0000-0000-000075380000}"/>
    <cellStyle name="Hiperłącze 3 15" xfId="31499" hidden="1" xr:uid="{00000000-0005-0000-0000-000076380000}"/>
    <cellStyle name="Hiperłącze 3 15" xfId="31716" hidden="1" xr:uid="{00000000-0005-0000-0000-000077380000}"/>
    <cellStyle name="Hiperłącze 3 15" xfId="32479" hidden="1" xr:uid="{00000000-0005-0000-0000-000078380000}"/>
    <cellStyle name="Hiperłącze 3 15" xfId="32358" hidden="1" xr:uid="{00000000-0005-0000-0000-000079380000}"/>
    <cellStyle name="Hiperłącze 3 15" xfId="32747" hidden="1" xr:uid="{00000000-0005-0000-0000-00007A380000}"/>
    <cellStyle name="Hiperłącze 3 15" xfId="33510" hidden="1" xr:uid="{00000000-0005-0000-0000-00007B380000}"/>
    <cellStyle name="Hiperłącze 3 15" xfId="33389" hidden="1" xr:uid="{00000000-0005-0000-0000-00007C380000}"/>
    <cellStyle name="Hiperłącze 3 15" xfId="33972" hidden="1" xr:uid="{00000000-0005-0000-0000-00007D380000}"/>
    <cellStyle name="Hiperłącze 3 15" xfId="34980" hidden="1" xr:uid="{00000000-0005-0000-0000-00007E380000}"/>
    <cellStyle name="Hiperłącze 3 15" xfId="35391" hidden="1" xr:uid="{00000000-0005-0000-0000-00007F380000}"/>
    <cellStyle name="Hiperłącze 3 15" xfId="11351" hidden="1" xr:uid="{00000000-0005-0000-0000-000047380000}"/>
    <cellStyle name="Hiperłącze 3 15" xfId="39914" hidden="1" xr:uid="{00000000-0005-0000-0000-000089380000}"/>
    <cellStyle name="Hiperłącze 3 15" xfId="42556" hidden="1" xr:uid="{00000000-0005-0000-0000-000090380000}"/>
    <cellStyle name="Hiperłącze 3 15" xfId="37270" hidden="1" xr:uid="{00000000-0005-0000-0000-000085380000}"/>
    <cellStyle name="Hiperłącze 3 15" xfId="38033" hidden="1" xr:uid="{00000000-0005-0000-0000-000086380000}"/>
    <cellStyle name="Hiperłącze 3 15" xfId="41525" hidden="1" xr:uid="{00000000-0005-0000-0000-00008D380000}"/>
    <cellStyle name="Hiperłącze 3 15" xfId="44437" hidden="1" xr:uid="{00000000-0005-0000-0000-000094380000}"/>
    <cellStyle name="Hiperłącze 3 15" xfId="44657" hidden="1" xr:uid="{00000000-0005-0000-0000-000095380000}"/>
    <cellStyle name="Hiperłącze 3 15" xfId="40134" hidden="1" xr:uid="{00000000-0005-0000-0000-00008A380000}"/>
    <cellStyle name="Hiperłącze 3 15" xfId="40545" hidden="1" xr:uid="{00000000-0005-0000-0000-00008B380000}"/>
    <cellStyle name="Hiperłącze 3 15" xfId="36022" hidden="1" xr:uid="{00000000-0005-0000-0000-000081380000}"/>
    <cellStyle name="Hiperłącze 3 15" xfId="45927" hidden="1" xr:uid="{00000000-0005-0000-0000-000099380000}"/>
    <cellStyle name="Hiperłącze 3 15" xfId="41793" hidden="1" xr:uid="{00000000-0005-0000-0000-00008F380000}"/>
    <cellStyle name="Hiperłącze 3 15" xfId="36881" hidden="1" xr:uid="{00000000-0005-0000-0000-000084380000}"/>
    <cellStyle name="Hiperłącze 3 15" xfId="45068" hidden="1" xr:uid="{00000000-0005-0000-0000-000096380000}"/>
    <cellStyle name="Hiperłącze 3 15" xfId="39503" hidden="1" xr:uid="{00000000-0005-0000-0000-000088380000}"/>
    <cellStyle name="Hiperłącze 3 15" xfId="43018" hidden="1" xr:uid="{00000000-0005-0000-0000-000092380000}"/>
    <cellStyle name="Hiperłącze 3 15" xfId="44026" hidden="1" xr:uid="{00000000-0005-0000-0000-000093380000}"/>
    <cellStyle name="Hiperłącze 3 15" xfId="46316" hidden="1" xr:uid="{00000000-0005-0000-0000-00009A380000}"/>
    <cellStyle name="Hiperłącze 3 15" xfId="40762" hidden="1" xr:uid="{00000000-0005-0000-0000-00008C380000}"/>
    <cellStyle name="Hiperłącze 3 15" xfId="36239" hidden="1" xr:uid="{00000000-0005-0000-0000-000082380000}"/>
    <cellStyle name="Hiperłącze 3 15" xfId="45285" hidden="1" xr:uid="{00000000-0005-0000-0000-000097380000}"/>
    <cellStyle name="Hiperłącze 3 15" xfId="46048" hidden="1" xr:uid="{00000000-0005-0000-0000-000098380000}"/>
    <cellStyle name="Hiperłącze 3 15" xfId="41404" hidden="1" xr:uid="{00000000-0005-0000-0000-00008E380000}"/>
    <cellStyle name="Hiperłącze 3 15" xfId="35611" hidden="1" xr:uid="{00000000-0005-0000-0000-000080380000}"/>
    <cellStyle name="Hiperłącze 3 15" xfId="37912" hidden="1" xr:uid="{00000000-0005-0000-0000-000087380000}"/>
    <cellStyle name="Hiperłącze 3 15" xfId="42435" hidden="1" xr:uid="{00000000-0005-0000-0000-000091380000}"/>
    <cellStyle name="Hiperłącze 3 15" xfId="37002" hidden="1" xr:uid="{00000000-0005-0000-0000-000083380000}"/>
    <cellStyle name="Hiperłącze 3 15" xfId="23312" hidden="1" xr:uid="{00000000-0005-0000-0000-000063380000}"/>
    <cellStyle name="Hiperłącze 3 15" xfId="46958" xr:uid="{00000000-0005-0000-0000-00009C380000}"/>
    <cellStyle name="Hiperłącze 3 16" xfId="19374" hidden="1" xr:uid="{00000000-0005-0000-0000-0000B2380000}"/>
    <cellStyle name="Hiperłącze 3 16" xfId="22462" hidden="1" xr:uid="{00000000-0005-0000-0000-0000B6380000}"/>
    <cellStyle name="Hiperłącze 3 16" xfId="22679" hidden="1" xr:uid="{00000000-0005-0000-0000-0000B7380000}"/>
    <cellStyle name="Hiperłącze 3 16" xfId="22051" hidden="1" xr:uid="{00000000-0005-0000-0000-0000B5380000}"/>
    <cellStyle name="Hiperłącze 3 16" xfId="21420" hidden="1" xr:uid="{00000000-0005-0000-0000-0000B3380000}"/>
    <cellStyle name="Hiperłącze 3 16" xfId="21831" hidden="1" xr:uid="{00000000-0005-0000-0000-0000B4380000}"/>
    <cellStyle name="Hiperłącze 3 16" xfId="23442" hidden="1" xr:uid="{00000000-0005-0000-0000-0000B8380000}"/>
    <cellStyle name="Hiperłącze 3 16" xfId="18916" hidden="1" xr:uid="{00000000-0005-0000-0000-0000AE380000}"/>
    <cellStyle name="Hiperłącze 3 16" xfId="17936" hidden="1" xr:uid="{00000000-0005-0000-0000-0000AC380000}"/>
    <cellStyle name="Hiperłącze 3 16" xfId="18153" hidden="1" xr:uid="{00000000-0005-0000-0000-0000AD380000}"/>
    <cellStyle name="Hiperłącze 3 16" xfId="19947" hidden="1" xr:uid="{00000000-0005-0000-0000-0000B1380000}"/>
    <cellStyle name="Hiperłącze 3 16" xfId="18343" hidden="1" xr:uid="{00000000-0005-0000-0000-0000AF380000}"/>
    <cellStyle name="Hiperłącze 3 16" xfId="19184" hidden="1" xr:uid="{00000000-0005-0000-0000-0000B0380000}"/>
    <cellStyle name="Hiperłącze 3 16" xfId="17525" hidden="1" xr:uid="{00000000-0005-0000-0000-0000AB380000}"/>
    <cellStyle name="Hiperłącze 3 16" xfId="13000" hidden="1" xr:uid="{00000000-0005-0000-0000-0000A0380000}"/>
    <cellStyle name="Hiperłącze 3 16" xfId="12369" hidden="1" xr:uid="{00000000-0005-0000-0000-00009E380000}"/>
    <cellStyle name="Hiperłącze 3 16" xfId="12780" hidden="1" xr:uid="{00000000-0005-0000-0000-00009F380000}"/>
    <cellStyle name="Hiperłącze 3 16" xfId="14392" hidden="1" xr:uid="{00000000-0005-0000-0000-0000A3380000}"/>
    <cellStyle name="Hiperłącze 3 16" xfId="13411" hidden="1" xr:uid="{00000000-0005-0000-0000-0000A1380000}"/>
    <cellStyle name="Hiperłącze 3 16" xfId="13628" hidden="1" xr:uid="{00000000-0005-0000-0000-0000A2380000}"/>
    <cellStyle name="Hiperłącze 3 16" xfId="11360" hidden="1" xr:uid="{00000000-0005-0000-0000-00009D380000}"/>
    <cellStyle name="Hiperłącze 3 16" xfId="14850" hidden="1" xr:uid="{00000000-0005-0000-0000-0000A7380000}"/>
    <cellStyle name="Hiperłącze 3 16" xfId="14660" hidden="1" xr:uid="{00000000-0005-0000-0000-0000A5380000}"/>
    <cellStyle name="Hiperłącze 3 16" xfId="15423" hidden="1" xr:uid="{00000000-0005-0000-0000-0000A6380000}"/>
    <cellStyle name="Hiperłącze 3 16" xfId="17305" hidden="1" xr:uid="{00000000-0005-0000-0000-0000AA380000}"/>
    <cellStyle name="Hiperłącze 3 16" xfId="15886" hidden="1" xr:uid="{00000000-0005-0000-0000-0000A8380000}"/>
    <cellStyle name="Hiperłącze 3 16" xfId="16894" hidden="1" xr:uid="{00000000-0005-0000-0000-0000A9380000}"/>
    <cellStyle name="Hiperłącze 3 16" xfId="13818" hidden="1" xr:uid="{00000000-0005-0000-0000-0000A4380000}"/>
    <cellStyle name="Hiperłącze 3 16" xfId="22869" hidden="1" xr:uid="{00000000-0005-0000-0000-0000B9380000}"/>
    <cellStyle name="Hiperłącze 3 16" xfId="23710" hidden="1" xr:uid="{00000000-0005-0000-0000-0000BA380000}"/>
    <cellStyle name="Hiperłącze 3 16" xfId="24473" hidden="1" xr:uid="{00000000-0005-0000-0000-0000BB380000}"/>
    <cellStyle name="Hiperłącze 3 16" xfId="23900" hidden="1" xr:uid="{00000000-0005-0000-0000-0000BC380000}"/>
    <cellStyle name="Hiperłącze 3 16" xfId="24935" hidden="1" xr:uid="{00000000-0005-0000-0000-0000BD380000}"/>
    <cellStyle name="Hiperłącze 3 16" xfId="25943" hidden="1" xr:uid="{00000000-0005-0000-0000-0000BE380000}"/>
    <cellStyle name="Hiperłącze 3 16" xfId="26354" hidden="1" xr:uid="{00000000-0005-0000-0000-0000BF380000}"/>
    <cellStyle name="Hiperłącze 3 16" xfId="26574" hidden="1" xr:uid="{00000000-0005-0000-0000-0000C0380000}"/>
    <cellStyle name="Hiperłącze 3 16" xfId="26985" hidden="1" xr:uid="{00000000-0005-0000-0000-0000C1380000}"/>
    <cellStyle name="Hiperłącze 3 16" xfId="27202" hidden="1" xr:uid="{00000000-0005-0000-0000-0000C2380000}"/>
    <cellStyle name="Hiperłącze 3 16" xfId="27965" hidden="1" xr:uid="{00000000-0005-0000-0000-0000C3380000}"/>
    <cellStyle name="Hiperłącze 3 16" xfId="27392" hidden="1" xr:uid="{00000000-0005-0000-0000-0000C4380000}"/>
    <cellStyle name="Hiperłącze 3 16" xfId="28233" hidden="1" xr:uid="{00000000-0005-0000-0000-0000C5380000}"/>
    <cellStyle name="Hiperłącze 3 16" xfId="28996" hidden="1" xr:uid="{00000000-0005-0000-0000-0000C6380000}"/>
    <cellStyle name="Hiperłącze 3 16" xfId="28423" hidden="1" xr:uid="{00000000-0005-0000-0000-0000C7380000}"/>
    <cellStyle name="Hiperłącze 3 16" xfId="29458" hidden="1" xr:uid="{00000000-0005-0000-0000-0000C8380000}"/>
    <cellStyle name="Hiperłącze 3 16" xfId="30466" hidden="1" xr:uid="{00000000-0005-0000-0000-0000C9380000}"/>
    <cellStyle name="Hiperłącze 3 16" xfId="30877" hidden="1" xr:uid="{00000000-0005-0000-0000-0000CA380000}"/>
    <cellStyle name="Hiperłącze 3 16" xfId="31097" hidden="1" xr:uid="{00000000-0005-0000-0000-0000CB380000}"/>
    <cellStyle name="Hiperłącze 3 16" xfId="31508" hidden="1" xr:uid="{00000000-0005-0000-0000-0000CC380000}"/>
    <cellStyle name="Hiperłącze 3 16" xfId="31725" hidden="1" xr:uid="{00000000-0005-0000-0000-0000CD380000}"/>
    <cellStyle name="Hiperłącze 3 16" xfId="32488" hidden="1" xr:uid="{00000000-0005-0000-0000-0000CE380000}"/>
    <cellStyle name="Hiperłącze 3 16" xfId="31915" hidden="1" xr:uid="{00000000-0005-0000-0000-0000CF380000}"/>
    <cellStyle name="Hiperłącze 3 16" xfId="32756" hidden="1" xr:uid="{00000000-0005-0000-0000-0000D0380000}"/>
    <cellStyle name="Hiperłącze 3 16" xfId="33519" hidden="1" xr:uid="{00000000-0005-0000-0000-0000D1380000}"/>
    <cellStyle name="Hiperłącze 3 16" xfId="32946" hidden="1" xr:uid="{00000000-0005-0000-0000-0000D2380000}"/>
    <cellStyle name="Hiperłącze 3 16" xfId="33981" hidden="1" xr:uid="{00000000-0005-0000-0000-0000D3380000}"/>
    <cellStyle name="Hiperłącze 3 16" xfId="34989" hidden="1" xr:uid="{00000000-0005-0000-0000-0000D4380000}"/>
    <cellStyle name="Hiperłącze 3 16" xfId="35400" hidden="1" xr:uid="{00000000-0005-0000-0000-0000D5380000}"/>
    <cellStyle name="Hiperłącze 3 16" xfId="44666" hidden="1" xr:uid="{00000000-0005-0000-0000-0000EB380000}"/>
    <cellStyle name="Hiperłącze 3 16" xfId="45484" hidden="1" xr:uid="{00000000-0005-0000-0000-0000EF380000}"/>
    <cellStyle name="Hiperłącze 3 16" xfId="46325" hidden="1" xr:uid="{00000000-0005-0000-0000-0000F0380000}"/>
    <cellStyle name="Hiperłącze 3 16" xfId="46057" hidden="1" xr:uid="{00000000-0005-0000-0000-0000EE380000}"/>
    <cellStyle name="Hiperłącze 3 16" xfId="45077" hidden="1" xr:uid="{00000000-0005-0000-0000-0000EC380000}"/>
    <cellStyle name="Hiperłącze 3 16" xfId="45294" hidden="1" xr:uid="{00000000-0005-0000-0000-0000ED380000}"/>
    <cellStyle name="Hiperłącze 3 16" xfId="47088" hidden="1" xr:uid="{00000000-0005-0000-0000-0000F1380000}"/>
    <cellStyle name="Hiperłącze 3 16" xfId="41992" hidden="1" xr:uid="{00000000-0005-0000-0000-0000E7380000}"/>
    <cellStyle name="Hiperłącze 3 16" xfId="41802" hidden="1" xr:uid="{00000000-0005-0000-0000-0000E5380000}"/>
    <cellStyle name="Hiperłącze 3 16" xfId="42565" hidden="1" xr:uid="{00000000-0005-0000-0000-0000E6380000}"/>
    <cellStyle name="Hiperłącze 3 16" xfId="44446" hidden="1" xr:uid="{00000000-0005-0000-0000-0000EA380000}"/>
    <cellStyle name="Hiperłącze 3 16" xfId="43027" hidden="1" xr:uid="{00000000-0005-0000-0000-0000E8380000}"/>
    <cellStyle name="Hiperłącze 3 16" xfId="44035" hidden="1" xr:uid="{00000000-0005-0000-0000-0000E9380000}"/>
    <cellStyle name="Hiperłącze 3 16" xfId="40961" hidden="1" xr:uid="{00000000-0005-0000-0000-0000E4380000}"/>
    <cellStyle name="Hiperłącze 3 16" xfId="37011" hidden="1" xr:uid="{00000000-0005-0000-0000-0000D9380000}"/>
    <cellStyle name="Hiperłącze 3 16" xfId="36031" hidden="1" xr:uid="{00000000-0005-0000-0000-0000D7380000}"/>
    <cellStyle name="Hiperłącze 3 16" xfId="36248" hidden="1" xr:uid="{00000000-0005-0000-0000-0000D8380000}"/>
    <cellStyle name="Hiperłącze 3 16" xfId="38042" hidden="1" xr:uid="{00000000-0005-0000-0000-0000DC380000}"/>
    <cellStyle name="Hiperłącze 3 16" xfId="36438" hidden="1" xr:uid="{00000000-0005-0000-0000-0000DA380000}"/>
    <cellStyle name="Hiperłącze 3 16" xfId="37279" hidden="1" xr:uid="{00000000-0005-0000-0000-0000DB380000}"/>
    <cellStyle name="Hiperłącze 3 16" xfId="35620" hidden="1" xr:uid="{00000000-0005-0000-0000-0000D6380000}"/>
    <cellStyle name="Hiperłącze 3 16" xfId="40143" hidden="1" xr:uid="{00000000-0005-0000-0000-0000E0380000}"/>
    <cellStyle name="Hiperłącze 3 16" xfId="39512" hidden="1" xr:uid="{00000000-0005-0000-0000-0000DE380000}"/>
    <cellStyle name="Hiperłącze 3 16" xfId="39923" hidden="1" xr:uid="{00000000-0005-0000-0000-0000DF380000}"/>
    <cellStyle name="Hiperłącze 3 16" xfId="41534" hidden="1" xr:uid="{00000000-0005-0000-0000-0000E3380000}"/>
    <cellStyle name="Hiperłącze 3 16" xfId="40554" hidden="1" xr:uid="{00000000-0005-0000-0000-0000E1380000}"/>
    <cellStyle name="Hiperłącze 3 16" xfId="40771" hidden="1" xr:uid="{00000000-0005-0000-0000-0000E2380000}"/>
    <cellStyle name="Hiperłącze 3 16" xfId="37469" hidden="1" xr:uid="{00000000-0005-0000-0000-0000DD380000}"/>
    <cellStyle name="Hiperłącze 3 16" xfId="46515" xr:uid="{00000000-0005-0000-0000-0000F2380000}"/>
    <cellStyle name="Hiperłącze 3 17" xfId="19369" hidden="1" xr:uid="{00000000-0005-0000-0000-000008390000}"/>
    <cellStyle name="Hiperłącze 3 17" xfId="22471" hidden="1" xr:uid="{00000000-0005-0000-0000-00000C390000}"/>
    <cellStyle name="Hiperłącze 3 17" xfId="22688" hidden="1" xr:uid="{00000000-0005-0000-0000-00000D390000}"/>
    <cellStyle name="Hiperłącze 3 17" xfId="22060" hidden="1" xr:uid="{00000000-0005-0000-0000-00000B390000}"/>
    <cellStyle name="Hiperłącze 3 17" xfId="21429" hidden="1" xr:uid="{00000000-0005-0000-0000-000009390000}"/>
    <cellStyle name="Hiperłącze 3 17" xfId="21840" hidden="1" xr:uid="{00000000-0005-0000-0000-00000A390000}"/>
    <cellStyle name="Hiperłącze 3 17" xfId="23451" hidden="1" xr:uid="{00000000-0005-0000-0000-00000E390000}"/>
    <cellStyle name="Hiperłącze 3 17" xfId="18925" hidden="1" xr:uid="{00000000-0005-0000-0000-000004390000}"/>
    <cellStyle name="Hiperłącze 3 17" xfId="17945" hidden="1" xr:uid="{00000000-0005-0000-0000-000002390000}"/>
    <cellStyle name="Hiperłącze 3 17" xfId="18162" hidden="1" xr:uid="{00000000-0005-0000-0000-000003390000}"/>
    <cellStyle name="Hiperłącze 3 17" xfId="19956" hidden="1" xr:uid="{00000000-0005-0000-0000-000007390000}"/>
    <cellStyle name="Hiperłącze 3 17" xfId="18338" hidden="1" xr:uid="{00000000-0005-0000-0000-000005390000}"/>
    <cellStyle name="Hiperłącze 3 17" xfId="19193" hidden="1" xr:uid="{00000000-0005-0000-0000-000006390000}"/>
    <cellStyle name="Hiperłącze 3 17" xfId="17534" hidden="1" xr:uid="{00000000-0005-0000-0000-000001390000}"/>
    <cellStyle name="Hiperłącze 3 17" xfId="13009" hidden="1" xr:uid="{00000000-0005-0000-0000-0000F6380000}"/>
    <cellStyle name="Hiperłącze 3 17" xfId="12378" hidden="1" xr:uid="{00000000-0005-0000-0000-0000F4380000}"/>
    <cellStyle name="Hiperłącze 3 17" xfId="12789" hidden="1" xr:uid="{00000000-0005-0000-0000-0000F5380000}"/>
    <cellStyle name="Hiperłącze 3 17" xfId="14401" hidden="1" xr:uid="{00000000-0005-0000-0000-0000F9380000}"/>
    <cellStyle name="Hiperłącze 3 17" xfId="13420" hidden="1" xr:uid="{00000000-0005-0000-0000-0000F7380000}"/>
    <cellStyle name="Hiperłącze 3 17" xfId="13637" hidden="1" xr:uid="{00000000-0005-0000-0000-0000F8380000}"/>
    <cellStyle name="Hiperłącze 3 17" xfId="11369" hidden="1" xr:uid="{00000000-0005-0000-0000-0000F3380000}"/>
    <cellStyle name="Hiperłącze 3 17" xfId="14845" hidden="1" xr:uid="{00000000-0005-0000-0000-0000FD380000}"/>
    <cellStyle name="Hiperłącze 3 17" xfId="14669" hidden="1" xr:uid="{00000000-0005-0000-0000-0000FB380000}"/>
    <cellStyle name="Hiperłącze 3 17" xfId="15432" hidden="1" xr:uid="{00000000-0005-0000-0000-0000FC380000}"/>
    <cellStyle name="Hiperłącze 3 17" xfId="17314" hidden="1" xr:uid="{00000000-0005-0000-0000-000000390000}"/>
    <cellStyle name="Hiperłącze 3 17" xfId="15895" hidden="1" xr:uid="{00000000-0005-0000-0000-0000FE380000}"/>
    <cellStyle name="Hiperłącze 3 17" xfId="16903" hidden="1" xr:uid="{00000000-0005-0000-0000-0000FF380000}"/>
    <cellStyle name="Hiperłącze 3 17" xfId="13813" hidden="1" xr:uid="{00000000-0005-0000-0000-0000FA380000}"/>
    <cellStyle name="Hiperłącze 3 17" xfId="22864" hidden="1" xr:uid="{00000000-0005-0000-0000-00000F390000}"/>
    <cellStyle name="Hiperłącze 3 17" xfId="23719" hidden="1" xr:uid="{00000000-0005-0000-0000-000010390000}"/>
    <cellStyle name="Hiperłącze 3 17" xfId="24482" hidden="1" xr:uid="{00000000-0005-0000-0000-000011390000}"/>
    <cellStyle name="Hiperłącze 3 17" xfId="23895" hidden="1" xr:uid="{00000000-0005-0000-0000-000012390000}"/>
    <cellStyle name="Hiperłącze 3 17" xfId="24944" hidden="1" xr:uid="{00000000-0005-0000-0000-000013390000}"/>
    <cellStyle name="Hiperłącze 3 17" xfId="25952" hidden="1" xr:uid="{00000000-0005-0000-0000-000014390000}"/>
    <cellStyle name="Hiperłącze 3 17" xfId="26363" hidden="1" xr:uid="{00000000-0005-0000-0000-000015390000}"/>
    <cellStyle name="Hiperłącze 3 17" xfId="26583" hidden="1" xr:uid="{00000000-0005-0000-0000-000016390000}"/>
    <cellStyle name="Hiperłącze 3 17" xfId="26994" hidden="1" xr:uid="{00000000-0005-0000-0000-000017390000}"/>
    <cellStyle name="Hiperłącze 3 17" xfId="27211" hidden="1" xr:uid="{00000000-0005-0000-0000-000018390000}"/>
    <cellStyle name="Hiperłącze 3 17" xfId="27974" hidden="1" xr:uid="{00000000-0005-0000-0000-000019390000}"/>
    <cellStyle name="Hiperłącze 3 17" xfId="27387" hidden="1" xr:uid="{00000000-0005-0000-0000-00001A390000}"/>
    <cellStyle name="Hiperłącze 3 17" xfId="28242" hidden="1" xr:uid="{00000000-0005-0000-0000-00001B390000}"/>
    <cellStyle name="Hiperłącze 3 17" xfId="29005" hidden="1" xr:uid="{00000000-0005-0000-0000-00001C390000}"/>
    <cellStyle name="Hiperłącze 3 17" xfId="28418" hidden="1" xr:uid="{00000000-0005-0000-0000-00001D390000}"/>
    <cellStyle name="Hiperłącze 3 17" xfId="29467" hidden="1" xr:uid="{00000000-0005-0000-0000-00001E390000}"/>
    <cellStyle name="Hiperłącze 3 17" xfId="30475" hidden="1" xr:uid="{00000000-0005-0000-0000-00001F390000}"/>
    <cellStyle name="Hiperłącze 3 17" xfId="30886" hidden="1" xr:uid="{00000000-0005-0000-0000-000020390000}"/>
    <cellStyle name="Hiperłącze 3 17" xfId="31106" hidden="1" xr:uid="{00000000-0005-0000-0000-000021390000}"/>
    <cellStyle name="Hiperłącze 3 17" xfId="31517" hidden="1" xr:uid="{00000000-0005-0000-0000-000022390000}"/>
    <cellStyle name="Hiperłącze 3 17" xfId="31734" hidden="1" xr:uid="{00000000-0005-0000-0000-000023390000}"/>
    <cellStyle name="Hiperłącze 3 17" xfId="32497" hidden="1" xr:uid="{00000000-0005-0000-0000-000024390000}"/>
    <cellStyle name="Hiperłącze 3 17" xfId="31910" hidden="1" xr:uid="{00000000-0005-0000-0000-000025390000}"/>
    <cellStyle name="Hiperłącze 3 17" xfId="32765" hidden="1" xr:uid="{00000000-0005-0000-0000-000026390000}"/>
    <cellStyle name="Hiperłącze 3 17" xfId="33528" hidden="1" xr:uid="{00000000-0005-0000-0000-000027390000}"/>
    <cellStyle name="Hiperłącze 3 17" xfId="32941" hidden="1" xr:uid="{00000000-0005-0000-0000-000028390000}"/>
    <cellStyle name="Hiperłącze 3 17" xfId="33990" hidden="1" xr:uid="{00000000-0005-0000-0000-000029390000}"/>
    <cellStyle name="Hiperłącze 3 17" xfId="34998" hidden="1" xr:uid="{00000000-0005-0000-0000-00002A390000}"/>
    <cellStyle name="Hiperłącze 3 17" xfId="35409" hidden="1" xr:uid="{00000000-0005-0000-0000-00002B390000}"/>
    <cellStyle name="Hiperłącze 3 17" xfId="44675" hidden="1" xr:uid="{00000000-0005-0000-0000-000041390000}"/>
    <cellStyle name="Hiperłącze 3 17" xfId="45479" hidden="1" xr:uid="{00000000-0005-0000-0000-000045390000}"/>
    <cellStyle name="Hiperłącze 3 17" xfId="46334" hidden="1" xr:uid="{00000000-0005-0000-0000-000046390000}"/>
    <cellStyle name="Hiperłącze 3 17" xfId="46066" hidden="1" xr:uid="{00000000-0005-0000-0000-000044390000}"/>
    <cellStyle name="Hiperłącze 3 17" xfId="45086" hidden="1" xr:uid="{00000000-0005-0000-0000-000042390000}"/>
    <cellStyle name="Hiperłącze 3 17" xfId="45303" hidden="1" xr:uid="{00000000-0005-0000-0000-000043390000}"/>
    <cellStyle name="Hiperłącze 3 17" xfId="47097" hidden="1" xr:uid="{00000000-0005-0000-0000-000047390000}"/>
    <cellStyle name="Hiperłącze 3 17" xfId="41987" hidden="1" xr:uid="{00000000-0005-0000-0000-00003D390000}"/>
    <cellStyle name="Hiperłącze 3 17" xfId="41811" hidden="1" xr:uid="{00000000-0005-0000-0000-00003B390000}"/>
    <cellStyle name="Hiperłącze 3 17" xfId="42574" hidden="1" xr:uid="{00000000-0005-0000-0000-00003C390000}"/>
    <cellStyle name="Hiperłącze 3 17" xfId="44455" hidden="1" xr:uid="{00000000-0005-0000-0000-000040390000}"/>
    <cellStyle name="Hiperłącze 3 17" xfId="43036" hidden="1" xr:uid="{00000000-0005-0000-0000-00003E390000}"/>
    <cellStyle name="Hiperłącze 3 17" xfId="44044" hidden="1" xr:uid="{00000000-0005-0000-0000-00003F390000}"/>
    <cellStyle name="Hiperłącze 3 17" xfId="40956" hidden="1" xr:uid="{00000000-0005-0000-0000-00003A390000}"/>
    <cellStyle name="Hiperłącze 3 17" xfId="37020" hidden="1" xr:uid="{00000000-0005-0000-0000-00002F390000}"/>
    <cellStyle name="Hiperłącze 3 17" xfId="36040" hidden="1" xr:uid="{00000000-0005-0000-0000-00002D390000}"/>
    <cellStyle name="Hiperłącze 3 17" xfId="36257" hidden="1" xr:uid="{00000000-0005-0000-0000-00002E390000}"/>
    <cellStyle name="Hiperłącze 3 17" xfId="38051" hidden="1" xr:uid="{00000000-0005-0000-0000-000032390000}"/>
    <cellStyle name="Hiperłącze 3 17" xfId="36433" hidden="1" xr:uid="{00000000-0005-0000-0000-000030390000}"/>
    <cellStyle name="Hiperłącze 3 17" xfId="37288" hidden="1" xr:uid="{00000000-0005-0000-0000-000031390000}"/>
    <cellStyle name="Hiperłącze 3 17" xfId="35629" hidden="1" xr:uid="{00000000-0005-0000-0000-00002C390000}"/>
    <cellStyle name="Hiperłącze 3 17" xfId="40152" hidden="1" xr:uid="{00000000-0005-0000-0000-000036390000}"/>
    <cellStyle name="Hiperłącze 3 17" xfId="39521" hidden="1" xr:uid="{00000000-0005-0000-0000-000034390000}"/>
    <cellStyle name="Hiperłącze 3 17" xfId="39932" hidden="1" xr:uid="{00000000-0005-0000-0000-000035390000}"/>
    <cellStyle name="Hiperłącze 3 17" xfId="41543" hidden="1" xr:uid="{00000000-0005-0000-0000-000039390000}"/>
    <cellStyle name="Hiperłącze 3 17" xfId="40563" hidden="1" xr:uid="{00000000-0005-0000-0000-000037390000}"/>
    <cellStyle name="Hiperłącze 3 17" xfId="40780" hidden="1" xr:uid="{00000000-0005-0000-0000-000038390000}"/>
    <cellStyle name="Hiperłącze 3 17" xfId="37464" hidden="1" xr:uid="{00000000-0005-0000-0000-000033390000}"/>
    <cellStyle name="Hiperłącze 3 17" xfId="46510" xr:uid="{00000000-0005-0000-0000-000048390000}"/>
    <cellStyle name="Hiperłącze 3 18" xfId="20061" hidden="1" xr:uid="{00000000-0005-0000-0000-00005E390000}"/>
    <cellStyle name="Hiperłącze 3 18" xfId="22525" hidden="1" xr:uid="{00000000-0005-0000-0000-000062390000}"/>
    <cellStyle name="Hiperłącze 3 18" xfId="22742" hidden="1" xr:uid="{00000000-0005-0000-0000-000063390000}"/>
    <cellStyle name="Hiperłącze 3 18" xfId="22114" hidden="1" xr:uid="{00000000-0005-0000-0000-000061390000}"/>
    <cellStyle name="Hiperłącze 3 18" xfId="21483" hidden="1" xr:uid="{00000000-0005-0000-0000-00005F390000}"/>
    <cellStyle name="Hiperłącze 3 18" xfId="21894" hidden="1" xr:uid="{00000000-0005-0000-0000-000060390000}"/>
    <cellStyle name="Hiperłącze 3 18" xfId="23505" hidden="1" xr:uid="{00000000-0005-0000-0000-000064390000}"/>
    <cellStyle name="Hiperłącze 3 18" xfId="18979" hidden="1" xr:uid="{00000000-0005-0000-0000-00005A390000}"/>
    <cellStyle name="Hiperłącze 3 18" xfId="17999" hidden="1" xr:uid="{00000000-0005-0000-0000-000058390000}"/>
    <cellStyle name="Hiperłącze 3 18" xfId="18216" hidden="1" xr:uid="{00000000-0005-0000-0000-000059390000}"/>
    <cellStyle name="Hiperłącze 3 18" xfId="20010" hidden="1" xr:uid="{00000000-0005-0000-0000-00005D390000}"/>
    <cellStyle name="Hiperłącze 3 18" xfId="19030" hidden="1" xr:uid="{00000000-0005-0000-0000-00005B390000}"/>
    <cellStyle name="Hiperłącze 3 18" xfId="19247" hidden="1" xr:uid="{00000000-0005-0000-0000-00005C390000}"/>
    <cellStyle name="Hiperłącze 3 18" xfId="17588" hidden="1" xr:uid="{00000000-0005-0000-0000-000057390000}"/>
    <cellStyle name="Hiperłącze 3 18" xfId="13063" hidden="1" xr:uid="{00000000-0005-0000-0000-00004C390000}"/>
    <cellStyle name="Hiperłącze 3 18" xfId="12432" hidden="1" xr:uid="{00000000-0005-0000-0000-00004A390000}"/>
    <cellStyle name="Hiperłącze 3 18" xfId="12843" hidden="1" xr:uid="{00000000-0005-0000-0000-00004B390000}"/>
    <cellStyle name="Hiperłącze 3 18" xfId="14455" hidden="1" xr:uid="{00000000-0005-0000-0000-00004F390000}"/>
    <cellStyle name="Hiperłącze 3 18" xfId="13474" hidden="1" xr:uid="{00000000-0005-0000-0000-00004D390000}"/>
    <cellStyle name="Hiperłącze 3 18" xfId="13691" hidden="1" xr:uid="{00000000-0005-0000-0000-00004E390000}"/>
    <cellStyle name="Hiperłącze 3 18" xfId="11423" hidden="1" xr:uid="{00000000-0005-0000-0000-000049390000}"/>
    <cellStyle name="Hiperłącze 3 18" xfId="15537" hidden="1" xr:uid="{00000000-0005-0000-0000-000053390000}"/>
    <cellStyle name="Hiperłącze 3 18" xfId="14723" hidden="1" xr:uid="{00000000-0005-0000-0000-000051390000}"/>
    <cellStyle name="Hiperłącze 3 18" xfId="15486" hidden="1" xr:uid="{00000000-0005-0000-0000-000052390000}"/>
    <cellStyle name="Hiperłącze 3 18" xfId="17368" hidden="1" xr:uid="{00000000-0005-0000-0000-000056390000}"/>
    <cellStyle name="Hiperłącze 3 18" xfId="15949" hidden="1" xr:uid="{00000000-0005-0000-0000-000054390000}"/>
    <cellStyle name="Hiperłącze 3 18" xfId="16957" hidden="1" xr:uid="{00000000-0005-0000-0000-000055390000}"/>
    <cellStyle name="Hiperłącze 3 18" xfId="14506" hidden="1" xr:uid="{00000000-0005-0000-0000-000050390000}"/>
    <cellStyle name="Hiperłącze 3 18" xfId="23556" hidden="1" xr:uid="{00000000-0005-0000-0000-000065390000}"/>
    <cellStyle name="Hiperłącze 3 18" xfId="23773" hidden="1" xr:uid="{00000000-0005-0000-0000-000066390000}"/>
    <cellStyle name="Hiperłącze 3 18" xfId="24536" hidden="1" xr:uid="{00000000-0005-0000-0000-000067390000}"/>
    <cellStyle name="Hiperłącze 3 18" xfId="24587" hidden="1" xr:uid="{00000000-0005-0000-0000-000068390000}"/>
    <cellStyle name="Hiperłącze 3 18" xfId="24998" hidden="1" xr:uid="{00000000-0005-0000-0000-000069390000}"/>
    <cellStyle name="Hiperłącze 3 18" xfId="26006" hidden="1" xr:uid="{00000000-0005-0000-0000-00006A390000}"/>
    <cellStyle name="Hiperłącze 3 18" xfId="26417" hidden="1" xr:uid="{00000000-0005-0000-0000-00006B390000}"/>
    <cellStyle name="Hiperłącze 3 18" xfId="26637" hidden="1" xr:uid="{00000000-0005-0000-0000-00006C390000}"/>
    <cellStyle name="Hiperłącze 3 18" xfId="27048" hidden="1" xr:uid="{00000000-0005-0000-0000-00006D390000}"/>
    <cellStyle name="Hiperłącze 3 18" xfId="27265" hidden="1" xr:uid="{00000000-0005-0000-0000-00006E390000}"/>
    <cellStyle name="Hiperłącze 3 18" xfId="28028" hidden="1" xr:uid="{00000000-0005-0000-0000-00006F390000}"/>
    <cellStyle name="Hiperłącze 3 18" xfId="28079" hidden="1" xr:uid="{00000000-0005-0000-0000-000070390000}"/>
    <cellStyle name="Hiperłącze 3 18" xfId="28296" hidden="1" xr:uid="{00000000-0005-0000-0000-000071390000}"/>
    <cellStyle name="Hiperłącze 3 18" xfId="29059" hidden="1" xr:uid="{00000000-0005-0000-0000-000072390000}"/>
    <cellStyle name="Hiperłącze 3 18" xfId="29110" hidden="1" xr:uid="{00000000-0005-0000-0000-000073390000}"/>
    <cellStyle name="Hiperłącze 3 18" xfId="29521" hidden="1" xr:uid="{00000000-0005-0000-0000-000074390000}"/>
    <cellStyle name="Hiperłącze 3 18" xfId="30529" hidden="1" xr:uid="{00000000-0005-0000-0000-000075390000}"/>
    <cellStyle name="Hiperłącze 3 18" xfId="30940" hidden="1" xr:uid="{00000000-0005-0000-0000-000076390000}"/>
    <cellStyle name="Hiperłącze 3 18" xfId="31160" hidden="1" xr:uid="{00000000-0005-0000-0000-000077390000}"/>
    <cellStyle name="Hiperłącze 3 18" xfId="31571" hidden="1" xr:uid="{00000000-0005-0000-0000-000078390000}"/>
    <cellStyle name="Hiperłącze 3 18" xfId="31788" hidden="1" xr:uid="{00000000-0005-0000-0000-000079390000}"/>
    <cellStyle name="Hiperłącze 3 18" xfId="32551" hidden="1" xr:uid="{00000000-0005-0000-0000-00007A390000}"/>
    <cellStyle name="Hiperłącze 3 18" xfId="32602" hidden="1" xr:uid="{00000000-0005-0000-0000-00007B390000}"/>
    <cellStyle name="Hiperłącze 3 18" xfId="32819" hidden="1" xr:uid="{00000000-0005-0000-0000-00007C390000}"/>
    <cellStyle name="Hiperłącze 3 18" xfId="33582" hidden="1" xr:uid="{00000000-0005-0000-0000-00007D390000}"/>
    <cellStyle name="Hiperłącze 3 18" xfId="33633" hidden="1" xr:uid="{00000000-0005-0000-0000-00007E390000}"/>
    <cellStyle name="Hiperłącze 3 18" xfId="34044" hidden="1" xr:uid="{00000000-0005-0000-0000-00007F390000}"/>
    <cellStyle name="Hiperłącze 3 18" xfId="35052" hidden="1" xr:uid="{00000000-0005-0000-0000-000080390000}"/>
    <cellStyle name="Hiperłącze 3 18" xfId="35463" hidden="1" xr:uid="{00000000-0005-0000-0000-000081390000}"/>
    <cellStyle name="Hiperłącze 3 18" xfId="44729" hidden="1" xr:uid="{00000000-0005-0000-0000-000097390000}"/>
    <cellStyle name="Hiperłącze 3 18" xfId="46171" hidden="1" xr:uid="{00000000-0005-0000-0000-00009B390000}"/>
    <cellStyle name="Hiperłącze 3 18" xfId="46388" hidden="1" xr:uid="{00000000-0005-0000-0000-00009C390000}"/>
    <cellStyle name="Hiperłącze 3 18" xfId="46120" hidden="1" xr:uid="{00000000-0005-0000-0000-00009A390000}"/>
    <cellStyle name="Hiperłącze 3 18" xfId="45140" hidden="1" xr:uid="{00000000-0005-0000-0000-000098390000}"/>
    <cellStyle name="Hiperłącze 3 18" xfId="45357" hidden="1" xr:uid="{00000000-0005-0000-0000-000099390000}"/>
    <cellStyle name="Hiperłącze 3 18" xfId="47151" hidden="1" xr:uid="{00000000-0005-0000-0000-00009D390000}"/>
    <cellStyle name="Hiperłącze 3 18" xfId="42679" hidden="1" xr:uid="{00000000-0005-0000-0000-000093390000}"/>
    <cellStyle name="Hiperłącze 3 18" xfId="41865" hidden="1" xr:uid="{00000000-0005-0000-0000-000091390000}"/>
    <cellStyle name="Hiperłącze 3 18" xfId="42628" hidden="1" xr:uid="{00000000-0005-0000-0000-000092390000}"/>
    <cellStyle name="Hiperłącze 3 18" xfId="44509" hidden="1" xr:uid="{00000000-0005-0000-0000-000096390000}"/>
    <cellStyle name="Hiperłącze 3 18" xfId="43090" hidden="1" xr:uid="{00000000-0005-0000-0000-000094390000}"/>
    <cellStyle name="Hiperłącze 3 18" xfId="44098" hidden="1" xr:uid="{00000000-0005-0000-0000-000095390000}"/>
    <cellStyle name="Hiperłącze 3 18" xfId="41648" hidden="1" xr:uid="{00000000-0005-0000-0000-000090390000}"/>
    <cellStyle name="Hiperłącze 3 18" xfId="37074" hidden="1" xr:uid="{00000000-0005-0000-0000-000085390000}"/>
    <cellStyle name="Hiperłącze 3 18" xfId="36094" hidden="1" xr:uid="{00000000-0005-0000-0000-000083390000}"/>
    <cellStyle name="Hiperłącze 3 18" xfId="36311" hidden="1" xr:uid="{00000000-0005-0000-0000-000084390000}"/>
    <cellStyle name="Hiperłącze 3 18" xfId="38105" hidden="1" xr:uid="{00000000-0005-0000-0000-000088390000}"/>
    <cellStyle name="Hiperłącze 3 18" xfId="37125" hidden="1" xr:uid="{00000000-0005-0000-0000-000086390000}"/>
    <cellStyle name="Hiperłącze 3 18" xfId="37342" hidden="1" xr:uid="{00000000-0005-0000-0000-000087390000}"/>
    <cellStyle name="Hiperłącze 3 18" xfId="35683" hidden="1" xr:uid="{00000000-0005-0000-0000-000082390000}"/>
    <cellStyle name="Hiperłącze 3 18" xfId="40206" hidden="1" xr:uid="{00000000-0005-0000-0000-00008C390000}"/>
    <cellStyle name="Hiperłącze 3 18" xfId="39575" hidden="1" xr:uid="{00000000-0005-0000-0000-00008A390000}"/>
    <cellStyle name="Hiperłącze 3 18" xfId="39986" hidden="1" xr:uid="{00000000-0005-0000-0000-00008B390000}"/>
    <cellStyle name="Hiperłącze 3 18" xfId="41597" hidden="1" xr:uid="{00000000-0005-0000-0000-00008F390000}"/>
    <cellStyle name="Hiperłącze 3 18" xfId="40617" hidden="1" xr:uid="{00000000-0005-0000-0000-00008D390000}"/>
    <cellStyle name="Hiperłącze 3 18" xfId="40834" hidden="1" xr:uid="{00000000-0005-0000-0000-00008E390000}"/>
    <cellStyle name="Hiperłącze 3 18" xfId="38156" hidden="1" xr:uid="{00000000-0005-0000-0000-000089390000}"/>
    <cellStyle name="Hiperłącze 3 18" xfId="47202" xr:uid="{00000000-0005-0000-0000-00009E390000}"/>
    <cellStyle name="Hiperłącze 3 19" xfId="22123" hidden="1" xr:uid="{00000000-0005-0000-0000-0000B7390000}"/>
    <cellStyle name="Hiperłącze 3 19" xfId="18225" hidden="1" xr:uid="{00000000-0005-0000-0000-0000AF390000}"/>
    <cellStyle name="Hiperłącze 3 19" xfId="45149" hidden="1" xr:uid="{00000000-0005-0000-0000-0000EE390000}"/>
    <cellStyle name="Hiperłącze 3 19" xfId="21492" hidden="1" xr:uid="{00000000-0005-0000-0000-0000B5390000}"/>
    <cellStyle name="Hiperłącze 3 19" xfId="16966" hidden="1" xr:uid="{00000000-0005-0000-0000-0000AB390000}"/>
    <cellStyle name="Hiperłącze 3 19" xfId="17377" hidden="1" xr:uid="{00000000-0005-0000-0000-0000AC390000}"/>
    <cellStyle name="Hiperłącze 3 19" xfId="13072" hidden="1" xr:uid="{00000000-0005-0000-0000-0000A2390000}"/>
    <cellStyle name="Hiperłącze 3 19" xfId="13483" hidden="1" xr:uid="{00000000-0005-0000-0000-0000A3390000}"/>
    <cellStyle name="Hiperłącze 3 19" xfId="21903" hidden="1" xr:uid="{00000000-0005-0000-0000-0000B6390000}"/>
    <cellStyle name="Hiperłącze 3 19" xfId="28037" hidden="1" xr:uid="{00000000-0005-0000-0000-0000C5390000}"/>
    <cellStyle name="Hiperłącze 3 19" xfId="18988" hidden="1" xr:uid="{00000000-0005-0000-0000-0000B0390000}"/>
    <cellStyle name="Hiperłącze 3 19" xfId="22751" hidden="1" xr:uid="{00000000-0005-0000-0000-0000B9390000}"/>
    <cellStyle name="Hiperłącze 3 19" xfId="46397" hidden="1" xr:uid="{00000000-0005-0000-0000-0000F2390000}"/>
    <cellStyle name="Hiperłącze 3 19" xfId="20019" hidden="1" xr:uid="{00000000-0005-0000-0000-0000B3390000}"/>
    <cellStyle name="Hiperłącze 3 19" xfId="14732" hidden="1" xr:uid="{00000000-0005-0000-0000-0000A7390000}"/>
    <cellStyle name="Hiperłącze 3 19" xfId="26426" hidden="1" xr:uid="{00000000-0005-0000-0000-0000C1390000}"/>
    <cellStyle name="Hiperłącze 3 19" xfId="12852" hidden="1" xr:uid="{00000000-0005-0000-0000-0000A1390000}"/>
    <cellStyle name="Hiperłącze 3 19" xfId="15958" hidden="1" xr:uid="{00000000-0005-0000-0000-0000AA390000}"/>
    <cellStyle name="Hiperłącze 3 19" xfId="40626" hidden="1" xr:uid="{00000000-0005-0000-0000-0000E3390000}"/>
    <cellStyle name="Hiperłącze 3 19" xfId="13700" hidden="1" xr:uid="{00000000-0005-0000-0000-0000A4390000}"/>
    <cellStyle name="Hiperłącze 3 19" xfId="23514" hidden="1" xr:uid="{00000000-0005-0000-0000-0000BA390000}"/>
    <cellStyle name="Hiperłącze 3 19" xfId="14515" hidden="1" xr:uid="{00000000-0005-0000-0000-0000A6390000}"/>
    <cellStyle name="Hiperłącze 3 19" xfId="19039" hidden="1" xr:uid="{00000000-0005-0000-0000-0000B1390000}"/>
    <cellStyle name="Hiperłącze 3 19" xfId="19256" hidden="1" xr:uid="{00000000-0005-0000-0000-0000B2390000}"/>
    <cellStyle name="Hiperłącze 3 19" xfId="12441" hidden="1" xr:uid="{00000000-0005-0000-0000-0000A0390000}"/>
    <cellStyle name="Hiperłącze 3 19" xfId="38165" hidden="1" xr:uid="{00000000-0005-0000-0000-0000DF390000}"/>
    <cellStyle name="Hiperłącze 3 19" xfId="15495" hidden="1" xr:uid="{00000000-0005-0000-0000-0000A8390000}"/>
    <cellStyle name="Hiperłącze 3 19" xfId="24596" hidden="1" xr:uid="{00000000-0005-0000-0000-0000BE390000}"/>
    <cellStyle name="Hiperłącze 3 19" xfId="36103" hidden="1" xr:uid="{00000000-0005-0000-0000-0000D9390000}"/>
    <cellStyle name="Hiperłącze 3 19" xfId="26015" hidden="1" xr:uid="{00000000-0005-0000-0000-0000C0390000}"/>
    <cellStyle name="Hiperłącze 3 19" xfId="18008" hidden="1" xr:uid="{00000000-0005-0000-0000-0000AE390000}"/>
    <cellStyle name="Hiperłącze 3 19" xfId="26646" hidden="1" xr:uid="{00000000-0005-0000-0000-0000C2390000}"/>
    <cellStyle name="Hiperłącze 3 19" xfId="42637" hidden="1" xr:uid="{00000000-0005-0000-0000-0000E8390000}"/>
    <cellStyle name="Hiperłącze 3 19" xfId="27274" hidden="1" xr:uid="{00000000-0005-0000-0000-0000C4390000}"/>
    <cellStyle name="Hiperłącze 3 19" xfId="28088" hidden="1" xr:uid="{00000000-0005-0000-0000-0000C6390000}"/>
    <cellStyle name="Hiperłącze 3 19" xfId="28305" hidden="1" xr:uid="{00000000-0005-0000-0000-0000C7390000}"/>
    <cellStyle name="Hiperłącze 3 19" xfId="29068" hidden="1" xr:uid="{00000000-0005-0000-0000-0000C8390000}"/>
    <cellStyle name="Hiperłącze 3 19" xfId="29119" hidden="1" xr:uid="{00000000-0005-0000-0000-0000C9390000}"/>
    <cellStyle name="Hiperłącze 3 19" xfId="29530" hidden="1" xr:uid="{00000000-0005-0000-0000-0000CA390000}"/>
    <cellStyle name="Hiperłącze 3 19" xfId="30538" hidden="1" xr:uid="{00000000-0005-0000-0000-0000CB390000}"/>
    <cellStyle name="Hiperłącze 3 19" xfId="30949" hidden="1" xr:uid="{00000000-0005-0000-0000-0000CC390000}"/>
    <cellStyle name="Hiperłącze 3 19" xfId="31169" hidden="1" xr:uid="{00000000-0005-0000-0000-0000CD390000}"/>
    <cellStyle name="Hiperłącze 3 19" xfId="31580" hidden="1" xr:uid="{00000000-0005-0000-0000-0000CE390000}"/>
    <cellStyle name="Hiperłącze 3 19" xfId="31797" hidden="1" xr:uid="{00000000-0005-0000-0000-0000CF390000}"/>
    <cellStyle name="Hiperłącze 3 19" xfId="32560" hidden="1" xr:uid="{00000000-0005-0000-0000-0000D0390000}"/>
    <cellStyle name="Hiperłącze 3 19" xfId="32611" hidden="1" xr:uid="{00000000-0005-0000-0000-0000D1390000}"/>
    <cellStyle name="Hiperłącze 3 19" xfId="32828" hidden="1" xr:uid="{00000000-0005-0000-0000-0000D2390000}"/>
    <cellStyle name="Hiperłącze 3 19" xfId="33591" hidden="1" xr:uid="{00000000-0005-0000-0000-0000D3390000}"/>
    <cellStyle name="Hiperłącze 3 19" xfId="33642" hidden="1" xr:uid="{00000000-0005-0000-0000-0000D4390000}"/>
    <cellStyle name="Hiperłącze 3 19" xfId="34053" hidden="1" xr:uid="{00000000-0005-0000-0000-0000D5390000}"/>
    <cellStyle name="Hiperłącze 3 19" xfId="35061" hidden="1" xr:uid="{00000000-0005-0000-0000-0000D6390000}"/>
    <cellStyle name="Hiperłącze 3 19" xfId="35472" hidden="1" xr:uid="{00000000-0005-0000-0000-0000D7390000}"/>
    <cellStyle name="Hiperłącze 3 19" xfId="35692" hidden="1" xr:uid="{00000000-0005-0000-0000-0000D8390000}"/>
    <cellStyle name="Hiperłącze 3 19" xfId="23565" hidden="1" xr:uid="{00000000-0005-0000-0000-0000BB390000}"/>
    <cellStyle name="Hiperłącze 3 19" xfId="17597" hidden="1" xr:uid="{00000000-0005-0000-0000-0000AD390000}"/>
    <cellStyle name="Hiperłącze 3 19" xfId="24545" hidden="1" xr:uid="{00000000-0005-0000-0000-0000BD390000}"/>
    <cellStyle name="Hiperłącze 3 19" xfId="41874" hidden="1" xr:uid="{00000000-0005-0000-0000-0000E7390000}"/>
    <cellStyle name="Hiperłącze 3 19" xfId="25007" hidden="1" xr:uid="{00000000-0005-0000-0000-0000BF390000}"/>
    <cellStyle name="Hiperłącze 3 19" xfId="46180" hidden="1" xr:uid="{00000000-0005-0000-0000-0000F1390000}"/>
    <cellStyle name="Hiperłącze 3 19" xfId="42688" hidden="1" xr:uid="{00000000-0005-0000-0000-0000E9390000}"/>
    <cellStyle name="Hiperłącze 3 19" xfId="15546" hidden="1" xr:uid="{00000000-0005-0000-0000-0000A9390000}"/>
    <cellStyle name="Hiperłącze 3 19" xfId="45366" hidden="1" xr:uid="{00000000-0005-0000-0000-0000EF390000}"/>
    <cellStyle name="Hiperłącze 3 19" xfId="41606" hidden="1" xr:uid="{00000000-0005-0000-0000-0000E5390000}"/>
    <cellStyle name="Hiperłącze 3 19" xfId="41657" hidden="1" xr:uid="{00000000-0005-0000-0000-0000E6390000}"/>
    <cellStyle name="Hiperłącze 3 19" xfId="37134" hidden="1" xr:uid="{00000000-0005-0000-0000-0000DC390000}"/>
    <cellStyle name="Hiperłącze 3 19" xfId="37351" hidden="1" xr:uid="{00000000-0005-0000-0000-0000DD390000}"/>
    <cellStyle name="Hiperłącze 3 19" xfId="46129" hidden="1" xr:uid="{00000000-0005-0000-0000-0000F0390000}"/>
    <cellStyle name="Hiperłącze 3 19" xfId="14464" hidden="1" xr:uid="{00000000-0005-0000-0000-0000A5390000}"/>
    <cellStyle name="Hiperłącze 3 19" xfId="43099" hidden="1" xr:uid="{00000000-0005-0000-0000-0000EA390000}"/>
    <cellStyle name="Hiperłącze 3 19" xfId="47160" hidden="1" xr:uid="{00000000-0005-0000-0000-0000F3390000}"/>
    <cellStyle name="Hiperłącze 3 19" xfId="11432" hidden="1" xr:uid="{00000000-0005-0000-0000-00009F390000}"/>
    <cellStyle name="Hiperłącze 3 19" xfId="44738" hidden="1" xr:uid="{00000000-0005-0000-0000-0000ED390000}"/>
    <cellStyle name="Hiperłącze 3 19" xfId="39995" hidden="1" xr:uid="{00000000-0005-0000-0000-0000E1390000}"/>
    <cellStyle name="Hiperłącze 3 19" xfId="27057" hidden="1" xr:uid="{00000000-0005-0000-0000-0000C3390000}"/>
    <cellStyle name="Hiperłącze 3 19" xfId="37083" hidden="1" xr:uid="{00000000-0005-0000-0000-0000DB390000}"/>
    <cellStyle name="Hiperłącze 3 19" xfId="40843" hidden="1" xr:uid="{00000000-0005-0000-0000-0000E4390000}"/>
    <cellStyle name="Hiperłącze 3 19" xfId="22534" hidden="1" xr:uid="{00000000-0005-0000-0000-0000B8390000}"/>
    <cellStyle name="Hiperłącze 3 19" xfId="38114" hidden="1" xr:uid="{00000000-0005-0000-0000-0000DE390000}"/>
    <cellStyle name="Hiperłącze 3 19" xfId="23782" hidden="1" xr:uid="{00000000-0005-0000-0000-0000BC390000}"/>
    <cellStyle name="Hiperłącze 3 19" xfId="39584" hidden="1" xr:uid="{00000000-0005-0000-0000-0000E0390000}"/>
    <cellStyle name="Hiperłącze 3 19" xfId="44107" hidden="1" xr:uid="{00000000-0005-0000-0000-0000EB390000}"/>
    <cellStyle name="Hiperłącze 3 19" xfId="44518" hidden="1" xr:uid="{00000000-0005-0000-0000-0000EC390000}"/>
    <cellStyle name="Hiperłącze 3 19" xfId="36320" hidden="1" xr:uid="{00000000-0005-0000-0000-0000DA390000}"/>
    <cellStyle name="Hiperłącze 3 19" xfId="20070" hidden="1" xr:uid="{00000000-0005-0000-0000-0000B4390000}"/>
    <cellStyle name="Hiperłącze 3 19" xfId="40215" hidden="1" xr:uid="{00000000-0005-0000-0000-0000E2390000}"/>
    <cellStyle name="Hiperłącze 3 19" xfId="47211" xr:uid="{00000000-0005-0000-0000-0000F4390000}"/>
    <cellStyle name="Hiperłącze 3 2" xfId="22552" hidden="1" xr:uid="{00000000-0005-0000-0000-00000F3A0000}"/>
    <cellStyle name="Hiperłącze 3 2" xfId="18297" hidden="1" xr:uid="{00000000-0005-0000-0000-0000073A0000}"/>
    <cellStyle name="Hiperłącze 3 2" xfId="42900" hidden="1" xr:uid="{00000000-0005-0000-0000-0000403A0000}"/>
    <cellStyle name="Hiperłącze 3 2" xfId="21704" hidden="1" xr:uid="{00000000-0005-0000-0000-00000C3A0000}"/>
    <cellStyle name="Hiperłącze 3 2" xfId="17178" hidden="1" xr:uid="{00000000-0005-0000-0000-0000023A0000}"/>
    <cellStyle name="Hiperłącze 3 2" xfId="12873" hidden="1" xr:uid="{00000000-0005-0000-0000-0000F8390000}"/>
    <cellStyle name="Hiperłącze 3 2" xfId="13284" hidden="1" xr:uid="{00000000-0005-0000-0000-0000F9390000}"/>
    <cellStyle name="Hiperłącze 3 2" xfId="13501" hidden="1" xr:uid="{00000000-0005-0000-0000-0000FA390000}"/>
    <cellStyle name="Hiperłącze 3 2" xfId="22335" hidden="1" xr:uid="{00000000-0005-0000-0000-00000E3A0000}"/>
    <cellStyle name="Hiperłącze 3 2" xfId="45438" hidden="1" xr:uid="{00000000-0005-0000-0000-0000473A0000}"/>
    <cellStyle name="Hiperłącze 3 2" xfId="18026" hidden="1" xr:uid="{00000000-0005-0000-0000-0000053A0000}"/>
    <cellStyle name="Hiperłącze 3 2" xfId="22823" hidden="1" xr:uid="{00000000-0005-0000-0000-0000113A0000}"/>
    <cellStyle name="Hiperłącze 3 2" xfId="23583" hidden="1" xr:uid="{00000000-0005-0000-0000-0000123A0000}"/>
    <cellStyle name="Hiperłącze 3 2" xfId="21293" hidden="1" xr:uid="{00000000-0005-0000-0000-00000B3A0000}"/>
    <cellStyle name="Hiperłącze 3 2" xfId="15296" hidden="1" xr:uid="{00000000-0005-0000-0000-0000FE390000}"/>
    <cellStyle name="Hiperłącze 3 2" xfId="39796" hidden="1" xr:uid="{00000000-0005-0000-0000-0000373A0000}"/>
    <cellStyle name="Hiperłącze 3 2" xfId="11232" hidden="1" xr:uid="{00000000-0005-0000-0000-0000F5390000}"/>
    <cellStyle name="Hiperłącze 3 2" xfId="16767" hidden="1" xr:uid="{00000000-0005-0000-0000-0000013A0000}"/>
    <cellStyle name="Hiperłącze 3 2" xfId="40644" hidden="1" xr:uid="{00000000-0005-0000-0000-00003A3A0000}"/>
    <cellStyle name="Hiperłącze 3 2" xfId="14265" hidden="1" xr:uid="{00000000-0005-0000-0000-0000FB390000}"/>
    <cellStyle name="Hiperłącze 3 2" xfId="13772" hidden="1" xr:uid="{00000000-0005-0000-0000-0000FC390000}"/>
    <cellStyle name="Hiperłącze 3 2" xfId="19057" hidden="1" xr:uid="{00000000-0005-0000-0000-0000083A0000}"/>
    <cellStyle name="Hiperłącze 3 2" xfId="19820" hidden="1" xr:uid="{00000000-0005-0000-0000-0000093A0000}"/>
    <cellStyle name="Hiperłącze 3 2" xfId="19328" hidden="1" xr:uid="{00000000-0005-0000-0000-00000A3A0000}"/>
    <cellStyle name="Hiperłącze 3 2" xfId="12653" hidden="1" xr:uid="{00000000-0005-0000-0000-0000F7390000}"/>
    <cellStyle name="Hiperłącze 3 2" xfId="36121" hidden="1" xr:uid="{00000000-0005-0000-0000-0000303A0000}"/>
    <cellStyle name="Hiperłącze 3 2" xfId="14804" hidden="1" xr:uid="{00000000-0005-0000-0000-0000FF390000}"/>
    <cellStyle name="Hiperłącze 3 2" xfId="24808" hidden="1" xr:uid="{00000000-0005-0000-0000-0000153A0000}"/>
    <cellStyle name="Hiperłącze 3 2" xfId="25816" hidden="1" xr:uid="{00000000-0005-0000-0000-0000163A0000}"/>
    <cellStyle name="Hiperłącze 3 2" xfId="26227" hidden="1" xr:uid="{00000000-0005-0000-0000-0000173A0000}"/>
    <cellStyle name="Hiperłącze 3 2" xfId="26447" hidden="1" xr:uid="{00000000-0005-0000-0000-0000183A0000}"/>
    <cellStyle name="Hiperłącze 3 2" xfId="26858" hidden="1" xr:uid="{00000000-0005-0000-0000-0000193A0000}"/>
    <cellStyle name="Hiperłącze 3 2" xfId="27075" hidden="1" xr:uid="{00000000-0005-0000-0000-00001A3A0000}"/>
    <cellStyle name="Hiperłącze 3 2" xfId="27838" hidden="1" xr:uid="{00000000-0005-0000-0000-00001B3A0000}"/>
    <cellStyle name="Hiperłącze 3 2" xfId="27346" hidden="1" xr:uid="{00000000-0005-0000-0000-00001C3A0000}"/>
    <cellStyle name="Hiperłącze 3 2" xfId="28106" hidden="1" xr:uid="{00000000-0005-0000-0000-00001D3A0000}"/>
    <cellStyle name="Hiperłącze 3 2" xfId="28869" hidden="1" xr:uid="{00000000-0005-0000-0000-00001E3A0000}"/>
    <cellStyle name="Hiperłącze 3 2" xfId="28377" hidden="1" xr:uid="{00000000-0005-0000-0000-00001F3A0000}"/>
    <cellStyle name="Hiperłącze 3 2" xfId="29331" hidden="1" xr:uid="{00000000-0005-0000-0000-0000203A0000}"/>
    <cellStyle name="Hiperłącze 3 2" xfId="30339" hidden="1" xr:uid="{00000000-0005-0000-0000-0000213A0000}"/>
    <cellStyle name="Hiperłącze 3 2" xfId="30750" hidden="1" xr:uid="{00000000-0005-0000-0000-0000223A0000}"/>
    <cellStyle name="Hiperłącze 3 2" xfId="30970" hidden="1" xr:uid="{00000000-0005-0000-0000-0000233A0000}"/>
    <cellStyle name="Hiperłącze 3 2" xfId="31381" hidden="1" xr:uid="{00000000-0005-0000-0000-0000243A0000}"/>
    <cellStyle name="Hiperłącze 3 2" xfId="31598" hidden="1" xr:uid="{00000000-0005-0000-0000-0000253A0000}"/>
    <cellStyle name="Hiperłącze 3 2" xfId="32361" hidden="1" xr:uid="{00000000-0005-0000-0000-0000263A0000}"/>
    <cellStyle name="Hiperłącze 3 2" xfId="31869" hidden="1" xr:uid="{00000000-0005-0000-0000-0000273A0000}"/>
    <cellStyle name="Hiperłącze 3 2" xfId="32629" hidden="1" xr:uid="{00000000-0005-0000-0000-0000283A0000}"/>
    <cellStyle name="Hiperłącze 3 2" xfId="33392" hidden="1" xr:uid="{00000000-0005-0000-0000-0000293A0000}"/>
    <cellStyle name="Hiperłącze 3 2" xfId="32900" hidden="1" xr:uid="{00000000-0005-0000-0000-00002A3A0000}"/>
    <cellStyle name="Hiperłącze 3 2" xfId="33854" hidden="1" xr:uid="{00000000-0005-0000-0000-00002B3A0000}"/>
    <cellStyle name="Hiperłącze 3 2" xfId="34862" hidden="1" xr:uid="{00000000-0005-0000-0000-00002C3A0000}"/>
    <cellStyle name="Hiperłącze 3 2" xfId="35273" hidden="1" xr:uid="{00000000-0005-0000-0000-00002D3A0000}"/>
    <cellStyle name="Hiperłącze 3 2" xfId="35493" hidden="1" xr:uid="{00000000-0005-0000-0000-00002E3A0000}"/>
    <cellStyle name="Hiperłącze 3 2" xfId="17398" hidden="1" xr:uid="{00000000-0005-0000-0000-0000033A0000}"/>
    <cellStyle name="Hiperłącze 3 2" xfId="17809" hidden="1" xr:uid="{00000000-0005-0000-0000-0000043A0000}"/>
    <cellStyle name="Hiperłącze 3 2" xfId="41675" hidden="1" xr:uid="{00000000-0005-0000-0000-00003D3A0000}"/>
    <cellStyle name="Hiperłącze 3 2" xfId="42438" hidden="1" xr:uid="{00000000-0005-0000-0000-00003E3A0000}"/>
    <cellStyle name="Hiperłącze 3 2" xfId="14533" hidden="1" xr:uid="{00000000-0005-0000-0000-0000FD390000}"/>
    <cellStyle name="Hiperłącze 3 2" xfId="46961" hidden="1" xr:uid="{00000000-0005-0000-0000-0000493A0000}"/>
    <cellStyle name="Hiperłącze 3 2" xfId="43908" hidden="1" xr:uid="{00000000-0005-0000-0000-0000413A0000}"/>
    <cellStyle name="Hiperłącze 3 2" xfId="15759" hidden="1" xr:uid="{00000000-0005-0000-0000-0000003A0000}"/>
    <cellStyle name="Hiperłącze 3 2" xfId="45930" hidden="1" xr:uid="{00000000-0005-0000-0000-0000463A0000}"/>
    <cellStyle name="Hiperłącze 3 2" xfId="40915" hidden="1" xr:uid="{00000000-0005-0000-0000-00003C3A0000}"/>
    <cellStyle name="Hiperłącze 3 2" xfId="36392" hidden="1" xr:uid="{00000000-0005-0000-0000-0000323A0000}"/>
    <cellStyle name="Hiperłącze 3 2" xfId="37152" hidden="1" xr:uid="{00000000-0005-0000-0000-0000333A0000}"/>
    <cellStyle name="Hiperłącze 3 2" xfId="37915" hidden="1" xr:uid="{00000000-0005-0000-0000-0000343A0000}"/>
    <cellStyle name="Hiperłącze 3 2" xfId="46198" hidden="1" xr:uid="{00000000-0005-0000-0000-0000483A0000}"/>
    <cellStyle name="Hiperłącze 3 2" xfId="12242" hidden="1" xr:uid="{00000000-0005-0000-0000-0000F6390000}"/>
    <cellStyle name="Hiperłącze 3 2" xfId="41946" hidden="1" xr:uid="{00000000-0005-0000-0000-00003F3A0000}"/>
    <cellStyle name="Hiperłącze 3 2" xfId="24346" hidden="1" xr:uid="{00000000-0005-0000-0000-0000133A0000}"/>
    <cellStyle name="Hiperłącze 3 2" xfId="23854" hidden="1" xr:uid="{00000000-0005-0000-0000-0000143A0000}"/>
    <cellStyle name="Hiperłącze 3 2" xfId="45167" hidden="1" xr:uid="{00000000-0005-0000-0000-0000453A0000}"/>
    <cellStyle name="Hiperłącze 3 2" xfId="40016" hidden="1" xr:uid="{00000000-0005-0000-0000-0000383A0000}"/>
    <cellStyle name="Hiperłącze 3 2" xfId="21924" hidden="1" xr:uid="{00000000-0005-0000-0000-00000D3A0000}"/>
    <cellStyle name="Hiperłącze 3 2" xfId="35904" hidden="1" xr:uid="{00000000-0005-0000-0000-00002F3A0000}"/>
    <cellStyle name="Hiperłącze 3 2" xfId="41407" hidden="1" xr:uid="{00000000-0005-0000-0000-00003B3A0000}"/>
    <cellStyle name="Hiperłącze 3 2" xfId="23315" hidden="1" xr:uid="{00000000-0005-0000-0000-0000103A0000}"/>
    <cellStyle name="Hiperłącze 3 2" xfId="37423" hidden="1" xr:uid="{00000000-0005-0000-0000-0000353A0000}"/>
    <cellStyle name="Hiperłącze 3 2" xfId="39385" hidden="1" xr:uid="{00000000-0005-0000-0000-0000363A0000}"/>
    <cellStyle name="Hiperłącze 3 2" xfId="44319" hidden="1" xr:uid="{00000000-0005-0000-0000-0000423A0000}"/>
    <cellStyle name="Hiperłącze 3 2" xfId="44539" hidden="1" xr:uid="{00000000-0005-0000-0000-0000433A0000}"/>
    <cellStyle name="Hiperłącze 3 2" xfId="44950" hidden="1" xr:uid="{00000000-0005-0000-0000-0000443A0000}"/>
    <cellStyle name="Hiperłącze 3 2" xfId="36884" hidden="1" xr:uid="{00000000-0005-0000-0000-0000313A0000}"/>
    <cellStyle name="Hiperłącze 3 2" xfId="18789" hidden="1" xr:uid="{00000000-0005-0000-0000-0000063A0000}"/>
    <cellStyle name="Hiperłącze 3 2" xfId="40427" hidden="1" xr:uid="{00000000-0005-0000-0000-0000393A0000}"/>
    <cellStyle name="Hiperłącze 3 2" xfId="46469" xr:uid="{00000000-0005-0000-0000-00004A3A0000}"/>
    <cellStyle name="Hiperłącze 3 20" xfId="22714" hidden="1" xr:uid="{00000000-0005-0000-0000-0000653A0000}"/>
    <cellStyle name="Hiperłącze 3 20" xfId="18316" hidden="1" xr:uid="{00000000-0005-0000-0000-00005D3A0000}"/>
    <cellStyle name="Hiperłącze 3 20" xfId="43062" hidden="1" xr:uid="{00000000-0005-0000-0000-0000963A0000}"/>
    <cellStyle name="Hiperłącze 3 20" xfId="21866" hidden="1" xr:uid="{00000000-0005-0000-0000-0000623A0000}"/>
    <cellStyle name="Hiperłącze 3 20" xfId="17340" hidden="1" xr:uid="{00000000-0005-0000-0000-0000583A0000}"/>
    <cellStyle name="Hiperłącze 3 20" xfId="13035" hidden="1" xr:uid="{00000000-0005-0000-0000-00004E3A0000}"/>
    <cellStyle name="Hiperłącze 3 20" xfId="13446" hidden="1" xr:uid="{00000000-0005-0000-0000-00004F3A0000}"/>
    <cellStyle name="Hiperłącze 3 20" xfId="13663" hidden="1" xr:uid="{00000000-0005-0000-0000-0000503A0000}"/>
    <cellStyle name="Hiperłącze 3 20" xfId="22497" hidden="1" xr:uid="{00000000-0005-0000-0000-0000643A0000}"/>
    <cellStyle name="Hiperłącze 3 20" xfId="45457" hidden="1" xr:uid="{00000000-0005-0000-0000-00009D3A0000}"/>
    <cellStyle name="Hiperłącze 3 20" xfId="18188" hidden="1" xr:uid="{00000000-0005-0000-0000-00005B3A0000}"/>
    <cellStyle name="Hiperłącze 3 20" xfId="22842" hidden="1" xr:uid="{00000000-0005-0000-0000-0000673A0000}"/>
    <cellStyle name="Hiperłącze 3 20" xfId="23745" hidden="1" xr:uid="{00000000-0005-0000-0000-0000683A0000}"/>
    <cellStyle name="Hiperłącze 3 20" xfId="21455" hidden="1" xr:uid="{00000000-0005-0000-0000-0000613A0000}"/>
    <cellStyle name="Hiperłącze 3 20" xfId="15458" hidden="1" xr:uid="{00000000-0005-0000-0000-0000543A0000}"/>
    <cellStyle name="Hiperłącze 3 20" xfId="39958" hidden="1" xr:uid="{00000000-0005-0000-0000-00008D3A0000}"/>
    <cellStyle name="Hiperłącze 3 20" xfId="11395" hidden="1" xr:uid="{00000000-0005-0000-0000-00004B3A0000}"/>
    <cellStyle name="Hiperłącze 3 20" xfId="16929" hidden="1" xr:uid="{00000000-0005-0000-0000-0000573A0000}"/>
    <cellStyle name="Hiperłącze 3 20" xfId="40806" hidden="1" xr:uid="{00000000-0005-0000-0000-0000903A0000}"/>
    <cellStyle name="Hiperłącze 3 20" xfId="14427" hidden="1" xr:uid="{00000000-0005-0000-0000-0000513A0000}"/>
    <cellStyle name="Hiperłącze 3 20" xfId="13791" hidden="1" xr:uid="{00000000-0005-0000-0000-0000523A0000}"/>
    <cellStyle name="Hiperłącze 3 20" xfId="19219" hidden="1" xr:uid="{00000000-0005-0000-0000-00005E3A0000}"/>
    <cellStyle name="Hiperłącze 3 20" xfId="19982" hidden="1" xr:uid="{00000000-0005-0000-0000-00005F3A0000}"/>
    <cellStyle name="Hiperłącze 3 20" xfId="19347" hidden="1" xr:uid="{00000000-0005-0000-0000-0000603A0000}"/>
    <cellStyle name="Hiperłącze 3 20" xfId="12815" hidden="1" xr:uid="{00000000-0005-0000-0000-00004D3A0000}"/>
    <cellStyle name="Hiperłącze 3 20" xfId="36283" hidden="1" xr:uid="{00000000-0005-0000-0000-0000863A0000}"/>
    <cellStyle name="Hiperłącze 3 20" xfId="14823" hidden="1" xr:uid="{00000000-0005-0000-0000-0000553A0000}"/>
    <cellStyle name="Hiperłącze 3 20" xfId="24970" hidden="1" xr:uid="{00000000-0005-0000-0000-00006B3A0000}"/>
    <cellStyle name="Hiperłącze 3 20" xfId="25978" hidden="1" xr:uid="{00000000-0005-0000-0000-00006C3A0000}"/>
    <cellStyle name="Hiperłącze 3 20" xfId="26389" hidden="1" xr:uid="{00000000-0005-0000-0000-00006D3A0000}"/>
    <cellStyle name="Hiperłącze 3 20" xfId="26609" hidden="1" xr:uid="{00000000-0005-0000-0000-00006E3A0000}"/>
    <cellStyle name="Hiperłącze 3 20" xfId="27020" hidden="1" xr:uid="{00000000-0005-0000-0000-00006F3A0000}"/>
    <cellStyle name="Hiperłącze 3 20" xfId="27237" hidden="1" xr:uid="{00000000-0005-0000-0000-0000703A0000}"/>
    <cellStyle name="Hiperłącze 3 20" xfId="28000" hidden="1" xr:uid="{00000000-0005-0000-0000-0000713A0000}"/>
    <cellStyle name="Hiperłącze 3 20" xfId="27365" hidden="1" xr:uid="{00000000-0005-0000-0000-0000723A0000}"/>
    <cellStyle name="Hiperłącze 3 20" xfId="28268" hidden="1" xr:uid="{00000000-0005-0000-0000-0000733A0000}"/>
    <cellStyle name="Hiperłącze 3 20" xfId="29031" hidden="1" xr:uid="{00000000-0005-0000-0000-0000743A0000}"/>
    <cellStyle name="Hiperłącze 3 20" xfId="28396" hidden="1" xr:uid="{00000000-0005-0000-0000-0000753A0000}"/>
    <cellStyle name="Hiperłącze 3 20" xfId="29493" hidden="1" xr:uid="{00000000-0005-0000-0000-0000763A0000}"/>
    <cellStyle name="Hiperłącze 3 20" xfId="30501" hidden="1" xr:uid="{00000000-0005-0000-0000-0000773A0000}"/>
    <cellStyle name="Hiperłącze 3 20" xfId="30912" hidden="1" xr:uid="{00000000-0005-0000-0000-0000783A0000}"/>
    <cellStyle name="Hiperłącze 3 20" xfId="31132" hidden="1" xr:uid="{00000000-0005-0000-0000-0000793A0000}"/>
    <cellStyle name="Hiperłącze 3 20" xfId="31543" hidden="1" xr:uid="{00000000-0005-0000-0000-00007A3A0000}"/>
    <cellStyle name="Hiperłącze 3 20" xfId="31760" hidden="1" xr:uid="{00000000-0005-0000-0000-00007B3A0000}"/>
    <cellStyle name="Hiperłącze 3 20" xfId="32523" hidden="1" xr:uid="{00000000-0005-0000-0000-00007C3A0000}"/>
    <cellStyle name="Hiperłącze 3 20" xfId="31888" hidden="1" xr:uid="{00000000-0005-0000-0000-00007D3A0000}"/>
    <cellStyle name="Hiperłącze 3 20" xfId="32791" hidden="1" xr:uid="{00000000-0005-0000-0000-00007E3A0000}"/>
    <cellStyle name="Hiperłącze 3 20" xfId="33554" hidden="1" xr:uid="{00000000-0005-0000-0000-00007F3A0000}"/>
    <cellStyle name="Hiperłącze 3 20" xfId="32919" hidden="1" xr:uid="{00000000-0005-0000-0000-0000803A0000}"/>
    <cellStyle name="Hiperłącze 3 20" xfId="34016" hidden="1" xr:uid="{00000000-0005-0000-0000-0000813A0000}"/>
    <cellStyle name="Hiperłącze 3 20" xfId="35024" hidden="1" xr:uid="{00000000-0005-0000-0000-0000823A0000}"/>
    <cellStyle name="Hiperłącze 3 20" xfId="35435" hidden="1" xr:uid="{00000000-0005-0000-0000-0000833A0000}"/>
    <cellStyle name="Hiperłącze 3 20" xfId="35655" hidden="1" xr:uid="{00000000-0005-0000-0000-0000843A0000}"/>
    <cellStyle name="Hiperłącze 3 20" xfId="17560" hidden="1" xr:uid="{00000000-0005-0000-0000-0000593A0000}"/>
    <cellStyle name="Hiperłącze 3 20" xfId="17971" hidden="1" xr:uid="{00000000-0005-0000-0000-00005A3A0000}"/>
    <cellStyle name="Hiperłącze 3 20" xfId="41837" hidden="1" xr:uid="{00000000-0005-0000-0000-0000933A0000}"/>
    <cellStyle name="Hiperłącze 3 20" xfId="42600" hidden="1" xr:uid="{00000000-0005-0000-0000-0000943A0000}"/>
    <cellStyle name="Hiperłącze 3 20" xfId="14695" hidden="1" xr:uid="{00000000-0005-0000-0000-0000533A0000}"/>
    <cellStyle name="Hiperłącze 3 20" xfId="47123" hidden="1" xr:uid="{00000000-0005-0000-0000-00009F3A0000}"/>
    <cellStyle name="Hiperłącze 3 20" xfId="44070" hidden="1" xr:uid="{00000000-0005-0000-0000-0000973A0000}"/>
    <cellStyle name="Hiperłącze 3 20" xfId="15921" hidden="1" xr:uid="{00000000-0005-0000-0000-0000563A0000}"/>
    <cellStyle name="Hiperłącze 3 20" xfId="46092" hidden="1" xr:uid="{00000000-0005-0000-0000-00009C3A0000}"/>
    <cellStyle name="Hiperłącze 3 20" xfId="40934" hidden="1" xr:uid="{00000000-0005-0000-0000-0000923A0000}"/>
    <cellStyle name="Hiperłącze 3 20" xfId="36411" hidden="1" xr:uid="{00000000-0005-0000-0000-0000883A0000}"/>
    <cellStyle name="Hiperłącze 3 20" xfId="37314" hidden="1" xr:uid="{00000000-0005-0000-0000-0000893A0000}"/>
    <cellStyle name="Hiperłącze 3 20" xfId="38077" hidden="1" xr:uid="{00000000-0005-0000-0000-00008A3A0000}"/>
    <cellStyle name="Hiperłącze 3 20" xfId="46360" hidden="1" xr:uid="{00000000-0005-0000-0000-00009E3A0000}"/>
    <cellStyle name="Hiperłącze 3 20" xfId="12404" hidden="1" xr:uid="{00000000-0005-0000-0000-00004C3A0000}"/>
    <cellStyle name="Hiperłącze 3 20" xfId="41965" hidden="1" xr:uid="{00000000-0005-0000-0000-0000953A0000}"/>
    <cellStyle name="Hiperłącze 3 20" xfId="24508" hidden="1" xr:uid="{00000000-0005-0000-0000-0000693A0000}"/>
    <cellStyle name="Hiperłącze 3 20" xfId="23873" hidden="1" xr:uid="{00000000-0005-0000-0000-00006A3A0000}"/>
    <cellStyle name="Hiperłącze 3 20" xfId="45329" hidden="1" xr:uid="{00000000-0005-0000-0000-00009B3A0000}"/>
    <cellStyle name="Hiperłącze 3 20" xfId="40178" hidden="1" xr:uid="{00000000-0005-0000-0000-00008E3A0000}"/>
    <cellStyle name="Hiperłącze 3 20" xfId="22086" hidden="1" xr:uid="{00000000-0005-0000-0000-0000633A0000}"/>
    <cellStyle name="Hiperłącze 3 20" xfId="36066" hidden="1" xr:uid="{00000000-0005-0000-0000-0000853A0000}"/>
    <cellStyle name="Hiperłącze 3 20" xfId="41569" hidden="1" xr:uid="{00000000-0005-0000-0000-0000913A0000}"/>
    <cellStyle name="Hiperłącze 3 20" xfId="23477" hidden="1" xr:uid="{00000000-0005-0000-0000-0000663A0000}"/>
    <cellStyle name="Hiperłącze 3 20" xfId="37442" hidden="1" xr:uid="{00000000-0005-0000-0000-00008B3A0000}"/>
    <cellStyle name="Hiperłącze 3 20" xfId="39547" hidden="1" xr:uid="{00000000-0005-0000-0000-00008C3A0000}"/>
    <cellStyle name="Hiperłącze 3 20" xfId="44481" hidden="1" xr:uid="{00000000-0005-0000-0000-0000983A0000}"/>
    <cellStyle name="Hiperłącze 3 20" xfId="44701" hidden="1" xr:uid="{00000000-0005-0000-0000-0000993A0000}"/>
    <cellStyle name="Hiperłącze 3 20" xfId="45112" hidden="1" xr:uid="{00000000-0005-0000-0000-00009A3A0000}"/>
    <cellStyle name="Hiperłącze 3 20" xfId="37046" hidden="1" xr:uid="{00000000-0005-0000-0000-0000873A0000}"/>
    <cellStyle name="Hiperłącze 3 20" xfId="18951" hidden="1" xr:uid="{00000000-0005-0000-0000-00005C3A0000}"/>
    <cellStyle name="Hiperłącze 3 20" xfId="40589" hidden="1" xr:uid="{00000000-0005-0000-0000-00008F3A0000}"/>
    <cellStyle name="Hiperłącze 3 20" xfId="46488" xr:uid="{00000000-0005-0000-0000-0000A03A0000}"/>
    <cellStyle name="Hiperłącze 3 21" xfId="12395" hidden="1" xr:uid="{00000000-0005-0000-0000-0000A23A0000}"/>
    <cellStyle name="Hiperłącze 3 21" xfId="16460" hidden="1" xr:uid="{00000000-0005-0000-0000-0000B63A0000}"/>
    <cellStyle name="Hiperłącze 3 21" xfId="11386" hidden="1" xr:uid="{00000000-0005-0000-0000-0000A13A0000}"/>
    <cellStyle name="Hiperłącze 3 21" xfId="16920" hidden="1" xr:uid="{00000000-0005-0000-0000-0000AD3A0000}"/>
    <cellStyle name="Hiperłącze 3 21" xfId="22077" hidden="1" xr:uid="{00000000-0005-0000-0000-0000B93A0000}"/>
    <cellStyle name="Hiperłącze 3 21" xfId="19210" hidden="1" xr:uid="{00000000-0005-0000-0000-0000B43A0000}"/>
    <cellStyle name="Hiperłącze 3 21" xfId="19973" hidden="1" xr:uid="{00000000-0005-0000-0000-0000B53A0000}"/>
    <cellStyle name="Hiperłącze 3 21" xfId="14686" hidden="1" xr:uid="{00000000-0005-0000-0000-0000A93A0000}"/>
    <cellStyle name="Hiperłącze 3 21" xfId="14418" hidden="1" xr:uid="{00000000-0005-0000-0000-0000A73A0000}"/>
    <cellStyle name="Hiperłącze 3 21" xfId="15449" hidden="1" xr:uid="{00000000-0005-0000-0000-0000AA3A0000}"/>
    <cellStyle name="Hiperłącze 3 21" xfId="11935" hidden="1" xr:uid="{00000000-0005-0000-0000-0000AB3A0000}"/>
    <cellStyle name="Hiperłącze 3 21" xfId="15912" hidden="1" xr:uid="{00000000-0005-0000-0000-0000AC3A0000}"/>
    <cellStyle name="Hiperłącze 3 21" xfId="17331" hidden="1" xr:uid="{00000000-0005-0000-0000-0000AE3A0000}"/>
    <cellStyle name="Hiperłącze 3 21" xfId="21446" hidden="1" xr:uid="{00000000-0005-0000-0000-0000B73A0000}"/>
    <cellStyle name="Hiperłącze 3 21" xfId="17551" hidden="1" xr:uid="{00000000-0005-0000-0000-0000AF3A0000}"/>
    <cellStyle name="Hiperłącze 3 21" xfId="17962" hidden="1" xr:uid="{00000000-0005-0000-0000-0000B03A0000}"/>
    <cellStyle name="Hiperłącze 3 21" xfId="18179" hidden="1" xr:uid="{00000000-0005-0000-0000-0000B13A0000}"/>
    <cellStyle name="Hiperłącze 3 21" xfId="15978" hidden="1" xr:uid="{00000000-0005-0000-0000-0000B33A0000}"/>
    <cellStyle name="Hiperłącze 3 21" xfId="13654" hidden="1" xr:uid="{00000000-0005-0000-0000-0000A63A0000}"/>
    <cellStyle name="Hiperłącze 3 21" xfId="18942" hidden="1" xr:uid="{00000000-0005-0000-0000-0000B23A0000}"/>
    <cellStyle name="Hiperłącze 3 21" xfId="11453" hidden="1" xr:uid="{00000000-0005-0000-0000-0000A83A0000}"/>
    <cellStyle name="Hiperłącze 3 21" xfId="12806" hidden="1" xr:uid="{00000000-0005-0000-0000-0000A33A0000}"/>
    <cellStyle name="Hiperłącze 3 21" xfId="13026" hidden="1" xr:uid="{00000000-0005-0000-0000-0000A43A0000}"/>
    <cellStyle name="Hiperłącze 3 21" xfId="13437" hidden="1" xr:uid="{00000000-0005-0000-0000-0000A53A0000}"/>
    <cellStyle name="Hiperłącze 3 21" xfId="22488" hidden="1" xr:uid="{00000000-0005-0000-0000-0000BA3A0000}"/>
    <cellStyle name="Hiperłącze 3 21" xfId="21857" hidden="1" xr:uid="{00000000-0005-0000-0000-0000B83A0000}"/>
    <cellStyle name="Hiperłącze 3 21" xfId="22705" hidden="1" xr:uid="{00000000-0005-0000-0000-0000BB3A0000}"/>
    <cellStyle name="Hiperłącze 3 21" xfId="23468" hidden="1" xr:uid="{00000000-0005-0000-0000-0000BC3A0000}"/>
    <cellStyle name="Hiperłącze 3 21" xfId="20504" hidden="1" xr:uid="{00000000-0005-0000-0000-0000BD3A0000}"/>
    <cellStyle name="Hiperłącze 3 21" xfId="23736" hidden="1" xr:uid="{00000000-0005-0000-0000-0000BE3A0000}"/>
    <cellStyle name="Hiperłącze 3 21" xfId="24499" hidden="1" xr:uid="{00000000-0005-0000-0000-0000BF3A0000}"/>
    <cellStyle name="Hiperłącze 3 21" xfId="20986" hidden="1" xr:uid="{00000000-0005-0000-0000-0000C03A0000}"/>
    <cellStyle name="Hiperłącze 3 21" xfId="24961" hidden="1" xr:uid="{00000000-0005-0000-0000-0000C13A0000}"/>
    <cellStyle name="Hiperłącze 3 21" xfId="25969" hidden="1" xr:uid="{00000000-0005-0000-0000-0000C23A0000}"/>
    <cellStyle name="Hiperłącze 3 21" xfId="26380" hidden="1" xr:uid="{00000000-0005-0000-0000-0000C33A0000}"/>
    <cellStyle name="Hiperłącze 3 21" xfId="26600" hidden="1" xr:uid="{00000000-0005-0000-0000-0000C43A0000}"/>
    <cellStyle name="Hiperłącze 3 21" xfId="27011" hidden="1" xr:uid="{00000000-0005-0000-0000-0000C53A0000}"/>
    <cellStyle name="Hiperłącze 3 21" xfId="27228" hidden="1" xr:uid="{00000000-0005-0000-0000-0000C63A0000}"/>
    <cellStyle name="Hiperłącze 3 21" xfId="27991" hidden="1" xr:uid="{00000000-0005-0000-0000-0000C73A0000}"/>
    <cellStyle name="Hiperłącze 3 21" xfId="25027" hidden="1" xr:uid="{00000000-0005-0000-0000-0000C83A0000}"/>
    <cellStyle name="Hiperłącze 3 21" xfId="28259" hidden="1" xr:uid="{00000000-0005-0000-0000-0000C93A0000}"/>
    <cellStyle name="Hiperłącze 3 21" xfId="29022" hidden="1" xr:uid="{00000000-0005-0000-0000-0000CA3A0000}"/>
    <cellStyle name="Hiperłącze 3 21" xfId="25509" hidden="1" xr:uid="{00000000-0005-0000-0000-0000CB3A0000}"/>
    <cellStyle name="Hiperłącze 3 21" xfId="29484" hidden="1" xr:uid="{00000000-0005-0000-0000-0000CC3A0000}"/>
    <cellStyle name="Hiperłącze 3 21" xfId="30492" hidden="1" xr:uid="{00000000-0005-0000-0000-0000CD3A0000}"/>
    <cellStyle name="Hiperłącze 3 21" xfId="30903" hidden="1" xr:uid="{00000000-0005-0000-0000-0000CE3A0000}"/>
    <cellStyle name="Hiperłącze 3 21" xfId="31123" hidden="1" xr:uid="{00000000-0005-0000-0000-0000CF3A0000}"/>
    <cellStyle name="Hiperłącze 3 21" xfId="31534" hidden="1" xr:uid="{00000000-0005-0000-0000-0000D03A0000}"/>
    <cellStyle name="Hiperłącze 3 21" xfId="31751" hidden="1" xr:uid="{00000000-0005-0000-0000-0000D13A0000}"/>
    <cellStyle name="Hiperłącze 3 21" xfId="32514" hidden="1" xr:uid="{00000000-0005-0000-0000-0000D23A0000}"/>
    <cellStyle name="Hiperłącze 3 21" xfId="29550" hidden="1" xr:uid="{00000000-0005-0000-0000-0000D33A0000}"/>
    <cellStyle name="Hiperłącze 3 21" xfId="32782" hidden="1" xr:uid="{00000000-0005-0000-0000-0000D43A0000}"/>
    <cellStyle name="Hiperłącze 3 21" xfId="33545" hidden="1" xr:uid="{00000000-0005-0000-0000-0000D53A0000}"/>
    <cellStyle name="Hiperłącze 3 21" xfId="30032" hidden="1" xr:uid="{00000000-0005-0000-0000-0000D63A0000}"/>
    <cellStyle name="Hiperłącze 3 21" xfId="34007" hidden="1" xr:uid="{00000000-0005-0000-0000-0000D73A0000}"/>
    <cellStyle name="Hiperłącze 3 21" xfId="35015" hidden="1" xr:uid="{00000000-0005-0000-0000-0000D83A0000}"/>
    <cellStyle name="Hiperłącze 3 21" xfId="35426" hidden="1" xr:uid="{00000000-0005-0000-0000-0000D93A0000}"/>
    <cellStyle name="Hiperłącze 3 21" xfId="35646" hidden="1" xr:uid="{00000000-0005-0000-0000-0000DA3A0000}"/>
    <cellStyle name="Hiperłącze 3 21" xfId="36057" hidden="1" xr:uid="{00000000-0005-0000-0000-0000DB3A0000}"/>
    <cellStyle name="Hiperłącze 3 21" xfId="37037" hidden="1" xr:uid="{00000000-0005-0000-0000-0000DD3A0000}"/>
    <cellStyle name="Hiperłącze 3 21" xfId="45320" hidden="1" xr:uid="{00000000-0005-0000-0000-0000F13A0000}"/>
    <cellStyle name="Hiperłącze 3 21" xfId="36274" hidden="1" xr:uid="{00000000-0005-0000-0000-0000DC3A0000}"/>
    <cellStyle name="Hiperłącze 3 21" xfId="38596" hidden="1" xr:uid="{00000000-0005-0000-0000-0000E83A0000}"/>
    <cellStyle name="Hiperłącze 3 21" xfId="46351" hidden="1" xr:uid="{00000000-0005-0000-0000-0000F43A0000}"/>
    <cellStyle name="Hiperłącze 3 21" xfId="44692" hidden="1" xr:uid="{00000000-0005-0000-0000-0000EF3A0000}"/>
    <cellStyle name="Hiperłącze 3 21" xfId="45103" hidden="1" xr:uid="{00000000-0005-0000-0000-0000F03A0000}"/>
    <cellStyle name="Hiperłącze 3 21" xfId="40169" hidden="1" xr:uid="{00000000-0005-0000-0000-0000E43A0000}"/>
    <cellStyle name="Hiperłącze 3 21" xfId="39538" hidden="1" xr:uid="{00000000-0005-0000-0000-0000E23A0000}"/>
    <cellStyle name="Hiperłącze 3 21" xfId="40580" hidden="1" xr:uid="{00000000-0005-0000-0000-0000E53A0000}"/>
    <cellStyle name="Hiperłącze 3 21" xfId="40797" hidden="1" xr:uid="{00000000-0005-0000-0000-0000E63A0000}"/>
    <cellStyle name="Hiperłącze 3 21" xfId="41560" hidden="1" xr:uid="{00000000-0005-0000-0000-0000E73A0000}"/>
    <cellStyle name="Hiperłącze 3 21" xfId="41828" hidden="1" xr:uid="{00000000-0005-0000-0000-0000E93A0000}"/>
    <cellStyle name="Hiperłącze 3 21" xfId="46083" hidden="1" xr:uid="{00000000-0005-0000-0000-0000F23A0000}"/>
    <cellStyle name="Hiperłącze 3 21" xfId="42591" hidden="1" xr:uid="{00000000-0005-0000-0000-0000EA3A0000}"/>
    <cellStyle name="Hiperłącze 3 21" xfId="39078" hidden="1" xr:uid="{00000000-0005-0000-0000-0000EB3A0000}"/>
    <cellStyle name="Hiperłącze 3 21" xfId="43053" hidden="1" xr:uid="{00000000-0005-0000-0000-0000EC3A0000}"/>
    <cellStyle name="Hiperłącze 3 21" xfId="44472" hidden="1" xr:uid="{00000000-0005-0000-0000-0000EE3A0000}"/>
    <cellStyle name="Hiperłącze 3 21" xfId="34555" hidden="1" xr:uid="{00000000-0005-0000-0000-0000E13A0000}"/>
    <cellStyle name="Hiperłącze 3 21" xfId="44061" hidden="1" xr:uid="{00000000-0005-0000-0000-0000ED3A0000}"/>
    <cellStyle name="Hiperłącze 3 21" xfId="39949" hidden="1" xr:uid="{00000000-0005-0000-0000-0000E33A0000}"/>
    <cellStyle name="Hiperłącze 3 21" xfId="34073" hidden="1" xr:uid="{00000000-0005-0000-0000-0000DE3A0000}"/>
    <cellStyle name="Hiperłącze 3 21" xfId="37305" hidden="1" xr:uid="{00000000-0005-0000-0000-0000DF3A0000}"/>
    <cellStyle name="Hiperłącze 3 21" xfId="38068" hidden="1" xr:uid="{00000000-0005-0000-0000-0000E03A0000}"/>
    <cellStyle name="Hiperłącze 3 21" xfId="47114" hidden="1" xr:uid="{00000000-0005-0000-0000-0000F53A0000}"/>
    <cellStyle name="Hiperłącze 3 21" xfId="43119" hidden="1" xr:uid="{00000000-0005-0000-0000-0000F33A0000}"/>
    <cellStyle name="Hiperłącze 3 21" xfId="43601" xr:uid="{00000000-0005-0000-0000-0000F63A0000}"/>
    <cellStyle name="Hiperłącze 3 22" xfId="12424" hidden="1" xr:uid="{00000000-0005-0000-0000-0000F83A0000}"/>
    <cellStyle name="Hiperłącze 3 22" xfId="20053" hidden="1" xr:uid="{00000000-0005-0000-0000-00000C3B0000}"/>
    <cellStyle name="Hiperłącze 3 22" xfId="11415" hidden="1" xr:uid="{00000000-0005-0000-0000-0000F73A0000}"/>
    <cellStyle name="Hiperłącze 3 22" xfId="16949" hidden="1" xr:uid="{00000000-0005-0000-0000-0000033B0000}"/>
    <cellStyle name="Hiperłącze 3 22" xfId="22106" hidden="1" xr:uid="{00000000-0005-0000-0000-00000F3B0000}"/>
    <cellStyle name="Hiperłącze 3 22" xfId="19239" hidden="1" xr:uid="{00000000-0005-0000-0000-00000A3B0000}"/>
    <cellStyle name="Hiperłącze 3 22" xfId="20002" hidden="1" xr:uid="{00000000-0005-0000-0000-00000B3B0000}"/>
    <cellStyle name="Hiperłącze 3 22" xfId="14715" hidden="1" xr:uid="{00000000-0005-0000-0000-0000FF3A0000}"/>
    <cellStyle name="Hiperłącze 3 22" xfId="14447" hidden="1" xr:uid="{00000000-0005-0000-0000-0000FD3A0000}"/>
    <cellStyle name="Hiperłącze 3 22" xfId="15478" hidden="1" xr:uid="{00000000-0005-0000-0000-0000003B0000}"/>
    <cellStyle name="Hiperłącze 3 22" xfId="15529" hidden="1" xr:uid="{00000000-0005-0000-0000-0000013B0000}"/>
    <cellStyle name="Hiperłącze 3 22" xfId="15941" hidden="1" xr:uid="{00000000-0005-0000-0000-0000023B0000}"/>
    <cellStyle name="Hiperłącze 3 22" xfId="17360" hidden="1" xr:uid="{00000000-0005-0000-0000-0000043B0000}"/>
    <cellStyle name="Hiperłącze 3 22" xfId="21475" hidden="1" xr:uid="{00000000-0005-0000-0000-00000D3B0000}"/>
    <cellStyle name="Hiperłącze 3 22" xfId="17580" hidden="1" xr:uid="{00000000-0005-0000-0000-0000053B0000}"/>
    <cellStyle name="Hiperłącze 3 22" xfId="17991" hidden="1" xr:uid="{00000000-0005-0000-0000-0000063B0000}"/>
    <cellStyle name="Hiperłącze 3 22" xfId="18208" hidden="1" xr:uid="{00000000-0005-0000-0000-0000073B0000}"/>
    <cellStyle name="Hiperłącze 3 22" xfId="19022" hidden="1" xr:uid="{00000000-0005-0000-0000-0000093B0000}"/>
    <cellStyle name="Hiperłącze 3 22" xfId="13683" hidden="1" xr:uid="{00000000-0005-0000-0000-0000FC3A0000}"/>
    <cellStyle name="Hiperłącze 3 22" xfId="18971" hidden="1" xr:uid="{00000000-0005-0000-0000-0000083B0000}"/>
    <cellStyle name="Hiperłącze 3 22" xfId="14498" hidden="1" xr:uid="{00000000-0005-0000-0000-0000FE3A0000}"/>
    <cellStyle name="Hiperłącze 3 22" xfId="12835" hidden="1" xr:uid="{00000000-0005-0000-0000-0000F93A0000}"/>
    <cellStyle name="Hiperłącze 3 22" xfId="13055" hidden="1" xr:uid="{00000000-0005-0000-0000-0000FA3A0000}"/>
    <cellStyle name="Hiperłącze 3 22" xfId="13466" hidden="1" xr:uid="{00000000-0005-0000-0000-0000FB3A0000}"/>
    <cellStyle name="Hiperłącze 3 22" xfId="22517" hidden="1" xr:uid="{00000000-0005-0000-0000-0000103B0000}"/>
    <cellStyle name="Hiperłącze 3 22" xfId="21886" hidden="1" xr:uid="{00000000-0005-0000-0000-00000E3B0000}"/>
    <cellStyle name="Hiperłącze 3 22" xfId="22734" hidden="1" xr:uid="{00000000-0005-0000-0000-0000113B0000}"/>
    <cellStyle name="Hiperłącze 3 22" xfId="23497" hidden="1" xr:uid="{00000000-0005-0000-0000-0000123B0000}"/>
    <cellStyle name="Hiperłącze 3 22" xfId="23548" hidden="1" xr:uid="{00000000-0005-0000-0000-0000133B0000}"/>
    <cellStyle name="Hiperłącze 3 22" xfId="23765" hidden="1" xr:uid="{00000000-0005-0000-0000-0000143B0000}"/>
    <cellStyle name="Hiperłącze 3 22" xfId="24528" hidden="1" xr:uid="{00000000-0005-0000-0000-0000153B0000}"/>
    <cellStyle name="Hiperłącze 3 22" xfId="24579" hidden="1" xr:uid="{00000000-0005-0000-0000-0000163B0000}"/>
    <cellStyle name="Hiperłącze 3 22" xfId="24990" hidden="1" xr:uid="{00000000-0005-0000-0000-0000173B0000}"/>
    <cellStyle name="Hiperłącze 3 22" xfId="25998" hidden="1" xr:uid="{00000000-0005-0000-0000-0000183B0000}"/>
    <cellStyle name="Hiperłącze 3 22" xfId="26409" hidden="1" xr:uid="{00000000-0005-0000-0000-0000193B0000}"/>
    <cellStyle name="Hiperłącze 3 22" xfId="26629" hidden="1" xr:uid="{00000000-0005-0000-0000-00001A3B0000}"/>
    <cellStyle name="Hiperłącze 3 22" xfId="27040" hidden="1" xr:uid="{00000000-0005-0000-0000-00001B3B0000}"/>
    <cellStyle name="Hiperłącze 3 22" xfId="27257" hidden="1" xr:uid="{00000000-0005-0000-0000-00001C3B0000}"/>
    <cellStyle name="Hiperłącze 3 22" xfId="28020" hidden="1" xr:uid="{00000000-0005-0000-0000-00001D3B0000}"/>
    <cellStyle name="Hiperłącze 3 22" xfId="28071" hidden="1" xr:uid="{00000000-0005-0000-0000-00001E3B0000}"/>
    <cellStyle name="Hiperłącze 3 22" xfId="28288" hidden="1" xr:uid="{00000000-0005-0000-0000-00001F3B0000}"/>
    <cellStyle name="Hiperłącze 3 22" xfId="29051" hidden="1" xr:uid="{00000000-0005-0000-0000-0000203B0000}"/>
    <cellStyle name="Hiperłącze 3 22" xfId="29102" hidden="1" xr:uid="{00000000-0005-0000-0000-0000213B0000}"/>
    <cellStyle name="Hiperłącze 3 22" xfId="29513" hidden="1" xr:uid="{00000000-0005-0000-0000-0000223B0000}"/>
    <cellStyle name="Hiperłącze 3 22" xfId="30521" hidden="1" xr:uid="{00000000-0005-0000-0000-0000233B0000}"/>
    <cellStyle name="Hiperłącze 3 22" xfId="30932" hidden="1" xr:uid="{00000000-0005-0000-0000-0000243B0000}"/>
    <cellStyle name="Hiperłącze 3 22" xfId="31152" hidden="1" xr:uid="{00000000-0005-0000-0000-0000253B0000}"/>
    <cellStyle name="Hiperłącze 3 22" xfId="31563" hidden="1" xr:uid="{00000000-0005-0000-0000-0000263B0000}"/>
    <cellStyle name="Hiperłącze 3 22" xfId="31780" hidden="1" xr:uid="{00000000-0005-0000-0000-0000273B0000}"/>
    <cellStyle name="Hiperłącze 3 22" xfId="32543" hidden="1" xr:uid="{00000000-0005-0000-0000-0000283B0000}"/>
    <cellStyle name="Hiperłącze 3 22" xfId="32594" hidden="1" xr:uid="{00000000-0005-0000-0000-0000293B0000}"/>
    <cellStyle name="Hiperłącze 3 22" xfId="32811" hidden="1" xr:uid="{00000000-0005-0000-0000-00002A3B0000}"/>
    <cellStyle name="Hiperłącze 3 22" xfId="33574" hidden="1" xr:uid="{00000000-0005-0000-0000-00002B3B0000}"/>
    <cellStyle name="Hiperłącze 3 22" xfId="33625" hidden="1" xr:uid="{00000000-0005-0000-0000-00002C3B0000}"/>
    <cellStyle name="Hiperłącze 3 22" xfId="34036" hidden="1" xr:uid="{00000000-0005-0000-0000-00002D3B0000}"/>
    <cellStyle name="Hiperłącze 3 22" xfId="35044" hidden="1" xr:uid="{00000000-0005-0000-0000-00002E3B0000}"/>
    <cellStyle name="Hiperłącze 3 22" xfId="35455" hidden="1" xr:uid="{00000000-0005-0000-0000-00002F3B0000}"/>
    <cellStyle name="Hiperłącze 3 22" xfId="35675" hidden="1" xr:uid="{00000000-0005-0000-0000-0000303B0000}"/>
    <cellStyle name="Hiperłącze 3 22" xfId="36086" hidden="1" xr:uid="{00000000-0005-0000-0000-0000313B0000}"/>
    <cellStyle name="Hiperłącze 3 22" xfId="37066" hidden="1" xr:uid="{00000000-0005-0000-0000-0000333B0000}"/>
    <cellStyle name="Hiperłącze 3 22" xfId="45349" hidden="1" xr:uid="{00000000-0005-0000-0000-0000473B0000}"/>
    <cellStyle name="Hiperłącze 3 22" xfId="36303" hidden="1" xr:uid="{00000000-0005-0000-0000-0000323B0000}"/>
    <cellStyle name="Hiperłącze 3 22" xfId="41640" hidden="1" xr:uid="{00000000-0005-0000-0000-00003E3B0000}"/>
    <cellStyle name="Hiperłącze 3 22" xfId="46380" hidden="1" xr:uid="{00000000-0005-0000-0000-00004A3B0000}"/>
    <cellStyle name="Hiperłącze 3 22" xfId="44721" hidden="1" xr:uid="{00000000-0005-0000-0000-0000453B0000}"/>
    <cellStyle name="Hiperłącze 3 22" xfId="45132" hidden="1" xr:uid="{00000000-0005-0000-0000-0000463B0000}"/>
    <cellStyle name="Hiperłącze 3 22" xfId="40198" hidden="1" xr:uid="{00000000-0005-0000-0000-00003A3B0000}"/>
    <cellStyle name="Hiperłącze 3 22" xfId="39567" hidden="1" xr:uid="{00000000-0005-0000-0000-0000383B0000}"/>
    <cellStyle name="Hiperłącze 3 22" xfId="40609" hidden="1" xr:uid="{00000000-0005-0000-0000-00003B3B0000}"/>
    <cellStyle name="Hiperłącze 3 22" xfId="40826" hidden="1" xr:uid="{00000000-0005-0000-0000-00003C3B0000}"/>
    <cellStyle name="Hiperłącze 3 22" xfId="41589" hidden="1" xr:uid="{00000000-0005-0000-0000-00003D3B0000}"/>
    <cellStyle name="Hiperłącze 3 22" xfId="41857" hidden="1" xr:uid="{00000000-0005-0000-0000-00003F3B0000}"/>
    <cellStyle name="Hiperłącze 3 22" xfId="46112" hidden="1" xr:uid="{00000000-0005-0000-0000-0000483B0000}"/>
    <cellStyle name="Hiperłącze 3 22" xfId="42620" hidden="1" xr:uid="{00000000-0005-0000-0000-0000403B0000}"/>
    <cellStyle name="Hiperłącze 3 22" xfId="42671" hidden="1" xr:uid="{00000000-0005-0000-0000-0000413B0000}"/>
    <cellStyle name="Hiperłącze 3 22" xfId="43082" hidden="1" xr:uid="{00000000-0005-0000-0000-0000423B0000}"/>
    <cellStyle name="Hiperłącze 3 22" xfId="44501" hidden="1" xr:uid="{00000000-0005-0000-0000-0000443B0000}"/>
    <cellStyle name="Hiperłącze 3 22" xfId="38148" hidden="1" xr:uid="{00000000-0005-0000-0000-0000373B0000}"/>
    <cellStyle name="Hiperłącze 3 22" xfId="44090" hidden="1" xr:uid="{00000000-0005-0000-0000-0000433B0000}"/>
    <cellStyle name="Hiperłącze 3 22" xfId="39978" hidden="1" xr:uid="{00000000-0005-0000-0000-0000393B0000}"/>
    <cellStyle name="Hiperłącze 3 22" xfId="37117" hidden="1" xr:uid="{00000000-0005-0000-0000-0000343B0000}"/>
    <cellStyle name="Hiperłącze 3 22" xfId="37334" hidden="1" xr:uid="{00000000-0005-0000-0000-0000353B0000}"/>
    <cellStyle name="Hiperłącze 3 22" xfId="38097" hidden="1" xr:uid="{00000000-0005-0000-0000-0000363B0000}"/>
    <cellStyle name="Hiperłącze 3 22" xfId="47143" hidden="1" xr:uid="{00000000-0005-0000-0000-00004B3B0000}"/>
    <cellStyle name="Hiperłącze 3 22" xfId="46163" hidden="1" xr:uid="{00000000-0005-0000-0000-0000493B0000}"/>
    <cellStyle name="Hiperłącze 3 22" xfId="47194" xr:uid="{00000000-0005-0000-0000-00004C3B0000}"/>
    <cellStyle name="Hiperłącze 3 23" xfId="12450" hidden="1" xr:uid="{00000000-0005-0000-0000-00004E3B0000}"/>
    <cellStyle name="Hiperłącze 3 23" xfId="20079" hidden="1" xr:uid="{00000000-0005-0000-0000-0000623B0000}"/>
    <cellStyle name="Hiperłącze 3 23" xfId="11441" hidden="1" xr:uid="{00000000-0005-0000-0000-00004D3B0000}"/>
    <cellStyle name="Hiperłącze 3 23" xfId="16975" hidden="1" xr:uid="{00000000-0005-0000-0000-0000593B0000}"/>
    <cellStyle name="Hiperłącze 3 23" xfId="22132" hidden="1" xr:uid="{00000000-0005-0000-0000-0000653B0000}"/>
    <cellStyle name="Hiperłącze 3 23" xfId="19265" hidden="1" xr:uid="{00000000-0005-0000-0000-0000603B0000}"/>
    <cellStyle name="Hiperłącze 3 23" xfId="20028" hidden="1" xr:uid="{00000000-0005-0000-0000-0000613B0000}"/>
    <cellStyle name="Hiperłącze 3 23" xfId="14741" hidden="1" xr:uid="{00000000-0005-0000-0000-0000553B0000}"/>
    <cellStyle name="Hiperłącze 3 23" xfId="14473" hidden="1" xr:uid="{00000000-0005-0000-0000-0000533B0000}"/>
    <cellStyle name="Hiperłącze 3 23" xfId="15504" hidden="1" xr:uid="{00000000-0005-0000-0000-0000563B0000}"/>
    <cellStyle name="Hiperłącze 3 23" xfId="15555" hidden="1" xr:uid="{00000000-0005-0000-0000-0000573B0000}"/>
    <cellStyle name="Hiperłącze 3 23" xfId="15967" hidden="1" xr:uid="{00000000-0005-0000-0000-0000583B0000}"/>
    <cellStyle name="Hiperłącze 3 23" xfId="17386" hidden="1" xr:uid="{00000000-0005-0000-0000-00005A3B0000}"/>
    <cellStyle name="Hiperłącze 3 23" xfId="21501" hidden="1" xr:uid="{00000000-0005-0000-0000-0000633B0000}"/>
    <cellStyle name="Hiperłącze 3 23" xfId="17606" hidden="1" xr:uid="{00000000-0005-0000-0000-00005B3B0000}"/>
    <cellStyle name="Hiperłącze 3 23" xfId="18017" hidden="1" xr:uid="{00000000-0005-0000-0000-00005C3B0000}"/>
    <cellStyle name="Hiperłącze 3 23" xfId="18234" hidden="1" xr:uid="{00000000-0005-0000-0000-00005D3B0000}"/>
    <cellStyle name="Hiperłącze 3 23" xfId="19048" hidden="1" xr:uid="{00000000-0005-0000-0000-00005F3B0000}"/>
    <cellStyle name="Hiperłącze 3 23" xfId="13709" hidden="1" xr:uid="{00000000-0005-0000-0000-0000523B0000}"/>
    <cellStyle name="Hiperłącze 3 23" xfId="18997" hidden="1" xr:uid="{00000000-0005-0000-0000-00005E3B0000}"/>
    <cellStyle name="Hiperłącze 3 23" xfId="14524" hidden="1" xr:uid="{00000000-0005-0000-0000-0000543B0000}"/>
    <cellStyle name="Hiperłącze 3 23" xfId="12861" hidden="1" xr:uid="{00000000-0005-0000-0000-00004F3B0000}"/>
    <cellStyle name="Hiperłącze 3 23" xfId="13081" hidden="1" xr:uid="{00000000-0005-0000-0000-0000503B0000}"/>
    <cellStyle name="Hiperłącze 3 23" xfId="13492" hidden="1" xr:uid="{00000000-0005-0000-0000-0000513B0000}"/>
    <cellStyle name="Hiperłącze 3 23" xfId="22543" hidden="1" xr:uid="{00000000-0005-0000-0000-0000663B0000}"/>
    <cellStyle name="Hiperłącze 3 23" xfId="21912" hidden="1" xr:uid="{00000000-0005-0000-0000-0000643B0000}"/>
    <cellStyle name="Hiperłącze 3 23" xfId="22760" hidden="1" xr:uid="{00000000-0005-0000-0000-0000673B0000}"/>
    <cellStyle name="Hiperłącze 3 23" xfId="23523" hidden="1" xr:uid="{00000000-0005-0000-0000-0000683B0000}"/>
    <cellStyle name="Hiperłącze 3 23" xfId="23574" hidden="1" xr:uid="{00000000-0005-0000-0000-0000693B0000}"/>
    <cellStyle name="Hiperłącze 3 23" xfId="23791" hidden="1" xr:uid="{00000000-0005-0000-0000-00006A3B0000}"/>
    <cellStyle name="Hiperłącze 3 23" xfId="24554" hidden="1" xr:uid="{00000000-0005-0000-0000-00006B3B0000}"/>
    <cellStyle name="Hiperłącze 3 23" xfId="24605" hidden="1" xr:uid="{00000000-0005-0000-0000-00006C3B0000}"/>
    <cellStyle name="Hiperłącze 3 23" xfId="25016" hidden="1" xr:uid="{00000000-0005-0000-0000-00006D3B0000}"/>
    <cellStyle name="Hiperłącze 3 23" xfId="26024" hidden="1" xr:uid="{00000000-0005-0000-0000-00006E3B0000}"/>
    <cellStyle name="Hiperłącze 3 23" xfId="26435" hidden="1" xr:uid="{00000000-0005-0000-0000-00006F3B0000}"/>
    <cellStyle name="Hiperłącze 3 23" xfId="26655" hidden="1" xr:uid="{00000000-0005-0000-0000-0000703B0000}"/>
    <cellStyle name="Hiperłącze 3 23" xfId="27066" hidden="1" xr:uid="{00000000-0005-0000-0000-0000713B0000}"/>
    <cellStyle name="Hiperłącze 3 23" xfId="27283" hidden="1" xr:uid="{00000000-0005-0000-0000-0000723B0000}"/>
    <cellStyle name="Hiperłącze 3 23" xfId="28046" hidden="1" xr:uid="{00000000-0005-0000-0000-0000733B0000}"/>
    <cellStyle name="Hiperłącze 3 23" xfId="28097" hidden="1" xr:uid="{00000000-0005-0000-0000-0000743B0000}"/>
    <cellStyle name="Hiperłącze 3 23" xfId="28314" hidden="1" xr:uid="{00000000-0005-0000-0000-0000753B0000}"/>
    <cellStyle name="Hiperłącze 3 23" xfId="29077" hidden="1" xr:uid="{00000000-0005-0000-0000-0000763B0000}"/>
    <cellStyle name="Hiperłącze 3 23" xfId="29128" hidden="1" xr:uid="{00000000-0005-0000-0000-0000773B0000}"/>
    <cellStyle name="Hiperłącze 3 23" xfId="29539" hidden="1" xr:uid="{00000000-0005-0000-0000-0000783B0000}"/>
    <cellStyle name="Hiperłącze 3 23" xfId="30547" hidden="1" xr:uid="{00000000-0005-0000-0000-0000793B0000}"/>
    <cellStyle name="Hiperłącze 3 23" xfId="30958" hidden="1" xr:uid="{00000000-0005-0000-0000-00007A3B0000}"/>
    <cellStyle name="Hiperłącze 3 23" xfId="31178" hidden="1" xr:uid="{00000000-0005-0000-0000-00007B3B0000}"/>
    <cellStyle name="Hiperłącze 3 23" xfId="31589" hidden="1" xr:uid="{00000000-0005-0000-0000-00007C3B0000}"/>
    <cellStyle name="Hiperłącze 3 23" xfId="31806" hidden="1" xr:uid="{00000000-0005-0000-0000-00007D3B0000}"/>
    <cellStyle name="Hiperłącze 3 23" xfId="32569" hidden="1" xr:uid="{00000000-0005-0000-0000-00007E3B0000}"/>
    <cellStyle name="Hiperłącze 3 23" xfId="32620" hidden="1" xr:uid="{00000000-0005-0000-0000-00007F3B0000}"/>
    <cellStyle name="Hiperłącze 3 23" xfId="32837" hidden="1" xr:uid="{00000000-0005-0000-0000-0000803B0000}"/>
    <cellStyle name="Hiperłącze 3 23" xfId="33600" hidden="1" xr:uid="{00000000-0005-0000-0000-0000813B0000}"/>
    <cellStyle name="Hiperłącze 3 23" xfId="33651" hidden="1" xr:uid="{00000000-0005-0000-0000-0000823B0000}"/>
    <cellStyle name="Hiperłącze 3 23" xfId="34062" hidden="1" xr:uid="{00000000-0005-0000-0000-0000833B0000}"/>
    <cellStyle name="Hiperłącze 3 23" xfId="35070" hidden="1" xr:uid="{00000000-0005-0000-0000-0000843B0000}"/>
    <cellStyle name="Hiperłącze 3 23" xfId="35481" hidden="1" xr:uid="{00000000-0005-0000-0000-0000853B0000}"/>
    <cellStyle name="Hiperłącze 3 23" xfId="35701" hidden="1" xr:uid="{00000000-0005-0000-0000-0000863B0000}"/>
    <cellStyle name="Hiperłącze 3 23" xfId="36112" hidden="1" xr:uid="{00000000-0005-0000-0000-0000873B0000}"/>
    <cellStyle name="Hiperłącze 3 23" xfId="37092" hidden="1" xr:uid="{00000000-0005-0000-0000-0000893B0000}"/>
    <cellStyle name="Hiperłącze 3 23" xfId="45375" hidden="1" xr:uid="{00000000-0005-0000-0000-00009D3B0000}"/>
    <cellStyle name="Hiperłącze 3 23" xfId="36329" hidden="1" xr:uid="{00000000-0005-0000-0000-0000883B0000}"/>
    <cellStyle name="Hiperłącze 3 23" xfId="41666" hidden="1" xr:uid="{00000000-0005-0000-0000-0000943B0000}"/>
    <cellStyle name="Hiperłącze 3 23" xfId="46406" hidden="1" xr:uid="{00000000-0005-0000-0000-0000A03B0000}"/>
    <cellStyle name="Hiperłącze 3 23" xfId="44747" hidden="1" xr:uid="{00000000-0005-0000-0000-00009B3B0000}"/>
    <cellStyle name="Hiperłącze 3 23" xfId="45158" hidden="1" xr:uid="{00000000-0005-0000-0000-00009C3B0000}"/>
    <cellStyle name="Hiperłącze 3 23" xfId="40224" hidden="1" xr:uid="{00000000-0005-0000-0000-0000903B0000}"/>
    <cellStyle name="Hiperłącze 3 23" xfId="39593" hidden="1" xr:uid="{00000000-0005-0000-0000-00008E3B0000}"/>
    <cellStyle name="Hiperłącze 3 23" xfId="40635" hidden="1" xr:uid="{00000000-0005-0000-0000-0000913B0000}"/>
    <cellStyle name="Hiperłącze 3 23" xfId="40852" hidden="1" xr:uid="{00000000-0005-0000-0000-0000923B0000}"/>
    <cellStyle name="Hiperłącze 3 23" xfId="41615" hidden="1" xr:uid="{00000000-0005-0000-0000-0000933B0000}"/>
    <cellStyle name="Hiperłącze 3 23" xfId="41883" hidden="1" xr:uid="{00000000-0005-0000-0000-0000953B0000}"/>
    <cellStyle name="Hiperłącze 3 23" xfId="46138" hidden="1" xr:uid="{00000000-0005-0000-0000-00009E3B0000}"/>
    <cellStyle name="Hiperłącze 3 23" xfId="42646" hidden="1" xr:uid="{00000000-0005-0000-0000-0000963B0000}"/>
    <cellStyle name="Hiperłącze 3 23" xfId="42697" hidden="1" xr:uid="{00000000-0005-0000-0000-0000973B0000}"/>
    <cellStyle name="Hiperłącze 3 23" xfId="43108" hidden="1" xr:uid="{00000000-0005-0000-0000-0000983B0000}"/>
    <cellStyle name="Hiperłącze 3 23" xfId="44527" hidden="1" xr:uid="{00000000-0005-0000-0000-00009A3B0000}"/>
    <cellStyle name="Hiperłącze 3 23" xfId="38174" hidden="1" xr:uid="{00000000-0005-0000-0000-00008D3B0000}"/>
    <cellStyle name="Hiperłącze 3 23" xfId="44116" hidden="1" xr:uid="{00000000-0005-0000-0000-0000993B0000}"/>
    <cellStyle name="Hiperłącze 3 23" xfId="40004" hidden="1" xr:uid="{00000000-0005-0000-0000-00008F3B0000}"/>
    <cellStyle name="Hiperłącze 3 23" xfId="37143" hidden="1" xr:uid="{00000000-0005-0000-0000-00008A3B0000}"/>
    <cellStyle name="Hiperłącze 3 23" xfId="37360" hidden="1" xr:uid="{00000000-0005-0000-0000-00008B3B0000}"/>
    <cellStyle name="Hiperłącze 3 23" xfId="38123" hidden="1" xr:uid="{00000000-0005-0000-0000-00008C3B0000}"/>
    <cellStyle name="Hiperłącze 3 23" xfId="47169" hidden="1" xr:uid="{00000000-0005-0000-0000-0000A13B0000}"/>
    <cellStyle name="Hiperłącze 3 23" xfId="46189" hidden="1" xr:uid="{00000000-0005-0000-0000-00009F3B0000}"/>
    <cellStyle name="Hiperłącze 3 23" xfId="47220" xr:uid="{00000000-0005-0000-0000-0000A23B0000}"/>
    <cellStyle name="Hiperłącze 3 24" xfId="21885" hidden="1" xr:uid="{00000000-0005-0000-0000-0000BA3B0000}"/>
    <cellStyle name="Hiperłącze 3 24" xfId="32810" hidden="1" xr:uid="{00000000-0005-0000-0000-0000D63B0000}"/>
    <cellStyle name="Hiperłącze 3 24" xfId="14714" hidden="1" xr:uid="{00000000-0005-0000-0000-0000AB3B0000}"/>
    <cellStyle name="Hiperłącze 3 24" xfId="18207" hidden="1" xr:uid="{00000000-0005-0000-0000-0000B33B0000}"/>
    <cellStyle name="Hiperłącze 3 24" xfId="20052" hidden="1" xr:uid="{00000000-0005-0000-0000-0000B83B0000}"/>
    <cellStyle name="Hiperłącze 3 24" xfId="15940" hidden="1" xr:uid="{00000000-0005-0000-0000-0000AE3B0000}"/>
    <cellStyle name="Hiperłącze 3 24" xfId="28019" hidden="1" xr:uid="{00000000-0005-0000-0000-0000C93B0000}"/>
    <cellStyle name="Hiperłącze 3 24" xfId="28070" hidden="1" xr:uid="{00000000-0005-0000-0000-0000CA3B0000}"/>
    <cellStyle name="Hiperłącze 3 24" xfId="20001" hidden="1" xr:uid="{00000000-0005-0000-0000-0000B73B0000}"/>
    <cellStyle name="Hiperłącze 3 24" xfId="15528" hidden="1" xr:uid="{00000000-0005-0000-0000-0000AD3B0000}"/>
    <cellStyle name="Hiperłącze 3 24" xfId="24578" hidden="1" xr:uid="{00000000-0005-0000-0000-0000C23B0000}"/>
    <cellStyle name="Hiperłącze 3 24" xfId="23764" hidden="1" xr:uid="{00000000-0005-0000-0000-0000C03B0000}"/>
    <cellStyle name="Hiperłącze 3 24" xfId="12423" hidden="1" xr:uid="{00000000-0005-0000-0000-0000A43B0000}"/>
    <cellStyle name="Hiperłącze 3 24" xfId="17579" hidden="1" xr:uid="{00000000-0005-0000-0000-0000B13B0000}"/>
    <cellStyle name="Hiperłącze 3 24" xfId="39977" hidden="1" xr:uid="{00000000-0005-0000-0000-0000E53B0000}"/>
    <cellStyle name="Hiperłącze 3 24" xfId="15477" hidden="1" xr:uid="{00000000-0005-0000-0000-0000AC3B0000}"/>
    <cellStyle name="Hiperłącze 3 24" xfId="21474" hidden="1" xr:uid="{00000000-0005-0000-0000-0000B93B0000}"/>
    <cellStyle name="Hiperłącze 3 24" xfId="32593" hidden="1" xr:uid="{00000000-0005-0000-0000-0000D53B0000}"/>
    <cellStyle name="Hiperłącze 3 24" xfId="33573" hidden="1" xr:uid="{00000000-0005-0000-0000-0000D73B0000}"/>
    <cellStyle name="Hiperłącze 3 24" xfId="12834" hidden="1" xr:uid="{00000000-0005-0000-0000-0000A53B0000}"/>
    <cellStyle name="Hiperłącze 3 24" xfId="17990" hidden="1" xr:uid="{00000000-0005-0000-0000-0000B23B0000}"/>
    <cellStyle name="Hiperłącze 3 24" xfId="23547" hidden="1" xr:uid="{00000000-0005-0000-0000-0000BF3B0000}"/>
    <cellStyle name="Hiperłącze 3 24" xfId="29050" hidden="1" xr:uid="{00000000-0005-0000-0000-0000CC3B0000}"/>
    <cellStyle name="Hiperłącze 3 24" xfId="16948" hidden="1" xr:uid="{00000000-0005-0000-0000-0000AF3B0000}"/>
    <cellStyle name="Hiperłącze 3 24" xfId="13465" hidden="1" xr:uid="{00000000-0005-0000-0000-0000A73B0000}"/>
    <cellStyle name="Hiperłącze 3 24" xfId="14497" hidden="1" xr:uid="{00000000-0005-0000-0000-0000AA3B0000}"/>
    <cellStyle name="Hiperłącze 3 24" xfId="31779" hidden="1" xr:uid="{00000000-0005-0000-0000-0000D33B0000}"/>
    <cellStyle name="Hiperłącze 3 24" xfId="32542" hidden="1" xr:uid="{00000000-0005-0000-0000-0000D43B0000}"/>
    <cellStyle name="Hiperłącze 3 24" xfId="13682" hidden="1" xr:uid="{00000000-0005-0000-0000-0000A83B0000}"/>
    <cellStyle name="Hiperłącze 3 24" xfId="22105" hidden="1" xr:uid="{00000000-0005-0000-0000-0000BB3B0000}"/>
    <cellStyle name="Hiperłącze 3 24" xfId="40197" hidden="1" xr:uid="{00000000-0005-0000-0000-0000E63B0000}"/>
    <cellStyle name="Hiperłącze 3 24" xfId="33624" hidden="1" xr:uid="{00000000-0005-0000-0000-0000D83B0000}"/>
    <cellStyle name="Hiperłącze 3 24" xfId="34035" hidden="1" xr:uid="{00000000-0005-0000-0000-0000D93B0000}"/>
    <cellStyle name="Hiperłącze 3 24" xfId="39566" hidden="1" xr:uid="{00000000-0005-0000-0000-0000E43B0000}"/>
    <cellStyle name="Hiperłącze 3 24" xfId="47142" hidden="1" xr:uid="{00000000-0005-0000-0000-0000F73B0000}"/>
    <cellStyle name="Hiperłącze 3 24" xfId="23496" hidden="1" xr:uid="{00000000-0005-0000-0000-0000BE3B0000}"/>
    <cellStyle name="Hiperłącze 3 24" xfId="36085" hidden="1" xr:uid="{00000000-0005-0000-0000-0000DD3B0000}"/>
    <cellStyle name="Hiperłącze 3 24" xfId="36302" hidden="1" xr:uid="{00000000-0005-0000-0000-0000DE3B0000}"/>
    <cellStyle name="Hiperłącze 3 24" xfId="22516" hidden="1" xr:uid="{00000000-0005-0000-0000-0000BC3B0000}"/>
    <cellStyle name="Hiperłącze 3 24" xfId="11414" hidden="1" xr:uid="{00000000-0005-0000-0000-0000A33B0000}"/>
    <cellStyle name="Hiperłącze 3 24" xfId="24989" hidden="1" xr:uid="{00000000-0005-0000-0000-0000C33B0000}"/>
    <cellStyle name="Hiperłącze 3 24" xfId="18970" hidden="1" xr:uid="{00000000-0005-0000-0000-0000B43B0000}"/>
    <cellStyle name="Hiperłącze 3 24" xfId="19021" hidden="1" xr:uid="{00000000-0005-0000-0000-0000B53B0000}"/>
    <cellStyle name="Hiperłącze 3 24" xfId="24527" hidden="1" xr:uid="{00000000-0005-0000-0000-0000C13B0000}"/>
    <cellStyle name="Hiperłącze 3 24" xfId="37065" hidden="1" xr:uid="{00000000-0005-0000-0000-0000DF3B0000}"/>
    <cellStyle name="Hiperłącze 3 24" xfId="19238" hidden="1" xr:uid="{00000000-0005-0000-0000-0000B63B0000}"/>
    <cellStyle name="Hiperłącze 3 24" xfId="44500" hidden="1" xr:uid="{00000000-0005-0000-0000-0000F03B0000}"/>
    <cellStyle name="Hiperłącze 3 24" xfId="44720" hidden="1" xr:uid="{00000000-0005-0000-0000-0000F13B0000}"/>
    <cellStyle name="Hiperłącze 3 24" xfId="26628" hidden="1" xr:uid="{00000000-0005-0000-0000-0000C63B0000}"/>
    <cellStyle name="Hiperłącze 3 24" xfId="27256" hidden="1" xr:uid="{00000000-0005-0000-0000-0000C83B0000}"/>
    <cellStyle name="Hiperłącze 3 24" xfId="45131" hidden="1" xr:uid="{00000000-0005-0000-0000-0000F23B0000}"/>
    <cellStyle name="Hiperłącze 3 24" xfId="17359" hidden="1" xr:uid="{00000000-0005-0000-0000-0000B03B0000}"/>
    <cellStyle name="Hiperłącze 3 24" xfId="13054" hidden="1" xr:uid="{00000000-0005-0000-0000-0000A63B0000}"/>
    <cellStyle name="Hiperłącze 3 24" xfId="28287" hidden="1" xr:uid="{00000000-0005-0000-0000-0000CB3B0000}"/>
    <cellStyle name="Hiperłącze 3 24" xfId="29101" hidden="1" xr:uid="{00000000-0005-0000-0000-0000CD3B0000}"/>
    <cellStyle name="Hiperłącze 3 24" xfId="14446" hidden="1" xr:uid="{00000000-0005-0000-0000-0000A93B0000}"/>
    <cellStyle name="Hiperłącze 3 24" xfId="42619" hidden="1" xr:uid="{00000000-0005-0000-0000-0000EC3B0000}"/>
    <cellStyle name="Hiperłącze 3 24" xfId="38096" hidden="1" xr:uid="{00000000-0005-0000-0000-0000E23B0000}"/>
    <cellStyle name="Hiperłącze 3 24" xfId="30931" hidden="1" xr:uid="{00000000-0005-0000-0000-0000D03B0000}"/>
    <cellStyle name="Hiperłącze 3 24" xfId="31562" hidden="1" xr:uid="{00000000-0005-0000-0000-0000D23B0000}"/>
    <cellStyle name="Hiperłącze 3 24" xfId="46379" hidden="1" xr:uid="{00000000-0005-0000-0000-0000F63B0000}"/>
    <cellStyle name="Hiperłącze 3 24" xfId="35454" hidden="1" xr:uid="{00000000-0005-0000-0000-0000DB3B0000}"/>
    <cellStyle name="Hiperłącze 3 24" xfId="40608" hidden="1" xr:uid="{00000000-0005-0000-0000-0000E73B0000}"/>
    <cellStyle name="Hiperłącze 3 24" xfId="44089" hidden="1" xr:uid="{00000000-0005-0000-0000-0000EF3B0000}"/>
    <cellStyle name="Hiperłącze 3 24" xfId="46111" hidden="1" xr:uid="{00000000-0005-0000-0000-0000F43B0000}"/>
    <cellStyle name="Hiperłącze 3 24" xfId="41639" hidden="1" xr:uid="{00000000-0005-0000-0000-0000EA3B0000}"/>
    <cellStyle name="Hiperłącze 3 24" xfId="29512" hidden="1" xr:uid="{00000000-0005-0000-0000-0000CE3B0000}"/>
    <cellStyle name="Hiperłącze 3 24" xfId="30520" hidden="1" xr:uid="{00000000-0005-0000-0000-0000CF3B0000}"/>
    <cellStyle name="Hiperłącze 3 24" xfId="45348" hidden="1" xr:uid="{00000000-0005-0000-0000-0000F33B0000}"/>
    <cellStyle name="Hiperłącze 3 24" xfId="41588" hidden="1" xr:uid="{00000000-0005-0000-0000-0000E93B0000}"/>
    <cellStyle name="Hiperłącze 3 24" xfId="27039" hidden="1" xr:uid="{00000000-0005-0000-0000-0000C73B0000}"/>
    <cellStyle name="Hiperłącze 3 24" xfId="26408" hidden="1" xr:uid="{00000000-0005-0000-0000-0000C53B0000}"/>
    <cellStyle name="Hiperłącze 3 24" xfId="37116" hidden="1" xr:uid="{00000000-0005-0000-0000-0000E03B0000}"/>
    <cellStyle name="Hiperłącze 3 24" xfId="42670" hidden="1" xr:uid="{00000000-0005-0000-0000-0000ED3B0000}"/>
    <cellStyle name="Hiperłącze 3 24" xfId="22733" hidden="1" xr:uid="{00000000-0005-0000-0000-0000BD3B0000}"/>
    <cellStyle name="Hiperłącze 3 24" xfId="40825" hidden="1" xr:uid="{00000000-0005-0000-0000-0000E83B0000}"/>
    <cellStyle name="Hiperłącze 3 24" xfId="46162" hidden="1" xr:uid="{00000000-0005-0000-0000-0000F53B0000}"/>
    <cellStyle name="Hiperłącze 3 24" xfId="35043" hidden="1" xr:uid="{00000000-0005-0000-0000-0000DA3B0000}"/>
    <cellStyle name="Hiperłącze 3 24" xfId="35674" hidden="1" xr:uid="{00000000-0005-0000-0000-0000DC3B0000}"/>
    <cellStyle name="Hiperłącze 3 24" xfId="37333" hidden="1" xr:uid="{00000000-0005-0000-0000-0000E13B0000}"/>
    <cellStyle name="Hiperłącze 3 24" xfId="43081" hidden="1" xr:uid="{00000000-0005-0000-0000-0000EE3B0000}"/>
    <cellStyle name="Hiperłącze 3 24" xfId="25997" hidden="1" xr:uid="{00000000-0005-0000-0000-0000C43B0000}"/>
    <cellStyle name="Hiperłącze 3 24" xfId="31151" hidden="1" xr:uid="{00000000-0005-0000-0000-0000D13B0000}"/>
    <cellStyle name="Hiperłącze 3 24" xfId="41856" hidden="1" xr:uid="{00000000-0005-0000-0000-0000EB3B0000}"/>
    <cellStyle name="Hiperłącze 3 24" xfId="38147" hidden="1" xr:uid="{00000000-0005-0000-0000-0000E33B0000}"/>
    <cellStyle name="Hiperłącze 3 24" xfId="47193" xr:uid="{00000000-0005-0000-0000-0000F83B0000}"/>
    <cellStyle name="Hiperłącze 3 25" xfId="22099" hidden="1" xr:uid="{00000000-0005-0000-0000-0000113C0000}"/>
    <cellStyle name="Hiperłącze 3 25" xfId="17573" hidden="1" xr:uid="{00000000-0005-0000-0000-0000073C0000}"/>
    <cellStyle name="Hiperłącze 3 25" xfId="33567" hidden="1" xr:uid="{00000000-0005-0000-0000-00002D3C0000}"/>
    <cellStyle name="Hiperłącze 3 25" xfId="24983" hidden="1" xr:uid="{00000000-0005-0000-0000-0000193C0000}"/>
    <cellStyle name="Hiperłącze 3 25" xfId="19232" hidden="1" xr:uid="{00000000-0005-0000-0000-00000C3C0000}"/>
    <cellStyle name="Hiperłącze 3 25" xfId="19995" hidden="1" xr:uid="{00000000-0005-0000-0000-00000D3C0000}"/>
    <cellStyle name="Hiperłącze 3 25" xfId="14708" hidden="1" xr:uid="{00000000-0005-0000-0000-0000013C0000}"/>
    <cellStyle name="Hiperłącze 3 25" xfId="12828" hidden="1" xr:uid="{00000000-0005-0000-0000-0000FB3B0000}"/>
    <cellStyle name="Hiperłącze 3 25" xfId="32804" hidden="1" xr:uid="{00000000-0005-0000-0000-00002C3C0000}"/>
    <cellStyle name="Hiperłącze 3 25" xfId="16942" hidden="1" xr:uid="{00000000-0005-0000-0000-0000053C0000}"/>
    <cellStyle name="Hiperłącze 3 25" xfId="21879" hidden="1" xr:uid="{00000000-0005-0000-0000-0000103C0000}"/>
    <cellStyle name="Hiperłącze 3 25" xfId="29044" hidden="1" xr:uid="{00000000-0005-0000-0000-0000223C0000}"/>
    <cellStyle name="Hiperłącze 3 25" xfId="17984" hidden="1" xr:uid="{00000000-0005-0000-0000-0000083C0000}"/>
    <cellStyle name="Hiperłącze 3 25" xfId="13048" hidden="1" xr:uid="{00000000-0005-0000-0000-0000FC3B0000}"/>
    <cellStyle name="Hiperłącze 3 25" xfId="24572" hidden="1" xr:uid="{00000000-0005-0000-0000-0000183C0000}"/>
    <cellStyle name="Hiperłącze 3 25" xfId="32587" hidden="1" xr:uid="{00000000-0005-0000-0000-00002B3C0000}"/>
    <cellStyle name="Hiperłącze 3 25" xfId="19015" hidden="1" xr:uid="{00000000-0005-0000-0000-00000B3C0000}"/>
    <cellStyle name="Hiperłącze 3 25" xfId="39971" hidden="1" xr:uid="{00000000-0005-0000-0000-00003B3C0000}"/>
    <cellStyle name="Hiperłącze 3 25" xfId="40191" hidden="1" xr:uid="{00000000-0005-0000-0000-00003C3C0000}"/>
    <cellStyle name="Hiperłącze 3 25" xfId="34029" hidden="1" xr:uid="{00000000-0005-0000-0000-00002F3C0000}"/>
    <cellStyle name="Hiperłącze 3 25" xfId="11408" hidden="1" xr:uid="{00000000-0005-0000-0000-0000F93B0000}"/>
    <cellStyle name="Hiperłącze 3 25" xfId="15934" hidden="1" xr:uid="{00000000-0005-0000-0000-0000043C0000}"/>
    <cellStyle name="Hiperłącze 3 25" xfId="18964" hidden="1" xr:uid="{00000000-0005-0000-0000-00000A3C0000}"/>
    <cellStyle name="Hiperłącze 3 25" xfId="29095" hidden="1" xr:uid="{00000000-0005-0000-0000-0000233C0000}"/>
    <cellStyle name="Hiperłącze 3 25" xfId="13459" hidden="1" xr:uid="{00000000-0005-0000-0000-0000FD3B0000}"/>
    <cellStyle name="Hiperłącze 3 25" xfId="13676" hidden="1" xr:uid="{00000000-0005-0000-0000-0000FE3B0000}"/>
    <cellStyle name="Hiperłącze 3 25" xfId="23541" hidden="1" xr:uid="{00000000-0005-0000-0000-0000153C0000}"/>
    <cellStyle name="Hiperłącze 3 25" xfId="21468" hidden="1" xr:uid="{00000000-0005-0000-0000-00000F3C0000}"/>
    <cellStyle name="Hiperłącze 3 25" xfId="18201" hidden="1" xr:uid="{00000000-0005-0000-0000-0000093C0000}"/>
    <cellStyle name="Hiperłącze 3 25" xfId="15471" hidden="1" xr:uid="{00000000-0005-0000-0000-0000023C0000}"/>
    <cellStyle name="Hiperłącze 3 25" xfId="39560" hidden="1" xr:uid="{00000000-0005-0000-0000-00003A3C0000}"/>
    <cellStyle name="Hiperłącze 3 25" xfId="25991" hidden="1" xr:uid="{00000000-0005-0000-0000-00001A3C0000}"/>
    <cellStyle name="Hiperłącze 3 25" xfId="46156" hidden="1" xr:uid="{00000000-0005-0000-0000-00004B3C0000}"/>
    <cellStyle name="Hiperłącze 3 25" xfId="44083" hidden="1" xr:uid="{00000000-0005-0000-0000-0000453C0000}"/>
    <cellStyle name="Hiperłącze 3 25" xfId="40819" hidden="1" xr:uid="{00000000-0005-0000-0000-00003E3C0000}"/>
    <cellStyle name="Hiperłącze 3 25" xfId="22510" hidden="1" xr:uid="{00000000-0005-0000-0000-0000123C0000}"/>
    <cellStyle name="Hiperłącze 3 25" xfId="28013" hidden="1" xr:uid="{00000000-0005-0000-0000-00001F3C0000}"/>
    <cellStyle name="Hiperłącze 3 25" xfId="12417" hidden="1" xr:uid="{00000000-0005-0000-0000-0000FA3B0000}"/>
    <cellStyle name="Hiperłącze 3 25" xfId="17353" hidden="1" xr:uid="{00000000-0005-0000-0000-0000063C0000}"/>
    <cellStyle name="Hiperłącze 3 25" xfId="23758" hidden="1" xr:uid="{00000000-0005-0000-0000-0000163C0000}"/>
    <cellStyle name="Hiperłącze 3 25" xfId="24521" hidden="1" xr:uid="{00000000-0005-0000-0000-0000173C0000}"/>
    <cellStyle name="Hiperłącze 3 25" xfId="29506" hidden="1" xr:uid="{00000000-0005-0000-0000-0000243C0000}"/>
    <cellStyle name="Hiperłącze 3 25" xfId="37110" hidden="1" xr:uid="{00000000-0005-0000-0000-0000363C0000}"/>
    <cellStyle name="Hiperłącze 3 25" xfId="42613" hidden="1" xr:uid="{00000000-0005-0000-0000-0000423C0000}"/>
    <cellStyle name="Hiperłącze 3 25" xfId="26402" hidden="1" xr:uid="{00000000-0005-0000-0000-00001B3C0000}"/>
    <cellStyle name="Hiperłącze 3 25" xfId="26622" hidden="1" xr:uid="{00000000-0005-0000-0000-00001C3C0000}"/>
    <cellStyle name="Hiperłącze 3 25" xfId="31773" hidden="1" xr:uid="{00000000-0005-0000-0000-0000293C0000}"/>
    <cellStyle name="Hiperłącze 3 25" xfId="20046" hidden="1" xr:uid="{00000000-0005-0000-0000-00000E3C0000}"/>
    <cellStyle name="Hiperłącze 3 25" xfId="15522" hidden="1" xr:uid="{00000000-0005-0000-0000-0000033C0000}"/>
    <cellStyle name="Hiperłącze 3 25" xfId="28064" hidden="1" xr:uid="{00000000-0005-0000-0000-0000203C0000}"/>
    <cellStyle name="Hiperłącze 3 25" xfId="28281" hidden="1" xr:uid="{00000000-0005-0000-0000-0000213C0000}"/>
    <cellStyle name="Hiperłącze 3 25" xfId="33618" hidden="1" xr:uid="{00000000-0005-0000-0000-00002E3C0000}"/>
    <cellStyle name="Hiperłącze 3 25" xfId="46105" hidden="1" xr:uid="{00000000-0005-0000-0000-00004A3C0000}"/>
    <cellStyle name="Hiperłącze 3 25" xfId="41582" hidden="1" xr:uid="{00000000-0005-0000-0000-00003F3C0000}"/>
    <cellStyle name="Hiperłącze 3 25" xfId="30514" hidden="1" xr:uid="{00000000-0005-0000-0000-0000253C0000}"/>
    <cellStyle name="Hiperłącze 3 25" xfId="30925" hidden="1" xr:uid="{00000000-0005-0000-0000-0000263C0000}"/>
    <cellStyle name="Hiperłącze 3 25" xfId="36079" hidden="1" xr:uid="{00000000-0005-0000-0000-0000333C0000}"/>
    <cellStyle name="Hiperłącze 3 25" xfId="14440" hidden="1" xr:uid="{00000000-0005-0000-0000-0000FF3B0000}"/>
    <cellStyle name="Hiperłącze 3 25" xfId="14491" hidden="1" xr:uid="{00000000-0005-0000-0000-0000003C0000}"/>
    <cellStyle name="Hiperłącze 3 25" xfId="32536" hidden="1" xr:uid="{00000000-0005-0000-0000-00002A3C0000}"/>
    <cellStyle name="Hiperłącze 3 25" xfId="47136" hidden="1" xr:uid="{00000000-0005-0000-0000-00004D3C0000}"/>
    <cellStyle name="Hiperłącze 3 25" xfId="42664" hidden="1" xr:uid="{00000000-0005-0000-0000-0000433C0000}"/>
    <cellStyle name="Hiperłącze 3 25" xfId="35668" hidden="1" xr:uid="{00000000-0005-0000-0000-0000323C0000}"/>
    <cellStyle name="Hiperłącze 3 25" xfId="27250" hidden="1" xr:uid="{00000000-0005-0000-0000-00001E3C0000}"/>
    <cellStyle name="Hiperłącze 3 25" xfId="45125" hidden="1" xr:uid="{00000000-0005-0000-0000-0000483C0000}"/>
    <cellStyle name="Hiperłącze 3 25" xfId="45342" hidden="1" xr:uid="{00000000-0005-0000-0000-0000493C0000}"/>
    <cellStyle name="Hiperłącze 3 25" xfId="40602" hidden="1" xr:uid="{00000000-0005-0000-0000-00003D3C0000}"/>
    <cellStyle name="Hiperłącze 3 25" xfId="37327" hidden="1" xr:uid="{00000000-0005-0000-0000-0000373C0000}"/>
    <cellStyle name="Hiperłącze 3 25" xfId="35448" hidden="1" xr:uid="{00000000-0005-0000-0000-0000313C0000}"/>
    <cellStyle name="Hiperłącze 3 25" xfId="41850" hidden="1" xr:uid="{00000000-0005-0000-0000-0000413C0000}"/>
    <cellStyle name="Hiperłącze 3 25" xfId="46373" hidden="1" xr:uid="{00000000-0005-0000-0000-00004C3C0000}"/>
    <cellStyle name="Hiperłącze 3 25" xfId="31145" hidden="1" xr:uid="{00000000-0005-0000-0000-0000273C0000}"/>
    <cellStyle name="Hiperłącze 3 25" xfId="43075" hidden="1" xr:uid="{00000000-0005-0000-0000-0000443C0000}"/>
    <cellStyle name="Hiperłącze 3 25" xfId="38090" hidden="1" xr:uid="{00000000-0005-0000-0000-0000383C0000}"/>
    <cellStyle name="Hiperłącze 3 25" xfId="27033" hidden="1" xr:uid="{00000000-0005-0000-0000-00001D3C0000}"/>
    <cellStyle name="Hiperłącze 3 25" xfId="35037" hidden="1" xr:uid="{00000000-0005-0000-0000-0000303C0000}"/>
    <cellStyle name="Hiperłącze 3 25" xfId="44714" hidden="1" xr:uid="{00000000-0005-0000-0000-0000473C0000}"/>
    <cellStyle name="Hiperłącze 3 25" xfId="22727" hidden="1" xr:uid="{00000000-0005-0000-0000-0000133C0000}"/>
    <cellStyle name="Hiperłącze 3 25" xfId="23490" hidden="1" xr:uid="{00000000-0005-0000-0000-0000143C0000}"/>
    <cellStyle name="Hiperłącze 3 25" xfId="36296" hidden="1" xr:uid="{00000000-0005-0000-0000-0000343C0000}"/>
    <cellStyle name="Hiperłącze 3 25" xfId="37059" hidden="1" xr:uid="{00000000-0005-0000-0000-0000353C0000}"/>
    <cellStyle name="Hiperłącze 3 25" xfId="41633" hidden="1" xr:uid="{00000000-0005-0000-0000-0000403C0000}"/>
    <cellStyle name="Hiperłącze 3 25" xfId="44494" hidden="1" xr:uid="{00000000-0005-0000-0000-0000463C0000}"/>
    <cellStyle name="Hiperłącze 3 25" xfId="31556" hidden="1" xr:uid="{00000000-0005-0000-0000-0000283C0000}"/>
    <cellStyle name="Hiperłącze 3 25" xfId="38141" hidden="1" xr:uid="{00000000-0005-0000-0000-0000393C0000}"/>
    <cellStyle name="Hiperłącze 3 25" xfId="47187" xr:uid="{00000000-0005-0000-0000-00004E3C0000}"/>
    <cellStyle name="Hiperłącze 3 26" xfId="20226" hidden="1" xr:uid="{00000000-0005-0000-0000-00005E3C0000}"/>
    <cellStyle name="Hiperłącze 3 26" xfId="20280" hidden="1" xr:uid="{00000000-0005-0000-0000-00005F3C0000}"/>
    <cellStyle name="Hiperłącze 3 26" xfId="20289" hidden="1" xr:uid="{00000000-0005-0000-0000-0000603C0000}"/>
    <cellStyle name="Hiperłącze 3 26" xfId="20118" hidden="1" xr:uid="{00000000-0005-0000-0000-0000523C0000}"/>
    <cellStyle name="Hiperłącze 3 26" xfId="20172" hidden="1" xr:uid="{00000000-0005-0000-0000-0000533C0000}"/>
    <cellStyle name="Hiperłącze 3 26" xfId="20181" hidden="1" xr:uid="{00000000-0005-0000-0000-0000543C0000}"/>
    <cellStyle name="Hiperłącze 3 26" xfId="20144" hidden="1" xr:uid="{00000000-0005-0000-0000-0000553C0000}"/>
    <cellStyle name="Hiperłącze 3 26" xfId="20135" hidden="1" xr:uid="{00000000-0005-0000-0000-0000563C0000}"/>
    <cellStyle name="Hiperłącze 3 26" xfId="20164" hidden="1" xr:uid="{00000000-0005-0000-0000-0000573C0000}"/>
    <cellStyle name="Hiperłącze 3 26" xfId="20190" hidden="1" xr:uid="{00000000-0005-0000-0000-0000583C0000}"/>
    <cellStyle name="Hiperłącze 3 26" xfId="20163" hidden="1" xr:uid="{00000000-0005-0000-0000-0000593C0000}"/>
    <cellStyle name="Hiperłącze 3 26" xfId="20157" hidden="1" xr:uid="{00000000-0005-0000-0000-00005A3C0000}"/>
    <cellStyle name="Hiperłącze 3 26" xfId="20199" hidden="1" xr:uid="{00000000-0005-0000-0000-00005B3C0000}"/>
    <cellStyle name="Hiperłącze 3 26" xfId="20208" hidden="1" xr:uid="{00000000-0005-0000-0000-00005C3C0000}"/>
    <cellStyle name="Hiperłącze 3 26" xfId="20217" hidden="1" xr:uid="{00000000-0005-0000-0000-00005D3C0000}"/>
    <cellStyle name="Hiperłącze 3 26" xfId="20271" hidden="1" xr:uid="{00000000-0005-0000-0000-0000653C0000}"/>
    <cellStyle name="Hiperłącze 3 26" xfId="20265" hidden="1" xr:uid="{00000000-0005-0000-0000-0000663C0000}"/>
    <cellStyle name="Hiperłącze 3 26" xfId="20298" hidden="1" xr:uid="{00000000-0005-0000-0000-0000643C0000}"/>
    <cellStyle name="Hiperłącze 3 26" xfId="38192" hidden="1" xr:uid="{00000000-0005-0000-0000-0000683C0000}"/>
    <cellStyle name="Hiperłącze 3 26" xfId="38202" hidden="1" xr:uid="{00000000-0005-0000-0000-0000693C0000}"/>
    <cellStyle name="Hiperłącze 3 26" xfId="38183" hidden="1" xr:uid="{00000000-0005-0000-0000-0000673C0000}"/>
    <cellStyle name="Hiperłącze 3 26" xfId="38266" hidden="1" xr:uid="{00000000-0005-0000-0000-00006B3C0000}"/>
    <cellStyle name="Hiperłącze 3 26" xfId="38275" hidden="1" xr:uid="{00000000-0005-0000-0000-00006C3C0000}"/>
    <cellStyle name="Hiperłącze 3 26" xfId="38212" hidden="1" xr:uid="{00000000-0005-0000-0000-00006A3C0000}"/>
    <cellStyle name="Hiperłącze 3 26" xfId="38229" hidden="1" xr:uid="{00000000-0005-0000-0000-00006E3C0000}"/>
    <cellStyle name="Hiperłącze 3 26" xfId="38258" hidden="1" xr:uid="{00000000-0005-0000-0000-00006F3C0000}"/>
    <cellStyle name="Hiperłącze 3 26" xfId="38238" hidden="1" xr:uid="{00000000-0005-0000-0000-00006D3C0000}"/>
    <cellStyle name="Hiperłącze 3 26" xfId="20098" hidden="1" xr:uid="{00000000-0005-0000-0000-0000503C0000}"/>
    <cellStyle name="Hiperłącze 3 26" xfId="20108" hidden="1" xr:uid="{00000000-0005-0000-0000-0000513C0000}"/>
    <cellStyle name="Hiperłącze 3 26" xfId="20089" hidden="1" xr:uid="{00000000-0005-0000-0000-00004F3C0000}"/>
    <cellStyle name="Hiperłącze 3 26" xfId="38392" hidden="1" xr:uid="{00000000-0005-0000-0000-00007C3C0000}"/>
    <cellStyle name="Hiperłącze 3 26" xfId="38365" hidden="1" xr:uid="{00000000-0005-0000-0000-00007D3C0000}"/>
    <cellStyle name="Hiperłącze 3 26" xfId="38359" hidden="1" xr:uid="{00000000-0005-0000-0000-00007E3C0000}"/>
    <cellStyle name="Hiperłącze 3 26" xfId="38284" hidden="1" xr:uid="{00000000-0005-0000-0000-0000703C0000}"/>
    <cellStyle name="Hiperłącze 3 26" xfId="38257" hidden="1" xr:uid="{00000000-0005-0000-0000-0000713C0000}"/>
    <cellStyle name="Hiperłącze 3 26" xfId="38251" hidden="1" xr:uid="{00000000-0005-0000-0000-0000723C0000}"/>
    <cellStyle name="Hiperłącze 3 26" xfId="38293" hidden="1" xr:uid="{00000000-0005-0000-0000-0000733C0000}"/>
    <cellStyle name="Hiperłącze 3 26" xfId="38302" hidden="1" xr:uid="{00000000-0005-0000-0000-0000743C0000}"/>
    <cellStyle name="Hiperłącze 3 26" xfId="38311" hidden="1" xr:uid="{00000000-0005-0000-0000-0000753C0000}"/>
    <cellStyle name="Hiperłącze 3 26" xfId="38320" hidden="1" xr:uid="{00000000-0005-0000-0000-0000763C0000}"/>
    <cellStyle name="Hiperłącze 3 26" xfId="38374" hidden="1" xr:uid="{00000000-0005-0000-0000-0000773C0000}"/>
    <cellStyle name="Hiperłącze 3 26" xfId="38383" hidden="1" xr:uid="{00000000-0005-0000-0000-0000783C0000}"/>
    <cellStyle name="Hiperłącze 3 26" xfId="38346" hidden="1" xr:uid="{00000000-0005-0000-0000-0000793C0000}"/>
    <cellStyle name="Hiperłącze 3 26" xfId="38337" hidden="1" xr:uid="{00000000-0005-0000-0000-00007A3C0000}"/>
    <cellStyle name="Hiperłącze 3 26" xfId="38366" hidden="1" xr:uid="{00000000-0005-0000-0000-00007B3C0000}"/>
    <cellStyle name="Hiperłącze 3 26" xfId="20243" hidden="1" xr:uid="{00000000-0005-0000-0000-0000623C0000}"/>
    <cellStyle name="Hiperłącze 3 26" xfId="20272" hidden="1" xr:uid="{00000000-0005-0000-0000-0000633C0000}"/>
    <cellStyle name="Hiperłącze 3 26" xfId="20252" hidden="1" xr:uid="{00000000-0005-0000-0000-0000613C0000}"/>
    <cellStyle name="Hiperłącze 3 3" xfId="21302" hidden="1" xr:uid="{00000000-0005-0000-0000-0000953C0000}"/>
    <cellStyle name="Hiperłącze 3 3" xfId="21713" hidden="1" xr:uid="{00000000-0005-0000-0000-0000963C0000}"/>
    <cellStyle name="Hiperłącze 3 3" xfId="19571" hidden="1" xr:uid="{00000000-0005-0000-0000-0000943C0000}"/>
    <cellStyle name="Hiperłącze 3 3" xfId="17818" hidden="1" xr:uid="{00000000-0005-0000-0000-00008E3C0000}"/>
    <cellStyle name="Hiperłącze 3 3" xfId="26456" hidden="1" xr:uid="{00000000-0005-0000-0000-0000A23C0000}"/>
    <cellStyle name="Hiperłącze 3 3" xfId="26867" hidden="1" xr:uid="{00000000-0005-0000-0000-0000A33C0000}"/>
    <cellStyle name="Hiperłącze 3 3" xfId="18540" hidden="1" xr:uid="{00000000-0005-0000-0000-0000913C0000}"/>
    <cellStyle name="Hiperłącze 3 3" xfId="27847" hidden="1" xr:uid="{00000000-0005-0000-0000-0000A53C0000}"/>
    <cellStyle name="Hiperłącze 3 3" xfId="27589" hidden="1" xr:uid="{00000000-0005-0000-0000-0000A63C0000}"/>
    <cellStyle name="Hiperłącze 3 3" xfId="23066" hidden="1" xr:uid="{00000000-0005-0000-0000-00009B3C0000}"/>
    <cellStyle name="Hiperłącze 3 3" xfId="23592" hidden="1" xr:uid="{00000000-0005-0000-0000-00009C3C0000}"/>
    <cellStyle name="Hiperłącze 3 3" xfId="14016" hidden="1" xr:uid="{00000000-0005-0000-0000-0000863C0000}"/>
    <cellStyle name="Hiperłącze 3 3" xfId="14542" hidden="1" xr:uid="{00000000-0005-0000-0000-0000873C0000}"/>
    <cellStyle name="Hiperłącze 3 3" xfId="15305" hidden="1" xr:uid="{00000000-0005-0000-0000-0000883C0000}"/>
    <cellStyle name="Hiperłącze 3 3" xfId="15047" hidden="1" xr:uid="{00000000-0005-0000-0000-0000893C0000}"/>
    <cellStyle name="Hiperłącze 3 3" xfId="39805" hidden="1" xr:uid="{00000000-0005-0000-0000-0000C13C0000}"/>
    <cellStyle name="Hiperłącze 3 3" xfId="15768" hidden="1" xr:uid="{00000000-0005-0000-0000-00008A3C0000}"/>
    <cellStyle name="Hiperłącze 3 3" xfId="40025" hidden="1" xr:uid="{00000000-0005-0000-0000-0000C23C0000}"/>
    <cellStyle name="Hiperłącze 3 3" xfId="21933" hidden="1" xr:uid="{00000000-0005-0000-0000-0000973C0000}"/>
    <cellStyle name="Hiperłącze 3 3" xfId="22344" hidden="1" xr:uid="{00000000-0005-0000-0000-0000983C0000}"/>
    <cellStyle name="Hiperłącze 3 3" xfId="33401" hidden="1" xr:uid="{00000000-0005-0000-0000-0000B33C0000}"/>
    <cellStyle name="Hiperłącze 3 3" xfId="12662" hidden="1" xr:uid="{00000000-0005-0000-0000-0000813C0000}"/>
    <cellStyle name="Hiperłącze 3 3" xfId="11241" hidden="1" xr:uid="{00000000-0005-0000-0000-00007F3C0000}"/>
    <cellStyle name="Hiperłącze 3 3" xfId="12251" hidden="1" xr:uid="{00000000-0005-0000-0000-0000803C0000}"/>
    <cellStyle name="Hiperłącze 3 3" xfId="12882" hidden="1" xr:uid="{00000000-0005-0000-0000-0000823C0000}"/>
    <cellStyle name="Hiperłącze 3 3" xfId="30759" hidden="1" xr:uid="{00000000-0005-0000-0000-0000AC3C0000}"/>
    <cellStyle name="Hiperłącze 3 3" xfId="30979" hidden="1" xr:uid="{00000000-0005-0000-0000-0000AD3C0000}"/>
    <cellStyle name="Hiperłącze 3 3" xfId="42189" hidden="1" xr:uid="{00000000-0005-0000-0000-0000C93C0000}"/>
    <cellStyle name="Hiperłącze 3 3" xfId="31607" hidden="1" xr:uid="{00000000-0005-0000-0000-0000AF3C0000}"/>
    <cellStyle name="Hiperłącze 3 3" xfId="32370" hidden="1" xr:uid="{00000000-0005-0000-0000-0000B03C0000}"/>
    <cellStyle name="Hiperłącze 3 3" xfId="39394" hidden="1" xr:uid="{00000000-0005-0000-0000-0000C03C0000}"/>
    <cellStyle name="Hiperłącze 3 3" xfId="32112" hidden="1" xr:uid="{00000000-0005-0000-0000-0000B13C0000}"/>
    <cellStyle name="Hiperłącze 3 3" xfId="32638" hidden="1" xr:uid="{00000000-0005-0000-0000-0000B23C0000}"/>
    <cellStyle name="Hiperłącze 3 3" xfId="16776" hidden="1" xr:uid="{00000000-0005-0000-0000-00008B3C0000}"/>
    <cellStyle name="Hiperłącze 3 3" xfId="33143" hidden="1" xr:uid="{00000000-0005-0000-0000-0000B43C0000}"/>
    <cellStyle name="Hiperłącze 3 3" xfId="33863" hidden="1" xr:uid="{00000000-0005-0000-0000-0000B53C0000}"/>
    <cellStyle name="Hiperłącze 3 3" xfId="22561" hidden="1" xr:uid="{00000000-0005-0000-0000-0000993C0000}"/>
    <cellStyle name="Hiperłącze 3 3" xfId="34871" hidden="1" xr:uid="{00000000-0005-0000-0000-0000B63C0000}"/>
    <cellStyle name="Hiperłącze 3 3" xfId="35282" hidden="1" xr:uid="{00000000-0005-0000-0000-0000B73C0000}"/>
    <cellStyle name="Hiperłącze 3 3" xfId="36893" hidden="1" xr:uid="{00000000-0005-0000-0000-0000BB3C0000}"/>
    <cellStyle name="Hiperłącze 3 3" xfId="35913" hidden="1" xr:uid="{00000000-0005-0000-0000-0000B93C0000}"/>
    <cellStyle name="Hiperłącze 3 3" xfId="36130" hidden="1" xr:uid="{00000000-0005-0000-0000-0000BA3C0000}"/>
    <cellStyle name="Hiperłącze 3 3" xfId="24817" hidden="1" xr:uid="{00000000-0005-0000-0000-00009F3C0000}"/>
    <cellStyle name="Hiperłącze 3 3" xfId="18035" hidden="1" xr:uid="{00000000-0005-0000-0000-00008F3C0000}"/>
    <cellStyle name="Hiperłącze 3 3" xfId="18798" hidden="1" xr:uid="{00000000-0005-0000-0000-0000903C0000}"/>
    <cellStyle name="Hiperłącze 3 3" xfId="19829" hidden="1" xr:uid="{00000000-0005-0000-0000-0000933C0000}"/>
    <cellStyle name="Hiperłącze 3 3" xfId="19066" hidden="1" xr:uid="{00000000-0005-0000-0000-0000923C0000}"/>
    <cellStyle name="Hiperłącze 3 3" xfId="43917" hidden="1" xr:uid="{00000000-0005-0000-0000-0000CB3C0000}"/>
    <cellStyle name="Hiperłącze 3 3" xfId="27084" hidden="1" xr:uid="{00000000-0005-0000-0000-0000A43C0000}"/>
    <cellStyle name="Hiperłącze 3 3" xfId="44548" hidden="1" xr:uid="{00000000-0005-0000-0000-0000CD3C0000}"/>
    <cellStyle name="Hiperłącze 3 3" xfId="44959" hidden="1" xr:uid="{00000000-0005-0000-0000-0000CE3C0000}"/>
    <cellStyle name="Hiperłącze 3 3" xfId="45939" hidden="1" xr:uid="{00000000-0005-0000-0000-0000D03C0000}"/>
    <cellStyle name="Hiperłącze 3 3" xfId="17187" hidden="1" xr:uid="{00000000-0005-0000-0000-00008C3C0000}"/>
    <cellStyle name="Hiperłącze 3 3" xfId="17407" hidden="1" xr:uid="{00000000-0005-0000-0000-00008D3C0000}"/>
    <cellStyle name="Hiperłącze 3 3" xfId="28620" hidden="1" xr:uid="{00000000-0005-0000-0000-0000A93C0000}"/>
    <cellStyle name="Hiperłącze 3 3" xfId="13293" hidden="1" xr:uid="{00000000-0005-0000-0000-0000833C0000}"/>
    <cellStyle name="Hiperłącze 3 3" xfId="13510" hidden="1" xr:uid="{00000000-0005-0000-0000-0000843C0000}"/>
    <cellStyle name="Hiperłącze 3 3" xfId="14274" hidden="1" xr:uid="{00000000-0005-0000-0000-0000853C0000}"/>
    <cellStyle name="Hiperłącze 3 3" xfId="42909" hidden="1" xr:uid="{00000000-0005-0000-0000-0000CA3C0000}"/>
    <cellStyle name="Hiperłącze 3 3" xfId="37666" hidden="1" xr:uid="{00000000-0005-0000-0000-0000BF3C0000}"/>
    <cellStyle name="Hiperłącze 3 3" xfId="31390" hidden="1" xr:uid="{00000000-0005-0000-0000-0000AE3C0000}"/>
    <cellStyle name="Hiperłącze 3 3" xfId="46207" hidden="1" xr:uid="{00000000-0005-0000-0000-0000D23C0000}"/>
    <cellStyle name="Hiperłącze 3 3" xfId="46970" hidden="1" xr:uid="{00000000-0005-0000-0000-0000D33C0000}"/>
    <cellStyle name="Hiperłącze 3 3" xfId="45681" hidden="1" xr:uid="{00000000-0005-0000-0000-0000D13C0000}"/>
    <cellStyle name="Hiperłącze 3 3" xfId="44328" hidden="1" xr:uid="{00000000-0005-0000-0000-0000CC3C0000}"/>
    <cellStyle name="Hiperłącze 3 3" xfId="28115" hidden="1" xr:uid="{00000000-0005-0000-0000-0000A73C0000}"/>
    <cellStyle name="Hiperłącze 3 3" xfId="28878" hidden="1" xr:uid="{00000000-0005-0000-0000-0000A83C0000}"/>
    <cellStyle name="Hiperłącze 3 3" xfId="45176" hidden="1" xr:uid="{00000000-0005-0000-0000-0000CF3C0000}"/>
    <cellStyle name="Hiperłącze 3 3" xfId="29340" hidden="1" xr:uid="{00000000-0005-0000-0000-0000AA3C0000}"/>
    <cellStyle name="Hiperłącze 3 3" xfId="30348" hidden="1" xr:uid="{00000000-0005-0000-0000-0000AB3C0000}"/>
    <cellStyle name="Hiperłącze 3 3" xfId="25825" hidden="1" xr:uid="{00000000-0005-0000-0000-0000A03C0000}"/>
    <cellStyle name="Hiperłącze 3 3" xfId="26236" hidden="1" xr:uid="{00000000-0005-0000-0000-0000A13C0000}"/>
    <cellStyle name="Hiperłącze 3 3" xfId="40436" hidden="1" xr:uid="{00000000-0005-0000-0000-0000C33C0000}"/>
    <cellStyle name="Hiperłącze 3 3" xfId="40653" hidden="1" xr:uid="{00000000-0005-0000-0000-0000C43C0000}"/>
    <cellStyle name="Hiperłącze 3 3" xfId="41416" hidden="1" xr:uid="{00000000-0005-0000-0000-0000C53C0000}"/>
    <cellStyle name="Hiperłącze 3 3" xfId="41158" hidden="1" xr:uid="{00000000-0005-0000-0000-0000C63C0000}"/>
    <cellStyle name="Hiperłącze 3 3" xfId="41684" hidden="1" xr:uid="{00000000-0005-0000-0000-0000C73C0000}"/>
    <cellStyle name="Hiperłącze 3 3" xfId="42447" hidden="1" xr:uid="{00000000-0005-0000-0000-0000C83C0000}"/>
    <cellStyle name="Hiperłącze 3 3" xfId="23324" hidden="1" xr:uid="{00000000-0005-0000-0000-00009A3C0000}"/>
    <cellStyle name="Hiperłącze 3 3" xfId="24355" hidden="1" xr:uid="{00000000-0005-0000-0000-00009D3C0000}"/>
    <cellStyle name="Hiperłącze 3 3" xfId="24097" hidden="1" xr:uid="{00000000-0005-0000-0000-00009E3C0000}"/>
    <cellStyle name="Hiperłącze 3 3" xfId="35502" hidden="1" xr:uid="{00000000-0005-0000-0000-0000B83C0000}"/>
    <cellStyle name="Hiperłącze 3 3" xfId="37924" hidden="1" xr:uid="{00000000-0005-0000-0000-0000BE3C0000}"/>
    <cellStyle name="Hiperłącze 3 3" xfId="36635" hidden="1" xr:uid="{00000000-0005-0000-0000-0000BC3C0000}"/>
    <cellStyle name="Hiperłącze 3 3" xfId="37161" hidden="1" xr:uid="{00000000-0005-0000-0000-0000BD3C0000}"/>
    <cellStyle name="Hiperłącze 3 3" xfId="46712" xr:uid="{00000000-0005-0000-0000-0000D43C0000}"/>
    <cellStyle name="Hiperłącze 3 4" xfId="21311" hidden="1" xr:uid="{00000000-0005-0000-0000-0000EB3C0000}"/>
    <cellStyle name="Hiperłącze 3 4" xfId="21722" hidden="1" xr:uid="{00000000-0005-0000-0000-0000EC3C0000}"/>
    <cellStyle name="Hiperłącze 3 4" xfId="19339" hidden="1" xr:uid="{00000000-0005-0000-0000-0000EA3C0000}"/>
    <cellStyle name="Hiperłącze 3 4" xfId="19838" hidden="1" xr:uid="{00000000-0005-0000-0000-0000E93C0000}"/>
    <cellStyle name="Hiperłącze 3 4" xfId="27093" hidden="1" xr:uid="{00000000-0005-0000-0000-0000FA3C0000}"/>
    <cellStyle name="Hiperłącze 3 4" xfId="27856" hidden="1" xr:uid="{00000000-0005-0000-0000-0000FB3C0000}"/>
    <cellStyle name="Hiperłącze 3 4" xfId="44557" hidden="1" xr:uid="{00000000-0005-0000-0000-0000233D0000}"/>
    <cellStyle name="Hiperłącze 3 4" xfId="28124" hidden="1" xr:uid="{00000000-0005-0000-0000-0000FD3C0000}"/>
    <cellStyle name="Hiperłącze 3 4" xfId="28887" hidden="1" xr:uid="{00000000-0005-0000-0000-0000FE3C0000}"/>
    <cellStyle name="Hiperłącze 3 4" xfId="22834" hidden="1" xr:uid="{00000000-0005-0000-0000-0000F13C0000}"/>
    <cellStyle name="Hiperłącze 3 4" xfId="23601" hidden="1" xr:uid="{00000000-0005-0000-0000-0000F23C0000}"/>
    <cellStyle name="Hiperłącze 3 4" xfId="13783" hidden="1" xr:uid="{00000000-0005-0000-0000-0000DC3C0000}"/>
    <cellStyle name="Hiperłącze 3 4" xfId="14551" hidden="1" xr:uid="{00000000-0005-0000-0000-0000DD3C0000}"/>
    <cellStyle name="Hiperłącze 3 4" xfId="15314" hidden="1" xr:uid="{00000000-0005-0000-0000-0000DE3C0000}"/>
    <cellStyle name="Hiperłącze 3 4" xfId="14815" hidden="1" xr:uid="{00000000-0005-0000-0000-0000DF3C0000}"/>
    <cellStyle name="Hiperłącze 3 4" xfId="15777" hidden="1" xr:uid="{00000000-0005-0000-0000-0000E03C0000}"/>
    <cellStyle name="Hiperłącze 3 4" xfId="16785" hidden="1" xr:uid="{00000000-0005-0000-0000-0000E13C0000}"/>
    <cellStyle name="Hiperłącze 3 4" xfId="33872" hidden="1" xr:uid="{00000000-0005-0000-0000-00000B3D0000}"/>
    <cellStyle name="Hiperłącze 3 4" xfId="22353" hidden="1" xr:uid="{00000000-0005-0000-0000-0000EE3C0000}"/>
    <cellStyle name="Hiperłącze 3 4" xfId="22570" hidden="1" xr:uid="{00000000-0005-0000-0000-0000EF3C0000}"/>
    <cellStyle name="Hiperłącze 3 4" xfId="35511" hidden="1" xr:uid="{00000000-0005-0000-0000-00000E3D0000}"/>
    <cellStyle name="Hiperłącze 3 4" xfId="12671" hidden="1" xr:uid="{00000000-0005-0000-0000-0000D73C0000}"/>
    <cellStyle name="Hiperłącze 3 4" xfId="11251" hidden="1" xr:uid="{00000000-0005-0000-0000-0000D53C0000}"/>
    <cellStyle name="Hiperłącze 3 4" xfId="12260" hidden="1" xr:uid="{00000000-0005-0000-0000-0000D63C0000}"/>
    <cellStyle name="Hiperłącze 3 4" xfId="14283" hidden="1" xr:uid="{00000000-0005-0000-0000-0000DB3C0000}"/>
    <cellStyle name="Hiperłącze 3 4" xfId="32379" hidden="1" xr:uid="{00000000-0005-0000-0000-0000063D0000}"/>
    <cellStyle name="Hiperłącze 3 4" xfId="31880" hidden="1" xr:uid="{00000000-0005-0000-0000-0000073D0000}"/>
    <cellStyle name="Hiperłącze 3 4" xfId="37434" hidden="1" xr:uid="{00000000-0005-0000-0000-0000153D0000}"/>
    <cellStyle name="Hiperłącze 3 4" xfId="33410" hidden="1" xr:uid="{00000000-0005-0000-0000-0000093D0000}"/>
    <cellStyle name="Hiperłącze 3 4" xfId="32911" hidden="1" xr:uid="{00000000-0005-0000-0000-00000A3D0000}"/>
    <cellStyle name="Hiperłącze 3 4" xfId="40034" hidden="1" xr:uid="{00000000-0005-0000-0000-0000183D0000}"/>
    <cellStyle name="Hiperłącze 3 4" xfId="34880" hidden="1" xr:uid="{00000000-0005-0000-0000-00000C3D0000}"/>
    <cellStyle name="Hiperłącze 3 4" xfId="35291" hidden="1" xr:uid="{00000000-0005-0000-0000-00000D3D0000}"/>
    <cellStyle name="Hiperłącze 3 4" xfId="21942" hidden="1" xr:uid="{00000000-0005-0000-0000-0000ED3C0000}"/>
    <cellStyle name="Hiperłącze 3 4" xfId="35922" hidden="1" xr:uid="{00000000-0005-0000-0000-00000F3D0000}"/>
    <cellStyle name="Hiperłącze 3 4" xfId="36139" hidden="1" xr:uid="{00000000-0005-0000-0000-0000103D0000}"/>
    <cellStyle name="Hiperłącze 3 4" xfId="23333" hidden="1" xr:uid="{00000000-0005-0000-0000-0000F03C0000}"/>
    <cellStyle name="Hiperłącze 3 4" xfId="17827" hidden="1" xr:uid="{00000000-0005-0000-0000-0000E43C0000}"/>
    <cellStyle name="Hiperłącze 3 4" xfId="18044" hidden="1" xr:uid="{00000000-0005-0000-0000-0000E53C0000}"/>
    <cellStyle name="Hiperłącze 3 4" xfId="24364" hidden="1" xr:uid="{00000000-0005-0000-0000-0000F33C0000}"/>
    <cellStyle name="Hiperłącze 3 4" xfId="18308" hidden="1" xr:uid="{00000000-0005-0000-0000-0000E73C0000}"/>
    <cellStyle name="Hiperłącze 3 4" xfId="19075" hidden="1" xr:uid="{00000000-0005-0000-0000-0000E83C0000}"/>
    <cellStyle name="Hiperłącze 3 4" xfId="25834" hidden="1" xr:uid="{00000000-0005-0000-0000-0000F63C0000}"/>
    <cellStyle name="Hiperłącze 3 4" xfId="43926" hidden="1" xr:uid="{00000000-0005-0000-0000-0000213D0000}"/>
    <cellStyle name="Hiperłącze 3 4" xfId="44337" hidden="1" xr:uid="{00000000-0005-0000-0000-0000223D0000}"/>
    <cellStyle name="Hiperłącze 3 4" xfId="26876" hidden="1" xr:uid="{00000000-0005-0000-0000-0000F93C0000}"/>
    <cellStyle name="Hiperłącze 3 4" xfId="44968" hidden="1" xr:uid="{00000000-0005-0000-0000-0000243D0000}"/>
    <cellStyle name="Hiperłącze 3 4" xfId="45185" hidden="1" xr:uid="{00000000-0005-0000-0000-0000253D0000}"/>
    <cellStyle name="Hiperłącze 3 4" xfId="27357" hidden="1" xr:uid="{00000000-0005-0000-0000-0000FC3C0000}"/>
    <cellStyle name="Hiperłącze 3 4" xfId="17196" hidden="1" xr:uid="{00000000-0005-0000-0000-0000E23C0000}"/>
    <cellStyle name="Hiperłącze 3 4" xfId="17416" hidden="1" xr:uid="{00000000-0005-0000-0000-0000E33C0000}"/>
    <cellStyle name="Hiperłącze 3 4" xfId="28388" hidden="1" xr:uid="{00000000-0005-0000-0000-0000FF3C0000}"/>
    <cellStyle name="Hiperłącze 3 4" xfId="13302" hidden="1" xr:uid="{00000000-0005-0000-0000-0000D93C0000}"/>
    <cellStyle name="Hiperłącze 3 4" xfId="13519" hidden="1" xr:uid="{00000000-0005-0000-0000-0000DA3C0000}"/>
    <cellStyle name="Hiperłącze 3 4" xfId="30768" hidden="1" xr:uid="{00000000-0005-0000-0000-0000023D0000}"/>
    <cellStyle name="Hiperłącze 3 4" xfId="41957" hidden="1" xr:uid="{00000000-0005-0000-0000-00001F3D0000}"/>
    <cellStyle name="Hiperłącze 3 4" xfId="42918" hidden="1" xr:uid="{00000000-0005-0000-0000-0000203D0000}"/>
    <cellStyle name="Hiperłącze 3 4" xfId="31616" hidden="1" xr:uid="{00000000-0005-0000-0000-0000053D0000}"/>
    <cellStyle name="Hiperłącze 3 4" xfId="39403" hidden="1" xr:uid="{00000000-0005-0000-0000-0000163D0000}"/>
    <cellStyle name="Hiperłącze 3 4" xfId="39814" hidden="1" xr:uid="{00000000-0005-0000-0000-0000173D0000}"/>
    <cellStyle name="Hiperłącze 3 4" xfId="32647" hidden="1" xr:uid="{00000000-0005-0000-0000-0000083D0000}"/>
    <cellStyle name="Hiperłącze 3 4" xfId="46216" hidden="1" xr:uid="{00000000-0005-0000-0000-0000283D0000}"/>
    <cellStyle name="Hiperłącze 3 4" xfId="46979" hidden="1" xr:uid="{00000000-0005-0000-0000-0000293D0000}"/>
    <cellStyle name="Hiperłącze 3 4" xfId="45449" hidden="1" xr:uid="{00000000-0005-0000-0000-0000273D0000}"/>
    <cellStyle name="Hiperłącze 3 4" xfId="45948" hidden="1" xr:uid="{00000000-0005-0000-0000-0000263D0000}"/>
    <cellStyle name="Hiperłącze 3 4" xfId="29349" hidden="1" xr:uid="{00000000-0005-0000-0000-0000003D0000}"/>
    <cellStyle name="Hiperłącze 3 4" xfId="30357" hidden="1" xr:uid="{00000000-0005-0000-0000-0000013D0000}"/>
    <cellStyle name="Hiperłącze 3 4" xfId="12891" hidden="1" xr:uid="{00000000-0005-0000-0000-0000D83C0000}"/>
    <cellStyle name="Hiperłącze 3 4" xfId="30988" hidden="1" xr:uid="{00000000-0005-0000-0000-0000033D0000}"/>
    <cellStyle name="Hiperłącze 3 4" xfId="31399" hidden="1" xr:uid="{00000000-0005-0000-0000-0000043D0000}"/>
    <cellStyle name="Hiperłącze 3 4" xfId="26245" hidden="1" xr:uid="{00000000-0005-0000-0000-0000F73C0000}"/>
    <cellStyle name="Hiperłącze 3 4" xfId="26465" hidden="1" xr:uid="{00000000-0005-0000-0000-0000F83C0000}"/>
    <cellStyle name="Hiperłącze 3 4" xfId="40445" hidden="1" xr:uid="{00000000-0005-0000-0000-0000193D0000}"/>
    <cellStyle name="Hiperłącze 3 4" xfId="40662" hidden="1" xr:uid="{00000000-0005-0000-0000-00001A3D0000}"/>
    <cellStyle name="Hiperłącze 3 4" xfId="41425" hidden="1" xr:uid="{00000000-0005-0000-0000-00001B3D0000}"/>
    <cellStyle name="Hiperłącze 3 4" xfId="40926" hidden="1" xr:uid="{00000000-0005-0000-0000-00001C3D0000}"/>
    <cellStyle name="Hiperłącze 3 4" xfId="41693" hidden="1" xr:uid="{00000000-0005-0000-0000-00001D3D0000}"/>
    <cellStyle name="Hiperłącze 3 4" xfId="42456" hidden="1" xr:uid="{00000000-0005-0000-0000-00001E3D0000}"/>
    <cellStyle name="Hiperłącze 3 4" xfId="36902" hidden="1" xr:uid="{00000000-0005-0000-0000-0000113D0000}"/>
    <cellStyle name="Hiperłącze 3 4" xfId="23865" hidden="1" xr:uid="{00000000-0005-0000-0000-0000F43C0000}"/>
    <cellStyle name="Hiperłącze 3 4" xfId="24826" hidden="1" xr:uid="{00000000-0005-0000-0000-0000F53C0000}"/>
    <cellStyle name="Hiperłącze 3 4" xfId="18807" hidden="1" xr:uid="{00000000-0005-0000-0000-0000E63C0000}"/>
    <cellStyle name="Hiperłącze 3 4" xfId="37933" hidden="1" xr:uid="{00000000-0005-0000-0000-0000143D0000}"/>
    <cellStyle name="Hiperłącze 3 4" xfId="36403" hidden="1" xr:uid="{00000000-0005-0000-0000-0000123D0000}"/>
    <cellStyle name="Hiperłącze 3 4" xfId="37170" hidden="1" xr:uid="{00000000-0005-0000-0000-0000133D0000}"/>
    <cellStyle name="Hiperłącze 3 4" xfId="46480" xr:uid="{00000000-0005-0000-0000-00002A3D0000}"/>
    <cellStyle name="Hiperłącze 3 5" xfId="21321" hidden="1" xr:uid="{00000000-0005-0000-0000-0000413D0000}"/>
    <cellStyle name="Hiperłącze 3 5" xfId="21732" hidden="1" xr:uid="{00000000-0005-0000-0000-0000423D0000}"/>
    <cellStyle name="Hiperłącze 3 5" xfId="19580" hidden="1" xr:uid="{00000000-0005-0000-0000-0000403D0000}"/>
    <cellStyle name="Hiperłącze 3 5" xfId="19848" hidden="1" xr:uid="{00000000-0005-0000-0000-00003F3D0000}"/>
    <cellStyle name="Hiperłącze 3 5" xfId="27103" hidden="1" xr:uid="{00000000-0005-0000-0000-0000503D0000}"/>
    <cellStyle name="Hiperłącze 3 5" xfId="27866" hidden="1" xr:uid="{00000000-0005-0000-0000-0000513D0000}"/>
    <cellStyle name="Hiperłącze 3 5" xfId="44567" hidden="1" xr:uid="{00000000-0005-0000-0000-0000793D0000}"/>
    <cellStyle name="Hiperłącze 3 5" xfId="28134" hidden="1" xr:uid="{00000000-0005-0000-0000-0000533D0000}"/>
    <cellStyle name="Hiperłącze 3 5" xfId="28897" hidden="1" xr:uid="{00000000-0005-0000-0000-0000543D0000}"/>
    <cellStyle name="Hiperłącze 3 5" xfId="23075" hidden="1" xr:uid="{00000000-0005-0000-0000-0000473D0000}"/>
    <cellStyle name="Hiperłącze 3 5" xfId="23611" hidden="1" xr:uid="{00000000-0005-0000-0000-0000483D0000}"/>
    <cellStyle name="Hiperłącze 3 5" xfId="14025" hidden="1" xr:uid="{00000000-0005-0000-0000-0000323D0000}"/>
    <cellStyle name="Hiperłącze 3 5" xfId="14561" hidden="1" xr:uid="{00000000-0005-0000-0000-0000333D0000}"/>
    <cellStyle name="Hiperłącze 3 5" xfId="15324" hidden="1" xr:uid="{00000000-0005-0000-0000-0000343D0000}"/>
    <cellStyle name="Hiperłącze 3 5" xfId="15056" hidden="1" xr:uid="{00000000-0005-0000-0000-0000353D0000}"/>
    <cellStyle name="Hiperłącze 3 5" xfId="15787" hidden="1" xr:uid="{00000000-0005-0000-0000-0000363D0000}"/>
    <cellStyle name="Hiperłącze 3 5" xfId="16795" hidden="1" xr:uid="{00000000-0005-0000-0000-0000373D0000}"/>
    <cellStyle name="Hiperłącze 3 5" xfId="33882" hidden="1" xr:uid="{00000000-0005-0000-0000-0000613D0000}"/>
    <cellStyle name="Hiperłącze 3 5" xfId="22363" hidden="1" xr:uid="{00000000-0005-0000-0000-0000443D0000}"/>
    <cellStyle name="Hiperłącze 3 5" xfId="22580" hidden="1" xr:uid="{00000000-0005-0000-0000-0000453D0000}"/>
    <cellStyle name="Hiperłącze 3 5" xfId="35521" hidden="1" xr:uid="{00000000-0005-0000-0000-0000643D0000}"/>
    <cellStyle name="Hiperłącze 3 5" xfId="12681" hidden="1" xr:uid="{00000000-0005-0000-0000-00002D3D0000}"/>
    <cellStyle name="Hiperłącze 3 5" xfId="11261" hidden="1" xr:uid="{00000000-0005-0000-0000-00002B3D0000}"/>
    <cellStyle name="Hiperłącze 3 5" xfId="12270" hidden="1" xr:uid="{00000000-0005-0000-0000-00002C3D0000}"/>
    <cellStyle name="Hiperłącze 3 5" xfId="14293" hidden="1" xr:uid="{00000000-0005-0000-0000-0000313D0000}"/>
    <cellStyle name="Hiperłącze 3 5" xfId="32389" hidden="1" xr:uid="{00000000-0005-0000-0000-00005C3D0000}"/>
    <cellStyle name="Hiperłącze 3 5" xfId="32121" hidden="1" xr:uid="{00000000-0005-0000-0000-00005D3D0000}"/>
    <cellStyle name="Hiperłącze 3 5" xfId="37675" hidden="1" xr:uid="{00000000-0005-0000-0000-00006B3D0000}"/>
    <cellStyle name="Hiperłącze 3 5" xfId="33420" hidden="1" xr:uid="{00000000-0005-0000-0000-00005F3D0000}"/>
    <cellStyle name="Hiperłącze 3 5" xfId="33152" hidden="1" xr:uid="{00000000-0005-0000-0000-0000603D0000}"/>
    <cellStyle name="Hiperłącze 3 5" xfId="40044" hidden="1" xr:uid="{00000000-0005-0000-0000-00006E3D0000}"/>
    <cellStyle name="Hiperłącze 3 5" xfId="34890" hidden="1" xr:uid="{00000000-0005-0000-0000-0000623D0000}"/>
    <cellStyle name="Hiperłącze 3 5" xfId="35301" hidden="1" xr:uid="{00000000-0005-0000-0000-0000633D0000}"/>
    <cellStyle name="Hiperłącze 3 5" xfId="21952" hidden="1" xr:uid="{00000000-0005-0000-0000-0000433D0000}"/>
    <cellStyle name="Hiperłącze 3 5" xfId="35932" hidden="1" xr:uid="{00000000-0005-0000-0000-0000653D0000}"/>
    <cellStyle name="Hiperłącze 3 5" xfId="36149" hidden="1" xr:uid="{00000000-0005-0000-0000-0000663D0000}"/>
    <cellStyle name="Hiperłącze 3 5" xfId="23343" hidden="1" xr:uid="{00000000-0005-0000-0000-0000463D0000}"/>
    <cellStyle name="Hiperłącze 3 5" xfId="17837" hidden="1" xr:uid="{00000000-0005-0000-0000-00003A3D0000}"/>
    <cellStyle name="Hiperłącze 3 5" xfId="18054" hidden="1" xr:uid="{00000000-0005-0000-0000-00003B3D0000}"/>
    <cellStyle name="Hiperłącze 3 5" xfId="24374" hidden="1" xr:uid="{00000000-0005-0000-0000-0000493D0000}"/>
    <cellStyle name="Hiperłącze 3 5" xfId="18549" hidden="1" xr:uid="{00000000-0005-0000-0000-00003D3D0000}"/>
    <cellStyle name="Hiperłącze 3 5" xfId="19085" hidden="1" xr:uid="{00000000-0005-0000-0000-00003E3D0000}"/>
    <cellStyle name="Hiperłącze 3 5" xfId="25844" hidden="1" xr:uid="{00000000-0005-0000-0000-00004C3D0000}"/>
    <cellStyle name="Hiperłącze 3 5" xfId="43936" hidden="1" xr:uid="{00000000-0005-0000-0000-0000773D0000}"/>
    <cellStyle name="Hiperłącze 3 5" xfId="44347" hidden="1" xr:uid="{00000000-0005-0000-0000-0000783D0000}"/>
    <cellStyle name="Hiperłącze 3 5" xfId="26886" hidden="1" xr:uid="{00000000-0005-0000-0000-00004F3D0000}"/>
    <cellStyle name="Hiperłącze 3 5" xfId="44978" hidden="1" xr:uid="{00000000-0005-0000-0000-00007A3D0000}"/>
    <cellStyle name="Hiperłącze 3 5" xfId="45195" hidden="1" xr:uid="{00000000-0005-0000-0000-00007B3D0000}"/>
    <cellStyle name="Hiperłącze 3 5" xfId="27598" hidden="1" xr:uid="{00000000-0005-0000-0000-0000523D0000}"/>
    <cellStyle name="Hiperłącze 3 5" xfId="17206" hidden="1" xr:uid="{00000000-0005-0000-0000-0000383D0000}"/>
    <cellStyle name="Hiperłącze 3 5" xfId="17426" hidden="1" xr:uid="{00000000-0005-0000-0000-0000393D0000}"/>
    <cellStyle name="Hiperłącze 3 5" xfId="28629" hidden="1" xr:uid="{00000000-0005-0000-0000-0000553D0000}"/>
    <cellStyle name="Hiperłącze 3 5" xfId="13312" hidden="1" xr:uid="{00000000-0005-0000-0000-00002F3D0000}"/>
    <cellStyle name="Hiperłącze 3 5" xfId="13529" hidden="1" xr:uid="{00000000-0005-0000-0000-0000303D0000}"/>
    <cellStyle name="Hiperłącze 3 5" xfId="30778" hidden="1" xr:uid="{00000000-0005-0000-0000-0000583D0000}"/>
    <cellStyle name="Hiperłącze 3 5" xfId="42198" hidden="1" xr:uid="{00000000-0005-0000-0000-0000753D0000}"/>
    <cellStyle name="Hiperłącze 3 5" xfId="42928" hidden="1" xr:uid="{00000000-0005-0000-0000-0000763D0000}"/>
    <cellStyle name="Hiperłącze 3 5" xfId="31626" hidden="1" xr:uid="{00000000-0005-0000-0000-00005B3D0000}"/>
    <cellStyle name="Hiperłącze 3 5" xfId="39413" hidden="1" xr:uid="{00000000-0005-0000-0000-00006C3D0000}"/>
    <cellStyle name="Hiperłącze 3 5" xfId="39824" hidden="1" xr:uid="{00000000-0005-0000-0000-00006D3D0000}"/>
    <cellStyle name="Hiperłącze 3 5" xfId="32657" hidden="1" xr:uid="{00000000-0005-0000-0000-00005E3D0000}"/>
    <cellStyle name="Hiperłącze 3 5" xfId="46226" hidden="1" xr:uid="{00000000-0005-0000-0000-00007E3D0000}"/>
    <cellStyle name="Hiperłącze 3 5" xfId="46989" hidden="1" xr:uid="{00000000-0005-0000-0000-00007F3D0000}"/>
    <cellStyle name="Hiperłącze 3 5" xfId="45690" hidden="1" xr:uid="{00000000-0005-0000-0000-00007D3D0000}"/>
    <cellStyle name="Hiperłącze 3 5" xfId="45958" hidden="1" xr:uid="{00000000-0005-0000-0000-00007C3D0000}"/>
    <cellStyle name="Hiperłącze 3 5" xfId="29359" hidden="1" xr:uid="{00000000-0005-0000-0000-0000563D0000}"/>
    <cellStyle name="Hiperłącze 3 5" xfId="30367" hidden="1" xr:uid="{00000000-0005-0000-0000-0000573D0000}"/>
    <cellStyle name="Hiperłącze 3 5" xfId="12901" hidden="1" xr:uid="{00000000-0005-0000-0000-00002E3D0000}"/>
    <cellStyle name="Hiperłącze 3 5" xfId="30998" hidden="1" xr:uid="{00000000-0005-0000-0000-0000593D0000}"/>
    <cellStyle name="Hiperłącze 3 5" xfId="31409" hidden="1" xr:uid="{00000000-0005-0000-0000-00005A3D0000}"/>
    <cellStyle name="Hiperłącze 3 5" xfId="26255" hidden="1" xr:uid="{00000000-0005-0000-0000-00004D3D0000}"/>
    <cellStyle name="Hiperłącze 3 5" xfId="26475" hidden="1" xr:uid="{00000000-0005-0000-0000-00004E3D0000}"/>
    <cellStyle name="Hiperłącze 3 5" xfId="40455" hidden="1" xr:uid="{00000000-0005-0000-0000-00006F3D0000}"/>
    <cellStyle name="Hiperłącze 3 5" xfId="40672" hidden="1" xr:uid="{00000000-0005-0000-0000-0000703D0000}"/>
    <cellStyle name="Hiperłącze 3 5" xfId="41435" hidden="1" xr:uid="{00000000-0005-0000-0000-0000713D0000}"/>
    <cellStyle name="Hiperłącze 3 5" xfId="41167" hidden="1" xr:uid="{00000000-0005-0000-0000-0000723D0000}"/>
    <cellStyle name="Hiperłącze 3 5" xfId="41703" hidden="1" xr:uid="{00000000-0005-0000-0000-0000733D0000}"/>
    <cellStyle name="Hiperłącze 3 5" xfId="42466" hidden="1" xr:uid="{00000000-0005-0000-0000-0000743D0000}"/>
    <cellStyle name="Hiperłącze 3 5" xfId="36912" hidden="1" xr:uid="{00000000-0005-0000-0000-0000673D0000}"/>
    <cellStyle name="Hiperłącze 3 5" xfId="24106" hidden="1" xr:uid="{00000000-0005-0000-0000-00004A3D0000}"/>
    <cellStyle name="Hiperłącze 3 5" xfId="24836" hidden="1" xr:uid="{00000000-0005-0000-0000-00004B3D0000}"/>
    <cellStyle name="Hiperłącze 3 5" xfId="18817" hidden="1" xr:uid="{00000000-0005-0000-0000-00003C3D0000}"/>
    <cellStyle name="Hiperłącze 3 5" xfId="37943" hidden="1" xr:uid="{00000000-0005-0000-0000-00006A3D0000}"/>
    <cellStyle name="Hiperłącze 3 5" xfId="36644" hidden="1" xr:uid="{00000000-0005-0000-0000-0000683D0000}"/>
    <cellStyle name="Hiperłącze 3 5" xfId="37180" hidden="1" xr:uid="{00000000-0005-0000-0000-0000693D0000}"/>
    <cellStyle name="Hiperłącze 3 5" xfId="46721" xr:uid="{00000000-0005-0000-0000-0000803D0000}"/>
    <cellStyle name="Hiperłącze 3 6" xfId="21375" hidden="1" xr:uid="{00000000-0005-0000-0000-0000973D0000}"/>
    <cellStyle name="Hiperłącze 3 6" xfId="37507" hidden="1" xr:uid="{00000000-0005-0000-0000-0000C13D0000}"/>
    <cellStyle name="Hiperłącze 3 6" xfId="39467" hidden="1" xr:uid="{00000000-0005-0000-0000-0000C23D0000}"/>
    <cellStyle name="Hiperłącze 3 6" xfId="14347" hidden="1" xr:uid="{00000000-0005-0000-0000-0000873D0000}"/>
    <cellStyle name="Hiperłącze 3 6" xfId="12324" hidden="1" xr:uid="{00000000-0005-0000-0000-0000823D0000}"/>
    <cellStyle name="Hiperłącze 3 6" xfId="18871" hidden="1" xr:uid="{00000000-0005-0000-0000-0000923D0000}"/>
    <cellStyle name="Hiperłącze 3 6" xfId="40098" hidden="1" xr:uid="{00000000-0005-0000-0000-0000C43D0000}"/>
    <cellStyle name="Hiperłącze 3 6" xfId="14615" hidden="1" xr:uid="{00000000-0005-0000-0000-0000893D0000}"/>
    <cellStyle name="Hiperłącze 3 6" xfId="15378" hidden="1" xr:uid="{00000000-0005-0000-0000-00008A3D0000}"/>
    <cellStyle name="Hiperłącze 3 6" xfId="14888" hidden="1" xr:uid="{00000000-0005-0000-0000-00008B3D0000}"/>
    <cellStyle name="Hiperłącze 3 6" xfId="15841" hidden="1" xr:uid="{00000000-0005-0000-0000-00008C3D0000}"/>
    <cellStyle name="Hiperłącze 3 6" xfId="16849" hidden="1" xr:uid="{00000000-0005-0000-0000-00008D3D0000}"/>
    <cellStyle name="Hiperłącze 3 6" xfId="17260" hidden="1" xr:uid="{00000000-0005-0000-0000-00008E3D0000}"/>
    <cellStyle name="Hiperłącze 3 6" xfId="17480" hidden="1" xr:uid="{00000000-0005-0000-0000-00008F3D0000}"/>
    <cellStyle name="Hiperłącze 3 6" xfId="17891" hidden="1" xr:uid="{00000000-0005-0000-0000-0000903D0000}"/>
    <cellStyle name="Hiperłącze 3 6" xfId="31680" hidden="1" xr:uid="{00000000-0005-0000-0000-0000B13D0000}"/>
    <cellStyle name="Hiperłącze 3 6" xfId="19139" hidden="1" xr:uid="{00000000-0005-0000-0000-0000943D0000}"/>
    <cellStyle name="Hiperłącze 3 6" xfId="18381" hidden="1" xr:uid="{00000000-0005-0000-0000-0000933D0000}"/>
    <cellStyle name="Hiperłącze 3 6" xfId="31953" hidden="1" xr:uid="{00000000-0005-0000-0000-0000B33D0000}"/>
    <cellStyle name="Hiperłącze 3 6" xfId="45522" hidden="1" xr:uid="{00000000-0005-0000-0000-0000D33D0000}"/>
    <cellStyle name="Hiperłącze 3 6" xfId="46280" hidden="1" xr:uid="{00000000-0005-0000-0000-0000D43D0000}"/>
    <cellStyle name="Hiperłącze 3 6" xfId="44621" hidden="1" xr:uid="{00000000-0005-0000-0000-0000CF3D0000}"/>
    <cellStyle name="Hiperłącze 3 6" xfId="11315" hidden="1" xr:uid="{00000000-0005-0000-0000-0000813D0000}"/>
    <cellStyle name="Hiperłącze 3 6" xfId="23938" hidden="1" xr:uid="{00000000-0005-0000-0000-0000A03D0000}"/>
    <cellStyle name="Hiperłącze 3 6" xfId="24890" hidden="1" xr:uid="{00000000-0005-0000-0000-0000A13D0000}"/>
    <cellStyle name="Hiperłącze 3 6" xfId="22907" hidden="1" xr:uid="{00000000-0005-0000-0000-00009D3D0000}"/>
    <cellStyle name="Hiperłącze 3 6" xfId="21786" hidden="1" xr:uid="{00000000-0005-0000-0000-0000983D0000}"/>
    <cellStyle name="Hiperłącze 3 6" xfId="13366" hidden="1" xr:uid="{00000000-0005-0000-0000-0000853D0000}"/>
    <cellStyle name="Hiperłącze 3 6" xfId="25898" hidden="1" xr:uid="{00000000-0005-0000-0000-0000A23D0000}"/>
    <cellStyle name="Hiperłącze 3 6" xfId="13856" hidden="1" xr:uid="{00000000-0005-0000-0000-0000883D0000}"/>
    <cellStyle name="Hiperłącze 3 6" xfId="27920" hidden="1" xr:uid="{00000000-0005-0000-0000-0000A73D0000}"/>
    <cellStyle name="Hiperłącze 3 6" xfId="27430" hidden="1" xr:uid="{00000000-0005-0000-0000-0000A83D0000}"/>
    <cellStyle name="Hiperłącze 3 6" xfId="26529" hidden="1" xr:uid="{00000000-0005-0000-0000-0000A43D0000}"/>
    <cellStyle name="Hiperłącze 3 6" xfId="24428" hidden="1" xr:uid="{00000000-0005-0000-0000-00009F3D0000}"/>
    <cellStyle name="Hiperłącze 3 6" xfId="39878" hidden="1" xr:uid="{00000000-0005-0000-0000-0000C33D0000}"/>
    <cellStyle name="Hiperłącze 3 6" xfId="28188" hidden="1" xr:uid="{00000000-0005-0000-0000-0000A93D0000}"/>
    <cellStyle name="Hiperłącze 3 6" xfId="40726" hidden="1" xr:uid="{00000000-0005-0000-0000-0000C63D0000}"/>
    <cellStyle name="Hiperłącze 3 6" xfId="30832" hidden="1" xr:uid="{00000000-0005-0000-0000-0000AE3D0000}"/>
    <cellStyle name="Hiperłącze 3 6" xfId="31052" hidden="1" xr:uid="{00000000-0005-0000-0000-0000AF3D0000}"/>
    <cellStyle name="Hiperłącze 3 6" xfId="28461" hidden="1" xr:uid="{00000000-0005-0000-0000-0000AB3D0000}"/>
    <cellStyle name="Hiperłącze 3 6" xfId="27157" hidden="1" xr:uid="{00000000-0005-0000-0000-0000A63D0000}"/>
    <cellStyle name="Hiperłącze 3 6" xfId="22634" hidden="1" xr:uid="{00000000-0005-0000-0000-00009B3D0000}"/>
    <cellStyle name="Hiperłącze 3 6" xfId="31463" hidden="1" xr:uid="{00000000-0005-0000-0000-0000B03D0000}"/>
    <cellStyle name="Hiperłącze 3 6" xfId="23665" hidden="1" xr:uid="{00000000-0005-0000-0000-00009E3D0000}"/>
    <cellStyle name="Hiperłącze 3 6" xfId="33474" hidden="1" xr:uid="{00000000-0005-0000-0000-0000B53D0000}"/>
    <cellStyle name="Hiperłącze 3 6" xfId="32984" hidden="1" xr:uid="{00000000-0005-0000-0000-0000B63D0000}"/>
    <cellStyle name="Hiperłącze 3 6" xfId="32443" hidden="1" xr:uid="{00000000-0005-0000-0000-0000B23D0000}"/>
    <cellStyle name="Hiperłącze 3 6" xfId="30421" hidden="1" xr:uid="{00000000-0005-0000-0000-0000AD3D0000}"/>
    <cellStyle name="Hiperłącze 3 6" xfId="26309" hidden="1" xr:uid="{00000000-0005-0000-0000-0000A33D0000}"/>
    <cellStyle name="Hiperłącze 3 6" xfId="33936" hidden="1" xr:uid="{00000000-0005-0000-0000-0000B73D0000}"/>
    <cellStyle name="Hiperłącze 3 6" xfId="26940" hidden="1" xr:uid="{00000000-0005-0000-0000-0000A53D0000}"/>
    <cellStyle name="Hiperłącze 3 6" xfId="36966" hidden="1" xr:uid="{00000000-0005-0000-0000-0000BD3D0000}"/>
    <cellStyle name="Hiperłącze 3 6" xfId="36476" hidden="1" xr:uid="{00000000-0005-0000-0000-0000BE3D0000}"/>
    <cellStyle name="Hiperłącze 3 6" xfId="35355" hidden="1" xr:uid="{00000000-0005-0000-0000-0000B93D0000}"/>
    <cellStyle name="Hiperłącze 3 6" xfId="32711" hidden="1" xr:uid="{00000000-0005-0000-0000-0000B43D0000}"/>
    <cellStyle name="Hiperłącze 3 6" xfId="28951" hidden="1" xr:uid="{00000000-0005-0000-0000-0000AA3D0000}"/>
    <cellStyle name="Hiperłącze 3 6" xfId="36203" hidden="1" xr:uid="{00000000-0005-0000-0000-0000BC3D0000}"/>
    <cellStyle name="Hiperłącze 3 6" xfId="35986" hidden="1" xr:uid="{00000000-0005-0000-0000-0000BB3D0000}"/>
    <cellStyle name="Hiperłącze 3 6" xfId="29413" hidden="1" xr:uid="{00000000-0005-0000-0000-0000AC3D0000}"/>
    <cellStyle name="Hiperłącze 3 6" xfId="19902" hidden="1" xr:uid="{00000000-0005-0000-0000-0000953D0000}"/>
    <cellStyle name="Hiperłącze 3 6" xfId="19412" hidden="1" xr:uid="{00000000-0005-0000-0000-0000963D0000}"/>
    <cellStyle name="Hiperłącze 3 6" xfId="18108" hidden="1" xr:uid="{00000000-0005-0000-0000-0000913D0000}"/>
    <cellStyle name="Hiperłącze 3 6" xfId="47043" hidden="1" xr:uid="{00000000-0005-0000-0000-0000D53D0000}"/>
    <cellStyle name="Hiperłącze 3 6" xfId="22006" hidden="1" xr:uid="{00000000-0005-0000-0000-0000993D0000}"/>
    <cellStyle name="Hiperłącze 3 6" xfId="22417" hidden="1" xr:uid="{00000000-0005-0000-0000-00009A3D0000}"/>
    <cellStyle name="Hiperłącze 3 6" xfId="40509" hidden="1" xr:uid="{00000000-0005-0000-0000-0000C53D0000}"/>
    <cellStyle name="Hiperłącze 3 6" xfId="37997" hidden="1" xr:uid="{00000000-0005-0000-0000-0000C03D0000}"/>
    <cellStyle name="Hiperłącze 3 6" xfId="45032" hidden="1" xr:uid="{00000000-0005-0000-0000-0000D03D0000}"/>
    <cellStyle name="Hiperłącze 3 6" xfId="23397" hidden="1" xr:uid="{00000000-0005-0000-0000-00009C3D0000}"/>
    <cellStyle name="Hiperłącze 3 6" xfId="41489" hidden="1" xr:uid="{00000000-0005-0000-0000-0000C73D0000}"/>
    <cellStyle name="Hiperłącze 3 6" xfId="40999" hidden="1" xr:uid="{00000000-0005-0000-0000-0000C83D0000}"/>
    <cellStyle name="Hiperłącze 3 6" xfId="41757" hidden="1" xr:uid="{00000000-0005-0000-0000-0000C93D0000}"/>
    <cellStyle name="Hiperłącze 3 6" xfId="42520" hidden="1" xr:uid="{00000000-0005-0000-0000-0000CA3D0000}"/>
    <cellStyle name="Hiperłącze 3 6" xfId="42030" hidden="1" xr:uid="{00000000-0005-0000-0000-0000CB3D0000}"/>
    <cellStyle name="Hiperłącze 3 6" xfId="42982" hidden="1" xr:uid="{00000000-0005-0000-0000-0000CC3D0000}"/>
    <cellStyle name="Hiperłącze 3 6" xfId="43990" hidden="1" xr:uid="{00000000-0005-0000-0000-0000CD3D0000}"/>
    <cellStyle name="Hiperłącze 3 6" xfId="44401" hidden="1" xr:uid="{00000000-0005-0000-0000-0000CE3D0000}"/>
    <cellStyle name="Hiperłącze 3 6" xfId="34944" hidden="1" xr:uid="{00000000-0005-0000-0000-0000B83D0000}"/>
    <cellStyle name="Hiperłącze 3 6" xfId="46012" hidden="1" xr:uid="{00000000-0005-0000-0000-0000D23D0000}"/>
    <cellStyle name="Hiperłącze 3 6" xfId="45249" hidden="1" xr:uid="{00000000-0005-0000-0000-0000D13D0000}"/>
    <cellStyle name="Hiperłącze 3 6" xfId="35575" hidden="1" xr:uid="{00000000-0005-0000-0000-0000BA3D0000}"/>
    <cellStyle name="Hiperłącze 3 6" xfId="13583" hidden="1" xr:uid="{00000000-0005-0000-0000-0000863D0000}"/>
    <cellStyle name="Hiperłącze 3 6" xfId="12735" hidden="1" xr:uid="{00000000-0005-0000-0000-0000833D0000}"/>
    <cellStyle name="Hiperłącze 3 6" xfId="12955" hidden="1" xr:uid="{00000000-0005-0000-0000-0000843D0000}"/>
    <cellStyle name="Hiperłącze 3 6" xfId="37234" hidden="1" xr:uid="{00000000-0005-0000-0000-0000BF3D0000}"/>
    <cellStyle name="Hiperłącze 3 6" xfId="46553" xr:uid="{00000000-0005-0000-0000-0000D63D0000}"/>
    <cellStyle name="Hiperłącze 3 7" xfId="23931" hidden="1" xr:uid="{00000000-0005-0000-0000-0000F63D0000}"/>
    <cellStyle name="Hiperłącze 3 7" xfId="26538" hidden="1" xr:uid="{00000000-0005-0000-0000-0000FA3D0000}"/>
    <cellStyle name="Hiperłącze 3 7" xfId="26949" hidden="1" xr:uid="{00000000-0005-0000-0000-0000FB3D0000}"/>
    <cellStyle name="Hiperłącze 3 7" xfId="26318" hidden="1" xr:uid="{00000000-0005-0000-0000-0000F93D0000}"/>
    <cellStyle name="Hiperłącze 3 7" xfId="24899" hidden="1" xr:uid="{00000000-0005-0000-0000-0000F73D0000}"/>
    <cellStyle name="Hiperłącze 3 7" xfId="25907" hidden="1" xr:uid="{00000000-0005-0000-0000-0000F83D0000}"/>
    <cellStyle name="Hiperłącze 3 7" xfId="27166" hidden="1" xr:uid="{00000000-0005-0000-0000-0000FC3D0000}"/>
    <cellStyle name="Hiperłącze 3 7" xfId="17489" hidden="1" xr:uid="{00000000-0005-0000-0000-0000E53D0000}"/>
    <cellStyle name="Hiperłącze 3 7" xfId="17900" hidden="1" xr:uid="{00000000-0005-0000-0000-0000E63D0000}"/>
    <cellStyle name="Hiperłącze 3 7" xfId="31061" hidden="1" xr:uid="{00000000-0005-0000-0000-0000053E0000}"/>
    <cellStyle name="Hiperłącze 3 7" xfId="24437" hidden="1" xr:uid="{00000000-0005-0000-0000-0000F53D0000}"/>
    <cellStyle name="Hiperłącze 3 7" xfId="13849" hidden="1" xr:uid="{00000000-0005-0000-0000-0000DE3D0000}"/>
    <cellStyle name="Hiperłącze 3 7" xfId="14624" hidden="1" xr:uid="{00000000-0005-0000-0000-0000DF3D0000}"/>
    <cellStyle name="Hiperłącze 3 7" xfId="15387" hidden="1" xr:uid="{00000000-0005-0000-0000-0000E03D0000}"/>
    <cellStyle name="Hiperłącze 3 7" xfId="14881" hidden="1" xr:uid="{00000000-0005-0000-0000-0000E13D0000}"/>
    <cellStyle name="Hiperłącze 3 7" xfId="15850" hidden="1" xr:uid="{00000000-0005-0000-0000-0000E23D0000}"/>
    <cellStyle name="Hiperłącze 3 7" xfId="39476" hidden="1" xr:uid="{00000000-0005-0000-0000-0000183E0000}"/>
    <cellStyle name="Hiperłącze 3 7" xfId="38006" hidden="1" xr:uid="{00000000-0005-0000-0000-0000163E0000}"/>
    <cellStyle name="Hiperłącze 3 7" xfId="37500" hidden="1" xr:uid="{00000000-0005-0000-0000-0000173E0000}"/>
    <cellStyle name="Hiperłącze 3 7" xfId="40518" hidden="1" xr:uid="{00000000-0005-0000-0000-00001B3E0000}"/>
    <cellStyle name="Hiperłącze 3 7" xfId="39887" hidden="1" xr:uid="{00000000-0005-0000-0000-0000193E0000}"/>
    <cellStyle name="Hiperłącze 3 7" xfId="40107" hidden="1" xr:uid="{00000000-0005-0000-0000-00001A3E0000}"/>
    <cellStyle name="Hiperłącze 3 7" xfId="37243" hidden="1" xr:uid="{00000000-0005-0000-0000-0000153E0000}"/>
    <cellStyle name="Hiperłącze 3 7" xfId="31472" hidden="1" xr:uid="{00000000-0005-0000-0000-0000063E0000}"/>
    <cellStyle name="Hiperłącze 3 7" xfId="32720" hidden="1" xr:uid="{00000000-0005-0000-0000-00000A3E0000}"/>
    <cellStyle name="Hiperłącze 3 7" xfId="33483" hidden="1" xr:uid="{00000000-0005-0000-0000-00000B3E0000}"/>
    <cellStyle name="Hiperłącze 3 7" xfId="31946" hidden="1" xr:uid="{00000000-0005-0000-0000-0000093E0000}"/>
    <cellStyle name="Hiperłącze 3 7" xfId="31689" hidden="1" xr:uid="{00000000-0005-0000-0000-0000073E0000}"/>
    <cellStyle name="Hiperłącze 3 7" xfId="32452" hidden="1" xr:uid="{00000000-0005-0000-0000-0000083E0000}"/>
    <cellStyle name="Hiperłącze 3 7" xfId="32977" hidden="1" xr:uid="{00000000-0005-0000-0000-00000C3E0000}"/>
    <cellStyle name="Hiperłącze 3 7" xfId="17269" hidden="1" xr:uid="{00000000-0005-0000-0000-0000E43D0000}"/>
    <cellStyle name="Hiperłącze 3 7" xfId="34953" hidden="1" xr:uid="{00000000-0005-0000-0000-00000E3E0000}"/>
    <cellStyle name="Hiperłącze 3 7" xfId="36212" hidden="1" xr:uid="{00000000-0005-0000-0000-0000123E0000}"/>
    <cellStyle name="Hiperłącze 3 7" xfId="36975" hidden="1" xr:uid="{00000000-0005-0000-0000-0000133E0000}"/>
    <cellStyle name="Hiperłącze 3 7" xfId="35995" hidden="1" xr:uid="{00000000-0005-0000-0000-0000113E0000}"/>
    <cellStyle name="Hiperłącze 3 7" xfId="35364" hidden="1" xr:uid="{00000000-0005-0000-0000-00000F3E0000}"/>
    <cellStyle name="Hiperłącze 3 7" xfId="35584" hidden="1" xr:uid="{00000000-0005-0000-0000-0000103E0000}"/>
    <cellStyle name="Hiperłącze 3 7" xfId="36469" hidden="1" xr:uid="{00000000-0005-0000-0000-0000143E0000}"/>
    <cellStyle name="Hiperłącze 3 7" xfId="42991" hidden="1" xr:uid="{00000000-0005-0000-0000-0000223E0000}"/>
    <cellStyle name="Hiperłącze 3 7" xfId="18117" hidden="1" xr:uid="{00000000-0005-0000-0000-0000E73D0000}"/>
    <cellStyle name="Hiperłącze 3 7" xfId="19911" hidden="1" xr:uid="{00000000-0005-0000-0000-0000EB3D0000}"/>
    <cellStyle name="Hiperłącze 3 7" xfId="19405" hidden="1" xr:uid="{00000000-0005-0000-0000-0000EC3D0000}"/>
    <cellStyle name="Hiperłącze 3 7" xfId="19148" hidden="1" xr:uid="{00000000-0005-0000-0000-0000EA3D0000}"/>
    <cellStyle name="Hiperłącze 3 7" xfId="18880" hidden="1" xr:uid="{00000000-0005-0000-0000-0000E83D0000}"/>
    <cellStyle name="Hiperłącze 3 7" xfId="18374" hidden="1" xr:uid="{00000000-0005-0000-0000-0000E93D0000}"/>
    <cellStyle name="Hiperłącze 3 7" xfId="21384" hidden="1" xr:uid="{00000000-0005-0000-0000-0000ED3D0000}"/>
    <cellStyle name="Hiperłącze 3 7" xfId="16858" hidden="1" xr:uid="{00000000-0005-0000-0000-0000E33D0000}"/>
    <cellStyle name="Hiperłącze 3 7" xfId="44630" hidden="1" xr:uid="{00000000-0005-0000-0000-0000253E0000}"/>
    <cellStyle name="Hiperłącze 3 7" xfId="45515" hidden="1" xr:uid="{00000000-0005-0000-0000-0000293E0000}"/>
    <cellStyle name="Hiperłącze 3 7" xfId="46289" hidden="1" xr:uid="{00000000-0005-0000-0000-00002A3E0000}"/>
    <cellStyle name="Hiperłącze 3 7" xfId="46021" hidden="1" xr:uid="{00000000-0005-0000-0000-0000283E0000}"/>
    <cellStyle name="Hiperłącze 3 7" xfId="45041" hidden="1" xr:uid="{00000000-0005-0000-0000-0000263E0000}"/>
    <cellStyle name="Hiperłącze 3 7" xfId="45258" hidden="1" xr:uid="{00000000-0005-0000-0000-0000273E0000}"/>
    <cellStyle name="Hiperłącze 3 7" xfId="47052" hidden="1" xr:uid="{00000000-0005-0000-0000-00002B3E0000}"/>
    <cellStyle name="Hiperłącze 3 7" xfId="42023" hidden="1" xr:uid="{00000000-0005-0000-0000-0000213E0000}"/>
    <cellStyle name="Hiperłącze 3 7" xfId="12964" hidden="1" xr:uid="{00000000-0005-0000-0000-0000DA3D0000}"/>
    <cellStyle name="Hiperłącze 3 7" xfId="12333" hidden="1" xr:uid="{00000000-0005-0000-0000-0000D83D0000}"/>
    <cellStyle name="Hiperłącze 3 7" xfId="12744" hidden="1" xr:uid="{00000000-0005-0000-0000-0000D93D0000}"/>
    <cellStyle name="Hiperłącze 3 7" xfId="14356" hidden="1" xr:uid="{00000000-0005-0000-0000-0000DD3D0000}"/>
    <cellStyle name="Hiperłącze 3 7" xfId="13375" hidden="1" xr:uid="{00000000-0005-0000-0000-0000DB3D0000}"/>
    <cellStyle name="Hiperłącze 3 7" xfId="13592" hidden="1" xr:uid="{00000000-0005-0000-0000-0000DC3D0000}"/>
    <cellStyle name="Hiperłącze 3 7" xfId="11324" hidden="1" xr:uid="{00000000-0005-0000-0000-0000D73D0000}"/>
    <cellStyle name="Hiperłącze 3 7" xfId="27423" hidden="1" xr:uid="{00000000-0005-0000-0000-0000FE3D0000}"/>
    <cellStyle name="Hiperłącze 3 7" xfId="29422" hidden="1" xr:uid="{00000000-0005-0000-0000-0000023E0000}"/>
    <cellStyle name="Hiperłącze 3 7" xfId="30430" hidden="1" xr:uid="{00000000-0005-0000-0000-0000033E0000}"/>
    <cellStyle name="Hiperłącze 3 7" xfId="28454" hidden="1" xr:uid="{00000000-0005-0000-0000-0000013E0000}"/>
    <cellStyle name="Hiperłącze 3 7" xfId="28197" hidden="1" xr:uid="{00000000-0005-0000-0000-0000FF3D0000}"/>
    <cellStyle name="Hiperłącze 3 7" xfId="28960" hidden="1" xr:uid="{00000000-0005-0000-0000-0000003E0000}"/>
    <cellStyle name="Hiperłącze 3 7" xfId="30841" hidden="1" xr:uid="{00000000-0005-0000-0000-0000043E0000}"/>
    <cellStyle name="Hiperłącze 3 7" xfId="43999" hidden="1" xr:uid="{00000000-0005-0000-0000-0000233E0000}"/>
    <cellStyle name="Hiperłącze 3 7" xfId="44410" hidden="1" xr:uid="{00000000-0005-0000-0000-0000243E0000}"/>
    <cellStyle name="Hiperłącze 3 7" xfId="33945" hidden="1" xr:uid="{00000000-0005-0000-0000-00000D3E0000}"/>
    <cellStyle name="Hiperłącze 3 7" xfId="27929" hidden="1" xr:uid="{00000000-0005-0000-0000-0000FD3D0000}"/>
    <cellStyle name="Hiperłącze 3 7" xfId="40735" hidden="1" xr:uid="{00000000-0005-0000-0000-00001C3E0000}"/>
    <cellStyle name="Hiperłącze 3 7" xfId="41498" hidden="1" xr:uid="{00000000-0005-0000-0000-00001D3E0000}"/>
    <cellStyle name="Hiperłącze 3 7" xfId="40992" hidden="1" xr:uid="{00000000-0005-0000-0000-00001E3E0000}"/>
    <cellStyle name="Hiperłącze 3 7" xfId="41766" hidden="1" xr:uid="{00000000-0005-0000-0000-00001F3E0000}"/>
    <cellStyle name="Hiperłącze 3 7" xfId="42529" hidden="1" xr:uid="{00000000-0005-0000-0000-0000203E0000}"/>
    <cellStyle name="Hiperłącze 3 7" xfId="22643" hidden="1" xr:uid="{00000000-0005-0000-0000-0000F13D0000}"/>
    <cellStyle name="Hiperłącze 3 7" xfId="22015" hidden="1" xr:uid="{00000000-0005-0000-0000-0000EF3D0000}"/>
    <cellStyle name="Hiperłącze 3 7" xfId="22426" hidden="1" xr:uid="{00000000-0005-0000-0000-0000F03D0000}"/>
    <cellStyle name="Hiperłącze 3 7" xfId="23674" hidden="1" xr:uid="{00000000-0005-0000-0000-0000F43D0000}"/>
    <cellStyle name="Hiperłącze 3 7" xfId="23406" hidden="1" xr:uid="{00000000-0005-0000-0000-0000F23D0000}"/>
    <cellStyle name="Hiperłącze 3 7" xfId="22900" hidden="1" xr:uid="{00000000-0005-0000-0000-0000F33D0000}"/>
    <cellStyle name="Hiperłącze 3 7" xfId="21795" hidden="1" xr:uid="{00000000-0005-0000-0000-0000EE3D0000}"/>
    <cellStyle name="Hiperłącze 3 7" xfId="46546" xr:uid="{00000000-0005-0000-0000-00002C3E0000}"/>
    <cellStyle name="Hiperłącze 3 8" xfId="23961" hidden="1" xr:uid="{00000000-0005-0000-0000-00004C3E0000}"/>
    <cellStyle name="Hiperłącze 3 8" xfId="26501" hidden="1" xr:uid="{00000000-0005-0000-0000-0000503E0000}"/>
    <cellStyle name="Hiperłącze 3 8" xfId="26912" hidden="1" xr:uid="{00000000-0005-0000-0000-0000513E0000}"/>
    <cellStyle name="Hiperłącze 3 8" xfId="26281" hidden="1" xr:uid="{00000000-0005-0000-0000-00004F3E0000}"/>
    <cellStyle name="Hiperłącze 3 8" xfId="24862" hidden="1" xr:uid="{00000000-0005-0000-0000-00004D3E0000}"/>
    <cellStyle name="Hiperłącze 3 8" xfId="25870" hidden="1" xr:uid="{00000000-0005-0000-0000-00004E3E0000}"/>
    <cellStyle name="Hiperłącze 3 8" xfId="27129" hidden="1" xr:uid="{00000000-0005-0000-0000-0000523E0000}"/>
    <cellStyle name="Hiperłącze 3 8" xfId="17452" hidden="1" xr:uid="{00000000-0005-0000-0000-00003B3E0000}"/>
    <cellStyle name="Hiperłącze 3 8" xfId="17863" hidden="1" xr:uid="{00000000-0005-0000-0000-00003C3E0000}"/>
    <cellStyle name="Hiperłącze 3 8" xfId="31024" hidden="1" xr:uid="{00000000-0005-0000-0000-00005B3E0000}"/>
    <cellStyle name="Hiperłącze 3 8" xfId="24400" hidden="1" xr:uid="{00000000-0005-0000-0000-00004B3E0000}"/>
    <cellStyle name="Hiperłącze 3 8" xfId="13879" hidden="1" xr:uid="{00000000-0005-0000-0000-0000343E0000}"/>
    <cellStyle name="Hiperłącze 3 8" xfId="14587" hidden="1" xr:uid="{00000000-0005-0000-0000-0000353E0000}"/>
    <cellStyle name="Hiperłącze 3 8" xfId="15350" hidden="1" xr:uid="{00000000-0005-0000-0000-0000363E0000}"/>
    <cellStyle name="Hiperłącze 3 8" xfId="14911" hidden="1" xr:uid="{00000000-0005-0000-0000-0000373E0000}"/>
    <cellStyle name="Hiperłącze 3 8" xfId="15813" hidden="1" xr:uid="{00000000-0005-0000-0000-0000383E0000}"/>
    <cellStyle name="Hiperłącze 3 8" xfId="39439" hidden="1" xr:uid="{00000000-0005-0000-0000-00006E3E0000}"/>
    <cellStyle name="Hiperłącze 3 8" xfId="37969" hidden="1" xr:uid="{00000000-0005-0000-0000-00006C3E0000}"/>
    <cellStyle name="Hiperłącze 3 8" xfId="37530" hidden="1" xr:uid="{00000000-0005-0000-0000-00006D3E0000}"/>
    <cellStyle name="Hiperłącze 3 8" xfId="40481" hidden="1" xr:uid="{00000000-0005-0000-0000-0000713E0000}"/>
    <cellStyle name="Hiperłącze 3 8" xfId="39850" hidden="1" xr:uid="{00000000-0005-0000-0000-00006F3E0000}"/>
    <cellStyle name="Hiperłącze 3 8" xfId="40070" hidden="1" xr:uid="{00000000-0005-0000-0000-0000703E0000}"/>
    <cellStyle name="Hiperłącze 3 8" xfId="37206" hidden="1" xr:uid="{00000000-0005-0000-0000-00006B3E0000}"/>
    <cellStyle name="Hiperłącze 3 8" xfId="31435" hidden="1" xr:uid="{00000000-0005-0000-0000-00005C3E0000}"/>
    <cellStyle name="Hiperłącze 3 8" xfId="32683" hidden="1" xr:uid="{00000000-0005-0000-0000-0000603E0000}"/>
    <cellStyle name="Hiperłącze 3 8" xfId="33446" hidden="1" xr:uid="{00000000-0005-0000-0000-0000613E0000}"/>
    <cellStyle name="Hiperłącze 3 8" xfId="31976" hidden="1" xr:uid="{00000000-0005-0000-0000-00005F3E0000}"/>
    <cellStyle name="Hiperłącze 3 8" xfId="31652" hidden="1" xr:uid="{00000000-0005-0000-0000-00005D3E0000}"/>
    <cellStyle name="Hiperłącze 3 8" xfId="32415" hidden="1" xr:uid="{00000000-0005-0000-0000-00005E3E0000}"/>
    <cellStyle name="Hiperłącze 3 8" xfId="33007" hidden="1" xr:uid="{00000000-0005-0000-0000-0000623E0000}"/>
    <cellStyle name="Hiperłącze 3 8" xfId="17232" hidden="1" xr:uid="{00000000-0005-0000-0000-00003A3E0000}"/>
    <cellStyle name="Hiperłącze 3 8" xfId="34916" hidden="1" xr:uid="{00000000-0005-0000-0000-0000643E0000}"/>
    <cellStyle name="Hiperłącze 3 8" xfId="36175" hidden="1" xr:uid="{00000000-0005-0000-0000-0000683E0000}"/>
    <cellStyle name="Hiperłącze 3 8" xfId="36938" hidden="1" xr:uid="{00000000-0005-0000-0000-0000693E0000}"/>
    <cellStyle name="Hiperłącze 3 8" xfId="35958" hidden="1" xr:uid="{00000000-0005-0000-0000-0000673E0000}"/>
    <cellStyle name="Hiperłącze 3 8" xfId="35327" hidden="1" xr:uid="{00000000-0005-0000-0000-0000653E0000}"/>
    <cellStyle name="Hiperłącze 3 8" xfId="35547" hidden="1" xr:uid="{00000000-0005-0000-0000-0000663E0000}"/>
    <cellStyle name="Hiperłącze 3 8" xfId="36499" hidden="1" xr:uid="{00000000-0005-0000-0000-00006A3E0000}"/>
    <cellStyle name="Hiperłącze 3 8" xfId="42954" hidden="1" xr:uid="{00000000-0005-0000-0000-0000783E0000}"/>
    <cellStyle name="Hiperłącze 3 8" xfId="18080" hidden="1" xr:uid="{00000000-0005-0000-0000-00003D3E0000}"/>
    <cellStyle name="Hiperłącze 3 8" xfId="19874" hidden="1" xr:uid="{00000000-0005-0000-0000-0000413E0000}"/>
    <cellStyle name="Hiperłącze 3 8" xfId="19435" hidden="1" xr:uid="{00000000-0005-0000-0000-0000423E0000}"/>
    <cellStyle name="Hiperłącze 3 8" xfId="19111" hidden="1" xr:uid="{00000000-0005-0000-0000-0000403E0000}"/>
    <cellStyle name="Hiperłącze 3 8" xfId="18843" hidden="1" xr:uid="{00000000-0005-0000-0000-00003E3E0000}"/>
    <cellStyle name="Hiperłącze 3 8" xfId="18404" hidden="1" xr:uid="{00000000-0005-0000-0000-00003F3E0000}"/>
    <cellStyle name="Hiperłącze 3 8" xfId="21347" hidden="1" xr:uid="{00000000-0005-0000-0000-0000433E0000}"/>
    <cellStyle name="Hiperłącze 3 8" xfId="16821" hidden="1" xr:uid="{00000000-0005-0000-0000-0000393E0000}"/>
    <cellStyle name="Hiperłącze 3 8" xfId="44593" hidden="1" xr:uid="{00000000-0005-0000-0000-00007B3E0000}"/>
    <cellStyle name="Hiperłącze 3 8" xfId="45545" hidden="1" xr:uid="{00000000-0005-0000-0000-00007F3E0000}"/>
    <cellStyle name="Hiperłącze 3 8" xfId="46252" hidden="1" xr:uid="{00000000-0005-0000-0000-0000803E0000}"/>
    <cellStyle name="Hiperłącze 3 8" xfId="45984" hidden="1" xr:uid="{00000000-0005-0000-0000-00007E3E0000}"/>
    <cellStyle name="Hiperłącze 3 8" xfId="45004" hidden="1" xr:uid="{00000000-0005-0000-0000-00007C3E0000}"/>
    <cellStyle name="Hiperłącze 3 8" xfId="45221" hidden="1" xr:uid="{00000000-0005-0000-0000-00007D3E0000}"/>
    <cellStyle name="Hiperłącze 3 8" xfId="47015" hidden="1" xr:uid="{00000000-0005-0000-0000-0000813E0000}"/>
    <cellStyle name="Hiperłącze 3 8" xfId="42053" hidden="1" xr:uid="{00000000-0005-0000-0000-0000773E0000}"/>
    <cellStyle name="Hiperłącze 3 8" xfId="12927" hidden="1" xr:uid="{00000000-0005-0000-0000-0000303E0000}"/>
    <cellStyle name="Hiperłącze 3 8" xfId="12296" hidden="1" xr:uid="{00000000-0005-0000-0000-00002E3E0000}"/>
    <cellStyle name="Hiperłącze 3 8" xfId="12707" hidden="1" xr:uid="{00000000-0005-0000-0000-00002F3E0000}"/>
    <cellStyle name="Hiperłącze 3 8" xfId="14319" hidden="1" xr:uid="{00000000-0005-0000-0000-0000333E0000}"/>
    <cellStyle name="Hiperłącze 3 8" xfId="13338" hidden="1" xr:uid="{00000000-0005-0000-0000-0000313E0000}"/>
    <cellStyle name="Hiperłącze 3 8" xfId="13555" hidden="1" xr:uid="{00000000-0005-0000-0000-0000323E0000}"/>
    <cellStyle name="Hiperłącze 3 8" xfId="11287" hidden="1" xr:uid="{00000000-0005-0000-0000-00002D3E0000}"/>
    <cellStyle name="Hiperłącze 3 8" xfId="27453" hidden="1" xr:uid="{00000000-0005-0000-0000-0000543E0000}"/>
    <cellStyle name="Hiperłącze 3 8" xfId="29385" hidden="1" xr:uid="{00000000-0005-0000-0000-0000583E0000}"/>
    <cellStyle name="Hiperłącze 3 8" xfId="30393" hidden="1" xr:uid="{00000000-0005-0000-0000-0000593E0000}"/>
    <cellStyle name="Hiperłącze 3 8" xfId="28484" hidden="1" xr:uid="{00000000-0005-0000-0000-0000573E0000}"/>
    <cellStyle name="Hiperłącze 3 8" xfId="28160" hidden="1" xr:uid="{00000000-0005-0000-0000-0000553E0000}"/>
    <cellStyle name="Hiperłącze 3 8" xfId="28923" hidden="1" xr:uid="{00000000-0005-0000-0000-0000563E0000}"/>
    <cellStyle name="Hiperłącze 3 8" xfId="30804" hidden="1" xr:uid="{00000000-0005-0000-0000-00005A3E0000}"/>
    <cellStyle name="Hiperłącze 3 8" xfId="43962" hidden="1" xr:uid="{00000000-0005-0000-0000-0000793E0000}"/>
    <cellStyle name="Hiperłącze 3 8" xfId="44373" hidden="1" xr:uid="{00000000-0005-0000-0000-00007A3E0000}"/>
    <cellStyle name="Hiperłącze 3 8" xfId="33908" hidden="1" xr:uid="{00000000-0005-0000-0000-0000633E0000}"/>
    <cellStyle name="Hiperłącze 3 8" xfId="27892" hidden="1" xr:uid="{00000000-0005-0000-0000-0000533E0000}"/>
    <cellStyle name="Hiperłącze 3 8" xfId="40698" hidden="1" xr:uid="{00000000-0005-0000-0000-0000723E0000}"/>
    <cellStyle name="Hiperłącze 3 8" xfId="41461" hidden="1" xr:uid="{00000000-0005-0000-0000-0000733E0000}"/>
    <cellStyle name="Hiperłącze 3 8" xfId="41022" hidden="1" xr:uid="{00000000-0005-0000-0000-0000743E0000}"/>
    <cellStyle name="Hiperłącze 3 8" xfId="41729" hidden="1" xr:uid="{00000000-0005-0000-0000-0000753E0000}"/>
    <cellStyle name="Hiperłącze 3 8" xfId="42492" hidden="1" xr:uid="{00000000-0005-0000-0000-0000763E0000}"/>
    <cellStyle name="Hiperłącze 3 8" xfId="22606" hidden="1" xr:uid="{00000000-0005-0000-0000-0000473E0000}"/>
    <cellStyle name="Hiperłącze 3 8" xfId="21978" hidden="1" xr:uid="{00000000-0005-0000-0000-0000453E0000}"/>
    <cellStyle name="Hiperłącze 3 8" xfId="22389" hidden="1" xr:uid="{00000000-0005-0000-0000-0000463E0000}"/>
    <cellStyle name="Hiperłącze 3 8" xfId="23637" hidden="1" xr:uid="{00000000-0005-0000-0000-00004A3E0000}"/>
    <cellStyle name="Hiperłącze 3 8" xfId="23369" hidden="1" xr:uid="{00000000-0005-0000-0000-0000483E0000}"/>
    <cellStyle name="Hiperłącze 3 8" xfId="22930" hidden="1" xr:uid="{00000000-0005-0000-0000-0000493E0000}"/>
    <cellStyle name="Hiperłącze 3 8" xfId="21758" hidden="1" xr:uid="{00000000-0005-0000-0000-0000443E0000}"/>
    <cellStyle name="Hiperłącze 3 8" xfId="46576" xr:uid="{00000000-0005-0000-0000-0000823E0000}"/>
    <cellStyle name="Hiperłącze 3 9" xfId="25861" hidden="1" xr:uid="{00000000-0005-0000-0000-0000A43E0000}"/>
    <cellStyle name="Hiperłącze 3 9" xfId="22380" hidden="1" xr:uid="{00000000-0005-0000-0000-00009C3E0000}"/>
    <cellStyle name="Hiperłącze 3 9" xfId="22597" hidden="1" xr:uid="{00000000-0005-0000-0000-00009D3E0000}"/>
    <cellStyle name="Hiperłącze 3 9" xfId="17854" hidden="1" xr:uid="{00000000-0005-0000-0000-0000923E0000}"/>
    <cellStyle name="Hiperłącze 3 9" xfId="18071" hidden="1" xr:uid="{00000000-0005-0000-0000-0000933E0000}"/>
    <cellStyle name="Hiperłącze 3 9" xfId="18834" hidden="1" xr:uid="{00000000-0005-0000-0000-0000943E0000}"/>
    <cellStyle name="Hiperłącze 3 9" xfId="18315" hidden="1" xr:uid="{00000000-0005-0000-0000-0000953E0000}"/>
    <cellStyle name="Hiperłącze 3 9" xfId="13790" hidden="1" xr:uid="{00000000-0005-0000-0000-00008A3E0000}"/>
    <cellStyle name="Hiperłącze 3 9" xfId="14578" hidden="1" xr:uid="{00000000-0005-0000-0000-00008B3E0000}"/>
    <cellStyle name="Hiperłącze 3 9" xfId="15341" hidden="1" xr:uid="{00000000-0005-0000-0000-00008C3E0000}"/>
    <cellStyle name="Hiperłącze 3 9" xfId="14822" hidden="1" xr:uid="{00000000-0005-0000-0000-00008D3E0000}"/>
    <cellStyle name="Hiperłącze 3 9" xfId="15804" hidden="1" xr:uid="{00000000-0005-0000-0000-00008E3E0000}"/>
    <cellStyle name="Hiperłącze 3 9" xfId="16812" hidden="1" xr:uid="{00000000-0005-0000-0000-00008F3E0000}"/>
    <cellStyle name="Hiperłącze 3 9" xfId="17223" hidden="1" xr:uid="{00000000-0005-0000-0000-0000903E0000}"/>
    <cellStyle name="Hiperłącze 3 9" xfId="17443" hidden="1" xr:uid="{00000000-0005-0000-0000-0000913E0000}"/>
    <cellStyle name="Hiperłącze 3 9" xfId="30795" hidden="1" xr:uid="{00000000-0005-0000-0000-0000B03E0000}"/>
    <cellStyle name="Hiperłącze 3 9" xfId="31015" hidden="1" xr:uid="{00000000-0005-0000-0000-0000B13E0000}"/>
    <cellStyle name="Hiperłącze 3 9" xfId="31426" hidden="1" xr:uid="{00000000-0005-0000-0000-0000B23E0000}"/>
    <cellStyle name="Hiperłącze 3 9" xfId="31643" hidden="1" xr:uid="{00000000-0005-0000-0000-0000B33E0000}"/>
    <cellStyle name="Hiperłącze 3 9" xfId="12287" hidden="1" xr:uid="{00000000-0005-0000-0000-0000843E0000}"/>
    <cellStyle name="Hiperłącze 3 9" xfId="12698" hidden="1" xr:uid="{00000000-0005-0000-0000-0000853E0000}"/>
    <cellStyle name="Hiperłącze 3 9" xfId="37960" hidden="1" xr:uid="{00000000-0005-0000-0000-0000C23E0000}"/>
    <cellStyle name="Hiperłącze 3 9" xfId="28151" hidden="1" xr:uid="{00000000-0005-0000-0000-0000AB3E0000}"/>
    <cellStyle name="Hiperłącze 3 9" xfId="28914" hidden="1" xr:uid="{00000000-0005-0000-0000-0000AC3E0000}"/>
    <cellStyle name="Hiperłącze 3 9" xfId="32674" hidden="1" xr:uid="{00000000-0005-0000-0000-0000B63E0000}"/>
    <cellStyle name="Hiperłącze 3 9" xfId="29376" hidden="1" xr:uid="{00000000-0005-0000-0000-0000AE3E0000}"/>
    <cellStyle name="Hiperłącze 3 9" xfId="30384" hidden="1" xr:uid="{00000000-0005-0000-0000-0000AF3E0000}"/>
    <cellStyle name="Hiperłącze 3 9" xfId="12918" hidden="1" xr:uid="{00000000-0005-0000-0000-0000863E0000}"/>
    <cellStyle name="Hiperłącze 3 9" xfId="13329" hidden="1" xr:uid="{00000000-0005-0000-0000-0000873E0000}"/>
    <cellStyle name="Hiperłącze 3 9" xfId="13546" hidden="1" xr:uid="{00000000-0005-0000-0000-0000883E0000}"/>
    <cellStyle name="Hiperłącze 3 9" xfId="14310" hidden="1" xr:uid="{00000000-0005-0000-0000-0000893E0000}"/>
    <cellStyle name="Hiperłącze 3 9" xfId="32406" hidden="1" xr:uid="{00000000-0005-0000-0000-0000B43E0000}"/>
    <cellStyle name="Hiperłącze 3 9" xfId="31887" hidden="1" xr:uid="{00000000-0005-0000-0000-0000B53E0000}"/>
    <cellStyle name="Hiperłącze 3 9" xfId="36929" hidden="1" xr:uid="{00000000-0005-0000-0000-0000BF3E0000}"/>
    <cellStyle name="Hiperłącze 3 9" xfId="33437" hidden="1" xr:uid="{00000000-0005-0000-0000-0000B73E0000}"/>
    <cellStyle name="Hiperłącze 3 9" xfId="32918" hidden="1" xr:uid="{00000000-0005-0000-0000-0000B83E0000}"/>
    <cellStyle name="Hiperłącze 3 9" xfId="39841" hidden="1" xr:uid="{00000000-0005-0000-0000-0000C53E0000}"/>
    <cellStyle name="Hiperłącze 3 9" xfId="40061" hidden="1" xr:uid="{00000000-0005-0000-0000-0000C63E0000}"/>
    <cellStyle name="Hiperłącze 3 9" xfId="40472" hidden="1" xr:uid="{00000000-0005-0000-0000-0000C73E0000}"/>
    <cellStyle name="Hiperłącze 3 9" xfId="40689" hidden="1" xr:uid="{00000000-0005-0000-0000-0000C83E0000}"/>
    <cellStyle name="Hiperłącze 3 9" xfId="35949" hidden="1" xr:uid="{00000000-0005-0000-0000-0000BD3E0000}"/>
    <cellStyle name="Hiperłącze 3 9" xfId="36166" hidden="1" xr:uid="{00000000-0005-0000-0000-0000BE3E0000}"/>
    <cellStyle name="Hiperłącze 3 9" xfId="19346" hidden="1" xr:uid="{00000000-0005-0000-0000-0000983E0000}"/>
    <cellStyle name="Hiperłącze 3 9" xfId="36410" hidden="1" xr:uid="{00000000-0005-0000-0000-0000C03E0000}"/>
    <cellStyle name="Hiperłącze 3 9" xfId="37197" hidden="1" xr:uid="{00000000-0005-0000-0000-0000C13E0000}"/>
    <cellStyle name="Hiperłącze 3 9" xfId="23360" hidden="1" xr:uid="{00000000-0005-0000-0000-00009E3E0000}"/>
    <cellStyle name="Hiperłącze 3 9" xfId="22841" hidden="1" xr:uid="{00000000-0005-0000-0000-00009F3E0000}"/>
    <cellStyle name="Hiperłącze 3 9" xfId="23628" hidden="1" xr:uid="{00000000-0005-0000-0000-0000A03E0000}"/>
    <cellStyle name="Hiperłącze 3 9" xfId="24391" hidden="1" xr:uid="{00000000-0005-0000-0000-0000A13E0000}"/>
    <cellStyle name="Hiperłącze 3 9" xfId="19102" hidden="1" xr:uid="{00000000-0005-0000-0000-0000963E0000}"/>
    <cellStyle name="Hiperłącze 3 9" xfId="19865" hidden="1" xr:uid="{00000000-0005-0000-0000-0000973E0000}"/>
    <cellStyle name="Hiperłącze 3 9" xfId="47006" hidden="1" xr:uid="{00000000-0005-0000-0000-0000D73E0000}"/>
    <cellStyle name="Hiperłącze 3 9" xfId="21338" hidden="1" xr:uid="{00000000-0005-0000-0000-0000993E0000}"/>
    <cellStyle name="Hiperłącze 3 9" xfId="21749" hidden="1" xr:uid="{00000000-0005-0000-0000-00009A3E0000}"/>
    <cellStyle name="Hiperłącze 3 9" xfId="26903" hidden="1" xr:uid="{00000000-0005-0000-0000-0000A73E0000}"/>
    <cellStyle name="Hiperłącze 3 9" xfId="27120" hidden="1" xr:uid="{00000000-0005-0000-0000-0000A83E0000}"/>
    <cellStyle name="Hiperłącze 3 9" xfId="27883" hidden="1" xr:uid="{00000000-0005-0000-0000-0000A93E0000}"/>
    <cellStyle name="Hiperłącze 3 9" xfId="27364" hidden="1" xr:uid="{00000000-0005-0000-0000-0000AA3E0000}"/>
    <cellStyle name="Hiperłącze 3 9" xfId="45456" hidden="1" xr:uid="{00000000-0005-0000-0000-0000D53E0000}"/>
    <cellStyle name="Hiperłącze 3 9" xfId="46243" hidden="1" xr:uid="{00000000-0005-0000-0000-0000D63E0000}"/>
    <cellStyle name="Hiperłącze 3 9" xfId="11278" hidden="1" xr:uid="{00000000-0005-0000-0000-0000833E0000}"/>
    <cellStyle name="Hiperłącze 3 9" xfId="23872" hidden="1" xr:uid="{00000000-0005-0000-0000-0000A23E0000}"/>
    <cellStyle name="Hiperłącze 3 9" xfId="24853" hidden="1" xr:uid="{00000000-0005-0000-0000-0000A33E0000}"/>
    <cellStyle name="Hiperłącze 3 9" xfId="28395" hidden="1" xr:uid="{00000000-0005-0000-0000-0000AD3E0000}"/>
    <cellStyle name="Hiperłącze 3 9" xfId="26272" hidden="1" xr:uid="{00000000-0005-0000-0000-0000A53E0000}"/>
    <cellStyle name="Hiperłącze 3 9" xfId="26492" hidden="1" xr:uid="{00000000-0005-0000-0000-0000A63E0000}"/>
    <cellStyle name="Hiperłącze 3 9" xfId="44584" hidden="1" xr:uid="{00000000-0005-0000-0000-0000D13E0000}"/>
    <cellStyle name="Hiperłącze 3 9" xfId="44995" hidden="1" xr:uid="{00000000-0005-0000-0000-0000D23E0000}"/>
    <cellStyle name="Hiperłącze 3 9" xfId="45212" hidden="1" xr:uid="{00000000-0005-0000-0000-0000D33E0000}"/>
    <cellStyle name="Hiperłącze 3 9" xfId="45975" hidden="1" xr:uid="{00000000-0005-0000-0000-0000D43E0000}"/>
    <cellStyle name="Hiperłącze 3 9" xfId="41452" hidden="1" xr:uid="{00000000-0005-0000-0000-0000C93E0000}"/>
    <cellStyle name="Hiperłącze 3 9" xfId="40933" hidden="1" xr:uid="{00000000-0005-0000-0000-0000CA3E0000}"/>
    <cellStyle name="Hiperłącze 3 9" xfId="41720" hidden="1" xr:uid="{00000000-0005-0000-0000-0000CB3E0000}"/>
    <cellStyle name="Hiperłącze 3 9" xfId="42483" hidden="1" xr:uid="{00000000-0005-0000-0000-0000CC3E0000}"/>
    <cellStyle name="Hiperłącze 3 9" xfId="41964" hidden="1" xr:uid="{00000000-0005-0000-0000-0000CD3E0000}"/>
    <cellStyle name="Hiperłącze 3 9" xfId="42945" hidden="1" xr:uid="{00000000-0005-0000-0000-0000CE3E0000}"/>
    <cellStyle name="Hiperłącze 3 9" xfId="43953" hidden="1" xr:uid="{00000000-0005-0000-0000-0000CF3E0000}"/>
    <cellStyle name="Hiperłącze 3 9" xfId="44364" hidden="1" xr:uid="{00000000-0005-0000-0000-0000D03E0000}"/>
    <cellStyle name="Hiperłącze 3 9" xfId="33899" hidden="1" xr:uid="{00000000-0005-0000-0000-0000B93E0000}"/>
    <cellStyle name="Hiperłącze 3 9" xfId="34907" hidden="1" xr:uid="{00000000-0005-0000-0000-0000BA3E0000}"/>
    <cellStyle name="Hiperłącze 3 9" xfId="35318" hidden="1" xr:uid="{00000000-0005-0000-0000-0000BB3E0000}"/>
    <cellStyle name="Hiperłącze 3 9" xfId="35538" hidden="1" xr:uid="{00000000-0005-0000-0000-0000BC3E0000}"/>
    <cellStyle name="Hiperłącze 3 9" xfId="37441" hidden="1" xr:uid="{00000000-0005-0000-0000-0000C33E0000}"/>
    <cellStyle name="Hiperłącze 3 9" xfId="39430" hidden="1" xr:uid="{00000000-0005-0000-0000-0000C43E0000}"/>
    <cellStyle name="Hiperłącze 3 9" xfId="21969" hidden="1" xr:uid="{00000000-0005-0000-0000-00009B3E0000}"/>
    <cellStyle name="Hiperłącze 3 9" xfId="46487" xr:uid="{00000000-0005-0000-0000-0000D83E0000}"/>
    <cellStyle name="Hiperłącze 4" xfId="21215" hidden="1" xr:uid="{00000000-0005-0000-0000-000039430000}"/>
    <cellStyle name="Hiperłącze 4" xfId="43485" hidden="1" xr:uid="{00000000-0005-0000-0000-0000C94E0000}"/>
    <cellStyle name="Hiperłącze 4" xfId="43069" hidden="1" xr:uid="{00000000-0005-0000-0000-0000784D0000}"/>
    <cellStyle name="Hiperłącze 4" xfId="11299" hidden="1" xr:uid="{00000000-0005-0000-0000-0000FB3E0000}"/>
    <cellStyle name="Hiperłącze 4" xfId="21887" hidden="1" xr:uid="{00000000-0005-0000-0000-000085430000}"/>
    <cellStyle name="Hiperłącze 4" xfId="37804" hidden="1" xr:uid="{00000000-0005-0000-0000-0000E74A0000}"/>
    <cellStyle name="Hiperłącze 4" xfId="20613" hidden="1" xr:uid="{00000000-0005-0000-0000-0000F6430000}"/>
    <cellStyle name="Hiperłącze 4" xfId="19333" hidden="1" xr:uid="{00000000-0005-0000-0000-0000E2420000}"/>
    <cellStyle name="Hiperłącze 4" xfId="11394" hidden="1" xr:uid="{00000000-0005-0000-0000-0000033F0000}"/>
    <cellStyle name="Hiperłącze 4" xfId="13227" hidden="1" xr:uid="{00000000-0005-0000-0000-0000AC3F0000}"/>
    <cellStyle name="Hiperłącze 4" xfId="31834" hidden="1" xr:uid="{00000000-0005-0000-0000-00007B480000}"/>
    <cellStyle name="Hiperłącze 4" xfId="39788" hidden="1" xr:uid="{00000000-0005-0000-0000-0000AE4B0000}"/>
    <cellStyle name="Hiperłącze 4" xfId="12611" hidden="1" xr:uid="{00000000-0005-0000-0000-0000503F0000}"/>
    <cellStyle name="Hiperłącze 4" xfId="12745" hidden="1" xr:uid="{00000000-0005-0000-0000-0000563F0000}"/>
    <cellStyle name="Hiperłącze 4" xfId="28225" hidden="1" xr:uid="{00000000-0005-0000-0000-0000AE460000}"/>
    <cellStyle name="Hiperłącze 4" xfId="24266" hidden="1" xr:uid="{00000000-0005-0000-0000-0000BB440000}"/>
    <cellStyle name="Hiperłącze 4" xfId="24566" hidden="1" xr:uid="{00000000-0005-0000-0000-000008450000}"/>
    <cellStyle name="Hiperłącze 4" xfId="24571" hidden="1" xr:uid="{00000000-0005-0000-0000-000007450000}"/>
    <cellStyle name="Hiperłącze 4" xfId="23851" hidden="1" xr:uid="{00000000-0005-0000-0000-0000DB440000}"/>
    <cellStyle name="Hiperłącze 4" xfId="43548" hidden="1" xr:uid="{00000000-0005-0000-0000-0000424E0000}"/>
    <cellStyle name="Hiperłącze 4" xfId="35442" hidden="1" xr:uid="{00000000-0005-0000-0000-0000B8490000}"/>
    <cellStyle name="Hiperłącze 4" xfId="20430" hidden="1" xr:uid="{00000000-0005-0000-0000-000020430000}"/>
    <cellStyle name="Hiperłącze 4" xfId="40035" hidden="1" xr:uid="{00000000-0005-0000-0000-0000E34B0000}"/>
    <cellStyle name="Hiperłącze 4" xfId="40207" hidden="1" xr:uid="{00000000-0005-0000-0000-0000F14B0000}"/>
    <cellStyle name="Hiperłącze 4" xfId="38034" hidden="1" xr:uid="{00000000-0005-0000-0000-0000FE4A0000}"/>
    <cellStyle name="Hiperłącze 4" xfId="34681" hidden="1" xr:uid="{00000000-0005-0000-0000-000061490000}"/>
    <cellStyle name="Hiperłącze 4" xfId="41658" hidden="1" xr:uid="{00000000-0005-0000-0000-0000B24C0000}"/>
    <cellStyle name="Hiperłącze 4" xfId="24421" hidden="1" xr:uid="{00000000-0005-0000-0000-0000C9440000}"/>
    <cellStyle name="Hiperłącze 4" xfId="35410" hidden="1" xr:uid="{00000000-0005-0000-0000-0000B0490000}"/>
    <cellStyle name="Hiperłącze 4" xfId="14043" hidden="1" xr:uid="{00000000-0005-0000-0000-0000FA3F0000}"/>
    <cellStyle name="Hiperłącze 4" xfId="16447" hidden="1" xr:uid="{00000000-0005-0000-0000-000075420000}"/>
    <cellStyle name="Hiperłącze 4" xfId="43239" hidden="1" xr:uid="{00000000-0005-0000-0000-0000404E0000}"/>
    <cellStyle name="Hiperłącze 4" xfId="27119" hidden="1" xr:uid="{00000000-0005-0000-0000-000018460000}"/>
    <cellStyle name="Hiperłącze 4" xfId="37611" hidden="1" xr:uid="{00000000-0005-0000-0000-0000114B0000}"/>
    <cellStyle name="Hiperłącze 4" xfId="35425" hidden="1" xr:uid="{00000000-0005-0000-0000-0000B4490000}"/>
    <cellStyle name="Hiperłącze 4" xfId="20465" hidden="1" xr:uid="{00000000-0005-0000-0000-000027430000}"/>
    <cellStyle name="Hiperłącze 4" xfId="40588" hidden="1" xr:uid="{00000000-0005-0000-0000-0000234C0000}"/>
    <cellStyle name="Hiperłącze 4" xfId="33920" hidden="1" xr:uid="{00000000-0005-0000-0000-00004B490000}"/>
    <cellStyle name="Hiperłącze 4" xfId="12604" hidden="1" xr:uid="{00000000-0005-0000-0000-00004B3F0000}"/>
    <cellStyle name="Hiperłącze 4" xfId="46797" hidden="1" xr:uid="{00000000-0005-0000-0000-0000034F0000}"/>
    <cellStyle name="Hiperłącze 4" xfId="44192" hidden="1" xr:uid="{00000000-0005-0000-0000-0000B14D0000}"/>
    <cellStyle name="Hiperłącze 4" xfId="28347" hidden="1" xr:uid="{00000000-0005-0000-0000-0000F6460000}"/>
    <cellStyle name="Hiperłącze 4" xfId="32064" hidden="1" xr:uid="{00000000-0005-0000-0000-000074480000}"/>
    <cellStyle name="Hiperłącze 4" xfId="35905" hidden="1" xr:uid="{00000000-0005-0000-0000-0000014A0000}"/>
    <cellStyle name="Hiperłącze 4" xfId="34206" hidden="1" xr:uid="{00000000-0005-0000-0000-0000CE490000}"/>
    <cellStyle name="Hiperłącze 4" xfId="28315" hidden="1" xr:uid="{00000000-0005-0000-0000-0000B6460000}"/>
    <cellStyle name="Hiperłącze 4" xfId="11641" hidden="1" xr:uid="{00000000-0005-0000-0000-0000753F0000}"/>
    <cellStyle name="Hiperłącze 4" xfId="37512" hidden="1" xr:uid="{00000000-0005-0000-0000-0000294B0000}"/>
    <cellStyle name="Hiperłącze 4" xfId="40688" hidden="1" xr:uid="{00000000-0005-0000-0000-0000484C0000}"/>
    <cellStyle name="Hiperłącze 4" xfId="32250" hidden="1" xr:uid="{00000000-0005-0000-0000-000047480000}"/>
    <cellStyle name="Hiperłącze 4" xfId="31339" hidden="1" xr:uid="{00000000-0005-0000-0000-0000F0470000}"/>
    <cellStyle name="Hiperłącze 4" xfId="19398" hidden="1" xr:uid="{00000000-0005-0000-0000-0000EA420000}"/>
    <cellStyle name="Hiperłącze 4" xfId="30719" hidden="1" xr:uid="{00000000-0005-0000-0000-00008D470000}"/>
    <cellStyle name="Hiperłącze 4" xfId="19303" hidden="1" xr:uid="{00000000-0005-0000-0000-0000D5420000}"/>
    <cellStyle name="Hiperłącze 4" xfId="26418" hidden="1" xr:uid="{00000000-0005-0000-0000-000091450000}"/>
    <cellStyle name="Hiperłącze 4" xfId="24447" hidden="1" xr:uid="{00000000-0005-0000-0000-0000CA440000}"/>
    <cellStyle name="Hiperłącze 4" xfId="45319" hidden="1" xr:uid="{00000000-0005-0000-0000-0000644E0000}"/>
    <cellStyle name="Hiperłącze 4" xfId="43734" hidden="1" xr:uid="{00000000-0005-0000-0000-00007D4D0000}"/>
    <cellStyle name="Hiperłącze 4" xfId="26713" hidden="1" xr:uid="{00000000-0005-0000-0000-0000CF450000}"/>
    <cellStyle name="Hiperłącze 4" xfId="26801" hidden="1" xr:uid="{00000000-0005-0000-0000-0000DC450000}"/>
    <cellStyle name="Hiperłącze 4" xfId="17339" hidden="1" xr:uid="{00000000-0005-0000-0000-000073410000}"/>
    <cellStyle name="Hiperłącze 4" xfId="17279" hidden="1" xr:uid="{00000000-0005-0000-0000-00006A410000}"/>
    <cellStyle name="Hiperłącze 4" xfId="16676" hidden="1" xr:uid="{00000000-0005-0000-0000-00002F410000}"/>
    <cellStyle name="Hiperłącze 4" xfId="15721" hidden="1" xr:uid="{00000000-0005-0000-0000-0000FF400000}"/>
    <cellStyle name="Hiperłącze 4" xfId="31071" hidden="1" xr:uid="{00000000-0005-0000-0000-0000CA470000}"/>
    <cellStyle name="Hiperłącze 4" xfId="30971" hidden="1" xr:uid="{00000000-0005-0000-0000-0000C1470000}"/>
    <cellStyle name="Hiperłącze 4" xfId="24606" hidden="1" xr:uid="{00000000-0005-0000-0000-000006450000}"/>
    <cellStyle name="Hiperłącze 4" xfId="46022" hidden="1" xr:uid="{00000000-0005-0000-0000-0000864E0000}"/>
    <cellStyle name="Hiperłącze 4" xfId="45827" hidden="1" xr:uid="{00000000-0005-0000-0000-0000784E0000}"/>
    <cellStyle name="Hiperłącze 4" xfId="44812" hidden="1" xr:uid="{00000000-0005-0000-0000-0000144E0000}"/>
    <cellStyle name="Hiperłącze 4" xfId="43299" hidden="1" xr:uid="{00000000-0005-0000-0000-0000E64D0000}"/>
    <cellStyle name="Hiperłącze 4" xfId="35031" hidden="1" xr:uid="{00000000-0005-0000-0000-000088490000}"/>
    <cellStyle name="Hiperłącze 4" xfId="32127" hidden="1" xr:uid="{00000000-0005-0000-0000-000088480000}"/>
    <cellStyle name="Hiperłącze 4" xfId="31995" hidden="1" xr:uid="{00000000-0005-0000-0000-00007D480000}"/>
    <cellStyle name="Hiperłącze 4" xfId="35014" hidden="1" xr:uid="{00000000-0005-0000-0000-000084490000}"/>
    <cellStyle name="Hiperłącze 4" xfId="13493" hidden="1" xr:uid="{00000000-0005-0000-0000-0000C63F0000}"/>
    <cellStyle name="Hiperłącze 4" xfId="45766" hidden="1" xr:uid="{00000000-0005-0000-0000-0000734E0000}"/>
    <cellStyle name="Hiperłącze 4" xfId="46750" hidden="1" xr:uid="{00000000-0005-0000-0000-0000FB4E0000}"/>
    <cellStyle name="Hiperłącze 4" xfId="47203" hidden="1" xr:uid="{00000000-0005-0000-0000-0000514F0000}"/>
    <cellStyle name="Hiperłącze 4" xfId="21796" hidden="1" xr:uid="{00000000-0005-0000-0000-000076430000}"/>
    <cellStyle name="Hiperłącze 4" xfId="21551" hidden="1" xr:uid="{00000000-0005-0000-0000-000060430000}"/>
    <cellStyle name="Hiperłącze 4" xfId="19636" hidden="1" xr:uid="{00000000-0005-0000-0000-0000A0420000}"/>
    <cellStyle name="Hiperłącze 4" xfId="31293" hidden="1" xr:uid="{00000000-0005-0000-0000-0000E6470000}"/>
    <cellStyle name="Hiperłącze 4" xfId="19067" hidden="1" xr:uid="{00000000-0005-0000-0000-000082420000}"/>
    <cellStyle name="Hiperłącze 4" xfId="14162" hidden="1" xr:uid="{00000000-0005-0000-0000-000008400000}"/>
    <cellStyle name="Hiperłącze 4" xfId="20134" hidden="1" xr:uid="{00000000-0005-0000-0000-000000430000}"/>
    <cellStyle name="Hiperłącze 4" xfId="19382" hidden="1" xr:uid="{00000000-0005-0000-0000-0000EE420000}"/>
    <cellStyle name="Hiperłącze 4" xfId="19618" hidden="1" xr:uid="{00000000-0005-0000-0000-00009C420000}"/>
    <cellStyle name="Hiperłącze 4" xfId="17767" hidden="1" xr:uid="{00000000-0005-0000-0000-0000C0410000}"/>
    <cellStyle name="Hiperłącze 4" xfId="47212" hidden="1" xr:uid="{00000000-0005-0000-0000-0000524F0000}"/>
    <cellStyle name="Hiperłącze 4" xfId="46826" hidden="1" xr:uid="{00000000-0005-0000-0000-0000024F0000}"/>
    <cellStyle name="Hiperłącze 4" xfId="27711" hidden="1" xr:uid="{00000000-0005-0000-0000-000035460000}"/>
    <cellStyle name="Hiperłącze 4" xfId="18302" hidden="1" xr:uid="{00000000-0005-0000-0000-000052420000}"/>
    <cellStyle name="Hiperłącze 4" xfId="18941" hidden="1" xr:uid="{00000000-0005-0000-0000-000034420000}"/>
    <cellStyle name="Hiperłącze 4" xfId="16443" hidden="1" xr:uid="{00000000-0005-0000-0000-0000EA410000}"/>
    <cellStyle name="Hiperłącze 4" xfId="30458" hidden="1" xr:uid="{00000000-0005-0000-0000-00006E470000}"/>
    <cellStyle name="Hiperłącze 4" xfId="34439" hidden="1" xr:uid="{00000000-0005-0000-0000-0000A94A0000}"/>
    <cellStyle name="Hiperłącze 4" xfId="29831" hidden="1" xr:uid="{00000000-0005-0000-0000-0000AF480000}"/>
    <cellStyle name="Hiperłącze 4" xfId="15750" hidden="1" xr:uid="{00000000-0005-0000-0000-0000FE400000}"/>
    <cellStyle name="Hiperłącze 4" xfId="27534" hidden="1" xr:uid="{00000000-0005-0000-0000-000061460000}"/>
    <cellStyle name="Hiperłącze 4" xfId="17656" hidden="1" xr:uid="{00000000-0005-0000-0000-0000B0410000}"/>
    <cellStyle name="Hiperłącze 4" xfId="30034" hidden="1" xr:uid="{00000000-0005-0000-0000-000009480000}"/>
    <cellStyle name="Hiperłącze 4" xfId="25609" hidden="1" xr:uid="{00000000-0005-0000-0000-000040450000}"/>
    <cellStyle name="Hiperłącze 4" xfId="17306" hidden="1" xr:uid="{00000000-0005-0000-0000-00006F410000}"/>
    <cellStyle name="Hiperłącze 4" xfId="15716" hidden="1" xr:uid="{00000000-0005-0000-0000-000000410000}"/>
    <cellStyle name="Hiperłącze 4" xfId="22788" hidden="1" xr:uid="{00000000-0005-0000-0000-00005B440000}"/>
    <cellStyle name="Hiperłącze 4" xfId="28609" hidden="1" xr:uid="{00000000-0005-0000-0000-0000EA460000}"/>
    <cellStyle name="Hiperłącze 4" xfId="45619" hidden="1" xr:uid="{00000000-0005-0000-0000-00009D4E0000}"/>
    <cellStyle name="Hiperłącze 4" xfId="47014" hidden="1" xr:uid="{00000000-0005-0000-0000-0000174F0000}"/>
    <cellStyle name="Hiperłącze 4" xfId="42548" hidden="1" xr:uid="{00000000-0005-0000-0000-00000D4D0000}"/>
    <cellStyle name="Hiperłącze 4" xfId="15572" hidden="1" xr:uid="{00000000-0005-0000-0000-0000EA400000}"/>
    <cellStyle name="Hiperłącze 4" xfId="25584" hidden="1" xr:uid="{00000000-0005-0000-0000-00003B450000}"/>
    <cellStyle name="Hiperłącze 4" xfId="31204" hidden="1" xr:uid="{00000000-0005-0000-0000-0000DB470000}"/>
    <cellStyle name="Hiperłącze 4" xfId="30522" hidden="1" xr:uid="{00000000-0005-0000-0000-000075470000}"/>
    <cellStyle name="Hiperłącze 4" xfId="19550" hidden="1" xr:uid="{00000000-0005-0000-0000-0000CC420000}"/>
    <cellStyle name="Hiperłącze 4" xfId="12654" hidden="1" xr:uid="{00000000-0005-0000-0000-0000513F0000}"/>
    <cellStyle name="Hiperłącze 4" xfId="14912" hidden="1" xr:uid="{00000000-0005-0000-0000-0000D7400000}"/>
    <cellStyle name="Hiperłącze 4" xfId="34239" hidden="1" xr:uid="{00000000-0005-0000-0000-0000C8490000}"/>
    <cellStyle name="Hiperłącze 4" xfId="35249" hidden="1" xr:uid="{00000000-0005-0000-0000-000099490000}"/>
    <cellStyle name="Hiperłącze 4" xfId="26557" hidden="1" xr:uid="{00000000-0005-0000-0000-0000BD450000}"/>
    <cellStyle name="Hiperłącze 4" xfId="35053" hidden="1" xr:uid="{00000000-0005-0000-0000-000081490000}"/>
    <cellStyle name="Hiperłącze 4" xfId="35265" hidden="1" xr:uid="{00000000-0005-0000-0000-00009E490000}"/>
    <cellStyle name="Hiperłącze 4" xfId="20281" hidden="1" xr:uid="{00000000-0005-0000-0000-000009430000}"/>
    <cellStyle name="Hiperłącze 4" xfId="24044" hidden="1" xr:uid="{00000000-0005-0000-0000-0000E3440000}"/>
    <cellStyle name="Hiperłącze 4" xfId="23995" hidden="1" xr:uid="{00000000-0005-0000-0000-0000EC440000}"/>
    <cellStyle name="Hiperłącze 4" xfId="26508" hidden="1" xr:uid="{00000000-0005-0000-0000-0000BC450000}"/>
    <cellStyle name="Hiperłącze 4" xfId="18881" hidden="1" xr:uid="{00000000-0005-0000-0000-000026420000}"/>
    <cellStyle name="Hiperłącze 4" xfId="23829" hidden="1" xr:uid="{00000000-0005-0000-0000-0000E5440000}"/>
    <cellStyle name="Hiperłącze 4" xfId="29193" hidden="1" xr:uid="{00000000-0005-0000-0000-000024470000}"/>
    <cellStyle name="Hiperłącze 4" xfId="30116" hidden="1" xr:uid="{00000000-0005-0000-0000-00004C470000}"/>
    <cellStyle name="Hiperłącze 4" xfId="17870" hidden="1" xr:uid="{00000000-0005-0000-0000-0000CC410000}"/>
    <cellStyle name="Hiperłącze 4" xfId="15977" hidden="1" xr:uid="{00000000-0005-0000-0000-0000DD410000}"/>
    <cellStyle name="Hiperłącze 4" xfId="20597" hidden="1" xr:uid="{00000000-0005-0000-0000-0000F9430000}"/>
    <cellStyle name="Hiperłącze 4" xfId="33170" hidden="1" xr:uid="{00000000-0005-0000-0000-0000CA480000}"/>
    <cellStyle name="Hiperłącze 4" xfId="29828" hidden="1" xr:uid="{00000000-0005-0000-0000-0000AE480000}"/>
    <cellStyle name="Hiperłącze 4" xfId="32748" hidden="1" xr:uid="{00000000-0005-0000-0000-0000BE480000}"/>
    <cellStyle name="Hiperłącze 4" xfId="25682" hidden="1" xr:uid="{00000000-0005-0000-0000-000047450000}"/>
    <cellStyle name="Hiperłącze 4" xfId="17721" hidden="1" xr:uid="{00000000-0005-0000-0000-0000B6410000}"/>
    <cellStyle name="Hiperłącze 4" xfId="31254" hidden="1" xr:uid="{00000000-0005-0000-0000-0000E1470000}"/>
    <cellStyle name="Hiperłącze 4" xfId="10291" hidden="1" xr:uid="{00000000-0005-0000-0000-0000E03E0000}"/>
    <cellStyle name="Hiperłącze 4" xfId="43983" hidden="1" xr:uid="{00000000-0005-0000-0000-0000994D0000}"/>
    <cellStyle name="Hiperłącze 4" xfId="41898" hidden="1" xr:uid="{00000000-0005-0000-0000-00002E4D0000}"/>
    <cellStyle name="Hiperłącze 4" xfId="41728" hidden="1" xr:uid="{00000000-0005-0000-0000-0000D74C0000}"/>
    <cellStyle name="Hiperłącze 4" xfId="25399" hidden="1" xr:uid="{00000000-0005-0000-0000-00000B470000}"/>
    <cellStyle name="Hiperłącze 4" xfId="43430" hidden="1" xr:uid="{00000000-0005-0000-0000-0000D64E0000}"/>
    <cellStyle name="Hiperłącze 4" xfId="40108" hidden="1" xr:uid="{00000000-0005-0000-0000-0000E64B0000}"/>
    <cellStyle name="Hiperłącze 4" xfId="37853" hidden="1" xr:uid="{00000000-0005-0000-0000-0000ED4A0000}"/>
    <cellStyle name="Hiperłącze 4" xfId="46834" hidden="1" xr:uid="{00000000-0005-0000-0000-0000054F0000}"/>
    <cellStyle name="Hiperłącze 4" xfId="45639" hidden="1" xr:uid="{00000000-0005-0000-0000-00009F4E0000}"/>
    <cellStyle name="Hiperłącze 4" xfId="44438" hidden="1" xr:uid="{00000000-0005-0000-0000-0000CE4D0000}"/>
    <cellStyle name="Hiperłącze 4" xfId="30742" hidden="1" xr:uid="{00000000-0005-0000-0000-00008E470000}"/>
    <cellStyle name="Hiperłącze 4" xfId="22605" hidden="1" xr:uid="{00000000-0005-0000-0000-000007440000}"/>
    <cellStyle name="Hiperłącze 4" xfId="41249" hidden="1" xr:uid="{00000000-0005-0000-0000-0000614C0000}"/>
    <cellStyle name="Hiperłącze 4" xfId="45761" hidden="1" xr:uid="{00000000-0005-0000-0000-0000744E0000}"/>
    <cellStyle name="Hiperłącze 4" xfId="13253" hidden="1" xr:uid="{00000000-0005-0000-0000-0000AD3F0000}"/>
    <cellStyle name="Hiperłącze 4" xfId="21445" hidden="1" xr:uid="{00000000-0005-0000-0000-000054430000}"/>
    <cellStyle name="Hiperłącze 4" xfId="32712" hidden="1" xr:uid="{00000000-0005-0000-0000-0000B5480000}"/>
    <cellStyle name="Hiperłącze 4" xfId="30476" hidden="1" xr:uid="{00000000-0005-0000-0000-000070470000}"/>
    <cellStyle name="Hiperłącze 4" xfId="21223" hidden="1" xr:uid="{00000000-0005-0000-0000-00003A430000}"/>
    <cellStyle name="Hiperłącze 4" xfId="34840" hidden="1" xr:uid="{00000000-0005-0000-0000-0000C2490000}"/>
    <cellStyle name="Hiperłącze 4" xfId="45708" hidden="1" xr:uid="{00000000-0005-0000-0000-00006A4E0000}"/>
    <cellStyle name="Hiperłącze 4" xfId="15803" hidden="1" xr:uid="{00000000-0005-0000-0000-000008410000}"/>
    <cellStyle name="Hiperłącze 4" xfId="34639" hidden="1" xr:uid="{00000000-0005-0000-0000-00005C490000}"/>
    <cellStyle name="Hiperłącze 4" xfId="38184" hidden="1" xr:uid="{00000000-0005-0000-0000-0000394B0000}"/>
    <cellStyle name="Hiperłącze 4" xfId="39346" hidden="1" xr:uid="{00000000-0005-0000-0000-0000354C0000}"/>
    <cellStyle name="Hiperłącze 4" xfId="44510" hidden="1" xr:uid="{00000000-0005-0000-0000-0000D14D0000}"/>
    <cellStyle name="Hiperłącze 4" xfId="28578" hidden="1" xr:uid="{00000000-0005-0000-0000-0000EF460000}"/>
    <cellStyle name="Hiperłącze 4" xfId="39676" hidden="1" xr:uid="{00000000-0005-0000-0000-00009D4B0000}"/>
    <cellStyle name="Hiperłącze 4" xfId="38250" hidden="1" xr:uid="{00000000-0005-0000-0000-0000434B0000}"/>
    <cellStyle name="Hiperłącze 4" xfId="38972" hidden="1" xr:uid="{00000000-0005-0000-0000-00002A4C0000}"/>
    <cellStyle name="Hiperłącze 4" xfId="24792" hidden="1" xr:uid="{00000000-0005-0000-0000-00001A450000}"/>
    <cellStyle name="Hiperłącze 4" xfId="44117" hidden="1" xr:uid="{00000000-0005-0000-0000-0000A64D0000}"/>
    <cellStyle name="Hiperłącze 4" xfId="32954" hidden="1" xr:uid="{00000000-0005-0000-0000-00001E490000}"/>
    <cellStyle name="Hiperłącze 4" xfId="18950" hidden="1" xr:uid="{00000000-0005-0000-0000-000033420000}"/>
    <cellStyle name="Hiperłącze 4" xfId="31627" hidden="1" xr:uid="{00000000-0005-0000-0000-000024480000}"/>
    <cellStyle name="Hiperłącze 4" xfId="25573" hidden="1" xr:uid="{00000000-0005-0000-0000-00003A450000}"/>
    <cellStyle name="Hiperłącze 4" xfId="18154" hidden="1" xr:uid="{00000000-0005-0000-0000-0000FF410000}"/>
    <cellStyle name="Hiperłącze 4" xfId="38829" hidden="1" xr:uid="{00000000-0005-0000-0000-0000CB4B0000}"/>
    <cellStyle name="Hiperłącze 4" xfId="32695" hidden="1" xr:uid="{00000000-0005-0000-0000-0000BB480000}"/>
    <cellStyle name="Hiperłącze 4" xfId="13337" hidden="1" xr:uid="{00000000-0005-0000-0000-0000B73F0000}"/>
    <cellStyle name="Hiperłącze 4" xfId="28234" hidden="1" xr:uid="{00000000-0005-0000-0000-0000AF460000}"/>
    <cellStyle name="Hiperłącze 4" xfId="19014" hidden="1" xr:uid="{00000000-0005-0000-0000-000067420000}"/>
    <cellStyle name="Hiperłącze 4" xfId="14608" hidden="1" xr:uid="{00000000-0005-0000-0000-000079400000}"/>
    <cellStyle name="Hiperłącze 4" xfId="36573" hidden="1" xr:uid="{00000000-0005-0000-0000-00007D4A0000}"/>
    <cellStyle name="Hiperłącze 4" xfId="27316" hidden="1" xr:uid="{00000000-0005-0000-0000-000066460000}"/>
    <cellStyle name="Hiperłącze 4" xfId="17297" hidden="1" xr:uid="{00000000-0005-0000-0000-00006E410000}"/>
    <cellStyle name="Hiperłącze 4" xfId="23407" hidden="1" xr:uid="{00000000-0005-0000-0000-000036440000}"/>
    <cellStyle name="Hiperłącze 4" xfId="13204" hidden="1" xr:uid="{00000000-0005-0000-0000-0000A73F0000}"/>
    <cellStyle name="Hiperłącze 4" xfId="19957" hidden="1" xr:uid="{00000000-0005-0000-0000-0000C0420000}"/>
    <cellStyle name="Hiperłącze 4" xfId="31509" hidden="1" xr:uid="{00000000-0005-0000-0000-0000FF470000}"/>
    <cellStyle name="Hiperłącze 4" xfId="19373" hidden="1" xr:uid="{00000000-0005-0000-0000-0000EF420000}"/>
    <cellStyle name="Hiperłącze 4" xfId="22680" hidden="1" xr:uid="{00000000-0005-0000-0000-00000F440000}"/>
    <cellStyle name="Hiperłącze 4" xfId="24116" hidden="1" xr:uid="{00000000-0005-0000-0000-0000A9440000}"/>
    <cellStyle name="Hiperłącze 4" xfId="12019" hidden="1" xr:uid="{00000000-0005-0000-0000-00000C3F0000}"/>
    <cellStyle name="Hiperłącze 4" xfId="20486" hidden="1" xr:uid="{00000000-0005-0000-0000-000022430000}"/>
    <cellStyle name="Hiperłącze 4" xfId="43528" hidden="1" xr:uid="{00000000-0005-0000-0000-0000444E0000}"/>
    <cellStyle name="Hiperłącze 4" xfId="34219" hidden="1" xr:uid="{00000000-0005-0000-0000-0000CF490000}"/>
    <cellStyle name="Hiperłącze 4" xfId="22504" hidden="1" xr:uid="{00000000-0005-0000-0000-0000E8430000}"/>
    <cellStyle name="Hiperłącze 4" xfId="26427" hidden="1" xr:uid="{00000000-0005-0000-0000-000092450000}"/>
    <cellStyle name="Hiperłącze 4" xfId="24170" hidden="1" xr:uid="{00000000-0005-0000-0000-0000AF440000}"/>
    <cellStyle name="Hiperłącze 4" xfId="18226" hidden="1" xr:uid="{00000000-0005-0000-0000-000002420000}"/>
    <cellStyle name="Hiperłącze 4" xfId="36213" hidden="1" xr:uid="{00000000-0005-0000-0000-0000364A0000}"/>
    <cellStyle name="Hiperłącze 4" xfId="21977" hidden="1" xr:uid="{00000000-0005-0000-0000-0000A7430000}"/>
    <cellStyle name="Hiperłącze 4" xfId="19280" hidden="1" xr:uid="{00000000-0005-0000-0000-0000DE420000}"/>
    <cellStyle name="Hiperłącze 4" xfId="22562" hidden="1" xr:uid="{00000000-0005-0000-0000-000002440000}"/>
    <cellStyle name="Hiperłącze 4" xfId="16762" hidden="1" xr:uid="{00000000-0005-0000-0000-0000DC410000}"/>
    <cellStyle name="Hiperłącze 4" xfId="23104" hidden="1" xr:uid="{00000000-0005-0000-0000-00001B440000}"/>
    <cellStyle name="Hiperłącze 4" xfId="35464" hidden="1" xr:uid="{00000000-0005-0000-0000-0000B1490000}"/>
    <cellStyle name="Hiperłącze 4" xfId="41803" hidden="1" xr:uid="{00000000-0005-0000-0000-0000DF4C0000}"/>
    <cellStyle name="Hiperłącze 4" xfId="33190" hidden="1" xr:uid="{00000000-0005-0000-0000-0000CC480000}"/>
    <cellStyle name="Hiperłącze 4" xfId="32480" hidden="1" xr:uid="{00000000-0005-0000-0000-00005E480000}"/>
    <cellStyle name="Hiperłącze 4" xfId="17760" hidden="1" xr:uid="{00000000-0005-0000-0000-0000BB410000}"/>
    <cellStyle name="Hiperłącze 4" xfId="21421" hidden="1" xr:uid="{00000000-0005-0000-0000-00004F430000}"/>
    <cellStyle name="Hiperłącze 4" xfId="25200" hidden="1" xr:uid="{00000000-0005-0000-0000-0000A7450000}"/>
    <cellStyle name="Hiperłącze 4" xfId="19240" hidden="1" xr:uid="{00000000-0005-0000-0000-000095420000}"/>
    <cellStyle name="Hiperłącze 4" xfId="21303" hidden="1" xr:uid="{00000000-0005-0000-0000-000042430000}"/>
    <cellStyle name="Hiperłącze 4" xfId="17793" hidden="1" xr:uid="{00000000-0005-0000-0000-0000BA410000}"/>
    <cellStyle name="Hiperłącze 4" xfId="15742" hidden="1" xr:uid="{00000000-0005-0000-0000-0000FA400000}"/>
    <cellStyle name="Hiperłącze 4" xfId="22379" hidden="1" xr:uid="{00000000-0005-0000-0000-0000D8430000}"/>
    <cellStyle name="Hiperłącze 4" xfId="20677" hidden="1" xr:uid="{00000000-0005-0000-0000-000097430000}"/>
    <cellStyle name="Hiperłącze 4" xfId="31089" hidden="1" xr:uid="{00000000-0005-0000-0000-0000CE470000}"/>
    <cellStyle name="Hiperłącze 4" xfId="35667" hidden="1" xr:uid="{00000000-0005-0000-0000-0000E7490000}"/>
    <cellStyle name="Hiperłącze 4" xfId="11352" hidden="1" xr:uid="{00000000-0005-0000-0000-0000FE3E0000}"/>
    <cellStyle name="Hiperłącze 4" xfId="35751" hidden="1" xr:uid="{00000000-0005-0000-0000-0000F0490000}"/>
    <cellStyle name="Hiperłącze 4" xfId="46759" hidden="1" xr:uid="{00000000-0005-0000-0000-0000FC4E0000}"/>
    <cellStyle name="Hiperłącze 4" xfId="20011" hidden="1" xr:uid="{00000000-0005-0000-0000-0000C1420000}"/>
    <cellStyle name="Hiperłącze 4" xfId="16387" hidden="1" xr:uid="{00000000-0005-0000-0000-0000E4410000}"/>
    <cellStyle name="Hiperłącze 4" xfId="46290" hidden="1" xr:uid="{00000000-0005-0000-0000-0000E64E0000}"/>
    <cellStyle name="Hiperłącze 4" xfId="46434" hidden="1" xr:uid="{00000000-0005-0000-0000-00003B4F0000}"/>
    <cellStyle name="Hiperłącze 4" xfId="14824" hidden="1" xr:uid="{00000000-0005-0000-0000-0000E3400000}"/>
    <cellStyle name="Hiperłącze 4" xfId="32070" hidden="1" xr:uid="{00000000-0005-0000-0000-00006F480000}"/>
    <cellStyle name="Hiperłącze 4" xfId="47062" hidden="1" xr:uid="{00000000-0005-0000-0000-00001A4F0000}"/>
    <cellStyle name="Hiperłącze 4" xfId="27351" hidden="1" xr:uid="{00000000-0005-0000-0000-000072460000}"/>
    <cellStyle name="Hiperłącze 4" xfId="20414" hidden="1" xr:uid="{00000000-0005-0000-0000-00001E430000}"/>
    <cellStyle name="Hiperłącze 4" xfId="26388" hidden="1" xr:uid="{00000000-0005-0000-0000-000093450000}"/>
    <cellStyle name="Hiperłącze 4" xfId="31456" hidden="1" xr:uid="{00000000-0005-0000-0000-0000F9470000}"/>
    <cellStyle name="Hiperłącze 4" xfId="14063" hidden="1" xr:uid="{00000000-0005-0000-0000-0000FC3F0000}"/>
    <cellStyle name="Hiperłącze 4" xfId="20242" hidden="1" xr:uid="{00000000-0005-0000-0000-00000C430000}"/>
    <cellStyle name="Hiperłącze 4" xfId="29414" hidden="1" xr:uid="{00000000-0005-0000-0000-000035470000}"/>
    <cellStyle name="Hiperłącze 4" xfId="26754" hidden="1" xr:uid="{00000000-0005-0000-0000-0000D2450000}"/>
    <cellStyle name="Hiperłącze 4" xfId="37335" hidden="1" xr:uid="{00000000-0005-0000-0000-0000D54A0000}"/>
    <cellStyle name="Hiperłącze 4" xfId="35522" hidden="1" xr:uid="{00000000-0005-0000-0000-0000D4490000}"/>
    <cellStyle name="Hiperłącze 4" xfId="35177" hidden="1" xr:uid="{00000000-0005-0000-0000-000095490000}"/>
    <cellStyle name="Hiperłącze 4" xfId="16336" hidden="1" xr:uid="{00000000-0005-0000-0000-00006B420000}"/>
    <cellStyle name="Hiperłącze 4" xfId="37118" hidden="1" xr:uid="{00000000-0005-0000-0000-0000A54A0000}"/>
    <cellStyle name="Hiperłącze 4" xfId="32422" hidden="1" xr:uid="{00000000-0005-0000-0000-00005C480000}"/>
    <cellStyle name="Hiperłącze 4" xfId="25471" hidden="1" xr:uid="{00000000-0005-0000-0000-00000C460000}"/>
    <cellStyle name="Hiperłącze 4" xfId="15996" hidden="1" xr:uid="{00000000-0005-0000-0000-000090410000}"/>
    <cellStyle name="Hiperłącze 4" xfId="22662" hidden="1" xr:uid="{00000000-0005-0000-0000-00000D440000}"/>
    <cellStyle name="Hiperłącze 4" xfId="35873" hidden="1" xr:uid="{00000000-0005-0000-0000-0000FD490000}"/>
    <cellStyle name="Hiperłącze 4" xfId="15193" hidden="1" xr:uid="{00000000-0005-0000-0000-000098400000}"/>
    <cellStyle name="Hiperłącze 4" xfId="16777" hidden="1" xr:uid="{00000000-0005-0000-0000-000032410000}"/>
    <cellStyle name="Hiperłącze 4" xfId="34140" hidden="1" xr:uid="{00000000-0005-0000-0000-0000BC4A0000}"/>
    <cellStyle name="Hiperłącze 4" xfId="25763" hidden="1" xr:uid="{00000000-0005-0000-0000-0000A9450000}"/>
    <cellStyle name="Hiperłącze 4" xfId="46545" hidden="1" xr:uid="{00000000-0005-0000-0000-0000464F0000}"/>
    <cellStyle name="Hiperłącze 4" xfId="35096" hidden="1" xr:uid="{00000000-0005-0000-0000-00008B490000}"/>
    <cellStyle name="Hiperłącze 4" xfId="46005" hidden="1" xr:uid="{00000000-0005-0000-0000-0000894E0000}"/>
    <cellStyle name="Hiperłącze 4" xfId="27010" hidden="1" xr:uid="{00000000-0005-0000-0000-0000F4450000}"/>
    <cellStyle name="Hiperłącze 4" xfId="18423" hidden="1" xr:uid="{00000000-0005-0000-0000-00004D420000}"/>
    <cellStyle name="Hiperłącze 4" xfId="36204" hidden="1" xr:uid="{00000000-0005-0000-0000-0000354A0000}"/>
    <cellStyle name="Hiperłącze 4" xfId="41123" hidden="1" xr:uid="{00000000-0005-0000-0000-0000904C0000}"/>
    <cellStyle name="Hiperłącze 4" xfId="16478" hidden="1" xr:uid="{00000000-0005-0000-0000-0000E3410000}"/>
    <cellStyle name="Hiperłącze 4" xfId="30414" hidden="1" xr:uid="{00000000-0005-0000-0000-000069470000}"/>
    <cellStyle name="Hiperłącze 4" xfId="31909" hidden="1" xr:uid="{00000000-0005-0000-0000-000090480000}"/>
    <cellStyle name="Hiperłącze 4" xfId="39142" hidden="1" xr:uid="{00000000-0005-0000-0000-00006A4B0000}"/>
    <cellStyle name="Hiperłącze 4" xfId="31080" hidden="1" xr:uid="{00000000-0005-0000-0000-0000CD470000}"/>
    <cellStyle name="Hiperłącze 4" xfId="21272" hidden="1" xr:uid="{00000000-0005-0000-0000-00009B430000}"/>
    <cellStyle name="Hiperłącze 4" xfId="22133" hidden="1" xr:uid="{00000000-0005-0000-0000-0000B6430000}"/>
    <cellStyle name="Hiperłącze 4" xfId="15516" hidden="1" xr:uid="{00000000-0005-0000-0000-0000E8400000}"/>
    <cellStyle name="Hiperłącze 4" xfId="14694" hidden="1" xr:uid="{00000000-0005-0000-0000-000083400000}"/>
    <cellStyle name="Hiperłącze 4" xfId="17106" hidden="1" xr:uid="{00000000-0005-0000-0000-000058410000}"/>
    <cellStyle name="Hiperłącze 4" xfId="45728" hidden="1" xr:uid="{00000000-0005-0000-0000-00006C4E0000}"/>
    <cellStyle name="Hiperłącze 4" xfId="17473" hidden="1" xr:uid="{00000000-0005-0000-0000-000099410000}"/>
    <cellStyle name="Hiperłącze 4" xfId="44901" hidden="1" xr:uid="{00000000-0005-0000-0000-00001B4E0000}"/>
    <cellStyle name="Hiperłącze 4" xfId="43470" hidden="1" xr:uid="{00000000-0005-0000-0000-0000CC4E0000}"/>
    <cellStyle name="Hiperłącze 4" xfId="20985" hidden="1" xr:uid="{00000000-0005-0000-0000-00008B440000}"/>
    <cellStyle name="Hiperłącze 4" xfId="16524" hidden="1" xr:uid="{00000000-0005-0000-0000-00001A410000}"/>
    <cellStyle name="Hiperłącze 4" xfId="17970" hidden="1" xr:uid="{00000000-0005-0000-0000-0000D3410000}"/>
    <cellStyle name="Hiperłącze 4" xfId="26302" hidden="1" xr:uid="{00000000-0005-0000-0000-000089450000}"/>
    <cellStyle name="Hiperłącze 4" xfId="22978" hidden="1" xr:uid="{00000000-0005-0000-0000-000058440000}"/>
    <cellStyle name="Hiperłącze 4" xfId="32704" hidden="1" xr:uid="{00000000-0005-0000-0000-0000B9480000}"/>
    <cellStyle name="Hiperłącze 4" xfId="32682" hidden="1" xr:uid="{00000000-0005-0000-0000-0000B7480000}"/>
    <cellStyle name="Hiperłącze 4" xfId="26123" hidden="1" xr:uid="{00000000-0005-0000-0000-000072450000}"/>
    <cellStyle name="Hiperłącze 4" xfId="30213" hidden="1" xr:uid="{00000000-0005-0000-0000-000058470000}"/>
    <cellStyle name="Hiperłącze 4" xfId="44878" hidden="1" xr:uid="{00000000-0005-0000-0000-0000184E0000}"/>
    <cellStyle name="Hiperłącze 4" xfId="33617" hidden="1" xr:uid="{00000000-0005-0000-0000-000027490000}"/>
    <cellStyle name="Hiperłącze 4" xfId="28565" hidden="1" xr:uid="{00000000-0005-0000-0000-0000F1460000}"/>
    <cellStyle name="Hiperłącze 4" xfId="16477" hidden="1" xr:uid="{00000000-0005-0000-0000-0000DF410000}"/>
    <cellStyle name="Hiperłącze 4" xfId="16445" hidden="1" xr:uid="{00000000-0005-0000-0000-0000EE410000}"/>
    <cellStyle name="Hiperłącze 4" xfId="15825" hidden="1" xr:uid="{00000000-0005-0000-0000-00000B410000}"/>
    <cellStyle name="Hiperłącze 4" xfId="26256" hidden="1" xr:uid="{00000000-0005-0000-0000-000084450000}"/>
    <cellStyle name="Hiperłącze 4" xfId="26319" hidden="1" xr:uid="{00000000-0005-0000-0000-000086450000}"/>
    <cellStyle name="Hiperłącze 4" xfId="25448" hidden="1" xr:uid="{00000000-0005-0000-0000-0000FE450000}"/>
    <cellStyle name="Hiperłącze 4" xfId="18908" hidden="1" xr:uid="{00000000-0005-0000-0000-00002E420000}"/>
    <cellStyle name="Hiperłącze 4" xfId="26770" hidden="1" xr:uid="{00000000-0005-0000-0000-0000D6450000}"/>
    <cellStyle name="Hiperłącze 4" xfId="31977" hidden="1" xr:uid="{00000000-0005-0000-0000-000087480000}"/>
    <cellStyle name="Hiperłącze 4" xfId="39211" hidden="1" xr:uid="{00000000-0005-0000-0000-00006D4B0000}"/>
    <cellStyle name="Hiperłącze 4" xfId="23344" hidden="1" xr:uid="{00000000-0005-0000-0000-000034440000}"/>
    <cellStyle name="Hiperłącze 4" xfId="28306" hidden="1" xr:uid="{00000000-0005-0000-0000-0000B2460000}"/>
    <cellStyle name="Hiperłącze 4" xfId="46899" hidden="1" xr:uid="{00000000-0005-0000-0000-00000D4F0000}"/>
    <cellStyle name="Hiperłącze 4" xfId="45546" hidden="1" xr:uid="{00000000-0005-0000-0000-0000B74E0000}"/>
    <cellStyle name="Hiperłącze 4" xfId="26170" hidden="1" xr:uid="{00000000-0005-0000-0000-00007C450000}"/>
    <cellStyle name="Hiperłącze 4" xfId="14858" hidden="1" xr:uid="{00000000-0005-0000-0000-0000DE400000}"/>
    <cellStyle name="Hiperłącze 4" xfId="41110" hidden="1" xr:uid="{00000000-0005-0000-0000-0000944C0000}"/>
    <cellStyle name="Hiperłącze 4" xfId="11510" hidden="1" xr:uid="{00000000-0005-0000-0000-00006C3F0000}"/>
    <cellStyle name="Hiperłącze 4" xfId="19185" hidden="1" xr:uid="{00000000-0005-0000-0000-00008F420000}"/>
    <cellStyle name="Hiperłącze 4" xfId="46058" hidden="1" xr:uid="{00000000-0005-0000-0000-00008F4E0000}"/>
    <cellStyle name="Hiperłącze 4" xfId="35257" hidden="1" xr:uid="{00000000-0005-0000-0000-00009A490000}"/>
    <cellStyle name="Hiperłącze 4" xfId="32522" hidden="1" xr:uid="{00000000-0005-0000-0000-000063480000}"/>
    <cellStyle name="Hiperłącze 4" xfId="19518" hidden="1" xr:uid="{00000000-0005-0000-0000-0000D3420000}"/>
    <cellStyle name="Hiperłącze 4" xfId="13484" hidden="1" xr:uid="{00000000-0005-0000-0000-0000C23F0000}"/>
    <cellStyle name="Hiperłącze 4" xfId="29186" hidden="1" xr:uid="{00000000-0005-0000-0000-00001F470000}"/>
    <cellStyle name="Hiperłącze 4" xfId="17074" hidden="1" xr:uid="{00000000-0005-0000-0000-000052410000}"/>
    <cellStyle name="Hiperłącze 4" xfId="17615" hidden="1" xr:uid="{00000000-0005-0000-0000-0000A9410000}"/>
    <cellStyle name="Hiperłącze 4" xfId="18187" hidden="1" xr:uid="{00000000-0005-0000-0000-000003420000}"/>
    <cellStyle name="Hiperłącze 4" xfId="14177" hidden="1" xr:uid="{00000000-0005-0000-0000-00000C400000}"/>
    <cellStyle name="Hiperłącze 4" xfId="11402" hidden="1" xr:uid="{00000000-0005-0000-0000-0000083F0000}"/>
    <cellStyle name="Hiperłącze 4" xfId="44913" hidden="1" xr:uid="{00000000-0005-0000-0000-00001F4E0000}"/>
    <cellStyle name="Hiperłącze 4" xfId="45949" hidden="1" xr:uid="{00000000-0005-0000-0000-0000834E0000}"/>
    <cellStyle name="Hiperłącze 4" xfId="39005" hidden="1" xr:uid="{00000000-0005-0000-0000-0000344C0000}"/>
    <cellStyle name="Hiperłącze 4" xfId="25738" hidden="1" xr:uid="{00000000-0005-0000-0000-000049450000}"/>
    <cellStyle name="Hiperłącze 4" xfId="39602" hidden="1" xr:uid="{00000000-0005-0000-0000-0000994B0000}"/>
    <cellStyle name="Hiperłącze 4" xfId="46509" hidden="1" xr:uid="{00000000-0005-0000-0000-0000504F0000}"/>
    <cellStyle name="Hiperłącze 4" xfId="38716" hidden="1" xr:uid="{00000000-0005-0000-0000-0000304C0000}"/>
    <cellStyle name="Hiperłącze 4" xfId="22345" hidden="1" xr:uid="{00000000-0005-0000-0000-0000D2430000}"/>
    <cellStyle name="Hiperłącze 4" xfId="12151" hidden="1" xr:uid="{00000000-0005-0000-0000-00001F3F0000}"/>
    <cellStyle name="Hiperłącze 4" xfId="12476" hidden="1" xr:uid="{00000000-0005-0000-0000-00003B3F0000}"/>
    <cellStyle name="Hiperłącze 4" xfId="18249" hidden="1" xr:uid="{00000000-0005-0000-0000-00004E420000}"/>
    <cellStyle name="Hiperłącze 4" xfId="27999" hidden="1" xr:uid="{00000000-0005-0000-0000-000053460000}"/>
    <cellStyle name="Hiperłącze 4" xfId="27608" hidden="1" xr:uid="{00000000-0005-0000-0000-000029460000}"/>
    <cellStyle name="Hiperłącze 4" xfId="16098" hidden="1" xr:uid="{00000000-0005-0000-0000-0000E0410000}"/>
    <cellStyle name="Hiperłącze 4" xfId="25882" hidden="1" xr:uid="{00000000-0005-0000-0000-00005B450000}"/>
    <cellStyle name="Hiperłącze 4" xfId="30623" hidden="1" xr:uid="{00000000-0005-0000-0000-000081470000}"/>
    <cellStyle name="Hiperłącze 4" xfId="12645" hidden="1" xr:uid="{00000000-0005-0000-0000-00004E3F0000}"/>
    <cellStyle name="Hiperłącze 4" xfId="43164" hidden="1" xr:uid="{00000000-0005-0000-0000-0000E14D0000}"/>
    <cellStyle name="Hiperłącze 4" xfId="26539" hidden="1" xr:uid="{00000000-0005-0000-0000-0000B6450000}"/>
    <cellStyle name="Hiperłącze 4" xfId="44919" hidden="1" xr:uid="{00000000-0005-0000-0000-00001D4E0000}"/>
    <cellStyle name="Hiperłącze 4" xfId="22158" hidden="1" xr:uid="{00000000-0005-0000-0000-0000BB430000}"/>
    <cellStyle name="Hiperłącze 4" xfId="11573" hidden="1" xr:uid="{00000000-0005-0000-0000-0000D03F0000}"/>
    <cellStyle name="Hiperłącze 4" xfId="38285" hidden="1" xr:uid="{00000000-0005-0000-0000-0000424B0000}"/>
    <cellStyle name="Hiperłącze 4" xfId="18045" hidden="1" xr:uid="{00000000-0005-0000-0000-0000F3410000}"/>
    <cellStyle name="Hiperłącze 4" xfId="30582" hidden="1" xr:uid="{00000000-0005-0000-0000-00007C470000}"/>
    <cellStyle name="Hiperłącze 4" xfId="46299" hidden="1" xr:uid="{00000000-0005-0000-0000-0000EA4E0000}"/>
    <cellStyle name="Hiperłącze 4" xfId="41526" hidden="1" xr:uid="{00000000-0005-0000-0000-00007E4C0000}"/>
    <cellStyle name="Hiperłącze 4" xfId="33750" hidden="1" xr:uid="{00000000-0005-0000-0000-000032490000}"/>
    <cellStyle name="Hiperłącze 4" xfId="37981" hidden="1" xr:uid="{00000000-0005-0000-0000-0000FB4A0000}"/>
    <cellStyle name="Hiperłącze 4" xfId="29052" hidden="1" xr:uid="{00000000-0005-0000-0000-0000E5460000}"/>
    <cellStyle name="Hiperłącze 4" xfId="28540" hidden="1" xr:uid="{00000000-0005-0000-0000-0000F7460000}"/>
    <cellStyle name="Hiperłącze 4" xfId="28431" hidden="1" xr:uid="{00000000-0005-0000-0000-00000E470000}"/>
    <cellStyle name="Hiperłącze 4" xfId="29145" hidden="1" xr:uid="{00000000-0005-0000-0000-00001A470000}"/>
    <cellStyle name="Hiperłącze 4" xfId="29307" hidden="1" xr:uid="{00000000-0005-0000-0000-000029470000}"/>
    <cellStyle name="Hiperłącze 4" xfId="25725" hidden="1" xr:uid="{00000000-0005-0000-0000-00004F450000}"/>
    <cellStyle name="Hiperłącze 4" xfId="25845" hidden="1" xr:uid="{00000000-0005-0000-0000-000054450000}"/>
    <cellStyle name="Hiperłącze 4" xfId="25926" hidden="1" xr:uid="{00000000-0005-0000-0000-00005D450000}"/>
    <cellStyle name="Hiperłącze 4" xfId="26203" hidden="1" xr:uid="{00000000-0005-0000-0000-000079450000}"/>
    <cellStyle name="Hiperłącze 4" xfId="26196" hidden="1" xr:uid="{00000000-0005-0000-0000-00007D450000}"/>
    <cellStyle name="Hiperłącze 4" xfId="26059" hidden="1" xr:uid="{00000000-0005-0000-0000-00006C450000}"/>
    <cellStyle name="Hiperłącze 4" xfId="28485" hidden="1" xr:uid="{00000000-0005-0000-0000-000007470000}"/>
    <cellStyle name="Hiperłącze 4" xfId="30088" hidden="1" xr:uid="{00000000-0005-0000-0000-000049470000}"/>
    <cellStyle name="Hiperłącze 4" xfId="18631" hidden="1" xr:uid="{00000000-0005-0000-0000-000011420000}"/>
    <cellStyle name="Hiperłącze 4" xfId="35816" hidden="1" xr:uid="{00000000-0005-0000-0000-0000F6490000}"/>
    <cellStyle name="Hiperłącze 4" xfId="46777" hidden="1" xr:uid="{00000000-0005-0000-0000-0000004F0000}"/>
    <cellStyle name="Hiperłącze 4" xfId="39862" hidden="1" xr:uid="{00000000-0005-0000-0000-0000BB4B0000}"/>
    <cellStyle name="Hiperłącze 4" xfId="21913" hidden="1" xr:uid="{00000000-0005-0000-0000-000086430000}"/>
    <cellStyle name="Hiperłącze 4" xfId="31248" hidden="1" xr:uid="{00000000-0005-0000-0000-0000E3470000}"/>
    <cellStyle name="Hiperłącze 4" xfId="31889" hidden="1" xr:uid="{00000000-0005-0000-0000-000093480000}"/>
    <cellStyle name="Hiperłącze 4" xfId="13880" hidden="1" xr:uid="{00000000-0005-0000-0000-000047400000}"/>
    <cellStyle name="Hiperłącze 4" xfId="13872" hidden="1" xr:uid="{00000000-0005-0000-0000-00004C400000}"/>
    <cellStyle name="Hiperłącze 4" xfId="31473" hidden="1" xr:uid="{00000000-0005-0000-0000-0000F6470000}"/>
    <cellStyle name="Hiperłącze 4" xfId="42629" hidden="1" xr:uid="{00000000-0005-0000-0000-0000114D0000}"/>
    <cellStyle name="Hiperłącze 4" xfId="40719" hidden="1" xr:uid="{00000000-0005-0000-0000-0000494C0000}"/>
    <cellStyle name="Hiperłącze 4" xfId="37067" hidden="1" xr:uid="{00000000-0005-0000-0000-0000754A0000}"/>
    <cellStyle name="Hiperłącze 4" xfId="23627" hidden="1" xr:uid="{00000000-0005-0000-0000-000098440000}"/>
    <cellStyle name="Hiperłącze 4" xfId="29805" hidden="1" xr:uid="{00000000-0005-0000-0000-0000B0480000}"/>
    <cellStyle name="Hiperłącze 4" xfId="44045" hidden="1" xr:uid="{00000000-0005-0000-0000-0000A04D0000}"/>
    <cellStyle name="Hiperłącze 4" xfId="42698" hidden="1" xr:uid="{00000000-0005-0000-0000-0000464D0000}"/>
    <cellStyle name="Hiperłącze 4" xfId="24777" hidden="1" xr:uid="{00000000-0005-0000-0000-00001D450000}"/>
    <cellStyle name="Hiperłącze 4" xfId="27058" hidden="1" xr:uid="{00000000-0005-0000-0000-0000F2450000}"/>
    <cellStyle name="Hiperłącze 4" xfId="30132" hidden="1" xr:uid="{00000000-0005-0000-0000-000050470000}"/>
    <cellStyle name="Hiperłącze 4" xfId="17253" hidden="1" xr:uid="{00000000-0005-0000-0000-000069410000}"/>
    <cellStyle name="Hiperłącze 4" xfId="16886" hidden="1" xr:uid="{00000000-0005-0000-0000-00003E410000}"/>
    <cellStyle name="Hiperłącze 4" xfId="15654" hidden="1" xr:uid="{00000000-0005-0000-0000-0000F2400000}"/>
    <cellStyle name="Hiperłącze 4" xfId="21288" hidden="1" xr:uid="{00000000-0005-0000-0000-0000EC430000}"/>
    <cellStyle name="Hiperłącze 4" xfId="22761" hidden="1" xr:uid="{00000000-0005-0000-0000-000016440000}"/>
    <cellStyle name="Hiperłącze 4" xfId="36533" hidden="1" xr:uid="{00000000-0005-0000-0000-00008C4A0000}"/>
    <cellStyle name="Hiperłącze 4" xfId="22828" hidden="1" xr:uid="{00000000-0005-0000-0000-000062440000}"/>
    <cellStyle name="Hiperłącze 4" xfId="33162" hidden="1" xr:uid="{00000000-0005-0000-0000-0000C9480000}"/>
    <cellStyle name="Hiperłącze 4" xfId="33257" hidden="1" xr:uid="{00000000-0005-0000-0000-0000D2480000}"/>
    <cellStyle name="Hiperłącze 4" xfId="33575" hidden="1" xr:uid="{00000000-0005-0000-0000-0000F5480000}"/>
    <cellStyle name="Hiperłącze 4" xfId="29468" hidden="1" xr:uid="{00000000-0005-0000-0000-000040470000}"/>
    <cellStyle name="Hiperłącze 4" xfId="29500" hidden="1" xr:uid="{00000000-0005-0000-0000-000048470000}"/>
    <cellStyle name="Hiperłącze 4" xfId="17567" hidden="1" xr:uid="{00000000-0005-0000-0000-0000A8410000}"/>
    <cellStyle name="Hiperłącze 4" xfId="20369" hidden="1" xr:uid="{00000000-0005-0000-0000-00001B430000}"/>
    <cellStyle name="Hiperłącze 4" xfId="15670" hidden="1" xr:uid="{00000000-0005-0000-0000-0000F6400000}"/>
    <cellStyle name="Hiperłącze 4" xfId="17239" hidden="1" xr:uid="{00000000-0005-0000-0000-00006C410000}"/>
    <cellStyle name="Hiperłącze 4" xfId="17082" hidden="1" xr:uid="{00000000-0005-0000-0000-000055410000}"/>
    <cellStyle name="Hiperłącze 4" xfId="41812" hidden="1" xr:uid="{00000000-0005-0000-0000-0000E04C0000}"/>
    <cellStyle name="Hiperłącze 4" xfId="40969" hidden="1" xr:uid="{00000000-0005-0000-0000-0000AE4C0000}"/>
    <cellStyle name="Hiperłącze 4" xfId="41986" hidden="1" xr:uid="{00000000-0005-0000-0000-0000404D0000}"/>
    <cellStyle name="Hiperłącze 4" xfId="43991" hidden="1" xr:uid="{00000000-0005-0000-0000-0000954D0000}"/>
    <cellStyle name="Hiperłącze 4" xfId="10423" hidden="1" xr:uid="{00000000-0005-0000-0000-0000EB3E0000}"/>
    <cellStyle name="Hiperłącze 4" xfId="30941" hidden="1" xr:uid="{00000000-0005-0000-0000-0000A1470000}"/>
    <cellStyle name="Hiperłącze 4" xfId="17040" hidden="1" xr:uid="{00000000-0005-0000-0000-000054410000}"/>
    <cellStyle name="Hiperłącze 4" xfId="18438" hidden="1" xr:uid="{00000000-0005-0000-0000-00004C420000}"/>
    <cellStyle name="Hiperłącze 4" xfId="35576" hidden="1" xr:uid="{00000000-0005-0000-0000-0000D5490000}"/>
    <cellStyle name="Hiperłącze 4" xfId="42046" hidden="1" xr:uid="{00000000-0005-0000-0000-00003C4D0000}"/>
    <cellStyle name="Hiperłącze 4" xfId="20317" hidden="1" xr:uid="{00000000-0005-0000-0000-000012430000}"/>
    <cellStyle name="Hiperłącze 4" xfId="14375" hidden="1" xr:uid="{00000000-0005-0000-0000-00001D400000}"/>
    <cellStyle name="Hiperłącze 4" xfId="19873" hidden="1" xr:uid="{00000000-0005-0000-0000-0000B7420000}"/>
    <cellStyle name="Hiperłącze 4" xfId="17352" hidden="1" xr:uid="{00000000-0005-0000-0000-000077410000}"/>
    <cellStyle name="Hiperłącze 4" xfId="42929" hidden="1" xr:uid="{00000000-0005-0000-0000-0000644D0000}"/>
    <cellStyle name="Hiperłącze 4" xfId="17090" hidden="1" xr:uid="{00000000-0005-0000-0000-000056410000}"/>
    <cellStyle name="Hiperłącze 4" xfId="45443" hidden="1" xr:uid="{00000000-0005-0000-0000-0000B24E0000}"/>
    <cellStyle name="Hiperłącze 4" xfId="40781" hidden="1" xr:uid="{00000000-0005-0000-0000-0000504C0000}"/>
    <cellStyle name="Hiperłącze 4" xfId="26933" hidden="1" xr:uid="{00000000-0005-0000-0000-0000E9450000}"/>
    <cellStyle name="Hiperłącze 4" xfId="17778" hidden="1" xr:uid="{00000000-0005-0000-0000-0000BD410000}"/>
    <cellStyle name="Hiperłącze 4" xfId="18373" hidden="1" xr:uid="{00000000-0005-0000-0000-000056420000}"/>
    <cellStyle name="Hiperłącze 4" xfId="43415" hidden="1" xr:uid="{00000000-0005-0000-0000-0000D84E0000}"/>
    <cellStyle name="Hiperłącze 4" xfId="33883" hidden="1" xr:uid="{00000000-0005-0000-0000-000044490000}"/>
    <cellStyle name="Hiperłącze 4" xfId="19886" hidden="1" xr:uid="{00000000-0005-0000-0000-0000BB420000}"/>
    <cellStyle name="Hiperłącze 4" xfId="12451" hidden="1" xr:uid="{00000000-0005-0000-0000-0000363F0000}"/>
    <cellStyle name="Hiperłącze 4" xfId="20987" hidden="1" xr:uid="{00000000-0005-0000-0000-000074440000}"/>
    <cellStyle name="Hiperłącze 4" xfId="39438" hidden="1" xr:uid="{00000000-0005-0000-0000-0000874B0000}"/>
    <cellStyle name="Hiperłącze 4" xfId="21592" hidden="1" xr:uid="{00000000-0005-0000-0000-00005E430000}"/>
    <cellStyle name="Hiperłącze 4" xfId="42672" hidden="1" xr:uid="{00000000-0005-0000-0000-0000454D0000}"/>
    <cellStyle name="Hiperłącze 4" xfId="27476" hidden="1" xr:uid="{00000000-0005-0000-0000-000070460000}"/>
    <cellStyle name="Hiperłącze 4" xfId="33122" hidden="1" xr:uid="{00000000-0005-0000-0000-0000FC480000}"/>
    <cellStyle name="Hiperłącze 4" xfId="31581" hidden="1" xr:uid="{00000000-0005-0000-0000-000002480000}"/>
    <cellStyle name="Hiperłącze 4" xfId="45862" hidden="1" xr:uid="{00000000-0005-0000-0000-00007F4E0000}"/>
    <cellStyle name="Hiperłącze 4" xfId="37603" hidden="1" xr:uid="{00000000-0005-0000-0000-00000E4B0000}"/>
    <cellStyle name="Hiperłącze 4" xfId="19701" hidden="1" xr:uid="{00000000-0005-0000-0000-0000A6420000}"/>
    <cellStyle name="Hiperłącze 4" xfId="22311" hidden="1" xr:uid="{00000000-0005-0000-0000-0000C9430000}"/>
    <cellStyle name="Hiperłącze 4" xfId="21814" hidden="1" xr:uid="{00000000-0005-0000-0000-00007D430000}"/>
    <cellStyle name="Hiperłącze 4" xfId="18036" hidden="1" xr:uid="{00000000-0005-0000-0000-0000F2410000}"/>
    <cellStyle name="Hiperłącze 4" xfId="22327" hidden="1" xr:uid="{00000000-0005-0000-0000-0000CE430000}"/>
    <cellStyle name="Hiperłącze 4" xfId="19752" hidden="1" xr:uid="{00000000-0005-0000-0000-0000AF420000}"/>
    <cellStyle name="Hiperłącze 4" xfId="19508" hidden="1" xr:uid="{00000000-0005-0000-0000-0000CE420000}"/>
    <cellStyle name="Hiperłącze 4" xfId="44614" hidden="1" xr:uid="{00000000-0005-0000-0000-0000F94D0000}"/>
    <cellStyle name="Hiperłącze 4" xfId="34841" hidden="1" xr:uid="{00000000-0005-0000-0000-0000CB490000}"/>
    <cellStyle name="Hiperłącze 4" xfId="11757" hidden="1" xr:uid="{00000000-0005-0000-0000-000067400000}"/>
    <cellStyle name="Hiperłącze 4" xfId="11734" hidden="1" xr:uid="{00000000-0005-0000-0000-00006F400000}"/>
    <cellStyle name="Hiperłącze 4" xfId="15085" hidden="1" xr:uid="{00000000-0005-0000-0000-00008B400000}"/>
    <cellStyle name="Hiperłącze 4" xfId="15094" hidden="1" xr:uid="{00000000-0005-0000-0000-00008C400000}"/>
    <cellStyle name="Hiperłącze 4" xfId="15257" hidden="1" xr:uid="{00000000-0005-0000-0000-00009E400000}"/>
    <cellStyle name="Hiperłącze 4" xfId="15297" hidden="1" xr:uid="{00000000-0005-0000-0000-0000A1400000}"/>
    <cellStyle name="Hiperłącze 4" xfId="41916" hidden="1" xr:uid="{00000000-0005-0000-0000-0000264D0000}"/>
    <cellStyle name="Hiperłącze 4" xfId="28080" hidden="1" xr:uid="{00000000-0005-0000-0000-000081460000}"/>
    <cellStyle name="Hiperłącze 4" xfId="28630" hidden="1" xr:uid="{00000000-0005-0000-0000-000004470000}"/>
    <cellStyle name="Hiperłącze 4" xfId="27636" hidden="1" xr:uid="{00000000-0005-0000-0000-00002C460000}"/>
    <cellStyle name="Hiperłącze 4" xfId="42499" hidden="1" xr:uid="{00000000-0005-0000-0000-00000C4D0000}"/>
    <cellStyle name="Hiperłącze 4" xfId="42858" hidden="1" xr:uid="{00000000-0005-0000-0000-0000604D0000}"/>
    <cellStyle name="Hiperłącze 4" xfId="33000" hidden="1" xr:uid="{00000000-0005-0000-0000-00001C490000}"/>
    <cellStyle name="Hiperłącze 4" xfId="42876" hidden="1" xr:uid="{00000000-0005-0000-0000-0000594D0000}"/>
    <cellStyle name="Hiperłącze 4" xfId="45220" hidden="1" xr:uid="{00000000-0005-0000-0000-0000574E0000}"/>
    <cellStyle name="Hiperłącze 4" xfId="36150" hidden="1" xr:uid="{00000000-0005-0000-0000-0000344A0000}"/>
    <cellStyle name="Hiperłącze 4" xfId="34611" hidden="1" xr:uid="{00000000-0005-0000-0000-000059490000}"/>
    <cellStyle name="Hiperłącze 4" xfId="25985" hidden="1" xr:uid="{00000000-0005-0000-0000-000068450000}"/>
    <cellStyle name="Hiperłącze 4" xfId="28275" hidden="1" xr:uid="{00000000-0005-0000-0000-0000B8460000}"/>
    <cellStyle name="Hiperłącze 4" xfId="37468" hidden="1" xr:uid="{00000000-0005-0000-0000-00002F4B0000}"/>
    <cellStyle name="Hiperłącze 4" xfId="39888" hidden="1" xr:uid="{00000000-0005-0000-0000-0000B64B0000}"/>
    <cellStyle name="Hiperłącze 4" xfId="21655" hidden="1" xr:uid="{00000000-0005-0000-0000-00006B430000}"/>
    <cellStyle name="Hiperłącze 4" xfId="43352" hidden="1" xr:uid="{00000000-0005-0000-0000-0000DB4D0000}"/>
    <cellStyle name="Hiperłącze 4" xfId="31357" hidden="1" xr:uid="{00000000-0005-0000-0000-0000E9470000}"/>
    <cellStyle name="Hiperłącze 4" xfId="42269" hidden="1" xr:uid="{00000000-0005-0000-0000-0000F44C0000}"/>
    <cellStyle name="Hiperłącze 4" xfId="46326" hidden="1" xr:uid="{00000000-0005-0000-0000-0000EF4E0000}"/>
    <cellStyle name="Hiperłącze 4" xfId="21312" hidden="1" xr:uid="{00000000-0005-0000-0000-000043430000}"/>
    <cellStyle name="Hiperłącze 4" xfId="37704" hidden="1" xr:uid="{00000000-0005-0000-0000-0000DB4A0000}"/>
    <cellStyle name="Hiperłącze 4" xfId="27904" hidden="1" xr:uid="{00000000-0005-0000-0000-00004B460000}"/>
    <cellStyle name="Hiperłącze 4" xfId="41544" hidden="1" xr:uid="{00000000-0005-0000-0000-0000804C0000}"/>
    <cellStyle name="Hiperłącze 4" xfId="18721" hidden="1" xr:uid="{00000000-0005-0000-0000-00001F420000}"/>
    <cellStyle name="Hiperłącze 4" xfId="27541" hidden="1" xr:uid="{00000000-0005-0000-0000-000064460000}"/>
    <cellStyle name="Hiperłącze 4" xfId="13995" hidden="1" xr:uid="{00000000-0005-0000-0000-00002C400000}"/>
    <cellStyle name="Hiperłącze 4" xfId="13812" hidden="1" xr:uid="{00000000-0005-0000-0000-000050400000}"/>
    <cellStyle name="Hiperłącze 4" xfId="43952" hidden="1" xr:uid="{00000000-0005-0000-0000-0000984D0000}"/>
    <cellStyle name="Hiperłącze 4" xfId="43019" hidden="1" xr:uid="{00000000-0005-0000-0000-00006E4D0000}"/>
    <cellStyle name="Hiperłącze 4" xfId="38076" hidden="1" xr:uid="{00000000-0005-0000-0000-0000034B0000}"/>
    <cellStyle name="Hiperłącze 4" xfId="18359" hidden="1" xr:uid="{00000000-0005-0000-0000-00005D420000}"/>
    <cellStyle name="Hiperłącze 4" xfId="14384" hidden="1" xr:uid="{00000000-0005-0000-0000-00001E400000}"/>
    <cellStyle name="Hiperłącze 4" xfId="28961" hidden="1" xr:uid="{00000000-0005-0000-0000-0000D6460000}"/>
    <cellStyle name="Hiperłącze 4" xfId="33677" hidden="1" xr:uid="{00000000-0005-0000-0000-00002B490000}"/>
    <cellStyle name="Hiperłącze 4" xfId="35933" hidden="1" xr:uid="{00000000-0005-0000-0000-0000044A0000}"/>
    <cellStyle name="Hiperłącze 4" xfId="36650" hidden="1" xr:uid="{00000000-0005-0000-0000-0000984A0000}"/>
    <cellStyle name="Hiperłącze 4" xfId="30556" hidden="1" xr:uid="{00000000-0005-0000-0000-000079470000}"/>
    <cellStyle name="Hiperłącze 4" xfId="30539" hidden="1" xr:uid="{00000000-0005-0000-0000-000072470000}"/>
    <cellStyle name="Hiperłącze 4" xfId="41015" hidden="1" xr:uid="{00000000-0005-0000-0000-0000AC4C0000}"/>
    <cellStyle name="Hiperłącze 4" xfId="26786" hidden="1" xr:uid="{00000000-0005-0000-0000-0000D8450000}"/>
    <cellStyle name="Hiperłącze 4" xfId="31107" hidden="1" xr:uid="{00000000-0005-0000-0000-0000D0470000}"/>
    <cellStyle name="Hiperłącze 4" xfId="17427" hidden="1" xr:uid="{00000000-0005-0000-0000-000094410000}"/>
    <cellStyle name="Hiperłącze 4" xfId="17270" hidden="1" xr:uid="{00000000-0005-0000-0000-000066410000}"/>
    <cellStyle name="Hiperłącze 4" xfId="33727" hidden="1" xr:uid="{00000000-0005-0000-0000-000031490000}"/>
    <cellStyle name="Hiperłącze 4" xfId="25378" hidden="1" xr:uid="{00000000-0005-0000-0000-00008C460000}"/>
    <cellStyle name="Hiperłącze 4" xfId="20913" hidden="1" xr:uid="{00000000-0005-0000-0000-0000F4430000}"/>
    <cellStyle name="Hiperłącze 4" xfId="46099" hidden="1" xr:uid="{00000000-0005-0000-0000-0000984E0000}"/>
    <cellStyle name="Hiperłącze 4" xfId="37925" hidden="1" xr:uid="{00000000-0005-0000-0000-0000F24A0000}"/>
    <cellStyle name="Hiperłącze 4" xfId="11498" hidden="1" xr:uid="{00000000-0005-0000-0000-0000713F0000}"/>
    <cellStyle name="Hiperłącze 4" xfId="38653" hidden="1" xr:uid="{00000000-0005-0000-0000-0000CC4B0000}"/>
    <cellStyle name="Hiperłącze 4" xfId="23151" hidden="1" xr:uid="{00000000-0005-0000-0000-000023440000}"/>
    <cellStyle name="Hiperłącze 4" xfId="20757" hidden="1" xr:uid="{00000000-0005-0000-0000-00008D440000}"/>
    <cellStyle name="Hiperłącze 4" xfId="42714" hidden="1" xr:uid="{00000000-0005-0000-0000-00004A4D0000}"/>
    <cellStyle name="Hiperłącze 4" xfId="21254" hidden="1" xr:uid="{00000000-0005-0000-0000-0000F5430000}"/>
    <cellStyle name="Hiperłącze 4" xfId="33734" hidden="1" xr:uid="{00000000-0005-0000-0000-00002D490000}"/>
    <cellStyle name="Hiperłącze 4" xfId="35334" hidden="1" xr:uid="{00000000-0005-0000-0000-0000AC490000}"/>
    <cellStyle name="Hiperłącze 4" xfId="34520" hidden="1" xr:uid="{00000000-0005-0000-0000-0000304A0000}"/>
    <cellStyle name="Hiperłącze 4" xfId="45618" hidden="1" xr:uid="{00000000-0005-0000-0000-00009E4E0000}"/>
    <cellStyle name="Hiperłącze 4" xfId="44893" hidden="1" xr:uid="{00000000-0005-0000-0000-00001C4E0000}"/>
    <cellStyle name="Hiperłącze 4" xfId="28988" hidden="1" xr:uid="{00000000-0005-0000-0000-0000DE460000}"/>
    <cellStyle name="Hiperłącze 4" xfId="25017" hidden="1" xr:uid="{00000000-0005-0000-0000-000036450000}"/>
    <cellStyle name="Hiperłącze 4" xfId="46810" hidden="1" xr:uid="{00000000-0005-0000-0000-0000FD4E0000}"/>
    <cellStyle name="Hiperłącze 4" xfId="29670" hidden="1" xr:uid="{00000000-0005-0000-0000-000010480000}"/>
    <cellStyle name="Hiperłącze 4" xfId="38417" hidden="1" xr:uid="{00000000-0005-0000-0000-0000534B0000}"/>
    <cellStyle name="Hiperłącze 4" xfId="41568" hidden="1" xr:uid="{00000000-0005-0000-0000-0000834C0000}"/>
    <cellStyle name="Hiperłącze 4" xfId="20971" hidden="1" xr:uid="{00000000-0005-0000-0000-0000FE430000}"/>
    <cellStyle name="Hiperłącze 4" xfId="35434" hidden="1" xr:uid="{00000000-0005-0000-0000-0000B3490000}"/>
    <cellStyle name="Hiperłącze 4" xfId="40370" hidden="1" xr:uid="{00000000-0005-0000-0000-00000C4C0000}"/>
    <cellStyle name="Hiperłącze 4" xfId="24235" hidden="1" xr:uid="{00000000-0005-0000-0000-0000B7440000}"/>
    <cellStyle name="Hiperłącze 4" xfId="12035" hidden="1" xr:uid="{00000000-0005-0000-0000-0000103F0000}"/>
    <cellStyle name="Hiperłącze 4" xfId="30708" hidden="1" xr:uid="{00000000-0005-0000-0000-000090470000}"/>
    <cellStyle name="Hiperłącze 4" xfId="30751" hidden="1" xr:uid="{00000000-0005-0000-0000-000091470000}"/>
    <cellStyle name="Hiperłącze 4" xfId="30887" hidden="1" xr:uid="{00000000-0005-0000-0000-0000A0470000}"/>
    <cellStyle name="Hiperłącze 4" xfId="29595" hidden="1" xr:uid="{00000000-0005-0000-0000-0000B1470000}"/>
    <cellStyle name="Hiperłącze 4" xfId="30980" hidden="1" xr:uid="{00000000-0005-0000-0000-0000C2470000}"/>
    <cellStyle name="Hiperłącze 4" xfId="31031" hidden="1" xr:uid="{00000000-0005-0000-0000-0000CC470000}"/>
    <cellStyle name="Hiperłącze 4" xfId="29783" hidden="1" xr:uid="{00000000-0005-0000-0000-0000AB470000}"/>
    <cellStyle name="Hiperłącze 4" xfId="28374" hidden="1" xr:uid="{00000000-0005-0000-0000-0000EB460000}"/>
    <cellStyle name="Hiperłącze 4" xfId="28172" hidden="1" xr:uid="{00000000-0005-0000-0000-0000AB460000}"/>
    <cellStyle name="Hiperłącze 4" xfId="27758" hidden="1" xr:uid="{00000000-0005-0000-0000-00003B460000}"/>
    <cellStyle name="Hiperłącze 4" xfId="26293" hidden="1" xr:uid="{00000000-0005-0000-0000-00008B450000}"/>
    <cellStyle name="Hiperłącze 4" xfId="20995" hidden="1" xr:uid="{00000000-0005-0000-0000-0000EB430000}"/>
    <cellStyle name="Hiperłącze 4" xfId="22401" hidden="1" xr:uid="{00000000-0005-0000-0000-0000DB430000}"/>
    <cellStyle name="Hiperłącze 4" xfId="15581" hidden="1" xr:uid="{00000000-0005-0000-0000-0000EB400000}"/>
    <cellStyle name="Hiperłącze 4" xfId="29522" hidden="1" xr:uid="{00000000-0005-0000-0000-000041470000}"/>
    <cellStyle name="Hiperłącze 4" xfId="43136" hidden="1" xr:uid="{00000000-0005-0000-0000-0000ED4D0000}"/>
    <cellStyle name="Hiperłącze 4" xfId="35948" hidden="1" xr:uid="{00000000-0005-0000-0000-0000084A0000}"/>
    <cellStyle name="Hiperłącze 4" xfId="11505" hidden="1" xr:uid="{00000000-0005-0000-0000-0000703F0000}"/>
    <cellStyle name="Hiperłącze 4" xfId="45119" hidden="1" xr:uid="{00000000-0005-0000-0000-0000384E0000}"/>
    <cellStyle name="Hiperłącze 4" xfId="45042" hidden="1" xr:uid="{00000000-0005-0000-0000-0000264E0000}"/>
    <cellStyle name="Hiperłącze 4" xfId="43838" hidden="1" xr:uid="{00000000-0005-0000-0000-00008A4D0000}"/>
    <cellStyle name="Hiperłącze 4" xfId="43001" hidden="1" xr:uid="{00000000-0005-0000-0000-00006A4D0000}"/>
    <cellStyle name="Hiperłącze 4" xfId="41827" hidden="1" xr:uid="{00000000-0005-0000-0000-0000E44C0000}"/>
    <cellStyle name="Hiperłącze 4" xfId="16158" hidden="1" xr:uid="{00000000-0005-0000-0000-000086410000}"/>
    <cellStyle name="Hiperłącze 4" xfId="17853" hidden="1" xr:uid="{00000000-0005-0000-0000-0000C8410000}"/>
    <cellStyle name="Hiperłącze 4" xfId="18654" hidden="1" xr:uid="{00000000-0005-0000-0000-000012420000}"/>
    <cellStyle name="Hiperłącze 4" xfId="13530" hidden="1" xr:uid="{00000000-0005-0000-0000-0000E43F0000}"/>
    <cellStyle name="Hiperłącze 4" xfId="10478" hidden="1" xr:uid="{00000000-0005-0000-0000-0000EE3E0000}"/>
    <cellStyle name="Hiperłącze 4" xfId="40315" hidden="1" xr:uid="{00000000-0005-0000-0000-0000FE4B0000}"/>
    <cellStyle name="Hiperłącze 4" xfId="40331" hidden="1" xr:uid="{00000000-0005-0000-0000-0000054C0000}"/>
    <cellStyle name="Hiperłącze 4" xfId="27343" hidden="1" xr:uid="{00000000-0005-0000-0000-00005B460000}"/>
    <cellStyle name="Hiperłącze 4" xfId="41966" hidden="1" xr:uid="{00000000-0005-0000-0000-0000434D0000}"/>
    <cellStyle name="Hiperłącze 4" xfId="42457" hidden="1" xr:uid="{00000000-0005-0000-0000-0000034D0000}"/>
    <cellStyle name="Hiperłącze 4" xfId="44385" hidden="1" xr:uid="{00000000-0005-0000-0000-0000CB4D0000}"/>
    <cellStyle name="Hiperłącze 4" xfId="44069" hidden="1" xr:uid="{00000000-0005-0000-0000-0000A34D0000}"/>
    <cellStyle name="Hiperłącze 4" xfId="45233" hidden="1" xr:uid="{00000000-0005-0000-0000-00005B4E0000}"/>
    <cellStyle name="Hiperłącze 4" xfId="40663" hidden="1" xr:uid="{00000000-0005-0000-0000-0000434C0000}"/>
    <cellStyle name="Hiperłącze 4" xfId="43889" hidden="1" xr:uid="{00000000-0005-0000-0000-0000D14E0000}"/>
    <cellStyle name="Hiperłącze 4" xfId="37036" hidden="1" xr:uid="{00000000-0005-0000-0000-0000744A0000}"/>
    <cellStyle name="Hiperłącze 4" xfId="39987" hidden="1" xr:uid="{00000000-0005-0000-0000-0000C14B0000}"/>
    <cellStyle name="Hiperłącze 4" xfId="21003" hidden="1" xr:uid="{00000000-0005-0000-0000-0000EF430000}"/>
    <cellStyle name="Hiperłącze 4" xfId="45918" hidden="1" xr:uid="{00000000-0005-0000-0000-0000AF4E0000}"/>
    <cellStyle name="Hiperłącze 4" xfId="39364" hidden="1" xr:uid="{00000000-0005-0000-0000-0000DB4B0000}"/>
    <cellStyle name="Hiperłącze 4" xfId="25869" hidden="1" xr:uid="{00000000-0005-0000-0000-000057450000}"/>
    <cellStyle name="Hiperłącze 4" xfId="17671" hidden="1" xr:uid="{00000000-0005-0000-0000-0000B4410000}"/>
    <cellStyle name="Hiperłącze 4" xfId="43774" hidden="1" xr:uid="{00000000-0005-0000-0000-0000874D0000}"/>
    <cellStyle name="Hiperłącze 4" xfId="42192" hidden="1" xr:uid="{00000000-0005-0000-0000-0000334D0000}"/>
    <cellStyle name="Hiperłącze 4" xfId="25624" hidden="1" xr:uid="{00000000-0005-0000-0000-000044450000}"/>
    <cellStyle name="Hiperłącze 4" xfId="13554" hidden="1" xr:uid="{00000000-0005-0000-0000-0000E73F0000}"/>
    <cellStyle name="Hiperłącze 4" xfId="21322" hidden="1" xr:uid="{00000000-0005-0000-0000-000044430000}"/>
    <cellStyle name="Hiperłącze 4" xfId="23131" hidden="1" xr:uid="{00000000-0005-0000-0000-000020440000}"/>
    <cellStyle name="Hiperłącze 4" xfId="44805" hidden="1" xr:uid="{00000000-0005-0000-0000-00000F4E0000}"/>
    <cellStyle name="Hiperłącze 4" xfId="42327" hidden="1" xr:uid="{00000000-0005-0000-0000-0000F74C0000}"/>
    <cellStyle name="Hiperłącze 4" xfId="12043" hidden="1" xr:uid="{00000000-0005-0000-0000-00000F3F0000}"/>
    <cellStyle name="Hiperłącze 4" xfId="12508" hidden="1" xr:uid="{00000000-0005-0000-0000-00003F3F0000}"/>
    <cellStyle name="Hiperłącze 4" xfId="33529" hidden="1" xr:uid="{00000000-0005-0000-0000-0000F0480000}"/>
    <cellStyle name="Hiperłącze 4" xfId="23334" hidden="1" xr:uid="{00000000-0005-0000-0000-000033440000}"/>
    <cellStyle name="Hiperłącze 4" xfId="27422" hidden="1" xr:uid="{00000000-0005-0000-0000-000076460000}"/>
    <cellStyle name="Hiperłącze 4" xfId="16144" hidden="1" xr:uid="{00000000-0005-0000-0000-000088410000}"/>
    <cellStyle name="Hiperłącze 4" xfId="45568" hidden="1" xr:uid="{00000000-0005-0000-0000-0000B04E0000}"/>
    <cellStyle name="Hiperłącze 4" xfId="22182" hidden="1" xr:uid="{00000000-0005-0000-0000-0000C0430000}"/>
    <cellStyle name="Hiperłącze 4" xfId="22215" hidden="1" xr:uid="{00000000-0005-0000-0000-0000BD430000}"/>
    <cellStyle name="Hiperłącze 4" xfId="15933" hidden="1" xr:uid="{00000000-0005-0000-0000-000017410000}"/>
    <cellStyle name="Hiperłącze 4" xfId="15928" hidden="1" xr:uid="{00000000-0005-0000-0000-000018410000}"/>
    <cellStyle name="Hiperłącze 4" xfId="16586" hidden="1" xr:uid="{00000000-0005-0000-0000-000021410000}"/>
    <cellStyle name="Hiperłącze 4" xfId="44960" hidden="1" xr:uid="{00000000-0005-0000-0000-0000224E0000}"/>
    <cellStyle name="Hiperłącze 4" xfId="40274" hidden="1" xr:uid="{00000000-0005-0000-0000-0000004C0000}"/>
    <cellStyle name="Hiperłącze 4" xfId="30869" hidden="1" xr:uid="{00000000-0005-0000-0000-00009E470000}"/>
    <cellStyle name="Hiperłącze 4" xfId="19009" hidden="1" xr:uid="{00000000-0005-0000-0000-000068420000}"/>
    <cellStyle name="Hiperłącze 4" xfId="35630" hidden="1" xr:uid="{00000000-0005-0000-0000-0000E0490000}"/>
    <cellStyle name="Hiperłącze 4" xfId="27487" hidden="1" xr:uid="{00000000-0005-0000-0000-00006C460000}"/>
    <cellStyle name="Hiperłącze 4" xfId="18217" hidden="1" xr:uid="{00000000-0005-0000-0000-000001420000}"/>
    <cellStyle name="Hiperłącze 4" xfId="28342" hidden="1" xr:uid="{00000000-0005-0000-0000-0000FB460000}"/>
    <cellStyle name="Hiperłącze 4" xfId="30911" hidden="1" xr:uid="{00000000-0005-0000-0000-0000A3470000}"/>
    <cellStyle name="Hiperłącze 4" xfId="20273" hidden="1" xr:uid="{00000000-0005-0000-0000-00000D430000}"/>
    <cellStyle name="Hiperłącze 4" xfId="35654" hidden="1" xr:uid="{00000000-0005-0000-0000-0000E3490000}"/>
    <cellStyle name="Hiperłącze 4" xfId="12862" hidden="1" xr:uid="{00000000-0005-0000-0000-0000663F0000}"/>
    <cellStyle name="Hiperłącze 4" xfId="17517" hidden="1" xr:uid="{00000000-0005-0000-0000-00009E410000}"/>
    <cellStyle name="Hiperłącze 4" xfId="24588" hidden="1" xr:uid="{00000000-0005-0000-0000-000001450000}"/>
    <cellStyle name="Hiperłącze 4" xfId="22689" hidden="1" xr:uid="{00000000-0005-0000-0000-000010440000}"/>
    <cellStyle name="Hiperłącze 4" xfId="25207" hidden="1" xr:uid="{00000000-0005-0000-0000-0000A6450000}"/>
    <cellStyle name="Hiperłącze 4" xfId="30794" hidden="1" xr:uid="{00000000-0005-0000-0000-000098470000}"/>
    <cellStyle name="Hiperłącze 4" xfId="42448" hidden="1" xr:uid="{00000000-0005-0000-0000-0000024D0000}"/>
    <cellStyle name="Hiperłącze 4" xfId="15564" hidden="1" xr:uid="{00000000-0005-0000-0000-0000E9400000}"/>
    <cellStyle name="Hiperłącze 4" xfId="45051" hidden="1" xr:uid="{00000000-0005-0000-0000-00002A4E0000}"/>
    <cellStyle name="Hiperłącze 4" xfId="44708" hidden="1" xr:uid="{00000000-0005-0000-0000-0000084E0000}"/>
    <cellStyle name="Hiperłącze 4" xfId="25478" hidden="1" xr:uid="{00000000-0005-0000-0000-00000D460000}"/>
    <cellStyle name="Hiperłącze 4" xfId="37549" hidden="1" xr:uid="{00000000-0005-0000-0000-00001D4B0000}"/>
    <cellStyle name="Hiperłącze 4" xfId="41177" hidden="1" xr:uid="{00000000-0005-0000-0000-0000594C0000}"/>
    <cellStyle name="Hiperłącze 4" xfId="19758" hidden="1" xr:uid="{00000000-0005-0000-0000-0000AD420000}"/>
    <cellStyle name="Hiperłącze 4" xfId="46785" hidden="1" xr:uid="{00000000-0005-0000-0000-0000FF4E0000}"/>
    <cellStyle name="Hiperłącze 4" xfId="12317" hidden="1" xr:uid="{00000000-0005-0000-0000-0000293F0000}"/>
    <cellStyle name="Hiperłącze 4" xfId="42869" hidden="1" xr:uid="{00000000-0005-0000-0000-00005D4D0000}"/>
    <cellStyle name="Hiperłącze 4" xfId="42147" hidden="1" xr:uid="{00000000-0005-0000-0000-00001F4D0000}"/>
    <cellStyle name="Hiperłącze 4" xfId="42399" hidden="1" xr:uid="{00000000-0005-0000-0000-0000FE4C0000}"/>
    <cellStyle name="Hiperłącze 4" xfId="41736" hidden="1" xr:uid="{00000000-0005-0000-0000-0000DC4C0000}"/>
    <cellStyle name="Hiperłącze 4" xfId="17785" hidden="1" xr:uid="{00000000-0005-0000-0000-0000B9410000}"/>
    <cellStyle name="Hiperłącze 4" xfId="25160" hidden="1" xr:uid="{00000000-0005-0000-0000-0000AE450000}"/>
    <cellStyle name="Hiperłącze 4" xfId="17983" hidden="1" xr:uid="{00000000-0005-0000-0000-0000D7410000}"/>
    <cellStyle name="Hiperłącze 4" xfId="18727" hidden="1" xr:uid="{00000000-0005-0000-0000-00001D420000}"/>
    <cellStyle name="Hiperłącze 4" xfId="45626" hidden="1" xr:uid="{00000000-0005-0000-0000-0000A14E0000}"/>
    <cellStyle name="Hiperłącze 4" xfId="13710" hidden="1" xr:uid="{00000000-0005-0000-0000-0000F63F0000}"/>
    <cellStyle name="Hiperłącze 4" xfId="35855" hidden="1" xr:uid="{00000000-0005-0000-0000-0000FB490000}"/>
    <cellStyle name="Hiperłącze 4" xfId="27680" hidden="1" xr:uid="{00000000-0005-0000-0000-000031460000}"/>
    <cellStyle name="Hiperłącze 4" xfId="33158" hidden="1" xr:uid="{00000000-0005-0000-0000-000018490000}"/>
    <cellStyle name="Hiperłącze 4" xfId="30605" hidden="1" xr:uid="{00000000-0005-0000-0000-00007F470000}"/>
    <cellStyle name="Hiperłącze 4" xfId="25666" hidden="1" xr:uid="{00000000-0005-0000-0000-000045450000}"/>
    <cellStyle name="Hiperłącze 4" xfId="43584" hidden="1" xr:uid="{00000000-0005-0000-0000-00004A4E0000}"/>
    <cellStyle name="Hiperłącze 4" xfId="17581" hidden="1" xr:uid="{00000000-0005-0000-0000-0000A5410000}"/>
    <cellStyle name="Hiperłącze 4" xfId="33088" hidden="1" xr:uid="{00000000-0005-0000-0000-000001490000}"/>
    <cellStyle name="Hiperłącze 4" xfId="34771" hidden="1" xr:uid="{00000000-0005-0000-0000-00006F490000}"/>
    <cellStyle name="Hiperłącze 4" xfId="46792" hidden="1" xr:uid="{00000000-0005-0000-0000-0000044F0000}"/>
    <cellStyle name="Hiperłącze 4" xfId="39095" hidden="1" xr:uid="{00000000-0005-0000-0000-00002F4C0000}"/>
    <cellStyle name="Hiperłącze 4" xfId="40645" hidden="1" xr:uid="{00000000-0005-0000-0000-0000414C0000}"/>
    <cellStyle name="Hiperłącze 4" xfId="40763" hidden="1" xr:uid="{00000000-0005-0000-0000-00004E4C0000}"/>
    <cellStyle name="Hiperłącze 4" xfId="40796" hidden="1" xr:uid="{00000000-0005-0000-0000-0000544C0000}"/>
    <cellStyle name="Hiperłącze 4" xfId="34409" hidden="1" xr:uid="{00000000-0005-0000-0000-0000AF4A0000}"/>
    <cellStyle name="Hiperłącze 4" xfId="29163" hidden="1" xr:uid="{00000000-0005-0000-0000-00001C470000}"/>
    <cellStyle name="Hiperłącze 4" xfId="28258" hidden="1" xr:uid="{00000000-0005-0000-0000-0000B4460000}"/>
    <cellStyle name="Hiperłącze 4" xfId="29613" hidden="1" xr:uid="{00000000-0005-0000-0000-0000AA470000}"/>
    <cellStyle name="Hiperłącze 4" xfId="45350" hidden="1" xr:uid="{00000000-0005-0000-0000-0000654E0000}"/>
    <cellStyle name="Hiperłącze 4" xfId="33281" hidden="1" xr:uid="{00000000-0005-0000-0000-0000D7480000}"/>
    <cellStyle name="Hiperłącze 4" xfId="10432" hidden="1" xr:uid="{00000000-0005-0000-0000-0000F03E0000}"/>
    <cellStyle name="Hiperłącze 4" xfId="12164" hidden="1" xr:uid="{00000000-0005-0000-0000-0000193F0000}"/>
    <cellStyle name="Hiperłącze 4" xfId="44009" hidden="1" xr:uid="{00000000-0005-0000-0000-00009A4D0000}"/>
    <cellStyle name="Hiperłącze 4" xfId="42126" hidden="1" xr:uid="{00000000-0005-0000-0000-00001E4D0000}"/>
    <cellStyle name="Hiperłącze 4" xfId="45367" hidden="1" xr:uid="{00000000-0005-0000-0000-0000624E0000}"/>
    <cellStyle name="Hiperłącze 4" xfId="43228" hidden="1" xr:uid="{00000000-0005-0000-0000-0000464E0000}"/>
    <cellStyle name="Hiperłącze 4" xfId="45141" hidden="1" xr:uid="{00000000-0005-0000-0000-0000314E0000}"/>
    <cellStyle name="Hiperłącze 4" xfId="44402" hidden="1" xr:uid="{00000000-0005-0000-0000-0000C54D0000}"/>
    <cellStyle name="Hiperłącze 4" xfId="35792" hidden="1" xr:uid="{00000000-0005-0000-0000-0000EE490000}"/>
    <cellStyle name="Hiperłącze 4" xfId="21823" hidden="1" xr:uid="{00000000-0005-0000-0000-00007E430000}"/>
    <cellStyle name="Hiperłącze 4" xfId="24696" hidden="1" xr:uid="{00000000-0005-0000-0000-00000E450000}"/>
    <cellStyle name="Hiperłącze 4" xfId="25953" hidden="1" xr:uid="{00000000-0005-0000-0000-000060450000}"/>
    <cellStyle name="Hiperłącze 4" xfId="44036" hidden="1" xr:uid="{00000000-0005-0000-0000-00009F4D0000}"/>
    <cellStyle name="Hiperłącze 4" xfId="37012" hidden="1" xr:uid="{00000000-0005-0000-0000-00006F4A0000}"/>
    <cellStyle name="Hiperłącze 4" xfId="33955" hidden="1" xr:uid="{00000000-0005-0000-0000-00004A490000}"/>
    <cellStyle name="Hiperłącze 4" xfId="42439" hidden="1" xr:uid="{00000000-0005-0000-0000-0000014D0000}"/>
    <cellStyle name="Hiperłącze 4" xfId="41632" hidden="1" xr:uid="{00000000-0005-0000-0000-0000B74C0000}"/>
    <cellStyle name="Hiperłącze 4" xfId="40610" hidden="1" xr:uid="{00000000-0005-0000-0000-0000254C0000}"/>
    <cellStyle name="Hiperłącze 4" xfId="39186" hidden="1" xr:uid="{00000000-0005-0000-0000-00006F4B0000}"/>
    <cellStyle name="Hiperłącze 4" xfId="33493" hidden="1" xr:uid="{00000000-0005-0000-0000-0000EA480000}"/>
    <cellStyle name="Hiperłącze 4" xfId="29549" hidden="1" xr:uid="{00000000-0005-0000-0000-00000D480000}"/>
    <cellStyle name="Hiperłącze 4" xfId="33337" hidden="1" xr:uid="{00000000-0005-0000-0000-0000D9480000}"/>
    <cellStyle name="Hiperłącze 4" xfId="23792" hidden="1" xr:uid="{00000000-0005-0000-0000-0000A6440000}"/>
    <cellStyle name="Hiperłącze 4" xfId="40216" hidden="1" xr:uid="{00000000-0005-0000-0000-0000F24B0000}"/>
    <cellStyle name="Hiperłącze 4" xfId="16151" hidden="1" xr:uid="{00000000-0005-0000-0000-000087410000}"/>
    <cellStyle name="Hiperłącze 4" xfId="22613" hidden="1" xr:uid="{00000000-0005-0000-0000-00000C440000}"/>
    <cellStyle name="Hiperłącze 4" xfId="23113" hidden="1" xr:uid="{00000000-0005-0000-0000-00001C440000}"/>
    <cellStyle name="Hiperłącze 4" xfId="30050" hidden="1" xr:uid="{00000000-0005-0000-0000-000013480000}"/>
    <cellStyle name="Hiperłącze 4" xfId="15057" hidden="1" xr:uid="{00000000-0005-0000-0000-0000D4400000}"/>
    <cellStyle name="Hiperłącze 4" xfId="44649" hidden="1" xr:uid="{00000000-0005-0000-0000-0000FD4D0000}"/>
    <cellStyle name="Hiperłącze 4" xfId="37757" hidden="1" xr:uid="{00000000-0005-0000-0000-0000E14A0000}"/>
    <cellStyle name="Hiperłącze 4" xfId="24086" hidden="1" xr:uid="{00000000-0005-0000-0000-0000DA440000}"/>
    <cellStyle name="Hiperłącze 4" xfId="12252" hidden="1" xr:uid="{00000000-0005-0000-0000-0000223F0000}"/>
    <cellStyle name="Hiperłącze 4" xfId="32057" hidden="1" xr:uid="{00000000-0005-0000-0000-000071480000}"/>
    <cellStyle name="Hiperłącze 4" xfId="32875" hidden="1" xr:uid="{00000000-0005-0000-0000-000005490000}"/>
    <cellStyle name="Hiperłącze 4" xfId="22931" hidden="1" xr:uid="{00000000-0005-0000-0000-000067440000}"/>
    <cellStyle name="Hiperłącze 4" xfId="44713" hidden="1" xr:uid="{00000000-0005-0000-0000-0000074E0000}"/>
    <cellStyle name="Hiperłącze 4" xfId="40355" hidden="1" xr:uid="{00000000-0005-0000-0000-0000084C0000}"/>
    <cellStyle name="Hiperłącze 4" xfId="29723" hidden="1" xr:uid="{00000000-0005-0000-0000-0000B7470000}"/>
    <cellStyle name="Hiperłącze 4" xfId="26816" hidden="1" xr:uid="{00000000-0005-0000-0000-0000E0450000}"/>
    <cellStyle name="Hiperłącze 4" xfId="13899" hidden="1" xr:uid="{00000000-0005-0000-0000-00003D400000}"/>
    <cellStyle name="Hiperłącze 4" xfId="30734" hidden="1" xr:uid="{00000000-0005-0000-0000-00008A470000}"/>
    <cellStyle name="Hiperłącze 4" xfId="45111" hidden="1" xr:uid="{00000000-0005-0000-0000-0000334E0000}"/>
    <cellStyle name="Hiperłącze 4" xfId="43603" hidden="1" xr:uid="{00000000-0005-0000-0000-0000394E0000}"/>
    <cellStyle name="Hiperłącze 4" xfId="14594" hidden="1" xr:uid="{00000000-0005-0000-0000-00007C400000}"/>
    <cellStyle name="Hiperłącze 4" xfId="19218" hidden="1" xr:uid="{00000000-0005-0000-0000-000093420000}"/>
    <cellStyle name="Hiperłącze 4" xfId="15842" hidden="1" xr:uid="{00000000-0005-0000-0000-000005410000}"/>
    <cellStyle name="Hiperłącze 4" xfId="29671" hidden="1" xr:uid="{00000000-0005-0000-0000-000011480000}"/>
    <cellStyle name="Hiperłącze 4" xfId="43961" hidden="1" xr:uid="{00000000-0005-0000-0000-0000974D0000}"/>
    <cellStyle name="Hiperłącze 4" xfId="46251" hidden="1" xr:uid="{00000000-0005-0000-0000-0000E74E0000}"/>
    <cellStyle name="Hiperłącze 4" xfId="28422" hidden="1" xr:uid="{00000000-0005-0000-0000-00000F470000}"/>
    <cellStyle name="Hiperłącze 4" xfId="28623" hidden="1" xr:uid="{00000000-0005-0000-0000-000003470000}"/>
    <cellStyle name="Hiperłącze 4" xfId="22793" hidden="1" xr:uid="{00000000-0005-0000-0000-000056440000}"/>
    <cellStyle name="Hiperłącze 4" xfId="19830" hidden="1" xr:uid="{00000000-0005-0000-0000-0000B2420000}"/>
    <cellStyle name="Hiperłącze 4" xfId="17689" hidden="1" xr:uid="{00000000-0005-0000-0000-0000AD410000}"/>
    <cellStyle name="Hiperłącze 4" xfId="28453" hidden="1" xr:uid="{00000000-0005-0000-0000-000006470000}"/>
    <cellStyle name="Hiperłącze 4" xfId="27735" hidden="1" xr:uid="{00000000-0005-0000-0000-000038460000}"/>
    <cellStyle name="Hiperłącze 4" xfId="27568" hidden="1" xr:uid="{00000000-0005-0000-0000-00005C460000}"/>
    <cellStyle name="Hiperłącze 4" xfId="31664" hidden="1" xr:uid="{00000000-0005-0000-0000-00002B480000}"/>
    <cellStyle name="Hiperłącze 4" xfId="34317" hidden="1" xr:uid="{00000000-0005-0000-0000-0000B9490000}"/>
    <cellStyle name="Hiperłącze 4" xfId="44862" hidden="1" xr:uid="{00000000-0005-0000-0000-0000164E0000}"/>
    <cellStyle name="Hiperłącze 4" xfId="41535" hidden="1" xr:uid="{00000000-0005-0000-0000-00007F4C0000}"/>
    <cellStyle name="Hiperłącze 4" xfId="30654" hidden="1" xr:uid="{00000000-0005-0000-0000-000085470000}"/>
    <cellStyle name="Hiperłącze 4" xfId="26630" hidden="1" xr:uid="{00000000-0005-0000-0000-0000C5450000}"/>
    <cellStyle name="Hiperłącze 4" xfId="13445" hidden="1" xr:uid="{00000000-0005-0000-0000-0000C33F0000}"/>
    <cellStyle name="Hiperłącze 4" xfId="26599" hidden="1" xr:uid="{00000000-0005-0000-0000-0000C4450000}"/>
    <cellStyle name="Hiperłącze 4" xfId="29397" hidden="1" xr:uid="{00000000-0005-0000-0000-00003B470000}"/>
    <cellStyle name="Hiperłącze 4" xfId="19500" hidden="1" xr:uid="{00000000-0005-0000-0000-0000D2420000}"/>
    <cellStyle name="Hiperłącze 4" xfId="36005" hidden="1" xr:uid="{00000000-0005-0000-0000-00000A4A0000}"/>
    <cellStyle name="Hiperłącze 4" xfId="26821" hidden="1" xr:uid="{00000000-0005-0000-0000-0000DF450000}"/>
    <cellStyle name="Hiperłącze 4" xfId="32970" hidden="1" xr:uid="{00000000-0005-0000-0000-00001A490000}"/>
    <cellStyle name="Hiperłącze 4" xfId="12565" hidden="1" xr:uid="{00000000-0005-0000-0000-0000463F0000}"/>
    <cellStyle name="Hiperłącze 4" xfId="38149" hidden="1" xr:uid="{00000000-0005-0000-0000-0000354B0000}"/>
    <cellStyle name="Hiperłącze 4" xfId="42762" hidden="1" xr:uid="{00000000-0005-0000-0000-0000544D0000}"/>
    <cellStyle name="Hiperłącze 4" xfId="27194" hidden="1" xr:uid="{00000000-0005-0000-0000-00001E460000}"/>
    <cellStyle name="Hiperłącze 4" xfId="16453" hidden="1" xr:uid="{00000000-0005-0000-0000-00005B420000}"/>
    <cellStyle name="Hiperłącze 4" xfId="46971" hidden="1" xr:uid="{00000000-0005-0000-0000-0000124F0000}"/>
    <cellStyle name="Hiperłącze 4" xfId="15026" hidden="1" xr:uid="{00000000-0005-0000-0000-0000BC400000}"/>
    <cellStyle name="Hiperłącze 4" xfId="12822" hidden="1" xr:uid="{00000000-0005-0000-0000-0000683F0000}"/>
    <cellStyle name="Hiperłącze 4" xfId="29251" hidden="1" xr:uid="{00000000-0005-0000-0000-000027470000}"/>
    <cellStyle name="Hiperłącze 4" xfId="30107" hidden="1" xr:uid="{00000000-0005-0000-0000-00004B470000}"/>
    <cellStyle name="Hiperłącze 4" xfId="14934" hidden="1" xr:uid="{00000000-0005-0000-0000-0000D0400000}"/>
    <cellStyle name="Hiperłącze 4" xfId="16229" hidden="1" xr:uid="{00000000-0005-0000-0000-000079420000}"/>
    <cellStyle name="Hiperłącze 4" xfId="43447" hidden="1" xr:uid="{00000000-0005-0000-0000-0000CD4E0000}"/>
    <cellStyle name="Hiperłącze 4" xfId="29198" hidden="1" xr:uid="{00000000-0005-0000-0000-000023470000}"/>
    <cellStyle name="Hiperłącze 4" xfId="13412" hidden="1" xr:uid="{00000000-0005-0000-0000-0000BF3F0000}"/>
    <cellStyle name="Hiperłącze 4" xfId="22798" hidden="1" xr:uid="{00000000-0005-0000-0000-000055440000}"/>
    <cellStyle name="Hiperłącze 4" xfId="36928" hidden="1" xr:uid="{00000000-0005-0000-0000-0000684A0000}"/>
    <cellStyle name="Hiperłącze 4" xfId="32820" hidden="1" xr:uid="{00000000-0005-0000-0000-0000C1480000}"/>
    <cellStyle name="Hiperłącze 4" xfId="35482" hidden="1" xr:uid="{00000000-0005-0000-0000-0000B6490000}"/>
    <cellStyle name="Hiperłącze 4" xfId="20478" hidden="1" xr:uid="{00000000-0005-0000-0000-000021430000}"/>
    <cellStyle name="Hiperłącze 4" xfId="36638" hidden="1" xr:uid="{00000000-0005-0000-0000-0000934A0000}"/>
    <cellStyle name="Hiperłącze 4" xfId="44060" hidden="1" xr:uid="{00000000-0005-0000-0000-0000A44D0000}"/>
    <cellStyle name="Hiperłącze 4" xfId="22713" hidden="1" xr:uid="{00000000-0005-0000-0000-000013440000}"/>
    <cellStyle name="Hiperłącze 4" xfId="35062" hidden="1" xr:uid="{00000000-0005-0000-0000-000082490000}"/>
    <cellStyle name="Hiperłącze 4" xfId="47027" hidden="1" xr:uid="{00000000-0005-0000-0000-00001B4F0000}"/>
    <cellStyle name="Hiperłącze 4" xfId="17136" hidden="1" xr:uid="{00000000-0005-0000-0000-000060410000}"/>
    <cellStyle name="Hiperłącze 4" xfId="17387" hidden="1" xr:uid="{00000000-0005-0000-0000-000076410000}"/>
    <cellStyle name="Hiperłącze 4" xfId="16023" hidden="1" xr:uid="{00000000-0005-0000-0000-000081410000}"/>
    <cellStyle name="Hiperłącze 4" xfId="16166" hidden="1" xr:uid="{00000000-0005-0000-0000-000085410000}"/>
    <cellStyle name="Hiperłącze 4" xfId="16746" hidden="1" xr:uid="{00000000-0005-0000-0000-00008B410000}"/>
    <cellStyle name="Hiperłącze 4" xfId="17632" hidden="1" xr:uid="{00000000-0005-0000-0000-0000AB410000}"/>
    <cellStyle name="Hiperłącze 4" xfId="17641" hidden="1" xr:uid="{00000000-0005-0000-0000-0000AC410000}"/>
    <cellStyle name="Hiperłącze 4" xfId="17772" hidden="1" xr:uid="{00000000-0005-0000-0000-0000BF410000}"/>
    <cellStyle name="Hiperłącze 4" xfId="17033" hidden="1" xr:uid="{00000000-0005-0000-0000-00004F410000}"/>
    <cellStyle name="Hiperłącze 4" xfId="30277" hidden="1" xr:uid="{00000000-0005-0000-0000-00005E470000}"/>
    <cellStyle name="Hiperłącze 4" xfId="45102" hidden="1" xr:uid="{00000000-0005-0000-0000-0000344E0000}"/>
    <cellStyle name="Hiperłącze 4" xfId="23649" hidden="1" xr:uid="{00000000-0005-0000-0000-00009B440000}"/>
    <cellStyle name="Hiperłącze 4" xfId="31139" hidden="1" xr:uid="{00000000-0005-0000-0000-0000D8470000}"/>
    <cellStyle name="Hiperłącze 4" xfId="28477" hidden="1" xr:uid="{00000000-0005-0000-0000-00000C470000}"/>
    <cellStyle name="Hiperłącze 4" xfId="28491" hidden="1" xr:uid="{00000000-0005-0000-0000-0000FA460000}"/>
    <cellStyle name="Hiperłącze 4" xfId="25290" hidden="1" xr:uid="{00000000-0005-0000-0000-000094460000}"/>
    <cellStyle name="Hiperłącze 4" xfId="27975" hidden="1" xr:uid="{00000000-0005-0000-0000-000050460000}"/>
    <cellStyle name="Hiperłącze 4" xfId="26705" hidden="1" xr:uid="{00000000-0005-0000-0000-0000D0450000}"/>
    <cellStyle name="Hiperłącze 4" xfId="26621" hidden="1" xr:uid="{00000000-0005-0000-0000-0000C7450000}"/>
    <cellStyle name="Hiperłącze 4" xfId="25720" hidden="1" xr:uid="{00000000-0005-0000-0000-000050450000}"/>
    <cellStyle name="Hiperłącze 4" xfId="41649" hidden="1" xr:uid="{00000000-0005-0000-0000-0000B14C0000}"/>
    <cellStyle name="Hiperłącze 4" xfId="16714" hidden="1" xr:uid="{00000000-0005-0000-0000-000089410000}"/>
    <cellStyle name="Hiperłącze 4" xfId="32838" hidden="1" xr:uid="{00000000-0005-0000-0000-0000C6480000}"/>
    <cellStyle name="Hiperłącze 4" xfId="33241" hidden="1" xr:uid="{00000000-0005-0000-0000-0000CD480000}"/>
    <cellStyle name="Hiperłącze 4" xfId="32630" hidden="1" xr:uid="{00000000-0005-0000-0000-0000B1480000}"/>
    <cellStyle name="Hiperłącze 4" xfId="32730" hidden="1" xr:uid="{00000000-0005-0000-0000-0000BA480000}"/>
    <cellStyle name="Hiperłącze 4" xfId="33421" hidden="1" xr:uid="{00000000-0005-0000-0000-0000E4480000}"/>
    <cellStyle name="Hiperłącze 4" xfId="33273" hidden="1" xr:uid="{00000000-0005-0000-0000-0000D6480000}"/>
    <cellStyle name="Hiperłącze 4" xfId="38498" hidden="1" xr:uid="{00000000-0005-0000-0000-00005D4B0000}"/>
    <cellStyle name="Hiperłącze 4" xfId="41598" hidden="1" xr:uid="{00000000-0005-0000-0000-0000814C0000}"/>
    <cellStyle name="Hiperłącze 4" xfId="34540" hidden="1" xr:uid="{00000000-0005-0000-0000-00002E4A0000}"/>
    <cellStyle name="Hiperłącze 4" xfId="31442" hidden="1" xr:uid="{00000000-0005-0000-0000-0000FC470000}"/>
    <cellStyle name="Hiperłącze 4" xfId="33520" hidden="1" xr:uid="{00000000-0005-0000-0000-0000EF480000}"/>
    <cellStyle name="Hiperłącze 4" xfId="16532" hidden="1" xr:uid="{00000000-0005-0000-0000-00006A420000}"/>
    <cellStyle name="Hiperłącze 4" xfId="28635" hidden="1" xr:uid="{00000000-0005-0000-0000-000008470000}"/>
    <cellStyle name="Hiperłącze 4" xfId="38967" hidden="1" xr:uid="{00000000-0005-0000-0000-0000354D0000}"/>
    <cellStyle name="Hiperłącze 4" xfId="12007" hidden="1" xr:uid="{00000000-0005-0000-0000-00005A400000}"/>
    <cellStyle name="Hiperłącze 4" xfId="22025" hidden="1" xr:uid="{00000000-0005-0000-0000-0000AA430000}"/>
    <cellStyle name="Hiperłącze 4" xfId="35193" hidden="1" xr:uid="{00000000-0005-0000-0000-000097490000}"/>
    <cellStyle name="Hiperłącze 4" xfId="36829" hidden="1" xr:uid="{00000000-0005-0000-0000-0000594A0000}"/>
    <cellStyle name="Hiperłącze 4" xfId="25359" hidden="1" xr:uid="{00000000-0005-0000-0000-000093460000}"/>
    <cellStyle name="Hiperłącze 4" xfId="25629" hidden="1" xr:uid="{00000000-0005-0000-0000-000043450000}"/>
    <cellStyle name="Hiperłącze 4" xfId="24728" hidden="1" xr:uid="{00000000-0005-0000-0000-000017450000}"/>
    <cellStyle name="Hiperłącze 4" xfId="43673" hidden="1" xr:uid="{00000000-0005-0000-0000-0000CA4E0000}"/>
    <cellStyle name="Hiperłącze 4" xfId="36985" hidden="1" xr:uid="{00000000-0005-0000-0000-00006A4A0000}"/>
    <cellStyle name="Hiperłącze 4" xfId="13826" hidden="1" xr:uid="{00000000-0005-0000-0000-00004E400000}"/>
    <cellStyle name="Hiperłącze 4" xfId="18519" hidden="1" xr:uid="{00000000-0005-0000-0000-00003C420000}"/>
    <cellStyle name="Hiperłącze 4" xfId="35914" hidden="1" xr:uid="{00000000-0005-0000-0000-0000024A0000}"/>
    <cellStyle name="Hiperłącze 4" xfId="16462" hidden="1" xr:uid="{00000000-0005-0000-0000-0000D9410000}"/>
    <cellStyle name="Hiperłącze 4" xfId="16087" hidden="1" xr:uid="{00000000-0005-0000-0000-0000E6410000}"/>
    <cellStyle name="Hiperłącze 4" xfId="16429" hidden="1" xr:uid="{00000000-0005-0000-0000-0000ED410000}"/>
    <cellStyle name="Hiperłącze 4" xfId="37181" hidden="1" xr:uid="{00000000-0005-0000-0000-0000C44A0000}"/>
    <cellStyle name="Hiperłącze 4" xfId="40977" hidden="1" xr:uid="{00000000-0005-0000-0000-0000AD4C0000}"/>
    <cellStyle name="Hiperłącze 4" xfId="16904" hidden="1" xr:uid="{00000000-0005-0000-0000-000040410000}"/>
    <cellStyle name="Hiperłącze 4" xfId="44797" hidden="1" xr:uid="{00000000-0005-0000-0000-0000104E0000}"/>
    <cellStyle name="Hiperłącze 4" xfId="11724" hidden="1" xr:uid="{00000000-0005-0000-0000-000045400000}"/>
    <cellStyle name="Hiperłącze 4" xfId="40601" hidden="1" xr:uid="{00000000-0005-0000-0000-0000274C0000}"/>
    <cellStyle name="Hiperłącze 4" xfId="16030" hidden="1" xr:uid="{00000000-0005-0000-0000-000080410000}"/>
    <cellStyle name="Hiperłącze 4" xfId="16950" hidden="1" xr:uid="{00000000-0005-0000-0000-000045410000}"/>
    <cellStyle name="Hiperłącze 4" xfId="20546" hidden="1" xr:uid="{00000000-0005-0000-0000-00008E430000}"/>
    <cellStyle name="Hiperłącze 4" xfId="31269" hidden="1" xr:uid="{00000000-0005-0000-0000-0000DE470000}"/>
    <cellStyle name="Hiperłącze 4" xfId="18555" hidden="1" xr:uid="{00000000-0005-0000-0000-000058420000}"/>
    <cellStyle name="Hiperłącze 4" xfId="12131" hidden="1" xr:uid="{00000000-0005-0000-0000-00001C3F0000}"/>
    <cellStyle name="Hiperłącze 4" xfId="36282" hidden="1" xr:uid="{00000000-0005-0000-0000-0000434A0000}"/>
    <cellStyle name="Hiperłącze 4" xfId="46624" hidden="1" xr:uid="{00000000-0005-0000-0000-0000384F0000}"/>
    <cellStyle name="Hiperłącze 4" xfId="10346" hidden="1" xr:uid="{00000000-0005-0000-0000-0000DE3E0000}"/>
    <cellStyle name="Hiperłącze 4" xfId="13747" hidden="1" xr:uid="{00000000-0005-0000-0000-000035400000}"/>
    <cellStyle name="Hiperłącze 4" xfId="26924" hidden="1" xr:uid="{00000000-0005-0000-0000-0000EB450000}"/>
    <cellStyle name="Hiperłącze 4" xfId="30530" hidden="1" xr:uid="{00000000-0005-0000-0000-000071470000}"/>
    <cellStyle name="Hiperłącze 4" xfId="13675" hidden="1" xr:uid="{00000000-0005-0000-0000-0000F73F0000}"/>
    <cellStyle name="Hiperłącze 4" xfId="40026" hidden="1" xr:uid="{00000000-0005-0000-0000-0000E24B0000}"/>
    <cellStyle name="Hiperłącze 4" xfId="42383" hidden="1" xr:uid="{00000000-0005-0000-0000-0000F94C0000}"/>
    <cellStyle name="Hiperłącze 4" xfId="21231" hidden="1" xr:uid="{00000000-0005-0000-0000-00003E430000}"/>
    <cellStyle name="Hiperłącze 4" xfId="31781" hidden="1" xr:uid="{00000000-0005-0000-0000-000035480000}"/>
    <cellStyle name="Hiperłącze 4" xfId="26094" hidden="1" xr:uid="{00000000-0005-0000-0000-000073450000}"/>
    <cellStyle name="Hiperłącze 4" xfId="25278" hidden="1" xr:uid="{00000000-0005-0000-0000-000099460000}"/>
    <cellStyle name="Hiperłącze 4" xfId="27408" hidden="1" xr:uid="{00000000-0005-0000-0000-00007D460000}"/>
    <cellStyle name="Hiperłącze 4" xfId="16057" hidden="1" xr:uid="{00000000-0005-0000-0000-00006E420000}"/>
    <cellStyle name="Hiperłącze 4" xfId="27727" hidden="1" xr:uid="{00000000-0005-0000-0000-000037460000}"/>
    <cellStyle name="Hiperłącze 4" xfId="19101" hidden="1" xr:uid="{00000000-0005-0000-0000-000088420000}"/>
    <cellStyle name="Hiperłącze 4" xfId="20020" hidden="1" xr:uid="{00000000-0005-0000-0000-0000C2420000}"/>
    <cellStyle name="Hiperłącze 4" xfId="31382" hidden="1" xr:uid="{00000000-0005-0000-0000-0000F1470000}"/>
    <cellStyle name="Hiperłącze 4" xfId="32049" hidden="1" xr:uid="{00000000-0005-0000-0000-00006E480000}"/>
    <cellStyle name="Hiperłącze 4" xfId="14348" hidden="1" xr:uid="{00000000-0005-0000-0000-000015400000}"/>
    <cellStyle name="Hiperłącze 4" xfId="42983" hidden="1" xr:uid="{00000000-0005-0000-0000-0000654D0000}"/>
    <cellStyle name="Hiperłącze 4" xfId="16641" hidden="1" xr:uid="{00000000-0005-0000-0000-000028410000}"/>
    <cellStyle name="Hiperłącze 4" xfId="43126" hidden="1" xr:uid="{00000000-0005-0000-0000-0000EA4D0000}"/>
    <cellStyle name="Hiperłącze 4" xfId="45891" hidden="1" xr:uid="{00000000-0005-0000-0000-00007E4E0000}"/>
    <cellStyle name="Hiperłącze 4" xfId="17664" hidden="1" xr:uid="{00000000-0005-0000-0000-0000AF410000}"/>
    <cellStyle name="Hiperłącze 4" xfId="44174" hidden="1" xr:uid="{00000000-0005-0000-0000-0000AF4D0000}"/>
    <cellStyle name="Hiperłącze 4" xfId="34619" hidden="1" xr:uid="{00000000-0005-0000-0000-00005A490000}"/>
    <cellStyle name="Hiperłącze 4" xfId="41758" hidden="1" xr:uid="{00000000-0005-0000-0000-0000D54C0000}"/>
    <cellStyle name="Hiperłącze 4" xfId="41858" hidden="1" xr:uid="{00000000-0005-0000-0000-0000E54C0000}"/>
    <cellStyle name="Hiperłącze 4" xfId="42262" hidden="1" xr:uid="{00000000-0005-0000-0000-0000EF4C0000}"/>
    <cellStyle name="Hiperłącze 4" xfId="42303" hidden="1" xr:uid="{00000000-0005-0000-0000-0000F24C0000}"/>
    <cellStyle name="Hiperłącze 4" xfId="38932" hidden="1" xr:uid="{00000000-0005-0000-0000-0000BF4C0000}"/>
    <cellStyle name="Hiperłącze 4" xfId="14724" hidden="1" xr:uid="{00000000-0005-0000-0000-000081400000}"/>
    <cellStyle name="Hiperłącze 4" xfId="17001" hidden="1" xr:uid="{00000000-0005-0000-0000-00004B410000}"/>
    <cellStyle name="Hiperłącze 4" xfId="29696" hidden="1" xr:uid="{00000000-0005-0000-0000-0000BF470000}"/>
    <cellStyle name="Hiperłącze 4" xfId="27501" hidden="1" xr:uid="{00000000-0005-0000-0000-000068460000}"/>
    <cellStyle name="Hiperłącze 4" xfId="25835" hidden="1" xr:uid="{00000000-0005-0000-0000-000053450000}"/>
    <cellStyle name="Hiperłącze 4" xfId="26131" hidden="1" xr:uid="{00000000-0005-0000-0000-000075450000}"/>
    <cellStyle name="Hiperłącze 4" xfId="28267" hidden="1" xr:uid="{00000000-0005-0000-0000-0000B3460000}"/>
    <cellStyle name="Hiperłącze 4" xfId="30959" hidden="1" xr:uid="{00000000-0005-0000-0000-0000A6470000}"/>
    <cellStyle name="Hiperłącze 4" xfId="30769" hidden="1" xr:uid="{00000000-0005-0000-0000-000093470000}"/>
    <cellStyle name="Hiperłącze 4" xfId="29392" hidden="1" xr:uid="{00000000-0005-0000-0000-00003C470000}"/>
    <cellStyle name="Hiperłącze 4" xfId="43588" hidden="1" xr:uid="{00000000-0005-0000-0000-0000D54E0000}"/>
    <cellStyle name="Hiperłącze 4" xfId="34230" hidden="1" xr:uid="{00000000-0005-0000-0000-0000CC490000}"/>
    <cellStyle name="Hiperłącze 4" xfId="12379" hidden="1" xr:uid="{00000000-0005-0000-0000-0000303F0000}"/>
    <cellStyle name="Hiperłącze 4" xfId="11516" hidden="1" xr:uid="{00000000-0005-0000-0000-00006A3F0000}"/>
    <cellStyle name="Hiperłącze 4" xfId="38456" hidden="1" xr:uid="{00000000-0005-0000-0000-00005C4B0000}"/>
    <cellStyle name="Hiperłącze 4" xfId="43817" hidden="1" xr:uid="{00000000-0005-0000-0000-00008F4D0000}"/>
    <cellStyle name="Hiperłącze 4" xfId="25094" hidden="1" xr:uid="{00000000-0005-0000-0000-00009C460000}"/>
    <cellStyle name="Hiperłącze 4" xfId="27547" hidden="1" xr:uid="{00000000-0005-0000-0000-00005F460000}"/>
    <cellStyle name="Hiperłącze 4" xfId="46381" hidden="1" xr:uid="{00000000-0005-0000-0000-0000F54E0000}"/>
    <cellStyle name="Hiperłącze 4" xfId="39096" hidden="1" xr:uid="{00000000-0005-0000-0000-0000334C0000}"/>
    <cellStyle name="Hiperłącze 4" xfId="46164" hidden="1" xr:uid="{00000000-0005-0000-0000-0000C54E0000}"/>
    <cellStyle name="Hiperłącze 4" xfId="46172" hidden="1" xr:uid="{00000000-0005-0000-0000-0000C14E0000}"/>
    <cellStyle name="Hiperłącze 4" xfId="37280" hidden="1" xr:uid="{00000000-0005-0000-0000-0000CF4A0000}"/>
    <cellStyle name="Hiperłącze 4" xfId="40233" hidden="1" xr:uid="{00000000-0005-0000-0000-0000F94B0000}"/>
    <cellStyle name="Hiperłącze 4" xfId="18272" hidden="1" xr:uid="{00000000-0005-0000-0000-000045420000}"/>
    <cellStyle name="Hiperłącze 4" xfId="36304" hidden="1" xr:uid="{00000000-0005-0000-0000-0000454A0000}"/>
    <cellStyle name="Hiperłącze 4" xfId="45483" hidden="1" xr:uid="{00000000-0005-0000-0000-0000BF4E0000}"/>
    <cellStyle name="Hiperłącze 4" xfId="34023" hidden="1" xr:uid="{00000000-0005-0000-0000-000058490000}"/>
    <cellStyle name="Hiperłącze 4" xfId="30440" hidden="1" xr:uid="{00000000-0005-0000-0000-00006A470000}"/>
    <cellStyle name="Hiperłącze 4" xfId="11704" hidden="1" xr:uid="{00000000-0005-0000-0000-000069400000}"/>
    <cellStyle name="Hiperłącze 4" xfId="11294" hidden="1" xr:uid="{00000000-0005-0000-0000-0000FC3E0000}"/>
    <cellStyle name="Hiperłącze 4" xfId="23899" hidden="1" xr:uid="{00000000-0005-0000-0000-0000FF440000}"/>
    <cellStyle name="Hiperłącze 4" xfId="45228" hidden="1" xr:uid="{00000000-0005-0000-0000-00005C4E0000}"/>
    <cellStyle name="Hiperłącze 4" xfId="37903" hidden="1" xr:uid="{00000000-0005-0000-0000-00001F4B0000}"/>
    <cellStyle name="Hiperłącze 4" xfId="27695" hidden="1" xr:uid="{00000000-0005-0000-0000-00002E460000}"/>
    <cellStyle name="Hiperłącze 4" xfId="17045" hidden="1" xr:uid="{00000000-0005-0000-0000-000053410000}"/>
    <cellStyle name="Hiperłącze 4" xfId="11953" hidden="1" xr:uid="{00000000-0005-0000-0000-0000D33F0000}"/>
    <cellStyle name="Hiperłącze 4" xfId="42828" hidden="1" xr:uid="{00000000-0005-0000-0000-0000584D0000}"/>
    <cellStyle name="Hiperłącze 4" xfId="16768" hidden="1" xr:uid="{00000000-0005-0000-0000-000031410000}"/>
    <cellStyle name="Hiperłącze 4" xfId="29614" hidden="1" xr:uid="{00000000-0005-0000-0000-0000AA480000}"/>
    <cellStyle name="Hiperłącze 4" xfId="30811" hidden="1" xr:uid="{00000000-0005-0000-0000-00009C470000}"/>
    <cellStyle name="Hiperłącze 4" xfId="23268" hidden="1" xr:uid="{00000000-0005-0000-0000-00002A440000}"/>
    <cellStyle name="Hiperłącze 4" xfId="17992" hidden="1" xr:uid="{00000000-0005-0000-0000-0000D5410000}"/>
    <cellStyle name="Hiperłącze 4" xfId="46709" hidden="1" xr:uid="{00000000-0005-0000-0000-0000294F0000}"/>
    <cellStyle name="Hiperłącze 4" xfId="26074" hidden="1" xr:uid="{00000000-0005-0000-0000-000070450000}"/>
    <cellStyle name="Hiperłącze 4" xfId="31699" hidden="1" xr:uid="{00000000-0005-0000-0000-00002A480000}"/>
    <cellStyle name="Hiperłącze 4" xfId="14769" hidden="1" xr:uid="{00000000-0005-0000-0000-0000CB400000}"/>
    <cellStyle name="Hiperłącze 4" xfId="16499" hidden="1" xr:uid="{00000000-0005-0000-0000-0000EB410000}"/>
    <cellStyle name="Hiperłącze 4" xfId="36875" hidden="1" xr:uid="{00000000-0005-0000-0000-0000894A0000}"/>
    <cellStyle name="Hiperłącze 4" xfId="16461" hidden="1" xr:uid="{00000000-0005-0000-0000-000064420000}"/>
    <cellStyle name="Hiperłącze 4" xfId="14999" hidden="1" xr:uid="{00000000-0005-0000-0000-0000C4400000}"/>
    <cellStyle name="Hiperłącze 4" xfId="14331" hidden="1" xr:uid="{00000000-0005-0000-0000-00001B400000}"/>
    <cellStyle name="Hiperłącze 4" xfId="16349" hidden="1" xr:uid="{00000000-0005-0000-0000-0000E5420000}"/>
    <cellStyle name="Hiperłącze 4" xfId="38025" hidden="1" xr:uid="{00000000-0005-0000-0000-0000FD4A0000}"/>
    <cellStyle name="Hiperłącze 4" xfId="43265" hidden="1" xr:uid="{00000000-0005-0000-0000-0000EF4D0000}"/>
    <cellStyle name="Hiperłącze 4" xfId="37631" hidden="1" xr:uid="{00000000-0005-0000-0000-0000104B0000}"/>
    <cellStyle name="Hiperłącze 4" xfId="31767" hidden="1" xr:uid="{00000000-0005-0000-0000-000038480000}"/>
    <cellStyle name="Hiperłącze 4" xfId="13394" hidden="1" xr:uid="{00000000-0005-0000-0000-0000BD3F0000}"/>
    <cellStyle name="Hiperłącze 4" xfId="36572" hidden="1" xr:uid="{00000000-0005-0000-0000-00007E4A0000}"/>
    <cellStyle name="Hiperłącze 4" xfId="13345" hidden="1" xr:uid="{00000000-0005-0000-0000-0000BC3F0000}"/>
    <cellStyle name="Hiperłącze 4" xfId="12557" hidden="1" xr:uid="{00000000-0005-0000-0000-0000453F0000}"/>
    <cellStyle name="Hiperłącze 4" xfId="45133" hidden="1" xr:uid="{00000000-0005-0000-0000-0000354E0000}"/>
    <cellStyle name="Hiperłącze 4" xfId="11882" hidden="1" xr:uid="{00000000-0005-0000-0000-0000D23F0000}"/>
    <cellStyle name="Hiperłącze 4" xfId="44288" hidden="1" xr:uid="{00000000-0005-0000-0000-0000BD4D0000}"/>
    <cellStyle name="Hiperłącze 4" xfId="12772" hidden="1" xr:uid="{00000000-0005-0000-0000-00005E3F0000}"/>
    <cellStyle name="Hiperłącze 4" xfId="28726" hidden="1" xr:uid="{00000000-0005-0000-0000-0000BE460000}"/>
    <cellStyle name="Hiperłącze 4" xfId="14138" hidden="1" xr:uid="{00000000-0005-0000-0000-000005400000}"/>
    <cellStyle name="Hiperłącze 4" xfId="20708" hidden="1" xr:uid="{00000000-0005-0000-0000-000093430000}"/>
    <cellStyle name="Hiperłącze 4" xfId="32322" hidden="1" xr:uid="{00000000-0005-0000-0000-00004E480000}"/>
    <cellStyle name="Hiperłącze 4" xfId="22824" hidden="1" xr:uid="{00000000-0005-0000-0000-000061440000}"/>
    <cellStyle name="Hiperłącze 4" xfId="14849" hidden="1" xr:uid="{00000000-0005-0000-0000-0000DF400000}"/>
    <cellStyle name="Hiperłącze 4" xfId="16035" hidden="1" xr:uid="{00000000-0005-0000-0000-00007C410000}"/>
    <cellStyle name="Hiperłącze 4" xfId="26271" hidden="1" xr:uid="{00000000-0005-0000-0000-000088450000}"/>
    <cellStyle name="Hiperłącze 4" xfId="20309" hidden="1" xr:uid="{00000000-0005-0000-0000-000011430000}"/>
    <cellStyle name="Hiperłącze 4" xfId="38098" hidden="1" xr:uid="{00000000-0005-0000-0000-0000054B0000}"/>
    <cellStyle name="Hiperłącze 4" xfId="17928" hidden="1" xr:uid="{00000000-0005-0000-0000-0000CE410000}"/>
    <cellStyle name="Hiperłącze 4" xfId="15734" hidden="1" xr:uid="{00000000-0005-0000-0000-0000F9400000}"/>
    <cellStyle name="Hiperłącze 4" xfId="31642" hidden="1" xr:uid="{00000000-0005-0000-0000-000028480000}"/>
    <cellStyle name="Hiperłącze 4" xfId="25148" hidden="1" xr:uid="{00000000-0005-0000-0000-000001460000}"/>
    <cellStyle name="Hiperłącze 4" xfId="43855" hidden="1" xr:uid="{00000000-0005-0000-0000-0000E94D0000}"/>
    <cellStyle name="Hiperłącze 4" xfId="34937" hidden="1" xr:uid="{00000000-0005-0000-0000-000079490000}"/>
    <cellStyle name="Hiperłącze 4" xfId="29921" hidden="1" xr:uid="{00000000-0005-0000-0000-000015490000}"/>
    <cellStyle name="Hiperłącze 4" xfId="46372" hidden="1" xr:uid="{00000000-0005-0000-0000-0000F74E0000}"/>
    <cellStyle name="Hiperłącze 4" xfId="36741" hidden="1" xr:uid="{00000000-0005-0000-0000-00004E4A0000}"/>
    <cellStyle name="Hiperłącze 4" xfId="31923" hidden="1" xr:uid="{00000000-0005-0000-0000-00008E480000}"/>
    <cellStyle name="Hiperłącze 4" xfId="18799" hidden="1" xr:uid="{00000000-0005-0000-0000-000022420000}"/>
    <cellStyle name="Hiperłącze 4" xfId="18972" hidden="1" xr:uid="{00000000-0005-0000-0000-000035420000}"/>
    <cellStyle name="Hiperłącze 4" xfId="18505" hidden="1" xr:uid="{00000000-0005-0000-0000-000040420000}"/>
    <cellStyle name="Hiperłącze 4" xfId="18460" hidden="1" xr:uid="{00000000-0005-0000-0000-000047420000}"/>
    <cellStyle name="Hiperłącze 4" xfId="18397" hidden="1" xr:uid="{00000000-0005-0000-0000-00005C420000}"/>
    <cellStyle name="Hiperłącze 4" xfId="18317" hidden="1" xr:uid="{00000000-0005-0000-0000-000063420000}"/>
    <cellStyle name="Hiperłącze 4" xfId="18620" hidden="1" xr:uid="{00000000-0005-0000-0000-000014420000}"/>
    <cellStyle name="Hiperłącze 4" xfId="15820" hidden="1" xr:uid="{00000000-0005-0000-0000-00000C410000}"/>
    <cellStyle name="Hiperłącze 4" xfId="29683" hidden="1" xr:uid="{00000000-0005-0000-0000-0000BE470000}"/>
    <cellStyle name="Hiperłącze 4" xfId="26986" hidden="1" xr:uid="{00000000-0005-0000-0000-0000EF450000}"/>
    <cellStyle name="Hiperłącze 4" xfId="27067" hidden="1" xr:uid="{00000000-0005-0000-0000-0000F6450000}"/>
    <cellStyle name="Hiperłącze 4" xfId="25494" hidden="1" xr:uid="{00000000-0005-0000-0000-00000E460000}"/>
    <cellStyle name="Hiperłącze 4" xfId="25808" hidden="1" xr:uid="{00000000-0005-0000-0000-00000F460000}"/>
    <cellStyle name="Hiperłącze 4" xfId="27227" hidden="1" xr:uid="{00000000-0005-0000-0000-000024460000}"/>
    <cellStyle name="Hiperłącze 4" xfId="27674" hidden="1" xr:uid="{00000000-0005-0000-0000-000033460000}"/>
    <cellStyle name="Hiperłącze 4" xfId="27669" hidden="1" xr:uid="{00000000-0005-0000-0000-000034460000}"/>
    <cellStyle name="Hiperłącze 4" xfId="27839" hidden="1" xr:uid="{00000000-0005-0000-0000-000041460000}"/>
    <cellStyle name="Hiperłącze 4" xfId="27578" hidden="1" xr:uid="{00000000-0005-0000-0000-00005A460000}"/>
    <cellStyle name="Hiperłącze 4" xfId="18487" hidden="1" xr:uid="{00000000-0005-0000-0000-000043420000}"/>
    <cellStyle name="Hiperłącze 4" xfId="45408" hidden="1" xr:uid="{00000000-0005-0000-0000-0000A64E0000}"/>
    <cellStyle name="Hiperłącze 4" xfId="45564" hidden="1" xr:uid="{00000000-0005-0000-0000-0000AD4E0000}"/>
    <cellStyle name="Hiperłącze 4" xfId="45660" hidden="1" xr:uid="{00000000-0005-0000-0000-00009C4E0000}"/>
    <cellStyle name="Hiperłącze 4" xfId="45478" hidden="1" xr:uid="{00000000-0005-0000-0000-0000C04E0000}"/>
    <cellStyle name="Hiperłącze 4" xfId="43390" hidden="1" xr:uid="{00000000-0005-0000-0000-0000B54E0000}"/>
    <cellStyle name="Hiperłącze 4" xfId="47144" hidden="1" xr:uid="{00000000-0005-0000-0000-0000254F0000}"/>
    <cellStyle name="Hiperłącze 4" xfId="38928" hidden="1" xr:uid="{00000000-0005-0000-0000-0000C34C0000}"/>
    <cellStyle name="Hiperłącze 4" xfId="43640" hidden="1" xr:uid="{00000000-0005-0000-0000-00004B4E0000}"/>
    <cellStyle name="Hiperłącze 4" xfId="43423" hidden="1" xr:uid="{00000000-0005-0000-0000-0000D74E0000}"/>
    <cellStyle name="Hiperłącze 4" xfId="20200" hidden="1" xr:uid="{00000000-0005-0000-0000-000005430000}"/>
    <cellStyle name="Hiperłącze 4" xfId="28700" hidden="1" xr:uid="{00000000-0005-0000-0000-0000C4460000}"/>
    <cellStyle name="Hiperłącze 4" xfId="23535" hidden="1" xr:uid="{00000000-0005-0000-0000-000078440000}"/>
    <cellStyle name="Hiperłącze 4" xfId="21106" hidden="1" xr:uid="{00000000-0005-0000-0000-000033430000}"/>
    <cellStyle name="Hiperłącze 4" xfId="44456" hidden="1" xr:uid="{00000000-0005-0000-0000-0000D04D0000}"/>
    <cellStyle name="Hiperłącze 4" xfId="38312" hidden="1" xr:uid="{00000000-0005-0000-0000-0000474B0000}"/>
    <cellStyle name="Hiperłącze 4" xfId="12663" hidden="1" xr:uid="{00000000-0005-0000-0000-0000523F0000}"/>
    <cellStyle name="Hiperłącze 4" xfId="12361" hidden="1" xr:uid="{00000000-0005-0000-0000-00002E3F0000}"/>
    <cellStyle name="Hiperłącze 4" xfId="30071" hidden="1" xr:uid="{00000000-0005-0000-0000-00001B480000}"/>
    <cellStyle name="Hiperłącze 4" xfId="38482" hidden="1" xr:uid="{00000000-0005-0000-0000-0000564B0000}"/>
    <cellStyle name="Hiperłącze 4" xfId="25271" hidden="1" xr:uid="{00000000-0005-0000-0000-000099450000}"/>
    <cellStyle name="Hiperłącze 4" xfId="26491" hidden="1" xr:uid="{00000000-0005-0000-0000-0000B8450000}"/>
    <cellStyle name="Hiperłącze 4" xfId="45069" hidden="1" xr:uid="{00000000-0005-0000-0000-00002E4E0000}"/>
    <cellStyle name="Hiperłącze 4" xfId="19209" hidden="1" xr:uid="{00000000-0005-0000-0000-000094420000}"/>
    <cellStyle name="Hiperłącze 4" xfId="19590" hidden="1" xr:uid="{00000000-0005-0000-0000-000099420000}"/>
    <cellStyle name="Hiperłącze 4" xfId="19669" hidden="1" xr:uid="{00000000-0005-0000-0000-00009D420000}"/>
    <cellStyle name="Hiperłącze 4" xfId="28047" hidden="1" xr:uid="{00000000-0005-0000-0000-000056460000}"/>
    <cellStyle name="Hiperłącze 4" xfId="18200" hidden="1" xr:uid="{00000000-0005-0000-0000-000007420000}"/>
    <cellStyle name="Hiperłącze 4" xfId="30564" hidden="1" xr:uid="{00000000-0005-0000-0000-00007A470000}"/>
    <cellStyle name="Hiperłącze 4" xfId="16745" hidden="1" xr:uid="{00000000-0005-0000-0000-000082410000}"/>
    <cellStyle name="Hiperłącze 4" xfId="18478" hidden="1" xr:uid="{00000000-0005-0000-0000-00003D420000}"/>
    <cellStyle name="Hiperłącze 4" xfId="18578" hidden="1" xr:uid="{00000000-0005-0000-0000-00000B420000}"/>
    <cellStyle name="Hiperłącze 4" xfId="35537" hidden="1" xr:uid="{00000000-0005-0000-0000-0000D8490000}"/>
    <cellStyle name="Hiperłącze 4" xfId="47221" hidden="1" xr:uid="{00000000-0005-0000-0000-0000564F0000}"/>
    <cellStyle name="Hiperłącze 4" xfId="20054" hidden="1" xr:uid="{00000000-0005-0000-0000-0000F5420000}"/>
    <cellStyle name="Hiperłącze 4" xfId="23924" hidden="1" xr:uid="{00000000-0005-0000-0000-0000FA440000}"/>
    <cellStyle name="Hiperłącze 4" xfId="32940" hidden="1" xr:uid="{00000000-0005-0000-0000-000020490000}"/>
    <cellStyle name="Hiperłącze 4" xfId="26007" hidden="1" xr:uid="{00000000-0005-0000-0000-000061450000}"/>
    <cellStyle name="Hiperłącze 4" xfId="15995" hidden="1" xr:uid="{00000000-0005-0000-0000-00008D410000}"/>
    <cellStyle name="Hiperłącze 4" xfId="16516" hidden="1" xr:uid="{00000000-0005-0000-0000-000019410000}"/>
    <cellStyle name="Hiperłącze 4" xfId="47071" hidden="1" xr:uid="{00000000-0005-0000-0000-00001D4F0000}"/>
    <cellStyle name="Hiperłącze 4" xfId="34792" hidden="1" xr:uid="{00000000-0005-0000-0000-00006A490000}"/>
    <cellStyle name="Hiperłącze 4" xfId="25496" hidden="1" xr:uid="{00000000-0005-0000-0000-000095460000}"/>
    <cellStyle name="Hiperłącze 4" xfId="27321" hidden="1" xr:uid="{00000000-0005-0000-0000-000065460000}"/>
    <cellStyle name="Hiperłącze 4" xfId="12189" hidden="1" xr:uid="{00000000-0005-0000-0000-0000793F0000}"/>
    <cellStyle name="Hiperłącze 4" xfId="11934" hidden="1" xr:uid="{00000000-0005-0000-0000-00006B400000}"/>
    <cellStyle name="Hiperłącze 4" xfId="14516" hidden="1" xr:uid="{00000000-0005-0000-0000-000052400000}"/>
    <cellStyle name="Hiperłącze 4" xfId="20218" hidden="1" xr:uid="{00000000-0005-0000-0000-000007430000}"/>
    <cellStyle name="Hiperłącze 4" xfId="14366" hidden="1" xr:uid="{00000000-0005-0000-0000-00001A400000}"/>
    <cellStyle name="Hiperłącze 4" xfId="20364" hidden="1" xr:uid="{00000000-0005-0000-0000-00001C430000}"/>
    <cellStyle name="Hiperłącze 4" xfId="21412" hidden="1" xr:uid="{00000000-0005-0000-0000-00004E430000}"/>
    <cellStyle name="Hiperłącze 4" xfId="43566" hidden="1" xr:uid="{00000000-0005-0000-0000-0000504E0000}"/>
    <cellStyle name="Hiperłącze 4" xfId="22208" hidden="1" xr:uid="{00000000-0005-0000-0000-0000C1430000}"/>
    <cellStyle name="Hiperłącze 4" xfId="28378" hidden="1" xr:uid="{00000000-0005-0000-0000-000001470000}"/>
    <cellStyle name="Hiperłącze 4" xfId="18136" hidden="1" xr:uid="{00000000-0005-0000-0000-0000FD410000}"/>
    <cellStyle name="Hiperłącze 4" xfId="30236" hidden="1" xr:uid="{00000000-0005-0000-0000-00005B470000}"/>
    <cellStyle name="Hiperłącze 4" xfId="31036" hidden="1" xr:uid="{00000000-0005-0000-0000-0000CB470000}"/>
    <cellStyle name="Hiperłącze 4" xfId="26725" hidden="1" xr:uid="{00000000-0005-0000-0000-0000D3450000}"/>
    <cellStyle name="Hiperłącze 4" xfId="44018" hidden="1" xr:uid="{00000000-0005-0000-0000-00009D4D0000}"/>
    <cellStyle name="Hiperłącze 4" xfId="25298" hidden="1" xr:uid="{00000000-0005-0000-0000-000075460000}"/>
    <cellStyle name="Hiperłącze 4" xfId="27400" hidden="1" xr:uid="{00000000-0005-0000-0000-00007E460000}"/>
    <cellStyle name="Hiperłącze 4" xfId="25355" hidden="1" xr:uid="{00000000-0005-0000-0000-00008D460000}"/>
    <cellStyle name="Hiperłącze 4" xfId="25106" hidden="1" xr:uid="{00000000-0005-0000-0000-00008E460000}"/>
    <cellStyle name="Hiperłącze 4" xfId="35169" hidden="1" xr:uid="{00000000-0005-0000-0000-000092490000}"/>
    <cellStyle name="Hiperłącze 4" xfId="23489" hidden="1" xr:uid="{00000000-0005-0000-0000-000047440000}"/>
    <cellStyle name="Hiperłącze 4" xfId="14019" hidden="1" xr:uid="{00000000-0005-0000-0000-000043400000}"/>
    <cellStyle name="Hiperłącze 4" xfId="12781" hidden="1" xr:uid="{00000000-0005-0000-0000-00005F3F0000}"/>
    <cellStyle name="Hiperłącze 4" xfId="12221" hidden="1" xr:uid="{00000000-0005-0000-0000-00007B3F0000}"/>
    <cellStyle name="Hiperłącze 4" xfId="14670" hidden="1" xr:uid="{00000000-0005-0000-0000-000080400000}"/>
    <cellStyle name="Hiperłącze 4" xfId="16941" hidden="1" xr:uid="{00000000-0005-0000-0000-000047410000}"/>
    <cellStyle name="Hiperłącze 4" xfId="16811" hidden="1" xr:uid="{00000000-0005-0000-0000-000038410000}"/>
    <cellStyle name="Hiperłącze 4" xfId="15605" hidden="1" xr:uid="{00000000-0005-0000-0000-0000F0400000}"/>
    <cellStyle name="Hiperłącze 4" xfId="12370" hidden="1" xr:uid="{00000000-0005-0000-0000-00002F3F0000}"/>
    <cellStyle name="Hiperłącze 4" xfId="24640" hidden="1" xr:uid="{00000000-0005-0000-0000-00000C450000}"/>
    <cellStyle name="Hiperłącze 4" xfId="26246" hidden="1" xr:uid="{00000000-0005-0000-0000-000083450000}"/>
    <cellStyle name="Hiperłącze 4" xfId="40627" hidden="1" xr:uid="{00000000-0005-0000-0000-0000224C0000}"/>
    <cellStyle name="Hiperłącze 4" xfId="28417" hidden="1" xr:uid="{00000000-0005-0000-0000-000010470000}"/>
    <cellStyle name="Hiperłącze 4" xfId="11706" hidden="1" xr:uid="{00000000-0005-0000-0000-00006D400000}"/>
    <cellStyle name="Hiperłącze 4" xfId="13737" hidden="1" xr:uid="{00000000-0005-0000-0000-00003B400000}"/>
    <cellStyle name="Hiperłącze 4" xfId="31681" hidden="1" xr:uid="{00000000-0005-0000-0000-000025480000}"/>
    <cellStyle name="Hiperłącze 4" xfId="29971" hidden="1" xr:uid="{00000000-0005-0000-0000-00000E480000}"/>
    <cellStyle name="Hiperłącze 4" xfId="30041" hidden="1" xr:uid="{00000000-0005-0000-0000-00000B480000}"/>
    <cellStyle name="Hiperłącze 4" xfId="39747" hidden="1" xr:uid="{00000000-0005-0000-0000-0000AB4B0000}"/>
    <cellStyle name="Hiperłącze 4" xfId="38867" hidden="1" xr:uid="{00000000-0005-0000-0000-0000A54C0000}"/>
    <cellStyle name="Hiperłącze 4" xfId="19581" hidden="1" xr:uid="{00000000-0005-0000-0000-0000E4420000}"/>
    <cellStyle name="Hiperłącze 4" xfId="38175" hidden="1" xr:uid="{00000000-0005-0000-0000-0000364B0000}"/>
    <cellStyle name="Hiperłącze 4" xfId="43974" hidden="1" xr:uid="{00000000-0005-0000-0000-00009B4D0000}"/>
    <cellStyle name="Hiperłącze 4" xfId="15968" hidden="1" xr:uid="{00000000-0005-0000-0000-000016410000}"/>
    <cellStyle name="Hiperłącze 4" xfId="17589" hidden="1" xr:uid="{00000000-0005-0000-0000-0000A1410000}"/>
    <cellStyle name="Hiperłącze 4" xfId="24009" hidden="1" xr:uid="{00000000-0005-0000-0000-0000E8440000}"/>
    <cellStyle name="Hiperłącze 4" xfId="12172" hidden="1" xr:uid="{00000000-0005-0000-0000-00001A3F0000}"/>
    <cellStyle name="Hiperłącze 4" xfId="30286" hidden="1" xr:uid="{00000000-0005-0000-0000-0000B9470000}"/>
    <cellStyle name="Hiperłącze 4" xfId="40144" hidden="1" xr:uid="{00000000-0005-0000-0000-0000EF4B0000}"/>
    <cellStyle name="Hiperłącze 4" xfId="26139" hidden="1" xr:uid="{00000000-0005-0000-0000-000076450000}"/>
    <cellStyle name="Hiperłącze 4" xfId="29030" hidden="1" xr:uid="{00000000-0005-0000-0000-0000E3460000}"/>
    <cellStyle name="Hiperłącze 4" xfId="18092" hidden="1" xr:uid="{00000000-0005-0000-0000-0000FB410000}"/>
    <cellStyle name="Hiperłącze 4" xfId="46040" hidden="1" xr:uid="{00000000-0005-0000-0000-00008D4E0000}"/>
    <cellStyle name="Hiperłącze 4" xfId="16560" hidden="1" xr:uid="{00000000-0005-0000-0000-000020410000}"/>
    <cellStyle name="Hiperłącze 4" xfId="36885" hidden="1" xr:uid="{00000000-0005-0000-0000-0000614A0000}"/>
    <cellStyle name="Hiperłącze 4" xfId="19149" hidden="1" xr:uid="{00000000-0005-0000-0000-000086420000}"/>
    <cellStyle name="Hiperłącze 4" xfId="11619" hidden="1" xr:uid="{00000000-0005-0000-0000-0000783F0000}"/>
    <cellStyle name="Hiperłącze 4" xfId="43400" hidden="1" xr:uid="{00000000-0005-0000-0000-0000DF4E0000}"/>
    <cellStyle name="Hiperłącze 4" xfId="22877" hidden="1" xr:uid="{00000000-0005-0000-0000-00006E440000}"/>
    <cellStyle name="Hiperłącze 4" xfId="29531" hidden="1" xr:uid="{00000000-0005-0000-0000-000042470000}"/>
    <cellStyle name="Hiperłącze 4" xfId="39235" hidden="1" xr:uid="{00000000-0005-0000-0000-0000754B0000}"/>
    <cellStyle name="Hiperłącze 4" xfId="20143" hidden="1" xr:uid="{00000000-0005-0000-0000-0000FF420000}"/>
    <cellStyle name="Hiperłącze 4" xfId="23081" hidden="1" xr:uid="{00000000-0005-0000-0000-000068440000}"/>
    <cellStyle name="Hiperłącze 4" xfId="21647" hidden="1" xr:uid="{00000000-0005-0000-0000-00006C430000}"/>
    <cellStyle name="Hiperłącze 4" xfId="39363" hidden="1" xr:uid="{00000000-0005-0000-0000-0000D24B0000}"/>
    <cellStyle name="Hiperłącze 4" xfId="30248" hidden="1" xr:uid="{00000000-0005-0000-0000-00005F470000}"/>
    <cellStyle name="Hiperłącze 4" xfId="38614" hidden="1" xr:uid="{00000000-0005-0000-0000-0000E04B0000}"/>
    <cellStyle name="Hiperłącze 4" xfId="46217" hidden="1" xr:uid="{00000000-0005-0000-0000-0000E34E0000}"/>
    <cellStyle name="Hiperłącze 4" xfId="24035" hidden="1" xr:uid="{00000000-0005-0000-0000-0000DD440000}"/>
    <cellStyle name="Hiperłącze 4" xfId="38586" hidden="1" xr:uid="{00000000-0005-0000-0000-0000664B0000}"/>
    <cellStyle name="Hiperłącze 4" xfId="24800" hidden="1" xr:uid="{00000000-0005-0000-0000-00001E450000}"/>
    <cellStyle name="Hiperłącze 4" xfId="30950" hidden="1" xr:uid="{00000000-0005-0000-0000-0000A2470000}"/>
    <cellStyle name="Hiperłącze 4" xfId="23984" hidden="1" xr:uid="{00000000-0005-0000-0000-0000F0440000}"/>
    <cellStyle name="Hiperłącze 4" xfId="29384" hidden="1" xr:uid="{00000000-0005-0000-0000-000037470000}"/>
    <cellStyle name="Hiperłącze 4" xfId="20862" hidden="1" xr:uid="{00000000-0005-0000-0000-00007B440000}"/>
    <cellStyle name="Hiperłącze 4" xfId="15066" hidden="1" xr:uid="{00000000-0005-0000-0000-000089400000}"/>
    <cellStyle name="Hiperłącze 4" xfId="35603" hidden="1" xr:uid="{00000000-0005-0000-0000-0000DD490000}"/>
    <cellStyle name="Hiperłącze 4" xfId="36645" hidden="1" xr:uid="{00000000-0005-0000-0000-0000944A0000}"/>
    <cellStyle name="Hiperłącze 4" xfId="21287" hidden="1" xr:uid="{00000000-0005-0000-0000-000080440000}"/>
    <cellStyle name="Hiperłącze 4" xfId="18529" hidden="1" xr:uid="{00000000-0005-0000-0000-00003A420000}"/>
    <cellStyle name="Hiperłącze 4" xfId="12939" hidden="1" xr:uid="{00000000-0005-0000-0000-00008B3F0000}"/>
    <cellStyle name="Hiperłącze 4" xfId="34759" hidden="1" xr:uid="{00000000-0005-0000-0000-00006B490000}"/>
    <cellStyle name="Hiperłącze 4" xfId="38762" hidden="1" xr:uid="{00000000-0005-0000-0000-0000D84B0000}"/>
    <cellStyle name="Hiperłącze 4" xfId="16233" hidden="1" xr:uid="{00000000-0005-0000-0000-000080420000}"/>
    <cellStyle name="Hiperłącze 4" xfId="43372" hidden="1" xr:uid="{00000000-0005-0000-0000-0000DD4E0000}"/>
    <cellStyle name="Hiperłącze 4" xfId="39065" hidden="1" xr:uid="{00000000-0005-0000-0000-0000C54C0000}"/>
    <cellStyle name="Hiperłącze 4" xfId="30269" hidden="1" xr:uid="{00000000-0005-0000-0000-00005A470000}"/>
    <cellStyle name="Hiperłącze 4" xfId="44239" hidden="1" xr:uid="{00000000-0005-0000-0000-0000B74D0000}"/>
    <cellStyle name="Hiperłącze 4" xfId="44027" hidden="1" xr:uid="{00000000-0005-0000-0000-00009E4D0000}"/>
    <cellStyle name="Hiperłącze 4" xfId="31772" hidden="1" xr:uid="{00000000-0005-0000-0000-000037480000}"/>
    <cellStyle name="Hiperłącze 4" xfId="38267" hidden="1" xr:uid="{00000000-0005-0000-0000-00003D4B0000}"/>
    <cellStyle name="Hiperłącze 4" xfId="19994" hidden="1" xr:uid="{00000000-0005-0000-0000-0000C7420000}"/>
    <cellStyle name="Hiperłącze 4" xfId="19491" hidden="1" xr:uid="{00000000-0005-0000-0000-0000D7420000}"/>
    <cellStyle name="Hiperłącze 4" xfId="19458" hidden="1" xr:uid="{00000000-0005-0000-0000-0000E0420000}"/>
    <cellStyle name="Hiperłącze 4" xfId="19574" hidden="1" xr:uid="{00000000-0005-0000-0000-0000E3420000}"/>
    <cellStyle name="Hiperłącze 4" xfId="20071" hidden="1" xr:uid="{00000000-0005-0000-0000-0000F2420000}"/>
    <cellStyle name="Hiperłącze 4" xfId="20182" hidden="1" xr:uid="{00000000-0005-0000-0000-0000FE420000}"/>
    <cellStyle name="Hiperłącze 4" xfId="19293" hidden="1" xr:uid="{00000000-0005-0000-0000-0000DB420000}"/>
    <cellStyle name="Hiperłącze 4" xfId="17129" hidden="1" xr:uid="{00000000-0005-0000-0000-00005B410000}"/>
    <cellStyle name="Hiperłącze 4" xfId="11918" hidden="1" xr:uid="{00000000-0005-0000-0000-0000DA3F0000}"/>
    <cellStyle name="Hiperłącze 4" xfId="13584" hidden="1" xr:uid="{00000000-0005-0000-0000-0000E53F0000}"/>
    <cellStyle name="Hiperłącze 4" xfId="13670" hidden="1" xr:uid="{00000000-0005-0000-0000-0000F83F0000}"/>
    <cellStyle name="Hiperłącze 4" xfId="14035" hidden="1" xr:uid="{00000000-0005-0000-0000-0000F93F0000}"/>
    <cellStyle name="Hiperłącze 4" xfId="14318" hidden="1" xr:uid="{00000000-0005-0000-0000-000017400000}"/>
    <cellStyle name="Hiperłącze 4" xfId="14309" hidden="1" xr:uid="{00000000-0005-0000-0000-000018400000}"/>
    <cellStyle name="Hiperłącze 4" xfId="13936" hidden="1" xr:uid="{00000000-0005-0000-0000-000037400000}"/>
    <cellStyle name="Hiperłącze 4" xfId="13928" hidden="1" xr:uid="{00000000-0005-0000-0000-000038400000}"/>
    <cellStyle name="Hiperłącze 4" xfId="31410" hidden="1" xr:uid="{00000000-0005-0000-0000-0000F4470000}"/>
    <cellStyle name="Hiperłącze 4" xfId="31482" hidden="1" xr:uid="{00000000-0005-0000-0000-0000FA470000}"/>
    <cellStyle name="Hiperłącze 4" xfId="31324" hidden="1" xr:uid="{00000000-0005-0000-0000-0000EC470000}"/>
    <cellStyle name="Hiperłącze 4" xfId="29926" hidden="1" xr:uid="{00000000-0005-0000-0000-00000A480000}"/>
    <cellStyle name="Hiperłącze 4" xfId="31572" hidden="1" xr:uid="{00000000-0005-0000-0000-000001480000}"/>
    <cellStyle name="Hiperłącze 4" xfId="33353" hidden="1" xr:uid="{00000000-0005-0000-0000-0000DE480000}"/>
    <cellStyle name="Hiperłącze 4" xfId="29854" hidden="1" xr:uid="{00000000-0005-0000-0000-0000A7480000}"/>
    <cellStyle name="Hiperłącze 4" xfId="30001" hidden="1" xr:uid="{00000000-0005-0000-0000-00001D480000}"/>
    <cellStyle name="Hiperłącze 4" xfId="21878" hidden="1" xr:uid="{00000000-0005-0000-0000-000087430000}"/>
    <cellStyle name="Hiperłącze 4" xfId="15138" hidden="1" xr:uid="{00000000-0005-0000-0000-000091400000}"/>
    <cellStyle name="Hiperłącze 4" xfId="37109" hidden="1" xr:uid="{00000000-0005-0000-0000-0000A74A0000}"/>
    <cellStyle name="Hiperłącze 4" xfId="35079" hidden="1" xr:uid="{00000000-0005-0000-0000-000089490000}"/>
    <cellStyle name="Hiperłącze 4" xfId="40428" hidden="1" xr:uid="{00000000-0005-0000-0000-0000114C0000}"/>
    <cellStyle name="Hiperłącze 4" xfId="24883" hidden="1" xr:uid="{00000000-0005-0000-0000-000029450000}"/>
    <cellStyle name="Hiperłącze 4" xfId="24622" hidden="1" xr:uid="{00000000-0005-0000-0000-00000A450000}"/>
    <cellStyle name="Hiperłącze 4" xfId="34655" hidden="1" xr:uid="{00000000-0005-0000-0000-000060490000}"/>
    <cellStyle name="Hiperłącze 4" xfId="41395" hidden="1" xr:uid="{00000000-0005-0000-0000-00009F4C0000}"/>
    <cellStyle name="Hiperłącze 4" xfId="13090" hidden="1" xr:uid="{00000000-0005-0000-0000-0000993F0000}"/>
    <cellStyle name="Hiperłącze 4" xfId="13294" hidden="1" xr:uid="{00000000-0005-0000-0000-0000B23F0000}"/>
    <cellStyle name="Hiperłącze 4" xfId="20460" hidden="1" xr:uid="{00000000-0005-0000-0000-000028430000}"/>
    <cellStyle name="Hiperłącze 4" xfId="21070" hidden="1" xr:uid="{00000000-0005-0000-0000-00002C430000}"/>
    <cellStyle name="Hiperłącze 4" xfId="21094" hidden="1" xr:uid="{00000000-0005-0000-0000-00002F430000}"/>
    <cellStyle name="Hiperłącze 4" xfId="13968" hidden="1" xr:uid="{00000000-0005-0000-0000-000034400000}"/>
    <cellStyle name="Hiperłącze 4" xfId="45610" hidden="1" xr:uid="{00000000-0005-0000-0000-0000A24E0000}"/>
    <cellStyle name="Hiperłącze 4" xfId="18498" hidden="1" xr:uid="{00000000-0005-0000-0000-00003F420000}"/>
    <cellStyle name="Hiperłącze 4" xfId="17066" hidden="1" xr:uid="{00000000-0005-0000-0000-00004E410000}"/>
    <cellStyle name="Hiperłącze 4" xfId="44756" hidden="1" xr:uid="{00000000-0005-0000-0000-0000094E0000}"/>
    <cellStyle name="Hiperłącze 4" xfId="31945" hidden="1" xr:uid="{00000000-0005-0000-0000-000086480000}"/>
    <cellStyle name="Hiperłącze 4" xfId="21805" hidden="1" xr:uid="{00000000-0005-0000-0000-00007A430000}"/>
    <cellStyle name="Hiperłącze 4" xfId="27899" hidden="1" xr:uid="{00000000-0005-0000-0000-00004C460000}"/>
    <cellStyle name="Hiperłącze 4" xfId="42919" hidden="1" xr:uid="{00000000-0005-0000-0000-0000634D0000}"/>
    <cellStyle name="Hiperłącze 4" xfId="27765" hidden="1" xr:uid="{00000000-0005-0000-0000-000040460000}"/>
    <cellStyle name="Hiperłącze 4" xfId="18780" hidden="1" xr:uid="{00000000-0005-0000-0000-000049420000}"/>
    <cellStyle name="Hiperłącze 4" xfId="32414" hidden="1" xr:uid="{00000000-0005-0000-0000-000057480000}"/>
    <cellStyle name="Hiperłącze 4" xfId="35339" hidden="1" xr:uid="{00000000-0005-0000-0000-0000AB490000}"/>
    <cellStyle name="Hiperłącze 4" xfId="11749" hidden="1" xr:uid="{00000000-0005-0000-0000-000068400000}"/>
    <cellStyle name="Hiperłącze 4" xfId="13903" hidden="1" xr:uid="{00000000-0005-0000-0000-000040400000}"/>
    <cellStyle name="Hiperłącze 4" xfId="23744" hidden="1" xr:uid="{00000000-0005-0000-0000-0000A3440000}"/>
    <cellStyle name="Hiperłącze 4" xfId="23093" hidden="1" xr:uid="{00000000-0005-0000-0000-00001A440000}"/>
    <cellStyle name="Hiperłącze 4" xfId="22644" hidden="1" xr:uid="{00000000-0005-0000-0000-000006440000}"/>
    <cellStyle name="Hiperłącze 4" xfId="22427" hidden="1" xr:uid="{00000000-0005-0000-0000-0000D6430000}"/>
    <cellStyle name="Hiperłącze 4" xfId="34954" hidden="1" xr:uid="{00000000-0005-0000-0000-000076490000}"/>
    <cellStyle name="Hiperłącze 4" xfId="35231" hidden="1" xr:uid="{00000000-0005-0000-0000-0000A0490000}"/>
    <cellStyle name="Hiperłącze 4" xfId="29235" hidden="1" xr:uid="{00000000-0005-0000-0000-000025470000}"/>
    <cellStyle name="Hiperłącze 4" xfId="35996" hidden="1" xr:uid="{00000000-0005-0000-0000-0000064A0000}"/>
    <cellStyle name="Hiperłącze 4" xfId="15012" hidden="1" xr:uid="{00000000-0005-0000-0000-0000C0400000}"/>
    <cellStyle name="Hiperłącze 4" xfId="19709" hidden="1" xr:uid="{00000000-0005-0000-0000-0000A7420000}"/>
    <cellStyle name="Hiperłącze 4" xfId="17361" hidden="1" xr:uid="{00000000-0005-0000-0000-000075410000}"/>
    <cellStyle name="Hiperłącze 4" xfId="13453" hidden="1" xr:uid="{00000000-0005-0000-0000-0000C83F0000}"/>
    <cellStyle name="Hiperłącze 4" xfId="30816" hidden="1" xr:uid="{00000000-0005-0000-0000-00009B470000}"/>
    <cellStyle name="Hiperłącze 4" xfId="11936" hidden="1" xr:uid="{00000000-0005-0000-0000-000054400000}"/>
    <cellStyle name="Hiperłącze 4" xfId="11789" hidden="1" xr:uid="{00000000-0005-0000-0000-00005F400000}"/>
    <cellStyle name="Hiperłącze 4" xfId="12223" hidden="1" xr:uid="{00000000-0005-0000-0000-000061400000}"/>
    <cellStyle name="Hiperłącze 4" xfId="44429" hidden="1" xr:uid="{00000000-0005-0000-0000-0000CD4D0000}"/>
    <cellStyle name="Hiperłącze 4" xfId="22635" hidden="1" xr:uid="{00000000-0005-0000-0000-000005440000}"/>
    <cellStyle name="Hiperłącze 4" xfId="23476" hidden="1" xr:uid="{00000000-0005-0000-0000-000043440000}"/>
    <cellStyle name="Hiperłącze 4" xfId="23735" hidden="1" xr:uid="{00000000-0005-0000-0000-0000A4440000}"/>
    <cellStyle name="Hiperłącze 4" xfId="23253" hidden="1" xr:uid="{00000000-0005-0000-0000-00002D440000}"/>
    <cellStyle name="Hiperłącze 4" xfId="18638" hidden="1" xr:uid="{00000000-0005-0000-0000-00000D420000}"/>
    <cellStyle name="Hiperłącze 4" xfId="18163" hidden="1" xr:uid="{00000000-0005-0000-0000-000000420000}"/>
    <cellStyle name="Hiperłącze 4" xfId="17838" hidden="1" xr:uid="{00000000-0005-0000-0000-0000C4410000}"/>
    <cellStyle name="Hiperłącze 4" xfId="27939" hidden="1" xr:uid="{00000000-0005-0000-0000-00004A460000}"/>
    <cellStyle name="Hiperłącze 4" xfId="27750" hidden="1" xr:uid="{00000000-0005-0000-0000-00003C460000}"/>
    <cellStyle name="Hiperłącze 4" xfId="18405" hidden="1" xr:uid="{00000000-0005-0000-0000-000057420000}"/>
    <cellStyle name="Hiperłącze 4" xfId="14945" hidden="1" xr:uid="{00000000-0005-0000-0000-0000CC400000}"/>
    <cellStyle name="Hiperłącze 4" xfId="23172" hidden="1" xr:uid="{00000000-0005-0000-0000-00001E440000}"/>
    <cellStyle name="Hiperłącze 4" xfId="20973" hidden="1" xr:uid="{00000000-0005-0000-0000-000085440000}"/>
    <cellStyle name="Hiperłącze 4" xfId="43183" hidden="1" xr:uid="{00000000-0005-0000-0000-0000DA4E0000}"/>
    <cellStyle name="Hiperłącze 4" xfId="34704" hidden="1" xr:uid="{00000000-0005-0000-0000-000062490000}"/>
    <cellStyle name="Hiperłącze 4" xfId="37959" hidden="1" xr:uid="{00000000-0005-0000-0000-0000F84A0000}"/>
    <cellStyle name="Hiperłącze 4" xfId="42035" hidden="1" xr:uid="{00000000-0005-0000-0000-0000394D0000}"/>
    <cellStyle name="Hiperłącze 4" xfId="41844" hidden="1" xr:uid="{00000000-0005-0000-0000-0000E84C0000}"/>
    <cellStyle name="Hiperłącze 4" xfId="40323" hidden="1" xr:uid="{00000000-0005-0000-0000-0000024C0000}"/>
    <cellStyle name="Hiperłącze 4" xfId="32648" hidden="1" xr:uid="{00000000-0005-0000-0000-0000B3480000}"/>
    <cellStyle name="Hiperłącze 4" xfId="47152" hidden="1" xr:uid="{00000000-0005-0000-0000-0000214F0000}"/>
    <cellStyle name="Hiperłącze 4" xfId="12352" hidden="1" xr:uid="{00000000-0005-0000-0000-00002D3F0000}"/>
    <cellStyle name="Hiperłącze 4" xfId="20748" hidden="1" xr:uid="{00000000-0005-0000-0000-000089430000}"/>
    <cellStyle name="Hiperłącze 4" xfId="40488" hidden="1" xr:uid="{00000000-0005-0000-0000-00001C4C0000}"/>
    <cellStyle name="Hiperłącze 4" xfId="20870" hidden="1" xr:uid="{00000000-0005-0000-0000-000079440000}"/>
    <cellStyle name="Hiperłącze 4" xfId="26500" hidden="1" xr:uid="{00000000-0005-0000-0000-0000B7450000}"/>
    <cellStyle name="Hiperłącze 4" xfId="17051" hidden="1" xr:uid="{00000000-0005-0000-0000-000051410000}"/>
    <cellStyle name="Hiperłącze 4" xfId="36500" hidden="1" xr:uid="{00000000-0005-0000-0000-0000974A0000}"/>
    <cellStyle name="Hiperłącze 4" xfId="38441" hidden="1" xr:uid="{00000000-0005-0000-0000-0000584B0000}"/>
    <cellStyle name="Hiperłącze 4" xfId="24334" hidden="1" xr:uid="{00000000-0005-0000-0000-0000EF440000}"/>
    <cellStyle name="Hiperłącze 4" xfId="23306" hidden="1" xr:uid="{00000000-0005-0000-0000-000059440000}"/>
    <cellStyle name="Hiperłącze 4" xfId="38124" hidden="1" xr:uid="{00000000-0005-0000-0000-0000064B0000}"/>
    <cellStyle name="Hiperłącze 4" xfId="36446" hidden="1" xr:uid="{00000000-0005-0000-0000-00009E4A0000}"/>
    <cellStyle name="Hiperłącze 4" xfId="26950" hidden="1" xr:uid="{00000000-0005-0000-0000-0000E6450000}"/>
    <cellStyle name="Hiperłącze 4" xfId="24284" hidden="1" xr:uid="{00000000-0005-0000-0000-0000BD440000}"/>
    <cellStyle name="Hiperłącze 4" xfId="39840" hidden="1" xr:uid="{00000000-0005-0000-0000-0000B84B0000}"/>
    <cellStyle name="Hiperłącze 4" xfId="46906" hidden="1" xr:uid="{00000000-0005-0000-0000-0000094F0000}"/>
    <cellStyle name="Hiperłącze 4" xfId="34494" hidden="1" xr:uid="{00000000-0005-0000-0000-00001E4A0000}"/>
    <cellStyle name="Hiperłącze 4" xfId="14625" hidden="1" xr:uid="{00000000-0005-0000-0000-000076400000}"/>
    <cellStyle name="Hiperłącze 4" xfId="41352" hidden="1" xr:uid="{00000000-0005-0000-0000-0000694C0000}"/>
    <cellStyle name="Hiperłącze 4" xfId="16329" hidden="1" xr:uid="{00000000-0005-0000-0000-00006C420000}"/>
    <cellStyle name="Hiperłącze 4" xfId="16176" hidden="1" xr:uid="{00000000-0005-0000-0000-00007D410000}"/>
    <cellStyle name="Hiperłącze 4" xfId="44277" hidden="1" xr:uid="{00000000-0005-0000-0000-0000C04D0000}"/>
    <cellStyle name="Hiperłącze 4" xfId="16664" hidden="1" xr:uid="{00000000-0005-0000-0000-00002B410000}"/>
    <cellStyle name="Hiperłącze 4" xfId="13367" hidden="1" xr:uid="{00000000-0005-0000-0000-0000B53F0000}"/>
    <cellStyle name="Hiperłącze 4" xfId="32595" hidden="1" xr:uid="{00000000-0005-0000-0000-000095480000}"/>
    <cellStyle name="Hiperłącze 4" xfId="19118" hidden="1" xr:uid="{00000000-0005-0000-0000-00008C420000}"/>
    <cellStyle name="Hiperłącze 4" xfId="42647" hidden="1" xr:uid="{00000000-0005-0000-0000-0000164D0000}"/>
    <cellStyle name="Hiperłącze 4" xfId="15448" hidden="1" xr:uid="{00000000-0005-0000-0000-0000B4400000}"/>
    <cellStyle name="Hiperłącze 4" xfId="41436" hidden="1" xr:uid="{00000000-0005-0000-0000-0000744C0000}"/>
    <cellStyle name="Hiperłącze 4" xfId="24162" hidden="1" xr:uid="{00000000-0005-0000-0000-0000B0440000}"/>
    <cellStyle name="Hiperłącze 4" xfId="33838" hidden="1" xr:uid="{00000000-0005-0000-0000-00003A490000}"/>
    <cellStyle name="Hiperłącze 4" xfId="41087" hidden="1" xr:uid="{00000000-0005-0000-0000-0000924C0000}"/>
    <cellStyle name="Hiperłącze 4" xfId="36600" hidden="1" xr:uid="{00000000-0005-0000-0000-0000804A0000}"/>
    <cellStyle name="Hiperłącze 4" xfId="34823" hidden="1" xr:uid="{00000000-0005-0000-0000-0000254A0000}"/>
    <cellStyle name="Hiperłącze 4" xfId="39323" hidden="1" xr:uid="{00000000-0005-0000-0000-00007E4B0000}"/>
    <cellStyle name="Hiperłącze 4" xfId="39772" hidden="1" xr:uid="{00000000-0005-0000-0000-0000A94B0000}"/>
    <cellStyle name="Hiperłącze 4" xfId="28639" hidden="1" xr:uid="{00000000-0005-0000-0000-0000B9460000}"/>
    <cellStyle name="Hiperłącze 4" xfId="45593" hidden="1" xr:uid="{00000000-0005-0000-0000-0000A84E0000}"/>
    <cellStyle name="Hiperłącze 4" xfId="42072" hidden="1" xr:uid="{00000000-0005-0000-0000-00002D4D0000}"/>
    <cellStyle name="Hiperłącze 4" xfId="21454" hidden="1" xr:uid="{00000000-0005-0000-0000-000053430000}"/>
    <cellStyle name="Hiperłącze 4" xfId="21584" hidden="1" xr:uid="{00000000-0005-0000-0000-00005D430000}"/>
    <cellStyle name="Hiperłącze 4" xfId="21632" hidden="1" xr:uid="{00000000-0005-0000-0000-000068430000}"/>
    <cellStyle name="Hiperłącze 4" xfId="21757" hidden="1" xr:uid="{00000000-0005-0000-0000-000077430000}"/>
    <cellStyle name="Hiperłącze 4" xfId="21895" hidden="1" xr:uid="{00000000-0005-0000-0000-000081430000}"/>
    <cellStyle name="Hiperłącze 4" xfId="20716" hidden="1" xr:uid="{00000000-0005-0000-0000-00008F430000}"/>
    <cellStyle name="Hiperłącze 4" xfId="20670" hidden="1" xr:uid="{00000000-0005-0000-0000-000098430000}"/>
    <cellStyle name="Hiperłącze 4" xfId="20637" hidden="1" xr:uid="{00000000-0005-0000-0000-00009E430000}"/>
    <cellStyle name="Hiperłącze 4" xfId="17347" hidden="1" xr:uid="{00000000-0005-0000-0000-000078410000}"/>
    <cellStyle name="Hiperłącze 4" xfId="18367" hidden="1" xr:uid="{00000000-0005-0000-0000-00005A420000}"/>
    <cellStyle name="Hiperłącze 4" xfId="19781" hidden="1" xr:uid="{00000000-0005-0000-0000-0000AE420000}"/>
    <cellStyle name="Hiperłącze 4" xfId="14218" hidden="1" xr:uid="{00000000-0005-0000-0000-00000A400000}"/>
    <cellStyle name="Hiperłącze 4" xfId="25072" hidden="1" xr:uid="{00000000-0005-0000-0000-0000A1450000}"/>
    <cellStyle name="Hiperłącze 4" xfId="27284" hidden="1" xr:uid="{00000000-0005-0000-0000-000026460000}"/>
    <cellStyle name="Hiperłącze 4" xfId="27027" hidden="1" xr:uid="{00000000-0005-0000-0000-0000F8450000}"/>
    <cellStyle name="Hiperłącze 4" xfId="30340" hidden="1" xr:uid="{00000000-0005-0000-0000-000061470000}"/>
    <cellStyle name="Hiperłącze 4" xfId="15287" hidden="1" xr:uid="{00000000-0005-0000-0000-0000C9400000}"/>
    <cellStyle name="Hiperłącze 4" xfId="27019" hidden="1" xr:uid="{00000000-0005-0000-0000-0000F3450000}"/>
    <cellStyle name="Hiperłącze 4" xfId="42767" hidden="1" xr:uid="{00000000-0005-0000-0000-0000534D0000}"/>
    <cellStyle name="Hiperłącze 4" xfId="29137" hidden="1" xr:uid="{00000000-0005-0000-0000-000019470000}"/>
    <cellStyle name="Hiperłącze 4" xfId="29043" hidden="1" xr:uid="{00000000-0005-0000-0000-0000E7460000}"/>
    <cellStyle name="Hiperłącze 4" xfId="32581" hidden="1" xr:uid="{00000000-0005-0000-0000-000098480000}"/>
    <cellStyle name="Hiperłącze 4" xfId="24927" hidden="1" xr:uid="{00000000-0005-0000-0000-00002E450000}"/>
    <cellStyle name="Hiperłącze 4" xfId="31236" hidden="1" xr:uid="{00000000-0005-0000-0000-0000DF470000}"/>
    <cellStyle name="Hiperłącze 4" xfId="16350" hidden="1" xr:uid="{00000000-0005-0000-0000-0000EB420000}"/>
    <cellStyle name="Hiperłącze 4" xfId="38067" hidden="1" xr:uid="{00000000-0005-0000-0000-0000044B0000}"/>
    <cellStyle name="Hiperłącze 4" xfId="42101" hidden="1" xr:uid="{00000000-0005-0000-0000-0000284D0000}"/>
    <cellStyle name="Hiperłącze 4" xfId="19248" hidden="1" xr:uid="{00000000-0005-0000-0000-000091420000}"/>
    <cellStyle name="Hiperłącze 4" xfId="23018" hidden="1" xr:uid="{00000000-0005-0000-0000-000054440000}"/>
    <cellStyle name="Hiperłącze 4" xfId="45819" hidden="1" xr:uid="{00000000-0005-0000-0000-0000774E0000}"/>
    <cellStyle name="Hiperłącze 4" xfId="38717" hidden="1" xr:uid="{00000000-0005-0000-0000-0000314C0000}"/>
    <cellStyle name="Hiperłącze 4" xfId="26902" hidden="1" xr:uid="{00000000-0005-0000-0000-0000E8450000}"/>
    <cellStyle name="Hiperłącze 4" xfId="35847" hidden="1" xr:uid="{00000000-0005-0000-0000-0000FC490000}"/>
    <cellStyle name="Hiperłącze 4" xfId="17752" hidden="1" xr:uid="{00000000-0005-0000-0000-0000BC410000}"/>
    <cellStyle name="Hiperłącze 4" xfId="23247" hidden="1" xr:uid="{00000000-0005-0000-0000-00002F440000}"/>
    <cellStyle name="Hiperłącze 4" xfId="18716" hidden="1" xr:uid="{00000000-0005-0000-0000-000020420000}"/>
    <cellStyle name="Hiperłącze 4" xfId="30999" hidden="1" xr:uid="{00000000-0005-0000-0000-0000C4470000}"/>
    <cellStyle name="Hiperłącze 4" xfId="18543" hidden="1" xr:uid="{00000000-0005-0000-0000-000053420000}"/>
    <cellStyle name="Hiperłącze 4" xfId="29959" hidden="1" xr:uid="{00000000-0005-0000-0000-000014480000}"/>
    <cellStyle name="Hiperłącze 4" xfId="17598" hidden="1" xr:uid="{00000000-0005-0000-0000-0000A2410000}"/>
    <cellStyle name="Hiperłącze 4" xfId="28742" hidden="1" xr:uid="{00000000-0005-0000-0000-0000C5460000}"/>
    <cellStyle name="Hiperłącze 4" xfId="19076" hidden="1" xr:uid="{00000000-0005-0000-0000-000083420000}"/>
    <cellStyle name="Hiperłącze 4" xfId="42287" hidden="1" xr:uid="{00000000-0005-0000-0000-0000ED4C0000}"/>
    <cellStyle name="Hiperłącze 4" xfId="37713" hidden="1" xr:uid="{00000000-0005-0000-0000-0000DC4A0000}"/>
    <cellStyle name="Hiperłącze 4" xfId="46091" hidden="1" xr:uid="{00000000-0005-0000-0000-0000934E0000}"/>
    <cellStyle name="Hiperłącze 4" xfId="27776" hidden="1" xr:uid="{00000000-0005-0000-0000-00003D460000}"/>
    <cellStyle name="Hiperłącze 4" xfId="25777" hidden="1" xr:uid="{00000000-0005-0000-0000-000005460000}"/>
    <cellStyle name="Hiperłącze 4" xfId="30597" hidden="1" xr:uid="{00000000-0005-0000-0000-000080470000}"/>
    <cellStyle name="Hiperłącze 4" xfId="42863" hidden="1" xr:uid="{00000000-0005-0000-0000-00005F4D0000}"/>
    <cellStyle name="Hiperłącze 4" xfId="34306" hidden="1" xr:uid="{00000000-0005-0000-0000-0000BB490000}"/>
    <cellStyle name="Hiperłącze 4" xfId="19266" hidden="1" xr:uid="{00000000-0005-0000-0000-000096420000}"/>
    <cellStyle name="Hiperłącze 4" xfId="16354" hidden="1" xr:uid="{00000000-0005-0000-0000-0000DA410000}"/>
    <cellStyle name="Hiperłącze 4" xfId="12948" hidden="1" xr:uid="{00000000-0005-0000-0000-0000893F0000}"/>
    <cellStyle name="Hiperłącze 4" xfId="15709" hidden="1" xr:uid="{00000000-0005-0000-0000-0000FB400000}"/>
    <cellStyle name="Hiperłącze 4" xfId="45754" hidden="1" xr:uid="{00000000-0005-0000-0000-00006F4E0000}"/>
    <cellStyle name="Hiperłącze 4" xfId="11944" hidden="1" xr:uid="{00000000-0005-0000-0000-0000CB3F0000}"/>
    <cellStyle name="Hiperłącze 4" xfId="19516" hidden="1" xr:uid="{00000000-0005-0000-0000-0000D1420000}"/>
    <cellStyle name="Hiperłącze 4" xfId="39025" hidden="1" xr:uid="{00000000-0005-0000-0000-0000324C0000}"/>
    <cellStyle name="Hiperłącze 4" xfId="34405" hidden="1" xr:uid="{00000000-0005-0000-0000-0000B34A0000}"/>
    <cellStyle name="Hiperłącze 4" xfId="32273" hidden="1" xr:uid="{00000000-0005-0000-0000-00004C480000}"/>
    <cellStyle name="Hiperłącze 4" xfId="46893" hidden="1" xr:uid="{00000000-0005-0000-0000-00000F4F0000}"/>
    <cellStyle name="Hiperłącze 4" xfId="12874" hidden="1" xr:uid="{00000000-0005-0000-0000-0000813F0000}"/>
    <cellStyle name="Hiperłącze 4" xfId="20840" hidden="1" xr:uid="{00000000-0005-0000-0000-00007F440000}"/>
    <cellStyle name="Hiperłącze 4" xfId="39071" hidden="1" xr:uid="{00000000-0005-0000-0000-0000AB4C0000}"/>
    <cellStyle name="Hiperłącze 4" xfId="23636" hidden="1" xr:uid="{00000000-0005-0000-0000-000097440000}"/>
    <cellStyle name="Hiperłącze 4" xfId="20453" hidden="1" xr:uid="{00000000-0005-0000-0000-000023430000}"/>
    <cellStyle name="Hiperłącze 4" xfId="17801" hidden="1" xr:uid="{00000000-0005-0000-0000-0000BE410000}"/>
    <cellStyle name="Hiperłącze 4" xfId="35645" hidden="1" xr:uid="{00000000-0005-0000-0000-0000E4490000}"/>
    <cellStyle name="Hiperłącze 4" xfId="20702" hidden="1" xr:uid="{00000000-0005-0000-0000-00008D430000}"/>
    <cellStyle name="Hiperłącze 4" xfId="24026" hidden="1" xr:uid="{00000000-0005-0000-0000-0000E2440000}"/>
    <cellStyle name="Hiperłącze 4" xfId="12100" hidden="1" xr:uid="{00000000-0005-0000-0000-0000163F0000}"/>
    <cellStyle name="Hiperłącze 4" xfId="18670" hidden="1" xr:uid="{00000000-0005-0000-0000-000016420000}"/>
    <cellStyle name="Hiperłącze 4" xfId="18337" hidden="1" xr:uid="{00000000-0005-0000-0000-000060420000}"/>
    <cellStyle name="Hiperłącze 4" xfId="22319" hidden="1" xr:uid="{00000000-0005-0000-0000-0000CA430000}"/>
    <cellStyle name="Hiperłącze 4" xfId="25593" hidden="1" xr:uid="{00000000-0005-0000-0000-00003C450000}"/>
    <cellStyle name="Hiperłącze 4" xfId="30662" hidden="1" xr:uid="{00000000-0005-0000-0000-000086470000}"/>
    <cellStyle name="Hiperłącze 4" xfId="30333" hidden="1" xr:uid="{00000000-0005-0000-0000-0000A0480000}"/>
    <cellStyle name="Hiperłącze 4" xfId="41750" hidden="1" xr:uid="{00000000-0005-0000-0000-0000D94C0000}"/>
    <cellStyle name="Hiperłącze 4" xfId="12622" hidden="1" xr:uid="{00000000-0005-0000-0000-00004D3F0000}"/>
    <cellStyle name="Hiperłącze 4" xfId="40853" hidden="1" xr:uid="{00000000-0005-0000-0000-0000564C0000}"/>
    <cellStyle name="Hiperłącze 4" xfId="41767" hidden="1" xr:uid="{00000000-0005-0000-0000-0000D64C0000}"/>
    <cellStyle name="Hiperłącze 4" xfId="36041" hidden="1" xr:uid="{00000000-0005-0000-0000-0000104A0000}"/>
    <cellStyle name="Hiperłącze 4" xfId="23916" hidden="1" xr:uid="{00000000-0005-0000-0000-0000FD440000}"/>
    <cellStyle name="Hiperłącze 4" xfId="24675" hidden="1" xr:uid="{00000000-0005-0000-0000-000013450000}"/>
    <cellStyle name="Hiperłącze 4" xfId="19428" hidden="1" xr:uid="{00000000-0005-0000-0000-0000EC420000}"/>
    <cellStyle name="Hiperłącze 4" xfId="14253" hidden="1" xr:uid="{00000000-0005-0000-0000-00003F400000}"/>
    <cellStyle name="Hiperłącze 4" xfId="14197" hidden="1" xr:uid="{00000000-0005-0000-0000-00000F400000}"/>
    <cellStyle name="Hiperłącze 4" xfId="17451" hidden="1" xr:uid="{00000000-0005-0000-0000-000097410000}"/>
    <cellStyle name="Hiperłącze 4" xfId="16689" hidden="1" xr:uid="{00000000-0005-0000-0000-000029410000}"/>
    <cellStyle name="Hiperłącze 4" xfId="24827" hidden="1" xr:uid="{00000000-0005-0000-0000-000023450000}"/>
    <cellStyle name="Hiperłącze 4" xfId="30152" hidden="1" xr:uid="{00000000-0005-0000-0000-000053470000}"/>
    <cellStyle name="Hiperłącze 4" xfId="27770" hidden="1" xr:uid="{00000000-0005-0000-0000-00003F460000}"/>
    <cellStyle name="Hiperłącze 4" xfId="30612" hidden="1" xr:uid="{00000000-0005-0000-0000-000084470000}"/>
    <cellStyle name="Hiperłącze 4" xfId="17697" hidden="1" xr:uid="{00000000-0005-0000-0000-0000AE410000}"/>
    <cellStyle name="Hiperłącze 4" xfId="40419" hidden="1" xr:uid="{00000000-0005-0000-0000-00000E4C0000}"/>
    <cellStyle name="Hiperłącze 4" xfId="18550" hidden="1" xr:uid="{00000000-0005-0000-0000-000054420000}"/>
    <cellStyle name="Hiperłącze 4" xfId="16575" hidden="1" xr:uid="{00000000-0005-0000-0000-000024410000}"/>
    <cellStyle name="Hiperłącze 4" xfId="31708" hidden="1" xr:uid="{00000000-0005-0000-0000-00002D480000}"/>
    <cellStyle name="Hiperłącze 4" xfId="30902" hidden="1" xr:uid="{00000000-0005-0000-0000-0000A4470000}"/>
    <cellStyle name="Hiperłącze 4" xfId="43665" hidden="1" xr:uid="{00000000-0005-0000-0000-00007A4D0000}"/>
    <cellStyle name="Hiperłącze 4" xfId="33014" hidden="1" xr:uid="{00000000-0005-0000-0000-00000A490000}"/>
    <cellStyle name="Hiperłącze 4" xfId="15465" hidden="1" xr:uid="{00000000-0005-0000-0000-0000B8400000}"/>
    <cellStyle name="Hiperłącze 4" xfId="14918" hidden="1" xr:uid="{00000000-0005-0000-0000-0000CA400000}"/>
    <cellStyle name="Hiperłącze 4" xfId="11824" hidden="1" xr:uid="{00000000-0005-0000-0000-0000D5400000}"/>
    <cellStyle name="Hiperłącze 4" xfId="15538" hidden="1" xr:uid="{00000000-0005-0000-0000-0000E1400000}"/>
    <cellStyle name="Hiperłącze 4" xfId="12714" hidden="1" xr:uid="{00000000-0005-0000-0000-00005C3F0000}"/>
    <cellStyle name="Hiperłącze 4" xfId="12827" hidden="1" xr:uid="{00000000-0005-0000-0000-0000673F0000}"/>
    <cellStyle name="Hiperłącze 4" xfId="11599" hidden="1" xr:uid="{00000000-0005-0000-0000-00007F3F0000}"/>
    <cellStyle name="Hiperłącze 4" xfId="12902" hidden="1" xr:uid="{00000000-0005-0000-0000-0000843F0000}"/>
    <cellStyle name="Hiperłącze 4" xfId="14893" hidden="1" xr:uid="{00000000-0005-0000-0000-0000D9400000}"/>
    <cellStyle name="Hiperłącze 4" xfId="13567" hidden="1" xr:uid="{00000000-0005-0000-0000-0000EB3F0000}"/>
    <cellStyle name="Hiperłącze 4" xfId="19895" hidden="1" xr:uid="{00000000-0005-0000-0000-0000B9420000}"/>
    <cellStyle name="Hiperłącze 4" xfId="44969" hidden="1" xr:uid="{00000000-0005-0000-0000-0000234E0000}"/>
    <cellStyle name="Hiperłącze 4" xfId="35867" hidden="1" xr:uid="{00000000-0005-0000-0000-0000FF490000}"/>
    <cellStyle name="Hiperłącze 4" xfId="33544" hidden="1" xr:uid="{00000000-0005-0000-0000-0000F4480000}"/>
    <cellStyle name="Hiperłącze 4" xfId="34728" hidden="1" xr:uid="{00000000-0005-0000-0000-000067490000}"/>
    <cellStyle name="Hiperłącze 4" xfId="34054" hidden="1" xr:uid="{00000000-0005-0000-0000-000052490000}"/>
    <cellStyle name="Hiperłącze 4" xfId="21004" hidden="1" xr:uid="{00000000-0005-0000-0000-0000F3430000}"/>
    <cellStyle name="Hiperłącze 4" xfId="22553" hidden="1" xr:uid="{00000000-0005-0000-0000-000001440000}"/>
    <cellStyle name="Hiperłącze 4" xfId="46474" hidden="1" xr:uid="{00000000-0005-0000-0000-0000424F0000}"/>
    <cellStyle name="Hiperłącze 4" xfId="28181" hidden="1" xr:uid="{00000000-0005-0000-0000-0000A9460000}"/>
    <cellStyle name="Hiperłącze 4" xfId="43685" hidden="1" xr:uid="{00000000-0005-0000-0000-00007C4D0000}"/>
    <cellStyle name="Hiperłącze 4" xfId="34554" hidden="1" xr:uid="{00000000-0005-0000-0000-0000BB4A0000}"/>
    <cellStyle name="Hiperłącze 4" xfId="45996" hidden="1" xr:uid="{00000000-0005-0000-0000-00008B4E0000}"/>
    <cellStyle name="Hiperłącze 4" xfId="29178" hidden="1" xr:uid="{00000000-0005-0000-0000-000020470000}"/>
    <cellStyle name="Hiperłącze 4" xfId="28557" hidden="1" xr:uid="{00000000-0005-0000-0000-0000EE460000}"/>
    <cellStyle name="Hiperłącze 4" xfId="27882" hidden="1" xr:uid="{00000000-0005-0000-0000-000048460000}"/>
    <cellStyle name="Hiperłącze 4" xfId="27687" hidden="1" xr:uid="{00000000-0005-0000-0000-00002D460000}"/>
    <cellStyle name="Hiperłącze 4" xfId="25136" hidden="1" xr:uid="{00000000-0005-0000-0000-000006460000}"/>
    <cellStyle name="Hiperłącze 4" xfId="18209" hidden="1" xr:uid="{00000000-0005-0000-0000-000005420000}"/>
    <cellStyle name="Hiperłącze 4" xfId="17892" hidden="1" xr:uid="{00000000-0005-0000-0000-0000C5410000}"/>
    <cellStyle name="Hiperłącze 4" xfId="34431" hidden="1" xr:uid="{00000000-0005-0000-0000-0000AB4A0000}"/>
    <cellStyle name="Hiperłącze 4" xfId="36726" hidden="1" xr:uid="{00000000-0005-0000-0000-0000514A0000}"/>
    <cellStyle name="Hiperłącze 4" xfId="34542" hidden="1" xr:uid="{00000000-0005-0000-0000-0000B54A0000}"/>
    <cellStyle name="Hiperłącze 4" xfId="36357" hidden="1" xr:uid="{00000000-0005-0000-0000-00008B4A0000}"/>
    <cellStyle name="Hiperłącze 4" xfId="45552" hidden="1" xr:uid="{00000000-0005-0000-0000-0000AA4E0000}"/>
    <cellStyle name="Hiperłącze 4" xfId="43198" hidden="1" xr:uid="{00000000-0005-0000-0000-0000CE4E0000}"/>
    <cellStyle name="Hiperłącze 4" xfId="15625" hidden="1" xr:uid="{00000000-0005-0000-0000-0000F3400000}"/>
    <cellStyle name="Hiperłącze 4" xfId="15686" hidden="1" xr:uid="{00000000-0005-0000-0000-0000F8400000}"/>
    <cellStyle name="Hiperłącze 4" xfId="18342" hidden="1" xr:uid="{00000000-0005-0000-0000-00005F420000}"/>
    <cellStyle name="Hiperłącze 4" xfId="27249" hidden="1" xr:uid="{00000000-0005-0000-0000-000027460000}"/>
    <cellStyle name="Hiperłącze 4" xfId="17884" hidden="1" xr:uid="{00000000-0005-0000-0000-0000C9410000}"/>
    <cellStyle name="Hiperłącze 4" xfId="18899" hidden="1" xr:uid="{00000000-0005-0000-0000-00002D420000}"/>
    <cellStyle name="Hiperłącze 4" xfId="27386" hidden="1" xr:uid="{00000000-0005-0000-0000-000080460000}"/>
    <cellStyle name="Hiperłącze 4" xfId="27536" hidden="1" xr:uid="{00000000-0005-0000-0000-000063460000}"/>
    <cellStyle name="Hiperłącze 4" xfId="28801" hidden="1" xr:uid="{00000000-0005-0000-0000-0000CF460000}"/>
    <cellStyle name="Hiperłącze 4" xfId="29103" hidden="1" xr:uid="{00000000-0005-0000-0000-000015470000}"/>
    <cellStyle name="Hiperłącze 4" xfId="25731" hidden="1" xr:uid="{00000000-0005-0000-0000-00004D450000}"/>
    <cellStyle name="Hiperłącze 4" xfId="16928" hidden="1" xr:uid="{00000000-0005-0000-0000-000043410000}"/>
    <cellStyle name="Hiperłącze 4" xfId="26850" hidden="1" xr:uid="{00000000-0005-0000-0000-0000DE450000}"/>
    <cellStyle name="Hiperłącze 4" xfId="44748" hidden="1" xr:uid="{00000000-0005-0000-0000-0000064E0000}"/>
    <cellStyle name="Hiperłącze 4" xfId="28789" hidden="1" xr:uid="{00000000-0005-0000-0000-0000CB460000}"/>
    <cellStyle name="Hiperłącze 4" xfId="34751" hidden="1" xr:uid="{00000000-0005-0000-0000-00006C490000}"/>
    <cellStyle name="Hiperłącze 4" xfId="27472" hidden="1" xr:uid="{00000000-0005-0000-0000-00006D460000}"/>
    <cellStyle name="Hiperłącze 4" xfId="26466" hidden="1" xr:uid="{00000000-0005-0000-0000-0000B3450000}"/>
    <cellStyle name="Hiperłącze 4" xfId="18998" hidden="1" xr:uid="{00000000-0005-0000-0000-000036420000}"/>
    <cellStyle name="Hiperłącze 4" xfId="28599" hidden="1" xr:uid="{00000000-0005-0000-0000-0000EC460000}"/>
    <cellStyle name="Hiperłącze 4" xfId="31500" hidden="1" xr:uid="{00000000-0005-0000-0000-0000FE470000}"/>
    <cellStyle name="Hiperłącze 4" xfId="42280" hidden="1" xr:uid="{00000000-0005-0000-0000-0000F14C0000}"/>
    <cellStyle name="Hiperłącze 4" xfId="27654" hidden="1" xr:uid="{00000000-0005-0000-0000-000030460000}"/>
    <cellStyle name="Hiperłącze 4" xfId="16748" hidden="1" xr:uid="{00000000-0005-0000-0000-000071420000}"/>
    <cellStyle name="Hiperłącze 4" xfId="30017" hidden="1" xr:uid="{00000000-0005-0000-0000-00001E480000}"/>
    <cellStyle name="Hiperłącze 4" xfId="43830" hidden="1" xr:uid="{00000000-0005-0000-0000-0000894D0000}"/>
    <cellStyle name="Hiperłącze 4" xfId="20549" hidden="1" xr:uid="{00000000-0005-0000-0000-000091430000}"/>
    <cellStyle name="Hiperłącze 4" xfId="36412" hidden="1" xr:uid="{00000000-0005-0000-0000-0000A34A0000}"/>
    <cellStyle name="Hiperłącze 4" xfId="40697" hidden="1" xr:uid="{00000000-0005-0000-0000-0000474C0000}"/>
    <cellStyle name="Hiperłącze 4" xfId="35392" hidden="1" xr:uid="{00000000-0005-0000-0000-0000AE490000}"/>
    <cellStyle name="Hiperłącze 4" xfId="28888" hidden="1" xr:uid="{00000000-0005-0000-0000-0000D3460000}"/>
    <cellStyle name="Hiperłącze 4" xfId="46858" hidden="1" xr:uid="{00000000-0005-0000-0000-0000084F0000}"/>
    <cellStyle name="Hiperłącze 4" xfId="43382" hidden="1" xr:uid="{00000000-0005-0000-0000-0000D44E0000}"/>
    <cellStyle name="Hiperłącze 4" xfId="47005" hidden="1" xr:uid="{00000000-0005-0000-0000-0000184F0000}"/>
    <cellStyle name="Hiperłącze 4" xfId="22298" hidden="1" xr:uid="{00000000-0005-0000-0000-0000CF430000}"/>
    <cellStyle name="Hiperłącze 4" xfId="21159" hidden="1" xr:uid="{00000000-0005-0000-0000-000037430000}"/>
    <cellStyle name="Hiperłącze 4" xfId="36014" hidden="1" xr:uid="{00000000-0005-0000-0000-00000D4A0000}"/>
    <cellStyle name="Hiperłącze 4" xfId="34246" hidden="1" xr:uid="{00000000-0005-0000-0000-0000C7490000}"/>
    <cellStyle name="Hiperłącze 4" xfId="19677" hidden="1" xr:uid="{00000000-0005-0000-0000-00009E420000}"/>
    <cellStyle name="Hiperłącze 4" xfId="21151" hidden="1" xr:uid="{00000000-0005-0000-0000-000036430000}"/>
    <cellStyle name="Hiperłącze 4" xfId="26476" hidden="1" xr:uid="{00000000-0005-0000-0000-0000B4450000}"/>
    <cellStyle name="Hiperłącze 4" xfId="30392" hidden="1" xr:uid="{00000000-0005-0000-0000-000067470000}"/>
    <cellStyle name="Hiperłącze 4" xfId="33686" hidden="1" xr:uid="{00000000-0005-0000-0000-00002C490000}"/>
    <cellStyle name="Hiperłącze 4" xfId="33709" hidden="1" xr:uid="{00000000-0005-0000-0000-00002F490000}"/>
    <cellStyle name="Hiperłącze 4" xfId="23139" hidden="1" xr:uid="{00000000-0005-0000-0000-00001F440000}"/>
    <cellStyle name="Hiperłącze 4" xfId="23368" hidden="1" xr:uid="{00000000-0005-0000-0000-000037440000}"/>
    <cellStyle name="Hiperłącze 4" xfId="23359" hidden="1" xr:uid="{00000000-0005-0000-0000-000038440000}"/>
    <cellStyle name="Hiperłącze 4" xfId="23467" hidden="1" xr:uid="{00000000-0005-0000-0000-000044440000}"/>
    <cellStyle name="Hiperłącze 4" xfId="28647" hidden="1" xr:uid="{00000000-0005-0000-0000-0000BA460000}"/>
    <cellStyle name="Hiperłącze 4" xfId="14490" hidden="1" xr:uid="{00000000-0005-0000-0000-000057400000}"/>
    <cellStyle name="Hiperłącze 4" xfId="15044" hidden="1" xr:uid="{00000000-0005-0000-0000-0000B9400000}"/>
    <cellStyle name="Hiperłącze 4" xfId="14266" hidden="1" xr:uid="{00000000-0005-0000-0000-000011400000}"/>
    <cellStyle name="Hiperłącze 4" xfId="28198" hidden="1" xr:uid="{00000000-0005-0000-0000-0000A6460000}"/>
    <cellStyle name="Hiperłącze 4" xfId="29060" hidden="1" xr:uid="{00000000-0005-0000-0000-0000E1460000}"/>
    <cellStyle name="Hiperłącze 4" xfId="42953" hidden="1" xr:uid="{00000000-0005-0000-0000-0000674D0000}"/>
    <cellStyle name="Hiperłącze 4" xfId="29759" hidden="1" xr:uid="{00000000-0005-0000-0000-0000B4470000}"/>
    <cellStyle name="Hiperłącze 4" xfId="37531" hidden="1" xr:uid="{00000000-0005-0000-0000-0000274B0000}"/>
    <cellStyle name="Hiperłącze 4" xfId="43969" hidden="1" xr:uid="{00000000-0005-0000-0000-00009C4D0000}"/>
    <cellStyle name="Hiperłącze 4" xfId="14081" hidden="1" xr:uid="{00000000-0005-0000-0000-000000400000}"/>
    <cellStyle name="Hiperłącze 4" xfId="14685" hidden="1" xr:uid="{00000000-0005-0000-0000-000084400000}"/>
    <cellStyle name="Hiperłącze 4" xfId="40259" hidden="1" xr:uid="{00000000-0005-0000-0000-0000FC4B0000}"/>
    <cellStyle name="Hiperłącze 4" xfId="41334" hidden="1" xr:uid="{00000000-0005-0000-0000-0000704C0000}"/>
    <cellStyle name="Hiperłącze 4" xfId="15145" hidden="1" xr:uid="{00000000-0005-0000-0000-00008D400000}"/>
    <cellStyle name="Hiperłącze 4" xfId="46523" hidden="1" xr:uid="{00000000-0005-0000-0000-00004E4F0000}"/>
    <cellStyle name="Hiperłącze 4" xfId="25810" hidden="1" xr:uid="{00000000-0005-0000-0000-000090460000}"/>
    <cellStyle name="Hiperłącze 4" xfId="31789" hidden="1" xr:uid="{00000000-0005-0000-0000-000031480000}"/>
    <cellStyle name="Hiperłącze 4" xfId="35201" hidden="1" xr:uid="{00000000-0005-0000-0000-000098490000}"/>
    <cellStyle name="Hiperłącze 4" xfId="33008" hidden="1" xr:uid="{00000000-0005-0000-0000-000017490000}"/>
    <cellStyle name="Hiperłącze 4" xfId="15985" hidden="1" xr:uid="{00000000-0005-0000-0000-00008A410000}"/>
    <cellStyle name="Hiperłącze 4" xfId="20003" hidden="1" xr:uid="{00000000-0005-0000-0000-0000C5420000}"/>
    <cellStyle name="Hiperłącze 4" xfId="10413" hidden="1" xr:uid="{00000000-0005-0000-0000-0000EC3E0000}"/>
    <cellStyle name="Hiperłącze 4" xfId="22509" hidden="1" xr:uid="{00000000-0005-0000-0000-0000E7430000}"/>
    <cellStyle name="Hiperłącze 4" xfId="20969" hidden="1" xr:uid="{00000000-0005-0000-0000-0000FA430000}"/>
    <cellStyle name="Hiperłącze 4" xfId="29094" hidden="1" xr:uid="{00000000-0005-0000-0000-000017470000}"/>
    <cellStyle name="Hiperłącze 4" xfId="28352" hidden="1" xr:uid="{00000000-0005-0000-0000-0000F5460000}"/>
    <cellStyle name="Hiperłącze 4" xfId="28781" hidden="1" xr:uid="{00000000-0005-0000-0000-0000CC460000}"/>
    <cellStyle name="Hiperłącze 4" xfId="22410" hidden="1" xr:uid="{00000000-0005-0000-0000-0000D9430000}"/>
    <cellStyle name="Hiperłącze 4" xfId="15234" hidden="1" xr:uid="{00000000-0005-0000-0000-00009D400000}"/>
    <cellStyle name="Hiperłącze 4" xfId="24399" hidden="1" xr:uid="{00000000-0005-0000-0000-0000C7440000}"/>
    <cellStyle name="Hiperłącze 4" xfId="39274" hidden="1" xr:uid="{00000000-0005-0000-0000-00007C4B0000}"/>
    <cellStyle name="Hiperłącze 4" xfId="16580" hidden="1" xr:uid="{00000000-0005-0000-0000-000023410000}"/>
    <cellStyle name="Hiperłącze 4" xfId="24909" hidden="1" xr:uid="{00000000-0005-0000-0000-00002A450000}"/>
    <cellStyle name="Hiperłącze 4" xfId="28021" hidden="1" xr:uid="{00000000-0005-0000-0000-000055460000}"/>
    <cellStyle name="Hiperłącze 4" xfId="27032" hidden="1" xr:uid="{00000000-0005-0000-0000-0000F7450000}"/>
    <cellStyle name="Hiperłącze 4" xfId="18777" hidden="1" xr:uid="{00000000-0005-0000-0000-00004F420000}"/>
    <cellStyle name="Hiperłącze 4" xfId="18842" hidden="1" xr:uid="{00000000-0005-0000-0000-000027420000}"/>
    <cellStyle name="Hiperłącze 4" xfId="18145" hidden="1" xr:uid="{00000000-0005-0000-0000-0000FE410000}"/>
    <cellStyle name="Hiperłącze 4" xfId="27185" hidden="1" xr:uid="{00000000-0005-0000-0000-00001D460000}"/>
    <cellStyle name="Hiperłącze 4" xfId="36131" hidden="1" xr:uid="{00000000-0005-0000-0000-0000324A0000}"/>
    <cellStyle name="Hiperłącze 4" xfId="28329" hidden="1" xr:uid="{00000000-0005-0000-0000-0000FE460000}"/>
    <cellStyle name="Hiperłącze 4" xfId="23684" hidden="1" xr:uid="{00000000-0005-0000-0000-00009A440000}"/>
    <cellStyle name="Hiperłącze 4" xfId="41451" hidden="1" xr:uid="{00000000-0005-0000-0000-0000784C0000}"/>
    <cellStyle name="Hiperłącze 4" xfId="36837" hidden="1" xr:uid="{00000000-0005-0000-0000-00005A4A0000}"/>
    <cellStyle name="Hiperłącze 4" xfId="34369" hidden="1" xr:uid="{00000000-0005-0000-0000-0000B84A0000}"/>
    <cellStyle name="Hiperłącze 4" xfId="25794" hidden="1" xr:uid="{00000000-0005-0000-0000-0000A2450000}"/>
    <cellStyle name="Hiperłącze 4" xfId="36140" hidden="1" xr:uid="{00000000-0005-0000-0000-0000334A0000}"/>
    <cellStyle name="Hiperłącze 4" xfId="43083" hidden="1" xr:uid="{00000000-0005-0000-0000-0000754D0000}"/>
    <cellStyle name="Hiperłącze 4" xfId="30670" hidden="1" xr:uid="{00000000-0005-0000-0000-000087470000}"/>
    <cellStyle name="Hiperłącze 4" xfId="31373" hidden="1" xr:uid="{00000000-0005-0000-0000-0000EE470000}"/>
    <cellStyle name="Hiperłącze 4" xfId="30617" hidden="1" xr:uid="{00000000-0005-0000-0000-000083470000}"/>
    <cellStyle name="Hiperłącze 4" xfId="15315" hidden="1" xr:uid="{00000000-0005-0000-0000-0000A3400000}"/>
    <cellStyle name="Hiperłącze 4" xfId="27930" hidden="1" xr:uid="{00000000-0005-0000-0000-000046460000}"/>
    <cellStyle name="Hiperłącze 4" xfId="29227" hidden="1" xr:uid="{00000000-0005-0000-0000-000022470000}"/>
    <cellStyle name="Hiperłącze 4" xfId="47130" hidden="1" xr:uid="{00000000-0005-0000-0000-0000284F0000}"/>
    <cellStyle name="Hiperłącze 4" xfId="33304" hidden="1" xr:uid="{00000000-0005-0000-0000-0000DC480000}"/>
    <cellStyle name="Hiperłącze 4" xfId="36187" hidden="1" xr:uid="{00000000-0005-0000-0000-00003B4A0000}"/>
    <cellStyle name="Hiperłącze 4" xfId="15860" hidden="1" xr:uid="{00000000-0005-0000-0000-00000A410000}"/>
    <cellStyle name="Hiperłącze 4" xfId="41667" hidden="1" xr:uid="{00000000-0005-0000-0000-0000B64C0000}"/>
    <cellStyle name="Hiperłącze 4" xfId="10301" hidden="1" xr:uid="{00000000-0005-0000-0000-0000DF3E0000}"/>
    <cellStyle name="Hiperłącze 4" xfId="24945" hidden="1" xr:uid="{00000000-0005-0000-0000-000030450000}"/>
    <cellStyle name="Hiperłącze 4" xfId="16671" hidden="1" xr:uid="{00000000-0005-0000-0000-000030410000}"/>
    <cellStyle name="Hiperłącze 4" xfId="16958" hidden="1" xr:uid="{00000000-0005-0000-0000-000041410000}"/>
    <cellStyle name="Hiperłącze 4" xfId="17025" hidden="1" xr:uid="{00000000-0005-0000-0000-000050410000}"/>
    <cellStyle name="Hiperłącze 4" xfId="17170" hidden="1" xr:uid="{00000000-0005-0000-0000-00005E410000}"/>
    <cellStyle name="Hiperłącze 4" xfId="45250" hidden="1" xr:uid="{00000000-0005-0000-0000-0000554E0000}"/>
    <cellStyle name="Hiperłącze 4" xfId="19348" hidden="1" xr:uid="{00000000-0005-0000-0000-0000F3420000}"/>
    <cellStyle name="Hiperłącze 4" xfId="12763" hidden="1" xr:uid="{00000000-0005-0000-0000-00005D3F0000}"/>
    <cellStyle name="Hiperłącze 4" xfId="19609" hidden="1" xr:uid="{00000000-0005-0000-0000-00009B420000}"/>
    <cellStyle name="Hiperłącze 4" xfId="14904" hidden="1" xr:uid="{00000000-0005-0000-0000-0000DC400000}"/>
    <cellStyle name="Hiperłącze 4" xfId="15727" hidden="1" xr:uid="{00000000-0005-0000-0000-0000FD400000}"/>
    <cellStyle name="Hiperłącze 4" xfId="16256" hidden="1" xr:uid="{00000000-0005-0000-0000-00007E420000}"/>
    <cellStyle name="Hiperłącze 4" xfId="17559" hidden="1" xr:uid="{00000000-0005-0000-0000-0000A3410000}"/>
    <cellStyle name="Hiperłącze 4" xfId="12295" hidden="1" xr:uid="{00000000-0005-0000-0000-0000273F0000}"/>
    <cellStyle name="Hiperłącze 4" xfId="45921" hidden="1" xr:uid="{00000000-0005-0000-0000-0000A94E0000}"/>
    <cellStyle name="Hiperłącze 4" xfId="46121" hidden="1" xr:uid="{00000000-0005-0000-0000-0000914E0000}"/>
    <cellStyle name="Hiperłącze 4" xfId="27857" hidden="1" xr:uid="{00000000-0005-0000-0000-000043460000}"/>
    <cellStyle name="Hiperłącze 4" xfId="26959" hidden="1" xr:uid="{00000000-0005-0000-0000-0000EA450000}"/>
    <cellStyle name="Hiperłącze 4" xfId="43491" hidden="1" xr:uid="{00000000-0005-0000-0000-00004B4F0000}"/>
    <cellStyle name="Hiperłącze 4" xfId="25891" hidden="1" xr:uid="{00000000-0005-0000-0000-000059450000}"/>
    <cellStyle name="Hiperłącze 4" xfId="29089" hidden="1" xr:uid="{00000000-0005-0000-0000-000018470000}"/>
    <cellStyle name="Hiperłącze 4" xfId="28997" hidden="1" xr:uid="{00000000-0005-0000-0000-0000DF460000}"/>
    <cellStyle name="Hiperłącze 4" xfId="27435" hidden="1" xr:uid="{00000000-0005-0000-0000-000079460000}"/>
    <cellStyle name="Hiperłącze 4" xfId="29994" hidden="1" xr:uid="{00000000-0005-0000-0000-00001C480000}"/>
    <cellStyle name="Hiperłącze 4" xfId="40890" hidden="1" xr:uid="{00000000-0005-0000-0000-0000954C0000}"/>
    <cellStyle name="Hiperłącze 4" xfId="21476" hidden="1" xr:uid="{00000000-0005-0000-0000-000055430000}"/>
    <cellStyle name="Hiperłącze 4" xfId="32226" hidden="1" xr:uid="{00000000-0005-0000-0000-000042480000}"/>
    <cellStyle name="Hiperłącze 4" xfId="31425" hidden="1" xr:uid="{00000000-0005-0000-0000-0000F8470000}"/>
    <cellStyle name="Hiperłącze 4" xfId="27366" hidden="1" xr:uid="{00000000-0005-0000-0000-000083460000}"/>
    <cellStyle name="Hiperłącze 4" xfId="16786" hidden="1" xr:uid="{00000000-0005-0000-0000-000033410000}"/>
    <cellStyle name="Hiperłącze 4" xfId="42365" hidden="1" xr:uid="{00000000-0005-0000-0000-0000004D0000}"/>
    <cellStyle name="Hiperłącze 4" xfId="23196" hidden="1" xr:uid="{00000000-0005-0000-0000-000026440000}"/>
    <cellStyle name="Hiperłącze 4" xfId="24483" hidden="1" xr:uid="{00000000-0005-0000-0000-0000D0440000}"/>
    <cellStyle name="Hiperłącze 4" xfId="11343" hidden="1" xr:uid="{00000000-0005-0000-0000-0000FD3E0000}"/>
    <cellStyle name="Hiperłącze 4" xfId="46113" hidden="1" xr:uid="{00000000-0005-0000-0000-0000954E0000}"/>
    <cellStyle name="Hiperłącze 4" xfId="16535" hidden="1" xr:uid="{00000000-0005-0000-0000-00001B410000}"/>
    <cellStyle name="Hiperłącze 4" xfId="35128" hidden="1" xr:uid="{00000000-0005-0000-0000-00008F490000}"/>
    <cellStyle name="Hiperłącze 4" xfId="31053" hidden="1" xr:uid="{00000000-0005-0000-0000-0000C5470000}"/>
    <cellStyle name="Hiperłącze 4" xfId="17978" hidden="1" xr:uid="{00000000-0005-0000-0000-0000D8410000}"/>
    <cellStyle name="Hiperłącze 4" xfId="42901" hidden="1" xr:uid="{00000000-0005-0000-0000-0000614D0000}"/>
    <cellStyle name="Hiperłącze 4" xfId="35274" hidden="1" xr:uid="{00000000-0005-0000-0000-0000A1490000}"/>
    <cellStyle name="Hiperłącze 4" xfId="28135" hidden="1" xr:uid="{00000000-0005-0000-0000-0000A4460000}"/>
    <cellStyle name="Hiperłącze 4" xfId="19140" hidden="1" xr:uid="{00000000-0005-0000-0000-000085420000}"/>
    <cellStyle name="Hiperłącze 4" xfId="27158" hidden="1" xr:uid="{00000000-0005-0000-0000-000015460000}"/>
    <cellStyle name="Hiperłącze 4" xfId="32870" hidden="1" xr:uid="{00000000-0005-0000-0000-000006490000}"/>
    <cellStyle name="Hiperłącze 4" xfId="18872" hidden="1" xr:uid="{00000000-0005-0000-0000-000025420000}"/>
    <cellStyle name="Hiperłącze 4" xfId="40705" hidden="1" xr:uid="{00000000-0005-0000-0000-00004C4C0000}"/>
    <cellStyle name="Hiperłącze 4" xfId="16976" hidden="1" xr:uid="{00000000-0005-0000-0000-000046410000}"/>
    <cellStyle name="Hiperłącze 4" xfId="12180" hidden="1" xr:uid="{00000000-0005-0000-0000-00001E3F0000}"/>
    <cellStyle name="Hiperłącze 4" xfId="26608" hidden="1" xr:uid="{00000000-0005-0000-0000-0000C3450000}"/>
    <cellStyle name="Hiperłącze 4" xfId="46952" hidden="1" xr:uid="{00000000-0005-0000-0000-0000394F0000}"/>
    <cellStyle name="Hiperłącze 4" xfId="19765" hidden="1" xr:uid="{00000000-0005-0000-0000-0000A9420000}"/>
    <cellStyle name="Hiperłącze 4" xfId="33592" hidden="1" xr:uid="{00000000-0005-0000-0000-0000F2480000}"/>
    <cellStyle name="Hiperłącze 4" xfId="33991" hidden="1" xr:uid="{00000000-0005-0000-0000-000050490000}"/>
    <cellStyle name="Hiperłącze 4" xfId="24094" hidden="1" xr:uid="{00000000-0005-0000-0000-0000D9440000}"/>
    <cellStyle name="Hiperłącze 4" xfId="14652" hidden="1" xr:uid="{00000000-0005-0000-0000-00007E400000}"/>
    <cellStyle name="Hiperłącze 4" xfId="20165" hidden="1" xr:uid="{00000000-0005-0000-0000-000001430000}"/>
    <cellStyle name="Hiperłącze 4" xfId="23204" hidden="1" xr:uid="{00000000-0005-0000-0000-000027440000}"/>
    <cellStyle name="Hiperłącze 4" xfId="13773" hidden="1" xr:uid="{00000000-0005-0000-0000-000041400000}"/>
    <cellStyle name="Hiperłącze 4" xfId="18864" hidden="1" xr:uid="{00000000-0005-0000-0000-000029420000}"/>
    <cellStyle name="Hiperłącze 4" xfId="37764" hidden="1" xr:uid="{00000000-0005-0000-0000-0000DD4A0000}"/>
    <cellStyle name="Hiperłącze 4" xfId="24704" hidden="1" xr:uid="{00000000-0005-0000-0000-000012450000}"/>
    <cellStyle name="Hiperłącze 4" xfId="26448" hidden="1" xr:uid="{00000000-0005-0000-0000-0000B1450000}"/>
    <cellStyle name="Hiperłącze 4" xfId="46558" hidden="1" xr:uid="{00000000-0005-0000-0000-0000494F0000}"/>
    <cellStyle name="Hiperłącze 4" xfId="21943" hidden="1" xr:uid="{00000000-0005-0000-0000-0000A3430000}"/>
    <cellStyle name="Hiperłącze 4" xfId="37352" hidden="1" xr:uid="{00000000-0005-0000-0000-0000D24A0000}"/>
    <cellStyle name="Hiperłącze 4" xfId="25635" hidden="1" xr:uid="{00000000-0005-0000-0000-000041450000}"/>
    <cellStyle name="Hiperłącze 4" xfId="24529" hidden="1" xr:uid="{00000000-0005-0000-0000-0000D5440000}"/>
    <cellStyle name="Hiperłącze 4" xfId="42607" hidden="1" xr:uid="{00000000-0005-0000-0000-0000184D0000}"/>
    <cellStyle name="Hiperłącze 4" xfId="13056" hidden="1" xr:uid="{00000000-0005-0000-0000-0000953F0000}"/>
    <cellStyle name="Hiperłącze 4" xfId="12303" hidden="1" xr:uid="{00000000-0005-0000-0000-00002C3F0000}"/>
    <cellStyle name="Hiperłącze 4" xfId="13047" hidden="1" xr:uid="{00000000-0005-0000-0000-0000973F0000}"/>
    <cellStyle name="Hiperłącze 4" xfId="36073" hidden="1" xr:uid="{00000000-0005-0000-0000-0000184A0000}"/>
    <cellStyle name="Hiperłącze 4" xfId="13359" hidden="1" xr:uid="{00000000-0005-0000-0000-0000B93F0000}"/>
    <cellStyle name="Hiperłącze 4" xfId="34449" hidden="1" xr:uid="{00000000-0005-0000-0000-00001A4A0000}"/>
    <cellStyle name="Hiperłącze 4" xfId="21616" hidden="1" xr:uid="{00000000-0005-0000-0000-000066430000}"/>
    <cellStyle name="Hiperłącze 4" xfId="36249" hidden="1" xr:uid="{00000000-0005-0000-0000-00003F4A0000}"/>
    <cellStyle name="Hiperłącze 4" xfId="19123" hidden="1" xr:uid="{00000000-0005-0000-0000-00008B420000}"/>
    <cellStyle name="Hiperłącze 4" xfId="26977" hidden="1" xr:uid="{00000000-0005-0000-0000-0000EE450000}"/>
    <cellStyle name="Hiperłącze 4" xfId="37424" hidden="1" xr:uid="{00000000-0005-0000-0000-0000214B0000}"/>
    <cellStyle name="Hiperłącze 4" xfId="46466" hidden="1" xr:uid="{00000000-0005-0000-0000-00002B4F0000}"/>
    <cellStyle name="Hiperłącze 4" xfId="46873" hidden="1" xr:uid="{00000000-0005-0000-0000-00000C4F0000}"/>
    <cellStyle name="Hiperłącze 4" xfId="20511" hidden="1" xr:uid="{00000000-0005-0000-0000-00009A430000}"/>
    <cellStyle name="Hiperłącze 4" xfId="40339" hidden="1" xr:uid="{00000000-0005-0000-0000-0000064C0000}"/>
    <cellStyle name="Hiperłącze 4" xfId="13146" hidden="1" xr:uid="{00000000-0005-0000-0000-0000A43F0000}"/>
    <cellStyle name="Hiperłącze 4" xfId="21559" hidden="1" xr:uid="{00000000-0005-0000-0000-00005F430000}"/>
    <cellStyle name="Hiperłącze 4" xfId="25511" hidden="1" xr:uid="{00000000-0005-0000-0000-0000F9450000}"/>
    <cellStyle name="Hiperłącze 4" xfId="17819" hidden="1" xr:uid="{00000000-0005-0000-0000-0000C2410000}"/>
    <cellStyle name="Hiperłącze 4" xfId="34557" hidden="1" xr:uid="{00000000-0005-0000-0000-0000194A0000}"/>
    <cellStyle name="Hiperłącze 4" xfId="35621" hidden="1" xr:uid="{00000000-0005-0000-0000-0000DF490000}"/>
    <cellStyle name="Hiperłącze 4" xfId="17222" hidden="1" xr:uid="{00000000-0005-0000-0000-000068410000}"/>
    <cellStyle name="Hiperłącze 4" xfId="44691" hidden="1" xr:uid="{00000000-0005-0000-0000-0000044E0000}"/>
    <cellStyle name="Hiperłącze 4" xfId="24960" hidden="1" xr:uid="{00000000-0005-0000-0000-000034450000}"/>
    <cellStyle name="Hiperłącze 4" xfId="21934" hidden="1" xr:uid="{00000000-0005-0000-0000-0000A2430000}"/>
    <cellStyle name="Hiperłącze 4" xfId="19257" hidden="1" xr:uid="{00000000-0005-0000-0000-000092420000}"/>
    <cellStyle name="Hiperłącze 4" xfId="38426" hidden="1" xr:uid="{00000000-0005-0000-0000-0000544B0000}"/>
    <cellStyle name="Hiperłącze 4" xfId="30025" hidden="1" xr:uid="{00000000-0005-0000-0000-00008B480000}"/>
    <cellStyle name="Hiperłącze 4" xfId="17737" hidden="1" xr:uid="{00000000-0005-0000-0000-0000B8410000}"/>
    <cellStyle name="Hiperłącze 4" xfId="45268" hidden="1" xr:uid="{00000000-0005-0000-0000-00005A4E0000}"/>
    <cellStyle name="Hiperłącze 4" xfId="32390" hidden="1" xr:uid="{00000000-0005-0000-0000-000054480000}"/>
    <cellStyle name="Hiperłącze 4" xfId="34872" hidden="1" xr:uid="{00000000-0005-0000-0000-000072490000}"/>
    <cellStyle name="Hiperłącze 4" xfId="13025" hidden="1" xr:uid="{00000000-0005-0000-0000-0000943F0000}"/>
    <cellStyle name="Hiperłącze 4" xfId="46722" hidden="1" xr:uid="{00000000-0005-0000-0000-0000444F0000}"/>
    <cellStyle name="Hiperłącze 4" xfId="22167" hidden="1" xr:uid="{00000000-0005-0000-0000-0000BC430000}"/>
    <cellStyle name="Hiperłącze 4" xfId="21904" hidden="1" xr:uid="{00000000-0005-0000-0000-000082430000}"/>
    <cellStyle name="Hiperłącze 4" xfId="15638" hidden="1" xr:uid="{00000000-0005-0000-0000-0000ED400000}"/>
    <cellStyle name="Hiperłącze 4" xfId="33812" hidden="1" xr:uid="{00000000-0005-0000-0000-000040490000}"/>
    <cellStyle name="Hiperłącze 4" xfId="26115" hidden="1" xr:uid="{00000000-0005-0000-0000-00006E450000}"/>
    <cellStyle name="Hiperłącze 4" xfId="37045" hidden="1" xr:uid="{00000000-0005-0000-0000-0000734A0000}"/>
    <cellStyle name="Hiperłącze 4" xfId="25034" hidden="1" xr:uid="{00000000-0005-0000-0000-0000AA450000}"/>
    <cellStyle name="Hiperłącze 4" xfId="39429" hidden="1" xr:uid="{00000000-0005-0000-0000-0000884B0000}"/>
    <cellStyle name="Hiperłącze 4" xfId="46914" hidden="1" xr:uid="{00000000-0005-0000-0000-00000A4F0000}"/>
    <cellStyle name="Hiperłącze 4" xfId="45646" hidden="1" xr:uid="{00000000-0005-0000-0000-0000A04E0000}"/>
    <cellStyle name="Hiperłącze 4" xfId="18262" hidden="1" xr:uid="{00000000-0005-0000-0000-00004B420000}"/>
    <cellStyle name="Hiperłącze 4" xfId="45003" hidden="1" xr:uid="{00000000-0005-0000-0000-0000274E0000}"/>
    <cellStyle name="Hiperłącze 4" xfId="23515" hidden="1" xr:uid="{00000000-0005-0000-0000-000042440000}"/>
    <cellStyle name="Hiperłącze 4" xfId="18989" hidden="1" xr:uid="{00000000-0005-0000-0000-000032420000}"/>
    <cellStyle name="Hiperłącze 4" xfId="39610" hidden="1" xr:uid="{00000000-0005-0000-0000-00009A4B0000}"/>
    <cellStyle name="Hiperłącze 4" xfId="13196" hidden="1" xr:uid="{00000000-0005-0000-0000-0000A63F0000}"/>
    <cellStyle name="Hiperłącze 4" xfId="32024" hidden="1" xr:uid="{00000000-0005-0000-0000-000078480000}"/>
    <cellStyle name="Hiperłącze 4" xfId="33758" hidden="1" xr:uid="{00000000-0005-0000-0000-000035490000}"/>
    <cellStyle name="Hiperłącze 4" xfId="17946" hidden="1" xr:uid="{00000000-0005-0000-0000-0000D0410000}"/>
    <cellStyle name="Hiperłącze 4" xfId="17261" hidden="1" xr:uid="{00000000-0005-0000-0000-000065410000}"/>
    <cellStyle name="Hiperłącze 4" xfId="17147" hidden="1" xr:uid="{00000000-0005-0000-0000-00005D410000}"/>
    <cellStyle name="Hiperłącze 4" xfId="15959" hidden="1" xr:uid="{00000000-0005-0000-0000-000012410000}"/>
    <cellStyle name="Hiperłącze 4" xfId="31213" hidden="1" xr:uid="{00000000-0005-0000-0000-0000DC470000}"/>
    <cellStyle name="Hiperłącze 4" xfId="31161" hidden="1" xr:uid="{00000000-0005-0000-0000-0000D1470000}"/>
    <cellStyle name="Hiperłącze 4" xfId="30638" hidden="1" xr:uid="{00000000-0005-0000-0000-00007E470000}"/>
    <cellStyle name="Hiperłącze 4" xfId="44166" hidden="1" xr:uid="{00000000-0005-0000-0000-0000B04D0000}"/>
    <cellStyle name="Hiperłącze 4" xfId="45795" hidden="1" xr:uid="{00000000-0005-0000-0000-0000724E0000}"/>
    <cellStyle name="Hiperłącze 4" xfId="45341" hidden="1" xr:uid="{00000000-0005-0000-0000-0000674E0000}"/>
    <cellStyle name="Hiperłącze 4" xfId="12343" hidden="1" xr:uid="{00000000-0005-0000-0000-00002A3F0000}"/>
    <cellStyle name="Hiperłącze 4" xfId="23824" hidden="1" xr:uid="{00000000-0005-0000-0000-0000E6440000}"/>
    <cellStyle name="Hiperłącze 4" xfId="30320" hidden="1" xr:uid="{00000000-0005-0000-0000-0000A1480000}"/>
    <cellStyle name="Hiperłącze 4" xfId="32603" hidden="1" xr:uid="{00000000-0005-0000-0000-000091480000}"/>
    <cellStyle name="Hiperłącze 4" xfId="35676" hidden="1" xr:uid="{00000000-0005-0000-0000-0000E5490000}"/>
    <cellStyle name="Hiperłącze 4" xfId="35401" hidden="1" xr:uid="{00000000-0005-0000-0000-0000AF490000}"/>
    <cellStyle name="Hiperłącze 4" xfId="21086" hidden="1" xr:uid="{00000000-0005-0000-0000-000030430000}"/>
    <cellStyle name="Hiperłącze 4" xfId="46489" hidden="1" xr:uid="{00000000-0005-0000-0000-0000534F0000}"/>
    <cellStyle name="Hiperłącze 4" xfId="46569" hidden="1" xr:uid="{00000000-0005-0000-0000-00004C4F0000}"/>
    <cellStyle name="Hiperłącze 4" xfId="22247" hidden="1" xr:uid="{00000000-0005-0000-0000-0000C6430000}"/>
    <cellStyle name="Hiperłącze 4" xfId="22016" hidden="1" xr:uid="{00000000-0005-0000-0000-0000A6430000}"/>
    <cellStyle name="Hiperłącze 4" xfId="21127" hidden="1" xr:uid="{00000000-0005-0000-0000-00002E430000}"/>
    <cellStyle name="Hiperłącze 4" xfId="26731" hidden="1" xr:uid="{00000000-0005-0000-0000-0000D1450000}"/>
    <cellStyle name="Hiperłącze 4" xfId="31969" hidden="1" xr:uid="{00000000-0005-0000-0000-00008C480000}"/>
    <cellStyle name="Hiperłącze 4" xfId="32314" hidden="1" xr:uid="{00000000-0005-0000-0000-00004A480000}"/>
    <cellStyle name="Hiperłącze 4" xfId="13974" hidden="1" xr:uid="{00000000-0005-0000-0000-00002F400000}"/>
    <cellStyle name="Hiperłącze 4" xfId="19368" hidden="1" xr:uid="{00000000-0005-0000-0000-0000F0420000}"/>
    <cellStyle name="Hiperłącze 4" xfId="19298" hidden="1" xr:uid="{00000000-0005-0000-0000-0000D6420000}"/>
    <cellStyle name="Hiperłącze 4" xfId="33782" hidden="1" xr:uid="{00000000-0005-0000-0000-000038490000}"/>
    <cellStyle name="Hiperłącze 4" xfId="39404" hidden="1" xr:uid="{00000000-0005-0000-0000-0000834B0000}"/>
    <cellStyle name="Hiperłącze 4" xfId="46082" hidden="1" xr:uid="{00000000-0005-0000-0000-0000944E0000}"/>
    <cellStyle name="Hiperłącze 4" xfId="17937" hidden="1" xr:uid="{00000000-0005-0000-0000-0000CF410000}"/>
    <cellStyle name="Hiperłącze 4" xfId="27275" hidden="1" xr:uid="{00000000-0005-0000-0000-000022460000}"/>
    <cellStyle name="Hiperłącze 4" xfId="19049" hidden="1" xr:uid="{00000000-0005-0000-0000-000066420000}"/>
    <cellStyle name="Hiperłącze 4" xfId="47161" hidden="1" xr:uid="{00000000-0005-0000-0000-0000224F0000}"/>
    <cellStyle name="Hiperłącze 4" xfId="18917" hidden="1" xr:uid="{00000000-0005-0000-0000-00002F420000}"/>
    <cellStyle name="Hiperłącze 4" xfId="18000" hidden="1" xr:uid="{00000000-0005-0000-0000-0000D1410000}"/>
    <cellStyle name="Hiperłącze 4" xfId="17499" hidden="1" xr:uid="{00000000-0005-0000-0000-00009A410000}"/>
    <cellStyle name="Hiperłącze 4" xfId="15590" hidden="1" xr:uid="{00000000-0005-0000-0000-0000EC400000}"/>
    <cellStyle name="Hiperłącze 4" xfId="31350" hidden="1" xr:uid="{00000000-0005-0000-0000-0000ED470000}"/>
    <cellStyle name="Hiperłącze 4" xfId="32362" hidden="1" xr:uid="{00000000-0005-0000-0000-000051480000}"/>
    <cellStyle name="Hiperłącze 4" xfId="28189" hidden="1" xr:uid="{00000000-0005-0000-0000-0000A5460000}"/>
    <cellStyle name="Hiperłącze 4" xfId="17442" hidden="1" xr:uid="{00000000-0005-0000-0000-000098410000}"/>
    <cellStyle name="Hiperłącze 4" xfId="17330" hidden="1" xr:uid="{00000000-0005-0000-0000-000074410000}"/>
    <cellStyle name="Hiperłącze 4" xfId="16568" hidden="1" xr:uid="{00000000-0005-0000-0000-00001F410000}"/>
    <cellStyle name="Hiperłącze 4" xfId="21467" hidden="1" xr:uid="{00000000-0005-0000-0000-000057430000}"/>
    <cellStyle name="Hiperłącze 4" xfId="44730" hidden="1" xr:uid="{00000000-0005-0000-0000-0000014E0000}"/>
    <cellStyle name="Hiperłącze 4" xfId="20855" hidden="1" xr:uid="{00000000-0005-0000-0000-00007C440000}"/>
    <cellStyle name="Hiperłącze 4" xfId="44700" hidden="1" xr:uid="{00000000-0005-0000-0000-0000034E0000}"/>
    <cellStyle name="Hiperłącze 4" xfId="30165" hidden="1" xr:uid="{00000000-0005-0000-0000-00004D470000}"/>
    <cellStyle name="Hiperłącze 4" xfId="44311" hidden="1" xr:uid="{00000000-0005-0000-0000-0000BE4D0000}"/>
    <cellStyle name="Hiperłącze 4" xfId="44493" hidden="1" xr:uid="{00000000-0005-0000-0000-0000D74D0000}"/>
    <cellStyle name="Hiperłącze 4" xfId="20737" hidden="1" xr:uid="{00000000-0005-0000-0000-00008B430000}"/>
    <cellStyle name="Hiperłącze 4" xfId="45492" hidden="1" xr:uid="{00000000-0005-0000-0000-0000BE4E0000}"/>
    <cellStyle name="Hiperłącze 4" xfId="11999" hidden="1" xr:uid="{00000000-0005-0000-0000-00000A3F0000}"/>
    <cellStyle name="Hiperłącze 4" xfId="12068" hidden="1" xr:uid="{00000000-0005-0000-0000-00000D3F0000}"/>
    <cellStyle name="Hiperłącze 4" xfId="31179" hidden="1" xr:uid="{00000000-0005-0000-0000-0000D6470000}"/>
    <cellStyle name="Hiperłącze 4" xfId="30140" hidden="1" xr:uid="{00000000-0005-0000-0000-00004F470000}"/>
    <cellStyle name="Hiperłącze 4" xfId="12234" hidden="1" xr:uid="{00000000-0005-0000-0000-0000DF3F0000}"/>
    <cellStyle name="Hiperłącze 4" xfId="40805" hidden="1" xr:uid="{00000000-0005-0000-0000-0000534C0000}"/>
    <cellStyle name="Hiperłącze 4" xfId="32690" hidden="1" xr:uid="{00000000-0005-0000-0000-0000BC480000}"/>
    <cellStyle name="Hiperłącze 4" xfId="32101" hidden="1" xr:uid="{00000000-0005-0000-0000-00006A480000}"/>
    <cellStyle name="Hiperłącze 4" xfId="33668" hidden="1" xr:uid="{00000000-0005-0000-0000-00002A490000}"/>
    <cellStyle name="Hiperłącze 4" xfId="41238" hidden="1" xr:uid="{00000000-0005-0000-0000-0000644C0000}"/>
    <cellStyle name="Hiperłącze 4" xfId="29360" hidden="1" xr:uid="{00000000-0005-0000-0000-000034470000}"/>
    <cellStyle name="Hiperłącze 4" xfId="12682" hidden="1" xr:uid="{00000000-0005-0000-0000-0000543F0000}"/>
    <cellStyle name="Hiperłącze 4" xfId="45358" hidden="1" xr:uid="{00000000-0005-0000-0000-0000614E0000}"/>
    <cellStyle name="Hiperłącze 4" xfId="45150" hidden="1" xr:uid="{00000000-0005-0000-0000-0000324E0000}"/>
    <cellStyle name="Hiperłącze 4" xfId="44764" hidden="1" xr:uid="{00000000-0005-0000-0000-00000A4E0000}"/>
    <cellStyle name="Hiperłącze 4" xfId="18833" hidden="1" xr:uid="{00000000-0005-0000-0000-000028420000}"/>
    <cellStyle name="Hiperłącze 4" xfId="25658" hidden="1" xr:uid="{00000000-0005-0000-0000-000042450000}"/>
    <cellStyle name="Hiperłącze 4" xfId="35718" hidden="1" xr:uid="{00000000-0005-0000-0000-0000EA490000}"/>
    <cellStyle name="Hiperłącze 4" xfId="29219" hidden="1" xr:uid="{00000000-0005-0000-0000-00001E470000}"/>
    <cellStyle name="Hiperłącze 4" xfId="21765" hidden="1" xr:uid="{00000000-0005-0000-0000-00007C430000}"/>
    <cellStyle name="Hiperłącze 4" xfId="21376" hidden="1" xr:uid="{00000000-0005-0000-0000-000045430000}"/>
    <cellStyle name="Hiperłącze 4" xfId="16124" hidden="1" xr:uid="{00000000-0005-0000-0000-00008F410000}"/>
    <cellStyle name="Hiperłącze 4" xfId="21042" hidden="1" xr:uid="{00000000-0005-0000-0000-000029430000}"/>
    <cellStyle name="Hiperłącze 4" xfId="21394" hidden="1" xr:uid="{00000000-0005-0000-0000-00004A430000}"/>
    <cellStyle name="Hiperłącze 4" xfId="16761" hidden="1" xr:uid="{00000000-0005-0000-0000-000070420000}"/>
    <cellStyle name="Hiperłącze 4" xfId="24258" hidden="1" xr:uid="{00000000-0005-0000-0000-0000BC440000}"/>
    <cellStyle name="Hiperłącze 4" xfId="13436" hidden="1" xr:uid="{00000000-0005-0000-0000-0000C43F0000}"/>
    <cellStyle name="Hiperłącze 4" xfId="11952" hidden="1" xr:uid="{00000000-0005-0000-0000-0000CF3F0000}"/>
    <cellStyle name="Hiperłącze 4" xfId="18492" hidden="1" xr:uid="{00000000-0005-0000-0000-000044420000}"/>
    <cellStyle name="Hiperłącze 4" xfId="18855" hidden="1" xr:uid="{00000000-0005-0000-0000-00002B420000}"/>
    <cellStyle name="Hiperłącze 4" xfId="17207" hidden="1" xr:uid="{00000000-0005-0000-0000-000064410000}"/>
    <cellStyle name="Hiperłącze 4" xfId="13458" hidden="1" xr:uid="{00000000-0005-0000-0000-0000C73F0000}"/>
    <cellStyle name="Hiperłącze 4" xfId="44082" hidden="1" xr:uid="{00000000-0005-0000-0000-0000A74D0000}"/>
    <cellStyle name="Hiperłącze 4" xfId="44488" hidden="1" xr:uid="{00000000-0005-0000-0000-0000D84D0000}"/>
    <cellStyle name="Hiperłącze 4" xfId="30368" hidden="1" xr:uid="{00000000-0005-0000-0000-000064470000}"/>
    <cellStyle name="Hiperłącze 4" xfId="15646" hidden="1" xr:uid="{00000000-0005-0000-0000-0000EE400000}"/>
    <cellStyle name="Hiperłącze 4" xfId="15878" hidden="1" xr:uid="{00000000-0005-0000-0000-00000E410000}"/>
    <cellStyle name="Hiperłącze 4" xfId="14026" hidden="1" xr:uid="{00000000-0005-0000-0000-000044400000}"/>
    <cellStyle name="Hiperłącze 4" xfId="41943" hidden="1" xr:uid="{00000000-0005-0000-0000-00001B4D0000}"/>
    <cellStyle name="Hiperłącze 4" xfId="44773" hidden="1" xr:uid="{00000000-0005-0000-0000-00000B4E0000}"/>
    <cellStyle name="Hiperłącze 4" xfId="43721" hidden="1" xr:uid="{00000000-0005-0000-0000-0000834D0000}"/>
    <cellStyle name="Hiperłącze 4" xfId="12010" hidden="1" xr:uid="{00000000-0005-0000-0000-00000B3F0000}"/>
    <cellStyle name="Hiperłącze 4" xfId="44181" hidden="1" xr:uid="{00000000-0005-0000-0000-0000B44D0000}"/>
    <cellStyle name="Hiperłącze 4" xfId="21061" hidden="1" xr:uid="{00000000-0005-0000-0000-00002B430000}"/>
    <cellStyle name="Hiperłącze 4" xfId="46049" hidden="1" xr:uid="{00000000-0005-0000-0000-00008E4E0000}"/>
    <cellStyle name="Hiperłącze 4" xfId="26738" hidden="1" xr:uid="{00000000-0005-0000-0000-0000CD450000}"/>
    <cellStyle name="Hiperłącze 4" xfId="24243" hidden="1" xr:uid="{00000000-0005-0000-0000-0000B8440000}"/>
    <cellStyle name="Hiperłącze 4" xfId="34063" hidden="1" xr:uid="{00000000-0005-0000-0000-000056490000}"/>
    <cellStyle name="Hiperłącze 4" xfId="41070" hidden="1" xr:uid="{00000000-0005-0000-0000-0000984C0000}"/>
    <cellStyle name="Hiperłącze 4" xfId="13684" hidden="1" xr:uid="{00000000-0005-0000-0000-0000F53F0000}"/>
    <cellStyle name="Hiperłącze 4" xfId="44348" hidden="1" xr:uid="{00000000-0005-0000-0000-0000C44D0000}"/>
    <cellStyle name="Hiperłącze 4" xfId="28558" hidden="1" xr:uid="{00000000-0005-0000-0000-0000ED460000}"/>
    <cellStyle name="Hiperłącze 4" xfId="33101" hidden="1" xr:uid="{00000000-0005-0000-0000-0000FF480000}"/>
    <cellStyle name="Hiperłącze 4" xfId="37398" hidden="1" xr:uid="{00000000-0005-0000-0000-0000154B0000}"/>
    <cellStyle name="Hiperłącze 4" xfId="20471" hidden="1" xr:uid="{00000000-0005-0000-0000-000025430000}"/>
    <cellStyle name="Hiperłącze 4" xfId="32453" hidden="1" xr:uid="{00000000-0005-0000-0000-000056480000}"/>
    <cellStyle name="Hiperłącze 4" xfId="32739" hidden="1" xr:uid="{00000000-0005-0000-0000-0000BD480000}"/>
    <cellStyle name="Hiperłącze 4" xfId="35135" hidden="1" xr:uid="{00000000-0005-0000-0000-000094490000}"/>
    <cellStyle name="Hiperłącze 4" xfId="45025" hidden="1" xr:uid="{00000000-0005-0000-0000-0000294E0000}"/>
    <cellStyle name="Hiperłącze 4" xfId="25795" hidden="1" xr:uid="{00000000-0005-0000-0000-0000AB450000}"/>
    <cellStyle name="Hiperłącze 4" xfId="13792" hidden="1" xr:uid="{00000000-0005-0000-0000-000053400000}"/>
    <cellStyle name="Hiperłącze 4" xfId="18808" hidden="1" xr:uid="{00000000-0005-0000-0000-000023420000}"/>
    <cellStyle name="Hiperłącze 4" xfId="39933" hidden="1" xr:uid="{00000000-0005-0000-0000-0000C04B0000}"/>
    <cellStyle name="Hiperłącze 4" xfId="29807" hidden="1" xr:uid="{00000000-0005-0000-0000-0000A2480000}"/>
    <cellStyle name="Hiperłącze 4" xfId="26457" hidden="1" xr:uid="{00000000-0005-0000-0000-0000B2450000}"/>
    <cellStyle name="Hiperłącze 4" xfId="19560" hidden="1" xr:uid="{00000000-0005-0000-0000-0000CA420000}"/>
    <cellStyle name="Hiperłącze 4" xfId="44480" hidden="1" xr:uid="{00000000-0005-0000-0000-0000D34D0000}"/>
    <cellStyle name="Hiperłącze 4" xfId="44502" hidden="1" xr:uid="{00000000-0005-0000-0000-0000D54D0000}"/>
    <cellStyle name="Hiperłącze 4" xfId="12616" hidden="1" xr:uid="{00000000-0005-0000-0000-00004F3F0000}"/>
    <cellStyle name="Hiperłącze 4" xfId="19732" hidden="1" xr:uid="{00000000-0005-0000-0000-0000AC420000}"/>
    <cellStyle name="Hiperłącze 4" xfId="21733" hidden="1" xr:uid="{00000000-0005-0000-0000-000074430000}"/>
    <cellStyle name="Hiperłącze 4" xfId="31870" hidden="1" xr:uid="{00000000-0005-0000-0000-000081480000}"/>
    <cellStyle name="Hiperłącze 4" xfId="30261" hidden="1" xr:uid="{00000000-0005-0000-0000-000059470000}"/>
    <cellStyle name="Hiperłącze 4" xfId="32150" hidden="1" xr:uid="{00000000-0005-0000-0000-00003B480000}"/>
    <cellStyle name="Hiperłącze 4" xfId="36290" hidden="1" xr:uid="{00000000-0005-0000-0000-0000484A0000}"/>
    <cellStyle name="Hiperłącze 4" xfId="39227" hidden="1" xr:uid="{00000000-0005-0000-0000-0000724B0000}"/>
    <cellStyle name="Hiperłącze 4" xfId="27212" hidden="1" xr:uid="{00000000-0005-0000-0000-000020460000}"/>
    <cellStyle name="Hiperłącze 4" xfId="44942" hidden="1" xr:uid="{00000000-0005-0000-0000-00001E4E0000}"/>
    <cellStyle name="Hiperłącze 4" xfId="35185" hidden="1" xr:uid="{00000000-0005-0000-0000-000096490000}"/>
    <cellStyle name="Hiperłącze 4" xfId="42992" hidden="1" xr:uid="{00000000-0005-0000-0000-0000664D0000}"/>
    <cellStyle name="Hiperłącze 4" xfId="34354" hidden="1" xr:uid="{00000000-0005-0000-0000-0000BF4A0000}"/>
    <cellStyle name="Hiperłącze 4" xfId="36757" hidden="1" xr:uid="{00000000-0005-0000-0000-0000554A0000}"/>
    <cellStyle name="Hiperłącze 4" xfId="38563" hidden="1" xr:uid="{00000000-0005-0000-0000-0000654B0000}"/>
    <cellStyle name="Hiperłącze 4" xfId="12596" hidden="1" xr:uid="{00000000-0005-0000-0000-00004C3F0000}"/>
    <cellStyle name="Hiperłącze 4" xfId="34712" hidden="1" xr:uid="{00000000-0005-0000-0000-000065490000}"/>
    <cellStyle name="Hiperłącze 4" xfId="44592" hidden="1" xr:uid="{00000000-0005-0000-0000-0000F74D0000}"/>
    <cellStyle name="Hiperłącze 4" xfId="36673" hidden="1" xr:uid="{00000000-0005-0000-0000-00004B4A0000}"/>
    <cellStyle name="Hiperłącze 4" xfId="16190" hidden="1" xr:uid="{00000000-0005-0000-0000-00007F410000}"/>
    <cellStyle name="Hiperłącze 4" xfId="43374" hidden="1" xr:uid="{00000000-0005-0000-0000-0000E04E0000}"/>
    <cellStyle name="Hiperłącze 4" xfId="11416" hidden="1" xr:uid="{00000000-0005-0000-0000-0000053F0000}"/>
    <cellStyle name="Hiperłącze 4" xfId="16859" hidden="1" xr:uid="{00000000-0005-0000-0000-000036410000}"/>
    <cellStyle name="Hiperłącze 4" xfId="37780" hidden="1" xr:uid="{00000000-0005-0000-0000-0000E24A0000}"/>
    <cellStyle name="Hiperłącze 4" xfId="43323" hidden="1" xr:uid="{00000000-0005-0000-0000-0000E34D0000}"/>
    <cellStyle name="Hiperłącze 4" xfId="38840" hidden="1" xr:uid="{00000000-0005-0000-0000-0000C94B0000}"/>
    <cellStyle name="Hiperłącze 4" xfId="27703" hidden="1" xr:uid="{00000000-0005-0000-0000-000032460000}"/>
    <cellStyle name="Hiperłącze 4" xfId="26566" hidden="1" xr:uid="{00000000-0005-0000-0000-0000BE450000}"/>
    <cellStyle name="Hiperłącze 4" xfId="42178" hidden="1" xr:uid="{00000000-0005-0000-0000-00001A4D0000}"/>
    <cellStyle name="Hiperłącze 4" xfId="17682" hidden="1" xr:uid="{00000000-0005-0000-0000-0000B1410000}"/>
    <cellStyle name="Hiperłącze 4" xfId="38663" hidden="1" xr:uid="{00000000-0005-0000-0000-0000CC4C0000}"/>
    <cellStyle name="Hiperłącze 4" xfId="23055" hidden="1" xr:uid="{00000000-0005-0000-0000-00004A440000}"/>
    <cellStyle name="Hiperłącze 4" xfId="21536" hidden="1" xr:uid="{00000000-0005-0000-0000-00005C430000}"/>
    <cellStyle name="Hiperłącze 4" xfId="31153" hidden="1" xr:uid="{00000000-0005-0000-0000-0000D5470000}"/>
    <cellStyle name="Hiperłącze 4" xfId="36367" hidden="1" xr:uid="{00000000-0005-0000-0000-0000854A0000}"/>
    <cellStyle name="Hiperłącze 4" xfId="15074" hidden="1" xr:uid="{00000000-0005-0000-0000-00008A400000}"/>
    <cellStyle name="Hiperłącze 4" xfId="26638" hidden="1" xr:uid="{00000000-0005-0000-0000-0000C1450000}"/>
    <cellStyle name="Hiperłącze 4" xfId="18734" hidden="1" xr:uid="{00000000-0005-0000-0000-000019420000}"/>
    <cellStyle name="Hiperłącze 4" xfId="45439" hidden="1" xr:uid="{00000000-0005-0000-0000-0000B14E0000}"/>
    <cellStyle name="Hiperłącze 4" xfId="18427" hidden="1" xr:uid="{00000000-0005-0000-0000-000050420000}"/>
    <cellStyle name="Hiperłącze 4" xfId="38514" hidden="1" xr:uid="{00000000-0005-0000-0000-00005F4B0000}"/>
    <cellStyle name="Hiperłącze 4" xfId="35503" hidden="1" xr:uid="{00000000-0005-0000-0000-0000D2490000}"/>
    <cellStyle name="Hiperłącze 4" xfId="11471" hidden="1" xr:uid="{00000000-0005-0000-0000-0000803F0000}"/>
    <cellStyle name="Hiperłącze 4" xfId="15371" hidden="1" xr:uid="{00000000-0005-0000-0000-0000A9400000}"/>
    <cellStyle name="Hiperłącze 4" xfId="23806" hidden="1" xr:uid="{00000000-0005-0000-0000-0000EE440000}"/>
    <cellStyle name="Hiperłącze 4" xfId="19167" hidden="1" xr:uid="{00000000-0005-0000-0000-00008D420000}"/>
    <cellStyle name="Hiperłącze 4" xfId="31999" hidden="1" xr:uid="{00000000-0005-0000-0000-000080480000}"/>
    <cellStyle name="Hiperłącze 4" xfId="19231" hidden="1" xr:uid="{00000000-0005-0000-0000-000097420000}"/>
    <cellStyle name="Hiperłącze 4" xfId="31228" hidden="1" xr:uid="{00000000-0005-0000-0000-0000E0470000}"/>
    <cellStyle name="Hiperłącze 4" xfId="14661" hidden="1" xr:uid="{00000000-0005-0000-0000-00007F400000}"/>
    <cellStyle name="Hiperłącze 4" xfId="12926" hidden="1" xr:uid="{00000000-0005-0000-0000-0000873F0000}"/>
    <cellStyle name="Hiperłącze 4" xfId="45678" hidden="1" xr:uid="{00000000-0005-0000-0000-0000994E0000}"/>
    <cellStyle name="Hiperłącze 4" xfId="35326" hidden="1" xr:uid="{00000000-0005-0000-0000-0000A7490000}"/>
    <cellStyle name="Hiperłącze 4" xfId="17231" hidden="1" xr:uid="{00000000-0005-0000-0000-000067410000}"/>
    <cellStyle name="Hiperłącze 4" xfId="13520" hidden="1" xr:uid="{00000000-0005-0000-0000-0000E33F0000}"/>
    <cellStyle name="Hiperłącze 4" xfId="18477" hidden="1" xr:uid="{00000000-0005-0000-0000-00003E420000}"/>
    <cellStyle name="Hiperłącze 4" xfId="13834" hidden="1" xr:uid="{00000000-0005-0000-0000-00004D400000}"/>
    <cellStyle name="Hiperłącze 4" xfId="21688" hidden="1" xr:uid="{00000000-0005-0000-0000-00006A430000}"/>
    <cellStyle name="Hiperłącze 4" xfId="15869" hidden="1" xr:uid="{00000000-0005-0000-0000-00000D410000}"/>
    <cellStyle name="Hiperłącze 4" xfId="11517" hidden="1" xr:uid="{00000000-0005-0000-0000-00006A400000}"/>
    <cellStyle name="Hiperłącze 4" xfId="20782" hidden="1" xr:uid="{00000000-0005-0000-0000-00008E440000}"/>
    <cellStyle name="Hiperłącze 4" xfId="21577" hidden="1" xr:uid="{00000000-0005-0000-0000-000061430000}"/>
    <cellStyle name="Hiperłącze 4" xfId="39061" hidden="1" xr:uid="{00000000-0005-0000-0000-00003A4C0000}"/>
    <cellStyle name="Hiperłącze 4" xfId="42504" hidden="1" xr:uid="{00000000-0005-0000-0000-00000B4D0000}"/>
    <cellStyle name="Hiperłącze 4" xfId="47170" hidden="1" xr:uid="{00000000-0005-0000-0000-0000264F0000}"/>
    <cellStyle name="Hiperłącze 4" xfId="24631" hidden="1" xr:uid="{00000000-0005-0000-0000-00000B450000}"/>
    <cellStyle name="Hiperłącze 4" xfId="37772" hidden="1" xr:uid="{00000000-0005-0000-0000-0000DE4A0000}"/>
    <cellStyle name="Hiperłącze 4" xfId="16211" hidden="1" xr:uid="{00000000-0005-0000-0000-00007B410000}"/>
    <cellStyle name="Hiperłącze 4" xfId="24112" hidden="1" xr:uid="{00000000-0005-0000-0000-0000F8440000}"/>
    <cellStyle name="Hiperłącze 4" xfId="16411" hidden="1" xr:uid="{00000000-0005-0000-0000-0000E7410000}"/>
    <cellStyle name="Hiperłącze 4" xfId="19839" hidden="1" xr:uid="{00000000-0005-0000-0000-0000B3420000}"/>
    <cellStyle name="Hiperłącze 4" xfId="30760" hidden="1" xr:uid="{00000000-0005-0000-0000-000092470000}"/>
    <cellStyle name="Hiperłącze 4" xfId="29514" hidden="1" xr:uid="{00000000-0005-0000-0000-000045470000}"/>
    <cellStyle name="Hiperłącze 4" xfId="32471" hidden="1" xr:uid="{00000000-0005-0000-0000-00005D480000}"/>
    <cellStyle name="Hiperłącze 4" xfId="14465" hidden="1" xr:uid="{00000000-0005-0000-0000-000022400000}"/>
    <cellStyle name="Hiperłącze 4" xfId="16469" hidden="1" xr:uid="{00000000-0005-0000-0000-0000DB410000}"/>
    <cellStyle name="Hiperłącze 4" xfId="45803" hidden="1" xr:uid="{00000000-0005-0000-0000-0000754E0000}"/>
    <cellStyle name="Hiperłącze 4" xfId="26859" hidden="1" xr:uid="{00000000-0005-0000-0000-0000E1450000}"/>
    <cellStyle name="Hiperłącze 4" xfId="46818" hidden="1" xr:uid="{00000000-0005-0000-0000-0000FE4E0000}"/>
    <cellStyle name="Hiperłącze 4" xfId="24076" hidden="1" xr:uid="{00000000-0005-0000-0000-0000DC440000}"/>
    <cellStyle name="Hiperłącze 4" xfId="22388" hidden="1" xr:uid="{00000000-0005-0000-0000-0000D7430000}"/>
    <cellStyle name="Hiperłącze 4" xfId="32552" hidden="1" xr:uid="{00000000-0005-0000-0000-000061480000}"/>
    <cellStyle name="Hiperłącze 4" xfId="18686" hidden="1" xr:uid="{00000000-0005-0000-0000-000018420000}"/>
    <cellStyle name="Hiperłącze 4" xfId="31550" hidden="1" xr:uid="{00000000-0005-0000-0000-000008480000}"/>
    <cellStyle name="Hiperłącze 4" xfId="31750" hidden="1" xr:uid="{00000000-0005-0000-0000-000034480000}"/>
    <cellStyle name="Hiperłącze 4" xfId="43370" hidden="1" xr:uid="{00000000-0005-0000-0000-0000D94E0000}"/>
    <cellStyle name="Hiperłącze 4" xfId="32203" hidden="1" xr:uid="{00000000-0005-0000-0000-000041480000}"/>
    <cellStyle name="Hiperłącze 4" xfId="19226" hidden="1" xr:uid="{00000000-0005-0000-0000-000098420000}"/>
    <cellStyle name="Hiperłącze 4" xfId="46610" hidden="1" xr:uid="{00000000-0005-0000-0000-00003C4F0000}"/>
    <cellStyle name="Hiperłącze 4" xfId="46242" hidden="1" xr:uid="{00000000-0005-0000-0000-0000E84E0000}"/>
    <cellStyle name="Hiperłącze 4" xfId="32091" hidden="1" xr:uid="{00000000-0005-0000-0000-00006C480000}"/>
    <cellStyle name="Hiperłącze 4" xfId="38877" hidden="1" xr:uid="{00000000-0005-0000-0000-0000CF4C0000}"/>
    <cellStyle name="Hiperłącze 4" xfId="19132" hidden="1" xr:uid="{00000000-0005-0000-0000-000089420000}"/>
    <cellStyle name="Hiperłącze 4" xfId="11764" hidden="1" xr:uid="{00000000-0005-0000-0000-000066400000}"/>
    <cellStyle name="Hiperłącze 4" xfId="46577" hidden="1" xr:uid="{00000000-0005-0000-0000-0000474F0000}"/>
    <cellStyle name="Hiperłącze 4" xfId="45579" hidden="1" xr:uid="{00000000-0005-0000-0000-0000AC4E0000}"/>
    <cellStyle name="Hiperłącze 4" xfId="27085" hidden="1" xr:uid="{00000000-0005-0000-0000-000012460000}"/>
    <cellStyle name="Hiperłącze 4" xfId="16310" hidden="1" xr:uid="{00000000-0005-0000-0000-000073420000}"/>
    <cellStyle name="Hiperłącze 4" xfId="44282" hidden="1" xr:uid="{00000000-0005-0000-0000-0000BF4D0000}"/>
    <cellStyle name="Hiperłącze 4" xfId="17729" hidden="1" xr:uid="{00000000-0005-0000-0000-0000B7410000}"/>
    <cellStyle name="Hiperłącze 4" xfId="23612" hidden="1" xr:uid="{00000000-0005-0000-0000-000094440000}"/>
    <cellStyle name="Hiperłącze 4" xfId="43285" hidden="1" xr:uid="{00000000-0005-0000-0000-0000E84D0000}"/>
    <cellStyle name="Hiperłącze 4" xfId="42186" hidden="1" xr:uid="{00000000-0005-0000-0000-0000194D0000}"/>
    <cellStyle name="Hiperłącze 4" xfId="21294" hidden="1" xr:uid="{00000000-0005-0000-0000-000041430000}"/>
    <cellStyle name="Hiperłącze 4" xfId="20445" hidden="1" xr:uid="{00000000-0005-0000-0000-000024430000}"/>
    <cellStyle name="Hiperłącze 4" xfId="39079" hidden="1" xr:uid="{00000000-0005-0000-0000-0000B44C0000}"/>
    <cellStyle name="Hiperłącze 4" xfId="23575" hidden="1" xr:uid="{00000000-0005-0000-0000-000076440000}"/>
    <cellStyle name="Hiperłącze 4" xfId="47113" hidden="1" xr:uid="{00000000-0005-0000-0000-0000244F0000}"/>
    <cellStyle name="Hiperłącze 4" xfId="29211" hidden="1" xr:uid="{00000000-0005-0000-0000-00001D470000}"/>
    <cellStyle name="Hiperłącze 4" xfId="26809" hidden="1" xr:uid="{00000000-0005-0000-0000-0000DB450000}"/>
    <cellStyle name="Hiperłącze 4" xfId="14880" hidden="1" xr:uid="{00000000-0005-0000-0000-0000D6400000}"/>
    <cellStyle name="Hiperłącze 4" xfId="42747" hidden="1" xr:uid="{00000000-0005-0000-0000-0000504D0000}"/>
    <cellStyle name="Hiperłącze 4" xfId="22098" hidden="1" xr:uid="{00000000-0005-0000-0000-0000B7430000}"/>
    <cellStyle name="Hiperłącze 4" xfId="28870" hidden="1" xr:uid="{00000000-0005-0000-0000-0000D1460000}"/>
    <cellStyle name="Hiperłącze 4" xfId="30713" hidden="1" xr:uid="{00000000-0005-0000-0000-00008F470000}"/>
    <cellStyle name="Hiperłącze 4" xfId="23584" hidden="1" xr:uid="{00000000-0005-0000-0000-000091440000}"/>
    <cellStyle name="Hiperłącze 4" xfId="20191" hidden="1" xr:uid="{00000000-0005-0000-0000-000002430000}"/>
    <cellStyle name="Hiperłącze 4" xfId="31491" hidden="1" xr:uid="{00000000-0005-0000-0000-0000FD470000}"/>
    <cellStyle name="Hiperłącze 4" xfId="21143" hidden="1" xr:uid="{00000000-0005-0000-0000-000035430000}"/>
    <cellStyle name="Hiperłącze 4" xfId="12805" hidden="1" xr:uid="{00000000-0005-0000-0000-0000643F0000}"/>
    <cellStyle name="Hiperłącze 4" xfId="30019" hidden="1" xr:uid="{00000000-0005-0000-0000-0000A5480000}"/>
    <cellStyle name="Hiperłącze 4" xfId="25215" hidden="1" xr:uid="{00000000-0005-0000-0000-0000A5450000}"/>
    <cellStyle name="Hiperłącze 4" xfId="29154" hidden="1" xr:uid="{00000000-0005-0000-0000-00001B470000}"/>
    <cellStyle name="Hiperłącze 4" xfId="17408" hidden="1" xr:uid="{00000000-0005-0000-0000-000092410000}"/>
    <cellStyle name="Hiperłącze 4" xfId="20937" hidden="1" xr:uid="{00000000-0005-0000-0000-0000F7430000}"/>
    <cellStyle name="Hiperłącze 4" xfId="15349" hidden="1" xr:uid="{00000000-0005-0000-0000-0000A7400000}"/>
    <cellStyle name="Hiperłącze 4" xfId="15911" hidden="1" xr:uid="{00000000-0005-0000-0000-000014410000}"/>
    <cellStyle name="Hiperłącze 4" xfId="39849" hidden="1" xr:uid="{00000000-0005-0000-0000-0000B74B0000}"/>
    <cellStyle name="Hiperłącze 4" xfId="30842" hidden="1" xr:uid="{00000000-0005-0000-0000-000096470000}"/>
    <cellStyle name="Hiperłącze 4" xfId="46881" hidden="1" xr:uid="{00000000-0005-0000-0000-00000B4F0000}"/>
    <cellStyle name="Hiperłącze 4" xfId="36564" hidden="1" xr:uid="{00000000-0005-0000-0000-0000824A0000}"/>
    <cellStyle name="Hiperłącze 4" xfId="45811" hidden="1" xr:uid="{00000000-0005-0000-0000-0000764E0000}"/>
    <cellStyle name="Hiperłącze 4" xfId="16833" hidden="1" xr:uid="{00000000-0005-0000-0000-00003B410000}"/>
    <cellStyle name="Hiperłącze 4" xfId="13701" hidden="1" xr:uid="{00000000-0005-0000-0000-0000F23F0000}"/>
    <cellStyle name="Hiperłącze 4" xfId="29341" hidden="1" xr:uid="{00000000-0005-0000-0000-000032470000}"/>
    <cellStyle name="Hiperłącze 4" xfId="28280" hidden="1" xr:uid="{00000000-0005-0000-0000-0000B7460000}"/>
    <cellStyle name="Hiperłącze 4" xfId="14643" hidden="1" xr:uid="{00000000-0005-0000-0000-00007D400000}"/>
    <cellStyle name="Hiperłącze 4" xfId="42796" hidden="1" xr:uid="{00000000-0005-0000-0000-0000524D0000}"/>
    <cellStyle name="Hiperłącze 4" xfId="29557" hidden="1" xr:uid="{00000000-0005-0000-0000-0000BA470000}"/>
    <cellStyle name="Hiperłącze 4" xfId="32122" hidden="1" xr:uid="{00000000-0005-0000-0000-000084480000}"/>
    <cellStyle name="Hiperłącze 4" xfId="25713" hidden="1" xr:uid="{00000000-0005-0000-0000-00004B450000}"/>
    <cellStyle name="Hiperłącze 4" xfId="17535" hidden="1" xr:uid="{00000000-0005-0000-0000-0000A0410000}"/>
    <cellStyle name="Hiperłącze 4" xfId="33080" hidden="1" xr:uid="{00000000-0005-0000-0000-0000FE480000}"/>
    <cellStyle name="Hiperłącze 4" xfId="14874" hidden="1" xr:uid="{00000000-0005-0000-0000-0000DA400000}"/>
    <cellStyle name="Hiperłącze 4" xfId="30467" hidden="1" xr:uid="{00000000-0005-0000-0000-00006F470000}"/>
    <cellStyle name="Hiperłącze 4" xfId="45259" hidden="1" xr:uid="{00000000-0005-0000-0000-0000564E0000}"/>
    <cellStyle name="Hiperłącze 4" xfId="15788" hidden="1" xr:uid="{00000000-0005-0000-0000-000004410000}"/>
    <cellStyle name="Hiperłącze 4" xfId="14959" hidden="1" xr:uid="{00000000-0005-0000-0000-0000C8400000}"/>
    <cellStyle name="Hiperłącze 4" xfId="15487" hidden="1" xr:uid="{00000000-0005-0000-0000-0000B1400000}"/>
    <cellStyle name="Hiperłącze 4" xfId="44186" hidden="1" xr:uid="{00000000-0005-0000-0000-0000B34D0000}"/>
    <cellStyle name="Hiperłącze 4" xfId="44270" hidden="1" xr:uid="{00000000-0005-0000-0000-0000BB4D0000}"/>
    <cellStyle name="Hiperłącze 4" xfId="12433" hidden="1" xr:uid="{00000000-0005-0000-0000-0000313F0000}"/>
    <cellStyle name="Hiperłącze 4" xfId="43292" hidden="1" xr:uid="{00000000-0005-0000-0000-0000E74D0000}"/>
    <cellStyle name="Hiperłącze 4" xfId="22286" hidden="1" xr:uid="{00000000-0005-0000-0000-0000CB430000}"/>
    <cellStyle name="Hiperłącze 4" xfId="31187" hidden="1" xr:uid="{00000000-0005-0000-0000-0000D9470000}"/>
    <cellStyle name="Hiperłącze 4" xfId="35710" hidden="1" xr:uid="{00000000-0005-0000-0000-0000E9490000}"/>
    <cellStyle name="Hiperłącze 4" xfId="35923" hidden="1" xr:uid="{00000000-0005-0000-0000-0000034A0000}"/>
    <cellStyle name="Hiperłącze 4" xfId="36950" hidden="1" xr:uid="{00000000-0005-0000-0000-00006B4A0000}"/>
    <cellStyle name="Hiperłącze 4" xfId="15896" hidden="1" xr:uid="{00000000-0005-0000-0000-000010410000}"/>
    <cellStyle name="Hiperłącze 4" xfId="16609" hidden="1" xr:uid="{00000000-0005-0000-0000-000022410000}"/>
    <cellStyle name="Hiperłącze 4" xfId="30254" hidden="1" xr:uid="{00000000-0005-0000-0000-00005D470000}"/>
    <cellStyle name="Hiperłącze 4" xfId="12853" hidden="1" xr:uid="{00000000-0005-0000-0000-0000623F0000}"/>
    <cellStyle name="Hiperłącze 4" xfId="16041" hidden="1" xr:uid="{00000000-0005-0000-0000-00007A410000}"/>
    <cellStyle name="Hiperłącze 4" xfId="14844" hidden="1" xr:uid="{00000000-0005-0000-0000-0000E0400000}"/>
    <cellStyle name="Hiperłącze 4" xfId="30860" hidden="1" xr:uid="{00000000-0005-0000-0000-00009D470000}"/>
    <cellStyle name="Hiperłącze 4" xfId="17244" hidden="1" xr:uid="{00000000-0005-0000-0000-00006B410000}"/>
    <cellStyle name="Hiperłącze 4" xfId="17490" hidden="1" xr:uid="{00000000-0005-0000-0000-000096410000}"/>
    <cellStyle name="Hiperłącze 4" xfId="47181" hidden="1" xr:uid="{00000000-0005-0000-0000-0000584F0000}"/>
    <cellStyle name="Hiperłącze 4" xfId="36362" hidden="1" xr:uid="{00000000-0005-0000-0000-0000864A0000}"/>
    <cellStyle name="Hiperłącze 4" xfId="18559" hidden="1" xr:uid="{00000000-0005-0000-0000-000009420000}"/>
    <cellStyle name="Hiperłącze 4" xfId="15132" hidden="1" xr:uid="{00000000-0005-0000-0000-000093400000}"/>
    <cellStyle name="Hiperłącze 4" xfId="12055" hidden="1" xr:uid="{00000000-0005-0000-0000-0000133F0000}"/>
    <cellStyle name="Hiperłącze 4" xfId="42127" hidden="1" xr:uid="{00000000-0005-0000-0000-00001D4D0000}"/>
    <cellStyle name="Hiperłącze 4" xfId="41205" hidden="1" xr:uid="{00000000-0005-0000-0000-00005C4C0000}"/>
    <cellStyle name="Hiperłącze 4" xfId="33484" hidden="1" xr:uid="{00000000-0005-0000-0000-0000E6480000}"/>
    <cellStyle name="Hiperłącze 4" xfId="13180" hidden="1" xr:uid="{00000000-0005-0000-0000-0000A23F0000}"/>
    <cellStyle name="Hiperłącze 4" xfId="29243" hidden="1" xr:uid="{00000000-0005-0000-0000-000026470000}"/>
    <cellStyle name="Hiperłącze 4" xfId="20259" hidden="1" xr:uid="{00000000-0005-0000-0000-000010430000}"/>
    <cellStyle name="Hiperłącze 4" xfId="25968" hidden="1" xr:uid="{00000000-0005-0000-0000-000064450000}"/>
    <cellStyle name="Hiperłącze 4" xfId="28585" hidden="1" xr:uid="{00000000-0005-0000-0000-0000F0460000}"/>
    <cellStyle name="Hiperłącze 4" xfId="16399" hidden="1" xr:uid="{00000000-0005-0000-0000-0000DE410000}"/>
    <cellStyle name="Hiperłącze 4" xfId="29617" hidden="1" xr:uid="{00000000-0005-0000-0000-0000AC480000}"/>
    <cellStyle name="Hiperłącze 4" xfId="21385" hidden="1" xr:uid="{00000000-0005-0000-0000-000046430000}"/>
    <cellStyle name="Hiperłącze 4" xfId="46439" hidden="1" xr:uid="{00000000-0005-0000-0000-0000364F0000}"/>
    <cellStyle name="Hiperłącze 4" xfId="18926" hidden="1" xr:uid="{00000000-0005-0000-0000-000030420000}"/>
    <cellStyle name="Hiperłącze 4" xfId="15433" hidden="1" xr:uid="{00000000-0005-0000-0000-0000B0400000}"/>
    <cellStyle name="Hiperłącze 4" xfId="26690" hidden="1" xr:uid="{00000000-0005-0000-0000-0000CC450000}"/>
    <cellStyle name="Hiperłącze 4" xfId="44099" hidden="1" xr:uid="{00000000-0005-0000-0000-0000A14D0000}"/>
    <cellStyle name="Hiperłącze 4" xfId="17369" hidden="1" xr:uid="{00000000-0005-0000-0000-000071410000}"/>
    <cellStyle name="Hiperłącze 4" xfId="29754" hidden="1" xr:uid="{00000000-0005-0000-0000-0000B3470000}"/>
    <cellStyle name="Hiperłącze 4" xfId="23235" hidden="1" xr:uid="{00000000-0005-0000-0000-00002B440000}"/>
    <cellStyle name="Hiperłącze 4" xfId="16868" hidden="1" xr:uid="{00000000-0005-0000-0000-00003A410000}"/>
    <cellStyle name="Hiperłącze 4" xfId="18958" hidden="1" xr:uid="{00000000-0005-0000-0000-000038420000}"/>
    <cellStyle name="Hiperłącze 4" xfId="28979" hidden="1" xr:uid="{00000000-0005-0000-0000-0000DD460000}"/>
    <cellStyle name="Hiperłącze 4" xfId="25323" hidden="1" xr:uid="{00000000-0005-0000-0000-000098460000}"/>
    <cellStyle name="Hiperłącze 4" xfId="32352" hidden="1" xr:uid="{00000000-0005-0000-0000-000079480000}"/>
    <cellStyle name="Hiperłącze 4" xfId="29997" hidden="1" xr:uid="{00000000-0005-0000-0000-000020480000}"/>
    <cellStyle name="Hiperłącze 4" xfId="39219" hidden="1" xr:uid="{00000000-0005-0000-0000-00006E4B0000}"/>
    <cellStyle name="Hiperłącze 4" xfId="12092" hidden="1" xr:uid="{00000000-0005-0000-0000-0000153F0000}"/>
    <cellStyle name="Hiperłącze 4" xfId="34324" hidden="1" xr:uid="{00000000-0005-0000-0000-0000B94A0000}"/>
    <cellStyle name="Hiperłącze 4" xfId="31365" hidden="1" xr:uid="{00000000-0005-0000-0000-0000EA470000}"/>
    <cellStyle name="Hiperłącze 4" xfId="23024" hidden="1" xr:uid="{00000000-0005-0000-0000-00004F440000}"/>
    <cellStyle name="Hiperłącze 4" xfId="39162" hidden="1" xr:uid="{00000000-0005-0000-0000-00006C4B0000}"/>
    <cellStyle name="Hiperłącze 4" xfId="14357" hidden="1" xr:uid="{00000000-0005-0000-0000-000016400000}"/>
    <cellStyle name="Hiperłącze 4" xfId="30422" hidden="1" xr:uid="{00000000-0005-0000-0000-000065470000}"/>
    <cellStyle name="Hiperłącze 4" xfId="14154" hidden="1" xr:uid="{00000000-0005-0000-0000-000007400000}"/>
    <cellStyle name="Hiperłącze 4" xfId="24861" hidden="1" xr:uid="{00000000-0005-0000-0000-000027450000}"/>
    <cellStyle name="Hiperłącze 4" xfId="17417" hidden="1" xr:uid="{00000000-0005-0000-0000-000093410000}"/>
    <cellStyle name="Hiperłącze 4" xfId="24227" hidden="1" xr:uid="{00000000-0005-0000-0000-0000B6440000}"/>
    <cellStyle name="Hiperłącze 4" xfId="27258" hidden="1" xr:uid="{00000000-0005-0000-0000-000025460000}"/>
    <cellStyle name="Hiperłącze 4" xfId="15950" hidden="1" xr:uid="{00000000-0005-0000-0000-000011410000}"/>
    <cellStyle name="Hiperłącze 4" xfId="10316" hidden="1" xr:uid="{00000000-0005-0000-0000-0000E33E0000}"/>
    <cellStyle name="Hiperłącze 4" xfId="44926" hidden="1" xr:uid="{00000000-0005-0000-0000-0000194E0000}"/>
    <cellStyle name="Hiperłącze 4" xfId="44817" hidden="1" xr:uid="{00000000-0005-0000-0000-0000134E0000}"/>
    <cellStyle name="Hiperłącze 4" xfId="25650" hidden="1" xr:uid="{00000000-0005-0000-0000-00003E450000}"/>
    <cellStyle name="Hiperłącze 4" xfId="35348" hidden="1" xr:uid="{00000000-0005-0000-0000-0000A9490000}"/>
    <cellStyle name="Hiperłącze 4" xfId="19644" hidden="1" xr:uid="{00000000-0005-0000-0000-00009F420000}"/>
    <cellStyle name="Hiperłącze 4" xfId="43709" hidden="1" xr:uid="{00000000-0005-0000-0000-00007F4D0000}"/>
    <cellStyle name="Hiperłącze 4" xfId="35736" hidden="1" xr:uid="{00000000-0005-0000-0000-0000EC490000}"/>
    <cellStyle name="Hiperłącze 4" xfId="14226" hidden="1" xr:uid="{00000000-0005-0000-0000-00000E400000}"/>
    <cellStyle name="Hiperłącze 4" xfId="26827" hidden="1" xr:uid="{00000000-0005-0000-0000-0000DD450000}"/>
    <cellStyle name="Hiperłącze 4" xfId="36462" hidden="1" xr:uid="{00000000-0005-0000-0000-00009A4A0000}"/>
    <cellStyle name="Hiperłącze 4" xfId="43766" hidden="1" xr:uid="{00000000-0005-0000-0000-0000864D0000}"/>
    <cellStyle name="Hiperłącze 4" xfId="29716" hidden="1" xr:uid="{00000000-0005-0000-0000-0000B8470000}"/>
    <cellStyle name="Hiperłącze 4" xfId="44838" hidden="1" xr:uid="{00000000-0005-0000-0000-00000E4E0000}"/>
    <cellStyle name="Hiperłącze 4" xfId="32258" hidden="1" xr:uid="{00000000-0005-0000-0000-000048480000}"/>
    <cellStyle name="Hiperłącze 4" xfId="43240" hidden="1" xr:uid="{00000000-0005-0000-0000-0000414E0000}"/>
    <cellStyle name="Hiperłącze 4" xfId="35771" hidden="1" xr:uid="{00000000-0005-0000-0000-0000F3490000}"/>
    <cellStyle name="Hiperłącze 4" xfId="23227" hidden="1" xr:uid="{00000000-0005-0000-0000-00002C440000}"/>
    <cellStyle name="Hiperłącze 4" xfId="42843" hidden="1" xr:uid="{00000000-0005-0000-0000-00005C4D0000}"/>
    <cellStyle name="Hiperłącze 4" xfId="42944" hidden="1" xr:uid="{00000000-0005-0000-0000-0000684D0000}"/>
    <cellStyle name="Hiperłącze 4" xfId="43037" hidden="1" xr:uid="{00000000-0005-0000-0000-0000704D0000}"/>
    <cellStyle name="Hiperłącze 4" xfId="43823" hidden="1" xr:uid="{00000000-0005-0000-0000-00008D4D0000}"/>
    <cellStyle name="Hiperłącze 4" xfId="43846" hidden="1" xr:uid="{00000000-0005-0000-0000-00008E4D0000}"/>
    <cellStyle name="Hiperłącze 4" xfId="44151" hidden="1" xr:uid="{00000000-0005-0000-0000-0000AC4D0000}"/>
    <cellStyle name="Hiperłącze 4" xfId="44207" hidden="1" xr:uid="{00000000-0005-0000-0000-0000AE4D0000}"/>
    <cellStyle name="Hiperłącze 4" xfId="10449" hidden="1" xr:uid="{00000000-0005-0000-0000-0000ED3E0000}"/>
    <cellStyle name="Hiperłącze 4" xfId="11252" hidden="1" xr:uid="{00000000-0005-0000-0000-0000F33E0000}"/>
    <cellStyle name="Hiperłącze 4" xfId="10368" hidden="1" xr:uid="{00000000-0005-0000-0000-0000E53E0000}"/>
    <cellStyle name="Hiperłącze 4" xfId="11424" hidden="1" xr:uid="{00000000-0005-0000-0000-0000013F0000}"/>
    <cellStyle name="Hiperłącze 4" xfId="13385" hidden="1" xr:uid="{00000000-0005-0000-0000-0000BA3F0000}"/>
    <cellStyle name="Hiperłącze 4" xfId="12974" hidden="1" xr:uid="{00000000-0005-0000-0000-00008A3F0000}"/>
    <cellStyle name="Hiperłącze 4" xfId="11233" hidden="1" xr:uid="{00000000-0005-0000-0000-0000F13E0000}"/>
    <cellStyle name="Hiperłącze 4" xfId="28758" hidden="1" xr:uid="{00000000-0005-0000-0000-0000C7460000}"/>
    <cellStyle name="Hiperłącze 4" xfId="44722" hidden="1" xr:uid="{00000000-0005-0000-0000-0000054E0000}"/>
    <cellStyle name="Hiperłącze 4" xfId="16992" hidden="1" xr:uid="{00000000-0005-0000-0000-00004A410000}"/>
    <cellStyle name="Hiperłącze 4" xfId="21608" hidden="1" xr:uid="{00000000-0005-0000-0000-000065430000}"/>
    <cellStyle name="Hiperłącze 4" xfId="19110" hidden="1" xr:uid="{00000000-0005-0000-0000-000087420000}"/>
    <cellStyle name="Hiperłącze 4" xfId="32293" hidden="1" xr:uid="{00000000-0005-0000-0000-00004F480000}"/>
    <cellStyle name="Hiperłącze 4" xfId="31798" hidden="1" xr:uid="{00000000-0005-0000-0000-000032480000}"/>
    <cellStyle name="Hiperłącze 4" xfId="37998" hidden="1" xr:uid="{00000000-0005-0000-0000-0000F54A0000}"/>
    <cellStyle name="Hiperłącze 4" xfId="20156" hidden="1" xr:uid="{00000000-0005-0000-0000-000003430000}"/>
    <cellStyle name="Hiperłącze 4" xfId="45670" hidden="1" xr:uid="{00000000-0005-0000-0000-00009A4E0000}"/>
    <cellStyle name="Hiperłącze 4" xfId="45684" hidden="1" xr:uid="{00000000-0005-0000-0000-0000B34E0000}"/>
    <cellStyle name="Hiperłącze 4" xfId="27298" hidden="1" xr:uid="{00000000-0005-0000-0000-00006E460000}"/>
    <cellStyle name="Hiperłącze 4" xfId="27599" hidden="1" xr:uid="{00000000-0005-0000-0000-000074460000}"/>
    <cellStyle name="Hiperłącze 4" xfId="44133" hidden="1" xr:uid="{00000000-0005-0000-0000-0000AA4D0000}"/>
    <cellStyle name="Hiperłącze 4" xfId="40772" hidden="1" xr:uid="{00000000-0005-0000-0000-00004F4C0000}"/>
    <cellStyle name="Hiperłącze 4" xfId="41499" hidden="1" xr:uid="{00000000-0005-0000-0000-0000764C0000}"/>
    <cellStyle name="Hiperłącze 4" xfId="39495" hidden="1" xr:uid="{00000000-0005-0000-0000-00008D4B0000}"/>
    <cellStyle name="Hiperłącze 4" xfId="23452" hidden="1" xr:uid="{00000000-0005-0000-0000-000040440000}"/>
    <cellStyle name="Hiperłącze 4" xfId="11651" hidden="1" xr:uid="{00000000-0005-0000-0000-00006D3F0000}"/>
    <cellStyle name="Hiperłącze 4" xfId="28658" hidden="1" xr:uid="{00000000-0005-0000-0000-0000BB460000}"/>
    <cellStyle name="Hiperłącze 4" xfId="34663" hidden="1" xr:uid="{00000000-0005-0000-0000-00005F490000}"/>
    <cellStyle name="Hiperłącze 4" xfId="25236" hidden="1" xr:uid="{00000000-0005-0000-0000-0000A4450000}"/>
    <cellStyle name="Hiperłącze 4" xfId="34006" hidden="1" xr:uid="{00000000-0005-0000-0000-000054490000}"/>
    <cellStyle name="Hiperłącze 4" xfId="39594" hidden="1" xr:uid="{00000000-0005-0000-0000-0000964B0000}"/>
    <cellStyle name="Hiperłącze 4" xfId="12515" hidden="1" xr:uid="{00000000-0005-0000-0000-0000443F0000}"/>
    <cellStyle name="Hiperłącze 4" xfId="27141" hidden="1" xr:uid="{00000000-0005-0000-0000-00001B460000}"/>
    <cellStyle name="Hiperłącze 4" xfId="43317" hidden="1" xr:uid="{00000000-0005-0000-0000-0000DD4D0000}"/>
    <cellStyle name="Hiperłącze 4" xfId="31098" hidden="1" xr:uid="{00000000-0005-0000-0000-0000CF470000}"/>
    <cellStyle name="Hiperłącze 4" xfId="30158" hidden="1" xr:uid="{00000000-0005-0000-0000-000051470000}"/>
    <cellStyle name="Hiperłącze 4" xfId="29450" hidden="1" xr:uid="{00000000-0005-0000-0000-00003E470000}"/>
    <cellStyle name="Hiperłącze 4" xfId="39117" hidden="1" xr:uid="{00000000-0005-0000-0000-00003B4C0000}"/>
    <cellStyle name="Hiperłącze 4" xfId="13963" hidden="1" xr:uid="{00000000-0005-0000-0000-000033400000}"/>
    <cellStyle name="Hiperłącze 4" xfId="11716" hidden="1" xr:uid="{00000000-0005-0000-0000-000064400000}"/>
    <cellStyle name="Hiperłącze 4" xfId="34594" hidden="1" xr:uid="{00000000-0005-0000-0000-00002B4A0000}"/>
    <cellStyle name="Hiperłącze 4" xfId="14985" hidden="1" xr:uid="{00000000-0005-0000-0000-0000BD400000}"/>
    <cellStyle name="Hiperłącze 4" xfId="42136" hidden="1" xr:uid="{00000000-0005-0000-0000-0000234D0000}"/>
    <cellStyle name="Hiperłącze 4" xfId="41741" hidden="1" xr:uid="{00000000-0005-0000-0000-0000DB4C0000}"/>
    <cellStyle name="Hiperłącze 4" xfId="39815" hidden="1" xr:uid="{00000000-0005-0000-0000-0000B34B0000}"/>
    <cellStyle name="Hiperłącze 4" xfId="46150" hidden="1" xr:uid="{00000000-0005-0000-0000-0000C84E0000}"/>
    <cellStyle name="Hiperłącze 4" xfId="39643" hidden="1" xr:uid="{00000000-0005-0000-0000-0000A04B0000}"/>
    <cellStyle name="Hiperłącze 4" xfId="44394" hidden="1" xr:uid="{00000000-0005-0000-0000-0000C94D0000}"/>
    <cellStyle name="Hiperłącze 4" xfId="44471" hidden="1" xr:uid="{00000000-0005-0000-0000-0000D44D0000}"/>
    <cellStyle name="Hiperłącze 4" xfId="22618" hidden="1" xr:uid="{00000000-0005-0000-0000-00000B440000}"/>
    <cellStyle name="Hiperłącze 4" xfId="29441" hidden="1" xr:uid="{00000000-0005-0000-0000-00003D470000}"/>
    <cellStyle name="Hiperłącze 4" xfId="30513" hidden="1" xr:uid="{00000000-0005-0000-0000-000077470000}"/>
    <cellStyle name="Hiperłącze 4" xfId="31170" hidden="1" xr:uid="{00000000-0005-0000-0000-0000D2470000}"/>
    <cellStyle name="Hiperłącze 4" xfId="30851" hidden="1" xr:uid="{00000000-0005-0000-0000-00009A470000}"/>
    <cellStyle name="Hiperłącze 4" xfId="40736" hidden="1" xr:uid="{00000000-0005-0000-0000-0000464C0000}"/>
    <cellStyle name="Hiperłącze 4" xfId="38689" hidden="1" xr:uid="{00000000-0005-0000-0000-0000394C0000}"/>
    <cellStyle name="Hiperłącze 4" xfId="40282" hidden="1" xr:uid="{00000000-0005-0000-0000-0000FF4B0000}"/>
    <cellStyle name="Hiperłącze 4" xfId="40885" hidden="1" xr:uid="{00000000-0005-0000-0000-0000964C0000}"/>
    <cellStyle name="Hiperłącze 4" xfId="33973" hidden="1" xr:uid="{00000000-0005-0000-0000-00004E490000}"/>
    <cellStyle name="Hiperłącze 4" xfId="41095" hidden="1" xr:uid="{00000000-0005-0000-0000-00008E4C0000}"/>
    <cellStyle name="Hiperłącze 4" xfId="43618" hidden="1" xr:uid="{00000000-0005-0000-0000-00003F4E0000}"/>
    <cellStyle name="Hiperłącze 4" xfId="30147" hidden="1" xr:uid="{00000000-0005-0000-0000-000054470000}"/>
    <cellStyle name="Hiperłącze 4" xfId="29738" hidden="1" xr:uid="{00000000-0005-0000-0000-0000B5470000}"/>
    <cellStyle name="Hiperłącze 4" xfId="23930" hidden="1" xr:uid="{00000000-0005-0000-0000-0000F6440000}"/>
    <cellStyle name="Hiperłącze 4" xfId="17399" hidden="1" xr:uid="{00000000-0005-0000-0000-000091410000}"/>
    <cellStyle name="Hiperłącze 4" xfId="20567" hidden="1" xr:uid="{00000000-0005-0000-0000-00008A430000}"/>
    <cellStyle name="Hiperłącze 4" xfId="41173" hidden="1" xr:uid="{00000000-0005-0000-0000-0000A84C0000}"/>
    <cellStyle name="Hiperłącze 4" xfId="16042" hidden="1" xr:uid="{00000000-0005-0000-0000-00007A420000}"/>
    <cellStyle name="Hiperłącze 4" xfId="27791" hidden="1" xr:uid="{00000000-0005-0000-0000-00003A460000}"/>
    <cellStyle name="Hiperłącze 4" xfId="24991" hidden="1" xr:uid="{00000000-0005-0000-0000-000035450000}"/>
    <cellStyle name="Hiperłącze 4" xfId="30318" hidden="1" xr:uid="{00000000-0005-0000-0000-0000BB470000}"/>
    <cellStyle name="Hiperłącze 4" xfId="28814" hidden="1" xr:uid="{00000000-0005-0000-0000-0000C9460000}"/>
    <cellStyle name="Hiperłącze 4" xfId="19194" hidden="1" xr:uid="{00000000-0005-0000-0000-000090420000}"/>
    <cellStyle name="Hiperłącze 4" xfId="29748" hidden="1" xr:uid="{00000000-0005-0000-0000-0000AD470000}"/>
    <cellStyle name="Hiperłącze 4" xfId="33223" hidden="1" xr:uid="{00000000-0005-0000-0000-0000D4480000}"/>
    <cellStyle name="Hiperłącze 4" xfId="39576" hidden="1" xr:uid="{00000000-0005-0000-0000-0000914B0000}"/>
    <cellStyle name="Hiperłącze 4" xfId="16828" hidden="1" xr:uid="{00000000-0005-0000-0000-00003C410000}"/>
    <cellStyle name="Hiperłącze 4" xfId="16728" hidden="1" xr:uid="{00000000-0005-0000-0000-0000E5410000}"/>
    <cellStyle name="Hiperłącze 4" xfId="30062" hidden="1" xr:uid="{00000000-0005-0000-0000-000018480000}"/>
    <cellStyle name="Hiperłącze 4" xfId="17508" hidden="1" xr:uid="{00000000-0005-0000-0000-00009D410000}"/>
    <cellStyle name="Hiperłącze 4" xfId="16967" hidden="1" xr:uid="{00000000-0005-0000-0000-000042410000}"/>
    <cellStyle name="Hiperłącze 4" xfId="33108" hidden="1" xr:uid="{00000000-0005-0000-0000-000000490000}"/>
    <cellStyle name="Hiperłącze 4" xfId="29922" hidden="1" xr:uid="{00000000-0005-0000-0000-00001B490000}"/>
    <cellStyle name="Hiperłącze 4" xfId="18537" hidden="1" xr:uid="{00000000-0005-0000-0000-000039420000}"/>
    <cellStyle name="Hiperłącze 4" xfId="24766" hidden="1" xr:uid="{00000000-0005-0000-0000-000020450000}"/>
    <cellStyle name="Hiperłącze 4" xfId="14809" hidden="1" xr:uid="{00000000-0005-0000-0000-0000D2400000}"/>
    <cellStyle name="Hiperłącze 4" xfId="37144" hidden="1" xr:uid="{00000000-0005-0000-0000-0000A64A0000}"/>
    <cellStyle name="Hiperłącze 4" xfId="19523" hidden="1" xr:uid="{00000000-0005-0000-0000-0000D4420000}"/>
    <cellStyle name="Hiperłącze 4" xfId="40920" hidden="1" xr:uid="{00000000-0005-0000-0000-0000A24C0000}"/>
    <cellStyle name="Hiperłącze 4" xfId="39897" hidden="1" xr:uid="{00000000-0005-0000-0000-0000BA4B0000}"/>
    <cellStyle name="Hiperłącze 4" xfId="20951" hidden="1" xr:uid="{00000000-0005-0000-0000-000000440000}"/>
    <cellStyle name="Hiperłącze 4" xfId="39153" hidden="1" xr:uid="{00000000-0005-0000-0000-00006B4B0000}"/>
    <cellStyle name="Hiperłącze 4" xfId="45514" hidden="1" xr:uid="{00000000-0005-0000-0000-0000B64E0000}"/>
    <cellStyle name="Hiperłącze 4" xfId="11460" hidden="1" xr:uid="{00000000-0005-0000-0000-00007A3F0000}"/>
    <cellStyle name="Hiperłącze 4" xfId="29916" hidden="1" xr:uid="{00000000-0005-0000-0000-000099480000}"/>
    <cellStyle name="Hiperłącze 4" xfId="44994" hidden="1" xr:uid="{00000000-0005-0000-0000-0000284E0000}"/>
    <cellStyle name="Hiperłącze 4" xfId="19454" hidden="1" xr:uid="{00000000-0005-0000-0000-0000DD420000}"/>
    <cellStyle name="Hiperłącze 4" xfId="31261" hidden="1" xr:uid="{00000000-0005-0000-0000-0000DD470000}"/>
    <cellStyle name="Hiperłącze 4" xfId="14185" hidden="1" xr:uid="{00000000-0005-0000-0000-00000B400000}"/>
    <cellStyle name="Hiperłącze 4" xfId="20040" hidden="1" xr:uid="{00000000-0005-0000-0000-0000F8420000}"/>
    <cellStyle name="Hiperłącze 4" xfId="16633" hidden="1" xr:uid="{00000000-0005-0000-0000-000027410000}"/>
    <cellStyle name="Hiperłącze 4" xfId="36967" hidden="1" xr:uid="{00000000-0005-0000-0000-0000654A0000}"/>
    <cellStyle name="Hiperłącze 4" xfId="18235" hidden="1" xr:uid="{00000000-0005-0000-0000-000006420000}"/>
    <cellStyle name="Hiperłącze 4" xfId="18850" hidden="1" xr:uid="{00000000-0005-0000-0000-00002C420000}"/>
    <cellStyle name="Hiperłącze 4" xfId="34253" hidden="1" xr:uid="{00000000-0005-0000-0000-0000C6490000}"/>
    <cellStyle name="Hiperłącze 4" xfId="24412" hidden="1" xr:uid="{00000000-0005-0000-0000-0000CB440000}"/>
    <cellStyle name="Hiperłącze 4" xfId="21832" hidden="1" xr:uid="{00000000-0005-0000-0000-00007F430000}"/>
    <cellStyle name="Hiperłącze 4" xfId="25338" hidden="1" xr:uid="{00000000-0005-0000-0000-000096460000}"/>
    <cellStyle name="Hiperłącze 4" xfId="25308" hidden="1" xr:uid="{00000000-0005-0000-0000-00009F460000}"/>
    <cellStyle name="Hiperłącze 4" xfId="28297" hidden="1" xr:uid="{00000000-0005-0000-0000-0000B1460000}"/>
    <cellStyle name="Hiperłącze 4" xfId="28711" hidden="1" xr:uid="{00000000-0005-0000-0000-0000C1460000}"/>
    <cellStyle name="Hiperłącze 4" xfId="28830" hidden="1" xr:uid="{00000000-0005-0000-0000-0000CE460000}"/>
    <cellStyle name="Hiperłącze 4" xfId="28922" hidden="1" xr:uid="{00000000-0005-0000-0000-0000D7460000}"/>
    <cellStyle name="Hiperłącze 4" xfId="28930" hidden="1" xr:uid="{00000000-0005-0000-0000-0000DC460000}"/>
    <cellStyle name="Hiperłącze 4" xfId="31131" hidden="1" xr:uid="{00000000-0005-0000-0000-0000D3470000}"/>
    <cellStyle name="Hiperłącze 4" xfId="41103" hidden="1" xr:uid="{00000000-0005-0000-0000-0000914C0000}"/>
    <cellStyle name="Hiperłącze 4" xfId="41875" hidden="1" xr:uid="{00000000-0005-0000-0000-0000E24C0000}"/>
    <cellStyle name="Hiperłącze 4" xfId="43701" hidden="1" xr:uid="{00000000-0005-0000-0000-0000804D0000}"/>
    <cellStyle name="Hiperłącze 4" xfId="32757" hidden="1" xr:uid="{00000000-0005-0000-0000-0000BF480000}"/>
    <cellStyle name="Hiperłącze 4" xfId="33797" hidden="1" xr:uid="{00000000-0005-0000-0000-00003C490000}"/>
    <cellStyle name="Hiperłącze 4" xfId="33153" hidden="1" xr:uid="{00000000-0005-0000-0000-000014490000}"/>
    <cellStyle name="Hiperłącze 4" xfId="36903" hidden="1" xr:uid="{00000000-0005-0000-0000-0000634A0000}"/>
    <cellStyle name="Hiperłącze 4" xfId="43903" hidden="1" xr:uid="{00000000-0005-0000-0000-00003C4E0000}"/>
    <cellStyle name="Hiperłącze 4" xfId="33041" hidden="1" xr:uid="{00000000-0005-0000-0000-00000C490000}"/>
    <cellStyle name="Hiperłącze 4" xfId="34193" hidden="1" xr:uid="{00000000-0005-0000-0000-0000204A0000}"/>
    <cellStyle name="Hiperłącze 4" xfId="35777" hidden="1" xr:uid="{00000000-0005-0000-0000-0000F1490000}"/>
    <cellStyle name="Hiperłącze 4" xfId="11470" hidden="1" xr:uid="{00000000-0005-0000-0000-00007D3F0000}"/>
    <cellStyle name="Hiperłącze 4" xfId="32380" hidden="1" xr:uid="{00000000-0005-0000-0000-000053480000}"/>
    <cellStyle name="Hiperłącze 4" xfId="10236" hidden="1" xr:uid="{00000000-0005-0000-0000-0000DB3E0000}"/>
    <cellStyle name="Hiperłącze 4" xfId="42168" hidden="1" xr:uid="{00000000-0005-0000-0000-00001C4D0000}"/>
    <cellStyle name="Hiperłącze 4" xfId="17464" hidden="1" xr:uid="{00000000-0005-0000-0000-00009B410000}"/>
    <cellStyle name="Hiperłącze 4" xfId="21770" hidden="1" xr:uid="{00000000-0005-0000-0000-00007B430000}"/>
    <cellStyle name="Hiperłącze 4" xfId="29294" hidden="1" xr:uid="{00000000-0005-0000-0000-00002F470000}"/>
    <cellStyle name="Hiperłącze 4" xfId="30678" hidden="1" xr:uid="{00000000-0005-0000-0000-000088470000}"/>
    <cellStyle name="Hiperłącze 4" xfId="23752" hidden="1" xr:uid="{00000000-0005-0000-0000-0000A8440000}"/>
    <cellStyle name="Hiperłącze 4" xfId="42961" hidden="1" xr:uid="{00000000-0005-0000-0000-00006C4D0000}"/>
    <cellStyle name="Hiperłącze 4" xfId="33072" hidden="1" xr:uid="{00000000-0005-0000-0000-000002490000}"/>
    <cellStyle name="Hiperłącze 4" xfId="44830" hidden="1" xr:uid="{00000000-0005-0000-0000-00000D4E0000}"/>
    <cellStyle name="Hiperłącze 4" xfId="40225" hidden="1" xr:uid="{00000000-0005-0000-0000-0000F64B0000}"/>
    <cellStyle name="Hiperłącze 4" xfId="40818" hidden="1" xr:uid="{00000000-0005-0000-0000-0000574C0000}"/>
    <cellStyle name="Hiperłącze 4" xfId="34328" hidden="1" xr:uid="{00000000-0005-0000-0000-0000C04A0000}"/>
    <cellStyle name="Hiperłącze 4" xfId="41147" hidden="1" xr:uid="{00000000-0005-0000-0000-00008A4C0000}"/>
    <cellStyle name="Hiperłącze 4" xfId="13268" hidden="1" xr:uid="{00000000-0005-0000-0000-0000AA3F0000}"/>
    <cellStyle name="Hiperłącze 4" xfId="38729" hidden="1" xr:uid="{00000000-0005-0000-0000-0000DE4B0000}"/>
    <cellStyle name="Hiperłącze 4" xfId="35494" hidden="1" xr:uid="{00000000-0005-0000-0000-0000D1490000}"/>
    <cellStyle name="Hiperłącze 4" xfId="41627" hidden="1" xr:uid="{00000000-0005-0000-0000-0000B84C0000}"/>
    <cellStyle name="Hiperłącze 4" xfId="21346" hidden="1" xr:uid="{00000000-0005-0000-0000-000047430000}"/>
    <cellStyle name="Hiperłącze 4" xfId="19469" hidden="1" xr:uid="{00000000-0005-0000-0000-0000DC420000}"/>
    <cellStyle name="Hiperłącze 4" xfId="26219" hidden="1" xr:uid="{00000000-0005-0000-0000-00007E450000}"/>
    <cellStyle name="Hiperłącze 4" xfId="34045" hidden="1" xr:uid="{00000000-0005-0000-0000-000051490000}"/>
    <cellStyle name="Hiperłącze 4" xfId="32962" hidden="1" xr:uid="{00000000-0005-0000-0000-00001D490000}"/>
    <cellStyle name="Hiperłącze 4" xfId="20390" hidden="1" xr:uid="{00000000-0005-0000-0000-000016430000}"/>
    <cellStyle name="Hiperłącze 4" xfId="21990" hidden="1" xr:uid="{00000000-0005-0000-0000-0000AB430000}"/>
    <cellStyle name="Hiperłącze 4" xfId="27150" hidden="1" xr:uid="{00000000-0005-0000-0000-000019460000}"/>
    <cellStyle name="Hiperłącze 4" xfId="40510" hidden="1" xr:uid="{00000000-0005-0000-0000-0000154C0000}"/>
    <cellStyle name="Hiperłącze 4" xfId="46031" hidden="1" xr:uid="{00000000-0005-0000-0000-00008A4E0000}"/>
    <cellStyle name="Hiperłącze 4" xfId="42755" hidden="1" xr:uid="{00000000-0005-0000-0000-00004F4D0000}"/>
    <cellStyle name="Hiperłącze 4" xfId="23658" hidden="1" xr:uid="{00000000-0005-0000-0000-000099440000}"/>
    <cellStyle name="Hiperłącze 4" xfId="43477" hidden="1" xr:uid="{00000000-0005-0000-0000-0000CB4E0000}"/>
    <cellStyle name="Hiperłącze 4" xfId="42467" hidden="1" xr:uid="{00000000-0005-0000-0000-0000044D0000}"/>
    <cellStyle name="Hiperłącze 4" xfId="19651" hidden="1" xr:uid="{00000000-0005-0000-0000-0000A4420000}"/>
    <cellStyle name="Hiperłącze 4" xfId="25403" hidden="1" xr:uid="{00000000-0005-0000-0000-0000FA450000}"/>
    <cellStyle name="Hiperłącze 4" xfId="12467" hidden="1" xr:uid="{00000000-0005-0000-0000-00003A3F0000}"/>
    <cellStyle name="Hiperłącze 4" xfId="24515" hidden="1" xr:uid="{00000000-0005-0000-0000-0000D8440000}"/>
    <cellStyle name="Hiperłącze 4" xfId="45940" hidden="1" xr:uid="{00000000-0005-0000-0000-0000824E0000}"/>
    <cellStyle name="Hiperłącze 4" xfId="29762" hidden="1" xr:uid="{00000000-0005-0000-0000-0000AF470000}"/>
    <cellStyle name="Hiperłącze 4" xfId="26513" hidden="1" xr:uid="{00000000-0005-0000-0000-0000BB450000}"/>
    <cellStyle name="Hiperłącze 4" xfId="31062" hidden="1" xr:uid="{00000000-0005-0000-0000-0000C6470000}"/>
    <cellStyle name="Hiperłącze 4" xfId="30228" hidden="1" xr:uid="{00000000-0005-0000-0000-00005C470000}"/>
    <cellStyle name="Hiperłącze 4" xfId="14114" hidden="1" xr:uid="{00000000-0005-0000-0000-0000FD3F0000}"/>
    <cellStyle name="Hiperłącze 4" xfId="33383" hidden="1" xr:uid="{00000000-0005-0000-0000-000009490000}"/>
    <cellStyle name="Hiperłącze 4" xfId="32131" hidden="1" xr:uid="{00000000-0005-0000-0000-000039480000}"/>
    <cellStyle name="Hiperłącze 4" xfId="13151" hidden="1" xr:uid="{00000000-0005-0000-0000-0000A33F0000}"/>
    <cellStyle name="Hiperłącze 4" xfId="24438" hidden="1" xr:uid="{00000000-0005-0000-0000-0000C6440000}"/>
    <cellStyle name="Hiperłącze 4" xfId="34696" hidden="1" xr:uid="{00000000-0005-0000-0000-00005E490000}"/>
    <cellStyle name="Hiperłącze 4" xfId="27128" hidden="1" xr:uid="{00000000-0005-0000-0000-000017460000}"/>
    <cellStyle name="Hiperłącze 4" xfId="40168" hidden="1" xr:uid="{00000000-0005-0000-0000-0000F44B0000}"/>
    <cellStyle name="Hiperłącze 4" xfId="42054" hidden="1" xr:uid="{00000000-0005-0000-0000-0000374D0000}"/>
    <cellStyle name="Hiperłącze 4" xfId="11657" hidden="1" xr:uid="{00000000-0005-0000-0000-0000733F0000}"/>
    <cellStyle name="Hiperłącze 4" xfId="36095" hidden="1" xr:uid="{00000000-0005-0000-0000-0000114A0000}"/>
    <cellStyle name="Hiperłącze 4" xfId="32281" hidden="1" xr:uid="{00000000-0005-0000-0000-00004B480000}"/>
    <cellStyle name="Hiperłącze 4" xfId="32234" hidden="1" xr:uid="{00000000-0005-0000-0000-000045480000}"/>
    <cellStyle name="Hiperłącze 4" xfId="35800" hidden="1" xr:uid="{00000000-0005-0000-0000-0000F2490000}"/>
    <cellStyle name="Hiperłącze 4" xfId="15362" hidden="1" xr:uid="{00000000-0005-0000-0000-0000AB400000}"/>
    <cellStyle name="Hiperłącze 4" xfId="32192" hidden="1" xr:uid="{00000000-0005-0000-0000-000044480000}"/>
    <cellStyle name="Hiperłącze 4" xfId="12892" hidden="1" xr:uid="{00000000-0005-0000-0000-0000833F0000}"/>
    <cellStyle name="Hiperłącze 4" xfId="33081" hidden="1" xr:uid="{00000000-0005-0000-0000-0000FD480000}"/>
    <cellStyle name="Hiperłącze 4" xfId="43758" hidden="1" xr:uid="{00000000-0005-0000-0000-0000854D0000}"/>
    <cellStyle name="Hiperłącze 4" xfId="38805" hidden="1" xr:uid="{00000000-0005-0000-0000-0000D44B0000}"/>
    <cellStyle name="Hiperłącze 4" xfId="39134" hidden="1" xr:uid="{00000000-0005-0000-0000-0000694B0000}"/>
    <cellStyle name="Hiperłącze 4" xfId="32306" hidden="1" xr:uid="{00000000-0005-0000-0000-000049480000}"/>
    <cellStyle name="Hiperłącze 4" xfId="36765" hidden="1" xr:uid="{00000000-0005-0000-0000-0000564A0000}"/>
    <cellStyle name="Hiperłącze 4" xfId="33873" hidden="1" xr:uid="{00000000-0005-0000-0000-000043490000}"/>
    <cellStyle name="Hiperłącze 4" xfId="36587" hidden="1" xr:uid="{00000000-0005-0000-0000-0000844A0000}"/>
    <cellStyle name="Hiperłącze 4" xfId="40117" hidden="1" xr:uid="{00000000-0005-0000-0000-0000EA4B0000}"/>
    <cellStyle name="Hiperłącze 4" xfId="19086" hidden="1" xr:uid="{00000000-0005-0000-0000-000084420000}"/>
    <cellStyle name="Hiperłącze 4" xfId="40912" hidden="1" xr:uid="{00000000-0005-0000-0000-00008B4C0000}"/>
    <cellStyle name="Hiperłącze 4" xfId="38537" hidden="1" xr:uid="{00000000-0005-0000-0000-0000644B0000}"/>
    <cellStyle name="Hiperłącze 4" xfId="12146" hidden="1" xr:uid="{00000000-0005-0000-0000-0000203F0000}"/>
    <cellStyle name="Hiperłącze 4" xfId="22202" hidden="1" xr:uid="{00000000-0005-0000-0000-0000C3430000}"/>
    <cellStyle name="Hiperłącze 4" xfId="13502" hidden="1" xr:uid="{00000000-0005-0000-0000-0000E13F0000}"/>
    <cellStyle name="Hiperłącze 4" xfId="45011" hidden="1" xr:uid="{00000000-0005-0000-0000-00002C4E0000}"/>
    <cellStyle name="Hiperłącze 4" xfId="45060" hidden="1" xr:uid="{00000000-0005-0000-0000-00002D4E0000}"/>
    <cellStyle name="Hiperłącze 4" xfId="43631" hidden="1" xr:uid="{00000000-0005-0000-0000-0000484E0000}"/>
    <cellStyle name="Hiperłącze 4" xfId="45196" hidden="1" xr:uid="{00000000-0005-0000-0000-0000544E0000}"/>
    <cellStyle name="Hiperłącze 4" xfId="45277" hidden="1" xr:uid="{00000000-0005-0000-0000-00005D4E0000}"/>
    <cellStyle name="Hiperłącze 4" xfId="45336" hidden="1" xr:uid="{00000000-0005-0000-0000-0000684E0000}"/>
    <cellStyle name="Hiperłącze 4" xfId="45857" hidden="1" xr:uid="{00000000-0005-0000-0000-0000804E0000}"/>
    <cellStyle name="Hiperłącze 4" xfId="46013" hidden="1" xr:uid="{00000000-0005-0000-0000-0000854E0000}"/>
    <cellStyle name="Hiperłącze 4" xfId="43563" hidden="1" xr:uid="{00000000-0005-0000-0000-00004C4E0000}"/>
    <cellStyle name="Hiperłącze 4" xfId="42910" hidden="1" xr:uid="{00000000-0005-0000-0000-0000624D0000}"/>
    <cellStyle name="Hiperłącze 4" xfId="42590" hidden="1" xr:uid="{00000000-0005-0000-0000-0000144D0000}"/>
    <cellStyle name="Hiperłącze 4" xfId="26288" hidden="1" xr:uid="{00000000-0005-0000-0000-00008C450000}"/>
    <cellStyle name="Hiperłącze 4" xfId="15470" hidden="1" xr:uid="{00000000-0005-0000-0000-0000B7400000}"/>
    <cellStyle name="Hiperłącze 4" xfId="13945" hidden="1" xr:uid="{00000000-0005-0000-0000-000032400000}"/>
    <cellStyle name="Hiperłącze 4" xfId="14402" hidden="1" xr:uid="{00000000-0005-0000-0000-000020400000}"/>
    <cellStyle name="Hiperłącze 4" xfId="29274" hidden="1" xr:uid="{00000000-0005-0000-0000-00002C470000}"/>
    <cellStyle name="Hiperłącze 4" xfId="29406" hidden="1" xr:uid="{00000000-0005-0000-0000-000039470000}"/>
    <cellStyle name="Hiperłącze 4" xfId="44380" hidden="1" xr:uid="{00000000-0005-0000-0000-0000CC4D0000}"/>
    <cellStyle name="Hiperłącze 4" xfId="35447" hidden="1" xr:uid="{00000000-0005-0000-0000-0000B7490000}"/>
    <cellStyle name="Hiperłącze 4" xfId="22197" hidden="1" xr:uid="{00000000-0005-0000-0000-0000C4430000}"/>
    <cellStyle name="Hiperłącze 4" xfId="30803" hidden="1" xr:uid="{00000000-0005-0000-0000-000097470000}"/>
    <cellStyle name="Hiperłącze 4" xfId="25990" hidden="1" xr:uid="{00000000-0005-0000-0000-000067450000}"/>
    <cellStyle name="Hiperłącze 4" xfId="36032" hidden="1" xr:uid="{00000000-0005-0000-0000-00000F4A0000}"/>
    <cellStyle name="Hiperłącze 4" xfId="35880" hidden="1" xr:uid="{00000000-0005-0000-0000-0000F9490000}"/>
    <cellStyle name="Hiperłącze 4" xfId="34688" hidden="1" xr:uid="{00000000-0005-0000-0000-00005D490000}"/>
    <cellStyle name="Hiperłącze 4" xfId="33937" hidden="1" xr:uid="{00000000-0005-0000-0000-000045490000}"/>
    <cellStyle name="Hiperłącze 4" xfId="32945" hidden="1" xr:uid="{00000000-0005-0000-0000-00001F490000}"/>
    <cellStyle name="Hiperłącze 4" xfId="39043" hidden="1" xr:uid="{00000000-0005-0000-0000-0000404C0000}"/>
    <cellStyle name="Hiperłącze 4" xfId="25385" hidden="1" xr:uid="{00000000-0005-0000-0000-00008B460000}"/>
    <cellStyle name="Hiperłącze 4" xfId="15662" hidden="1" xr:uid="{00000000-0005-0000-0000-0000F5400000}"/>
    <cellStyle name="Hiperłącze 4" xfId="17058" hidden="1" xr:uid="{00000000-0005-0000-0000-00004D410000}"/>
    <cellStyle name="Hiperłącze 4" xfId="27041" hidden="1" xr:uid="{00000000-0005-0000-0000-0000F5450000}"/>
    <cellStyle name="Hiperłącze 4" xfId="24365" hidden="1" xr:uid="{00000000-0005-0000-0000-0000C3440000}"/>
    <cellStyle name="Hiperłącze 4" xfId="23980" hidden="1" xr:uid="{00000000-0005-0000-0000-0000ED440000}"/>
    <cellStyle name="Hiperłącze 4" xfId="38157" hidden="1" xr:uid="{00000000-0005-0000-0000-0000314B0000}"/>
    <cellStyle name="Hiperłącze 4" xfId="38193" hidden="1" xr:uid="{00000000-0005-0000-0000-00003A4B0000}"/>
    <cellStyle name="Hiperłącze 4" xfId="41078" hidden="1" xr:uid="{00000000-0005-0000-0000-0000974C0000}"/>
    <cellStyle name="Hiperłącze 4" xfId="33823" hidden="1" xr:uid="{00000000-0005-0000-0000-00003D490000}"/>
    <cellStyle name="Hiperłącze 4" xfId="40289" hidden="1" xr:uid="{00000000-0005-0000-0000-0000044C0000}"/>
    <cellStyle name="Hiperłącze 4" xfId="41280" hidden="1" xr:uid="{00000000-0005-0000-0000-0000654C0000}"/>
    <cellStyle name="Hiperłącze 4" xfId="35120" hidden="1" xr:uid="{00000000-0005-0000-0000-000090490000}"/>
    <cellStyle name="Hiperłącze 4" xfId="34945" hidden="1" xr:uid="{00000000-0005-0000-0000-000075490000}"/>
    <cellStyle name="Hiperłącze 4" xfId="35594" hidden="1" xr:uid="{00000000-0005-0000-0000-0000DA490000}"/>
    <cellStyle name="Hiperłącze 4" xfId="32077" hidden="1" xr:uid="{00000000-0005-0000-0000-000070480000}"/>
    <cellStyle name="Hiperłącze 4" xfId="39395" hidden="1" xr:uid="{00000000-0005-0000-0000-0000824B0000}"/>
    <cellStyle name="Hiperłącze 4" xfId="33561" hidden="1" xr:uid="{00000000-0005-0000-0000-0000F8480000}"/>
    <cellStyle name="Hiperłącze 4" xfId="23425" hidden="1" xr:uid="{00000000-0005-0000-0000-00003D440000}"/>
    <cellStyle name="Hiperłącze 4" xfId="37812" hidden="1" xr:uid="{00000000-0005-0000-0000-0000E84A0000}"/>
    <cellStyle name="Hiperłącze 4" xfId="13742" hidden="1" xr:uid="{00000000-0005-0000-0000-000036400000}"/>
    <cellStyle name="Hiperłącze 4" xfId="34981" hidden="1" xr:uid="{00000000-0005-0000-0000-00007E490000}"/>
    <cellStyle name="Hiperłącze 4" xfId="33208" hidden="1" xr:uid="{00000000-0005-0000-0000-0000D0480000}"/>
    <cellStyle name="Hiperłącze 4" xfId="41368" hidden="1" xr:uid="{00000000-0005-0000-0000-00006E4C0000}"/>
    <cellStyle name="Hiperłącze 4" xfId="34809" hidden="1" xr:uid="{00000000-0005-0000-0000-0000C9490000}"/>
    <cellStyle name="Hiperłącze 4" xfId="11325" hidden="1" xr:uid="{00000000-0005-0000-0000-0000F63E0000}"/>
    <cellStyle name="Hiperłącze 4" xfId="21359" hidden="1" xr:uid="{00000000-0005-0000-0000-00004B430000}"/>
    <cellStyle name="Hiperłącze 4" xfId="33864" hidden="1" xr:uid="{00000000-0005-0000-0000-000042490000}"/>
    <cellStyle name="Hiperłącze 4" xfId="41023" hidden="1" xr:uid="{00000000-0005-0000-0000-0000A74C0000}"/>
    <cellStyle name="Hiperłącze 4" xfId="12084" hidden="1" xr:uid="{00000000-0005-0000-0000-0000123F0000}"/>
    <cellStyle name="Hiperłącze 4" xfId="28796" hidden="1" xr:uid="{00000000-0005-0000-0000-0000D0460000}"/>
    <cellStyle name="Hiperłącze 4" xfId="25811" hidden="1" xr:uid="{00000000-0005-0000-0000-0000FC450000}"/>
    <cellStyle name="Hiperłącze 4" xfId="19912" hidden="1" xr:uid="{00000000-0005-0000-0000-0000B6420000}"/>
    <cellStyle name="Hiperłącze 4" xfId="11708" hidden="1" xr:uid="{00000000-0005-0000-0000-000070400000}"/>
    <cellStyle name="Hiperłącze 4" xfId="35612" hidden="1" xr:uid="{00000000-0005-0000-0000-0000DE490000}"/>
    <cellStyle name="Hiperłącze 4" xfId="24771" hidden="1" xr:uid="{00000000-0005-0000-0000-00001F450000}"/>
    <cellStyle name="Hiperłącze 4" xfId="23855" hidden="1" xr:uid="{00000000-0005-0000-0000-0000F1440000}"/>
    <cellStyle name="Hiperłącze 4" xfId="24918" hidden="1" xr:uid="{00000000-0005-0000-0000-00002D450000}"/>
    <cellStyle name="Hiperłącze 4" xfId="28447" hidden="1" xr:uid="{00000000-0005-0000-0000-00000A470000}"/>
    <cellStyle name="Hiperłącze 4" xfId="27446" hidden="1" xr:uid="{00000000-0005-0000-0000-00007C460000}"/>
    <cellStyle name="Hiperłącze 4" xfId="14994" hidden="1" xr:uid="{00000000-0005-0000-0000-0000C3400000}"/>
    <cellStyle name="Hiperłącze 4" xfId="14742" hidden="1" xr:uid="{00000000-0005-0000-0000-000086400000}"/>
    <cellStyle name="Hiperłącze 4" xfId="41704" hidden="1" xr:uid="{00000000-0005-0000-0000-0000D44C0000}"/>
    <cellStyle name="Hiperłącze 4" xfId="27311" hidden="1" xr:uid="{00000000-0005-0000-0000-00006B460000}"/>
    <cellStyle name="Hiperłącze 4" xfId="33234" hidden="1" xr:uid="{00000000-0005-0000-0000-0000D1480000}"/>
    <cellStyle name="Hiperłącze 4" xfId="14107" hidden="1" xr:uid="{00000000-0005-0000-0000-000001400000}"/>
    <cellStyle name="Hiperłącze 4" xfId="14122" hidden="1" xr:uid="{00000000-0005-0000-0000-0000FE3F0000}"/>
    <cellStyle name="Hiperłącze 4" xfId="30189" hidden="1" xr:uid="{00000000-0005-0000-0000-000055470000}"/>
    <cellStyle name="Hiperłącze 4" xfId="30400" hidden="1" xr:uid="{00000000-0005-0000-0000-00006C470000}"/>
    <cellStyle name="Hiperłącze 4" xfId="30449" hidden="1" xr:uid="{00000000-0005-0000-0000-00006D470000}"/>
    <cellStyle name="Hiperłącze 4" xfId="30508" hidden="1" xr:uid="{00000000-0005-0000-0000-000078470000}"/>
    <cellStyle name="Hiperłącze 4" xfId="35808" hidden="1" xr:uid="{00000000-0005-0000-0000-0000F5490000}"/>
    <cellStyle name="Hiperłącze 4" xfId="25826" hidden="1" xr:uid="{00000000-0005-0000-0000-000052450000}"/>
    <cellStyle name="Hiperłącze 4" xfId="43118" hidden="1" xr:uid="{00000000-0005-0000-0000-00003D4E0000}"/>
    <cellStyle name="Hiperłącze 4" xfId="17607" hidden="1" xr:uid="{00000000-0005-0000-0000-0000A6410000}"/>
    <cellStyle name="Hiperłącze 4" xfId="34136" hidden="1" xr:uid="{00000000-0005-0000-0000-0000BA490000}"/>
    <cellStyle name="Hiperłącze 4" xfId="37669" hidden="1" xr:uid="{00000000-0005-0000-0000-0000234B0000}"/>
    <cellStyle name="Hiperłącze 4" xfId="20692" hidden="1" xr:uid="{00000000-0005-0000-0000-000095430000}"/>
    <cellStyle name="Hiperłącze 4" xfId="36481" hidden="1" xr:uid="{00000000-0005-0000-0000-0000994A0000}"/>
    <cellStyle name="Hiperłącze 4" xfId="16820" hidden="1" xr:uid="{00000000-0005-0000-0000-000037410000}"/>
    <cellStyle name="Hiperłącze 4" xfId="43109" hidden="1" xr:uid="{00000000-0005-0000-0000-0000764D0000}"/>
    <cellStyle name="Hiperłącze 4" xfId="44583" hidden="1" xr:uid="{00000000-0005-0000-0000-0000F84D0000}"/>
    <cellStyle name="Hiperłącze 4" xfId="16241" hidden="1" xr:uid="{00000000-0005-0000-0000-000074420000}"/>
    <cellStyle name="Hiperłącze 4" xfId="19529" hidden="1" xr:uid="{00000000-0005-0000-0000-0000CF420000}"/>
    <cellStyle name="Hiperłącze 4" xfId="44739" hidden="1" xr:uid="{00000000-0005-0000-0000-0000024E0000}"/>
    <cellStyle name="Hiperłącze 4" xfId="25877" hidden="1" xr:uid="{00000000-0005-0000-0000-00005C450000}"/>
    <cellStyle name="Hiperłącze 4" xfId="35236" hidden="1" xr:uid="{00000000-0005-0000-0000-00009F490000}"/>
    <cellStyle name="Hiperłącze 4" xfId="12261" hidden="1" xr:uid="{00000000-0005-0000-0000-0000233F0000}"/>
    <cellStyle name="Hiperłącze 4" xfId="11781" hidden="1" xr:uid="{00000000-0005-0000-0000-00005D400000}"/>
    <cellStyle name="Hiperłącze 4" xfId="13653" hidden="1" xr:uid="{00000000-0005-0000-0000-0000F43F0000}"/>
    <cellStyle name="Hiperłącze 4" xfId="39970" hidden="1" xr:uid="{00000000-0005-0000-0000-0000C74B0000}"/>
    <cellStyle name="Hiperłącze 4" xfId="42295" hidden="1" xr:uid="{00000000-0005-0000-0000-0000EE4C0000}"/>
    <cellStyle name="Hiperłącze 4" xfId="46421" hidden="1" xr:uid="{00000000-0005-0000-0000-00003E4F0000}"/>
    <cellStyle name="Hiperłącze 4" xfId="29204" hidden="1" xr:uid="{00000000-0005-0000-0000-000021470000}"/>
    <cellStyle name="Hiperłącze 4" xfId="29350" hidden="1" xr:uid="{00000000-0005-0000-0000-000033470000}"/>
    <cellStyle name="Hiperłącze 4" xfId="35896" hidden="1" xr:uid="{00000000-0005-0000-0000-0000FE490000}"/>
    <cellStyle name="Hiperłącze 4" xfId="35546" hidden="1" xr:uid="{00000000-0005-0000-0000-0000D7490000}"/>
    <cellStyle name="Hiperłącze 4" xfId="25791" hidden="1" xr:uid="{00000000-0005-0000-0000-000014470000}"/>
    <cellStyle name="Hiperłącze 4" xfId="44622" hidden="1" xr:uid="{00000000-0005-0000-0000-0000F54D0000}"/>
    <cellStyle name="Hiperłącze 4" xfId="31400" hidden="1" xr:uid="{00000000-0005-0000-0000-0000F3470000}"/>
    <cellStyle name="Hiperłącze 4" xfId="18178" hidden="1" xr:uid="{00000000-0005-0000-0000-000004420000}"/>
    <cellStyle name="Hiperłącze 4" xfId="38545" hidden="1" xr:uid="{00000000-0005-0000-0000-0000634B0000}"/>
    <cellStyle name="Hiperłącze 4" xfId="32288" hidden="1" xr:uid="{00000000-0005-0000-0000-000050480000}"/>
    <cellStyle name="Hiperłącze 4" xfId="34720" hidden="1" xr:uid="{00000000-0005-0000-0000-000066490000}"/>
    <cellStyle name="Hiperłącze 4" xfId="33030" hidden="1" xr:uid="{00000000-0005-0000-0000-000010490000}"/>
    <cellStyle name="Hiperłącze 4" xfId="41616" hidden="1" xr:uid="{00000000-0005-0000-0000-0000864C0000}"/>
    <cellStyle name="Hiperłącze 4" xfId="41231" hidden="1" xr:uid="{00000000-0005-0000-0000-00005F4C0000}"/>
    <cellStyle name="Hiperłącze 4" xfId="39029" hidden="1" xr:uid="{00000000-0005-0000-0000-0000374C0000}"/>
    <cellStyle name="Hiperłącze 4" xfId="33721" hidden="1" xr:uid="{00000000-0005-0000-0000-000033490000}"/>
    <cellStyle name="Hiperłącze 4" xfId="12217" hidden="1" xr:uid="{00000000-0005-0000-0000-0000E4400000}"/>
    <cellStyle name="Hiperłącze 4" xfId="31045" hidden="1" xr:uid="{00000000-0005-0000-0000-0000C9470000}"/>
    <cellStyle name="Hiperłącze 4" xfId="19329" hidden="1" xr:uid="{00000000-0005-0000-0000-0000E1420000}"/>
    <cellStyle name="Hiperłącze 4" xfId="15812" hidden="1" xr:uid="{00000000-0005-0000-0000-000007410000}"/>
    <cellStyle name="Hiperłącze 4" xfId="17154" hidden="1" xr:uid="{00000000-0005-0000-0000-000059410000}"/>
    <cellStyle name="Hiperłącze 4" xfId="32766" hidden="1" xr:uid="{00000000-0005-0000-0000-0000C0480000}"/>
    <cellStyle name="Hiperłącze 4" xfId="25492" hidden="1" xr:uid="{00000000-0005-0000-0000-00000A460000}"/>
    <cellStyle name="Hiperłącze 4" xfId="22107" hidden="1" xr:uid="{00000000-0005-0000-0000-0000B5430000}"/>
    <cellStyle name="Hiperłącze 4" xfId="36555" hidden="1" xr:uid="{00000000-0005-0000-0000-0000874A0000}"/>
    <cellStyle name="Hiperłącze 4" xfId="10398" hidden="1" xr:uid="{00000000-0005-0000-0000-0000E83E0000}"/>
    <cellStyle name="Hiperłącze 4" xfId="36582" hidden="1" xr:uid="{00000000-0005-0000-0000-0000834A0000}"/>
    <cellStyle name="Hiperłącze 4" xfId="44870" hidden="1" xr:uid="{00000000-0005-0000-0000-0000174E0000}"/>
    <cellStyle name="Hiperłącze 4" xfId="34766" hidden="1" xr:uid="{00000000-0005-0000-0000-000070490000}"/>
    <cellStyle name="Hiperłącze 4" xfId="34585" hidden="1" xr:uid="{00000000-0005-0000-0000-0000284A0000}"/>
    <cellStyle name="Hiperłącze 4" xfId="24874" hidden="1" xr:uid="{00000000-0005-0000-0000-00002B450000}"/>
    <cellStyle name="Hiperłącze 4" xfId="13328" hidden="1" xr:uid="{00000000-0005-0000-0000-0000B83F0000}"/>
    <cellStyle name="Hiperłącze 4" xfId="38345" hidden="1" xr:uid="{00000000-0005-0000-0000-00004B4B0000}"/>
    <cellStyle name="Hiperłącze 4" xfId="20357" hidden="1" xr:uid="{00000000-0005-0000-0000-000017430000}"/>
    <cellStyle name="Hiperłącze 4" xfId="47195" hidden="1" xr:uid="{00000000-0005-0000-0000-0000554F0000}"/>
    <cellStyle name="Hiperłącze 4" xfId="32444" hidden="1" xr:uid="{00000000-0005-0000-0000-000055480000}"/>
    <cellStyle name="Hiperłącze 4" xfId="39178" hidden="1" xr:uid="{00000000-0005-0000-0000-0000704B0000}"/>
    <cellStyle name="Hiperłącze 4" xfId="39289" hidden="1" xr:uid="{00000000-0005-0000-0000-0000804B0000}"/>
    <cellStyle name="Hiperłącze 4" xfId="39513" hidden="1" xr:uid="{00000000-0005-0000-0000-00008F4B0000}"/>
    <cellStyle name="Hiperłącze 4" xfId="39559" hidden="1" xr:uid="{00000000-0005-0000-0000-0000974B0000}"/>
    <cellStyle name="Hiperłącze 4" xfId="20761" hidden="1" xr:uid="{00000000-0005-0000-0000-000082440000}"/>
    <cellStyle name="Hiperłącze 4" xfId="41921" hidden="1" xr:uid="{00000000-0005-0000-0000-0000254D0000}"/>
    <cellStyle name="Hiperłącze 4" xfId="45286" hidden="1" xr:uid="{00000000-0005-0000-0000-00005E4E0000}"/>
    <cellStyle name="Hiperłącze 4" xfId="42689" hidden="1" xr:uid="{00000000-0005-0000-0000-0000424D0000}"/>
    <cellStyle name="Hiperłącze 4" xfId="43900" hidden="1" xr:uid="{00000000-0005-0000-0000-00004F4E0000}"/>
    <cellStyle name="Hiperłącze 4" xfId="34538" hidden="1" xr:uid="{00000000-0005-0000-0000-00002A4A0000}"/>
    <cellStyle name="Hiperłącze 4" xfId="40935" hidden="1" xr:uid="{00000000-0005-0000-0000-0000B34C0000}"/>
    <cellStyle name="Hiperłącze 4" xfId="46273" hidden="1" xr:uid="{00000000-0005-0000-0000-0000E94E0000}"/>
    <cellStyle name="Hiperłącze 4" xfId="24407" hidden="1" xr:uid="{00000000-0005-0000-0000-0000CC440000}"/>
    <cellStyle name="Hiperłącze 4" xfId="23908" hidden="1" xr:uid="{00000000-0005-0000-0000-0000FE440000}"/>
    <cellStyle name="Hiperłącze 4" xfId="34028" hidden="1" xr:uid="{00000000-0005-0000-0000-000057490000}"/>
    <cellStyle name="Hiperłącze 4" xfId="33095" hidden="1" xr:uid="{00000000-0005-0000-0000-000004490000}"/>
    <cellStyle name="Hiperłącze 4" xfId="26190" hidden="1" xr:uid="{00000000-0005-0000-0000-00007F450000}"/>
    <cellStyle name="Hiperłącze 4" xfId="31983" hidden="1" xr:uid="{00000000-0005-0000-0000-00007A480000}"/>
    <cellStyle name="Hiperłącze 4" xfId="34572" hidden="1" xr:uid="{00000000-0005-0000-0000-00001F4A0000}"/>
    <cellStyle name="Hiperłącze 4" xfId="35957" hidden="1" xr:uid="{00000000-0005-0000-0000-0000074A0000}"/>
    <cellStyle name="Hiperłącze 4" xfId="35087" hidden="1" xr:uid="{00000000-0005-0000-0000-00008A490000}"/>
    <cellStyle name="Hiperłącze 4" xfId="21953" hidden="1" xr:uid="{00000000-0005-0000-0000-0000A4430000}"/>
    <cellStyle name="Hiperłącze 4" xfId="20099" hidden="1" xr:uid="{00000000-0005-0000-0000-0000FA420000}"/>
    <cellStyle name="Hiperłącze 4" xfId="28243" hidden="1" xr:uid="{00000000-0005-0000-0000-0000B0460000}"/>
    <cellStyle name="Hiperłącze 4" xfId="12442" hidden="1" xr:uid="{00000000-0005-0000-0000-0000323F0000}"/>
    <cellStyle name="Hiperłącze 4" xfId="12061" hidden="1" xr:uid="{00000000-0005-0000-0000-0000113F0000}"/>
    <cellStyle name="Hiperłącze 4" xfId="39198" hidden="1" xr:uid="{00000000-0005-0000-0000-0000734B0000}"/>
    <cellStyle name="Hiperłącze 4" xfId="21462" hidden="1" xr:uid="{00000000-0005-0000-0000-000058430000}"/>
    <cellStyle name="Hiperłącze 4" xfId="27829" hidden="1" xr:uid="{00000000-0005-0000-0000-000069460000}"/>
    <cellStyle name="Hiperłącze 4" xfId="31447" hidden="1" xr:uid="{00000000-0005-0000-0000-0000FB470000}"/>
    <cellStyle name="Hiperłącze 4" xfId="47089" hidden="1" xr:uid="{00000000-0005-0000-0000-00001F4F0000}"/>
    <cellStyle name="Hiperłącze 4" xfId="24299" hidden="1" xr:uid="{00000000-0005-0000-0000-0000BA440000}"/>
    <cellStyle name="Hiperłącze 4" xfId="42788" hidden="1" xr:uid="{00000000-0005-0000-0000-00004E4D0000}"/>
    <cellStyle name="Hiperłącze 4" xfId="14499" hidden="1" xr:uid="{00000000-0005-0000-0000-000055400000}"/>
    <cellStyle name="Hiperłącze 4" xfId="37153" hidden="1" xr:uid="{00000000-0005-0000-0000-0000C14A0000}"/>
    <cellStyle name="Hiperłącze 4" xfId="40446" hidden="1" xr:uid="{00000000-0005-0000-0000-0000134C0000}"/>
    <cellStyle name="Hiperłącze 4" xfId="22034" hidden="1" xr:uid="{00000000-0005-0000-0000-0000AD430000}"/>
    <cellStyle name="Hiperłącze 4" xfId="11922" hidden="1" xr:uid="{00000000-0005-0000-0000-000065400000}"/>
    <cellStyle name="Hiperłącze 4" xfId="35473" hidden="1" xr:uid="{00000000-0005-0000-0000-0000B2490000}"/>
    <cellStyle name="Hiperłącze 4" xfId="39150" hidden="1" xr:uid="{00000000-0005-0000-0000-0000BA4C0000}"/>
    <cellStyle name="Hiperłącze 4" xfId="46407" hidden="1" xr:uid="{00000000-0005-0000-0000-0000F64E0000}"/>
    <cellStyle name="Hiperłącze 4" xfId="41256" hidden="1" xr:uid="{00000000-0005-0000-0000-00005D4C0000}"/>
    <cellStyle name="Hiperłącze 4" xfId="19921" hidden="1" xr:uid="{00000000-0005-0000-0000-0000BA420000}"/>
    <cellStyle name="Hiperłącze 4" xfId="39468" hidden="1" xr:uid="{00000000-0005-0000-0000-0000854B0000}"/>
    <cellStyle name="Hiperłącze 4" xfId="24135" hidden="1" xr:uid="{00000000-0005-0000-0000-0000AB440000}"/>
    <cellStyle name="Hiperłącze 4" xfId="33324" hidden="1" xr:uid="{00000000-0005-0000-0000-0000DF480000}"/>
    <cellStyle name="Hiperłącze 4" xfId="25746" hidden="1" xr:uid="{00000000-0005-0000-0000-00004A450000}"/>
    <cellStyle name="Hiperłącze 4" xfId="41785" hidden="1" xr:uid="{00000000-0005-0000-0000-0000DD4C0000}"/>
    <cellStyle name="Hiperłącze 4" xfId="11937" hidden="1" xr:uid="{00000000-0005-0000-0000-0000C93F0000}"/>
    <cellStyle name="Hiperłącze 4" xfId="14130" hidden="1" xr:uid="{00000000-0005-0000-0000-000002400000}"/>
    <cellStyle name="Hiperłącze 4" xfId="31533" hidden="1" xr:uid="{00000000-0005-0000-0000-000004480000}"/>
    <cellStyle name="Hiperłącze 4" xfId="44549" hidden="1" xr:uid="{00000000-0005-0000-0000-0000F24D0000}"/>
    <cellStyle name="Hiperłącze 4" xfId="42199" hidden="1" xr:uid="{00000000-0005-0000-0000-0000344D0000}"/>
    <cellStyle name="Hiperłącze 4" xfId="28935" hidden="1" xr:uid="{00000000-0005-0000-0000-0000DB460000}"/>
    <cellStyle name="Hiperłącze 4" xfId="44231" hidden="1" xr:uid="{00000000-0005-0000-0000-0000B64D0000}"/>
    <cellStyle name="Hiperłącze 4" xfId="41482" hidden="1" xr:uid="{00000000-0005-0000-0000-0000794C0000}"/>
    <cellStyle name="Hiperłącze 4" xfId="30334" hidden="1" xr:uid="{00000000-0005-0000-0000-00000C480000}"/>
    <cellStyle name="Hiperłącze 4" xfId="33249" hidden="1" xr:uid="{00000000-0005-0000-0000-0000CE480000}"/>
    <cellStyle name="Hiperłącze 4" xfId="25860" hidden="1" xr:uid="{00000000-0005-0000-0000-000058450000}"/>
    <cellStyle name="Hiperłącze 4" xfId="28617" hidden="1" xr:uid="{00000000-0005-0000-0000-0000E9460000}"/>
    <cellStyle name="Hiperłącze 4" xfId="17315" hidden="1" xr:uid="{00000000-0005-0000-0000-000070410000}"/>
    <cellStyle name="Hiperłącze 4" xfId="32544" hidden="1" xr:uid="{00000000-0005-0000-0000-000065480000}"/>
    <cellStyle name="Hiperłącze 4" xfId="31518" hidden="1" xr:uid="{00000000-0005-0000-0000-000000480000}"/>
    <cellStyle name="Hiperłącze 4" xfId="21673" hidden="1" xr:uid="{00000000-0005-0000-0000-00006D430000}"/>
    <cellStyle name="Hiperłącze 4" xfId="46139" hidden="1" xr:uid="{00000000-0005-0000-0000-0000964E0000}"/>
    <cellStyle name="Hiperłącze 4" xfId="46317" hidden="1" xr:uid="{00000000-0005-0000-0000-0000EE4E0000}"/>
    <cellStyle name="Hiperłącze 4" xfId="46308" hidden="1" xr:uid="{00000000-0005-0000-0000-0000ED4E0000}"/>
    <cellStyle name="Hiperłącze 4" xfId="14930" hidden="1" xr:uid="{00000000-0005-0000-0000-0000CD400000}"/>
    <cellStyle name="Hiperłącze 4" xfId="45508" hidden="1" xr:uid="{00000000-0005-0000-0000-0000BA4E0000}"/>
    <cellStyle name="Hiperłącze 4" xfId="15284" hidden="1" xr:uid="{00000000-0005-0000-0000-0000CF400000}"/>
    <cellStyle name="Hiperłącze 4" xfId="28150" hidden="1" xr:uid="{00000000-0005-0000-0000-0000A8460000}"/>
    <cellStyle name="Hiperłącze 4" xfId="39379" hidden="1" xr:uid="{00000000-0005-0000-0000-0000C04C0000}"/>
    <cellStyle name="Hiperłącze 4" xfId="17572" hidden="1" xr:uid="{00000000-0005-0000-0000-0000A7410000}"/>
    <cellStyle name="Hiperłącze 4" xfId="17713" hidden="1" xr:uid="{00000000-0005-0000-0000-0000B5410000}"/>
    <cellStyle name="Hiperłącze 4" xfId="26050" hidden="1" xr:uid="{00000000-0005-0000-0000-00006B450000}"/>
    <cellStyle name="Hiperłącze 4" xfId="24818" hidden="1" xr:uid="{00000000-0005-0000-0000-000022450000}"/>
    <cellStyle name="Hiperłącze 4" xfId="27957" hidden="1" xr:uid="{00000000-0005-0000-0000-00004E460000}"/>
    <cellStyle name="Hiperłącze 4" xfId="16231" hidden="1" xr:uid="{00000000-0005-0000-0000-00007D420000}"/>
    <cellStyle name="Hiperłącze 4" xfId="45413" hidden="1" xr:uid="{00000000-0005-0000-0000-0000A54E0000}"/>
    <cellStyle name="Hiperłącze 4" xfId="28107" hidden="1" xr:uid="{00000000-0005-0000-0000-0000A1460000}"/>
    <cellStyle name="Hiperłącze 4" xfId="32905" hidden="1" xr:uid="{00000000-0005-0000-0000-000012490000}"/>
    <cellStyle name="Hiperłącze 4" xfId="40307" hidden="1" xr:uid="{00000000-0005-0000-0000-0000FD4B0000}"/>
    <cellStyle name="Hiperłącze 4" xfId="14756" hidden="1" xr:uid="{00000000-0005-0000-0000-0000CE400000}"/>
    <cellStyle name="Hiperłącze 4" xfId="15216" hidden="1" xr:uid="{00000000-0005-0000-0000-00009B400000}"/>
    <cellStyle name="Hiperłącze 4" xfId="34277" hidden="1" xr:uid="{00000000-0005-0000-0000-0000C3490000}"/>
    <cellStyle name="Hiperłącze 4" xfId="23381" hidden="1" xr:uid="{00000000-0005-0000-0000-00003B440000}"/>
    <cellStyle name="Hiperłącze 4" xfId="28216" hidden="1" xr:uid="{00000000-0005-0000-0000-0000AD460000}"/>
    <cellStyle name="Hiperłącze 4" xfId="38892" hidden="1" xr:uid="{00000000-0005-0000-0000-0000C84C0000}"/>
    <cellStyle name="Hiperłącze 4" xfId="16071" hidden="1" xr:uid="{00000000-0005-0000-0000-0000E9410000}"/>
    <cellStyle name="Hiperłącze 4" xfId="27719" hidden="1" xr:uid="{00000000-0005-0000-0000-000036460000}"/>
    <cellStyle name="Hiperłącze 4" xfId="32498" hidden="1" xr:uid="{00000000-0005-0000-0000-000060480000}"/>
    <cellStyle name="Hiperłącze 4" xfId="20808" hidden="1" xr:uid="{00000000-0005-0000-0000-000087440000}"/>
    <cellStyle name="Hiperłącze 4" xfId="12526" hidden="1" xr:uid="{00000000-0005-0000-0000-0000413F0000}"/>
    <cellStyle name="Hiperłącze 4" xfId="13914" hidden="1" xr:uid="{00000000-0005-0000-0000-00003C400000}"/>
    <cellStyle name="Hiperłącze 4" xfId="22141" hidden="1" xr:uid="{00000000-0005-0000-0000-0000B9430000}"/>
    <cellStyle name="Hiperłącze 4" xfId="25817" hidden="1" xr:uid="{00000000-0005-0000-0000-000051450000}"/>
    <cellStyle name="Hiperłącze 4" xfId="28532" hidden="1" xr:uid="{00000000-0005-0000-0000-0000F8460000}"/>
    <cellStyle name="Hiperłącze 4" xfId="28734" hidden="1" xr:uid="{00000000-0005-0000-0000-0000C2460000}"/>
    <cellStyle name="Hiperłącze 4" xfId="21787" hidden="1" xr:uid="{00000000-0005-0000-0000-000075430000}"/>
    <cellStyle name="Hiperłącze 4" xfId="14192" hidden="1" xr:uid="{00000000-0005-0000-0000-000010400000}"/>
    <cellStyle name="Hiperłącze 4" xfId="31914" hidden="1" xr:uid="{00000000-0005-0000-0000-00008F480000}"/>
    <cellStyle name="Hiperłącze 4" xfId="15521" hidden="1" xr:uid="{00000000-0005-0000-0000-0000E7400000}"/>
    <cellStyle name="Hiperłącze 4" xfId="18613" hidden="1" xr:uid="{00000000-0005-0000-0000-00000F420000}"/>
    <cellStyle name="Hiperłącze 4" xfId="24809" hidden="1" xr:uid="{00000000-0005-0000-0000-000021450000}"/>
    <cellStyle name="Hiperłącze 4" xfId="24375" hidden="1" xr:uid="{00000000-0005-0000-0000-0000C4440000}"/>
    <cellStyle name="Hiperłącze 4" xfId="41607" hidden="1" xr:uid="{00000000-0005-0000-0000-0000824C0000}"/>
    <cellStyle name="Hiperłącze 4" xfId="22937" hidden="1" xr:uid="{00000000-0005-0000-0000-00005A440000}"/>
    <cellStyle name="Hiperłącze 4" xfId="30548" hidden="1" xr:uid="{00000000-0005-0000-0000-000076470000}"/>
    <cellStyle name="Hiperłącze 4" xfId="41360" hidden="1" xr:uid="{00000000-0005-0000-0000-00006A4C0000}"/>
    <cellStyle name="Hiperłącze 4" xfId="44605" hidden="1" xr:uid="{00000000-0005-0000-0000-0000FB4D0000}"/>
    <cellStyle name="Hiperłącze 4" xfId="45601" hidden="1" xr:uid="{00000000-0005-0000-0000-0000A74E0000}"/>
    <cellStyle name="Hiperłącze 4" xfId="12814" hidden="1" xr:uid="{00000000-0005-0000-0000-0000633F0000}"/>
    <cellStyle name="Hiperłącze 4" xfId="14146" hidden="1" xr:uid="{00000000-0005-0000-0000-000006400000}"/>
    <cellStyle name="Hiperłącze 4" xfId="40378" hidden="1" xr:uid="{00000000-0005-0000-0000-00000B4C0000}"/>
    <cellStyle name="Hiperłącze 4" xfId="39663" hidden="1" xr:uid="{00000000-0005-0000-0000-0000A34B0000}"/>
    <cellStyle name="Hiperłącze 4" xfId="39619" hidden="1" xr:uid="{00000000-0005-0000-0000-00009B4B0000}"/>
    <cellStyle name="Hiperłącze 4" xfId="37361" hidden="1" xr:uid="{00000000-0005-0000-0000-0000D64A0000}"/>
    <cellStyle name="Hiperłącze 4" xfId="37213" hidden="1" xr:uid="{00000000-0005-0000-0000-0000CC4A0000}"/>
    <cellStyle name="Hiperłącze 4" xfId="36547" hidden="1" xr:uid="{00000000-0005-0000-0000-0000884A0000}"/>
    <cellStyle name="Hiperłącze 4" xfId="36330" hidden="1" xr:uid="{00000000-0005-0000-0000-0000464A0000}"/>
    <cellStyle name="Hiperłącze 4" xfId="23644" hidden="1" xr:uid="{00000000-0005-0000-0000-00009C440000}"/>
    <cellStyle name="Hiperłącze 4" xfId="23593" hidden="1" xr:uid="{00000000-0005-0000-0000-000092440000}"/>
    <cellStyle name="Hiperłącze 4" xfId="46259" hidden="1" xr:uid="{00000000-0005-0000-0000-0000EC4E0000}"/>
    <cellStyle name="Hiperłącze 4" xfId="33846" hidden="1" xr:uid="{00000000-0005-0000-0000-00003E490000}"/>
    <cellStyle name="Hiperłącze 4" xfId="12956" hidden="1" xr:uid="{00000000-0005-0000-0000-0000853F0000}"/>
    <cellStyle name="Hiperłącze 4" xfId="11626" hidden="1" xr:uid="{00000000-0005-0000-0000-0000773F0000}"/>
    <cellStyle name="Hiperłącze 4" xfId="15223" hidden="1" xr:uid="{00000000-0005-0000-0000-0000A0400000}"/>
    <cellStyle name="Hiperłącze 4" xfId="14534" hidden="1" xr:uid="{00000000-0005-0000-0000-000071400000}"/>
    <cellStyle name="Hiperłącze 4" xfId="27454" hidden="1" xr:uid="{00000000-0005-0000-0000-000077460000}"/>
    <cellStyle name="Hiperłącze 4" xfId="26025" hidden="1" xr:uid="{00000000-0005-0000-0000-000066450000}"/>
    <cellStyle name="Hiperłącze 4" xfId="25917" hidden="1" xr:uid="{00000000-0005-0000-0000-00005A450000}"/>
    <cellStyle name="Hiperłącze 4" xfId="29021" hidden="1" xr:uid="{00000000-0005-0000-0000-0000E4460000}"/>
    <cellStyle name="Hiperłącze 4" xfId="27592" hidden="1" xr:uid="{00000000-0005-0000-0000-000073460000}"/>
    <cellStyle name="Hiperłącze 4" xfId="33453" hidden="1" xr:uid="{00000000-0005-0000-0000-0000EC480000}"/>
    <cellStyle name="Hiperłącze 4" xfId="12220" hidden="1" xr:uid="{00000000-0005-0000-0000-0000723F0000}"/>
    <cellStyle name="Hiperłącze 4" xfId="12459" hidden="1" xr:uid="{00000000-0005-0000-0000-0000393F0000}"/>
    <cellStyle name="Hiperłącze 4" xfId="10388" hidden="1" xr:uid="{00000000-0005-0000-0000-0000E73E0000}"/>
    <cellStyle name="Hiperłącze 4" xfId="42118" hidden="1" xr:uid="{00000000-0005-0000-0000-0000224D0000}"/>
    <cellStyle name="Hiperłącze 4" xfId="42513" hidden="1" xr:uid="{00000000-0005-0000-0000-0000094D0000}"/>
    <cellStyle name="Hiperłącze 4" xfId="14210" hidden="1" xr:uid="{00000000-0005-0000-0000-000009400000}"/>
    <cellStyle name="Hiperłącze 4" xfId="39017" hidden="1" xr:uid="{00000000-0005-0000-0000-00002E4C0000}"/>
    <cellStyle name="Hiperłącze 4" xfId="24291" hidden="1" xr:uid="{00000000-0005-0000-0000-0000B9440000}"/>
    <cellStyle name="Hiperłącze 4" xfId="40411" hidden="1" xr:uid="{00000000-0005-0000-0000-00000A4C0000}"/>
    <cellStyle name="Hiperłącze 4" xfId="33774" hidden="1" xr:uid="{00000000-0005-0000-0000-000037490000}"/>
    <cellStyle name="Hiperłącze 4" xfId="41056" hidden="1" xr:uid="{00000000-0005-0000-0000-00009C4C0000}"/>
    <cellStyle name="Hiperłącze 4" xfId="41581" hidden="1" xr:uid="{00000000-0005-0000-0000-0000874C0000}"/>
    <cellStyle name="Hiperłącze 4" xfId="39080" hidden="1" xr:uid="{00000000-0005-0000-0000-0000294C0000}"/>
    <cellStyle name="Hiperłącze 4" xfId="38769" hidden="1" xr:uid="{00000000-0005-0000-0000-0000D74B0000}"/>
    <cellStyle name="Hiperłącze 4" xfId="37477" hidden="1" xr:uid="{00000000-0005-0000-0000-00002E4B0000}"/>
    <cellStyle name="Hiperłącze 4" xfId="10246" hidden="1" xr:uid="{00000000-0005-0000-0000-0000DC3E0000}"/>
    <cellStyle name="Hiperłącze 4" xfId="12500" hidden="1" xr:uid="{00000000-0005-0000-0000-0000403F0000}"/>
    <cellStyle name="Hiperłącze 4" xfId="33312" hidden="1" xr:uid="{00000000-0005-0000-0000-0000DB480000}"/>
    <cellStyle name="Hiperłącze 4" xfId="38784" hidden="1" xr:uid="{00000000-0005-0000-0000-0000D54B0000}"/>
    <cellStyle name="Hiperłącze 4" xfId="39806" hidden="1" xr:uid="{00000000-0005-0000-0000-0000B24B0000}"/>
    <cellStyle name="Hiperłącze 4" xfId="38506" hidden="1" xr:uid="{00000000-0005-0000-0000-00005E4B0000}"/>
    <cellStyle name="Hiperłącze 4" xfId="25091" hidden="1" xr:uid="{00000000-0005-0000-0000-00009A460000}"/>
    <cellStyle name="Hiperłącze 4" xfId="23390" hidden="1" xr:uid="{00000000-0005-0000-0000-000039440000}"/>
    <cellStyle name="Hiperłącze 4" xfId="29607" hidden="1" xr:uid="{00000000-0005-0000-0000-0000AC470000}"/>
    <cellStyle name="Hiperłącze 4" xfId="26364" hidden="1" xr:uid="{00000000-0005-0000-0000-000090450000}"/>
    <cellStyle name="Hiperłącze 4" xfId="36700" hidden="1" xr:uid="{00000000-0005-0000-0000-0000504A0000}"/>
    <cellStyle name="Hiperłącze 4" xfId="20398" hidden="1" xr:uid="{00000000-0005-0000-0000-00001A430000}"/>
    <cellStyle name="Hiperłącze 4" xfId="37564" hidden="1" xr:uid="{00000000-0005-0000-0000-00001C4B0000}"/>
    <cellStyle name="Hiperłącze 4" xfId="24055" hidden="1" xr:uid="{00000000-0005-0000-0000-0000DF440000}"/>
    <cellStyle name="Hiperłącze 4" xfId="46691" hidden="1" xr:uid="{00000000-0005-0000-0000-00002C4F0000}"/>
    <cellStyle name="Hiperłącze 4" xfId="46649" hidden="1" xr:uid="{00000000-0005-0000-0000-00002E4F0000}"/>
    <cellStyle name="Hiperłącze 4" xfId="37343" hidden="1" xr:uid="{00000000-0005-0000-0000-0000D14A0000}"/>
    <cellStyle name="Hiperłącze 4" xfId="36749" hidden="1" xr:uid="{00000000-0005-0000-0000-0000524A0000}"/>
    <cellStyle name="Hiperłącze 4" xfId="43495" hidden="1" xr:uid="{00000000-0005-0000-0000-00003A4E0000}"/>
    <cellStyle name="Hiperłącze 4" xfId="26656" hidden="1" xr:uid="{00000000-0005-0000-0000-0000C6450000}"/>
    <cellStyle name="Hiperłącze 4" xfId="13116" hidden="1" xr:uid="{00000000-0005-0000-0000-00009C3F0000}"/>
    <cellStyle name="Hiperłącze 4" xfId="12736" hidden="1" xr:uid="{00000000-0005-0000-0000-0000553F0000}"/>
    <cellStyle name="Hiperłącze 4" xfId="15228" hidden="1" xr:uid="{00000000-0005-0000-0000-00009F400000}"/>
    <cellStyle name="Hiperłącze 4" xfId="19442" hidden="1" xr:uid="{00000000-0005-0000-0000-0000DA420000}"/>
    <cellStyle name="Hiperłącze 4" xfId="36196" hidden="1" xr:uid="{00000000-0005-0000-0000-0000394A0000}"/>
    <cellStyle name="Hiperłącze 4" xfId="47053" hidden="1" xr:uid="{00000000-0005-0000-0000-0000164F0000}"/>
    <cellStyle name="Hiperłącze 4" xfId="24203" hidden="1" xr:uid="{00000000-0005-0000-0000-0000AE440000}"/>
    <cellStyle name="Hiperłącze 4" xfId="23506" hidden="1" xr:uid="{00000000-0005-0000-0000-000041440000}"/>
    <cellStyle name="Hiperłącze 4" xfId="41223" hidden="1" xr:uid="{00000000-0005-0000-0000-0000604C0000}"/>
    <cellStyle name="Hiperłącze 4" xfId="32570" hidden="1" xr:uid="{00000000-0005-0000-0000-000066480000}"/>
    <cellStyle name="Hiperłącze 4" xfId="15379" hidden="1" xr:uid="{00000000-0005-0000-0000-0000A5400000}"/>
    <cellStyle name="Hiperłącze 4" xfId="34482" hidden="1" xr:uid="{00000000-0005-0000-0000-0000244A0000}"/>
    <cellStyle name="Hiperłącze 4" xfId="28667" hidden="1" xr:uid="{00000000-0005-0000-0000-0000BC460000}"/>
    <cellStyle name="Hiperłącze 4" xfId="25393" hidden="1" xr:uid="{00000000-0005-0000-0000-000089460000}"/>
    <cellStyle name="Hiperłącze 4" xfId="41161" hidden="1" xr:uid="{00000000-0005-0000-0000-0000A34C0000}"/>
    <cellStyle name="Hiperłącze 4" xfId="27826" hidden="1" xr:uid="{00000000-0005-0000-0000-00006F460000}"/>
    <cellStyle name="Hiperłącze 4" xfId="25363" hidden="1" xr:uid="{00000000-0005-0000-0000-00008F460000}"/>
    <cellStyle name="Hiperłącze 4" xfId="40991" hidden="1" xr:uid="{00000000-0005-0000-0000-0000A64C0000}"/>
    <cellStyle name="Hiperłącze 4" xfId="31309" hidden="1" xr:uid="{00000000-0005-0000-0000-0000E8470000}"/>
    <cellStyle name="Hiperłącze 4" xfId="43602" hidden="1" xr:uid="{00000000-0005-0000-0000-0000C44E0000}"/>
    <cellStyle name="Hiperłącze 4" xfId="43455" hidden="1" xr:uid="{00000000-0005-0000-0000-0000CF4E0000}"/>
    <cellStyle name="Hiperłącze 4" xfId="40880" hidden="1" xr:uid="{00000000-0005-0000-0000-00009B4C0000}"/>
    <cellStyle name="Hiperłącze 4" xfId="39692" hidden="1" xr:uid="{00000000-0005-0000-0000-0000A24B0000}"/>
    <cellStyle name="Hiperłącze 4" xfId="46190" hidden="1" xr:uid="{00000000-0005-0000-0000-0000C64E0000}"/>
    <cellStyle name="Hiperłącze 4" xfId="20880" hidden="1" xr:uid="{00000000-0005-0000-0000-0000EA430000}"/>
    <cellStyle name="Hiperłącze 4" xfId="22735" hidden="1" xr:uid="{00000000-0005-0000-0000-000015440000}"/>
    <cellStyle name="Hiperłącze 4" xfId="36976" hidden="1" xr:uid="{00000000-0005-0000-0000-0000664A0000}"/>
    <cellStyle name="Hiperłącze 4" xfId="38213" hidden="1" xr:uid="{00000000-0005-0000-0000-00003C4B0000}"/>
    <cellStyle name="Hiperłącze 4" xfId="38358" hidden="1" xr:uid="{00000000-0005-0000-0000-00004F4B0000}"/>
    <cellStyle name="Hiperłącze 4" xfId="44247" hidden="1" xr:uid="{00000000-0005-0000-0000-0000B84D0000}"/>
    <cellStyle name="Hiperłącze 4" xfId="25044" hidden="1" xr:uid="{00000000-0005-0000-0000-0000AD450000}"/>
    <cellStyle name="Hiperłącze 4" xfId="26355" hidden="1" xr:uid="{00000000-0005-0000-0000-00008F450000}"/>
    <cellStyle name="Hiperłącze 4" xfId="25079" hidden="1" xr:uid="{00000000-0005-0000-0000-0000A0450000}"/>
    <cellStyle name="Hiperłącze 4" xfId="46650" hidden="1" xr:uid="{00000000-0005-0000-0000-00002D4F0000}"/>
    <cellStyle name="Hiperłącze 4" xfId="34630" hidden="1" xr:uid="{00000000-0005-0000-0000-00005B490000}"/>
    <cellStyle name="Hiperłącze 4" xfId="37428" hidden="1" xr:uid="{00000000-0005-0000-0000-0000224B0000}"/>
    <cellStyle name="Hiperłącze 4" xfId="24177" hidden="1" xr:uid="{00000000-0005-0000-0000-0000B4440000}"/>
    <cellStyle name="Hiperłącze 4" xfId="31285" hidden="1" xr:uid="{00000000-0005-0000-0000-0000E5470000}"/>
    <cellStyle name="Hiperłącze 4" xfId="14426" hidden="1" xr:uid="{00000000-0005-0000-0000-000023400000}"/>
    <cellStyle name="Hiperłącze 4" xfId="20173" hidden="1" xr:uid="{00000000-0005-0000-0000-0000FD420000}"/>
    <cellStyle name="Hiperłącze 4" xfId="19656" hidden="1" xr:uid="{00000000-0005-0000-0000-0000A3420000}"/>
    <cellStyle name="Hiperłącze 4" xfId="22704" hidden="1" xr:uid="{00000000-0005-0000-0000-000014440000}"/>
    <cellStyle name="Hiperłącze 4" xfId="46067" hidden="1" xr:uid="{00000000-0005-0000-0000-0000904E0000}"/>
    <cellStyle name="Hiperłącze 4" xfId="11562" hidden="1" xr:uid="{00000000-0005-0000-0000-0000D63F0000}"/>
    <cellStyle name="Hiperłącze 4" xfId="17623" hidden="1" xr:uid="{00000000-0005-0000-0000-0000AA410000}"/>
    <cellStyle name="Hiperłącze 4" xfId="25502" hidden="1" xr:uid="{00000000-0005-0000-0000-00007B460000}"/>
    <cellStyle name="Hiperłącze 4" xfId="12520" hidden="1" xr:uid="{00000000-0005-0000-0000-0000433F0000}"/>
    <cellStyle name="Hiperłącze 4" xfId="13172" hidden="1" xr:uid="{00000000-0005-0000-0000-00009E3F0000}"/>
    <cellStyle name="Hiperłącze 4" xfId="11819" hidden="1" xr:uid="{00000000-0005-0000-0000-000059400000}"/>
    <cellStyle name="Hiperłącze 4" xfId="22964" hidden="1" xr:uid="{00000000-0005-0000-0000-00005C440000}"/>
    <cellStyle name="Hiperłącze 4" xfId="38016" hidden="1" xr:uid="{00000000-0005-0000-0000-0000FA4A0000}"/>
    <cellStyle name="Hiperłącze 4" xfId="44363" hidden="1" xr:uid="{00000000-0005-0000-0000-0000C84D0000}"/>
    <cellStyle name="Hiperłącze 4" xfId="18469" hidden="1" xr:uid="{00000000-0005-0000-0000-000042420000}"/>
    <cellStyle name="Hiperłącze 4" xfId="12965" hidden="1" xr:uid="{00000000-0005-0000-0000-0000863F0000}"/>
    <cellStyle name="Hiperłącze 4" xfId="33216" hidden="1" xr:uid="{00000000-0005-0000-0000-0000CF480000}"/>
    <cellStyle name="Hiperłącze 4" xfId="42376" hidden="1" xr:uid="{00000000-0005-0000-0000-0000FD4C0000}"/>
    <cellStyle name="Hiperłącze 4" xfId="26436" hidden="1" xr:uid="{00000000-0005-0000-0000-000096450000}"/>
    <cellStyle name="Hiperłącze 4" xfId="22752" hidden="1" xr:uid="{00000000-0005-0000-0000-000012440000}"/>
    <cellStyle name="Hiperłącze 4" xfId="46962" hidden="1" xr:uid="{00000000-0005-0000-0000-0000114F0000}"/>
    <cellStyle name="Hiperłącze 4" xfId="41794" hidden="1" xr:uid="{00000000-0005-0000-0000-0000DE4C0000}"/>
    <cellStyle name="Hiperłącze 4" xfId="28289" hidden="1" xr:uid="{00000000-0005-0000-0000-0000B5460000}"/>
    <cellStyle name="Hiperłącze 4" xfId="11697" hidden="1" xr:uid="{00000000-0005-0000-0000-0000693F0000}"/>
    <cellStyle name="Hiperłącze 4" xfId="36796" hidden="1" xr:uid="{00000000-0005-0000-0000-00005C4A0000}"/>
    <cellStyle name="Hiperłącze 4" xfId="27913" hidden="1" xr:uid="{00000000-0005-0000-0000-000049460000}"/>
    <cellStyle name="Hiperłącze 4" xfId="15678" hidden="1" xr:uid="{00000000-0005-0000-0000-0000F7400000}"/>
    <cellStyle name="Hiperłącze 4" xfId="18087" hidden="1" xr:uid="{00000000-0005-0000-0000-0000FC410000}"/>
    <cellStyle name="Hiperłącze 4" xfId="33766" hidden="1" xr:uid="{00000000-0005-0000-0000-000036490000}"/>
    <cellStyle name="Hiperłącze 4" xfId="11811" hidden="1" xr:uid="{00000000-0005-0000-0000-00005B400000}"/>
    <cellStyle name="Hiperłącze 4" xfId="22115" hidden="1" xr:uid="{00000000-0005-0000-0000-0000B1430000}"/>
    <cellStyle name="Hiperłącze 4" xfId="17141" hidden="1" xr:uid="{00000000-0005-0000-0000-00005F410000}"/>
    <cellStyle name="Hiperłącze 4" xfId="15769" hidden="1" xr:uid="{00000000-0005-0000-0000-000002410000}"/>
    <cellStyle name="Hiperłącze 4" xfId="16425" hidden="1" xr:uid="{00000000-0005-0000-0000-0000F0410000}"/>
    <cellStyle name="Hiperłącze 4" xfId="46922" hidden="1" xr:uid="{00000000-0005-0000-0000-00000E4F0000}"/>
    <cellStyle name="Hiperłącze 4" xfId="13981" hidden="1" xr:uid="{00000000-0005-0000-0000-000030400000}"/>
    <cellStyle name="Hiperłącze 4" xfId="23242" hidden="1" xr:uid="{00000000-0005-0000-0000-000030440000}"/>
    <cellStyle name="Hiperłącze 4" xfId="25460" hidden="1" xr:uid="{00000000-0005-0000-0000-000007460000}"/>
    <cellStyle name="Hiperłącze 4" xfId="39797" hidden="1" xr:uid="{00000000-0005-0000-0000-0000B14B0000}"/>
    <cellStyle name="Hiperłącze 4" xfId="23954" hidden="1" xr:uid="{00000000-0005-0000-0000-0000FC440000}"/>
    <cellStyle name="Hiperłącze 4" xfId="47135" hidden="1" xr:uid="{00000000-0005-0000-0000-0000274F0000}"/>
    <cellStyle name="Hiperłącze 4" xfId="39243" hidden="1" xr:uid="{00000000-0005-0000-0000-0000764B0000}"/>
    <cellStyle name="Hiperłącze 4" xfId="16020" hidden="1" xr:uid="{00000000-0005-0000-0000-00007E410000}"/>
    <cellStyle name="Hiperłącze 4" xfId="25225" hidden="1" xr:uid="{00000000-0005-0000-0000-00009D450000}"/>
    <cellStyle name="Hiperłącze 4" xfId="33907" hidden="1" xr:uid="{00000000-0005-0000-0000-000047490000}"/>
    <cellStyle name="Hiperłącze 4" xfId="33345" hidden="1" xr:uid="{00000000-0005-0000-0000-0000DA480000}"/>
    <cellStyle name="Hiperłącze 4" xfId="21696" hidden="1" xr:uid="{00000000-0005-0000-0000-00006E430000}"/>
    <cellStyle name="Hiperłącze 4" xfId="40126" hidden="1" xr:uid="{00000000-0005-0000-0000-0000ED4B0000}"/>
    <cellStyle name="Hiperłącze 4" xfId="29375" hidden="1" xr:uid="{00000000-0005-0000-0000-000038470000}"/>
    <cellStyle name="Hiperłącze 4" xfId="30630" hidden="1" xr:uid="{00000000-0005-0000-0000-00007D470000}"/>
    <cellStyle name="Hiperłącze 4" xfId="28159" hidden="1" xr:uid="{00000000-0005-0000-0000-0000A7460000}"/>
    <cellStyle name="Hiperłącze 4" xfId="37289" hidden="1" xr:uid="{00000000-0005-0000-0000-0000D04A0000}"/>
    <cellStyle name="Hiperłącze 4" xfId="16656" hidden="1" xr:uid="{00000000-0005-0000-0000-00002C410000}"/>
    <cellStyle name="Hiperłącze 4" xfId="44658" hidden="1" xr:uid="{00000000-0005-0000-0000-0000FE4D0000}"/>
    <cellStyle name="Hiperłącze 4" xfId="33330" hidden="1" xr:uid="{00000000-0005-0000-0000-0000DD480000}"/>
    <cellStyle name="Hiperłącze 4" xfId="40844" hidden="1" xr:uid="{00000000-0005-0000-0000-0000524C0000}"/>
    <cellStyle name="Hiperłącze 4" xfId="24498" hidden="1" xr:uid="{00000000-0005-0000-0000-0000D4440000}"/>
    <cellStyle name="Hiperłącze 4" xfId="41576" hidden="1" xr:uid="{00000000-0005-0000-0000-0000884C0000}"/>
    <cellStyle name="Hiperłącze 4" xfId="17961" hidden="1" xr:uid="{00000000-0005-0000-0000-0000D4410000}"/>
    <cellStyle name="Hiperłącze 4" xfId="45931" hidden="1" xr:uid="{00000000-0005-0000-0000-0000814E0000}"/>
    <cellStyle name="Hiperłącze 4" xfId="44934" hidden="1" xr:uid="{00000000-0005-0000-0000-00001A4E0000}"/>
    <cellStyle name="Hiperłącze 4" xfId="29983" hidden="1" xr:uid="{00000000-0005-0000-0000-000017480000}"/>
    <cellStyle name="Hiperłącze 4" xfId="38853" hidden="1" xr:uid="{00000000-0005-0000-0000-0000C24C0000}"/>
    <cellStyle name="Hiperłącze 4" xfId="14805" hidden="1" xr:uid="{00000000-0005-0000-0000-0000D1400000}"/>
    <cellStyle name="Hiperłącze 4" xfId="28705" hidden="1" xr:uid="{00000000-0005-0000-0000-0000C3460000}"/>
    <cellStyle name="Hiperłącze 4" xfId="44091" hidden="1" xr:uid="{00000000-0005-0000-0000-0000A54D0000}"/>
    <cellStyle name="Hiperłącze 4" xfId="44558" hidden="1" xr:uid="{00000000-0005-0000-0000-0000F34D0000}"/>
    <cellStyle name="Hiperłącze 4" xfId="45974" hidden="1" xr:uid="{00000000-0005-0000-0000-0000884E0000}"/>
    <cellStyle name="Hiperłącze 4" xfId="24307" hidden="1" xr:uid="{00000000-0005-0000-0000-0000BE440000}"/>
    <cellStyle name="Hiperłącze 4" xfId="39307" hidden="1" xr:uid="{00000000-0005-0000-0000-0000794B0000}"/>
    <cellStyle name="Hiperłącze 4" xfId="39700" hidden="1" xr:uid="{00000000-0005-0000-0000-0000A54B0000}"/>
    <cellStyle name="Hiperłącze 4" xfId="42884" hidden="1" xr:uid="{00000000-0005-0000-0000-00005A4D0000}"/>
    <cellStyle name="Hiperłącze 4" xfId="41490" hidden="1" xr:uid="{00000000-0005-0000-0000-0000754C0000}"/>
    <cellStyle name="Hiperłącze 4" xfId="44329" hidden="1" xr:uid="{00000000-0005-0000-0000-0000C24D0000}"/>
    <cellStyle name="Hiperłącze 4" xfId="38393" hidden="1" xr:uid="{00000000-0005-0000-0000-00004E4B0000}"/>
    <cellStyle name="Hiperłącze 4" xfId="43331" hidden="1" xr:uid="{00000000-0005-0000-0000-0000DF4D0000}"/>
    <cellStyle name="Hiperłącze 4" xfId="29567" hidden="1" xr:uid="{00000000-0005-0000-0000-0000BD470000}"/>
    <cellStyle name="Hiperłącze 4" xfId="28125" hidden="1" xr:uid="{00000000-0005-0000-0000-0000A3460000}"/>
    <cellStyle name="Hiperłącze 4" xfId="19740" hidden="1" xr:uid="{00000000-0005-0000-0000-0000AB420000}"/>
    <cellStyle name="Hiperłącze 4" xfId="25173" hidden="1" xr:uid="{00000000-0005-0000-0000-0000AF450000}"/>
    <cellStyle name="Hiperłącze 4" xfId="25565" hidden="1" xr:uid="{00000000-0005-0000-0000-000039450000}"/>
    <cellStyle name="Hiperłącze 4" xfId="37681" hidden="1" xr:uid="{00000000-0005-0000-0000-0000284B0000}"/>
    <cellStyle name="Hiperłącze 4" xfId="42319" hidden="1" xr:uid="{00000000-0005-0000-0000-0000F64C0000}"/>
    <cellStyle name="Hiperłącze 4" xfId="42723" hidden="1" xr:uid="{00000000-0005-0000-0000-00004B4D0000}"/>
    <cellStyle name="Hiperłącze 4" xfId="31599" hidden="1" xr:uid="{00000000-0005-0000-0000-000021480000}"/>
    <cellStyle name="Hiperłącze 4" xfId="40618" hidden="1" xr:uid="{00000000-0005-0000-0000-0000214C0000}"/>
    <cellStyle name="Hiperłącze 4" xfId="41849" hidden="1" xr:uid="{00000000-0005-0000-0000-0000E74C0000}"/>
    <cellStyle name="Hiperłącze 4" xfId="36393" hidden="1" xr:uid="{00000000-0005-0000-0000-0000914A0000}"/>
    <cellStyle name="Hiperłącze 4" xfId="36654" hidden="1" xr:uid="{00000000-0005-0000-0000-0000494A0000}"/>
    <cellStyle name="Hiperłącze 4" xfId="43918" hidden="1" xr:uid="{00000000-0005-0000-0000-0000924D0000}"/>
    <cellStyle name="Hiperłącze 4" xfId="42658" hidden="1" xr:uid="{00000000-0005-0000-0000-0000484D0000}"/>
    <cellStyle name="Hiperłącze 4" xfId="23702" hidden="1" xr:uid="{00000000-0005-0000-0000-00009E440000}"/>
    <cellStyle name="Hiperłącze 4" xfId="32897" hidden="1" xr:uid="{00000000-0005-0000-0000-0000FB480000}"/>
    <cellStyle name="Hiperłącze 4" xfId="24720" hidden="1" xr:uid="{00000000-0005-0000-0000-000016450000}"/>
    <cellStyle name="Hiperłącze 4" xfId="31590" hidden="1" xr:uid="{00000000-0005-0000-0000-000006480000}"/>
    <cellStyle name="Hiperłącze 4" xfId="28397" hidden="1" xr:uid="{00000000-0005-0000-0000-000013470000}"/>
    <cellStyle name="Hiperłącze 4" xfId="12706" hidden="1" xr:uid="{00000000-0005-0000-0000-0000573F0000}"/>
    <cellStyle name="Hiperłącze 4" xfId="40835" hidden="1" xr:uid="{00000000-0005-0000-0000-0000514C0000}"/>
    <cellStyle name="Hiperłącze 4" xfId="11361" hidden="1" xr:uid="{00000000-0005-0000-0000-0000FF3E0000}"/>
    <cellStyle name="Hiperłącze 4" xfId="12325" hidden="1" xr:uid="{00000000-0005-0000-0000-0000253F0000}"/>
    <cellStyle name="Hiperłącze 4" xfId="23962" hidden="1" xr:uid="{00000000-0005-0000-0000-0000F7440000}"/>
    <cellStyle name="Hiperłącze 4" xfId="10458" hidden="1" xr:uid="{00000000-0005-0000-0000-0000E93E0000}"/>
    <cellStyle name="Hiperłącze 4" xfId="38849" hidden="1" xr:uid="{00000000-0005-0000-0000-0000CD4C0000}"/>
    <cellStyle name="Hiperłącze 4" xfId="25705" hidden="1" xr:uid="{00000000-0005-0000-0000-00004C450000}"/>
    <cellStyle name="Hiperłącze 4" xfId="11277" hidden="1" xr:uid="{00000000-0005-0000-0000-0000F83E0000}"/>
    <cellStyle name="Hiperłącze 4" xfId="21119" hidden="1" xr:uid="{00000000-0005-0000-0000-00002D430000}"/>
    <cellStyle name="Hiperłącze 4" xfId="38675" hidden="1" xr:uid="{00000000-0005-0000-0000-0000BE4C0000}"/>
    <cellStyle name="Hiperłącze 4" xfId="43887" hidden="1" xr:uid="{00000000-0005-0000-0000-0000EB4D0000}"/>
    <cellStyle name="Hiperłącze 4" xfId="25908" hidden="1" xr:uid="{00000000-0005-0000-0000-000056450000}"/>
    <cellStyle name="Hiperłącze 4" xfId="24465" hidden="1" xr:uid="{00000000-0005-0000-0000-0000CE440000}"/>
    <cellStyle name="Hiperłącze 4" xfId="33660" hidden="1" xr:uid="{00000000-0005-0000-0000-000029490000}"/>
    <cellStyle name="Hiperłącze 4" xfId="41004" hidden="1" xr:uid="{00000000-0005-0000-0000-0000A94C0000}"/>
    <cellStyle name="Hiperłącze 4" xfId="21285" hidden="1" xr:uid="{00000000-0005-0000-0000-0000FF430000}"/>
    <cellStyle name="Hiperłącze 4" xfId="40177" hidden="1" xr:uid="{00000000-0005-0000-0000-0000F34B0000}"/>
    <cellStyle name="Hiperłącze 4" xfId="31195" hidden="1" xr:uid="{00000000-0005-0000-0000-0000DA470000}"/>
    <cellStyle name="Hiperłącze 4" xfId="28766" hidden="1" xr:uid="{00000000-0005-0000-0000-0000C8460000}"/>
    <cellStyle name="Hiperłącze 4" xfId="21667" hidden="1" xr:uid="{00000000-0005-0000-0000-00006F430000}"/>
    <cellStyle name="Hiperłącze 4" xfId="28072" hidden="1" xr:uid="{00000000-0005-0000-0000-000085460000}"/>
    <cellStyle name="Hiperłącze 4" xfId="27460" hidden="1" xr:uid="{00000000-0005-0000-0000-00006A460000}"/>
    <cellStyle name="Hiperłącze 4" xfId="30924" hidden="1" xr:uid="{00000000-0005-0000-0000-0000A7470000}"/>
    <cellStyle name="Hiperłącze 4" xfId="24982" hidden="1" xr:uid="{00000000-0005-0000-0000-000037450000}"/>
    <cellStyle name="Hiperłącze 4" xfId="34573" hidden="1" xr:uid="{00000000-0005-0000-0000-0000234A0000}"/>
    <cellStyle name="Hiperłącze 4" xfId="37968" hidden="1" xr:uid="{00000000-0005-0000-0000-0000F74A0000}"/>
    <cellStyle name="Hiperłącze 4" xfId="44447" hidden="1" xr:uid="{00000000-0005-0000-0000-0000CF4D0000}"/>
    <cellStyle name="Hiperłącze 4" xfId="20650" hidden="1" xr:uid="{00000000-0005-0000-0000-00009F430000}"/>
    <cellStyle name="Hiperłącze 4" xfId="28572" hidden="1" xr:uid="{00000000-0005-0000-0000-0000F4460000}"/>
    <cellStyle name="Hiperłącze 4" xfId="35554" hidden="1" xr:uid="{00000000-0005-0000-0000-0000DC490000}"/>
    <cellStyle name="Hiperłącze 4" xfId="36344" hidden="1" xr:uid="{00000000-0005-0000-0000-00008E4A0000}"/>
    <cellStyle name="Hiperłącze 4" xfId="29568" hidden="1" xr:uid="{00000000-0005-0000-0000-0000C0470000}"/>
    <cellStyle name="Hiperłącze 4" xfId="38968" hidden="1" xr:uid="{00000000-0005-0000-0000-00003B4D0000}"/>
    <cellStyle name="Hiperłącze 4" xfId="11262" hidden="1" xr:uid="{00000000-0005-0000-0000-0000F43E0000}"/>
    <cellStyle name="Hiperłącze 4" xfId="27416" hidden="1" xr:uid="{00000000-0005-0000-0000-00007A460000}"/>
    <cellStyle name="Hiperłącze 4" xfId="45242" hidden="1" xr:uid="{00000000-0005-0000-0000-0000594E0000}"/>
    <cellStyle name="Hiperłącze 4" xfId="12917" hidden="1" xr:uid="{00000000-0005-0000-0000-0000883F0000}"/>
    <cellStyle name="Hiperłącze 4" xfId="37751" hidden="1" xr:uid="{00000000-0005-0000-0000-0000E34A0000}"/>
    <cellStyle name="Hiperłącze 4" xfId="38808" hidden="1" xr:uid="{00000000-0005-0000-0000-0000CF4B0000}"/>
    <cellStyle name="Hiperłącze 4" xfId="29289" hidden="1" xr:uid="{00000000-0005-0000-0000-000030470000}"/>
    <cellStyle name="Hiperłącze 4" xfId="18386" hidden="1" xr:uid="{00000000-0005-0000-0000-000059420000}"/>
    <cellStyle name="Hiperłącze 4" xfId="38474" hidden="1" xr:uid="{00000000-0005-0000-0000-0000554B0000}"/>
    <cellStyle name="Hiperłącze 4" xfId="20815" hidden="1" xr:uid="{00000000-0005-0000-0000-000086440000}"/>
    <cellStyle name="Hiperłącze 4" xfId="34344" hidden="1" xr:uid="{00000000-0005-0000-0000-0000954A0000}"/>
    <cellStyle name="Hiperłącze 4" xfId="26082" hidden="1" xr:uid="{00000000-0005-0000-0000-00006F450000}"/>
    <cellStyle name="Hiperłącze 4" xfId="16697" hidden="1" xr:uid="{00000000-0005-0000-0000-00002A410000}"/>
    <cellStyle name="Hiperłącze 4" xfId="23711" hidden="1" xr:uid="{00000000-0005-0000-0000-00009F440000}"/>
    <cellStyle name="Hiperłącze 4" xfId="42780" hidden="1" xr:uid="{00000000-0005-0000-0000-00004D4D0000}"/>
    <cellStyle name="Hiperłącze 4" xfId="42975" hidden="1" xr:uid="{00000000-0005-0000-0000-0000694D0000}"/>
    <cellStyle name="Hiperłącze 4" xfId="36174" hidden="1" xr:uid="{00000000-0005-0000-0000-0000374A0000}"/>
    <cellStyle name="Hiperłącze 4" xfId="34282" hidden="1" xr:uid="{00000000-0005-0000-0000-0000C4490000}"/>
    <cellStyle name="Hiperłącze 4" xfId="44540" hidden="1" xr:uid="{00000000-0005-0000-0000-0000F14D0000}"/>
    <cellStyle name="Hiperłącze 4" xfId="34377" hidden="1" xr:uid="{00000000-0005-0000-0000-0000B74A0000}"/>
    <cellStyle name="Hiperłącze 4" xfId="11686" hidden="1" xr:uid="{00000000-0005-0000-0000-00006B3F0000}"/>
    <cellStyle name="Hiperłącze 4" xfId="38052" hidden="1" xr:uid="{00000000-0005-0000-0000-0000004B0000}"/>
    <cellStyle name="Hiperłącze 4" xfId="38613" hidden="1" xr:uid="{00000000-0005-0000-0000-0000DD4B0000}"/>
    <cellStyle name="Hiperłącze 4" xfId="11886" hidden="1" xr:uid="{00000000-0005-0000-0000-0000D73F0000}"/>
    <cellStyle name="Hiperłącze 4" xfId="45295" hidden="1" xr:uid="{00000000-0005-0000-0000-00005F4E0000}"/>
    <cellStyle name="Hiperłącze 4" xfId="37021" hidden="1" xr:uid="{00000000-0005-0000-0000-0000704A0000}"/>
    <cellStyle name="Hiperłącze 4" xfId="20836" hidden="1" xr:uid="{00000000-0005-0000-0000-000083440000}"/>
    <cellStyle name="Hiperłącze 4" xfId="38245" hidden="1" xr:uid="{00000000-0005-0000-0000-0000444B0000}"/>
    <cellStyle name="Hiperłącze 4" xfId="43610" hidden="1" xr:uid="{00000000-0005-0000-0000-00003B4E0000}"/>
    <cellStyle name="Hiperłącze 4" xfId="45033" hidden="1" xr:uid="{00000000-0005-0000-0000-0000254E0000}"/>
    <cellStyle name="Hiperłącze 4" xfId="25090" hidden="1" xr:uid="{00000000-0005-0000-0000-00009A450000}"/>
    <cellStyle name="Hiperłącze 4" xfId="26396" hidden="1" xr:uid="{00000000-0005-0000-0000-000098450000}"/>
    <cellStyle name="Hiperłącze 4" xfId="46359" hidden="1" xr:uid="{00000000-0005-0000-0000-0000F34E0000}"/>
    <cellStyle name="Hiperłącze 4" xfId="23180" hidden="1" xr:uid="{00000000-0005-0000-0000-000022440000}"/>
    <cellStyle name="Hiperłącze 4" xfId="37304" hidden="1" xr:uid="{00000000-0005-0000-0000-0000D44A0000}"/>
    <cellStyle name="Hiperłącze 4" xfId="15325" hidden="1" xr:uid="{00000000-0005-0000-0000-0000A4400000}"/>
    <cellStyle name="Hiperłącze 4" xfId="25474" hidden="1" xr:uid="{00000000-0005-0000-0000-000010460000}"/>
    <cellStyle name="Hiperłącze 4" xfId="22076" hidden="1" xr:uid="{00000000-0005-0000-0000-0000B4430000}"/>
    <cellStyle name="Hiperłącze 4" xfId="38401" hidden="1" xr:uid="{00000000-0005-0000-0000-0000514B0000}"/>
    <cellStyle name="Hiperłącze 4" xfId="38578" hidden="1" xr:uid="{00000000-0005-0000-0000-0000624B0000}"/>
    <cellStyle name="Hiperłącze 4" xfId="36816" hidden="1" xr:uid="{00000000-0005-0000-0000-00005F4A0000}"/>
    <cellStyle name="Hiperłącze 4" xfId="45328" hidden="1" xr:uid="{00000000-0005-0000-0000-0000634E0000}"/>
    <cellStyle name="Hiperłącze 4" xfId="36913" hidden="1" xr:uid="{00000000-0005-0000-0000-0000644A0000}"/>
    <cellStyle name="Hiperłącze 4" xfId="45186" hidden="1" xr:uid="{00000000-0005-0000-0000-0000534E0000}"/>
    <cellStyle name="Hiperłącze 4" xfId="34548" hidden="1" xr:uid="{00000000-0005-0000-0000-00009B4A0000}"/>
    <cellStyle name="Hiperłącze 4" xfId="39739" hidden="1" xr:uid="{00000000-0005-0000-0000-0000AC4B0000}"/>
    <cellStyle name="Hiperłącze 4" xfId="38800" hidden="1" xr:uid="{00000000-0005-0000-0000-0000D34B0000}"/>
    <cellStyle name="Hiperłącze 4" xfId="25999" hidden="1" xr:uid="{00000000-0005-0000-0000-000065450000}"/>
    <cellStyle name="Hiperłącze 4" xfId="16682" hidden="1" xr:uid="{00000000-0005-0000-0000-00002D410000}"/>
    <cellStyle name="Hiperłącze 4" xfId="44600" hidden="1" xr:uid="{00000000-0005-0000-0000-0000FC4D0000}"/>
    <cellStyle name="Hiperłącze 4" xfId="46444" hidden="1" xr:uid="{00000000-0005-0000-0000-0000354F0000}"/>
    <cellStyle name="Hiperłącze 4" xfId="21705" hidden="1" xr:uid="{00000000-0005-0000-0000-000071430000}"/>
    <cellStyle name="Hiperłącze 4" xfId="19989" hidden="1" xr:uid="{00000000-0005-0000-0000-0000C8420000}"/>
    <cellStyle name="Hiperłącze 4" xfId="13376" hidden="1" xr:uid="{00000000-0005-0000-0000-0000B63F0000}"/>
    <cellStyle name="Hiperłącze 4" xfId="45628" hidden="1" xr:uid="{00000000-0005-0000-0000-0000A34E0000}"/>
    <cellStyle name="Hiperłącze 4" xfId="34517" hidden="1" xr:uid="{00000000-0005-0000-0000-00002C4A0000}"/>
    <cellStyle name="Hiperłącze 4" xfId="18351" hidden="1" xr:uid="{00000000-0005-0000-0000-00005E420000}"/>
    <cellStyle name="Hiperłącze 4" xfId="29821" hidden="1" xr:uid="{00000000-0005-0000-0000-000085480000}"/>
    <cellStyle name="Hiperłącze 4" xfId="35824" hidden="1" xr:uid="{00000000-0005-0000-0000-0000F7490000}"/>
    <cellStyle name="Hiperłącze 4" xfId="40528" hidden="1" xr:uid="{00000000-0005-0000-0000-00001A4C0000}"/>
    <cellStyle name="Hiperłącze 4" xfId="12992" hidden="1" xr:uid="{00000000-0005-0000-0000-00008E3F0000}"/>
    <cellStyle name="Hiperłącze 4" xfId="25581" hidden="1" xr:uid="{00000000-0005-0000-0000-00008A460000}"/>
    <cellStyle name="Hiperłącze 4" xfId="25617" hidden="1" xr:uid="{00000000-0005-0000-0000-00003F450000}"/>
    <cellStyle name="Hiperłącze 4" xfId="41304" hidden="1" xr:uid="{00000000-0005-0000-0000-0000684C0000}"/>
    <cellStyle name="Hiperłącze 4" xfId="33445" hidden="1" xr:uid="{00000000-0005-0000-0000-0000E7480000}"/>
    <cellStyle name="Hiperłącze 4" xfId="22518" hidden="1" xr:uid="{00000000-0005-0000-0000-0000E5430000}"/>
    <cellStyle name="Hiperłącze 4" xfId="39759" hidden="1" xr:uid="{00000000-0005-0000-0000-0000AF4B0000}"/>
    <cellStyle name="Hiperłącze 4" xfId="34856" hidden="1" xr:uid="{00000000-0005-0000-0000-0000B04A0000}"/>
    <cellStyle name="Hiperłącze 4" xfId="37618" hidden="1" xr:uid="{00000000-0005-0000-0000-0000144B0000}"/>
    <cellStyle name="Hiperłącze 4" xfId="39315" hidden="1" xr:uid="{00000000-0005-0000-0000-00007A4B0000}"/>
    <cellStyle name="Hiperłącze 4" xfId="41339" hidden="1" xr:uid="{00000000-0005-0000-0000-00006F4C0000}"/>
    <cellStyle name="Hiperłącze 4" xfId="32210" hidden="1" xr:uid="{00000000-0005-0000-0000-00003D480000}"/>
    <cellStyle name="Hiperłącze 4" xfId="29803" hidden="1" xr:uid="{00000000-0005-0000-0000-0000AD480000}"/>
    <cellStyle name="Hiperłącze 4" xfId="12883" hidden="1" xr:uid="{00000000-0005-0000-0000-0000823F0000}"/>
    <cellStyle name="Hiperłącze 4" xfId="12050" hidden="1" xr:uid="{00000000-0005-0000-0000-0000143F0000}"/>
    <cellStyle name="Hiperłącze 4" xfId="18127" hidden="1" xr:uid="{00000000-0005-0000-0000-0000FA410000}"/>
    <cellStyle name="Hiperłącze 4" xfId="46632" hidden="1" xr:uid="{00000000-0005-0000-0000-0000374F0000}"/>
    <cellStyle name="Hiperłącze 4" xfId="17162" hidden="1" xr:uid="{00000000-0005-0000-0000-00005A410000}"/>
    <cellStyle name="Hiperłącze 4" xfId="10378" hidden="1" xr:uid="{00000000-0005-0000-0000-0000E63E0000}"/>
    <cellStyle name="Hiperłącze 4" xfId="18118" hidden="1" xr:uid="{00000000-0005-0000-0000-0000F6410000}"/>
    <cellStyle name="Hiperłącze 4" xfId="43797" hidden="1" xr:uid="{00000000-0005-0000-0000-00008C4D0000}"/>
    <cellStyle name="Hiperłącze 4" xfId="31717" hidden="1" xr:uid="{00000000-0005-0000-0000-00002E480000}"/>
    <cellStyle name="Hiperłącze 4" xfId="42236" hidden="1" xr:uid="{00000000-0005-0000-0000-0000EC4C0000}"/>
    <cellStyle name="Hiperłącze 4" xfId="32299" hidden="1" xr:uid="{00000000-0005-0000-0000-00004D480000}"/>
    <cellStyle name="Hiperłącze 4" xfId="38648" hidden="1" xr:uid="{00000000-0005-0000-0000-0000D04B0000}"/>
    <cellStyle name="Hiperłącze 4" xfId="31332" hidden="1" xr:uid="{00000000-0005-0000-0000-0000EB470000}"/>
    <cellStyle name="Hiperłącze 4" xfId="33805" hidden="1" xr:uid="{00000000-0005-0000-0000-00003B490000}"/>
    <cellStyle name="Hiperłącze 4" xfId="38409" hidden="1" xr:uid="{00000000-0005-0000-0000-0000524B0000}"/>
    <cellStyle name="Hiperłącze 4" xfId="46531" hidden="1" xr:uid="{00000000-0005-0000-0000-00004D4F0000}"/>
    <cellStyle name="Hiperłącze 4" xfId="23003" hidden="1" xr:uid="{00000000-0005-0000-0000-00004E440000}"/>
    <cellStyle name="Hiperłącze 4" xfId="26337" hidden="1" xr:uid="{00000000-0005-0000-0000-00008D450000}"/>
    <cellStyle name="Hiperłącze 4" xfId="32561" hidden="1" xr:uid="{00000000-0005-0000-0000-000062480000}"/>
    <cellStyle name="Hiperłącze 4" xfId="11520" hidden="1" xr:uid="{00000000-0005-0000-0000-00006C400000}"/>
    <cellStyle name="Hiperłącze 4" xfId="41694" hidden="1" xr:uid="{00000000-0005-0000-0000-0000D34C0000}"/>
    <cellStyle name="Hiperłącze 4" xfId="15388" hidden="1" xr:uid="{00000000-0005-0000-0000-0000A6400000}"/>
    <cellStyle name="Hiperłącze 4" xfId="43716" hidden="1" xr:uid="{00000000-0005-0000-0000-0000844D0000}"/>
    <cellStyle name="Hiperłącze 4" xfId="33566" hidden="1" xr:uid="{00000000-0005-0000-0000-0000F7480000}"/>
    <cellStyle name="Hiperłącze 4" xfId="15760" hidden="1" xr:uid="{00000000-0005-0000-0000-000001410000}"/>
    <cellStyle name="Hiperłącze 4" xfId="38353" hidden="1" xr:uid="{00000000-0005-0000-0000-0000504B0000}"/>
    <cellStyle name="Hiperłącze 4" xfId="39193" hidden="1" xr:uid="{00000000-0005-0000-0000-0000744B0000}"/>
    <cellStyle name="Hiperłącze 4" xfId="23484" hidden="1" xr:uid="{00000000-0005-0000-0000-000048440000}"/>
    <cellStyle name="Hiperłącze 4" xfId="12286" hidden="1" xr:uid="{00000000-0005-0000-0000-0000283F0000}"/>
    <cellStyle name="Hiperłącze 4" xfId="18267" hidden="1" xr:uid="{00000000-0005-0000-0000-000046420000}"/>
    <cellStyle name="Hiperłącze 4" xfId="27136" hidden="1" xr:uid="{00000000-0005-0000-0000-00001C460000}"/>
    <cellStyle name="Hiperłącze 4" xfId="25260" hidden="1" xr:uid="{00000000-0005-0000-0000-00009B450000}"/>
    <cellStyle name="Hiperłącze 4" xfId="21968" hidden="1" xr:uid="{00000000-0005-0000-0000-0000A8430000}"/>
    <cellStyle name="Hiperłącze 4" xfId="22085" hidden="1" xr:uid="{00000000-0005-0000-0000-0000B3430000}"/>
    <cellStyle name="Hiperłącze 4" xfId="22149" hidden="1" xr:uid="{00000000-0005-0000-0000-0000BA430000}"/>
    <cellStyle name="Hiperłącze 4" xfId="22354" hidden="1" xr:uid="{00000000-0005-0000-0000-0000D3430000}"/>
    <cellStyle name="Hiperłącze 4" xfId="22472" hidden="1" xr:uid="{00000000-0005-0000-0000-0000E0430000}"/>
    <cellStyle name="Hiperłącze 4" xfId="20624" hidden="1" xr:uid="{00000000-0005-0000-0000-0000F0430000}"/>
    <cellStyle name="Hiperłącze 4" xfId="46949" hidden="1" xr:uid="{00000000-0005-0000-0000-00003F4F0000}"/>
    <cellStyle name="Hiperłącze 4" xfId="43490" hidden="1" xr:uid="{00000000-0005-0000-0000-0000454F0000}"/>
    <cellStyle name="Hiperłącze 4" xfId="46514" hidden="1" xr:uid="{00000000-0005-0000-0000-00004F4F0000}"/>
    <cellStyle name="Hiperłącze 4" xfId="47122" hidden="1" xr:uid="{00000000-0005-0000-0000-0000234F0000}"/>
    <cellStyle name="Hiperłącze 4" xfId="43594" hidden="1" xr:uid="{00000000-0005-0000-0000-0000BB4E0000}"/>
    <cellStyle name="Hiperłącze 4" xfId="45435" hidden="1" xr:uid="{00000000-0005-0000-0000-00009B4E0000}"/>
    <cellStyle name="Hiperłącze 4" xfId="46715" hidden="1" xr:uid="{00000000-0005-0000-0000-0000434F0000}"/>
    <cellStyle name="Hiperłącze 4" xfId="35512" hidden="1" xr:uid="{00000000-0005-0000-0000-0000D3490000}"/>
    <cellStyle name="Hiperłącze 4" xfId="23376" hidden="1" xr:uid="{00000000-0005-0000-0000-00003C440000}"/>
    <cellStyle name="Hiperłącze 4" xfId="39460" hidden="1" xr:uid="{00000000-0005-0000-0000-0000894B0000}"/>
    <cellStyle name="Hiperłącze 4" xfId="25305" hidden="1" xr:uid="{00000000-0005-0000-0000-00009E460000}"/>
    <cellStyle name="Hiperłącze 4" xfId="38924" hidden="1" xr:uid="{00000000-0005-0000-0000-0000BD4C0000}"/>
    <cellStyle name="Hiperłącze 4" xfId="12533" hidden="1" xr:uid="{00000000-0005-0000-0000-00003D3F0000}"/>
    <cellStyle name="Hiperłącze 4" xfId="16111" hidden="1" xr:uid="{00000000-0005-0000-0000-00008E410000}"/>
    <cellStyle name="Hiperłącze 4" xfId="41951" hidden="1" xr:uid="{00000000-0005-0000-0000-0000324D0000}"/>
    <cellStyle name="Hiperłącze 4" xfId="24278" hidden="1" xr:uid="{00000000-0005-0000-0000-0000BF440000}"/>
    <cellStyle name="Hiperłącze 4" xfId="26211" hidden="1" xr:uid="{00000000-0005-0000-0000-00007A450000}"/>
    <cellStyle name="Hiperłącze 4" xfId="34990" hidden="1" xr:uid="{00000000-0005-0000-0000-00007F490000}"/>
    <cellStyle name="Hiperłącze 4" xfId="35045" hidden="1" xr:uid="{00000000-0005-0000-0000-000085490000}"/>
    <cellStyle name="Hiperłącze 4" xfId="20503" hidden="1" xr:uid="{00000000-0005-0000-0000-0000ED430000}"/>
    <cellStyle name="Hiperłącze 4" xfId="19930" hidden="1" xr:uid="{00000000-0005-0000-0000-0000BD420000}"/>
    <cellStyle name="Hiperłącze 4" xfId="19808" hidden="1" xr:uid="{00000000-0005-0000-0000-0000DF420000}"/>
    <cellStyle name="Hiperłącze 4" xfId="18625" hidden="1" xr:uid="{00000000-0005-0000-0000-000013420000}"/>
    <cellStyle name="Hiperłącze 4" xfId="30491" hidden="1" xr:uid="{00000000-0005-0000-0000-000074470000}"/>
    <cellStyle name="Hiperłącze 4" xfId="45787" hidden="1" xr:uid="{00000000-0005-0000-0000-00006E4E0000}"/>
    <cellStyle name="Hiperłącze 4" xfId="37860" hidden="1" xr:uid="{00000000-0005-0000-0000-0000E94A0000}"/>
    <cellStyle name="Hiperłącze 4" xfId="13769" hidden="1" xr:uid="{00000000-0005-0000-0000-00002B400000}"/>
    <cellStyle name="Hiperłącze 4" xfId="32829" hidden="1" xr:uid="{00000000-0005-0000-0000-0000C2480000}"/>
    <cellStyle name="Hiperłącze 4" xfId="18709" hidden="1" xr:uid="{00000000-0005-0000-0000-00001B420000}"/>
    <cellStyle name="Hiperłącze 4" xfId="46842" hidden="1" xr:uid="{00000000-0005-0000-0000-0000064F0000}"/>
    <cellStyle name="Hiperłącze 4" xfId="37934" hidden="1" xr:uid="{00000000-0005-0000-0000-0000F34A0000}"/>
    <cellStyle name="Hiperłącze 4" xfId="23085" hidden="1" xr:uid="{00000000-0005-0000-0000-000019440000}"/>
    <cellStyle name="Hiperłącze 4" xfId="37253" hidden="1" xr:uid="{00000000-0005-0000-0000-0000CA4A0000}"/>
    <cellStyle name="Hiperłącze 4" xfId="36715" hidden="1" xr:uid="{00000000-0005-0000-0000-0000544A0000}"/>
    <cellStyle name="Hiperłącze 4" xfId="36321" hidden="1" xr:uid="{00000000-0005-0000-0000-0000424A0000}"/>
    <cellStyle name="Hiperłącze 4" xfId="26672" hidden="1" xr:uid="{00000000-0005-0000-0000-0000CA450000}"/>
    <cellStyle name="Hiperłącze 4" xfId="44125" hidden="1" xr:uid="{00000000-0005-0000-0000-0000A94D0000}"/>
    <cellStyle name="Hiperłącze 4" xfId="43363" hidden="1" xr:uid="{00000000-0005-0000-0000-0000D94D0000}"/>
    <cellStyle name="Hiperłącze 4" xfId="25548" hidden="1" xr:uid="{00000000-0005-0000-0000-00000B460000}"/>
    <cellStyle name="Hiperłącze 4" xfId="45087" hidden="1" xr:uid="{00000000-0005-0000-0000-0000304E0000}"/>
    <cellStyle name="Hiperłącze 4" xfId="25184" hidden="1" xr:uid="{00000000-0005-0000-0000-0000AC450000}"/>
    <cellStyle name="Hiperłącze 4" xfId="26530" hidden="1" xr:uid="{00000000-0005-0000-0000-0000B5450000}"/>
    <cellStyle name="Hiperłącze 4" xfId="26842" hidden="1" xr:uid="{00000000-0005-0000-0000-0000DA450000}"/>
    <cellStyle name="Hiperłącze 4" xfId="18818" hidden="1" xr:uid="{00000000-0005-0000-0000-000024420000}"/>
    <cellStyle name="Hiperłącze 4" xfId="22596" hidden="1" xr:uid="{00000000-0005-0000-0000-000008440000}"/>
    <cellStyle name="Hiperłącze 4" xfId="22743" hidden="1" xr:uid="{00000000-0005-0000-0000-000011440000}"/>
    <cellStyle name="Hiperłącze 4" xfId="37595" hidden="1" xr:uid="{00000000-0005-0000-0000-0000124B0000}"/>
    <cellStyle name="Hiperłącze 4" xfId="36312" hidden="1" xr:uid="{00000000-0005-0000-0000-0000414A0000}"/>
    <cellStyle name="Hiperłącze 4" xfId="36632" hidden="1" xr:uid="{00000000-0005-0000-0000-0000794A0000}"/>
    <cellStyle name="Hiperłącze 4" xfId="37262" hidden="1" xr:uid="{00000000-0005-0000-0000-0000CD4A0000}"/>
    <cellStyle name="Hiperłącze 4" xfId="34843" hidden="1" xr:uid="{00000000-0005-0000-0000-0000B14A0000}"/>
    <cellStyle name="Hiperłącze 4" xfId="19903" hidden="1" xr:uid="{00000000-0005-0000-0000-0000B5420000}"/>
    <cellStyle name="Hiperłącze 4" xfId="19773" hidden="1" xr:uid="{00000000-0005-0000-0000-0000AA420000}"/>
    <cellStyle name="Hiperłącze 4" xfId="16282" hidden="1" xr:uid="{00000000-0005-0000-0000-000077420000}"/>
    <cellStyle name="Hiperłącze 4" xfId="20109" hidden="1" xr:uid="{00000000-0005-0000-0000-0000FB420000}"/>
    <cellStyle name="Hiperłącze 4" xfId="14326" hidden="1" xr:uid="{00000000-0005-0000-0000-00001C400000}"/>
    <cellStyle name="Hiperłącze 4" xfId="16742" hidden="1" xr:uid="{00000000-0005-0000-0000-0000F4420000}"/>
    <cellStyle name="Hiperłącze 4" xfId="22868" hidden="1" xr:uid="{00000000-0005-0000-0000-00006F440000}"/>
    <cellStyle name="Hiperłącze 4" xfId="34330" hidden="1" xr:uid="{00000000-0005-0000-0000-0000B24A0000}"/>
    <cellStyle name="Hiperłącze 4" xfId="30331" hidden="1" xr:uid="{00000000-0005-0000-0000-00001F480000}"/>
    <cellStyle name="Hiperłącze 4" xfId="38638" hidden="1" xr:uid="{00000000-0005-0000-0000-0000CE4B0000}"/>
    <cellStyle name="Hiperłącze 4" xfId="28822" hidden="1" xr:uid="{00000000-0005-0000-0000-0000CA460000}"/>
    <cellStyle name="Hiperłącze 4" xfId="20251" hidden="1" xr:uid="{00000000-0005-0000-0000-00000B430000}"/>
    <cellStyle name="Hiperłącze 4" xfId="40955" hidden="1" xr:uid="{00000000-0005-0000-0000-0000B04C0000}"/>
    <cellStyle name="Hiperłącze 4" xfId="33982" hidden="1" xr:uid="{00000000-0005-0000-0000-00004F490000}"/>
    <cellStyle name="Hiperłącze 4" xfId="32462" hidden="1" xr:uid="{00000000-0005-0000-0000-00005A480000}"/>
    <cellStyle name="Hiperłącze 4" xfId="37685" hidden="1" xr:uid="{00000000-0005-0000-0000-0000D94A0000}"/>
    <cellStyle name="Hiperłącze 4" xfId="35585" hidden="1" xr:uid="{00000000-0005-0000-0000-0000D6490000}"/>
    <cellStyle name="Hiperłącze 4" xfId="13620" hidden="1" xr:uid="{00000000-0005-0000-0000-0000EE3F0000}"/>
    <cellStyle name="Hiperłącze 4" xfId="34627" hidden="1" xr:uid="{00000000-0005-0000-0000-0000AA4A0000}"/>
    <cellStyle name="Hiperłącze 4" xfId="13285" hidden="1" xr:uid="{00000000-0005-0000-0000-0000B13F0000}"/>
    <cellStyle name="Hiperłącze 4" xfId="18678" hidden="1" xr:uid="{00000000-0005-0000-0000-000017420000}"/>
    <cellStyle name="Hiperłącze 4" xfId="39282" hidden="1" xr:uid="{00000000-0005-0000-0000-00007B4B0000}"/>
    <cellStyle name="Hiperłącze 4" xfId="12076" hidden="1" xr:uid="{00000000-0005-0000-0000-00000E3F0000}"/>
    <cellStyle name="Hiperłącze 4" xfId="39332" hidden="1" xr:uid="{00000000-0005-0000-0000-0000D94B0000}"/>
    <cellStyle name="Hiperłącze 4" xfId="39386" hidden="1" xr:uid="{00000000-0005-0000-0000-0000814B0000}"/>
    <cellStyle name="Hiperłącze 4" xfId="11965" hidden="1" xr:uid="{00000000-0005-0000-0000-0000D83F0000}"/>
    <cellStyle name="Hiperłącze 4" xfId="27662" hidden="1" xr:uid="{00000000-0005-0000-0000-00002F460000}"/>
    <cellStyle name="Hiperłącze 4" xfId="40754" hidden="1" xr:uid="{00000000-0005-0000-0000-00004D4C0000}"/>
    <cellStyle name="Hiperłącze 4" xfId="32242" hidden="1" xr:uid="{00000000-0005-0000-0000-000046480000}"/>
    <cellStyle name="Hiperłącze 4" xfId="43869" hidden="1" xr:uid="{00000000-0005-0000-0000-0000454E0000}"/>
    <cellStyle name="Hiperłącze 4" xfId="16936" hidden="1" xr:uid="{00000000-0005-0000-0000-000048410000}"/>
    <cellStyle name="Hiperłącze 4" xfId="42491" hidden="1" xr:uid="{00000000-0005-0000-0000-0000074D0000}"/>
    <cellStyle name="Hiperłącze 4" xfId="20209" hidden="1" xr:uid="{00000000-0005-0000-0000-000006430000}"/>
    <cellStyle name="Hiperłącze 4" xfId="18294" hidden="1" xr:uid="{00000000-0005-0000-0000-00003B420000}"/>
    <cellStyle name="Hiperłącze 4" xfId="21050" hidden="1" xr:uid="{00000000-0005-0000-0000-00002A430000}"/>
    <cellStyle name="Hiperłącze 4" xfId="26868" hidden="1" xr:uid="{00000000-0005-0000-0000-0000E2450000}"/>
    <cellStyle name="Hiperłącze 4" xfId="24520" hidden="1" xr:uid="{00000000-0005-0000-0000-0000D7440000}"/>
    <cellStyle name="Hiperłącze 4" xfId="11586" hidden="1" xr:uid="{00000000-0005-0000-0000-00007E3F0000}"/>
    <cellStyle name="Hiperłącze 4" xfId="20979" hidden="1" xr:uid="{00000000-0005-0000-0000-00006B440000}"/>
    <cellStyle name="Hiperłącze 4" xfId="42557" hidden="1" xr:uid="{00000000-0005-0000-0000-00000E4D0000}"/>
    <cellStyle name="Hiperłącze 4" xfId="10193" hidden="1" xr:uid="{00000000-0005-0000-0000-0000D93E0000}"/>
    <cellStyle name="Hiperłącze 4" xfId="43727" hidden="1" xr:uid="{00000000-0005-0000-0000-0000814D0000}"/>
    <cellStyle name="Hiperłącze 4" xfId="42060" hidden="1" xr:uid="{00000000-0005-0000-0000-00002A4D0000}"/>
    <cellStyle name="Hiperłącze 4" xfId="38557" hidden="1" xr:uid="{00000000-0005-0000-0000-0000674B0000}"/>
    <cellStyle name="Hiperłącze 4" xfId="15887" hidden="1" xr:uid="{00000000-0005-0000-0000-00000F410000}"/>
    <cellStyle name="Hiperłącze 4" xfId="39377" hidden="1" xr:uid="{00000000-0005-0000-0000-00003F4C0000}"/>
    <cellStyle name="Hiperłącze 4" xfId="41272" hidden="1" xr:uid="{00000000-0005-0000-0000-0000624C0000}"/>
    <cellStyle name="Hiperłącze 4" xfId="14716" hidden="1" xr:uid="{00000000-0005-0000-0000-000085400000}"/>
    <cellStyle name="Hiperłącze 4" xfId="38084" hidden="1" xr:uid="{00000000-0005-0000-0000-0000084B0000}"/>
    <cellStyle name="Hiperłącze 4" xfId="28693" hidden="1" xr:uid="{00000000-0005-0000-0000-0000BF460000}"/>
    <cellStyle name="Hiperłącze 4" xfId="35302" hidden="1" xr:uid="{00000000-0005-0000-0000-0000A4490000}"/>
    <cellStyle name="Hiperłącze 4" xfId="35383" hidden="1" xr:uid="{00000000-0005-0000-0000-0000AD490000}"/>
    <cellStyle name="Hiperłącze 4" xfId="34090" hidden="1" xr:uid="{00000000-0005-0000-0000-0000CD490000}"/>
    <cellStyle name="Hiperłącze 4" xfId="35568" hidden="1" xr:uid="{00000000-0005-0000-0000-0000D9490000}"/>
    <cellStyle name="Hiperłącze 4" xfId="35693" hidden="1" xr:uid="{00000000-0005-0000-0000-0000E2490000}"/>
    <cellStyle name="Hiperłącze 4" xfId="35702" hidden="1" xr:uid="{00000000-0005-0000-0000-0000E6490000}"/>
    <cellStyle name="Hiperłącze 4" xfId="37271" hidden="1" xr:uid="{00000000-0005-0000-0000-0000CE4A0000}"/>
    <cellStyle name="Hiperłącze 4" xfId="20045" hidden="1" xr:uid="{00000000-0005-0000-0000-0000F7420000}"/>
    <cellStyle name="Hiperłącze 4" xfId="21208" hidden="1" xr:uid="{00000000-0005-0000-0000-00003D430000}"/>
    <cellStyle name="Hiperłącze 4" xfId="22263" hidden="1" xr:uid="{00000000-0005-0000-0000-0000C8430000}"/>
    <cellStyle name="Hiperłącze 4" xfId="32920" hidden="1" xr:uid="{00000000-0005-0000-0000-000023490000}"/>
    <cellStyle name="Hiperłącze 4" xfId="19811" hidden="1" xr:uid="{00000000-0005-0000-0000-0000D9420000}"/>
    <cellStyle name="Hiperłącze 4" xfId="13576" hidden="1" xr:uid="{00000000-0005-0000-0000-0000E93F0000}"/>
    <cellStyle name="Hiperłącze 4" xfId="25436" hidden="1" xr:uid="{00000000-0005-0000-0000-000004460000}"/>
    <cellStyle name="Hiperłącze 4" xfId="22923" hidden="1" xr:uid="{00000000-0005-0000-0000-00006C440000}"/>
    <cellStyle name="Hiperłącze 4" xfId="13511" hidden="1" xr:uid="{00000000-0005-0000-0000-0000E23F0000}"/>
    <cellStyle name="Hiperłącze 4" xfId="14054" hidden="1" xr:uid="{00000000-0005-0000-0000-0000FB3F0000}"/>
    <cellStyle name="Hiperłącze 4" xfId="45868" hidden="1" xr:uid="{00000000-0005-0000-0000-00007D4E0000}"/>
    <cellStyle name="Hiperłącze 4" xfId="27921" hidden="1" xr:uid="{00000000-0005-0000-0000-000045460000}"/>
    <cellStyle name="Hiperłącze 4" xfId="47186" hidden="1" xr:uid="{00000000-0005-0000-0000-0000574F0000}"/>
    <cellStyle name="Hiperłącze 4" xfId="21662" hidden="1" xr:uid="{00000000-0005-0000-0000-000070430000}"/>
    <cellStyle name="Hiperłącze 4" xfId="42134" hidden="1" xr:uid="{00000000-0005-0000-0000-0000214D0000}"/>
    <cellStyle name="Hiperłącze 4" xfId="30358" hidden="1" xr:uid="{00000000-0005-0000-0000-000063470000}"/>
    <cellStyle name="Hiperłącze 4" xfId="23766" hidden="1" xr:uid="{00000000-0005-0000-0000-0000A5440000}"/>
    <cellStyle name="Hiperłącze 4" xfId="26155" hidden="1" xr:uid="{00000000-0005-0000-0000-000078450000}"/>
    <cellStyle name="Hiperłącze 4" xfId="30919" hidden="1" xr:uid="{00000000-0005-0000-0000-0000A8470000}"/>
    <cellStyle name="Hiperłącze 4" xfId="25527" hidden="1" xr:uid="{00000000-0005-0000-0000-000003460000}"/>
    <cellStyle name="Hiperłącze 4" xfId="11920" hidden="1" xr:uid="{00000000-0005-0000-0000-0000DE3F0000}"/>
    <cellStyle name="Hiperłącze 4" xfId="20571" hidden="1" xr:uid="{00000000-0005-0000-0000-00008C440000}"/>
    <cellStyle name="Hiperłącze 4" xfId="16235" hidden="1" xr:uid="{00000000-0005-0000-0000-000072420000}"/>
    <cellStyle name="Hiperłącze 4" xfId="19972" hidden="1" xr:uid="{00000000-0005-0000-0000-0000C4420000}"/>
    <cellStyle name="Hiperłącze 4" xfId="17188" hidden="1" xr:uid="{00000000-0005-0000-0000-000062410000}"/>
    <cellStyle name="Hiperłącze 4" xfId="45403" hidden="1" xr:uid="{00000000-0005-0000-0000-0000AB4E0000}"/>
    <cellStyle name="Hiperłącze 4" xfId="17098" hidden="1" xr:uid="{00000000-0005-0000-0000-000057410000}"/>
    <cellStyle name="Hiperłącze 4" xfId="14707" hidden="1" xr:uid="{00000000-0005-0000-0000-000087400000}"/>
    <cellStyle name="Hiperłącze 4" xfId="20375" hidden="1" xr:uid="{00000000-0005-0000-0000-000019430000}"/>
    <cellStyle name="Hiperłącze 4" xfId="25518" hidden="1" xr:uid="{00000000-0005-0000-0000-0000FB450000}"/>
    <cellStyle name="Hiperłącze 4" xfId="42566" hidden="1" xr:uid="{00000000-0005-0000-0000-00000F4D0000}"/>
    <cellStyle name="Hiperłącze 4" xfId="29629" hidden="1" xr:uid="{00000000-0005-0000-0000-00009E480000}"/>
    <cellStyle name="Hiperłącze 4" xfId="14393" hidden="1" xr:uid="{00000000-0005-0000-0000-00001F400000}"/>
    <cellStyle name="Hiperłącze 4" xfId="13692" hidden="1" xr:uid="{00000000-0005-0000-0000-0000F13F0000}"/>
    <cellStyle name="Hiperłącze 4" xfId="27526" hidden="1" xr:uid="{00000000-0005-0000-0000-00005E460000}"/>
    <cellStyle name="Hiperłącze 4" xfId="37537" hidden="1" xr:uid="{00000000-0005-0000-0000-00001A4B0000}"/>
    <cellStyle name="Hiperłącze 4" xfId="33701" hidden="1" xr:uid="{00000000-0005-0000-0000-000030490000}"/>
    <cellStyle name="Hiperłącze 4" xfId="19158" hidden="1" xr:uid="{00000000-0005-0000-0000-00008A420000}"/>
    <cellStyle name="Hiperłącze 4" xfId="24188" hidden="1" xr:uid="{00000000-0005-0000-0000-0000B1440000}"/>
    <cellStyle name="Hiperłącze 4" xfId="20521" hidden="1" xr:uid="{00000000-0005-0000-0000-00009D430000}"/>
    <cellStyle name="Hiperłącze 4" xfId="26147" hidden="1" xr:uid="{00000000-0005-0000-0000-000077450000}"/>
    <cellStyle name="Hiperłącze 4" xfId="21527" hidden="1" xr:uid="{00000000-0005-0000-0000-00005B430000}"/>
    <cellStyle name="Hiperłącze 4" xfId="41719" hidden="1" xr:uid="{00000000-0005-0000-0000-0000D84C0000}"/>
    <cellStyle name="Hiperłącze 4" xfId="33146" hidden="1" xr:uid="{00000000-0005-0000-0000-000013490000}"/>
    <cellStyle name="Hiperłącze 4" xfId="47036" hidden="1" xr:uid="{00000000-0005-0000-0000-0000194F0000}"/>
    <cellStyle name="Hiperłącze 4" xfId="31542" hidden="1" xr:uid="{00000000-0005-0000-0000-000003480000}"/>
    <cellStyle name="Hiperłącze 4" xfId="24124" hidden="1" xr:uid="{00000000-0005-0000-0000-0000AA440000}"/>
    <cellStyle name="Hiperłącze 4" xfId="34401" hidden="1" xr:uid="{00000000-0005-0000-0000-0000AD4A0000}"/>
    <cellStyle name="Hiperłącze 4" xfId="37990" hidden="1" xr:uid="{00000000-0005-0000-0000-0000F94A0000}"/>
    <cellStyle name="Hiperłącze 4" xfId="37162" hidden="1" xr:uid="{00000000-0005-0000-0000-0000C24A0000}"/>
    <cellStyle name="Hiperłącze 4" xfId="36845" hidden="1" xr:uid="{00000000-0005-0000-0000-00005E4A0000}"/>
    <cellStyle name="Hiperłącze 4" xfId="43061" hidden="1" xr:uid="{00000000-0005-0000-0000-0000734D0000}"/>
    <cellStyle name="Hiperłącze 4" xfId="11900" hidden="1" xr:uid="{00000000-0005-0000-0000-0000E03F0000}"/>
    <cellStyle name="Hiperłącze 4" xfId="12308" hidden="1" xr:uid="{00000000-0005-0000-0000-00002B3F0000}"/>
    <cellStyle name="Hiperłącze 4" xfId="45633" hidden="1" xr:uid="{00000000-0005-0000-0000-0000A44E0000}"/>
    <cellStyle name="Hiperłącze 4" xfId="14005" hidden="1" xr:uid="{00000000-0005-0000-0000-00002A400000}"/>
    <cellStyle name="Hiperłącze 4" xfId="33742" hidden="1" xr:uid="{00000000-0005-0000-0000-00002E490000}"/>
    <cellStyle name="Hiperłącze 4" xfId="16306" hidden="1" xr:uid="{00000000-0005-0000-0000-00006D420000}"/>
    <cellStyle name="Hiperłącze 4" xfId="21873" hidden="1" xr:uid="{00000000-0005-0000-0000-000088430000}"/>
    <cellStyle name="Hiperłącze 4" xfId="45983" hidden="1" xr:uid="{00000000-0005-0000-0000-0000874E0000}"/>
    <cellStyle name="Hiperłącze 4" xfId="14967" hidden="1" xr:uid="{00000000-0005-0000-0000-0000C7400000}"/>
    <cellStyle name="Hiperłącze 4" xfId="27891" hidden="1" xr:uid="{00000000-0005-0000-0000-000047460000}"/>
    <cellStyle name="Hiperłącze 4" xfId="12394" hidden="1" xr:uid="{00000000-0005-0000-0000-0000343F0000}"/>
    <cellStyle name="Hiperłącze 4" xfId="15357" hidden="1" xr:uid="{00000000-0005-0000-0000-0000AC400000}"/>
    <cellStyle name="Hiperłącze 4" xfId="13001" hidden="1" xr:uid="{00000000-0005-0000-0000-00008F3F0000}"/>
    <cellStyle name="Hiperłącze 4" xfId="12403" hidden="1" xr:uid="{00000000-0005-0000-0000-0000333F0000}"/>
    <cellStyle name="Hiperłącze 4" xfId="45959" hidden="1" xr:uid="{00000000-0005-0000-0000-0000844E0000}"/>
    <cellStyle name="Hiperłącze 4" xfId="12203" hidden="1" xr:uid="{00000000-0005-0000-0000-0000D53F0000}"/>
    <cellStyle name="Hiperłącze 4" xfId="22278" hidden="1" xr:uid="{00000000-0005-0000-0000-0000CC430000}"/>
    <cellStyle name="Hiperłącze 4" xfId="18298" hidden="1" xr:uid="{00000000-0005-0000-0000-000051420000}"/>
    <cellStyle name="Hiperłącze 4" xfId="12411" hidden="1" xr:uid="{00000000-0005-0000-0000-0000383F0000}"/>
    <cellStyle name="Hiperłącze 4" xfId="15778" hidden="1" xr:uid="{00000000-0005-0000-0000-000003410000}"/>
    <cellStyle name="Hiperłącze 4" xfId="27244" hidden="1" xr:uid="{00000000-0005-0000-0000-000028460000}"/>
    <cellStyle name="Hiperłącze 4" xfId="17010" hidden="1" xr:uid="{00000000-0005-0000-0000-00004C410000}"/>
    <cellStyle name="Hiperłącze 4" xfId="19023" hidden="1" xr:uid="{00000000-0005-0000-0000-000065420000}"/>
    <cellStyle name="Hiperłącze 4" xfId="38962" hidden="1" xr:uid="{00000000-0005-0000-0000-0000B94C0000}"/>
    <cellStyle name="Hiperłącze 4" xfId="26575" hidden="1" xr:uid="{00000000-0005-0000-0000-0000BF450000}"/>
    <cellStyle name="Hiperłącze 4" xfId="16759" hidden="1" xr:uid="{00000000-0005-0000-0000-0000EF410000}"/>
    <cellStyle name="Hiperłącze 4" xfId="46208" hidden="1" xr:uid="{00000000-0005-0000-0000-0000E24E0000}"/>
    <cellStyle name="Hiperłącze 4" xfId="28857" hidden="1" xr:uid="{00000000-0005-0000-0000-0000FF460000}"/>
    <cellStyle name="Hiperłącze 4" xfId="42820" hidden="1" xr:uid="{00000000-0005-0000-0000-0000574D0000}"/>
    <cellStyle name="Hiperłącze 4" xfId="22775" hidden="1" xr:uid="{00000000-0005-0000-0000-00005E440000}"/>
    <cellStyle name="Hiperłącze 4" xfId="23303" hidden="1" xr:uid="{00000000-0005-0000-0000-00005F440000}"/>
    <cellStyle name="Hiperłącze 4" xfId="22863" hidden="1" xr:uid="{00000000-0005-0000-0000-000070440000}"/>
    <cellStyle name="Hiperłącze 4" xfId="21274" hidden="1" xr:uid="{00000000-0005-0000-0000-000081440000}"/>
    <cellStyle name="Hiperłącze 4" xfId="23602" hidden="1" xr:uid="{00000000-0005-0000-0000-000093440000}"/>
    <cellStyle name="Hiperłącze 4" xfId="23720" hidden="1" xr:uid="{00000000-0005-0000-0000-0000A0440000}"/>
    <cellStyle name="Hiperłącze 4" xfId="24144" hidden="1" xr:uid="{00000000-0005-0000-0000-0000AC440000}"/>
    <cellStyle name="Hiperłącze 4" xfId="21058" hidden="1" xr:uid="{00000000-0005-0000-0000-00007A440000}"/>
    <cellStyle name="Hiperłącze 4" xfId="22043" hidden="1" xr:uid="{00000000-0005-0000-0000-0000AE430000}"/>
    <cellStyle name="Hiperłącze 4" xfId="21680" hidden="1" xr:uid="{00000000-0005-0000-0000-000069430000}"/>
    <cellStyle name="Hiperłącze 4" xfId="30031" hidden="1" xr:uid="{00000000-0005-0000-0000-0000AB480000}"/>
    <cellStyle name="Hiperłącze 4" xfId="45016" hidden="1" xr:uid="{00000000-0005-0000-0000-00002B4E0000}"/>
    <cellStyle name="Hiperłącze 4" xfId="44077" hidden="1" xr:uid="{00000000-0005-0000-0000-0000A84D0000}"/>
    <cellStyle name="Hiperłącze 4" xfId="44000" hidden="1" xr:uid="{00000000-0005-0000-0000-0000964D0000}"/>
    <cellStyle name="Hiperłącze 4" xfId="43091" hidden="1" xr:uid="{00000000-0005-0000-0000-0000714D0000}"/>
    <cellStyle name="Hiperłącze 4" xfId="36240" hidden="1" xr:uid="{00000000-0005-0000-0000-00003E4A0000}"/>
    <cellStyle name="Hiperłącze 4" xfId="22653" hidden="1" xr:uid="{00000000-0005-0000-0000-00000A440000}"/>
    <cellStyle name="Hiperłącze 4" xfId="14577" hidden="1" xr:uid="{00000000-0005-0000-0000-000078400000}"/>
    <cellStyle name="Hiperłącze 4" xfId="28507" hidden="1" xr:uid="{00000000-0005-0000-0000-000000470000}"/>
    <cellStyle name="Hiperłącze 4" xfId="31958" hidden="1" xr:uid="{00000000-0005-0000-0000-000089480000}"/>
    <cellStyle name="Hiperłącze 4" xfId="14779" hidden="1" xr:uid="{00000000-0005-0000-0000-0000C5400000}"/>
    <cellStyle name="Hiperłącze 4" xfId="15496" hidden="1" xr:uid="{00000000-0005-0000-0000-0000B2400000}"/>
    <cellStyle name="Hiperłącze 4" xfId="14543" hidden="1" xr:uid="{00000000-0005-0000-0000-000072400000}"/>
    <cellStyle name="Hiperłącze 4" xfId="14294" hidden="1" xr:uid="{00000000-0005-0000-0000-000014400000}"/>
    <cellStyle name="Hiperłącze 4" xfId="13662" hidden="1" xr:uid="{00000000-0005-0000-0000-0000F33F0000}"/>
    <cellStyle name="Hiperłącze 4" xfId="19747" hidden="1" xr:uid="{00000000-0005-0000-0000-0000B0420000}"/>
    <cellStyle name="Hiperłącze 4" xfId="37827" hidden="1" xr:uid="{00000000-0005-0000-0000-0000EC4A0000}"/>
    <cellStyle name="Hiperłącze 4" xfId="38140" hidden="1" xr:uid="{00000000-0005-0000-0000-0000374B0000}"/>
    <cellStyle name="Hiperłącze 4" xfId="39446" hidden="1" xr:uid="{00000000-0005-0000-0000-00008C4B0000}"/>
    <cellStyle name="Hiperłącze 4" xfId="32852" hidden="1" xr:uid="{00000000-0005-0000-0000-00000E490000}"/>
    <cellStyle name="Hiperłącze 4" xfId="31344" hidden="1" xr:uid="{00000000-0005-0000-0000-0000EF470000}"/>
    <cellStyle name="Hiperłącze 4" xfId="31464" hidden="1" xr:uid="{00000000-0005-0000-0000-0000F5470000}"/>
    <cellStyle name="Hiperłącze 4" xfId="17828" hidden="1" xr:uid="{00000000-0005-0000-0000-0000C3410000}"/>
    <cellStyle name="Hiperłącze 4" xfId="17910" hidden="1" xr:uid="{00000000-0005-0000-0000-0000CA410000}"/>
    <cellStyle name="Hiperłącze 4" xfId="20334" hidden="1" xr:uid="{00000000-0005-0000-0000-000014430000}"/>
    <cellStyle name="Hiperłącze 4" xfId="16459" hidden="1" xr:uid="{00000000-0005-0000-0000-00007B420000}"/>
    <cellStyle name="Hiperłącze 4" xfId="19536" hidden="1" xr:uid="{00000000-0005-0000-0000-0000D0420000}"/>
    <cellStyle name="Hiperłącze 4" xfId="14525" hidden="1" xr:uid="{00000000-0005-0000-0000-000056400000}"/>
    <cellStyle name="Hiperłącze 4" xfId="13848" hidden="1" xr:uid="{00000000-0005-0000-0000-000046400000}"/>
    <cellStyle name="Hiperłącze 4" xfId="13954" hidden="1" xr:uid="{00000000-0005-0000-0000-00002D400000}"/>
    <cellStyle name="Hiperłącze 4" xfId="12754" hidden="1" xr:uid="{00000000-0005-0000-0000-00005A3F0000}"/>
    <cellStyle name="Hiperłącze 4" xfId="18567" hidden="1" xr:uid="{00000000-0005-0000-0000-00000A420000}"/>
    <cellStyle name="Hiperłącze 4" xfId="11574" hidden="1" xr:uid="{00000000-0005-0000-0000-0000D13F0000}"/>
    <cellStyle name="Hiperłącze 4" xfId="30500" hidden="1" xr:uid="{00000000-0005-0000-0000-000073470000}"/>
    <cellStyle name="Hiperłącze 4" xfId="16187" hidden="1" xr:uid="{00000000-0005-0000-0000-000084410000}"/>
    <cellStyle name="Hiperłącze 4" xfId="44199" hidden="1" xr:uid="{00000000-0005-0000-0000-0000AD4D0000}"/>
    <cellStyle name="Hiperłącze 4" xfId="13724" hidden="1" xr:uid="{00000000-0005-0000-0000-00003E400000}"/>
    <cellStyle name="Hiperłącze 4" xfId="13276" hidden="1" xr:uid="{00000000-0005-0000-0000-0000AE3F0000}"/>
    <cellStyle name="Hiperłącze 4" xfId="17526" hidden="1" xr:uid="{00000000-0005-0000-0000-00009F410000}"/>
    <cellStyle name="Hiperłącze 4" xfId="46727" hidden="1" xr:uid="{00000000-0005-0000-0000-0000484F0000}"/>
    <cellStyle name="Hiperłącze 4" xfId="37553" hidden="1" xr:uid="{00000000-0005-0000-0000-0000204B0000}"/>
    <cellStyle name="Hiperłącze 4" xfId="14275" hidden="1" xr:uid="{00000000-0005-0000-0000-000012400000}"/>
    <cellStyle name="Hiperłącze 4" xfId="20290" hidden="1" xr:uid="{00000000-0005-0000-0000-00000A430000}"/>
    <cellStyle name="Hiperłącze 4" xfId="46641" hidden="1" xr:uid="{00000000-0005-0000-0000-0000324F0000}"/>
    <cellStyle name="Hiperłącze 4" xfId="35832" hidden="1" xr:uid="{00000000-0005-0000-0000-0000F8490000}"/>
    <cellStyle name="Hiperłącze 4" xfId="32901" hidden="1" xr:uid="{00000000-0005-0000-0000-000011490000}"/>
    <cellStyle name="Hiperłącze 4" xfId="42208" hidden="1" xr:uid="{00000000-0005-0000-0000-0000E94C0000}"/>
    <cellStyle name="Hiperłącze 4" xfId="43307" hidden="1" xr:uid="{00000000-0005-0000-0000-0000E54D0000}"/>
    <cellStyle name="Hiperłącze 4" xfId="15249" hidden="1" xr:uid="{00000000-0005-0000-0000-00009A400000}"/>
    <cellStyle name="Hiperłącze 4" xfId="19981" hidden="1" xr:uid="{00000000-0005-0000-0000-0000C3420000}"/>
    <cellStyle name="Hiperłącze 4" xfId="30015" hidden="1" xr:uid="{00000000-0005-0000-0000-00001A480000}"/>
    <cellStyle name="Hiperłącze 4" xfId="32371" hidden="1" xr:uid="{00000000-0005-0000-0000-000052480000}"/>
    <cellStyle name="Hiperłącze 4" xfId="36104" hidden="1" xr:uid="{00000000-0005-0000-0000-0000124A0000}"/>
    <cellStyle name="Hiperłącze 4" xfId="26762" hidden="1" xr:uid="{00000000-0005-0000-0000-0000D5450000}"/>
    <cellStyle name="Hiperłącze 4" xfId="44640" hidden="1" xr:uid="{00000000-0005-0000-0000-0000FA4D0000}"/>
    <cellStyle name="Hiperłącze 4" xfId="21112" hidden="1" xr:uid="{00000000-0005-0000-0000-000031430000}"/>
    <cellStyle name="Hiperłącze 4" xfId="37876" hidden="1" xr:uid="{00000000-0005-0000-0000-0000EE4A0000}"/>
    <cellStyle name="Hiperłącze 4" xfId="13247" hidden="1" xr:uid="{00000000-0005-0000-0000-0000AF3F0000}"/>
    <cellStyle name="Hiperłącze 4" xfId="43074" hidden="1" xr:uid="{00000000-0005-0000-0000-0000774D0000}"/>
    <cellStyle name="Hiperłącze 4" xfId="43052" hidden="1" xr:uid="{00000000-0005-0000-0000-0000744D0000}"/>
    <cellStyle name="Hiperłącze 4" xfId="36781" hidden="1" xr:uid="{00000000-0005-0000-0000-0000584A0000}"/>
    <cellStyle name="Hiperłącze 4" xfId="36994" hidden="1" xr:uid="{00000000-0005-0000-0000-00006D4A0000}"/>
    <cellStyle name="Hiperłącze 4" xfId="37003" hidden="1" xr:uid="{00000000-0005-0000-0000-00006E4A0000}"/>
    <cellStyle name="Hiperłącze 4" xfId="37053" hidden="1" xr:uid="{00000000-0005-0000-0000-0000784A0000}"/>
    <cellStyle name="Hiperłącze 4" xfId="15415" hidden="1" xr:uid="{00000000-0005-0000-0000-0000AE400000}"/>
    <cellStyle name="Hiperłącze 4" xfId="17901" hidden="1" xr:uid="{00000000-0005-0000-0000-0000C6410000}"/>
    <cellStyle name="Hiperłącze 4" xfId="22885" hidden="1" xr:uid="{00000000-0005-0000-0000-00006D440000}"/>
    <cellStyle name="Hiperłącze 4" xfId="40135" hidden="1" xr:uid="{00000000-0005-0000-0000-0000EE4B0000}"/>
    <cellStyle name="Hiperłącze 4" xfId="14599" hidden="1" xr:uid="{00000000-0005-0000-0000-00007B400000}"/>
    <cellStyle name="Hiperłącze 4" xfId="28898" hidden="1" xr:uid="{00000000-0005-0000-0000-0000D4460000}"/>
    <cellStyle name="Hiperłącze 4" xfId="16895" hidden="1" xr:uid="{00000000-0005-0000-0000-00003F410000}"/>
    <cellStyle name="Hiperłącze 4" xfId="39259" hidden="1" xr:uid="{00000000-0005-0000-0000-0000784B0000}"/>
    <cellStyle name="Hiperłącze 4" xfId="22190" hidden="1" xr:uid="{00000000-0005-0000-0000-0000BF430000}"/>
    <cellStyle name="Hiperłącze 4" xfId="23566" hidden="1" xr:uid="{00000000-0005-0000-0000-000072440000}"/>
    <cellStyle name="Hiperłącze 4" xfId="40985" hidden="1" xr:uid="{00000000-0005-0000-0000-0000AA4C0000}"/>
    <cellStyle name="Hiperłącze 4" xfId="28913" hidden="1" xr:uid="{00000000-0005-0000-0000-0000D8460000}"/>
    <cellStyle name="Hiperłącze 4" xfId="23416" hidden="1" xr:uid="{00000000-0005-0000-0000-00003A440000}"/>
    <cellStyle name="Hiperłącze 4" xfId="31821" hidden="1" xr:uid="{00000000-0005-0000-0000-00007E480000}"/>
    <cellStyle name="Hiperłącze 4" xfId="38089" hidden="1" xr:uid="{00000000-0005-0000-0000-0000074B0000}"/>
    <cellStyle name="Hiperłącze 4" xfId="46281" hidden="1" xr:uid="{00000000-0005-0000-0000-0000E54E0000}"/>
    <cellStyle name="Hiperłącze 4" xfId="44519" hidden="1" xr:uid="{00000000-0005-0000-0000-0000D24D0000}"/>
    <cellStyle name="Hiperłącze 4" xfId="42966" hidden="1" xr:uid="{00000000-0005-0000-0000-00006B4D0000}"/>
    <cellStyle name="Hiperłącze 4" xfId="23557" hidden="1" xr:uid="{00000000-0005-0000-0000-000071440000}"/>
    <cellStyle name="Hiperłącze 4" xfId="21240" hidden="1" xr:uid="{00000000-0005-0000-0000-000099430000}"/>
    <cellStyle name="Hiperłącze 4" xfId="34506" hidden="1" xr:uid="{00000000-0005-0000-0000-0000274A0000}"/>
    <cellStyle name="Hiperłącze 4" xfId="36165" hidden="1" xr:uid="{00000000-0005-0000-0000-0000384A0000}"/>
    <cellStyle name="Hiperłącze 4" xfId="15505" hidden="1" xr:uid="{00000000-0005-0000-0000-0000B6400000}"/>
    <cellStyle name="Hiperłącze 4" xfId="15127" hidden="1" xr:uid="{00000000-0005-0000-0000-000094400000}"/>
    <cellStyle name="Hiperłącze 4" xfId="34564" hidden="1" xr:uid="{00000000-0005-0000-0000-00001B4A0000}"/>
    <cellStyle name="Hiperłącze 4" xfId="23276" hidden="1" xr:uid="{00000000-0005-0000-0000-00002E440000}"/>
    <cellStyle name="Hiperłącze 4" xfId="18790" hidden="1" xr:uid="{00000000-0005-0000-0000-000021420000}"/>
    <cellStyle name="Hiperłącze 4" xfId="39047" hidden="1" xr:uid="{00000000-0005-0000-0000-00003D4C0000}"/>
    <cellStyle name="Hiperłącze 4" xfId="26887" hidden="1" xr:uid="{00000000-0005-0000-0000-0000E4450000}"/>
    <cellStyle name="Hiperłącze 4" xfId="12541" hidden="1" xr:uid="{00000000-0005-0000-0000-00003E3F0000}"/>
    <cellStyle name="Hiperłącze 4" xfId="31726" hidden="1" xr:uid="{00000000-0005-0000-0000-00002F480000}"/>
    <cellStyle name="Hiperłącze 4" xfId="13593" hidden="1" xr:uid="{00000000-0005-0000-0000-0000E63F0000}"/>
    <cellStyle name="Hiperłącze 4" xfId="19390" hidden="1" xr:uid="{00000000-0005-0000-0000-0000ED420000}"/>
    <cellStyle name="Hiperłącze 4" xfId="19325" hidden="1" xr:uid="{00000000-0005-0000-0000-0000CB420000}"/>
    <cellStyle name="Hiperłącze 4" xfId="19717" hidden="1" xr:uid="{00000000-0005-0000-0000-0000A8420000}"/>
    <cellStyle name="Hiperłącze 4" xfId="37499" hidden="1" xr:uid="{00000000-0005-0000-0000-0000264B0000}"/>
    <cellStyle name="Hiperłącze 4" xfId="37663" hidden="1" xr:uid="{00000000-0005-0000-0000-0000094B0000}"/>
    <cellStyle name="Hiperłącze 4" xfId="42599" hidden="1" xr:uid="{00000000-0005-0000-0000-0000134D0000}"/>
    <cellStyle name="Hiperłącze 4" xfId="38321" hidden="1" xr:uid="{00000000-0005-0000-0000-0000484B0000}"/>
    <cellStyle name="Hiperłącze 4" xfId="39554" hidden="1" xr:uid="{00000000-0005-0000-0000-0000984B0000}"/>
    <cellStyle name="Hiperłącze 4" xfId="13131" hidden="1" xr:uid="{00000000-0005-0000-0000-0000A03F0000}"/>
    <cellStyle name="Hiperłącze 4" xfId="33643" hidden="1" xr:uid="{00000000-0005-0000-0000-000022490000}"/>
    <cellStyle name="Hiperłącze 4" xfId="28549" hidden="1" xr:uid="{00000000-0005-0000-0000-0000F2460000}"/>
    <cellStyle name="Hiperłącze 4" xfId="16705" hidden="1" xr:uid="{00000000-0005-0000-0000-00002E410000}"/>
    <cellStyle name="Hiperłącze 4" xfId="46583" hidden="1" xr:uid="{00000000-0005-0000-0000-00003A4F0000}"/>
    <cellStyle name="Hiperłącze 4" xfId="25147" hidden="1" xr:uid="{00000000-0005-0000-0000-000000460000}"/>
    <cellStyle name="Hiperłącze 4" xfId="23045" hidden="1" xr:uid="{00000000-0005-0000-0000-00004C440000}"/>
    <cellStyle name="Hiperłącze 4" xfId="47022" hidden="1" xr:uid="{00000000-0005-0000-0000-00001C4F0000}"/>
    <cellStyle name="Hiperłącze 4" xfId="11825" hidden="1" xr:uid="{00000000-0005-0000-0000-0000DB400000}"/>
    <cellStyle name="Hiperłącze 4" xfId="38115" hidden="1" xr:uid="{00000000-0005-0000-0000-0000024B0000}"/>
    <cellStyle name="Hiperłącze 4" xfId="26911" hidden="1" xr:uid="{00000000-0005-0000-0000-0000E7450000}"/>
    <cellStyle name="Hiperłącze 4" xfId="27527" hidden="1" xr:uid="{00000000-0005-0000-0000-00005D460000}"/>
    <cellStyle name="Hiperłącze 4" xfId="26016" hidden="1" xr:uid="{00000000-0005-0000-0000-000062450000}"/>
    <cellStyle name="Hiperłącze 4" xfId="12549" hidden="1" xr:uid="{00000000-0005-0000-0000-0000423F0000}"/>
    <cellStyle name="Hiperłącze 4" xfId="18109" hidden="1" xr:uid="{00000000-0005-0000-0000-0000F5410000}"/>
    <cellStyle name="Hiperłącze 4" xfId="18195" hidden="1" xr:uid="{00000000-0005-0000-0000-000008420000}"/>
    <cellStyle name="Hiperłącze 4" xfId="18662" hidden="1" xr:uid="{00000000-0005-0000-0000-000015420000}"/>
    <cellStyle name="Hiperłącze 4" xfId="18701" hidden="1" xr:uid="{00000000-0005-0000-0000-00001C420000}"/>
    <cellStyle name="Hiperłącze 4" xfId="30317" hidden="1" xr:uid="{00000000-0005-0000-0000-0000B2470000}"/>
    <cellStyle name="Hiperłącze 4" xfId="21748" hidden="1" xr:uid="{00000000-0005-0000-0000-000078430000}"/>
    <cellStyle name="Hiperłącze 4" xfId="20568" hidden="1" xr:uid="{00000000-0005-0000-0000-00008A440000}"/>
    <cellStyle name="Hiperłącze 4" xfId="21271" hidden="1" xr:uid="{00000000-0005-0000-0000-000092430000}"/>
    <cellStyle name="Hiperłącze 4" xfId="20832" hidden="1" xr:uid="{00000000-0005-0000-0000-00007D440000}"/>
    <cellStyle name="Hiperłącze 4" xfId="12697" hidden="1" xr:uid="{00000000-0005-0000-0000-0000583F0000}"/>
    <cellStyle name="Hiperłącze 4" xfId="26548" hidden="1" xr:uid="{00000000-0005-0000-0000-0000BA450000}"/>
    <cellStyle name="Hiperłącze 4" xfId="31434" hidden="1" xr:uid="{00000000-0005-0000-0000-0000F7470000}"/>
    <cellStyle name="Hiperłącze 4" xfId="31690" hidden="1" xr:uid="{00000000-0005-0000-0000-000026480000}"/>
    <cellStyle name="Hiperłącze 4" xfId="14417" hidden="1" xr:uid="{00000000-0005-0000-0000-000024400000}"/>
    <cellStyle name="Hiperłącze 4" xfId="11974" hidden="1" xr:uid="{00000000-0005-0000-0000-0000DB3F0000}"/>
    <cellStyle name="Hiperłącze 4" xfId="29886" hidden="1" xr:uid="{00000000-0005-0000-0000-00009F480000}"/>
    <cellStyle name="Hiperłącze 4" xfId="12844" hidden="1" xr:uid="{00000000-0005-0000-0000-0000613F0000}"/>
    <cellStyle name="Hiperłącze 4" xfId="15050" hidden="1" xr:uid="{00000000-0005-0000-0000-0000D3400000}"/>
    <cellStyle name="Hiperłącze 4" xfId="14984" hidden="1" xr:uid="{00000000-0005-0000-0000-0000BE400000}"/>
    <cellStyle name="Hiperłącze 4" xfId="14507" hidden="1" xr:uid="{00000000-0005-0000-0000-000051400000}"/>
    <cellStyle name="Hiperłącze 4" xfId="29069" hidden="1" xr:uid="{00000000-0005-0000-0000-0000E2460000}"/>
    <cellStyle name="Hiperłącze 4" xfId="42087" hidden="1" xr:uid="{00000000-0005-0000-0000-00002C4D0000}"/>
    <cellStyle name="Hiperłącze 4" xfId="34271" hidden="1" xr:uid="{00000000-0005-0000-0000-0000BD490000}"/>
    <cellStyle name="Hiperłącze 4" xfId="46350" hidden="1" xr:uid="{00000000-0005-0000-0000-0000F44E0000}"/>
    <cellStyle name="Hiperłącze 4" xfId="46659" hidden="1" xr:uid="{00000000-0005-0000-0000-0000334F0000}"/>
    <cellStyle name="Hiperłącze 4" xfId="26877" hidden="1" xr:uid="{00000000-0005-0000-0000-0000E3450000}"/>
    <cellStyle name="Hiperłącze 4" xfId="34928" hidden="1" xr:uid="{00000000-0005-0000-0000-00007B490000}"/>
    <cellStyle name="Hiperłącze 4" xfId="28029" hidden="1" xr:uid="{00000000-0005-0000-0000-000051460000}"/>
    <cellStyle name="Hiperłącze 4" xfId="24969" hidden="1" xr:uid="{00000000-0005-0000-0000-000033450000}"/>
    <cellStyle name="Hiperłącze 4" xfId="31301" hidden="1" xr:uid="{00000000-0005-0000-0000-0000E7470000}"/>
    <cellStyle name="Hiperłącze 4" xfId="20661" hidden="1" xr:uid="{00000000-0005-0000-0000-00009C430000}"/>
    <cellStyle name="Hiperłącze 4" xfId="44420" hidden="1" xr:uid="{00000000-0005-0000-0000-0000CA4D0000}"/>
    <cellStyle name="Hiperłącze 4" xfId="17179" hidden="1" xr:uid="{00000000-0005-0000-0000-000061410000}"/>
    <cellStyle name="Hiperłącze 4" xfId="26746" hidden="1" xr:uid="{00000000-0005-0000-0000-0000CE450000}"/>
    <cellStyle name="Hiperłącze 4" xfId="33402" hidden="1" xr:uid="{00000000-0005-0000-0000-0000E2480000}"/>
    <cellStyle name="Hiperłącze 4" xfId="43182" hidden="1" xr:uid="{00000000-0005-0000-0000-0000DA4D0000}"/>
    <cellStyle name="Hiperłącze 4" xfId="14562" hidden="1" xr:uid="{00000000-0005-0000-0000-000074400000}"/>
    <cellStyle name="Hiperłącze 4" xfId="15631" hidden="1" xr:uid="{00000000-0005-0000-0000-0000F1400000}"/>
    <cellStyle name="Hiperłącze 4" xfId="24663" hidden="1" xr:uid="{00000000-0005-0000-0000-00000F450000}"/>
    <cellStyle name="Hiperłącze 4" xfId="19568" hidden="1" xr:uid="{00000000-0005-0000-0000-0000C9420000}"/>
    <cellStyle name="Hiperłącze 4" xfId="42335" hidden="1" xr:uid="{00000000-0005-0000-0000-0000F84C0000}"/>
    <cellStyle name="Hiperłącze 4" xfId="37655" hidden="1" xr:uid="{00000000-0005-0000-0000-00000A4B0000}"/>
    <cellStyle name="Hiperłącze 4" xfId="13350" hidden="1" xr:uid="{00000000-0005-0000-0000-0000BB3F0000}"/>
    <cellStyle name="Hiperłącze 4" xfId="33612" hidden="1" xr:uid="{00000000-0005-0000-0000-000028490000}"/>
    <cellStyle name="Hiperłącze 4" xfId="18587" hidden="1" xr:uid="{00000000-0005-0000-0000-00000C420000}"/>
    <cellStyle name="Hiperłącze 4" xfId="25508" hidden="1" xr:uid="{00000000-0005-0000-0000-00009B460000}"/>
    <cellStyle name="Hiperłącze 4" xfId="21268" hidden="1" xr:uid="{00000000-0005-0000-0000-000004450000}"/>
    <cellStyle name="Hiperłącze 4" xfId="45527" hidden="1" xr:uid="{00000000-0005-0000-0000-0000B94E0000}"/>
    <cellStyle name="Hiperłącze 4" xfId="27616" hidden="1" xr:uid="{00000000-0005-0000-0000-00002A460000}"/>
    <cellStyle name="Hiperłącze 4" xfId="25754" hidden="1" xr:uid="{00000000-0005-0000-0000-00004E450000}"/>
    <cellStyle name="Hiperłącze 4" xfId="26919" hidden="1" xr:uid="{00000000-0005-0000-0000-0000EC450000}"/>
    <cellStyle name="Hiperłącze 4" xfId="45159" hidden="1" xr:uid="{00000000-0005-0000-0000-0000364E0000}"/>
    <cellStyle name="Hiperłącze 4" xfId="14702" hidden="1" xr:uid="{00000000-0005-0000-0000-000088400000}"/>
    <cellStyle name="Hiperłącze 4" xfId="20119" hidden="1" xr:uid="{00000000-0005-0000-0000-0000FC420000}"/>
    <cellStyle name="Hiperłącze 4" xfId="36468" hidden="1" xr:uid="{00000000-0005-0000-0000-0000964A0000}"/>
    <cellStyle name="Hiperłącze 4" xfId="20800" hidden="1" xr:uid="{00000000-0005-0000-0000-000088440000}"/>
    <cellStyle name="Hiperłącze 4" xfId="18055" hidden="1" xr:uid="{00000000-0005-0000-0000-0000F4410000}"/>
    <cellStyle name="Hiperłącze 4" xfId="31391" hidden="1" xr:uid="{00000000-0005-0000-0000-0000F2470000}"/>
    <cellStyle name="Hiperłącze 4" xfId="31014" hidden="1" xr:uid="{00000000-0005-0000-0000-0000C8470000}"/>
    <cellStyle name="Hiperłącze 4" xfId="20062" hidden="1" xr:uid="{00000000-0005-0000-0000-0000F1420000}"/>
    <cellStyle name="Hiperłącze 4" xfId="14774" hidden="1" xr:uid="{00000000-0005-0000-0000-0000C6400000}"/>
    <cellStyle name="Hiperłącze 4" xfId="34130" hidden="1" xr:uid="{00000000-0005-0000-0000-0000BC490000}"/>
    <cellStyle name="Hiperłącze 4" xfId="45850" hidden="1" xr:uid="{00000000-0005-0000-0000-00007B4E0000}"/>
    <cellStyle name="Hiperłącze 4" xfId="40555" hidden="1" xr:uid="{00000000-0005-0000-0000-00001F4C0000}"/>
    <cellStyle name="Hiperłącze 4" xfId="36773" hidden="1" xr:uid="{00000000-0005-0000-0000-0000574A0000}"/>
    <cellStyle name="Hiperłącze 4" xfId="24017" hidden="1" xr:uid="{00000000-0005-0000-0000-0000E7440000}"/>
    <cellStyle name="Hiperłącze 4" xfId="14456" hidden="1" xr:uid="{00000000-0005-0000-0000-000021400000}"/>
    <cellStyle name="Hiperłącze 4" xfId="12271" hidden="1" xr:uid="{00000000-0005-0000-0000-0000243F0000}"/>
    <cellStyle name="Hiperłącze 4" xfId="22364" hidden="1" xr:uid="{00000000-0005-0000-0000-0000D4430000}"/>
    <cellStyle name="Hiperłącze 4" xfId="22255" hidden="1" xr:uid="{00000000-0005-0000-0000-0000C7430000}"/>
    <cellStyle name="Hiperłącze 4" xfId="30646" hidden="1" xr:uid="{00000000-0005-0000-0000-000082470000}"/>
    <cellStyle name="Hiperłącze 4" xfId="44979" hidden="1" xr:uid="{00000000-0005-0000-0000-0000244E0000}"/>
    <cellStyle name="Hiperłącze 4" xfId="40654" hidden="1" xr:uid="{00000000-0005-0000-0000-0000424C0000}"/>
    <cellStyle name="Hiperłącze 4" xfId="37578" hidden="1" xr:uid="{00000000-0005-0000-0000-0000184B0000}"/>
    <cellStyle name="Hiperłącze 4" xfId="20522" hidden="1" xr:uid="{00000000-0005-0000-0000-0000A0430000}"/>
    <cellStyle name="Hiperłącze 4" xfId="32790" hidden="1" xr:uid="{00000000-0005-0000-0000-0000C3480000}"/>
    <cellStyle name="Hiperłącze 4" xfId="20382" hidden="1" xr:uid="{00000000-0005-0000-0000-000015430000}"/>
    <cellStyle name="Hiperłącze 4" xfId="23874" hidden="1" xr:uid="{00000000-0005-0000-0000-000003450000}"/>
    <cellStyle name="Hiperłącze 4" xfId="12629" hidden="1" xr:uid="{00000000-0005-0000-0000-0000493F0000}"/>
    <cellStyle name="Hiperłącze 4" xfId="28167" hidden="1" xr:uid="{00000000-0005-0000-0000-0000AC460000}"/>
    <cellStyle name="Hiperłącze 4" xfId="15306" hidden="1" xr:uid="{00000000-0005-0000-0000-0000A2400000}"/>
    <cellStyle name="Hiperłącze 4" xfId="18452" hidden="1" xr:uid="{00000000-0005-0000-0000-000048420000}"/>
    <cellStyle name="Hiperłącze 4" xfId="22995" hidden="1" xr:uid="{00000000-0005-0000-0000-000052440000}"/>
    <cellStyle name="Hiperłącze 4" xfId="41196" hidden="1" xr:uid="{00000000-0005-0000-0000-00005B4C0000}"/>
    <cellStyle name="Hiperłącze 4" xfId="33436" hidden="1" xr:uid="{00000000-0005-0000-0000-0000E8480000}"/>
    <cellStyle name="Hiperłącze 4" xfId="41243" hidden="1" xr:uid="{00000000-0005-0000-0000-0000634C0000}"/>
    <cellStyle name="Hiperłącze 4" xfId="23076" hidden="1" xr:uid="{00000000-0005-0000-0000-000064440000}"/>
    <cellStyle name="Hiperłącze 4" xfId="22571" hidden="1" xr:uid="{00000000-0005-0000-0000-000003440000}"/>
    <cellStyle name="Hiperłącze 4" xfId="41296" hidden="1" xr:uid="{00000000-0005-0000-0000-0000674C0000}"/>
    <cellStyle name="Hiperłącze 4" xfId="28382" hidden="1" xr:uid="{00000000-0005-0000-0000-000002470000}"/>
    <cellStyle name="Hiperłącze 4" xfId="39451" hidden="1" xr:uid="{00000000-0005-0000-0000-00008B4B0000}"/>
    <cellStyle name="Hiperłącze 4" xfId="25456" hidden="1" xr:uid="{00000000-0005-0000-0000-000002460000}"/>
    <cellStyle name="Hiperłącze 4" xfId="32436" hidden="1" xr:uid="{00000000-0005-0000-0000-000059480000}"/>
    <cellStyle name="Hiperłącze 4" xfId="15613" hidden="1" xr:uid="{00000000-0005-0000-0000-0000EF400000}"/>
    <cellStyle name="Hiperłącze 4" xfId="16222" hidden="1" xr:uid="{00000000-0005-0000-0000-000079410000}"/>
    <cellStyle name="Hiperłącze 4" xfId="11904" hidden="1" xr:uid="{00000000-0005-0000-0000-0000DD3F0000}"/>
    <cellStyle name="Hiperłącze 4" xfId="35140" hidden="1" xr:uid="{00000000-0005-0000-0000-000093490000}"/>
    <cellStyle name="Hiperłącze 4" xfId="38742" hidden="1" xr:uid="{00000000-0005-0000-0000-0000DF4B0000}"/>
    <cellStyle name="Hiperłącze 4" xfId="25120" hidden="1" xr:uid="{00000000-0005-0000-0000-000009460000}"/>
    <cellStyle name="Hiperłącze 4" xfId="35987" hidden="1" xr:uid="{00000000-0005-0000-0000-0000054A0000}"/>
    <cellStyle name="Hiperłącze 4" xfId="34072" hidden="1" xr:uid="{00000000-0005-0000-0000-00001D4A0000}"/>
    <cellStyle name="Hiperłącze 4" xfId="20925" hidden="1" xr:uid="{00000000-0005-0000-0000-0000EE430000}"/>
    <cellStyle name="Hiperłącze 4" xfId="36959" hidden="1" xr:uid="{00000000-0005-0000-0000-0000694A0000}"/>
    <cellStyle name="Hiperłącze 4" xfId="22293" hidden="1" xr:uid="{00000000-0005-0000-0000-0000D0430000}"/>
    <cellStyle name="Hiperłącze 4" xfId="34857" hidden="1" xr:uid="{00000000-0005-0000-0000-00001C4A0000}"/>
    <cellStyle name="Hiperłącze 4" xfId="40300" hidden="1" xr:uid="{00000000-0005-0000-0000-0000014C0000}"/>
    <cellStyle name="Hiperłącze 4" xfId="11452" hidden="1" xr:uid="{00000000-0005-0000-0000-0000CD3F0000}"/>
    <cellStyle name="Hiperłącze 4" xfId="20988" hidden="1" xr:uid="{00000000-0005-0000-0000-0000E9430000}"/>
    <cellStyle name="Hiperłącze 4" xfId="33475" hidden="1" xr:uid="{00000000-0005-0000-0000-0000E5480000}"/>
    <cellStyle name="Hiperłącze 4" xfId="44951" hidden="1" xr:uid="{00000000-0005-0000-0000-0000214E0000}"/>
    <cellStyle name="Hiperłącze 4" xfId="39077" hidden="1" xr:uid="{00000000-0005-0000-0000-0000CB4C0000}"/>
    <cellStyle name="Hiperłącze 4" xfId="30431" hidden="1" xr:uid="{00000000-0005-0000-0000-000066470000}"/>
    <cellStyle name="Hiperłącze 4" xfId="25231" hidden="1" xr:uid="{00000000-0005-0000-0000-0000A3450000}"/>
    <cellStyle name="Hiperłącze 4" xfId="28207" hidden="1" xr:uid="{00000000-0005-0000-0000-0000AA460000}"/>
    <cellStyle name="Hiperłącze 4" xfId="39366" hidden="1" xr:uid="{00000000-0005-0000-0000-0000C14C0000}"/>
    <cellStyle name="Hiperłącze 4" xfId="30779" hidden="1" xr:uid="{00000000-0005-0000-0000-000094470000}"/>
    <cellStyle name="Hiperłącze 4" xfId="13953" hidden="1" xr:uid="{00000000-0005-0000-0000-00002E400000}"/>
    <cellStyle name="Hiperłącze 4" xfId="44528" hidden="1" xr:uid="{00000000-0005-0000-0000-0000D64D0000}"/>
    <cellStyle name="Hiperłącze 4" xfId="44223" hidden="1" xr:uid="{00000000-0005-0000-0000-0000B54D0000}"/>
    <cellStyle name="Hiperłącze 4" xfId="27347" hidden="1" xr:uid="{00000000-0005-0000-0000-000071460000}"/>
    <cellStyle name="Hiperłącze 4" xfId="11308" hidden="1" xr:uid="{00000000-0005-0000-0000-0000F93E0000}"/>
    <cellStyle name="Hiperłącze 4" xfId="37205" hidden="1" xr:uid="{00000000-0005-0000-0000-0000C74A0000}"/>
    <cellStyle name="Hiperłącze 4" xfId="37693" hidden="1" xr:uid="{00000000-0005-0000-0000-0000DA4A0000}"/>
    <cellStyle name="Hiperłącze 4" xfId="37796" hidden="1" xr:uid="{00000000-0005-0000-0000-0000E64A0000}"/>
    <cellStyle name="Hiperłącze 4" xfId="37868" hidden="1" xr:uid="{00000000-0005-0000-0000-0000EA4A0000}"/>
    <cellStyle name="Hiperłącze 4" xfId="37916" hidden="1" xr:uid="{00000000-0005-0000-0000-0000F14A0000}"/>
    <cellStyle name="Hiperłącze 4" xfId="37976" hidden="1" xr:uid="{00000000-0005-0000-0000-0000FC4A0000}"/>
    <cellStyle name="Hiperłącze 4" xfId="37393" hidden="1" xr:uid="{00000000-0005-0000-0000-0000164B0000}"/>
    <cellStyle name="Hiperłącze 4" xfId="37586" hidden="1" xr:uid="{00000000-0005-0000-0000-0000174B0000}"/>
    <cellStyle name="Hiperłącze 4" xfId="37485" hidden="1" xr:uid="{00000000-0005-0000-0000-00002D4B0000}"/>
    <cellStyle name="Hiperłącze 4" xfId="36295" hidden="1" xr:uid="{00000000-0005-0000-0000-0000474A0000}"/>
    <cellStyle name="Hiperłącze 4" xfId="23212" hidden="1" xr:uid="{00000000-0005-0000-0000-000028440000}"/>
    <cellStyle name="Hiperłącze 4" xfId="14992" hidden="1" xr:uid="{00000000-0005-0000-0000-0000C1400000}"/>
    <cellStyle name="Hiperłącze 4" xfId="45772" hidden="1" xr:uid="{00000000-0005-0000-0000-0000714E0000}"/>
    <cellStyle name="Hiperłącze 4" xfId="22912" hidden="1" xr:uid="{00000000-0005-0000-0000-000069440000}"/>
    <cellStyle name="Hiperłącze 4" xfId="23783" hidden="1" xr:uid="{00000000-0005-0000-0000-0000A2440000}"/>
    <cellStyle name="Hiperłącze 4" xfId="22336" hidden="1" xr:uid="{00000000-0005-0000-0000-0000D1430000}"/>
    <cellStyle name="Hiperłącze 4" xfId="22223" hidden="1" xr:uid="{00000000-0005-0000-0000-0000BE430000}"/>
    <cellStyle name="Hiperłącze 4" xfId="21202" hidden="1" xr:uid="{00000000-0005-0000-0000-00003F430000}"/>
    <cellStyle name="Hiperłącze 4" xfId="39957" hidden="1" xr:uid="{00000000-0005-0000-0000-0000C34B0000}"/>
    <cellStyle name="Hiperłącze 4" xfId="40294" hidden="1" xr:uid="{00000000-0005-0000-0000-0000034C0000}"/>
    <cellStyle name="Hiperłącze 4" xfId="40710" hidden="1" xr:uid="{00000000-0005-0000-0000-00004B4C0000}"/>
    <cellStyle name="Hiperłącze 4" xfId="42851" hidden="1" xr:uid="{00000000-0005-0000-0000-00005B4D0000}"/>
    <cellStyle name="Hiperłącze 4" xfId="46599" hidden="1" xr:uid="{00000000-0005-0000-0000-0000404F0000}"/>
    <cellStyle name="Hiperłącze 4" xfId="16045" hidden="1" xr:uid="{00000000-0005-0000-0000-00007C420000}"/>
    <cellStyle name="Hiperłącze 4" xfId="37847" hidden="1" xr:uid="{00000000-0005-0000-0000-0000EF4A0000}"/>
    <cellStyle name="Hiperłącze 4" xfId="25193" hidden="1" xr:uid="{00000000-0005-0000-0000-0000A8450000}"/>
    <cellStyle name="Hiperłącze 4" xfId="25045" hidden="1" xr:uid="{00000000-0005-0000-0000-0000B0450000}"/>
    <cellStyle name="Hiperłącze 4" xfId="26401" hidden="1" xr:uid="{00000000-0005-0000-0000-000097450000}"/>
    <cellStyle name="Hiperłącze 4" xfId="25084" hidden="1" xr:uid="{00000000-0005-0000-0000-00009C450000}"/>
    <cellStyle name="Hiperłącze 4" xfId="26310" hidden="1" xr:uid="{00000000-0005-0000-0000-000085450000}"/>
    <cellStyle name="Hiperłącze 4" xfId="26616" hidden="1" xr:uid="{00000000-0005-0000-0000-0000C8450000}"/>
    <cellStyle name="Hiperłącze 4" xfId="26522" hidden="1" xr:uid="{00000000-0005-0000-0000-0000B9450000}"/>
    <cellStyle name="Hiperłącze 4" xfId="16593" hidden="1" xr:uid="{00000000-0005-0000-0000-00001D410000}"/>
    <cellStyle name="Hiperłącze 4" xfId="18411" hidden="1" xr:uid="{00000000-0005-0000-0000-00004A420000}"/>
    <cellStyle name="Hiperłącze 4" xfId="29259" hidden="1" xr:uid="{00000000-0005-0000-0000-000028470000}"/>
    <cellStyle name="Hiperłącze 4" xfId="24537" hidden="1" xr:uid="{00000000-0005-0000-0000-0000D1440000}"/>
    <cellStyle name="Hiperłącze 4" xfId="26720" hidden="1" xr:uid="{00000000-0005-0000-0000-0000D4450000}"/>
    <cellStyle name="Hiperłącze 4" xfId="32010" hidden="1" xr:uid="{00000000-0005-0000-0000-00007C480000}"/>
    <cellStyle name="Hiperłącze 4" xfId="40153" hidden="1" xr:uid="{00000000-0005-0000-0000-0000F04B0000}"/>
    <cellStyle name="Hiperłącze 4" xfId="22304" hidden="1" xr:uid="{00000000-0005-0000-0000-0000CD430000}"/>
    <cellStyle name="Hiperłącze 4" xfId="20151" hidden="1" xr:uid="{00000000-0005-0000-0000-000004430000}"/>
    <cellStyle name="Hiperłącze 4" xfId="32530" hidden="1" xr:uid="{00000000-0005-0000-0000-000068480000}"/>
    <cellStyle name="Hiperłącze 4" xfId="42892" hidden="1" xr:uid="{00000000-0005-0000-0000-00005E4D0000}"/>
    <cellStyle name="Hiperłącze 4" xfId="28058" hidden="1" xr:uid="{00000000-0005-0000-0000-000088460000}"/>
    <cellStyle name="Hiperłącze 4" xfId="30197" hidden="1" xr:uid="{00000000-0005-0000-0000-000056470000}"/>
    <cellStyle name="Hiperłącze 4" xfId="23498" hidden="1" xr:uid="{00000000-0005-0000-0000-000045440000}"/>
    <cellStyle name="Hiperłącze 4" xfId="21430" hidden="1" xr:uid="{00000000-0005-0000-0000-000050430000}"/>
    <cellStyle name="Hiperłącze 4" xfId="46657" hidden="1" xr:uid="{00000000-0005-0000-0000-0000314F0000}"/>
    <cellStyle name="Hiperłącze 4" xfId="46803" hidden="1" xr:uid="{00000000-0005-0000-0000-0000014F0000}"/>
    <cellStyle name="Hiperłącze 4" xfId="11829" hidden="1" xr:uid="{00000000-0005-0000-0000-0000CA3F0000}"/>
    <cellStyle name="Hiperłącze 4" xfId="30383" hidden="1" xr:uid="{00000000-0005-0000-0000-000068470000}"/>
    <cellStyle name="Hiperłącze 4" xfId="35036" hidden="1" xr:uid="{00000000-0005-0000-0000-000087490000}"/>
    <cellStyle name="Hiperłącze 4" xfId="39979" hidden="1" xr:uid="{00000000-0005-0000-0000-0000C54B0000}"/>
    <cellStyle name="Hiperłącze 4" xfId="24546" hidden="1" xr:uid="{00000000-0005-0000-0000-0000D2440000}"/>
    <cellStyle name="Hiperłącze 4" xfId="28860" hidden="1" xr:uid="{00000000-0005-0000-0000-0000F9460000}"/>
    <cellStyle name="Hiperłącze 4" xfId="38384" hidden="1" xr:uid="{00000000-0005-0000-0000-00004A4B0000}"/>
    <cellStyle name="Hiperłącze 4" xfId="38467" hidden="1" xr:uid="{00000000-0005-0000-0000-0000594B0000}"/>
    <cellStyle name="Hiperłącze 4" xfId="38570" hidden="1" xr:uid="{00000000-0005-0000-0000-0000614B0000}"/>
    <cellStyle name="Hiperłącze 4" xfId="22986" hidden="1" xr:uid="{00000000-0005-0000-0000-000057440000}"/>
    <cellStyle name="Hiperłącze 4" xfId="16274" hidden="1" xr:uid="{00000000-0005-0000-0000-000078420000}"/>
    <cellStyle name="Hiperłącze 4" xfId="36492" hidden="1" xr:uid="{00000000-0005-0000-0000-00009C4A0000}"/>
    <cellStyle name="Hiperłącze 4" xfId="40867" hidden="1" xr:uid="{00000000-0005-0000-0000-00009E4C0000}"/>
    <cellStyle name="Hiperłącze 4" xfId="15208" hidden="1" xr:uid="{00000000-0005-0000-0000-00009C400000}"/>
    <cellStyle name="Hiperłącze 4" xfId="34972" hidden="1" xr:uid="{00000000-0005-0000-0000-00007D490000}"/>
    <cellStyle name="Hiperłącze 4" xfId="16422" hidden="1" xr:uid="{00000000-0005-0000-0000-0000EC410000}"/>
    <cellStyle name="Hiperłącze 4" xfId="37788" hidden="1" xr:uid="{00000000-0005-0000-0000-0000E54A0000}"/>
    <cellStyle name="Hiperłącze 4" xfId="37126" hidden="1" xr:uid="{00000000-0005-0000-0000-0000A14A0000}"/>
    <cellStyle name="Hiperłącze 4" xfId="42000" hidden="1" xr:uid="{00000000-0005-0000-0000-00003E4D0000}"/>
    <cellStyle name="Hiperłącze 4" xfId="27104" hidden="1" xr:uid="{00000000-0005-0000-0000-000014460000}"/>
    <cellStyle name="Hiperłącze 4" xfId="45376" hidden="1" xr:uid="{00000000-0005-0000-0000-0000664E0000}"/>
    <cellStyle name="Hiperłącze 4" xfId="38603" hidden="1" xr:uid="{00000000-0005-0000-0000-0000DA4B0000}"/>
    <cellStyle name="Hiperłącze 4" xfId="31673" hidden="1" xr:uid="{00000000-0005-0000-0000-000029480000}"/>
    <cellStyle name="Hiperłącze 4" xfId="29459" hidden="1" xr:uid="{00000000-0005-0000-0000-00003F470000}"/>
    <cellStyle name="Hiperłącze 4" xfId="32781" hidden="1" xr:uid="{00000000-0005-0000-0000-0000C4480000}"/>
    <cellStyle name="Hiperłącze 4" xfId="31277" hidden="1" xr:uid="{00000000-0005-0000-0000-0000E2470000}"/>
    <cellStyle name="Hiperłącze 4" xfId="21518" hidden="1" xr:uid="{00000000-0005-0000-0000-00005A430000}"/>
    <cellStyle name="Hiperłącze 4" xfId="34445" hidden="1" xr:uid="{00000000-0005-0000-0000-00002B4B0000}"/>
    <cellStyle name="Hiperłącze 4" xfId="22949" hidden="1" xr:uid="{00000000-0005-0000-0000-00005D440000}"/>
    <cellStyle name="Hiperłącze 4" xfId="23443" hidden="1" xr:uid="{00000000-0005-0000-0000-00003F440000}"/>
    <cellStyle name="Hiperłącze 4" xfId="30314" hidden="1" xr:uid="{00000000-0005-0000-0000-000024490000}"/>
    <cellStyle name="Hiperłącze 4" xfId="17705" hidden="1" xr:uid="{00000000-0005-0000-0000-0000B2410000}"/>
    <cellStyle name="Hiperłącze 4" xfId="20029" hidden="1" xr:uid="{00000000-0005-0000-0000-0000C6420000}"/>
    <cellStyle name="Hiperłącze 4" xfId="41866" hidden="1" xr:uid="{00000000-0005-0000-0000-0000E14C0000}"/>
    <cellStyle name="Hiperłącze 4" xfId="24784" hidden="1" xr:uid="{00000000-0005-0000-0000-000019450000}"/>
    <cellStyle name="Hiperłącze 4" xfId="46264" hidden="1" xr:uid="{00000000-0005-0000-0000-0000EB4E0000}"/>
    <cellStyle name="Hiperłącze 4" xfId="21723" hidden="1" xr:uid="{00000000-0005-0000-0000-000073430000}"/>
    <cellStyle name="Hiperłącze 4" xfId="21502" hidden="1" xr:uid="{00000000-0005-0000-0000-000056430000}"/>
    <cellStyle name="Hiperłącze 4" xfId="21167" hidden="1" xr:uid="{00000000-0005-0000-0000-000038430000}"/>
    <cellStyle name="Hiperłącze 4" xfId="40199" hidden="1" xr:uid="{00000000-0005-0000-0000-0000F54B0000}"/>
    <cellStyle name="Hiperłącze 4" xfId="33181" hidden="1" xr:uid="{00000000-0005-0000-0000-0000CB480000}"/>
    <cellStyle name="Hiperłącze 4" xfId="40437" hidden="1" xr:uid="{00000000-0005-0000-0000-0000124C0000}"/>
    <cellStyle name="Hiperłącze 4" xfId="40827" hidden="1" xr:uid="{00000000-0005-0000-0000-0000554C0000}"/>
    <cellStyle name="Hiperłącze 4" xfId="24429" hidden="1" xr:uid="{00000000-0005-0000-0000-0000C5440000}"/>
    <cellStyle name="Hiperłącze 4" xfId="43010" hidden="1" xr:uid="{00000000-0005-0000-0000-00006D4D0000}"/>
    <cellStyle name="Hiperłącze 4" xfId="27076" hidden="1" xr:uid="{00000000-0005-0000-0000-000011460000}"/>
    <cellStyle name="Hiperłącze 4" xfId="33946" hidden="1" xr:uid="{00000000-0005-0000-0000-000046490000}"/>
    <cellStyle name="Hiperłącze 4" xfId="13611" hidden="1" xr:uid="{00000000-0005-0000-0000-0000ED3F0000}"/>
    <cellStyle name="Hiperłącze 4" xfId="36593" hidden="1" xr:uid="{00000000-0005-0000-0000-00007F4A0000}"/>
    <cellStyle name="Hiperłącze 4" xfId="32185" hidden="1" xr:uid="{00000000-0005-0000-0000-00003F480000}"/>
    <cellStyle name="Hiperłącze 4" xfId="11610" hidden="1" xr:uid="{00000000-0005-0000-0000-00007C3F0000}"/>
    <cellStyle name="Hiperłącze 4" xfId="40017" hidden="1" xr:uid="{00000000-0005-0000-0000-0000E14B0000}"/>
    <cellStyle name="Hiperłącze 4" xfId="11546" hidden="1" xr:uid="{00000000-0005-0000-0000-0000D93F0000}"/>
    <cellStyle name="Hiperłącze 4" xfId="14256" hidden="1" xr:uid="{00000000-0005-0000-0000-000039400000}"/>
    <cellStyle name="Hiperłącze 4" xfId="24759" hidden="1" xr:uid="{00000000-0005-0000-0000-00001B450000}"/>
    <cellStyle name="Hiperłącze 4" xfId="19662" hidden="1" xr:uid="{00000000-0005-0000-0000-0000A1420000}"/>
    <cellStyle name="Hiperłącze 4" xfId="19821" hidden="1" xr:uid="{00000000-0005-0000-0000-0000B1420000}"/>
    <cellStyle name="Hiperłącze 4" xfId="19881" hidden="1" xr:uid="{00000000-0005-0000-0000-0000BC420000}"/>
    <cellStyle name="Hiperłącze 4" xfId="19948" hidden="1" xr:uid="{00000000-0005-0000-0000-0000BF420000}"/>
    <cellStyle name="Hiperłącze 4" xfId="20684" hidden="1" xr:uid="{00000000-0005-0000-0000-000096430000}"/>
    <cellStyle name="Hiperłącze 4" xfId="34502" hidden="1" xr:uid="{00000000-0005-0000-0000-0000224A0000}"/>
    <cellStyle name="Hiperłącze 4" xfId="34118" hidden="1" xr:uid="{00000000-0005-0000-0000-0000C1490000}"/>
    <cellStyle name="Hiperłącze 4" xfId="37104" hidden="1" xr:uid="{00000000-0005-0000-0000-0000A84A0000}"/>
    <cellStyle name="Hiperłącze 4" xfId="20759" hidden="1" xr:uid="{00000000-0005-0000-0000-000090440000}"/>
    <cellStyle name="Hiperłącze 4" xfId="13303" hidden="1" xr:uid="{00000000-0005-0000-0000-0000B33F0000}"/>
    <cellStyle name="Hiperłącze 4" xfId="46470" hidden="1" xr:uid="{00000000-0005-0000-0000-0000414F0000}"/>
    <cellStyle name="Hiperłącze 4" xfId="43600" hidden="1" xr:uid="{00000000-0005-0000-0000-0000DB4E0000}"/>
    <cellStyle name="Hiperłącze 4" xfId="21714" hidden="1" xr:uid="{00000000-0005-0000-0000-000072430000}"/>
    <cellStyle name="Hiperłącze 4" xfId="39087" hidden="1" xr:uid="{00000000-0005-0000-0000-00002B4C0000}"/>
    <cellStyle name="Hiperłącze 4" xfId="23549" hidden="1" xr:uid="{00000000-0005-0000-0000-000075440000}"/>
    <cellStyle name="Hiperłącze 4" xfId="23069" hidden="1" xr:uid="{00000000-0005-0000-0000-000063440000}"/>
    <cellStyle name="Hiperłącze 4" xfId="22581" hidden="1" xr:uid="{00000000-0005-0000-0000-000004440000}"/>
    <cellStyle name="Hiperłącze 4" xfId="15340" hidden="1" xr:uid="{00000000-0005-0000-0000-0000A8400000}"/>
    <cellStyle name="Hiperłącze 4" xfId="28685" hidden="1" xr:uid="{00000000-0005-0000-0000-0000C0460000}"/>
    <cellStyle name="Hiperłącze 4" xfId="32177" hidden="1" xr:uid="{00000000-0005-0000-0000-000040480000}"/>
    <cellStyle name="Hiperłącze 4" xfId="31874" hidden="1" xr:uid="{00000000-0005-0000-0000-000082480000}"/>
    <cellStyle name="Hiperłącze 4" xfId="22496" hidden="1" xr:uid="{00000000-0005-0000-0000-0000E3430000}"/>
    <cellStyle name="Hiperłącze 4" xfId="16544" hidden="1" xr:uid="{00000000-0005-0000-0000-00001C410000}"/>
    <cellStyle name="Hiperłącze 4" xfId="14340" hidden="1" xr:uid="{00000000-0005-0000-0000-000019400000}"/>
    <cellStyle name="Hiperłącze 4" xfId="21510" hidden="1" xr:uid="{00000000-0005-0000-0000-000059430000}"/>
    <cellStyle name="Hiperłącze 4" xfId="20349" hidden="1" xr:uid="{00000000-0005-0000-0000-000018430000}"/>
    <cellStyle name="Hiperłącze 4" xfId="29315" hidden="1" xr:uid="{00000000-0005-0000-0000-00002A470000}"/>
    <cellStyle name="Hiperłącze 4" xfId="18101" hidden="1" xr:uid="{00000000-0005-0000-0000-0000F9410000}"/>
    <cellStyle name="Hiperłącze 4" xfId="13467" hidden="1" xr:uid="{00000000-0005-0000-0000-0000C53F0000}"/>
    <cellStyle name="Hiperłącze 4" xfId="11433" hidden="1" xr:uid="{00000000-0005-0000-0000-0000023F0000}"/>
    <cellStyle name="Hiperłącze 4" xfId="13475" hidden="1" xr:uid="{00000000-0005-0000-0000-0000C13F0000}"/>
    <cellStyle name="Hiperłącze 4" xfId="31122" hidden="1" xr:uid="{00000000-0005-0000-0000-0000D4470000}"/>
    <cellStyle name="Hiperłącze 4" xfId="15406" hidden="1" xr:uid="{00000000-0005-0000-0000-0000AD400000}"/>
    <cellStyle name="Hiperłącze 4" xfId="40005" hidden="1" xr:uid="{00000000-0005-0000-0000-0000C64B0000}"/>
    <cellStyle name="Hiperłącze 4" xfId="29492" hidden="1" xr:uid="{00000000-0005-0000-0000-000043470000}"/>
    <cellStyle name="Hiperłącze 4" xfId="29540" hidden="1" xr:uid="{00000000-0005-0000-0000-000046470000}"/>
    <cellStyle name="Hiperłącze 4" xfId="27867" hidden="1" xr:uid="{00000000-0005-0000-0000-000044460000}"/>
    <cellStyle name="Hiperłącze 4" xfId="43552" hidden="1" xr:uid="{00000000-0005-0000-0000-0000474E0000}"/>
    <cellStyle name="Hiperłącze 4" xfId="23398" hidden="1" xr:uid="{00000000-0005-0000-0000-000035440000}"/>
    <cellStyle name="Hiperłącze 4" xfId="35365" hidden="1" xr:uid="{00000000-0005-0000-0000-0000A6490000}"/>
    <cellStyle name="Hiperłącze 4" xfId="31564" hidden="1" xr:uid="{00000000-0005-0000-0000-000005480000}"/>
    <cellStyle name="Hiperłącze 4" xfId="46227" hidden="1" xr:uid="{00000000-0005-0000-0000-0000E44E0000}"/>
    <cellStyle name="Hiperłącze 4" xfId="12719" hidden="1" xr:uid="{00000000-0005-0000-0000-00005B3F0000}"/>
    <cellStyle name="Hiperłącze 4" xfId="30825" hidden="1" xr:uid="{00000000-0005-0000-0000-000099470000}"/>
    <cellStyle name="Hiperłącze 4" xfId="23434" hidden="1" xr:uid="{00000000-0005-0000-0000-00003E440000}"/>
    <cellStyle name="Hiperłącze 4" xfId="16259" hidden="1" xr:uid="{00000000-0005-0000-0000-00007F420000}"/>
    <cellStyle name="Hiperłącze 4" xfId="34336" hidden="1" xr:uid="{00000000-0005-0000-0000-0000B44A0000}"/>
    <cellStyle name="Hiperłącze 4" xfId="33132" hidden="1" xr:uid="{00000000-0005-0000-0000-0000FA480000}"/>
    <cellStyle name="Hiperłącze 4" xfId="44215" hidden="1" xr:uid="{00000000-0005-0000-0000-0000B24D0000}"/>
    <cellStyle name="Hiperłącze 4" xfId="36506" hidden="1" xr:uid="{00000000-0005-0000-0000-00008A4A0000}"/>
    <cellStyle name="Hiperłącze 4" xfId="26328" hidden="1" xr:uid="{00000000-0005-0000-0000-00008A450000}"/>
    <cellStyle name="Hiperłącze 4" xfId="22893" hidden="1" xr:uid="{00000000-0005-0000-0000-00006A440000}"/>
    <cellStyle name="Hiperłącze 4" xfId="43137" hidden="1" xr:uid="{00000000-0005-0000-0000-0000F04D0000}"/>
    <cellStyle name="Hiperłącze 4" xfId="38900" hidden="1" xr:uid="{00000000-0005-0000-0000-0000C74C0000}"/>
    <cellStyle name="Hiperłącze 4" xfId="38303" hidden="1" xr:uid="{00000000-0005-0000-0000-0000464B0000}"/>
    <cellStyle name="Hiperłącze 4" xfId="11407" hidden="1" xr:uid="{00000000-0005-0000-0000-0000073F0000}"/>
    <cellStyle name="Hiperłącze 4" xfId="22396" hidden="1" xr:uid="{00000000-0005-0000-0000-0000DC430000}"/>
    <cellStyle name="Hiperłącze 4" xfId="24597" hidden="1" xr:uid="{00000000-0005-0000-0000-000002450000}"/>
    <cellStyle name="Hiperłącze 4" xfId="36113" hidden="1" xr:uid="{00000000-0005-0000-0000-0000164A0000}"/>
    <cellStyle name="Hiperłącze 4" xfId="38294" hidden="1" xr:uid="{00000000-0005-0000-0000-0000454B0000}"/>
    <cellStyle name="Hiperłącze 4" xfId="30726" hidden="1" xr:uid="{00000000-0005-0000-0000-000089470000}"/>
    <cellStyle name="Hiperłącze 4" xfId="41884" hidden="1" xr:uid="{00000000-0005-0000-0000-0000E64C0000}"/>
    <cellStyle name="Hiperłącze 4" xfId="40091" hidden="1" xr:uid="{00000000-0005-0000-0000-0000E94B0000}"/>
    <cellStyle name="Hiperłącze 4" xfId="36023" hidden="1" xr:uid="{00000000-0005-0000-0000-00000E4A0000}"/>
    <cellStyle name="Hiperłącze 4" xfId="33964" hidden="1" xr:uid="{00000000-0005-0000-0000-00004D490000}"/>
    <cellStyle name="Hiperłącze 4" xfId="34800" hidden="1" xr:uid="{00000000-0005-0000-0000-00006E490000}"/>
    <cellStyle name="Hiperłącze 4" xfId="26178" hidden="1" xr:uid="{00000000-0005-0000-0000-00007B450000}"/>
    <cellStyle name="Hiperłącze 4" xfId="14634" hidden="1" xr:uid="{00000000-0005-0000-0000-00007A400000}"/>
    <cellStyle name="Hiperłącze 4" xfId="22820" hidden="1" xr:uid="{00000000-0005-0000-0000-00004B440000}"/>
    <cellStyle name="Hiperłącze 4" xfId="19436" hidden="1" xr:uid="{00000000-0005-0000-0000-0000E7420000}"/>
    <cellStyle name="Hiperłącze 4" xfId="24681" hidden="1" xr:uid="{00000000-0005-0000-0000-000011450000}"/>
    <cellStyle name="Hiperłącze 4" xfId="33393" hidden="1" xr:uid="{00000000-0005-0000-0000-0000E1480000}"/>
    <cellStyle name="Hiperłącze 4" xfId="45458" hidden="1" xr:uid="{00000000-0005-0000-0000-0000C34E0000}"/>
    <cellStyle name="Hiperłącze 4" xfId="33319" hidden="1" xr:uid="{00000000-0005-0000-0000-0000E0480000}"/>
    <cellStyle name="Hiperłącze 4" xfId="32405" hidden="1" xr:uid="{00000000-0005-0000-0000-000058480000}"/>
    <cellStyle name="Hiperłącze 4" xfId="15005" hidden="1" xr:uid="{00000000-0005-0000-0000-0000BF400000}"/>
    <cellStyle name="Hiperłącze 4" xfId="33140" hidden="1" xr:uid="{00000000-0005-0000-0000-0000F9480000}"/>
    <cellStyle name="Hiperłącze 4" xfId="14552" hidden="1" xr:uid="{00000000-0005-0000-0000-000073400000}"/>
    <cellStyle name="Hiperłącze 4" xfId="14031" hidden="1" xr:uid="{00000000-0005-0000-0000-000048400000}"/>
    <cellStyle name="Hiperłącze 4" xfId="31844" hidden="1" xr:uid="{00000000-0005-0000-0000-000075480000}"/>
    <cellStyle name="Hiperłącze 4" xfId="21841" hidden="1" xr:uid="{00000000-0005-0000-0000-000080430000}"/>
    <cellStyle name="Hiperłącze 4" xfId="33716" hidden="1" xr:uid="{00000000-0005-0000-0000-000034490000}"/>
    <cellStyle name="Hiperłącze 4" xfId="39360" hidden="1" xr:uid="{00000000-0005-0000-0000-0000444D0000}"/>
    <cellStyle name="Hiperłącze 4" xfId="24852" hidden="1" xr:uid="{00000000-0005-0000-0000-000028450000}"/>
    <cellStyle name="Hiperłącze 4" xfId="45078" hidden="1" xr:uid="{00000000-0005-0000-0000-00002F4E0000}"/>
    <cellStyle name="Hiperłącze 4" xfId="45700" hidden="1" xr:uid="{00000000-0005-0000-0000-0000694E0000}"/>
    <cellStyle name="Hiperłącze 4" xfId="34524" hidden="1" xr:uid="{00000000-0005-0000-0000-00002D4A0000}"/>
    <cellStyle name="Hiperłącze 4" xfId="37731" hidden="1" xr:uid="{00000000-0005-0000-0000-0000E04A0000}"/>
    <cellStyle name="Hiperłącze 4" xfId="43619" hidden="1" xr:uid="{00000000-0005-0000-0000-0000434E0000}"/>
    <cellStyle name="Hiperłącze 4" xfId="40960" hidden="1" xr:uid="{00000000-0005-0000-0000-0000AF4C0000}"/>
    <cellStyle name="Hiperłącze 4" xfId="23819" hidden="1" xr:uid="{00000000-0005-0000-0000-0000EB440000}"/>
    <cellStyle name="Hiperłącze 4" xfId="38276" hidden="1" xr:uid="{00000000-0005-0000-0000-00003E4B0000}"/>
    <cellStyle name="Hiperłącze 4" xfId="36662" hidden="1" xr:uid="{00000000-0005-0000-0000-00004A4A0000}"/>
    <cellStyle name="Hiperłącze 4" xfId="37676" hidden="1" xr:uid="{00000000-0005-0000-0000-0000244B0000}"/>
    <cellStyle name="Hiperłącze 4" xfId="23894" hidden="1" xr:uid="{00000000-0005-0000-0000-000000450000}"/>
    <cellStyle name="Hiperłącze 4" xfId="13157" hidden="1" xr:uid="{00000000-0005-0000-0000-0000A13F0000}"/>
    <cellStyle name="Hiperłącze 4" xfId="14586" hidden="1" xr:uid="{00000000-0005-0000-0000-000077400000}"/>
    <cellStyle name="Hiperłącze 4" xfId="27509" hidden="1" xr:uid="{00000000-0005-0000-0000-000067460000}"/>
    <cellStyle name="Hiperłącze 4" xfId="25026" hidden="1" xr:uid="{00000000-0005-0000-0000-0000FD450000}"/>
    <cellStyle name="Hiperłącze 4" xfId="12425" hidden="1" xr:uid="{00000000-0005-0000-0000-0000353F0000}"/>
    <cellStyle name="Hiperłącze 4" xfId="30096" hidden="1" xr:uid="{00000000-0005-0000-0000-00004A470000}"/>
    <cellStyle name="Hiperłącze 4" xfId="13842" hidden="1" xr:uid="{00000000-0005-0000-0000-00004A400000}"/>
    <cellStyle name="Hiperłącze 4" xfId="26107" hidden="1" xr:uid="{00000000-0005-0000-0000-00006D450000}"/>
    <cellStyle name="Hiperłącze 4" xfId="39684" hidden="1" xr:uid="{00000000-0005-0000-0000-00009E4B0000}"/>
    <cellStyle name="Hiperłącze 4" xfId="39825" hidden="1" xr:uid="{00000000-0005-0000-0000-0000B44B0000}"/>
    <cellStyle name="Hiperłącze 4" xfId="39996" hidden="1" xr:uid="{00000000-0005-0000-0000-0000C24B0000}"/>
    <cellStyle name="Hiperłącze 4" xfId="39965" hidden="1" xr:uid="{00000000-0005-0000-0000-0000C84B0000}"/>
    <cellStyle name="Hiperłącze 4" xfId="40069" hidden="1" xr:uid="{00000000-0005-0000-0000-0000E74B0000}"/>
    <cellStyle name="Hiperłącze 4" xfId="40060" hidden="1" xr:uid="{00000000-0005-0000-0000-0000E84B0000}"/>
    <cellStyle name="Hiperłącze 4" xfId="40241" hidden="1" xr:uid="{00000000-0005-0000-0000-0000FA4B0000}"/>
    <cellStyle name="Hiperłącze 4" xfId="39504" hidden="1" xr:uid="{00000000-0005-0000-0000-00008E4B0000}"/>
    <cellStyle name="Hiperłącze 4" xfId="36811" hidden="1" xr:uid="{00000000-0005-0000-0000-0000604A0000}"/>
    <cellStyle name="Hiperłącze 4" xfId="20785" hidden="1" xr:uid="{00000000-0005-0000-0000-00008F440000}"/>
    <cellStyle name="Hiperłącze 4" xfId="37420" hidden="1" xr:uid="{00000000-0005-0000-0000-00000B4B0000}"/>
    <cellStyle name="Hiperłącze 4" xfId="37313" hidden="1" xr:uid="{00000000-0005-0000-0000-0000D34A0000}"/>
    <cellStyle name="Hiperłącze 4" xfId="36065" hidden="1" xr:uid="{00000000-0005-0000-0000-0000134A0000}"/>
    <cellStyle name="Hiperłącze 4" xfId="35970" hidden="1" xr:uid="{00000000-0005-0000-0000-00000B4A0000}"/>
    <cellStyle name="Hiperłącze 4" xfId="35292" hidden="1" xr:uid="{00000000-0005-0000-0000-0000A3490000}"/>
    <cellStyle name="Hiperłącze 4" xfId="34675" hidden="1" xr:uid="{00000000-0005-0000-0000-000063490000}"/>
    <cellStyle name="Hiperłącze 4" xfId="33458" hidden="1" xr:uid="{00000000-0005-0000-0000-0000EB480000}"/>
    <cellStyle name="Hiperłącze 4" xfId="33411" hidden="1" xr:uid="{00000000-0005-0000-0000-0000E3480000}"/>
    <cellStyle name="Hiperłącze 4" xfId="32059" hidden="1" xr:uid="{00000000-0005-0000-0000-000073480000}"/>
    <cellStyle name="Hiperłącze 4" xfId="20325" hidden="1" xr:uid="{00000000-0005-0000-0000-000013430000}"/>
    <cellStyle name="Hiperłącze 4" xfId="39948" hidden="1" xr:uid="{00000000-0005-0000-0000-0000C44B0000}"/>
    <cellStyle name="Hiperłącze 4" xfId="13188" hidden="1" xr:uid="{00000000-0005-0000-0000-0000A53F0000}"/>
    <cellStyle name="Hiperłącze 4" xfId="13235" hidden="1" xr:uid="{00000000-0005-0000-0000-0000AB3F0000}"/>
    <cellStyle name="Hiperłącze 4" xfId="13064" hidden="1" xr:uid="{00000000-0005-0000-0000-0000913F0000}"/>
    <cellStyle name="Hiperłącze 4" xfId="13107" hidden="1" xr:uid="{00000000-0005-0000-0000-00009B3F0000}"/>
    <cellStyle name="Hiperłącze 4" xfId="13421" hidden="1" xr:uid="{00000000-0005-0000-0000-0000C03F0000}"/>
    <cellStyle name="Hiperłącze 4" xfId="13313" hidden="1" xr:uid="{00000000-0005-0000-0000-0000B43F0000}"/>
    <cellStyle name="Hiperłącze 4" xfId="16099" hidden="1" xr:uid="{00000000-0005-0000-0000-0000E1410000}"/>
    <cellStyle name="Hiperłącze 4" xfId="19483" hidden="1" xr:uid="{00000000-0005-0000-0000-0000D8420000}"/>
    <cellStyle name="Hiperłącze 4" xfId="15062" hidden="1" xr:uid="{00000000-0005-0000-0000-0000D8400000}"/>
    <cellStyle name="Hiperłącze 4" xfId="11316" hidden="1" xr:uid="{00000000-0005-0000-0000-0000F53E0000}"/>
    <cellStyle name="Hiperłącze 4" xfId="12237" hidden="1" xr:uid="{00000000-0005-0000-0000-0000CC3F0000}"/>
    <cellStyle name="Hiperłącze 4" xfId="40916" hidden="1" xr:uid="{00000000-0005-0000-0000-0000A14C0000}"/>
    <cellStyle name="Hiperłącze 4" xfId="21856" hidden="1" xr:uid="{00000000-0005-0000-0000-000084430000}"/>
    <cellStyle name="Hiperłącze 4" xfId="43212" hidden="1" xr:uid="{00000000-0005-0000-0000-0000494E0000}"/>
    <cellStyle name="Hiperłącze 4" xfId="29038" hidden="1" xr:uid="{00000000-0005-0000-0000-0000E8460000}"/>
    <cellStyle name="Hiperłącze 4" xfId="11804" hidden="1" xr:uid="{00000000-0005-0000-0000-00005C400000}"/>
    <cellStyle name="Hiperłącze 4" xfId="15851" hidden="1" xr:uid="{00000000-0005-0000-0000-000006410000}"/>
    <cellStyle name="Hiperłącze 4" xfId="35283" hidden="1" xr:uid="{00000000-0005-0000-0000-0000A2490000}"/>
    <cellStyle name="Hiperłącze 4" xfId="32535" hidden="1" xr:uid="{00000000-0005-0000-0000-000067480000}"/>
    <cellStyle name="Hiperłącze 4" xfId="32218" hidden="1" xr:uid="{00000000-0005-0000-0000-00003E480000}"/>
    <cellStyle name="Hiperłącze 4" xfId="23859" hidden="1" xr:uid="{00000000-0005-0000-0000-0000F2440000}"/>
    <cellStyle name="Hiperłącze 4" xfId="15942" hidden="1" xr:uid="{00000000-0005-0000-0000-000015410000}"/>
    <cellStyle name="Hiperłącze 4" xfId="44338" hidden="1" xr:uid="{00000000-0005-0000-0000-0000C34D0000}"/>
    <cellStyle name="Hiperłącze 4" xfId="41426" hidden="1" xr:uid="{00000000-0005-0000-0000-0000734C0000}"/>
    <cellStyle name="Hiperłącze 4" xfId="15036" hidden="1" xr:uid="{00000000-0005-0000-0000-0000BA400000}"/>
    <cellStyle name="Hiperłącze 4" xfId="40456" hidden="1" xr:uid="{00000000-0005-0000-0000-0000144C0000}"/>
    <cellStyle name="Hiperłącze 4" xfId="40564" hidden="1" xr:uid="{00000000-0005-0000-0000-0000204C0000}"/>
    <cellStyle name="Hiperłącze 4" xfId="40636" hidden="1" xr:uid="{00000000-0005-0000-0000-0000264C0000}"/>
    <cellStyle name="Hiperłącze 4" xfId="17197" hidden="1" xr:uid="{00000000-0005-0000-0000-000063410000}"/>
    <cellStyle name="Hiperłącze 4" xfId="20264" hidden="1" xr:uid="{00000000-0005-0000-0000-00000F430000}"/>
    <cellStyle name="Hiperłącze 4" xfId="39294" hidden="1" xr:uid="{00000000-0005-0000-0000-00007F4B0000}"/>
    <cellStyle name="Hiperłącze 4" xfId="23524" hidden="1" xr:uid="{00000000-0005-0000-0000-000046440000}"/>
    <cellStyle name="Hiperłącze 4" xfId="44303" hidden="1" xr:uid="{00000000-0005-0000-0000-0000BA4D0000}"/>
    <cellStyle name="Hiperłącze 4" xfId="19598" hidden="1" xr:uid="{00000000-0005-0000-0000-00009A420000}"/>
    <cellStyle name="Hiperłącze 4" xfId="39906" hidden="1" xr:uid="{00000000-0005-0000-0000-0000BD4B0000}"/>
    <cellStyle name="Hiperłącze 4" xfId="39414" hidden="1" xr:uid="{00000000-0005-0000-0000-0000844B0000}"/>
    <cellStyle name="Hiperłącze 4" xfId="28807" hidden="1" xr:uid="{00000000-0005-0000-0000-0000CD460000}"/>
    <cellStyle name="Hiperłącze 4" xfId="10202" hidden="1" xr:uid="{00000000-0005-0000-0000-0000DA3E0000}"/>
    <cellStyle name="Hiperłącze 4" xfId="41116" hidden="1" xr:uid="{00000000-0005-0000-0000-00008F4C0000}"/>
    <cellStyle name="Hiperłącze 4" xfId="43397" hidden="1" xr:uid="{00000000-0005-0000-0000-0000DE4E0000}"/>
    <cellStyle name="Hiperłącze 4" xfId="25539" hidden="1" xr:uid="{00000000-0005-0000-0000-000008460000}"/>
    <cellStyle name="Hiperłącze 4" xfId="25690" hidden="1" xr:uid="{00000000-0005-0000-0000-000048450000}"/>
    <cellStyle name="Hiperłącze 4" xfId="43883" hidden="1" xr:uid="{00000000-0005-0000-0000-0000544F0000}"/>
    <cellStyle name="Hiperłącze 4" xfId="38007" hidden="1" xr:uid="{00000000-0005-0000-0000-0000F64A0000}"/>
    <cellStyle name="Hiperłącze 4" xfId="37084" hidden="1" xr:uid="{00000000-0005-0000-0000-0000724A0000}"/>
    <cellStyle name="Hiperłącze 4" xfId="43028" hidden="1" xr:uid="{00000000-0005-0000-0000-00006F4D0000}"/>
    <cellStyle name="Hiperłącze 4" xfId="28012" hidden="1" xr:uid="{00000000-0005-0000-0000-000057460000}"/>
    <cellStyle name="Hiperłącze 4" xfId="21493" hidden="1" xr:uid="{00000000-0005-0000-0000-000052430000}"/>
    <cellStyle name="Hiperłącze 4" xfId="20422" hidden="1" xr:uid="{00000000-0005-0000-0000-00001F430000}"/>
    <cellStyle name="Hiperłącze 4" xfId="12334" hidden="1" xr:uid="{00000000-0005-0000-0000-0000263F0000}"/>
    <cellStyle name="Hiperłącze 4" xfId="30033" hidden="1" xr:uid="{00000000-0005-0000-0000-000094480000}"/>
    <cellStyle name="Hiperłącze 4" xfId="35317" hidden="1" xr:uid="{00000000-0005-0000-0000-0000A8490000}"/>
    <cellStyle name="Hiperłącze 4" xfId="35105" hidden="1" xr:uid="{00000000-0005-0000-0000-00008C490000}"/>
    <cellStyle name="Hiperłącze 4" xfId="41168" hidden="1" xr:uid="{00000000-0005-0000-0000-0000A44C0000}"/>
    <cellStyle name="Hiperłącze 4" xfId="33915" hidden="1" xr:uid="{00000000-0005-0000-0000-00004C490000}"/>
    <cellStyle name="Hiperłącze 4" xfId="38947" hidden="1" xr:uid="{00000000-0005-0000-0000-0000BC4C0000}"/>
    <cellStyle name="Hiperłącze 4" xfId="42311" hidden="1" xr:uid="{00000000-0005-0000-0000-0000F54C0000}"/>
    <cellStyle name="Hiperłącze 4" xfId="10468" hidden="1" xr:uid="{00000000-0005-0000-0000-0000EA3E0000}"/>
    <cellStyle name="Hiperłącze 4" xfId="14866" hidden="1" xr:uid="{00000000-0005-0000-0000-0000DD400000}"/>
    <cellStyle name="Hiperłącze 4" xfId="43805" hidden="1" xr:uid="{00000000-0005-0000-0000-00008B4D0000}"/>
    <cellStyle name="Hiperłącze 4" xfId="22061" hidden="1" xr:uid="{00000000-0005-0000-0000-0000B0430000}"/>
    <cellStyle name="Hiperłącze 4" xfId="38552" hidden="1" xr:uid="{00000000-0005-0000-0000-0000684B0000}"/>
    <cellStyle name="Hiperłącze 4" xfId="23188" hidden="1" xr:uid="{00000000-0005-0000-0000-000025440000}"/>
    <cellStyle name="Hiperłącze 4" xfId="23693" hidden="1" xr:uid="{00000000-0005-0000-0000-00009D440000}"/>
    <cellStyle name="Hiperłącze 4" xfId="40082" hidden="1" xr:uid="{00000000-0005-0000-0000-0000EB4B0000}"/>
    <cellStyle name="Hiperłącze 4" xfId="20625" hidden="1" xr:uid="{00000000-0005-0000-0000-0000F1430000}"/>
    <cellStyle name="Hiperłącze 4" xfId="14439" hidden="1" xr:uid="{00000000-0005-0000-0000-000027400000}"/>
    <cellStyle name="Hiperłącze 4" xfId="21135" hidden="1" xr:uid="{00000000-0005-0000-0000-000032430000}"/>
    <cellStyle name="Hiperłącze 4" xfId="21197" hidden="1" xr:uid="{00000000-0005-0000-0000-000040430000}"/>
    <cellStyle name="Hiperłącze 4" xfId="21368" hidden="1" xr:uid="{00000000-0005-0000-0000-000049430000}"/>
    <cellStyle name="Hiperłącze 4" xfId="21354" hidden="1" xr:uid="{00000000-0005-0000-0000-00004C430000}"/>
    <cellStyle name="Hiperłącze 4" xfId="28089" hidden="1" xr:uid="{00000000-0005-0000-0000-000082460000}"/>
    <cellStyle name="Hiperłącze 4" xfId="44823" hidden="1" xr:uid="{00000000-0005-0000-0000-0000114E0000}"/>
    <cellStyle name="Hiperłącze 4" xfId="39486" hidden="1" xr:uid="{00000000-0005-0000-0000-00008A4B0000}"/>
    <cellStyle name="Hiperłącze 4" xfId="34963" hidden="1" xr:uid="{00000000-0005-0000-0000-00007A490000}"/>
    <cellStyle name="Hiperłącze 4" xfId="31839" hidden="1" xr:uid="{00000000-0005-0000-0000-000076480000}"/>
    <cellStyle name="Hiperłącze 4" xfId="32621" hidden="1" xr:uid="{00000000-0005-0000-0000-000096480000}"/>
    <cellStyle name="Hiperłącze 4" xfId="34125" hidden="1" xr:uid="{00000000-0005-0000-0000-0000C0490000}"/>
    <cellStyle name="Hiperłącze 4" xfId="34556" hidden="1" xr:uid="{00000000-0005-0000-0000-0000A44A0000}"/>
    <cellStyle name="Hiperłącze 4" xfId="36397" hidden="1" xr:uid="{00000000-0005-0000-0000-0000924A0000}"/>
    <cellStyle name="Hiperłącze 4" xfId="36258" hidden="1" xr:uid="{00000000-0005-0000-0000-0000404A0000}"/>
    <cellStyle name="Hiperłącze 4" xfId="24337" hidden="1" xr:uid="{00000000-0005-0000-0000-0000E9440000}"/>
    <cellStyle name="Hiperłącze 4" xfId="14616" hidden="1" xr:uid="{00000000-0005-0000-0000-000075400000}"/>
    <cellStyle name="Hiperłącze 4" xfId="46398" hidden="1" xr:uid="{00000000-0005-0000-0000-0000F24E0000}"/>
    <cellStyle name="Hiperłącze 4" xfId="45719" hidden="1" xr:uid="{00000000-0005-0000-0000-00006B4E0000}"/>
    <cellStyle name="Hiperłącze 4" xfId="16490" hidden="1" xr:uid="{00000000-0005-0000-0000-0000E8410000}"/>
    <cellStyle name="Hiperłącze 4" xfId="22418" hidden="1" xr:uid="{00000000-0005-0000-0000-0000D5430000}"/>
    <cellStyle name="Hiperłącze 4" xfId="35374" hidden="1" xr:uid="{00000000-0005-0000-0000-0000AA490000}"/>
    <cellStyle name="Hiperłącze 4" xfId="34863" hidden="1" xr:uid="{00000000-0005-0000-0000-000071490000}"/>
    <cellStyle name="Hiperłącze 4" xfId="24688" hidden="1" xr:uid="{00000000-0005-0000-0000-00000D450000}"/>
    <cellStyle name="Hiperłącze 4" xfId="26664" hidden="1" xr:uid="{00000000-0005-0000-0000-0000C9450000}"/>
    <cellStyle name="Hiperłącze 4" xfId="24049" hidden="1" xr:uid="{00000000-0005-0000-0000-0000E4440000}"/>
    <cellStyle name="Hiperłącze 4" xfId="24042" hidden="1" xr:uid="{00000000-0005-0000-0000-0000E1440000}"/>
    <cellStyle name="Hiperłącze 4" xfId="17288" hidden="1" xr:uid="{00000000-0005-0000-0000-00006D410000}"/>
    <cellStyle name="Hiperłącze 4" xfId="16314" hidden="1" xr:uid="{00000000-0005-0000-0000-00006F420000}"/>
    <cellStyle name="Hiperłącze 4" xfId="41468" hidden="1" xr:uid="{00000000-0005-0000-0000-00007C4C0000}"/>
    <cellStyle name="Hiperłącze 4" xfId="15620" hidden="1" xr:uid="{00000000-0005-0000-0000-0000F4400000}"/>
    <cellStyle name="Hiperłącze 4" xfId="24034" hidden="1" xr:uid="{00000000-0005-0000-0000-0000DE440000}"/>
    <cellStyle name="Hiperłącze 4" xfId="14448" hidden="1" xr:uid="{00000000-0005-0000-0000-000025400000}"/>
    <cellStyle name="Hiperłącze 4" xfId="36945" hidden="1" xr:uid="{00000000-0005-0000-0000-00006C4A0000}"/>
    <cellStyle name="Hiperłącze 4" xfId="43171" hidden="1" xr:uid="{00000000-0005-0000-0000-0000E04D0000}"/>
    <cellStyle name="Hiperłącze 4" xfId="47080" hidden="1" xr:uid="{00000000-0005-0000-0000-00001E4F0000}"/>
    <cellStyle name="Hiperłącze 4" xfId="31651" hidden="1" xr:uid="{00000000-0005-0000-0000-000027480000}"/>
    <cellStyle name="Hiperłącze 4" xfId="20755" hidden="1" xr:uid="{00000000-0005-0000-0000-000089440000}"/>
    <cellStyle name="Hiperłącze 4" xfId="17676" hidden="1" xr:uid="{00000000-0005-0000-0000-0000B3410000}"/>
    <cellStyle name="Hiperłącze 4" xfId="39585" hidden="1" xr:uid="{00000000-0005-0000-0000-0000924B0000}"/>
    <cellStyle name="Hiperłącze 4" xfId="43451" hidden="1" xr:uid="{00000000-0005-0000-0000-0000D34E0000}"/>
    <cellStyle name="Hiperłącze 4" xfId="22007" hidden="1" xr:uid="{00000000-0005-0000-0000-0000A5430000}"/>
    <cellStyle name="Hiperłącze 4" xfId="39204" hidden="1" xr:uid="{00000000-0005-0000-0000-0000714B0000}"/>
    <cellStyle name="Hiperłącze 4" xfId="12934" hidden="1" xr:uid="{00000000-0005-0000-0000-00008C3F0000}"/>
    <cellStyle name="Hiperłącze 4" xfId="37058" hidden="1" xr:uid="{00000000-0005-0000-0000-0000774A0000}"/>
    <cellStyle name="Hiperłącze 4" xfId="30243" hidden="1" xr:uid="{00000000-0005-0000-0000-000060470000}"/>
    <cellStyle name="Hiperłącze 4" xfId="40385" hidden="1" xr:uid="{00000000-0005-0000-0000-0000104C0000}"/>
    <cellStyle name="Hiperłącze 4" xfId="25642" hidden="1" xr:uid="{00000000-0005-0000-0000-00003D450000}"/>
    <cellStyle name="Hiperłącze 4" xfId="32612" hidden="1" xr:uid="{00000000-0005-0000-0000-000092480000}"/>
    <cellStyle name="Hiperłącze 4" xfId="12157" hidden="1" xr:uid="{00000000-0005-0000-0000-00001D3F0000}"/>
    <cellStyle name="Hiperłącze 4" xfId="43540" hidden="1" xr:uid="{00000000-0005-0000-0000-00003E4E0000}"/>
    <cellStyle name="Hiperłącze 4" xfId="22627" hidden="1" xr:uid="{00000000-0005-0000-0000-000009440000}"/>
    <cellStyle name="Hiperłącze 4" xfId="16850" hidden="1" xr:uid="{00000000-0005-0000-0000-000035410000}"/>
    <cellStyle name="Hiperłącze 4" xfId="41029" hidden="1" xr:uid="{00000000-0005-0000-0000-00009A4C0000}"/>
    <cellStyle name="Hiperłącze 4" xfId="45124" hidden="1" xr:uid="{00000000-0005-0000-0000-0000374E0000}"/>
    <cellStyle name="Hiperłącze 4" xfId="43909" hidden="1" xr:uid="{00000000-0005-0000-0000-0000914D0000}"/>
    <cellStyle name="Hiperłącze 4" xfId="42612" hidden="1" xr:uid="{00000000-0005-0000-0000-0000174D0000}"/>
    <cellStyle name="Hiperłącze 4" xfId="17481" hidden="1" xr:uid="{00000000-0005-0000-0000-000095410000}"/>
    <cellStyle name="Hiperłącze 4" xfId="23260" hidden="1" xr:uid="{00000000-0005-0000-0000-000029440000}"/>
    <cellStyle name="Hiperłącze 4" xfId="17550" hidden="1" xr:uid="{00000000-0005-0000-0000-0000A4410000}"/>
    <cellStyle name="Hiperłącze 4" xfId="12243" hidden="1" xr:uid="{00000000-0005-0000-0000-0000213F0000}"/>
    <cellStyle name="Hiperłącze 4" xfId="45500" hidden="1" xr:uid="{00000000-0005-0000-0000-0000BD4E0000}"/>
    <cellStyle name="Hiperłącze 4" xfId="16625" hidden="1" xr:uid="{00000000-0005-0000-0000-000026410000}"/>
    <cellStyle name="Hiperłącze 4" xfId="45538" hidden="1" xr:uid="{00000000-0005-0000-0000-0000BC4E0000}"/>
    <cellStyle name="Hiperłącze 4" xfId="46850" hidden="1" xr:uid="{00000000-0005-0000-0000-0000074F0000}"/>
    <cellStyle name="Hiperłącze 4" xfId="22899" hidden="1" xr:uid="{00000000-0005-0000-0000-000066440000}"/>
    <cellStyle name="Hiperłącze 4" xfId="43376" hidden="1" xr:uid="{00000000-0005-0000-0000-0000D24E0000}"/>
    <cellStyle name="Hiperłącze 4" xfId="20955" hidden="1" xr:uid="{00000000-0005-0000-0000-0000FD430000}"/>
    <cellStyle name="Hiperłącze 4" xfId="43570" hidden="1" xr:uid="{00000000-0005-0000-0000-00004D4E0000}"/>
    <cellStyle name="Hiperłącze 4" xfId="34080" hidden="1" xr:uid="{00000000-0005-0000-0000-0000CA490000}"/>
    <cellStyle name="Hiperłącze 4" xfId="28879" hidden="1" xr:uid="{00000000-0005-0000-0000-0000D2460000}"/>
    <cellStyle name="Hiperłącze 4" xfId="12485" hidden="1" xr:uid="{00000000-0005-0000-0000-00003C3F0000}"/>
    <cellStyle name="Hiperłącze 4" xfId="30833" hidden="1" xr:uid="{00000000-0005-0000-0000-000095470000}"/>
    <cellStyle name="Hiperłącze 4" xfId="45177" hidden="1" xr:uid="{00000000-0005-0000-0000-0000524E0000}"/>
    <cellStyle name="Hiperłącze 4" xfId="39871" hidden="1" xr:uid="{00000000-0005-0000-0000-0000B94B0000}"/>
    <cellStyle name="Hiperłącze 4" xfId="29846" hidden="1" xr:uid="{00000000-0005-0000-0000-0000A8480000}"/>
    <cellStyle name="Hiperłącze 4" xfId="28007" hidden="1" xr:uid="{00000000-0005-0000-0000-000058460000}"/>
    <cellStyle name="Hiperłącze 4" xfId="17459" hidden="1" xr:uid="{00000000-0005-0000-0000-00009C410000}"/>
    <cellStyle name="Hiperłącze 4" xfId="40403" hidden="1" xr:uid="{00000000-0005-0000-0000-0000094C0000}"/>
    <cellStyle name="Hiperłącze 4" xfId="38203" hidden="1" xr:uid="{00000000-0005-0000-0000-00003B4B0000}"/>
    <cellStyle name="Hiperłącze 4" xfId="12139" hidden="1" xr:uid="{00000000-0005-0000-0000-00001B3F0000}"/>
    <cellStyle name="Hiperłącze 4" xfId="32989" hidden="1" xr:uid="{00000000-0005-0000-0000-000019490000}"/>
    <cellStyle name="Hiperłącze 4" xfId="23146" hidden="1" xr:uid="{00000000-0005-0000-0000-000024440000}"/>
    <cellStyle name="Hiperłącze 4" xfId="13777" hidden="1" xr:uid="{00000000-0005-0000-0000-000042400000}"/>
    <cellStyle name="Hiperłącze 4" xfId="14434" hidden="1" xr:uid="{00000000-0005-0000-0000-000028400000}"/>
    <cellStyle name="Hiperłącze 4" xfId="24655" hidden="1" xr:uid="{00000000-0005-0000-0000-000010450000}"/>
    <cellStyle name="Hiperłącze 4" xfId="15701" hidden="1" xr:uid="{00000000-0005-0000-0000-0000FC400000}"/>
    <cellStyle name="Hiperłącze 4" xfId="11662" hidden="1" xr:uid="{00000000-0005-0000-0000-0000743F0000}"/>
    <cellStyle name="Hiperłącze 4" xfId="41185" hidden="1" xr:uid="{00000000-0005-0000-0000-00005A4C0000}"/>
    <cellStyle name="Hiperłącze 4" xfId="41345" hidden="1" xr:uid="{00000000-0005-0000-0000-00006D4C0000}"/>
    <cellStyle name="Hiperłącze 4" xfId="41460" hidden="1" xr:uid="{00000000-0005-0000-0000-0000774C0000}"/>
    <cellStyle name="Hiperłącze 4" xfId="41517" hidden="1" xr:uid="{00000000-0005-0000-0000-00007D4C0000}"/>
    <cellStyle name="Hiperłącze 4" xfId="41137" hidden="1" xr:uid="{00000000-0005-0000-0000-00008C4C0000}"/>
    <cellStyle name="Hiperłącze 4" xfId="41398" hidden="1" xr:uid="{00000000-0005-0000-0000-0000994C0000}"/>
    <cellStyle name="Hiperłącze 4" xfId="41408" hidden="1" xr:uid="{00000000-0005-0000-0000-0000714C0000}"/>
    <cellStyle name="Hiperłącze 4" xfId="38367" hidden="1" xr:uid="{00000000-0005-0000-0000-00004D4B0000}"/>
    <cellStyle name="Hiperłącze 4" xfId="34137" hidden="1" xr:uid="{00000000-0005-0000-0000-0000BA4A0000}"/>
    <cellStyle name="Hiperłącze 4" xfId="33063" hidden="1" xr:uid="{00000000-0005-0000-0000-000007490000}"/>
    <cellStyle name="Hiperłącze 4" xfId="33380" hidden="1" xr:uid="{00000000-0005-0000-0000-00000F490000}"/>
    <cellStyle name="Hiperłącze 4" xfId="33626" hidden="1" xr:uid="{00000000-0005-0000-0000-000025490000}"/>
    <cellStyle name="Hiperłącze 4" xfId="33652" hidden="1" xr:uid="{00000000-0005-0000-0000-000026490000}"/>
    <cellStyle name="Hiperłącze 4" xfId="33898" hidden="1" xr:uid="{00000000-0005-0000-0000-000048490000}"/>
    <cellStyle name="Hiperłącze 4" xfId="33929" hidden="1" xr:uid="{00000000-0005-0000-0000-000049490000}"/>
    <cellStyle name="Hiperłącze 4" xfId="34037" hidden="1" xr:uid="{00000000-0005-0000-0000-000055490000}"/>
    <cellStyle name="Hiperłącze 4" xfId="34777" hidden="1" xr:uid="{00000000-0005-0000-0000-00006D490000}"/>
    <cellStyle name="Hiperłącze 4" xfId="41508" hidden="1" xr:uid="{00000000-0005-0000-0000-00007A4C0000}"/>
    <cellStyle name="Hiperłącze 4" xfId="24390" hidden="1" xr:uid="{00000000-0005-0000-0000-0000C8440000}"/>
    <cellStyle name="Hiperłącze 4" xfId="24474" hidden="1" xr:uid="{00000000-0005-0000-0000-0000CF440000}"/>
    <cellStyle name="Hiperłącze 4" xfId="24273" hidden="1" xr:uid="{00000000-0005-0000-0000-0000C0440000}"/>
    <cellStyle name="Hiperłącze 4" xfId="24062" hidden="1" xr:uid="{00000000-0005-0000-0000-0000E0440000}"/>
    <cellStyle name="Hiperłącze 4" xfId="24555" hidden="1" xr:uid="{00000000-0005-0000-0000-0000D6440000}"/>
    <cellStyle name="Hiperłącze 4" xfId="24977" hidden="1" xr:uid="{00000000-0005-0000-0000-000038450000}"/>
    <cellStyle name="Hiperłącze 4" xfId="26647" hidden="1" xr:uid="{00000000-0005-0000-0000-0000C2450000}"/>
    <cellStyle name="Hiperłącze 4" xfId="26280" hidden="1" xr:uid="{00000000-0005-0000-0000-000087450000}"/>
    <cellStyle name="Hiperłącze 4" xfId="24107" hidden="1" xr:uid="{00000000-0005-0000-0000-0000F4440000}"/>
    <cellStyle name="Hiperłącze 4" xfId="42022" hidden="1" xr:uid="{00000000-0005-0000-0000-0000364D0000}"/>
    <cellStyle name="Hiperłącze 4" xfId="34091" hidden="1" xr:uid="{00000000-0005-0000-0000-0000D0490000}"/>
    <cellStyle name="Hiperłącze 4" xfId="29794" hidden="1" xr:uid="{00000000-0005-0000-0000-0000A9470000}"/>
    <cellStyle name="Hiperłącze 4" xfId="27604" hidden="1" xr:uid="{00000000-0005-0000-0000-000078460000}"/>
    <cellStyle name="Hiperłącze 4" xfId="22671" hidden="1" xr:uid="{00000000-0005-0000-0000-00000E440000}"/>
    <cellStyle name="Hiperłącze 4" xfId="18018" hidden="1" xr:uid="{00000000-0005-0000-0000-0000D6410000}"/>
    <cellStyle name="Hiperłącze 4" xfId="46990" hidden="1" xr:uid="{00000000-0005-0000-0000-0000144F0000}"/>
    <cellStyle name="Hiperłącze 4" xfId="46335" hidden="1" xr:uid="{00000000-0005-0000-0000-0000F04E0000}"/>
    <cellStyle name="Hiperłącze 4" xfId="27948" hidden="1" xr:uid="{00000000-0005-0000-0000-00004D460000}"/>
    <cellStyle name="Hiperłącze 4" xfId="16407" hidden="1" xr:uid="{00000000-0005-0000-0000-0000E2410000}"/>
    <cellStyle name="Hiperłącze 4" xfId="32673" hidden="1" xr:uid="{00000000-0005-0000-0000-0000B8480000}"/>
    <cellStyle name="Hiperłącze 4" xfId="33265" hidden="1" xr:uid="{00000000-0005-0000-0000-0000D5480000}"/>
    <cellStyle name="Hiperłącze 4" xfId="22953" hidden="1" xr:uid="{00000000-0005-0000-0000-000060440000}"/>
    <cellStyle name="Hiperłącze 4" xfId="38847" hidden="1" xr:uid="{00000000-0005-0000-0000-0000C94C0000}"/>
    <cellStyle name="Hiperłącze 4" xfId="38874" hidden="1" xr:uid="{00000000-0005-0000-0000-0000CE4C0000}"/>
    <cellStyle name="Hiperłącze 4" xfId="41676" hidden="1" xr:uid="{00000000-0005-0000-0000-0000D14C0000}"/>
    <cellStyle name="Hiperłącze 4" xfId="34784" hidden="1" xr:uid="{00000000-0005-0000-0000-000069490000}"/>
    <cellStyle name="Hiperłącze 4" xfId="36389" hidden="1" xr:uid="{00000000-0005-0000-0000-00007B4A0000}"/>
    <cellStyle name="Hiperłącze 4" xfId="39924" hidden="1" xr:uid="{00000000-0005-0000-0000-0000BF4B0000}"/>
    <cellStyle name="Hiperłącze 4" xfId="34424" hidden="1" xr:uid="{00000000-0005-0000-0000-0000AC4A0000}"/>
    <cellStyle name="Hiperłącze 4" xfId="40673" hidden="1" xr:uid="{00000000-0005-0000-0000-0000444C0000}"/>
    <cellStyle name="Hiperłącze 4" xfId="15169" hidden="1" xr:uid="{00000000-0005-0000-0000-000095400000}"/>
    <cellStyle name="Hiperłącze 4" xfId="25977" hidden="1" xr:uid="{00000000-0005-0000-0000-000063450000}"/>
    <cellStyle name="Hiperłącze 4" xfId="42109" hidden="1" xr:uid="{00000000-0005-0000-0000-0000274D0000}"/>
    <cellStyle name="Hiperłącze 4" xfId="31617" hidden="1" xr:uid="{00000000-0005-0000-0000-000023480000}"/>
    <cellStyle name="Hiperłącze 4" xfId="13562" hidden="1" xr:uid="{00000000-0005-0000-0000-0000EC3F0000}"/>
    <cellStyle name="Hiperłącze 4" xfId="32115" hidden="1" xr:uid="{00000000-0005-0000-0000-000083480000}"/>
    <cellStyle name="Hiperłącze 4" xfId="38659" hidden="1" xr:uid="{00000000-0005-0000-0000-0000CA4B0000}"/>
    <cellStyle name="Hiperłącze 4" xfId="38490" hidden="1" xr:uid="{00000000-0005-0000-0000-00005A4B0000}"/>
    <cellStyle name="Hiperłącze 4" xfId="25008" hidden="1" xr:uid="{00000000-0005-0000-0000-000032450000}"/>
    <cellStyle name="Hiperłącze 4" xfId="25280" hidden="1" xr:uid="{00000000-0005-0000-0000-00009D460000}"/>
    <cellStyle name="Hiperłącze 4" xfId="35356" hidden="1" xr:uid="{00000000-0005-0000-0000-0000A5490000}"/>
    <cellStyle name="Hiperłącze 4" xfId="34915" hidden="1" xr:uid="{00000000-0005-0000-0000-000077490000}"/>
    <cellStyle name="Hiperłącze 4" xfId="45883" hidden="1" xr:uid="{00000000-0005-0000-0000-00007A4E0000}"/>
    <cellStyle name="Hiperłącze 4" xfId="43161" hidden="1" xr:uid="{00000000-0005-0000-0000-0000DE4D0000}"/>
    <cellStyle name="Hiperłącze 4" xfId="44372" hidden="1" xr:uid="{00000000-0005-0000-0000-0000C74D0000}"/>
    <cellStyle name="Hiperłącze 4" xfId="42204" hidden="1" xr:uid="{00000000-0005-0000-0000-0000384D0000}"/>
    <cellStyle name="Hiperłącze 4" xfId="43812" hidden="1" xr:uid="{00000000-0005-0000-0000-0000904D0000}"/>
    <cellStyle name="Hiperłącze 4" xfId="27518" hidden="1" xr:uid="{00000000-0005-0000-0000-000062460000}"/>
    <cellStyle name="Hiperłącze 4" xfId="25797" hidden="1" xr:uid="{00000000-0005-0000-0000-000091460000}"/>
    <cellStyle name="Hiperłącze 4" xfId="20583" hidden="1" xr:uid="{00000000-0005-0000-0000-00007E440000}"/>
    <cellStyle name="Hiperłącze 4" xfId="28503" hidden="1" xr:uid="{00000000-0005-0000-0000-0000FD460000}"/>
    <cellStyle name="Hiperłącze 4" xfId="35979" hidden="1" xr:uid="{00000000-0005-0000-0000-0000094A0000}"/>
    <cellStyle name="Hiperłącze 4" xfId="38705" hidden="1" xr:uid="{00000000-0005-0000-0000-0000364C0000}"/>
    <cellStyle name="Hiperłącze 4" xfId="37739" hidden="1" xr:uid="{00000000-0005-0000-0000-0000DF4A0000}"/>
    <cellStyle name="Hiperłącze 4" xfId="37321" hidden="1" xr:uid="{00000000-0005-0000-0000-0000D84A0000}"/>
    <cellStyle name="Hiperłącze 4" xfId="33511" hidden="1" xr:uid="{00000000-0005-0000-0000-0000EE480000}"/>
    <cellStyle name="Hiperłącze 4" xfId="22526" hidden="1" xr:uid="{00000000-0005-0000-0000-0000E1430000}"/>
    <cellStyle name="Hiperłącze 4" xfId="35161" hidden="1" xr:uid="{00000000-0005-0000-0000-00008E490000}"/>
    <cellStyle name="Hiperłącze 4" xfId="35216" hidden="1" xr:uid="{00000000-0005-0000-0000-00009C490000}"/>
    <cellStyle name="Hiperłącze 4" xfId="35242" hidden="1" xr:uid="{00000000-0005-0000-0000-00009D490000}"/>
    <cellStyle name="Hiperłącze 4" xfId="14485" hidden="1" xr:uid="{00000000-0005-0000-0000-000058400000}"/>
    <cellStyle name="Hiperłącze 4" xfId="30573" hidden="1" xr:uid="{00000000-0005-0000-0000-00007B470000}"/>
    <cellStyle name="Hiperłącze 4" xfId="44295" hidden="1" xr:uid="{00000000-0005-0000-0000-0000B94D0000}"/>
    <cellStyle name="Hiperłącze 4" xfId="45304" hidden="1" xr:uid="{00000000-0005-0000-0000-0000604E0000}"/>
    <cellStyle name="Hiperłącze 4" xfId="45842" hidden="1" xr:uid="{00000000-0005-0000-0000-00007C4E0000}"/>
    <cellStyle name="Hiperłącze 4" xfId="44568" hidden="1" xr:uid="{00000000-0005-0000-0000-0000F44D0000}"/>
    <cellStyle name="Hiperłącze 4" xfId="39477" hidden="1" xr:uid="{00000000-0005-0000-0000-0000864B0000}"/>
    <cellStyle name="Hiperłącze 4" xfId="39251" hidden="1" xr:uid="{00000000-0005-0000-0000-0000774B0000}"/>
    <cellStyle name="Hiperłącze 4" xfId="38166" hidden="1" xr:uid="{00000000-0005-0000-0000-0000324B0000}"/>
    <cellStyle name="Hiperłącze 4" xfId="46389" hidden="1" xr:uid="{00000000-0005-0000-0000-0000F14E0000}"/>
    <cellStyle name="Hiperłącze 4" xfId="31759" hidden="1" xr:uid="{00000000-0005-0000-0000-000033480000}"/>
    <cellStyle name="Hiperłącze 4" xfId="29882" hidden="1" xr:uid="{00000000-0005-0000-0000-0000A3480000}"/>
    <cellStyle name="Hiperłącze 4" xfId="19176" hidden="1" xr:uid="{00000000-0005-0000-0000-00008E420000}"/>
    <cellStyle name="Hiperłącze 4" xfId="36078" hidden="1" xr:uid="{00000000-0005-0000-0000-0000174A0000}"/>
    <cellStyle name="Hiperłącze 4" xfId="43886" hidden="1" xr:uid="{00000000-0005-0000-0000-0000E24D0000}"/>
    <cellStyle name="Hiperłącze 4" xfId="45211" hidden="1" xr:uid="{00000000-0005-0000-0000-0000584E0000}"/>
    <cellStyle name="Hiperłącze 4" xfId="12116" hidden="1" xr:uid="{00000000-0005-0000-0000-0000183F0000}"/>
    <cellStyle name="Hiperłącze 4" xfId="11385" hidden="1" xr:uid="{00000000-0005-0000-0000-0000043F0000}"/>
    <cellStyle name="Hiperłącze 4" xfId="27966" hidden="1" xr:uid="{00000000-0005-0000-0000-00004F460000}"/>
    <cellStyle name="Hiperłącze 4" xfId="26681" hidden="1" xr:uid="{00000000-0005-0000-0000-0000CB450000}"/>
    <cellStyle name="Hiperłącze 4" xfId="20227" hidden="1" xr:uid="{00000000-0005-0000-0000-000008430000}"/>
    <cellStyle name="Hiperłącze 4" xfId="19849" hidden="1" xr:uid="{00000000-0005-0000-0000-0000B4420000}"/>
    <cellStyle name="Hiperłącze 4" xfId="17862" hidden="1" xr:uid="{00000000-0005-0000-0000-0000C7410000}"/>
    <cellStyle name="Hiperłącze 4" xfId="26379" hidden="1" xr:uid="{00000000-0005-0000-0000-000094450000}"/>
    <cellStyle name="Hiperłącze 4" xfId="38449" hidden="1" xr:uid="{00000000-0005-0000-0000-0000574B0000}"/>
    <cellStyle name="Hiperłącze 4" xfId="38753" hidden="1" xr:uid="{00000000-0005-0000-0000-0000DC4B0000}"/>
    <cellStyle name="Hiperłącze 4" xfId="29979" hidden="1" xr:uid="{00000000-0005-0000-0000-000012480000}"/>
    <cellStyle name="Hiperłącze 4" xfId="43186" hidden="1" xr:uid="{00000000-0005-0000-0000-0000DC4E0000}"/>
    <cellStyle name="Hiperłącze 4" xfId="16344" hidden="1" xr:uid="{00000000-0005-0000-0000-000069420000}"/>
    <cellStyle name="Hiperłącze 4" xfId="32586" hidden="1" xr:uid="{00000000-0005-0000-0000-000097480000}"/>
    <cellStyle name="Hiperłącze 4" xfId="35784" hidden="1" xr:uid="{00000000-0005-0000-0000-0000ED490000}"/>
    <cellStyle name="Hiperłącze 4" xfId="42663" hidden="1" xr:uid="{00000000-0005-0000-0000-0000474D0000}"/>
    <cellStyle name="Hiperłącze 4" xfId="24219" hidden="1" xr:uid="{00000000-0005-0000-0000-0000B5440000}"/>
    <cellStyle name="Hiperłącze 4" xfId="38522" hidden="1" xr:uid="{00000000-0005-0000-0000-0000604B0000}"/>
    <cellStyle name="Hiperłącze 4" xfId="15834" hidden="1" xr:uid="{00000000-0005-0000-0000-000009410000}"/>
    <cellStyle name="Hiperłącze 4" xfId="38954" hidden="1" xr:uid="{00000000-0005-0000-0000-0000BB4C0000}"/>
    <cellStyle name="Hiperłącze 4" xfId="45875" hidden="1" xr:uid="{00000000-0005-0000-0000-0000794E0000}"/>
    <cellStyle name="Hiperłącze 4" xfId="20876" hidden="1" xr:uid="{00000000-0005-0000-0000-0000FB440000}"/>
    <cellStyle name="Hiperłącze 4" xfId="30878" hidden="1" xr:uid="{00000000-0005-0000-0000-00009F470000}"/>
    <cellStyle name="Hiperłącze 4" xfId="20933" hidden="1" xr:uid="{00000000-0005-0000-0000-0000F2430000}"/>
    <cellStyle name="Hiperłącze 4" xfId="43657" hidden="1" xr:uid="{00000000-0005-0000-0000-0000794D0000}"/>
    <cellStyle name="Hiperłącze 4" xfId="42008" hidden="1" xr:uid="{00000000-0005-0000-0000-00003D4D0000}"/>
    <cellStyle name="Hiperłącze 4" xfId="30349" hidden="1" xr:uid="{00000000-0005-0000-0000-000062470000}"/>
    <cellStyle name="Hiperłącze 4" xfId="29006" hidden="1" xr:uid="{00000000-0005-0000-0000-0000E0460000}"/>
    <cellStyle name="Hiperłącze 4" xfId="18890" hidden="1" xr:uid="{00000000-0005-0000-0000-00002A420000}"/>
    <cellStyle name="Hiperłącze 4" xfId="36894" hidden="1" xr:uid="{00000000-0005-0000-0000-0000624A0000}"/>
    <cellStyle name="Hiperłącze 4" xfId="19040" hidden="1" xr:uid="{00000000-0005-0000-0000-000062420000}"/>
    <cellStyle name="Hiperłącze 4" xfId="35766" hidden="1" xr:uid="{00000000-0005-0000-0000-0000F4490000}"/>
    <cellStyle name="Hiperłącze 4" xfId="25331" hidden="1" xr:uid="{00000000-0005-0000-0000-000097460000}"/>
    <cellStyle name="Hiperłącze 4" xfId="18027" hidden="1" xr:uid="{00000000-0005-0000-0000-0000F1410000}"/>
    <cellStyle name="Hiperłącze 4" xfId="32139" hidden="1" xr:uid="{00000000-0005-0000-0000-00003A480000}"/>
    <cellStyle name="Hiperłącze 4" xfId="36432" hidden="1" xr:uid="{00000000-0005-0000-0000-0000A04A0000}"/>
    <cellStyle name="Hiperłącze 4" xfId="29643" hidden="1" xr:uid="{00000000-0005-0000-0000-000019480000}"/>
    <cellStyle name="Hiperłącze 4" xfId="36182" hidden="1" xr:uid="{00000000-0005-0000-0000-00003C4A0000}"/>
    <cellStyle name="Hiperłącze 4" xfId="37604" hidden="1" xr:uid="{00000000-0005-0000-0000-00000D4B0000}"/>
    <cellStyle name="Hiperłącze 4" xfId="40727" hidden="1" xr:uid="{00000000-0005-0000-0000-0000454C0000}"/>
    <cellStyle name="Hiperłącze 4" xfId="15241" hidden="1" xr:uid="{00000000-0005-0000-0000-000099400000}"/>
    <cellStyle name="Hiperłącze 4" xfId="16842" hidden="1" xr:uid="{00000000-0005-0000-0000-000039410000}"/>
    <cellStyle name="Hiperłącze 4" xfId="29602" hidden="1" xr:uid="{00000000-0005-0000-0000-0000B0470000}"/>
    <cellStyle name="Hiperłącze 4" xfId="45991" hidden="1" xr:uid="{00000000-0005-0000-0000-00008C4E0000}"/>
    <cellStyle name="Hiperłącze 4" xfId="27236" hidden="1" xr:uid="{00000000-0005-0000-0000-000023460000}"/>
    <cellStyle name="Hiperłącze 4" xfId="16249" hidden="1" xr:uid="{00000000-0005-0000-0000-000055420000}"/>
    <cellStyle name="Hiperłącze 4" xfId="41641" hidden="1" xr:uid="{00000000-0005-0000-0000-0000B54C0000}"/>
    <cellStyle name="Hiperłącze 4" xfId="23943" hidden="1" xr:uid="{00000000-0005-0000-0000-0000F9440000}"/>
    <cellStyle name="Hiperłącze 4" xfId="20494" hidden="1" xr:uid="{00000000-0005-0000-0000-000026430000}"/>
    <cellStyle name="Hiperłącze 4" xfId="36822" hidden="1" xr:uid="{00000000-0005-0000-0000-00005D4A0000}"/>
    <cellStyle name="Hiperłącze 4" xfId="21016" hidden="1" xr:uid="{00000000-0005-0000-0000-0000F8430000}"/>
    <cellStyle name="Hiperłącze 4" xfId="22535" hidden="1" xr:uid="{00000000-0005-0000-0000-0000E2430000}"/>
    <cellStyle name="Hiperłącze 4" xfId="12416" hidden="1" xr:uid="{00000000-0005-0000-0000-0000373F0000}"/>
    <cellStyle name="Hiperłącze 4" xfId="17919" hidden="1" xr:uid="{00000000-0005-0000-0000-0000CD410000}"/>
    <cellStyle name="Hiperłącze 4" xfId="42391" hidden="1" xr:uid="{00000000-0005-0000-0000-0000FA4C0000}"/>
    <cellStyle name="Hiperłącze 4" xfId="42530" hidden="1" xr:uid="{00000000-0005-0000-0000-0000064D0000}"/>
    <cellStyle name="Hiperłącze 4" xfId="42638" hidden="1" xr:uid="{00000000-0005-0000-0000-0000124D0000}"/>
    <cellStyle name="Hiperłącze 4" xfId="42621" hidden="1" xr:uid="{00000000-0005-0000-0000-0000154D0000}"/>
    <cellStyle name="Hiperłącze 4" xfId="42141" hidden="1" xr:uid="{00000000-0005-0000-0000-0000244D0000}"/>
    <cellStyle name="Hiperłącze 4" xfId="42426" hidden="1" xr:uid="{00000000-0005-0000-0000-00002F4D0000}"/>
    <cellStyle name="Hiperłącze 4" xfId="41991" hidden="1" xr:uid="{00000000-0005-0000-0000-00003F4D0000}"/>
    <cellStyle name="Hiperłącze 4" xfId="42706" hidden="1" xr:uid="{00000000-0005-0000-0000-0000494D0000}"/>
    <cellStyle name="Hiperłącze 4" xfId="42773" hidden="1" xr:uid="{00000000-0005-0000-0000-0000514D0000}"/>
    <cellStyle name="Hiperłącze 4" xfId="41417" hidden="1" xr:uid="{00000000-0005-0000-0000-0000724C0000}"/>
    <cellStyle name="Hiperłącze 4" xfId="34384" hidden="1" xr:uid="{00000000-0005-0000-0000-0000B64A0000}"/>
    <cellStyle name="Hiperłącze 4" xfId="35071" hidden="1" xr:uid="{00000000-0005-0000-0000-000086490000}"/>
    <cellStyle name="Hiperłącze 4" xfId="39063" hidden="1" xr:uid="{00000000-0005-0000-0000-00003E4C0000}"/>
    <cellStyle name="Hiperłącze 4" xfId="33830" hidden="1" xr:uid="{00000000-0005-0000-0000-000039490000}"/>
    <cellStyle name="Hiperłącze 4" xfId="43676" hidden="1" xr:uid="{00000000-0005-0000-0000-00007B4D0000}"/>
    <cellStyle name="Hiperłącze 4" xfId="34015" hidden="1" xr:uid="{00000000-0005-0000-0000-000053490000}"/>
    <cellStyle name="Hiperłącze 4" xfId="37171" hidden="1" xr:uid="{00000000-0005-0000-0000-0000C34A0000}"/>
    <cellStyle name="Hiperłącze 4" xfId="44142" hidden="1" xr:uid="{00000000-0005-0000-0000-0000AB4D0000}"/>
    <cellStyle name="Hiperłącze 4" xfId="36056" hidden="1" xr:uid="{00000000-0005-0000-0000-0000144A0000}"/>
    <cellStyle name="Hiperłącze 4" xfId="39915" hidden="1" xr:uid="{00000000-0005-0000-0000-0000BE4B0000}"/>
    <cellStyle name="Hiperłącze 4" xfId="37835" hidden="1" xr:uid="{00000000-0005-0000-0000-0000EB4A0000}"/>
    <cellStyle name="Hiperłącze 4" xfId="11897" hidden="1" xr:uid="{00000000-0005-0000-0000-0000DC3F0000}"/>
    <cellStyle name="Hiperłącze 4" xfId="22463" hidden="1" xr:uid="{00000000-0005-0000-0000-0000DF430000}"/>
    <cellStyle name="Hiperłącze 4" xfId="21999" hidden="1" xr:uid="{00000000-0005-0000-0000-0000A9430000}"/>
    <cellStyle name="Hiperłącze 4" xfId="28518" hidden="1" xr:uid="{00000000-0005-0000-0000-0000FC460000}"/>
    <cellStyle name="Hiperłącze 4" xfId="16289" hidden="1" xr:uid="{00000000-0005-0000-0000-000076420000}"/>
    <cellStyle name="Hiperłącze 4" xfId="24211" hidden="1" xr:uid="{00000000-0005-0000-0000-0000B2440000}"/>
    <cellStyle name="Hiperłącze 4" xfId="33026" hidden="1" xr:uid="{00000000-0005-0000-0000-00000D490000}"/>
    <cellStyle name="Hiperłącze 4" xfId="41559" hidden="1" xr:uid="{00000000-0005-0000-0000-0000844C0000}"/>
    <cellStyle name="Hiperłącze 4" xfId="15556" hidden="1" xr:uid="{00000000-0005-0000-0000-0000E6400000}"/>
    <cellStyle name="Hiperłącze 4" xfId="20080" hidden="1" xr:uid="{00000000-0005-0000-0000-0000F6420000}"/>
    <cellStyle name="Hiperłącze 4" xfId="40537" hidden="1" xr:uid="{00000000-0005-0000-0000-00001D4C0000}"/>
    <cellStyle name="Hiperłącze 4" xfId="44908" hidden="1" xr:uid="{00000000-0005-0000-0000-0000204E0000}"/>
    <cellStyle name="Hiperłącze 4" xfId="11633" hidden="1" xr:uid="{00000000-0005-0000-0000-0000763F0000}"/>
    <cellStyle name="Hiperłącze 4" xfId="18070" hidden="1" xr:uid="{00000000-0005-0000-0000-0000F8410000}"/>
    <cellStyle name="Hiperłącze 4" xfId="37196" hidden="1" xr:uid="{00000000-0005-0000-0000-0000C84A0000}"/>
    <cellStyle name="Hiperłącze 4" xfId="37388" hidden="1" xr:uid="{00000000-0005-0000-0000-00001B4B0000}"/>
    <cellStyle name="Hiperłącze 4" xfId="28567" hidden="1" xr:uid="{00000000-0005-0000-0000-0000F3460000}"/>
    <cellStyle name="Hiperłącze 4" xfId="37493" hidden="1" xr:uid="{00000000-0005-0000-0000-00002A4B0000}"/>
    <cellStyle name="Hiperłącze 4" xfId="44631" hidden="1" xr:uid="{00000000-0005-0000-0000-0000F64D0000}"/>
    <cellStyle name="Hiperłącze 4" xfId="39628" hidden="1" xr:uid="{00000000-0005-0000-0000-00009C4B0000}"/>
    <cellStyle name="Hiperłącze 4" xfId="23675" hidden="1" xr:uid="{00000000-0005-0000-0000-000096440000}"/>
    <cellStyle name="Hiperłącze 4" xfId="38776" hidden="1" xr:uid="{00000000-0005-0000-0000-0000D64B0000}"/>
    <cellStyle name="Hiperłącze 4" xfId="26346" hidden="1" xr:uid="{00000000-0005-0000-0000-00008E450000}"/>
    <cellStyle name="Hiperłącze 4" xfId="23968" hidden="1" xr:uid="{00000000-0005-0000-0000-0000EA440000}"/>
    <cellStyle name="Hiperłącze 4" xfId="37645" hidden="1" xr:uid="{00000000-0005-0000-0000-00000C4B0000}"/>
    <cellStyle name="Hiperłącze 4" xfId="38461" hidden="1" xr:uid="{00000000-0005-0000-0000-00005B4B0000}"/>
    <cellStyle name="Hiperłącze 4" xfId="40396" hidden="1" xr:uid="{00000000-0005-0000-0000-00000D4C0000}"/>
    <cellStyle name="Hiperłącze 4" xfId="29801" hidden="1" xr:uid="{00000000-0005-0000-0000-0000A9480000}"/>
    <cellStyle name="Hiperłącze 4" xfId="30701" hidden="1" xr:uid="{00000000-0005-0000-0000-00008B470000}"/>
    <cellStyle name="Hiperłącze 4" xfId="13073" hidden="1" xr:uid="{00000000-0005-0000-0000-0000923F0000}"/>
    <cellStyle name="Hiperłącze 4" xfId="13042" hidden="1" xr:uid="{00000000-0005-0000-0000-0000983F0000}"/>
    <cellStyle name="Hiperłącze 4" xfId="29908" hidden="1" xr:uid="{00000000-0005-0000-0000-00009B480000}"/>
    <cellStyle name="Hiperłącze 4" xfId="36804" hidden="1" xr:uid="{00000000-0005-0000-0000-00005B4A0000}"/>
    <cellStyle name="Hiperłącze 4" xfId="23004" hidden="1" xr:uid="{00000000-0005-0000-0000-00004D440000}"/>
    <cellStyle name="Hiperłącze 4" xfId="13545" hidden="1" xr:uid="{00000000-0005-0000-0000-0000E83F0000}"/>
    <cellStyle name="Hiperłącze 4" xfId="35888" hidden="1" xr:uid="{00000000-0005-0000-0000-0000FA490000}"/>
    <cellStyle name="Hiperłącze 4" xfId="40502" hidden="1" xr:uid="{00000000-0005-0000-0000-0000194C0000}"/>
    <cellStyle name="Hiperłącze 4" xfId="38336" hidden="1" xr:uid="{00000000-0005-0000-0000-00004C4B0000}"/>
    <cellStyle name="Hiperłącze 4" xfId="29813" hidden="1" xr:uid="{00000000-0005-0000-0000-0000A4480000}"/>
    <cellStyle name="Hiperłącze 4" xfId="29861" hidden="1" xr:uid="{00000000-0005-0000-0000-0000A6480000}"/>
    <cellStyle name="Hiperłącze 4" xfId="36733" hidden="1" xr:uid="{00000000-0005-0000-0000-00004D4A0000}"/>
    <cellStyle name="Hiperłącze 4" xfId="11495" hidden="1" xr:uid="{00000000-0005-0000-0000-00006E3F0000}"/>
    <cellStyle name="Hiperłącze 4" xfId="33583" hidden="1" xr:uid="{00000000-0005-0000-0000-0000F1480000}"/>
    <cellStyle name="Hiperłącze 4" xfId="41288" hidden="1" xr:uid="{00000000-0005-0000-0000-0000664C0000}"/>
    <cellStyle name="Hiperłącze 4" xfId="18079" hidden="1" xr:uid="{00000000-0005-0000-0000-0000F7410000}"/>
    <cellStyle name="Hiperłącze 4" xfId="29730" hidden="1" xr:uid="{00000000-0005-0000-0000-0000B6470000}"/>
    <cellStyle name="Hiperłącze 4" xfId="34285" hidden="1" xr:uid="{00000000-0005-0000-0000-0000BF490000}"/>
    <cellStyle name="Hiperłącze 4" xfId="24900" hidden="1" xr:uid="{00000000-0005-0000-0000-000026450000}"/>
    <cellStyle name="Hiperłącze 4" xfId="24891" hidden="1" xr:uid="{00000000-0005-0000-0000-000025450000}"/>
    <cellStyle name="Hiperłącze 4" xfId="29878" hidden="1" xr:uid="{00000000-0005-0000-0000-00009D480000}"/>
    <cellStyle name="Hiperłącze 4" xfId="45168" hidden="1" xr:uid="{00000000-0005-0000-0000-0000514E0000}"/>
    <cellStyle name="Hiperłącze 4" xfId="20090" hidden="1" xr:uid="{00000000-0005-0000-0000-0000F9420000}"/>
    <cellStyle name="Hiperłącze 4" xfId="45779" hidden="1" xr:uid="{00000000-0005-0000-0000-00006D4E0000}"/>
    <cellStyle name="Hiperłącze 4" xfId="38859" hidden="1" xr:uid="{00000000-0005-0000-0000-0000C44C0000}"/>
    <cellStyle name="Hiperłącze 4" xfId="24182" hidden="1" xr:uid="{00000000-0005-0000-0000-0000B3440000}"/>
    <cellStyle name="Hiperłącze 4" xfId="37523" hidden="1" xr:uid="{00000000-0005-0000-0000-00002C4B0000}"/>
    <cellStyle name="Hiperłącze 4" xfId="28944" hidden="1" xr:uid="{00000000-0005-0000-0000-0000D9460000}"/>
    <cellStyle name="Hiperłącze 4" xfId="42539" hidden="1" xr:uid="{00000000-0005-0000-0000-00000A4D0000}"/>
    <cellStyle name="Hiperłącze 4" xfId="46181" hidden="1" xr:uid="{00000000-0005-0000-0000-0000C24E0000}"/>
    <cellStyle name="Hiperłącze 4" xfId="31608" hidden="1" xr:uid="{00000000-0005-0000-0000-000022480000}"/>
    <cellStyle name="Hiperłącze 4" xfId="39522" hidden="1" xr:uid="{00000000-0005-0000-0000-0000904B0000}"/>
    <cellStyle name="Hiperłącze 4" xfId="40099" hidden="1" xr:uid="{00000000-0005-0000-0000-0000E54B0000}"/>
    <cellStyle name="Hiperłącze 4" xfId="39040" hidden="1" xr:uid="{00000000-0005-0000-0000-00003C4C0000}"/>
    <cellStyle name="Hiperłącze 4" xfId="43750" hidden="1" xr:uid="{00000000-0005-0000-0000-0000824D0000}"/>
    <cellStyle name="Hiperłącze 4" xfId="46701" hidden="1" xr:uid="{00000000-0005-0000-0000-00002A4F0000}"/>
    <cellStyle name="Hiperłącze 4" xfId="23013" hidden="1" xr:uid="{00000000-0005-0000-0000-000053440000}"/>
    <cellStyle name="Hiperłącze 4" xfId="26185" hidden="1" xr:uid="{00000000-0005-0000-0000-000080450000}"/>
    <cellStyle name="Hiperłącze 4" xfId="19693" hidden="1" xr:uid="{00000000-0005-0000-0000-0000A5420000}"/>
    <cellStyle name="Hiperłącze 4" xfId="32050" hidden="1" xr:uid="{00000000-0005-0000-0000-00006D480000}"/>
    <cellStyle name="Hiperłącze 4" xfId="18750" hidden="1" xr:uid="{00000000-0005-0000-0000-00001E420000}"/>
    <cellStyle name="Hiperłącze 4" xfId="25935" hidden="1" xr:uid="{00000000-0005-0000-0000-00005E450000}"/>
    <cellStyle name="Hiperłącze 4" xfId="19685" hidden="1" xr:uid="{00000000-0005-0000-0000-0000A2420000}"/>
    <cellStyle name="Hiperłącze 4" xfId="28439" hidden="1" xr:uid="{00000000-0005-0000-0000-00000D470000}"/>
    <cellStyle name="Hiperłącze 4" xfId="46199" hidden="1" xr:uid="{00000000-0005-0000-0000-0000E14E0000}"/>
    <cellStyle name="Hiperłącze 4" xfId="46739" hidden="1" xr:uid="{00000000-0005-0000-0000-0000FA4E0000}"/>
    <cellStyle name="Hiperłącze 4" xfId="41590" hidden="1" xr:uid="{00000000-0005-0000-0000-0000854C0000}"/>
    <cellStyle name="Hiperłącze 4" xfId="34736" hidden="1" xr:uid="{00000000-0005-0000-0000-000068490000}"/>
    <cellStyle name="Hiperłącze 4" xfId="33817" hidden="1" xr:uid="{00000000-0005-0000-0000-00003F490000}"/>
    <cellStyle name="Hiperłącze 4" xfId="40471" hidden="1" xr:uid="{00000000-0005-0000-0000-0000184C0000}"/>
    <cellStyle name="Hiperłącze 4" xfId="38043" hidden="1" xr:uid="{00000000-0005-0000-0000-0000FF4A0000}"/>
    <cellStyle name="Hiperłącze 4" xfId="36580" hidden="1" xr:uid="{00000000-0005-0000-0000-0000814A0000}"/>
    <cellStyle name="Hiperłącze 4" xfId="46888" hidden="1" xr:uid="{00000000-0005-0000-0000-0000104F0000}"/>
    <cellStyle name="Hiperłącze 4" xfId="23164" hidden="1" xr:uid="{00000000-0005-0000-0000-00001D440000}"/>
    <cellStyle name="Hiperłącze 4" xfId="33228" hidden="1" xr:uid="{00000000-0005-0000-0000-0000D3480000}"/>
    <cellStyle name="Hiperłącze 4" xfId="23011" hidden="1" xr:uid="{00000000-0005-0000-0000-000051440000}"/>
    <cellStyle name="Hiperłącze 4" xfId="37906" hidden="1" xr:uid="{00000000-0005-0000-0000-0000194B0000}"/>
    <cellStyle name="Hiperłącze 4" xfId="43902" hidden="1" xr:uid="{00000000-0005-0000-0000-0000D04E0000}"/>
    <cellStyle name="Hiperłącze 4" xfId="18009" hidden="1" xr:uid="{00000000-0005-0000-0000-0000D2410000}"/>
    <cellStyle name="Hiperłącze 4" xfId="38595" hidden="1" xr:uid="{00000000-0005-0000-0000-00002D4C0000}"/>
    <cellStyle name="Hiperłącze 4" xfId="36614" hidden="1" xr:uid="{00000000-0005-0000-0000-00007C4A0000}"/>
    <cellStyle name="Hiperłącze 4" xfId="24580" hidden="1" xr:uid="{00000000-0005-0000-0000-000005450000}"/>
    <cellStyle name="Hiperłącze 4" xfId="22843" hidden="1" xr:uid="{00000000-0005-0000-0000-000073440000}"/>
    <cellStyle name="Hiperłącze 4" xfId="14096" hidden="1" xr:uid="{00000000-0005-0000-0000-000004400000}"/>
    <cellStyle name="Hiperłącze 4" xfId="27049" hidden="1" xr:uid="{00000000-0005-0000-0000-0000F1450000}"/>
    <cellStyle name="Hiperłącze 4" xfId="35759" hidden="1" xr:uid="{00000000-0005-0000-0000-0000EF490000}"/>
    <cellStyle name="Hiperłącze 4" xfId="35862" hidden="1" xr:uid="{00000000-0005-0000-0000-0000004A0000}"/>
    <cellStyle name="Hiperłącze 4" xfId="36087" hidden="1" xr:uid="{00000000-0005-0000-0000-0000154A0000}"/>
    <cellStyle name="Hiperłącze 4" xfId="34194" hidden="1" xr:uid="{00000000-0005-0000-0000-0000214A0000}"/>
    <cellStyle name="Hiperłącze 4" xfId="34854" hidden="1" xr:uid="{00000000-0005-0000-0000-00002F4A0000}"/>
    <cellStyle name="Hiperłącze 4" xfId="32041" hidden="1" xr:uid="{00000000-0005-0000-0000-000072480000}"/>
    <cellStyle name="Hiperłącze 4" xfId="32349" hidden="1" xr:uid="{00000000-0005-0000-0000-00007F480000}"/>
    <cellStyle name="Hiperłącze 4" xfId="30104" hidden="1" xr:uid="{00000000-0005-0000-0000-00009A480000}"/>
    <cellStyle name="Hiperłącze 4" xfId="29901" hidden="1" xr:uid="{00000000-0005-0000-0000-00009C480000}"/>
    <cellStyle name="Hiperłącze 4" xfId="31931" hidden="1" xr:uid="{00000000-0005-0000-0000-00008D480000}"/>
    <cellStyle name="Hiperłącze 4" xfId="34182" hidden="1" xr:uid="{00000000-0005-0000-0000-0000264A0000}"/>
    <cellStyle name="Hiperłącze 4" xfId="32976" hidden="1" xr:uid="{00000000-0005-0000-0000-000016490000}"/>
    <cellStyle name="Hiperłącze 4" xfId="40745" hidden="1" xr:uid="{00000000-0005-0000-0000-00004A4C0000}"/>
    <cellStyle name="Hiperłącze 4" xfId="15424" hidden="1" xr:uid="{00000000-0005-0000-0000-0000AF400000}"/>
    <cellStyle name="Hiperłącze 4" xfId="24736" hidden="1" xr:uid="{00000000-0005-0000-0000-000018450000}"/>
    <cellStyle name="Hiperłącze 4" xfId="26834" hidden="1" xr:uid="{00000000-0005-0000-0000-0000D9450000}"/>
    <cellStyle name="Hiperłącze 4" xfId="28750" hidden="1" xr:uid="{00000000-0005-0000-0000-0000C6460000}"/>
    <cellStyle name="Hiperłącze 4" xfId="27990" hidden="1" xr:uid="{00000000-0005-0000-0000-000054460000}"/>
    <cellStyle name="Hiperłącze 4" xfId="27799" hidden="1" xr:uid="{00000000-0005-0000-0000-00003E460000}"/>
    <cellStyle name="Hiperłącze 4" xfId="44262" hidden="1" xr:uid="{00000000-0005-0000-0000-0000BC4D0000}"/>
    <cellStyle name="Hiperłącze 4" xfId="44320" hidden="1" xr:uid="{00000000-0005-0000-0000-0000C14D0000}"/>
    <cellStyle name="Hiperłącze 4" xfId="10438" hidden="1" xr:uid="{00000000-0005-0000-0000-0000EF3E0000}"/>
    <cellStyle name="Hiperłącze 4" xfId="21624" hidden="1" xr:uid="{00000000-0005-0000-0000-000067430000}"/>
    <cellStyle name="Hiperłącze 4" xfId="19864" hidden="1" xr:uid="{00000000-0005-0000-0000-0000B8420000}"/>
    <cellStyle name="Hiperłącze 4" xfId="16601" hidden="1" xr:uid="{00000000-0005-0000-0000-00001E410000}"/>
    <cellStyle name="Hiperłącze 4" xfId="31023" hidden="1" xr:uid="{00000000-0005-0000-0000-0000C7470000}"/>
    <cellStyle name="Hiperłącze 4" xfId="13098" hidden="1" xr:uid="{00000000-0005-0000-0000-00009A3F0000}"/>
    <cellStyle name="Hiperłącze 4" xfId="22487" hidden="1" xr:uid="{00000000-0005-0000-0000-0000E4430000}"/>
    <cellStyle name="Hiperłącze 4" xfId="22124" hidden="1" xr:uid="{00000000-0005-0000-0000-0000B2430000}"/>
    <cellStyle name="Hiperłącze 4" xfId="32197" hidden="1" xr:uid="{00000000-0005-0000-0000-000043480000}"/>
    <cellStyle name="Hiperłącze 4" xfId="32865" hidden="1" xr:uid="{00000000-0005-0000-0000-00000B490000}"/>
    <cellStyle name="Hiperłącze 4" xfId="36720" hidden="1" xr:uid="{00000000-0005-0000-0000-0000534A0000}"/>
    <cellStyle name="Hiperłącze 4" xfId="39716" hidden="1" xr:uid="{00000000-0005-0000-0000-0000A74B0000}"/>
    <cellStyle name="Hiperłącze 4" xfId="39300" hidden="1" xr:uid="{00000000-0005-0000-0000-00007D4B0000}"/>
    <cellStyle name="Hiperłącze 4" xfId="34837" hidden="1" xr:uid="{00000000-0005-0000-0000-0000344B0000}"/>
    <cellStyle name="Hiperłącze 4" xfId="29592" hidden="1" xr:uid="{00000000-0005-0000-0000-0000AE470000}"/>
    <cellStyle name="Hiperłącze 4" xfId="30173" hidden="1" xr:uid="{00000000-0005-0000-0000-00004E470000}"/>
    <cellStyle name="Hiperłącze 4" xfId="16796" hidden="1" xr:uid="{00000000-0005-0000-0000-000034410000}"/>
    <cellStyle name="Hiperłącze 4" xfId="30693" hidden="1" xr:uid="{00000000-0005-0000-0000-00008C470000}"/>
    <cellStyle name="Hiperłącze 4" xfId="13260" hidden="1" xr:uid="{00000000-0005-0000-0000-0000A93F0000}"/>
    <cellStyle name="Hiperłącze 4" xfId="13242" hidden="1" xr:uid="{00000000-0005-0000-0000-0000B03F0000}"/>
    <cellStyle name="Hiperłącze 4" xfId="11874" hidden="1" xr:uid="{00000000-0005-0000-0000-0000CE3F0000}"/>
    <cellStyle name="Hiperłącze 4" xfId="36273" hidden="1" xr:uid="{00000000-0005-0000-0000-0000444A0000}"/>
    <cellStyle name="Hiperłącze 4" xfId="36682" hidden="1" xr:uid="{00000000-0005-0000-0000-00004C4A0000}"/>
    <cellStyle name="Hiperłącze 4" xfId="40045" hidden="1" xr:uid="{00000000-0005-0000-0000-0000E44B0000}"/>
    <cellStyle name="Hiperłącze 4" xfId="35727" hidden="1" xr:uid="{00000000-0005-0000-0000-0000EB490000}"/>
    <cellStyle name="Hiperłącze 4" xfId="38135" hidden="1" xr:uid="{00000000-0005-0000-0000-0000384B0000}"/>
    <cellStyle name="Hiperłącze 4" xfId="39780" hidden="1" xr:uid="{00000000-0005-0000-0000-0000AA4B0000}"/>
    <cellStyle name="Hiperłącze 4" xfId="39537" hidden="1" xr:uid="{00000000-0005-0000-0000-0000944B0000}"/>
    <cellStyle name="Hiperłącze 4" xfId="21182" hidden="1" xr:uid="{00000000-0005-0000-0000-00003C430000}"/>
    <cellStyle name="Hiperłącze 4" xfId="20406" hidden="1" xr:uid="{00000000-0005-0000-0000-00001D430000}"/>
    <cellStyle name="Hiperłącze 4" xfId="20556" hidden="1" xr:uid="{00000000-0005-0000-0000-000090430000}"/>
    <cellStyle name="Hiperłącze 4" xfId="22436" hidden="1" xr:uid="{00000000-0005-0000-0000-0000DA430000}"/>
    <cellStyle name="Hiperłącze 4" xfId="46595" hidden="1" xr:uid="{00000000-0005-0000-0000-00003D4F0000}"/>
    <cellStyle name="Hiperłącze 4" xfId="36437" hidden="1" xr:uid="{00000000-0005-0000-0000-00009F4A0000}"/>
    <cellStyle name="Hiperłącze 4" xfId="39546" hidden="1" xr:uid="{00000000-0005-0000-0000-0000934B0000}"/>
    <cellStyle name="Hiperłącze 4" xfId="41473" hidden="1" xr:uid="{00000000-0005-0000-0000-00007B4C0000}"/>
    <cellStyle name="Hiperłącze 4" xfId="15161" hidden="1" xr:uid="{00000000-0005-0000-0000-000092400000}"/>
    <cellStyle name="Hiperłącze 4" xfId="20561" hidden="1" xr:uid="{00000000-0005-0000-0000-00008C430000}"/>
    <cellStyle name="Hiperłącze 4" xfId="27586" hidden="1" xr:uid="{00000000-0005-0000-0000-000059460000}"/>
    <cellStyle name="Hiperłącze 4" xfId="43927" hidden="1" xr:uid="{00000000-0005-0000-0000-0000934D0000}"/>
    <cellStyle name="Hiperłącze 4" xfId="42227" hidden="1" xr:uid="{00000000-0005-0000-0000-0000EB4C0000}"/>
    <cellStyle name="Hiperłącze 4" xfId="39879" hidden="1" xr:uid="{00000000-0005-0000-0000-0000B54B0000}"/>
    <cellStyle name="Hiperłącze 4" xfId="22052" hidden="1" xr:uid="{00000000-0005-0000-0000-0000AF430000}"/>
    <cellStyle name="Hiperłącze 4" xfId="39568" hidden="1" xr:uid="{00000000-0005-0000-0000-0000954B0000}"/>
    <cellStyle name="Hiperłącze 4" xfId="24507" hidden="1" xr:uid="{00000000-0005-0000-0000-0000D3440000}"/>
    <cellStyle name="Hiperłącze 4" xfId="19939" hidden="1" xr:uid="{00000000-0005-0000-0000-0000BE420000}"/>
    <cellStyle name="Hiperłącze 4" xfId="33090" hidden="1" xr:uid="{00000000-0005-0000-0000-000003490000}"/>
    <cellStyle name="Hiperłącze 4" xfId="40185" hidden="1" xr:uid="{00000000-0005-0000-0000-0000F84B0000}"/>
    <cellStyle name="Hiperłącze 4" xfId="20875" hidden="1" xr:uid="{00000000-0005-0000-0000-0000F5440000}"/>
    <cellStyle name="Hiperłącze 4" xfId="14284" hidden="1" xr:uid="{00000000-0005-0000-0000-000013400000}"/>
    <cellStyle name="Hiperłącze 4" xfId="42680" hidden="1" xr:uid="{00000000-0005-0000-0000-0000414D0000}"/>
    <cellStyle name="Hiperłącze 4" xfId="46367" hidden="1" xr:uid="{00000000-0005-0000-0000-0000F84E0000}"/>
    <cellStyle name="Hiperłącze 4" xfId="30933" hidden="1" xr:uid="{00000000-0005-0000-0000-0000A5470000}"/>
    <cellStyle name="Hiperłącze 4" xfId="18646" hidden="1" xr:uid="{00000000-0005-0000-0000-00000E420000}"/>
    <cellStyle name="Hiperłącze 4" xfId="25282" hidden="1" xr:uid="{00000000-0005-0000-0000-0000A0460000}"/>
    <cellStyle name="Hiperłącze 4" xfId="20713" hidden="1" xr:uid="{00000000-0005-0000-0000-000094430000}"/>
    <cellStyle name="Hiperłącze 4" xfId="34999" hidden="1" xr:uid="{00000000-0005-0000-0000-000080490000}"/>
    <cellStyle name="Hiperłącze 4" xfId="11862" hidden="1" xr:uid="{00000000-0005-0000-0000-0000D43F0000}"/>
    <cellStyle name="Hiperłącze 4" xfId="11334" hidden="1" xr:uid="{00000000-0005-0000-0000-0000FA3E0000}"/>
    <cellStyle name="Hiperłącze 4" xfId="23757" hidden="1" xr:uid="{00000000-0005-0000-0000-0000A7440000}"/>
    <cellStyle name="Hiperłącze 4" xfId="43782" hidden="1" xr:uid="{00000000-0005-0000-0000-0000884D0000}"/>
    <cellStyle name="Hiperłącze 4" xfId="41776" hidden="1" xr:uid="{00000000-0005-0000-0000-0000DA4C0000}"/>
    <cellStyle name="Hiperłącze 4" xfId="25398" hidden="1" xr:uid="{00000000-0005-0000-0000-000005470000}"/>
    <cellStyle name="Hiperłącze 4" xfId="28718" hidden="1" xr:uid="{00000000-0005-0000-0000-0000BD460000}"/>
    <cellStyle name="Hiperłącze 4" xfId="39380" hidden="1" xr:uid="{00000000-0005-0000-0000-00002C4C0000}"/>
    <cellStyle name="Hiperłącze 4" xfId="28466" hidden="1" xr:uid="{00000000-0005-0000-0000-000009470000}"/>
    <cellStyle name="Hiperłącze 4" xfId="41836" hidden="1" xr:uid="{00000000-0005-0000-0000-0000E34C0000}"/>
    <cellStyle name="Hiperłącze 4" xfId="42521" hidden="1" xr:uid="{00000000-0005-0000-0000-0000054D0000}"/>
    <cellStyle name="Hiperłącze 4" xfId="23325" hidden="1" xr:uid="{00000000-0005-0000-0000-000032440000}"/>
    <cellStyle name="Hiperłącze 4" xfId="27167" hidden="1" xr:uid="{00000000-0005-0000-0000-000016460000}"/>
    <cellStyle name="Hiperłącze 4" xfId="43176" hidden="1" xr:uid="{00000000-0005-0000-0000-0000DC4D0000}"/>
    <cellStyle name="Hiperłącze 4" xfId="43328" hidden="1" xr:uid="{00000000-0005-0000-0000-0000E44D0000}"/>
    <cellStyle name="Hiperłącze 4" xfId="44667" hidden="1" xr:uid="{00000000-0005-0000-0000-0000FF4D0000}"/>
    <cellStyle name="Hiperłącze 4" xfId="44676" hidden="1" xr:uid="{00000000-0005-0000-0000-0000004E0000}"/>
    <cellStyle name="Hiperłącze 4" xfId="44846" hidden="1" xr:uid="{00000000-0005-0000-0000-0000124E0000}"/>
    <cellStyle name="Hiperłącze 4" xfId="44854" hidden="1" xr:uid="{00000000-0005-0000-0000-0000154E0000}"/>
    <cellStyle name="Hiperłącze 4" xfId="21779" hidden="1" xr:uid="{00000000-0005-0000-0000-000079430000}"/>
    <cellStyle name="Hiperłącze 4" xfId="35146" hidden="1" xr:uid="{00000000-0005-0000-0000-000091490000}"/>
    <cellStyle name="Hiperłącze 4" xfId="35965" hidden="1" xr:uid="{00000000-0005-0000-0000-00000C4A0000}"/>
    <cellStyle name="Hiperłącze 4" xfId="33855" hidden="1" xr:uid="{00000000-0005-0000-0000-000041490000}"/>
    <cellStyle name="Hiperłącze 4" xfId="21600" hidden="1" xr:uid="{00000000-0005-0000-0000-000062430000}"/>
    <cellStyle name="Hiperłącze 4" xfId="21985" hidden="1" xr:uid="{00000000-0005-0000-0000-0000AC430000}"/>
    <cellStyle name="Hiperłącze 4" xfId="13638" hidden="1" xr:uid="{00000000-0005-0000-0000-0000F03F0000}"/>
    <cellStyle name="Hiperłącze 4" xfId="21865" hidden="1" xr:uid="{00000000-0005-0000-0000-000083430000}"/>
    <cellStyle name="Hiperłącze 4" xfId="20767" hidden="1" xr:uid="{00000000-0005-0000-0000-000084440000}"/>
    <cellStyle name="Hiperłącze 4" xfId="15530" hidden="1" xr:uid="{00000000-0005-0000-0000-0000E5400000}"/>
    <cellStyle name="Hiperłącze 4" xfId="14474" hidden="1" xr:uid="{00000000-0005-0000-0000-000026400000}"/>
    <cellStyle name="Hiperłącze 4" xfId="31939" hidden="1" xr:uid="{00000000-0005-0000-0000-00008A480000}"/>
    <cellStyle name="Hiperłącze 4" xfId="34261" hidden="1" xr:uid="{00000000-0005-0000-0000-0000C5490000}"/>
    <cellStyle name="Hiperłącze 4" xfId="17810" hidden="1" xr:uid="{00000000-0005-0000-0000-0000C1410000}"/>
    <cellStyle name="Hiperłącze 4" xfId="18963" hidden="1" xr:uid="{00000000-0005-0000-0000-000037420000}"/>
    <cellStyle name="Hiperłącze 4" xfId="37375" hidden="1" xr:uid="{00000000-0005-0000-0000-00001E4B0000}"/>
    <cellStyle name="Hiperłącze 4" xfId="26410" hidden="1" xr:uid="{00000000-0005-0000-0000-000095450000}"/>
    <cellStyle name="Hiperłącze 4" xfId="10310" hidden="1" xr:uid="{00000000-0005-0000-0000-0000E43E0000}"/>
    <cellStyle name="Hiperłącze 4" xfId="21403" hidden="1" xr:uid="{00000000-0005-0000-0000-00004D430000}"/>
    <cellStyle name="Hiperłącze 4" xfId="24614" hidden="1" xr:uid="{00000000-0005-0000-0000-000009450000}"/>
    <cellStyle name="Hiperłącze 4" xfId="28063" hidden="1" xr:uid="{00000000-0005-0000-0000-000087460000}"/>
    <cellStyle name="Hiperłącze 4" xfId="25526" hidden="1" xr:uid="{00000000-0005-0000-0000-0000FF450000}"/>
    <cellStyle name="Hiperłącze 4" xfId="37842" hidden="1" xr:uid="{00000000-0005-0000-0000-0000F04A0000}"/>
    <cellStyle name="Hiperłącze 4" xfId="19586" hidden="1" xr:uid="{00000000-0005-0000-0000-0000E8420000}"/>
    <cellStyle name="Hiperłącze 4" xfId="40813" hidden="1" xr:uid="{00000000-0005-0000-0000-0000584C0000}"/>
    <cellStyle name="Hiperłącze 4" xfId="34891" hidden="1" xr:uid="{00000000-0005-0000-0000-000074490000}"/>
    <cellStyle name="Hiperłącze 4" xfId="44108" hidden="1" xr:uid="{00000000-0005-0000-0000-0000A24D0000}"/>
    <cellStyle name="Hiperłącze 4" xfId="44411" hidden="1" xr:uid="{00000000-0005-0000-0000-0000C64D0000}"/>
    <cellStyle name="Hiperłącze 4" xfId="22445" hidden="1" xr:uid="{00000000-0005-0000-0000-0000DD430000}"/>
    <cellStyle name="Hiperłącze 4" xfId="22093" hidden="1" xr:uid="{00000000-0005-0000-0000-0000B8430000}"/>
    <cellStyle name="Hiperłącze 4" xfId="26995" hidden="1" xr:uid="{00000000-0005-0000-0000-0000F0450000}"/>
    <cellStyle name="Hiperłącze 4" xfId="41105" hidden="1" xr:uid="{00000000-0005-0000-0000-0000934C0000}"/>
    <cellStyle name="Hiperłącze 4" xfId="43937" hidden="1" xr:uid="{00000000-0005-0000-0000-0000944D0000}"/>
    <cellStyle name="Hiperłącze 4" xfId="35684" hidden="1" xr:uid="{00000000-0005-0000-0000-0000E1490000}"/>
    <cellStyle name="Hiperłącze 4" xfId="27627" hidden="1" xr:uid="{00000000-0005-0000-0000-00002B460000}"/>
    <cellStyle name="Hiperłącze 4" xfId="16877" hidden="1" xr:uid="{00000000-0005-0000-0000-00003D410000}"/>
    <cellStyle name="Hiperłącze 4" xfId="36624" hidden="1" xr:uid="{00000000-0005-0000-0000-00007A4A0000}"/>
    <cellStyle name="Hiperłącze 4" xfId="47044" hidden="1" xr:uid="{00000000-0005-0000-0000-0000154F0000}"/>
    <cellStyle name="Hiperłącze 4" xfId="20299" hidden="1" xr:uid="{00000000-0005-0000-0000-00000E430000}"/>
    <cellStyle name="Hiperłącze 4" xfId="33553" hidden="1" xr:uid="{00000000-0005-0000-0000-0000F3480000}"/>
    <cellStyle name="Hiperłącze 4" xfId="37218" hidden="1" xr:uid="{00000000-0005-0000-0000-0000CB4A0000}"/>
    <cellStyle name="Hiperłącze 4" xfId="38641" hidden="1" xr:uid="{00000000-0005-0000-0000-0000D14B0000}"/>
    <cellStyle name="Hiperłącze 4" xfId="39658" hidden="1" xr:uid="{00000000-0005-0000-0000-0000A44B0000}"/>
    <cellStyle name="Hiperłącze 4" xfId="14101" hidden="1" xr:uid="{00000000-0005-0000-0000-000003400000}"/>
    <cellStyle name="Hiperłącze 4" xfId="35224" hidden="1" xr:uid="{00000000-0005-0000-0000-00009B490000}"/>
    <cellStyle name="Hiperłącze 4" xfId="29300" hidden="1" xr:uid="{00000000-0005-0000-0000-00002D470000}"/>
    <cellStyle name="Hiperłącze 4" xfId="22231" hidden="1" xr:uid="{00000000-0005-0000-0000-0000C2430000}"/>
    <cellStyle name="Hiperłącze 4" xfId="16135" hidden="1" xr:uid="{00000000-0005-0000-0000-00008C410000}"/>
    <cellStyle name="Hiperłącze 4" xfId="45746" hidden="1" xr:uid="{00000000-0005-0000-0000-0000704E0000}"/>
    <cellStyle name="Hiperłącze 4" xfId="18485" hidden="1" xr:uid="{00000000-0005-0000-0000-000041420000}"/>
    <cellStyle name="Hiperłącze 4" xfId="30205" hidden="1" xr:uid="{00000000-0005-0000-0000-000057470000}"/>
    <cellStyle name="Hiperłącze 4" xfId="29707" hidden="1" xr:uid="{00000000-0005-0000-0000-0000BC470000}"/>
    <cellStyle name="Hiperłącze 4" xfId="21337" hidden="1" xr:uid="{00000000-0005-0000-0000-000048430000}"/>
    <cellStyle name="Hiperłącze 4" xfId="29323" hidden="1" xr:uid="{00000000-0005-0000-0000-00002E470000}"/>
    <cellStyle name="Hiperłącze 4" xfId="14089" hidden="1" xr:uid="{00000000-0005-0000-0000-0000FF3F0000}"/>
    <cellStyle name="Hiperłącze 4" xfId="11731" hidden="1" xr:uid="{00000000-0005-0000-0000-00006E400000}"/>
    <cellStyle name="Hiperłącze 4" xfId="15547" hidden="1" xr:uid="{00000000-0005-0000-0000-0000E2400000}"/>
    <cellStyle name="Hiperłącze 4" xfId="24356" hidden="1" xr:uid="{00000000-0005-0000-0000-0000C2440000}"/>
    <cellStyle name="Hiperłącze 4" xfId="23031" hidden="1" xr:uid="{00000000-0005-0000-0000-000050440000}"/>
    <cellStyle name="Hiperłącze 4" xfId="35662" hidden="1" xr:uid="{00000000-0005-0000-0000-0000E8490000}"/>
    <cellStyle name="Hiperłącze 4" xfId="32427" hidden="1" xr:uid="{00000000-0005-0000-0000-00005B480000}"/>
    <cellStyle name="Hiperłącze 4" xfId="24712" hidden="1" xr:uid="{00000000-0005-0000-0000-000015450000}"/>
    <cellStyle name="Hiperłącze 4" xfId="11442" hidden="1" xr:uid="{00000000-0005-0000-0000-0000063F0000}"/>
    <cellStyle name="Hiperłącze 4" xfId="29282" hidden="1" xr:uid="{00000000-0005-0000-0000-00002B470000}"/>
    <cellStyle name="Hiperłącze 4" xfId="26584" hidden="1" xr:uid="{00000000-0005-0000-0000-0000C0450000}"/>
    <cellStyle name="Hiperłącze 4" xfId="29423" hidden="1" xr:uid="{00000000-0005-0000-0000-000036470000}"/>
    <cellStyle name="Hiperłącze 4" xfId="27176" hidden="1" xr:uid="{00000000-0005-0000-0000-00001A460000}"/>
    <cellStyle name="Hiperłącze 4" xfId="19058" hidden="1" xr:uid="{00000000-0005-0000-0000-000081420000}"/>
    <cellStyle name="Hiperłącze 4" xfId="31243" hidden="1" xr:uid="{00000000-0005-0000-0000-0000E4470000}"/>
    <cellStyle name="Hiperłącze 4" xfId="46664" hidden="1" xr:uid="{00000000-0005-0000-0000-0000344F0000}"/>
    <cellStyle name="Hiperłącze 4" xfId="36872" hidden="1" xr:uid="{00000000-0005-0000-0000-00008F4A0000}"/>
    <cellStyle name="Hiperłącze 4" xfId="36522" hidden="1" xr:uid="{00000000-0005-0000-0000-0000904A0000}"/>
    <cellStyle name="Hiperłącze 4" xfId="36454" hidden="1" xr:uid="{00000000-0005-0000-0000-00009D4A0000}"/>
    <cellStyle name="Hiperłącze 4" xfId="34152" hidden="1" xr:uid="{00000000-0005-0000-0000-0000AE4A0000}"/>
    <cellStyle name="Hiperłącze 4" xfId="34351" hidden="1" xr:uid="{00000000-0005-0000-0000-0000BE4A0000}"/>
    <cellStyle name="Hiperłącze 4" xfId="14801" hidden="1" xr:uid="{00000000-0005-0000-0000-0000BB400000}"/>
    <cellStyle name="Hiperłącze 4" xfId="41096" hidden="1" xr:uid="{00000000-0005-0000-0000-00008D4C0000}"/>
    <cellStyle name="Hiperłącze 4" xfId="32032" hidden="1" xr:uid="{00000000-0005-0000-0000-000077480000}"/>
    <cellStyle name="Hiperłącze 4" xfId="40596" hidden="1" xr:uid="{00000000-0005-0000-0000-0000284C0000}"/>
    <cellStyle name="Hiperłącze 4" xfId="30049" hidden="1" xr:uid="{00000000-0005-0000-0000-00000F480000}"/>
    <cellStyle name="Hiperłącze 4" xfId="34166" hidden="1" xr:uid="{00000000-0005-0000-0000-0000294A0000}"/>
    <cellStyle name="Hiperłącze 4" xfId="36708" hidden="1" xr:uid="{00000000-0005-0000-0000-00004F4A0000}"/>
    <cellStyle name="Hiperłącze 4" xfId="40347" hidden="1" xr:uid="{00000000-0005-0000-0000-0000074C0000}"/>
    <cellStyle name="Hiperłącze 4" xfId="40480" hidden="1" xr:uid="{00000000-0005-0000-0000-0000174C0000}"/>
    <cellStyle name="Hiperłącze 4" xfId="31807" hidden="1" xr:uid="{00000000-0005-0000-0000-000036480000}"/>
    <cellStyle name="Hiperłącze 4" xfId="13212" hidden="1" xr:uid="{00000000-0005-0000-0000-0000A83F0000}"/>
    <cellStyle name="Hiperłącze 4" xfId="13010" hidden="1" xr:uid="{00000000-0005-0000-0000-0000903F0000}"/>
    <cellStyle name="Hiperłącze 4" xfId="13164" hidden="1" xr:uid="{00000000-0005-0000-0000-00009D3F0000}"/>
    <cellStyle name="Hiperłącze 4" xfId="31866" hidden="1" xr:uid="{00000000-0005-0000-0000-00006B480000}"/>
    <cellStyle name="Hiperłącze 4" xfId="37443" hidden="1" xr:uid="{00000000-0005-0000-0000-0000334B0000}"/>
    <cellStyle name="Hiperłącze 4" xfId="10336" hidden="1" xr:uid="{00000000-0005-0000-0000-0000DD3E0000}"/>
    <cellStyle name="Hiperłącze 4" xfId="46539" hidden="1" xr:uid="{00000000-0005-0000-0000-00004A4F0000}"/>
    <cellStyle name="Hiperłącze 4" xfId="22454" hidden="1" xr:uid="{00000000-0005-0000-0000-0000DE430000}"/>
    <cellStyle name="Hiperłącze 4" xfId="21925" hidden="1" xr:uid="{00000000-0005-0000-0000-0000A1430000}"/>
    <cellStyle name="Hiperłącze 4" xfId="21101" hidden="1" xr:uid="{00000000-0005-0000-0000-000034430000}"/>
    <cellStyle name="Hiperłącze 4" xfId="37746" hidden="1" xr:uid="{00000000-0005-0000-0000-0000E44A0000}"/>
    <cellStyle name="Hiperłącze 4" xfId="24100" hidden="1" xr:uid="{00000000-0005-0000-0000-0000F3440000}"/>
    <cellStyle name="Hiperłącze 4" xfId="19031" hidden="1" xr:uid="{00000000-0005-0000-0000-000061420000}"/>
    <cellStyle name="Hiperłącze 4" xfId="42350" hidden="1" xr:uid="{00000000-0005-0000-0000-0000FC4C0000}"/>
    <cellStyle name="Hiperłącze 4" xfId="24751" hidden="1" xr:uid="{00000000-0005-0000-0000-00001C450000}"/>
    <cellStyle name="Hiperłącze 4" xfId="24456" hidden="1" xr:uid="{00000000-0005-0000-0000-0000CD440000}"/>
    <cellStyle name="Hiperłącze 4" xfId="21484" hidden="1" xr:uid="{00000000-0005-0000-0000-000051430000}"/>
    <cellStyle name="Hiperłącze 4" xfId="36518" hidden="1" xr:uid="{00000000-0005-0000-0000-00008D4A0000}"/>
    <cellStyle name="Hiperłącze 4" xfId="29505" hidden="1" xr:uid="{00000000-0005-0000-0000-000047470000}"/>
    <cellStyle name="Hiperłącze 4" xfId="19509" hidden="1" xr:uid="{00000000-0005-0000-0000-0000CD420000}"/>
    <cellStyle name="Hiperłącze 4" xfId="43276" hidden="1" xr:uid="{00000000-0005-0000-0000-0000EC4D0000}"/>
    <cellStyle name="Hiperłącze 4" xfId="45390" hidden="1" xr:uid="{00000000-0005-0000-0000-0000AE4E0000}"/>
    <cellStyle name="Hiperłącze 4" xfId="31555" hidden="1" xr:uid="{00000000-0005-0000-0000-000007480000}"/>
    <cellStyle name="Hiperłącze 4" xfId="13082" hidden="1" xr:uid="{00000000-0005-0000-0000-0000963F0000}"/>
    <cellStyle name="Hiperłącze 4" xfId="37075" hidden="1" xr:uid="{00000000-0005-0000-0000-0000714A0000}"/>
    <cellStyle name="Hiperłącze 4" xfId="27391" hidden="1" xr:uid="{00000000-0005-0000-0000-00007F460000}"/>
    <cellStyle name="Hiperłącze 4" xfId="14733" hidden="1" xr:uid="{00000000-0005-0000-0000-000082400000}"/>
    <cellStyle name="Hiperłącze 4" xfId="23666" hidden="1" xr:uid="{00000000-0005-0000-0000-000095440000}"/>
    <cellStyle name="Hiperłącze 4" xfId="38375" hidden="1" xr:uid="{00000000-0005-0000-0000-0000494B0000}"/>
    <cellStyle name="Hiperłącze 4" xfId="13602" hidden="1" xr:uid="{00000000-0005-0000-0000-0000EA3F0000}"/>
    <cellStyle name="Hiperłącze 4" xfId="25284" hidden="1" xr:uid="{00000000-0005-0000-0000-000092460000}"/>
    <cellStyle name="Hiperłącze 4" xfId="21566" hidden="1" xr:uid="{00000000-0005-0000-0000-000064430000}"/>
    <cellStyle name="Hiperłącze 4" xfId="40390" hidden="1" xr:uid="{00000000-0005-0000-0000-00000F4C0000}"/>
    <cellStyle name="Hiperłącze 4" xfId="35559" hidden="1" xr:uid="{00000000-0005-0000-0000-0000DB490000}"/>
    <cellStyle name="Hiperłącze 4" xfId="28038" hidden="1" xr:uid="{00000000-0005-0000-0000-000052460000}"/>
    <cellStyle name="Hiperłącze 4" xfId="26968" hidden="1" xr:uid="{00000000-0005-0000-0000-0000ED450000}"/>
    <cellStyle name="Hiperłącze 4" xfId="39669" hidden="1" xr:uid="{00000000-0005-0000-0000-0000A14B0000}"/>
    <cellStyle name="Hiperłącze 4" xfId="18605" hidden="1" xr:uid="{00000000-0005-0000-0000-000010420000}"/>
    <cellStyle name="Hiperłącze 4" xfId="37135" hidden="1" xr:uid="{00000000-0005-0000-0000-0000A24A0000}"/>
    <cellStyle name="Hiperłącze 4" xfId="31659" hidden="1" xr:uid="{00000000-0005-0000-0000-00002C480000}"/>
    <cellStyle name="Hiperłącze 4" xfId="41327" hidden="1" xr:uid="{00000000-0005-0000-0000-00006B4C0000}"/>
    <cellStyle name="Hiperłącze 4" xfId="12108" hidden="1" xr:uid="{00000000-0005-0000-0000-0000173F0000}"/>
    <cellStyle name="Hiperłącze 4" xfId="32489" hidden="1" xr:uid="{00000000-0005-0000-0000-00005F480000}"/>
    <cellStyle name="Hiperłącze 4" xfId="39108" hidden="1" xr:uid="{00000000-0005-0000-0000-0000384C0000}"/>
    <cellStyle name="Hiperłącze 4" xfId="26778" hidden="1" xr:uid="{00000000-0005-0000-0000-0000D7450000}"/>
    <cellStyle name="Hiperłącze 4" xfId="27783" hidden="1" xr:uid="{00000000-0005-0000-0000-000039460000}"/>
    <cellStyle name="Hiperłącze 4" xfId="45696" hidden="1" xr:uid="{00000000-0005-0000-0000-0000B84E0000}"/>
    <cellStyle name="Hiperłącze 4" xfId="34115" hidden="1" xr:uid="{00000000-0005-0000-0000-0000BE490000}"/>
    <cellStyle name="Hiperłącze 4" xfId="41041" hidden="1" xr:uid="{00000000-0005-0000-0000-00009D4C0000}"/>
    <cellStyle name="Hiperłącze 4" xfId="43252" hidden="1" xr:uid="{00000000-0005-0000-0000-0000EE4D0000}"/>
    <cellStyle name="Hiperłącze 4" xfId="16617" hidden="1" xr:uid="{00000000-0005-0000-0000-000025410000}"/>
    <cellStyle name="Hiperłącze 4" xfId="34906" hidden="1" xr:uid="{00000000-0005-0000-0000-000078490000}"/>
    <cellStyle name="Hiperłącze 4" xfId="29332" hidden="1" xr:uid="{00000000-0005-0000-0000-000031470000}"/>
    <cellStyle name="Hiperłącze 4" xfId="30405" hidden="1" xr:uid="{00000000-0005-0000-0000-00006B470000}"/>
    <cellStyle name="Hiperłącze 4" xfId="46731" hidden="1" xr:uid="{00000000-0005-0000-0000-0000F94E0000}"/>
    <cellStyle name="Hiperłącze 4" xfId="42274" hidden="1" xr:uid="{00000000-0005-0000-0000-0000F34C0000}"/>
    <cellStyle name="Hiperłącze 4" xfId="11286" hidden="1" xr:uid="{00000000-0005-0000-0000-0000F73E0000}"/>
    <cellStyle name="Hiperłącze 4" xfId="42812" hidden="1" xr:uid="{00000000-0005-0000-0000-0000564D0000}"/>
    <cellStyle name="Hiperłącze 4" xfId="30181" hidden="1" xr:uid="{00000000-0005-0000-0000-000052470000}"/>
    <cellStyle name="Hiperłącze 4" xfId="31144" hidden="1" xr:uid="{00000000-0005-0000-0000-0000D7470000}"/>
    <cellStyle name="Hiperłącze 4" xfId="46670" hidden="1" xr:uid="{00000000-0005-0000-0000-00002F4F0000}"/>
    <cellStyle name="Hiperłącze 4" xfId="45691" hidden="1" xr:uid="{00000000-0005-0000-0000-0000B44E0000}"/>
    <cellStyle name="Hiperłącze 4" xfId="19404" hidden="1" xr:uid="{00000000-0005-0000-0000-0000E6420000}"/>
    <cellStyle name="Hiperłącze 4" xfId="32658" hidden="1" xr:uid="{00000000-0005-0000-0000-0000B4480000}"/>
    <cellStyle name="Hiperłącze 4" xfId="32159" hidden="1" xr:uid="{00000000-0005-0000-0000-00003C480000}"/>
    <cellStyle name="Hiperłącze 4" xfId="32721" hidden="1" xr:uid="{00000000-0005-0000-0000-0000B6480000}"/>
    <cellStyle name="Hiperłącze 4" xfId="30989" hidden="1" xr:uid="{00000000-0005-0000-0000-0000C3470000}"/>
    <cellStyle name="Hiperłącze 4" xfId="29111" hidden="1" xr:uid="{00000000-0005-0000-0000-000011470000}"/>
    <cellStyle name="Hiperłącze 4" xfId="32798" hidden="1" xr:uid="{00000000-0005-0000-0000-0000C8480000}"/>
    <cellStyle name="Hiperłącze 4" xfId="29078" hidden="1" xr:uid="{00000000-0005-0000-0000-0000E6460000}"/>
    <cellStyle name="Hiperłącze 4" xfId="42575" hidden="1" xr:uid="{00000000-0005-0000-0000-0000104D0000}"/>
    <cellStyle name="Hiperłącze 4" xfId="29432" hidden="1" xr:uid="{00000000-0005-0000-0000-00003A470000}"/>
    <cellStyle name="Hiperłącze 4" xfId="40519" hidden="1" xr:uid="{00000000-0005-0000-0000-0000164C0000}"/>
    <cellStyle name="Hiperłącze 4" xfId="37613" hidden="1" xr:uid="{00000000-0005-0000-0000-0000134B0000}"/>
    <cellStyle name="Hiperłącze 4" xfId="13629" hidden="1" xr:uid="{00000000-0005-0000-0000-0000EF3F0000}"/>
    <cellStyle name="Hiperłącze 4" xfId="21190" hidden="1" xr:uid="{00000000-0005-0000-0000-00003B430000}"/>
    <cellStyle name="Hiperłącze 4" xfId="11991" hidden="1" xr:uid="{00000000-0005-0000-0000-0000093F0000}"/>
    <cellStyle name="Hiperłącze 4" xfId="12637" hidden="1" xr:uid="{00000000-0005-0000-0000-00004A3F0000}"/>
    <cellStyle name="Hiperłącze 4" xfId="42732" hidden="1" xr:uid="{00000000-0005-0000-0000-00004C4D0000}"/>
    <cellStyle name="Hiperłącze 4" xfId="17875" hidden="1" xr:uid="{00000000-0005-0000-0000-0000CB410000}"/>
    <cellStyle name="Hiperłącze 4" xfId="32812" hidden="1" xr:uid="{00000000-0005-0000-0000-0000C5480000}"/>
    <cellStyle name="Hiperłącze 4" xfId="42482" hidden="1" xr:uid="{00000000-0005-0000-0000-0000084D0000}"/>
    <cellStyle name="Hiperłącze 4" xfId="28098" hidden="1" xr:uid="{00000000-0005-0000-0000-000086460000}"/>
    <cellStyle name="Hiperłącze 4" xfId="20775" hidden="1" xr:uid="{00000000-0005-0000-0000-000065440000}"/>
    <cellStyle name="Hiperłącze 4" xfId="37463" hidden="1" xr:uid="{00000000-0005-0000-0000-0000304B0000}"/>
    <cellStyle name="Hiperłącze 4" xfId="29120" hidden="1" xr:uid="{00000000-0005-0000-0000-000012470000}"/>
    <cellStyle name="Hiperłącze 4" xfId="28952" hidden="1" xr:uid="{00000000-0005-0000-0000-0000D5460000}"/>
    <cellStyle name="Hiperłącze 4" xfId="37227" hidden="1" xr:uid="{00000000-0005-0000-0000-0000C94A0000}"/>
    <cellStyle name="Hiperłącze 4" xfId="15112" hidden="1" xr:uid="{00000000-0005-0000-0000-000090400000}"/>
    <cellStyle name="Hiperłącze 4" xfId="47098" hidden="1" xr:uid="{00000000-0005-0000-0000-0000204F0000}"/>
    <cellStyle name="Hiperłącze 4" xfId="15397" hidden="1" xr:uid="{00000000-0005-0000-0000-0000AA400000}"/>
    <cellStyle name="Hiperłącze 4" xfId="42804" hidden="1" xr:uid="{00000000-0005-0000-0000-0000554D0000}"/>
    <cellStyle name="Hiperłącze 4" xfId="40546" hidden="1" xr:uid="{00000000-0005-0000-0000-00001E4C0000}"/>
    <cellStyle name="Hiperłącze 4" xfId="15920" hidden="1" xr:uid="{00000000-0005-0000-0000-000013410000}"/>
    <cellStyle name="Hiperłącze 4" xfId="26033" hidden="1" xr:uid="{00000000-0005-0000-0000-000069450000}"/>
    <cellStyle name="Hiperłącze 4" xfId="34444" hidden="1" xr:uid="{00000000-0005-0000-0000-0000254B0000}"/>
    <cellStyle name="Hiperłącze 4" xfId="12728" hidden="1" xr:uid="{00000000-0005-0000-0000-0000593F0000}"/>
    <cellStyle name="Hiperłącze 4" xfId="24936" hidden="1" xr:uid="{00000000-0005-0000-0000-00002F450000}"/>
    <cellStyle name="Hiperłącze 4" xfId="35023" hidden="1" xr:uid="{00000000-0005-0000-0000-000083490000}"/>
    <cellStyle name="Hiperłącze 4" xfId="27554" hidden="1" xr:uid="{00000000-0005-0000-0000-000060460000}"/>
    <cellStyle name="Hiperłącze 4" xfId="32639" hidden="1" xr:uid="{00000000-0005-0000-0000-0000B2480000}"/>
    <cellStyle name="Hiperłącze 4" xfId="11242" hidden="1" xr:uid="{00000000-0005-0000-0000-0000F23E0000}"/>
    <cellStyle name="Hiperłącze 4" xfId="43100" hidden="1" xr:uid="{00000000-0005-0000-0000-0000724D0000}"/>
    <cellStyle name="Hiperłącze 4" xfId="42076" hidden="1" xr:uid="{00000000-0005-0000-0000-0000304D0000}"/>
    <cellStyle name="Hiperłącze 4" xfId="36222" hidden="1" xr:uid="{00000000-0005-0000-0000-00003A4A0000}"/>
    <cellStyle name="Hiperłącze 4" xfId="31735" hidden="1" xr:uid="{00000000-0005-0000-0000-000030480000}"/>
    <cellStyle name="Hiperłącze 4" xfId="17378" hidden="1" xr:uid="{00000000-0005-0000-0000-000072410000}"/>
    <cellStyle name="Hiperłącze 4" xfId="15153" hidden="1" xr:uid="{00000000-0005-0000-0000-00008E400000}"/>
    <cellStyle name="Hiperłącze 4" xfId="12672" hidden="1" xr:uid="{00000000-0005-0000-0000-0000533F0000}"/>
    <cellStyle name="Hiperłącze 4" xfId="41045" hidden="1" xr:uid="{00000000-0005-0000-0000-0000A04C0000}"/>
    <cellStyle name="Hiperłącze 4" xfId="16984" hidden="1" xr:uid="{00000000-0005-0000-0000-000049410000}"/>
    <cellStyle name="Hiperłącze 4" xfId="12581" hidden="1" xr:uid="{00000000-0005-0000-0000-0000483F0000}"/>
    <cellStyle name="Hiperłącze 4" xfId="13139" hidden="1" xr:uid="{00000000-0005-0000-0000-00009F3F0000}"/>
    <cellStyle name="Hiperłącze 4" xfId="38794" hidden="1" xr:uid="{00000000-0005-0000-0000-0000CD4B0000}"/>
    <cellStyle name="Hiperłącze 4" xfId="29483" hidden="1" xr:uid="{00000000-0005-0000-0000-000044470000}"/>
    <cellStyle name="Hiperłącze 4" xfId="15479" hidden="1" xr:uid="{00000000-0005-0000-0000-0000B5400000}"/>
    <cellStyle name="Hiperłącze 4" xfId="44782" hidden="1" xr:uid="{00000000-0005-0000-0000-00000C4E0000}"/>
    <cellStyle name="Hiperłącze 4" xfId="39754" hidden="1" xr:uid="{00000000-0005-0000-0000-0000B04B0000}"/>
    <cellStyle name="Hiperłącze 4" xfId="17121" hidden="1" xr:uid="{00000000-0005-0000-0000-00005C410000}"/>
    <cellStyle name="Hiperłącze 4" xfId="32803" hidden="1" xr:uid="{00000000-0005-0000-0000-0000C7480000}"/>
    <cellStyle name="Hiperłącze 4" xfId="25899" hidden="1" xr:uid="{00000000-0005-0000-0000-000055450000}"/>
    <cellStyle name="Hiperłącze 4" xfId="27203" hidden="1" xr:uid="{00000000-0005-0000-0000-00001F460000}"/>
    <cellStyle name="Hiperłącze 4" xfId="24670" hidden="1" xr:uid="{00000000-0005-0000-0000-000014450000}"/>
    <cellStyle name="Hiperłącze 4" xfId="38228" hidden="1" xr:uid="{00000000-0005-0000-0000-0000404B0000}"/>
    <cellStyle name="Hiperłącze 4" xfId="37244" hidden="1" xr:uid="{00000000-0005-0000-0000-0000C64A0000}"/>
    <cellStyle name="Hiperłącze 4" xfId="34326" hidden="1" xr:uid="{00000000-0005-0000-0000-0000BD4A0000}"/>
    <cellStyle name="Hiperłącze 4" xfId="36937" hidden="1" xr:uid="{00000000-0005-0000-0000-0000674A0000}"/>
    <cellStyle name="Hiperłącze 4" xfId="24195" hidden="1" xr:uid="{00000000-0005-0000-0000-0000AD440000}"/>
    <cellStyle name="Hiperłącze 4" xfId="23774" hidden="1" xr:uid="{00000000-0005-0000-0000-0000A1440000}"/>
    <cellStyle name="Hiperłącze 4" xfId="23063" hidden="1" xr:uid="{00000000-0005-0000-0000-000049440000}"/>
    <cellStyle name="Hiperłącze 4" xfId="23157" hidden="1" xr:uid="{00000000-0005-0000-0000-000021440000}"/>
    <cellStyle name="Hiperłącze 4" xfId="13817" hidden="1" xr:uid="{00000000-0005-0000-0000-00004F400000}"/>
    <cellStyle name="Hiperłącze 4" xfId="11665" hidden="1" xr:uid="{00000000-0005-0000-0000-00006F3F0000}"/>
    <cellStyle name="Hiperłącze 4" xfId="12836" hidden="1" xr:uid="{00000000-0005-0000-0000-0000653F0000}"/>
    <cellStyle name="Hiperłącze 4" xfId="11928" hidden="1" xr:uid="{00000000-0005-0000-0000-00004B400000}"/>
    <cellStyle name="Hiperłącze 4" xfId="46155" hidden="1" xr:uid="{00000000-0005-0000-0000-0000C74E0000}"/>
    <cellStyle name="Hiperłącze 4" xfId="26228" hidden="1" xr:uid="{00000000-0005-0000-0000-000081450000}"/>
    <cellStyle name="Hiperłącze 4" xfId="26100" hidden="1" xr:uid="{00000000-0005-0000-0000-000071450000}"/>
    <cellStyle name="Hiperłącze 4" xfId="25944" hidden="1" xr:uid="{00000000-0005-0000-0000-00005F450000}"/>
    <cellStyle name="Hiperłącze 4" xfId="28970" hidden="1" xr:uid="{00000000-0005-0000-0000-0000DA460000}"/>
    <cellStyle name="Hiperłącze 4" xfId="28116" hidden="1" xr:uid="{00000000-0005-0000-0000-0000A2460000}"/>
    <cellStyle name="Hiperłącze 4" xfId="41685" hidden="1" xr:uid="{00000000-0005-0000-0000-0000D24C0000}"/>
    <cellStyle name="Hiperłącze 4" xfId="10327" hidden="1" xr:uid="{00000000-0005-0000-0000-0000E13E0000}"/>
    <cellStyle name="Hiperłącze 4" xfId="10356" hidden="1" xr:uid="{00000000-0005-0000-0000-0000E23E0000}"/>
    <cellStyle name="Hiperłącze 4" xfId="43742" hidden="1" xr:uid="{00000000-0005-0000-0000-00007E4D0000}"/>
    <cellStyle name="Hiperłącze 4" xfId="41947" hidden="1" xr:uid="{00000000-0005-0000-0000-0000314D0000}"/>
    <cellStyle name="Hiperłącze 4" xfId="42154" hidden="1" xr:uid="{00000000-0005-0000-0000-0000204D0000}"/>
    <cellStyle name="Hiperłącze 4" xfId="38851" hidden="1" xr:uid="{00000000-0005-0000-0000-0000D04C0000}"/>
    <cellStyle name="Hiperłącze 4" xfId="40250" hidden="1" xr:uid="{00000000-0005-0000-0000-0000FB4B0000}"/>
    <cellStyle name="Hiperłącze 4" xfId="26041" hidden="1" xr:uid="{00000000-0005-0000-0000-00006A450000}"/>
    <cellStyle name="Hiperłącze 4" xfId="24837" hidden="1" xr:uid="{00000000-0005-0000-0000-000024450000}"/>
    <cellStyle name="Hiperłącze 4" xfId="34670" hidden="1" xr:uid="{00000000-0005-0000-0000-000064490000}"/>
    <cellStyle name="Hiperłącze 4" xfId="41155" hidden="1" xr:uid="{00000000-0005-0000-0000-0000894C0000}"/>
    <cellStyle name="Hiperłącze 4" xfId="41319" hidden="1" xr:uid="{00000000-0005-0000-0000-00006C4C0000}"/>
    <cellStyle name="Hiperłącze 4" xfId="40579" hidden="1" xr:uid="{00000000-0005-0000-0000-0000244C0000}"/>
    <cellStyle name="Hiperłącze 4" xfId="27266" hidden="1" xr:uid="{00000000-0005-0000-0000-000021460000}"/>
    <cellStyle name="Hiperłącze 4" xfId="16919" hidden="1" xr:uid="{00000000-0005-0000-0000-000044410000}"/>
    <cellStyle name="Hiperłącze 4" xfId="13034" hidden="1" xr:uid="{00000000-0005-0000-0000-0000933F0000}"/>
    <cellStyle name="Hiperłącze 4" xfId="38237" hidden="1" xr:uid="{00000000-0005-0000-0000-00003F4B0000}"/>
    <cellStyle name="Hiperłącze 4" xfId="34881" hidden="1" xr:uid="{00000000-0005-0000-0000-000073490000}"/>
    <cellStyle name="Hiperłącze 4" xfId="40077" hidden="1" xr:uid="{00000000-0005-0000-0000-0000EC4B0000}"/>
    <cellStyle name="Hiperłącze 4" xfId="11370" hidden="1" xr:uid="{00000000-0005-0000-0000-0000003F0000}"/>
    <cellStyle name="Hiperłącze 4" xfId="32513" hidden="1" xr:uid="{00000000-0005-0000-0000-000064480000}"/>
    <cellStyle name="Hiperłącze 4" xfId="39765" hidden="1" xr:uid="{00000000-0005-0000-0000-0000AD4B0000}"/>
    <cellStyle name="Hiperłącze 4" xfId="38259" hidden="1" xr:uid="{00000000-0005-0000-0000-0000414B0000}"/>
    <cellStyle name="Hiperłącze 4" xfId="37624" hidden="1" xr:uid="{00000000-0005-0000-0000-00000F4B0000}"/>
    <cellStyle name="Hiperłącze 4" xfId="26089" hidden="1" xr:uid="{00000000-0005-0000-0000-000074450000}"/>
    <cellStyle name="Hiperłącze 4" xfId="24347" hidden="1" xr:uid="{00000000-0005-0000-0000-0000C1440000}"/>
    <cellStyle name="Hiperłącze 4" xfId="24869" hidden="1" xr:uid="{00000000-0005-0000-0000-00002C450000}"/>
    <cellStyle name="Hiperłącze 4" xfId="21571" hidden="1" xr:uid="{00000000-0005-0000-0000-000063430000}"/>
    <cellStyle name="Hiperłącze 4" xfId="12236" hidden="1" xr:uid="{00000000-0005-0000-0000-000060400000}"/>
    <cellStyle name="Hiperłącze 4" xfId="38106" hidden="1" xr:uid="{00000000-0005-0000-0000-0000014B0000}"/>
    <cellStyle name="Hiperłącze 4" xfId="37326" hidden="1" xr:uid="{00000000-0005-0000-0000-0000D74A0000}"/>
    <cellStyle name="Hiperłącze 4" xfId="37093" hidden="1" xr:uid="{00000000-0005-0000-0000-0000764A0000}"/>
    <cellStyle name="Hiperłącze 4" xfId="42370" hidden="1" xr:uid="{00000000-0005-0000-0000-0000FF4C0000}"/>
    <cellStyle name="Hiperłącze 4" xfId="46980" hidden="1" xr:uid="{00000000-0005-0000-0000-0000134F0000}"/>
    <cellStyle name="Hiperłącze 4" xfId="43586" hidden="1" xr:uid="{00000000-0005-0000-0000-00004E4E0000}"/>
    <cellStyle name="Hiperłącze 4" xfId="15120" hidden="1" xr:uid="{00000000-0005-0000-0000-00008F400000}"/>
    <cellStyle name="Hiperłącze 4" xfId="11532" hidden="1" xr:uid="{00000000-0005-0000-0000-00005E400000}"/>
    <cellStyle name="Hiperłącze 4" xfId="22726" hidden="1" xr:uid="{00000000-0005-0000-0000-000017440000}"/>
    <cellStyle name="Hiperłącze 4" xfId="13861" hidden="1" xr:uid="{00000000-0005-0000-0000-000049400000}"/>
    <cellStyle name="Hiperłącze 4" xfId="11710" hidden="1" xr:uid="{00000000-0005-0000-0000-000062400000}"/>
    <cellStyle name="Hiperłącze 4" xfId="42016" hidden="1" xr:uid="{00000000-0005-0000-0000-00003A4D0000}"/>
    <cellStyle name="Hiperłącze 4" xfId="13403" hidden="1" xr:uid="{00000000-0005-0000-0000-0000BE3F0000}"/>
    <cellStyle name="Hiperłącze 4" xfId="30300" hidden="1" xr:uid="{00000000-0005-0000-0000-000015480000}"/>
    <cellStyle name="Hiperłącze 4" xfId="33289" hidden="1" xr:uid="{00000000-0005-0000-0000-0000D8480000}"/>
    <cellStyle name="Hiperłącze 4" xfId="41264" hidden="1" xr:uid="{00000000-0005-0000-0000-00005E4C0000}"/>
    <cellStyle name="Hiperłącze 4" xfId="23540" hidden="1" xr:uid="{00000000-0005-0000-0000-000077440000}"/>
    <cellStyle name="Hiperłącze 4" xfId="22721" hidden="1" xr:uid="{00000000-0005-0000-0000-000018440000}"/>
    <cellStyle name="Hiperłącze 4" xfId="33055" hidden="1" xr:uid="{00000000-0005-0000-0000-000008490000}"/>
    <cellStyle name="Hiperłącze 4" xfId="18742" hidden="1" xr:uid="{00000000-0005-0000-0000-00001A420000}"/>
    <cellStyle name="Hiperłącze 4" xfId="25069" hidden="1" xr:uid="{00000000-0005-0000-0000-00009E450000}"/>
    <cellStyle name="Hiperłącze 4" xfId="25674" hidden="1" xr:uid="{00000000-0005-0000-0000-000046450000}"/>
    <cellStyle name="Hiperłącze 4" xfId="27094" hidden="1" xr:uid="{00000000-0005-0000-0000-000013460000}"/>
    <cellStyle name="Hiperłącze 4" xfId="42358" hidden="1" xr:uid="{00000000-0005-0000-0000-0000FB4C0000}"/>
    <cellStyle name="Hiperłącze 4" xfId="29129" hidden="1" xr:uid="{00000000-0005-0000-0000-000016470000}"/>
    <cellStyle name="Hiperłącze 4" xfId="20948" hidden="1" xr:uid="{00000000-0005-0000-0000-0000FC430000}"/>
    <cellStyle name="Hiperłącze 4" xfId="32109" hidden="1" xr:uid="{00000000-0005-0000-0000-000069480000}"/>
    <cellStyle name="Hiperłącze 4" xfId="12790" hidden="1" xr:uid="{00000000-0005-0000-0000-0000603F0000}"/>
    <cellStyle name="Hiperłącze 4" xfId="14976" hidden="1" xr:uid="{00000000-0005-0000-0000-0000C2400000}"/>
    <cellStyle name="Hiperłącze 4" xfId="15177" hidden="1" xr:uid="{00000000-0005-0000-0000-000096400000}"/>
    <cellStyle name="Hiperłącze 4" xfId="39708" hidden="1" xr:uid="{00000000-0005-0000-0000-0000A64B0000}"/>
    <cellStyle name="Hiperłącze 4" xfId="26237" hidden="1" xr:uid="{00000000-0005-0000-0000-000082450000}"/>
    <cellStyle name="Hiperłącze 4" xfId="46677" hidden="1" xr:uid="{00000000-0005-0000-0000-0000304F0000}"/>
    <cellStyle name="Hiperłącze 4" xfId="12573" hidden="1" xr:uid="{00000000-0005-0000-0000-0000473F0000}"/>
    <cellStyle name="Hiperłącze 4" xfId="22544" hidden="1" xr:uid="{00000000-0005-0000-0000-0000E6430000}"/>
    <cellStyle name="Hiperłącze 4" xfId="42429" hidden="1" xr:uid="{00000000-0005-0000-0000-0000294D0000}"/>
    <cellStyle name="Hiperłącze 4" xfId="42216" hidden="1" xr:uid="{00000000-0005-0000-0000-0000EA4C0000}"/>
    <cellStyle name="Hiperłącze 4" xfId="37944" hidden="1" xr:uid="{00000000-0005-0000-0000-0000F44A0000}"/>
    <cellStyle name="Hiperłącze 4" xfId="38660" hidden="1" xr:uid="{00000000-0005-0000-0000-0000CA4C0000}"/>
    <cellStyle name="Hiperłącze 4" xfId="16182" hidden="1" xr:uid="{00000000-0005-0000-0000-000083410000}"/>
    <cellStyle name="Hiperłącze 4" xfId="42254" hidden="1" xr:uid="{00000000-0005-0000-0000-0000F04C0000}"/>
    <cellStyle name="Hiperłącze 4" xfId="40190" hidden="1" xr:uid="{00000000-0005-0000-0000-0000F74B0000}"/>
    <cellStyle name="Hiperłącze 4" xfId="46104" hidden="1" xr:uid="{00000000-0005-0000-0000-0000974E0000}"/>
    <cellStyle name="Hiperłącze 4" xfId="33467" hidden="1" xr:uid="{00000000-0005-0000-0000-0000E9480000}"/>
    <cellStyle name="Hiperłącze 4" xfId="33601" hidden="1" xr:uid="{00000000-0005-0000-0000-0000F6480000}"/>
    <cellStyle name="Hiperłącze 4" xfId="39857" hidden="1" xr:uid="{00000000-0005-0000-0000-0000BC4B0000}"/>
    <cellStyle name="Hiperłącze 4" xfId="39724" hidden="1" xr:uid="{00000000-0005-0000-0000-0000A84B0000}"/>
    <cellStyle name="Hiperłącze 4" xfId="39651" hidden="1" xr:uid="{00000000-0005-0000-0000-00009F4B0000}"/>
    <cellStyle name="Hiperłącze 4" xfId="37235" hidden="1" xr:uid="{00000000-0005-0000-0000-0000C54A0000}"/>
    <cellStyle name="Hiperłącze 4" xfId="33502" hidden="1" xr:uid="{00000000-0005-0000-0000-0000ED480000}"/>
    <cellStyle name="Hiperłącze 4" xfId="13961" hidden="1" xr:uid="{00000000-0005-0000-0000-000031400000}"/>
    <cellStyle name="Hiperłącze 4" xfId="11785" hidden="1" xr:uid="{00000000-0005-0000-0000-000063400000}"/>
    <cellStyle name="Hiperłącze 4" xfId="23316" hidden="1" xr:uid="{00000000-0005-0000-0000-000031440000}"/>
    <cellStyle name="Hiperłącze 4" xfId="36231" hidden="1" xr:uid="{00000000-0005-0000-0000-00003D4A0000}"/>
    <cellStyle name="Hiperłącze 4" xfId="35456" hidden="1" xr:uid="{00000000-0005-0000-0000-0000B5490000}"/>
    <cellStyle name="Hiperłącze 4" xfId="35153" hidden="1" xr:uid="{00000000-0005-0000-0000-00008D490000}"/>
    <cellStyle name="Hiperłącze 4" xfId="34923" hidden="1" xr:uid="{00000000-0005-0000-0000-00007C490000}"/>
    <cellStyle name="Hiperłącze 4" xfId="19417" hidden="1" xr:uid="{00000000-0005-0000-0000-0000E9420000}"/>
    <cellStyle name="Hiperłącze 4" xfId="15185" hidden="1" xr:uid="{00000000-0005-0000-0000-000097400000}"/>
    <cellStyle name="Hiperłącze 4" xfId="14203" hidden="1" xr:uid="{00000000-0005-0000-0000-00000D400000}"/>
    <cellStyle name="Hiperłącze 4" xfId="29659" hidden="1" xr:uid="{00000000-0005-0000-0000-000016480000}"/>
    <cellStyle name="Hiperłącze 4" xfId="14013" hidden="1" xr:uid="{00000000-0005-0000-0000-000029400000}"/>
    <cellStyle name="Hiperłącze 4" xfId="36122" hidden="1" xr:uid="{00000000-0005-0000-0000-0000314A0000}"/>
    <cellStyle name="Hiperłącze 4" xfId="41911" hidden="1" xr:uid="{00000000-0005-0000-0000-00002B4D0000}"/>
    <cellStyle name="Hiperłącze 4" xfId="12983" hidden="1" xr:uid="{00000000-0005-0000-0000-00008D3F0000}"/>
    <cellStyle name="Hiperłącze 4" xfId="40493" hidden="1" xr:uid="{00000000-0005-0000-0000-00001B4C0000}"/>
    <cellStyle name="Hiperłącze 4" xfId="46130" hidden="1" xr:uid="{00000000-0005-0000-0000-0000924E0000}"/>
    <cellStyle name="Hiperłącze 4" xfId="27848" hidden="1" xr:uid="{00000000-0005-0000-0000-000042460000}"/>
    <cellStyle name="Hiperłącze 4" xfId="18980" hidden="1" xr:uid="{00000000-0005-0000-0000-000031420000}"/>
    <cellStyle name="Hiperłącze 4" xfId="33634" hidden="1" xr:uid="{00000000-0005-0000-0000-000021490000}"/>
    <cellStyle name="Hiperłącze 4" xfId="13887" hidden="1" xr:uid="{00000000-0005-0000-0000-00003A400000}"/>
    <cellStyle name="Hiperłącze 4" xfId="15457" hidden="1" xr:uid="{00000000-0005-0000-0000-0000B3400000}"/>
    <cellStyle name="Hiperłącze 4" xfId="22239" hidden="1" xr:uid="{00000000-0005-0000-0000-0000C5430000}"/>
    <cellStyle name="Hiperłącze 4" xfId="26941" hidden="1" xr:uid="{00000000-0005-0000-0000-0000E5450000}"/>
    <cellStyle name="Hiperłącze 4" xfId="21025" hidden="1" xr:uid="{00000000-0005-0000-0000-0000FB430000}"/>
    <cellStyle name="Hiperłącze 4" xfId="38907" hidden="1" xr:uid="{00000000-0005-0000-0000-0000C64C0000}"/>
    <cellStyle name="Hiperłącze 4" xfId="24999" hidden="1" xr:uid="{00000000-0005-0000-0000-000031450000}"/>
    <cellStyle name="Hiperłącze 4" xfId="25239" hidden="1" xr:uid="{00000000-0005-0000-0000-00009F450000}"/>
    <cellStyle name="Hiperłącze 4" xfId="25510" hidden="1" xr:uid="{00000000-0005-0000-0000-000084460000}"/>
    <cellStyle name="Hiperłącze 5" xfId="15497" hidden="1" xr:uid="{00000000-0005-0000-0000-000032510000}"/>
    <cellStyle name="Hiperłącze 5" xfId="32160" hidden="1" xr:uid="{00000000-0005-0000-0000-0000BC580000}"/>
    <cellStyle name="Hiperłącze 5" xfId="16985" hidden="1" xr:uid="{00000000-0005-0000-0000-0000C9510000}"/>
    <cellStyle name="Hiperłącze 5" xfId="12746" hidden="1" xr:uid="{00000000-0005-0000-0000-0000D64F0000}"/>
    <cellStyle name="Hiperłącze 5" xfId="18372" hidden="1" xr:uid="{00000000-0005-0000-0000-0000D6520000}"/>
    <cellStyle name="Hiperłącze 5" xfId="24108" hidden="1" xr:uid="{00000000-0005-0000-0000-000074550000}"/>
    <cellStyle name="Hiperłącze 5" xfId="12949" hidden="1" xr:uid="{00000000-0005-0000-0000-000009500000}"/>
    <cellStyle name="Hiperłącze 5" xfId="20701" hidden="1" xr:uid="{00000000-0005-0000-0000-00000D540000}"/>
    <cellStyle name="Hiperłącze 5" xfId="14349" hidden="1" xr:uid="{00000000-0005-0000-0000-000095500000}"/>
    <cellStyle name="Hiperłącze 5" xfId="18296" hidden="1" xr:uid="{00000000-0005-0000-0000-0000BA520000}"/>
    <cellStyle name="Hiperłącze 5" xfId="21002" hidden="1" xr:uid="{00000000-0005-0000-0000-00006F540000}"/>
    <cellStyle name="Hiperłącze 5" xfId="23189" hidden="1" xr:uid="{00000000-0005-0000-0000-0000A5540000}"/>
    <cellStyle name="Hiperłącze 5" xfId="21209" hidden="1" xr:uid="{00000000-0005-0000-0000-0000BD530000}"/>
    <cellStyle name="Hiperłącze 5" xfId="20210" hidden="1" xr:uid="{00000000-0005-0000-0000-000086530000}"/>
    <cellStyle name="Hiperłącze 5" xfId="17690" hidden="1" xr:uid="{00000000-0005-0000-0000-00002D520000}"/>
    <cellStyle name="Hiperłącze 5" xfId="21797" hidden="1" xr:uid="{00000000-0005-0000-0000-0000F6530000}"/>
    <cellStyle name="Hiperłącze 5" xfId="21353" hidden="1" xr:uid="{00000000-0005-0000-0000-0000CC530000}"/>
    <cellStyle name="Hiperłącze 5" xfId="11594" hidden="1" xr:uid="{00000000-0005-0000-0000-0000FD4F0000}"/>
    <cellStyle name="Hiperłącze 5" xfId="12993" hidden="1" xr:uid="{00000000-0005-0000-0000-00000E500000}"/>
    <cellStyle name="Hiperłącze 5" xfId="18186" hidden="1" xr:uid="{00000000-0005-0000-0000-000083520000}"/>
    <cellStyle name="Hiperłącze 5" xfId="13277" hidden="1" xr:uid="{00000000-0005-0000-0000-00002E500000}"/>
    <cellStyle name="Hiperłącze 5" xfId="19766" hidden="1" xr:uid="{00000000-0005-0000-0000-000029530000}"/>
    <cellStyle name="Hiperłącze 5" xfId="23929" hidden="1" xr:uid="{00000000-0005-0000-0000-000076550000}"/>
    <cellStyle name="Hiperłącze 5" xfId="25435" hidden="1" xr:uid="{00000000-0005-0000-0000-000084560000}"/>
    <cellStyle name="Hiperłącze 5" xfId="21216" hidden="1" xr:uid="{00000000-0005-0000-0000-0000B9530000}"/>
    <cellStyle name="Hiperłącze 5" xfId="11763" hidden="1" xr:uid="{00000000-0005-0000-0000-0000E6500000}"/>
    <cellStyle name="Hiperłącze 5" xfId="31962" hidden="1" xr:uid="{00000000-0005-0000-0000-00000B590000}"/>
    <cellStyle name="Hiperłącze 5" xfId="34160" hidden="1" xr:uid="{00000000-0005-0000-0000-0000A65A0000}"/>
    <cellStyle name="Hiperłącze 5" xfId="21168" hidden="1" xr:uid="{00000000-0005-0000-0000-0000B8530000}"/>
    <cellStyle name="Hiperłącze 5" xfId="11353" hidden="1" xr:uid="{00000000-0005-0000-0000-00007E4F0000}"/>
    <cellStyle name="Hiperłącze 5" xfId="28513" hidden="1" xr:uid="{00000000-0005-0000-0000-00007B570000}"/>
    <cellStyle name="Hiperłącze 5" xfId="35223" hidden="1" xr:uid="{00000000-0005-0000-0000-00001B5A0000}"/>
    <cellStyle name="Hiperłącze 5" xfId="35170" hidden="1" xr:uid="{00000000-0005-0000-0000-0000125A0000}"/>
    <cellStyle name="Hiperłącze 5" xfId="33318" hidden="1" xr:uid="{00000000-0005-0000-0000-000060590000}"/>
    <cellStyle name="Hiperłącze 5" xfId="32659" hidden="1" xr:uid="{00000000-0005-0000-0000-000034590000}"/>
    <cellStyle name="Hiperłącze 5" xfId="32040" hidden="1" xr:uid="{00000000-0005-0000-0000-0000F2580000}"/>
    <cellStyle name="Hiperłącze 5" xfId="31374" hidden="1" xr:uid="{00000000-0005-0000-0000-00006E580000}"/>
    <cellStyle name="Hiperłącze 5" xfId="30382" hidden="1" xr:uid="{00000000-0005-0000-0000-0000E8570000}"/>
    <cellStyle name="Hiperłącze 5" xfId="29442" hidden="1" xr:uid="{00000000-0005-0000-0000-0000BD570000}"/>
    <cellStyle name="Hiperłącze 5" xfId="25503" hidden="1" xr:uid="{00000000-0005-0000-0000-0000F5560000}"/>
    <cellStyle name="Hiperłącze 5" xfId="27555" hidden="1" xr:uid="{00000000-0005-0000-0000-0000E0560000}"/>
    <cellStyle name="Hiperłącze 5" xfId="27678" hidden="1" xr:uid="{00000000-0005-0000-0000-0000B3560000}"/>
    <cellStyle name="Hiperłącze 5" xfId="26247" hidden="1" xr:uid="{00000000-0005-0000-0000-000003560000}"/>
    <cellStyle name="Hiperłącze 5" xfId="44068" hidden="1" xr:uid="{00000000-0005-0000-0000-0000235E0000}"/>
    <cellStyle name="Hiperłącze 5" xfId="42850" hidden="1" xr:uid="{00000000-0005-0000-0000-0000DB5D0000}"/>
    <cellStyle name="Hiperłącze 5" xfId="42357" hidden="1" xr:uid="{00000000-0005-0000-0000-00007B5D0000}"/>
    <cellStyle name="Hiperłącze 5" xfId="41746" hidden="1" xr:uid="{00000000-0005-0000-0000-00005B5D0000}"/>
    <cellStyle name="Hiperłącze 5" xfId="41695" hidden="1" xr:uid="{00000000-0005-0000-0000-0000535D0000}"/>
    <cellStyle name="Hiperłącze 5" xfId="39359" hidden="1" xr:uid="{00000000-0005-0000-0000-0000435D0000}"/>
    <cellStyle name="Hiperłącze 5" xfId="41008" hidden="1" xr:uid="{00000000-0005-0000-0000-00002B5D0000}"/>
    <cellStyle name="Hiperłącze 5" xfId="41478" hidden="1" xr:uid="{00000000-0005-0000-0000-0000FB5C0000}"/>
    <cellStyle name="Hiperłącze 5" xfId="34669" hidden="1" xr:uid="{00000000-0005-0000-0000-0000E4590000}"/>
    <cellStyle name="Hiperłącze 5" xfId="34860" hidden="1" xr:uid="{00000000-0005-0000-0000-0000AE5A0000}"/>
    <cellStyle name="Hiperłącze 5" xfId="25984" hidden="1" xr:uid="{00000000-0005-0000-0000-0000E8550000}"/>
    <cellStyle name="Hiperłącze 5" xfId="28815" hidden="1" xr:uid="{00000000-0005-0000-0000-000049570000}"/>
    <cellStyle name="Hiperłącze 5" xfId="23805" hidden="1" xr:uid="{00000000-0005-0000-0000-00006E550000}"/>
    <cellStyle name="Hiperłącze 5" xfId="33363" hidden="1" xr:uid="{00000000-0005-0000-0000-000099590000}"/>
    <cellStyle name="Hiperłącze 5" xfId="40447" hidden="1" xr:uid="{00000000-0005-0000-0000-0000935C0000}"/>
    <cellStyle name="Hiperłącze 5" xfId="15632" hidden="1" xr:uid="{00000000-0005-0000-0000-000071510000}"/>
    <cellStyle name="Hiperłącze 5" xfId="22446" hidden="1" xr:uid="{00000000-0005-0000-0000-00005D540000}"/>
    <cellStyle name="Hiperłącze 5" xfId="42885" hidden="1" xr:uid="{00000000-0005-0000-0000-0000DA5D0000}"/>
    <cellStyle name="Hiperłącze 5" xfId="12468" hidden="1" xr:uid="{00000000-0005-0000-0000-0000BA4F0000}"/>
    <cellStyle name="Hiperłącze 5" xfId="16827" hidden="1" xr:uid="{00000000-0005-0000-0000-0000BC510000}"/>
    <cellStyle name="Hiperłącze 5" xfId="32906" hidden="1" xr:uid="{00000000-0005-0000-0000-000092590000}"/>
    <cellStyle name="Hiperłącze 5" xfId="25704" hidden="1" xr:uid="{00000000-0005-0000-0000-0000CC550000}"/>
    <cellStyle name="Hiperłącze 5" xfId="20150" hidden="1" xr:uid="{00000000-0005-0000-0000-000084530000}"/>
    <cellStyle name="Hiperłącze 5" xfId="17458" hidden="1" xr:uid="{00000000-0005-0000-0000-00001C520000}"/>
    <cellStyle name="Hiperłącze 5" xfId="12804" hidden="1" xr:uid="{00000000-0005-0000-0000-0000E44F0000}"/>
    <cellStyle name="Hiperłącze 5" xfId="17039" hidden="1" xr:uid="{00000000-0005-0000-0000-0000D4510000}"/>
    <cellStyle name="Hiperłącze 5" xfId="21249" hidden="1" xr:uid="{00000000-0005-0000-0000-000000550000}"/>
    <cellStyle name="Hiperłącze 5" xfId="34839" hidden="1" xr:uid="{00000000-0005-0000-0000-00003B5A0000}"/>
    <cellStyle name="Hiperłącze 5" xfId="22744" hidden="1" xr:uid="{00000000-0005-0000-0000-000091540000}"/>
    <cellStyle name="Hiperłącze 5" xfId="13757" hidden="1" xr:uid="{00000000-0005-0000-0000-0000AD500000}"/>
    <cellStyle name="Hiperłącze 5" xfId="30063" hidden="1" xr:uid="{00000000-0005-0000-0000-000098580000}"/>
    <cellStyle name="Hiperłącze 5" xfId="31600" hidden="1" xr:uid="{00000000-0005-0000-0000-0000A1580000}"/>
    <cellStyle name="Hiperłącze 5" xfId="31658" hidden="1" xr:uid="{00000000-0005-0000-0000-0000AC580000}"/>
    <cellStyle name="Hiperłącze 5" xfId="31777" hidden="1" xr:uid="{00000000-0005-0000-0000-0000B7580000}"/>
    <cellStyle name="Hiperłącze 5" xfId="31766" hidden="1" xr:uid="{00000000-0005-0000-0000-0000B8580000}"/>
    <cellStyle name="Hiperłącze 5" xfId="32251" hidden="1" xr:uid="{00000000-0005-0000-0000-0000C7580000}"/>
    <cellStyle name="Hiperłącze 5" xfId="13732" hidden="1" xr:uid="{00000000-0005-0000-0000-0000BF500000}"/>
    <cellStyle name="Hiperłącze 5" xfId="20947" hidden="1" xr:uid="{00000000-0005-0000-0000-00007C540000}"/>
    <cellStyle name="Hiperłącze 5" xfId="12638" hidden="1" xr:uid="{00000000-0005-0000-0000-0000CA4F0000}"/>
    <cellStyle name="Hiperłącze 5" xfId="21232" hidden="1" xr:uid="{00000000-0005-0000-0000-0000BE530000}"/>
    <cellStyle name="Hiperłącze 5" xfId="17128" hidden="1" xr:uid="{00000000-0005-0000-0000-0000DB510000}"/>
    <cellStyle name="Hiperłącze 5" xfId="16065" hidden="1" xr:uid="{00000000-0005-0000-0000-000066520000}"/>
    <cellStyle name="Hiperłącze 5" xfId="12646" hidden="1" xr:uid="{00000000-0005-0000-0000-0000CE4F0000}"/>
    <cellStyle name="Hiperłącze 5" xfId="23828" hidden="1" xr:uid="{00000000-0005-0000-0000-000065550000}"/>
    <cellStyle name="Hiperłącze 5" xfId="23985" hidden="1" xr:uid="{00000000-0005-0000-0000-000070550000}"/>
    <cellStyle name="Hiperłącze 5" xfId="24095" hidden="1" xr:uid="{00000000-0005-0000-0000-000071550000}"/>
    <cellStyle name="Hiperłącze 5" xfId="12514" hidden="1" xr:uid="{00000000-0005-0000-0000-0000C44F0000}"/>
    <cellStyle name="Hiperłącze 5" xfId="17262" hidden="1" xr:uid="{00000000-0005-0000-0000-0000E5510000}"/>
    <cellStyle name="Hiperłącze 5" xfId="15761" hidden="1" xr:uid="{00000000-0005-0000-0000-000081510000}"/>
    <cellStyle name="Hiperłącze 5" xfId="12201" hidden="1" xr:uid="{00000000-0005-0000-0000-000052500000}"/>
    <cellStyle name="Hiperłącze 5" xfId="15751" hidden="1" xr:uid="{00000000-0005-0000-0000-00007E510000}"/>
    <cellStyle name="Hiperłącze 5" xfId="31358" hidden="1" xr:uid="{00000000-0005-0000-0000-000069580000}"/>
    <cellStyle name="Hiperłącze 5" xfId="31338" hidden="1" xr:uid="{00000000-0005-0000-0000-000070580000}"/>
    <cellStyle name="Hiperłącze 5" xfId="31401" hidden="1" xr:uid="{00000000-0005-0000-0000-000073580000}"/>
    <cellStyle name="Hiperłącze 5" xfId="31483" hidden="1" xr:uid="{00000000-0005-0000-0000-00007A580000}"/>
    <cellStyle name="Hiperłącze 5" xfId="31441" hidden="1" xr:uid="{00000000-0005-0000-0000-00007C580000}"/>
    <cellStyle name="Hiperłącze 5" xfId="18137" hidden="1" xr:uid="{00000000-0005-0000-0000-00007D520000}"/>
    <cellStyle name="Hiperłącze 5" xfId="19288" hidden="1" xr:uid="{00000000-0005-0000-0000-00005F530000}"/>
    <cellStyle name="Hiperłącze 5" xfId="19567" hidden="1" xr:uid="{00000000-0005-0000-0000-000049530000}"/>
    <cellStyle name="Hiperłącze 5" xfId="14991" hidden="1" xr:uid="{00000000-0005-0000-0000-000041510000}"/>
    <cellStyle name="Hiperłącze 5" xfId="17120" hidden="1" xr:uid="{00000000-0005-0000-0000-0000DC510000}"/>
    <cellStyle name="Hiperłącze 5" xfId="10444" hidden="1" xr:uid="{00000000-0005-0000-0000-00006F4F0000}"/>
    <cellStyle name="Hiperłącze 5" xfId="19249" hidden="1" xr:uid="{00000000-0005-0000-0000-000011530000}"/>
    <cellStyle name="Hiperłącze 5" xfId="16690" hidden="1" xr:uid="{00000000-0005-0000-0000-0000A9510000}"/>
    <cellStyle name="Hiperłącze 5" xfId="10422" hidden="1" xr:uid="{00000000-0005-0000-0000-00006B4F0000}"/>
    <cellStyle name="Hiperłącze 5" xfId="31383" hidden="1" xr:uid="{00000000-0005-0000-0000-000071580000}"/>
    <cellStyle name="Hiperłącze 5" xfId="14553" hidden="1" xr:uid="{00000000-0005-0000-0000-0000F3500000}"/>
    <cellStyle name="Hiperłącze 5" xfId="29999" hidden="1" xr:uid="{00000000-0005-0000-0000-00009F580000}"/>
    <cellStyle name="Hiperłącze 5" xfId="31573" hidden="1" xr:uid="{00000000-0005-0000-0000-000081580000}"/>
    <cellStyle name="Hiperłącze 5" xfId="11640" hidden="1" xr:uid="{00000000-0005-0000-0000-0000F54F0000}"/>
    <cellStyle name="Hiperłącze 5" xfId="19403" hidden="1" xr:uid="{00000000-0005-0000-0000-000066530000}"/>
    <cellStyle name="Hiperłącze 5" xfId="16273" hidden="1" xr:uid="{00000000-0005-0000-0000-0000F8520000}"/>
    <cellStyle name="Hiperłącze 5" xfId="12302" hidden="1" xr:uid="{00000000-0005-0000-0000-0000AC4F0000}"/>
    <cellStyle name="Hiperłącze 5" xfId="14576" hidden="1" xr:uid="{00000000-0005-0000-0000-0000F8500000}"/>
    <cellStyle name="Hiperłącze 5" xfId="12623" hidden="1" xr:uid="{00000000-0005-0000-0000-0000CD4F0000}"/>
    <cellStyle name="Hiperłącze 5" xfId="14336" hidden="1" xr:uid="{00000000-0005-0000-0000-00009B500000}"/>
    <cellStyle name="Hiperłącze 5" xfId="14064" hidden="1" xr:uid="{00000000-0005-0000-0000-00007C500000}"/>
    <cellStyle name="Hiperłącze 5" xfId="22264" hidden="1" xr:uid="{00000000-0005-0000-0000-000048540000}"/>
    <cellStyle name="Hiperłącze 5" xfId="16515" hidden="1" xr:uid="{00000000-0005-0000-0000-0000FB520000}"/>
    <cellStyle name="Hiperłącze 5" xfId="11855" hidden="1" xr:uid="{00000000-0005-0000-0000-000050500000}"/>
    <cellStyle name="Hiperłącze 5" xfId="18398" hidden="1" xr:uid="{00000000-0005-0000-0000-0000DC520000}"/>
    <cellStyle name="Hiperłącze 5" xfId="18663" hidden="1" xr:uid="{00000000-0005-0000-0000-000095520000}"/>
    <cellStyle name="Hiperłącze 5" xfId="16436" hidden="1" xr:uid="{00000000-0005-0000-0000-000069520000}"/>
    <cellStyle name="Hiperłącze 5" xfId="21883" hidden="1" xr:uid="{00000000-0005-0000-0000-000007540000}"/>
    <cellStyle name="Hiperłącze 5" xfId="15582" hidden="1" xr:uid="{00000000-0005-0000-0000-00006B510000}"/>
    <cellStyle name="Hiperłącze 5" xfId="35564" hidden="1" xr:uid="{00000000-0005-0000-0000-00005B5A0000}"/>
    <cellStyle name="Hiperłącze 5" xfId="30341" hidden="1" xr:uid="{00000000-0005-0000-0000-0000E1570000}"/>
    <cellStyle name="Hiperłącze 5" xfId="26987" hidden="1" xr:uid="{00000000-0005-0000-0000-00006F560000}"/>
    <cellStyle name="Hiperłącze 5" xfId="12916" hidden="1" xr:uid="{00000000-0005-0000-0000-000008500000}"/>
    <cellStyle name="Hiperłącze 5" xfId="19041" hidden="1" xr:uid="{00000000-0005-0000-0000-0000E2520000}"/>
    <cellStyle name="Hiperłącze 5" xfId="15663" hidden="1" xr:uid="{00000000-0005-0000-0000-000075510000}"/>
    <cellStyle name="Hiperłącze 5" xfId="31541" hidden="1" xr:uid="{00000000-0005-0000-0000-000083580000}"/>
    <cellStyle name="Hiperłącze 5" xfId="19904" hidden="1" xr:uid="{00000000-0005-0000-0000-000035530000}"/>
    <cellStyle name="Hiperłącze 5" xfId="16412" hidden="1" xr:uid="{00000000-0005-0000-0000-000067520000}"/>
    <cellStyle name="Hiperłącze 5" xfId="14201" hidden="1" xr:uid="{00000000-0005-0000-0000-00008F500000}"/>
    <cellStyle name="Hiperłącze 5" xfId="13413" hidden="1" xr:uid="{00000000-0005-0000-0000-00003F500000}"/>
    <cellStyle name="Hiperłącze 5" xfId="13173" hidden="1" xr:uid="{00000000-0005-0000-0000-00001E500000}"/>
    <cellStyle name="Hiperłącze 5" xfId="13898" hidden="1" xr:uid="{00000000-0005-0000-0000-0000BD500000}"/>
    <cellStyle name="Hiperłącze 5" xfId="19141" hidden="1" xr:uid="{00000000-0005-0000-0000-000005530000}"/>
    <cellStyle name="Hiperłącze 5" xfId="19117" hidden="1" xr:uid="{00000000-0005-0000-0000-00000C530000}"/>
    <cellStyle name="Hiperłącze 5" xfId="19258" hidden="1" xr:uid="{00000000-0005-0000-0000-000012530000}"/>
    <cellStyle name="Hiperłącze 5" xfId="19599" hidden="1" xr:uid="{00000000-0005-0000-0000-00001A530000}"/>
    <cellStyle name="Hiperłącze 5" xfId="19663" hidden="1" xr:uid="{00000000-0005-0000-0000-000021530000}"/>
    <cellStyle name="Hiperłącze 5" xfId="24556" hidden="1" xr:uid="{00000000-0005-0000-0000-000056550000}"/>
    <cellStyle name="Hiperłącze 5" xfId="24525" hidden="1" xr:uid="{00000000-0005-0000-0000-000057550000}"/>
    <cellStyle name="Hiperłącze 5" xfId="13800" hidden="1" xr:uid="{00000000-0005-0000-0000-0000D4500000}"/>
    <cellStyle name="Hiperłącze 5" xfId="15960" hidden="1" xr:uid="{00000000-0005-0000-0000-000092510000}"/>
    <cellStyle name="Hiperłącze 5" xfId="15938" hidden="1" xr:uid="{00000000-0005-0000-0000-000097510000}"/>
    <cellStyle name="Hiperłącze 5" xfId="16525" hidden="1" xr:uid="{00000000-0005-0000-0000-00009A510000}"/>
    <cellStyle name="Hiperłącze 5" xfId="14764" hidden="1" xr:uid="{00000000-0005-0000-0000-00004F510000}"/>
    <cellStyle name="Hiperłącze 5" xfId="15058" hidden="1" xr:uid="{00000000-0005-0000-0000-000054510000}"/>
    <cellStyle name="Hiperłącze 5" xfId="14958" hidden="1" xr:uid="{00000000-0005-0000-0000-000048510000}"/>
    <cellStyle name="Hiperłącze 5" xfId="14803" hidden="1" xr:uid="{00000000-0005-0000-0000-00003A510000}"/>
    <cellStyle name="Hiperłącze 5" xfId="14789" hidden="1" xr:uid="{00000000-0005-0000-0000-00003D510000}"/>
    <cellStyle name="Hiperłącze 5" xfId="15725" hidden="1" xr:uid="{00000000-0005-0000-0000-00007F510000}"/>
    <cellStyle name="Hiperłącze 5" xfId="16927" hidden="1" xr:uid="{00000000-0005-0000-0000-0000C3510000}"/>
    <cellStyle name="Hiperłącze 5" xfId="12477" hidden="1" xr:uid="{00000000-0005-0000-0000-0000BB4F0000}"/>
    <cellStyle name="Hiperłącze 5" xfId="14108" hidden="1" xr:uid="{00000000-0005-0000-0000-000081500000}"/>
    <cellStyle name="Hiperłącze 5" xfId="13711" hidden="1" xr:uid="{00000000-0005-0000-0000-000076500000}"/>
    <cellStyle name="Hiperłącze 5" xfId="13138" hidden="1" xr:uid="{00000000-0005-0000-0000-00001F500000}"/>
    <cellStyle name="Hiperłącze 5" xfId="20495" hidden="1" xr:uid="{00000000-0005-0000-0000-0000A6530000}"/>
    <cellStyle name="Hiperłącze 5" xfId="19782" hidden="1" xr:uid="{00000000-0005-0000-0000-00002E530000}"/>
    <cellStyle name="Hiperłącze 5" xfId="19913" hidden="1" xr:uid="{00000000-0005-0000-0000-000036530000}"/>
    <cellStyle name="Hiperłącze 5" xfId="19880" hidden="1" xr:uid="{00000000-0005-0000-0000-00003C530000}"/>
    <cellStyle name="Hiperłącze 5" xfId="19980" hidden="1" xr:uid="{00000000-0005-0000-0000-000043530000}"/>
    <cellStyle name="Hiperłącze 5" xfId="19537" hidden="1" xr:uid="{00000000-0005-0000-0000-000050530000}"/>
    <cellStyle name="Hiperłącze 5" xfId="19470" hidden="1" xr:uid="{00000000-0005-0000-0000-00005C530000}"/>
    <cellStyle name="Hiperłącze 5" xfId="19816" hidden="1" xr:uid="{00000000-0005-0000-0000-000063530000}"/>
    <cellStyle name="Hiperłącze 5" xfId="26851" hidden="1" xr:uid="{00000000-0005-0000-0000-00005E560000}"/>
    <cellStyle name="Hiperłącze 5" xfId="26825" hidden="1" xr:uid="{00000000-0005-0000-0000-00005F560000}"/>
    <cellStyle name="Hiperłącze 5" xfId="26860" hidden="1" xr:uid="{00000000-0005-0000-0000-000061560000}"/>
    <cellStyle name="Hiperłącze 5" xfId="26878" hidden="1" xr:uid="{00000000-0005-0000-0000-000063560000}"/>
    <cellStyle name="Hiperłącze 5" xfId="10389" hidden="1" xr:uid="{00000000-0005-0000-0000-0000674F0000}"/>
    <cellStyle name="Hiperłącze 5" xfId="16993" hidden="1" xr:uid="{00000000-0005-0000-0000-0000CA510000}"/>
    <cellStyle name="Hiperłącze 5" xfId="20383" hidden="1" xr:uid="{00000000-0005-0000-0000-000095530000}"/>
    <cellStyle name="Hiperłącze 5" xfId="20399" hidden="1" xr:uid="{00000000-0005-0000-0000-00009A530000}"/>
    <cellStyle name="Hiperłącze 5" xfId="20415" hidden="1" xr:uid="{00000000-0005-0000-0000-00009E530000}"/>
    <cellStyle name="Hiperłącze 5" xfId="18715" hidden="1" xr:uid="{00000000-0005-0000-0000-0000A0520000}"/>
    <cellStyle name="Hiperłącze 5" xfId="22948" hidden="1" xr:uid="{00000000-0005-0000-0000-0000DD540000}"/>
    <cellStyle name="Hiperłącze 5" xfId="18760" hidden="1" xr:uid="{00000000-0005-0000-0000-0000D9520000}"/>
    <cellStyle name="Hiperłącze 5" xfId="20142" hidden="1" xr:uid="{00000000-0005-0000-0000-00007F530000}"/>
    <cellStyle name="Hiperłącze 5" xfId="21085" hidden="1" xr:uid="{00000000-0005-0000-0000-0000B0530000}"/>
    <cellStyle name="Hiperłącze 5" xfId="17993" hidden="1" xr:uid="{00000000-0005-0000-0000-000055520000}"/>
    <cellStyle name="Hiperłącze 5" xfId="20768" hidden="1" xr:uid="{00000000-0005-0000-0000-000004550000}"/>
    <cellStyle name="Hiperłącze 5" xfId="13295" hidden="1" xr:uid="{00000000-0005-0000-0000-000032500000}"/>
    <cellStyle name="Hiperłącze 5" xfId="21304" hidden="1" xr:uid="{00000000-0005-0000-0000-0000C2530000}"/>
    <cellStyle name="Hiperłącze 5" xfId="13057" hidden="1" xr:uid="{00000000-0005-0000-0000-000015500000}"/>
    <cellStyle name="Hiperłącze 5" xfId="12729" hidden="1" xr:uid="{00000000-0005-0000-0000-0000D94F0000}"/>
    <cellStyle name="Hiperłącze 5" xfId="12595" hidden="1" xr:uid="{00000000-0005-0000-0000-0000CC4F0000}"/>
    <cellStyle name="Hiperłącze 5" xfId="14276" hidden="1" xr:uid="{00000000-0005-0000-0000-000092500000}"/>
    <cellStyle name="Hiperłącze 5" xfId="11938" hidden="1" xr:uid="{00000000-0005-0000-0000-000049500000}"/>
    <cellStyle name="Hiperłącze 5" xfId="17509" hidden="1" xr:uid="{00000000-0005-0000-0000-00001D520000}"/>
    <cellStyle name="Hiperłącze 5" xfId="16086" hidden="1" xr:uid="{00000000-0005-0000-0000-000070520000}"/>
    <cellStyle name="Hiperłącze 5" xfId="16726" hidden="1" xr:uid="{00000000-0005-0000-0000-000062520000}"/>
    <cellStyle name="Hiperłącze 5" xfId="20063" hidden="1" xr:uid="{00000000-0005-0000-0000-000071530000}"/>
    <cellStyle name="Hiperłącze 5" xfId="20183" hidden="1" xr:uid="{00000000-0005-0000-0000-00007E530000}"/>
    <cellStyle name="Hiperłącze 5" xfId="20228" hidden="1" xr:uid="{00000000-0005-0000-0000-000088530000}"/>
    <cellStyle name="Hiperłącze 5" xfId="20335" hidden="1" xr:uid="{00000000-0005-0000-0000-000094530000}"/>
    <cellStyle name="Hiperłącze 5" xfId="18146" hidden="1" xr:uid="{00000000-0005-0000-0000-00007E520000}"/>
    <cellStyle name="Hiperłącze 5" xfId="18164" hidden="1" xr:uid="{00000000-0005-0000-0000-000080520000}"/>
    <cellStyle name="Hiperłącze 5" xfId="18218" hidden="1" xr:uid="{00000000-0005-0000-0000-000081520000}"/>
    <cellStyle name="Hiperłącze 5" xfId="18604" hidden="1" xr:uid="{00000000-0005-0000-0000-000090520000}"/>
    <cellStyle name="Hiperłącze 5" xfId="23311" hidden="1" xr:uid="{00000000-0005-0000-0000-0000E3540000}"/>
    <cellStyle name="Hiperłącze 5" xfId="29415" hidden="1" xr:uid="{00000000-0005-0000-0000-0000B5570000}"/>
    <cellStyle name="Hiperłącze 5" xfId="29424" hidden="1" xr:uid="{00000000-0005-0000-0000-0000B6570000}"/>
    <cellStyle name="Hiperłącze 5" xfId="29374" hidden="1" xr:uid="{00000000-0005-0000-0000-0000B8570000}"/>
    <cellStyle name="Hiperłącze 5" xfId="29451" hidden="1" xr:uid="{00000000-0005-0000-0000-0000BE570000}"/>
    <cellStyle name="Hiperłącze 5" xfId="14773" hidden="1" xr:uid="{00000000-0005-0000-0000-000046510000}"/>
    <cellStyle name="Hiperłącze 5" xfId="14044" hidden="1" xr:uid="{00000000-0005-0000-0000-00007A500000}"/>
    <cellStyle name="Hiperłącze 5" xfId="13452" hidden="1" xr:uid="{00000000-0005-0000-0000-000048500000}"/>
    <cellStyle name="Hiperłącze 5" xfId="20576" hidden="1" xr:uid="{00000000-0005-0000-0000-000005550000}"/>
    <cellStyle name="Hiperłącze 5" xfId="17869" hidden="1" xr:uid="{00000000-0005-0000-0000-00004C520000}"/>
    <cellStyle name="Hiperłącze 5" xfId="17988" hidden="1" xr:uid="{00000000-0005-0000-0000-000057520000}"/>
    <cellStyle name="Hiperłącze 5" xfId="17977" hidden="1" xr:uid="{00000000-0005-0000-0000-000058520000}"/>
    <cellStyle name="Hiperłącze 5" xfId="13793" hidden="1" xr:uid="{00000000-0005-0000-0000-0000D3500000}"/>
    <cellStyle name="Hiperłącze 5" xfId="25683" hidden="1" xr:uid="{00000000-0005-0000-0000-0000C7550000}"/>
    <cellStyle name="Hiperłącze 5" xfId="20091" hidden="1" xr:uid="{00000000-0005-0000-0000-000079530000}"/>
    <cellStyle name="Hiperłącze 5" xfId="16741" hidden="1" xr:uid="{00000000-0005-0000-0000-0000F3520000}"/>
    <cellStyle name="Hiperłącze 5" xfId="23165" hidden="1" xr:uid="{00000000-0005-0000-0000-00009D540000}"/>
    <cellStyle name="Hiperłącze 5" xfId="18949" hidden="1" xr:uid="{00000000-0005-0000-0000-0000B3520000}"/>
    <cellStyle name="Hiperłącze 5" xfId="18028" hidden="1" xr:uid="{00000000-0005-0000-0000-000071520000}"/>
    <cellStyle name="Hiperłącze 5" xfId="18655" hidden="1" xr:uid="{00000000-0005-0000-0000-000092520000}"/>
    <cellStyle name="Hiperłącze 5" xfId="23086" hidden="1" xr:uid="{00000000-0005-0000-0000-000099540000}"/>
    <cellStyle name="Hiperłącze 5" xfId="25755" hidden="1" xr:uid="{00000000-0005-0000-0000-0000CE550000}"/>
    <cellStyle name="Hiperłącze 5" xfId="13422" hidden="1" xr:uid="{00000000-0005-0000-0000-000040500000}"/>
    <cellStyle name="Hiperłącze 5" xfId="19490" hidden="1" xr:uid="{00000000-0005-0000-0000-000057530000}"/>
    <cellStyle name="Hiperłącze 5" xfId="17820" hidden="1" xr:uid="{00000000-0005-0000-0000-000042520000}"/>
    <cellStyle name="Hiperłącze 5" xfId="13395" hidden="1" xr:uid="{00000000-0005-0000-0000-00003D500000}"/>
    <cellStyle name="Hiperłącze 5" xfId="13269" hidden="1" xr:uid="{00000000-0005-0000-0000-00002A500000}"/>
    <cellStyle name="Hiperłącze 5" xfId="13033" hidden="1" xr:uid="{00000000-0005-0000-0000-000013500000}"/>
    <cellStyle name="Hiperłącze 5" xfId="17180" hidden="1" xr:uid="{00000000-0005-0000-0000-0000E1510000}"/>
    <cellStyle name="Hiperłącze 5" xfId="17052" hidden="1" xr:uid="{00000000-0005-0000-0000-0000D1510000}"/>
    <cellStyle name="Hiperłącze 5" xfId="11642" hidden="1" xr:uid="{00000000-0005-0000-0000-0000F24F0000}"/>
    <cellStyle name="Hiperłącze 5" xfId="12402" hidden="1" xr:uid="{00000000-0005-0000-0000-0000B34F0000}"/>
    <cellStyle name="Hiperłącze 5" xfId="20166" hidden="1" xr:uid="{00000000-0005-0000-0000-000081530000}"/>
    <cellStyle name="Hiperłącze 5" xfId="22277" hidden="1" xr:uid="{00000000-0005-0000-0000-00004C540000}"/>
    <cellStyle name="Hiperłącze 5" xfId="14385" hidden="1" xr:uid="{00000000-0005-0000-0000-00009E500000}"/>
    <cellStyle name="Hiperłącze 5" xfId="19349" hidden="1" xr:uid="{00000000-0005-0000-0000-000073530000}"/>
    <cellStyle name="Hiperłącze 5" xfId="18860" hidden="1" xr:uid="{00000000-0005-0000-0000-0000AB520000}"/>
    <cellStyle name="Hiperłącze 5" xfId="18981" hidden="1" xr:uid="{00000000-0005-0000-0000-0000B1520000}"/>
    <cellStyle name="Hiperłącze 5" xfId="18476" hidden="1" xr:uid="{00000000-0005-0000-0000-0000BE520000}"/>
    <cellStyle name="Hiperłącze 5" xfId="18493" hidden="1" xr:uid="{00000000-0005-0000-0000-0000C4520000}"/>
    <cellStyle name="Hiperłącze 5" xfId="18428" hidden="1" xr:uid="{00000000-0005-0000-0000-0000D0520000}"/>
    <cellStyle name="Hiperłącze 5" xfId="14416" hidden="1" xr:uid="{00000000-0005-0000-0000-0000A4500000}"/>
    <cellStyle name="Hiperłącze 5" xfId="13982" hidden="1" xr:uid="{00000000-0005-0000-0000-0000B0500000}"/>
    <cellStyle name="Hiperłącze 5" xfId="13944" hidden="1" xr:uid="{00000000-0005-0000-0000-0000B2500000}"/>
    <cellStyle name="Hiperłącze 5" xfId="13892" hidden="1" xr:uid="{00000000-0005-0000-0000-0000B9500000}"/>
    <cellStyle name="Hiperłącze 5" xfId="14261" hidden="1" xr:uid="{00000000-0005-0000-0000-0000C3500000}"/>
    <cellStyle name="Hiperłącze 5" xfId="13841" hidden="1" xr:uid="{00000000-0005-0000-0000-0000CA500000}"/>
    <cellStyle name="Hiperłącze 5" xfId="14517" hidden="1" xr:uid="{00000000-0005-0000-0000-0000D2500000}"/>
    <cellStyle name="Hiperłącze 5" xfId="33503" hidden="1" xr:uid="{00000000-0005-0000-0000-00006D590000}"/>
    <cellStyle name="Hiperłącze 5" xfId="33530" hidden="1" xr:uid="{00000000-0005-0000-0000-000070590000}"/>
    <cellStyle name="Hiperłącze 5" xfId="33584" hidden="1" xr:uid="{00000000-0005-0000-0000-000071590000}"/>
    <cellStyle name="Hiperłącze 5" xfId="33543" hidden="1" xr:uid="{00000000-0005-0000-0000-000074590000}"/>
    <cellStyle name="Hiperłącze 5" xfId="32885" hidden="1" xr:uid="{00000000-0005-0000-0000-00007D590000}"/>
    <cellStyle name="Hiperłącze 5" xfId="19279" hidden="1" xr:uid="{00000000-0005-0000-0000-00005E530000}"/>
    <cellStyle name="Hiperłącze 5" xfId="17776" hidden="1" xr:uid="{00000000-0005-0000-0000-00003F520000}"/>
    <cellStyle name="Hiperłącze 5" xfId="16797" hidden="1" xr:uid="{00000000-0005-0000-0000-0000B4510000}"/>
    <cellStyle name="Hiperłącze 5" xfId="12683" hidden="1" xr:uid="{00000000-0005-0000-0000-0000D44F0000}"/>
    <cellStyle name="Hiperłącze 5" xfId="14131" hidden="1" xr:uid="{00000000-0005-0000-0000-000082500000}"/>
    <cellStyle name="Hiperłącze 5" xfId="13630" hidden="1" xr:uid="{00000000-0005-0000-0000-00006F500000}"/>
    <cellStyle name="Hiperłącze 5" xfId="22736" hidden="1" xr:uid="{00000000-0005-0000-0000-000095540000}"/>
    <cellStyle name="Hiperłącze 5" xfId="23173" hidden="1" xr:uid="{00000000-0005-0000-0000-00009E540000}"/>
    <cellStyle name="Hiperłącze 5" xfId="23138" hidden="1" xr:uid="{00000000-0005-0000-0000-00009F540000}"/>
    <cellStyle name="Hiperłącze 5" xfId="10194" hidden="1" xr:uid="{00000000-0005-0000-0000-0000594F0000}"/>
    <cellStyle name="Hiperłącze 5" xfId="13189" hidden="1" xr:uid="{00000000-0005-0000-0000-000025500000}"/>
    <cellStyle name="Hiperłącze 5" xfId="12085" hidden="1" xr:uid="{00000000-0005-0000-0000-0000924F0000}"/>
    <cellStyle name="Hiperłącze 5" xfId="27542" hidden="1" xr:uid="{00000000-0005-0000-0000-0000E4560000}"/>
    <cellStyle name="Hiperłącze 5" xfId="27600" hidden="1" xr:uid="{00000000-0005-0000-0000-0000F4560000}"/>
    <cellStyle name="Hiperłącze 5" xfId="19530" hidden="1" xr:uid="{00000000-0005-0000-0000-00004F530000}"/>
    <cellStyle name="Hiperłącze 5" xfId="19643" hidden="1" xr:uid="{00000000-0005-0000-0000-00001F530000}"/>
    <cellStyle name="Hiperłącze 5" xfId="10322" hidden="1" xr:uid="{00000000-0005-0000-0000-0000634F0000}"/>
    <cellStyle name="Hiperłącze 5" xfId="14626" hidden="1" xr:uid="{00000000-0005-0000-0000-0000F6500000}"/>
    <cellStyle name="Hiperłącze 5" xfId="19019" hidden="1" xr:uid="{00000000-0005-0000-0000-0000E7520000}"/>
    <cellStyle name="Hiperłącze 5" xfId="20887" hidden="1" xr:uid="{00000000-0005-0000-0000-00006B540000}"/>
    <cellStyle name="Hiperłącze 5" xfId="13865" hidden="1" xr:uid="{00000000-0005-0000-0000-0000CB500000}"/>
    <cellStyle name="Hiperłącze 5" xfId="19429" hidden="1" xr:uid="{00000000-0005-0000-0000-00006C530000}"/>
    <cellStyle name="Hiperłącze 5" xfId="20607" hidden="1" xr:uid="{00000000-0005-0000-0000-00006D540000}"/>
    <cellStyle name="Hiperłącze 5" xfId="27447" hidden="1" xr:uid="{00000000-0005-0000-0000-0000FC560000}"/>
    <cellStyle name="Hiperłącze 5" xfId="14800" hidden="1" xr:uid="{00000000-0005-0000-0000-00003B510000}"/>
    <cellStyle name="Hiperłącze 5" xfId="18236" hidden="1" xr:uid="{00000000-0005-0000-0000-000086520000}"/>
    <cellStyle name="Hiperłącze 5" xfId="22365" hidden="1" xr:uid="{00000000-0005-0000-0000-000054540000}"/>
    <cellStyle name="Hiperłącze 5" xfId="14466" hidden="1" xr:uid="{00000000-0005-0000-0000-0000A2500000}"/>
    <cellStyle name="Hiperłącze 5" xfId="13685" hidden="1" xr:uid="{00000000-0005-0000-0000-000075500000}"/>
    <cellStyle name="Hiperłącze 5" xfId="11983" hidden="1" xr:uid="{00000000-0005-0000-0000-00005A500000}"/>
    <cellStyle name="Hiperłącze 5" xfId="17751" hidden="1" xr:uid="{00000000-0005-0000-0000-00003C520000}"/>
    <cellStyle name="Hiperłącze 5" xfId="13181" hidden="1" xr:uid="{00000000-0005-0000-0000-000022500000}"/>
    <cellStyle name="Hiperłącze 5" xfId="21815" hidden="1" xr:uid="{00000000-0005-0000-0000-0000FD530000}"/>
    <cellStyle name="Hiperłącze 5" xfId="21609" hidden="1" xr:uid="{00000000-0005-0000-0000-0000E5530000}"/>
    <cellStyle name="Hiperłącze 5" xfId="21364" hidden="1" xr:uid="{00000000-0005-0000-0000-0000CB530000}"/>
    <cellStyle name="Hiperłącze 5" xfId="12984" hidden="1" xr:uid="{00000000-0005-0000-0000-00000D500000}"/>
    <cellStyle name="Hiperłącze 5" xfId="11434" hidden="1" xr:uid="{00000000-0005-0000-0000-0000824F0000}"/>
    <cellStyle name="Hiperłącze 5" xfId="18468" hidden="1" xr:uid="{00000000-0005-0000-0000-0000C2520000}"/>
    <cellStyle name="Hiperłącze 5" xfId="11618" hidden="1" xr:uid="{00000000-0005-0000-0000-0000F84F0000}"/>
    <cellStyle name="Hiperłącze 5" xfId="13577" hidden="1" xr:uid="{00000000-0005-0000-0000-000069500000}"/>
    <cellStyle name="Hiperłącze 5" xfId="11401" hidden="1" xr:uid="{00000000-0005-0000-0000-0000884F0000}"/>
    <cellStyle name="Hiperłącze 5" xfId="18900" hidden="1" xr:uid="{00000000-0005-0000-0000-0000AD520000}"/>
    <cellStyle name="Hiperłącze 5" xfId="11717" hidden="1" xr:uid="{00000000-0005-0000-0000-0000E4500000}"/>
    <cellStyle name="Hiperłącze 5" xfId="11455" hidden="1" xr:uid="{00000000-0005-0000-0000-0000ED500000}"/>
    <cellStyle name="Hiperłącze 5" xfId="21914" hidden="1" xr:uid="{00000000-0005-0000-0000-000006540000}"/>
    <cellStyle name="Hiperłącze 5" xfId="18358" hidden="1" xr:uid="{00000000-0005-0000-0000-0000DD520000}"/>
    <cellStyle name="Hiperłącze 5" xfId="18318" hidden="1" xr:uid="{00000000-0005-0000-0000-0000E3520000}"/>
    <cellStyle name="Hiperłącze 5" xfId="16343" hidden="1" xr:uid="{00000000-0005-0000-0000-0000E9520000}"/>
    <cellStyle name="Hiperłącze 5" xfId="16240" hidden="1" xr:uid="{00000000-0005-0000-0000-0000F1520000}"/>
    <cellStyle name="Hiperłącze 5" xfId="22654" hidden="1" xr:uid="{00000000-0005-0000-0000-00008A540000}"/>
    <cellStyle name="Hiperłącze 5" xfId="22623" hidden="1" xr:uid="{00000000-0005-0000-0000-00008B540000}"/>
    <cellStyle name="Hiperłącze 5" xfId="12059" hidden="1" xr:uid="{00000000-0005-0000-0000-0000934F0000}"/>
    <cellStyle name="Hiperłącze 5" xfId="12253" hidden="1" xr:uid="{00000000-0005-0000-0000-0000A24F0000}"/>
    <cellStyle name="Hiperłącze 5" xfId="12326" hidden="1" xr:uid="{00000000-0005-0000-0000-0000A54F0000}"/>
    <cellStyle name="Hiperłącze 5" xfId="10431" hidden="1" xr:uid="{00000000-0005-0000-0000-0000704F0000}"/>
    <cellStyle name="Hiperłącze 5" xfId="11362" hidden="1" xr:uid="{00000000-0005-0000-0000-00007F4F0000}"/>
    <cellStyle name="Hiperłącze 5" xfId="10347" hidden="1" xr:uid="{00000000-0005-0000-0000-00005E4F0000}"/>
    <cellStyle name="Hiperłącze 5" xfId="10290" hidden="1" xr:uid="{00000000-0005-0000-0000-0000604F0000}"/>
    <cellStyle name="Hiperłącze 5" xfId="12673" hidden="1" xr:uid="{00000000-0005-0000-0000-0000D34F0000}"/>
    <cellStyle name="Hiperłącze 5" xfId="12344" hidden="1" xr:uid="{00000000-0005-0000-0000-0000AA4F0000}"/>
    <cellStyle name="Hiperłącze 5" xfId="25747" hidden="1" xr:uid="{00000000-0005-0000-0000-0000CA550000}"/>
    <cellStyle name="Hiperłącze 5" xfId="25566" hidden="1" xr:uid="{00000000-0005-0000-0000-0000B9550000}"/>
    <cellStyle name="Hiperłącze 5" xfId="24729" hidden="1" xr:uid="{00000000-0005-0000-0000-000097550000}"/>
    <cellStyle name="Hiperłącze 5" xfId="24506" hidden="1" xr:uid="{00000000-0005-0000-0000-000053550000}"/>
    <cellStyle name="Hiperłącze 5" xfId="42065" hidden="1" xr:uid="{00000000-0005-0000-0000-0000A95D0000}"/>
    <cellStyle name="Hiperłącze 5" xfId="41963" hidden="1" xr:uid="{00000000-0005-0000-0000-0000B85D0000}"/>
    <cellStyle name="Hiperłącze 5" xfId="41985" hidden="1" xr:uid="{00000000-0005-0000-0000-0000C05D0000}"/>
    <cellStyle name="Hiperłącze 5" xfId="42690" hidden="1" xr:uid="{00000000-0005-0000-0000-0000C25D0000}"/>
    <cellStyle name="Hiperłącze 5" xfId="42657" hidden="1" xr:uid="{00000000-0005-0000-0000-0000C85D0000}"/>
    <cellStyle name="Hiperłącze 5" xfId="25876" hidden="1" xr:uid="{00000000-0005-0000-0000-0000DC550000}"/>
    <cellStyle name="Hiperłącze 5" xfId="31913" hidden="1" xr:uid="{00000000-0005-0000-0000-00000F590000}"/>
    <cellStyle name="Hiperłącze 5" xfId="16143" hidden="1" xr:uid="{00000000-0005-0000-0000-000008520000}"/>
    <cellStyle name="Hiperłącze 5" xfId="35677" hidden="1" xr:uid="{00000000-0005-0000-0000-0000655A0000}"/>
    <cellStyle name="Hiperłącze 5" xfId="32961" hidden="1" xr:uid="{00000000-0005-0000-0000-00009D590000}"/>
    <cellStyle name="Hiperłącze 5" xfId="32421" hidden="1" xr:uid="{00000000-0005-0000-0000-0000DC580000}"/>
    <cellStyle name="Hiperłącze 5" xfId="17766" hidden="1" xr:uid="{00000000-0005-0000-0000-000040520000}"/>
    <cellStyle name="Hiperłącze 5" xfId="25651" hidden="1" xr:uid="{00000000-0005-0000-0000-0000BE550000}"/>
    <cellStyle name="Hiperłącze 5" xfId="19128" hidden="1" xr:uid="{00000000-0005-0000-0000-00000B530000}"/>
    <cellStyle name="Hiperłącze 5" xfId="26212" hidden="1" xr:uid="{00000000-0005-0000-0000-0000FA550000}"/>
    <cellStyle name="Hiperłącze 5" xfId="19940" hidden="1" xr:uid="{00000000-0005-0000-0000-00003E530000}"/>
    <cellStyle name="Hiperłącze 5" xfId="14857" hidden="1" xr:uid="{00000000-0005-0000-0000-00005E510000}"/>
    <cellStyle name="Hiperłącze 5" xfId="13463" hidden="1" xr:uid="{00000000-0005-0000-0000-000047500000}"/>
    <cellStyle name="Hiperłącze 5" xfId="14609" hidden="1" xr:uid="{00000000-0005-0000-0000-0000F9500000}"/>
    <cellStyle name="Hiperłącze 5" xfId="12452" hidden="1" xr:uid="{00000000-0005-0000-0000-0000B64F0000}"/>
    <cellStyle name="Hiperłącze 5" xfId="11696" hidden="1" xr:uid="{00000000-0005-0000-0000-0000E94F0000}"/>
    <cellStyle name="Hiperłącze 5" xfId="11715" hidden="1" xr:uid="{00000000-0005-0000-0000-0000E1500000}"/>
    <cellStyle name="Hiperłącze 5" xfId="25289" hidden="1" xr:uid="{00000000-0005-0000-0000-000011570000}"/>
    <cellStyle name="Hiperłącze 5" xfId="25029" hidden="1" xr:uid="{00000000-0005-0000-0000-00001D570000}"/>
    <cellStyle name="Hiperłącze 5" xfId="28199" hidden="1" xr:uid="{00000000-0005-0000-0000-000026570000}"/>
    <cellStyle name="Hiperłącze 5" xfId="28158" hidden="1" xr:uid="{00000000-0005-0000-0000-000027570000}"/>
    <cellStyle name="Hiperłącze 5" xfId="20030" hidden="1" xr:uid="{00000000-0005-0000-0000-000046530000}"/>
    <cellStyle name="Hiperłącze 5" xfId="13816" hidden="1" xr:uid="{00000000-0005-0000-0000-0000CF500000}"/>
    <cellStyle name="Hiperłącze 5" xfId="17208" hidden="1" xr:uid="{00000000-0005-0000-0000-0000E4510000}"/>
    <cellStyle name="Hiperłącze 5" xfId="23871" hidden="1" xr:uid="{00000000-0005-0000-0000-000078550000}"/>
    <cellStyle name="Hiperłącze 5" xfId="19464" hidden="1" xr:uid="{00000000-0005-0000-0000-00005B530000}"/>
    <cellStyle name="Hiperłącze 5" xfId="31691" hidden="1" xr:uid="{00000000-0005-0000-0000-0000A6580000}"/>
    <cellStyle name="Hiperłącze 5" xfId="15295" hidden="1" xr:uid="{00000000-0005-0000-0000-000057510000}"/>
    <cellStyle name="Hiperłącze 5" xfId="18325" hidden="1" xr:uid="{00000000-0005-0000-0000-0000E4520000}"/>
    <cellStyle name="Hiperłącze 5" xfId="24345" hidden="1" xr:uid="{00000000-0005-0000-0000-000077550000}"/>
    <cellStyle name="Hiperłącze 5" xfId="32132" hidden="1" xr:uid="{00000000-0005-0000-0000-0000B9580000}"/>
    <cellStyle name="Hiperłącze 5" xfId="29260" hidden="1" xr:uid="{00000000-0005-0000-0000-0000A8570000}"/>
    <cellStyle name="Hiperłącze 5" xfId="28351" hidden="1" xr:uid="{00000000-0005-0000-0000-000075570000}"/>
    <cellStyle name="Hiperłącze 5" xfId="27399" hidden="1" xr:uid="{00000000-0005-0000-0000-0000FE560000}"/>
    <cellStyle name="Hiperłącze 5" xfId="25114" hidden="1" xr:uid="{00000000-0005-0000-0000-000086560000}"/>
    <cellStyle name="Hiperłącze 5" xfId="27042" hidden="1" xr:uid="{00000000-0005-0000-0000-000075560000}"/>
    <cellStyle name="Hiperłącze 5" xfId="19507" hidden="1" xr:uid="{00000000-0005-0000-0000-00004E530000}"/>
    <cellStyle name="Hiperłącze 5" xfId="17829" hidden="1" xr:uid="{00000000-0005-0000-0000-000043520000}"/>
    <cellStyle name="Hiperłącze 5" xfId="21646" hidden="1" xr:uid="{00000000-0005-0000-0000-0000EC530000}"/>
    <cellStyle name="Hiperłącze 5" xfId="21413" hidden="1" xr:uid="{00000000-0005-0000-0000-0000CE530000}"/>
    <cellStyle name="Hiperłącze 5" xfId="17135" hidden="1" xr:uid="{00000000-0005-0000-0000-0000E0510000}"/>
    <cellStyle name="Hiperłącze 5" xfId="16959" hidden="1" xr:uid="{00000000-0005-0000-0000-0000C1510000}"/>
    <cellStyle name="Hiperłącze 5" xfId="13693" hidden="1" xr:uid="{00000000-0005-0000-0000-000071500000}"/>
    <cellStyle name="Hiperłącze 5" xfId="13702" hidden="1" xr:uid="{00000000-0005-0000-0000-000072500000}"/>
    <cellStyle name="Hiperłącze 5" xfId="11951" hidden="1" xr:uid="{00000000-0005-0000-0000-00004F500000}"/>
    <cellStyle name="Hiperłącze 5" xfId="20881" hidden="1" xr:uid="{00000000-0005-0000-0000-00006A540000}"/>
    <cellStyle name="Hiperłącze 5" xfId="11911" hidden="1" xr:uid="{00000000-0005-0000-0000-000059500000}"/>
    <cellStyle name="Hiperłącze 5" xfId="25348" hidden="1" xr:uid="{00000000-0005-0000-0000-00000E570000}"/>
    <cellStyle name="Hiperłącze 5" xfId="14080" hidden="1" xr:uid="{00000000-0005-0000-0000-000080500000}"/>
    <cellStyle name="Hiperłącze 5" xfId="28235" hidden="1" xr:uid="{00000000-0005-0000-0000-00002F570000}"/>
    <cellStyle name="Hiperłącze 5" xfId="12034" hidden="1" xr:uid="{00000000-0005-0000-0000-0000904F0000}"/>
    <cellStyle name="Hiperłącze 5" xfId="22645" hidden="1" xr:uid="{00000000-0005-0000-0000-000086540000}"/>
    <cellStyle name="Hiperłącze 5" xfId="28452" hidden="1" xr:uid="{00000000-0005-0000-0000-000086570000}"/>
    <cellStyle name="Hiperłącze 5" xfId="28244" hidden="1" xr:uid="{00000000-0005-0000-0000-000030570000}"/>
    <cellStyle name="Hiperłącze 5" xfId="33759" hidden="1" xr:uid="{00000000-0005-0000-0000-0000B5590000}"/>
    <cellStyle name="Hiperłącze 5" xfId="11780" hidden="1" xr:uid="{00000000-0005-0000-0000-0000DD500000}"/>
    <cellStyle name="Hiperłącze 5" xfId="26177" hidden="1" xr:uid="{00000000-0005-0000-0000-0000FB550000}"/>
    <cellStyle name="Hiperłącze 5" xfId="41990" hidden="1" xr:uid="{00000000-0005-0000-0000-0000BF5D0000}"/>
    <cellStyle name="Hiperłącze 5" xfId="27587" hidden="1" xr:uid="{00000000-0005-0000-0000-0000F1560000}"/>
    <cellStyle name="Hiperłącze 5" xfId="16335" hidden="1" xr:uid="{00000000-0005-0000-0000-0000EB520000}"/>
    <cellStyle name="Hiperłącze 5" xfId="16843" hidden="1" xr:uid="{00000000-0005-0000-0000-0000B9510000}"/>
    <cellStyle name="Hiperłącze 5" xfId="31808" hidden="1" xr:uid="{00000000-0005-0000-0000-0000B6580000}"/>
    <cellStyle name="Hiperłącze 5" xfId="17474" hidden="1" xr:uid="{00000000-0005-0000-0000-000019520000}"/>
    <cellStyle name="Hiperłącze 5" xfId="12393" hidden="1" xr:uid="{00000000-0005-0000-0000-0000B44F0000}"/>
    <cellStyle name="Hiperłącze 5" xfId="11818" hidden="1" xr:uid="{00000000-0005-0000-0000-0000D9500000}"/>
    <cellStyle name="Hiperłącze 5" xfId="27306" hidden="1" xr:uid="{00000000-0005-0000-0000-0000EF560000}"/>
    <cellStyle name="Hiperłącze 5" xfId="27333" hidden="1" xr:uid="{00000000-0005-0000-0000-0000E3560000}"/>
    <cellStyle name="Hiperłącze 5" xfId="11810" hidden="1" xr:uid="{00000000-0005-0000-0000-0000DB500000}"/>
    <cellStyle name="Hiperłącze 5" xfId="17911" hidden="1" xr:uid="{00000000-0005-0000-0000-00004A520000}"/>
    <cellStyle name="Hiperłącze 5" xfId="18819" hidden="1" xr:uid="{00000000-0005-0000-0000-0000A4520000}"/>
    <cellStyle name="Hiperłącze 5" xfId="16869" hidden="1" xr:uid="{00000000-0005-0000-0000-0000BA510000}"/>
    <cellStyle name="Hiperłącze 5" xfId="17536" hidden="1" xr:uid="{00000000-0005-0000-0000-000020520000}"/>
    <cellStyle name="Hiperłącze 5" xfId="20310" hidden="1" xr:uid="{00000000-0005-0000-0000-000091530000}"/>
    <cellStyle name="Hiperłącze 5" xfId="16838" hidden="1" xr:uid="{00000000-0005-0000-0000-0000BB510000}"/>
    <cellStyle name="Hiperłącze 5" xfId="18671" hidden="1" xr:uid="{00000000-0005-0000-0000-000096520000}"/>
    <cellStyle name="Hiperłącze 5" xfId="20192" hidden="1" xr:uid="{00000000-0005-0000-0000-000082530000}"/>
    <cellStyle name="Hiperłącze 5" xfId="13531" hidden="1" xr:uid="{00000000-0005-0000-0000-000064500000}"/>
    <cellStyle name="Hiperłącze 5" xfId="21661" hidden="1" xr:uid="{00000000-0005-0000-0000-0000F0530000}"/>
    <cellStyle name="Hiperłącze 5" xfId="23077" hidden="1" xr:uid="{00000000-0005-0000-0000-0000E4540000}"/>
    <cellStyle name="Hiperłącze 5" xfId="13444" hidden="1" xr:uid="{00000000-0005-0000-0000-000043500000}"/>
    <cellStyle name="Hiperłącze 5" xfId="13002" hidden="1" xr:uid="{00000000-0005-0000-0000-00000F500000}"/>
    <cellStyle name="Hiperłącze 5" xfId="16594" hidden="1" xr:uid="{00000000-0005-0000-0000-00009D510000}"/>
    <cellStyle name="Hiperłącze 5" xfId="24530" hidden="1" xr:uid="{00000000-0005-0000-0000-000055550000}"/>
    <cellStyle name="Hiperłącze 5" xfId="16584" hidden="1" xr:uid="{00000000-0005-0000-0000-0000A3510000}"/>
    <cellStyle name="Hiperłącze 5" xfId="14635" hidden="1" xr:uid="{00000000-0005-0000-0000-0000FA500000}"/>
    <cellStyle name="Hiperłącze 5" xfId="14604" hidden="1" xr:uid="{00000000-0005-0000-0000-0000FB500000}"/>
    <cellStyle name="Hiperłącze 5" xfId="13639" hidden="1" xr:uid="{00000000-0005-0000-0000-000070500000}"/>
    <cellStyle name="Hiperłącze 5" xfId="32176" hidden="1" xr:uid="{00000000-0005-0000-0000-0000C0580000}"/>
    <cellStyle name="Hiperłącze 5" xfId="24056" hidden="1" xr:uid="{00000000-0005-0000-0000-00005F550000}"/>
    <cellStyle name="Hiperłącze 5" xfId="14500" hidden="1" xr:uid="{00000000-0005-0000-0000-0000D5500000}"/>
    <cellStyle name="Hiperłącze 5" xfId="26951" hidden="1" xr:uid="{00000000-0005-0000-0000-000066560000}"/>
    <cellStyle name="Hiperłącze 5" xfId="24041" hidden="1" xr:uid="{00000000-0005-0000-0000-000061550000}"/>
    <cellStyle name="Hiperłącze 5" xfId="17566" hidden="1" xr:uid="{00000000-0005-0000-0000-000028520000}"/>
    <cellStyle name="Hiperłącze 5" xfId="31609" hidden="1" xr:uid="{00000000-0005-0000-0000-0000A2580000}"/>
    <cellStyle name="Hiperłącze 5" xfId="28316" hidden="1" xr:uid="{00000000-0005-0000-0000-000036570000}"/>
    <cellStyle name="Hiperłącze 5" xfId="14712" hidden="1" xr:uid="{00000000-0005-0000-0000-000007510000}"/>
    <cellStyle name="Hiperłącze 5" xfId="25636" hidden="1" xr:uid="{00000000-0005-0000-0000-0000C1550000}"/>
    <cellStyle name="Hiperłącze 5" xfId="42039" hidden="1" xr:uid="{00000000-0005-0000-0000-0000BB5D0000}"/>
    <cellStyle name="Hiperłącze 5" xfId="28274" hidden="1" xr:uid="{00000000-0005-0000-0000-000038570000}"/>
    <cellStyle name="Hiperłącze 5" xfId="33025" hidden="1" xr:uid="{00000000-0005-0000-0000-00008D590000}"/>
    <cellStyle name="Hiperłącze 5" xfId="35964" hidden="1" xr:uid="{00000000-0005-0000-0000-00008C5A0000}"/>
    <cellStyle name="Hiperłącze 5" xfId="13241" hidden="1" xr:uid="{00000000-0005-0000-0000-000030500000}"/>
    <cellStyle name="Hiperłącze 5" xfId="10309" hidden="1" xr:uid="{00000000-0005-0000-0000-0000644F0000}"/>
    <cellStyle name="Hiperłącze 5" xfId="11384" hidden="1" xr:uid="{00000000-0005-0000-0000-0000844F0000}"/>
    <cellStyle name="Hiperłącze 5" xfId="11425" hidden="1" xr:uid="{00000000-0005-0000-0000-0000814F0000}"/>
    <cellStyle name="Hiperłącze 5" xfId="19453" hidden="1" xr:uid="{00000000-0005-0000-0000-00005D530000}"/>
    <cellStyle name="Hiperłącze 5" xfId="33354" hidden="1" xr:uid="{00000000-0005-0000-0000-00005E590000}"/>
    <cellStyle name="Hiperłącze 5" xfId="30089" hidden="1" xr:uid="{00000000-0005-0000-0000-0000C9570000}"/>
    <cellStyle name="Hiperłącze 5" xfId="35080" hidden="1" xr:uid="{00000000-0005-0000-0000-0000095A0000}"/>
    <cellStyle name="Hiperłącze 5" xfId="13386" hidden="1" xr:uid="{00000000-0005-0000-0000-00003A500000}"/>
    <cellStyle name="Hiperłącze 5" xfId="15526" hidden="1" xr:uid="{00000000-0005-0000-0000-000067510000}"/>
    <cellStyle name="Hiperłącze 5" xfId="12486" hidden="1" xr:uid="{00000000-0005-0000-0000-0000BC4F0000}"/>
    <cellStyle name="Hiperłącze 5" xfId="21756" hidden="1" xr:uid="{00000000-0005-0000-0000-0000F7530000}"/>
    <cellStyle name="Hiperłącze 5" xfId="30441" hidden="1" xr:uid="{00000000-0005-0000-0000-0000EA570000}"/>
    <cellStyle name="Hiperłącze 5" xfId="21313" hidden="1" xr:uid="{00000000-0005-0000-0000-0000C3530000}"/>
    <cellStyle name="Hiperłącze 5" xfId="32797" hidden="1" xr:uid="{00000000-0005-0000-0000-000048590000}"/>
    <cellStyle name="Hiperłącze 5" xfId="19168" hidden="1" xr:uid="{00000000-0005-0000-0000-00000D530000}"/>
    <cellStyle name="Hiperłącze 5" xfId="18940" hidden="1" xr:uid="{00000000-0005-0000-0000-0000B4520000}"/>
    <cellStyle name="Hiperłącze 5" xfId="32808" hidden="1" xr:uid="{00000000-0005-0000-0000-000047590000}"/>
    <cellStyle name="Hiperłącze 5" xfId="32860" hidden="1" xr:uid="{00000000-0005-0000-0000-00008F590000}"/>
    <cellStyle name="Hiperłącze 5" xfId="12318" hidden="1" xr:uid="{00000000-0005-0000-0000-0000A94F0000}"/>
    <cellStyle name="Hiperłącze 5" xfId="10357" hidden="1" xr:uid="{00000000-0005-0000-0000-0000624F0000}"/>
    <cellStyle name="Hiperłącze 5" xfId="20953" hidden="1" xr:uid="{00000000-0005-0000-0000-00007F540000}"/>
    <cellStyle name="Hiperłącze 5" xfId="23213" hidden="1" xr:uid="{00000000-0005-0000-0000-0000A8540000}"/>
    <cellStyle name="Hiperłącze 5" xfId="39342" hidden="1" xr:uid="{00000000-0005-0000-0000-00003A5D0000}"/>
    <cellStyle name="Hiperłącze 5" xfId="31628" hidden="1" xr:uid="{00000000-0005-0000-0000-0000A4580000}"/>
    <cellStyle name="Hiperłącze 5" xfId="21041" hidden="1" xr:uid="{00000000-0005-0000-0000-00000B550000}"/>
    <cellStyle name="Hiperłącze 5" xfId="28298" hidden="1" xr:uid="{00000000-0005-0000-0000-000031570000}"/>
    <cellStyle name="Hiperłącze 5" xfId="22320" hidden="1" xr:uid="{00000000-0005-0000-0000-00004A540000}"/>
    <cellStyle name="Hiperłącze 5" xfId="19297" hidden="1" xr:uid="{00000000-0005-0000-0000-000056530000}"/>
    <cellStyle name="Hiperłącze 5" xfId="11774" hidden="1" xr:uid="{00000000-0005-0000-0000-0000DE500000}"/>
    <cellStyle name="Hiperłącze 5" xfId="33096" hidden="1" xr:uid="{00000000-0005-0000-0000-000084590000}"/>
    <cellStyle name="Hiperłącze 5" xfId="13011" hidden="1" xr:uid="{00000000-0005-0000-0000-000010500000}"/>
    <cellStyle name="Hiperłącze 5" xfId="13494" hidden="1" xr:uid="{00000000-0005-0000-0000-000046500000}"/>
    <cellStyle name="Hiperłącze 5" xfId="15639" hidden="1" xr:uid="{00000000-0005-0000-0000-00006D510000}"/>
    <cellStyle name="Hiperłącze 5" xfId="18257" hidden="1" xr:uid="{00000000-0005-0000-0000-0000CF520000}"/>
    <cellStyle name="Hiperłącze 5" xfId="17714" hidden="1" xr:uid="{00000000-0005-0000-0000-000035520000}"/>
    <cellStyle name="Hiperłącze 5" xfId="14865" hidden="1" xr:uid="{00000000-0005-0000-0000-00005D510000}"/>
    <cellStyle name="Hiperłącze 5" xfId="23064" hidden="1" xr:uid="{00000000-0005-0000-0000-0000E1540000}"/>
    <cellStyle name="Hiperłącze 5" xfId="13521" hidden="1" xr:uid="{00000000-0005-0000-0000-000063500000}"/>
    <cellStyle name="Hiperłącze 5" xfId="15969" hidden="1" xr:uid="{00000000-0005-0000-0000-000096510000}"/>
    <cellStyle name="Hiperłącze 5" xfId="15735" hidden="1" xr:uid="{00000000-0005-0000-0000-000079510000}"/>
    <cellStyle name="Hiperłącze 5" xfId="21110" hidden="1" xr:uid="{00000000-0005-0000-0000-0000B3530000}"/>
    <cellStyle name="Hiperłącze 5" xfId="14946" hidden="1" xr:uid="{00000000-0005-0000-0000-00004C510000}"/>
    <cellStyle name="Hiperłącze 5" xfId="12101" hidden="1" xr:uid="{00000000-0005-0000-0000-0000964F0000}"/>
    <cellStyle name="Hiperłącze 5" xfId="35495" hidden="1" xr:uid="{00000000-0005-0000-0000-0000515A0000}"/>
    <cellStyle name="Hiperłącze 5" xfId="17920" hidden="1" xr:uid="{00000000-0005-0000-0000-00004D520000}"/>
    <cellStyle name="Hiperłącze 5" xfId="26901" hidden="1" xr:uid="{00000000-0005-0000-0000-000068560000}"/>
    <cellStyle name="Hiperłącze 5" xfId="22428" hidden="1" xr:uid="{00000000-0005-0000-0000-000056540000}"/>
    <cellStyle name="Hiperłącze 5" xfId="33678" hidden="1" xr:uid="{00000000-0005-0000-0000-0000AB590000}"/>
    <cellStyle name="Hiperłącze 5" xfId="21537" hidden="1" xr:uid="{00000000-0005-0000-0000-0000DC530000}"/>
    <cellStyle name="Hiperłącze 5" xfId="12558" hidden="1" xr:uid="{00000000-0005-0000-0000-0000C54F0000}"/>
    <cellStyle name="Hiperłącze 5" xfId="17171" hidden="1" xr:uid="{00000000-0005-0000-0000-0000DE510000}"/>
    <cellStyle name="Hiperłącze 5" xfId="26081" hidden="1" xr:uid="{00000000-0005-0000-0000-0000EF550000}"/>
    <cellStyle name="Hiperłącze 5" xfId="16228" hidden="1" xr:uid="{00000000-0005-0000-0000-0000F9520000}"/>
    <cellStyle name="Hiperłącze 5" xfId="25778" hidden="1" xr:uid="{00000000-0005-0000-0000-000085560000}"/>
    <cellStyle name="Hiperłącze 5" xfId="13234" hidden="1" xr:uid="{00000000-0005-0000-0000-00002B500000}"/>
    <cellStyle name="Hiperłącze 5" xfId="22248" hidden="1" xr:uid="{00000000-0005-0000-0000-000046540000}"/>
    <cellStyle name="Hiperłącze 5" xfId="17049" hidden="1" xr:uid="{00000000-0005-0000-0000-0000D3510000}"/>
    <cellStyle name="Hiperłącze 5" xfId="11371" hidden="1" xr:uid="{00000000-0005-0000-0000-0000804F0000}"/>
    <cellStyle name="Hiperłącze 5" xfId="14791" hidden="1" xr:uid="{00000000-0005-0000-0000-000043510000}"/>
    <cellStyle name="Hiperłącze 5" xfId="11568" hidden="1" xr:uid="{00000000-0005-0000-0000-0000EF500000}"/>
    <cellStyle name="Hiperłącze 5" xfId="24348" hidden="1" xr:uid="{00000000-0005-0000-0000-000041550000}"/>
    <cellStyle name="Hiperłącze 5" xfId="23979" hidden="1" xr:uid="{00000000-0005-0000-0000-00006D550000}"/>
    <cellStyle name="Hiperłącze 5" xfId="17794" hidden="1" xr:uid="{00000000-0005-0000-0000-00003A520000}"/>
    <cellStyle name="Hiperłącze 5" xfId="18459" hidden="1" xr:uid="{00000000-0005-0000-0000-0000C7520000}"/>
    <cellStyle name="Hiperłącze 5" xfId="22486" hidden="1" xr:uid="{00000000-0005-0000-0000-000064540000}"/>
    <cellStyle name="Hiperłącze 5" xfId="18390" hidden="1" xr:uid="{00000000-0005-0000-0000-0000DB520000}"/>
    <cellStyle name="Hiperłącze 5" xfId="13512" hidden="1" xr:uid="{00000000-0005-0000-0000-000062500000}"/>
    <cellStyle name="Hiperłącze 5" xfId="19678" hidden="1" xr:uid="{00000000-0005-0000-0000-00001E530000}"/>
    <cellStyle name="Hiperłącze 5" xfId="17518" hidden="1" xr:uid="{00000000-0005-0000-0000-00001E520000}"/>
    <cellStyle name="Hiperłącze 5" xfId="13117" hidden="1" xr:uid="{00000000-0005-0000-0000-00001C500000}"/>
    <cellStyle name="Hiperłącze 5" xfId="13404" hidden="1" xr:uid="{00000000-0005-0000-0000-00003E500000}"/>
    <cellStyle name="Hiperłącze 5" xfId="13741" hidden="1" xr:uid="{00000000-0005-0000-0000-0000B6500000}"/>
    <cellStyle name="Hiperłącze 5" xfId="16819" hidden="1" xr:uid="{00000000-0005-0000-0000-0000B7510000}"/>
    <cellStyle name="Hiperłącze 5" xfId="19421" hidden="1" xr:uid="{00000000-0005-0000-0000-00006B530000}"/>
    <cellStyle name="Hiperłącze 5" xfId="20391" hidden="1" xr:uid="{00000000-0005-0000-0000-000096530000}"/>
    <cellStyle name="Hiperłącze 5" xfId="12507" hidden="1" xr:uid="{00000000-0005-0000-0000-0000BF4F0000}"/>
    <cellStyle name="Hiperłącze 5" xfId="25540" hidden="1" xr:uid="{00000000-0005-0000-0000-000088560000}"/>
    <cellStyle name="Hiperłącze 5" xfId="30423" hidden="1" xr:uid="{00000000-0005-0000-0000-0000E5570000}"/>
    <cellStyle name="Hiperłącze 5" xfId="17730" hidden="1" xr:uid="{00000000-0005-0000-0000-000037520000}"/>
    <cellStyle name="Hiperłącze 5" xfId="14088" hidden="1" xr:uid="{00000000-0005-0000-0000-00007F500000}"/>
    <cellStyle name="Hiperłącze 5" xfId="24136" hidden="1" xr:uid="{00000000-0005-0000-0000-00002B550000}"/>
    <cellStyle name="Hiperłącze 5" xfId="39048" hidden="1" xr:uid="{00000000-0005-0000-0000-0000BD5C0000}"/>
    <cellStyle name="Hiperłącze 5" xfId="40503" hidden="1" xr:uid="{00000000-0005-0000-0000-0000995C0000}"/>
    <cellStyle name="Hiperłącze 5" xfId="11497" hidden="1" xr:uid="{00000000-0005-0000-0000-0000F14F0000}"/>
    <cellStyle name="Hiperłącze 5" xfId="19241" hidden="1" xr:uid="{00000000-0005-0000-0000-000015530000}"/>
    <cellStyle name="Hiperłącze 5" xfId="12181" hidden="1" xr:uid="{00000000-0005-0000-0000-00009E4F0000}"/>
    <cellStyle name="Hiperłącze 5" xfId="15531" hidden="1" xr:uid="{00000000-0005-0000-0000-000065510000}"/>
    <cellStyle name="Hiperłącze 5" xfId="32731" hidden="1" xr:uid="{00000000-0005-0000-0000-00003A590000}"/>
    <cellStyle name="Hiperłącze 5" xfId="15119" hidden="1" xr:uid="{00000000-0005-0000-0000-00000F510000}"/>
    <cellStyle name="Hiperłącze 5" xfId="15126" hidden="1" xr:uid="{00000000-0005-0000-0000-000014510000}"/>
    <cellStyle name="Hiperłącze 5" xfId="42007" hidden="1" xr:uid="{00000000-0005-0000-0000-0000BD5D0000}"/>
    <cellStyle name="Hiperłącze 5" xfId="32315" hidden="1" xr:uid="{00000000-0005-0000-0000-0000CA580000}"/>
    <cellStyle name="Hiperłącze 5" xfId="35644" hidden="1" xr:uid="{00000000-0005-0000-0000-0000645A0000}"/>
    <cellStyle name="Hiperłącze 5" xfId="26051" hidden="1" xr:uid="{00000000-0005-0000-0000-0000EB550000}"/>
    <cellStyle name="Hiperłącze 5" xfId="32700" hidden="1" xr:uid="{00000000-0005-0000-0000-00003B590000}"/>
    <cellStyle name="Hiperłącze 5" xfId="34120" hidden="1" xr:uid="{00000000-0005-0000-0000-0000435A0000}"/>
    <cellStyle name="Hiperłącze 5" xfId="33751" hidden="1" xr:uid="{00000000-0005-0000-0000-0000B2590000}"/>
    <cellStyle name="Hiperłącze 5" xfId="32108" hidden="1" xr:uid="{00000000-0005-0000-0000-0000E9580000}"/>
    <cellStyle name="Hiperłącze 5" xfId="32323" hidden="1" xr:uid="{00000000-0005-0000-0000-0000CE580000}"/>
    <cellStyle name="Hiperłącze 5" xfId="31433" hidden="1" xr:uid="{00000000-0005-0000-0000-000077580000}"/>
    <cellStyle name="Hiperłącze 5" xfId="31214" hidden="1" xr:uid="{00000000-0005-0000-0000-00005C580000}"/>
    <cellStyle name="Hiperłącze 5" xfId="30655" hidden="1" xr:uid="{00000000-0005-0000-0000-000005580000}"/>
    <cellStyle name="Hiperłącze 5" xfId="39763" hidden="1" xr:uid="{00000000-0005-0000-0000-00002F5C0000}"/>
    <cellStyle name="Hiperłącze 5" xfId="44076" hidden="1" xr:uid="{00000000-0005-0000-0000-0000285E0000}"/>
    <cellStyle name="Hiperłącze 5" xfId="36803" hidden="1" xr:uid="{00000000-0005-0000-0000-0000DB5A0000}"/>
    <cellStyle name="Hiperłącze 5" xfId="40587" hidden="1" xr:uid="{00000000-0005-0000-0000-0000A35C0000}"/>
    <cellStyle name="Hiperłącze 5" xfId="42458" hidden="1" xr:uid="{00000000-0005-0000-0000-0000835D0000}"/>
    <cellStyle name="Hiperłącze 5" xfId="47222" hidden="1" xr:uid="{00000000-0005-0000-0000-0000D65F0000}"/>
    <cellStyle name="Hiperłącze 5" xfId="46708" hidden="1" xr:uid="{00000000-0005-0000-0000-0000A95F0000}"/>
    <cellStyle name="Hiperłącze 5" xfId="46991" hidden="1" xr:uid="{00000000-0005-0000-0000-0000945F0000}"/>
    <cellStyle name="Hiperłącze 5" xfId="37303" hidden="1" xr:uid="{00000000-0005-0000-0000-0000545B0000}"/>
    <cellStyle name="Hiperłącze 5" xfId="24204" hidden="1" xr:uid="{00000000-0005-0000-0000-00002E550000}"/>
    <cellStyle name="Hiperłącze 5" xfId="23685" hidden="1" xr:uid="{00000000-0005-0000-0000-00001A550000}"/>
    <cellStyle name="Hiperłącze 5" xfId="41650" hidden="1" xr:uid="{00000000-0005-0000-0000-0000315D0000}"/>
    <cellStyle name="Hiperłącze 5" xfId="27508" hidden="1" xr:uid="{00000000-0005-0000-0000-0000E7560000}"/>
    <cellStyle name="Hiperłącze 5" xfId="35889" hidden="1" xr:uid="{00000000-0005-0000-0000-00007A5A0000}"/>
    <cellStyle name="Hiperłącze 5" xfId="25142" hidden="1" xr:uid="{00000000-0005-0000-0000-00001F570000}"/>
    <cellStyle name="Hiperłącze 5" xfId="42774" hidden="1" xr:uid="{00000000-0005-0000-0000-0000D15D0000}"/>
    <cellStyle name="Hiperłącze 5" xfId="25274" hidden="1" xr:uid="{00000000-0005-0000-0000-00001A570000}"/>
    <cellStyle name="Hiperłącze 5" xfId="29333" hidden="1" xr:uid="{00000000-0005-0000-0000-0000B1570000}"/>
    <cellStyle name="Hiperłącze 5" xfId="40498" hidden="1" xr:uid="{00000000-0005-0000-0000-00009B5C0000}"/>
    <cellStyle name="Hiperłącze 5" xfId="25130" hidden="1" xr:uid="{00000000-0005-0000-0000-00007D560000}"/>
    <cellStyle name="Hiperłącze 5" xfId="42733" hidden="1" xr:uid="{00000000-0005-0000-0000-0000CC5D0000}"/>
    <cellStyle name="Hiperłącze 5" xfId="15043" hidden="1" xr:uid="{00000000-0005-0000-0000-000039510000}"/>
    <cellStyle name="Hiperłącze 5" xfId="20676" hidden="1" xr:uid="{00000000-0005-0000-0000-000017540000}"/>
    <cellStyle name="Hiperłącze 5" xfId="42349" hidden="1" xr:uid="{00000000-0005-0000-0000-00007C5D0000}"/>
    <cellStyle name="Hiperłącze 5" xfId="18336" hidden="1" xr:uid="{00000000-0005-0000-0000-0000E0520000}"/>
    <cellStyle name="Hiperłącze 5" xfId="12200" hidden="1" xr:uid="{00000000-0005-0000-0000-00004C500000}"/>
    <cellStyle name="Hiperłącze 5" xfId="42437" hidden="1" xr:uid="{00000000-0005-0000-0000-0000B75D0000}"/>
    <cellStyle name="Hiperłącze 5" xfId="11861" hidden="1" xr:uid="{00000000-0005-0000-0000-000054500000}"/>
    <cellStyle name="Hiperłącze 5" xfId="21336" hidden="1" xr:uid="{00000000-0005-0000-0000-0000C8530000}"/>
    <cellStyle name="Hiperłącze 5" xfId="32300" hidden="1" xr:uid="{00000000-0005-0000-0000-0000CD580000}"/>
    <cellStyle name="Hiperłącze 5" xfId="41974" hidden="1" xr:uid="{00000000-0005-0000-0000-0000C45D0000}"/>
    <cellStyle name="Hiperłącze 5" xfId="30639" hidden="1" xr:uid="{00000000-0005-0000-0000-0000FE570000}"/>
    <cellStyle name="Hiperłącze 5" xfId="27837" hidden="1" xr:uid="{00000000-0005-0000-0000-0000F7560000}"/>
    <cellStyle name="Hiperłącze 5" xfId="18451" hidden="1" xr:uid="{00000000-0005-0000-0000-0000C8520000}"/>
    <cellStyle name="Hiperłącze 5" xfId="22285" hidden="1" xr:uid="{00000000-0005-0000-0000-00004B540000}"/>
    <cellStyle name="Hiperłącze 5" xfId="11632" hidden="1" xr:uid="{00000000-0005-0000-0000-0000F64F0000}"/>
    <cellStyle name="Hiperłącze 5" xfId="21444" hidden="1" xr:uid="{00000000-0005-0000-0000-0000D4530000}"/>
    <cellStyle name="Hiperłącze 5" xfId="27068" hidden="1" xr:uid="{00000000-0005-0000-0000-000076560000}"/>
    <cellStyle name="Hiperłącze 5" xfId="13155" hidden="1" xr:uid="{00000000-0005-0000-0000-000023500000}"/>
    <cellStyle name="Hiperłącze 5" xfId="40737" hidden="1" xr:uid="{00000000-0005-0000-0000-0000C65C0000}"/>
    <cellStyle name="Hiperłącze 5" xfId="14267" hidden="1" xr:uid="{00000000-0005-0000-0000-000091500000}"/>
    <cellStyle name="Hiperłącze 5" xfId="23839" hidden="1" xr:uid="{00000000-0005-0000-0000-00005D550000}"/>
    <cellStyle name="Hiperłącze 5" xfId="10459" hidden="1" xr:uid="{00000000-0005-0000-0000-0000694F0000}"/>
    <cellStyle name="Hiperłącze 5" xfId="36072" hidden="1" xr:uid="{00000000-0005-0000-0000-0000985A0000}"/>
    <cellStyle name="Hiperłącze 5" xfId="34821" hidden="1" xr:uid="{00000000-0005-0000-0000-0000A25A0000}"/>
    <cellStyle name="Hiperłącze 5" xfId="34507" hidden="1" xr:uid="{00000000-0005-0000-0000-0000A75A0000}"/>
    <cellStyle name="Hiperłącze 5" xfId="36123" hidden="1" xr:uid="{00000000-0005-0000-0000-0000B15A0000}"/>
    <cellStyle name="Hiperłącze 5" xfId="34810" hidden="1" xr:uid="{00000000-0005-0000-0000-00004B5A0000}"/>
    <cellStyle name="Hiperłącze 5" xfId="35344" hidden="1" xr:uid="{00000000-0005-0000-0000-00002B5A0000}"/>
    <cellStyle name="Hiperłącze 5" xfId="33311" hidden="1" xr:uid="{00000000-0005-0000-0000-00005B590000}"/>
    <cellStyle name="Hiperłącze 5" xfId="31669" hidden="1" xr:uid="{00000000-0005-0000-0000-0000AB580000}"/>
    <cellStyle name="Hiperłącze 5" xfId="11309" hidden="1" xr:uid="{00000000-0005-0000-0000-0000794F0000}"/>
    <cellStyle name="Hiperłącze 5" xfId="24376" hidden="1" xr:uid="{00000000-0005-0000-0000-000044550000}"/>
    <cellStyle name="Hiperłącze 5" xfId="22395" hidden="1" xr:uid="{00000000-0005-0000-0000-00005C540000}"/>
    <cellStyle name="Hiperłącze 5" xfId="12966" hidden="1" xr:uid="{00000000-0005-0000-0000-000006500000}"/>
    <cellStyle name="Hiperłącze 5" xfId="11563" hidden="1" xr:uid="{00000000-0005-0000-0000-000051500000}"/>
    <cellStyle name="Hiperłącze 5" xfId="17802" hidden="1" xr:uid="{00000000-0005-0000-0000-00003E520000}"/>
    <cellStyle name="Hiperłącze 5" xfId="21724" hidden="1" xr:uid="{00000000-0005-0000-0000-0000F3530000}"/>
    <cellStyle name="Hiperłącze 5" xfId="19891" hidden="1" xr:uid="{00000000-0005-0000-0000-00003B530000}"/>
    <cellStyle name="Hiperłącze 5" xfId="20161" hidden="1" xr:uid="{00000000-0005-0000-0000-000083530000}"/>
    <cellStyle name="Hiperłącze 5" xfId="17075" hidden="1" xr:uid="{00000000-0005-0000-0000-0000D2510000}"/>
    <cellStyle name="Hiperłącze 5" xfId="26978" hidden="1" xr:uid="{00000000-0005-0000-0000-00006E560000}"/>
    <cellStyle name="Hiperłącze 5" xfId="27059" hidden="1" xr:uid="{00000000-0005-0000-0000-000072560000}"/>
    <cellStyle name="Hiperłącze 5" xfId="25137" hidden="1" xr:uid="{00000000-0005-0000-0000-000081560000}"/>
    <cellStyle name="Hiperłącze 5" xfId="25775" hidden="1" xr:uid="{00000000-0005-0000-0000-000082560000}"/>
    <cellStyle name="Hiperłącze 5" xfId="16968" hidden="1" xr:uid="{00000000-0005-0000-0000-0000C2510000}"/>
    <cellStyle name="Hiperłącze 5" xfId="21824" hidden="1" xr:uid="{00000000-0005-0000-0000-0000FE530000}"/>
    <cellStyle name="Hiperłącze 5" xfId="20807" hidden="1" xr:uid="{00000000-0005-0000-0000-000007550000}"/>
    <cellStyle name="Hiperłącze 5" xfId="30156" hidden="1" xr:uid="{00000000-0005-0000-0000-0000D3570000}"/>
    <cellStyle name="Hiperłącze 5" xfId="29460" hidden="1" xr:uid="{00000000-0005-0000-0000-0000BF570000}"/>
    <cellStyle name="Hiperłącze 5" xfId="12957" hidden="1" xr:uid="{00000000-0005-0000-0000-000005500000}"/>
    <cellStyle name="Hiperłącze 5" xfId="20814" hidden="1" xr:uid="{00000000-0005-0000-0000-000006550000}"/>
    <cellStyle name="Hiperłącze 5" xfId="35569" hidden="1" xr:uid="{00000000-0005-0000-0000-0000595A0000}"/>
    <cellStyle name="Hiperłącze 5" xfId="35653" hidden="1" xr:uid="{00000000-0005-0000-0000-0000635A0000}"/>
    <cellStyle name="Hiperłącze 5" xfId="35719" hidden="1" xr:uid="{00000000-0005-0000-0000-00006A5A0000}"/>
    <cellStyle name="Hiperłącze 5" xfId="35750" hidden="1" xr:uid="{00000000-0005-0000-0000-0000705A0000}"/>
    <cellStyle name="Hiperłącze 5" xfId="35801" hidden="1" xr:uid="{00000000-0005-0000-0000-0000725A0000}"/>
    <cellStyle name="Hiperłącze 5" xfId="16787" hidden="1" xr:uid="{00000000-0005-0000-0000-0000B3510000}"/>
    <cellStyle name="Hiperłącze 5" xfId="11344" hidden="1" xr:uid="{00000000-0005-0000-0000-00007D4F0000}"/>
    <cellStyle name="Hiperłącze 5" xfId="13873" hidden="1" xr:uid="{00000000-0005-0000-0000-0000CC500000}"/>
    <cellStyle name="Hiperłącze 5" xfId="18439" hidden="1" xr:uid="{00000000-0005-0000-0000-0000CC520000}"/>
    <cellStyle name="Hiperłącze 5" xfId="18629" hidden="1" xr:uid="{00000000-0005-0000-0000-000093520000}"/>
    <cellStyle name="Hiperłącze 5" xfId="19660" hidden="1" xr:uid="{00000000-0005-0000-0000-000023530000}"/>
    <cellStyle name="Hiperłącze 5" xfId="19731" hidden="1" xr:uid="{00000000-0005-0000-0000-00002C530000}"/>
    <cellStyle name="Hiperłącze 5" xfId="21734" hidden="1" xr:uid="{00000000-0005-0000-0000-0000F4530000}"/>
    <cellStyle name="Hiperłącze 5" xfId="14935" hidden="1" xr:uid="{00000000-0005-0000-0000-000050510000}"/>
    <cellStyle name="Hiperłącze 5" xfId="26918" hidden="1" xr:uid="{00000000-0005-0000-0000-00006C560000}"/>
    <cellStyle name="Hiperłącze 5" xfId="19327" hidden="1" xr:uid="{00000000-0005-0000-0000-00004A530000}"/>
    <cellStyle name="Hiperłącze 5" xfId="25485" hidden="1" xr:uid="{00000000-0005-0000-0000-000089560000}"/>
    <cellStyle name="Hiperłącze 5" xfId="20423" hidden="1" xr:uid="{00000000-0005-0000-0000-00009F530000}"/>
    <cellStyle name="Hiperłącze 5" xfId="15565" hidden="1" xr:uid="{00000000-0005-0000-0000-000069510000}"/>
    <cellStyle name="Hiperłącze 5" xfId="35694" hidden="1" xr:uid="{00000000-0005-0000-0000-0000625A0000}"/>
    <cellStyle name="Hiperłącze 5" xfId="25557" hidden="1" xr:uid="{00000000-0005-0000-0000-00008A560000}"/>
    <cellStyle name="Hiperłącze 5" xfId="17067" hidden="1" xr:uid="{00000000-0005-0000-0000-0000CE510000}"/>
    <cellStyle name="Hiperłącze 5" xfId="34758" hidden="1" xr:uid="{00000000-0005-0000-0000-0000EB590000}"/>
    <cellStyle name="Hiperłącze 5" xfId="34571" hidden="1" xr:uid="{00000000-0005-0000-0000-00009F5A0000}"/>
    <cellStyle name="Hiperłącze 5" xfId="26755" hidden="1" xr:uid="{00000000-0005-0000-0000-000052560000}"/>
    <cellStyle name="Hiperłącze 5" xfId="12944" hidden="1" xr:uid="{00000000-0005-0000-0000-00000B500000}"/>
    <cellStyle name="Hiperłącze 5" xfId="14923" hidden="1" xr:uid="{00000000-0005-0000-0000-000049510000}"/>
    <cellStyle name="Hiperłącze 5" xfId="20100" hidden="1" xr:uid="{00000000-0005-0000-0000-00007A530000}"/>
    <cellStyle name="Hiperłącze 5" xfId="19524" hidden="1" xr:uid="{00000000-0005-0000-0000-000054530000}"/>
    <cellStyle name="Hiperłącze 5" xfId="17002" hidden="1" xr:uid="{00000000-0005-0000-0000-0000CB510000}"/>
    <cellStyle name="Hiperłącze 5" xfId="26712" hidden="1" xr:uid="{00000000-0005-0000-0000-00004F560000}"/>
    <cellStyle name="Hiperłącze 5" xfId="26598" hidden="1" xr:uid="{00000000-0005-0000-0000-000044560000}"/>
    <cellStyle name="Hiperłącze 5" xfId="17059" hidden="1" xr:uid="{00000000-0005-0000-0000-0000CD510000}"/>
    <cellStyle name="Hiperłącze 5" xfId="11393" hidden="1" xr:uid="{00000000-0005-0000-0000-0000834F0000}"/>
    <cellStyle name="Hiperłącze 5" xfId="20912" hidden="1" xr:uid="{00000000-0005-0000-0000-000074540000}"/>
    <cellStyle name="Hiperłącze 5" xfId="10300" hidden="1" xr:uid="{00000000-0005-0000-0000-00005F4F0000}"/>
    <cellStyle name="Hiperłącze 5" xfId="12630" hidden="1" xr:uid="{00000000-0005-0000-0000-0000C94F0000}"/>
    <cellStyle name="Hiperłącze 5" xfId="17960" hidden="1" xr:uid="{00000000-0005-0000-0000-000054520000}"/>
    <cellStyle name="Hiperłącze 5" xfId="12550" hidden="1" xr:uid="{00000000-0005-0000-0000-0000C24F0000}"/>
    <cellStyle name="Hiperłącze 5" xfId="14219" hidden="1" xr:uid="{00000000-0005-0000-0000-00008A500000}"/>
    <cellStyle name="Hiperłącze 5" xfId="19225" hidden="1" xr:uid="{00000000-0005-0000-0000-000018530000}"/>
    <cellStyle name="Hiperłącze 5" xfId="11756" hidden="1" xr:uid="{00000000-0005-0000-0000-0000E7500000}"/>
    <cellStyle name="Hiperłącze 5" xfId="21241" hidden="1" xr:uid="{00000000-0005-0000-0000-00001B540000}"/>
    <cellStyle name="Hiperłącze 5" xfId="18248" hidden="1" xr:uid="{00000000-0005-0000-0000-0000CE520000}"/>
    <cellStyle name="Hiperłącze 5" xfId="18056" hidden="1" xr:uid="{00000000-0005-0000-0000-000074520000}"/>
    <cellStyle name="Hiperłącze 5" xfId="23314" hidden="1" xr:uid="{00000000-0005-0000-0000-0000E7540000}"/>
    <cellStyle name="Hiperłącze 5" xfId="21896" hidden="1" xr:uid="{00000000-0005-0000-0000-000001540000}"/>
    <cellStyle name="Hiperłącze 5" xfId="17221" hidden="1" xr:uid="{00000000-0005-0000-0000-0000E8510000}"/>
    <cellStyle name="Hiperłącze 5" xfId="18968" hidden="1" xr:uid="{00000000-0005-0000-0000-0000B7520000}"/>
    <cellStyle name="Hiperłącze 5" xfId="30415" hidden="1" xr:uid="{00000000-0005-0000-0000-0000E9570000}"/>
    <cellStyle name="Hiperłącze 5" xfId="23558" hidden="1" xr:uid="{00000000-0005-0000-0000-0000F1540000}"/>
    <cellStyle name="Hiperłącze 5" xfId="25859" hidden="1" xr:uid="{00000000-0005-0000-0000-0000D8550000}"/>
    <cellStyle name="Hiperłącze 5" xfId="22867" hidden="1" xr:uid="{00000000-0005-0000-0000-0000EF540000}"/>
    <cellStyle name="Hiperłącze 5" xfId="10328" hidden="1" xr:uid="{00000000-0005-0000-0000-0000614F0000}"/>
    <cellStyle name="Hiperłącze 5" xfId="30139" hidden="1" xr:uid="{00000000-0005-0000-0000-0000CF570000}"/>
    <cellStyle name="Hiperłącze 5" xfId="13261" hidden="1" xr:uid="{00000000-0005-0000-0000-000029500000}"/>
    <cellStyle name="Hiperłącze 5" xfId="40704" hidden="1" xr:uid="{00000000-0005-0000-0000-0000CC5C0000}"/>
    <cellStyle name="Hiperłącze 5" xfId="39081" hidden="1" xr:uid="{00000000-0005-0000-0000-0000A95C0000}"/>
    <cellStyle name="Hiperłącze 5" xfId="27077" hidden="1" xr:uid="{00000000-0005-0000-0000-000091560000}"/>
    <cellStyle name="Hiperłącze 5" xfId="30002" hidden="1" xr:uid="{00000000-0005-0000-0000-00009D580000}"/>
    <cellStyle name="Hiperłącze 5" xfId="33079" hidden="1" xr:uid="{00000000-0005-0000-0000-00007E590000}"/>
    <cellStyle name="Hiperłącze 5" xfId="16747" hidden="1" xr:uid="{00000000-0005-0000-0000-0000EC520000}"/>
    <cellStyle name="Hiperłącze 5" xfId="21113" hidden="1" xr:uid="{00000000-0005-0000-0000-0000B1530000}"/>
    <cellStyle name="Hiperłącze 5" xfId="21152" hidden="1" xr:uid="{00000000-0005-0000-0000-0000B6530000}"/>
    <cellStyle name="Hiperłącze 5" xfId="35097" hidden="1" xr:uid="{00000000-0005-0000-0000-00000B5A0000}"/>
    <cellStyle name="Hiperłącze 5" xfId="11680" hidden="1" xr:uid="{00000000-0005-0000-0000-0000EC4F0000}"/>
    <cellStyle name="Hiperłącze 5" xfId="25291" hidden="1" xr:uid="{00000000-0005-0000-0000-000014570000}"/>
    <cellStyle name="Hiperłącze 5" xfId="32005" hidden="1" xr:uid="{00000000-0005-0000-0000-0000FB580000}"/>
    <cellStyle name="Hiperłącze 5" xfId="18341" hidden="1" xr:uid="{00000000-0005-0000-0000-0000DF520000}"/>
    <cellStyle name="Hiperłącze 5" xfId="17633" hidden="1" xr:uid="{00000000-0005-0000-0000-00002B520000}"/>
    <cellStyle name="Hiperłącze 5" xfId="13728" hidden="1" xr:uid="{00000000-0005-0000-0000-0000BA500000}"/>
    <cellStyle name="Hiperłącze 5" xfId="16778" hidden="1" xr:uid="{00000000-0005-0000-0000-0000B2510000}"/>
    <cellStyle name="Hiperłącze 5" xfId="13778" hidden="1" xr:uid="{00000000-0005-0000-0000-0000C2500000}"/>
    <cellStyle name="Hiperłącze 5" xfId="31255" hidden="1" xr:uid="{00000000-0005-0000-0000-000061580000}"/>
    <cellStyle name="Hiperłącze 5" xfId="23860" hidden="1" xr:uid="{00000000-0005-0000-0000-000072550000}"/>
    <cellStyle name="Hiperłącze 5" xfId="12764" hidden="1" xr:uid="{00000000-0005-0000-0000-0000DD4F0000}"/>
    <cellStyle name="Hiperłącze 5" xfId="31227" hidden="1" xr:uid="{00000000-0005-0000-0000-000060580000}"/>
    <cellStyle name="Hiperłącze 5" xfId="22536" hidden="1" xr:uid="{00000000-0005-0000-0000-000062540000}"/>
    <cellStyle name="Hiperłącze 5" xfId="21377" hidden="1" xr:uid="{00000000-0005-0000-0000-0000C5530000}"/>
    <cellStyle name="Hiperłącze 5" xfId="22053" hidden="1" xr:uid="{00000000-0005-0000-0000-00002F540000}"/>
    <cellStyle name="Hiperłącze 5" xfId="40936" hidden="1" xr:uid="{00000000-0005-0000-0000-0000335D0000}"/>
    <cellStyle name="Hiperłącze 5" xfId="44190" hidden="1" xr:uid="{00000000-0005-0000-0000-0000335E0000}"/>
    <cellStyle name="Hiperłącze 5" xfId="30182" hidden="1" xr:uid="{00000000-0005-0000-0000-0000D2570000}"/>
    <cellStyle name="Hiperłącze 5" xfId="34922" hidden="1" xr:uid="{00000000-0005-0000-0000-0000FC590000}"/>
    <cellStyle name="Hiperłącze 5" xfId="15480" hidden="1" xr:uid="{00000000-0005-0000-0000-000035510000}"/>
    <cellStyle name="Hiperłącze 5" xfId="13594" hidden="1" xr:uid="{00000000-0005-0000-0000-000066500000}"/>
    <cellStyle name="Hiperłącze 5" xfId="17024" hidden="1" xr:uid="{00000000-0005-0000-0000-0000D0510000}"/>
    <cellStyle name="Hiperłącze 5" xfId="29637" hidden="1" xr:uid="{00000000-0005-0000-0000-000096580000}"/>
    <cellStyle name="Hiperłącze 5" xfId="18873" hidden="1" xr:uid="{00000000-0005-0000-0000-0000A5520000}"/>
    <cellStyle name="Hiperłącze 5" xfId="18271" hidden="1" xr:uid="{00000000-0005-0000-0000-0000C5520000}"/>
    <cellStyle name="Hiperłącze 5" xfId="19334" hidden="1" xr:uid="{00000000-0005-0000-0000-000062530000}"/>
    <cellStyle name="Hiperłącze 5" xfId="11234" hidden="1" xr:uid="{00000000-0005-0000-0000-0000714F0000}"/>
    <cellStyle name="Hiperłącze 5" xfId="12534" hidden="1" xr:uid="{00000000-0005-0000-0000-0000BD4F0000}"/>
    <cellStyle name="Hiperłącze 5" xfId="22563" hidden="1" xr:uid="{00000000-0005-0000-0000-000082540000}"/>
    <cellStyle name="Hiperłącze 5" xfId="19236" hidden="1" xr:uid="{00000000-0005-0000-0000-000017530000}"/>
    <cellStyle name="Hiperłącze 5" xfId="16765" hidden="1" xr:uid="{00000000-0005-0000-0000-00006E520000}"/>
    <cellStyle name="Hiperłącze 5" xfId="18019" hidden="1" xr:uid="{00000000-0005-0000-0000-000056520000}"/>
    <cellStyle name="Hiperłącze 5" xfId="13746" hidden="1" xr:uid="{00000000-0005-0000-0000-0000B5500000}"/>
    <cellStyle name="Hiperłącze 5" xfId="20444" hidden="1" xr:uid="{00000000-0005-0000-0000-0000A4530000}"/>
    <cellStyle name="Hiperłącze 5" xfId="33171" hidden="1" xr:uid="{00000000-0005-0000-0000-00004A590000}"/>
    <cellStyle name="Hiperłącze 5" xfId="22256" hidden="1" xr:uid="{00000000-0005-0000-0000-000047540000}"/>
    <cellStyle name="Hiperłącze 5" xfId="25918" hidden="1" xr:uid="{00000000-0005-0000-0000-0000DA550000}"/>
    <cellStyle name="Hiperłącze 5" xfId="17099" hidden="1" xr:uid="{00000000-0005-0000-0000-0000D7510000}"/>
    <cellStyle name="Hiperłącze 5" xfId="33715" hidden="1" xr:uid="{00000000-0005-0000-0000-0000B4590000}"/>
    <cellStyle name="Hiperłącze 5" xfId="14526" hidden="1" xr:uid="{00000000-0005-0000-0000-0000D6500000}"/>
    <cellStyle name="Hiperłącze 5" xfId="18849" hidden="1" xr:uid="{00000000-0005-0000-0000-0000AC520000}"/>
    <cellStyle name="Hiperłącze 5" xfId="13041" hidden="1" xr:uid="{00000000-0005-0000-0000-000018500000}"/>
    <cellStyle name="Hiperłącze 5" xfId="26088" hidden="1" xr:uid="{00000000-0005-0000-0000-0000F4550000}"/>
    <cellStyle name="Hiperłącze 5" xfId="19008" hidden="1" xr:uid="{00000000-0005-0000-0000-0000E8520000}"/>
    <cellStyle name="Hiperłącze 5" xfId="15372" hidden="1" xr:uid="{00000000-0005-0000-0000-000029510000}"/>
    <cellStyle name="Hiperłącze 5" xfId="18809" hidden="1" xr:uid="{00000000-0005-0000-0000-0000A3520000}"/>
    <cellStyle name="Hiperłącze 5" xfId="20300" hidden="1" xr:uid="{00000000-0005-0000-0000-00008E530000}"/>
    <cellStyle name="Hiperłącze 5" xfId="13909" hidden="1" xr:uid="{00000000-0005-0000-0000-0000BB500000}"/>
    <cellStyle name="Hiperłącze 5" xfId="22985" hidden="1" xr:uid="{00000000-0005-0000-0000-0000D7540000}"/>
    <cellStyle name="Hiperłącze 5" xfId="20831" hidden="1" xr:uid="{00000000-0005-0000-0000-0000FD540000}"/>
    <cellStyle name="Hiperłącze 5" xfId="11326" hidden="1" xr:uid="{00000000-0005-0000-0000-0000764F0000}"/>
    <cellStyle name="Hiperłącze 5" xfId="11644" hidden="1" xr:uid="{00000000-0005-0000-0000-0000EE4F0000}"/>
    <cellStyle name="Hiperłącze 5" xfId="14940" hidden="1" xr:uid="{00000000-0005-0000-0000-00004B510000}"/>
    <cellStyle name="Hiperłącze 5" xfId="15897" hidden="1" xr:uid="{00000000-0005-0000-0000-000090510000}"/>
    <cellStyle name="Hiperłącze 5" xfId="13377" hidden="1" xr:uid="{00000000-0005-0000-0000-000036500000}"/>
    <cellStyle name="Hiperłącze 5" xfId="10469" hidden="1" xr:uid="{00000000-0005-0000-0000-00006A4F0000}"/>
    <cellStyle name="Hiperłącze 5" xfId="18366" hidden="1" xr:uid="{00000000-0005-0000-0000-0000DA520000}"/>
    <cellStyle name="Hiperłącze 5" xfId="16299" hidden="1" xr:uid="{00000000-0005-0000-0000-0000EE520000}"/>
    <cellStyle name="Hiperłącze 5" xfId="16706" hidden="1" xr:uid="{00000000-0005-0000-0000-0000AE510000}"/>
    <cellStyle name="Hiperłącze 5" xfId="19159" hidden="1" xr:uid="{00000000-0005-0000-0000-00000A530000}"/>
    <cellStyle name="Hiperłącze 5" xfId="13669" hidden="1" xr:uid="{00000000-0005-0000-0000-000078500000}"/>
    <cellStyle name="Hiperłącze 5" xfId="18078" hidden="1" xr:uid="{00000000-0005-0000-0000-000077520000}"/>
    <cellStyle name="Hiperłącze 5" xfId="26140" hidden="1" xr:uid="{00000000-0005-0000-0000-0000F6550000}"/>
    <cellStyle name="Hiperłącze 5" xfId="28182" hidden="1" xr:uid="{00000000-0005-0000-0000-000029570000}"/>
    <cellStyle name="Hiperłącze 5" xfId="11243" hidden="1" xr:uid="{00000000-0005-0000-0000-0000724F0000}"/>
    <cellStyle name="Hiperłącze 5" xfId="21674" hidden="1" xr:uid="{00000000-0005-0000-0000-0000ED530000}"/>
    <cellStyle name="Hiperłącze 5" xfId="34914" hidden="1" xr:uid="{00000000-0005-0000-0000-0000F7590000}"/>
    <cellStyle name="Hiperłącze 5" xfId="42668" hidden="1" xr:uid="{00000000-0005-0000-0000-0000C75D0000}"/>
    <cellStyle name="Hiperłącze 5" xfId="20282" hidden="1" xr:uid="{00000000-0005-0000-0000-000089530000}"/>
    <cellStyle name="Hiperłącze 5" xfId="13251" hidden="1" xr:uid="{00000000-0005-0000-0000-00002F500000}"/>
    <cellStyle name="Hiperłącze 5" xfId="21062" hidden="1" xr:uid="{00000000-0005-0000-0000-0000AB530000}"/>
    <cellStyle name="Hiperłącze 5" xfId="17839" hidden="1" xr:uid="{00000000-0005-0000-0000-000044520000}"/>
    <cellStyle name="Hiperłącze 5" xfId="31154" hidden="1" xr:uid="{00000000-0005-0000-0000-000055580000}"/>
    <cellStyle name="Hiperłącze 5" xfId="16040" hidden="1" xr:uid="{00000000-0005-0000-0000-0000FA510000}"/>
    <cellStyle name="Hiperłącze 5" xfId="16169" hidden="1" xr:uid="{00000000-0005-0000-0000-0000FE510000}"/>
    <cellStyle name="Hiperłącze 5" xfId="35661" hidden="1" xr:uid="{00000000-0005-0000-0000-0000685A0000}"/>
    <cellStyle name="Hiperłącze 5" xfId="35452" hidden="1" xr:uid="{00000000-0005-0000-0000-0000375A0000}"/>
    <cellStyle name="Hiperłącze 5" xfId="34750" hidden="1" xr:uid="{00000000-0005-0000-0000-0000EC590000}"/>
    <cellStyle name="Hiperłącze 5" xfId="33839" hidden="1" xr:uid="{00000000-0005-0000-0000-0000BA590000}"/>
    <cellStyle name="Hiperłącze 5" xfId="33274" hidden="1" xr:uid="{00000000-0005-0000-0000-000056590000}"/>
    <cellStyle name="Hiperłącze 5" xfId="32211" hidden="1" xr:uid="{00000000-0005-0000-0000-0000BD580000}"/>
    <cellStyle name="Hiperłącze 5" xfId="30743" hidden="1" xr:uid="{00000000-0005-0000-0000-00000E580000}"/>
    <cellStyle name="Hiperłącze 5" xfId="29308" hidden="1" xr:uid="{00000000-0005-0000-0000-0000A9570000}"/>
    <cellStyle name="Hiperłącze 5" xfId="28416" hidden="1" xr:uid="{00000000-0005-0000-0000-000090570000}"/>
    <cellStyle name="Hiperłącze 5" xfId="28743" hidden="1" xr:uid="{00000000-0005-0000-0000-000045570000}"/>
    <cellStyle name="Hiperłącze 5" xfId="27159" hidden="1" xr:uid="{00000000-0005-0000-0000-000095560000}"/>
    <cellStyle name="Hiperłącze 5" xfId="38860" hidden="1" xr:uid="{00000000-0005-0000-0000-0000445D0000}"/>
    <cellStyle name="Hiperłącze 5" xfId="40866" hidden="1" xr:uid="{00000000-0005-0000-0000-00001E5D0000}"/>
    <cellStyle name="Hiperłącze 5" xfId="40746" hidden="1" xr:uid="{00000000-0005-0000-0000-0000CA5C0000}"/>
    <cellStyle name="Hiperłącze 5" xfId="40100" hidden="1" xr:uid="{00000000-0005-0000-0000-0000655C0000}"/>
    <cellStyle name="Hiperłącze 5" xfId="39925" hidden="1" xr:uid="{00000000-0005-0000-0000-00003F5C0000}"/>
    <cellStyle name="Hiperłącze 5" xfId="39766" hidden="1" xr:uid="{00000000-0005-0000-0000-00002D5C0000}"/>
    <cellStyle name="Hiperłącze 5" xfId="46390" hidden="1" xr:uid="{00000000-0005-0000-0000-0000715F0000}"/>
    <cellStyle name="Hiperłącze 5" xfId="23032" hidden="1" xr:uid="{00000000-0005-0000-0000-0000D0540000}"/>
    <cellStyle name="Hiperłącze 5" xfId="23399" hidden="1" xr:uid="{00000000-0005-0000-0000-0000B5540000}"/>
    <cellStyle name="Hiperłącze 5" xfId="41247" hidden="1" xr:uid="{00000000-0005-0000-0000-0000E35C0000}"/>
    <cellStyle name="Hiperłącze 5" xfId="25410" hidden="1" xr:uid="{00000000-0005-0000-0000-00007B560000}"/>
    <cellStyle name="Hiperłącze 5" xfId="34450" hidden="1" xr:uid="{00000000-0005-0000-0000-00009A5A0000}"/>
    <cellStyle name="Hiperłącze 5" xfId="27037" hidden="1" xr:uid="{00000000-0005-0000-0000-000077560000}"/>
    <cellStyle name="Hiperłącze 5" xfId="27439" hidden="1" xr:uid="{00000000-0005-0000-0000-0000FB560000}"/>
    <cellStyle name="Hiperłącze 5" xfId="40715" hidden="1" xr:uid="{00000000-0005-0000-0000-0000CB5C0000}"/>
    <cellStyle name="Hiperłącze 5" xfId="26116" hidden="1" xr:uid="{00000000-0005-0000-0000-0000EE550000}"/>
    <cellStyle name="Hiperłącze 5" xfId="34516" hidden="1" xr:uid="{00000000-0005-0000-0000-0000AC5A0000}"/>
    <cellStyle name="Hiperłącze 5" xfId="26507" hidden="1" xr:uid="{00000000-0005-0000-0000-00003C560000}"/>
    <cellStyle name="Hiperłącze 5" xfId="43856" hidden="1" xr:uid="{00000000-0005-0000-0000-00006B5E0000}"/>
    <cellStyle name="Hiperłącze 5" xfId="12884" hidden="1" xr:uid="{00000000-0005-0000-0000-000002500000}"/>
    <cellStyle name="Hiperłącze 5" xfId="19077" hidden="1" xr:uid="{00000000-0005-0000-0000-000003530000}"/>
    <cellStyle name="Hiperłącze 5" xfId="34181" hidden="1" xr:uid="{00000000-0005-0000-0000-0000B05A0000}"/>
    <cellStyle name="Hiperłącze 5" xfId="18579" hidden="1" xr:uid="{00000000-0005-0000-0000-00008B520000}"/>
    <cellStyle name="Hiperłącze 5" xfId="14264" hidden="1" xr:uid="{00000000-0005-0000-0000-0000C7500000}"/>
    <cellStyle name="Hiperłącze 5" xfId="34488" hidden="1" xr:uid="{00000000-0005-0000-0000-0000A35A0000}"/>
    <cellStyle name="Hiperłącze 5" xfId="12566" hidden="1" xr:uid="{00000000-0005-0000-0000-0000C64F0000}"/>
    <cellStyle name="Hiperłącze 5" xfId="26787" hidden="1" xr:uid="{00000000-0005-0000-0000-000058560000}"/>
    <cellStyle name="Hiperłącze 5" xfId="11650" hidden="1" xr:uid="{00000000-0005-0000-0000-0000ED4F0000}"/>
    <cellStyle name="Hiperłącze 5" xfId="15506" hidden="1" xr:uid="{00000000-0005-0000-0000-000036510000}"/>
    <cellStyle name="Hiperłącze 5" xfId="20274" hidden="1" xr:uid="{00000000-0005-0000-0000-00008D530000}"/>
    <cellStyle name="Hiperłącze 5" xfId="12199" hidden="1" xr:uid="{00000000-0005-0000-0000-0000DA500000}"/>
    <cellStyle name="Hiperłącze 5" xfId="12664" hidden="1" xr:uid="{00000000-0005-0000-0000-0000D24F0000}"/>
    <cellStyle name="Hiperłącze 5" xfId="35230" hidden="1" xr:uid="{00000000-0005-0000-0000-0000205A0000}"/>
    <cellStyle name="Hiperłącze 5" xfId="18266" hidden="1" xr:uid="{00000000-0005-0000-0000-0000C6520000}"/>
    <cellStyle name="Hiperłącze 5" xfId="23567" hidden="1" xr:uid="{00000000-0005-0000-0000-0000F2540000}"/>
    <cellStyle name="Hiperłącze 5" xfId="21051" hidden="1" xr:uid="{00000000-0005-0000-0000-0000AA530000}"/>
    <cellStyle name="Hiperłącze 5" xfId="33054" hidden="1" xr:uid="{00000000-0005-0000-0000-000088590000}"/>
    <cellStyle name="Hiperłącze 5" xfId="33141" hidden="1" xr:uid="{00000000-0005-0000-0000-000091590000}"/>
    <cellStyle name="Hiperłącze 5" xfId="32953" hidden="1" xr:uid="{00000000-0005-0000-0000-00009E590000}"/>
    <cellStyle name="Hiperłącze 5" xfId="33669" hidden="1" xr:uid="{00000000-0005-0000-0000-0000AA590000}"/>
    <cellStyle name="Hiperłącze 5" xfId="33687" hidden="1" xr:uid="{00000000-0005-0000-0000-0000AC590000}"/>
    <cellStyle name="Hiperłącze 5" xfId="33775" hidden="1" xr:uid="{00000000-0005-0000-0000-0000B7590000}"/>
    <cellStyle name="Hiperłącze 5" xfId="33824" hidden="1" xr:uid="{00000000-0005-0000-0000-0000BD590000}"/>
    <cellStyle name="Hiperłącze 5" xfId="21206" hidden="1" xr:uid="{00000000-0005-0000-0000-0000BF530000}"/>
    <cellStyle name="Hiperłącze 5" xfId="22942" hidden="1" xr:uid="{00000000-0005-0000-0000-0000D9540000}"/>
    <cellStyle name="Hiperłącze 5" xfId="21764" hidden="1" xr:uid="{00000000-0005-0000-0000-0000FC530000}"/>
    <cellStyle name="Hiperłącze 5" xfId="19109" hidden="1" xr:uid="{00000000-0005-0000-0000-000007530000}"/>
    <cellStyle name="Hiperłącze 5" xfId="11276" hidden="1" xr:uid="{00000000-0005-0000-0000-0000784F0000}"/>
    <cellStyle name="Hiperłącze 5" xfId="11990" hidden="1" xr:uid="{00000000-0005-0000-0000-0000EB500000}"/>
    <cellStyle name="Hiperłącze 5" xfId="15870" hidden="1" xr:uid="{00000000-0005-0000-0000-00008D510000}"/>
    <cellStyle name="Hiperłącze 5" xfId="13915" hidden="1" xr:uid="{00000000-0005-0000-0000-0000BC500000}"/>
    <cellStyle name="Hiperłącze 5" xfId="18800" hidden="1" xr:uid="{00000000-0005-0000-0000-0000A2520000}"/>
    <cellStyle name="Hiperłącze 5" xfId="25976" hidden="1" xr:uid="{00000000-0005-0000-0000-0000E3550000}"/>
    <cellStyle name="Hiperłącze 5" xfId="26073" hidden="1" xr:uid="{00000000-0005-0000-0000-0000F0550000}"/>
    <cellStyle name="Hiperłącze 5" xfId="26101" hidden="1" xr:uid="{00000000-0005-0000-0000-0000F1550000}"/>
    <cellStyle name="Hiperłącze 5" xfId="18619" hidden="1" xr:uid="{00000000-0005-0000-0000-000094520000}"/>
    <cellStyle name="Hiperłącze 5" xfId="14563" hidden="1" xr:uid="{00000000-0005-0000-0000-0000F4500000}"/>
    <cellStyle name="Hiperłącze 5" xfId="23145" hidden="1" xr:uid="{00000000-0005-0000-0000-0000A4540000}"/>
    <cellStyle name="Hiperłącze 5" xfId="25277" hidden="1" xr:uid="{00000000-0005-0000-0000-000019570000}"/>
    <cellStyle name="Hiperłącze 5" xfId="19949" hidden="1" xr:uid="{00000000-0005-0000-0000-00003F530000}"/>
    <cellStyle name="Hiperłącze 5" xfId="23181" hidden="1" xr:uid="{00000000-0005-0000-0000-0000A2540000}"/>
    <cellStyle name="Hiperłącze 5" xfId="33235" hidden="1" xr:uid="{00000000-0005-0000-0000-000051590000}"/>
    <cellStyle name="Hiperłącze 5" xfId="33346" hidden="1" xr:uid="{00000000-0005-0000-0000-00005A590000}"/>
    <cellStyle name="Hiperłącze 5" xfId="33331" hidden="1" xr:uid="{00000000-0005-0000-0000-00005D590000}"/>
    <cellStyle name="Hiperłącze 5" xfId="33476" hidden="1" xr:uid="{00000000-0005-0000-0000-000065590000}"/>
    <cellStyle name="Hiperłącze 5" xfId="33444" hidden="1" xr:uid="{00000000-0005-0000-0000-000067590000}"/>
    <cellStyle name="Hiperłącze 5" xfId="16905" hidden="1" xr:uid="{00000000-0005-0000-0000-0000C0510000}"/>
    <cellStyle name="Hiperłącze 5" xfId="16634" hidden="1" xr:uid="{00000000-0005-0000-0000-0000A7510000}"/>
    <cellStyle name="Hiperłącze 5" xfId="12527" hidden="1" xr:uid="{00000000-0005-0000-0000-0000C14F0000}"/>
    <cellStyle name="Hiperłącze 5" xfId="13355" hidden="1" xr:uid="{00000000-0005-0000-0000-00003B500000}"/>
    <cellStyle name="Hiperłącze 5" xfId="22378" hidden="1" xr:uid="{00000000-0005-0000-0000-000058540000}"/>
    <cellStyle name="Hiperłącze 5" xfId="11521" hidden="1" xr:uid="{00000000-0005-0000-0000-0000EC500000}"/>
    <cellStyle name="Hiperłącze 5" xfId="17706" hidden="1" xr:uid="{00000000-0005-0000-0000-000032520000}"/>
    <cellStyle name="Hiperłącze 5" xfId="11896" hidden="1" xr:uid="{00000000-0005-0000-0000-00005C500000}"/>
    <cellStyle name="Hiperłącze 5" xfId="17929" hidden="1" xr:uid="{00000000-0005-0000-0000-00004E520000}"/>
    <cellStyle name="Hiperłącze 5" xfId="14449" hidden="1" xr:uid="{00000000-0005-0000-0000-0000A5500000}"/>
    <cellStyle name="Hiperłącze 5" xfId="17852" hidden="1" xr:uid="{00000000-0005-0000-0000-000048520000}"/>
    <cellStyle name="Hiperłącze 5" xfId="33338" hidden="1" xr:uid="{00000000-0005-0000-0000-000059590000}"/>
    <cellStyle name="Hiperłącze 5" xfId="26098" hidden="1" xr:uid="{00000000-0005-0000-0000-0000F3550000}"/>
    <cellStyle name="Hiperłącze 5" xfId="18751" hidden="1" xr:uid="{00000000-0005-0000-0000-00009E520000}"/>
    <cellStyle name="Hiperłącze 5" xfId="33042" hidden="1" xr:uid="{00000000-0005-0000-0000-00008C590000}"/>
    <cellStyle name="Hiperłącze 5" xfId="25739" hidden="1" xr:uid="{00000000-0005-0000-0000-0000C9550000}"/>
    <cellStyle name="Hiperłącze 5" xfId="18433" hidden="1" xr:uid="{00000000-0005-0000-0000-0000CB520000}"/>
    <cellStyle name="Hiperłącze 5" xfId="17642" hidden="1" xr:uid="{00000000-0005-0000-0000-00002C520000}"/>
    <cellStyle name="Hiperłącze 5" xfId="14139" hidden="1" xr:uid="{00000000-0005-0000-0000-000085500000}"/>
    <cellStyle name="Hiperłącze 5" xfId="13585" hidden="1" xr:uid="{00000000-0005-0000-0000-000065500000}"/>
    <cellStyle name="Hiperłącze 5" xfId="18728" hidden="1" xr:uid="{00000000-0005-0000-0000-00009D520000}"/>
    <cellStyle name="Hiperłącze 5" xfId="25574" hidden="1" xr:uid="{00000000-0005-0000-0000-0000BA550000}"/>
    <cellStyle name="Hiperłącze 5" xfId="18743" hidden="1" xr:uid="{00000000-0005-0000-0000-00009A520000}"/>
    <cellStyle name="Hiperłącze 5" xfId="20326" hidden="1" xr:uid="{00000000-0005-0000-0000-000093530000}"/>
    <cellStyle name="Hiperłącze 5" xfId="15267" hidden="1" xr:uid="{00000000-0005-0000-0000-000059510000}"/>
    <cellStyle name="Hiperłącze 5" xfId="21431" hidden="1" xr:uid="{00000000-0005-0000-0000-0000D0530000}"/>
    <cellStyle name="Hiperłącze 5" xfId="19381" hidden="1" xr:uid="{00000000-0005-0000-0000-00006E530000}"/>
    <cellStyle name="Hiperłącze 5" xfId="14725" hidden="1" xr:uid="{00000000-0005-0000-0000-000001510000}"/>
    <cellStyle name="Hiperłącze 5" xfId="19896" hidden="1" xr:uid="{00000000-0005-0000-0000-000039530000}"/>
    <cellStyle name="Hiperłącze 5" xfId="13304" hidden="1" xr:uid="{00000000-0005-0000-0000-000033500000}"/>
    <cellStyle name="Hiperłącze 5" xfId="17163" hidden="1" xr:uid="{00000000-0005-0000-0000-0000DA510000}"/>
    <cellStyle name="Hiperłącze 5" xfId="15770" hidden="1" xr:uid="{00000000-0005-0000-0000-000082510000}"/>
    <cellStyle name="Hiperłącze 5" xfId="11500" hidden="1" xr:uid="{00000000-0005-0000-0000-0000F34F0000}"/>
    <cellStyle name="Hiperłącze 5" xfId="12294" hidden="1" xr:uid="{00000000-0005-0000-0000-0000A74F0000}"/>
    <cellStyle name="Hiperłącze 5" xfId="22595" hidden="1" xr:uid="{00000000-0005-0000-0000-000088540000}"/>
    <cellStyle name="Hiperłącze 5" xfId="18735" hidden="1" xr:uid="{00000000-0005-0000-0000-000099520000}"/>
    <cellStyle name="Hiperłącze 5" xfId="12791" hidden="1" xr:uid="{00000000-0005-0000-0000-0000E04F0000}"/>
    <cellStyle name="Hiperłącze 5" xfId="28217" hidden="1" xr:uid="{00000000-0005-0000-0000-00002D570000}"/>
    <cellStyle name="Hiperłącze 5" xfId="18588" hidden="1" xr:uid="{00000000-0005-0000-0000-00008C520000}"/>
    <cellStyle name="Hiperłącze 5" xfId="24075" hidden="1" xr:uid="{00000000-0005-0000-0000-00005C550000}"/>
    <cellStyle name="Hiperłącze 5" xfId="22663" hidden="1" xr:uid="{00000000-0005-0000-0000-00008D540000}"/>
    <cellStyle name="Hiperłącze 5" xfId="21295" hidden="1" xr:uid="{00000000-0005-0000-0000-0000C1530000}"/>
    <cellStyle name="Hiperłącze 5" xfId="33512" hidden="1" xr:uid="{00000000-0005-0000-0000-00006E590000}"/>
    <cellStyle name="Hiperłącze 5" xfId="23814" hidden="1" xr:uid="{00000000-0005-0000-0000-00006F550000}"/>
    <cellStyle name="Hiperłącze 5" xfId="16935" hidden="1" xr:uid="{00000000-0005-0000-0000-0000C8510000}"/>
    <cellStyle name="Hiperłącze 5" xfId="15819" hidden="1" xr:uid="{00000000-0005-0000-0000-00008C510000}"/>
    <cellStyle name="Hiperłącze 5" xfId="20174" hidden="1" xr:uid="{00000000-0005-0000-0000-00007D530000}"/>
    <cellStyle name="Hiperłącze 5" xfId="19718" hidden="1" xr:uid="{00000000-0005-0000-0000-000028530000}"/>
    <cellStyle name="Hiperłącze 5" xfId="19059" hidden="1" xr:uid="{00000000-0005-0000-0000-000001530000}"/>
    <cellStyle name="Hiperłącze 5" xfId="13435" hidden="1" xr:uid="{00000000-0005-0000-0000-000044500000}"/>
    <cellStyle name="Hiperłącze 5" xfId="11836" hidden="1" xr:uid="{00000000-0005-0000-0000-00004B500000}"/>
    <cellStyle name="Hiperłącze 5" xfId="11875" hidden="1" xr:uid="{00000000-0005-0000-0000-00004E500000}"/>
    <cellStyle name="Hiperłącze 5" xfId="11540" hidden="1" xr:uid="{00000000-0005-0000-0000-000056500000}"/>
    <cellStyle name="Hiperłącze 5" xfId="13503" hidden="1" xr:uid="{00000000-0005-0000-0000-000061500000}"/>
    <cellStyle name="Hiperłącze 5" xfId="13603" hidden="1" xr:uid="{00000000-0005-0000-0000-00006A500000}"/>
    <cellStyle name="Hiperłącze 5" xfId="13621" hidden="1" xr:uid="{00000000-0005-0000-0000-00006E500000}"/>
    <cellStyle name="Hiperłącze 5" xfId="25827" hidden="1" xr:uid="{00000000-0005-0000-0000-0000D2550000}"/>
    <cellStyle name="Hiperłącze 5" xfId="25836" hidden="1" xr:uid="{00000000-0005-0000-0000-0000D3550000}"/>
    <cellStyle name="Hiperłącze 5" xfId="25900" hidden="1" xr:uid="{00000000-0005-0000-0000-0000D5550000}"/>
    <cellStyle name="Hiperłącze 5" xfId="21472" hidden="1" xr:uid="{00000000-0005-0000-0000-0000D7530000}"/>
    <cellStyle name="Hiperłącze 5" xfId="18708" hidden="1" xr:uid="{00000000-0005-0000-0000-00009B520000}"/>
    <cellStyle name="Hiperłącze 5" xfId="14325" hidden="1" xr:uid="{00000000-0005-0000-0000-00009C500000}"/>
    <cellStyle name="Hiperłącze 5" xfId="14403" hidden="1" xr:uid="{00000000-0005-0000-0000-0000A0500000}"/>
    <cellStyle name="Hiperłącze 5" xfId="20989" hidden="1" xr:uid="{00000000-0005-0000-0000-000069540000}"/>
    <cellStyle name="Hiperłącze 5" xfId="21291" hidden="1" xr:uid="{00000000-0005-0000-0000-00007E540000}"/>
    <cellStyle name="Hiperłącze 5" xfId="22527" hidden="1" xr:uid="{00000000-0005-0000-0000-000061540000}"/>
    <cellStyle name="Hiperłącze 5" xfId="22328" hidden="1" xr:uid="{00000000-0005-0000-0000-00004E540000}"/>
    <cellStyle name="Hiperłącze 5" xfId="22292" hidden="1" xr:uid="{00000000-0005-0000-0000-000050540000}"/>
    <cellStyle name="Hiperłącze 5" xfId="21252" hidden="1" xr:uid="{00000000-0005-0000-0000-000072540000}"/>
    <cellStyle name="Hiperłącze 5" xfId="23158" hidden="1" xr:uid="{00000000-0005-0000-0000-0000A1540000}"/>
    <cellStyle name="Hiperłącze 5" xfId="13825" hidden="1" xr:uid="{00000000-0005-0000-0000-0000CE500000}"/>
    <cellStyle name="Hiperłącze 5" xfId="18785" hidden="1" xr:uid="{00000000-0005-0000-0000-0000D3520000}"/>
    <cellStyle name="Hiperłącze 5" xfId="19356" hidden="1" xr:uid="{00000000-0005-0000-0000-000074530000}"/>
    <cellStyle name="Hiperłącze 5" xfId="19345" hidden="1" xr:uid="{00000000-0005-0000-0000-000068530000}"/>
    <cellStyle name="Hiperłącze 5" xfId="19284" hidden="1" xr:uid="{00000000-0005-0000-0000-00005A530000}"/>
    <cellStyle name="Hiperłącze 5" xfId="16093" hidden="1" xr:uid="{00000000-0005-0000-0000-0000FF520000}"/>
    <cellStyle name="Hiperłącze 5" xfId="10237" hidden="1" xr:uid="{00000000-0005-0000-0000-00005B4F0000}"/>
    <cellStyle name="Hiperłącze 5" xfId="12109" hidden="1" xr:uid="{00000000-0005-0000-0000-0000974F0000}"/>
    <cellStyle name="Hiperłącze 5" xfId="14115" hidden="1" xr:uid="{00000000-0005-0000-0000-00007D500000}"/>
    <cellStyle name="Hiperłącze 5" xfId="14163" hidden="1" xr:uid="{00000000-0005-0000-0000-000088500000}"/>
    <cellStyle name="Hiperłącze 5" xfId="14204" hidden="1" xr:uid="{00000000-0005-0000-0000-00008D500000}"/>
    <cellStyle name="Hiperłącze 5" xfId="14367" hidden="1" xr:uid="{00000000-0005-0000-0000-00009A500000}"/>
    <cellStyle name="Hiperłącze 5" xfId="12371" hidden="1" xr:uid="{00000000-0005-0000-0000-0000AF4F0000}"/>
    <cellStyle name="Hiperłącze 5" xfId="12380" hidden="1" xr:uid="{00000000-0005-0000-0000-0000B04F0000}"/>
    <cellStyle name="Hiperłącze 5" xfId="12542" hidden="1" xr:uid="{00000000-0005-0000-0000-0000BE4F0000}"/>
    <cellStyle name="Hiperłącze 5" xfId="22572" hidden="1" xr:uid="{00000000-0005-0000-0000-000083540000}"/>
    <cellStyle name="Hiperłącze 5" xfId="27390" hidden="1" xr:uid="{00000000-0005-0000-0000-0000FF560000}"/>
    <cellStyle name="Hiperłącze 5" xfId="27385" hidden="1" xr:uid="{00000000-0005-0000-0000-000000570000}"/>
    <cellStyle name="Hiperłącze 5" xfId="28090" hidden="1" xr:uid="{00000000-0005-0000-0000-000002570000}"/>
    <cellStyle name="Hiperłącze 5" xfId="28099" hidden="1" xr:uid="{00000000-0005-0000-0000-000006570000}"/>
    <cellStyle name="Hiperłącze 5" xfId="17616" hidden="1" xr:uid="{00000000-0005-0000-0000-000029520000}"/>
    <cellStyle name="Hiperłącze 5" xfId="16234" hidden="1" xr:uid="{00000000-0005-0000-0000-000000530000}"/>
    <cellStyle name="Hiperłącze 5" xfId="23155" hidden="1" xr:uid="{00000000-0005-0000-0000-0000A3540000}"/>
    <cellStyle name="Hiperłącze 5" xfId="11417" hidden="1" xr:uid="{00000000-0005-0000-0000-0000854F0000}"/>
    <cellStyle name="Hiperłącze 5" xfId="12069" hidden="1" xr:uid="{00000000-0005-0000-0000-00008D4F0000}"/>
    <cellStyle name="Hiperłącze 5" xfId="12042" hidden="1" xr:uid="{00000000-0005-0000-0000-00008F4F0000}"/>
    <cellStyle name="Hiperłącze 5" xfId="16977" hidden="1" xr:uid="{00000000-0005-0000-0000-0000C6510000}"/>
    <cellStyle name="Hiperłącze 5" xfId="24448" hidden="1" xr:uid="{00000000-0005-0000-0000-00004A550000}"/>
    <cellStyle name="Hiperłącze 5" xfId="13074" hidden="1" xr:uid="{00000000-0005-0000-0000-000012500000}"/>
    <cellStyle name="Hiperłącze 5" xfId="11472" hidden="1" xr:uid="{00000000-0005-0000-0000-000000500000}"/>
    <cellStyle name="Hiperłącze 5" xfId="12713" hidden="1" xr:uid="{00000000-0005-0000-0000-0000DC4F0000}"/>
    <cellStyle name="Hiperłącze 5" xfId="12272" hidden="1" xr:uid="{00000000-0005-0000-0000-0000A44F0000}"/>
    <cellStyle name="Hiperłącze 5" xfId="15687" hidden="1" xr:uid="{00000000-0005-0000-0000-000078510000}"/>
    <cellStyle name="Hiperłącze 5" xfId="24538" hidden="1" xr:uid="{00000000-0005-0000-0000-000051550000}"/>
    <cellStyle name="Hiperłącze 5" xfId="19591" hidden="1" xr:uid="{00000000-0005-0000-0000-000019530000}"/>
    <cellStyle name="Hiperłącze 5" xfId="11293" hidden="1" xr:uid="{00000000-0005-0000-0000-00007C4F0000}"/>
    <cellStyle name="Hiperłącze 5" xfId="16288" hidden="1" xr:uid="{00000000-0005-0000-0000-0000F6520000}"/>
    <cellStyle name="Hiperłącze 5" xfId="19050" hidden="1" xr:uid="{00000000-0005-0000-0000-0000E6520000}"/>
    <cellStyle name="Hiperłącze 5" xfId="18303" hidden="1" xr:uid="{00000000-0005-0000-0000-0000D2520000}"/>
    <cellStyle name="Hiperłącze 5" xfId="18918" hidden="1" xr:uid="{00000000-0005-0000-0000-0000AF520000}"/>
    <cellStyle name="Hiperłącze 5" xfId="18791" hidden="1" xr:uid="{00000000-0005-0000-0000-0000A1520000}"/>
    <cellStyle name="Hiperłącze 5" xfId="20291" hidden="1" xr:uid="{00000000-0005-0000-0000-00008A530000}"/>
    <cellStyle name="Hiperłącze 5" xfId="14184" hidden="1" xr:uid="{00000000-0005-0000-0000-00008B500000}"/>
    <cellStyle name="Hiperłącze 5" xfId="15475" hidden="1" xr:uid="{00000000-0005-0000-0000-000037510000}"/>
    <cellStyle name="Hiperłącze 5" xfId="16517" hidden="1" xr:uid="{00000000-0005-0000-0000-000099510000}"/>
    <cellStyle name="Hiperłącze 5" xfId="15802" hidden="1" xr:uid="{00000000-0005-0000-0000-000088510000}"/>
    <cellStyle name="Hiperłącze 5" xfId="12737" hidden="1" xr:uid="{00000000-0005-0000-0000-0000D54F0000}"/>
    <cellStyle name="Hiperłącze 5" xfId="12755" hidden="1" xr:uid="{00000000-0005-0000-0000-0000DA4F0000}"/>
    <cellStyle name="Hiperłącze 5" xfId="12837" hidden="1" xr:uid="{00000000-0005-0000-0000-0000E54F0000}"/>
    <cellStyle name="Hiperłącze 5" xfId="11673" hidden="1" xr:uid="{00000000-0005-0000-0000-0000F04F0000}"/>
    <cellStyle name="Hiperłącze 5" xfId="16602" hidden="1" xr:uid="{00000000-0005-0000-0000-00009E510000}"/>
    <cellStyle name="Hiperłącze 5" xfId="16642" hidden="1" xr:uid="{00000000-0005-0000-0000-0000A8510000}"/>
    <cellStyle name="Hiperłącze 5" xfId="16698" hidden="1" xr:uid="{00000000-0005-0000-0000-0000AA510000}"/>
    <cellStyle name="Hiperłącze 5" xfId="16655" hidden="1" xr:uid="{00000000-0005-0000-0000-0000AC510000}"/>
    <cellStyle name="Hiperłącze 5" xfId="16860" hidden="1" xr:uid="{00000000-0005-0000-0000-0000B6510000}"/>
    <cellStyle name="Hiperłącze 5" xfId="16887" hidden="1" xr:uid="{00000000-0005-0000-0000-0000BE510000}"/>
    <cellStyle name="Hiperłącze 5" xfId="24475" hidden="1" xr:uid="{00000000-0005-0000-0000-00004F550000}"/>
    <cellStyle name="Hiperłącze 5" xfId="31532" hidden="1" xr:uid="{00000000-0005-0000-0000-000084580000}"/>
    <cellStyle name="Hiperłącze 5" xfId="31565" hidden="1" xr:uid="{00000000-0005-0000-0000-000085580000}"/>
    <cellStyle name="Hiperłącze 5" xfId="31549" hidden="1" xr:uid="{00000000-0005-0000-0000-000088580000}"/>
    <cellStyle name="Hiperłącze 5" xfId="30048" hidden="1" xr:uid="{00000000-0005-0000-0000-00008F580000}"/>
    <cellStyle name="Hiperłącze 5" xfId="22346" hidden="1" xr:uid="{00000000-0005-0000-0000-000052540000}"/>
    <cellStyle name="Hiperłącze 5" xfId="11335" hidden="1" xr:uid="{00000000-0005-0000-0000-00007A4F0000}"/>
    <cellStyle name="Hiperłącze 5" xfId="19389" hidden="1" xr:uid="{00000000-0005-0000-0000-00006D530000}"/>
    <cellStyle name="Hiperłącze 5" xfId="19831" hidden="1" xr:uid="{00000000-0005-0000-0000-000032530000}"/>
    <cellStyle name="Hiperłącze 5" xfId="21671" hidden="1" xr:uid="{00000000-0005-0000-0000-0000EF530000}"/>
    <cellStyle name="Hiperłącze 5" xfId="15647" hidden="1" xr:uid="{00000000-0005-0000-0000-00006E510000}"/>
    <cellStyle name="Hiperłącze 5" xfId="15700" hidden="1" xr:uid="{00000000-0005-0000-0000-00007C510000}"/>
    <cellStyle name="Hiperłącze 5" xfId="15728" hidden="1" xr:uid="{00000000-0005-0000-0000-00007D510000}"/>
    <cellStyle name="Hiperłącze 5" xfId="21477" hidden="1" xr:uid="{00000000-0005-0000-0000-0000D5530000}"/>
    <cellStyle name="Hiperłącze 5" xfId="20431" hidden="1" xr:uid="{00000000-0005-0000-0000-0000A0530000}"/>
    <cellStyle name="Hiperłącze 5" xfId="26626" hidden="1" xr:uid="{00000000-0005-0000-0000-000047560000}"/>
    <cellStyle name="Hiperłącze 5" xfId="26763" hidden="1" xr:uid="{00000000-0005-0000-0000-000055560000}"/>
    <cellStyle name="Hiperłącze 5" xfId="11905" hidden="1" xr:uid="{00000000-0005-0000-0000-00005D500000}"/>
    <cellStyle name="Hiperłącze 5" xfId="13336" hidden="1" xr:uid="{00000000-0005-0000-0000-000037500000}"/>
    <cellStyle name="Hiperłącze 5" xfId="21345" hidden="1" xr:uid="{00000000-0005-0000-0000-0000C7530000}"/>
    <cellStyle name="Hiperłącze 5" xfId="17198" hidden="1" xr:uid="{00000000-0005-0000-0000-0000E3510000}"/>
    <cellStyle name="Hiperłącze 5" xfId="15045" hidden="1" xr:uid="{00000000-0005-0000-0000-000051510000}"/>
    <cellStyle name="Hiperłącze 5" xfId="16896" hidden="1" xr:uid="{00000000-0005-0000-0000-0000BF510000}"/>
    <cellStyle name="Hiperłącze 5" xfId="14036" hidden="1" xr:uid="{00000000-0005-0000-0000-000079500000}"/>
    <cellStyle name="Hiperłącze 5" xfId="20869" hidden="1" xr:uid="{00000000-0005-0000-0000-0000F9540000}"/>
    <cellStyle name="Hiperłącze 5" xfId="26843" hidden="1" xr:uid="{00000000-0005-0000-0000-00005A560000}"/>
    <cellStyle name="Hiperłącze 5" xfId="21833" hidden="1" xr:uid="{00000000-0005-0000-0000-0000FF530000}"/>
    <cellStyle name="Hiperłącze 5" xfId="12421" hidden="1" xr:uid="{00000000-0005-0000-0000-0000B74F0000}"/>
    <cellStyle name="Hiperłącze 5" xfId="14825" hidden="1" xr:uid="{00000000-0005-0000-0000-000063510000}"/>
    <cellStyle name="Hiperłącze 5" xfId="19710" hidden="1" xr:uid="{00000000-0005-0000-0000-000027530000}"/>
    <cellStyle name="Hiperłącze 5" xfId="19186" hidden="1" xr:uid="{00000000-0005-0000-0000-00000F530000}"/>
    <cellStyle name="Hiperłącze 5" xfId="11285" hidden="1" xr:uid="{00000000-0005-0000-0000-0000774F0000}"/>
    <cellStyle name="Hiperłącze 5" xfId="16242" hidden="1" xr:uid="{00000000-0005-0000-0000-0000F4520000}"/>
    <cellStyle name="Hiperłącze 5" xfId="14544" hidden="1" xr:uid="{00000000-0005-0000-0000-0000F2500000}"/>
    <cellStyle name="Hiperłącze 5" xfId="11790" hidden="1" xr:uid="{00000000-0005-0000-0000-0000DF500000}"/>
    <cellStyle name="Hiperłącze 5" xfId="18422" hidden="1" xr:uid="{00000000-0005-0000-0000-0000CD520000}"/>
    <cellStyle name="Hiperłącze 5" xfId="20318" hidden="1" xr:uid="{00000000-0005-0000-0000-000092530000}"/>
    <cellStyle name="Hiperłącze 5" xfId="12821" hidden="1" xr:uid="{00000000-0005-0000-0000-0000E84F0000}"/>
    <cellStyle name="Hiperłącze 5" xfId="20269" hidden="1" xr:uid="{00000000-0005-0000-0000-00008F530000}"/>
    <cellStyle name="Hiperłącze 5" xfId="19619" hidden="1" xr:uid="{00000000-0005-0000-0000-00001C530000}"/>
    <cellStyle name="Hiperłącze 5" xfId="20348" hidden="1" xr:uid="{00000000-0005-0000-0000-000098530000}"/>
    <cellStyle name="Hiperłącze 5" xfId="12696" hidden="1" xr:uid="{00000000-0005-0000-0000-0000D84F0000}"/>
    <cellStyle name="Hiperłącze 5" xfId="17148" hidden="1" xr:uid="{00000000-0005-0000-0000-0000DD510000}"/>
    <cellStyle name="Hiperłącze 5" xfId="17271" hidden="1" xr:uid="{00000000-0005-0000-0000-0000E6510000}"/>
    <cellStyle name="Hiperłącze 5" xfId="11596" hidden="1" xr:uid="{00000000-0005-0000-0000-0000FF4F0000}"/>
    <cellStyle name="Hiperłącze 5" xfId="12893" hidden="1" xr:uid="{00000000-0005-0000-0000-000003500000}"/>
    <cellStyle name="Hiperłącze 5" xfId="12975" hidden="1" xr:uid="{00000000-0005-0000-0000-00000A500000}"/>
    <cellStyle name="Hiperłącze 5" xfId="13065" hidden="1" xr:uid="{00000000-0005-0000-0000-000011500000}"/>
    <cellStyle name="Hiperłącze 5" xfId="15515" hidden="1" xr:uid="{00000000-0005-0000-0000-000068510000}"/>
    <cellStyle name="Hiperłącze 5" xfId="20479" hidden="1" xr:uid="{00000000-0005-0000-0000-0000A1530000}"/>
    <cellStyle name="Hiperłącze 5" xfId="21128" hidden="1" xr:uid="{00000000-0005-0000-0000-0000AE530000}"/>
    <cellStyle name="Hiperłącze 5" xfId="21093" hidden="1" xr:uid="{00000000-0005-0000-0000-0000AF530000}"/>
    <cellStyle name="Hiperłącze 5" xfId="21160" hidden="1" xr:uid="{00000000-0005-0000-0000-0000B7530000}"/>
    <cellStyle name="Hiperłącze 5" xfId="21323" hidden="1" xr:uid="{00000000-0005-0000-0000-0000C4530000}"/>
    <cellStyle name="Hiperłącze 5" xfId="21422" hidden="1" xr:uid="{00000000-0005-0000-0000-0000CF530000}"/>
    <cellStyle name="Hiperłącze 5" xfId="21503" hidden="1" xr:uid="{00000000-0005-0000-0000-0000D6530000}"/>
    <cellStyle name="Hiperłącze 5" xfId="21633" hidden="1" xr:uid="{00000000-0005-0000-0000-0000E8530000}"/>
    <cellStyle name="Hiperłącze 5" xfId="35881" hidden="1" xr:uid="{00000000-0005-0000-0000-0000795A0000}"/>
    <cellStyle name="Hiperłącze 5" xfId="35874" hidden="1" xr:uid="{00000000-0005-0000-0000-00007D5A0000}"/>
    <cellStyle name="Hiperłącze 5" xfId="35897" hidden="1" xr:uid="{00000000-0005-0000-0000-00007E5A0000}"/>
    <cellStyle name="Hiperłącze 5" xfId="35924" hidden="1" xr:uid="{00000000-0005-0000-0000-0000835A0000}"/>
    <cellStyle name="Hiperłącze 5" xfId="36015" hidden="1" xr:uid="{00000000-0005-0000-0000-00008D5A0000}"/>
    <cellStyle name="Hiperłącze 5" xfId="12499" hidden="1" xr:uid="{00000000-0005-0000-0000-0000C04F0000}"/>
    <cellStyle name="Hiperłącze 5" xfId="14848" hidden="1" xr:uid="{00000000-0005-0000-0000-00005F510000}"/>
    <cellStyle name="Hiperłącze 5" xfId="19819" hidden="1" xr:uid="{00000000-0005-0000-0000-000067530000}"/>
    <cellStyle name="Hiperłącze 5" xfId="13723" hidden="1" xr:uid="{00000000-0005-0000-0000-0000BE500000}"/>
    <cellStyle name="Hiperłącze 5" xfId="18891" hidden="1" xr:uid="{00000000-0005-0000-0000-0000AA520000}"/>
    <cellStyle name="Hiperłącze 5" xfId="20906" hidden="1" xr:uid="{00000000-0005-0000-0000-000070540000}"/>
    <cellStyle name="Hiperłącze 5" xfId="19397" hidden="1" xr:uid="{00000000-0005-0000-0000-00006A530000}"/>
    <cellStyle name="Hiperłącze 5" xfId="23576" hidden="1" xr:uid="{00000000-0005-0000-0000-0000F6540000}"/>
    <cellStyle name="Hiperłącze 5" xfId="20766" hidden="1" xr:uid="{00000000-0005-0000-0000-000001550000}"/>
    <cellStyle name="Hiperłącze 5" xfId="19569" hidden="1" xr:uid="{00000000-0005-0000-0000-000061530000}"/>
    <cellStyle name="Hiperłącze 5" xfId="18990" hidden="1" xr:uid="{00000000-0005-0000-0000-0000B2520000}"/>
    <cellStyle name="Hiperłącze 5" xfId="17441" hidden="1" xr:uid="{00000000-0005-0000-0000-000018520000}"/>
    <cellStyle name="Hiperłącze 5" xfId="19133" hidden="1" xr:uid="{00000000-0005-0000-0000-000009530000}"/>
    <cellStyle name="Hiperłącze 5" xfId="16725" hidden="1" xr:uid="{00000000-0005-0000-0000-00005C520000}"/>
    <cellStyle name="Hiperłącze 5" xfId="29088" hidden="1" xr:uid="{00000000-0005-0000-0000-000098570000}"/>
    <cellStyle name="Hiperłącze 5" xfId="29273" hidden="1" xr:uid="{00000000-0005-0000-0000-0000AC570000}"/>
    <cellStyle name="Hiperłącze 5" xfId="29301" hidden="1" xr:uid="{00000000-0005-0000-0000-0000AD570000}"/>
    <cellStyle name="Hiperłącze 5" xfId="12362" hidden="1" xr:uid="{00000000-0005-0000-0000-0000AE4F0000}"/>
    <cellStyle name="Hiperłącze 5" xfId="13612" hidden="1" xr:uid="{00000000-0005-0000-0000-00006D500000}"/>
    <cellStyle name="Hiperłącze 5" xfId="11899" hidden="1" xr:uid="{00000000-0005-0000-0000-00005B500000}"/>
    <cellStyle name="Hiperłącze 5" xfId="17582" hidden="1" xr:uid="{00000000-0005-0000-0000-000025520000}"/>
    <cellStyle name="Hiperłącze 5" xfId="21842" hidden="1" xr:uid="{00000000-0005-0000-0000-000000540000}"/>
    <cellStyle name="Hiperłącze 5" xfId="13226" hidden="1" xr:uid="{00000000-0005-0000-0000-00002C500000}"/>
    <cellStyle name="Hiperłącze 5" xfId="18155" hidden="1" xr:uid="{00000000-0005-0000-0000-00007F520000}"/>
    <cellStyle name="Hiperłącze 5" xfId="21404" hidden="1" xr:uid="{00000000-0005-0000-0000-0000CD530000}"/>
    <cellStyle name="Hiperłącze 5" xfId="12610" hidden="1" xr:uid="{00000000-0005-0000-0000-0000D04F0000}"/>
    <cellStyle name="Hiperłącze 5" xfId="17189" hidden="1" xr:uid="{00000000-0005-0000-0000-0000E2510000}"/>
    <cellStyle name="Hiperłącze 5" xfId="30117" hidden="1" xr:uid="{00000000-0005-0000-0000-0000CC570000}"/>
    <cellStyle name="Hiperłącze 5" xfId="29342" hidden="1" xr:uid="{00000000-0005-0000-0000-0000B2570000}"/>
    <cellStyle name="Hiperłącze 5" xfId="22337" hidden="1" xr:uid="{00000000-0005-0000-0000-000051540000}"/>
    <cellStyle name="Hiperłącze 5" xfId="13052" hidden="1" xr:uid="{00000000-0005-0000-0000-000017500000}"/>
    <cellStyle name="Hiperłącze 5" xfId="19313" hidden="1" xr:uid="{00000000-0005-0000-0000-00004D530000}"/>
    <cellStyle name="Hiperłącze 5" xfId="20407" hidden="1" xr:uid="{00000000-0005-0000-0000-00009D530000}"/>
    <cellStyle name="Hiperłącze 5" xfId="19791" hidden="1" xr:uid="{00000000-0005-0000-0000-000069530000}"/>
    <cellStyle name="Hiperłącze 5" xfId="19988" hidden="1" xr:uid="{00000000-0005-0000-0000-000048530000}"/>
    <cellStyle name="Hiperłącze 5" xfId="19774" hidden="1" xr:uid="{00000000-0005-0000-0000-00002A530000}"/>
    <cellStyle name="Hiperłącze 5" xfId="14905" hidden="1" xr:uid="{00000000-0005-0000-0000-00005C510000}"/>
    <cellStyle name="Hiperłącze 5" xfId="19150" hidden="1" xr:uid="{00000000-0005-0000-0000-000006530000}"/>
    <cellStyle name="Hiperłącze 5" xfId="11585" hidden="1" xr:uid="{00000000-0005-0000-0000-0000FE4F0000}"/>
    <cellStyle name="Hiperłącze 5" xfId="12603" hidden="1" xr:uid="{00000000-0005-0000-0000-0000CB4F0000}"/>
    <cellStyle name="Hiperłącze 5" xfId="12158" hidden="1" xr:uid="{00000000-0005-0000-0000-00009D4F0000}"/>
    <cellStyle name="Hiperłącze 5" xfId="16315" hidden="1" xr:uid="{00000000-0005-0000-0000-0000EF520000}"/>
    <cellStyle name="Hiperłącze 5" xfId="17885" hidden="1" xr:uid="{00000000-0005-0000-0000-000049520000}"/>
    <cellStyle name="Hiperłącze 5" xfId="28190" hidden="1" xr:uid="{00000000-0005-0000-0000-000025570000}"/>
    <cellStyle name="Hiperłącze 5" xfId="18046" hidden="1" xr:uid="{00000000-0005-0000-0000-000073520000}"/>
    <cellStyle name="Hiperłącze 5" xfId="18253" hidden="1" xr:uid="{00000000-0005-0000-0000-0000CA520000}"/>
    <cellStyle name="Hiperłącze 5" xfId="19549" hidden="1" xr:uid="{00000000-0005-0000-0000-00004C530000}"/>
    <cellStyle name="Hiperłącze 5" xfId="18010" hidden="1" xr:uid="{00000000-0005-0000-0000-000052520000}"/>
    <cellStyle name="Hiperłącze 5" xfId="29205" hidden="1" xr:uid="{00000000-0005-0000-0000-0000A1570000}"/>
    <cellStyle name="Hiperłącze 5" xfId="19922" hidden="1" xr:uid="{00000000-0005-0000-0000-00003A530000}"/>
    <cellStyle name="Hiperłącze 5" xfId="21654" hidden="1" xr:uid="{00000000-0005-0000-0000-0000EB530000}"/>
    <cellStyle name="Hiperłącze 5" xfId="21788" hidden="1" xr:uid="{00000000-0005-0000-0000-0000F5530000}"/>
    <cellStyle name="Hiperłącze 5" xfId="21780" hidden="1" xr:uid="{00000000-0005-0000-0000-0000F9530000}"/>
    <cellStyle name="Hiperłącze 5" xfId="16663" hidden="1" xr:uid="{00000000-0005-0000-0000-0000AB510000}"/>
    <cellStyle name="Hiperłącze 5" xfId="13158" hidden="1" xr:uid="{00000000-0005-0000-0000-000021500000}"/>
    <cellStyle name="Hiperłącze 5" xfId="13205" hidden="1" xr:uid="{00000000-0005-0000-0000-000027500000}"/>
    <cellStyle name="Hiperłącze 5" xfId="13254" hidden="1" xr:uid="{00000000-0005-0000-0000-00002D500000}"/>
    <cellStyle name="Hiperłącze 5" xfId="13360" hidden="1" xr:uid="{00000000-0005-0000-0000-000039500000}"/>
    <cellStyle name="Hiperłącze 5" xfId="23286" hidden="1" xr:uid="{00000000-0005-0000-0000-0000E9540000}"/>
    <cellStyle name="Hiperłącze 5" xfId="22892" hidden="1" xr:uid="{00000000-0005-0000-0000-0000EA540000}"/>
    <cellStyle name="Hiperłącze 5" xfId="16946" hidden="1" xr:uid="{00000000-0005-0000-0000-0000C7510000}"/>
    <cellStyle name="Hiperłącze 5" xfId="16424" hidden="1" xr:uid="{00000000-0005-0000-0000-00006B520000}"/>
    <cellStyle name="Hiperłącze 5" xfId="16427" hidden="1" xr:uid="{00000000-0005-0000-0000-00006F520000}"/>
    <cellStyle name="Hiperłącze 5" xfId="18037" hidden="1" xr:uid="{00000000-0005-0000-0000-000072520000}"/>
    <cellStyle name="Hiperłącze 5" xfId="17680" hidden="1" xr:uid="{00000000-0005-0000-0000-000033520000}"/>
    <cellStyle name="Hiperłącze 5" xfId="17902" hidden="1" xr:uid="{00000000-0005-0000-0000-000046520000}"/>
    <cellStyle name="Hiperłącze 5" xfId="17527" hidden="1" xr:uid="{00000000-0005-0000-0000-00001F520000}"/>
    <cellStyle name="Hiperłącze 5" xfId="17590" hidden="1" xr:uid="{00000000-0005-0000-0000-000021520000}"/>
    <cellStyle name="Hiperłącze 5" xfId="16355" hidden="1" xr:uid="{00000000-0005-0000-0000-00005A520000}"/>
    <cellStyle name="Hiperłącze 5" xfId="18865" hidden="1" xr:uid="{00000000-0005-0000-0000-0000A9520000}"/>
    <cellStyle name="Hiperłącze 5" xfId="18069" hidden="1" xr:uid="{00000000-0005-0000-0000-000078520000}"/>
    <cellStyle name="Hiperłącze 5" xfId="26771" hidden="1" xr:uid="{00000000-0005-0000-0000-000056560000}"/>
    <cellStyle name="Hiperłącze 5" xfId="26607" hidden="1" xr:uid="{00000000-0005-0000-0000-000043560000}"/>
    <cellStyle name="Hiperłącze 5" xfId="25254" hidden="1" xr:uid="{00000000-0005-0000-0000-00001C560000}"/>
    <cellStyle name="Hiperłącze 5" xfId="25729" hidden="1" xr:uid="{00000000-0005-0000-0000-0000CF550000}"/>
    <cellStyle name="Hiperłącze 5" xfId="40487" hidden="1" xr:uid="{00000000-0005-0000-0000-00009C5C0000}"/>
    <cellStyle name="Hiperłącze 5" xfId="40611" hidden="1" xr:uid="{00000000-0005-0000-0000-0000A55C0000}"/>
    <cellStyle name="Hiperłącze 5" xfId="38998" hidden="1" xr:uid="{00000000-0005-0000-0000-0000B05C0000}"/>
    <cellStyle name="Hiperłącze 5" xfId="39347" hidden="1" xr:uid="{00000000-0005-0000-0000-0000B55C0000}"/>
    <cellStyle name="Hiperłącze 5" xfId="39030" hidden="1" xr:uid="{00000000-0005-0000-0000-0000B75C0000}"/>
    <cellStyle name="Hiperłącze 5" xfId="39126" hidden="1" xr:uid="{00000000-0005-0000-0000-0000BA5C0000}"/>
    <cellStyle name="Hiperłącze 5" xfId="38704" hidden="1" xr:uid="{00000000-0005-0000-0000-0000C05C0000}"/>
    <cellStyle name="Hiperłącze 5" xfId="32413" hidden="1" xr:uid="{00000000-0005-0000-0000-0000D7580000}"/>
    <cellStyle name="Hiperłącze 5" xfId="16110" hidden="1" xr:uid="{00000000-0005-0000-0000-00000E520000}"/>
    <cellStyle name="Hiperłącze 5" xfId="24514" hidden="1" xr:uid="{00000000-0005-0000-0000-000058550000}"/>
    <cellStyle name="Hiperłącze 5" xfId="22884" hidden="1" xr:uid="{00000000-0005-0000-0000-0000ED540000}"/>
    <cellStyle name="Hiperłącze 5" xfId="29984" hidden="1" xr:uid="{00000000-0005-0000-0000-000097580000}"/>
    <cellStyle name="Hiperłącze 5" xfId="40845" hidden="1" xr:uid="{00000000-0005-0000-0000-0000D25C0000}"/>
    <cellStyle name="Hiperłącze 5" xfId="34005" hidden="1" xr:uid="{00000000-0005-0000-0000-0000D4590000}"/>
    <cellStyle name="Hiperłącze 5" xfId="15539" hidden="1" xr:uid="{00000000-0005-0000-0000-000061510000}"/>
    <cellStyle name="Hiperłącze 5" xfId="26615" hidden="1" xr:uid="{00000000-0005-0000-0000-000048560000}"/>
    <cellStyle name="Hiperłącze 5" xfId="12204" hidden="1" xr:uid="{00000000-0005-0000-0000-000055500000}"/>
    <cellStyle name="Hiperłącze 5" xfId="31682" hidden="1" xr:uid="{00000000-0005-0000-0000-0000A5580000}"/>
    <cellStyle name="Hiperłącze 5" xfId="14095" hidden="1" xr:uid="{00000000-0005-0000-0000-000084500000}"/>
    <cellStyle name="Hiperłącze 5" xfId="14191" hidden="1" xr:uid="{00000000-0005-0000-0000-000090500000}"/>
    <cellStyle name="Hiperłącze 5" xfId="21034" hidden="1" xr:uid="{00000000-0005-0000-0000-00007A540000}"/>
    <cellStyle name="Hiperłącze 5" xfId="19822" hidden="1" xr:uid="{00000000-0005-0000-0000-000031530000}"/>
    <cellStyle name="Hiperłącze 5" xfId="21855" hidden="1" xr:uid="{00000000-0005-0000-0000-000004540000}"/>
    <cellStyle name="Hiperłącze 5" xfId="18194" hidden="1" xr:uid="{00000000-0005-0000-0000-000088520000}"/>
    <cellStyle name="Hiperłącze 5" xfId="18284" hidden="1" xr:uid="{00000000-0005-0000-0000-0000C3520000}"/>
    <cellStyle name="Hiperłącze 5" xfId="21625" hidden="1" xr:uid="{00000000-0005-0000-0000-0000E7530000}"/>
    <cellStyle name="Hiperłącze 5" xfId="29482" hidden="1" xr:uid="{00000000-0005-0000-0000-0000C4570000}"/>
    <cellStyle name="Hiperłącze 5" xfId="30174" hidden="1" xr:uid="{00000000-0005-0000-0000-0000CE570000}"/>
    <cellStyle name="Hiperłącze 5" xfId="30206" hidden="1" xr:uid="{00000000-0005-0000-0000-0000D7570000}"/>
    <cellStyle name="Hiperłącze 5" xfId="30350" hidden="1" xr:uid="{00000000-0005-0000-0000-0000E2570000}"/>
    <cellStyle name="Hiperłącze 5" xfId="30359" hidden="1" xr:uid="{00000000-0005-0000-0000-0000E3570000}"/>
    <cellStyle name="Hiperłącze 5" xfId="14341" hidden="1" xr:uid="{00000000-0005-0000-0000-000099500000}"/>
    <cellStyle name="Hiperłącze 5" xfId="21494" hidden="1" xr:uid="{00000000-0005-0000-0000-0000D2530000}"/>
    <cellStyle name="Hiperłącze 5" xfId="14617" hidden="1" xr:uid="{00000000-0005-0000-0000-0000F5500000}"/>
    <cellStyle name="Hiperłącze 5" xfId="11748" hidden="1" xr:uid="{00000000-0005-0000-0000-0000E8500000}"/>
    <cellStyle name="Hiperłącze 5" xfId="26156" hidden="1" xr:uid="{00000000-0005-0000-0000-0000F8550000}"/>
    <cellStyle name="Hiperłącze 5" xfId="14176" hidden="1" xr:uid="{00000000-0005-0000-0000-00008C500000}"/>
    <cellStyle name="Hiperłącze 5" xfId="15006" hidden="1" xr:uid="{00000000-0005-0000-0000-00003F510000}"/>
    <cellStyle name="Hiperłącze 5" xfId="32975" hidden="1" xr:uid="{00000000-0005-0000-0000-000096590000}"/>
    <cellStyle name="Hiperłącze 5" xfId="20919" hidden="1" xr:uid="{00000000-0005-0000-0000-000073540000}"/>
    <cellStyle name="Hiperłącze 5" xfId="13213" hidden="1" xr:uid="{00000000-0005-0000-0000-000028500000}"/>
    <cellStyle name="Hiperłącze 5" xfId="26148" hidden="1" xr:uid="{00000000-0005-0000-0000-0000F7550000}"/>
    <cellStyle name="Hiperłącze 5" xfId="33735" hidden="1" xr:uid="{00000000-0005-0000-0000-0000AD590000}"/>
    <cellStyle name="Hiperłącze 5" xfId="33328" hidden="1" xr:uid="{00000000-0005-0000-0000-00005F590000}"/>
    <cellStyle name="Hiperłącze 5" xfId="31474" hidden="1" xr:uid="{00000000-0005-0000-0000-000076580000}"/>
    <cellStyle name="Hiperłącze 5" xfId="30834" hidden="1" xr:uid="{00000000-0005-0000-0000-000015580000}"/>
    <cellStyle name="Hiperłącze 5" xfId="29361" hidden="1" xr:uid="{00000000-0005-0000-0000-0000B4570000}"/>
    <cellStyle name="Hiperłącze 5" xfId="28166" hidden="1" xr:uid="{00000000-0005-0000-0000-00002C570000}"/>
    <cellStyle name="Hiperłącze 5" xfId="28073" hidden="1" xr:uid="{00000000-0005-0000-0000-000005570000}"/>
    <cellStyle name="Hiperłącze 5" xfId="14358" hidden="1" xr:uid="{00000000-0005-0000-0000-000096500000}"/>
    <cellStyle name="Hiperłącze 5" xfId="14821" hidden="1" xr:uid="{00000000-0005-0000-0000-000058510000}"/>
    <cellStyle name="Hiperłącze 5" xfId="15811" hidden="1" xr:uid="{00000000-0005-0000-0000-000087510000}"/>
    <cellStyle name="Hiperłącze 5" xfId="14155" hidden="1" xr:uid="{00000000-0005-0000-0000-000087500000}"/>
    <cellStyle name="Hiperłącze 5" xfId="10337" hidden="1" xr:uid="{00000000-0005-0000-0000-00005D4F0000}"/>
    <cellStyle name="Hiperłącze 5" xfId="14535" hidden="1" xr:uid="{00000000-0005-0000-0000-0000F1500000}"/>
    <cellStyle name="Hiperłącze 5" xfId="13833" hidden="1" xr:uid="{00000000-0005-0000-0000-0000CD500000}"/>
    <cellStyle name="Hiperłącze 5" xfId="18506" hidden="1" xr:uid="{00000000-0005-0000-0000-0000C0520000}"/>
    <cellStyle name="Hiperłącze 5" xfId="19582" hidden="1" xr:uid="{00000000-0005-0000-0000-000064530000}"/>
    <cellStyle name="Hiperłącze 5" xfId="17145" hidden="1" xr:uid="{00000000-0005-0000-0000-0000DF510000}"/>
    <cellStyle name="Hiperłącze 5" xfId="18484" hidden="1" xr:uid="{00000000-0005-0000-0000-0000C1520000}"/>
    <cellStyle name="Hiperłącze 5" xfId="11263" hidden="1" xr:uid="{00000000-0005-0000-0000-0000744F0000}"/>
    <cellStyle name="Hiperłącze 5" xfId="19999" hidden="1" xr:uid="{00000000-0005-0000-0000-000047530000}"/>
    <cellStyle name="Hiperłącze 5" xfId="18700" hidden="1" xr:uid="{00000000-0005-0000-0000-00009C520000}"/>
    <cellStyle name="Hiperłącze 5" xfId="20055" hidden="1" xr:uid="{00000000-0005-0000-0000-000075530000}"/>
    <cellStyle name="Hiperłącze 5" xfId="30399" hidden="1" xr:uid="{00000000-0005-0000-0000-0000EC570000}"/>
    <cellStyle name="Hiperłącze 5" xfId="16463" hidden="1" xr:uid="{00000000-0005-0000-0000-000059520000}"/>
    <cellStyle name="Hiperłącze 5" xfId="20980" hidden="1" xr:uid="{00000000-0005-0000-0000-0000E5540000}"/>
    <cellStyle name="Hiperłącze 5" xfId="16046" hidden="1" xr:uid="{00000000-0005-0000-0000-0000FC520000}"/>
    <cellStyle name="Hiperłącze 5" xfId="31099" hidden="1" xr:uid="{00000000-0005-0000-0000-00004F580000}"/>
    <cellStyle name="Hiperłącze 5" xfId="33874" hidden="1" xr:uid="{00000000-0005-0000-0000-0000C3590000}"/>
    <cellStyle name="Hiperłącze 5" xfId="30459" hidden="1" xr:uid="{00000000-0005-0000-0000-0000EE570000}"/>
    <cellStyle name="Hiperłącze 5" xfId="32896" hidden="1" xr:uid="{00000000-0005-0000-0000-00007B590000}"/>
    <cellStyle name="Hiperłącze 5" xfId="21565" hidden="1" xr:uid="{00000000-0005-0000-0000-0000E4530000}"/>
    <cellStyle name="Hiperłącze 5" xfId="25814" hidden="1" xr:uid="{00000000-0005-0000-0000-00008E560000}"/>
    <cellStyle name="Hiperłącze 5" xfId="39004" hidden="1" xr:uid="{00000000-0005-0000-0000-0000B45C0000}"/>
    <cellStyle name="Hiperłącze 5" xfId="29236" hidden="1" xr:uid="{00000000-0005-0000-0000-0000A5570000}"/>
    <cellStyle name="Hiperłącze 5" xfId="17683" hidden="1" xr:uid="{00000000-0005-0000-0000-000031520000}"/>
    <cellStyle name="Hiperłącze 5" xfId="13286" hidden="1" xr:uid="{00000000-0005-0000-0000-000031500000}"/>
    <cellStyle name="Hiperłącze 5" xfId="12138" hidden="1" xr:uid="{00000000-0005-0000-0000-00009B4F0000}"/>
    <cellStyle name="Hiperłącze 5" xfId="33661" hidden="1" xr:uid="{00000000-0005-0000-0000-0000A9590000}"/>
    <cellStyle name="Hiperłącze 5" xfId="15456" hidden="1" xr:uid="{00000000-0005-0000-0000-000033510000}"/>
    <cellStyle name="Hiperłącze 5" xfId="18177" hidden="1" xr:uid="{00000000-0005-0000-0000-000084520000}"/>
    <cellStyle name="Hiperłącze 5" xfId="21593" hidden="1" xr:uid="{00000000-0005-0000-0000-0000DE530000}"/>
    <cellStyle name="Hiperłącze 5" xfId="29202" hidden="1" xr:uid="{00000000-0005-0000-0000-0000A3570000}"/>
    <cellStyle name="Hiperłącze 5" xfId="21273" hidden="1" xr:uid="{00000000-0005-0000-0000-0000FC540000}"/>
    <cellStyle name="Hiperłącze 5" xfId="16851" hidden="1" xr:uid="{00000000-0005-0000-0000-0000B5510000}"/>
    <cellStyle name="Hiperłącze 5" xfId="21550" hidden="1" xr:uid="{00000000-0005-0000-0000-0000E0530000}"/>
    <cellStyle name="Hiperłącze 5" xfId="15591" hidden="1" xr:uid="{00000000-0005-0000-0000-00006C510000}"/>
    <cellStyle name="Hiperłącze 5" xfId="17083" hidden="1" xr:uid="{00000000-0005-0000-0000-0000D5510000}"/>
    <cellStyle name="Hiperłącze 5" xfId="11929" hidden="1" xr:uid="{00000000-0005-0000-0000-0000C5500000}"/>
    <cellStyle name="Hiperłącze 5" xfId="14983" hidden="1" xr:uid="{00000000-0005-0000-0000-00003E510000}"/>
    <cellStyle name="Hiperłącze 5" xfId="11625" hidden="1" xr:uid="{00000000-0005-0000-0000-0000F74F0000}"/>
    <cellStyle name="Hiperłącze 5" xfId="22876" hidden="1" xr:uid="{00000000-0005-0000-0000-0000EE540000}"/>
    <cellStyle name="Hiperłącze 5" xfId="13847" hidden="1" xr:uid="{00000000-0005-0000-0000-0000C6500000}"/>
    <cellStyle name="Hiperłącze 5" xfId="16951" hidden="1" xr:uid="{00000000-0005-0000-0000-0000C5510000}"/>
    <cellStyle name="Hiperłącze 5" xfId="11515" hidden="1" xr:uid="{00000000-0005-0000-0000-0000EA4F0000}"/>
    <cellStyle name="Hiperłącze 5" xfId="19315" hidden="1" xr:uid="{00000000-0005-0000-0000-000053530000}"/>
    <cellStyle name="Hiperłącze 5" xfId="13553" hidden="1" xr:uid="{00000000-0005-0000-0000-000067500000}"/>
    <cellStyle name="Hiperłącze 5" xfId="24484" hidden="1" xr:uid="{00000000-0005-0000-0000-000050550000}"/>
    <cellStyle name="Hiperłącze 5" xfId="19759" hidden="1" xr:uid="{00000000-0005-0000-0000-00002D530000}"/>
    <cellStyle name="Hiperłącze 5" xfId="12434" hidden="1" xr:uid="{00000000-0005-0000-0000-0000B14F0000}"/>
    <cellStyle name="Hiperłącze 5" xfId="12262" hidden="1" xr:uid="{00000000-0005-0000-0000-0000A34F0000}"/>
    <cellStyle name="Hiperłącze 5" xfId="16305" hidden="1" xr:uid="{00000000-0005-0000-0000-0000ED520000}"/>
    <cellStyle name="Hiperłącze 5" xfId="14425" hidden="1" xr:uid="{00000000-0005-0000-0000-0000A3500000}"/>
    <cellStyle name="Hiperłącze 5" xfId="25818" hidden="1" xr:uid="{00000000-0005-0000-0000-0000D1550000}"/>
    <cellStyle name="Hiperłącze 5" xfId="13771" hidden="1" xr:uid="{00000000-0005-0000-0000-0000AA500000}"/>
    <cellStyle name="Hiperłącze 5" xfId="21888" hidden="1" xr:uid="{00000000-0005-0000-0000-000005540000}"/>
    <cellStyle name="Hiperłącze 5" xfId="14585" hidden="1" xr:uid="{00000000-0005-0000-0000-0000F7500000}"/>
    <cellStyle name="Hiperłącze 5" xfId="19459" hidden="1" xr:uid="{00000000-0005-0000-0000-000060530000}"/>
    <cellStyle name="Hiperłącze 5" xfId="25623" hidden="1" xr:uid="{00000000-0005-0000-0000-0000C4550000}"/>
    <cellStyle name="Hiperłącze 5" xfId="33700" hidden="1" xr:uid="{00000000-0005-0000-0000-0000B0590000}"/>
    <cellStyle name="Hiperłącze 5" xfId="25927" hidden="1" xr:uid="{00000000-0005-0000-0000-0000DD550000}"/>
    <cellStyle name="Hiperłącze 5" xfId="21461" hidden="1" xr:uid="{00000000-0005-0000-0000-0000D8530000}"/>
    <cellStyle name="Hiperłącze 5" xfId="28068" hidden="1" xr:uid="{00000000-0005-0000-0000-000007570000}"/>
    <cellStyle name="Hiperłącze 5" xfId="25945" hidden="1" xr:uid="{00000000-0005-0000-0000-0000DF550000}"/>
    <cellStyle name="Hiperłącze 5" xfId="15000" hidden="1" xr:uid="{00000000-0005-0000-0000-000044510000}"/>
    <cellStyle name="Hiperłącze 5" xfId="29920" hidden="1" xr:uid="{00000000-0005-0000-0000-000095590000}"/>
    <cellStyle name="Hiperłącze 5" xfId="26026" hidden="1" xr:uid="{00000000-0005-0000-0000-0000E6550000}"/>
    <cellStyle name="Hiperłącze 5" xfId="30490" hidden="1" xr:uid="{00000000-0005-0000-0000-0000F4570000}"/>
    <cellStyle name="Hiperłącze 5" xfId="20714" hidden="1" xr:uid="{00000000-0005-0000-0000-000014540000}"/>
    <cellStyle name="Hiperłącze 5" xfId="26673" hidden="1" xr:uid="{00000000-0005-0000-0000-00004A560000}"/>
    <cellStyle name="Hiperłącze 5" xfId="39094" hidden="1" xr:uid="{00000000-0005-0000-0000-0000AF5C0000}"/>
    <cellStyle name="Hiperłącze 5" xfId="30523" hidden="1" xr:uid="{00000000-0005-0000-0000-0000F5570000}"/>
    <cellStyle name="Hiperłącze 5" xfId="34176" hidden="1" xr:uid="{00000000-0005-0000-0000-00009D5A0000}"/>
    <cellStyle name="Hiperłącze 5" xfId="42100" hidden="1" xr:uid="{00000000-0005-0000-0000-0000A85D0000}"/>
    <cellStyle name="Hiperłącze 5" xfId="14376" hidden="1" xr:uid="{00000000-0005-0000-0000-00009D500000}"/>
    <cellStyle name="Hiperłącze 5" xfId="19267" hidden="1" xr:uid="{00000000-0005-0000-0000-000016530000}"/>
    <cellStyle name="Hiperłącze 5" xfId="17608" hidden="1" xr:uid="{00000000-0005-0000-0000-000026520000}"/>
    <cellStyle name="Hiperłącze 5" xfId="17880" hidden="1" xr:uid="{00000000-0005-0000-0000-00004B520000}"/>
    <cellStyle name="Hiperłącze 5" xfId="17698" hidden="1" xr:uid="{00000000-0005-0000-0000-00002E520000}"/>
    <cellStyle name="Hiperłącze 5" xfId="16559" hidden="1" xr:uid="{00000000-0005-0000-0000-0000A0510000}"/>
    <cellStyle name="Hiperłącze 5" xfId="35672" hidden="1" xr:uid="{00000000-0005-0000-0000-0000675A0000}"/>
    <cellStyle name="Hiperłącze 5" xfId="29993" hidden="1" xr:uid="{00000000-0005-0000-0000-00009C580000}"/>
    <cellStyle name="Hiperłącze 5" xfId="19958" hidden="1" xr:uid="{00000000-0005-0000-0000-000040530000}"/>
    <cellStyle name="Hiperłącze 5" xfId="18110" hidden="1" xr:uid="{00000000-0005-0000-0000-000075520000}"/>
    <cellStyle name="Hiperłącze 5" xfId="17329" hidden="1" xr:uid="{00000000-0005-0000-0000-0000F4510000}"/>
    <cellStyle name="Hiperłącze 5" xfId="19686" hidden="1" xr:uid="{00000000-0005-0000-0000-000022530000}"/>
    <cellStyle name="Hiperłącze 5" xfId="22636" hidden="1" xr:uid="{00000000-0005-0000-0000-000085540000}"/>
    <cellStyle name="Hiperłącze 5" xfId="18639" hidden="1" xr:uid="{00000000-0005-0000-0000-00008D520000}"/>
    <cellStyle name="Hiperłącze 5" xfId="10203" hidden="1" xr:uid="{00000000-0005-0000-0000-00005A4F0000}"/>
    <cellStyle name="Hiperłącze 5" xfId="32204" hidden="1" xr:uid="{00000000-0005-0000-0000-0000C1580000}"/>
    <cellStyle name="Hiperłącze 5" xfId="19177" hidden="1" xr:uid="{00000000-0005-0000-0000-00000E530000}"/>
    <cellStyle name="Hiperłącze 5" xfId="11525" hidden="1" xr:uid="{00000000-0005-0000-0000-0000E5500000}"/>
    <cellStyle name="Hiperłącze 5" xfId="34092" hidden="1" xr:uid="{00000000-0005-0000-0000-0000505A0000}"/>
    <cellStyle name="Hiperłącze 5" xfId="11966" hidden="1" xr:uid="{00000000-0005-0000-0000-000058500000}"/>
    <cellStyle name="Hiperłącze 5" xfId="17230" hidden="1" xr:uid="{00000000-0005-0000-0000-0000E7510000}"/>
    <cellStyle name="Hiperłącze 5" xfId="34205" hidden="1" xr:uid="{00000000-0005-0000-0000-00004E5A0000}"/>
    <cellStyle name="Hiperłącze 5" xfId="34475" hidden="1" xr:uid="{00000000-0005-0000-0000-0000A05A0000}"/>
    <cellStyle name="Hiperłącze 5" xfId="18973" hidden="1" xr:uid="{00000000-0005-0000-0000-0000B5520000}"/>
    <cellStyle name="Hiperłącze 5" xfId="17558" hidden="1" xr:uid="{00000000-0005-0000-0000-000023520000}"/>
    <cellStyle name="Hiperłącze 5" xfId="30604" hidden="1" xr:uid="{00000000-0005-0000-0000-0000FF570000}"/>
    <cellStyle name="Hiperłącze 5" xfId="22774" hidden="1" xr:uid="{00000000-0005-0000-0000-0000DE540000}"/>
    <cellStyle name="Hiperłącze 5" xfId="20572" hidden="1" xr:uid="{00000000-0005-0000-0000-00000C550000}"/>
    <cellStyle name="Hiperłącze 5" xfId="22792" hidden="1" xr:uid="{00000000-0005-0000-0000-0000D6540000}"/>
    <cellStyle name="Hiperłącze 5" xfId="33154" hidden="1" xr:uid="{00000000-0005-0000-0000-000094590000}"/>
    <cellStyle name="Hiperłącze 5" xfId="23810" hidden="1" xr:uid="{00000000-0005-0000-0000-00006A550000}"/>
    <cellStyle name="Hiperłącze 5" xfId="30468" hidden="1" xr:uid="{00000000-0005-0000-0000-0000EF570000}"/>
    <cellStyle name="Hiperłącze 5" xfId="20459" hidden="1" xr:uid="{00000000-0005-0000-0000-0000A8530000}"/>
    <cellStyle name="Hiperłącze 5" xfId="22924" hidden="1" xr:uid="{00000000-0005-0000-0000-0000EC540000}"/>
    <cellStyle name="Hiperłącze 5" xfId="12460" hidden="1" xr:uid="{00000000-0005-0000-0000-0000B94F0000}"/>
    <cellStyle name="Hiperłącze 5" xfId="21575" hidden="1" xr:uid="{00000000-0005-0000-0000-0000E3530000}"/>
    <cellStyle name="Hiperłącze 5" xfId="36064" hidden="1" xr:uid="{00000000-0005-0000-0000-0000935A0000}"/>
    <cellStyle name="Hiperłącze 5" xfId="16723" hidden="1" xr:uid="{00000000-0005-0000-0000-0000F0520000}"/>
    <cellStyle name="Hiperłącze 5" xfId="19746" hidden="1" xr:uid="{00000000-0005-0000-0000-000030530000}"/>
    <cellStyle name="Hiperłącze 5" xfId="22612" hidden="1" xr:uid="{00000000-0005-0000-0000-00008C540000}"/>
    <cellStyle name="Hiperłącze 5" xfId="28692" hidden="1" xr:uid="{00000000-0005-0000-0000-00003F570000}"/>
    <cellStyle name="Hiperłącze 5" xfId="17091" hidden="1" xr:uid="{00000000-0005-0000-0000-0000D6510000}"/>
    <cellStyle name="Hiperłącze 5" xfId="12285" hidden="1" xr:uid="{00000000-0005-0000-0000-0000A84F0000}"/>
    <cellStyle name="Hiperłącze 5" xfId="15927" hidden="1" xr:uid="{00000000-0005-0000-0000-000098510000}"/>
    <cellStyle name="Hiperłącze 5" xfId="24008" hidden="1" xr:uid="{00000000-0005-0000-0000-000068550000}"/>
    <cellStyle name="Hiperłącze 5" xfId="24457" hidden="1" xr:uid="{00000000-0005-0000-0000-00004D550000}"/>
    <cellStyle name="Hiperłącze 5" xfId="19499" hidden="1" xr:uid="{00000000-0005-0000-0000-000052530000}"/>
    <cellStyle name="Hiperłącze 5" xfId="16744" hidden="1" xr:uid="{00000000-0005-0000-0000-0000FB510000}"/>
    <cellStyle name="Hiperłącze 5" xfId="23094" hidden="1" xr:uid="{00000000-0005-0000-0000-00009A540000}"/>
    <cellStyle name="Hiperłącze 5" xfId="10412" hidden="1" xr:uid="{00000000-0005-0000-0000-00006C4F0000}"/>
    <cellStyle name="Hiperłącze 5" xfId="13368" hidden="1" xr:uid="{00000000-0005-0000-0000-000035500000}"/>
    <cellStyle name="Hiperłącze 5" xfId="22519" hidden="1" xr:uid="{00000000-0005-0000-0000-000065540000}"/>
    <cellStyle name="Hiperłącze 5" xfId="16088" hidden="1" xr:uid="{00000000-0005-0000-0000-000061520000}"/>
    <cellStyle name="Hiperłącze 5" xfId="31465" hidden="1" xr:uid="{00000000-0005-0000-0000-000075580000}"/>
    <cellStyle name="Hiperłącze 5" xfId="15612" hidden="1" xr:uid="{00000000-0005-0000-0000-00006F510000}"/>
    <cellStyle name="Hiperłącze 5" xfId="25392" hidden="1" xr:uid="{00000000-0005-0000-0000-000009570000}"/>
    <cellStyle name="Hiperłącze 5" xfId="19850" hidden="1" xr:uid="{00000000-0005-0000-0000-000034530000}"/>
    <cellStyle name="Hiperłącze 5" xfId="35980" hidden="1" xr:uid="{00000000-0005-0000-0000-0000895A0000}"/>
    <cellStyle name="Hiperłącze 5" xfId="42187" hidden="1" xr:uid="{00000000-0005-0000-0000-0000B15D0000}"/>
    <cellStyle name="Hiperłącze 5" xfId="12165" hidden="1" xr:uid="{00000000-0005-0000-0000-0000994F0000}"/>
    <cellStyle name="Hiperłącze 5" xfId="18687" hidden="1" xr:uid="{00000000-0005-0000-0000-000098520000}"/>
    <cellStyle name="Hiperłącze 5" xfId="11730" hidden="1" xr:uid="{00000000-0005-0000-0000-0000EE500000}"/>
    <cellStyle name="Hiperłącze 5" xfId="25429" hidden="1" xr:uid="{00000000-0005-0000-0000-000080560000}"/>
    <cellStyle name="Hiperłącze 5" xfId="13476" hidden="1" xr:uid="{00000000-0005-0000-0000-000041500000}"/>
    <cellStyle name="Hiperłącze 5" xfId="25497" hidden="1" xr:uid="{00000000-0005-0000-0000-000012570000}"/>
    <cellStyle name="Hiperłącze 5" xfId="19195" hidden="1" xr:uid="{00000000-0005-0000-0000-000010530000}"/>
    <cellStyle name="Hiperłącze 5" xfId="12724" hidden="1" xr:uid="{00000000-0005-0000-0000-0000DB4F0000}"/>
    <cellStyle name="Hiperłącze 5" xfId="13652" hidden="1" xr:uid="{00000000-0005-0000-0000-000074500000}"/>
    <cellStyle name="Hiperłącze 5" xfId="11923" hidden="1" xr:uid="{00000000-0005-0000-0000-0000E2500000}"/>
    <cellStyle name="Hiperłącze 5" xfId="17861" hidden="1" xr:uid="{00000000-0005-0000-0000-000047520000}"/>
    <cellStyle name="Hiperłącze 5" xfId="22437" hidden="1" xr:uid="{00000000-0005-0000-0000-00005A540000}"/>
    <cellStyle name="Hiperłącze 5" xfId="21181" hidden="1" xr:uid="{00000000-0005-0000-0000-0000BC530000}"/>
    <cellStyle name="Hiperłącze 5" xfId="19739" hidden="1" xr:uid="{00000000-0005-0000-0000-00002B530000}"/>
    <cellStyle name="Hiperłącze 5" xfId="25643" hidden="1" xr:uid="{00000000-0005-0000-0000-0000BD550000}"/>
    <cellStyle name="Hiperłącze 5" xfId="21144" hidden="1" xr:uid="{00000000-0005-0000-0000-0000B5530000}"/>
    <cellStyle name="Hiperłącze 5" xfId="18568" hidden="1" xr:uid="{00000000-0005-0000-0000-00008A520000}"/>
    <cellStyle name="Hiperłącze 5" xfId="19367" hidden="1" xr:uid="{00000000-0005-0000-0000-000070530000}"/>
    <cellStyle name="Hiperłącze 5" xfId="12925" hidden="1" xr:uid="{00000000-0005-0000-0000-000007500000}"/>
    <cellStyle name="Hiperłącze 5" xfId="18416" hidden="1" xr:uid="{00000000-0005-0000-0000-0000C9520000}"/>
    <cellStyle name="Hiperłącze 5" xfId="13165" hidden="1" xr:uid="{00000000-0005-0000-0000-00001D500000}"/>
    <cellStyle name="Hiperłącze 5" xfId="19515" hidden="1" xr:uid="{00000000-0005-0000-0000-000051530000}"/>
    <cellStyle name="Hiperłącze 5" xfId="13572" hidden="1" xr:uid="{00000000-0005-0000-0000-00006B500000}"/>
    <cellStyle name="Hiperłącze 5" xfId="15464" hidden="1" xr:uid="{00000000-0005-0000-0000-000038510000}"/>
    <cellStyle name="Hiperłącze 5" xfId="24093" hidden="1" xr:uid="{00000000-0005-0000-0000-000059550000}"/>
    <cellStyle name="Hiperłącze 5" xfId="19068" hidden="1" xr:uid="{00000000-0005-0000-0000-000002530000}"/>
    <cellStyle name="Hiperłącze 5" xfId="19702" hidden="1" xr:uid="{00000000-0005-0000-0000-000026530000}"/>
    <cellStyle name="Hiperłącze 5" xfId="21100" hidden="1" xr:uid="{00000000-0005-0000-0000-0000B4530000}"/>
    <cellStyle name="Hiperłącze 5" xfId="14014" hidden="1" xr:uid="{00000000-0005-0000-0000-0000C1500000}"/>
    <cellStyle name="Hiperłącze 5" xfId="12620" hidden="1" xr:uid="{00000000-0005-0000-0000-0000CF4F0000}"/>
    <cellStyle name="Hiperłącze 5" xfId="11443" hidden="1" xr:uid="{00000000-0005-0000-0000-0000864F0000}"/>
    <cellStyle name="Hiperłącze 5" xfId="18632" hidden="1" xr:uid="{00000000-0005-0000-0000-000091520000}"/>
    <cellStyle name="Hiperłącze 5" xfId="14027" hidden="1" xr:uid="{00000000-0005-0000-0000-0000C4500000}"/>
    <cellStyle name="Hiperłącze 5" xfId="28226" hidden="1" xr:uid="{00000000-0005-0000-0000-00002E570000}"/>
    <cellStyle name="Hiperłącze 5" xfId="32201" hidden="1" xr:uid="{00000000-0005-0000-0000-0000C3580000}"/>
    <cellStyle name="Hiperłącze 5" xfId="31411" hidden="1" xr:uid="{00000000-0005-0000-0000-000074580000}"/>
    <cellStyle name="Hiperłącze 5" xfId="21775" hidden="1" xr:uid="{00000000-0005-0000-0000-0000FB530000}"/>
    <cellStyle name="Hiperłącze 5" xfId="24968" hidden="1" xr:uid="{00000000-0005-0000-0000-0000B3550000}"/>
    <cellStyle name="Hiperłącze 5" xfId="40902" hidden="1" xr:uid="{00000000-0005-0000-0000-0000135D0000}"/>
    <cellStyle name="Hiperłącze 5" xfId="44269" hidden="1" xr:uid="{00000000-0005-0000-0000-00003B5E0000}"/>
    <cellStyle name="Hiperłącze 5" xfId="32243" hidden="1" xr:uid="{00000000-0005-0000-0000-0000C6580000}"/>
    <cellStyle name="Hiperłącze 5" xfId="13952" hidden="1" xr:uid="{00000000-0005-0000-0000-0000AE500000}"/>
    <cellStyle name="Hiperłącze 5" xfId="12773" hidden="1" xr:uid="{00000000-0005-0000-0000-0000DE4F0000}"/>
    <cellStyle name="Hiperłącze 5" xfId="16081" hidden="1" xr:uid="{00000000-0005-0000-0000-00005D520000}"/>
    <cellStyle name="Hiperłącze 5" xfId="12574" hidden="1" xr:uid="{00000000-0005-0000-0000-0000C74F0000}"/>
    <cellStyle name="Hiperłącze 5" xfId="18841" hidden="1" xr:uid="{00000000-0005-0000-0000-0000A7520000}"/>
    <cellStyle name="Hiperłącze 5" xfId="34264" hidden="1" xr:uid="{00000000-0005-0000-0000-00003E5A0000}"/>
    <cellStyle name="Hiperłącze 5" xfId="22108" hidden="1" xr:uid="{00000000-0005-0000-0000-000035540000}"/>
    <cellStyle name="Hiperłącze 5" xfId="21944" hidden="1" xr:uid="{00000000-0005-0000-0000-000023540000}"/>
    <cellStyle name="Hiperłącze 5" xfId="25846" hidden="1" xr:uid="{00000000-0005-0000-0000-0000D4550000}"/>
    <cellStyle name="Hiperłącze 5" xfId="38706" hidden="1" xr:uid="{00000000-0005-0000-0000-0000B15C0000}"/>
    <cellStyle name="Hiperłącze 5" xfId="33811" hidden="1" xr:uid="{00000000-0005-0000-0000-0000C0590000}"/>
    <cellStyle name="Hiperłącze 5" xfId="29020" hidden="1" xr:uid="{00000000-0005-0000-0000-000064570000}"/>
    <cellStyle name="Hiperłącze 5" xfId="30990" hidden="1" xr:uid="{00000000-0005-0000-0000-000043580000}"/>
    <cellStyle name="Hiperłącze 5" xfId="34293" hidden="1" xr:uid="{00000000-0005-0000-0000-0000405A0000}"/>
    <cellStyle name="Hiperłącze 5" xfId="26298" hidden="1" xr:uid="{00000000-0005-0000-0000-00000B560000}"/>
    <cellStyle name="Hiperłącze 5" xfId="33925" hidden="1" xr:uid="{00000000-0005-0000-0000-0000CB590000}"/>
    <cellStyle name="Hiperłącze 5" xfId="34824" hidden="1" xr:uid="{00000000-0005-0000-0000-0000A55A0000}"/>
    <cellStyle name="Hiperłącze 5" xfId="34679" hidden="1" xr:uid="{00000000-0005-0000-0000-0000E3590000}"/>
    <cellStyle name="Hiperłącze 5" xfId="33884" hidden="1" xr:uid="{00000000-0005-0000-0000-0000C4590000}"/>
    <cellStyle name="Hiperłącze 5" xfId="33394" hidden="1" xr:uid="{00000000-0005-0000-0000-000061590000}"/>
    <cellStyle name="Hiperłącze 5" xfId="32789" hidden="1" xr:uid="{00000000-0005-0000-0000-000043590000}"/>
    <cellStyle name="Hiperłącze 5" xfId="32499" hidden="1" xr:uid="{00000000-0005-0000-0000-0000E0580000}"/>
    <cellStyle name="Hiperłącze 5" xfId="47045" hidden="1" xr:uid="{00000000-0005-0000-0000-0000955F0000}"/>
    <cellStyle name="Hiperłącze 5" xfId="42449" hidden="1" xr:uid="{00000000-0005-0000-0000-0000825D0000}"/>
    <cellStyle name="Hiperłącze 5" xfId="24282" hidden="1" xr:uid="{00000000-0005-0000-0000-00003F550000}"/>
    <cellStyle name="Hiperłącze 5" xfId="43821" hidden="1" xr:uid="{00000000-0005-0000-0000-00000F5E0000}"/>
    <cellStyle name="Hiperłącze 5" xfId="41835" hidden="1" xr:uid="{00000000-0005-0000-0000-0000635D0000}"/>
    <cellStyle name="Hiperłącze 5" xfId="40195" hidden="1" xr:uid="{00000000-0005-0000-0000-0000775C0000}"/>
    <cellStyle name="Hiperłącze 5" xfId="36223" hidden="1" xr:uid="{00000000-0005-0000-0000-0000BA5A0000}"/>
    <cellStyle name="Hiperłącze 5" xfId="36554" hidden="1" xr:uid="{00000000-0005-0000-0000-0000075B0000}"/>
    <cellStyle name="Hiperłącze 5" xfId="37004" hidden="1" xr:uid="{00000000-0005-0000-0000-0000EE5A0000}"/>
    <cellStyle name="Hiperłącze 5" xfId="44046" hidden="1" xr:uid="{00000000-0005-0000-0000-0000205E0000}"/>
    <cellStyle name="Hiperłącze 5" xfId="24910" hidden="1" xr:uid="{00000000-0005-0000-0000-0000AA550000}"/>
    <cellStyle name="Hiperłącze 5" xfId="24785" hidden="1" xr:uid="{00000000-0005-0000-0000-000099550000}"/>
    <cellStyle name="Hiperłącze 5" xfId="24689" hidden="1" xr:uid="{00000000-0005-0000-0000-00008D550000}"/>
    <cellStyle name="Hiperłącze 5" xfId="47054" hidden="1" xr:uid="{00000000-0005-0000-0000-0000965F0000}"/>
    <cellStyle name="Hiperłącze 5" xfId="43824" hidden="1" xr:uid="{00000000-0005-0000-0000-00000D5E0000}"/>
    <cellStyle name="Hiperłącze 5" xfId="29146" hidden="1" xr:uid="{00000000-0005-0000-0000-00009A570000}"/>
    <cellStyle name="Hiperłącze 5" xfId="26108" hidden="1" xr:uid="{00000000-0005-0000-0000-0000ED550000}"/>
    <cellStyle name="Hiperłącze 5" xfId="30262" hidden="1" xr:uid="{00000000-0005-0000-0000-0000D9570000}"/>
    <cellStyle name="Hiperłącze 5" xfId="40687" hidden="1" xr:uid="{00000000-0005-0000-0000-0000C85C0000}"/>
    <cellStyle name="Hiperłącze 5" xfId="24422" hidden="1" xr:uid="{00000000-0005-0000-0000-000049550000}"/>
    <cellStyle name="Hiperłącze 5" xfId="30146" hidden="1" xr:uid="{00000000-0005-0000-0000-0000D4570000}"/>
    <cellStyle name="Hiperłącze 5" xfId="29958" hidden="1" xr:uid="{00000000-0005-0000-0000-000094580000}"/>
    <cellStyle name="Hiperłącze 5" xfId="44143" hidden="1" xr:uid="{00000000-0005-0000-0000-00002B5E0000}"/>
    <cellStyle name="Hiperłącze 5" xfId="28117" hidden="1" xr:uid="{00000000-0005-0000-0000-000022570000}"/>
    <cellStyle name="Hiperłącze 5" xfId="40655" hidden="1" xr:uid="{00000000-0005-0000-0000-0000C25C0000}"/>
    <cellStyle name="Hiperłącze 5" xfId="22302" hidden="1" xr:uid="{00000000-0005-0000-0000-00004F540000}"/>
    <cellStyle name="Hiperłącze 5" xfId="15298" hidden="1" xr:uid="{00000000-0005-0000-0000-000021510000}"/>
    <cellStyle name="Hiperłącze 5" xfId="32454" hidden="1" xr:uid="{00000000-0005-0000-0000-0000D6580000}"/>
    <cellStyle name="Hiperłącze 5" xfId="33463" hidden="1" xr:uid="{00000000-0005-0000-0000-00006B590000}"/>
    <cellStyle name="Hiperłącze 5" xfId="41326" hidden="1" xr:uid="{00000000-0005-0000-0000-0000EB5C0000}"/>
    <cellStyle name="Hiperłącze 5" xfId="40251" hidden="1" xr:uid="{00000000-0005-0000-0000-00007B5C0000}"/>
    <cellStyle name="Hiperłącze 5" xfId="42228" hidden="1" xr:uid="{00000000-0005-0000-0000-00006B5D0000}"/>
    <cellStyle name="Hiperłącze 5" xfId="26395" hidden="1" xr:uid="{00000000-0005-0000-0000-000018560000}"/>
    <cellStyle name="Hiperłącze 5" xfId="21935" hidden="1" xr:uid="{00000000-0005-0000-0000-000022540000}"/>
    <cellStyle name="Hiperłącze 5" xfId="34245" hidden="1" xr:uid="{00000000-0005-0000-0000-0000475A0000}"/>
    <cellStyle name="Hiperłącze 5" xfId="29491" hidden="1" xr:uid="{00000000-0005-0000-0000-0000C3570000}"/>
    <cellStyle name="Hiperłącze 5" xfId="31790" hidden="1" xr:uid="{00000000-0005-0000-0000-0000B1580000}"/>
    <cellStyle name="Hiperłącze 5" xfId="33182" hidden="1" xr:uid="{00000000-0005-0000-0000-00004B590000}"/>
    <cellStyle name="Hiperłącze 5" xfId="26729" hidden="1" xr:uid="{00000000-0005-0000-0000-000053560000}"/>
    <cellStyle name="Hiperłącze 5" xfId="35513" hidden="1" xr:uid="{00000000-0005-0000-0000-0000535A0000}"/>
    <cellStyle name="Hiperłącze 5" xfId="16165" hidden="1" xr:uid="{00000000-0005-0000-0000-000005520000}"/>
    <cellStyle name="Hiperłącze 5" xfId="35793" hidden="1" xr:uid="{00000000-0005-0000-0000-00006E5A0000}"/>
    <cellStyle name="Hiperłącze 5" xfId="34231" hidden="1" xr:uid="{00000000-0005-0000-0000-00004C5A0000}"/>
    <cellStyle name="Hiperłącze 5" xfId="34705" hidden="1" xr:uid="{00000000-0005-0000-0000-0000E2590000}"/>
    <cellStyle name="Hiperłącze 5" xfId="33865" hidden="1" xr:uid="{00000000-0005-0000-0000-0000C2590000}"/>
    <cellStyle name="Hiperłącze 5" xfId="33290" hidden="1" xr:uid="{00000000-0005-0000-0000-000058590000}"/>
    <cellStyle name="Hiperłącze 5" xfId="32056" hidden="1" xr:uid="{00000000-0005-0000-0000-0000F1580000}"/>
    <cellStyle name="Hiperłącze 5" xfId="12011" hidden="1" xr:uid="{00000000-0005-0000-0000-00008B4F0000}"/>
    <cellStyle name="Hiperłącze 5" xfId="14495" hidden="1" xr:uid="{00000000-0005-0000-0000-0000D7500000}"/>
    <cellStyle name="Hiperłącze 5" xfId="24317" hidden="1" xr:uid="{00000000-0005-0000-0000-000079550000}"/>
    <cellStyle name="Hiperłącze 5" xfId="16878" hidden="1" xr:uid="{00000000-0005-0000-0000-0000BD510000}"/>
    <cellStyle name="Hiperłącze 5" xfId="13935" hidden="1" xr:uid="{00000000-0005-0000-0000-0000B7500000}"/>
    <cellStyle name="Hiperłącze 5" xfId="21617" hidden="1" xr:uid="{00000000-0005-0000-0000-0000E6530000}"/>
    <cellStyle name="Hiperłącze 5" xfId="17500" hidden="1" xr:uid="{00000000-0005-0000-0000-00001A520000}"/>
    <cellStyle name="Hiperłącze 5" xfId="16508" hidden="1" xr:uid="{00000000-0005-0000-0000-00006A520000}"/>
    <cellStyle name="Hiperłącze 5" xfId="17947" hidden="1" xr:uid="{00000000-0005-0000-0000-000050520000}"/>
    <cellStyle name="Hiperłącze 5" xfId="15671" hidden="1" xr:uid="{00000000-0005-0000-0000-000076510000}"/>
    <cellStyle name="Hiperłącze 5" xfId="26042" hidden="1" xr:uid="{00000000-0005-0000-0000-0000EA550000}"/>
    <cellStyle name="Hiperłącze 5" xfId="25892" hidden="1" xr:uid="{00000000-0005-0000-0000-0000D9550000}"/>
    <cellStyle name="Hiperłącze 5" xfId="25732" hidden="1" xr:uid="{00000000-0005-0000-0000-0000CD550000}"/>
    <cellStyle name="Hiperłącze 5" xfId="12020" hidden="1" xr:uid="{00000000-0005-0000-0000-00008C4F0000}"/>
    <cellStyle name="Hiperłącze 5" xfId="14832" hidden="1" xr:uid="{00000000-0005-0000-0000-000064510000}"/>
    <cellStyle name="Hiperłącze 5" xfId="19208" hidden="1" xr:uid="{00000000-0005-0000-0000-000014530000}"/>
    <cellStyle name="Hiperłącze 5" xfId="30631" hidden="1" xr:uid="{00000000-0005-0000-0000-0000FD570000}"/>
    <cellStyle name="Hiperłącze 5" xfId="26467" hidden="1" xr:uid="{00000000-0005-0000-0000-000033560000}"/>
    <cellStyle name="Hiperłącze 5" xfId="29569" hidden="1" xr:uid="{00000000-0005-0000-0000-000040580000}"/>
    <cellStyle name="Hiperłącze 5" xfId="22142" hidden="1" xr:uid="{00000000-0005-0000-0000-000039540000}"/>
    <cellStyle name="Hiperłącze 5" xfId="23875" hidden="1" xr:uid="{00000000-0005-0000-0000-000083550000}"/>
    <cellStyle name="Hiperłącze 5" xfId="30285" hidden="1" xr:uid="{00000000-0005-0000-0000-00003A580000}"/>
    <cellStyle name="Hiperłącze 5" xfId="32360" hidden="1" xr:uid="{00000000-0005-0000-0000-000007590000}"/>
    <cellStyle name="Hiperłącze 5" xfId="15779" hidden="1" xr:uid="{00000000-0005-0000-0000-000083510000}"/>
    <cellStyle name="Hiperłącze 5" xfId="28328" hidden="1" xr:uid="{00000000-0005-0000-0000-00007E570000}"/>
    <cellStyle name="Hiperłącze 5" xfId="43686" hidden="1" xr:uid="{00000000-0005-0000-0000-0000FC5D0000}"/>
    <cellStyle name="Hiperłącze 5" xfId="39456" hidden="1" xr:uid="{00000000-0005-0000-0000-00000B5C0000}"/>
    <cellStyle name="Hiperłącze 5" xfId="40646" hidden="1" xr:uid="{00000000-0005-0000-0000-0000C15C0000}"/>
    <cellStyle name="Hiperłącze 5" xfId="33250" hidden="1" xr:uid="{00000000-0005-0000-0000-00004E590000}"/>
    <cellStyle name="Hiperłącze 5" xfId="34778" hidden="1" xr:uid="{00000000-0005-0000-0000-0000ED590000}"/>
    <cellStyle name="Hiperłącze 5" xfId="22455" hidden="1" xr:uid="{00000000-0005-0000-0000-00005E540000}"/>
    <cellStyle name="Hiperłącze 5" xfId="32939" hidden="1" xr:uid="{00000000-0005-0000-0000-0000A0590000}"/>
    <cellStyle name="Hiperłącze 5" xfId="21689" hidden="1" xr:uid="{00000000-0005-0000-0000-0000EA530000}"/>
    <cellStyle name="Hiperłącze 5" xfId="13904" hidden="1" xr:uid="{00000000-0005-0000-0000-0000C0500000}"/>
    <cellStyle name="Hiperłącze 5" xfId="26815" hidden="1" xr:uid="{00000000-0005-0000-0000-000060560000}"/>
    <cellStyle name="Hiperłącze 5" xfId="27050" hidden="1" xr:uid="{00000000-0005-0000-0000-000071560000}"/>
    <cellStyle name="Hiperłącze 5" xfId="32432" hidden="1" xr:uid="{00000000-0005-0000-0000-0000DB580000}"/>
    <cellStyle name="Hiperłącze 5" xfId="30918" hidden="1" xr:uid="{00000000-0005-0000-0000-000028580000}"/>
    <cellStyle name="Hiperłącze 5" xfId="29860" hidden="1" xr:uid="{00000000-0005-0000-0000-000026590000}"/>
    <cellStyle name="Hiperłącze 5" xfId="27146" hidden="1" xr:uid="{00000000-0005-0000-0000-00009B560000}"/>
    <cellStyle name="Hiperłącze 5" xfId="27213" hidden="1" xr:uid="{00000000-0005-0000-0000-0000A0560000}"/>
    <cellStyle name="Hiperłącze 5" xfId="30821" hidden="1" xr:uid="{00000000-0005-0000-0000-00001B580000}"/>
    <cellStyle name="Hiperłącze 5" xfId="42699" hidden="1" xr:uid="{00000000-0005-0000-0000-0000C65D0000}"/>
    <cellStyle name="Hiperłącze 5" xfId="26929" hidden="1" xr:uid="{00000000-0005-0000-0000-00006B560000}"/>
    <cellStyle name="Hiperłącze 5" xfId="36096" hidden="1" xr:uid="{00000000-0005-0000-0000-0000915A0000}"/>
    <cellStyle name="Hiperłącze 5" xfId="35737" hidden="1" xr:uid="{00000000-0005-0000-0000-00006C5A0000}"/>
    <cellStyle name="Hiperłącze 5" xfId="34849" hidden="1" xr:uid="{00000000-0005-0000-0000-0000495A0000}"/>
    <cellStyle name="Hiperłącze 5" xfId="34991" hidden="1" xr:uid="{00000000-0005-0000-0000-0000FF590000}"/>
    <cellStyle name="Hiperłącze 5" xfId="34022" hidden="1" xr:uid="{00000000-0005-0000-0000-0000D8590000}"/>
    <cellStyle name="Hiperłącze 5" xfId="33452" hidden="1" xr:uid="{00000000-0005-0000-0000-00006C590000}"/>
    <cellStyle name="Hiperłącze 5" xfId="37076" hidden="1" xr:uid="{00000000-0005-0000-0000-0000F15A0000}"/>
    <cellStyle name="Hiperłącze 5" xfId="39856" hidden="1" xr:uid="{00000000-0005-0000-0000-00003C5C0000}"/>
    <cellStyle name="Hiperłącze 5" xfId="24987" hidden="1" xr:uid="{00000000-0005-0000-0000-0000B7550000}"/>
    <cellStyle name="Hiperłącze 5" xfId="42268" hidden="1" xr:uid="{00000000-0005-0000-0000-0000745D0000}"/>
    <cellStyle name="Hiperłącze 5" xfId="41718" hidden="1" xr:uid="{00000000-0005-0000-0000-0000585D0000}"/>
    <cellStyle name="Hiperłącze 5" xfId="43882" hidden="1" xr:uid="{00000000-0005-0000-0000-0000535F0000}"/>
    <cellStyle name="Hiperłącze 5" xfId="42893" hidden="1" xr:uid="{00000000-0005-0000-0000-0000DE5D0000}"/>
    <cellStyle name="Hiperłącze 5" xfId="44296" hidden="1" xr:uid="{00000000-0005-0000-0000-0000395E0000}"/>
    <cellStyle name="Hiperłącze 5" xfId="43968" hidden="1" xr:uid="{00000000-0005-0000-0000-00001C5E0000}"/>
    <cellStyle name="Hiperłącze 5" xfId="40921" hidden="1" xr:uid="{00000000-0005-0000-0000-0000225D0000}"/>
    <cellStyle name="Hiperłącze 5" xfId="25046" hidden="1" xr:uid="{00000000-0005-0000-0000-000030560000}"/>
    <cellStyle name="Hiperłącze 5" xfId="25218" hidden="1" xr:uid="{00000000-0005-0000-0000-00001E560000}"/>
    <cellStyle name="Hiperłącze 5" xfId="26419" hidden="1" xr:uid="{00000000-0005-0000-0000-000011560000}"/>
    <cellStyle name="Hiperłącze 5" xfId="43222" hidden="1" xr:uid="{00000000-0005-0000-0000-0000BD5E0000}"/>
    <cellStyle name="Hiperłącze 5" xfId="36774" hidden="1" xr:uid="{00000000-0005-0000-0000-0000D75A0000}"/>
    <cellStyle name="Hiperłącze 5" xfId="40900" hidden="1" xr:uid="{00000000-0005-0000-0000-00000D5D0000}"/>
    <cellStyle name="Hiperłącze 5" xfId="45841" hidden="1" xr:uid="{00000000-0005-0000-0000-0000FC5E0000}"/>
    <cellStyle name="Hiperłącze 5" xfId="31310" hidden="1" xr:uid="{00000000-0005-0000-0000-000068580000}"/>
    <cellStyle name="Hiperłącze 5" xfId="25449" hidden="1" xr:uid="{00000000-0005-0000-0000-00007E560000}"/>
    <cellStyle name="Hiperłącze 5" xfId="31709" hidden="1" xr:uid="{00000000-0005-0000-0000-0000AD580000}"/>
    <cellStyle name="Hiperłącze 5" xfId="39042" hidden="1" xr:uid="{00000000-0005-0000-0000-0000BB5C0000}"/>
    <cellStyle name="Hiperłącze 5" xfId="25659" hidden="1" xr:uid="{00000000-0005-0000-0000-0000C2550000}"/>
    <cellStyle name="Hiperłącze 5" xfId="31650" hidden="1" xr:uid="{00000000-0005-0000-0000-0000A7580000}"/>
    <cellStyle name="Hiperłącze 5" xfId="33087" hidden="1" xr:uid="{00000000-0005-0000-0000-000081590000}"/>
    <cellStyle name="Hiperłącze 5" xfId="41297" hidden="1" xr:uid="{00000000-0005-0000-0000-0000E75C0000}"/>
    <cellStyle name="Hiperłącze 5" xfId="30252" hidden="1" xr:uid="{00000000-0005-0000-0000-0000DF570000}"/>
    <cellStyle name="Hiperłącze 5" xfId="15292" hidden="1" xr:uid="{00000000-0005-0000-0000-000053510000}"/>
    <cellStyle name="Hiperłącze 5" xfId="20081" hidden="1" xr:uid="{00000000-0005-0000-0000-000076530000}"/>
    <cellStyle name="Hiperłącze 5" xfId="22125" hidden="1" xr:uid="{00000000-0005-0000-0000-000032540000}"/>
    <cellStyle name="Hiperłącze 5" xfId="28405" hidden="1" xr:uid="{00000000-0005-0000-0000-000094570000}"/>
    <cellStyle name="Hiperłącze 5" xfId="33974" hidden="1" xr:uid="{00000000-0005-0000-0000-0000CE590000}"/>
    <cellStyle name="Hiperłącze 5" xfId="35825" hidden="1" xr:uid="{00000000-0005-0000-0000-0000775A0000}"/>
    <cellStyle name="Hiperłącze 5" xfId="37410" hidden="1" xr:uid="{00000000-0005-0000-0000-0000935B0000}"/>
    <cellStyle name="Hiperłącze 5" xfId="35357" hidden="1" xr:uid="{00000000-0005-0000-0000-0000255A0000}"/>
    <cellStyle name="Hiperłącze 5" xfId="45926" hidden="1" xr:uid="{00000000-0005-0000-0000-0000335F0000}"/>
    <cellStyle name="Hiperłącze 5" xfId="38785" hidden="1" xr:uid="{00000000-0005-0000-0000-0000525C0000}"/>
    <cellStyle name="Hiperłącze 5" xfId="21601" hidden="1" xr:uid="{00000000-0005-0000-0000-0000E2530000}"/>
    <cellStyle name="Hiperłącze 5" xfId="27774" hidden="1" xr:uid="{00000000-0005-0000-0000-0000BF560000}"/>
    <cellStyle name="Hiperłącze 5" xfId="33422" hidden="1" xr:uid="{00000000-0005-0000-0000-000064590000}"/>
    <cellStyle name="Hiperłącze 5" xfId="31674" hidden="1" xr:uid="{00000000-0005-0000-0000-0000A9580000}"/>
    <cellStyle name="Hiperłącze 5" xfId="32921" hidden="1" xr:uid="{00000000-0005-0000-0000-0000A3590000}"/>
    <cellStyle name="Hiperłącze 5" xfId="27471" hidden="1" xr:uid="{00000000-0005-0000-0000-0000ED560000}"/>
    <cellStyle name="Hiperłącze 5" xfId="27352" hidden="1" xr:uid="{00000000-0005-0000-0000-0000F2560000}"/>
    <cellStyle name="Hiperłącze 5" xfId="31591" hidden="1" xr:uid="{00000000-0005-0000-0000-000086580000}"/>
    <cellStyle name="Hiperłącze 5" xfId="15207" hidden="1" xr:uid="{00000000-0005-0000-0000-00001C510000}"/>
    <cellStyle name="Hiperłącze 5" xfId="42088" hidden="1" xr:uid="{00000000-0005-0000-0000-0000AC5D0000}"/>
    <cellStyle name="Hiperłącze 5" xfId="27784" hidden="1" xr:uid="{00000000-0005-0000-0000-0000B9560000}"/>
    <cellStyle name="Hiperłącze 5" xfId="17316" hidden="1" xr:uid="{00000000-0005-0000-0000-0000F0510000}"/>
    <cellStyle name="Hiperłącze 5" xfId="25473" hidden="1" xr:uid="{00000000-0005-0000-0000-00008B560000}"/>
    <cellStyle name="Hiperłącze 5" xfId="32151" hidden="1" xr:uid="{00000000-0005-0000-0000-0000BB580000}"/>
    <cellStyle name="Hiperłącze 5" xfId="36006" hidden="1" xr:uid="{00000000-0005-0000-0000-00008A5A0000}"/>
    <cellStyle name="Hiperłącze 5" xfId="35685" hidden="1" xr:uid="{00000000-0005-0000-0000-0000615A0000}"/>
    <cellStyle name="Hiperłącze 5" xfId="34801" hidden="1" xr:uid="{00000000-0005-0000-0000-0000EE590000}"/>
    <cellStyle name="Hiperłącze 5" xfId="17969" hidden="1" xr:uid="{00000000-0005-0000-0000-000053520000}"/>
    <cellStyle name="Hiperłącze 5" xfId="20469" hidden="1" xr:uid="{00000000-0005-0000-0000-0000A7530000}"/>
    <cellStyle name="Hiperłącze 5" xfId="26204" hidden="1" xr:uid="{00000000-0005-0000-0000-0000F9550000}"/>
    <cellStyle name="Hiperłącze 5" xfId="14236" hidden="1" xr:uid="{00000000-0005-0000-0000-0000C9500000}"/>
    <cellStyle name="Hiperłącze 5" xfId="13994" hidden="1" xr:uid="{00000000-0005-0000-0000-0000AC500000}"/>
    <cellStyle name="Hiperłącze 5" xfId="12524" hidden="1" xr:uid="{00000000-0005-0000-0000-0000C34F0000}"/>
    <cellStyle name="Hiperłącze 5" xfId="15447" hidden="1" xr:uid="{00000000-0005-0000-0000-000034510000}"/>
    <cellStyle name="Hiperłącze 5" xfId="15951" hidden="1" xr:uid="{00000000-0005-0000-0000-000091510000}"/>
    <cellStyle name="Hiperłącze 5" xfId="15843" hidden="1" xr:uid="{00000000-0005-0000-0000-000085510000}"/>
    <cellStyle name="Hiperłącze 5" xfId="15629" hidden="1" xr:uid="{00000000-0005-0000-0000-000073510000}"/>
    <cellStyle name="Hiperłącze 5" xfId="22762" hidden="1" xr:uid="{00000000-0005-0000-0000-000096540000}"/>
    <cellStyle name="Hiperłącze 5" xfId="25404" hidden="1" xr:uid="{00000000-0005-0000-0000-00007A560000}"/>
    <cellStyle name="Hiperłącze 5" xfId="26910" hidden="1" xr:uid="{00000000-0005-0000-0000-000067560000}"/>
    <cellStyle name="Hiperłącze 5" xfId="26835" hidden="1" xr:uid="{00000000-0005-0000-0000-000059560000}"/>
    <cellStyle name="Hiperłącze 5" xfId="15025" hidden="1" xr:uid="{00000000-0005-0000-0000-00003C510000}"/>
    <cellStyle name="Hiperłącze 5" xfId="17738" hidden="1" xr:uid="{00000000-0005-0000-0000-000038520000}"/>
    <cellStyle name="Hiperłącze 5" xfId="22554" hidden="1" xr:uid="{00000000-0005-0000-0000-000081540000}"/>
    <cellStyle name="Hiperłącze 5" xfId="11561" hidden="1" xr:uid="{00000000-0005-0000-0000-000060500000}"/>
    <cellStyle name="Hiperłącze 5" xfId="32404" hidden="1" xr:uid="{00000000-0005-0000-0000-0000D8580000}"/>
    <cellStyle name="Hiperłącze 5" xfId="27958" hidden="1" xr:uid="{00000000-0005-0000-0000-0000CE560000}"/>
    <cellStyle name="Hiperłącze 5" xfId="30020" hidden="1" xr:uid="{00000000-0005-0000-0000-000022590000}"/>
    <cellStyle name="Hiperłącze 5" xfId="21984" hidden="1" xr:uid="{00000000-0005-0000-0000-00002C540000}"/>
    <cellStyle name="Hiperłącze 5" xfId="26311" hidden="1" xr:uid="{00000000-0005-0000-0000-000005560000}"/>
    <cellStyle name="Hiperłącze 5" xfId="30319" hidden="1" xr:uid="{00000000-0005-0000-0000-00001C590000}"/>
    <cellStyle name="Hiperłącze 5" xfId="41333" hidden="1" xr:uid="{00000000-0005-0000-0000-0000F05C0000}"/>
    <cellStyle name="Hiperłącze 5" xfId="35013" hidden="1" xr:uid="{00000000-0005-0000-0000-0000045A0000}"/>
    <cellStyle name="Hiperłącze 5" xfId="22411" hidden="1" xr:uid="{00000000-0005-0000-0000-000059540000}"/>
    <cellStyle name="Hiperłącze 5" xfId="31063" hidden="1" xr:uid="{00000000-0005-0000-0000-000046580000}"/>
    <cellStyle name="Hiperłącze 5" xfId="41617" hidden="1" xr:uid="{00000000-0005-0000-0000-0000065D0000}"/>
    <cellStyle name="Hiperłącze 5" xfId="46408" hidden="1" xr:uid="{00000000-0005-0000-0000-0000765F0000}"/>
    <cellStyle name="Hiperłącze 5" xfId="41427" hidden="1" xr:uid="{00000000-0005-0000-0000-0000F35C0000}"/>
    <cellStyle name="Hiperłącze 5" xfId="30549" hidden="1" xr:uid="{00000000-0005-0000-0000-0000F6570000}"/>
    <cellStyle name="Hiperłącze 5" xfId="35545" hidden="1" xr:uid="{00000000-0005-0000-0000-0000575A0000}"/>
    <cellStyle name="Hiperłącze 5" xfId="30301" hidden="1" xr:uid="{00000000-0005-0000-0000-000095580000}"/>
    <cellStyle name="Hiperłącze 5" xfId="16225" hidden="1" xr:uid="{00000000-0005-0000-0000-0000FA520000}"/>
    <cellStyle name="Hiperłącze 5" xfId="36141" hidden="1" xr:uid="{00000000-0005-0000-0000-0000B35A0000}"/>
    <cellStyle name="Hiperłącze 5" xfId="14317" hidden="1" xr:uid="{00000000-0005-0000-0000-000097500000}"/>
    <cellStyle name="Hiperłącze 5" xfId="21196" hidden="1" xr:uid="{00000000-0005-0000-0000-0000C0530000}"/>
    <cellStyle name="Hiperłącze 5" xfId="46358" hidden="1" xr:uid="{00000000-0005-0000-0000-0000735F0000}"/>
    <cellStyle name="Hiperłącze 5" xfId="25790" hidden="1" xr:uid="{00000000-0005-0000-0000-000013570000}"/>
    <cellStyle name="Hiperłącze 5" xfId="33062" hidden="1" xr:uid="{00000000-0005-0000-0000-000087590000}"/>
    <cellStyle name="Hiperłącze 5" xfId="34713" hidden="1" xr:uid="{00000000-0005-0000-0000-0000E5590000}"/>
    <cellStyle name="Hiperłącze 5" xfId="29871" hidden="1" xr:uid="{00000000-0005-0000-0000-00001E590000}"/>
    <cellStyle name="Hiperłącze 5" xfId="35366" hidden="1" xr:uid="{00000000-0005-0000-0000-0000265A0000}"/>
    <cellStyle name="Hiperłącze 5" xfId="41967" hidden="1" xr:uid="{00000000-0005-0000-0000-0000C35D0000}"/>
    <cellStyle name="Hiperłącze 5" xfId="28290" hidden="1" xr:uid="{00000000-0005-0000-0000-000035570000}"/>
    <cellStyle name="Hiperłącze 5" xfId="32023" hidden="1" xr:uid="{00000000-0005-0000-0000-0000F8580000}"/>
    <cellStyle name="Hiperłącze 5" xfId="39039" hidden="1" xr:uid="{00000000-0005-0000-0000-0000BC5C0000}"/>
    <cellStyle name="Hiperłącze 5" xfId="14734" hidden="1" xr:uid="{00000000-0005-0000-0000-000002510000}"/>
    <cellStyle name="Hiperłącze 5" xfId="27415" hidden="1" xr:uid="{00000000-0005-0000-0000-0000FA560000}"/>
    <cellStyle name="Hiperłącze 5" xfId="41897" hidden="1" xr:uid="{00000000-0005-0000-0000-0000AE5D0000}"/>
    <cellStyle name="Hiperłącze 5" xfId="27567" hidden="1" xr:uid="{00000000-0005-0000-0000-0000DC560000}"/>
    <cellStyle name="Hiperłącze 5" xfId="32631" hidden="1" xr:uid="{00000000-0005-0000-0000-000031590000}"/>
    <cellStyle name="Hiperłącze 5" xfId="23234" hidden="1" xr:uid="{00000000-0005-0000-0000-0000AB540000}"/>
    <cellStyle name="Hiperłącze 5" xfId="34183" hidden="1" xr:uid="{00000000-0005-0000-0000-0000A15A0000}"/>
    <cellStyle name="Hiperłącze 5" xfId="35833" hidden="1" xr:uid="{00000000-0005-0000-0000-0000785A0000}"/>
    <cellStyle name="Hiperłącze 5" xfId="33571" hidden="1" xr:uid="{00000000-0005-0000-0000-000077590000}"/>
    <cellStyle name="Hiperłącze 5" xfId="44037" hidden="1" xr:uid="{00000000-0005-0000-0000-00001F5E0000}"/>
    <cellStyle name="Hiperłącze 5" xfId="47112" hidden="1" xr:uid="{00000000-0005-0000-0000-0000A45F0000}"/>
    <cellStyle name="Hiperłącze 5" xfId="26585" hidden="1" xr:uid="{00000000-0005-0000-0000-000040560000}"/>
    <cellStyle name="Hiperłącze 5" xfId="38761" hidden="1" xr:uid="{00000000-0005-0000-0000-0000585C0000}"/>
    <cellStyle name="Hiperłącze 5" xfId="40127" hidden="1" xr:uid="{00000000-0005-0000-0000-00006D5C0000}"/>
    <cellStyle name="Hiperłącze 5" xfId="34320" hidden="1" xr:uid="{00000000-0005-0000-0000-00003A5B0000}"/>
    <cellStyle name="Hiperłącze 5" xfId="41318" hidden="1" xr:uid="{00000000-0005-0000-0000-0000EC5C0000}"/>
    <cellStyle name="Hiperłącze 5" xfId="38858" hidden="1" xr:uid="{00000000-0005-0000-0000-0000415D0000}"/>
    <cellStyle name="Hiperłącze 5" xfId="40943" hidden="1" xr:uid="{00000000-0005-0000-0000-0000345D0000}"/>
    <cellStyle name="Hiperłącze 5" xfId="41046" hidden="1" xr:uid="{00000000-0005-0000-0000-0000205D0000}"/>
    <cellStyle name="Hiperłącze 5" xfId="23499" hidden="1" xr:uid="{00000000-0005-0000-0000-0000C5540000}"/>
    <cellStyle name="Hiperłącze 5" xfId="27914" hidden="1" xr:uid="{00000000-0005-0000-0000-0000C9560000}"/>
    <cellStyle name="Hiperłącze 5" xfId="27712" hidden="1" xr:uid="{00000000-0005-0000-0000-0000B5560000}"/>
    <cellStyle name="Hiperłącze 5" xfId="27285" hidden="1" xr:uid="{00000000-0005-0000-0000-0000A6560000}"/>
    <cellStyle name="Hiperłącze 5" xfId="41250" hidden="1" xr:uid="{00000000-0005-0000-0000-0000E15C0000}"/>
    <cellStyle name="Hiperłącze 5" xfId="45609" hidden="1" xr:uid="{00000000-0005-0000-0000-0000225F0000}"/>
    <cellStyle name="Hiperłącze 5" xfId="43700" hidden="1" xr:uid="{00000000-0005-0000-0000-0000005E0000}"/>
    <cellStyle name="Hiperłącze 5" xfId="23251" hidden="1" xr:uid="{00000000-0005-0000-0000-0000AF540000}"/>
    <cellStyle name="Hiperłącze 5" xfId="38571" hidden="1" xr:uid="{00000000-0005-0000-0000-0000E15B0000}"/>
    <cellStyle name="Hiperłącze 5" xfId="33207" hidden="1" xr:uid="{00000000-0005-0000-0000-000050590000}"/>
    <cellStyle name="Hiperłącze 5" xfId="25796" hidden="1" xr:uid="{00000000-0005-0000-0000-00000C570000}"/>
    <cellStyle name="Hiperłącze 5" xfId="32944" hidden="1" xr:uid="{00000000-0005-0000-0000-00009F590000}"/>
    <cellStyle name="Hiperłącze 5" xfId="41403" hidden="1" xr:uid="{00000000-0005-0000-0000-0000235D0000}"/>
    <cellStyle name="Hiperłącze 5" xfId="26739" hidden="1" xr:uid="{00000000-0005-0000-0000-00004D560000}"/>
    <cellStyle name="Hiperłącze 5" xfId="32969" hidden="1" xr:uid="{00000000-0005-0000-0000-00009A590000}"/>
    <cellStyle name="Hiperłącze 5" xfId="22495" hidden="1" xr:uid="{00000000-0005-0000-0000-000063540000}"/>
    <cellStyle name="Hiperłącze 5" xfId="36042" hidden="1" xr:uid="{00000000-0005-0000-0000-0000905A0000}"/>
    <cellStyle name="Hiperłącze 5" xfId="37834" hidden="1" xr:uid="{00000000-0005-0000-0000-00006B5B0000}"/>
    <cellStyle name="Hiperłącze 5" xfId="17491" hidden="1" xr:uid="{00000000-0005-0000-0000-000016520000}"/>
    <cellStyle name="Hiperłącze 5" xfId="20962" hidden="1" xr:uid="{00000000-0005-0000-0000-000079540000}"/>
    <cellStyle name="Hiperłącze 5" xfId="12863" hidden="1" xr:uid="{00000000-0005-0000-0000-0000E64F0000}"/>
    <cellStyle name="Hiperłącze 5" xfId="31130" hidden="1" xr:uid="{00000000-0005-0000-0000-000053580000}"/>
    <cellStyle name="Hiperłącze 5" xfId="22545" hidden="1" xr:uid="{00000000-0005-0000-0000-000066540000}"/>
    <cellStyle name="Hiperłącze 5" xfId="31235" hidden="1" xr:uid="{00000000-0005-0000-0000-00005F580000}"/>
    <cellStyle name="Hiperłącze 5" xfId="30235" hidden="1" xr:uid="{00000000-0005-0000-0000-0000DB570000}"/>
    <cellStyle name="Hiperłącze 5" xfId="31886" hidden="1" xr:uid="{00000000-0005-0000-0000-000008590000}"/>
    <cellStyle name="Hiperłącze 5" xfId="45692" hidden="1" xr:uid="{00000000-0005-0000-0000-0000345F0000}"/>
    <cellStyle name="Hiperłącze 5" xfId="17418" hidden="1" xr:uid="{00000000-0005-0000-0000-000013520000}"/>
    <cellStyle name="Hiperłącze 5" xfId="39657" hidden="1" xr:uid="{00000000-0005-0000-0000-0000245C0000}"/>
    <cellStyle name="Hiperłącze 5" xfId="46665" hidden="1" xr:uid="{00000000-0005-0000-0000-0000B45F0000}"/>
    <cellStyle name="Hiperłącze 5" xfId="12813" hidden="1" xr:uid="{00000000-0005-0000-0000-0000E34F0000}"/>
    <cellStyle name="Hiperłącze 5" xfId="28362" hidden="1" xr:uid="{00000000-0005-0000-0000-00006D570000}"/>
    <cellStyle name="Hiperłącze 5" xfId="35088" hidden="1" xr:uid="{00000000-0005-0000-0000-00000A5A0000}"/>
    <cellStyle name="Hiperłącze 5" xfId="35758" hidden="1" xr:uid="{00000000-0005-0000-0000-00006F5A0000}"/>
    <cellStyle name="Hiperłącze 5" xfId="32917" hidden="1" xr:uid="{00000000-0005-0000-0000-000098590000}"/>
    <cellStyle name="Hiperłącze 5" xfId="36205" hidden="1" xr:uid="{00000000-0005-0000-0000-0000B55A0000}"/>
    <cellStyle name="Hiperłącze 5" xfId="15242" hidden="1" xr:uid="{00000000-0005-0000-0000-000019510000}"/>
    <cellStyle name="Hiperłącze 5" xfId="34955" hidden="1" xr:uid="{00000000-0005-0000-0000-0000F6590000}"/>
    <cellStyle name="Hiperłącze 5" xfId="29112" hidden="1" xr:uid="{00000000-0005-0000-0000-000091570000}"/>
    <cellStyle name="Hiperłącze 5" xfId="33593" hidden="1" xr:uid="{00000000-0005-0000-0000-000072590000}"/>
    <cellStyle name="Hiperłącze 5" xfId="22035" hidden="1" xr:uid="{00000000-0005-0000-0000-00002D540000}"/>
    <cellStyle name="Hiperłącze 5" xfId="40547" hidden="1" xr:uid="{00000000-0005-0000-0000-00009E5C0000}"/>
    <cellStyle name="Hiperłącze 5" xfId="28880" hidden="1" xr:uid="{00000000-0005-0000-0000-000052570000}"/>
    <cellStyle name="Hiperłącze 5" xfId="14684" hidden="1" xr:uid="{00000000-0005-0000-0000-000004510000}"/>
    <cellStyle name="Hiperłącze 5" xfId="28307" hidden="1" xr:uid="{00000000-0005-0000-0000-000032570000}"/>
    <cellStyle name="Hiperłącze 5" xfId="33708" hidden="1" xr:uid="{00000000-0005-0000-0000-0000AF590000}"/>
    <cellStyle name="Hiperłącze 5" xfId="22965" hidden="1" xr:uid="{00000000-0005-0000-0000-0000DC540000}"/>
    <cellStyle name="Hiperłącze 5" xfId="16022" hidden="1" xr:uid="{00000000-0005-0000-0000-000001520000}"/>
    <cellStyle name="Hiperłącze 5" xfId="35861" hidden="1" xr:uid="{00000000-0005-0000-0000-0000805A0000}"/>
    <cellStyle name="Hiperłącze 5" xfId="34938" hidden="1" xr:uid="{00000000-0005-0000-0000-0000F9590000}"/>
    <cellStyle name="Hiperłącze 5" xfId="15679" hidden="1" xr:uid="{00000000-0005-0000-0000-000077510000}"/>
    <cellStyle name="Hiperłącze 5" xfId="12173" hidden="1" xr:uid="{00000000-0005-0000-0000-00009A4F0000}"/>
    <cellStyle name="Hiperłącze 5" xfId="25470" hidden="1" xr:uid="{00000000-0005-0000-0000-00008C560000}"/>
    <cellStyle name="Hiperłącze 5" xfId="26747" hidden="1" xr:uid="{00000000-0005-0000-0000-00004E560000}"/>
    <cellStyle name="Hiperłącze 5" xfId="21386" hidden="1" xr:uid="{00000000-0005-0000-0000-0000C6530000}"/>
    <cellStyle name="Hiperłącze 5" xfId="21519" hidden="1" xr:uid="{00000000-0005-0000-0000-0000DA530000}"/>
    <cellStyle name="Hiperłącze 5" xfId="18725" hidden="1" xr:uid="{00000000-0005-0000-0000-00009F520000}"/>
    <cellStyle name="Hiperłącze 5" xfId="22503" hidden="1" xr:uid="{00000000-0005-0000-0000-000068540000}"/>
    <cellStyle name="Hiperłącze 5" xfId="18293" hidden="1" xr:uid="{00000000-0005-0000-0000-0000BB520000}"/>
    <cellStyle name="Hiperłącze 5" xfId="22406" hidden="1" xr:uid="{00000000-0005-0000-0000-00005B540000}"/>
    <cellStyle name="Hiperłącze 5" xfId="22703" hidden="1" xr:uid="{00000000-0005-0000-0000-000094540000}"/>
    <cellStyle name="Hiperłącze 5" xfId="23545" hidden="1" xr:uid="{00000000-0005-0000-0000-0000F7540000}"/>
    <cellStyle name="Hiperłącze 5" xfId="25304" hidden="1" xr:uid="{00000000-0005-0000-0000-00001E570000}"/>
    <cellStyle name="Hiperłącze 5" xfId="28057" hidden="1" xr:uid="{00000000-0005-0000-0000-000008570000}"/>
    <cellStyle name="Hiperłącze 5" xfId="27363" hidden="1" xr:uid="{00000000-0005-0000-0000-0000F8560000}"/>
    <cellStyle name="Hiperłącze 5" xfId="22355" hidden="1" xr:uid="{00000000-0005-0000-0000-000053540000}"/>
    <cellStyle name="Hiperłącze 5" xfId="14147" hidden="1" xr:uid="{00000000-0005-0000-0000-000086500000}"/>
    <cellStyle name="Hiperłącze 5" xfId="14879" hidden="1" xr:uid="{00000000-0005-0000-0000-000056510000}"/>
    <cellStyle name="Hiperłącze 5" xfId="22954" hidden="1" xr:uid="{00000000-0005-0000-0000-0000E0540000}"/>
    <cellStyle name="Hiperłącze 5" xfId="22779" hidden="1" xr:uid="{00000000-0005-0000-0000-0000DA540000}"/>
    <cellStyle name="Hiperłącze 5" xfId="19324" hidden="1" xr:uid="{00000000-0005-0000-0000-00004B530000}"/>
    <cellStyle name="Hiperłącze 5" xfId="33992" hidden="1" xr:uid="{00000000-0005-0000-0000-0000D0590000}"/>
    <cellStyle name="Hiperłącze 5" xfId="29070" hidden="1" xr:uid="{00000000-0005-0000-0000-000062570000}"/>
    <cellStyle name="Hiperłącze 5" xfId="35303" hidden="1" xr:uid="{00000000-0005-0000-0000-0000245A0000}"/>
    <cellStyle name="Hiperłącze 5" xfId="22731" hidden="1" xr:uid="{00000000-0005-0000-0000-000097540000}"/>
    <cellStyle name="Hiperłącze 5" xfId="27151" hidden="1" xr:uid="{00000000-0005-0000-0000-000099560000}"/>
    <cellStyle name="Hiperłącze 5" xfId="35240" hidden="1" xr:uid="{00000000-0005-0000-0000-00001F5A0000}"/>
    <cellStyle name="Hiperłącze 5" xfId="38204" hidden="1" xr:uid="{00000000-0005-0000-0000-0000BB5B0000}"/>
    <cellStyle name="Hiperłącze 5" xfId="17307" hidden="1" xr:uid="{00000000-0005-0000-0000-0000EF510000}"/>
    <cellStyle name="Hiperłącze 5" xfId="15861" hidden="1" xr:uid="{00000000-0005-0000-0000-00008A510000}"/>
    <cellStyle name="Hiperłącze 5" xfId="42877" hidden="1" xr:uid="{00000000-0005-0000-0000-0000D95D0000}"/>
    <cellStyle name="Hiperłącze 5" xfId="36281" hidden="1" xr:uid="{00000000-0005-0000-0000-0000C35A0000}"/>
    <cellStyle name="Hiperłącze 5" xfId="37686" hidden="1" xr:uid="{00000000-0005-0000-0000-0000595B0000}"/>
    <cellStyle name="Hiperłącze 5" xfId="32227" hidden="1" xr:uid="{00000000-0005-0000-0000-0000C2580000}"/>
    <cellStyle name="Hiperłącze 5" xfId="36880" hidden="1" xr:uid="{00000000-0005-0000-0000-0000135B0000}"/>
    <cellStyle name="Hiperłącze 5" xfId="12216" hidden="1" xr:uid="{00000000-0005-0000-0000-0000E3500000}"/>
    <cellStyle name="Hiperłącze 5" xfId="32297" hidden="1" xr:uid="{00000000-0005-0000-0000-0000CF580000}"/>
    <cellStyle name="Hiperłącze 5" xfId="30981" hidden="1" xr:uid="{00000000-0005-0000-0000-000042580000}"/>
    <cellStyle name="Hiperłącze 5" xfId="32887" hidden="1" xr:uid="{00000000-0005-0000-0000-000083590000}"/>
    <cellStyle name="Hiperłącze 5" xfId="29887" hidden="1" xr:uid="{00000000-0005-0000-0000-00001F590000}"/>
    <cellStyle name="Hiperłącze 5" xfId="42813" hidden="1" xr:uid="{00000000-0005-0000-0000-0000D65D0000}"/>
    <cellStyle name="Hiperłącze 5" xfId="20258" hidden="1" xr:uid="{00000000-0005-0000-0000-000090530000}"/>
    <cellStyle name="Hiperłącze 5" xfId="10479" hidden="1" xr:uid="{00000000-0005-0000-0000-00006E4F0000}"/>
    <cellStyle name="Hiperłącze 5" xfId="37362" hidden="1" xr:uid="{00000000-0005-0000-0000-0000565B0000}"/>
    <cellStyle name="Hiperłącze 5" xfId="30166" hidden="1" xr:uid="{00000000-0005-0000-0000-0000CD570000}"/>
    <cellStyle name="Hiperłącze 5" xfId="36114" hidden="1" xr:uid="{00000000-0005-0000-0000-0000965A0000}"/>
    <cellStyle name="Hiperłącze 5" xfId="26808" hidden="1" xr:uid="{00000000-0005-0000-0000-00005B560000}"/>
    <cellStyle name="Hiperłącze 5" xfId="35243" hidden="1" xr:uid="{00000000-0005-0000-0000-00001D5A0000}"/>
    <cellStyle name="Hiperłącze 5" xfId="17482" hidden="1" xr:uid="{00000000-0005-0000-0000-000015520000}"/>
    <cellStyle name="Hiperłącze 5" xfId="39109" hidden="1" xr:uid="{00000000-0005-0000-0000-0000B85C0000}"/>
    <cellStyle name="Hiperłącze 5" xfId="35906" hidden="1" xr:uid="{00000000-0005-0000-0000-0000815A0000}"/>
    <cellStyle name="Hiperłącze 5" xfId="21806" hidden="1" xr:uid="{00000000-0005-0000-0000-0000FA530000}"/>
    <cellStyle name="Hiperłącze 5" xfId="30540" hidden="1" xr:uid="{00000000-0005-0000-0000-0000F2570000}"/>
    <cellStyle name="Hiperłącze 5" xfId="35030" hidden="1" xr:uid="{00000000-0005-0000-0000-0000085A0000}"/>
    <cellStyle name="Hiperłącze 5" xfId="41051" hidden="1" xr:uid="{00000000-0005-0000-0000-00001B5D0000}"/>
    <cellStyle name="Hiperłącze 5" xfId="20695" hidden="1" xr:uid="{00000000-0005-0000-0000-00000E540000}"/>
    <cellStyle name="Hiperłącze 5" xfId="29288" hidden="1" xr:uid="{00000000-0005-0000-0000-0000B0570000}"/>
    <cellStyle name="Hiperłącze 5" xfId="40565" hidden="1" xr:uid="{00000000-0005-0000-0000-0000A05C0000}"/>
    <cellStyle name="Hiperłącze 5" xfId="28430" hidden="1" xr:uid="{00000000-0005-0000-0000-00008E570000}"/>
    <cellStyle name="Hiperłącze 5" xfId="15339" hidden="1" xr:uid="{00000000-0005-0000-0000-000028510000}"/>
    <cellStyle name="Hiperłącze 5" xfId="20760" hidden="1" xr:uid="{00000000-0005-0000-0000-000010550000}"/>
    <cellStyle name="Hiperłącze 5" xfId="42681" hidden="1" xr:uid="{00000000-0005-0000-0000-0000C15D0000}"/>
    <cellStyle name="Hiperłącze 5" xfId="24417" hidden="1" xr:uid="{00000000-0005-0000-0000-00004B550000}"/>
    <cellStyle name="Hiperłącze 5" xfId="35956" hidden="1" xr:uid="{00000000-0005-0000-0000-0000875A0000}"/>
    <cellStyle name="Hiperłącze 5" xfId="41169" hidden="1" xr:uid="{00000000-0005-0000-0000-0000245D0000}"/>
    <cellStyle name="Hiperłącze 5" xfId="36563" hidden="1" xr:uid="{00000000-0005-0000-0000-0000025B0000}"/>
    <cellStyle name="Hiperłącze 5" xfId="27331" hidden="1" xr:uid="{00000000-0005-0000-0000-0000DD560000}"/>
    <cellStyle name="Hiperłącze 5" xfId="27749" hidden="1" xr:uid="{00000000-0005-0000-0000-0000BC560000}"/>
    <cellStyle name="Hiperłącze 5" xfId="27177" hidden="1" xr:uid="{00000000-0005-0000-0000-00009A560000}"/>
    <cellStyle name="Hiperłącze 5" xfId="37154" hidden="1" xr:uid="{00000000-0005-0000-0000-0000415B0000}"/>
    <cellStyle name="Hiperłącze 5" xfId="46456" hidden="1" xr:uid="{00000000-0005-0000-0000-0000B35F0000}"/>
    <cellStyle name="Hiperłącze 5" xfId="44632" hidden="1" xr:uid="{00000000-0005-0000-0000-0000765E0000}"/>
    <cellStyle name="Hiperłącze 5" xfId="37172" hidden="1" xr:uid="{00000000-0005-0000-0000-0000435B0000}"/>
    <cellStyle name="Hiperłącze 5" xfId="44863" hidden="1" xr:uid="{00000000-0005-0000-0000-0000965E0000}"/>
    <cellStyle name="Hiperłącze 5" xfId="37516" hidden="1" xr:uid="{00000000-0005-0000-0000-0000AB5B0000}"/>
    <cellStyle name="Hiperłącze 5" xfId="23475" hidden="1" xr:uid="{00000000-0005-0000-0000-0000C3540000}"/>
    <cellStyle name="Hiperłącze 5" xfId="24196" hidden="1" xr:uid="{00000000-0005-0000-0000-00002D550000}"/>
    <cellStyle name="Hiperłącze 5" xfId="28531" hidden="1" xr:uid="{00000000-0005-0000-0000-000078570000}"/>
    <cellStyle name="Hiperłącze 5" xfId="29061" hidden="1" xr:uid="{00000000-0005-0000-0000-000061570000}"/>
    <cellStyle name="Hiperłącze 5" xfId="28795" hidden="1" xr:uid="{00000000-0005-0000-0000-000050570000}"/>
    <cellStyle name="Hiperłącze 5" xfId="39154" hidden="1" xr:uid="{00000000-0005-0000-0000-0000EB5B0000}"/>
    <cellStyle name="Hiperłącze 5" xfId="39523" hidden="1" xr:uid="{00000000-0005-0000-0000-0000105C0000}"/>
    <cellStyle name="Hiperłącze 5" xfId="41527" hidden="1" xr:uid="{00000000-0005-0000-0000-0000FE5C0000}"/>
    <cellStyle name="Hiperłącze 5" xfId="37554" hidden="1" xr:uid="{00000000-0005-0000-0000-0000A05B0000}"/>
    <cellStyle name="Hiperłącze 5" xfId="23613" hidden="1" xr:uid="{00000000-0005-0000-0000-000014550000}"/>
    <cellStyle name="Hiperłącze 5" xfId="20781" hidden="1" xr:uid="{00000000-0005-0000-0000-00000E550000}"/>
    <cellStyle name="Hiperłącze 5" xfId="45539" hidden="1" xr:uid="{00000000-0005-0000-0000-00003C5F0000}"/>
    <cellStyle name="Hiperłącze 5" xfId="35536" hidden="1" xr:uid="{00000000-0005-0000-0000-0000585A0000}"/>
    <cellStyle name="Hiperłącze 5" xfId="29532" hidden="1" xr:uid="{00000000-0005-0000-0000-0000C2570000}"/>
    <cellStyle name="Hiperłącze 5" xfId="36132" hidden="1" xr:uid="{00000000-0005-0000-0000-0000B25A0000}"/>
    <cellStyle name="Hiperłącze 5" xfId="14012" hidden="1" xr:uid="{00000000-0005-0000-0000-0000A9500000}"/>
    <cellStyle name="Hiperłącze 5" xfId="27302" hidden="1" xr:uid="{00000000-0005-0000-0000-0000EA560000}"/>
    <cellStyle name="Hiperłącze 5" xfId="34525" hidden="1" xr:uid="{00000000-0005-0000-0000-0000AD5A0000}"/>
    <cellStyle name="Hiperłącze 5" xfId="19650" hidden="1" xr:uid="{00000000-0005-0000-0000-000024530000}"/>
    <cellStyle name="Hiperłącze 5" xfId="42071" hidden="1" xr:uid="{00000000-0005-0000-0000-0000AD5D0000}"/>
    <cellStyle name="Hiperłącze 5" xfId="41626" hidden="1" xr:uid="{00000000-0005-0000-0000-0000385D0000}"/>
    <cellStyle name="Hiperłącze 5" xfId="15425" hidden="1" xr:uid="{00000000-0005-0000-0000-00002F510000}"/>
    <cellStyle name="Hiperłącze 5" xfId="17549" hidden="1" xr:uid="{00000000-0005-0000-0000-000024520000}"/>
    <cellStyle name="Hiperłącze 5" xfId="18499" hidden="1" xr:uid="{00000000-0005-0000-0000-0000BF520000}"/>
    <cellStyle name="Hiperłącze 5" xfId="40619" hidden="1" xr:uid="{00000000-0005-0000-0000-0000A15C0000}"/>
    <cellStyle name="Hiperłącze 5" xfId="32672" hidden="1" xr:uid="{00000000-0005-0000-0000-000038590000}"/>
    <cellStyle name="Hiperłącze 5" xfId="18119" hidden="1" xr:uid="{00000000-0005-0000-0000-000076520000}"/>
    <cellStyle name="Hiperłącze 5" xfId="40242" hidden="1" xr:uid="{00000000-0005-0000-0000-00007A5C0000}"/>
    <cellStyle name="Hiperłącze 5" xfId="32839" hidden="1" xr:uid="{00000000-0005-0000-0000-000046590000}"/>
    <cellStyle name="Hiperłącze 5" xfId="31736" hidden="1" xr:uid="{00000000-0005-0000-0000-0000B0580000}"/>
    <cellStyle name="Hiperłącze 5" xfId="35072" hidden="1" xr:uid="{00000000-0005-0000-0000-0000065A0000}"/>
    <cellStyle name="Hiperłącze 5" xfId="33001" hidden="1" xr:uid="{00000000-0005-0000-0000-00009C590000}"/>
    <cellStyle name="Hiperłącze 5" xfId="15356" hidden="1" xr:uid="{00000000-0005-0000-0000-00002C510000}"/>
    <cellStyle name="Hiperłącze 5" xfId="44395" hidden="1" xr:uid="{00000000-0005-0000-0000-0000495E0000}"/>
    <cellStyle name="Hiperłącze 5" xfId="36742" hidden="1" xr:uid="{00000000-0005-0000-0000-0000CE5A0000}"/>
    <cellStyle name="Hiperłącze 5" xfId="18518" hidden="1" xr:uid="{00000000-0005-0000-0000-0000BC520000}"/>
    <cellStyle name="Hiperłącze 5" xfId="29597" hidden="1" xr:uid="{00000000-0005-0000-0000-000033580000}"/>
    <cellStyle name="Hiperłącze 5" xfId="17362" hidden="1" xr:uid="{00000000-0005-0000-0000-0000F5510000}"/>
    <cellStyle name="Hiperłącze 5" xfId="27243" hidden="1" xr:uid="{00000000-0005-0000-0000-0000A8560000}"/>
    <cellStyle name="Hiperłącze 5" xfId="34603" hidden="1" xr:uid="{00000000-0005-0000-0000-0000AA5A0000}"/>
    <cellStyle name="Hiperłącze 5" xfId="30026" hidden="1" xr:uid="{00000000-0005-0000-0000-000005590000}"/>
    <cellStyle name="Hiperłącze 5" xfId="42829" hidden="1" xr:uid="{00000000-0005-0000-0000-0000D85D0000}"/>
    <cellStyle name="Hiperłącze 5" xfId="22000" hidden="1" xr:uid="{00000000-0005-0000-0000-000029540000}"/>
    <cellStyle name="Hiperłącze 5" xfId="24265" hidden="1" xr:uid="{00000000-0005-0000-0000-00003B550000}"/>
    <cellStyle name="Hiperłącze 5" xfId="45110" hidden="1" xr:uid="{00000000-0005-0000-0000-0000B35E0000}"/>
    <cellStyle name="Hiperłącze 5" xfId="17428" hidden="1" xr:uid="{00000000-0005-0000-0000-000014520000}"/>
    <cellStyle name="Hiperłącze 5" xfId="36055" hidden="1" xr:uid="{00000000-0005-0000-0000-0000945A0000}"/>
    <cellStyle name="Hiperłącze 5" xfId="22681" hidden="1" xr:uid="{00000000-0005-0000-0000-00008F540000}"/>
    <cellStyle name="Hiperłącze 5" xfId="43928" hidden="1" xr:uid="{00000000-0005-0000-0000-0000135E0000}"/>
    <cellStyle name="Hiperłącze 5" xfId="30780" hidden="1" xr:uid="{00000000-0005-0000-0000-000014580000}"/>
    <cellStyle name="Hiperłącze 5" xfId="20724" hidden="1" xr:uid="{00000000-0005-0000-0000-000010540000}"/>
    <cellStyle name="Hiperłącze 5" xfId="30477" hidden="1" xr:uid="{00000000-0005-0000-0000-0000F0570000}"/>
    <cellStyle name="Hiperłącze 5" xfId="40720" hidden="1" xr:uid="{00000000-0005-0000-0000-0000C95C0000}"/>
    <cellStyle name="Hiperłącze 5" xfId="24398" hidden="1" xr:uid="{00000000-0005-0000-0000-000047550000}"/>
    <cellStyle name="Hiperłącze 5" xfId="15186" hidden="1" xr:uid="{00000000-0005-0000-0000-000017510000}"/>
    <cellStyle name="Hiperłącze 5" xfId="24607" hidden="1" xr:uid="{00000000-0005-0000-0000-000086550000}"/>
    <cellStyle name="Hiperłącze 5" xfId="31242" hidden="1" xr:uid="{00000000-0005-0000-0000-000064580000}"/>
    <cellStyle name="Hiperłącze 5" xfId="22959" hidden="1" xr:uid="{00000000-0005-0000-0000-0000DB540000}"/>
    <cellStyle name="Hiperłącze 5" xfId="22720" hidden="1" xr:uid="{00000000-0005-0000-0000-000098540000}"/>
    <cellStyle name="Hiperłącze 5" xfId="16729" hidden="1" xr:uid="{00000000-0005-0000-0000-000065520000}"/>
    <cellStyle name="Hiperłącze 5" xfId="28266" hidden="1" xr:uid="{00000000-0005-0000-0000-000033570000}"/>
    <cellStyle name="Hiperłącze 5" xfId="25772" hidden="1" xr:uid="{00000000-0005-0000-0000-000010570000}"/>
    <cellStyle name="Hiperłącze 5" xfId="27488" hidden="1" xr:uid="{00000000-0005-0000-0000-0000EC560000}"/>
    <cellStyle name="Hiperłącze 5" xfId="18882" hidden="1" xr:uid="{00000000-0005-0000-0000-0000A6520000}"/>
    <cellStyle name="Hiperłącze 5" xfId="10450" hidden="1" xr:uid="{00000000-0005-0000-0000-00006D4F0000}"/>
    <cellStyle name="Hiperłącze 5" xfId="18227" hidden="1" xr:uid="{00000000-0005-0000-0000-000082520000}"/>
    <cellStyle name="Hiperłącze 5" xfId="18832" hidden="1" xr:uid="{00000000-0005-0000-0000-0000A8520000}"/>
    <cellStyle name="Hiperłącze 5" xfId="12229" hidden="1" xr:uid="{00000000-0005-0000-0000-0000F94F0000}"/>
    <cellStyle name="Hiperłącze 5" xfId="19217" hidden="1" xr:uid="{00000000-0005-0000-0000-000013530000}"/>
    <cellStyle name="Hiperłącze 5" xfId="23550" hidden="1" xr:uid="{00000000-0005-0000-0000-0000F5540000}"/>
    <cellStyle name="Hiperłącze 5" xfId="23823" hidden="1" xr:uid="{00000000-0005-0000-0000-000066550000}"/>
    <cellStyle name="Hiperłącze 5" xfId="30255" hidden="1" xr:uid="{00000000-0005-0000-0000-0000DD570000}"/>
    <cellStyle name="Hiperłącze 5" xfId="30131" hidden="1" xr:uid="{00000000-0005-0000-0000-0000D0570000}"/>
    <cellStyle name="Hiperłącze 5" xfId="29469" hidden="1" xr:uid="{00000000-0005-0000-0000-0000C0570000}"/>
    <cellStyle name="Hiperłącze 5" xfId="29324" hidden="1" xr:uid="{00000000-0005-0000-0000-0000AE570000}"/>
    <cellStyle name="Hiperłącze 5" xfId="19302" hidden="1" xr:uid="{00000000-0005-0000-0000-000055530000}"/>
    <cellStyle name="Hiperłącze 5" xfId="28149" hidden="1" xr:uid="{00000000-0005-0000-0000-000028570000}"/>
    <cellStyle name="Hiperłącze 5" xfId="20614" hidden="1" xr:uid="{00000000-0005-0000-0000-000071540000}"/>
    <cellStyle name="Hiperłącze 5" xfId="19100" hidden="1" xr:uid="{00000000-0005-0000-0000-000008530000}"/>
    <cellStyle name="Hiperłącze 5" xfId="24406" hidden="1" xr:uid="{00000000-0005-0000-0000-00004C550000}"/>
    <cellStyle name="Hiperłącze 5" xfId="24430" hidden="1" xr:uid="{00000000-0005-0000-0000-000045550000}"/>
    <cellStyle name="Hiperłącze 5" xfId="12313" hidden="1" xr:uid="{00000000-0005-0000-0000-0000AB4F0000}"/>
    <cellStyle name="Hiperłącze 5" xfId="30108" hidden="1" xr:uid="{00000000-0005-0000-0000-0000CB570000}"/>
    <cellStyle name="Hiperłącze 5" xfId="30929" hidden="1" xr:uid="{00000000-0005-0000-0000-000027580000}"/>
    <cellStyle name="Hiperłącze 5" xfId="17409" hidden="1" xr:uid="{00000000-0005-0000-0000-000012520000}"/>
    <cellStyle name="Hiperłącze 5" xfId="39839" hidden="1" xr:uid="{00000000-0005-0000-0000-0000385C0000}"/>
    <cellStyle name="Hiperłącze 5" xfId="39934" hidden="1" xr:uid="{00000000-0005-0000-0000-0000405C0000}"/>
    <cellStyle name="Hiperłącze 5" xfId="16119" hidden="1" xr:uid="{00000000-0005-0000-0000-00000D520000}"/>
    <cellStyle name="Hiperłącze 5" xfId="21369" hidden="1" xr:uid="{00000000-0005-0000-0000-0000C9530000}"/>
    <cellStyle name="Hiperłącze 5" xfId="46109" hidden="1" xr:uid="{00000000-0005-0000-0000-0000175F0000}"/>
    <cellStyle name="Hiperłącze 5" xfId="14693" hidden="1" xr:uid="{00000000-0005-0000-0000-000003510000}"/>
    <cellStyle name="Hiperłącze 5" xfId="21528" hidden="1" xr:uid="{00000000-0005-0000-0000-0000DB530000}"/>
    <cellStyle name="Hiperłącze 5" xfId="40836" hidden="1" xr:uid="{00000000-0005-0000-0000-0000D15C0000}"/>
    <cellStyle name="Hiperłącze 5" xfId="42976" hidden="1" xr:uid="{00000000-0005-0000-0000-0000E95D0000}"/>
    <cellStyle name="Hiperłącze 5" xfId="44927" hidden="1" xr:uid="{00000000-0005-0000-0000-0000995E0000}"/>
    <cellStyle name="Hiperłącze 5" xfId="34820" hidden="1" xr:uid="{00000000-0005-0000-0000-00009C5A0000}"/>
    <cellStyle name="Hiperłącze 5" xfId="33767" hidden="1" xr:uid="{00000000-0005-0000-0000-0000B6590000}"/>
    <cellStyle name="Hiperłącze 5" xfId="44371" hidden="1" xr:uid="{00000000-0005-0000-0000-0000475E0000}"/>
    <cellStyle name="Hiperłącze 5" xfId="21681" hidden="1" xr:uid="{00000000-0005-0000-0000-0000E9530000}"/>
    <cellStyle name="Hiperłącze 5" xfId="33938" hidden="1" xr:uid="{00000000-0005-0000-0000-0000C5590000}"/>
    <cellStyle name="Hiperłącze 5" xfId="29622" hidden="1" xr:uid="{00000000-0005-0000-0000-000025590000}"/>
    <cellStyle name="Hiperłącze 5" xfId="36105" hidden="1" xr:uid="{00000000-0005-0000-0000-0000925A0000}"/>
    <cellStyle name="Hiperłącze 5" xfId="35275" hidden="1" xr:uid="{00000000-0005-0000-0000-0000215A0000}"/>
    <cellStyle name="Hiperłącze 5" xfId="40764" hidden="1" xr:uid="{00000000-0005-0000-0000-0000CE5C0000}"/>
    <cellStyle name="Hiperłącze 5" xfId="12062" hidden="1" xr:uid="{00000000-0005-0000-0000-0000914F0000}"/>
    <cellStyle name="Hiperłącze 5" xfId="16587" hidden="1" xr:uid="{00000000-0005-0000-0000-0000A1510000}"/>
    <cellStyle name="Hiperłącze 5" xfId="17663" hidden="1" xr:uid="{00000000-0005-0000-0000-00002F520000}"/>
    <cellStyle name="Hiperłącze 5" xfId="44952" hidden="1" xr:uid="{00000000-0005-0000-0000-0000A15E0000}"/>
    <cellStyle name="Hiperłącze 5" xfId="29658" hidden="1" xr:uid="{00000000-0005-0000-0000-0000A0580000}"/>
    <cellStyle name="Hiperłącze 5" xfId="42200" hidden="1" xr:uid="{00000000-0005-0000-0000-0000B45D0000}"/>
    <cellStyle name="Hiperłącze 5" xfId="25354" hidden="1" xr:uid="{00000000-0005-0000-0000-00000D570000}"/>
    <cellStyle name="Hiperłącze 5" xfId="16136" hidden="1" xr:uid="{00000000-0005-0000-0000-00000C520000}"/>
    <cellStyle name="Hiperłącze 5" xfId="33109" hidden="1" xr:uid="{00000000-0005-0000-0000-000080590000}"/>
    <cellStyle name="Hiperłącze 5" xfId="15416" hidden="1" xr:uid="{00000000-0005-0000-0000-00002E510000}"/>
    <cellStyle name="Hiperłącze 5" xfId="38953" hidden="1" xr:uid="{00000000-0005-0000-0000-00003B5D0000}"/>
    <cellStyle name="Hiperłącze 5" xfId="20874" hidden="1" xr:uid="{00000000-0005-0000-0000-000075550000}"/>
    <cellStyle name="Hiperłącze 5" xfId="21251" hidden="1" xr:uid="{00000000-0005-0000-0000-00006C540000}"/>
    <cellStyle name="Hiperłącze 5" xfId="42821" hidden="1" xr:uid="{00000000-0005-0000-0000-0000D75D0000}"/>
    <cellStyle name="Hiperłącze 5" xfId="17379" hidden="1" xr:uid="{00000000-0005-0000-0000-0000F2510000}"/>
    <cellStyle name="Hiperłącze 5" xfId="23435" hidden="1" xr:uid="{00000000-0005-0000-0000-0000BE540000}"/>
    <cellStyle name="Hiperłącze 5" xfId="26869" hidden="1" xr:uid="{00000000-0005-0000-0000-000062560000}"/>
    <cellStyle name="Hiperłącze 5" xfId="15573" hidden="1" xr:uid="{00000000-0005-0000-0000-00006A510000}"/>
    <cellStyle name="Hiperłącze 5" xfId="31501" hidden="1" xr:uid="{00000000-0005-0000-0000-00007E580000}"/>
    <cellStyle name="Hiperłącze 5" xfId="43725" hidden="1" xr:uid="{00000000-0005-0000-0000-0000035E0000}"/>
    <cellStyle name="Hiperłącze 5" xfId="31138" hidden="1" xr:uid="{00000000-0005-0000-0000-000058580000}"/>
    <cellStyle name="Hiperłącze 5" xfId="22150" hidden="1" xr:uid="{00000000-0005-0000-0000-00003A540000}"/>
    <cellStyle name="Hiperłącze 5" xfId="24598" hidden="1" xr:uid="{00000000-0005-0000-0000-000082550000}"/>
    <cellStyle name="Hiperłącze 5" xfId="38683" hidden="1" xr:uid="{00000000-0005-0000-0000-0000B65C0000}"/>
    <cellStyle name="Hiperłącze 5" xfId="25667" hidden="1" xr:uid="{00000000-0005-0000-0000-0000C5550000}"/>
    <cellStyle name="Hiperłącze 5" xfId="32391" hidden="1" xr:uid="{00000000-0005-0000-0000-0000D4580000}"/>
    <cellStyle name="Hiperłącze 5" xfId="20619" hidden="1" xr:uid="{00000000-0005-0000-0000-00000F550000}"/>
    <cellStyle name="Hiperłącze 5" xfId="23483" hidden="1" xr:uid="{00000000-0005-0000-0000-0000C8540000}"/>
    <cellStyle name="Hiperłącze 5" xfId="44232" hidden="1" xr:uid="{00000000-0005-0000-0000-0000365E0000}"/>
    <cellStyle name="Hiperłącze 5" xfId="28421" hidden="1" xr:uid="{00000000-0005-0000-0000-00008F570000}"/>
    <cellStyle name="Hiperłącze 5" xfId="28616" hidden="1" xr:uid="{00000000-0005-0000-0000-000069570000}"/>
    <cellStyle name="Hiperłącze 5" xfId="28709" hidden="1" xr:uid="{00000000-0005-0000-0000-000043570000}"/>
    <cellStyle name="Hiperłącze 5" xfId="24615" hidden="1" xr:uid="{00000000-0005-0000-0000-000089550000}"/>
    <cellStyle name="Hiperłącze 5" xfId="45129" hidden="1" xr:uid="{00000000-0005-0000-0000-0000B75E0000}"/>
    <cellStyle name="Hiperłącze 5" xfId="36707" hidden="1" xr:uid="{00000000-0005-0000-0000-0000CF5A0000}"/>
    <cellStyle name="Hiperłącze 5" xfId="44503" hidden="1" xr:uid="{00000000-0005-0000-0000-0000555E0000}"/>
    <cellStyle name="Hiperłącze 5" xfId="44677" hidden="1" xr:uid="{00000000-0005-0000-0000-0000805E0000}"/>
    <cellStyle name="Hiperłącze 5" xfId="37851" hidden="1" xr:uid="{00000000-0005-0000-0000-00006F5B0000}"/>
    <cellStyle name="Hiperłącze 5" xfId="45884" hidden="1" xr:uid="{00000000-0005-0000-0000-0000FA5E0000}"/>
    <cellStyle name="Hiperłącze 5" xfId="24125" hidden="1" xr:uid="{00000000-0005-0000-0000-00002A550000}"/>
    <cellStyle name="Hiperłącze 5" xfId="24838" hidden="1" xr:uid="{00000000-0005-0000-0000-0000A4550000}"/>
    <cellStyle name="Hiperłącze 5" xfId="31000" hidden="1" xr:uid="{00000000-0005-0000-0000-000044580000}"/>
    <cellStyle name="Hiperłącze 5" xfId="29729" hidden="1" xr:uid="{00000000-0005-0000-0000-000036580000}"/>
    <cellStyle name="Hiperłącze 5" xfId="30934" hidden="1" xr:uid="{00000000-0005-0000-0000-000025580000}"/>
    <cellStyle name="Hiperłącze 5" xfId="38418" hidden="1" xr:uid="{00000000-0005-0000-0000-0000D35B0000}"/>
    <cellStyle name="Hiperłącze 5" xfId="46191" hidden="1" xr:uid="{00000000-0005-0000-0000-0000465F0000}"/>
    <cellStyle name="Hiperłącze 5" xfId="28865" hidden="1" xr:uid="{00000000-0005-0000-0000-000083570000}"/>
    <cellStyle name="Hiperłącze 5" xfId="36388" hidden="1" xr:uid="{00000000-0005-0000-0000-0000FB5A0000}"/>
    <cellStyle name="Hiperłącze 5" xfId="40875" hidden="1" xr:uid="{00000000-0005-0000-0000-00001F5D0000}"/>
    <cellStyle name="Hiperłącze 5" xfId="45753" hidden="1" xr:uid="{00000000-0005-0000-0000-0000EF5E0000}"/>
    <cellStyle name="Hiperłącze 5" xfId="24576" hidden="1" xr:uid="{00000000-0005-0000-0000-000087550000}"/>
    <cellStyle name="Hiperłącze 5" xfId="23893" hidden="1" xr:uid="{00000000-0005-0000-0000-000080550000}"/>
    <cellStyle name="Hiperłącze 5" xfId="36409" hidden="1" xr:uid="{00000000-0005-0000-0000-0000185B0000}"/>
    <cellStyle name="Hiperłącze 5" xfId="41942" hidden="1" xr:uid="{00000000-0005-0000-0000-00009B5D0000}"/>
    <cellStyle name="Hiperłącze 5" xfId="29965" hidden="1" xr:uid="{00000000-0005-0000-0000-000093580000}"/>
    <cellStyle name="Hiperłącze 5" xfId="42805" hidden="1" xr:uid="{00000000-0005-0000-0000-0000D55D0000}"/>
    <cellStyle name="Hiperłącze 5" xfId="20472" hidden="1" xr:uid="{00000000-0005-0000-0000-0000A5530000}"/>
    <cellStyle name="Hiperłącze 5" xfId="21120" hidden="1" xr:uid="{00000000-0005-0000-0000-0000AD530000}"/>
    <cellStyle name="Hiperłącze 5" xfId="42754" hidden="1" xr:uid="{00000000-0005-0000-0000-0000CF5D0000}"/>
    <cellStyle name="Hiperłącze 5" xfId="46538" hidden="1" xr:uid="{00000000-0005-0000-0000-0000CA5F0000}"/>
    <cellStyle name="Hiperłącze 5" xfId="14055" hidden="1" xr:uid="{00000000-0005-0000-0000-00007B500000}"/>
    <cellStyle name="Hiperłącze 5" xfId="40556" hidden="1" xr:uid="{00000000-0005-0000-0000-00009F5C0000}"/>
    <cellStyle name="Hiperłącze 5" xfId="46465" hidden="1" xr:uid="{00000000-0005-0000-0000-0000AB5F0000}"/>
    <cellStyle name="Hiperłącze 5" xfId="20612" hidden="1" xr:uid="{00000000-0005-0000-0000-000080540000}"/>
    <cellStyle name="Hiperłącze 5" xfId="15316" hidden="1" xr:uid="{00000000-0005-0000-0000-000023510000}"/>
    <cellStyle name="Hiperłącze 5" xfId="15013" hidden="1" xr:uid="{00000000-0005-0000-0000-000040510000}"/>
    <cellStyle name="Hiperłącze 5" xfId="11611" hidden="1" xr:uid="{00000000-0005-0000-0000-0000FC4F0000}"/>
    <cellStyle name="Hiperłącze 5" xfId="16205" hidden="1" xr:uid="{00000000-0005-0000-0000-0000FC510000}"/>
    <cellStyle name="Hiperłącze 5" xfId="34270" hidden="1" xr:uid="{00000000-0005-0000-0000-00003D5A0000}"/>
    <cellStyle name="Hiperłącze 5" xfId="16567" hidden="1" xr:uid="{00000000-0005-0000-0000-00009F510000}"/>
    <cellStyle name="Hiperłącze 5" xfId="45459" hidden="1" xr:uid="{00000000-0005-0000-0000-0000435F0000}"/>
    <cellStyle name="Hiperłącze 5" xfId="34214" hidden="1" xr:uid="{00000000-0005-0000-0000-00004D5A0000}"/>
    <cellStyle name="Hiperłącze 5" xfId="33644" hidden="1" xr:uid="{00000000-0005-0000-0000-0000A2590000}"/>
    <cellStyle name="Hiperłącze 5" xfId="17370" hidden="1" xr:uid="{00000000-0005-0000-0000-0000F1510000}"/>
    <cellStyle name="Hiperłącze 5" xfId="34522" hidden="1" xr:uid="{00000000-0005-0000-0000-0000AF5A0000}"/>
    <cellStyle name="Hiperłącze 5" xfId="22181" hidden="1" xr:uid="{00000000-0005-0000-0000-000040540000}"/>
    <cellStyle name="Hiperłącze 5" xfId="36579" hidden="1" xr:uid="{00000000-0005-0000-0000-0000015B0000}"/>
    <cellStyle name="Hiperłącze 5" xfId="41686" hidden="1" xr:uid="{00000000-0005-0000-0000-0000525D0000}"/>
    <cellStyle name="Hiperłącze 5" xfId="43110" hidden="1" xr:uid="{00000000-0005-0000-0000-0000F65D0000}"/>
    <cellStyle name="Hiperłącze 5" xfId="12903" hidden="1" xr:uid="{00000000-0005-0000-0000-000004500000}"/>
    <cellStyle name="Hiperłącze 5" xfId="17577" hidden="1" xr:uid="{00000000-0005-0000-0000-000027520000}"/>
    <cellStyle name="Hiperłącze 5" xfId="31897" hidden="1" xr:uid="{00000000-0005-0000-0000-000014590000}"/>
    <cellStyle name="Hiperłącze 5" xfId="15075" hidden="1" xr:uid="{00000000-0005-0000-0000-00000A510000}"/>
    <cellStyle name="Hiperłącze 5" xfId="29079" hidden="1" xr:uid="{00000000-0005-0000-0000-000066570000}"/>
    <cellStyle name="Hiperłącze 5" xfId="23585" hidden="1" xr:uid="{00000000-0005-0000-0000-000011550000}"/>
    <cellStyle name="Hiperłącze 5" xfId="35022" hidden="1" xr:uid="{00000000-0005-0000-0000-0000035A0000}"/>
    <cellStyle name="Hiperłącze 5" xfId="40782" hidden="1" xr:uid="{00000000-0005-0000-0000-0000D05C0000}"/>
    <cellStyle name="Hiperłącze 5" xfId="20110" hidden="1" xr:uid="{00000000-0005-0000-0000-00007B530000}"/>
    <cellStyle name="Hiperłącze 5" xfId="24810" hidden="1" xr:uid="{00000000-0005-0000-0000-0000A1550000}"/>
    <cellStyle name="Hiperłącze 5" xfId="36413" hidden="1" xr:uid="{00000000-0005-0000-0000-0000235B0000}"/>
    <cellStyle name="Hiperłącze 5" xfId="15407" hidden="1" xr:uid="{00000000-0005-0000-0000-00002D510000}"/>
    <cellStyle name="Hiperłącze 5" xfId="42077" hidden="1" xr:uid="{00000000-0005-0000-0000-0000B05D0000}"/>
    <cellStyle name="Hiperłącze 5" xfId="22862" hidden="1" xr:uid="{00000000-0005-0000-0000-0000F0540000}"/>
    <cellStyle name="Hiperłącze 5" xfId="27653" hidden="1" xr:uid="{00000000-0005-0000-0000-0000B0560000}"/>
    <cellStyle name="Hiperłącze 5" xfId="40889" hidden="1" xr:uid="{00000000-0005-0000-0000-0000155D0000}"/>
    <cellStyle name="Hiperłącze 5" xfId="32078" hidden="1" xr:uid="{00000000-0005-0000-0000-0000F0580000}"/>
    <cellStyle name="Hiperłącze 5" xfId="23915" hidden="1" xr:uid="{00000000-0005-0000-0000-00007D550000}"/>
    <cellStyle name="Hiperłącze 5" xfId="14873" hidden="1" xr:uid="{00000000-0005-0000-0000-00005A510000}"/>
    <cellStyle name="Hiperłącze 5" xfId="32235" hidden="1" xr:uid="{00000000-0005-0000-0000-0000C5580000}"/>
    <cellStyle name="Hiperłącze 5" xfId="39011" hidden="1" xr:uid="{00000000-0005-0000-0000-0000B35C0000}"/>
    <cellStyle name="Hiperłącze 5" xfId="44339" hidden="1" xr:uid="{00000000-0005-0000-0000-0000435E0000}"/>
    <cellStyle name="Hiperłącze 5" xfId="21976" hidden="1" xr:uid="{00000000-0005-0000-0000-000027540000}"/>
    <cellStyle name="Hiperłącze 5" xfId="26270" hidden="1" xr:uid="{00000000-0005-0000-0000-000008560000}"/>
    <cellStyle name="Hiperłącze 5" xfId="14644" hidden="1" xr:uid="{00000000-0005-0000-0000-0000FD500000}"/>
    <cellStyle name="Hiperłącze 5" xfId="24439" hidden="1" xr:uid="{00000000-0005-0000-0000-000046550000}"/>
    <cellStyle name="Hiperłącze 5" xfId="21250" hidden="1" xr:uid="{00000000-0005-0000-0000-0000FA540000}"/>
    <cellStyle name="Hiperłącze 5" xfId="15879" hidden="1" xr:uid="{00000000-0005-0000-0000-00008E510000}"/>
    <cellStyle name="Hiperłącze 5" xfId="30531" hidden="1" xr:uid="{00000000-0005-0000-0000-0000F1570000}"/>
    <cellStyle name="Hiperłącze 5" xfId="29499" hidden="1" xr:uid="{00000000-0005-0000-0000-0000C8570000}"/>
    <cellStyle name="Hiperłącze 5" xfId="29177" hidden="1" xr:uid="{00000000-0005-0000-0000-0000A0570000}"/>
    <cellStyle name="Hiperłącze 5" xfId="25691" hidden="1" xr:uid="{00000000-0005-0000-0000-0000C8550000}"/>
    <cellStyle name="Hiperłącze 5" xfId="13099" hidden="1" xr:uid="{00000000-0005-0000-0000-00001A500000}"/>
    <cellStyle name="Hiperłącze 5" xfId="20841" hidden="1" xr:uid="{00000000-0005-0000-0000-0000FF540000}"/>
    <cellStyle name="Hiperłącze 5" xfId="17655" hidden="1" xr:uid="{00000000-0005-0000-0000-000030520000}"/>
    <cellStyle name="Hiperłącze 5" xfId="16430" hidden="1" xr:uid="{00000000-0005-0000-0000-00006D520000}"/>
    <cellStyle name="Hiperłącze 5" xfId="17155" hidden="1" xr:uid="{00000000-0005-0000-0000-0000D9510000}"/>
    <cellStyle name="Hiperłącze 5" xfId="16454" hidden="1" xr:uid="{00000000-0005-0000-0000-0000D5520000}"/>
    <cellStyle name="Hiperłącze 5" xfId="12240" hidden="1" xr:uid="{00000000-0005-0000-0000-00005E500000}"/>
    <cellStyle name="Hiperłącze 5" xfId="23841" hidden="1" xr:uid="{00000000-0005-0000-0000-000063550000}"/>
    <cellStyle name="Hiperłącze 5" xfId="26000" hidden="1" xr:uid="{00000000-0005-0000-0000-0000E5550000}"/>
    <cellStyle name="Hiperłącze 5" xfId="31799" hidden="1" xr:uid="{00000000-0005-0000-0000-0000B2580000}"/>
    <cellStyle name="Hiperłącze 5" xfId="31618" hidden="1" xr:uid="{00000000-0005-0000-0000-0000A3580000}"/>
    <cellStyle name="Hiperłącze 5" xfId="29660" hidden="1" xr:uid="{00000000-0005-0000-0000-000091580000}"/>
    <cellStyle name="Hiperłącze 5" xfId="19931" hidden="1" xr:uid="{00000000-0005-0000-0000-00003D530000}"/>
    <cellStyle name="Hiperłącze 5" xfId="13468" hidden="1" xr:uid="{00000000-0005-0000-0000-000045500000}"/>
    <cellStyle name="Hiperłącze 5" xfId="30369" hidden="1" xr:uid="{00000000-0005-0000-0000-0000E4570000}"/>
    <cellStyle name="Hiperłącze 5" xfId="16400" hidden="1" xr:uid="{00000000-0005-0000-0000-00005E520000}"/>
    <cellStyle name="Hiperłącze 5" xfId="22712" hidden="1" xr:uid="{00000000-0005-0000-0000-000093540000}"/>
    <cellStyle name="Hiperłącze 5" xfId="12782" hidden="1" xr:uid="{00000000-0005-0000-0000-0000DF4F0000}"/>
    <cellStyle name="Hiperłącze 5" xfId="11868" hidden="1" xr:uid="{00000000-0005-0000-0000-000053500000}"/>
    <cellStyle name="Hiperłącze 5" xfId="25675" hidden="1" xr:uid="{00000000-0005-0000-0000-0000C6550000}"/>
    <cellStyle name="Hiperłącze 5" xfId="25616" hidden="1" xr:uid="{00000000-0005-0000-0000-0000BF550000}"/>
    <cellStyle name="Hiperłącze 5" xfId="18086" hidden="1" xr:uid="{00000000-0005-0000-0000-00007C520000}"/>
    <cellStyle name="Hiperłącze 5" xfId="11709" hidden="1" xr:uid="{00000000-0005-0000-0000-0000F0500000}"/>
    <cellStyle name="Hiperłącze 5" xfId="31944" hidden="1" xr:uid="{00000000-0005-0000-0000-000006590000}"/>
    <cellStyle name="Hiperłącze 5" xfId="26490" hidden="1" xr:uid="{00000000-0005-0000-0000-000038560000}"/>
    <cellStyle name="Hiperłącze 5" xfId="47162" hidden="1" xr:uid="{00000000-0005-0000-0000-0000A25F0000}"/>
    <cellStyle name="Hiperłącze 5" xfId="46468" hidden="1" xr:uid="{00000000-0005-0000-0000-0000AA5F0000}"/>
    <cellStyle name="Hiperłącze 5" xfId="15380" hidden="1" xr:uid="{00000000-0005-0000-0000-000025510000}"/>
    <cellStyle name="Hiperłącze 5" xfId="10379" hidden="1" xr:uid="{00000000-0005-0000-0000-0000664F0000}"/>
    <cellStyle name="Hiperłącze 5" xfId="39415" hidden="1" xr:uid="{00000000-0005-0000-0000-0000045C0000}"/>
    <cellStyle name="Hiperłącze 5" xfId="20717" hidden="1" xr:uid="{00000000-0005-0000-0000-00000F540000}"/>
    <cellStyle name="Hiperłącze 5" xfId="12244" hidden="1" xr:uid="{00000000-0005-0000-0000-0000A14F0000}"/>
    <cellStyle name="Hiperłącze 5" xfId="23277" hidden="1" xr:uid="{00000000-0005-0000-0000-0000AE540000}"/>
    <cellStyle name="Hiperłącze 5" xfId="15548" hidden="1" xr:uid="{00000000-0005-0000-0000-000062510000}"/>
    <cellStyle name="Hiperłącze 5" xfId="40674" hidden="1" xr:uid="{00000000-0005-0000-0000-0000C45C0000}"/>
    <cellStyle name="Hiperłącze 5" xfId="41281" hidden="1" xr:uid="{00000000-0005-0000-0000-0000E55C0000}"/>
    <cellStyle name="Hiperłącze 5" xfId="37926" hidden="1" xr:uid="{00000000-0005-0000-0000-0000725B0000}"/>
    <cellStyle name="Hiperłącze 5" xfId="42047" hidden="1" xr:uid="{00000000-0005-0000-0000-0000BC5D0000}"/>
    <cellStyle name="Hiperłącze 5" xfId="33036" hidden="1" xr:uid="{00000000-0005-0000-0000-00008B590000}"/>
    <cellStyle name="Hiperłącze 5" xfId="41786" hidden="1" xr:uid="{00000000-0005-0000-0000-00005D5D0000}"/>
    <cellStyle name="Hiperłącze 5" xfId="12443" hidden="1" xr:uid="{00000000-0005-0000-0000-0000B24F0000}"/>
    <cellStyle name="Hiperłącze 5" xfId="31452" hidden="1" xr:uid="{00000000-0005-0000-0000-00007B580000}"/>
    <cellStyle name="Hiperłącze 5" xfId="35325" hidden="1" xr:uid="{00000000-0005-0000-0000-0000275A0000}"/>
    <cellStyle name="Hiperłącze 5" xfId="41906" hidden="1" xr:uid="{00000000-0005-0000-0000-0000AF5D0000}"/>
    <cellStyle name="Hiperłącze 5" xfId="16121" hidden="1" xr:uid="{00000000-0005-0000-0000-00000F520000}"/>
    <cellStyle name="Hiperłącze 5" xfId="40298" hidden="1" xr:uid="{00000000-0005-0000-0000-0000835C0000}"/>
    <cellStyle name="Hiperłącze 5" xfId="16386" hidden="1" xr:uid="{00000000-0005-0000-0000-000064520000}"/>
    <cellStyle name="Hiperłącze 5" xfId="14475" hidden="1" xr:uid="{00000000-0005-0000-0000-0000A6500000}"/>
    <cellStyle name="Hiperłącze 5" xfId="14929" hidden="1" xr:uid="{00000000-0005-0000-0000-00004D510000}"/>
    <cellStyle name="Hiperłącze 5" xfId="35316" hidden="1" xr:uid="{00000000-0005-0000-0000-0000285A0000}"/>
    <cellStyle name="Hiperłącze 5" xfId="38017" hidden="1" xr:uid="{00000000-0005-0000-0000-00007A5B0000}"/>
    <cellStyle name="Hiperłącze 5" xfId="43020" hidden="1" xr:uid="{00000000-0005-0000-0000-0000EE5D0000}"/>
    <cellStyle name="Hiperłącze 5" xfId="33031" hidden="1" xr:uid="{00000000-0005-0000-0000-000090590000}"/>
    <cellStyle name="Hiperłącze 5" xfId="40606" hidden="1" xr:uid="{00000000-0005-0000-0000-0000A75C0000}"/>
    <cellStyle name="Hiperłącze 5" xfId="29515" hidden="1" xr:uid="{00000000-0005-0000-0000-0000C5570000}"/>
    <cellStyle name="Hiperłącze 5" xfId="24389" hidden="1" xr:uid="{00000000-0005-0000-0000-000048550000}"/>
    <cellStyle name="Hiperłącze 5" xfId="36033" hidden="1" xr:uid="{00000000-0005-0000-0000-00008F5A0000}"/>
    <cellStyle name="Hiperłącze 5" xfId="22232" hidden="1" xr:uid="{00000000-0005-0000-0000-000042540000}"/>
    <cellStyle name="Hiperłącze 5" xfId="44430" hidden="1" xr:uid="{00000000-0005-0000-0000-00004D5E0000}"/>
    <cellStyle name="Hiperłącze 5" xfId="26017" hidden="1" xr:uid="{00000000-0005-0000-0000-0000E2550000}"/>
    <cellStyle name="Hiperłącze 5" xfId="18205" hidden="1" xr:uid="{00000000-0005-0000-0000-000087520000}"/>
    <cellStyle name="Hiperłącze 5" xfId="40773" hidden="1" xr:uid="{00000000-0005-0000-0000-0000CF5C0000}"/>
    <cellStyle name="Hiperłącze 5" xfId="14743" hidden="1" xr:uid="{00000000-0005-0000-0000-000006510000}"/>
    <cellStyle name="Hiperłącze 5" xfId="23767" hidden="1" xr:uid="{00000000-0005-0000-0000-000025550000}"/>
    <cellStyle name="Hiperłącze 5" xfId="29281" hidden="1" xr:uid="{00000000-0005-0000-0000-0000AB570000}"/>
    <cellStyle name="Hiperłącze 5" xfId="11317" hidden="1" xr:uid="{00000000-0005-0000-0000-0000754F0000}"/>
    <cellStyle name="Hiperłącze 5" xfId="22628" hidden="1" xr:uid="{00000000-0005-0000-0000-000089540000}"/>
    <cellStyle name="Hiperłącze 5" xfId="33468" hidden="1" xr:uid="{00000000-0005-0000-0000-000069590000}"/>
    <cellStyle name="Hiperłącze 5" xfId="25594" hidden="1" xr:uid="{00000000-0005-0000-0000-0000BC550000}"/>
    <cellStyle name="Hiperłącze 5" xfId="41608" hidden="1" xr:uid="{00000000-0005-0000-0000-0000025D0000}"/>
    <cellStyle name="Hiperłącze 5" xfId="32740" hidden="1" xr:uid="{00000000-0005-0000-0000-00003D590000}"/>
    <cellStyle name="Hiperłącze 5" xfId="21954" hidden="1" xr:uid="{00000000-0005-0000-0000-000024540000}"/>
    <cellStyle name="Hiperłącze 5" xfId="16536" hidden="1" xr:uid="{00000000-0005-0000-0000-00009B510000}"/>
    <cellStyle name="Hiperłącze 5" xfId="39133" hidden="1" xr:uid="{00000000-0005-0000-0000-00004B5D0000}"/>
    <cellStyle name="Hiperłącze 5" xfId="26704" hidden="1" xr:uid="{00000000-0005-0000-0000-000050560000}"/>
    <cellStyle name="Hiperłącze 5" xfId="40470" hidden="1" xr:uid="{00000000-0005-0000-0000-0000985C0000}"/>
    <cellStyle name="Hiperłącze 5" xfId="24589" hidden="1" xr:uid="{00000000-0005-0000-0000-000081550000}"/>
    <cellStyle name="Hiperłącze 5" xfId="24161" hidden="1" xr:uid="{00000000-0005-0000-0000-000030550000}"/>
    <cellStyle name="Hiperłącze 5" xfId="38917" hidden="1" xr:uid="{00000000-0005-0000-0000-00003E5D0000}"/>
    <cellStyle name="Hiperłącze 5" xfId="31188" hidden="1" xr:uid="{00000000-0005-0000-0000-000059580000}"/>
    <cellStyle name="Hiperłącze 5" xfId="29741" hidden="1" xr:uid="{00000000-0005-0000-0000-00002E580000}"/>
    <cellStyle name="Hiperłącze 5" xfId="30802" hidden="1" xr:uid="{00000000-0005-0000-0000-000017580000}"/>
    <cellStyle name="Hiperłącze 5" xfId="30621" hidden="1" xr:uid="{00000000-0005-0000-0000-000003580000}"/>
    <cellStyle name="Hiperłącze 5" xfId="26287" hidden="1" xr:uid="{00000000-0005-0000-0000-00000C560000}"/>
    <cellStyle name="Hiperłącze 5" xfId="37397" hidden="1" xr:uid="{00000000-0005-0000-0000-0000955B0000}"/>
    <cellStyle name="Hiperłącze 5" xfId="36511" hidden="1" xr:uid="{00000000-0005-0000-0000-0000095B0000}"/>
    <cellStyle name="Hiperłącze 5" xfId="43079" hidden="1" xr:uid="{00000000-0005-0000-0000-0000F75D0000}"/>
    <cellStyle name="Hiperłącze 5" xfId="44289" hidden="1" xr:uid="{00000000-0005-0000-0000-00003D5E0000}"/>
    <cellStyle name="Hiperłącze 5" xfId="42589" hidden="1" xr:uid="{00000000-0005-0000-0000-0000945D0000}"/>
    <cellStyle name="Hiperłącze 5" xfId="45101" hidden="1" xr:uid="{00000000-0005-0000-0000-0000B45E0000}"/>
    <cellStyle name="Hiperłącze 5" xfId="38579" hidden="1" xr:uid="{00000000-0005-0000-0000-0000E25B0000}"/>
    <cellStyle name="Hiperłącze 5" xfId="24765" hidden="1" xr:uid="{00000000-0005-0000-0000-0000A0550000}"/>
    <cellStyle name="Hiperłącze 5" xfId="25762" hidden="1" xr:uid="{00000000-0005-0000-0000-00002A560000}"/>
    <cellStyle name="Hiperłącze 5" xfId="29853" hidden="1" xr:uid="{00000000-0005-0000-0000-000027590000}"/>
    <cellStyle name="Hiperłącze 5" xfId="32591" hidden="1" xr:uid="{00000000-0005-0000-0000-000017590000}"/>
    <cellStyle name="Hiperłącze 5" xfId="32123" hidden="1" xr:uid="{00000000-0005-0000-0000-000004590000}"/>
    <cellStyle name="Hiperłącze 5" xfId="45394" hidden="1" xr:uid="{00000000-0005-0000-0000-00002A5F0000}"/>
    <cellStyle name="Hiperłącze 5" xfId="46059" hidden="1" xr:uid="{00000000-0005-0000-0000-00000F5F0000}"/>
    <cellStyle name="Hiperłącze 5" xfId="38304" hidden="1" xr:uid="{00000000-0005-0000-0000-0000C65B0000}"/>
    <cellStyle name="Hiperłącze 5" xfId="31030" hidden="1" xr:uid="{00000000-0005-0000-0000-00004C580000}"/>
    <cellStyle name="Hiperłącze 5" xfId="44152" hidden="1" xr:uid="{00000000-0005-0000-0000-00002C5E0000}"/>
    <cellStyle name="Hiperłącze 5" xfId="23516" hidden="1" xr:uid="{00000000-0005-0000-0000-0000C2540000}"/>
    <cellStyle name="Hiperłącze 5" xfId="37344" hidden="1" xr:uid="{00000000-0005-0000-0000-0000515B0000}"/>
    <cellStyle name="Hiperłącze 5" xfId="38448" hidden="1" xr:uid="{00000000-0005-0000-0000-0000D75B0000}"/>
    <cellStyle name="Hiperłącze 5" xfId="26303" hidden="1" xr:uid="{00000000-0005-0000-0000-000009560000}"/>
    <cellStyle name="Hiperłącze 5" xfId="36601" hidden="1" xr:uid="{00000000-0005-0000-0000-0000005B0000}"/>
    <cellStyle name="Hiperłącze 5" xfId="44439" hidden="1" xr:uid="{00000000-0005-0000-0000-00004E5E0000}"/>
    <cellStyle name="Hiperłącze 5" xfId="40404" hidden="1" xr:uid="{00000000-0005-0000-0000-0000895C0000}"/>
    <cellStyle name="Hiperłącze 5" xfId="33071" hidden="1" xr:uid="{00000000-0005-0000-0000-000082590000}"/>
    <cellStyle name="Hiperłącze 5" xfId="25442" hidden="1" xr:uid="{00000000-0005-0000-0000-000083560000}"/>
    <cellStyle name="Hiperłącze 5" xfId="12117" hidden="1" xr:uid="{00000000-0005-0000-0000-0000984F0000}"/>
    <cellStyle name="Hiperłącze 5" xfId="12145" hidden="1" xr:uid="{00000000-0005-0000-0000-0000A04F0000}"/>
    <cellStyle name="Hiperłącze 5" xfId="40696" hidden="1" xr:uid="{00000000-0005-0000-0000-0000C75C0000}"/>
    <cellStyle name="Hiperłącze 5" xfId="35595" hidden="1" xr:uid="{00000000-0005-0000-0000-00005A5A0000}"/>
    <cellStyle name="Hiperłącze 5" xfId="36313" hidden="1" xr:uid="{00000000-0005-0000-0000-0000C15A0000}"/>
    <cellStyle name="Hiperłącze 5" xfId="19372" hidden="1" xr:uid="{00000000-0005-0000-0000-00006F530000}"/>
    <cellStyle name="Hiperłącze 5" xfId="26124" hidden="1" xr:uid="{00000000-0005-0000-0000-0000F2550000}"/>
    <cellStyle name="Hiperłącze 5" xfId="36348" hidden="1" xr:uid="{00000000-0005-0000-0000-00000A5B0000}"/>
    <cellStyle name="Hiperłącze 5" xfId="22783" hidden="1" xr:uid="{00000000-0005-0000-0000-0000DF540000}"/>
    <cellStyle name="Hiperłącze 5" xfId="41136" hidden="1" xr:uid="{00000000-0005-0000-0000-00000C5D0000}"/>
    <cellStyle name="Hiperłącze 5" xfId="20636" hidden="1" xr:uid="{00000000-0005-0000-0000-00001E540000}"/>
    <cellStyle name="Hiperłącze 5" xfId="22387" hidden="1" xr:uid="{00000000-0005-0000-0000-000057540000}"/>
    <cellStyle name="Hiperłącze 5" xfId="18314" hidden="1" xr:uid="{00000000-0005-0000-0000-0000D8520000}"/>
    <cellStyle name="Hiperłącze 5" xfId="15162" hidden="1" xr:uid="{00000000-0005-0000-0000-000012510000}"/>
    <cellStyle name="Hiperłącze 5" xfId="35127" hidden="1" xr:uid="{00000000-0005-0000-0000-00000F5A0000}"/>
    <cellStyle name="Hiperłącze 5" xfId="27998" hidden="1" xr:uid="{00000000-0005-0000-0000-0000D3560000}"/>
    <cellStyle name="Hiperłącze 5" xfId="36445" hidden="1" xr:uid="{00000000-0005-0000-0000-00001E5B0000}"/>
    <cellStyle name="Hiperłącze 5" xfId="31854" hidden="1" xr:uid="{00000000-0005-0000-0000-0000ED580000}"/>
    <cellStyle name="Hiperłącze 5" xfId="36151" hidden="1" xr:uid="{00000000-0005-0000-0000-0000B45A0000}"/>
    <cellStyle name="Hiperłącze 5" xfId="29693" hidden="1" xr:uid="{00000000-0005-0000-0000-00003F580000}"/>
    <cellStyle name="Hiperłącze 5" xfId="14717" hidden="1" xr:uid="{00000000-0005-0000-0000-000005510000}"/>
    <cellStyle name="Hiperłącze 5" xfId="42797" hidden="1" xr:uid="{00000000-0005-0000-0000-0000D25D0000}"/>
    <cellStyle name="Hiperłącze 5" xfId="21715" hidden="1" xr:uid="{00000000-0005-0000-0000-0000F2530000}"/>
    <cellStyle name="Hiperłącze 5" xfId="44216" hidden="1" xr:uid="{00000000-0005-0000-0000-0000325E0000}"/>
    <cellStyle name="Hiperłącze 5" xfId="39880" hidden="1" xr:uid="{00000000-0005-0000-0000-0000355C0000}"/>
    <cellStyle name="Hiperłącze 5" xfId="41491" hidden="1" xr:uid="{00000000-0005-0000-0000-0000F55C0000}"/>
    <cellStyle name="Hiperłącze 5" xfId="36214" hidden="1" xr:uid="{00000000-0005-0000-0000-0000B65A0000}"/>
    <cellStyle name="Hiperłącze 5" xfId="19032" hidden="1" xr:uid="{00000000-0005-0000-0000-0000E1520000}"/>
    <cellStyle name="Hiperłącze 5" xfId="14778" hidden="1" xr:uid="{00000000-0005-0000-0000-000045510000}"/>
    <cellStyle name="Hiperłącze 5" xfId="35134" hidden="1" xr:uid="{00000000-0005-0000-0000-0000145A0000}"/>
    <cellStyle name="Hiperłącze 5" xfId="20669" hidden="1" xr:uid="{00000000-0005-0000-0000-000018540000}"/>
    <cellStyle name="Hiperłącze 5" xfId="29612" hidden="1" xr:uid="{00000000-0005-0000-0000-00002A580000}"/>
    <cellStyle name="Hiperłącze 5" xfId="23882" hidden="1" xr:uid="{00000000-0005-0000-0000-000084550000}"/>
    <cellStyle name="Hiperłącze 5" xfId="17298" hidden="1" xr:uid="{00000000-0005-0000-0000-0000EE510000}"/>
    <cellStyle name="Hiperłącze 5" xfId="40176" hidden="1" xr:uid="{00000000-0005-0000-0000-0000735C0000}"/>
    <cellStyle name="Hiperłącze 5" xfId="12353" hidden="1" xr:uid="{00000000-0005-0000-0000-0000AD4F0000}"/>
    <cellStyle name="Hiperłącze 5" xfId="35046" hidden="1" xr:uid="{00000000-0005-0000-0000-0000055A0000}"/>
    <cellStyle name="Hiperłącze 5" xfId="25199" hidden="1" xr:uid="{00000000-0005-0000-0000-000027560000}"/>
    <cellStyle name="Hiperłącze 5" xfId="43329" hidden="1" xr:uid="{00000000-0005-0000-0000-0000645E0000}"/>
    <cellStyle name="Hiperłącze 5" xfId="22209" hidden="1" xr:uid="{00000000-0005-0000-0000-000041540000}"/>
    <cellStyle name="Hiperłącze 5" xfId="40628" hidden="1" xr:uid="{00000000-0005-0000-0000-0000A25C0000}"/>
    <cellStyle name="Hiperłącze 5" xfId="24033" hidden="1" xr:uid="{00000000-0005-0000-0000-00005E550000}"/>
    <cellStyle name="Hiperłącze 5" xfId="30227" hidden="1" xr:uid="{00000000-0005-0000-0000-0000DC570000}"/>
    <cellStyle name="Hiperłącze 5" xfId="36782" hidden="1" xr:uid="{00000000-0005-0000-0000-0000D85A0000}"/>
    <cellStyle name="Hiperłącze 5" xfId="23367" hidden="1" xr:uid="{00000000-0005-0000-0000-0000B7540000}"/>
    <cellStyle name="Hiperłącze 5" xfId="34793" hidden="1" xr:uid="{00000000-0005-0000-0000-0000EA590000}"/>
    <cellStyle name="Hiperłącze 5" xfId="21747" hidden="1" xr:uid="{00000000-0005-0000-0000-0000F8530000}"/>
    <cellStyle name="Hiperłącze 5" xfId="21255" hidden="1" xr:uid="{00000000-0005-0000-0000-000075540000}"/>
    <cellStyle name="Hiperłącze 5" xfId="33796" hidden="1" xr:uid="{00000000-0005-0000-0000-0000BC590000}"/>
    <cellStyle name="Hiperłącze 5" xfId="42971" hidden="1" xr:uid="{00000000-0005-0000-0000-0000EB5D0000}"/>
    <cellStyle name="Hiperłącze 5" xfId="38598" hidden="1" xr:uid="{00000000-0005-0000-0000-00004D5D0000}"/>
    <cellStyle name="Hiperłącze 5" xfId="35504" hidden="1" xr:uid="{00000000-0005-0000-0000-0000525A0000}"/>
    <cellStyle name="Hiperłącze 5" xfId="14394" hidden="1" xr:uid="{00000000-0005-0000-0000-00009F500000}"/>
    <cellStyle name="Hiperłącze 5" xfId="27186" hidden="1" xr:uid="{00000000-0005-0000-0000-00009D560000}"/>
    <cellStyle name="Hiperłącze 5" xfId="21872" hidden="1" xr:uid="{00000000-0005-0000-0000-000008540000}"/>
    <cellStyle name="Hiperłącze 5" xfId="32851" hidden="1" xr:uid="{00000000-0005-0000-0000-00008E590000}"/>
    <cellStyle name="Hiperłącze 5" xfId="23973" hidden="1" xr:uid="{00000000-0005-0000-0000-000069550000}"/>
    <cellStyle name="Hiperłącze 5" xfId="19610" hidden="1" xr:uid="{00000000-0005-0000-0000-00001B530000}"/>
    <cellStyle name="Hiperłącze 5" xfId="32259" hidden="1" xr:uid="{00000000-0005-0000-0000-0000C8580000}"/>
    <cellStyle name="Hiperłącze 5" xfId="30080" hidden="1" xr:uid="{00000000-0005-0000-0000-00009A580000}"/>
    <cellStyle name="Hiperłącze 5" xfId="31582" hidden="1" xr:uid="{00000000-0005-0000-0000-000082580000}"/>
    <cellStyle name="Hiperłącze 5" xfId="31351" hidden="1" xr:uid="{00000000-0005-0000-0000-00006D580000}"/>
    <cellStyle name="Hiperłącze 5" xfId="26719" hidden="1" xr:uid="{00000000-0005-0000-0000-000054560000}"/>
    <cellStyle name="Hiperłącze 5" xfId="15980" hidden="1" xr:uid="{00000000-0005-0000-0000-0000FD520000}"/>
    <cellStyle name="Hiperłącze 5" xfId="16421" hidden="1" xr:uid="{00000000-0005-0000-0000-00006C520000}"/>
    <cellStyle name="Hiperłącze 5" xfId="15943" hidden="1" xr:uid="{00000000-0005-0000-0000-000095510000}"/>
    <cellStyle name="Hiperłącze 5" xfId="14755" hidden="1" xr:uid="{00000000-0005-0000-0000-00004E510000}"/>
    <cellStyle name="Hiperłącze 5" xfId="17938" hidden="1" xr:uid="{00000000-0005-0000-0000-00004F520000}"/>
    <cellStyle name="Hiperłącze 5" xfId="11703" hidden="1" xr:uid="{00000000-0005-0000-0000-0000E9500000}"/>
    <cellStyle name="Hiperłącze 5" xfId="11253" hidden="1" xr:uid="{00000000-0005-0000-0000-0000734F0000}"/>
    <cellStyle name="Hiperłącze 5" xfId="19447" hidden="1" xr:uid="{00000000-0005-0000-0000-000059530000}"/>
    <cellStyle name="Hiperłącze 5" xfId="26008" hidden="1" xr:uid="{00000000-0005-0000-0000-0000E1550000}"/>
    <cellStyle name="Hiperłącze 5" xfId="27009" hidden="1" xr:uid="{00000000-0005-0000-0000-000074560000}"/>
    <cellStyle name="Hiperłącze 5" xfId="32928" hidden="1" xr:uid="{00000000-0005-0000-0000-0000A4590000}"/>
    <cellStyle name="Hiperłącze 5" xfId="33388" hidden="1" xr:uid="{00000000-0005-0000-0000-000093590000}"/>
    <cellStyle name="Hiperłącze 5" xfId="33102" hidden="1" xr:uid="{00000000-0005-0000-0000-00007F590000}"/>
    <cellStyle name="Hiperłącze 5" xfId="14227" hidden="1" xr:uid="{00000000-0005-0000-0000-00008E500000}"/>
    <cellStyle name="Hiperłącze 5" xfId="13661" hidden="1" xr:uid="{00000000-0005-0000-0000-000073500000}"/>
    <cellStyle name="Hiperłącze 5" xfId="19756" hidden="1" xr:uid="{00000000-0005-0000-0000-00002F530000}"/>
    <cellStyle name="Hiperłącze 5" xfId="32140" hidden="1" xr:uid="{00000000-0005-0000-0000-0000BA580000}"/>
    <cellStyle name="Hiperłącze 5" xfId="15789" hidden="1" xr:uid="{00000000-0005-0000-0000-000084510000}"/>
    <cellStyle name="Hiperłącze 5" xfId="22851" hidden="1" xr:uid="{00000000-0005-0000-0000-0000F4540000}"/>
    <cellStyle name="Hiperłącze 5" xfId="18999" hidden="1" xr:uid="{00000000-0005-0000-0000-0000B6520000}"/>
    <cellStyle name="Hiperłącze 5" xfId="15852" hidden="1" xr:uid="{00000000-0005-0000-0000-000086510000}"/>
    <cellStyle name="Hiperłącze 5" xfId="20012" hidden="1" xr:uid="{00000000-0005-0000-0000-000041530000}"/>
    <cellStyle name="Hiperłącze 5" xfId="26732" hidden="1" xr:uid="{00000000-0005-0000-0000-000051560000}"/>
    <cellStyle name="Hiperłącze 5" xfId="14211" hidden="1" xr:uid="{00000000-0005-0000-0000-000089500000}"/>
    <cellStyle name="Hiperłącze 5" xfId="13969" hidden="1" xr:uid="{00000000-0005-0000-0000-0000B4500000}"/>
    <cellStyle name="Hiperłącze 5" xfId="26194" hidden="1" xr:uid="{00000000-0005-0000-0000-0000FF550000}"/>
    <cellStyle name="Hiperłącze 5" xfId="16618" hidden="1" xr:uid="{00000000-0005-0000-0000-0000A5510000}"/>
    <cellStyle name="Hiperłącze 5" xfId="13960" hidden="1" xr:uid="{00000000-0005-0000-0000-0000B1500000}"/>
    <cellStyle name="Hiperłącze 5" xfId="26257" hidden="1" xr:uid="{00000000-0005-0000-0000-000004560000}"/>
    <cellStyle name="Hiperłącze 5" xfId="24212" hidden="1" xr:uid="{00000000-0005-0000-0000-000032550000}"/>
    <cellStyle name="Hiperłącze 5" xfId="26518" hidden="1" xr:uid="{00000000-0005-0000-0000-00003B560000}"/>
    <cellStyle name="Hiperłącze 5" xfId="27367" hidden="1" xr:uid="{00000000-0005-0000-0000-000003570000}"/>
    <cellStyle name="Hiperłącze 5" xfId="15326" hidden="1" xr:uid="{00000000-0005-0000-0000-000024510000}"/>
    <cellStyle name="Hiperłącze 5" xfId="37602" hidden="1" xr:uid="{00000000-0005-0000-0000-00008E5B0000}"/>
    <cellStyle name="Hiperłącze 5" xfId="15367" hidden="1" xr:uid="{00000000-0005-0000-0000-00002B510000}"/>
    <cellStyle name="Hiperłącze 5" xfId="16683" hidden="1" xr:uid="{00000000-0005-0000-0000-0000AD510000}"/>
    <cellStyle name="Hiperłącze 5" xfId="33191" hidden="1" xr:uid="{00000000-0005-0000-0000-00004C590000}"/>
    <cellStyle name="Hiperłącze 5" xfId="42789" hidden="1" xr:uid="{00000000-0005-0000-0000-0000CE5D0000}"/>
    <cellStyle name="Hiperłącze 5" xfId="22206" hidden="1" xr:uid="{00000000-0005-0000-0000-000043540000}"/>
    <cellStyle name="Hiperłącze 5" xfId="29594" hidden="1" xr:uid="{00000000-0005-0000-0000-000031580000}"/>
    <cellStyle name="Hiperłącze 5" xfId="30761" hidden="1" xr:uid="{00000000-0005-0000-0000-000012580000}"/>
    <cellStyle name="Hiperłącze 5" xfId="44668" hidden="1" xr:uid="{00000000-0005-0000-0000-00007F5E0000}"/>
    <cellStyle name="Hiperłącze 5" xfId="31560" hidden="1" xr:uid="{00000000-0005-0000-0000-000087580000}"/>
    <cellStyle name="Hiperłącze 5" xfId="20548" hidden="1" xr:uid="{00000000-0005-0000-0000-000011540000}"/>
    <cellStyle name="Hiperłącze 5" xfId="20120" hidden="1" xr:uid="{00000000-0005-0000-0000-00007C530000}"/>
    <cellStyle name="Hiperłącze 5" xfId="17032" hidden="1" xr:uid="{00000000-0005-0000-0000-0000CF510000}"/>
    <cellStyle name="Hiperłącze 5" xfId="26779" hidden="1" xr:uid="{00000000-0005-0000-0000-000057560000}"/>
    <cellStyle name="Hiperłącze 5" xfId="31196" hidden="1" xr:uid="{00000000-0005-0000-0000-00005A580000}"/>
    <cellStyle name="Hiperłącze 5" xfId="30810" hidden="1" xr:uid="{00000000-0005-0000-0000-00001C580000}"/>
    <cellStyle name="Hiperłącze 5" xfId="34316" hidden="1" xr:uid="{00000000-0005-0000-0000-0000395A0000}"/>
    <cellStyle name="Hiperłącze 5" xfId="35457" hidden="1" xr:uid="{00000000-0005-0000-0000-0000355A0000}"/>
    <cellStyle name="Hiperłącze 5" xfId="27736" hidden="1" xr:uid="{00000000-0005-0000-0000-0000B8560000}"/>
    <cellStyle name="Hiperłącze 5" xfId="14308" hidden="1" xr:uid="{00000000-0005-0000-0000-000098500000}"/>
    <cellStyle name="Hiperłącze 5" xfId="18538" hidden="1" xr:uid="{00000000-0005-0000-0000-0000D1520000}"/>
    <cellStyle name="Hiperłącze 5" xfId="16574" hidden="1" xr:uid="{00000000-0005-0000-0000-0000A4510000}"/>
    <cellStyle name="Hiperłącze 5" xfId="22464" hidden="1" xr:uid="{00000000-0005-0000-0000-00005F540000}"/>
    <cellStyle name="Hiperłącze 5" xfId="31749" hidden="1" xr:uid="{00000000-0005-0000-0000-0000B4580000}"/>
    <cellStyle name="Hiperłącze 5" xfId="44379" hidden="1" xr:uid="{00000000-0005-0000-0000-00004C5E0000}"/>
    <cellStyle name="Hiperłącze 5" xfId="40823" hidden="1" xr:uid="{00000000-0005-0000-0000-0000D75C0000}"/>
    <cellStyle name="Hiperłącze 5" xfId="28659" hidden="1" xr:uid="{00000000-0005-0000-0000-00003B570000}"/>
    <cellStyle name="Hiperłącze 5" xfId="25071" hidden="1" xr:uid="{00000000-0005-0000-0000-000021560000}"/>
    <cellStyle name="Hiperłącze 5" xfId="25887" hidden="1" xr:uid="{00000000-0005-0000-0000-0000DB550000}"/>
    <cellStyle name="Hiperłącze 5" xfId="25719" hidden="1" xr:uid="{00000000-0005-0000-0000-0000D0550000}"/>
    <cellStyle name="Hiperłącze 5" xfId="33856" hidden="1" xr:uid="{00000000-0005-0000-0000-0000C1590000}"/>
    <cellStyle name="Hiperłącze 5" xfId="27696" hidden="1" xr:uid="{00000000-0005-0000-0000-0000AE560000}"/>
    <cellStyle name="Hiperłącze 5" xfId="38385" hidden="1" xr:uid="{00000000-0005-0000-0000-0000CA5B0000}"/>
    <cellStyle name="Hiperłącze 5" xfId="29933" hidden="1" xr:uid="{00000000-0005-0000-0000-00008B580000}"/>
    <cellStyle name="Hiperłącze 5" xfId="42278" hidden="1" xr:uid="{00000000-0005-0000-0000-0000735D0000}"/>
    <cellStyle name="Hiperłącze 5" xfId="22084" hidden="1" xr:uid="{00000000-0005-0000-0000-000033540000}"/>
    <cellStyle name="Hiperłącze 5" xfId="15557" hidden="1" xr:uid="{00000000-0005-0000-0000-000066510000}"/>
    <cellStyle name="Hiperłącze 5" xfId="23990" hidden="1" xr:uid="{00000000-0005-0000-0000-00006B550000}"/>
    <cellStyle name="Hiperłącze 5" xfId="34689" hidden="1" xr:uid="{00000000-0005-0000-0000-0000DD590000}"/>
    <cellStyle name="Hiperłącze 5" xfId="24828" hidden="1" xr:uid="{00000000-0005-0000-0000-0000A3550000}"/>
    <cellStyle name="Hiperłącze 5" xfId="25774" hidden="1" xr:uid="{00000000-0005-0000-0000-00007C560000}"/>
    <cellStyle name="Hiperłącze 5" xfId="14508" hidden="1" xr:uid="{00000000-0005-0000-0000-0000D1500000}"/>
    <cellStyle name="Hiperłącze 5" xfId="22844" hidden="1" xr:uid="{00000000-0005-0000-0000-0000F3540000}"/>
    <cellStyle name="Hiperłącze 5" xfId="29907" hidden="1" xr:uid="{00000000-0005-0000-0000-00001B590000}"/>
    <cellStyle name="Hiperłącze 5" xfId="36820" hidden="1" xr:uid="{00000000-0005-0000-0000-0000DF5A0000}"/>
    <cellStyle name="Hiperłącze 5" xfId="23507" hidden="1" xr:uid="{00000000-0005-0000-0000-0000C1540000}"/>
    <cellStyle name="Hiperłącze 5" xfId="35622" hidden="1" xr:uid="{00000000-0005-0000-0000-00005F5A0000}"/>
    <cellStyle name="Hiperłącze 5" xfId="22419" hidden="1" xr:uid="{00000000-0005-0000-0000-000055540000}"/>
    <cellStyle name="Hiperłącze 5" xfId="27315" hidden="1" xr:uid="{00000000-0005-0000-0000-0000E6560000}"/>
    <cellStyle name="Hiperłącze 5" xfId="30679" hidden="1" xr:uid="{00000000-0005-0000-0000-000008580000}"/>
    <cellStyle name="Hiperłącze 5" xfId="39889" hidden="1" xr:uid="{00000000-0005-0000-0000-0000365C0000}"/>
    <cellStyle name="Hiperłącze 5" xfId="20926" hidden="1" xr:uid="{00000000-0005-0000-0000-00006E540000}"/>
    <cellStyle name="Hiperłącze 5" xfId="27374" hidden="1" xr:uid="{00000000-0005-0000-0000-000004570000}"/>
    <cellStyle name="Hiperłącze 5" xfId="40036" hidden="1" xr:uid="{00000000-0005-0000-0000-0000635C0000}"/>
    <cellStyle name="Hiperłącze 5" xfId="35711" hidden="1" xr:uid="{00000000-0005-0000-0000-0000695A0000}"/>
    <cellStyle name="Hiperłącze 5" xfId="24901" hidden="1" xr:uid="{00000000-0005-0000-0000-0000A6550000}"/>
    <cellStyle name="Hiperłącze 5" xfId="45960" hidden="1" xr:uid="{00000000-0005-0000-0000-0000045F0000}"/>
    <cellStyle name="Hiperłącze 5" xfId="32758" hidden="1" xr:uid="{00000000-0005-0000-0000-00003F590000}"/>
    <cellStyle name="Hiperłącze 5" xfId="31922" hidden="1" xr:uid="{00000000-0005-0000-0000-00000E590000}"/>
    <cellStyle name="Hiperłącze 5" xfId="31843" hidden="1" xr:uid="{00000000-0005-0000-0000-0000F5580000}"/>
    <cellStyle name="Hiperłącze 5" xfId="32490" hidden="1" xr:uid="{00000000-0005-0000-0000-0000DF580000}"/>
    <cellStyle name="Hiperłącze 5" xfId="27267" hidden="1" xr:uid="{00000000-0005-0000-0000-0000A1560000}"/>
    <cellStyle name="Hiperłącze 5" xfId="45368" hidden="1" xr:uid="{00000000-0005-0000-0000-0000E25E0000}"/>
    <cellStyle name="Hiperłącze 5" xfId="44261" hidden="1" xr:uid="{00000000-0005-0000-0000-00003C5E0000}"/>
    <cellStyle name="Hiperłącze 5" xfId="38668" hidden="1" xr:uid="{00000000-0005-0000-0000-0000455D0000}"/>
    <cellStyle name="Hiperłącze 5" xfId="41437" hidden="1" xr:uid="{00000000-0005-0000-0000-0000F45C0000}"/>
    <cellStyle name="Hiperłącze 5" xfId="43984" hidden="1" xr:uid="{00000000-0005-0000-0000-0000195E0000}"/>
    <cellStyle name="Hiperłącze 5" xfId="45973" hidden="1" xr:uid="{00000000-0005-0000-0000-0000085F0000}"/>
    <cellStyle name="Hiperłącze 5" xfId="40281" hidden="1" xr:uid="{00000000-0005-0000-0000-00007F5C0000}"/>
    <cellStyle name="Hiperłącze 5" xfId="36766" hidden="1" xr:uid="{00000000-0005-0000-0000-0000D65A0000}"/>
    <cellStyle name="Hiperłącze 5" xfId="46160" hidden="1" xr:uid="{00000000-0005-0000-0000-0000475F0000}"/>
    <cellStyle name="Hiperłącze 5" xfId="25206" hidden="1" xr:uid="{00000000-0005-0000-0000-000026560000}"/>
    <cellStyle name="Hiperłącze 5" xfId="27858" hidden="1" xr:uid="{00000000-0005-0000-0000-0000C3560000}"/>
    <cellStyle name="Hiperłącze 5" xfId="35349" hidden="1" xr:uid="{00000000-0005-0000-0000-0000295A0000}"/>
    <cellStyle name="Hiperłącze 5" xfId="35194" hidden="1" xr:uid="{00000000-0005-0000-0000-0000175A0000}"/>
    <cellStyle name="Hiperłącze 5" xfId="35063" hidden="1" xr:uid="{00000000-0005-0000-0000-0000025A0000}"/>
    <cellStyle name="Hiperłącze 5" xfId="39603" hidden="1" xr:uid="{00000000-0005-0000-0000-0000195C0000}"/>
    <cellStyle name="Hiperłącze 5" xfId="39316" hidden="1" xr:uid="{00000000-0005-0000-0000-0000FA5B0000}"/>
    <cellStyle name="Hiperłącze 5" xfId="45437" hidden="1" xr:uid="{00000000-0005-0000-0000-00001A5F0000}"/>
    <cellStyle name="Hiperłącze 5" xfId="29806" hidden="1" xr:uid="{00000000-0005-0000-0000-000030590000}"/>
    <cellStyle name="Hiperłącze 5" xfId="41659" hidden="1" xr:uid="{00000000-0005-0000-0000-0000325D0000}"/>
    <cellStyle name="Hiperłącze 5" xfId="24117" hidden="1" xr:uid="{00000000-0005-0000-0000-000029550000}"/>
    <cellStyle name="Hiperłącze 5" xfId="44796" hidden="1" xr:uid="{00000000-0005-0000-0000-0000905E0000}"/>
    <cellStyle name="Hiperłącze 5" xfId="36366" hidden="1" xr:uid="{00000000-0005-0000-0000-0000055B0000}"/>
    <cellStyle name="Hiperłącze 5" xfId="41642" hidden="1" xr:uid="{00000000-0005-0000-0000-0000355D0000}"/>
    <cellStyle name="Hiperłącze 5" xfId="45569" hidden="1" xr:uid="{00000000-0005-0000-0000-0000305F0000}"/>
    <cellStyle name="Hiperłącze 5" xfId="27195" hidden="1" xr:uid="{00000000-0005-0000-0000-00009E560000}"/>
    <cellStyle name="Hiperłącze 5" xfId="39536" hidden="1" xr:uid="{00000000-0005-0000-0000-0000145C0000}"/>
    <cellStyle name="Hiperłącze 5" xfId="39980" hidden="1" xr:uid="{00000000-0005-0000-0000-0000455C0000}"/>
    <cellStyle name="Hiperłącze 5" xfId="42434" hidden="1" xr:uid="{00000000-0005-0000-0000-0000B35D0000}"/>
    <cellStyle name="Hiperłącze 5" xfId="39964" hidden="1" xr:uid="{00000000-0005-0000-0000-0000485C0000}"/>
    <cellStyle name="Hiperłącze 5" xfId="28712" hidden="1" xr:uid="{00000000-0005-0000-0000-000041570000}"/>
    <cellStyle name="Hiperłącze 5" xfId="26691" hidden="1" xr:uid="{00000000-0005-0000-0000-00004C560000}"/>
    <cellStyle name="Hiperłącze 5" xfId="23996" hidden="1" xr:uid="{00000000-0005-0000-0000-00006C550000}"/>
    <cellStyle name="Hiperłącze 5" xfId="27127" hidden="1" xr:uid="{00000000-0005-0000-0000-000097560000}"/>
    <cellStyle name="Hiperłącze 5" xfId="28929" hidden="1" xr:uid="{00000000-0005-0000-0000-00005C570000}"/>
    <cellStyle name="Hiperłącze 5" xfId="40728" hidden="1" xr:uid="{00000000-0005-0000-0000-0000C55C0000}"/>
    <cellStyle name="Hiperłącze 5" xfId="16050" hidden="1" xr:uid="{00000000-0005-0000-0000-0000F5520000}"/>
    <cellStyle name="Hiperłącze 5" xfId="40755" hidden="1" xr:uid="{00000000-0005-0000-0000-0000CD5C0000}"/>
    <cellStyle name="Hiperłącze 5" xfId="37127" hidden="1" xr:uid="{00000000-0005-0000-0000-0000215B0000}"/>
    <cellStyle name="Hiperłącze 5" xfId="41813" hidden="1" xr:uid="{00000000-0005-0000-0000-0000605D0000}"/>
    <cellStyle name="Hiperłącze 5" xfId="33914" hidden="1" xr:uid="{00000000-0005-0000-0000-0000CC590000}"/>
    <cellStyle name="Hiperłącze 5" xfId="17599" hidden="1" xr:uid="{00000000-0005-0000-0000-000022520000}"/>
    <cellStyle name="Hiperłącze 5" xfId="40087" hidden="1" xr:uid="{00000000-0005-0000-0000-00006B5C0000}"/>
    <cellStyle name="Hiperłącze 5" xfId="30337" hidden="1" xr:uid="{00000000-0005-0000-0000-00009E580000}"/>
    <cellStyle name="Hiperłącze 5" xfId="31492" hidden="1" xr:uid="{00000000-0005-0000-0000-00007D580000}"/>
    <cellStyle name="Hiperłącze 5" xfId="17107" hidden="1" xr:uid="{00000000-0005-0000-0000-0000D8510000}"/>
    <cellStyle name="Hiperłącze 5" xfId="31988" hidden="1" xr:uid="{00000000-0005-0000-0000-0000F9580000}"/>
    <cellStyle name="Hiperłącze 5" xfId="43677" hidden="1" xr:uid="{00000000-0005-0000-0000-0000FB5D0000}"/>
    <cellStyle name="Hiperłącze 5" xfId="46399" hidden="1" xr:uid="{00000000-0005-0000-0000-0000725F0000}"/>
    <cellStyle name="Hiperłącze 5" xfId="42490" hidden="1" xr:uid="{00000000-0005-0000-0000-0000875D0000}"/>
    <cellStyle name="Hiperłącze 5" xfId="27226" hidden="1" xr:uid="{00000000-0005-0000-0000-0000A4560000}"/>
    <cellStyle name="Hiperłącze 5" xfId="32307" hidden="1" xr:uid="{00000000-0005-0000-0000-0000C9580000}"/>
    <cellStyle name="Hiperłącze 5" xfId="39343" hidden="1" xr:uid="{00000000-0005-0000-0000-0000AC5C0000}"/>
    <cellStyle name="Hiperłącze 5" xfId="33804" hidden="1" xr:uid="{00000000-0005-0000-0000-0000BB590000}"/>
    <cellStyle name="Hiperłącze 5" xfId="10369" hidden="1" xr:uid="{00000000-0005-0000-0000-0000654F0000}"/>
    <cellStyle name="Hiperłącze 5" xfId="34933" hidden="1" xr:uid="{00000000-0005-0000-0000-0000FB590000}"/>
    <cellStyle name="Hiperłącze 5" xfId="28126" hidden="1" xr:uid="{00000000-0005-0000-0000-000023570000}"/>
    <cellStyle name="Hiperłącze 5" xfId="36883" hidden="1" xr:uid="{00000000-0005-0000-0000-0000175B0000}"/>
    <cellStyle name="Hiperłącze 5" xfId="45118" hidden="1" xr:uid="{00000000-0005-0000-0000-0000B85E0000}"/>
    <cellStyle name="Hiperłącze 5" xfId="41727" hidden="1" xr:uid="{00000000-0005-0000-0000-0000575D0000}"/>
    <cellStyle name="Hiperłącze 5" xfId="37419" hidden="1" xr:uid="{00000000-0005-0000-0000-00008B5B0000}"/>
    <cellStyle name="Hiperłącze 5" xfId="29800" hidden="1" xr:uid="{00000000-0005-0000-0000-000029590000}"/>
    <cellStyle name="Hiperłącze 5" xfId="20487" hidden="1" xr:uid="{00000000-0005-0000-0000-0000A2530000}"/>
    <cellStyle name="Hiperłącze 5" xfId="22312" hidden="1" xr:uid="{00000000-0005-0000-0000-000049540000}"/>
    <cellStyle name="Hiperłącze 5" xfId="29099" hidden="1" xr:uid="{00000000-0005-0000-0000-000097570000}"/>
    <cellStyle name="Hiperłącze 5" xfId="26960" hidden="1" xr:uid="{00000000-0005-0000-0000-00006A560000}"/>
    <cellStyle name="Hiperłącze 5" xfId="25247" hidden="1" xr:uid="{00000000-0005-0000-0000-000020560000}"/>
    <cellStyle name="Hiperłącze 5" xfId="26378" hidden="1" xr:uid="{00000000-0005-0000-0000-000014560000}"/>
    <cellStyle name="Hiperłącze 5" xfId="34238" hidden="1" xr:uid="{00000000-0005-0000-0000-0000485A0000}"/>
    <cellStyle name="Hiperłącze 5" xfId="28081" hidden="1" xr:uid="{00000000-0005-0000-0000-000001570000}"/>
    <cellStyle name="Hiperłącze 5" xfId="22305" hidden="1" xr:uid="{00000000-0005-0000-0000-00004D540000}"/>
    <cellStyle name="Hiperłącze 5" xfId="19840" hidden="1" xr:uid="{00000000-0005-0000-0000-000033530000}"/>
    <cellStyle name="Hiperłącze 5" xfId="31820" hidden="1" xr:uid="{00000000-0005-0000-0000-0000FE580000}"/>
    <cellStyle name="Hiperłącze 5" xfId="13789" hidden="1" xr:uid="{00000000-0005-0000-0000-0000C8500000}"/>
    <cellStyle name="Hiperłącze 5" xfId="29845" hidden="1" xr:uid="{00000000-0005-0000-0000-000028590000}"/>
    <cellStyle name="Hiperłącze 5" xfId="41124" hidden="1" xr:uid="{00000000-0005-0000-0000-0000105D0000}"/>
    <cellStyle name="Hiperłącze 5" xfId="24851" hidden="1" xr:uid="{00000000-0005-0000-0000-0000A8550000}"/>
    <cellStyle name="Hiperłącze 5" xfId="35703" hidden="1" xr:uid="{00000000-0005-0000-0000-0000665A0000}"/>
    <cellStyle name="Hiperłącze 5" xfId="25967" hidden="1" xr:uid="{00000000-0005-0000-0000-0000E4550000}"/>
    <cellStyle name="Hiperłącze 5" xfId="27728" hidden="1" xr:uid="{00000000-0005-0000-0000-0000B7560000}"/>
    <cellStyle name="Hiperłącze 5" xfId="40154" hidden="1" xr:uid="{00000000-0005-0000-0000-0000705C0000}"/>
    <cellStyle name="Hiperłącze 5" xfId="23762" hidden="1" xr:uid="{00000000-0005-0000-0000-000027550000}"/>
    <cellStyle name="Hiperłącze 5" xfId="33391" hidden="1" xr:uid="{00000000-0005-0000-0000-000097590000}"/>
    <cellStyle name="Hiperłącze 5" xfId="17811" hidden="1" xr:uid="{00000000-0005-0000-0000-000041520000}"/>
    <cellStyle name="Hiperłącze 5" xfId="22840" hidden="1" xr:uid="{00000000-0005-0000-0000-0000E8540000}"/>
    <cellStyle name="Hiperłącze 5" xfId="28940" hidden="1" xr:uid="{00000000-0005-0000-0000-00005B570000}"/>
    <cellStyle name="Hiperłącze 5" xfId="28022" hidden="1" xr:uid="{00000000-0005-0000-0000-0000D5560000}"/>
    <cellStyle name="Hiperłącze 5" xfId="38465" hidden="1" xr:uid="{00000000-0005-0000-0000-0000DB5B0000}"/>
    <cellStyle name="Hiperłącze 5" xfId="28719" hidden="1" xr:uid="{00000000-0005-0000-0000-00003D570000}"/>
    <cellStyle name="Hiperłącze 5" xfId="31392" hidden="1" xr:uid="{00000000-0005-0000-0000-000072580000}"/>
    <cellStyle name="Hiperłącze 5" xfId="20452" hidden="1" xr:uid="{00000000-0005-0000-0000-0000A3530000}"/>
    <cellStyle name="Hiperłącze 5" xfId="37312" hidden="1" xr:uid="{00000000-0005-0000-0000-0000535B0000}"/>
    <cellStyle name="Hiperłącze 5" xfId="28980" hidden="1" xr:uid="{00000000-0005-0000-0000-00005D570000}"/>
    <cellStyle name="Hiperłącze 5" xfId="21485" hidden="1" xr:uid="{00000000-0005-0000-0000-0000D1530000}"/>
    <cellStyle name="Hiperłącze 5" xfId="30287" hidden="1" xr:uid="{00000000-0005-0000-0000-00003B580000}"/>
    <cellStyle name="Hiperłącze 5" xfId="25995" hidden="1" xr:uid="{00000000-0005-0000-0000-0000E7550000}"/>
    <cellStyle name="Hiperłącze 5" xfId="13544" hidden="1" xr:uid="{00000000-0005-0000-0000-000068500000}"/>
    <cellStyle name="Hiperłącze 5" xfId="33622" hidden="1" xr:uid="{00000000-0005-0000-0000-0000A7590000}"/>
    <cellStyle name="Hiperłącze 5" xfId="33019" hidden="1" xr:uid="{00000000-0005-0000-0000-000089590000}"/>
    <cellStyle name="Hiperłącze 5" xfId="33521" hidden="1" xr:uid="{00000000-0005-0000-0000-00006F590000}"/>
    <cellStyle name="Hiperłącze 5" xfId="33282" hidden="1" xr:uid="{00000000-0005-0000-0000-000057590000}"/>
    <cellStyle name="Hiperłącze 5" xfId="27834" hidden="1" xr:uid="{00000000-0005-0000-0000-0000F3560000}"/>
    <cellStyle name="Hiperłącze 5" xfId="22473" hidden="1" xr:uid="{00000000-0005-0000-0000-000060540000}"/>
    <cellStyle name="Hiperłącze 5" xfId="20021" hidden="1" xr:uid="{00000000-0005-0000-0000-000042530000}"/>
    <cellStyle name="Hiperłącze 5" xfId="15910" hidden="1" xr:uid="{00000000-0005-0000-0000-000094510000}"/>
    <cellStyle name="Hiperłącze 5" xfId="17759" hidden="1" xr:uid="{00000000-0005-0000-0000-00003B520000}"/>
    <cellStyle name="Hiperłącze 5" xfId="22514" hidden="1" xr:uid="{00000000-0005-0000-0000-000067540000}"/>
    <cellStyle name="Hiperłącze 5" xfId="15604" hidden="1" xr:uid="{00000000-0005-0000-0000-000070510000}"/>
    <cellStyle name="Hiperłącze 5" xfId="13561" hidden="1" xr:uid="{00000000-0005-0000-0000-00006C500000}"/>
    <cellStyle name="Hiperłącze 5" xfId="21697" hidden="1" xr:uid="{00000000-0005-0000-0000-0000EE530000}"/>
    <cellStyle name="Hiperłącze 5" xfId="17722" hidden="1" xr:uid="{00000000-0005-0000-0000-000036520000}"/>
    <cellStyle name="Hiperłącze 5" xfId="12410" hidden="1" xr:uid="{00000000-0005-0000-0000-0000B84F0000}"/>
    <cellStyle name="Hiperłącze 5" xfId="20938" hidden="1" xr:uid="{00000000-0005-0000-0000-000077540000}"/>
    <cellStyle name="Hiperłącze 5" xfId="25330" hidden="1" xr:uid="{00000000-0005-0000-0000-000017570000}"/>
    <cellStyle name="Hiperłącze 5" xfId="36173" hidden="1" xr:uid="{00000000-0005-0000-0000-0000B75A0000}"/>
    <cellStyle name="Hiperłącze 5" xfId="34481" hidden="1" xr:uid="{00000000-0005-0000-0000-0000A45A0000}"/>
    <cellStyle name="Hiperłącze 5" xfId="36024" hidden="1" xr:uid="{00000000-0005-0000-0000-00008E5A0000}"/>
    <cellStyle name="Hiperłącze 5" xfId="15111" hidden="1" xr:uid="{00000000-0005-0000-0000-000010510000}"/>
    <cellStyle name="Hiperłącze 5" xfId="15835" hidden="1" xr:uid="{00000000-0005-0000-0000-000089510000}"/>
    <cellStyle name="Hiperłącze 5" xfId="16348" hidden="1" xr:uid="{00000000-0005-0000-0000-000065530000}"/>
    <cellStyle name="Hiperłącze 5" xfId="14123" hidden="1" xr:uid="{00000000-0005-0000-0000-00007E500000}"/>
    <cellStyle name="Hiperłącze 5" xfId="28136" hidden="1" xr:uid="{00000000-0005-0000-0000-000024570000}"/>
    <cellStyle name="Hiperłącze 5" xfId="23105" hidden="1" xr:uid="{00000000-0005-0000-0000-00009B540000}"/>
    <cellStyle name="Hiperłącze 5" xfId="24025" hidden="1" xr:uid="{00000000-0005-0000-0000-000062550000}"/>
    <cellStyle name="Hiperłącze 5" xfId="17254" hidden="1" xr:uid="{00000000-0005-0000-0000-0000E9510000}"/>
    <cellStyle name="Hiperłącze 5" xfId="16491" hidden="1" xr:uid="{00000000-0005-0000-0000-000068520000}"/>
    <cellStyle name="Hiperłącze 5" xfId="22159" hidden="1" xr:uid="{00000000-0005-0000-0000-00003B540000}"/>
    <cellStyle name="Hiperłącze 5" xfId="14295" hidden="1" xr:uid="{00000000-0005-0000-0000-000094500000}"/>
    <cellStyle name="Hiperłącze 5" xfId="20250" hidden="1" xr:uid="{00000000-0005-0000-0000-00008B530000}"/>
    <cellStyle name="Hiperłącze 5" xfId="20133" hidden="1" xr:uid="{00000000-0005-0000-0000-000080530000}"/>
    <cellStyle name="Hiperłącze 5" xfId="21136" hidden="1" xr:uid="{00000000-0005-0000-0000-0000B2530000}"/>
    <cellStyle name="Hiperłącze 5" xfId="15067" hidden="1" xr:uid="{00000000-0005-0000-0000-000009510000}"/>
    <cellStyle name="Hiperłącze 5" xfId="21905" hidden="1" xr:uid="{00000000-0005-0000-0000-000002540000}"/>
    <cellStyle name="Hiperłącze 5" xfId="29220" hidden="1" xr:uid="{00000000-0005-0000-0000-00009E570000}"/>
    <cellStyle name="Hiperłącze 5" xfId="45142" hidden="1" xr:uid="{00000000-0005-0000-0000-0000B15E0000}"/>
    <cellStyle name="Hiperłącze 5" xfId="27118" hidden="1" xr:uid="{00000000-0005-0000-0000-000098560000}"/>
    <cellStyle name="Hiperłącze 5" xfId="24884" hidden="1" xr:uid="{00000000-0005-0000-0000-0000A9550000}"/>
    <cellStyle name="Hiperłącze 5" xfId="15146" hidden="1" xr:uid="{00000000-0005-0000-0000-00000D510000}"/>
    <cellStyle name="Hiperłącze 5" xfId="30583" hidden="1" xr:uid="{00000000-0005-0000-0000-0000FC570000}"/>
    <cellStyle name="Hiperłącze 5" xfId="28735" hidden="1" xr:uid="{00000000-0005-0000-0000-000042570000}"/>
    <cellStyle name="Hiperłącze 5" xfId="45701" hidden="1" xr:uid="{00000000-0005-0000-0000-0000E95E0000}"/>
    <cellStyle name="Hiperłącze 5" xfId="34946" hidden="1" xr:uid="{00000000-0005-0000-0000-0000F5590000}"/>
    <cellStyle name="Hiperłącze 5" xfId="18210" hidden="1" xr:uid="{00000000-0005-0000-0000-000085520000}"/>
    <cellStyle name="Hiperłącze 5" xfId="16626" hidden="1" xr:uid="{00000000-0005-0000-0000-0000A6510000}"/>
    <cellStyle name="Hiperłącze 5" xfId="35523" hidden="1" xr:uid="{00000000-0005-0000-0000-0000545A0000}"/>
    <cellStyle name="Hiperłącze 5" xfId="42984" hidden="1" xr:uid="{00000000-0005-0000-0000-0000E55D0000}"/>
    <cellStyle name="Hiperłącze 5" xfId="21511" hidden="1" xr:uid="{00000000-0005-0000-0000-0000D9530000}"/>
    <cellStyle name="Hiperłącze 5" xfId="32613" hidden="1" xr:uid="{00000000-0005-0000-0000-000012590000}"/>
    <cellStyle name="Hiperłącze 5" xfId="32463" hidden="1" xr:uid="{00000000-0005-0000-0000-0000DA580000}"/>
    <cellStyle name="Hiperłącze 5" xfId="42622" hidden="1" xr:uid="{00000000-0005-0000-0000-0000955D0000}"/>
    <cellStyle name="Hiperłącze 5" xfId="33906" hidden="1" xr:uid="{00000000-0005-0000-0000-0000C7590000}"/>
    <cellStyle name="Hiperłącze 5" xfId="33552" hidden="1" xr:uid="{00000000-0005-0000-0000-000073590000}"/>
    <cellStyle name="Hiperłącze 5" xfId="14810" hidden="1" xr:uid="{00000000-0005-0000-0000-000052510000}"/>
    <cellStyle name="Hiperłącze 5" xfId="12854" hidden="1" xr:uid="{00000000-0005-0000-0000-0000E24F0000}"/>
    <cellStyle name="Hiperłącze 5" xfId="12222" hidden="1" xr:uid="{00000000-0005-0000-0000-0000DC500000}"/>
    <cellStyle name="Hiperłącze 5" xfId="27421" hidden="1" xr:uid="{00000000-0005-0000-0000-0000F6560000}"/>
    <cellStyle name="Hiperłącze 5" xfId="32767" hidden="1" xr:uid="{00000000-0005-0000-0000-000040590000}"/>
    <cellStyle name="Hiperłącze 5" xfId="20645" hidden="1" xr:uid="{00000000-0005-0000-0000-00001D540000}"/>
    <cellStyle name="Hiperłącze 5" xfId="34262" hidden="1" xr:uid="{00000000-0005-0000-0000-0000425A0000}"/>
    <cellStyle name="Hiperłącze 5" xfId="36655" hidden="1" xr:uid="{00000000-0005-0000-0000-0000C95A0000}"/>
    <cellStyle name="Hiperłącze 5" xfId="35997" hidden="1" xr:uid="{00000000-0005-0000-0000-0000865A0000}"/>
    <cellStyle name="Hiperłącze 5" xfId="28502" hidden="1" xr:uid="{00000000-0005-0000-0000-00007D570000}"/>
    <cellStyle name="Hiperłącze 5" xfId="18128" hidden="1" xr:uid="{00000000-0005-0000-0000-00007A520000}"/>
    <cellStyle name="Hiperłącze 5" xfId="13108" hidden="1" xr:uid="{00000000-0005-0000-0000-00001B500000}"/>
    <cellStyle name="Hiperłącze 5" xfId="13768" hidden="1" xr:uid="{00000000-0005-0000-0000-0000AB500000}"/>
    <cellStyle name="Hiperłącze 5" xfId="16448" hidden="1" xr:uid="{00000000-0005-0000-0000-0000F2520000}"/>
    <cellStyle name="Hiperłącze 5" xfId="25095" hidden="1" xr:uid="{00000000-0005-0000-0000-00001C570000}"/>
    <cellStyle name="Hiperłącze 5" xfId="33653" hidden="1" xr:uid="{00000000-0005-0000-0000-0000A6590000}"/>
    <cellStyle name="Hiperłącze 5" xfId="47081" hidden="1" xr:uid="{00000000-0005-0000-0000-00009E5F0000}"/>
    <cellStyle name="Hiperłącze 5" xfId="39746" hidden="1" xr:uid="{00000000-0005-0000-0000-00002B5C0000}"/>
    <cellStyle name="Hiperłącze 5" xfId="30557" hidden="1" xr:uid="{00000000-0005-0000-0000-0000F9570000}"/>
    <cellStyle name="Hiperłącze 5" xfId="45770" hidden="1" xr:uid="{00000000-0005-0000-0000-0000F35E0000}"/>
    <cellStyle name="Hiperłącze 5" xfId="26934" hidden="1" xr:uid="{00000000-0005-0000-0000-000069560000}"/>
    <cellStyle name="Hiperłącze 5" xfId="26828" hidden="1" xr:uid="{00000000-0005-0000-0000-00005D560000}"/>
    <cellStyle name="Hiperłącze 5" xfId="32280" hidden="1" xr:uid="{00000000-0005-0000-0000-0000CB580000}"/>
    <cellStyle name="Hiperłącze 5" xfId="28945" hidden="1" xr:uid="{00000000-0005-0000-0000-000059570000}"/>
    <cellStyle name="Hiperłącze 5" xfId="39620" hidden="1" xr:uid="{00000000-0005-0000-0000-00001B5C0000}"/>
    <cellStyle name="Hiperłącze 5" xfId="45640" hidden="1" xr:uid="{00000000-0005-0000-0000-00001F5F0000}"/>
    <cellStyle name="Hiperłącze 5" xfId="33560" hidden="1" xr:uid="{00000000-0005-0000-0000-000078590000}"/>
    <cellStyle name="Hiperłącze 5" xfId="38754" hidden="1" xr:uid="{00000000-0005-0000-0000-00005C5C0000}"/>
    <cellStyle name="Hiperłącze 5" xfId="33627" hidden="1" xr:uid="{00000000-0005-0000-0000-0000A5590000}"/>
    <cellStyle name="Hiperłącze 5" xfId="22582" hidden="1" xr:uid="{00000000-0005-0000-0000-000084540000}"/>
    <cellStyle name="Hiperłącze 5" xfId="24176" hidden="1" xr:uid="{00000000-0005-0000-0000-000034550000}"/>
    <cellStyle name="Hiperłącze 5" xfId="26034" hidden="1" xr:uid="{00000000-0005-0000-0000-0000E9550000}"/>
    <cellStyle name="Hiperłącze 5" xfId="27482" hidden="1" xr:uid="{00000000-0005-0000-0000-0000EB560000}"/>
    <cellStyle name="Hiperłącze 5" xfId="25803" hidden="1" xr:uid="{00000000-0005-0000-0000-000029560000}"/>
    <cellStyle name="Hiperłącze 5" xfId="25773" hidden="1" xr:uid="{00000000-0005-0000-0000-00000A570000}"/>
    <cellStyle name="Hiperłącze 5" xfId="11830" hidden="1" xr:uid="{00000000-0005-0000-0000-00004A500000}"/>
    <cellStyle name="Hiperłącze 5" xfId="24063" hidden="1" xr:uid="{00000000-0005-0000-0000-000060550000}"/>
    <cellStyle name="Hiperłącze 5" xfId="35215" hidden="1" xr:uid="{00000000-0005-0000-0000-00001C5A0000}"/>
    <cellStyle name="Hiperłącze 5" xfId="43831" hidden="1" xr:uid="{00000000-0005-0000-0000-0000095E0000}"/>
    <cellStyle name="Hiperłącze 5" xfId="23643" hidden="1" xr:uid="{00000000-0005-0000-0000-00001C550000}"/>
    <cellStyle name="Hiperłącze 5" xfId="29407" hidden="1" xr:uid="{00000000-0005-0000-0000-0000B9570000}"/>
    <cellStyle name="Hiperłącze 5" xfId="31868" hidden="1" xr:uid="{00000000-0005-0000-0000-0000EA580000}"/>
    <cellStyle name="Hiperłącze 5" xfId="20004" hidden="1" xr:uid="{00000000-0005-0000-0000-000045530000}"/>
    <cellStyle name="Hiperłącze 5" xfId="29138" hidden="1" xr:uid="{00000000-0005-0000-0000-000099570000}"/>
    <cellStyle name="Hiperłącze 5" xfId="32521" hidden="1" xr:uid="{00000000-0005-0000-0000-0000E3580000}"/>
    <cellStyle name="Hiperłącze 5" xfId="47090" hidden="1" xr:uid="{00000000-0005-0000-0000-00009F5F0000}"/>
    <cellStyle name="Hiperłącze 5" xfId="32899" hidden="1" xr:uid="{00000000-0005-0000-0000-00007A590000}"/>
    <cellStyle name="Hiperłącze 5" xfId="18957" hidden="1" xr:uid="{00000000-0005-0000-0000-0000B8520000}"/>
    <cellStyle name="Hiperłącze 5" xfId="29391" hidden="1" xr:uid="{00000000-0005-0000-0000-0000BC570000}"/>
    <cellStyle name="Hiperłącze 5" xfId="46710" hidden="1" xr:uid="{00000000-0005-0000-0000-0000C15F0000}"/>
    <cellStyle name="Hiperłącze 5" xfId="31641" hidden="1" xr:uid="{00000000-0005-0000-0000-0000A8580000}"/>
    <cellStyle name="Hiperłącze 5" xfId="25168" hidden="1" xr:uid="{00000000-0005-0000-0000-00002D560000}"/>
    <cellStyle name="Hiperłącze 5" xfId="39220" hidden="1" xr:uid="{00000000-0005-0000-0000-0000EE5B0000}"/>
    <cellStyle name="Hiperłącze 5" xfId="35384" hidden="1" xr:uid="{00000000-0005-0000-0000-00002D5A0000}"/>
    <cellStyle name="Hiperłącze 5" xfId="35154" hidden="1" xr:uid="{00000000-0005-0000-0000-00000D5A0000}"/>
    <cellStyle name="Hiperłącze 5" xfId="34864" hidden="1" xr:uid="{00000000-0005-0000-0000-0000F1590000}"/>
    <cellStyle name="Hiperłącze 5" xfId="34033" hidden="1" xr:uid="{00000000-0005-0000-0000-0000D7590000}"/>
    <cellStyle name="Hiperłącze 5" xfId="28823" hidden="1" xr:uid="{00000000-0005-0000-0000-00004A570000}"/>
    <cellStyle name="Hiperłącze 5" xfId="38075" hidden="1" xr:uid="{00000000-0005-0000-0000-0000835B0000}"/>
    <cellStyle name="Hiperłącze 5" xfId="45398" hidden="1" xr:uid="{00000000-0005-0000-0000-00002F5F0000}"/>
    <cellStyle name="Hiperłącze 5" xfId="38906" hidden="1" xr:uid="{00000000-0005-0000-0000-0000465D0000}"/>
    <cellStyle name="Hiperłącze 5" xfId="43715" hidden="1" xr:uid="{00000000-0005-0000-0000-0000045E0000}"/>
    <cellStyle name="Hiperłącze 5" xfId="37738" hidden="1" xr:uid="{00000000-0005-0000-0000-00005F5B0000}"/>
    <cellStyle name="Hiperłącze 5" xfId="37223" hidden="1" xr:uid="{00000000-0005-0000-0000-00004B5B0000}"/>
    <cellStyle name="Hiperłącze 5" xfId="41057" hidden="1" xr:uid="{00000000-0005-0000-0000-00001C5D0000}"/>
    <cellStyle name="Hiperłącze 5" xfId="39228" hidden="1" xr:uid="{00000000-0005-0000-0000-0000F25B0000}"/>
    <cellStyle name="Hiperłącze 5" xfId="46090" hidden="1" xr:uid="{00000000-0005-0000-0000-0000135F0000}"/>
    <cellStyle name="Hiperłącze 5" xfId="43743" hidden="1" xr:uid="{00000000-0005-0000-0000-0000FE5D0000}"/>
    <cellStyle name="Hiperłącze 5" xfId="37119" hidden="1" xr:uid="{00000000-0005-0000-0000-0000255B0000}"/>
    <cellStyle name="Hiperłącze 5" xfId="36674" hidden="1" xr:uid="{00000000-0005-0000-0000-0000CB5A0000}"/>
    <cellStyle name="Hiperłącze 5" xfId="28564" hidden="1" xr:uid="{00000000-0005-0000-0000-000071570000}"/>
    <cellStyle name="Hiperłącze 5" xfId="17450" hidden="1" xr:uid="{00000000-0005-0000-0000-000017520000}"/>
    <cellStyle name="Hiperłącze 5" xfId="16188" hidden="1" xr:uid="{00000000-0005-0000-0000-000004520000}"/>
    <cellStyle name="Hiperłącze 5" xfId="17289" hidden="1" xr:uid="{00000000-0005-0000-0000-0000ED510000}"/>
    <cellStyle name="Hiperłącze 5" xfId="39018" hidden="1" xr:uid="{00000000-0005-0000-0000-0000AE5C0000}"/>
    <cellStyle name="Hiperłącze 5" xfId="38961" hidden="1" xr:uid="{00000000-0005-0000-0000-0000395D0000}"/>
    <cellStyle name="Hiperłącze 5" xfId="43414" hidden="1" xr:uid="{00000000-0005-0000-0000-0000585F0000}"/>
    <cellStyle name="Hiperłącze 5" xfId="39437" hidden="1" xr:uid="{00000000-0005-0000-0000-0000075C0000}"/>
    <cellStyle name="Hiperłącze 5" xfId="37917" hidden="1" xr:uid="{00000000-0005-0000-0000-0000715B0000}"/>
    <cellStyle name="Hiperłącze 5" xfId="28337" hidden="1" xr:uid="{00000000-0005-0000-0000-00007F570000}"/>
    <cellStyle name="Hiperłącze 5" xfId="22797" hidden="1" xr:uid="{00000000-0005-0000-0000-0000D5540000}"/>
    <cellStyle name="Hiperłącze 5" xfId="24775" hidden="1" xr:uid="{00000000-0005-0000-0000-00009F550000}"/>
    <cellStyle name="Hiperłącze 5" xfId="41915" hidden="1" xr:uid="{00000000-0005-0000-0000-0000A65D0000}"/>
    <cellStyle name="Hiperłącze 5" xfId="44240" hidden="1" xr:uid="{00000000-0005-0000-0000-0000375E0000}"/>
    <cellStyle name="Hiperłącze 5" xfId="38979" hidden="1" xr:uid="{00000000-0005-0000-0000-0000AB5C0000}"/>
    <cellStyle name="Hiperłącze 5" xfId="39642" hidden="1" xr:uid="{00000000-0005-0000-0000-0000205C0000}"/>
    <cellStyle name="Hiperłącze 5" xfId="46791" hidden="1" xr:uid="{00000000-0005-0000-0000-0000845F0000}"/>
    <cellStyle name="Hiperłącze 5" xfId="46377" hidden="1" xr:uid="{00000000-0005-0000-0000-0000775F0000}"/>
    <cellStyle name="Hiperłącze 5" xfId="46678" hidden="1" xr:uid="{00000000-0005-0000-0000-0000B05F0000}"/>
    <cellStyle name="Hiperłącze 5" xfId="40637" hidden="1" xr:uid="{00000000-0005-0000-0000-0000A65C0000}"/>
    <cellStyle name="Hiperłącze 5" xfId="42771" hidden="1" xr:uid="{00000000-0005-0000-0000-0000D35D0000}"/>
    <cellStyle name="Hiperłącze 5" xfId="30624" hidden="1" xr:uid="{00000000-0005-0000-0000-000001580000}"/>
    <cellStyle name="Hiperłącze 5" xfId="44421" hidden="1" xr:uid="{00000000-0005-0000-0000-00004A5E0000}"/>
    <cellStyle name="Hiperłącze 5" xfId="27465" hidden="1" xr:uid="{00000000-0005-0000-0000-0000E9560000}"/>
    <cellStyle name="Hiperłącze 5" xfId="35775" hidden="1" xr:uid="{00000000-0005-0000-0000-0000735A0000}"/>
    <cellStyle name="Hiperłącze 5" xfId="26060" hidden="1" xr:uid="{00000000-0005-0000-0000-0000EC550000}"/>
    <cellStyle name="Hiperłącze 5" xfId="38973" hidden="1" xr:uid="{00000000-0005-0000-0000-0000AA5C0000}"/>
    <cellStyle name="Hiperłącze 5" xfId="31286" hidden="1" xr:uid="{00000000-0005-0000-0000-000065580000}"/>
    <cellStyle name="Hiperłącze 5" xfId="29185" hidden="1" xr:uid="{00000000-0005-0000-0000-00009F570000}"/>
    <cellStyle name="Hiperłącze 5" xfId="11556" hidden="1" xr:uid="{00000000-0005-0000-0000-00004D500000}"/>
    <cellStyle name="Hiperłącze 5" xfId="25712" hidden="1" xr:uid="{00000000-0005-0000-0000-0000CB550000}"/>
    <cellStyle name="Hiperłącze 5" xfId="44498" hidden="1" xr:uid="{00000000-0005-0000-0000-0000575E0000}"/>
    <cellStyle name="Hiperłącze 5" xfId="43476" hidden="1" xr:uid="{00000000-0005-0000-0000-00004B5F0000}"/>
    <cellStyle name="Hiperłącze 5" xfId="27909" hidden="1" xr:uid="{00000000-0005-0000-0000-0000CB560000}"/>
    <cellStyle name="Hiperłącze 5" xfId="13130" hidden="1" xr:uid="{00000000-0005-0000-0000-000020500000}"/>
    <cellStyle name="Hiperłącze 5" xfId="28470" hidden="1" xr:uid="{00000000-0005-0000-0000-00008B570000}"/>
    <cellStyle name="Hiperłącze 5" xfId="25608" hidden="1" xr:uid="{00000000-0005-0000-0000-0000C0550000}"/>
    <cellStyle name="Hiperłącze 5" xfId="33266" hidden="1" xr:uid="{00000000-0005-0000-0000-000055590000}"/>
    <cellStyle name="Hiperłącze 5" xfId="11700" hidden="1" xr:uid="{00000000-0005-0000-0000-0000EA500000}"/>
    <cellStyle name="Hiperłącze 5" xfId="34216" hidden="1" xr:uid="{00000000-0005-0000-0000-00004F5A0000}"/>
    <cellStyle name="Hiperłącze 5" xfId="45377" hidden="1" xr:uid="{00000000-0005-0000-0000-0000E65E0000}"/>
    <cellStyle name="Hiperłącze 5" xfId="22189" hidden="1" xr:uid="{00000000-0005-0000-0000-00003F540000}"/>
    <cellStyle name="Hiperłącze 5" xfId="41483" hidden="1" xr:uid="{00000000-0005-0000-0000-0000F95C0000}"/>
    <cellStyle name="Hiperłącze 5" xfId="37331" hidden="1" xr:uid="{00000000-0005-0000-0000-0000575B0000}"/>
    <cellStyle name="Hiperłącze 5" xfId="40217" hidden="1" xr:uid="{00000000-0005-0000-0000-0000725C0000}"/>
    <cellStyle name="Hiperłącze 5" xfId="28831" hidden="1" xr:uid="{00000000-0005-0000-0000-00004E570000}"/>
    <cellStyle name="Hiperłącze 5" xfId="33821" hidden="1" xr:uid="{00000000-0005-0000-0000-0000BF590000}"/>
    <cellStyle name="Hiperłącze 5" xfId="42598" hidden="1" xr:uid="{00000000-0005-0000-0000-0000935D0000}"/>
    <cellStyle name="Hiperłącze 5" xfId="30087" hidden="1" xr:uid="{00000000-0005-0000-0000-00002B590000}"/>
    <cellStyle name="Hiperłącze 5" xfId="17624" hidden="1" xr:uid="{00000000-0005-0000-0000-00002A520000}"/>
    <cellStyle name="Hiperłącze 5" xfId="17388" hidden="1" xr:uid="{00000000-0005-0000-0000-0000F6510000}"/>
    <cellStyle name="Hiperłącze 5" xfId="30278" hidden="1" xr:uid="{00000000-0005-0000-0000-0000DE570000}"/>
    <cellStyle name="Hiperłącze 5" xfId="13024" hidden="1" xr:uid="{00000000-0005-0000-0000-000014500000}"/>
    <cellStyle name="Hiperłącze 5" xfId="37392" hidden="1" xr:uid="{00000000-0005-0000-0000-0000965B0000}"/>
    <cellStyle name="Hiperłącze 5" xfId="39898" hidden="1" xr:uid="{00000000-0005-0000-0000-00003A5C0000}"/>
    <cellStyle name="Hiperłącze 5" xfId="45251" hidden="1" xr:uid="{00000000-0005-0000-0000-0000D55E0000}"/>
    <cellStyle name="Hiperłącze 5" xfId="41567" hidden="1" xr:uid="{00000000-0005-0000-0000-0000035D0000}"/>
    <cellStyle name="Hiperłącze 5" xfId="28346" hidden="1" xr:uid="{00000000-0005-0000-0000-000076570000}"/>
    <cellStyle name="Hiperłącze 5" xfId="35333" hidden="1" xr:uid="{00000000-0005-0000-0000-00002C5A0000}"/>
    <cellStyle name="Hiperłącze 5" xfId="12049" hidden="1" xr:uid="{00000000-0005-0000-0000-0000944F0000}"/>
    <cellStyle name="Hiperłącze 5" xfId="20356" hidden="1" xr:uid="{00000000-0005-0000-0000-000097530000}"/>
    <cellStyle name="Hiperłącze 5" xfId="31278" hidden="1" xr:uid="{00000000-0005-0000-0000-000062580000}"/>
    <cellStyle name="Hiperłącze 5" xfId="11887" hidden="1" xr:uid="{00000000-0005-0000-0000-000057500000}"/>
    <cellStyle name="Hiperłącze 5" xfId="27898" hidden="1" xr:uid="{00000000-0005-0000-0000-0000CC560000}"/>
    <cellStyle name="Hiperłącze 5" xfId="27617" hidden="1" xr:uid="{00000000-0005-0000-0000-0000AA560000}"/>
    <cellStyle name="Hiperłącze 5" xfId="32830" hidden="1" xr:uid="{00000000-0005-0000-0000-000042590000}"/>
    <cellStyle name="Hiperłącze 5" xfId="29383" hidden="1" xr:uid="{00000000-0005-0000-0000-0000B7570000}"/>
    <cellStyle name="Hiperłącze 5" xfId="20219" hidden="1" xr:uid="{00000000-0005-0000-0000-000087530000}"/>
    <cellStyle name="Hiperłącze 5" xfId="14105" hidden="1" xr:uid="{00000000-0005-0000-0000-000083500000}"/>
    <cellStyle name="Hiperłącze 5" xfId="34964" hidden="1" xr:uid="{00000000-0005-0000-0000-0000FA590000}"/>
    <cellStyle name="Hiperłącze 5" xfId="21395" hidden="1" xr:uid="{00000000-0005-0000-0000-0000CA530000}"/>
    <cellStyle name="Hiperłącze 5" xfId="35375" hidden="1" xr:uid="{00000000-0005-0000-0000-00002A5A0000}"/>
    <cellStyle name="Hiperłącze 5" xfId="37013" hidden="1" xr:uid="{00000000-0005-0000-0000-0000EF5A0000}"/>
    <cellStyle name="Hiperłącze 5" xfId="23317" hidden="1" xr:uid="{00000000-0005-0000-0000-0000B1540000}"/>
    <cellStyle name="Hiperłącze 5" xfId="23853" hidden="1" xr:uid="{00000000-0005-0000-0000-00005A550000}"/>
    <cellStyle name="Hiperłącze 5" xfId="25170" hidden="1" xr:uid="{00000000-0005-0000-0000-00002F560000}"/>
    <cellStyle name="Hiperłącze 5" xfId="22134" hidden="1" xr:uid="{00000000-0005-0000-0000-000036540000}"/>
    <cellStyle name="Hiperłącze 5" xfId="27018" hidden="1" xr:uid="{00000000-0005-0000-0000-000073560000}"/>
    <cellStyle name="Hiperłącze 5" xfId="29029" hidden="1" xr:uid="{00000000-0005-0000-0000-000063570000}"/>
    <cellStyle name="Hiperłącze 5" xfId="36467" hidden="1" xr:uid="{00000000-0005-0000-0000-0000165B0000}"/>
    <cellStyle name="Hiperłącze 5" xfId="24778" hidden="1" xr:uid="{00000000-0005-0000-0000-00009D550000}"/>
    <cellStyle name="Hiperłącze 5" xfId="34531" hidden="1" xr:uid="{00000000-0005-0000-0000-0000A95A0000}"/>
    <cellStyle name="Hiperłącze 5" xfId="14843" hidden="1" xr:uid="{00000000-0005-0000-0000-000060510000}"/>
    <cellStyle name="Hiperłącze 5" xfId="24497" hidden="1" xr:uid="{00000000-0005-0000-0000-000054550000}"/>
    <cellStyle name="Hiperłącze 5" xfId="30870" hidden="1" xr:uid="{00000000-0005-0000-0000-00001E580000}"/>
    <cellStyle name="Hiperłącze 5" xfId="33412" hidden="1" xr:uid="{00000000-0005-0000-0000-000063590000}"/>
    <cellStyle name="Hiperłącze 5" xfId="45287" hidden="1" xr:uid="{00000000-0005-0000-0000-0000DE5E0000}"/>
    <cellStyle name="Hiperłącze 5" xfId="29433" hidden="1" xr:uid="{00000000-0005-0000-0000-0000BA570000}"/>
    <cellStyle name="Hiperłącze 5" xfId="29510" hidden="1" xr:uid="{00000000-0005-0000-0000-0000C7570000}"/>
    <cellStyle name="Hiperłącze 5" xfId="33303" hidden="1" xr:uid="{00000000-0005-0000-0000-00005C590000}"/>
    <cellStyle name="Hiperłącze 5" xfId="12093" hidden="1" xr:uid="{00000000-0005-0000-0000-0000954F0000}"/>
    <cellStyle name="Hiperłącze 5" xfId="34973" hidden="1" xr:uid="{00000000-0005-0000-0000-0000FD590000}"/>
    <cellStyle name="Hiperłącze 5" xfId="44847" hidden="1" xr:uid="{00000000-0005-0000-0000-0000925E0000}"/>
    <cellStyle name="Hiperłącze 5" xfId="30951" hidden="1" xr:uid="{00000000-0005-0000-0000-000022580000}"/>
    <cellStyle name="Hiperłącze 5" xfId="11304" hidden="1" xr:uid="{00000000-0005-0000-0000-00007B4F0000}"/>
    <cellStyle name="Hiperłącze 5" xfId="29877" hidden="1" xr:uid="{00000000-0005-0000-0000-00001D590000}"/>
    <cellStyle name="Hiperłącze 5" xfId="27026" hidden="1" xr:uid="{00000000-0005-0000-0000-000078560000}"/>
    <cellStyle name="Hiperłącze 5" xfId="23923" hidden="1" xr:uid="{00000000-0005-0000-0000-00007A550000}"/>
    <cellStyle name="Hiperłącze 5" xfId="35854" hidden="1" xr:uid="{00000000-0005-0000-0000-00007B5A0000}"/>
    <cellStyle name="Hiperłącze 5" xfId="34558" hidden="1" xr:uid="{00000000-0005-0000-0000-0000995A0000}"/>
    <cellStyle name="Hiperłącze 5" xfId="35846" hidden="1" xr:uid="{00000000-0005-0000-0000-00007C5A0000}"/>
    <cellStyle name="Hiperłącze 5" xfId="35631" hidden="1" xr:uid="{00000000-0005-0000-0000-0000605A0000}"/>
    <cellStyle name="Hiperłącze 5" xfId="29252" hidden="1" xr:uid="{00000000-0005-0000-0000-0000A7570000}"/>
    <cellStyle name="Hiperłącze 5" xfId="18909" hidden="1" xr:uid="{00000000-0005-0000-0000-0000AE520000}"/>
    <cellStyle name="Hiperłącze 5" xfId="11902" hidden="1" xr:uid="{00000000-0005-0000-0000-00005F500000}"/>
    <cellStyle name="Hiperłącze 5" xfId="14285" hidden="1" xr:uid="{00000000-0005-0000-0000-000093500000}"/>
    <cellStyle name="Hiperłącze 5" xfId="17469" hidden="1" xr:uid="{00000000-0005-0000-0000-00001B520000}"/>
    <cellStyle name="Hiperłącze 5" xfId="14897" hidden="1" xr:uid="{00000000-0005-0000-0000-00005B510000}"/>
    <cellStyle name="Hiperłącze 5" xfId="31782" hidden="1" xr:uid="{00000000-0005-0000-0000-0000B5580000}"/>
    <cellStyle name="Hiperłącze 5" xfId="18927" hidden="1" xr:uid="{00000000-0005-0000-0000-0000B0520000}"/>
    <cellStyle name="Hiperłącze 5" xfId="22690" hidden="1" xr:uid="{00000000-0005-0000-0000-000090540000}"/>
    <cellStyle name="Hiperłącze 5" xfId="27320" hidden="1" xr:uid="{00000000-0005-0000-0000-0000E5560000}"/>
    <cellStyle name="Hiperłącze 5" xfId="13680" hidden="1" xr:uid="{00000000-0005-0000-0000-000077500000}"/>
    <cellStyle name="Hiperłącze 5" xfId="11823" hidden="1" xr:uid="{00000000-0005-0000-0000-000055510000}"/>
    <cellStyle name="Hiperłącze 5" xfId="18560" hidden="1" xr:uid="{00000000-0005-0000-0000-000089520000}"/>
    <cellStyle name="Hiperłącze 5" xfId="17893" hidden="1" xr:uid="{00000000-0005-0000-0000-000045520000}"/>
    <cellStyle name="Hiperłącze 5" xfId="30159" hidden="1" xr:uid="{00000000-0005-0000-0000-0000D1570000}"/>
    <cellStyle name="Hiperłącze 5" xfId="22916" hidden="1" xr:uid="{00000000-0005-0000-0000-0000EB540000}"/>
    <cellStyle name="Hiperłącze 5" xfId="42673" hidden="1" xr:uid="{00000000-0005-0000-0000-0000C55D0000}"/>
    <cellStyle name="Hiperłącze 5" xfId="41902" hidden="1" xr:uid="{00000000-0005-0000-0000-0000AA5D0000}"/>
    <cellStyle name="Hiperłącze 5" xfId="30097" hidden="1" xr:uid="{00000000-0005-0000-0000-0000CA570000}"/>
    <cellStyle name="Hiperłącze 5" xfId="20647" hidden="1" xr:uid="{00000000-0005-0000-0000-00001F540000}"/>
    <cellStyle name="Hiperłącze 5" xfId="21189" hidden="1" xr:uid="{00000000-0005-0000-0000-0000BB530000}"/>
    <cellStyle name="Hiperłącze 5" xfId="12582" hidden="1" xr:uid="{00000000-0005-0000-0000-0000C84F0000}"/>
    <cellStyle name="Hiperłącze 5" xfId="20072" hidden="1" xr:uid="{00000000-0005-0000-0000-000072530000}"/>
    <cellStyle name="Hiperłącze 5" xfId="18788" hidden="1" xr:uid="{00000000-0005-0000-0000-0000D7520000}"/>
    <cellStyle name="Hiperłącze 5" xfId="12705" hidden="1" xr:uid="{00000000-0005-0000-0000-0000D74F0000}"/>
    <cellStyle name="Hiperłącze 5" xfId="20799" hidden="1" xr:uid="{00000000-0005-0000-0000-000008550000}"/>
    <cellStyle name="Hiperłącze 5" xfId="25954" hidden="1" xr:uid="{00000000-0005-0000-0000-0000E0550000}"/>
    <cellStyle name="Hiperłącze 5" xfId="14593" hidden="1" xr:uid="{00000000-0005-0000-0000-0000FC500000}"/>
    <cellStyle name="Hiperłącze 5" xfId="15888" hidden="1" xr:uid="{00000000-0005-0000-0000-00008F510000}"/>
    <cellStyle name="Hiperłącze 5" xfId="20662" hidden="1" xr:uid="{00000000-0005-0000-0000-00001C540000}"/>
    <cellStyle name="Hiperłącze 5" xfId="20241" hidden="1" xr:uid="{00000000-0005-0000-0000-00008C530000}"/>
    <cellStyle name="Hiperłącze 5" xfId="11663" hidden="1" xr:uid="{00000000-0005-0000-0000-0000F44F0000}"/>
    <cellStyle name="Hiperłącze 5" xfId="13091" hidden="1" xr:uid="{00000000-0005-0000-0000-000019500000}"/>
    <cellStyle name="Hiperłącze 5" xfId="12335" hidden="1" xr:uid="{00000000-0005-0000-0000-0000A64F0000}"/>
    <cellStyle name="Hiperłącze 5" xfId="28871" hidden="1" xr:uid="{00000000-0005-0000-0000-000051570000}"/>
    <cellStyle name="Hiperłącze 5" xfId="20683" hidden="1" xr:uid="{00000000-0005-0000-0000-000016540000}"/>
    <cellStyle name="Hiperłącze 5" xfId="15655" hidden="1" xr:uid="{00000000-0005-0000-0000-000072510000}"/>
    <cellStyle name="Hiperłącze 5" xfId="31366" hidden="1" xr:uid="{00000000-0005-0000-0000-00006A580000}"/>
    <cellStyle name="Hiperłącze 5" xfId="16610" hidden="1" xr:uid="{00000000-0005-0000-0000-0000A2510000}"/>
    <cellStyle name="Hiperłącze 5" xfId="28684" hidden="1" xr:uid="{00000000-0005-0000-0000-000040570000}"/>
    <cellStyle name="Hiperłącze 5" xfId="25793" hidden="1" xr:uid="{00000000-0005-0000-0000-00001B560000}"/>
    <cellStyle name="Hiperłącze 5" xfId="26477" hidden="1" xr:uid="{00000000-0005-0000-0000-000034560000}"/>
    <cellStyle name="Hiperłącze 5" xfId="21239" hidden="1" xr:uid="{00000000-0005-0000-0000-00001A540000}"/>
    <cellStyle name="Hiperłącze 5" xfId="32445" hidden="1" xr:uid="{00000000-0005-0000-0000-0000D5580000}"/>
    <cellStyle name="Hiperłącze 5" xfId="30647" hidden="1" xr:uid="{00000000-0005-0000-0000-000002580000}"/>
    <cellStyle name="Hiperłącze 5" xfId="38363" hidden="1" xr:uid="{00000000-0005-0000-0000-0000CF5B0000}"/>
    <cellStyle name="Hiperłącze 5" xfId="26356" hidden="1" xr:uid="{00000000-0005-0000-0000-00000F560000}"/>
    <cellStyle name="Hiperłącze 5" xfId="16680" hidden="1" xr:uid="{00000000-0005-0000-0000-0000AF510000}"/>
    <cellStyle name="Hiperłącze 5" xfId="12188" hidden="1" xr:uid="{00000000-0005-0000-0000-0000FA4F0000}"/>
    <cellStyle name="Hiperłącze 5" xfId="25283" hidden="1" xr:uid="{00000000-0005-0000-0000-000020570000}"/>
    <cellStyle name="Hiperłącze 5" xfId="25397" hidden="1" xr:uid="{00000000-0005-0000-0000-000085570000}"/>
    <cellStyle name="Hiperłącze 5" xfId="37565" hidden="1" xr:uid="{00000000-0005-0000-0000-00009C5B0000}"/>
    <cellStyle name="Hiperłącze 5" xfId="30450" hidden="1" xr:uid="{00000000-0005-0000-0000-0000ED570000}"/>
    <cellStyle name="Hiperłącze 5" xfId="26800" hidden="1" xr:uid="{00000000-0005-0000-0000-00005C560000}"/>
    <cellStyle name="Hiperłącze 5" xfId="34038" hidden="1" xr:uid="{00000000-0005-0000-0000-0000D5590000}"/>
    <cellStyle name="Hiperłącze 5" xfId="40324" hidden="1" xr:uid="{00000000-0005-0000-0000-0000825C0000}"/>
    <cellStyle name="Hiperłącze 5" xfId="27757" hidden="1" xr:uid="{00000000-0005-0000-0000-0000BB560000}"/>
    <cellStyle name="Hiperłącze 5" xfId="21558" hidden="1" xr:uid="{00000000-0005-0000-0000-0000DF530000}"/>
    <cellStyle name="Hiperłącze 5" xfId="15258" hidden="1" xr:uid="{00000000-0005-0000-0000-00001E510000}"/>
    <cellStyle name="Hiperłącze 5" xfId="13083" hidden="1" xr:uid="{00000000-0005-0000-0000-000016500000}"/>
    <cellStyle name="Hiperłącze 5" xfId="18282" hidden="1" xr:uid="{00000000-0005-0000-0000-0000BD520000}"/>
    <cellStyle name="Hiperłącze 5" xfId="21578" hidden="1" xr:uid="{00000000-0005-0000-0000-0000E1530000}"/>
    <cellStyle name="Hiperłącze 5" xfId="29316" hidden="1" xr:uid="{00000000-0005-0000-0000-0000AA570000}"/>
    <cellStyle name="Hiperłącze 5" xfId="34252" hidden="1" xr:uid="{00000000-0005-0000-0000-0000465A0000}"/>
    <cellStyle name="Hiperłącze 5" xfId="12198" hidden="1" xr:uid="{00000000-0005-0000-0000-0000E0500000}"/>
    <cellStyle name="Hiperłącze 5" xfId="33611" hidden="1" xr:uid="{00000000-0005-0000-0000-0000A8590000}"/>
    <cellStyle name="Hiperłącze 5" xfId="24946" hidden="1" xr:uid="{00000000-0005-0000-0000-0000B0550000}"/>
    <cellStyle name="Hiperłącze 5" xfId="43038" hidden="1" xr:uid="{00000000-0005-0000-0000-0000F05D0000}"/>
    <cellStyle name="Hiperłącze 5" xfId="38966" hidden="1" xr:uid="{00000000-0005-0000-0000-0000B55D0000}"/>
    <cellStyle name="Hiperłącze 5" xfId="31054" hidden="1" xr:uid="{00000000-0005-0000-0000-000045580000}"/>
    <cellStyle name="Hiperłącze 5" xfId="46200" hidden="1" xr:uid="{00000000-0005-0000-0000-0000615F0000}"/>
    <cellStyle name="Hiperłącze 5" xfId="16255" hidden="1" xr:uid="{00000000-0005-0000-0000-0000FE520000}"/>
    <cellStyle name="Hiperłącze 5" xfId="21043" hidden="1" xr:uid="{00000000-0005-0000-0000-0000A9530000}"/>
    <cellStyle name="Hiperłącze 5" xfId="13327" hidden="1" xr:uid="{00000000-0005-0000-0000-000038500000}"/>
    <cellStyle name="Hiperłącze 5" xfId="20591" hidden="1" xr:uid="{00000000-0005-0000-0000-000076540000}"/>
    <cellStyle name="Hiperłącze 5" xfId="30198" hidden="1" xr:uid="{00000000-0005-0000-0000-0000D6570000}"/>
    <cellStyle name="Hiperłącze 5" xfId="35975" hidden="1" xr:uid="{00000000-0005-0000-0000-00008B5A0000}"/>
    <cellStyle name="Hiperłącze 5" xfId="36377" hidden="1" xr:uid="{00000000-0005-0000-0000-0000FD5A0000}"/>
    <cellStyle name="Hiperłącze 5" xfId="46963" hidden="1" xr:uid="{00000000-0005-0000-0000-0000915F0000}"/>
    <cellStyle name="Hiperłącze 5" xfId="35393" hidden="1" xr:uid="{00000000-0005-0000-0000-00002E5A0000}"/>
    <cellStyle name="Hiperłącze 5" xfId="38491" hidden="1" xr:uid="{00000000-0005-0000-0000-0000DA5B0000}"/>
    <cellStyle name="Hiperłącze 5" xfId="28108" hidden="1" xr:uid="{00000000-0005-0000-0000-000021570000}"/>
    <cellStyle name="Hiperłącze 5" xfId="13344" hidden="1" xr:uid="{00000000-0005-0000-0000-00003C500000}"/>
    <cellStyle name="Hiperłącze 5" xfId="27407" hidden="1" xr:uid="{00000000-0005-0000-0000-0000FD560000}"/>
    <cellStyle name="Hiperłącze 5" xfId="34014" hidden="1" xr:uid="{00000000-0005-0000-0000-0000D3590000}"/>
    <cellStyle name="Hiperłącze 5" xfId="31718" hidden="1" xr:uid="{00000000-0005-0000-0000-0000AE580000}"/>
    <cellStyle name="Hiperłącze 5" xfId="46784" hidden="1" xr:uid="{00000000-0005-0000-0000-00007F5F0000}"/>
    <cellStyle name="Hiperłącze 5" xfId="39496" hidden="1" xr:uid="{00000000-0005-0000-0000-00000D5C0000}"/>
    <cellStyle name="Hiperłącze 5" xfId="35988" hidden="1" xr:uid="{00000000-0005-0000-0000-0000855A0000}"/>
    <cellStyle name="Hiperłącze 5" xfId="46570" hidden="1" xr:uid="{00000000-0005-0000-0000-0000CC5F0000}"/>
    <cellStyle name="Hiperłącze 5" xfId="34519" hidden="1" xr:uid="{00000000-0005-0000-0000-0000AB5A0000}"/>
    <cellStyle name="Hiperłącze 5" xfId="18001" hidden="1" xr:uid="{00000000-0005-0000-0000-000051520000}"/>
    <cellStyle name="Hiperłącze 5" xfId="22829" hidden="1" xr:uid="{00000000-0005-0000-0000-0000E2540000}"/>
    <cellStyle name="Hiperłącze 5" xfId="24721" hidden="1" xr:uid="{00000000-0005-0000-0000-000096550000}"/>
    <cellStyle name="Hiperłącze 5" xfId="40136" hidden="1" xr:uid="{00000000-0005-0000-0000-00006E5C0000}"/>
    <cellStyle name="Hiperłącze 5" xfId="40804" hidden="1" xr:uid="{00000000-0005-0000-0000-0000D35C0000}"/>
    <cellStyle name="Hiperłącze 5" xfId="27849" hidden="1" xr:uid="{00000000-0005-0000-0000-0000C2560000}"/>
    <cellStyle name="Hiperłącze 5" xfId="29523" hidden="1" xr:uid="{00000000-0005-0000-0000-0000C1570000}"/>
    <cellStyle name="Hiperłącze 5" xfId="32184" hidden="1" xr:uid="{00000000-0005-0000-0000-0000BF580000}"/>
    <cellStyle name="Hiperłącze 5" xfId="18102" hidden="1" xr:uid="{00000000-0005-0000-0000-000079520000}"/>
    <cellStyle name="Hiperłącze 5" xfId="25936" hidden="1" xr:uid="{00000000-0005-0000-0000-0000DE550000}"/>
    <cellStyle name="Hiperłącze 5" xfId="16754" hidden="1" xr:uid="{00000000-0005-0000-0000-000009520000}"/>
    <cellStyle name="Hiperłącze 5" xfId="41154" hidden="1" xr:uid="{00000000-0005-0000-0000-0000095D0000}"/>
    <cellStyle name="Hiperłącze 5" xfId="24654" hidden="1" xr:uid="{00000000-0005-0000-0000-000090550000}"/>
    <cellStyle name="Hiperłącze 5" xfId="30035" hidden="1" xr:uid="{00000000-0005-0000-0000-000089580000}"/>
    <cellStyle name="Hiperłącze 5" xfId="33983" hidden="1" xr:uid="{00000000-0005-0000-0000-0000CF590000}"/>
    <cellStyle name="Hiperłącze 5" xfId="13485" hidden="1" xr:uid="{00000000-0005-0000-0000-000042500000}"/>
    <cellStyle name="Hiperłącze 5" xfId="30879" hidden="1" xr:uid="{00000000-0005-0000-0000-00001F580000}"/>
    <cellStyle name="Hiperłącze 5" xfId="29747" hidden="1" xr:uid="{00000000-0005-0000-0000-00002D580000}"/>
    <cellStyle name="Hiperłącze 5" xfId="20693" hidden="1" xr:uid="{00000000-0005-0000-0000-000012540000}"/>
    <cellStyle name="Hiperłącze 5" xfId="36613" hidden="1" xr:uid="{00000000-0005-0000-0000-0000FC5A0000}"/>
    <cellStyle name="Hiperłącze 5" xfId="35947" hidden="1" xr:uid="{00000000-0005-0000-0000-0000885A0000}"/>
    <cellStyle name="Hiperłącze 5" xfId="15708" hidden="1" xr:uid="{00000000-0005-0000-0000-00007B510000}"/>
    <cellStyle name="Hiperłącze 5" xfId="29972" hidden="1" xr:uid="{00000000-0005-0000-0000-00008E580000}"/>
    <cellStyle name="Hiperłącze 5" xfId="30972" hidden="1" xr:uid="{00000000-0005-0000-0000-000041580000}"/>
    <cellStyle name="Hiperłącze 5" xfId="43534" hidden="1" xr:uid="{00000000-0005-0000-0000-0000C35E0000}"/>
    <cellStyle name="Hiperłącze 5" xfId="32874" hidden="1" xr:uid="{00000000-0005-0000-0000-000085590000}"/>
    <cellStyle name="Hiperłącze 5" xfId="27890" hidden="1" xr:uid="{00000000-0005-0000-0000-0000C7560000}"/>
    <cellStyle name="Hiperłącze 5" xfId="24976" hidden="1" xr:uid="{00000000-0005-0000-0000-0000B8550000}"/>
    <cellStyle name="Hiperłącze 5" xfId="24758" hidden="1" xr:uid="{00000000-0005-0000-0000-00009B550000}"/>
    <cellStyle name="Hiperłącze 5" xfId="17346" hidden="1" xr:uid="{00000000-0005-0000-0000-0000F8510000}"/>
    <cellStyle name="Hiperłącze 5" xfId="24632" hidden="1" xr:uid="{00000000-0005-0000-0000-00008B550000}"/>
    <cellStyle name="Hiperłącze 5" xfId="28788" hidden="1" xr:uid="{00000000-0005-0000-0000-00004B570000}"/>
    <cellStyle name="Hiperłącze 5" xfId="30735" hidden="1" xr:uid="{00000000-0005-0000-0000-00000A580000}"/>
    <cellStyle name="Hiperłącze 5" xfId="44718" hidden="1" xr:uid="{00000000-0005-0000-0000-0000875E0000}"/>
    <cellStyle name="Hiperłącze 5" xfId="38536" hidden="1" xr:uid="{00000000-0005-0000-0000-0000E45B0000}"/>
    <cellStyle name="Hiperłącze 5" xfId="39650" hidden="1" xr:uid="{00000000-0005-0000-0000-00001F5C0000}"/>
    <cellStyle name="Hiperłącze 5" xfId="42015" hidden="1" xr:uid="{00000000-0005-0000-0000-0000BA5D0000}"/>
    <cellStyle name="Hiperłącze 5" xfId="41558" hidden="1" xr:uid="{00000000-0005-0000-0000-0000045D0000}"/>
    <cellStyle name="Hiperłącze 5" xfId="29797" hidden="1" xr:uid="{00000000-0005-0000-0000-00002A590000}"/>
    <cellStyle name="Hiperłącze 5" xfId="46588" hidden="1" xr:uid="{00000000-0005-0000-0000-0000B95F0000}"/>
    <cellStyle name="Hiperłącze 5" xfId="44757" hidden="1" xr:uid="{00000000-0005-0000-0000-0000895E0000}"/>
    <cellStyle name="Hiperłącze 5" xfId="23444" hidden="1" xr:uid="{00000000-0005-0000-0000-0000BF540000}"/>
    <cellStyle name="Hiperłącze 5" xfId="28668" hidden="1" xr:uid="{00000000-0005-0000-0000-00003C570000}"/>
    <cellStyle name="Hiperłącze 5" xfId="39244" hidden="1" xr:uid="{00000000-0005-0000-0000-0000F65B0000}"/>
    <cellStyle name="Hiperłącze 5" xfId="41518" hidden="1" xr:uid="{00000000-0005-0000-0000-0000FD5C0000}"/>
    <cellStyle name="Hiperłącze 5" xfId="43316" hidden="1" xr:uid="{00000000-0005-0000-0000-00005D5E0000}"/>
    <cellStyle name="Hiperłącze 5" xfId="43767" hidden="1" xr:uid="{00000000-0005-0000-0000-0000065E0000}"/>
    <cellStyle name="Hiperłącze 5" xfId="29715" hidden="1" xr:uid="{00000000-0005-0000-0000-000038580000}"/>
    <cellStyle name="Hiperłącze 5" xfId="23721" hidden="1" xr:uid="{00000000-0005-0000-0000-000020550000}"/>
    <cellStyle name="Hiperłącze 5" xfId="15215" hidden="1" xr:uid="{00000000-0005-0000-0000-00001B510000}"/>
    <cellStyle name="Hiperłącze 5" xfId="14671" hidden="1" xr:uid="{00000000-0005-0000-0000-000000510000}"/>
    <cellStyle name="Hiperłącze 5" xfId="29770" hidden="1" xr:uid="{00000000-0005-0000-0000-000030580000}"/>
    <cellStyle name="Hiperłącze 5" xfId="42509" hidden="1" xr:uid="{00000000-0005-0000-0000-00008B5D0000}"/>
    <cellStyle name="Hiperłącze 5" xfId="46425" hidden="1" xr:uid="{00000000-0005-0000-0000-0000BA5F0000}"/>
    <cellStyle name="Hiperłącze 5" xfId="34376" hidden="1" xr:uid="{00000000-0005-0000-0000-0000375B0000}"/>
    <cellStyle name="Hiperłącze 5" xfId="38839" hidden="1" xr:uid="{00000000-0005-0000-0000-0000495C0000}"/>
    <cellStyle name="Hiperłącze 5" xfId="46250" hidden="1" xr:uid="{00000000-0005-0000-0000-0000675F0000}"/>
    <cellStyle name="Hiperłącze 5" xfId="45160" hidden="1" xr:uid="{00000000-0005-0000-0000-0000B65E0000}"/>
    <cellStyle name="Hiperłącze 5" xfId="37228" hidden="1" xr:uid="{00000000-0005-0000-0000-0000495B0000}"/>
    <cellStyle name="Hiperłącze 5" xfId="24272" hidden="1" xr:uid="{00000000-0005-0000-0000-000040550000}"/>
    <cellStyle name="Hiperłącze 5" xfId="25214" hidden="1" xr:uid="{00000000-0005-0000-0000-000025560000}"/>
    <cellStyle name="Hiperłącze 5" xfId="40479" hidden="1" xr:uid="{00000000-0005-0000-0000-0000975C0000}"/>
    <cellStyle name="Hiperłącze 5" xfId="38933" hidden="1" xr:uid="{00000000-0005-0000-0000-00003F5D0000}"/>
    <cellStyle name="Hiperłącze 5" xfId="41933" hidden="1" xr:uid="{00000000-0005-0000-0000-0000A35D0000}"/>
    <cellStyle name="Hiperłącze 5" xfId="46835" hidden="1" xr:uid="{00000000-0005-0000-0000-0000855F0000}"/>
    <cellStyle name="Hiperłącze 5" xfId="37861" hidden="1" xr:uid="{00000000-0005-0000-0000-0000695B0000}"/>
    <cellStyle name="Hiperłącze 5" xfId="37619" hidden="1" xr:uid="{00000000-0005-0000-0000-0000945B0000}"/>
    <cellStyle name="Hiperłącze 5" xfId="36523" hidden="1" xr:uid="{00000000-0005-0000-0000-0000105B0000}"/>
    <cellStyle name="Hiperłącze 5" xfId="29298" hidden="1" xr:uid="{00000000-0005-0000-0000-0000AF570000}"/>
    <cellStyle name="Hiperłącze 5" xfId="44559" hidden="1" xr:uid="{00000000-0005-0000-0000-0000735E0000}"/>
    <cellStyle name="Hiperłącze 5" xfId="41406" hidden="1" xr:uid="{00000000-0005-0000-0000-0000275D0000}"/>
    <cellStyle name="Hiperłącze 5" xfId="35778" hidden="1" xr:uid="{00000000-0005-0000-0000-0000715A0000}"/>
    <cellStyle name="Hiperłącze 5" xfId="32071" hidden="1" xr:uid="{00000000-0005-0000-0000-0000EF580000}"/>
    <cellStyle name="Hiperłącze 5" xfId="41759" hidden="1" xr:uid="{00000000-0005-0000-0000-0000555D0000}"/>
    <cellStyle name="Hiperłącze 5" xfId="29212" hidden="1" xr:uid="{00000000-0005-0000-0000-00009D570000}"/>
    <cellStyle name="Hiperłącze 5" xfId="26888" hidden="1" xr:uid="{00000000-0005-0000-0000-000064560000}"/>
    <cellStyle name="Hiperłącze 5" xfId="25525" hidden="1" xr:uid="{00000000-0005-0000-0000-00007F560000}"/>
    <cellStyle name="Hiperłącze 5" xfId="26657" hidden="1" xr:uid="{00000000-0005-0000-0000-000046560000}"/>
    <cellStyle name="Hiperłącze 5" xfId="33242" hidden="1" xr:uid="{00000000-0005-0000-0000-00004D590000}"/>
    <cellStyle name="Hiperłącze 5" xfId="31323" hidden="1" xr:uid="{00000000-0005-0000-0000-00006C580000}"/>
    <cellStyle name="Hiperłącze 5" xfId="19863" hidden="1" xr:uid="{00000000-0005-0000-0000-000038530000}"/>
    <cellStyle name="Hiperłącze 5" xfId="33485" hidden="1" xr:uid="{00000000-0005-0000-0000-000066590000}"/>
    <cellStyle name="Hiperłącze 5" xfId="41826" hidden="1" xr:uid="{00000000-0005-0000-0000-0000645D0000}"/>
    <cellStyle name="Hiperłącze 5" xfId="38793" hidden="1" xr:uid="{00000000-0005-0000-0000-00004D5C0000}"/>
    <cellStyle name="Hiperłącze 5" xfId="28333" hidden="1" xr:uid="{00000000-0005-0000-0000-00007A570000}"/>
    <cellStyle name="Hiperłącze 5" xfId="30432" hidden="1" xr:uid="{00000000-0005-0000-0000-0000E6570000}"/>
    <cellStyle name="Hiperłącze 5" xfId="19087" hidden="1" xr:uid="{00000000-0005-0000-0000-000004530000}"/>
    <cellStyle name="Hiperłącze 5" xfId="24292" hidden="1" xr:uid="{00000000-0005-0000-0000-000039550000}"/>
    <cellStyle name="Hiperłącze 5" xfId="31457" hidden="1" xr:uid="{00000000-0005-0000-0000-000079580000}"/>
    <cellStyle name="Hiperłącze 5" xfId="27254" hidden="1" xr:uid="{00000000-0005-0000-0000-0000A7560000}"/>
    <cellStyle name="Hiperłącze 5" xfId="35613" hidden="1" xr:uid="{00000000-0005-0000-0000-00005E5A0000}"/>
    <cellStyle name="Hiperłącze 5" xfId="21706" hidden="1" xr:uid="{00000000-0005-0000-0000-0000F1530000}"/>
    <cellStyle name="Hiperłącze 5" xfId="25364" hidden="1" xr:uid="{00000000-0005-0000-0000-00000F570000}"/>
    <cellStyle name="Hiperłącze 5" xfId="46981" hidden="1" xr:uid="{00000000-0005-0000-0000-0000935F0000}"/>
    <cellStyle name="Hiperłącze 5" xfId="39383" hidden="1" xr:uid="{00000000-0005-0000-0000-0000BE5C0000}"/>
    <cellStyle name="Hiperłącze 5" xfId="37632" hidden="1" xr:uid="{00000000-0005-0000-0000-0000905B0000}"/>
    <cellStyle name="Hiperłącze 5" xfId="44879" hidden="1" xr:uid="{00000000-0005-0000-0000-0000985E0000}"/>
    <cellStyle name="Hiperłącze 5" xfId="46751" hidden="1" xr:uid="{00000000-0005-0000-0000-00007B5F0000}"/>
    <cellStyle name="Hiperłącze 5" xfId="29653" hidden="1" xr:uid="{00000000-0005-0000-0000-00008D580000}"/>
    <cellStyle name="Hiperłącze 5" xfId="22819" hidden="1" xr:uid="{00000000-0005-0000-0000-0000CB540000}"/>
    <cellStyle name="Hiperłącze 5" xfId="25512" hidden="1" xr:uid="{00000000-0005-0000-0000-000079560000}"/>
    <cellStyle name="Hiperłącze 5" xfId="32372" hidden="1" xr:uid="{00000000-0005-0000-0000-0000D2580000}"/>
    <cellStyle name="Hiperłącze 5" xfId="43804" hidden="1" xr:uid="{00000000-0005-0000-0000-00000B5E0000}"/>
    <cellStyle name="Hiperłącze 5" xfId="16393" hidden="1" xr:uid="{00000000-0005-0000-0000-000063520000}"/>
    <cellStyle name="Hiperłącze 5" xfId="14966" hidden="1" xr:uid="{00000000-0005-0000-0000-000047510000}"/>
    <cellStyle name="Hiperłącze 5" xfId="15086" hidden="1" xr:uid="{00000000-0005-0000-0000-00000B510000}"/>
    <cellStyle name="Hiperłącze 5" xfId="31758" hidden="1" xr:uid="{00000000-0005-0000-0000-0000B3580000}"/>
    <cellStyle name="Hiperłącze 5" xfId="12655" hidden="1" xr:uid="{00000000-0005-0000-0000-0000D14F0000}"/>
    <cellStyle name="Hiperłącze 5" xfId="45359" hidden="1" xr:uid="{00000000-0005-0000-0000-0000E15E0000}"/>
    <cellStyle name="Hiperłącze 5" xfId="47171" hidden="1" xr:uid="{00000000-0005-0000-0000-0000A65F0000}"/>
    <cellStyle name="Hiperłącze 5" xfId="38145" hidden="1" xr:uid="{00000000-0005-0000-0000-0000B75B0000}"/>
    <cellStyle name="Hiperłącze 5" xfId="36724" hidden="1" xr:uid="{00000000-0005-0000-0000-0000D35A0000}"/>
    <cellStyle name="Hiperłącze 5" xfId="29691" hidden="1" xr:uid="{00000000-0005-0000-0000-00003D580000}"/>
    <cellStyle name="Hiperłącze 5" xfId="17280" hidden="1" xr:uid="{00000000-0005-0000-0000-0000EA510000}"/>
    <cellStyle name="Hiperłącze 5" xfId="16380" hidden="1" xr:uid="{00000000-0005-0000-0000-000060520000}"/>
    <cellStyle name="Hiperłącze 5" xfId="11412" hidden="1" xr:uid="{00000000-0005-0000-0000-0000874F0000}"/>
    <cellStyle name="Hiperłącze 5" xfId="35728" hidden="1" xr:uid="{00000000-0005-0000-0000-00006B5A0000}"/>
    <cellStyle name="Hiperłącze 5" xfId="19971" hidden="1" xr:uid="{00000000-0005-0000-0000-000044530000}"/>
    <cellStyle name="Hiperłącze 5" xfId="28519" hidden="1" xr:uid="{00000000-0005-0000-0000-00007C570000}"/>
    <cellStyle name="Hiperłącze 5" xfId="33258" hidden="1" xr:uid="{00000000-0005-0000-0000-000052590000}"/>
    <cellStyle name="Hiperłącze 5" xfId="38214" hidden="1" xr:uid="{00000000-0005-0000-0000-0000BC5B0000}"/>
    <cellStyle name="Hiperłącze 5" xfId="28953" hidden="1" xr:uid="{00000000-0005-0000-0000-000055570000}"/>
    <cellStyle name="Hiperłącze 5" xfId="35553" hidden="1" xr:uid="{00000000-0005-0000-0000-00005C5A0000}"/>
    <cellStyle name="Hiperłącze 5" xfId="29814" hidden="1" xr:uid="{00000000-0005-0000-0000-000024590000}"/>
    <cellStyle name="Hiperłącze 5" xfId="11666" hidden="1" xr:uid="{00000000-0005-0000-0000-0000EF4F0000}"/>
    <cellStyle name="Hiperłącze 5" xfId="20039" hidden="1" xr:uid="{00000000-0005-0000-0000-000078530000}"/>
    <cellStyle name="Hiperłącze 5" xfId="20861" hidden="1" xr:uid="{00000000-0005-0000-0000-0000FB540000}"/>
    <cellStyle name="Hiperłącze 5" xfId="10399" hidden="1" xr:uid="{00000000-0005-0000-0000-0000684F0000}"/>
    <cellStyle name="Hiperłącze 5" xfId="16715" hidden="1" xr:uid="{00000000-0005-0000-0000-00000B520000}"/>
    <cellStyle name="Hiperłącze 5" xfId="44019" hidden="1" xr:uid="{00000000-0005-0000-0000-00001D5E0000}"/>
    <cellStyle name="Hiperłącze 5" xfId="23676" hidden="1" xr:uid="{00000000-0005-0000-0000-000016550000}"/>
    <cellStyle name="Hiperłącze 5" xfId="25909" hidden="1" xr:uid="{00000000-0005-0000-0000-0000D6550000}"/>
    <cellStyle name="Hiperłącze 5" xfId="21585" hidden="1" xr:uid="{00000000-0005-0000-0000-0000DD530000}"/>
    <cellStyle name="Hiperłącze 5" xfId="22240" hidden="1" xr:uid="{00000000-0005-0000-0000-000045540000}"/>
    <cellStyle name="Hiperłącze 5" xfId="25337" hidden="1" xr:uid="{00000000-0005-0000-0000-000016570000}"/>
    <cellStyle name="Hiperłącze 5" xfId="35577" hidden="1" xr:uid="{00000000-0005-0000-0000-0000555A0000}"/>
    <cellStyle name="Hiperłącze 5" xfId="30960" hidden="1" xr:uid="{00000000-0005-0000-0000-000026580000}"/>
    <cellStyle name="Hiperłącze 5" xfId="32713" hidden="1" xr:uid="{00000000-0005-0000-0000-000035590000}"/>
    <cellStyle name="Hiperłącze 5" xfId="43229" hidden="1" xr:uid="{00000000-0005-0000-0000-0000C15E0000}"/>
    <cellStyle name="Hiperłącze 5" xfId="25074" hidden="1" xr:uid="{00000000-0005-0000-0000-000023560000}"/>
    <cellStyle name="Hiperłącze 5" xfId="42715" hidden="1" xr:uid="{00000000-0005-0000-0000-0000CA5D0000}"/>
    <cellStyle name="Hiperłącze 5" xfId="20956" hidden="1" xr:uid="{00000000-0005-0000-0000-00007D540000}"/>
    <cellStyle name="Hiperłącze 5" xfId="25633" hidden="1" xr:uid="{00000000-0005-0000-0000-0000C3550000}"/>
    <cellStyle name="Hiperłącze 5" xfId="32011" hidden="1" xr:uid="{00000000-0005-0000-0000-0000FC580000}"/>
    <cellStyle name="Hiperłącze 5" xfId="35586" hidden="1" xr:uid="{00000000-0005-0000-0000-0000565A0000}"/>
    <cellStyle name="Hiperłącze 5" xfId="38394" hidden="1" xr:uid="{00000000-0005-0000-0000-0000CE5B0000}"/>
    <cellStyle name="Hiperłącze 5" xfId="29927" hidden="1" xr:uid="{00000000-0005-0000-0000-00008A580000}"/>
    <cellStyle name="Hiperłącze 5" xfId="30008" hidden="1" xr:uid="{00000000-0005-0000-0000-000099580000}"/>
    <cellStyle name="Hiperłącze 5" xfId="43060" hidden="1" xr:uid="{00000000-0005-0000-0000-0000F35D0000}"/>
    <cellStyle name="Hiperłącze 5" xfId="16476" hidden="1" xr:uid="{00000000-0005-0000-0000-00005F520000}"/>
    <cellStyle name="Hiperłącze 5" xfId="31865" hidden="1" xr:uid="{00000000-0005-0000-0000-0000EB580000}"/>
    <cellStyle name="Hiperłącze 5" xfId="27533" hidden="1" xr:uid="{00000000-0005-0000-0000-0000E1560000}"/>
    <cellStyle name="Hiperłącze 5" xfId="37967" hidden="1" xr:uid="{00000000-0005-0000-0000-0000775B0000}"/>
    <cellStyle name="Hiperłącze 5" xfId="32110" hidden="1" xr:uid="{00000000-0005-0000-0000-000001590000}"/>
    <cellStyle name="Hiperłącze 5" xfId="31727" hidden="1" xr:uid="{00000000-0005-0000-0000-0000AF580000}"/>
    <cellStyle name="Hiperłącze 5" xfId="13197" hidden="1" xr:uid="{00000000-0005-0000-0000-000026500000}"/>
    <cellStyle name="Hiperłącze 5" xfId="34892" hidden="1" xr:uid="{00000000-0005-0000-0000-0000F4590000}"/>
    <cellStyle name="Hiperłącze 5" xfId="25099" hidden="1" xr:uid="{00000000-0005-0000-0000-000015570000}"/>
    <cellStyle name="Hiperłącze 5" xfId="19024" hidden="1" xr:uid="{00000000-0005-0000-0000-0000E5520000}"/>
    <cellStyle name="Hiperłącze 5" xfId="42761" hidden="1" xr:uid="{00000000-0005-0000-0000-0000D45D0000}"/>
    <cellStyle name="Hiperłącze 5" xfId="42021" hidden="1" xr:uid="{00000000-0005-0000-0000-0000B65D0000}"/>
    <cellStyle name="Hiperłącze 5" xfId="26220" hidden="1" xr:uid="{00000000-0005-0000-0000-0000FE550000}"/>
    <cellStyle name="Hiperłącze 5" xfId="30888" hidden="1" xr:uid="{00000000-0005-0000-0000-000020580000}"/>
    <cellStyle name="Hiperłącze 5" xfId="29952" hidden="1" xr:uid="{00000000-0005-0000-0000-000090580000}"/>
    <cellStyle name="Hiperłącze 5" xfId="12933" hidden="1" xr:uid="{00000000-0005-0000-0000-00000C500000}"/>
    <cellStyle name="Hiperłącze 5" xfId="13759" hidden="1" xr:uid="{00000000-0005-0000-0000-0000B3500000}"/>
    <cellStyle name="Hiperłącze 5" xfId="27477" hidden="1" xr:uid="{00000000-0005-0000-0000-0000F0560000}"/>
    <cellStyle name="Hiperłącze 5" xfId="33743" hidden="1" xr:uid="{00000000-0005-0000-0000-0000AE590000}"/>
    <cellStyle name="Hiperłącze 5" xfId="20201" hidden="1" xr:uid="{00000000-0005-0000-0000-000085530000}"/>
    <cellStyle name="Hiperłącze 5" xfId="26996" hidden="1" xr:uid="{00000000-0005-0000-0000-000070560000}"/>
    <cellStyle name="Hiperłącze 5" xfId="33847" hidden="1" xr:uid="{00000000-0005-0000-0000-0000BE590000}"/>
    <cellStyle name="Hiperłącze 5" xfId="16769" hidden="1" xr:uid="{00000000-0005-0000-0000-0000B1510000}"/>
    <cellStyle name="Hiperłącze 5" xfId="18612" hidden="1" xr:uid="{00000000-0005-0000-0000-00008F520000}"/>
    <cellStyle name="Hiperłącze 5" xfId="16810" hidden="1" xr:uid="{00000000-0005-0000-0000-0000B8510000}"/>
    <cellStyle name="Hiperłącze 5" xfId="29130" hidden="1" xr:uid="{00000000-0005-0000-0000-000096570000}"/>
    <cellStyle name="Hiperłącze 5" xfId="20974" hidden="1" xr:uid="{00000000-0005-0000-0000-000002550000}"/>
    <cellStyle name="Hiperłącze 5" xfId="20050" hidden="1" xr:uid="{00000000-0005-0000-0000-000077530000}"/>
    <cellStyle name="Hiperłącze 5" xfId="29104" hidden="1" xr:uid="{00000000-0005-0000-0000-000095570000}"/>
    <cellStyle name="Hiperłącze 5" xfId="18647" hidden="1" xr:uid="{00000000-0005-0000-0000-00008E520000}"/>
    <cellStyle name="Hiperłącze 5" xfId="25479" hidden="1" xr:uid="{00000000-0005-0000-0000-00008D560000}"/>
    <cellStyle name="Hiperłącze 5" xfId="15232" hidden="1" xr:uid="{00000000-0005-0000-0000-00001F510000}"/>
    <cellStyle name="Hiperłącze 5" xfId="39054" hidden="1" xr:uid="{00000000-0005-0000-0000-0000B95C0000}"/>
    <cellStyle name="Hiperłącze 5" xfId="40529" hidden="1" xr:uid="{00000000-0005-0000-0000-00009A5C0000}"/>
    <cellStyle name="Hiperłącze 5" xfId="25322" hidden="1" xr:uid="{00000000-0005-0000-0000-000018570000}"/>
    <cellStyle name="Hiperłącze 5" xfId="31829" hidden="1" xr:uid="{00000000-0005-0000-0000-0000FF580000}"/>
    <cellStyle name="Hiperłącze 5" xfId="22672" hidden="1" xr:uid="{00000000-0005-0000-0000-00008E540000}"/>
    <cellStyle name="Hiperłącze 5" xfId="18679" hidden="1" xr:uid="{00000000-0005-0000-0000-000097520000}"/>
    <cellStyle name="Hiperłącze 5" xfId="29541" hidden="1" xr:uid="{00000000-0005-0000-0000-0000C6570000}"/>
    <cellStyle name="Hiperłącze 5" xfId="29192" hidden="1" xr:uid="{00000000-0005-0000-0000-0000A4570000}"/>
    <cellStyle name="Hiperłącze 5" xfId="30242" hidden="1" xr:uid="{00000000-0005-0000-0000-0000E0570000}"/>
    <cellStyle name="Hiperłącze 5" xfId="12832" hidden="1" xr:uid="{00000000-0005-0000-0000-0000E74F0000}"/>
    <cellStyle name="Hiperłącze 5" xfId="16724" hidden="1" xr:uid="{00000000-0005-0000-0000-0000EA520000}"/>
    <cellStyle name="Hiperłącze 5" xfId="19482" hidden="1" xr:uid="{00000000-0005-0000-0000-000058530000}"/>
    <cellStyle name="Hiperłącze 5" xfId="16545" hidden="1" xr:uid="{00000000-0005-0000-0000-00009C510000}"/>
    <cellStyle name="Hiperłącze 5" xfId="13314" hidden="1" xr:uid="{00000000-0005-0000-0000-000034500000}"/>
    <cellStyle name="Hiperłącze 5" xfId="21017" hidden="1" xr:uid="{00000000-0005-0000-0000-000078540000}"/>
    <cellStyle name="Hiperłącze 5" xfId="12077" hidden="1" xr:uid="{00000000-0005-0000-0000-00008E4F0000}"/>
    <cellStyle name="Hiperłącze 5" xfId="16670" hidden="1" xr:uid="{00000000-0005-0000-0000-0000B0510000}"/>
    <cellStyle name="Hiperłącze 5" xfId="14433" hidden="1" xr:uid="{00000000-0005-0000-0000-0000A8500000}"/>
    <cellStyle name="Hiperłącze 5" xfId="31252" hidden="1" xr:uid="{00000000-0005-0000-0000-000063580000}"/>
    <cellStyle name="Hiperłącze 5" xfId="19670" hidden="1" xr:uid="{00000000-0005-0000-0000-00001D530000}"/>
    <cellStyle name="Hiperłącze 5" xfId="12875" hidden="1" xr:uid="{00000000-0005-0000-0000-000001500000}"/>
    <cellStyle name="Hiperłącze 5" xfId="30770" hidden="1" xr:uid="{00000000-0005-0000-0000-000013580000}"/>
    <cellStyle name="Hiperłącze 5" xfId="17011" hidden="1" xr:uid="{00000000-0005-0000-0000-0000CC510000}"/>
    <cellStyle name="Hiperłącze 5" xfId="23114" hidden="1" xr:uid="{00000000-0005-0000-0000-00009C540000}"/>
    <cellStyle name="Hiperłącze 5" xfId="22092" hidden="1" xr:uid="{00000000-0005-0000-0000-000038540000}"/>
    <cellStyle name="Hiperłącze 5" xfId="33435" hidden="1" xr:uid="{00000000-0005-0000-0000-000068590000}"/>
    <cellStyle name="Hiperłącze 5" xfId="23525" hidden="1" xr:uid="{00000000-0005-0000-0000-0000C6540000}"/>
    <cellStyle name="Hiperłącze 5" xfId="30596" hidden="1" xr:uid="{00000000-0005-0000-0000-000000580000}"/>
    <cellStyle name="Hiperłącze 5" xfId="27704" hidden="1" xr:uid="{00000000-0005-0000-0000-0000B2560000}"/>
    <cellStyle name="Hiperłącze 5" xfId="27967" hidden="1" xr:uid="{00000000-0005-0000-0000-0000CF560000}"/>
    <cellStyle name="Hiperłącze 5" xfId="25135" hidden="1" xr:uid="{00000000-0005-0000-0000-000090560000}"/>
    <cellStyle name="Hiperłącze 5" xfId="33965" hidden="1" xr:uid="{00000000-0005-0000-0000-0000CD590000}"/>
    <cellStyle name="Hiperłącze 5" xfId="32472" hidden="1" xr:uid="{00000000-0005-0000-0000-0000DD580000}"/>
    <cellStyle name="Hiperłącze 5" xfId="45412" hidden="1" xr:uid="{00000000-0005-0000-0000-0000255F0000}"/>
    <cellStyle name="Hiperłącze 5" xfId="23534" hidden="1" xr:uid="{00000000-0005-0000-0000-0000F8540000}"/>
    <cellStyle name="Hiperłącze 5" xfId="34729" hidden="1" xr:uid="{00000000-0005-0000-0000-0000E7590000}"/>
    <cellStyle name="Hiperłącze 5" xfId="13927" hidden="1" xr:uid="{00000000-0005-0000-0000-0000B8500000}"/>
    <cellStyle name="Hiperłącze 5" xfId="21224" hidden="1" xr:uid="{00000000-0005-0000-0000-0000BA530000}"/>
    <cellStyle name="Hiperłącze 5" xfId="30270" hidden="1" xr:uid="{00000000-0005-0000-0000-0000DA570000}"/>
    <cellStyle name="Hiperłącze 5" xfId="31108" hidden="1" xr:uid="{00000000-0005-0000-0000-000050580000}"/>
    <cellStyle name="Hiperłącze 5" xfId="45210" hidden="1" xr:uid="{00000000-0005-0000-0000-0000D85E0000}"/>
    <cellStyle name="Hiperłącze 5" xfId="24342" hidden="1" xr:uid="{00000000-0005-0000-0000-000073550000}"/>
    <cellStyle name="Hiperłącze 5" xfId="28208" hidden="1" xr:uid="{00000000-0005-0000-0000-00002A570000}"/>
    <cellStyle name="Hiperłącze 5" xfId="27809" hidden="1" xr:uid="{00000000-0005-0000-0000-0000F9560000}"/>
    <cellStyle name="Hiperłącze 5" xfId="28373" hidden="1" xr:uid="{00000000-0005-0000-0000-00006B570000}"/>
    <cellStyle name="Hiperłącze 5" xfId="45849" hidden="1" xr:uid="{00000000-0005-0000-0000-0000FB5E0000}"/>
    <cellStyle name="Hiperłącze 5" xfId="29037" hidden="1" xr:uid="{00000000-0005-0000-0000-000068570000}"/>
    <cellStyle name="Hiperłącze 5" xfId="11992" hidden="1" xr:uid="{00000000-0005-0000-0000-0000894F0000}"/>
    <cellStyle name="Hiperłącze 5" xfId="22062" hidden="1" xr:uid="{00000000-0005-0000-0000-000030540000}"/>
    <cellStyle name="Hiperłącze 5" xfId="16281" hidden="1" xr:uid="{00000000-0005-0000-0000-0000F7520000}"/>
    <cellStyle name="Hiperłącze 5" xfId="34785" hidden="1" xr:uid="{00000000-0005-0000-0000-0000E9590000}"/>
    <cellStyle name="Hiperłącze 5" xfId="12190" hidden="1" xr:uid="{00000000-0005-0000-0000-0000FB4F0000}"/>
    <cellStyle name="Hiperłącze 5" xfId="12219" hidden="1" xr:uid="{00000000-0005-0000-0000-0000EB4F0000}"/>
    <cellStyle name="Hiperłącze 5" xfId="32000" hidden="1" xr:uid="{00000000-0005-0000-0000-000000590000}"/>
    <cellStyle name="Hiperłącze 5" xfId="20825" hidden="1" xr:uid="{00000000-0005-0000-0000-0000FE540000}"/>
    <cellStyle name="Hiperłącze 5" xfId="27881" hidden="1" xr:uid="{00000000-0005-0000-0000-0000C8560000}"/>
    <cellStyle name="Hiperłącze 5" xfId="33163" hidden="1" xr:uid="{00000000-0005-0000-0000-000049590000}"/>
    <cellStyle name="Hiperłącze 5" xfId="18551" hidden="1" xr:uid="{00000000-0005-0000-0000-0000D4520000}"/>
    <cellStyle name="Hiperłącze 5" xfId="44193" hidden="1" xr:uid="{00000000-0005-0000-0000-0000315E0000}"/>
    <cellStyle name="Hiperłącze 5" xfId="41346" hidden="1" xr:uid="{00000000-0005-0000-0000-0000ED5C0000}"/>
    <cellStyle name="Hiperłącze 5" xfId="25461" hidden="1" xr:uid="{00000000-0005-0000-0000-000087560000}"/>
    <cellStyle name="Hiperłącze 5" xfId="41197" hidden="1" xr:uid="{00000000-0005-0000-0000-0000DB5C0000}"/>
    <cellStyle name="Hiperłącze 5" xfId="46932" hidden="1" xr:uid="{00000000-0005-0000-0000-0000C95F0000}"/>
    <cellStyle name="Hiperłącze 5" xfId="12426" hidden="1" xr:uid="{00000000-0005-0000-0000-0000B54F0000}"/>
    <cellStyle name="Hiperłącze 5" xfId="12130" hidden="1" xr:uid="{00000000-0005-0000-0000-00009C4F0000}"/>
    <cellStyle name="Hiperłącze 5" xfId="19635" hidden="1" xr:uid="{00000000-0005-0000-0000-000020530000}"/>
    <cellStyle name="Hiperłącze 5" xfId="40664" hidden="1" xr:uid="{00000000-0005-0000-0000-0000C35C0000}"/>
    <cellStyle name="Hiperłącze 5" xfId="17670" hidden="1" xr:uid="{00000000-0005-0000-0000-000034520000}"/>
    <cellStyle name="Hiperłącze 5" xfId="31700" hidden="1" xr:uid="{00000000-0005-0000-0000-0000AA580000}"/>
    <cellStyle name="Hiperłącze 5" xfId="42108" hidden="1" xr:uid="{00000000-0005-0000-0000-0000A75D0000}"/>
    <cellStyle name="Hiperłącze 5" xfId="44208" hidden="1" xr:uid="{00000000-0005-0000-0000-00002E5E0000}"/>
    <cellStyle name="Hiperłącze 5" xfId="36995" hidden="1" xr:uid="{00000000-0005-0000-0000-0000ED5A0000}"/>
    <cellStyle name="Hiperłącze 5" xfId="33956" hidden="1" xr:uid="{00000000-0005-0000-0000-0000CA590000}"/>
    <cellStyle name="Hiperłącze 5" xfId="45491" hidden="1" xr:uid="{00000000-0005-0000-0000-00003E5F0000}"/>
    <cellStyle name="Hiperłącze 5" xfId="30214" hidden="1" xr:uid="{00000000-0005-0000-0000-0000D8570000}"/>
    <cellStyle name="Hiperłącze 5" xfId="34055" hidden="1" xr:uid="{00000000-0005-0000-0000-0000D2590000}"/>
    <cellStyle name="Hiperłącze 5" xfId="19694" hidden="1" xr:uid="{00000000-0005-0000-0000-000025530000}"/>
    <cellStyle name="Hiperłącze 5" xfId="29351" hidden="1" xr:uid="{00000000-0005-0000-0000-0000B3570000}"/>
    <cellStyle name="Hiperłącze 5" xfId="46605" hidden="1" xr:uid="{00000000-0005-0000-0000-0000BB5F0000}"/>
    <cellStyle name="Hiperłącze 5" xfId="33635" hidden="1" xr:uid="{00000000-0005-0000-0000-0000A1590000}"/>
    <cellStyle name="Hiperłącze 5" xfId="37877" hidden="1" xr:uid="{00000000-0005-0000-0000-00006E5B0000}"/>
    <cellStyle name="Hiperłącze 5" xfId="46327" hidden="1" xr:uid="{00000000-0005-0000-0000-00006F5F0000}"/>
    <cellStyle name="Hiperłącze 5" xfId="23044" hidden="1" xr:uid="{00000000-0005-0000-0000-0000CC540000}"/>
    <cellStyle name="Hiperłącze 5" xfId="24357" hidden="1" xr:uid="{00000000-0005-0000-0000-000042550000}"/>
    <cellStyle name="Hiperłącze 5" xfId="36331" hidden="1" xr:uid="{00000000-0005-0000-0000-0000C65A0000}"/>
    <cellStyle name="Hiperłącze 5" xfId="42781" hidden="1" xr:uid="{00000000-0005-0000-0000-0000CD5D0000}"/>
    <cellStyle name="Hiperłącze 5" xfId="15619" hidden="1" xr:uid="{00000000-0005-0000-0000-000074510000}"/>
    <cellStyle name="Hiperłącze 5" xfId="24466" hidden="1" xr:uid="{00000000-0005-0000-0000-00004E550000}"/>
    <cellStyle name="Hiperłącze 5" xfId="25270" hidden="1" xr:uid="{00000000-0005-0000-0000-000019560000}"/>
    <cellStyle name="Hiperłącze 5" xfId="47032" hidden="1" xr:uid="{00000000-0005-0000-0000-00009B5F0000}"/>
    <cellStyle name="Hiperłącze 5" xfId="39333" hidden="1" xr:uid="{00000000-0005-0000-0000-00005B5C0000}"/>
    <cellStyle name="Hiperłącze 5" xfId="28586" hidden="1" xr:uid="{00000000-0005-0000-0000-000070570000}"/>
    <cellStyle name="Hiperłącze 5" xfId="30574" hidden="1" xr:uid="{00000000-0005-0000-0000-0000FB570000}"/>
    <cellStyle name="Hiperłącze 5" xfId="30298" hidden="1" xr:uid="{00000000-0005-0000-0000-000092580000}"/>
    <cellStyle name="Hiperłącze 5" xfId="33725" hidden="1" xr:uid="{00000000-0005-0000-0000-0000B3590000}"/>
    <cellStyle name="Hiperłącze 5" xfId="13145" hidden="1" xr:uid="{00000000-0005-0000-0000-000024500000}"/>
    <cellStyle name="Hiperłącze 5" xfId="26969" hidden="1" xr:uid="{00000000-0005-0000-0000-00006D560000}"/>
    <cellStyle name="Hiperłącze 5" xfId="40377" hidden="1" xr:uid="{00000000-0005-0000-0000-00008B5C0000}"/>
    <cellStyle name="Hiperłącze 5" xfId="42558" hidden="1" xr:uid="{00000000-0005-0000-0000-00008E5D0000}"/>
    <cellStyle name="Hiperłącze 5" xfId="23269" hidden="1" xr:uid="{00000000-0005-0000-0000-0000AA540000}"/>
    <cellStyle name="Hiperłącze 5" xfId="26320" hidden="1" xr:uid="{00000000-0005-0000-0000-000006560000}"/>
    <cellStyle name="Hiperłącze 5" xfId="33602" hidden="1" xr:uid="{00000000-0005-0000-0000-000076590000}"/>
    <cellStyle name="Hiperłącze 5" xfId="30410" hidden="1" xr:uid="{00000000-0005-0000-0000-0000EB570000}"/>
    <cellStyle name="Hiperłącze 5" xfId="19872" hidden="1" xr:uid="{00000000-0005-0000-0000-000037530000}"/>
    <cellStyle name="Hiperłącze 5" xfId="31994" hidden="1" xr:uid="{00000000-0005-0000-0000-0000FD580000}"/>
    <cellStyle name="Hiperłącze 5" xfId="31970" hidden="1" xr:uid="{00000000-0005-0000-0000-00000C590000}"/>
    <cellStyle name="Hiperłącze 5" xfId="14760" hidden="1" xr:uid="{00000000-0005-0000-0000-00004A510000}"/>
    <cellStyle name="Hiperłącze 5" xfId="44200" hidden="1" xr:uid="{00000000-0005-0000-0000-00002D5E0000}"/>
    <cellStyle name="Hiperłącze 5" xfId="33232" hidden="1" xr:uid="{00000000-0005-0000-0000-000053590000}"/>
    <cellStyle name="Hiperłącze 5" xfId="28285" hidden="1" xr:uid="{00000000-0005-0000-0000-000037570000}"/>
    <cellStyle name="Hiperłącze 5" xfId="18350" hidden="1" xr:uid="{00000000-0005-0000-0000-0000DE520000}"/>
    <cellStyle name="Hiperłącze 5" xfId="33121" hidden="1" xr:uid="{00000000-0005-0000-0000-00007C590000}"/>
    <cellStyle name="Hiperłącze 5" xfId="30313" hidden="1" xr:uid="{00000000-0005-0000-0000-000023590000}"/>
    <cellStyle name="Hiperłącze 5" xfId="37524" hidden="1" xr:uid="{00000000-0005-0000-0000-0000AC5B0000}"/>
    <cellStyle name="Hiperłącze 5" xfId="31510" hidden="1" xr:uid="{00000000-0005-0000-0000-00007F580000}"/>
    <cellStyle name="Hiperłącze 5" xfId="35871" hidden="1" xr:uid="{00000000-0005-0000-0000-00007F5A0000}"/>
    <cellStyle name="Hiperłącze 5" xfId="28579" hidden="1" xr:uid="{00000000-0005-0000-0000-00006F570000}"/>
    <cellStyle name="Hiperłącze 5" xfId="43206" hidden="1" xr:uid="{00000000-0005-0000-0000-0000C65E0000}"/>
    <cellStyle name="Hiperłącze 5" xfId="15398" hidden="1" xr:uid="{00000000-0005-0000-0000-00002A510000}"/>
    <cellStyle name="Hiperłącze 5" xfId="15095" hidden="1" xr:uid="{00000000-0005-0000-0000-00000C510000}"/>
    <cellStyle name="Hiperłącze 5" xfId="26631" hidden="1" xr:uid="{00000000-0005-0000-0000-000045560000}"/>
    <cellStyle name="Hiperłącze 5" xfId="30297" hidden="1" xr:uid="{00000000-0005-0000-0000-00008C580000}"/>
    <cellStyle name="Hiperłącze 5" xfId="32357" hidden="1" xr:uid="{00000000-0005-0000-0000-000003590000}"/>
    <cellStyle name="Hiperłącze 5" xfId="38099" hidden="1" xr:uid="{00000000-0005-0000-0000-0000855B0000}"/>
    <cellStyle name="Hiperłącze 5" xfId="39947" hidden="1" xr:uid="{00000000-0005-0000-0000-0000445C0000}"/>
    <cellStyle name="Hiperłącze 5" xfId="28759" hidden="1" xr:uid="{00000000-0005-0000-0000-000047570000}"/>
    <cellStyle name="Hiperłącze 5" xfId="35424" hidden="1" xr:uid="{00000000-0005-0000-0000-0000345A0000}"/>
    <cellStyle name="Hiperłącze 5" xfId="46760" hidden="1" xr:uid="{00000000-0005-0000-0000-00007C5F0000}"/>
    <cellStyle name="Hiperłącze 5" xfId="27764" hidden="1" xr:uid="{00000000-0005-0000-0000-0000C0560000}"/>
    <cellStyle name="Hiperłącze 5" xfId="34260" hidden="1" xr:uid="{00000000-0005-0000-0000-0000455A0000}"/>
    <cellStyle name="Hiperłącze 5" xfId="37958" hidden="1" xr:uid="{00000000-0005-0000-0000-0000785B0000}"/>
    <cellStyle name="Hiperłącze 5" xfId="41885" hidden="1" xr:uid="{00000000-0005-0000-0000-0000665D0000}"/>
    <cellStyle name="Hiperłącze 5" xfId="43181" hidden="1" xr:uid="{00000000-0005-0000-0000-00005A5E0000}"/>
    <cellStyle name="Hiperłącze 5" xfId="42296" hidden="1" xr:uid="{00000000-0005-0000-0000-00006E5D0000}"/>
    <cellStyle name="Hiperłącze 5" xfId="30507" hidden="1" xr:uid="{00000000-0005-0000-0000-0000F8570000}"/>
    <cellStyle name="Hiperłącze 5" xfId="24244" hidden="1" xr:uid="{00000000-0005-0000-0000-000038550000}"/>
    <cellStyle name="Hiperłącze 5" xfId="46309" hidden="1" xr:uid="{00000000-0005-0000-0000-00006D5F0000}"/>
    <cellStyle name="Hiperłącze 5" xfId="30518" hidden="1" xr:uid="{00000000-0005-0000-0000-0000F7570000}"/>
    <cellStyle name="Hiperłącze 5" xfId="41343" hidden="1" xr:uid="{00000000-0005-0000-0000-0000EF5C0000}"/>
    <cellStyle name="Hiperłącze 5" xfId="38768" hidden="1" xr:uid="{00000000-0005-0000-0000-0000575C0000}"/>
    <cellStyle name="Hiperłącze 5" xfId="39045" hidden="1" xr:uid="{00000000-0005-0000-0000-0000BF5C0000}"/>
    <cellStyle name="Hiperłącze 5" xfId="22026" hidden="1" xr:uid="{00000000-0005-0000-0000-00002A540000}"/>
    <cellStyle name="Hiperłącze 5" xfId="20566" hidden="1" xr:uid="{00000000-0005-0000-0000-00000A540000}"/>
    <cellStyle name="Hiperłącze 5" xfId="28548" hidden="1" xr:uid="{00000000-0005-0000-0000-000072570000}"/>
    <cellStyle name="Hiperłącze 5" xfId="33139" hidden="1" xr:uid="{00000000-0005-0000-0000-000079590000}"/>
    <cellStyle name="Hiperłącze 5" xfId="23375" hidden="1" xr:uid="{00000000-0005-0000-0000-0000BC540000}"/>
    <cellStyle name="Hiperłącze 5" xfId="46023" hidden="1" xr:uid="{00000000-0005-0000-0000-0000065F0000}"/>
    <cellStyle name="Hiperłącze 5" xfId="43260" hidden="1" xr:uid="{00000000-0005-0000-0000-00006D5E0000}"/>
    <cellStyle name="Hiperłącze 5" xfId="29777" hidden="1" xr:uid="{00000000-0005-0000-0000-00002C580000}"/>
    <cellStyle name="Hiperłącze 5" xfId="30671" hidden="1" xr:uid="{00000000-0005-0000-0000-000007580000}"/>
    <cellStyle name="Hiperłącze 5" xfId="31022" hidden="1" xr:uid="{00000000-0005-0000-0000-000047580000}"/>
    <cellStyle name="Hiperłącze 5" xfId="37694" hidden="1" xr:uid="{00000000-0005-0000-0000-00005A5B0000}"/>
    <cellStyle name="Hiperłącze 5" xfId="43562" hidden="1" xr:uid="{00000000-0005-0000-0000-0000CC5E0000}"/>
    <cellStyle name="Hiperłącze 5" xfId="43484" hidden="1" xr:uid="{00000000-0005-0000-0000-0000495F0000}"/>
    <cellStyle name="Hiperłącze 5" xfId="38873" hidden="1" xr:uid="{00000000-0005-0000-0000-00004E5D0000}"/>
    <cellStyle name="Hiperłącze 5" xfId="38167" hidden="1" xr:uid="{00000000-0005-0000-0000-0000B25B0000}"/>
    <cellStyle name="Hiperłącze 5" xfId="36192" hidden="1" xr:uid="{00000000-0005-0000-0000-0000BB5A0000}"/>
    <cellStyle name="Hiperłącze 5" xfId="37068" hidden="1" xr:uid="{00000000-0005-0000-0000-0000F55A0000}"/>
    <cellStyle name="Hiperłącze 5" xfId="41859" hidden="1" xr:uid="{00000000-0005-0000-0000-0000655D0000}"/>
    <cellStyle name="Hiperłącze 5" xfId="39848" hidden="1" xr:uid="{00000000-0005-0000-0000-0000375C0000}"/>
    <cellStyle name="Hiperłącze 5" xfId="32381" hidden="1" xr:uid="{00000000-0005-0000-0000-0000D3580000}"/>
    <cellStyle name="Hiperłącze 5" xfId="40828" hidden="1" xr:uid="{00000000-0005-0000-0000-0000D55C0000}"/>
    <cellStyle name="Hiperłącze 5" xfId="44659" hidden="1" xr:uid="{00000000-0005-0000-0000-00007E5E0000}"/>
    <cellStyle name="Hiperłącze 5" xfId="32640" hidden="1" xr:uid="{00000000-0005-0000-0000-000032590000}"/>
    <cellStyle name="Hiperłącze 5" xfId="42440" hidden="1" xr:uid="{00000000-0005-0000-0000-0000815D0000}"/>
    <cellStyle name="Hiperłącze 5" xfId="37204" hidden="1" xr:uid="{00000000-0005-0000-0000-0000475B0000}"/>
    <cellStyle name="Hiperłącze 5" xfId="45134" hidden="1" xr:uid="{00000000-0005-0000-0000-0000B55E0000}"/>
    <cellStyle name="Hiperłącze 5" xfId="25009" hidden="1" xr:uid="{00000000-0005-0000-0000-0000B2550000}"/>
    <cellStyle name="Hiperłącze 5" xfId="38107" hidden="1" xr:uid="{00000000-0005-0000-0000-0000815B0000}"/>
    <cellStyle name="Hiperłącze 5" xfId="43979" hidden="1" xr:uid="{00000000-0005-0000-0000-00001B5E0000}"/>
    <cellStyle name="Hiperłącze 5" xfId="34383" hidden="1" xr:uid="{00000000-0005-0000-0000-0000365B0000}"/>
    <cellStyle name="Hiperłącze 5" xfId="39693" hidden="1" xr:uid="{00000000-0005-0000-0000-0000225C0000}"/>
    <cellStyle name="Hiperłącze 5" xfId="44855" hidden="1" xr:uid="{00000000-0005-0000-0000-0000955E0000}"/>
    <cellStyle name="Hiperłącze 5" xfId="23205" hidden="1" xr:uid="{00000000-0005-0000-0000-0000A7540000}"/>
    <cellStyle name="Hiperłącze 5" xfId="22822" hidden="1" xr:uid="{00000000-0005-0000-0000-0000CA540000}"/>
    <cellStyle name="Hiperłącze 5" xfId="46611" hidden="1" xr:uid="{00000000-0005-0000-0000-0000BC5F0000}"/>
    <cellStyle name="Hiperłącze 5" xfId="46819" hidden="1" xr:uid="{00000000-0005-0000-0000-00007E5F0000}"/>
    <cellStyle name="Hiperłącze 5" xfId="43051" hidden="1" xr:uid="{00000000-0005-0000-0000-0000F45D0000}"/>
    <cellStyle name="Hiperłącze 5" xfId="44134" hidden="1" xr:uid="{00000000-0005-0000-0000-00002A5E0000}"/>
    <cellStyle name="Hiperłącze 5" xfId="45187" hidden="1" xr:uid="{00000000-0005-0000-0000-0000D35E0000}"/>
    <cellStyle name="Hiperłącze 5" xfId="46522" hidden="1" xr:uid="{00000000-0005-0000-0000-0000CE5F0000}"/>
    <cellStyle name="Hiperłącze 5" xfId="37945" hidden="1" xr:uid="{00000000-0005-0000-0000-0000745B0000}"/>
    <cellStyle name="Hiperłącze 5" xfId="38094" hidden="1" xr:uid="{00000000-0005-0000-0000-0000875B0000}"/>
    <cellStyle name="Hiperłącze 5" xfId="44529" hidden="1" xr:uid="{00000000-0005-0000-0000-0000565E0000}"/>
    <cellStyle name="Hiperłącze 5" xfId="37429" hidden="1" xr:uid="{00000000-0005-0000-0000-0000A25B0000}"/>
    <cellStyle name="Hiperłącze 5" xfId="46081" hidden="1" xr:uid="{00000000-0005-0000-0000-0000145F0000}"/>
    <cellStyle name="Hiperłącze 5" xfId="37290" hidden="1" xr:uid="{00000000-0005-0000-0000-0000505B0000}"/>
    <cellStyle name="Hiperłącze 5" xfId="24959" hidden="1" xr:uid="{00000000-0005-0000-0000-0000B4550000}"/>
    <cellStyle name="Hiperłącze 5" xfId="27989" hidden="1" xr:uid="{00000000-0005-0000-0000-0000D4560000}"/>
    <cellStyle name="Hiperłącze 5" xfId="46623" hidden="1" xr:uid="{00000000-0005-0000-0000-0000B85F0000}"/>
    <cellStyle name="Hiperłącze 5" xfId="40316" hidden="1" xr:uid="{00000000-0005-0000-0000-00007E5C0000}"/>
    <cellStyle name="Hiperłącze 5" xfId="32869" hidden="1" xr:uid="{00000000-0005-0000-0000-000086590000}"/>
    <cellStyle name="Hiperłącze 5" xfId="16157" hidden="1" xr:uid="{00000000-0005-0000-0000-000006520000}"/>
    <cellStyle name="Hiperłącze 5" xfId="46631" hidden="1" xr:uid="{00000000-0005-0000-0000-0000B75F0000}"/>
    <cellStyle name="Hiperłącze 5" xfId="39916" hidden="1" xr:uid="{00000000-0005-0000-0000-00003E5C0000}"/>
    <cellStyle name="Hiperłącze 5" xfId="36895" hidden="1" xr:uid="{00000000-0005-0000-0000-0000E25A0000}"/>
    <cellStyle name="Hiperłącze 5" xfId="30717" hidden="1" xr:uid="{00000000-0005-0000-0000-00000F580000}"/>
    <cellStyle name="Hiperłącze 5" xfId="34456" hidden="1" xr:uid="{00000000-0005-0000-0000-00009B5A0000}"/>
    <cellStyle name="Hiperłącze 5" xfId="34495" hidden="1" xr:uid="{00000000-0005-0000-0000-00009E5A0000}"/>
    <cellStyle name="Hiperłącze 5" xfId="34662" hidden="1" xr:uid="{00000000-0005-0000-0000-0000DF590000}"/>
    <cellStyle name="Hiperłącze 5" xfId="33728" hidden="1" xr:uid="{00000000-0005-0000-0000-0000B1590000}"/>
    <cellStyle name="Hiperłącze 5" xfId="33494" hidden="1" xr:uid="{00000000-0005-0000-0000-00006A590000}"/>
    <cellStyle name="Hiperłącze 5" xfId="32689" hidden="1" xr:uid="{00000000-0005-0000-0000-00003C590000}"/>
    <cellStyle name="Hiperłącze 5" xfId="32481" hidden="1" xr:uid="{00000000-0005-0000-0000-0000DE580000}"/>
    <cellStyle name="Hiperłącze 5" xfId="31090" hidden="1" xr:uid="{00000000-0005-0000-0000-00004E580000}"/>
    <cellStyle name="Hiperłącze 5" xfId="30942" hidden="1" xr:uid="{00000000-0005-0000-0000-000021580000}"/>
    <cellStyle name="Hiperłącze 5" xfId="28780" hidden="1" xr:uid="{00000000-0005-0000-0000-00004C570000}"/>
    <cellStyle name="Hiperłącze 5" xfId="28257" hidden="1" xr:uid="{00000000-0005-0000-0000-000034570000}"/>
    <cellStyle name="Hiperłącze 5" xfId="27297" hidden="1" xr:uid="{00000000-0005-0000-0000-0000EE560000}"/>
    <cellStyle name="Hiperłącze 5" xfId="26665" hidden="1" xr:uid="{00000000-0005-0000-0000-000049560000}"/>
    <cellStyle name="Hiperłącze 5" xfId="15919" hidden="1" xr:uid="{00000000-0005-0000-0000-000093510000}"/>
    <cellStyle name="Hiperłącze 5" xfId="15743" hidden="1" xr:uid="{00000000-0005-0000-0000-00007A510000}"/>
    <cellStyle name="Hiperłącze 5" xfId="15488" hidden="1" xr:uid="{00000000-0005-0000-0000-000031510000}"/>
    <cellStyle name="Hiperłącze 5" xfId="13811" hidden="1" xr:uid="{00000000-0005-0000-0000-0000D0500000}"/>
    <cellStyle name="Hiperłącze 5" xfId="13975" hidden="1" xr:uid="{00000000-0005-0000-0000-0000AF500000}"/>
    <cellStyle name="Hiperłącze 5" xfId="14444" hidden="1" xr:uid="{00000000-0005-0000-0000-0000A7500000}"/>
    <cellStyle name="Hiperłącze 5" xfId="18097" hidden="1" xr:uid="{00000000-0005-0000-0000-00007B520000}"/>
    <cellStyle name="Hiperłącze 5" xfId="23130" hidden="1" xr:uid="{00000000-0005-0000-0000-0000A0540000}"/>
    <cellStyle name="Hiperłącze 5" xfId="22604" hidden="1" xr:uid="{00000000-0005-0000-0000-000087540000}"/>
    <cellStyle name="Hiperłącze 5" xfId="22075" hidden="1" xr:uid="{00000000-0005-0000-0000-000034540000}"/>
    <cellStyle name="Hiperłącze 5" xfId="35785" hidden="1" xr:uid="{00000000-0005-0000-0000-00006D5A0000}"/>
    <cellStyle name="Hiperłącze 5" xfId="35162" hidden="1" xr:uid="{00000000-0005-0000-0000-00000E5A0000}"/>
    <cellStyle name="Hiperłącze 5" xfId="25159" hidden="1" xr:uid="{00000000-0005-0000-0000-00002E560000}"/>
    <cellStyle name="Hiperłącze 5" xfId="29244" hidden="1" xr:uid="{00000000-0005-0000-0000-0000A6570000}"/>
    <cellStyle name="Hiperłącze 5" xfId="24868" hidden="1" xr:uid="{00000000-0005-0000-0000-0000AC550000}"/>
    <cellStyle name="Hiperłącze 5" xfId="35266" hidden="1" xr:uid="{00000000-0005-0000-0000-00001E5A0000}"/>
    <cellStyle name="Hiperłącze 5" xfId="26132" hidden="1" xr:uid="{00000000-0005-0000-0000-0000F5550000}"/>
    <cellStyle name="Hiperłącze 5" xfId="21864" hidden="1" xr:uid="{00000000-0005-0000-0000-000003540000}"/>
    <cellStyle name="Hiperłącze 5" xfId="44917" hidden="1" xr:uid="{00000000-0005-0000-0000-00009F5E0000}"/>
    <cellStyle name="Hiperłącze 5" xfId="37559" hidden="1" xr:uid="{00000000-0005-0000-0000-00009B5B0000}"/>
    <cellStyle name="Hiperłącze 5" xfId="15434" hidden="1" xr:uid="{00000000-0005-0000-0000-000030510000}"/>
    <cellStyle name="Hiperłącze 5" xfId="37114" hidden="1" xr:uid="{00000000-0005-0000-0000-0000275B0000}"/>
    <cellStyle name="Hiperłącze 5" xfId="42304" hidden="1" xr:uid="{00000000-0005-0000-0000-0000725D0000}"/>
    <cellStyle name="Hiperłącze 5" xfId="35186" hidden="1" xr:uid="{00000000-0005-0000-0000-0000165A0000}"/>
    <cellStyle name="Hiperłącze 5" xfId="45021" hidden="1" xr:uid="{00000000-0005-0000-0000-0000AB5E0000}"/>
    <cellStyle name="Hiperłącze 5" xfId="26365" hidden="1" xr:uid="{00000000-0005-0000-0000-000010560000}"/>
    <cellStyle name="Hiperłącze 5" xfId="46811" hidden="1" xr:uid="{00000000-0005-0000-0000-00007D5F0000}"/>
    <cellStyle name="Hiperłącze 5" xfId="42857" hidden="1" xr:uid="{00000000-0005-0000-0000-0000E05D0000}"/>
    <cellStyle name="Hiperłącze 5" xfId="37336" hidden="1" xr:uid="{00000000-0005-0000-0000-0000555B0000}"/>
    <cellStyle name="Hiperłącze 5" xfId="42522" hidden="1" xr:uid="{00000000-0005-0000-0000-0000855D0000}"/>
    <cellStyle name="Hiperłącze 5" xfId="43369" hidden="1" xr:uid="{00000000-0005-0000-0000-0000595F0000}"/>
    <cellStyle name="Hiperłącze 5" xfId="32993" hidden="1" xr:uid="{00000000-0005-0000-0000-00009B590000}"/>
    <cellStyle name="Hiperłącze 5" xfId="32545" hidden="1" xr:uid="{00000000-0005-0000-0000-0000E5580000}"/>
    <cellStyle name="Hiperłącze 5" xfId="23453" hidden="1" xr:uid="{00000000-0005-0000-0000-0000C0540000}"/>
    <cellStyle name="Hiperłącze 5" xfId="39907" hidden="1" xr:uid="{00000000-0005-0000-0000-00003D5C0000}"/>
    <cellStyle name="Hiperłącze 5" xfId="31930" hidden="1" xr:uid="{00000000-0005-0000-0000-00000D590000}"/>
    <cellStyle name="Hiperłącze 5" xfId="32596" hidden="1" xr:uid="{00000000-0005-0000-0000-000015590000}"/>
    <cellStyle name="Hiperłącze 5" xfId="29812" hidden="1" xr:uid="{00000000-0005-0000-0000-000021590000}"/>
    <cellStyle name="Hiperłącze 5" xfId="29552" hidden="1" xr:uid="{00000000-0005-0000-0000-00002D590000}"/>
    <cellStyle name="Hiperłącze 5" xfId="29827" hidden="1" xr:uid="{00000000-0005-0000-0000-00002E590000}"/>
    <cellStyle name="Hiperłącze 5" xfId="32705" hidden="1" xr:uid="{00000000-0005-0000-0000-000039590000}"/>
    <cellStyle name="Hiperłącze 5" xfId="32749" hidden="1" xr:uid="{00000000-0005-0000-0000-00003E590000}"/>
    <cellStyle name="Hiperłącze 5" xfId="38640" hidden="1" xr:uid="{00000000-0005-0000-0000-0000515C0000}"/>
    <cellStyle name="Hiperłącze 5" xfId="23261" hidden="1" xr:uid="{00000000-0005-0000-0000-0000A9540000}"/>
    <cellStyle name="Hiperłącze 5" xfId="34323" hidden="1" xr:uid="{00000000-0005-0000-0000-0000395B0000}"/>
    <cellStyle name="Hiperłącze 5" xfId="46420" hidden="1" xr:uid="{00000000-0005-0000-0000-0000BE5F0000}"/>
    <cellStyle name="Hiperłącze 5" xfId="42648" hidden="1" xr:uid="{00000000-0005-0000-0000-0000965D0000}"/>
    <cellStyle name="Hiperłącze 5" xfId="44224" hidden="1" xr:uid="{00000000-0005-0000-0000-0000355E0000}"/>
    <cellStyle name="Hiperłącze 5" xfId="28840" hidden="1" xr:uid="{00000000-0005-0000-0000-000089570000}"/>
    <cellStyle name="Hiperłącze 5" xfId="34075" hidden="1" xr:uid="{00000000-0005-0000-0000-00003D5B0000}"/>
    <cellStyle name="Hiperłącze 5" xfId="24819" hidden="1" xr:uid="{00000000-0005-0000-0000-0000A2550000}"/>
    <cellStyle name="Hiperłącze 5" xfId="24928" hidden="1" xr:uid="{00000000-0005-0000-0000-0000AE550000}"/>
    <cellStyle name="Hiperłącze 5" xfId="24937" hidden="1" xr:uid="{00000000-0005-0000-0000-0000AF550000}"/>
    <cellStyle name="Hiperłącze 5" xfId="34818" hidden="1" xr:uid="{00000000-0005-0000-0000-0000305B0000}"/>
    <cellStyle name="Hiperłącze 5" xfId="42148" hidden="1" xr:uid="{00000000-0005-0000-0000-00009F5D0000}"/>
    <cellStyle name="Hiperłącze 5" xfId="40959" hidden="1" xr:uid="{00000000-0005-0000-0000-00002F5D0000}"/>
    <cellStyle name="Hiperłącze 5" xfId="27525" hidden="1" xr:uid="{00000000-0005-0000-0000-0000DE560000}"/>
    <cellStyle name="Hiperłącze 5" xfId="38475" hidden="1" xr:uid="{00000000-0005-0000-0000-0000D55B0000}"/>
    <cellStyle name="Hiperłącze 5" xfId="40976" hidden="1" xr:uid="{00000000-0005-0000-0000-00002D5D0000}"/>
    <cellStyle name="Hiperłącze 5" xfId="32437" hidden="1" xr:uid="{00000000-0005-0000-0000-0000D9580000}"/>
    <cellStyle name="Hiperłącze 5" xfId="32553" hidden="1" xr:uid="{00000000-0005-0000-0000-0000E1580000}"/>
    <cellStyle name="Hiperłącze 5" xfId="32512" hidden="1" xr:uid="{00000000-0005-0000-0000-0000E4580000}"/>
    <cellStyle name="Hiperłącze 5" xfId="32090" hidden="1" xr:uid="{00000000-0005-0000-0000-0000EC580000}"/>
    <cellStyle name="Hiperłącze 5" xfId="32048" hidden="1" xr:uid="{00000000-0005-0000-0000-0000EE580000}"/>
    <cellStyle name="Hiperłącze 5" xfId="43291" hidden="1" xr:uid="{00000000-0005-0000-0000-0000675E0000}"/>
    <cellStyle name="Hiperłącze 5" xfId="44448" hidden="1" xr:uid="{00000000-0005-0000-0000-00004F5E0000}"/>
    <cellStyle name="Hiperłącze 5" xfId="43381" hidden="1" xr:uid="{00000000-0005-0000-0000-0000515F0000}"/>
    <cellStyle name="Hiperłącze 5" xfId="45455" hidden="1" xr:uid="{00000000-0005-0000-0000-0000385F0000}"/>
    <cellStyle name="Hiperłącze 5" xfId="41289" hidden="1" xr:uid="{00000000-0005-0000-0000-0000E65C0000}"/>
    <cellStyle name="Hiperłącze 5" xfId="42617" hidden="1" xr:uid="{00000000-0005-0000-0000-0000975D0000}"/>
    <cellStyle name="Hiperłącze 5" xfId="36727" hidden="1" xr:uid="{00000000-0005-0000-0000-0000D15A0000}"/>
    <cellStyle name="Hiperłącze 5" xfId="45828" hidden="1" xr:uid="{00000000-0005-0000-0000-0000F85E0000}"/>
    <cellStyle name="Hiperłącze 5" xfId="36944" hidden="1" xr:uid="{00000000-0005-0000-0000-0000EC5A0000}"/>
    <cellStyle name="Hiperłącze 5" xfId="41677" hidden="1" xr:uid="{00000000-0005-0000-0000-0000515D0000}"/>
    <cellStyle name="Hiperłącze 5" xfId="36734" hidden="1" xr:uid="{00000000-0005-0000-0000-0000CD5A0000}"/>
    <cellStyle name="Hiperłącze 5" xfId="32562" hidden="1" xr:uid="{00000000-0005-0000-0000-0000E2580000}"/>
    <cellStyle name="Hiperłącze 5" xfId="40369" hidden="1" xr:uid="{00000000-0005-0000-0000-00008C5C0000}"/>
    <cellStyle name="Hiperłącze 5" xfId="31890" hidden="1" xr:uid="{00000000-0005-0000-0000-000013590000}"/>
    <cellStyle name="Hiperłącze 5" xfId="31856" hidden="1" xr:uid="{00000000-0005-0000-0000-0000F3580000}"/>
    <cellStyle name="Hiperłącze 5" xfId="37869" hidden="1" xr:uid="{00000000-0005-0000-0000-00006A5B0000}"/>
    <cellStyle name="Hiperłącze 5" xfId="34188" hidden="1" xr:uid="{00000000-0005-0000-0000-00003F5B0000}"/>
    <cellStyle name="Hiperłącze 5" xfId="24228" hidden="1" xr:uid="{00000000-0005-0000-0000-000036550000}"/>
    <cellStyle name="Hiperłącze 5" xfId="45227" hidden="1" xr:uid="{00000000-0005-0000-0000-0000DC5E0000}"/>
    <cellStyle name="Hiperłącze 5" xfId="39701" hidden="1" xr:uid="{00000000-0005-0000-0000-0000255C0000}"/>
    <cellStyle name="Hiperłącze 5" xfId="40438" hidden="1" xr:uid="{00000000-0005-0000-0000-0000925C0000}"/>
    <cellStyle name="Hiperłącze 5" xfId="34350" hidden="1" xr:uid="{00000000-0005-0000-0000-00003E5B0000}"/>
    <cellStyle name="Hiperłącze 5" xfId="39725" hidden="1" xr:uid="{00000000-0005-0000-0000-0000285C0000}"/>
    <cellStyle name="Hiperłącze 5" xfId="39469" hidden="1" xr:uid="{00000000-0005-0000-0000-0000055C0000}"/>
    <cellStyle name="Hiperłącze 5" xfId="38806" hidden="1" xr:uid="{00000000-0005-0000-0000-0000545C0000}"/>
    <cellStyle name="Hiperłącze 5" xfId="39956" hidden="1" xr:uid="{00000000-0005-0000-0000-0000435C0000}"/>
    <cellStyle name="Hiperłącze 5" xfId="45296" hidden="1" xr:uid="{00000000-0005-0000-0000-0000DF5E0000}"/>
    <cellStyle name="Hiperłącze 5" xfId="38410" hidden="1" xr:uid="{00000000-0005-0000-0000-0000D25B0000}"/>
    <cellStyle name="Hiperłącze 5" xfId="43866" hidden="1" xr:uid="{00000000-0005-0000-0000-0000BC5E0000}"/>
    <cellStyle name="Hiperłącze 5" xfId="43854" hidden="1" xr:uid="{00000000-0005-0000-0000-00006A5E0000}"/>
    <cellStyle name="Hiperłącze 5" xfId="44248" hidden="1" xr:uid="{00000000-0005-0000-0000-0000385E0000}"/>
    <cellStyle name="Hiperłącze 5" xfId="46218" hidden="1" xr:uid="{00000000-0005-0000-0000-0000635F0000}"/>
    <cellStyle name="Hiperłącze 5" xfId="46640" hidden="1" xr:uid="{00000000-0005-0000-0000-0000B25F0000}"/>
    <cellStyle name="Hiperłącze 5" xfId="40884" hidden="1" xr:uid="{00000000-0005-0000-0000-0000165D0000}"/>
    <cellStyle name="Hiperłącze 5" xfId="29155" hidden="1" xr:uid="{00000000-0005-0000-0000-00009B570000}"/>
    <cellStyle name="Hiperłącze 5" xfId="31013" hidden="1" xr:uid="{00000000-0005-0000-0000-000048580000}"/>
    <cellStyle name="Hiperłącze 5" xfId="27800" hidden="1" xr:uid="{00000000-0005-0000-0000-0000BE560000}"/>
    <cellStyle name="Hiperłącze 5" xfId="38053" hidden="1" xr:uid="{00000000-0005-0000-0000-0000805B0000}"/>
    <cellStyle name="Hiperłącze 5" xfId="43867" hidden="1" xr:uid="{00000000-0005-0000-0000-0000C25E0000}"/>
    <cellStyle name="Hiperłącze 5" xfId="41156" hidden="1" xr:uid="{00000000-0005-0000-0000-0000215D0000}"/>
    <cellStyle name="Hiperłącze 5" xfId="46068" hidden="1" xr:uid="{00000000-0005-0000-0000-0000105F0000}"/>
    <cellStyle name="Hiperłącze 5" xfId="32065" hidden="1" xr:uid="{00000000-0005-0000-0000-0000F4580000}"/>
    <cellStyle name="Hiperłącze 5" xfId="45625" hidden="1" xr:uid="{00000000-0005-0000-0000-0000215F0000}"/>
    <cellStyle name="Hiperłącze 5" xfId="44180" hidden="1" xr:uid="{00000000-0005-0000-0000-0000345E0000}"/>
    <cellStyle name="Hiperłącze 5" xfId="39611" hidden="1" xr:uid="{00000000-0005-0000-0000-00001A5C0000}"/>
    <cellStyle name="Hiperłącze 5" xfId="38236" hidden="1" xr:uid="{00000000-0005-0000-0000-0000BF5B0000}"/>
    <cellStyle name="Hiperłącze 5" xfId="37542" hidden="1" xr:uid="{00000000-0005-0000-0000-0000995B0000}"/>
    <cellStyle name="Hiperłącze 5" xfId="38809" hidden="1" xr:uid="{00000000-0005-0000-0000-00004F5C0000}"/>
    <cellStyle name="Hiperłącze 5" xfId="45346" hidden="1" xr:uid="{00000000-0005-0000-0000-0000E75E0000}"/>
    <cellStyle name="Hiperłącze 5" xfId="45709" hidden="1" xr:uid="{00000000-0005-0000-0000-0000EA5E0000}"/>
    <cellStyle name="Hiperłącze 5" xfId="45796" hidden="1" xr:uid="{00000000-0005-0000-0000-0000F25E0000}"/>
    <cellStyle name="Hiperłącze 5" xfId="45869" hidden="1" xr:uid="{00000000-0005-0000-0000-0000FD5E0000}"/>
    <cellStyle name="Hiperłącze 5" xfId="45941" hidden="1" xr:uid="{00000000-0005-0000-0000-0000025F0000}"/>
    <cellStyle name="Hiperłącze 5" xfId="46032" hidden="1" xr:uid="{00000000-0005-0000-0000-00000A5F0000}"/>
    <cellStyle name="Hiperłącze 5" xfId="24705" hidden="1" xr:uid="{00000000-0005-0000-0000-000092550000}"/>
    <cellStyle name="Hiperłącze 5" xfId="24679" hidden="1" xr:uid="{00000000-0005-0000-0000-000093550000}"/>
    <cellStyle name="Hiperłącze 5" xfId="24713" hidden="1" xr:uid="{00000000-0005-0000-0000-000095550000}"/>
    <cellStyle name="Hiperłącze 5" xfId="40092" hidden="1" xr:uid="{00000000-0005-0000-0000-0000695C0000}"/>
    <cellStyle name="Hiperłącze 5" xfId="39066" hidden="1" xr:uid="{00000000-0005-0000-0000-0000425D0000}"/>
    <cellStyle name="Hiperłącze 5" xfId="38891" hidden="1" xr:uid="{00000000-0005-0000-0000-0000485D0000}"/>
    <cellStyle name="Hiperłącze 5" xfId="38664" hidden="1" xr:uid="{00000000-0005-0000-0000-00004C5D0000}"/>
    <cellStyle name="Hiperłącze 5" xfId="41500" hidden="1" xr:uid="{00000000-0005-0000-0000-0000F65C0000}"/>
    <cellStyle name="Hiperłącze 5" xfId="41467" hidden="1" xr:uid="{00000000-0005-0000-0000-0000FC5C0000}"/>
    <cellStyle name="Hiperłącze 5" xfId="41369" hidden="1" xr:uid="{00000000-0005-0000-0000-0000EE5C0000}"/>
    <cellStyle name="Hiperłącze 5" xfId="41206" hidden="1" xr:uid="{00000000-0005-0000-0000-0000DC5C0000}"/>
    <cellStyle name="Hiperłącze 5" xfId="41265" hidden="1" xr:uid="{00000000-0005-0000-0000-0000DE5C0000}"/>
    <cellStyle name="Hiperłącze 5" xfId="41361" hidden="1" xr:uid="{00000000-0005-0000-0000-0000EA5C0000}"/>
    <cellStyle name="Hiperłącze 5" xfId="41016" hidden="1" xr:uid="{00000000-0005-0000-0000-00002C5D0000}"/>
    <cellStyle name="Hiperłącze 5" xfId="42384" hidden="1" xr:uid="{00000000-0005-0000-0000-0000795D0000}"/>
    <cellStyle name="Hiperłącze 5" xfId="37854" hidden="1" xr:uid="{00000000-0005-0000-0000-00006D5B0000}"/>
    <cellStyle name="Hiperłącze 5" xfId="39461" hidden="1" xr:uid="{00000000-0005-0000-0000-0000095C0000}"/>
    <cellStyle name="Hiperłącze 5" xfId="39301" hidden="1" xr:uid="{00000000-0005-0000-0000-0000FD5B0000}"/>
    <cellStyle name="Hiperłącze 5" xfId="39177" hidden="1" xr:uid="{00000000-0005-0000-0000-0000F05B0000}"/>
    <cellStyle name="Hiperłącze 5" xfId="37585" hidden="1" xr:uid="{00000000-0005-0000-0000-0000975B0000}"/>
    <cellStyle name="Hiperłącze 5" xfId="47153" hidden="1" xr:uid="{00000000-0005-0000-0000-0000A15F0000}"/>
    <cellStyle name="Hiperłącze 5" xfId="45677" hidden="1" xr:uid="{00000000-0005-0000-0000-0000195F0000}"/>
    <cellStyle name="Hiperłącze 5" xfId="45634" hidden="1" xr:uid="{00000000-0005-0000-0000-0000245F0000}"/>
    <cellStyle name="Hiperłącze 5" xfId="45557" hidden="1" xr:uid="{00000000-0005-0000-0000-0000295F0000}"/>
    <cellStyle name="Hiperłącze 5" xfId="45679" hidden="1" xr:uid="{00000000-0005-0000-0000-0000315F0000}"/>
    <cellStyle name="Hiperłącze 5" xfId="45477" hidden="1" xr:uid="{00000000-0005-0000-0000-0000405F0000}"/>
    <cellStyle name="Hiperłącze 5" xfId="46173" hidden="1" xr:uid="{00000000-0005-0000-0000-0000415F0000}"/>
    <cellStyle name="Hiperłącze 5" xfId="43440" hidden="1" xr:uid="{00000000-0005-0000-0000-00004E5F0000}"/>
    <cellStyle name="Hiperłącze 5" xfId="43422" hidden="1" xr:uid="{00000000-0005-0000-0000-0000575F0000}"/>
    <cellStyle name="Hiperłącze 5" xfId="27637" hidden="1" xr:uid="{00000000-0005-0000-0000-0000AC560000}"/>
    <cellStyle name="Hiperłącze 5" xfId="27688" hidden="1" xr:uid="{00000000-0005-0000-0000-0000AD560000}"/>
    <cellStyle name="Hiperłącze 5" xfId="27661" hidden="1" xr:uid="{00000000-0005-0000-0000-0000AF560000}"/>
    <cellStyle name="Hiperłącze 5" xfId="27681" hidden="1" xr:uid="{00000000-0005-0000-0000-0000B1560000}"/>
    <cellStyle name="Hiperłącze 5" xfId="36289" hidden="1" xr:uid="{00000000-0005-0000-0000-0000C85A0000}"/>
    <cellStyle name="Hiperłącze 5" xfId="37577" hidden="1" xr:uid="{00000000-0005-0000-0000-0000985B0000}"/>
    <cellStyle name="Hiperłącze 5" xfId="40968" hidden="1" xr:uid="{00000000-0005-0000-0000-00002E5D0000}"/>
    <cellStyle name="Hiperłącze 5" xfId="46897" hidden="1" xr:uid="{00000000-0005-0000-0000-00008F5F0000}"/>
    <cellStyle name="Hiperłącze 5" xfId="47013" hidden="1" xr:uid="{00000000-0005-0000-0000-0000975F0000}"/>
    <cellStyle name="Hiperłącze 5" xfId="47037" hidden="1" xr:uid="{00000000-0005-0000-0000-0000995F0000}"/>
    <cellStyle name="Hiperłącze 5" xfId="44591" hidden="1" xr:uid="{00000000-0005-0000-0000-0000775E0000}"/>
    <cellStyle name="Hiperłącze 5" xfId="23603" hidden="1" xr:uid="{00000000-0005-0000-0000-000013550000}"/>
    <cellStyle name="Hiperłącze 5" xfId="45079" hidden="1" xr:uid="{00000000-0005-0000-0000-0000AF5E0000}"/>
    <cellStyle name="Hiperłącze 5" xfId="45043" hidden="1" xr:uid="{00000000-0005-0000-0000-0000A65E0000}"/>
    <cellStyle name="Hiperłącze 5" xfId="46258" hidden="1" xr:uid="{00000000-0005-0000-0000-00006C5F0000}"/>
    <cellStyle name="Hiperłącze 5" xfId="46648" hidden="1" xr:uid="{00000000-0005-0000-0000-0000AE5F0000}"/>
    <cellStyle name="Hiperłącze 5" xfId="44100" hidden="1" xr:uid="{00000000-0005-0000-0000-0000215E0000}"/>
    <cellStyle name="Hiperłącze 5" xfId="24300" hidden="1" xr:uid="{00000000-0005-0000-0000-00003A550000}"/>
    <cellStyle name="Hiperłącze 5" xfId="38158" hidden="1" xr:uid="{00000000-0005-0000-0000-0000B15B0000}"/>
    <cellStyle name="Hiperłącze 5" xfId="46475" hidden="1" xr:uid="{00000000-0005-0000-0000-0000C25F0000}"/>
    <cellStyle name="Hiperłącze 5" xfId="37625" hidden="1" xr:uid="{00000000-0005-0000-0000-00008F5B0000}"/>
    <cellStyle name="Hiperłącze 5" xfId="38044" hidden="1" xr:uid="{00000000-0005-0000-0000-00007F5B0000}"/>
    <cellStyle name="Hiperłącze 5" xfId="37254" hidden="1" xr:uid="{00000000-0005-0000-0000-00004A5B0000}"/>
    <cellStyle name="Hiperłącze 5" xfId="34141" hidden="1" xr:uid="{00000000-0005-0000-0000-00003C5B0000}"/>
    <cellStyle name="Hiperłącze 5" xfId="39685" hidden="1" xr:uid="{00000000-0005-0000-0000-00001E5C0000}"/>
    <cellStyle name="Hiperłącze 5" xfId="38335" hidden="1" xr:uid="{00000000-0005-0000-0000-0000CC5B0000}"/>
    <cellStyle name="Hiperłącze 5" xfId="42902" hidden="1" xr:uid="{00000000-0005-0000-0000-0000E15D0000}"/>
    <cellStyle name="Hiperłącze 5" xfId="44321" hidden="1" xr:uid="{00000000-0005-0000-0000-0000415E0000}"/>
    <cellStyle name="Hiperłącze 5" xfId="44165" hidden="1" xr:uid="{00000000-0005-0000-0000-0000305E0000}"/>
    <cellStyle name="Hiperłącze 5" xfId="46282" hidden="1" xr:uid="{00000000-0005-0000-0000-0000655F0000}"/>
    <cellStyle name="Hiperłącze 5" xfId="46291" hidden="1" xr:uid="{00000000-0005-0000-0000-0000665F0000}"/>
    <cellStyle name="Hiperłącze 5" xfId="46382" hidden="1" xr:uid="{00000000-0005-0000-0000-0000755F0000}"/>
    <cellStyle name="Hiperłącze 5" xfId="46776" hidden="1" xr:uid="{00000000-0005-0000-0000-0000805F0000}"/>
    <cellStyle name="Hiperłącze 5" xfId="46923" hidden="1" xr:uid="{00000000-0005-0000-0000-00008E5F0000}"/>
    <cellStyle name="Hiperłącze 5" xfId="44457" hidden="1" xr:uid="{00000000-0005-0000-0000-0000505E0000}"/>
    <cellStyle name="Hiperłącze 5" xfId="44520" hidden="1" xr:uid="{00000000-0005-0000-0000-0000525E0000}"/>
    <cellStyle name="Hiperłącze 5" xfId="44470" hidden="1" xr:uid="{00000000-0005-0000-0000-0000545E0000}"/>
    <cellStyle name="Hiperłącze 5" xfId="43310" hidden="1" xr:uid="{00000000-0005-0000-0000-00005E5E0000}"/>
    <cellStyle name="Hiperłącze 5" xfId="43306" hidden="1" xr:uid="{00000000-0005-0000-0000-0000655E0000}"/>
    <cellStyle name="Hiperłącze 5" xfId="23635" hidden="1" xr:uid="{00000000-0005-0000-0000-000017550000}"/>
    <cellStyle name="Hiperłącze 5" xfId="30826" hidden="1" xr:uid="{00000000-0005-0000-0000-000019580000}"/>
    <cellStyle name="Hiperłącze 5" xfId="30852" hidden="1" xr:uid="{00000000-0005-0000-0000-00001A580000}"/>
    <cellStyle name="Hiperłącze 5" xfId="30861" hidden="1" xr:uid="{00000000-0005-0000-0000-00001D580000}"/>
    <cellStyle name="Hiperłącze 5" xfId="30910" hidden="1" xr:uid="{00000000-0005-0000-0000-000023580000}"/>
    <cellStyle name="Hiperłącze 5" xfId="41222" hidden="1" xr:uid="{00000000-0005-0000-0000-0000E05C0000}"/>
    <cellStyle name="Hiperłącze 5" xfId="46600" hidden="1" xr:uid="{00000000-0005-0000-0000-0000C05F0000}"/>
    <cellStyle name="Hiperłącze 5" xfId="39396" hidden="1" xr:uid="{00000000-0005-0000-0000-0000025C0000}"/>
    <cellStyle name="Hiperłącze 5" xfId="38376" hidden="1" xr:uid="{00000000-0005-0000-0000-0000C95B0000}"/>
    <cellStyle name="Hiperłącze 5" xfId="24257" hidden="1" xr:uid="{00000000-0005-0000-0000-00003C550000}"/>
    <cellStyle name="Hiperłącze 5" xfId="43960" hidden="1" xr:uid="{00000000-0005-0000-0000-0000175E0000}"/>
    <cellStyle name="Hiperłącze 5" xfId="44059" hidden="1" xr:uid="{00000000-0005-0000-0000-0000245E0000}"/>
    <cellStyle name="Hiperłącze 5" xfId="44092" hidden="1" xr:uid="{00000000-0005-0000-0000-0000255E0000}"/>
    <cellStyle name="Hiperłącze 5" xfId="40068" hidden="1" xr:uid="{00000000-0005-0000-0000-0000675C0000}"/>
    <cellStyle name="Hiperłącze 5" xfId="26184" hidden="1" xr:uid="{00000000-0005-0000-0000-000000560000}"/>
    <cellStyle name="Hiperłącze 5" xfId="26338" hidden="1" xr:uid="{00000000-0005-0000-0000-00000D560000}"/>
    <cellStyle name="Hiperłącze 5" xfId="46318" hidden="1" xr:uid="{00000000-0005-0000-0000-00006E5F0000}"/>
    <cellStyle name="Hiperłącze 5" xfId="45197" hidden="1" xr:uid="{00000000-0005-0000-0000-0000D45E0000}"/>
    <cellStyle name="Hiperłącze 5" xfId="39372" hidden="1" xr:uid="{00000000-0005-0000-0000-0000595C0000}"/>
    <cellStyle name="Hiperłącze 5" xfId="44765" hidden="1" xr:uid="{00000000-0005-0000-0000-00008A5E0000}"/>
    <cellStyle name="Hiperłącze 5" xfId="44276" hidden="1" xr:uid="{00000000-0005-0000-0000-0000405E0000}"/>
    <cellStyle name="Hiperłącze 5" xfId="43298" hidden="1" xr:uid="{00000000-0005-0000-0000-0000665E0000}"/>
    <cellStyle name="Hiperłącze 5" xfId="46114" hidden="1" xr:uid="{00000000-0005-0000-0000-0000155F0000}"/>
    <cellStyle name="Hiperłącze 5" xfId="23494" hidden="1" xr:uid="{00000000-0005-0000-0000-0000C7540000}"/>
    <cellStyle name="Hiperłącze 5" xfId="26428" hidden="1" xr:uid="{00000000-0005-0000-0000-000012560000}"/>
    <cellStyle name="Hiperłącze 5" xfId="38227" hidden="1" xr:uid="{00000000-0005-0000-0000-0000C05B0000}"/>
    <cellStyle name="Hiperłącze 5" xfId="46149" hidden="1" xr:uid="{00000000-0005-0000-0000-0000485F0000}"/>
    <cellStyle name="Hiperłącze 5" xfId="43796" hidden="1" xr:uid="{00000000-0005-0000-0000-00000C5E0000}"/>
    <cellStyle name="Hiperłącze 5" xfId="38277" hidden="1" xr:uid="{00000000-0005-0000-0000-0000BE5B0000}"/>
    <cellStyle name="Hiperłącze 5" xfId="37914" hidden="1" xr:uid="{00000000-0005-0000-0000-0000A75B0000}"/>
    <cellStyle name="Hiperłącze 5" xfId="46594" hidden="1" xr:uid="{00000000-0005-0000-0000-0000BD5F0000}"/>
    <cellStyle name="Hiperłącze 5" xfId="37408" hidden="1" xr:uid="{00000000-0005-0000-0000-00008D5B0000}"/>
    <cellStyle name="Hiperłącze 5" xfId="41931" hidden="1" xr:uid="{00000000-0005-0000-0000-00009D5D0000}"/>
    <cellStyle name="Hiperłącze 5" xfId="42540" hidden="1" xr:uid="{00000000-0005-0000-0000-00008A5D0000}"/>
    <cellStyle name="Hiperłącze 5" xfId="37805" hidden="1" xr:uid="{00000000-0005-0000-0000-0000675B0000}"/>
    <cellStyle name="Hiperłącze 5" xfId="36436" hidden="1" xr:uid="{00000000-0005-0000-0000-00001F5B0000}"/>
    <cellStyle name="Hiperłącze 5" xfId="46366" hidden="1" xr:uid="{00000000-0005-0000-0000-0000785F0000}"/>
    <cellStyle name="Hiperłącze 5" xfId="39667" hidden="1" xr:uid="{00000000-0005-0000-0000-0000235C0000}"/>
    <cellStyle name="Hiperłącze 5" xfId="37444" hidden="1" xr:uid="{00000000-0005-0000-0000-0000B35B0000}"/>
    <cellStyle name="Hiperłącze 5" xfId="39738" hidden="1" xr:uid="{00000000-0005-0000-0000-00002C5C0000}"/>
    <cellStyle name="Hiperłącze 5" xfId="46241" hidden="1" xr:uid="{00000000-0005-0000-0000-0000685F0000}"/>
    <cellStyle name="Hiperłącze 5" xfId="44690" hidden="1" xr:uid="{00000000-0005-0000-0000-0000845E0000}"/>
    <cellStyle name="Hiperłącze 5" xfId="44831" hidden="1" xr:uid="{00000000-0005-0000-0000-00008D5E0000}"/>
    <cellStyle name="Hiperłącze 5" xfId="44935" hidden="1" xr:uid="{00000000-0005-0000-0000-00009A5E0000}"/>
    <cellStyle name="Hiperłącze 5" xfId="44907" hidden="1" xr:uid="{00000000-0005-0000-0000-0000A05E0000}"/>
    <cellStyle name="Hiperłącze 5" xfId="45070" hidden="1" xr:uid="{00000000-0005-0000-0000-0000AE5E0000}"/>
    <cellStyle name="Hiperłącze 5" xfId="43910" hidden="1" xr:uid="{00000000-0005-0000-0000-0000115E0000}"/>
    <cellStyle name="Hiperłącze 5" xfId="39826" hidden="1" xr:uid="{00000000-0005-0000-0000-0000345C0000}"/>
    <cellStyle name="Hiperłącze 5" xfId="39988" hidden="1" xr:uid="{00000000-0005-0000-0000-0000415C0000}"/>
    <cellStyle name="Hiperłącze 5" xfId="39997" hidden="1" xr:uid="{00000000-0005-0000-0000-0000425C0000}"/>
    <cellStyle name="Hiperłącze 5" xfId="38658" hidden="1" xr:uid="{00000000-0005-0000-0000-00004A5C0000}"/>
    <cellStyle name="Hiperłącze 5" xfId="38775" hidden="1" xr:uid="{00000000-0005-0000-0000-0000565C0000}"/>
    <cellStyle name="Hiperłącze 5" xfId="38728" hidden="1" xr:uid="{00000000-0005-0000-0000-00005E5C0000}"/>
    <cellStyle name="Hiperłącze 5" xfId="40059" hidden="1" xr:uid="{00000000-0005-0000-0000-0000685C0000}"/>
    <cellStyle name="Hiperłącze 5" xfId="40234" hidden="1" xr:uid="{00000000-0005-0000-0000-0000795C0000}"/>
    <cellStyle name="Hiperłącze 5" xfId="34775" hidden="1" xr:uid="{00000000-0005-0000-0000-0000EF590000}"/>
    <cellStyle name="Hiperłącze 5" xfId="34873" hidden="1" xr:uid="{00000000-0005-0000-0000-0000F2590000}"/>
    <cellStyle name="Hiperłącze 5" xfId="34882" hidden="1" xr:uid="{00000000-0005-0000-0000-0000F3590000}"/>
    <cellStyle name="Hiperłącze 5" xfId="34905" hidden="1" xr:uid="{00000000-0005-0000-0000-0000F8590000}"/>
    <cellStyle name="Hiperłącze 5" xfId="35000" hidden="1" xr:uid="{00000000-0005-0000-0000-0000005A0000}"/>
    <cellStyle name="Hiperłącze 5" xfId="43864" hidden="1" xr:uid="{00000000-0005-0000-0000-0000505F0000}"/>
    <cellStyle name="Hiperłącze 5" xfId="43783" hidden="1" xr:uid="{00000000-0005-0000-0000-0000085E0000}"/>
    <cellStyle name="Hiperłącze 5" xfId="39273" hidden="1" xr:uid="{00000000-0005-0000-0000-0000FC5B0000}"/>
    <cellStyle name="Hiperłącze 5" xfId="42209" hidden="1" xr:uid="{00000000-0005-0000-0000-0000695D0000}"/>
    <cellStyle name="Hiperłącze 5" xfId="37236" hidden="1" xr:uid="{00000000-0005-0000-0000-0000455B0000}"/>
    <cellStyle name="Hiperłącze 5" xfId="39445" hidden="1" xr:uid="{00000000-0005-0000-0000-00000C5C0000}"/>
    <cellStyle name="Hiperłącze 5" xfId="39298" hidden="1" xr:uid="{00000000-0005-0000-0000-0000FF5B0000}"/>
    <cellStyle name="Hiperłącze 5" xfId="23466" hidden="1" xr:uid="{00000000-0005-0000-0000-0000C4540000}"/>
    <cellStyle name="Hiperłącze 5" xfId="23002" hidden="1" xr:uid="{00000000-0005-0000-0000-0000CE540000}"/>
    <cellStyle name="Hiperłącze 5" xfId="23025" hidden="1" xr:uid="{00000000-0005-0000-0000-0000CF540000}"/>
    <cellStyle name="Hiperłącze 5" xfId="37263" hidden="1" xr:uid="{00000000-0005-0000-0000-00004D5B0000}"/>
    <cellStyle name="Hiperłącze 5" xfId="36164" hidden="1" xr:uid="{00000000-0005-0000-0000-0000B85A0000}"/>
    <cellStyle name="Hiperłącze 5" xfId="37664" hidden="1" xr:uid="{00000000-0005-0000-0000-0000A15B0000}"/>
    <cellStyle name="Hiperłącze 5" xfId="36631" hidden="1" xr:uid="{00000000-0005-0000-0000-0000F95A0000}"/>
    <cellStyle name="Hiperłącze 5" xfId="28648" hidden="1" xr:uid="{00000000-0005-0000-0000-00003A570000}"/>
    <cellStyle name="Hiperłącze 5" xfId="28808" hidden="1" xr:uid="{00000000-0005-0000-0000-00004D570000}"/>
    <cellStyle name="Hiperłącze 5" xfId="45482" hidden="1" xr:uid="{00000000-0005-0000-0000-00003F5F0000}"/>
    <cellStyle name="Hiperłącze 5" xfId="46006" hidden="1" xr:uid="{00000000-0005-0000-0000-0000095F0000}"/>
    <cellStyle name="Hiperłącze 5" xfId="45820" hidden="1" xr:uid="{00000000-0005-0000-0000-0000F75E0000}"/>
    <cellStyle name="Hiperłącze 5" xfId="36272" hidden="1" xr:uid="{00000000-0005-0000-0000-0000C45A0000}"/>
    <cellStyle name="Hiperłącze 5" xfId="40384" hidden="1" xr:uid="{00000000-0005-0000-0000-0000905C0000}"/>
    <cellStyle name="Hiperłącze 5" xfId="43577" hidden="1" xr:uid="{00000000-0005-0000-0000-0000C95E0000}"/>
    <cellStyle name="Hiperłącze 5" xfId="36485" hidden="1" xr:uid="{00000000-0005-0000-0000-00001B5B0000}"/>
    <cellStyle name="Hiperłącze 5" xfId="38739" hidden="1" xr:uid="{00000000-0005-0000-0000-00005F5C0000}"/>
    <cellStyle name="Hiperłącze 5" xfId="43375" hidden="1" xr:uid="{00000000-0005-0000-0000-0000605F0000}"/>
    <cellStyle name="Hiperłącze 5" xfId="34430" hidden="1" xr:uid="{00000000-0005-0000-0000-00002B5B0000}"/>
    <cellStyle name="Hiperłącze 5" xfId="28598" hidden="1" xr:uid="{00000000-0005-0000-0000-00006C570000}"/>
    <cellStyle name="Hiperłącze 5" xfId="28899" hidden="1" xr:uid="{00000000-0005-0000-0000-000054570000}"/>
    <cellStyle name="Hiperłącze 5" xfId="41230" hidden="1" xr:uid="{00000000-0005-0000-0000-0000DF5C0000}"/>
    <cellStyle name="Hiperłącze 5" xfId="43362" hidden="1" xr:uid="{00000000-0005-0000-0000-0000595E0000}"/>
    <cellStyle name="Hiperłącze 5" xfId="38544" hidden="1" xr:uid="{00000000-0005-0000-0000-0000E35B0000}"/>
    <cellStyle name="Hiperłącze 5" xfId="39753" hidden="1" xr:uid="{00000000-0005-0000-0000-0000305C0000}"/>
    <cellStyle name="Hiperłącze 5" xfId="39324" hidden="1" xr:uid="{00000000-0005-0000-0000-0000FE5B0000}"/>
    <cellStyle name="Hiperłącze 5" xfId="38507" hidden="1" xr:uid="{00000000-0005-0000-0000-0000DE5B0000}"/>
    <cellStyle name="Hiperłącze 5" xfId="38260" hidden="1" xr:uid="{00000000-0005-0000-0000-0000C15B0000}"/>
    <cellStyle name="Hiperłącze 5" xfId="43759" hidden="1" xr:uid="{00000000-0005-0000-0000-0000055E0000}"/>
    <cellStyle name="Hiperłącze 5" xfId="37374" hidden="1" xr:uid="{00000000-0005-0000-0000-00009E5B0000}"/>
    <cellStyle name="Hiperłącze 5" xfId="44900" hidden="1" xr:uid="{00000000-0005-0000-0000-00009B5E0000}"/>
    <cellStyle name="Hiperłącze 5" xfId="43656" hidden="1" xr:uid="{00000000-0005-0000-0000-00005B5F0000}"/>
    <cellStyle name="Hiperłącze 5" xfId="46530" hidden="1" xr:uid="{00000000-0005-0000-0000-0000CD5F0000}"/>
    <cellStyle name="Hiperłącze 5" xfId="38083" hidden="1" xr:uid="{00000000-0005-0000-0000-0000885B0000}"/>
    <cellStyle name="Hiperłącze 5" xfId="36936" hidden="1" xr:uid="{00000000-0005-0000-0000-0000E75A0000}"/>
    <cellStyle name="Hiperłącze 5" xfId="27976" hidden="1" xr:uid="{00000000-0005-0000-0000-0000D0560000}"/>
    <cellStyle name="Hiperłącze 5" xfId="44943" hidden="1" xr:uid="{00000000-0005-0000-0000-00009E5E0000}"/>
    <cellStyle name="Hiperłącze 5" xfId="37745" hidden="1" xr:uid="{00000000-0005-0000-0000-0000645B0000}"/>
    <cellStyle name="Hiperłącze 5" xfId="39185" hidden="1" xr:uid="{00000000-0005-0000-0000-0000EF5B0000}"/>
    <cellStyle name="Hiperłącze 5" xfId="37022" hidden="1" xr:uid="{00000000-0005-0000-0000-0000F05A0000}"/>
    <cellStyle name="Hiperłącze 5" xfId="38402" hidden="1" xr:uid="{00000000-0005-0000-0000-0000D15B0000}"/>
    <cellStyle name="Hiperłącze 5" xfId="40260" hidden="1" xr:uid="{00000000-0005-0000-0000-00007C5C0000}"/>
    <cellStyle name="Hiperłącze 5" xfId="40340" hidden="1" xr:uid="{00000000-0005-0000-0000-0000865C0000}"/>
    <cellStyle name="Hiperłącze 5" xfId="40348" hidden="1" xr:uid="{00000000-0005-0000-0000-0000875C0000}"/>
    <cellStyle name="Hiperłącze 5" xfId="44479" hidden="1" xr:uid="{00000000-0005-0000-0000-0000535E0000}"/>
    <cellStyle name="Hiperłącze 5" xfId="43541" hidden="1" xr:uid="{00000000-0005-0000-0000-0000BE5E0000}"/>
    <cellStyle name="Hiperłącze 5" xfId="43527" hidden="1" xr:uid="{00000000-0005-0000-0000-0000C45E0000}"/>
    <cellStyle name="Hiperłącze 5" xfId="43649" hidden="1" xr:uid="{00000000-0005-0000-0000-0000CA5E0000}"/>
    <cellStyle name="Hiperłącze 5" xfId="45260" hidden="1" xr:uid="{00000000-0005-0000-0000-0000D65E0000}"/>
    <cellStyle name="Hiperłącze 5" xfId="23358" hidden="1" xr:uid="{00000000-0005-0000-0000-0000B8540000}"/>
    <cellStyle name="Hiperłącze 5" xfId="23391" hidden="1" xr:uid="{00000000-0005-0000-0000-0000B9540000}"/>
    <cellStyle name="Hiperłącze 5" xfId="43251" hidden="1" xr:uid="{00000000-0005-0000-0000-00006E5E0000}"/>
    <cellStyle name="Hiperłącze 5" xfId="36391" hidden="1" xr:uid="{00000000-0005-0000-0000-0000FA5A0000}"/>
    <cellStyle name="Hiperłącze 5" xfId="36534" hidden="1" xr:uid="{00000000-0005-0000-0000-00000C5B0000}"/>
    <cellStyle name="Hiperłącze 5" xfId="36352" hidden="1" xr:uid="{00000000-0005-0000-0000-00000F5B0000}"/>
    <cellStyle name="Hiperłącze 5" xfId="36750" hidden="1" xr:uid="{00000000-0005-0000-0000-0000D25A0000}"/>
    <cellStyle name="Hiperłącze 5" xfId="36914" hidden="1" xr:uid="{00000000-0005-0000-0000-0000E45A0000}"/>
    <cellStyle name="Hiperłącze 5" xfId="36241" hidden="1" xr:uid="{00000000-0005-0000-0000-0000BE5A0000}"/>
    <cellStyle name="Hiperłącze 5" xfId="36259" hidden="1" xr:uid="{00000000-0005-0000-0000-0000C05A0000}"/>
    <cellStyle name="Hiperłącze 5" xfId="37052" hidden="1" xr:uid="{00000000-0005-0000-0000-0000F85A0000}"/>
    <cellStyle name="Hiperłącze 5" xfId="37182" hidden="1" xr:uid="{00000000-0005-0000-0000-0000445B0000}"/>
    <cellStyle name="Hiperłącze 5" xfId="34549" hidden="1" xr:uid="{00000000-0005-0000-0000-0000155B0000}"/>
    <cellStyle name="Hiperłącze 5" xfId="26347" hidden="1" xr:uid="{00000000-0005-0000-0000-00000E560000}"/>
    <cellStyle name="Hiperłącze 5" xfId="26169" hidden="1" xr:uid="{00000000-0005-0000-0000-0000FC550000}"/>
    <cellStyle name="Hiperłącze 5" xfId="25868" hidden="1" xr:uid="{00000000-0005-0000-0000-0000D7550000}"/>
    <cellStyle name="Hiperłącze 5" xfId="24662" hidden="1" xr:uid="{00000000-0005-0000-0000-00008F550000}"/>
    <cellStyle name="Hiperłącze 5" xfId="14662" hidden="1" xr:uid="{00000000-0005-0000-0000-0000FF500000}"/>
    <cellStyle name="Hiperłącze 5" xfId="14701" hidden="1" xr:uid="{00000000-0005-0000-0000-000008510000}"/>
    <cellStyle name="Hiperłącze 5" xfId="15154" hidden="1" xr:uid="{00000000-0005-0000-0000-00000E510000}"/>
    <cellStyle name="Hiperłącze 5" xfId="15178" hidden="1" xr:uid="{00000000-0005-0000-0000-000016510000}"/>
    <cellStyle name="Hiperłącze 5" xfId="15194" hidden="1" xr:uid="{00000000-0005-0000-0000-000018510000}"/>
    <cellStyle name="Hiperłącze 5" xfId="15222" hidden="1" xr:uid="{00000000-0005-0000-0000-000020510000}"/>
    <cellStyle name="Hiperłącze 5" xfId="31302" hidden="1" xr:uid="{00000000-0005-0000-0000-000067580000}"/>
    <cellStyle name="Hiperłącze 5" xfId="32856" hidden="1" xr:uid="{00000000-0005-0000-0000-00008A590000}"/>
    <cellStyle name="Hiperłącze 5" xfId="42707" hidden="1" xr:uid="{00000000-0005-0000-0000-0000C95D0000}"/>
    <cellStyle name="Hiperłącze 5" xfId="23386" hidden="1" xr:uid="{00000000-0005-0000-0000-0000BB540000}"/>
    <cellStyle name="Hiperłącze 5" xfId="30316" hidden="1" xr:uid="{00000000-0005-0000-0000-00002B580000}"/>
    <cellStyle name="Hiperłącze 5" xfId="35284" hidden="1" xr:uid="{00000000-0005-0000-0000-0000225A0000}"/>
    <cellStyle name="Hiperłącze 5" xfId="33222" hidden="1" xr:uid="{00000000-0005-0000-0000-000054590000}"/>
    <cellStyle name="Hiperłącze 5" xfId="43839" hidden="1" xr:uid="{00000000-0005-0000-0000-00000A5E0000}"/>
    <cellStyle name="Hiperłącze 5" xfId="26229" hidden="1" xr:uid="{00000000-0005-0000-0000-000001560000}"/>
    <cellStyle name="Hiperłącze 5" xfId="45773" hidden="1" xr:uid="{00000000-0005-0000-0000-0000F15E0000}"/>
    <cellStyle name="Hiperłącze 5" xfId="26639" hidden="1" xr:uid="{00000000-0005-0000-0000-000041560000}"/>
    <cellStyle name="Hiperłącze 5" xfId="45647" hidden="1" xr:uid="{00000000-0005-0000-0000-0000205F0000}"/>
    <cellStyle name="Hiperłącze 5" xfId="45580" hidden="1" xr:uid="{00000000-0005-0000-0000-00002C5F0000}"/>
    <cellStyle name="Hiperłącze 5" xfId="41586" hidden="1" xr:uid="{00000000-0005-0000-0000-0000075D0000}"/>
    <cellStyle name="Hiperłącze 5" xfId="38322" hidden="1" xr:uid="{00000000-0005-0000-0000-0000C85B0000}"/>
    <cellStyle name="Hiperłącze 5" xfId="40457" hidden="1" xr:uid="{00000000-0005-0000-0000-0000945C0000}"/>
    <cellStyle name="Hiperłącze 5" xfId="36420" hidden="1" xr:uid="{00000000-0005-0000-0000-0000245B0000}"/>
    <cellStyle name="Hiperłącze 5" xfId="37765" hidden="1" xr:uid="{00000000-0005-0000-0000-00005D5B0000}"/>
    <cellStyle name="Hiperłącze 5" xfId="40184" hidden="1" xr:uid="{00000000-0005-0000-0000-0000785C0000}"/>
    <cellStyle name="Hiperłącze 5" xfId="29053" hidden="1" xr:uid="{00000000-0005-0000-0000-000065570000}"/>
    <cellStyle name="Hiperłącze 5" xfId="28376" hidden="1" xr:uid="{00000000-0005-0000-0000-00006A570000}"/>
    <cellStyle name="Hiperłącze 5" xfId="28539" hidden="1" xr:uid="{00000000-0005-0000-0000-000077570000}"/>
    <cellStyle name="Hiperłącze 5" xfId="28618" hidden="1" xr:uid="{00000000-0005-0000-0000-000081570000}"/>
    <cellStyle name="Hiperłącze 5" xfId="28383" hidden="1" xr:uid="{00000000-0005-0000-0000-000082570000}"/>
    <cellStyle name="Hiperłącze 5" xfId="43595" hidden="1" xr:uid="{00000000-0005-0000-0000-0000355F0000}"/>
    <cellStyle name="Hiperłącze 5" xfId="40046" hidden="1" xr:uid="{00000000-0005-0000-0000-0000645C0000}"/>
    <cellStyle name="Hiperłącze 5" xfId="42155" hidden="1" xr:uid="{00000000-0005-0000-0000-0000A05D0000}"/>
    <cellStyle name="Hiperłącze 5" xfId="40871" hidden="1" xr:uid="{00000000-0005-0000-0000-00001A5D0000}"/>
    <cellStyle name="Hiperłącze 5" xfId="25018" hidden="1" xr:uid="{00000000-0005-0000-0000-0000B6550000}"/>
    <cellStyle name="Hiperłącze 5" xfId="45592" hidden="1" xr:uid="{00000000-0005-0000-0000-0000285F0000}"/>
    <cellStyle name="Hiperłącze 5" xfId="30296" hidden="1" xr:uid="{00000000-0005-0000-0000-00001A590000}"/>
    <cellStyle name="Hiperłącze 5" xfId="41545" hidden="1" xr:uid="{00000000-0005-0000-0000-0000005D0000}"/>
    <cellStyle name="Hiperłącze 5" xfId="43870" hidden="1" xr:uid="{00000000-0005-0000-0000-0000C55E0000}"/>
    <cellStyle name="Hiperłącze 5" xfId="24992" hidden="1" xr:uid="{00000000-0005-0000-0000-0000B5550000}"/>
    <cellStyle name="Hiperłącze 5" xfId="29665" hidden="1" xr:uid="{00000000-0005-0000-0000-00002F590000}"/>
    <cellStyle name="Hiperłącze 5" xfId="32571" hidden="1" xr:uid="{00000000-0005-0000-0000-0000E6580000}"/>
    <cellStyle name="Hiperłącze 5" xfId="30692" hidden="1" xr:uid="{00000000-0005-0000-0000-00000C580000}"/>
    <cellStyle name="Hiperłącze 5" xfId="30190" hidden="1" xr:uid="{00000000-0005-0000-0000-0000D5570000}"/>
    <cellStyle name="Hiperłącze 5" xfId="28962" hidden="1" xr:uid="{00000000-0005-0000-0000-000056570000}"/>
    <cellStyle name="Hiperłącze 5" xfId="28048" hidden="1" xr:uid="{00000000-0005-0000-0000-0000D6560000}"/>
    <cellStyle name="Hiperłącze 5" xfId="27868" hidden="1" xr:uid="{00000000-0005-0000-0000-0000C4560000}"/>
    <cellStyle name="Hiperłącze 5" xfId="45444" hidden="1" xr:uid="{00000000-0005-0000-0000-0000325F0000}"/>
    <cellStyle name="Hiperłącze 5" xfId="43728" hidden="1" xr:uid="{00000000-0005-0000-0000-0000015E0000}"/>
    <cellStyle name="Hiperłącze 5" xfId="44173" hidden="1" xr:uid="{00000000-0005-0000-0000-00002F5E0000}"/>
    <cellStyle name="Hiperłącze 5" xfId="45425" hidden="1" xr:uid="{00000000-0005-0000-0000-0000235F0000}"/>
    <cellStyle name="Hiperłącze 5" xfId="46508" hidden="1" xr:uid="{00000000-0005-0000-0000-0000D05F0000}"/>
    <cellStyle name="Hiperłącze 5" xfId="42167" hidden="1" xr:uid="{00000000-0005-0000-0000-00009C5D0000}"/>
    <cellStyle name="Hiperłącze 5" xfId="42336" hidden="1" xr:uid="{00000000-0005-0000-0000-0000785D0000}"/>
    <cellStyle name="Hiperłącze 5" xfId="39260" hidden="1" xr:uid="{00000000-0005-0000-0000-0000F85B0000}"/>
    <cellStyle name="Hiperłącze 5" xfId="39308" hidden="1" xr:uid="{00000000-0005-0000-0000-0000F95B0000}"/>
    <cellStyle name="Hiperłącze 5" xfId="44749" hidden="1" xr:uid="{00000000-0005-0000-0000-0000865E0000}"/>
    <cellStyle name="Hiperłącze 5" xfId="37705" hidden="1" xr:uid="{00000000-0005-0000-0000-00005B5B0000}"/>
    <cellStyle name="Hiperłącze 5" xfId="34836" hidden="1" xr:uid="{00000000-0005-0000-0000-0000335B0000}"/>
    <cellStyle name="Hiperłącze 5" xfId="38499" hidden="1" xr:uid="{00000000-0005-0000-0000-0000DD5B0000}"/>
    <cellStyle name="Hiperłącze 5" xfId="29048" hidden="1" xr:uid="{00000000-0005-0000-0000-000067570000}"/>
    <cellStyle name="Hiperłącze 5" xfId="39487" hidden="1" xr:uid="{00000000-0005-0000-0000-00000A5C0000}"/>
    <cellStyle name="Hiperłącze 5" xfId="28446" hidden="1" xr:uid="{00000000-0005-0000-0000-00008A570000}"/>
    <cellStyle name="Hiperłącze 5" xfId="37063" hidden="1" xr:uid="{00000000-0005-0000-0000-0000F75A0000}"/>
    <cellStyle name="Hiperłącze 5" xfId="23345" hidden="1" xr:uid="{00000000-0005-0000-0000-0000B4540000}"/>
    <cellStyle name="Hiperłącze 5" xfId="37451" hidden="1" xr:uid="{00000000-0005-0000-0000-0000B45B0000}"/>
    <cellStyle name="Hiperłącze 5" xfId="30391" hidden="1" xr:uid="{00000000-0005-0000-0000-0000E7570000}"/>
    <cellStyle name="Hiperłącze 5" xfId="28478" hidden="1" xr:uid="{00000000-0005-0000-0000-00008C570000}"/>
    <cellStyle name="Hiperłącze 5" xfId="34300" hidden="1" xr:uid="{00000000-0005-0000-0000-00003C5A0000}"/>
    <cellStyle name="Hiperłącze 5" xfId="40200" hidden="1" xr:uid="{00000000-0005-0000-0000-0000755C0000}"/>
    <cellStyle name="Hiperłącze 5" xfId="26648" hidden="1" xr:uid="{00000000-0005-0000-0000-000042560000}"/>
    <cellStyle name="Hiperłącze 5" xfId="15170" hidden="1" xr:uid="{00000000-0005-0000-0000-000015510000}"/>
    <cellStyle name="Hiperłącze 5" xfId="28767" hidden="1" xr:uid="{00000000-0005-0000-0000-000048570000}"/>
    <cellStyle name="Hiperłącze 5" xfId="36699" hidden="1" xr:uid="{00000000-0005-0000-0000-0000D05A0000}"/>
    <cellStyle name="Hiperłącze 5" xfId="43571" hidden="1" xr:uid="{00000000-0005-0000-0000-0000CD5E0000}"/>
    <cellStyle name="Hiperłącze 5" xfId="47145" hidden="1" xr:uid="{00000000-0005-0000-0000-0000A55F0000}"/>
    <cellStyle name="Hiperłącze 5" xfId="29618" hidden="1" xr:uid="{00000000-0005-0000-0000-00002C590000}"/>
    <cellStyle name="Hiperłącze 5" xfId="42870" hidden="1" xr:uid="{00000000-0005-0000-0000-0000DD5D0000}"/>
    <cellStyle name="Hiperłącze 5" xfId="36431" hidden="1" xr:uid="{00000000-0005-0000-0000-0000205B0000}"/>
    <cellStyle name="Hiperłącze 5" xfId="40145" hidden="1" xr:uid="{00000000-0005-0000-0000-00006F5C0000}"/>
    <cellStyle name="Hiperłącze 5" xfId="28751" hidden="1" xr:uid="{00000000-0005-0000-0000-000046570000}"/>
    <cellStyle name="Hiperłącze 5" xfId="23062" hidden="1" xr:uid="{00000000-0005-0000-0000-0000C9540000}"/>
    <cellStyle name="Hiperłącze 5" xfId="28640" hidden="1" xr:uid="{00000000-0005-0000-0000-000039570000}"/>
    <cellStyle name="Hiperłącze 5" xfId="40208" hidden="1" xr:uid="{00000000-0005-0000-0000-0000715C0000}"/>
    <cellStyle name="Hiperłącze 5" xfId="43992" hidden="1" xr:uid="{00000000-0005-0000-0000-0000155E0000}"/>
    <cellStyle name="Hiperłącze 5" xfId="44599" hidden="1" xr:uid="{00000000-0005-0000-0000-00007C5E0000}"/>
    <cellStyle name="Hiperłącze 5" xfId="42253" hidden="1" xr:uid="{00000000-0005-0000-0000-0000705D0000}"/>
    <cellStyle name="Hiperłącze 5" xfId="42952" hidden="1" xr:uid="{00000000-0005-0000-0000-0000E75D0000}"/>
    <cellStyle name="Hiperłącze 5" xfId="46851" hidden="1" xr:uid="{00000000-0005-0000-0000-0000875F0000}"/>
    <cellStyle name="Hiperłącze 5" xfId="42867" hidden="1" xr:uid="{00000000-0005-0000-0000-0000DF5D0000}"/>
    <cellStyle name="Hiperłącze 5" xfId="42281" hidden="1" xr:uid="{00000000-0005-0000-0000-0000715D0000}"/>
    <cellStyle name="Hiperłącze 5" xfId="43277" hidden="1" xr:uid="{00000000-0005-0000-0000-00006C5E0000}"/>
    <cellStyle name="Hiperłącze 5" xfId="46732" hidden="1" xr:uid="{00000000-0005-0000-0000-0000795F0000}"/>
    <cellStyle name="Hiperłącze 5" xfId="39135" hidden="1" xr:uid="{00000000-0005-0000-0000-0000E95B0000}"/>
    <cellStyle name="Hiperłącze 5" xfId="45950" hidden="1" xr:uid="{00000000-0005-0000-0000-0000035F0000}"/>
    <cellStyle name="Hiperłącze 5" xfId="23626" hidden="1" xr:uid="{00000000-0005-0000-0000-000018550000}"/>
    <cellStyle name="Hiperłącze 5" xfId="38244" hidden="1" xr:uid="{00000000-0005-0000-0000-0000C45B0000}"/>
    <cellStyle name="Hiperłącze 5" xfId="46182" hidden="1" xr:uid="{00000000-0005-0000-0000-0000425F0000}"/>
    <cellStyle name="Hiperłącze 5" xfId="38125" hidden="1" xr:uid="{00000000-0005-0000-0000-0000865B0000}"/>
    <cellStyle name="Hiperłącze 5" xfId="38711" hidden="1" xr:uid="{00000000-0005-0000-0000-00004F5D0000}"/>
    <cellStyle name="Hiperłącze 5" xfId="24682" hidden="1" xr:uid="{00000000-0005-0000-0000-000091550000}"/>
    <cellStyle name="Hiperłącze 5" xfId="41768" hidden="1" xr:uid="{00000000-0005-0000-0000-0000565D0000}"/>
    <cellStyle name="Hiperłącze 5" xfId="40511" hidden="1" xr:uid="{00000000-0005-0000-0000-0000955C0000}"/>
    <cellStyle name="Hiperłącze 5" xfId="40520" hidden="1" xr:uid="{00000000-0005-0000-0000-0000965C0000}"/>
    <cellStyle name="Hiperłącze 5" xfId="39252" hidden="1" xr:uid="{00000000-0005-0000-0000-0000F75B0000}"/>
    <cellStyle name="Hiperłącze 5" xfId="24565" hidden="1" xr:uid="{00000000-0005-0000-0000-000088550000}"/>
    <cellStyle name="Hiperłącze 5" xfId="32722" hidden="1" xr:uid="{00000000-0005-0000-0000-000036590000}"/>
    <cellStyle name="Hiperłącze 5" xfId="24750" hidden="1" xr:uid="{00000000-0005-0000-0000-00009C550000}"/>
    <cellStyle name="Hiperłącze 5" xfId="40118" hidden="1" xr:uid="{00000000-0005-0000-0000-00006A5C0000}"/>
    <cellStyle name="Hiperłącze 5" xfId="27668" hidden="1" xr:uid="{00000000-0005-0000-0000-0000B4560000}"/>
    <cellStyle name="Hiperłącze 5" xfId="24801" hidden="1" xr:uid="{00000000-0005-0000-0000-00009E550000}"/>
    <cellStyle name="Hiperłącze 5" xfId="43011" hidden="1" xr:uid="{00000000-0005-0000-0000-0000ED5D0000}"/>
    <cellStyle name="Hiperłącze 5" xfId="29915" hidden="1" xr:uid="{00000000-0005-0000-0000-000019590000}"/>
    <cellStyle name="Hiperłącze 5" xfId="24892" hidden="1" xr:uid="{00000000-0005-0000-0000-0000A5550000}"/>
    <cellStyle name="Hiperłącze 5" xfId="29121" hidden="1" xr:uid="{00000000-0005-0000-0000-000092570000}"/>
    <cellStyle name="Hiperłącze 5" xfId="40578" hidden="1" xr:uid="{00000000-0005-0000-0000-0000A45C0000}"/>
    <cellStyle name="Hiperłącze 5" xfId="26238" hidden="1" xr:uid="{00000000-0005-0000-0000-000002560000}"/>
    <cellStyle name="Hiperłącze 5" xfId="15139" hidden="1" xr:uid="{00000000-0005-0000-0000-000011510000}"/>
    <cellStyle name="Hiperłącze 5" xfId="28398" hidden="1" xr:uid="{00000000-0005-0000-0000-000093570000}"/>
    <cellStyle name="Hiperłącze 5" xfId="35119" hidden="1" xr:uid="{00000000-0005-0000-0000-0000105A0000}"/>
    <cellStyle name="Hiperłącze 5" xfId="17249" hidden="1" xr:uid="{00000000-0005-0000-0000-0000EB510000}"/>
    <cellStyle name="Hiperłącze 5" xfId="38846" hidden="1" xr:uid="{00000000-0005-0000-0000-0000495D0000}"/>
    <cellStyle name="Hiperłącze 5" xfId="37476" hidden="1" xr:uid="{00000000-0005-0000-0000-0000AE5B0000}"/>
    <cellStyle name="Hiperłącze 5" xfId="36305" hidden="1" xr:uid="{00000000-0005-0000-0000-0000C55A0000}"/>
    <cellStyle name="Hiperłącze 5" xfId="36960" hidden="1" xr:uid="{00000000-0005-0000-0000-0000E95A0000}"/>
    <cellStyle name="Hiperłącze 5" xfId="36977" hidden="1" xr:uid="{00000000-0005-0000-0000-0000E65A0000}"/>
    <cellStyle name="Hiperłącze 5" xfId="43456" hidden="1" xr:uid="{00000000-0005-0000-0000-00004F5F0000}"/>
    <cellStyle name="Hiperłącze 5" xfId="34682" hidden="1" xr:uid="{00000000-0005-0000-0000-0000E1590000}"/>
    <cellStyle name="Hiperłącze 5" xfId="29763" hidden="1" xr:uid="{00000000-0005-0000-0000-00002F580000}"/>
    <cellStyle name="Hiperłącze 5" xfId="36398" hidden="1" xr:uid="{00000000-0005-0000-0000-0000125B0000}"/>
    <cellStyle name="Hiperłącze 5" xfId="36088" hidden="1" xr:uid="{00000000-0005-0000-0000-0000955A0000}"/>
    <cellStyle name="Hiperłącze 5" xfId="38185" hidden="1" xr:uid="{00000000-0005-0000-0000-0000B95B0000}"/>
    <cellStyle name="Hiperłącze 5" xfId="41102" hidden="1" xr:uid="{00000000-0005-0000-0000-0000115D0000}"/>
    <cellStyle name="Hiperłącze 5" xfId="34438" hidden="1" xr:uid="{00000000-0005-0000-0000-0000295B0000}"/>
    <cellStyle name="Hiperłącze 5" xfId="43565" hidden="1" xr:uid="{00000000-0005-0000-0000-0000CB5E0000}"/>
    <cellStyle name="Hiperłącze 5" xfId="31171" hidden="1" xr:uid="{00000000-0005-0000-0000-000052580000}"/>
    <cellStyle name="Hiperłącze 5" xfId="46723" hidden="1" xr:uid="{00000000-0005-0000-0000-0000C45F0000}"/>
    <cellStyle name="Hiperłącze 5" xfId="42576" hidden="1" xr:uid="{00000000-0005-0000-0000-0000905D0000}"/>
    <cellStyle name="Hiperłącze 5" xfId="33897" hidden="1" xr:uid="{00000000-0005-0000-0000-0000C8590000}"/>
    <cellStyle name="Hiperłącze 5" xfId="45760" hidden="1" xr:uid="{00000000-0005-0000-0000-0000F45E0000}"/>
    <cellStyle name="Hiperłącze 5" xfId="44839" hidden="1" xr:uid="{00000000-0005-0000-0000-00008E5E0000}"/>
    <cellStyle name="Hiperłącze 5" xfId="33947" hidden="1" xr:uid="{00000000-0005-0000-0000-0000C6590000}"/>
    <cellStyle name="Hiperłącze 5" xfId="35144" hidden="1" xr:uid="{00000000-0005-0000-0000-0000135A0000}"/>
    <cellStyle name="Hiperłącze 5" xfId="36646" hidden="1" xr:uid="{00000000-0005-0000-0000-0000145B0000}"/>
    <cellStyle name="Hiperłącze 5" xfId="36322" hidden="1" xr:uid="{00000000-0005-0000-0000-0000C25A0000}"/>
    <cellStyle name="Hiperłącze 5" xfId="29164" hidden="1" xr:uid="{00000000-0005-0000-0000-00009C570000}"/>
    <cellStyle name="Hiperłącze 5" xfId="23254" hidden="1" xr:uid="{00000000-0005-0000-0000-0000AD540000}"/>
    <cellStyle name="Hiperłącze 5" xfId="22977" hidden="1" xr:uid="{00000000-0005-0000-0000-0000D8540000}"/>
    <cellStyle name="Hiperłącze 5" xfId="20373" hidden="1" xr:uid="{00000000-0005-0000-0000-00009B530000}"/>
    <cellStyle name="Hiperłącze 5" xfId="32580" hidden="1" xr:uid="{00000000-0005-0000-0000-000018590000}"/>
    <cellStyle name="Hiperłącze 5" xfId="24189" hidden="1" xr:uid="{00000000-0005-0000-0000-000031550000}"/>
    <cellStyle name="Hiperłącze 5" xfId="28438" hidden="1" xr:uid="{00000000-0005-0000-0000-00008D570000}"/>
    <cellStyle name="Hiperłącze 5" xfId="39816" hidden="1" xr:uid="{00000000-0005-0000-0000-0000335C0000}"/>
    <cellStyle name="Hiperłącze 5" xfId="23417" hidden="1" xr:uid="{00000000-0005-0000-0000-0000BA540000}"/>
    <cellStyle name="Hiperłącze 5" xfId="43865" hidden="1" xr:uid="{00000000-0005-0000-0000-00004A5F0000}"/>
    <cellStyle name="Hiperłącze 5" xfId="40167" hidden="1" xr:uid="{00000000-0005-0000-0000-0000745C0000}"/>
    <cellStyle name="Hiperłącze 5" xfId="35041" hidden="1" xr:uid="{00000000-0005-0000-0000-0000075A0000}"/>
    <cellStyle name="Hiperłącze 5" xfId="37662" hidden="1" xr:uid="{00000000-0005-0000-0000-0000895B0000}"/>
    <cellStyle name="Hiperłącze 5" xfId="38313" hidden="1" xr:uid="{00000000-0005-0000-0000-0000C75B0000}"/>
    <cellStyle name="Hiperłącze 5" xfId="41069" hidden="1" xr:uid="{00000000-0005-0000-0000-0000185D0000}"/>
    <cellStyle name="Hiperłącze 5" xfId="45061" hidden="1" xr:uid="{00000000-0005-0000-0000-0000AD5E0000}"/>
    <cellStyle name="Hiperłącze 5" xfId="45659" hidden="1" xr:uid="{00000000-0005-0000-0000-00001C5F0000}"/>
    <cellStyle name="Hiperłącze 5" xfId="43666" hidden="1" xr:uid="{00000000-0005-0000-0000-0000FA5D0000}"/>
    <cellStyle name="Hiperłącze 5" xfId="24169" hidden="1" xr:uid="{00000000-0005-0000-0000-00002F550000}"/>
    <cellStyle name="Hiperłącze 5" xfId="23667" hidden="1" xr:uid="{00000000-0005-0000-0000-000015550000}"/>
    <cellStyle name="Hiperłącze 5" xfId="38551" hidden="1" xr:uid="{00000000-0005-0000-0000-0000E85B0000}"/>
    <cellStyle name="Hiperłącze 5" xfId="38899" hidden="1" xr:uid="{00000000-0005-0000-0000-0000475D0000}"/>
    <cellStyle name="Hiperłącze 5" xfId="40990" hidden="1" xr:uid="{00000000-0005-0000-0000-0000265D0000}"/>
    <cellStyle name="Hiperłącze 5" xfId="46656" hidden="1" xr:uid="{00000000-0005-0000-0000-0000B15F0000}"/>
    <cellStyle name="Hiperłącze 5" xfId="45178" hidden="1" xr:uid="{00000000-0005-0000-0000-0000D25E0000}"/>
    <cellStyle name="Hiperłącze 5" xfId="41418" hidden="1" xr:uid="{00000000-0005-0000-0000-0000F25C0000}"/>
    <cellStyle name="Hiperłącze 5" xfId="36571" hidden="1" xr:uid="{00000000-0005-0000-0000-0000FE5A0000}"/>
    <cellStyle name="Hiperłącze 5" xfId="30700" hidden="1" xr:uid="{00000000-0005-0000-0000-00000B580000}"/>
    <cellStyle name="Hiperłącze 5" xfId="43951" hidden="1" xr:uid="{00000000-0005-0000-0000-0000185E0000}"/>
    <cellStyle name="Hiperłącze 5" xfId="27720" hidden="1" xr:uid="{00000000-0005-0000-0000-0000B6560000}"/>
    <cellStyle name="Hiperłącze 5" xfId="38344" hidden="1" xr:uid="{00000000-0005-0000-0000-0000CB5B0000}"/>
    <cellStyle name="Hiperłącze 5" xfId="34982" hidden="1" xr:uid="{00000000-0005-0000-0000-0000FE590000}"/>
    <cellStyle name="Hiperłącze 5" xfId="17338" hidden="1" xr:uid="{00000000-0005-0000-0000-0000F3510000}"/>
    <cellStyle name="Hiperłącze 5" xfId="47121" hidden="1" xr:uid="{00000000-0005-0000-0000-0000A35F0000}"/>
    <cellStyle name="Hiperłącze 5" xfId="34337" hidden="1" xr:uid="{00000000-0005-0000-0000-0000345B0000}"/>
    <cellStyle name="Hiperłącze 5" xfId="42185" hidden="1" xr:uid="{00000000-0005-0000-0000-0000995D0000}"/>
    <cellStyle name="Hiperłącze 5" xfId="26531" hidden="1" xr:uid="{00000000-0005-0000-0000-000035560000}"/>
    <cellStyle name="Hiperłącze 5" xfId="45278" hidden="1" xr:uid="{00000000-0005-0000-0000-0000DD5E0000}"/>
    <cellStyle name="Hiperłącze 5" xfId="28017" hidden="1" xr:uid="{00000000-0005-0000-0000-0000D7560000}"/>
    <cellStyle name="Hiperłącze 5" xfId="37440" hidden="1" xr:uid="{00000000-0005-0000-0000-0000A85B0000}"/>
    <cellStyle name="Hiperłącze 5" xfId="46269" hidden="1" xr:uid="{00000000-0005-0000-0000-00006B5F0000}"/>
    <cellStyle name="Hiperłącze 5" xfId="38643" hidden="1" xr:uid="{00000000-0005-0000-0000-0000535C0000}"/>
    <cellStyle name="Hiperłącze 5" xfId="42549" hidden="1" xr:uid="{00000000-0005-0000-0000-00008D5D0000}"/>
    <cellStyle name="Hiperłącze 5" xfId="36968" hidden="1" xr:uid="{00000000-0005-0000-0000-0000E55A0000}"/>
    <cellStyle name="Hiperłącze 5" xfId="41305" hidden="1" xr:uid="{00000000-0005-0000-0000-0000E85C0000}"/>
    <cellStyle name="Hiperłącze 5" xfId="40356" hidden="1" xr:uid="{00000000-0005-0000-0000-0000885C0000}"/>
    <cellStyle name="Hiperłącze 5" xfId="23955" hidden="1" xr:uid="{00000000-0005-0000-0000-00007C550000}"/>
    <cellStyle name="Hiperłącze 5" xfId="23907" hidden="1" xr:uid="{00000000-0005-0000-0000-00007E550000}"/>
    <cellStyle name="Hiperłącze 5" xfId="37145" hidden="1" xr:uid="{00000000-0005-0000-0000-0000265B0000}"/>
    <cellStyle name="Hiperłącze 5" xfId="43751" hidden="1" xr:uid="{00000000-0005-0000-0000-0000025E0000}"/>
    <cellStyle name="Hiperłącze 5" xfId="44980" hidden="1" xr:uid="{00000000-0005-0000-0000-0000A45E0000}"/>
    <cellStyle name="Hiperłącze 5" xfId="37755" hidden="1" xr:uid="{00000000-0005-0000-0000-0000635B0000}"/>
    <cellStyle name="Hiperłącze 5" xfId="43496" hidden="1" xr:uid="{00000000-0005-0000-0000-0000BA5E0000}"/>
    <cellStyle name="Hiperłącze 5" xfId="38561" hidden="1" xr:uid="{00000000-0005-0000-0000-0000E75B0000}"/>
    <cellStyle name="Hiperłącze 5" xfId="45982" hidden="1" xr:uid="{00000000-0005-0000-0000-0000075F0000}"/>
    <cellStyle name="Hiperłącze 5" xfId="42911" hidden="1" xr:uid="{00000000-0005-0000-0000-0000E25D0000}"/>
    <cellStyle name="Hiperłącze 5" xfId="23775" hidden="1" xr:uid="{00000000-0005-0000-0000-000021550000}"/>
    <cellStyle name="Hiperłącze 5" xfId="37379" hidden="1" xr:uid="{00000000-0005-0000-0000-00009A5B0000}"/>
    <cellStyle name="Hiperłącze 5" xfId="38268" hidden="1" xr:uid="{00000000-0005-0000-0000-0000BD5B0000}"/>
    <cellStyle name="Hiperłącze 5" xfId="39975" hidden="1" xr:uid="{00000000-0005-0000-0000-0000475C0000}"/>
    <cellStyle name="Hiperłącze 5" xfId="42237" hidden="1" xr:uid="{00000000-0005-0000-0000-00006C5D0000}"/>
    <cellStyle name="Hiperłącze 5" xfId="43234" hidden="1" xr:uid="{00000000-0005-0000-0000-00005F5F0000}"/>
    <cellStyle name="Hiperłącze 5" xfId="46887" hidden="1" xr:uid="{00000000-0005-0000-0000-0000905F0000}"/>
    <cellStyle name="Hiperłącze 5" xfId="34400" hidden="1" xr:uid="{00000000-0005-0000-0000-00002D5B0000}"/>
    <cellStyle name="Hiperłącze 5" xfId="42261" hidden="1" xr:uid="{00000000-0005-0000-0000-00006F5D0000}"/>
    <cellStyle name="Hiperłącze 5" xfId="28006" hidden="1" xr:uid="{00000000-0005-0000-0000-0000D8560000}"/>
    <cellStyle name="Hiperłącze 5" xfId="31081" hidden="1" xr:uid="{00000000-0005-0000-0000-00004D580000}"/>
    <cellStyle name="Hiperłącze 5" xfId="30901" hidden="1" xr:uid="{00000000-0005-0000-0000-000024580000}"/>
    <cellStyle name="Hiperłącze 5" xfId="41637" hidden="1" xr:uid="{00000000-0005-0000-0000-0000375D0000}"/>
    <cellStyle name="Hiperłącze 5" xfId="24050" hidden="1" xr:uid="{00000000-0005-0000-0000-000064550000}"/>
    <cellStyle name="Hiperłącze 5" xfId="22044" hidden="1" xr:uid="{00000000-0005-0000-0000-00002E540000}"/>
    <cellStyle name="Hiperłącze 5" xfId="20747" hidden="1" xr:uid="{00000000-0005-0000-0000-000009540000}"/>
    <cellStyle name="Hiperłącze 5" xfId="31149" hidden="1" xr:uid="{00000000-0005-0000-0000-000057580000}"/>
    <cellStyle name="Hiperłącze 5" xfId="37797" hidden="1" xr:uid="{00000000-0005-0000-0000-0000665B0000}"/>
    <cellStyle name="Hiperłącze 5" xfId="45876" hidden="1" xr:uid="{00000000-0005-0000-0000-0000F95E0000}"/>
    <cellStyle name="Hiperłącze 5" xfId="36546" hidden="1" xr:uid="{00000000-0005-0000-0000-0000085B0000}"/>
    <cellStyle name="Hiperłącze 5" xfId="41117" hidden="1" xr:uid="{00000000-0005-0000-0000-00000F5D0000}"/>
    <cellStyle name="Hiperłącze 5" xfId="33783" hidden="1" xr:uid="{00000000-0005-0000-0000-0000B8590000}"/>
    <cellStyle name="Hiperłącze 5" xfId="38699" hidden="1" xr:uid="{00000000-0005-0000-0000-0000AD5C0000}"/>
    <cellStyle name="Hiperłącze 5" xfId="39344" hidden="1" xr:uid="{00000000-0005-0000-0000-0000B25C0000}"/>
    <cellStyle name="Hiperłącze 5" xfId="24860" hidden="1" xr:uid="{00000000-0005-0000-0000-0000A7550000}"/>
    <cellStyle name="Hiperłącze 5" xfId="15136" hidden="1" xr:uid="{00000000-0005-0000-0000-000013510000}"/>
    <cellStyle name="Hiperłącze 5" xfId="32821" hidden="1" xr:uid="{00000000-0005-0000-0000-000041590000}"/>
    <cellStyle name="Hiperłącze 5" xfId="25384" hidden="1" xr:uid="{00000000-0005-0000-0000-00000B570000}"/>
    <cellStyle name="Hiperłącze 5" xfId="26449" hidden="1" xr:uid="{00000000-0005-0000-0000-000031560000}"/>
    <cellStyle name="Hiperłącze 5" xfId="33831" hidden="1" xr:uid="{00000000-0005-0000-0000-0000B9590000}"/>
    <cellStyle name="Hiperłącze 5" xfId="35765" hidden="1" xr:uid="{00000000-0005-0000-0000-0000745A0000}"/>
    <cellStyle name="Hiperłącze 5" xfId="35441" hidden="1" xr:uid="{00000000-0005-0000-0000-0000385A0000}"/>
    <cellStyle name="Hiperłącze 5" xfId="35202" hidden="1" xr:uid="{00000000-0005-0000-0000-0000185A0000}"/>
    <cellStyle name="Hiperłącze 5" xfId="33403" hidden="1" xr:uid="{00000000-0005-0000-0000-000062590000}"/>
    <cellStyle name="Hiperłącze 5" xfId="32813" hidden="1" xr:uid="{00000000-0005-0000-0000-000045590000}"/>
    <cellStyle name="Hiperłącze 5" xfId="32529" hidden="1" xr:uid="{00000000-0005-0000-0000-0000E8580000}"/>
    <cellStyle name="Hiperłącze 5" xfId="32272" hidden="1" xr:uid="{00000000-0005-0000-0000-0000CC580000}"/>
    <cellStyle name="Hiperłącze 5" xfId="31348" hidden="1" xr:uid="{00000000-0005-0000-0000-00006F580000}"/>
    <cellStyle name="Hiperłącze 5" xfId="20363" hidden="1" xr:uid="{00000000-0005-0000-0000-00009C530000}"/>
    <cellStyle name="Hiperłącze 5" xfId="15715" hidden="1" xr:uid="{00000000-0005-0000-0000-000080510000}"/>
    <cellStyle name="Hiperłącze 5" xfId="20754" hidden="1" xr:uid="{00000000-0005-0000-0000-000009550000}"/>
    <cellStyle name="Hiperłącze 5" xfId="17779" hidden="1" xr:uid="{00000000-0005-0000-0000-00003D520000}"/>
    <cellStyle name="Hiperłącze 5" xfId="20551" hidden="1" xr:uid="{00000000-0005-0000-0000-000013540000}"/>
    <cellStyle name="Hiperłącze 5" xfId="14484" hidden="1" xr:uid="{00000000-0005-0000-0000-0000D8500000}"/>
    <cellStyle name="Hiperłącze 5" xfId="10247" hidden="1" xr:uid="{00000000-0005-0000-0000-00005C4F0000}"/>
    <cellStyle name="Hiperłącze 5" xfId="12155" hidden="1" xr:uid="{00000000-0005-0000-0000-00009F4F0000}"/>
    <cellStyle name="Hiperłącze 5" xfId="12000" hidden="1" xr:uid="{00000000-0005-0000-0000-00008A4F0000}"/>
    <cellStyle name="Hiperłącze 5" xfId="18536" hidden="1" xr:uid="{00000000-0005-0000-0000-0000B9520000}"/>
    <cellStyle name="Hiperłącze 5" xfId="24366" hidden="1" xr:uid="{00000000-0005-0000-0000-000043550000}"/>
    <cellStyle name="Hiperłącze 5" xfId="24016" hidden="1" xr:uid="{00000000-0005-0000-0000-000067550000}"/>
    <cellStyle name="Hiperłącze 5" xfId="24547" hidden="1" xr:uid="{00000000-0005-0000-0000-000052550000}"/>
    <cellStyle name="Hiperłącze 5" xfId="23197" hidden="1" xr:uid="{00000000-0005-0000-0000-0000A6540000}"/>
    <cellStyle name="Hiperłącze 5" xfId="28727" hidden="1" xr:uid="{00000000-0005-0000-0000-00003E570000}"/>
    <cellStyle name="Hiperłącze 5" xfId="24879" hidden="1" xr:uid="{00000000-0005-0000-0000-0000AB550000}"/>
    <cellStyle name="Hiperłącze 5" xfId="28496" hidden="1" xr:uid="{00000000-0005-0000-0000-000079570000}"/>
    <cellStyle name="Hiperłącze 5" xfId="15348" hidden="1" xr:uid="{00000000-0005-0000-0000-000027510000}"/>
    <cellStyle name="Hiperłącze 5" xfId="23594" hidden="1" xr:uid="{00000000-0005-0000-0000-000012550000}"/>
    <cellStyle name="Hiperłącze 5" xfId="28573" hidden="1" xr:uid="{00000000-0005-0000-0000-000074570000}"/>
    <cellStyle name="Hiperłącze 5" xfId="29708" hidden="1" xr:uid="{00000000-0005-0000-0000-00003C580000}"/>
    <cellStyle name="Hiperłącze 5" xfId="21270" hidden="1" xr:uid="{00000000-0005-0000-0000-00000B540000}"/>
    <cellStyle name="Hiperłącze 5" xfId="27949" hidden="1" xr:uid="{00000000-0005-0000-0000-0000CD560000}"/>
    <cellStyle name="Hiperłącze 5" xfId="15307" hidden="1" xr:uid="{00000000-0005-0000-0000-000022510000}"/>
    <cellStyle name="Hiperłącze 5" xfId="41257" hidden="1" xr:uid="{00000000-0005-0000-0000-0000DD5C0000}"/>
    <cellStyle name="Hiperłącze 5" xfId="42724" hidden="1" xr:uid="{00000000-0005-0000-0000-0000CB5D0000}"/>
    <cellStyle name="Hiperłącze 5" xfId="31294" hidden="1" xr:uid="{00000000-0005-0000-0000-000066580000}"/>
    <cellStyle name="Hiperłącze 5" xfId="17786" hidden="1" xr:uid="{00000000-0005-0000-0000-000039520000}"/>
    <cellStyle name="Hiperłącze 5" xfId="43521" hidden="1" xr:uid="{00000000-0005-0000-0000-0000C05E0000}"/>
    <cellStyle name="Hiperłącze 5" xfId="38286" hidden="1" xr:uid="{00000000-0005-0000-0000-0000C25B0000}"/>
    <cellStyle name="Hiperłącze 5" xfId="27500" hidden="1" xr:uid="{00000000-0005-0000-0000-0000E8560000}"/>
    <cellStyle name="Hiperłącze 5" xfId="38483" hidden="1" xr:uid="{00000000-0005-0000-0000-0000D65B0000}"/>
    <cellStyle name="Hiperłącze 5" xfId="46960" hidden="1" xr:uid="{00000000-0005-0000-0000-0000C75F0000}"/>
    <cellStyle name="Hiperłącze 5" xfId="32780" hidden="1" xr:uid="{00000000-0005-0000-0000-000044590000}"/>
    <cellStyle name="Hiperłącze 5" xfId="42943" hidden="1" xr:uid="{00000000-0005-0000-0000-0000E85D0000}"/>
    <cellStyle name="Hiperłącze 5" xfId="15250" hidden="1" xr:uid="{00000000-0005-0000-0000-00001A510000}"/>
    <cellStyle name="Hiperłącze 5" xfId="28699" hidden="1" xr:uid="{00000000-0005-0000-0000-000044570000}"/>
    <cellStyle name="Hiperłącze 5" xfId="28805" hidden="1" xr:uid="{00000000-0005-0000-0000-00004F570000}"/>
    <cellStyle name="Hiperłącze 5" xfId="45002" hidden="1" xr:uid="{00000000-0005-0000-0000-0000A75E0000}"/>
    <cellStyle name="Hiperłącze 5" xfId="39867" hidden="1" xr:uid="{00000000-0005-0000-0000-00003B5C0000}"/>
    <cellStyle name="Hiperłącze 5" xfId="37826" hidden="1" xr:uid="{00000000-0005-0000-0000-00006C5B0000}"/>
    <cellStyle name="Hiperłącze 5" xfId="47196" hidden="1" xr:uid="{00000000-0005-0000-0000-0000D55F0000}"/>
    <cellStyle name="Hiperłącze 5" xfId="43262" hidden="1" xr:uid="{00000000-0005-0000-0000-00006F5E0000}"/>
    <cellStyle name="Hiperłącze 5" xfId="34443" hidden="1" xr:uid="{00000000-0005-0000-0000-0000A55B0000}"/>
    <cellStyle name="Hiperłącze 5" xfId="37383" hidden="1" xr:uid="{00000000-0005-0000-0000-00009F5B0000}"/>
    <cellStyle name="Hiperłącze 5" xfId="22103" hidden="1" xr:uid="{00000000-0005-0000-0000-000037540000}"/>
    <cellStyle name="Hiperłącze 5" xfId="39677" hidden="1" xr:uid="{00000000-0005-0000-0000-00001D5C0000}"/>
    <cellStyle name="Hiperłącze 5" xfId="24793" hidden="1" xr:uid="{00000000-0005-0000-0000-00009A550000}"/>
    <cellStyle name="Hiperłącze 5" xfId="36663" hidden="1" xr:uid="{00000000-0005-0000-0000-0000CA5A0000}"/>
    <cellStyle name="Hiperłącze 5" xfId="17357" hidden="1" xr:uid="{00000000-0005-0000-0000-0000F7510000}"/>
    <cellStyle name="Hiperłącze 5" xfId="16198" hidden="1" xr:uid="{00000000-0005-0000-0000-000000520000}"/>
    <cellStyle name="Hiperłącze 5" xfId="16167" hidden="1" xr:uid="{00000000-0005-0000-0000-000002520000}"/>
    <cellStyle name="Hiperłącze 5" xfId="16150" hidden="1" xr:uid="{00000000-0005-0000-0000-000007520000}"/>
    <cellStyle name="Hiperłącze 5" xfId="17400" hidden="1" xr:uid="{00000000-0005-0000-0000-000011520000}"/>
    <cellStyle name="Hiperłącze 5" xfId="29996" hidden="1" xr:uid="{00000000-0005-0000-0000-00009B580000}"/>
    <cellStyle name="Hiperłącze 5" xfId="34586" hidden="1" xr:uid="{00000000-0005-0000-0000-0000A85A0000}"/>
    <cellStyle name="Hiperłącze 5" xfId="34640" hidden="1" xr:uid="{00000000-0005-0000-0000-0000DC590000}"/>
    <cellStyle name="Hiperłącze 5" xfId="30295" hidden="1" xr:uid="{00000000-0005-0000-0000-000020590000}"/>
    <cellStyle name="Hiperłącze 5" xfId="31331" hidden="1" xr:uid="{00000000-0005-0000-0000-00006B580000}"/>
    <cellStyle name="Hiperłącze 5" xfId="36846" hidden="1" xr:uid="{00000000-0005-0000-0000-0000DE5A0000}"/>
    <cellStyle name="Hiperłącze 5" xfId="23898" hidden="1" xr:uid="{00000000-0005-0000-0000-00007F550000}"/>
    <cellStyle name="Hiperłącze 5" xfId="37911" hidden="1" xr:uid="{00000000-0005-0000-0000-0000A35B0000}"/>
    <cellStyle name="Hiperłącze 5" xfId="38035" hidden="1" xr:uid="{00000000-0005-0000-0000-00007E5B0000}"/>
    <cellStyle name="Hiperłącze 5" xfId="38427" hidden="1" xr:uid="{00000000-0005-0000-0000-0000D45B0000}"/>
    <cellStyle name="Hiperłącze 5" xfId="43775" hidden="1" xr:uid="{00000000-0005-0000-0000-0000075E0000}"/>
    <cellStyle name="Hiperłącze 5" xfId="45327" hidden="1" xr:uid="{00000000-0005-0000-0000-0000E35E0000}"/>
    <cellStyle name="Hiperłącze 5" xfId="42142" hidden="1" xr:uid="{00000000-0005-0000-0000-0000A45D0000}"/>
    <cellStyle name="Hiperłącze 5" xfId="43446" hidden="1" xr:uid="{00000000-0005-0000-0000-00004D5F0000}"/>
    <cellStyle name="Hiperłącze 5" xfId="46740" hidden="1" xr:uid="{00000000-0005-0000-0000-00007A5F0000}"/>
    <cellStyle name="Hiperłącze 5" xfId="42498" hidden="1" xr:uid="{00000000-0005-0000-0000-00008C5D0000}"/>
    <cellStyle name="Hiperłącze 5" xfId="27777" hidden="1" xr:uid="{00000000-0005-0000-0000-0000BD560000}"/>
    <cellStyle name="Hiperłącze 5" xfId="27840" hidden="1" xr:uid="{00000000-0005-0000-0000-0000C1560000}"/>
    <cellStyle name="Hiperłącze 5" xfId="28030" hidden="1" xr:uid="{00000000-0005-0000-0000-0000D1560000}"/>
    <cellStyle name="Hiperłącze 5" xfId="28039" hidden="1" xr:uid="{00000000-0005-0000-0000-0000D2560000}"/>
    <cellStyle name="Hiperłącze 5" xfId="38455" hidden="1" xr:uid="{00000000-0005-0000-0000-0000DC5B0000}"/>
    <cellStyle name="Hiperłącze 5" xfId="42392" hidden="1" xr:uid="{00000000-0005-0000-0000-00007A5D0000}"/>
    <cellStyle name="Hiperłącze 5" xfId="44774" hidden="1" xr:uid="{00000000-0005-0000-0000-00008B5E0000}"/>
    <cellStyle name="Hiperłącze 5" xfId="24308" hidden="1" xr:uid="{00000000-0005-0000-0000-00003E550000}"/>
    <cellStyle name="Hiperłącze 5" xfId="30326" hidden="1" xr:uid="{00000000-0005-0000-0000-000039580000}"/>
    <cellStyle name="Hiperłącze 5" xfId="43708" hidden="1" xr:uid="{00000000-0005-0000-0000-0000FF5D0000}"/>
    <cellStyle name="Hiperłącze 5" xfId="38026" hidden="1" xr:uid="{00000000-0005-0000-0000-00007D5B0000}"/>
    <cellStyle name="Hiperłącze 5" xfId="24285" hidden="1" xr:uid="{00000000-0005-0000-0000-00003D550000}"/>
    <cellStyle name="Hiperłącze 5" xfId="31041" hidden="1" xr:uid="{00000000-0005-0000-0000-00004B580000}"/>
    <cellStyle name="Hiperłącze 5" xfId="29402" hidden="1" xr:uid="{00000000-0005-0000-0000-0000BB570000}"/>
    <cellStyle name="Hiperłącze 5" xfId="25564" hidden="1" xr:uid="{00000000-0005-0000-0000-00001B570000}"/>
    <cellStyle name="Hiperłącze 5" xfId="27628" hidden="1" xr:uid="{00000000-0005-0000-0000-0000AB560000}"/>
    <cellStyle name="Hiperłącze 5" xfId="26682" hidden="1" xr:uid="{00000000-0005-0000-0000-00004B560000}"/>
    <cellStyle name="Hiperłącze 5" xfId="25764" hidden="1" xr:uid="{00000000-0005-0000-0000-00002B560000}"/>
    <cellStyle name="Hiperłącze 5" xfId="41843" hidden="1" xr:uid="{00000000-0005-0000-0000-0000685D0000}"/>
    <cellStyle name="Hiperłącze 5" xfId="36886" hidden="1" xr:uid="{00000000-0005-0000-0000-0000E15A0000}"/>
    <cellStyle name="Hiperłącze 5" xfId="40308" hidden="1" xr:uid="{00000000-0005-0000-0000-00007D5C0000}"/>
    <cellStyle name="Hiperłącze 5" xfId="38615" hidden="1" xr:uid="{00000000-0005-0000-0000-0000605C0000}"/>
    <cellStyle name="Hiperłącze 5" xfId="45026" hidden="1" xr:uid="{00000000-0005-0000-0000-0000A95E0000}"/>
    <cellStyle name="Hiperłącze 5" xfId="43284" hidden="1" xr:uid="{00000000-0005-0000-0000-0000685E0000}"/>
    <cellStyle name="Hiperłącze 5" xfId="46041" hidden="1" xr:uid="{00000000-0005-0000-0000-00000D5F0000}"/>
    <cellStyle name="Hiperłącze 5" xfId="46050" hidden="1" xr:uid="{00000000-0005-0000-0000-00000E5F0000}"/>
    <cellStyle name="Hiperłącze 5" xfId="45720" hidden="1" xr:uid="{00000000-0005-0000-0000-0000EB5E0000}"/>
    <cellStyle name="Hiperłącze 5" xfId="41459" hidden="1" xr:uid="{00000000-0005-0000-0000-0000F75C0000}"/>
    <cellStyle name="Hiperłącze 5" xfId="45804" hidden="1" xr:uid="{00000000-0005-0000-0000-0000F55E0000}"/>
    <cellStyle name="Hiperłącze 5" xfId="27792" hidden="1" xr:uid="{00000000-0005-0000-0000-0000BA560000}"/>
    <cellStyle name="Hiperłącze 5" xfId="45901" hidden="1" xr:uid="{00000000-0005-0000-0000-0000395F0000}"/>
    <cellStyle name="Hiperłącze 5" xfId="27585" hidden="1" xr:uid="{00000000-0005-0000-0000-0000D9560000}"/>
    <cellStyle name="Hiperłącze 5" xfId="47063" hidden="1" xr:uid="{00000000-0005-0000-0000-00009A5F0000}"/>
    <cellStyle name="Hiperłącze 5" xfId="41086" hidden="1" xr:uid="{00000000-0005-0000-0000-0000125D0000}"/>
    <cellStyle name="Hiperłącze 5" xfId="28177" hidden="1" xr:uid="{00000000-0005-0000-0000-00002B570000}"/>
    <cellStyle name="Hiperłącze 5" xfId="27345" hidden="1" xr:uid="{00000000-0005-0000-0000-0000DA560000}"/>
    <cellStyle name="Hiperłącze 5" xfId="32681" hidden="1" xr:uid="{00000000-0005-0000-0000-000037590000}"/>
    <cellStyle name="Hiperłącze 5" xfId="42481" hidden="1" xr:uid="{00000000-0005-0000-0000-0000885D0000}"/>
    <cellStyle name="Hiperłącze 5" xfId="35809" hidden="1" xr:uid="{00000000-0005-0000-0000-0000755A0000}"/>
    <cellStyle name="Hiperłącze 5" xfId="16191" hidden="1" xr:uid="{00000000-0005-0000-0000-0000FF510000}"/>
    <cellStyle name="Hiperłącze 5" xfId="27204" hidden="1" xr:uid="{00000000-0005-0000-0000-00009F560000}"/>
    <cellStyle name="Hiperłącze 5" xfId="38066" hidden="1" xr:uid="{00000000-0005-0000-0000-0000845B0000}"/>
    <cellStyle name="Hiperłącze 5" xfId="43308" hidden="1" xr:uid="{00000000-0005-0000-0000-0000625E0000}"/>
    <cellStyle name="Hiperłącze 5" xfId="46336" hidden="1" xr:uid="{00000000-0005-0000-0000-0000705F0000}"/>
    <cellStyle name="Hiperłącze 5" xfId="36197" hidden="1" xr:uid="{00000000-0005-0000-0000-0000B95A0000}"/>
    <cellStyle name="Hiperłącze 5" xfId="46165" hidden="1" xr:uid="{00000000-0005-0000-0000-0000455F0000}"/>
    <cellStyle name="Hiperłącze 5" xfId="42468" hidden="1" xr:uid="{00000000-0005-0000-0000-0000845D0000}"/>
    <cellStyle name="Hiperłącze 5" xfId="27135" hidden="1" xr:uid="{00000000-0005-0000-0000-00009C560000}"/>
    <cellStyle name="Hiperłącze 5" xfId="27086" hidden="1" xr:uid="{00000000-0005-0000-0000-000092560000}"/>
    <cellStyle name="Hiperłącze 5" xfId="42531" hidden="1" xr:uid="{00000000-0005-0000-0000-0000865D0000}"/>
    <cellStyle name="Hiperłącze 5" xfId="36927" hidden="1" xr:uid="{00000000-0005-0000-0000-0000E85A0000}"/>
    <cellStyle name="Hiperłącze 5" xfId="36904" hidden="1" xr:uid="{00000000-0005-0000-0000-0000E35A0000}"/>
    <cellStyle name="Hiperłącze 5" xfId="43163" hidden="1" xr:uid="{00000000-0005-0000-0000-0000615E0000}"/>
    <cellStyle name="Hiperłącze 5" xfId="36250" hidden="1" xr:uid="{00000000-0005-0000-0000-0000BF5A0000}"/>
    <cellStyle name="Hiperłącze 5" xfId="34368" hidden="1" xr:uid="{00000000-0005-0000-0000-0000385B0000}"/>
    <cellStyle name="Hiperłącze 5" xfId="44811" hidden="1" xr:uid="{00000000-0005-0000-0000-0000945E0000}"/>
    <cellStyle name="Hiperłącze 5" xfId="34543" hidden="1" xr:uid="{00000000-0005-0000-0000-0000325B0000}"/>
    <cellStyle name="Hiperłącze 5" xfId="39595" hidden="1" xr:uid="{00000000-0005-0000-0000-0000165C0000}"/>
    <cellStyle name="Hiperłącze 5" xfId="45856" hidden="1" xr:uid="{00000000-0005-0000-0000-0000005F0000}"/>
    <cellStyle name="Hiperłącze 5" xfId="40301" hidden="1" xr:uid="{00000000-0005-0000-0000-0000815C0000}"/>
    <cellStyle name="Hiperłącze 5" xfId="23335" hidden="1" xr:uid="{00000000-0005-0000-0000-0000B3540000}"/>
    <cellStyle name="Hiperłącze 5" xfId="42082" hidden="1" xr:uid="{00000000-0005-0000-0000-0000AB5D0000}"/>
    <cellStyle name="Hiperłącze 5" xfId="45010" hidden="1" xr:uid="{00000000-0005-0000-0000-0000AC5E0000}"/>
    <cellStyle name="Hiperłącze 5" xfId="44403" hidden="1" xr:uid="{00000000-0005-0000-0000-0000455E0000}"/>
    <cellStyle name="Hiperłącze 5" xfId="23694" hidden="1" xr:uid="{00000000-0005-0000-0000-00001D550000}"/>
    <cellStyle name="Hiperłącze 5" xfId="43166" hidden="1" xr:uid="{00000000-0005-0000-0000-0000635E0000}"/>
    <cellStyle name="Hiperłącze 5" xfId="41920" hidden="1" xr:uid="{00000000-0005-0000-0000-0000A55D0000}"/>
    <cellStyle name="Hiperłącze 5" xfId="44824" hidden="1" xr:uid="{00000000-0005-0000-0000-0000915E0000}"/>
    <cellStyle name="Hiperłącze 5" xfId="45990" hidden="1" xr:uid="{00000000-0005-0000-0000-00000C5F0000}"/>
    <cellStyle name="Hiperłącze 5" xfId="31162" hidden="1" xr:uid="{00000000-0005-0000-0000-000051580000}"/>
    <cellStyle name="Hiperłącze 5" xfId="23793" hidden="1" xr:uid="{00000000-0005-0000-0000-000026550000}"/>
    <cellStyle name="Hiperłącze 5" xfId="25224" hidden="1" xr:uid="{00000000-0005-0000-0000-00001D560000}"/>
    <cellStyle name="Hiperłącze 5" xfId="23734" hidden="1" xr:uid="{00000000-0005-0000-0000-000024550000}"/>
    <cellStyle name="Hiperłącze 5" xfId="36300" hidden="1" xr:uid="{00000000-0005-0000-0000-0000C75A0000}"/>
    <cellStyle name="Hiperłącze 5" xfId="29737" hidden="1" xr:uid="{00000000-0005-0000-0000-000035580000}"/>
    <cellStyle name="Hiperłącze 5" xfId="27922" hidden="1" xr:uid="{00000000-0005-0000-0000-0000C5560000}"/>
    <cellStyle name="Hiperłącze 5" xfId="41952" hidden="1" xr:uid="{00000000-0005-0000-0000-0000B25D0000}"/>
    <cellStyle name="Hiperłącze 5" xfId="22196" hidden="1" xr:uid="{00000000-0005-0000-0000-000044540000}"/>
    <cellStyle name="Hiperłącze 5" xfId="21280" hidden="1" xr:uid="{00000000-0005-0000-0000-000019540000}"/>
    <cellStyle name="Hiperłącze 5" xfId="27517" hidden="1" xr:uid="{00000000-0005-0000-0000-0000E2560000}"/>
    <cellStyle name="Hiperłącze 5" xfId="32604" hidden="1" xr:uid="{00000000-0005-0000-0000-000011590000}"/>
    <cellStyle name="Hiperłącze 5" xfId="35054" hidden="1" xr:uid="{00000000-0005-0000-0000-0000015A0000}"/>
    <cellStyle name="Hiperłącze 5" xfId="43906" hidden="1" xr:uid="{00000000-0005-0000-0000-0000CE5E0000}"/>
    <cellStyle name="Hiperłącze 5" xfId="46454" hidden="1" xr:uid="{00000000-0005-0000-0000-0000AD5F0000}"/>
    <cellStyle name="Hiperłącze 5" xfId="44412" hidden="1" xr:uid="{00000000-0005-0000-0000-0000465E0000}"/>
    <cellStyle name="Hiperłącze 5" xfId="46443" hidden="1" xr:uid="{00000000-0005-0000-0000-0000B55F0000}"/>
    <cellStyle name="Hiperłącze 5" xfId="27105" hidden="1" xr:uid="{00000000-0005-0000-0000-000094560000}"/>
    <cellStyle name="Hiperłącze 5" xfId="37730" hidden="1" xr:uid="{00000000-0005-0000-0000-0000605B0000}"/>
    <cellStyle name="Hiperłącze 5" xfId="28556" hidden="1" xr:uid="{00000000-0005-0000-0000-00006E570000}"/>
    <cellStyle name="Hiperłącze 5" xfId="33576" hidden="1" xr:uid="{00000000-0005-0000-0000-000075590000}"/>
    <cellStyle name="Hiperłącze 5" xfId="43617" hidden="1" xr:uid="{00000000-0005-0000-0000-0000BF5E0000}"/>
    <cellStyle name="Hiperłącze 5" xfId="43092" hidden="1" xr:uid="{00000000-0005-0000-0000-0000F15D0000}"/>
    <cellStyle name="Hiperłącze 5" xfId="45389" hidden="1" xr:uid="{00000000-0005-0000-0000-00002E5F0000}"/>
    <cellStyle name="Hiperłącze 5" xfId="38787" hidden="1" xr:uid="{00000000-0005-0000-0000-00004E5C0000}"/>
    <cellStyle name="Hiperłącze 5" xfId="41854" hidden="1" xr:uid="{00000000-0005-0000-0000-0000675D0000}"/>
    <cellStyle name="Hiperłącze 5" xfId="38783" hidden="1" xr:uid="{00000000-0005-0000-0000-0000555C0000}"/>
    <cellStyle name="Hiperłącze 5" xfId="32363" hidden="1" xr:uid="{00000000-0005-0000-0000-0000D1580000}"/>
    <cellStyle name="Hiperłącze 5" xfId="25000" hidden="1" xr:uid="{00000000-0005-0000-0000-0000B1550000}"/>
    <cellStyle name="Hiperłącze 5" xfId="37281" hidden="1" xr:uid="{00000000-0005-0000-0000-00004F5B0000}"/>
    <cellStyle name="Hiperłącze 5" xfId="32287" hidden="1" xr:uid="{00000000-0005-0000-0000-0000D0580000}"/>
    <cellStyle name="Hiperłącze 5" xfId="31908" hidden="1" xr:uid="{00000000-0005-0000-0000-000010590000}"/>
    <cellStyle name="Hiperłącze 5" xfId="45507" hidden="1" xr:uid="{00000000-0005-0000-0000-00003A5F0000}"/>
    <cellStyle name="Hiperłącze 5" xfId="46544" hidden="1" xr:uid="{00000000-0005-0000-0000-0000C65F0000}"/>
    <cellStyle name="Hiperłącze 5" xfId="40911" hidden="1" xr:uid="{00000000-0005-0000-0000-00000B5D0000}"/>
    <cellStyle name="Hiperłącze 5" xfId="20950" hidden="1" xr:uid="{00000000-0005-0000-0000-00007B540000}"/>
    <cellStyle name="Hiperłącze 5" xfId="15830" hidden="1" xr:uid="{00000000-0005-0000-0000-00008B510000}"/>
    <cellStyle name="Hiperłącze 5" xfId="29722" hidden="1" xr:uid="{00000000-0005-0000-0000-000037580000}"/>
    <cellStyle name="Hiperłącze 5" xfId="35934" hidden="1" xr:uid="{00000000-0005-0000-0000-0000845A0000}"/>
    <cellStyle name="Hiperłącze 5" xfId="27342" hidden="1" xr:uid="{00000000-0005-0000-0000-0000DB560000}"/>
    <cellStyle name="Hiperłącze 5" xfId="40812" hidden="1" xr:uid="{00000000-0005-0000-0000-0000D85C0000}"/>
    <cellStyle name="Hiperłącze 5" xfId="39163" hidden="1" xr:uid="{00000000-0005-0000-0000-0000EC5B0000}"/>
    <cellStyle name="Hiperłącze 5" xfId="42514" hidden="1" xr:uid="{00000000-0005-0000-0000-0000895D0000}"/>
    <cellStyle name="Hiperłącze 5" xfId="32332" hidden="1" xr:uid="{00000000-0005-0000-0000-000009590000}"/>
    <cellStyle name="Hiperłącze 5" xfId="44650" hidden="1" xr:uid="{00000000-0005-0000-0000-00007D5E0000}"/>
    <cellStyle name="Hiperłącze 5" xfId="38440" hidden="1" xr:uid="{00000000-0005-0000-0000-0000D85B0000}"/>
    <cellStyle name="Hiperłącze 5" xfId="43191" hidden="1" xr:uid="{00000000-0005-0000-0000-0000555F0000}"/>
    <cellStyle name="Hiperłącze 5" xfId="41705" hidden="1" xr:uid="{00000000-0005-0000-0000-0000545D0000}"/>
    <cellStyle name="Hiperłącze 5" xfId="36714" hidden="1" xr:uid="{00000000-0005-0000-0000-0000D45A0000}"/>
    <cellStyle name="Hiperłącze 5" xfId="34819" hidden="1" xr:uid="{00000000-0005-0000-0000-00002A5B0000}"/>
    <cellStyle name="Hiperłącze 5" xfId="23241" hidden="1" xr:uid="{00000000-0005-0000-0000-0000B0540000}"/>
    <cellStyle name="Hiperłącze 5" xfId="45866" hidden="1" xr:uid="{00000000-0005-0000-0000-0000FF5E0000}"/>
    <cellStyle name="Hiperłącze 5" xfId="44312" hidden="1" xr:uid="{00000000-0005-0000-0000-00003E5E0000}"/>
    <cellStyle name="Hiperłącze 5" xfId="44109" hidden="1" xr:uid="{00000000-0005-0000-0000-0000225E0000}"/>
    <cellStyle name="Hiperłącze 5" xfId="40006" hidden="1" xr:uid="{00000000-0005-0000-0000-0000465C0000}"/>
    <cellStyle name="Hiperłącze 5" xfId="43084" hidden="1" xr:uid="{00000000-0005-0000-0000-0000F55D0000}"/>
    <cellStyle name="Hiperłącze 5" xfId="47099" hidden="1" xr:uid="{00000000-0005-0000-0000-0000A05F0000}"/>
    <cellStyle name="Hiperłącze 5" xfId="33930" hidden="1" xr:uid="{00000000-0005-0000-0000-0000C9590000}"/>
    <cellStyle name="Hiperłącze 5" xfId="39362" hidden="1" xr:uid="{00000000-0005-0000-0000-00004B5C0000}"/>
    <cellStyle name="Hiperłącze 5" xfId="25240" hidden="1" xr:uid="{00000000-0005-0000-0000-00001F560000}"/>
    <cellStyle name="Hiperłącze 5" xfId="42630" hidden="1" xr:uid="{00000000-0005-0000-0000-0000915D0000}"/>
    <cellStyle name="Hiperłącze 5" xfId="34135" hidden="1" xr:uid="{00000000-0005-0000-0000-00003A5A0000}"/>
    <cellStyle name="Hiperłącze 5" xfId="40076" hidden="1" xr:uid="{00000000-0005-0000-0000-00006C5C0000}"/>
    <cellStyle name="Hiperłącze 5" xfId="44001" hidden="1" xr:uid="{00000000-0005-0000-0000-0000165E0000}"/>
    <cellStyle name="Hiperłącze 5" xfId="44723" hidden="1" xr:uid="{00000000-0005-0000-0000-0000855E0000}"/>
    <cellStyle name="Hiperłącze 5" xfId="37594" hidden="1" xr:uid="{00000000-0005-0000-0000-0000925B0000}"/>
    <cellStyle name="Hiperłącze 5" xfId="26549" hidden="1" xr:uid="{00000000-0005-0000-0000-00003A560000}"/>
    <cellStyle name="Hiperłącze 5" xfId="43632" hidden="1" xr:uid="{00000000-0005-0000-0000-0000C85E0000}"/>
    <cellStyle name="Hiperłącze 5" xfId="40795" hidden="1" xr:uid="{00000000-0005-0000-0000-0000D45C0000}"/>
    <cellStyle name="Hiperłącze 5" xfId="44641" hidden="1" xr:uid="{00000000-0005-0000-0000-00007A5E0000}"/>
    <cellStyle name="Hiperłącze 5" xfId="46915" hidden="1" xr:uid="{00000000-0005-0000-0000-00008A5F0000}"/>
    <cellStyle name="Hiperłącze 5" xfId="42960" hidden="1" xr:uid="{00000000-0005-0000-0000-0000EC5D0000}"/>
    <cellStyle name="Hiperłącze 5" xfId="37841" hidden="1" xr:uid="{00000000-0005-0000-0000-0000705B0000}"/>
    <cellStyle name="Hiperłącze 5" xfId="20751" hidden="1" xr:uid="{00000000-0005-0000-0000-00000A550000}"/>
    <cellStyle name="Hiperłącze 5" xfId="24186" hidden="1" xr:uid="{00000000-0005-0000-0000-000033550000}"/>
    <cellStyle name="Hiperłącze 5" xfId="36830" hidden="1" xr:uid="{00000000-0005-0000-0000-0000D95A0000}"/>
    <cellStyle name="Hiperłącze 5" xfId="37758" hidden="1" xr:uid="{00000000-0005-0000-0000-0000615B0000}"/>
    <cellStyle name="Hiperłącze 5" xfId="41409" hidden="1" xr:uid="{00000000-0005-0000-0000-0000F15C0000}"/>
    <cellStyle name="Hiperłącze 5" xfId="39341" hidden="1" xr:uid="{00000000-0005-0000-0000-0000405D0000}"/>
    <cellStyle name="Hiperłącze 5" xfId="45892" hidden="1" xr:uid="{00000000-0005-0000-0000-0000FE5E0000}"/>
    <cellStyle name="Hiperłącze 5" xfId="38150" hidden="1" xr:uid="{00000000-0005-0000-0000-0000B55B0000}"/>
    <cellStyle name="Hiperłącze 5" xfId="36683" hidden="1" xr:uid="{00000000-0005-0000-0000-0000CC5A0000}"/>
    <cellStyle name="Hiperłącze 5" xfId="43604" hidden="1" xr:uid="{00000000-0005-0000-0000-0000B95E0000}"/>
    <cellStyle name="Hiperłącze 5" xfId="43227" hidden="1" xr:uid="{00000000-0005-0000-0000-0000D05E0000}"/>
    <cellStyle name="Hiperłącze 5" xfId="41876" hidden="1" xr:uid="{00000000-0005-0000-0000-0000625D0000}"/>
    <cellStyle name="Hiperłącze 5" xfId="45745" hidden="1" xr:uid="{00000000-0005-0000-0000-0000F05E0000}"/>
    <cellStyle name="Hiperłącze 5" xfId="39288" hidden="1" xr:uid="{00000000-0005-0000-0000-0000005C0000}"/>
    <cellStyle name="Hiperłącze 5" xfId="39781" hidden="1" xr:uid="{00000000-0005-0000-0000-00002A5C0000}"/>
    <cellStyle name="Hiperłącze 5" xfId="44362" hidden="1" xr:uid="{00000000-0005-0000-0000-0000485E0000}"/>
    <cellStyle name="Hiperłącze 5" xfId="26558" hidden="1" xr:uid="{00000000-0005-0000-0000-00003D560000}"/>
    <cellStyle name="Hiperłącze 5" xfId="28631" hidden="1" xr:uid="{00000000-0005-0000-0000-000084570000}"/>
    <cellStyle name="Hiperłącze 5" xfId="36758" hidden="1" xr:uid="{00000000-0005-0000-0000-0000D55A0000}"/>
    <cellStyle name="Hiperłącze 5" xfId="45434" hidden="1" xr:uid="{00000000-0005-0000-0000-00001B5F0000}"/>
    <cellStyle name="Hiperłącze 5" xfId="35915" hidden="1" xr:uid="{00000000-0005-0000-0000-0000825A0000}"/>
    <cellStyle name="Hiperłącze 5" xfId="15235" hidden="1" xr:uid="{00000000-0005-0000-0000-00001D510000}"/>
    <cellStyle name="Hiperłącze 5" xfId="14653" hidden="1" xr:uid="{00000000-0005-0000-0000-0000FE500000}"/>
    <cellStyle name="Hiperłącze 5" xfId="46804" hidden="1" xr:uid="{00000000-0005-0000-0000-0000815F0000}"/>
    <cellStyle name="Hiperłącze 5" xfId="37484" hidden="1" xr:uid="{00000000-0005-0000-0000-0000AD5B0000}"/>
    <cellStyle name="Hiperłącze 5" xfId="47129" hidden="1" xr:uid="{00000000-0005-0000-0000-0000A85F0000}"/>
    <cellStyle name="Hiperłącze 5" xfId="43847" hidden="1" xr:uid="{00000000-0005-0000-0000-00000E5E0000}"/>
    <cellStyle name="Hiperłącze 5" xfId="32191" hidden="1" xr:uid="{00000000-0005-0000-0000-0000C4580000}"/>
    <cellStyle name="Hiperłącze 5" xfId="42409" hidden="1" xr:uid="{00000000-0005-0000-0000-0000B95D0000}"/>
    <cellStyle name="Hiperłącze 5" xfId="41999" hidden="1" xr:uid="{00000000-0005-0000-0000-0000BE5D0000}"/>
    <cellStyle name="Hiperłącze 5" xfId="16175" hidden="1" xr:uid="{00000000-0005-0000-0000-0000FD510000}"/>
    <cellStyle name="Hiperłącze 5" xfId="31205" hidden="1" xr:uid="{00000000-0005-0000-0000-00005B580000}"/>
    <cellStyle name="Hiperłącze 5" xfId="34631" hidden="1" xr:uid="{00000000-0005-0000-0000-0000DB590000}"/>
    <cellStyle name="Hiperłącze 5" xfId="35817" hidden="1" xr:uid="{00000000-0005-0000-0000-0000765A0000}"/>
    <cellStyle name="Hiperłącze 5" xfId="34117" hidden="1" xr:uid="{00000000-0005-0000-0000-0000415A0000}"/>
    <cellStyle name="Hiperłącze 5" xfId="34064" hidden="1" xr:uid="{00000000-0005-0000-0000-0000D6590000}"/>
    <cellStyle name="Hiperłącze 5" xfId="32649" hidden="1" xr:uid="{00000000-0005-0000-0000-000033590000}"/>
    <cellStyle name="Hiperłącze 5" xfId="31424" hidden="1" xr:uid="{00000000-0005-0000-0000-000078580000}"/>
    <cellStyle name="Hiperłącze 5" xfId="31270" hidden="1" xr:uid="{00000000-0005-0000-0000-00005E580000}"/>
    <cellStyle name="Hiperłącze 5" xfId="30720" hidden="1" xr:uid="{00000000-0005-0000-0000-00000D580000}"/>
    <cellStyle name="Hiperłącze 5" xfId="30499" hidden="1" xr:uid="{00000000-0005-0000-0000-0000F3570000}"/>
    <cellStyle name="Hiperłącze 5" xfId="29228" hidden="1" xr:uid="{00000000-0005-0000-0000-0000A2570000}"/>
    <cellStyle name="Hiperłącze 5" xfId="14457" hidden="1" xr:uid="{00000000-0005-0000-0000-0000A1500000}"/>
    <cellStyle name="Hiperłącze 5" xfId="16361" hidden="1" xr:uid="{00000000-0005-0000-0000-00005B520000}"/>
    <cellStyle name="Hiperłącze 5" xfId="22753" hidden="1" xr:uid="{00000000-0005-0000-0000-000092540000}"/>
    <cellStyle name="Hiperłącze 5" xfId="22168" hidden="1" xr:uid="{00000000-0005-0000-0000-00003C540000}"/>
    <cellStyle name="Hiperłącze 5" xfId="20523" hidden="1" xr:uid="{00000000-0005-0000-0000-000020540000}"/>
    <cellStyle name="Hiperłącze 5" xfId="21453" hidden="1" xr:uid="{00000000-0005-0000-0000-0000D3530000}"/>
    <cellStyle name="Hiperłącze 5" xfId="21071" hidden="1" xr:uid="{00000000-0005-0000-0000-0000AC530000}"/>
    <cellStyle name="Hiperłącze 5" xfId="20376" hidden="1" xr:uid="{00000000-0005-0000-0000-000099530000}"/>
    <cellStyle name="Hiperłącze 5" xfId="12845" hidden="1" xr:uid="{00000000-0005-0000-0000-0000E14F0000}"/>
    <cellStyle name="Hiperłącze 5" xfId="21267" hidden="1" xr:uid="{00000000-0005-0000-0000-000003550000}"/>
    <cellStyle name="Hiperłącze 5" xfId="22898" hidden="1" xr:uid="{00000000-0005-0000-0000-0000E6540000}"/>
    <cellStyle name="Hiperłącze 5" xfId="14975" hidden="1" xr:uid="{00000000-0005-0000-0000-000042510000}"/>
    <cellStyle name="Hiperłącze 5" xfId="27168" hidden="1" xr:uid="{00000000-0005-0000-0000-000096560000}"/>
    <cellStyle name="Hiperłącze 5" xfId="27940" hidden="1" xr:uid="{00000000-0005-0000-0000-0000CA560000}"/>
    <cellStyle name="Hiperłącze 5" xfId="15997" hidden="1" xr:uid="{00000000-0005-0000-0000-000010520000}"/>
    <cellStyle name="Hiperłącze 5" xfId="27931" hidden="1" xr:uid="{00000000-0005-0000-0000-0000C6560000}"/>
    <cellStyle name="Hiperłącze 5" xfId="28889" hidden="1" xr:uid="{00000000-0005-0000-0000-000053570000}"/>
    <cellStyle name="Hiperłącze 5" xfId="22216" hidden="1" xr:uid="{00000000-0005-0000-0000-00003D540000}"/>
    <cellStyle name="Hiperłącze 5" xfId="26458" hidden="1" xr:uid="{00000000-0005-0000-0000-000032560000}"/>
    <cellStyle name="Hiperłącze 5" xfId="16713" hidden="1" xr:uid="{00000000-0005-0000-0000-00000A520000}"/>
    <cellStyle name="Hiperłącze 5" xfId="42920" hidden="1" xr:uid="{00000000-0005-0000-0000-0000E35D0000}"/>
    <cellStyle name="Hiperłącze 5" xfId="40595" hidden="1" xr:uid="{00000000-0005-0000-0000-0000A85C0000}"/>
    <cellStyle name="Hiperłącze 5" xfId="16918" hidden="1" xr:uid="{00000000-0005-0000-0000-0000C4510000}"/>
    <cellStyle name="Hiperłącze 5" xfId="37991" hidden="1" xr:uid="{00000000-0005-0000-0000-0000795B0000}"/>
    <cellStyle name="Hiperłącze 5" xfId="45335" hidden="1" xr:uid="{00000000-0005-0000-0000-0000E85E0000}"/>
    <cellStyle name="Hiperłącze 5" xfId="16221" hidden="1" xr:uid="{00000000-0005-0000-0000-0000F9510000}"/>
    <cellStyle name="Hiperłącze 5" xfId="43332" hidden="1" xr:uid="{00000000-0005-0000-0000-00005F5E0000}"/>
    <cellStyle name="Hiperłącze 5" xfId="39331" hidden="1" xr:uid="{00000000-0005-0000-0000-00005A5C0000}"/>
    <cellStyle name="Hiperłącze 5" xfId="31262" hidden="1" xr:uid="{00000000-0005-0000-0000-00005D580000}"/>
    <cellStyle name="Hiperłącze 5" xfId="16025" hidden="1" xr:uid="{00000000-0005-0000-0000-000003520000}"/>
    <cellStyle name="Hiperłącze 5" xfId="34145" hidden="1" xr:uid="{00000000-0005-0000-0000-0000355B0000}"/>
    <cellStyle name="Hiperłącze 5" xfId="27259" hidden="1" xr:uid="{00000000-0005-0000-0000-0000A5560000}"/>
    <cellStyle name="Hiperłącze 5" xfId="37781" hidden="1" xr:uid="{00000000-0005-0000-0000-0000625B0000}"/>
    <cellStyle name="Hiperłącze 5" xfId="41178" hidden="1" xr:uid="{00000000-0005-0000-0000-0000D95C0000}"/>
    <cellStyle name="Hiperłącze 5" xfId="46843" hidden="1" xr:uid="{00000000-0005-0000-0000-0000865F0000}"/>
    <cellStyle name="Hiperłącze 5" xfId="40109" hidden="1" xr:uid="{00000000-0005-0000-0000-0000665C0000}"/>
    <cellStyle name="Hiperłącze 5" xfId="25185" hidden="1" xr:uid="{00000000-0005-0000-0000-00002C560000}"/>
    <cellStyle name="Hiperłącze 5" xfId="37163" hidden="1" xr:uid="{00000000-0005-0000-0000-0000425B0000}"/>
    <cellStyle name="Hiperłącze 5" xfId="15389" hidden="1" xr:uid="{00000000-0005-0000-0000-000026510000}"/>
    <cellStyle name="Hiperłącze 5" xfId="44961" hidden="1" xr:uid="{00000000-0005-0000-0000-0000A25E0000}"/>
    <cellStyle name="Hiperłącze 5" xfId="23751" hidden="1" xr:uid="{00000000-0005-0000-0000-000028550000}"/>
    <cellStyle name="Hiperłącze 5" xfId="47140" hidden="1" xr:uid="{00000000-0005-0000-0000-0000A75F0000}"/>
    <cellStyle name="Hiperłącze 5" xfId="35106" hidden="1" xr:uid="{00000000-0005-0000-0000-00000C5A0000}"/>
    <cellStyle name="Hiperłącze 5" xfId="35178" hidden="1" xr:uid="{00000000-0005-0000-0000-0000155A0000}"/>
    <cellStyle name="Hiperłącze 5" xfId="35250" hidden="1" xr:uid="{00000000-0005-0000-0000-0000195A0000}"/>
    <cellStyle name="Hiperłącze 5" xfId="35293" hidden="1" xr:uid="{00000000-0005-0000-0000-0000235A0000}"/>
    <cellStyle name="Hiperłącze 5" xfId="35411" hidden="1" xr:uid="{00000000-0005-0000-0000-0000305A0000}"/>
    <cellStyle name="Hiperłącze 5" xfId="35474" hidden="1" xr:uid="{00000000-0005-0000-0000-0000325A0000}"/>
    <cellStyle name="Hiperłącze 5" xfId="34286" hidden="1" xr:uid="{00000000-0005-0000-0000-00003F5A0000}"/>
    <cellStyle name="Hiperłącze 5" xfId="34283" hidden="1" xr:uid="{00000000-0005-0000-0000-0000445A0000}"/>
    <cellStyle name="Hiperłącze 5" xfId="46429" hidden="1" xr:uid="{00000000-0005-0000-0000-0000BF5F0000}"/>
    <cellStyle name="Hiperłącze 5" xfId="20506" hidden="1" xr:uid="{00000000-0005-0000-0000-00000D550000}"/>
    <cellStyle name="Hiperłącze 5" xfId="41353" hidden="1" xr:uid="{00000000-0005-0000-0000-0000E95C0000}"/>
    <cellStyle name="Hiperłącze 5" xfId="44970" hidden="1" xr:uid="{00000000-0005-0000-0000-0000A35E0000}"/>
    <cellStyle name="Hiperłącze 5" xfId="45780" hidden="1" xr:uid="{00000000-0005-0000-0000-0000ED5E0000}"/>
    <cellStyle name="Hiperłącze 5" xfId="36795" hidden="1" xr:uid="{00000000-0005-0000-0000-0000DC5A0000}"/>
    <cellStyle name="Hiperłącze 5" xfId="40288" hidden="1" xr:uid="{00000000-0005-0000-0000-0000845C0000}"/>
    <cellStyle name="Hiperłącze 5" xfId="38923" hidden="1" xr:uid="{00000000-0005-0000-0000-00003D5D0000}"/>
    <cellStyle name="Hiperłącze 5" xfId="38823" hidden="1" xr:uid="{00000000-0005-0000-0000-00004C5C0000}"/>
    <cellStyle name="Hiperłącze 5" xfId="44615" hidden="1" xr:uid="{00000000-0005-0000-0000-0000795E0000}"/>
    <cellStyle name="Hiperłącze 5" xfId="25237" hidden="1" xr:uid="{00000000-0005-0000-0000-000024560000}"/>
    <cellStyle name="Hiperłącze 5" xfId="25192" hidden="1" xr:uid="{00000000-0005-0000-0000-000028560000}"/>
    <cellStyle name="Hiperłącze 5" xfId="26540" hidden="1" xr:uid="{00000000-0005-0000-0000-000036560000}"/>
    <cellStyle name="Hiperłącze 5" xfId="26499" hidden="1" xr:uid="{00000000-0005-0000-0000-000037560000}"/>
    <cellStyle name="Hiperłącze 5" xfId="43895" hidden="1" xr:uid="{00000000-0005-0000-0000-0000695E0000}"/>
    <cellStyle name="Hiperłącze 5" xfId="40420" hidden="1" xr:uid="{00000000-0005-0000-0000-00008E5C0000}"/>
    <cellStyle name="Hiperłącze 5" xfId="23019" hidden="1" xr:uid="{00000000-0005-0000-0000-0000D4540000}"/>
    <cellStyle name="Hiperłącze 5" xfId="28364" hidden="1" xr:uid="{00000000-0005-0000-0000-000073570000}"/>
    <cellStyle name="Hiperłącze 5" xfId="29007" hidden="1" xr:uid="{00000000-0005-0000-0000-000060570000}"/>
    <cellStyle name="Hiperłącze 5" xfId="45563" hidden="1" xr:uid="{00000000-0005-0000-0000-00002D5F0000}"/>
    <cellStyle name="Hiperłącze 5" xfId="22994" hidden="1" xr:uid="{00000000-0005-0000-0000-0000D2540000}"/>
    <cellStyle name="Hiperłącze 5" xfId="34046" hidden="1" xr:uid="{00000000-0005-0000-0000-0000D1590000}"/>
    <cellStyle name="Hiperłącze 5" xfId="34620" hidden="1" xr:uid="{00000000-0005-0000-0000-0000DA590000}"/>
    <cellStyle name="Hiperłącze 5" xfId="34697" hidden="1" xr:uid="{00000000-0005-0000-0000-0000DE590000}"/>
    <cellStyle name="Hiperłącze 5" xfId="34721" hidden="1" xr:uid="{00000000-0005-0000-0000-0000E6590000}"/>
    <cellStyle name="Hiperłącze 5" xfId="34737" hidden="1" xr:uid="{00000000-0005-0000-0000-0000E8590000}"/>
    <cellStyle name="Hiperłącze 5" xfId="46957" hidden="1" xr:uid="{00000000-0005-0000-0000-0000C35F0000}"/>
    <cellStyle name="Hiperłącze 5" xfId="42328" hidden="1" xr:uid="{00000000-0005-0000-0000-0000775D0000}"/>
    <cellStyle name="Hiperłącze 5" xfId="41777" hidden="1" xr:uid="{00000000-0005-0000-0000-00005A5D0000}"/>
    <cellStyle name="Hiperłącze 5" xfId="34410" hidden="1" xr:uid="{00000000-0005-0000-0000-00002F5B0000}"/>
    <cellStyle name="Hiperłącze 5" xfId="38194" hidden="1" xr:uid="{00000000-0005-0000-0000-0000BA5B0000}"/>
    <cellStyle name="Hiperłącze 5" xfId="38255" hidden="1" xr:uid="{00000000-0005-0000-0000-0000C35B0000}"/>
    <cellStyle name="Hiperłącze 5" xfId="40332" hidden="1" xr:uid="{00000000-0005-0000-0000-0000855C0000}"/>
    <cellStyle name="Hiperłącze 5" xfId="43658" hidden="1" xr:uid="{00000000-0005-0000-0000-0000F95D0000}"/>
    <cellStyle name="Hiperłącze 5" xfId="25216" hidden="1" xr:uid="{00000000-0005-0000-0000-000022560000}"/>
    <cellStyle name="Hiperłącze 5" xfId="38523" hidden="1" xr:uid="{00000000-0005-0000-0000-0000E05B0000}"/>
    <cellStyle name="Hiperłącze 5" xfId="44010" hidden="1" xr:uid="{00000000-0005-0000-0000-00001A5E0000}"/>
    <cellStyle name="Hiperłącze 5" xfId="39807" hidden="1" xr:uid="{00000000-0005-0000-0000-0000325C0000}"/>
    <cellStyle name="Hiperłącze 5" xfId="43919" hidden="1" xr:uid="{00000000-0005-0000-0000-0000125E0000}"/>
    <cellStyle name="Hiperłącze 5" xfId="34612" hidden="1" xr:uid="{00000000-0005-0000-0000-0000D9590000}"/>
    <cellStyle name="Hiperłącze 5" xfId="26523" hidden="1" xr:uid="{00000000-0005-0000-0000-000039560000}"/>
    <cellStyle name="Hiperłącze 5" xfId="44623" hidden="1" xr:uid="{00000000-0005-0000-0000-0000755E0000}"/>
    <cellStyle name="Hiperłącze 5" xfId="35483" hidden="1" xr:uid="{00000000-0005-0000-0000-0000365A0000}"/>
    <cellStyle name="Hiperłącze 5" xfId="35147" hidden="1" xr:uid="{00000000-0005-0000-0000-0000115A0000}"/>
    <cellStyle name="Hiperłącze 5" xfId="26329" hidden="1" xr:uid="{00000000-0005-0000-0000-00000A560000}"/>
    <cellStyle name="Hiperłącze 5" xfId="44993" hidden="1" xr:uid="{00000000-0005-0000-0000-0000A85E0000}"/>
    <cellStyle name="Hiperłącze 5" xfId="43101" hidden="1" xr:uid="{00000000-0005-0000-0000-0000F25D0000}"/>
    <cellStyle name="Hiperłącze 5" xfId="39514" hidden="1" xr:uid="{00000000-0005-0000-0000-00000F5C0000}"/>
    <cellStyle name="Hiperłącze 5" xfId="39143" hidden="1" xr:uid="{00000000-0005-0000-0000-0000EA5B0000}"/>
    <cellStyle name="Hiperłącze 5" xfId="44550" hidden="1" xr:uid="{00000000-0005-0000-0000-0000725E0000}"/>
    <cellStyle name="Hiperłącze 5" xfId="26279" hidden="1" xr:uid="{00000000-0005-0000-0000-000007560000}"/>
    <cellStyle name="Hiperłącze 5" xfId="26197" hidden="1" xr:uid="{00000000-0005-0000-0000-0000FD550000}"/>
    <cellStyle name="Hiperłącze 5" xfId="43138" hidden="1" xr:uid="{00000000-0005-0000-0000-0000705E0000}"/>
    <cellStyle name="Hiperłącze 5" xfId="46900" hidden="1" xr:uid="{00000000-0005-0000-0000-00008D5F0000}"/>
    <cellStyle name="Hiperłącze 5" xfId="41599" hidden="1" xr:uid="{00000000-0005-0000-0000-0000015D0000}"/>
    <cellStyle name="Hiperłącze 5" xfId="47213" hidden="1" xr:uid="{00000000-0005-0000-0000-0000D25F0000}"/>
    <cellStyle name="Hiperłącze 5" xfId="46209" hidden="1" xr:uid="{00000000-0005-0000-0000-0000625F0000}"/>
    <cellStyle name="Hiperłącze 5" xfId="40538" hidden="1" xr:uid="{00000000-0005-0000-0000-00009D5C0000}"/>
    <cellStyle name="Hiperłącze 5" xfId="43589" hidden="1" xr:uid="{00000000-0005-0000-0000-0000525F0000}"/>
    <cellStyle name="Hiperłącze 5" xfId="45407" hidden="1" xr:uid="{00000000-0005-0000-0000-0000265F0000}"/>
    <cellStyle name="Hiperłącze 5" xfId="37462" hidden="1" xr:uid="{00000000-0005-0000-0000-0000B05B0000}"/>
    <cellStyle name="Hiperłącze 5" xfId="42639" hidden="1" xr:uid="{00000000-0005-0000-0000-0000925D0000}"/>
    <cellStyle name="Hiperłącze 5" xfId="40954" hidden="1" xr:uid="{00000000-0005-0000-0000-0000305D0000}"/>
    <cellStyle name="Hiperłącze 5" xfId="37813" hidden="1" xr:uid="{00000000-0005-0000-0000-0000685B0000}"/>
    <cellStyle name="Hiperłącze 5" xfId="36633" hidden="1" xr:uid="{00000000-0005-0000-0000-0000115B0000}"/>
    <cellStyle name="Hiperłącze 5" xfId="23408" hidden="1" xr:uid="{00000000-0005-0000-0000-0000B6540000}"/>
    <cellStyle name="Hiperłącze 5" xfId="40429" hidden="1" xr:uid="{00000000-0005-0000-0000-0000915C0000}"/>
    <cellStyle name="Hiperłącze 5" xfId="44804" hidden="1" xr:uid="{00000000-0005-0000-0000-00008F5E0000}"/>
    <cellStyle name="Hiperłącze 5" xfId="37353" hidden="1" xr:uid="{00000000-0005-0000-0000-0000525B0000}"/>
    <cellStyle name="Hiperłącze 5" xfId="28394" hidden="1" xr:uid="{00000000-0005-0000-0000-000088570000}"/>
    <cellStyle name="Hiperłącze 5" xfId="43339" hidden="1" xr:uid="{00000000-0005-0000-0000-0000605E0000}"/>
    <cellStyle name="Hiperłącze 5" xfId="24737" hidden="1" xr:uid="{00000000-0005-0000-0000-000098550000}"/>
    <cellStyle name="Hiperłącze 5" xfId="23426" hidden="1" xr:uid="{00000000-0005-0000-0000-0000BD540000}"/>
    <cellStyle name="Hiperłącze 5" xfId="46497" hidden="1" xr:uid="{00000000-0005-0000-0000-0000D45F0000}"/>
    <cellStyle name="Hiperłącze 5" xfId="43885" hidden="1" xr:uid="{00000000-0005-0000-0000-00005B5E0000}"/>
    <cellStyle name="Hiperłącze 5" xfId="34765" hidden="1" xr:uid="{00000000-0005-0000-0000-0000F0590000}"/>
    <cellStyle name="Hiperłącze 5" xfId="24919" hidden="1" xr:uid="{00000000-0005-0000-0000-0000AD550000}"/>
    <cellStyle name="Hiperłącze 5" xfId="42364" hidden="1" xr:uid="{00000000-0005-0000-0000-0000805D0000}"/>
    <cellStyle name="Hiperłącze 5" xfId="39365" hidden="1" xr:uid="{00000000-0005-0000-0000-00003C5D0000}"/>
    <cellStyle name="Hiperłącze 5" xfId="45423" hidden="1" xr:uid="{00000000-0005-0000-0000-00001D5F0000}"/>
    <cellStyle name="Hiperłącze 5" xfId="46131" hidden="1" xr:uid="{00000000-0005-0000-0000-0000125F0000}"/>
    <cellStyle name="Hiperłącze 5" xfId="45269" hidden="1" xr:uid="{00000000-0005-0000-0000-0000DA5E0000}"/>
    <cellStyle name="Hiperłącze 5" xfId="39872" hidden="1" xr:uid="{00000000-0005-0000-0000-0000395C0000}"/>
    <cellStyle name="Hiperłącze 5" xfId="38295" hidden="1" xr:uid="{00000000-0005-0000-0000-0000C55B0000}"/>
    <cellStyle name="Hiperłącze 5" xfId="38368" hidden="1" xr:uid="{00000000-0005-0000-0000-0000CD5B0000}"/>
    <cellStyle name="Hiperłącze 5" xfId="38352" hidden="1" xr:uid="{00000000-0005-0000-0000-0000D05B0000}"/>
    <cellStyle name="Hiperłącze 5" xfId="38468" hidden="1" xr:uid="{00000000-0005-0000-0000-0000D95B0000}"/>
    <cellStyle name="Hiperłącze 5" xfId="38587" hidden="1" xr:uid="{00000000-0005-0000-0000-0000E65B0000}"/>
    <cellStyle name="Hiperłącze 5" xfId="39205" hidden="1" xr:uid="{00000000-0005-0000-0000-0000F15B0000}"/>
    <cellStyle name="Hiperłącze 5" xfId="39236" hidden="1" xr:uid="{00000000-0005-0000-0000-0000F55B0000}"/>
    <cellStyle name="Hiperłącze 5" xfId="26411" hidden="1" xr:uid="{00000000-0005-0000-0000-000015560000}"/>
    <cellStyle name="Hiperłącze 5" xfId="26437" hidden="1" xr:uid="{00000000-0005-0000-0000-000016560000}"/>
    <cellStyle name="Hiperłącze 5" xfId="26406" hidden="1" xr:uid="{00000000-0005-0000-0000-000017560000}"/>
    <cellStyle name="Hiperłącze 5" xfId="25089" hidden="1" xr:uid="{00000000-0005-0000-0000-00001A560000}"/>
    <cellStyle name="Hiperłącze 5" xfId="46562" hidden="1" xr:uid="{00000000-0005-0000-0000-0000CB5F0000}"/>
    <cellStyle name="Hiperłącze 5" xfId="44541" hidden="1" xr:uid="{00000000-0005-0000-0000-0000715E0000}"/>
    <cellStyle name="Hiperłącze 5" xfId="39773" hidden="1" xr:uid="{00000000-0005-0000-0000-0000295C0000}"/>
    <cellStyle name="Hiperłącze 5" xfId="39789" hidden="1" xr:uid="{00000000-0005-0000-0000-00002E5C0000}"/>
    <cellStyle name="Hiperłącze 5" xfId="39798" hidden="1" xr:uid="{00000000-0005-0000-0000-0000315C0000}"/>
    <cellStyle name="Hiperłącze 5" xfId="34610" hidden="1" xr:uid="{00000000-0005-0000-0000-00003B5B0000}"/>
    <cellStyle name="Hiperłącze 5" xfId="23226" hidden="1" xr:uid="{00000000-0005-0000-0000-0000AC540000}"/>
    <cellStyle name="Hiperłącze 5" xfId="37935" hidden="1" xr:uid="{00000000-0005-0000-0000-0000735B0000}"/>
    <cellStyle name="Hiperłącze 5" xfId="39545" hidden="1" xr:uid="{00000000-0005-0000-0000-0000135C0000}"/>
    <cellStyle name="Hiperłącze 5" xfId="39405" hidden="1" xr:uid="{00000000-0005-0000-0000-0000035C0000}"/>
    <cellStyle name="Hiperłącze 5" xfId="37044" hidden="1" xr:uid="{00000000-0005-0000-0000-0000F35A0000}"/>
    <cellStyle name="Hiperłącze 5" xfId="23010" hidden="1" xr:uid="{00000000-0005-0000-0000-0000D1540000}"/>
    <cellStyle name="Hiperłącze 5" xfId="43568" hidden="1" xr:uid="{00000000-0005-0000-0000-0000CF5E0000}"/>
    <cellStyle name="Hiperłącze 5" xfId="40027" hidden="1" xr:uid="{00000000-0005-0000-0000-0000625C0000}"/>
    <cellStyle name="Hiperłącze 5" xfId="45151" hidden="1" xr:uid="{00000000-0005-0000-0000-0000B25E0000}"/>
    <cellStyle name="Hiperłącze 5" xfId="46274" hidden="1" xr:uid="{00000000-0005-0000-0000-0000695F0000}"/>
    <cellStyle name="Hiperłącze 5" xfId="43187" hidden="1" xr:uid="{00000000-0005-0000-0000-00005C5F0000}"/>
    <cellStyle name="Hiperłącze 5" xfId="43888" hidden="1" xr:uid="{00000000-0005-0000-0000-00004C5F0000}"/>
    <cellStyle name="Hiperłącze 5" xfId="45318" hidden="1" xr:uid="{00000000-0005-0000-0000-0000E45E0000}"/>
    <cellStyle name="Hiperłącze 5" xfId="36181" hidden="1" xr:uid="{00000000-0005-0000-0000-0000BC5A0000}"/>
    <cellStyle name="Hiperłącze 5" xfId="36517" hidden="1" xr:uid="{00000000-0005-0000-0000-00000D5B0000}"/>
    <cellStyle name="Hiperłącze 5" xfId="36594" hidden="1" xr:uid="{00000000-0005-0000-0000-0000FF5A0000}"/>
    <cellStyle name="Hiperłącze 5" xfId="39478" hidden="1" xr:uid="{00000000-0005-0000-0000-0000065C0000}"/>
    <cellStyle name="Hiperłącze 5" xfId="39586" hidden="1" xr:uid="{00000000-0005-0000-0000-0000125C0000}"/>
    <cellStyle name="Hiperłącze 5" xfId="39629" hidden="1" xr:uid="{00000000-0005-0000-0000-00001C5C0000}"/>
    <cellStyle name="Hiperłącze 5" xfId="39717" hidden="1" xr:uid="{00000000-0005-0000-0000-0000275C0000}"/>
    <cellStyle name="Hiperłącze 5" xfId="36461" hidden="1" xr:uid="{00000000-0005-0000-0000-00001A5B0000}"/>
    <cellStyle name="Hiperłącze 5" xfId="36493" hidden="1" xr:uid="{00000000-0005-0000-0000-00001C5B0000}"/>
    <cellStyle name="Hiperłącze 5" xfId="36453" hidden="1" xr:uid="{00000000-0005-0000-0000-00001D5B0000}"/>
    <cellStyle name="Hiperłącze 5" xfId="34842" hidden="1" xr:uid="{00000000-0005-0000-0000-00002C5B0000}"/>
    <cellStyle name="Hiperłącze 5" xfId="23326" hidden="1" xr:uid="{00000000-0005-0000-0000-0000B2540000}"/>
    <cellStyle name="Hiperłącze 5" xfId="28921" hidden="1" xr:uid="{00000000-0005-0000-0000-000057570000}"/>
    <cellStyle name="Hiperłącze 5" xfId="28912" hidden="1" xr:uid="{00000000-0005-0000-0000-000058570000}"/>
    <cellStyle name="Hiperłącze 5" xfId="28971" hidden="1" xr:uid="{00000000-0005-0000-0000-00005A570000}"/>
    <cellStyle name="Hiperłącze 5" xfId="28998" hidden="1" xr:uid="{00000000-0005-0000-0000-00005F570000}"/>
    <cellStyle name="Hiperłącze 5" xfId="43029" hidden="1" xr:uid="{00000000-0005-0000-0000-0000EF5D0000}"/>
    <cellStyle name="Hiperłącze 5" xfId="46098" hidden="1" xr:uid="{00000000-0005-0000-0000-0000185F0000}"/>
    <cellStyle name="Hiperłącze 5" xfId="45351" hidden="1" xr:uid="{00000000-0005-0000-0000-0000E55E0000}"/>
    <cellStyle name="Hiperłącze 5" xfId="22810" hidden="1" xr:uid="{00000000-0005-0000-0000-0000D3540000}"/>
    <cellStyle name="Hiperłącze 5" xfId="36986" hidden="1" xr:uid="{00000000-0005-0000-0000-0000EA5A0000}"/>
    <cellStyle name="Hiperłącze 5" xfId="37035" hidden="1" xr:uid="{00000000-0005-0000-0000-0000F45A0000}"/>
    <cellStyle name="Hiperłącze 5" xfId="37094" hidden="1" xr:uid="{00000000-0005-0000-0000-0000F65A0000}"/>
    <cellStyle name="Hiperłącze 5" xfId="42400" hidden="1" xr:uid="{00000000-0005-0000-0000-00007E5D0000}"/>
    <cellStyle name="Hiperłącze 5" xfId="24581" hidden="1" xr:uid="{00000000-0005-0000-0000-000085550000}"/>
    <cellStyle name="Hiperłącze 5" xfId="39505" hidden="1" xr:uid="{00000000-0005-0000-0000-00000E5C0000}"/>
    <cellStyle name="Hiperłącze 5" xfId="37644" hidden="1" xr:uid="{00000000-0005-0000-0000-00008C5B0000}"/>
    <cellStyle name="Hiperłącze 5" xfId="40932" hidden="1" xr:uid="{00000000-0005-0000-0000-0000285D0000}"/>
    <cellStyle name="Hiperłącze 5" xfId="37272" hidden="1" xr:uid="{00000000-0005-0000-0000-00004E5B0000}"/>
    <cellStyle name="Hiperłącze 5" xfId="36343" hidden="1" xr:uid="{00000000-0005-0000-0000-00000E5B0000}"/>
    <cellStyle name="Hiperłącze 5" xfId="39072" hidden="1" xr:uid="{00000000-0005-0000-0000-0000255D0000}"/>
    <cellStyle name="Hiperłącze 5" xfId="24697" hidden="1" xr:uid="{00000000-0005-0000-0000-00008E550000}"/>
    <cellStyle name="Hiperłącze 5" xfId="45932" hidden="1" xr:uid="{00000000-0005-0000-0000-0000015F0000}"/>
    <cellStyle name="Hiperłącze 5" xfId="39212" hidden="1" xr:uid="{00000000-0005-0000-0000-0000ED5B0000}"/>
    <cellStyle name="Hiperłącze 5" xfId="36810" hidden="1" xr:uid="{00000000-0005-0000-0000-0000E05A0000}"/>
    <cellStyle name="Hiperłącze 5" xfId="45243" hidden="1" xr:uid="{00000000-0005-0000-0000-0000D95E0000}"/>
    <cellStyle name="Hiperłącze 5" xfId="43553" hidden="1" xr:uid="{00000000-0005-0000-0000-0000C75E0000}"/>
    <cellStyle name="Hiperłącze 5" xfId="45088" hidden="1" xr:uid="{00000000-0005-0000-0000-0000B05E0000}"/>
    <cellStyle name="Hiperłącze 5" xfId="44707" hidden="1" xr:uid="{00000000-0005-0000-0000-0000885E0000}"/>
    <cellStyle name="Hiperłącze 5" xfId="44582" hidden="1" xr:uid="{00000000-0005-0000-0000-0000785E0000}"/>
    <cellStyle name="Hiperłącze 5" xfId="46827" hidden="1" xr:uid="{00000000-0005-0000-0000-0000825F0000}"/>
    <cellStyle name="Hiperłącze 5" xfId="45466" hidden="1" xr:uid="{00000000-0005-0000-0000-0000445F0000}"/>
    <cellStyle name="Hiperłącze 5" xfId="39569" hidden="1" xr:uid="{00000000-0005-0000-0000-0000155C0000}"/>
    <cellStyle name="Hiperłącze 5" xfId="41186" hidden="1" xr:uid="{00000000-0005-0000-0000-0000DA5C0000}"/>
    <cellStyle name="Hiperłącze 5" xfId="38843" hidden="1" xr:uid="{00000000-0005-0000-0000-00004A5D0000}"/>
    <cellStyle name="Hiperłącze 5" xfId="39428" hidden="1" xr:uid="{00000000-0005-0000-0000-0000085C0000}"/>
    <cellStyle name="Hiperłącze 5" xfId="37245" hidden="1" xr:uid="{00000000-0005-0000-0000-0000465B0000}"/>
    <cellStyle name="Hiperłącze 5" xfId="37212" hidden="1" xr:uid="{00000000-0005-0000-0000-00004C5B0000}"/>
    <cellStyle name="Hiperłącze 5" xfId="37320" hidden="1" xr:uid="{00000000-0005-0000-0000-0000585B0000}"/>
    <cellStyle name="Hiperłącze 5" xfId="37773" hidden="1" xr:uid="{00000000-0005-0000-0000-00005E5B0000}"/>
    <cellStyle name="Hiperłącze 5" xfId="37789" hidden="1" xr:uid="{00000000-0005-0000-0000-0000655B0000}"/>
    <cellStyle name="Hiperłącze 5" xfId="38852" hidden="1" xr:uid="{00000000-0005-0000-0000-0000505D0000}"/>
    <cellStyle name="Hiperłącze 5" xfId="41735" hidden="1" xr:uid="{00000000-0005-0000-0000-00005C5D0000}"/>
    <cellStyle name="Hiperłącze 5" xfId="41795" hidden="1" xr:uid="{00000000-0005-0000-0000-00005E5D0000}"/>
    <cellStyle name="Hiperłącze 5" xfId="41867" hidden="1" xr:uid="{00000000-0005-0000-0000-0000615D0000}"/>
    <cellStyle name="Hiperłącze 5" xfId="42288" hidden="1" xr:uid="{00000000-0005-0000-0000-00006D5D0000}"/>
    <cellStyle name="Hiperłącze 5" xfId="42312" hidden="1" xr:uid="{00000000-0005-0000-0000-0000755D0000}"/>
    <cellStyle name="Hiperłącze 5" xfId="42377" hidden="1" xr:uid="{00000000-0005-0000-0000-00007D5D0000}"/>
    <cellStyle name="Hiperłącze 5" xfId="24623" hidden="1" xr:uid="{00000000-0005-0000-0000-00008A550000}"/>
    <cellStyle name="Hiperłącze 5" xfId="31838" hidden="1" xr:uid="{00000000-0005-0000-0000-0000F6580000}"/>
    <cellStyle name="Hiperłącze 5" xfId="32031" hidden="1" xr:uid="{00000000-0005-0000-0000-0000F7580000}"/>
    <cellStyle name="Hiperłącze 5" xfId="31825" hidden="1" xr:uid="{00000000-0005-0000-0000-0000FA580000}"/>
    <cellStyle name="Hiperłącze 5" xfId="31875" hidden="1" xr:uid="{00000000-0005-0000-0000-000002590000}"/>
    <cellStyle name="Hiperłącze 5" xfId="39202" hidden="1" xr:uid="{00000000-0005-0000-0000-0000F35B0000}"/>
    <cellStyle name="Hiperłącze 5" xfId="36823" hidden="1" xr:uid="{00000000-0005-0000-0000-0000DD5A0000}"/>
    <cellStyle name="Hiperłącze 5" xfId="43346" hidden="1" xr:uid="{00000000-0005-0000-0000-00005C5E0000}"/>
    <cellStyle name="Hiperłącze 5" xfId="46228" hidden="1" xr:uid="{00000000-0005-0000-0000-0000645F0000}"/>
    <cellStyle name="Hiperłącze 5" xfId="45617" hidden="1" xr:uid="{00000000-0005-0000-0000-00001E5F0000}"/>
    <cellStyle name="Hiperłącze 5" xfId="46001" hidden="1" xr:uid="{00000000-0005-0000-0000-00000B5F0000}"/>
    <cellStyle name="Hiperłącze 5" xfId="41034" hidden="1" xr:uid="{00000000-0005-0000-0000-0000195D0000}"/>
    <cellStyle name="Hiperłącze 5" xfId="41378" hidden="1" xr:uid="{00000000-0005-0000-0000-0000295D0000}"/>
    <cellStyle name="Hiperłącze 5" xfId="40984" hidden="1" xr:uid="{00000000-0005-0000-0000-00002A5D0000}"/>
    <cellStyle name="Hiperłącze 5" xfId="47180" hidden="1" xr:uid="{00000000-0005-0000-0000-0000D85F0000}"/>
    <cellStyle name="Hiperłącze 5" xfId="23743" hidden="1" xr:uid="{00000000-0005-0000-0000-000023550000}"/>
    <cellStyle name="Hiperłącze 5" xfId="47021" hidden="1" xr:uid="{00000000-0005-0000-0000-00009C5F0000}"/>
    <cellStyle name="Hiperłącze 5" xfId="27095" hidden="1" xr:uid="{00000000-0005-0000-0000-000093560000}"/>
    <cellStyle name="Hiperłącze 5" xfId="27276" hidden="1" xr:uid="{00000000-0005-0000-0000-0000A2560000}"/>
    <cellStyle name="Hiperłącze 5" xfId="38564" hidden="1" xr:uid="{00000000-0005-0000-0000-0000E55B0000}"/>
    <cellStyle name="Hiperłącze 5" xfId="38176" hidden="1" xr:uid="{00000000-0005-0000-0000-0000B65B0000}"/>
    <cellStyle name="Hiperłącze 5" xfId="46486" hidden="1" xr:uid="{00000000-0005-0000-0000-0000C85F0000}"/>
    <cellStyle name="Hiperłącze 5" xfId="42133" hidden="1" xr:uid="{00000000-0005-0000-0000-0000A15D0000}"/>
    <cellStyle name="Hiperłącze 5" xfId="37103" hidden="1" xr:uid="{00000000-0005-0000-0000-0000285B0000}"/>
    <cellStyle name="Hiperłącze 5" xfId="41450" hidden="1" xr:uid="{00000000-0005-0000-0000-0000F85C0000}"/>
    <cellStyle name="Hiperłącze 5" xfId="42320" hidden="1" xr:uid="{00000000-0005-0000-0000-0000765D0000}"/>
    <cellStyle name="Hiperłącze 5" xfId="39387" hidden="1" xr:uid="{00000000-0005-0000-0000-0000015C0000}"/>
    <cellStyle name="Hiperłącze 5" xfId="41509" hidden="1" xr:uid="{00000000-0005-0000-0000-0000FA5C0000}"/>
    <cellStyle name="Hiperłącze 5" xfId="27609" hidden="1" xr:uid="{00000000-0005-0000-0000-0000A9560000}"/>
    <cellStyle name="Hiperłącze 5" xfId="44821" hidden="1" xr:uid="{00000000-0005-0000-0000-0000935E0000}"/>
    <cellStyle name="Hiperłącze 5" xfId="37136" hidden="1" xr:uid="{00000000-0005-0000-0000-0000225B0000}"/>
    <cellStyle name="Hiperłącze 5" xfId="41273" hidden="1" xr:uid="{00000000-0005-0000-0000-0000E25C0000}"/>
    <cellStyle name="Hiperłącze 5" xfId="41094" hidden="1" xr:uid="{00000000-0005-0000-0000-00000E5D0000}"/>
    <cellStyle name="Hiperłącze 5" xfId="46122" hidden="1" xr:uid="{00000000-0005-0000-0000-0000115F0000}"/>
    <cellStyle name="Hiperłącze 5" xfId="45812" hidden="1" xr:uid="{00000000-0005-0000-0000-0000F65E0000}"/>
    <cellStyle name="Hiperłącze 5" xfId="36838" hidden="1" xr:uid="{00000000-0005-0000-0000-0000DA5A0000}"/>
    <cellStyle name="Hiperłącze 5" xfId="45219" hidden="1" xr:uid="{00000000-0005-0000-0000-0000D75E0000}"/>
    <cellStyle name="Hiperłącze 5" xfId="40397" hidden="1" xr:uid="{00000000-0005-0000-0000-00008D5C0000}"/>
    <cellStyle name="Hiperłącze 5" xfId="40226" hidden="1" xr:uid="{00000000-0005-0000-0000-0000765C0000}"/>
    <cellStyle name="Hiperłącze 5" xfId="38737" hidden="1" xr:uid="{00000000-0005-0000-0000-00005D5C0000}"/>
    <cellStyle name="Hiperłącze 5" xfId="45052" hidden="1" xr:uid="{00000000-0005-0000-0000-0000AA5E0000}"/>
    <cellStyle name="Hiperłącze 5" xfId="46872" hidden="1" xr:uid="{00000000-0005-0000-0000-00008C5F0000}"/>
    <cellStyle name="Hiperłącze 5" xfId="37714" hidden="1" xr:uid="{00000000-0005-0000-0000-00005C5B0000}"/>
    <cellStyle name="Hiperłącze 5" xfId="46859" hidden="1" xr:uid="{00000000-0005-0000-0000-0000885F0000}"/>
    <cellStyle name="Hiperłącze 5" xfId="46014" hidden="1" xr:uid="{00000000-0005-0000-0000-0000055F0000}"/>
    <cellStyle name="Hiperłącze 5" xfId="46972" hidden="1" xr:uid="{00000000-0005-0000-0000-0000925F0000}"/>
    <cellStyle name="Hiperłącze 5" xfId="37195" hidden="1" xr:uid="{00000000-0005-0000-0000-0000485B0000}"/>
    <cellStyle name="Hiperłącze 5" xfId="42567" hidden="1" xr:uid="{00000000-0005-0000-0000-00008F5D0000}"/>
    <cellStyle name="Hiperłącze 5" xfId="42606" hidden="1" xr:uid="{00000000-0005-0000-0000-0000985D0000}"/>
    <cellStyle name="Hiperłącze 5" xfId="42117" hidden="1" xr:uid="{00000000-0005-0000-0000-0000A25D0000}"/>
    <cellStyle name="Hiperłącze 5" xfId="38008" hidden="1" xr:uid="{00000000-0005-0000-0000-0000765B0000}"/>
    <cellStyle name="Hiperłącze 5" xfId="37975" hidden="1" xr:uid="{00000000-0005-0000-0000-00007C5B0000}"/>
    <cellStyle name="Hiperłącze 5" xfId="38116" hidden="1" xr:uid="{00000000-0005-0000-0000-0000825B0000}"/>
    <cellStyle name="Hiperłącze 5" xfId="37422" hidden="1" xr:uid="{00000000-0005-0000-0000-00008A5B0000}"/>
    <cellStyle name="Hiperłącze 5" xfId="41111" hidden="1" xr:uid="{00000000-0005-0000-0000-0000145D0000}"/>
    <cellStyle name="Hiperłącze 5" xfId="41077" hidden="1" xr:uid="{00000000-0005-0000-0000-0000175D0000}"/>
    <cellStyle name="Hiperłącze 5" xfId="47072" hidden="1" xr:uid="{00000000-0005-0000-0000-00009D5F0000}"/>
    <cellStyle name="Hiperłącze 5" xfId="46690" hidden="1" xr:uid="{00000000-0005-0000-0000-0000AC5F0000}"/>
    <cellStyle name="Hiperłącze 5" xfId="46671" hidden="1" xr:uid="{00000000-0005-0000-0000-0000AF5F0000}"/>
    <cellStyle name="Hiperłącze 5" xfId="46438" hidden="1" xr:uid="{00000000-0005-0000-0000-0000B65F0000}"/>
    <cellStyle name="Hiperłącze 5" xfId="43489" hidden="1" xr:uid="{00000000-0005-0000-0000-0000C55F0000}"/>
    <cellStyle name="Hiperłącze 5" xfId="47204" hidden="1" xr:uid="{00000000-0005-0000-0000-0000D15F0000}"/>
    <cellStyle name="Hiperłącze 5" xfId="46490" hidden="1" xr:uid="{00000000-0005-0000-0000-0000D35F0000}"/>
    <cellStyle name="Hiperłącze 5" xfId="46801" hidden="1" xr:uid="{00000000-0005-0000-0000-0000835F0000}"/>
    <cellStyle name="Hiperłącze 5" xfId="45531" hidden="1" xr:uid="{00000000-0005-0000-0000-00003B5F0000}"/>
    <cellStyle name="Hiperłącze 5" xfId="25585" hidden="1" xr:uid="{00000000-0005-0000-0000-0000BB550000}"/>
    <cellStyle name="Hiperłącze 5" xfId="23947" hidden="1" xr:uid="{00000000-0005-0000-0000-00007B550000}"/>
    <cellStyle name="Hiperłącze 5" xfId="23850" hidden="1" xr:uid="{00000000-0005-0000-0000-00005B550000}"/>
    <cellStyle name="Hiperłącze 5" xfId="23654" hidden="1" xr:uid="{00000000-0005-0000-0000-00001B550000}"/>
    <cellStyle name="Hiperłącze 5" xfId="17238" hidden="1" xr:uid="{00000000-0005-0000-0000-0000EC510000}"/>
    <cellStyle name="Hiperłącze 5" xfId="34394" hidden="1" xr:uid="{00000000-0005-0000-0000-00002E5B0000}"/>
    <cellStyle name="Hiperłącze 5" xfId="42217" hidden="1" xr:uid="{00000000-0005-0000-0000-00006A5D0000}"/>
    <cellStyle name="Hiperłącze 5" xfId="41575" hidden="1" xr:uid="{00000000-0005-0000-0000-0000085D0000}"/>
    <cellStyle name="Hiperłącze 5" xfId="43366" hidden="1" xr:uid="{00000000-0005-0000-0000-00005A5F0000}"/>
    <cellStyle name="Hiperłącze 5" xfId="38816" hidden="1" xr:uid="{00000000-0005-0000-0000-0000505C0000}"/>
    <cellStyle name="Hiperłącze 5" xfId="44740" hidden="1" xr:uid="{00000000-0005-0000-0000-0000825E0000}"/>
    <cellStyle name="Hiperłącze 5" xfId="36379" hidden="1" xr:uid="{00000000-0005-0000-0000-0000035B0000}"/>
    <cellStyle name="Hiperłącze 5" xfId="43396" hidden="1" xr:uid="{00000000-0005-0000-0000-00005E5F0000}"/>
    <cellStyle name="Hiperłącze 5" xfId="24145" hidden="1" xr:uid="{00000000-0005-0000-0000-00002C550000}"/>
    <cellStyle name="Hiperłącze 5" xfId="24220" hidden="1" xr:uid="{00000000-0005-0000-0000-000035550000}"/>
    <cellStyle name="Hiperłącze 5" xfId="24236" hidden="1" xr:uid="{00000000-0005-0000-0000-000037550000}"/>
    <cellStyle name="Hiperłącze 5" xfId="43383" hidden="1" xr:uid="{00000000-0005-0000-0000-0000545F0000}"/>
    <cellStyle name="Hiperłącze 5" xfId="44783" hidden="1" xr:uid="{00000000-0005-0000-0000-00008C5E0000}"/>
    <cellStyle name="Hiperłącze 5" xfId="42842" hidden="1" xr:uid="{00000000-0005-0000-0000-0000DC5D0000}"/>
    <cellStyle name="Hiperłącze 5" xfId="45788" hidden="1" xr:uid="{00000000-0005-0000-0000-0000EE5E0000}"/>
    <cellStyle name="Hiperłącze 5" xfId="44118" hidden="1" xr:uid="{00000000-0005-0000-0000-0000265E0000}"/>
    <cellStyle name="Hiperłącze 5" xfId="30565" hidden="1" xr:uid="{00000000-0005-0000-0000-0000FA570000}"/>
    <cellStyle name="Hiperłącze 5" xfId="30663" hidden="1" xr:uid="{00000000-0005-0000-0000-000006580000}"/>
    <cellStyle name="Hiperłącze 5" xfId="30707" hidden="1" xr:uid="{00000000-0005-0000-0000-000010580000}"/>
    <cellStyle name="Hiperłącze 5" xfId="30752" hidden="1" xr:uid="{00000000-0005-0000-0000-000011580000}"/>
    <cellStyle name="Hiperłącze 5" xfId="36855" hidden="1" xr:uid="{00000000-0005-0000-0000-0000195B0000}"/>
    <cellStyle name="Hiperłącze 5" xfId="39192" hidden="1" xr:uid="{00000000-0005-0000-0000-0000F45B0000}"/>
    <cellStyle name="Hiperłącze 5" xfId="38515" hidden="1" xr:uid="{00000000-0005-0000-0000-0000DF5B0000}"/>
    <cellStyle name="Hiperłącze 5" xfId="43002" hidden="1" xr:uid="{00000000-0005-0000-0000-0000EA5D0000}"/>
    <cellStyle name="Hiperłącze 5" xfId="44699" hidden="1" xr:uid="{00000000-0005-0000-0000-0000835E0000}"/>
    <cellStyle name="Hiperłącze 5" xfId="46880" hidden="1" xr:uid="{00000000-0005-0000-0000-00008B5F0000}"/>
    <cellStyle name="Hiperłącze 5" xfId="37886" hidden="1" xr:uid="{00000000-0005-0000-0000-0000A95B0000}"/>
    <cellStyle name="Hiperłącze 5" xfId="44511" hidden="1" xr:uid="{00000000-0005-0000-0000-0000515E0000}"/>
    <cellStyle name="Hiperłącze 5" xfId="46513" hidden="1" xr:uid="{00000000-0005-0000-0000-0000CF5F0000}"/>
    <cellStyle name="Hiperłącze 5" xfId="34329" hidden="1" xr:uid="{00000000-0005-0000-0000-0000405B0000}"/>
    <cellStyle name="Hiperłącze 5" xfId="42125" hidden="1" xr:uid="{00000000-0005-0000-0000-00009E5D0000}"/>
    <cellStyle name="Hiperłącze 5" xfId="29739" hidden="1" xr:uid="{00000000-0005-0000-0000-000032580000}"/>
    <cellStyle name="Hiperłącze 5" xfId="30843" hidden="1" xr:uid="{00000000-0005-0000-0000-000016580000}"/>
    <cellStyle name="Hiperłącze 5" xfId="44487" hidden="1" xr:uid="{00000000-0005-0000-0000-0000585E0000}"/>
    <cellStyle name="Hiperłącze 5" xfId="39281" hidden="1" xr:uid="{00000000-0005-0000-0000-0000FB5B0000}"/>
    <cellStyle name="Hiperłącze 5" xfId="37610" hidden="1" xr:uid="{00000000-0005-0000-0000-0000915B0000}"/>
    <cellStyle name="Hiperłącze 5" xfId="45499" hidden="1" xr:uid="{00000000-0005-0000-0000-00003D5F0000}"/>
    <cellStyle name="Hiperłącze 5" xfId="47004" hidden="1" xr:uid="{00000000-0005-0000-0000-0000985F0000}"/>
    <cellStyle name="Hiperłącze 5" xfId="43121" hidden="1" xr:uid="{00000000-0005-0000-0000-00005D5F0000}"/>
    <cellStyle name="Hiperłącze 5" xfId="45929" hidden="1" xr:uid="{00000000-0005-0000-0000-0000375F0000}"/>
    <cellStyle name="Hiperłącze 5" xfId="46140" hidden="1" xr:uid="{00000000-0005-0000-0000-0000165F0000}"/>
    <cellStyle name="Hiperłącze 5" xfId="40854" hidden="1" xr:uid="{00000000-0005-0000-0000-0000D65C0000}"/>
    <cellStyle name="Hiperłącze 5" xfId="41591" hidden="1" xr:uid="{00000000-0005-0000-0000-0000055D0000}"/>
    <cellStyle name="Hiperłącze 5" xfId="45729" hidden="1" xr:uid="{00000000-0005-0000-0000-0000EC5E0000}"/>
    <cellStyle name="Hiperłącze 5" xfId="37999" hidden="1" xr:uid="{00000000-0005-0000-0000-0000755B0000}"/>
    <cellStyle name="Hiperłącze 5" xfId="34335" hidden="1" xr:uid="{00000000-0005-0000-0000-0000315B0000}"/>
    <cellStyle name="Hiperłącze 5" xfId="36361" hidden="1" xr:uid="{00000000-0005-0000-0000-0000065B0000}"/>
    <cellStyle name="Hiperłącze 5" xfId="45169" hidden="1" xr:uid="{00000000-0005-0000-0000-0000D15E0000}"/>
    <cellStyle name="Hiperłącze 5" xfId="43938" hidden="1" xr:uid="{00000000-0005-0000-0000-0000145E0000}"/>
    <cellStyle name="Hiperłącze 5" xfId="35402" hidden="1" xr:uid="{00000000-0005-0000-0000-00002F5A0000}"/>
    <cellStyle name="Hiperłącze 5" xfId="28508" hidden="1" xr:uid="{00000000-0005-0000-0000-000080570000}"/>
    <cellStyle name="Hiperłącze 5" xfId="44349" hidden="1" xr:uid="{00000000-0005-0000-0000-0000445E0000}"/>
    <cellStyle name="Hiperłącze 5" xfId="45034" hidden="1" xr:uid="{00000000-0005-0000-0000-0000A55E0000}"/>
    <cellStyle name="Hiperłącze 5" xfId="37986" hidden="1" xr:uid="{00000000-0005-0000-0000-00007B5B0000}"/>
    <cellStyle name="Hiperłącze 5" xfId="44028" hidden="1" xr:uid="{00000000-0005-0000-0000-00001E5E0000}"/>
    <cellStyle name="Hiperłącze 5" xfId="30611" hidden="1" xr:uid="{00000000-0005-0000-0000-000004580000}"/>
    <cellStyle name="Hiperłącze 5" xfId="45600" hidden="1" xr:uid="{00000000-0005-0000-0000-0000275F0000}"/>
    <cellStyle name="Hiperłącze 5" xfId="36588" hidden="1" xr:uid="{00000000-0005-0000-0000-0000045B0000}"/>
    <cellStyle name="Hiperłącze 5" xfId="45574" hidden="1" xr:uid="{00000000-0005-0000-0000-00002B5F0000}"/>
    <cellStyle name="Hiperłącze 5" xfId="45238" hidden="1" xr:uid="{00000000-0005-0000-0000-0000DB5E0000}"/>
    <cellStyle name="Hiperłącze 5" xfId="43502" hidden="1" xr:uid="{00000000-0005-0000-0000-0000BB5E0000}"/>
    <cellStyle name="Hiperłącze 5" xfId="41804" hidden="1" xr:uid="{00000000-0005-0000-0000-00005F5D0000}"/>
    <cellStyle name="Hiperłącze 5" xfId="37548" hidden="1" xr:uid="{00000000-0005-0000-0000-00009D5B0000}"/>
    <cellStyle name="Hiperłącze 5" xfId="37677" hidden="1" xr:uid="{00000000-0005-0000-0000-0000A45B0000}"/>
    <cellStyle name="Hiperłącze 5" xfId="37492" hidden="1" xr:uid="{00000000-0005-0000-0000-0000AA5B0000}"/>
    <cellStyle name="Hiperłącze 5" xfId="37467" hidden="1" xr:uid="{00000000-0005-0000-0000-0000AF5B0000}"/>
    <cellStyle name="Hiperłącze 5" xfId="38134" hidden="1" xr:uid="{00000000-0005-0000-0000-0000B85B0000}"/>
    <cellStyle name="Hiperłącze 5" xfId="23703" hidden="1" xr:uid="{00000000-0005-0000-0000-00001E550000}"/>
    <cellStyle name="Hiperłącze 5" xfId="23712" hidden="1" xr:uid="{00000000-0005-0000-0000-00001F550000}"/>
    <cellStyle name="Hiperłącze 5" xfId="42374" hidden="1" xr:uid="{00000000-0005-0000-0000-00007F5D0000}"/>
    <cellStyle name="Hiperłącze 5" xfId="44304" hidden="1" xr:uid="{00000000-0005-0000-0000-00003A5E0000}"/>
    <cellStyle name="Hiperłącze 5" xfId="44286" hidden="1" xr:uid="{00000000-0005-0000-0000-00003F5E0000}"/>
    <cellStyle name="Hiperłącze 5" xfId="44330" hidden="1" xr:uid="{00000000-0005-0000-0000-0000425E0000}"/>
    <cellStyle name="Hiperłącze 5" xfId="43068" hidden="1" xr:uid="{00000000-0005-0000-0000-0000F85D0000}"/>
    <cellStyle name="Hiperłącze 5" xfId="43735" hidden="1" xr:uid="{00000000-0005-0000-0000-0000FD5D0000}"/>
    <cellStyle name="Hiperłącze 5" xfId="43811" hidden="1" xr:uid="{00000000-0005-0000-0000-0000105E0000}"/>
    <cellStyle name="Hiperłącze 5" xfId="42930" hidden="1" xr:uid="{00000000-0005-0000-0000-0000E45D0000}"/>
    <cellStyle name="Hiperłącze 5" xfId="42993" hidden="1" xr:uid="{00000000-0005-0000-0000-0000E65D0000}"/>
    <cellStyle name="Hiperłącze 5" xfId="44087" hidden="1" xr:uid="{00000000-0005-0000-0000-0000275E0000}"/>
    <cellStyle name="Hiperłącze 5" xfId="44731" hidden="1" xr:uid="{00000000-0005-0000-0000-0000815E0000}"/>
    <cellStyle name="Hiperłącze 5" xfId="46907" hidden="1" xr:uid="{00000000-0005-0000-0000-0000895F0000}"/>
    <cellStyle name="Hiperłącze 5" xfId="30727" hidden="1" xr:uid="{00000000-0005-0000-0000-000009580000}"/>
    <cellStyle name="Hiperłącze 5" xfId="27235" hidden="1" xr:uid="{00000000-0005-0000-0000-0000A3560000}"/>
    <cellStyle name="Hiperłącze 5" xfId="25476" hidden="1" xr:uid="{00000000-0005-0000-0000-00008F560000}"/>
    <cellStyle name="Hiperłącze 5" xfId="26942" hidden="1" xr:uid="{00000000-0005-0000-0000-000065560000}"/>
    <cellStyle name="Hiperłącze 5" xfId="26387" hidden="1" xr:uid="{00000000-0005-0000-0000-000013560000}"/>
    <cellStyle name="Hiperłącze 5" xfId="20731" hidden="1" xr:uid="{00000000-0005-0000-0000-00000C540000}"/>
    <cellStyle name="Hiperłącze 5" xfId="20691" hidden="1" xr:uid="{00000000-0005-0000-0000-000015540000}"/>
    <cellStyle name="Hiperłącze 5" xfId="21926" hidden="1" xr:uid="{00000000-0005-0000-0000-000021540000}"/>
    <cellStyle name="Hiperłącze 5" xfId="22008" hidden="1" xr:uid="{00000000-0005-0000-0000-000025540000}"/>
    <cellStyle name="Hiperłącze 5" xfId="22017" hidden="1" xr:uid="{00000000-0005-0000-0000-000026540000}"/>
    <cellStyle name="Hiperłącze 5" xfId="21967" hidden="1" xr:uid="{00000000-0005-0000-0000-000028540000}"/>
    <cellStyle name="Hiperłącze 5" xfId="21995" hidden="1" xr:uid="{00000000-0005-0000-0000-00002B540000}"/>
    <cellStyle name="Hiperłącze 5" xfId="22116" hidden="1" xr:uid="{00000000-0005-0000-0000-000031540000}"/>
    <cellStyle name="Hiperłącze 5" xfId="33215" hidden="1" xr:uid="{00000000-0005-0000-0000-00004F590000}"/>
    <cellStyle name="Hiperłącze 5" xfId="42746" hidden="1" xr:uid="{00000000-0005-0000-0000-0000D05D0000}"/>
    <cellStyle name="Hiperłącze 5" xfId="24669" hidden="1" xr:uid="{00000000-0005-0000-0000-000094550000}"/>
    <cellStyle name="Hiperłącze 5" xfId="27548" hidden="1" xr:uid="{00000000-0005-0000-0000-0000DF560000}"/>
    <cellStyle name="Hiperłącze 5" xfId="23784" hidden="1" xr:uid="{00000000-0005-0000-0000-000022550000}"/>
    <cellStyle name="Hiperłącze 5" xfId="31938" hidden="1" xr:uid="{00000000-0005-0000-0000-00000A590000}"/>
    <cellStyle name="Hiperłącze 5" xfId="22224" hidden="1" xr:uid="{00000000-0005-0000-0000-00003E540000}"/>
    <cellStyle name="Hiperłącze 5" xfId="26567" hidden="1" xr:uid="{00000000-0005-0000-0000-00003E560000}"/>
    <cellStyle name="Hiperłącze 5" xfId="41536" hidden="1" xr:uid="{00000000-0005-0000-0000-0000FF5C0000}"/>
    <cellStyle name="Hiperłącze 5" xfId="36083" hidden="1" xr:uid="{00000000-0005-0000-0000-0000975A0000}"/>
    <cellStyle name="Hiperłącze 5" xfId="44871" hidden="1" xr:uid="{00000000-0005-0000-0000-0000975E0000}"/>
    <cellStyle name="Hiperłącze 5" xfId="44390" hidden="1" xr:uid="{00000000-0005-0000-0000-00004B5E0000}"/>
    <cellStyle name="Hiperłącze 5" xfId="32622" hidden="1" xr:uid="{00000000-0005-0000-0000-000016590000}"/>
    <cellStyle name="Hiperłącze 5" xfId="24641" hidden="1" xr:uid="{00000000-0005-0000-0000-00008C550000}"/>
    <cellStyle name="Hiperłącze 5" xfId="39553" hidden="1" xr:uid="{00000000-0005-0000-0000-0000185C0000}"/>
    <cellStyle name="Hiperłącze 5" xfId="36528" hidden="1" xr:uid="{00000000-0005-0000-0000-00000B5B0000}"/>
    <cellStyle name="Hiperłącze 5" xfId="46349" hidden="1" xr:uid="{00000000-0005-0000-0000-0000745F0000}"/>
    <cellStyle name="Hiperłącze 5" xfId="44610" hidden="1" xr:uid="{00000000-0005-0000-0000-00007B5E0000}"/>
    <cellStyle name="Hiperłącze 5" xfId="22808" hidden="1" xr:uid="{00000000-0005-0000-0000-0000CD540000}"/>
    <cellStyle name="Hiperłącze 5" xfId="35465" hidden="1" xr:uid="{00000000-0005-0000-0000-0000315A0000}"/>
    <cellStyle name="Hiperłącze 5" xfId="41040" hidden="1" xr:uid="{00000000-0005-0000-0000-00001D5D0000}"/>
    <cellStyle name="Hiperłącze 5" xfId="41751" hidden="1" xr:uid="{00000000-0005-0000-0000-0000595D0000}"/>
    <cellStyle name="Hiperłącze 5" xfId="29793" hidden="1" xr:uid="{00000000-0005-0000-0000-000029580000}"/>
    <cellStyle name="Hiperłącze 5" xfId="29760" hidden="1" xr:uid="{00000000-0005-0000-0000-000034580000}"/>
    <cellStyle name="Hiperłącze 5" xfId="29682" hidden="1" xr:uid="{00000000-0005-0000-0000-00003E580000}"/>
    <cellStyle name="Hiperłącze 5" xfId="31046" hidden="1" xr:uid="{00000000-0005-0000-0000-000049580000}"/>
    <cellStyle name="Hiperłącze 5" xfId="31072" hidden="1" xr:uid="{00000000-0005-0000-0000-00004A580000}"/>
    <cellStyle name="Hiperłącze 5" xfId="31180" hidden="1" xr:uid="{00000000-0005-0000-0000-000056580000}"/>
    <cellStyle name="Hiperłącze 5" xfId="39709" hidden="1" xr:uid="{00000000-0005-0000-0000-0000265C0000}"/>
    <cellStyle name="Hiperłącze 5" xfId="47191" hidden="1" xr:uid="{00000000-0005-0000-0000-0000D75F0000}"/>
    <cellStyle name="Hiperłącze 5" xfId="40394" hidden="1" xr:uid="{00000000-0005-0000-0000-00008F5C0000}"/>
    <cellStyle name="Hiperłącze 5" xfId="40273" hidden="1" xr:uid="{00000000-0005-0000-0000-0000805C0000}"/>
    <cellStyle name="Hiperłącze 5" xfId="26576" hidden="1" xr:uid="{00000000-0005-0000-0000-00003F560000}"/>
    <cellStyle name="Hiperłącze 5" xfId="39564" hidden="1" xr:uid="{00000000-0005-0000-0000-0000175C0000}"/>
    <cellStyle name="Hiperłącze 5" xfId="41237" hidden="1" xr:uid="{00000000-0005-0000-0000-0000E45C0000}"/>
    <cellStyle name="Hiperłącze 5" xfId="34808" hidden="1" xr:uid="{00000000-0005-0000-0000-00004A5A0000}"/>
    <cellStyle name="Hiperłącze 5" xfId="35258" hidden="1" xr:uid="{00000000-0005-0000-0000-00001A5A0000}"/>
    <cellStyle name="Hiperłącze 5" xfId="36955" hidden="1" xr:uid="{00000000-0005-0000-0000-0000EB5A0000}"/>
    <cellStyle name="Hiperłącze 5" xfId="37498" hidden="1" xr:uid="{00000000-0005-0000-0000-0000A65B0000}"/>
    <cellStyle name="Hiperłącze 5" xfId="35604" hidden="1" xr:uid="{00000000-0005-0000-0000-00005D5A0000}"/>
    <cellStyle name="Hiperłącze 5" xfId="35433" hidden="1" xr:uid="{00000000-0005-0000-0000-0000335A0000}"/>
    <cellStyle name="Hiperłącze 5" xfId="34654" hidden="1" xr:uid="{00000000-0005-0000-0000-0000E0590000}"/>
    <cellStyle name="Hiperłącze 5" xfId="32540" hidden="1" xr:uid="{00000000-0005-0000-0000-0000E7580000}"/>
    <cellStyle name="Hiperłącze 5" xfId="32219" hidden="1" xr:uid="{00000000-0005-0000-0000-0000BE580000}"/>
    <cellStyle name="Hiperłącze 5" xfId="31519" hidden="1" xr:uid="{00000000-0005-0000-0000-000080580000}"/>
    <cellStyle name="Hiperłącze 5" xfId="30793" hidden="1" xr:uid="{00000000-0005-0000-0000-000018580000}"/>
    <cellStyle name="Hiperłącze 5" xfId="28868" hidden="1" xr:uid="{00000000-0005-0000-0000-000087570000}"/>
    <cellStyle name="Hiperłącze 5" xfId="28989" hidden="1" xr:uid="{00000000-0005-0000-0000-00005E570000}"/>
    <cellStyle name="Hiperłącze 5" xfId="39670" hidden="1" xr:uid="{00000000-0005-0000-0000-0000215C0000}"/>
    <cellStyle name="Hiperłącze 5" xfId="40914" hidden="1" xr:uid="{00000000-0005-0000-0000-00000A5D0000}"/>
    <cellStyle name="Hiperłącze 5" xfId="41668" hidden="1" xr:uid="{00000000-0005-0000-0000-0000365D0000}"/>
    <cellStyle name="Hiperłącze 5" xfId="45305" hidden="1" xr:uid="{00000000-0005-0000-0000-0000E05E0000}"/>
    <cellStyle name="Hiperłącze 5" xfId="39577" hidden="1" xr:uid="{00000000-0005-0000-0000-0000115C0000}"/>
    <cellStyle name="Hiperłącze 5" xfId="36232" hidden="1" xr:uid="{00000000-0005-0000-0000-0000BD5A0000}"/>
    <cellStyle name="Hiperłącze 5" xfId="40412" hidden="1" xr:uid="{00000000-0005-0000-0000-00008A5C0000}"/>
    <cellStyle name="Hiperłącze 5" xfId="40018" hidden="1" xr:uid="{00000000-0005-0000-0000-0000615C0000}"/>
    <cellStyle name="Hiperłącze 5" xfId="44892" hidden="1" xr:uid="{00000000-0005-0000-0000-00009C5E0000}"/>
    <cellStyle name="Hiperłącze 5" xfId="43429" hidden="1" xr:uid="{00000000-0005-0000-0000-0000565F0000}"/>
    <cellStyle name="Hiperłącze 5" xfId="41945" hidden="1" xr:uid="{00000000-0005-0000-0000-00009A5D0000}"/>
    <cellStyle name="Hiperłącze 5" xfId="23659" hidden="1" xr:uid="{00000000-0005-0000-0000-000019550000}"/>
    <cellStyle name="Hiperłącze 5" xfId="44920" hidden="1" xr:uid="{00000000-0005-0000-0000-00009D5E0000}"/>
    <cellStyle name="Hiperłącze 5" xfId="37085" hidden="1" xr:uid="{00000000-0005-0000-0000-0000F25A0000}"/>
    <cellStyle name="Hiperłącze 5" xfId="45513" hidden="1" xr:uid="{00000000-0005-0000-0000-0000365F0000}"/>
    <cellStyle name="Hiperłącze 5" xfId="44569" hidden="1" xr:uid="{00000000-0005-0000-0000-0000745E0000}"/>
    <cellStyle name="Hiperłącze 5" xfId="46300" hidden="1" xr:uid="{00000000-0005-0000-0000-00006A5F0000}"/>
    <cellStyle name="Hiperłącze 5" xfId="31121" hidden="1" xr:uid="{00000000-0005-0000-0000-000054580000}"/>
    <cellStyle name="Hiperłącze 5" xfId="44126" hidden="1" xr:uid="{00000000-0005-0000-0000-0000295E0000}"/>
    <cellStyle name="Hiperłącze 6" xfId="17044" hidden="1" xr:uid="{00000000-0005-0000-0000-000053620000}"/>
    <cellStyle name="Hiperłącze 6" xfId="16952" hidden="1" xr:uid="{00000000-0005-0000-0000-000045620000}"/>
    <cellStyle name="Hiperłącze 6" xfId="10348" hidden="1" xr:uid="{00000000-0005-0000-0000-0000DE5F0000}"/>
    <cellStyle name="Hiperłącze 6" xfId="12182" hidden="1" xr:uid="{00000000-0005-0000-0000-00001E600000}"/>
    <cellStyle name="Hiperłącze 6" xfId="19380" hidden="1" xr:uid="{00000000-0005-0000-0000-0000EE630000}"/>
    <cellStyle name="Hiperłącze 6" xfId="13198" hidden="1" xr:uid="{00000000-0005-0000-0000-0000A6600000}"/>
    <cellStyle name="Hiperłącze 6" xfId="16518" hidden="1" xr:uid="{00000000-0005-0000-0000-000019620000}"/>
    <cellStyle name="Hiperłącze 6" xfId="15624" hidden="1" xr:uid="{00000000-0005-0000-0000-0000F3610000}"/>
    <cellStyle name="Hiperłącze 6" xfId="11327" hidden="1" xr:uid="{00000000-0005-0000-0000-0000F65F0000}"/>
    <cellStyle name="Hiperłącze 6" xfId="12041" hidden="1" xr:uid="{00000000-0005-0000-0000-00000F600000}"/>
    <cellStyle name="Hiperłącze 6" xfId="11624" hidden="1" xr:uid="{00000000-0005-0000-0000-000077600000}"/>
    <cellStyle name="Hiperłącze 6" xfId="31021" hidden="1" xr:uid="{00000000-0005-0000-0000-0000C7680000}"/>
    <cellStyle name="Hiperłącze 6" xfId="11354" hidden="1" xr:uid="{00000000-0005-0000-0000-0000FE5F0000}"/>
    <cellStyle name="Hiperłącze 6" xfId="16844" hidden="1" xr:uid="{00000000-0005-0000-0000-000039620000}"/>
    <cellStyle name="Hiperłącze 6" xfId="37034" hidden="1" xr:uid="{00000000-0005-0000-0000-0000746B0000}"/>
    <cellStyle name="Hiperłącze 6" xfId="17084" hidden="1" xr:uid="{00000000-0005-0000-0000-000055620000}"/>
    <cellStyle name="Hiperłącze 6" xfId="26820" hidden="1" xr:uid="{00000000-0005-0000-0000-0000DF660000}"/>
    <cellStyle name="Hiperłącze 6" xfId="45393" hidden="1" xr:uid="{00000000-0005-0000-0000-0000AA6F0000}"/>
    <cellStyle name="Hiperłącze 6" xfId="46033" hidden="1" xr:uid="{00000000-0005-0000-0000-00008A6F0000}"/>
    <cellStyle name="Hiperłącze 6" xfId="27959" hidden="1" xr:uid="{00000000-0005-0000-0000-00004E670000}"/>
    <cellStyle name="Hiperłącze 6" xfId="16978" hidden="1" xr:uid="{00000000-0005-0000-0000-000046620000}"/>
    <cellStyle name="Hiperłącze 6" xfId="38600" hidden="1" xr:uid="{00000000-0005-0000-0000-00003E6D0000}"/>
    <cellStyle name="Hiperłącze 6" xfId="24431" hidden="1" xr:uid="{00000000-0005-0000-0000-0000C5650000}"/>
    <cellStyle name="Hiperłącze 6" xfId="42515" hidden="1" xr:uid="{00000000-0005-0000-0000-0000096E0000}"/>
    <cellStyle name="Hiperłącze 6" xfId="43497" hidden="1" xr:uid="{00000000-0005-0000-0000-00003A6F0000}"/>
    <cellStyle name="Hiperłącze 6" xfId="44936" hidden="1" xr:uid="{00000000-0005-0000-0000-00001A6F0000}"/>
    <cellStyle name="Hiperłącze 6" xfId="17410" hidden="1" xr:uid="{00000000-0005-0000-0000-000092620000}"/>
    <cellStyle name="Hiperłącze 6" xfId="30595" hidden="1" xr:uid="{00000000-0005-0000-0000-000080680000}"/>
    <cellStyle name="Hiperłącze 6" xfId="38550" hidden="1" xr:uid="{00000000-0005-0000-0000-0000686C0000}"/>
    <cellStyle name="Hiperłącze 6" xfId="19751" hidden="1" xr:uid="{00000000-0005-0000-0000-0000AF630000}"/>
    <cellStyle name="Hiperłącze 6" xfId="46767" hidden="1" xr:uid="{00000000-0005-0000-0000-000044700000}"/>
    <cellStyle name="Hiperłącze 6" xfId="44590" hidden="1" xr:uid="{00000000-0005-0000-0000-0000F76E0000}"/>
    <cellStyle name="Hiperłącze 6" xfId="44378" hidden="1" xr:uid="{00000000-0005-0000-0000-0000CC6E0000}"/>
    <cellStyle name="Hiperłącze 6" xfId="19993" hidden="1" xr:uid="{00000000-0005-0000-0000-0000C7630000}"/>
    <cellStyle name="Hiperłącze 6" xfId="45035" hidden="1" xr:uid="{00000000-0005-0000-0000-0000256F0000}"/>
    <cellStyle name="Hiperłącze 6" xfId="33395" hidden="1" xr:uid="{00000000-0005-0000-0000-0000E1690000}"/>
    <cellStyle name="Hiperłącze 6" xfId="16870" hidden="1" xr:uid="{00000000-0005-0000-0000-00003A620000}"/>
    <cellStyle name="Hiperłącze 6" xfId="38868" hidden="1" xr:uid="{00000000-0005-0000-0000-0000A66D0000}"/>
    <cellStyle name="Hiperłącze 6" xfId="43810" hidden="1" xr:uid="{00000000-0005-0000-0000-0000906E0000}"/>
    <cellStyle name="Hiperłącze 6" xfId="26394" hidden="1" xr:uid="{00000000-0005-0000-0000-000098660000}"/>
    <cellStyle name="Hiperłącze 6" xfId="17380" hidden="1" xr:uid="{00000000-0005-0000-0000-000072620000}"/>
    <cellStyle name="Hiperłącze 6" xfId="17419" hidden="1" xr:uid="{00000000-0005-0000-0000-000093620000}"/>
    <cellStyle name="Hiperłącze 6" xfId="43526" hidden="1" xr:uid="{00000000-0005-0000-0000-0000446F0000}"/>
    <cellStyle name="Hiperłącze 6" xfId="44706" hidden="1" xr:uid="{00000000-0005-0000-0000-0000086F0000}"/>
    <cellStyle name="Hiperłącze 6" xfId="41179" hidden="1" xr:uid="{00000000-0005-0000-0000-0000596D0000}"/>
    <cellStyle name="Hiperłącze 6" xfId="25132" hidden="1" xr:uid="{00000000-0005-0000-0000-00000F670000}"/>
    <cellStyle name="Hiperłącze 6" xfId="14856" hidden="1" xr:uid="{00000000-0005-0000-0000-0000DE610000}"/>
    <cellStyle name="Hiperłącze 6" xfId="16149" hidden="1" xr:uid="{00000000-0005-0000-0000-000087620000}"/>
    <cellStyle name="Hiperłącze 6" xfId="11392" hidden="1" xr:uid="{00000000-0005-0000-0000-000003600000}"/>
    <cellStyle name="Hiperłącze 6" xfId="17108" hidden="1" xr:uid="{00000000-0005-0000-0000-000058620000}"/>
    <cellStyle name="Hiperłącze 6" xfId="30199" hidden="1" xr:uid="{00000000-0005-0000-0000-000056680000}"/>
    <cellStyle name="Hiperłącze 6" xfId="19575" hidden="1" xr:uid="{00000000-0005-0000-0000-0000E3630000}"/>
    <cellStyle name="Hiperłącze 6" xfId="34786" hidden="1" xr:uid="{00000000-0005-0000-0000-0000696A0000}"/>
    <cellStyle name="Hiperłącze 6" xfId="11639" hidden="1" xr:uid="{00000000-0005-0000-0000-000075600000}"/>
    <cellStyle name="Hiperłącze 6" xfId="37862" hidden="1" xr:uid="{00000000-0005-0000-0000-0000E96B0000}"/>
    <cellStyle name="Hiperłącze 6" xfId="26935" hidden="1" xr:uid="{00000000-0005-0000-0000-0000E9660000}"/>
    <cellStyle name="Hiperłącze 6" xfId="11866" hidden="1" xr:uid="{00000000-0005-0000-0000-0000D3600000}"/>
    <cellStyle name="Hiperłącze 6" xfId="11318" hidden="1" xr:uid="{00000000-0005-0000-0000-0000F55F0000}"/>
    <cellStyle name="Hiperłącze 6" xfId="27667" hidden="1" xr:uid="{00000000-0005-0000-0000-000034670000}"/>
    <cellStyle name="Hiperłącze 6" xfId="17723" hidden="1" xr:uid="{00000000-0005-0000-0000-0000B6620000}"/>
    <cellStyle name="Hiperłącze 6" xfId="12054" hidden="1" xr:uid="{00000000-0005-0000-0000-000013600000}"/>
    <cellStyle name="Hiperłącze 6" xfId="12783" hidden="1" xr:uid="{00000000-0005-0000-0000-00005F600000}"/>
    <cellStyle name="Hiperłącze 6" xfId="12453" hidden="1" xr:uid="{00000000-0005-0000-0000-000036600000}"/>
    <cellStyle name="Hiperłącze 6" xfId="11244" hidden="1" xr:uid="{00000000-0005-0000-0000-0000F25F0000}"/>
    <cellStyle name="Hiperłącze 6" xfId="17401" hidden="1" xr:uid="{00000000-0005-0000-0000-000091620000}"/>
    <cellStyle name="Hiperłącze 6" xfId="15672" hidden="1" xr:uid="{00000000-0005-0000-0000-0000F6610000}"/>
    <cellStyle name="Hiperłącze 6" xfId="15714" hidden="1" xr:uid="{00000000-0005-0000-0000-000000620000}"/>
    <cellStyle name="Hiperłącze 6" xfId="15771" hidden="1" xr:uid="{00000000-0005-0000-0000-000002620000}"/>
    <cellStyle name="Hiperłącze 6" xfId="15889" hidden="1" xr:uid="{00000000-0005-0000-0000-00000F620000}"/>
    <cellStyle name="Hiperłącze 6" xfId="15909" hidden="1" xr:uid="{00000000-0005-0000-0000-000014620000}"/>
    <cellStyle name="Hiperłącze 6" xfId="16537" hidden="1" xr:uid="{00000000-0005-0000-0000-00001B620000}"/>
    <cellStyle name="Hiperłącze 6" xfId="14936" hidden="1" xr:uid="{00000000-0005-0000-0000-0000D0610000}"/>
    <cellStyle name="Hiperłącze 6" xfId="15279" hidden="1" xr:uid="{00000000-0005-0000-0000-0000D7610000}"/>
    <cellStyle name="Hiperłącze 6" xfId="17290" hidden="1" xr:uid="{00000000-0005-0000-0000-00006D620000}"/>
    <cellStyle name="Hiperłącze 6" xfId="17317" hidden="1" xr:uid="{00000000-0005-0000-0000-000070620000}"/>
    <cellStyle name="Hiperłącze 6" xfId="16437" hidden="1" xr:uid="{00000000-0005-0000-0000-0000E9620000}"/>
    <cellStyle name="Hiperłącze 6" xfId="17840" hidden="1" xr:uid="{00000000-0005-0000-0000-0000C4620000}"/>
    <cellStyle name="Hiperłącze 6" xfId="27713" hidden="1" xr:uid="{00000000-0005-0000-0000-000035670000}"/>
    <cellStyle name="Hiperłącze 6" xfId="27087" hidden="1" xr:uid="{00000000-0005-0000-0000-000012670000}"/>
    <cellStyle name="Hiperłącze 6" xfId="26988" hidden="1" xr:uid="{00000000-0005-0000-0000-0000EF660000}"/>
    <cellStyle name="Hiperłącze 6" xfId="20022" hidden="1" xr:uid="{00000000-0005-0000-0000-0000C2630000}"/>
    <cellStyle name="Hiperłącze 6" xfId="37825" hidden="1" xr:uid="{00000000-0005-0000-0000-0000EC6B0000}"/>
    <cellStyle name="Hiperłącze 6" xfId="37155" hidden="1" xr:uid="{00000000-0005-0000-0000-0000C16B0000}"/>
    <cellStyle name="Hiperłącze 6" xfId="30160" hidden="1" xr:uid="{00000000-0005-0000-0000-000051680000}"/>
    <cellStyle name="Hiperłącze 6" xfId="29524" hidden="1" xr:uid="{00000000-0005-0000-0000-000041680000}"/>
    <cellStyle name="Hiperłącze 6" xfId="23804" hidden="1" xr:uid="{00000000-0005-0000-0000-0000EE650000}"/>
    <cellStyle name="Hiperłącze 6" xfId="24458" hidden="1" xr:uid="{00000000-0005-0000-0000-0000CD650000}"/>
    <cellStyle name="Hiperłącze 6" xfId="24293" hidden="1" xr:uid="{00000000-0005-0000-0000-0000B9650000}"/>
    <cellStyle name="Hiperłącze 6" xfId="23625" hidden="1" xr:uid="{00000000-0005-0000-0000-000098650000}"/>
    <cellStyle name="Hiperłącze 6" xfId="40846" hidden="1" xr:uid="{00000000-0005-0000-0000-0000526D0000}"/>
    <cellStyle name="Hiperłącze 6" xfId="12372" hidden="1" xr:uid="{00000000-0005-0000-0000-00002F600000}"/>
    <cellStyle name="Hiperłącze 6" xfId="23634" hidden="1" xr:uid="{00000000-0005-0000-0000-000097650000}"/>
    <cellStyle name="Hiperłącze 6" xfId="25391" hidden="1" xr:uid="{00000000-0005-0000-0000-000089670000}"/>
    <cellStyle name="Hiperłącze 6" xfId="33097" hidden="1" xr:uid="{00000000-0005-0000-0000-0000046A0000}"/>
    <cellStyle name="Hiperłącze 6" xfId="45635" hidden="1" xr:uid="{00000000-0005-0000-0000-0000A46F0000}"/>
    <cellStyle name="Hiperłącze 6" xfId="45989" hidden="1" xr:uid="{00000000-0005-0000-0000-00008C6F0000}"/>
    <cellStyle name="Hiperłącze 6" xfId="41198" hidden="1" xr:uid="{00000000-0005-0000-0000-00005B6D0000}"/>
    <cellStyle name="Hiperłącze 6" xfId="21195" hidden="1" xr:uid="{00000000-0005-0000-0000-000040640000}"/>
    <cellStyle name="Hiperłącze 6" xfId="15417" hidden="1" xr:uid="{00000000-0005-0000-0000-0000AE610000}"/>
    <cellStyle name="Hiperłącze 6" xfId="42588" hidden="1" xr:uid="{00000000-0005-0000-0000-0000146E0000}"/>
    <cellStyle name="Hiperłącze 6" xfId="42441" hidden="1" xr:uid="{00000000-0005-0000-0000-0000016E0000}"/>
    <cellStyle name="Hiperłącze 6" xfId="44953" hidden="1" xr:uid="{00000000-0005-0000-0000-0000216F0000}"/>
    <cellStyle name="Hiperłącze 6" xfId="15285" hidden="1" xr:uid="{00000000-0005-0000-0000-0000CB610000}"/>
    <cellStyle name="Hiperłącze 6" xfId="45972" hidden="1" xr:uid="{00000000-0005-0000-0000-0000886F0000}"/>
    <cellStyle name="Hiperłącze 6" xfId="31967" hidden="1" xr:uid="{00000000-0005-0000-0000-00008B690000}"/>
    <cellStyle name="Hiperłącze 6" xfId="24277" hidden="1" xr:uid="{00000000-0005-0000-0000-0000BF650000}"/>
    <cellStyle name="Hiperłącze 6" xfId="25469" hidden="1" xr:uid="{00000000-0005-0000-0000-00000C670000}"/>
    <cellStyle name="Hiperłącze 6" xfId="10238" hidden="1" xr:uid="{00000000-0005-0000-0000-0000DB5F0000}"/>
    <cellStyle name="Hiperłącze 6" xfId="29606" hidden="1" xr:uid="{00000000-0005-0000-0000-0000AC680000}"/>
    <cellStyle name="Hiperłącze 6" xfId="33707" hidden="1" xr:uid="{00000000-0005-0000-0000-00002F6A0000}"/>
    <cellStyle name="Hiperłącze 6" xfId="13891" hidden="1" xr:uid="{00000000-0005-0000-0000-000039610000}"/>
    <cellStyle name="Hiperłącze 6" xfId="23722" hidden="1" xr:uid="{00000000-0005-0000-0000-0000A0650000}"/>
    <cellStyle name="Hiperłącze 6" xfId="20972" hidden="1" xr:uid="{00000000-0005-0000-0000-000089650000}"/>
    <cellStyle name="Hiperłącze 6" xfId="22984" hidden="1" xr:uid="{00000000-0005-0000-0000-000057650000}"/>
    <cellStyle name="Hiperłącze 6" xfId="31446" hidden="1" xr:uid="{00000000-0005-0000-0000-0000FB680000}"/>
    <cellStyle name="Hiperłącze 6" xfId="41557" hidden="1" xr:uid="{00000000-0005-0000-0000-0000846D0000}"/>
    <cellStyle name="Hiperłącze 6" xfId="15970" hidden="1" xr:uid="{00000000-0005-0000-0000-000016620000}"/>
    <cellStyle name="Hiperłącze 6" xfId="12345" hidden="1" xr:uid="{00000000-0005-0000-0000-00002A600000}"/>
    <cellStyle name="Hiperłącze 6" xfId="16192" hidden="1" xr:uid="{00000000-0005-0000-0000-00007F620000}"/>
    <cellStyle name="Hiperłącze 6" xfId="34224" hidden="1" xr:uid="{00000000-0005-0000-0000-0000CB6A0000}"/>
    <cellStyle name="Hiperłącze 6" xfId="21052" hidden="1" xr:uid="{00000000-0005-0000-0000-00002A640000}"/>
    <cellStyle name="Hiperłącze 6" xfId="34794" hidden="1" xr:uid="{00000000-0005-0000-0000-00006A6A0000}"/>
    <cellStyle name="Hiperłącze 6" xfId="17787" hidden="1" xr:uid="{00000000-0005-0000-0000-0000B9620000}"/>
    <cellStyle name="Hiperłącze 6" xfId="16026" hidden="1" xr:uid="{00000000-0005-0000-0000-000084620000}"/>
    <cellStyle name="Hiperłącze 6" xfId="15446" hidden="1" xr:uid="{00000000-0005-0000-0000-0000B4610000}"/>
    <cellStyle name="Hiperłącze 6" xfId="12738" hidden="1" xr:uid="{00000000-0005-0000-0000-000055600000}"/>
    <cellStyle name="Hiperłącze 6" xfId="12144" hidden="1" xr:uid="{00000000-0005-0000-0000-000020600000}"/>
    <cellStyle name="Hiperłącze 6" xfId="34437" hidden="1" xr:uid="{00000000-0005-0000-0000-0000A96B0000}"/>
    <cellStyle name="Hiperłącze 6" xfId="21352" hidden="1" xr:uid="{00000000-0005-0000-0000-00004C640000}"/>
    <cellStyle name="Hiperłącze 6" xfId="45789" hidden="1" xr:uid="{00000000-0005-0000-0000-00006E6F0000}"/>
    <cellStyle name="Hiperłącze 6" xfId="41362" hidden="1" xr:uid="{00000000-0005-0000-0000-00006A6D0000}"/>
    <cellStyle name="Hiperłącze 6" xfId="32922" hidden="1" xr:uid="{00000000-0005-0000-0000-0000236A0000}"/>
    <cellStyle name="Hiperłącze 6" xfId="16588" hidden="1" xr:uid="{00000000-0005-0000-0000-000021620000}"/>
    <cellStyle name="Hiperłącze 6" xfId="15640" hidden="1" xr:uid="{00000000-0005-0000-0000-0000ED610000}"/>
    <cellStyle name="Hiperłącze 6" xfId="11459" hidden="1" xr:uid="{00000000-0005-0000-0000-00007A600000}"/>
    <cellStyle name="Hiperłącze 6" xfId="13092" hidden="1" xr:uid="{00000000-0005-0000-0000-000099600000}"/>
    <cellStyle name="Hiperłącze 6" xfId="33816" hidden="1" xr:uid="{00000000-0005-0000-0000-00003F6A0000}"/>
    <cellStyle name="Hiperłącze 6" xfId="12435" hidden="1" xr:uid="{00000000-0005-0000-0000-000031600000}"/>
    <cellStyle name="Hiperłącze 6" xfId="29934" hidden="1" xr:uid="{00000000-0005-0000-0000-00000B690000}"/>
    <cellStyle name="Hiperłącze 6" xfId="14735" hidden="1" xr:uid="{00000000-0005-0000-0000-000082610000}"/>
    <cellStyle name="Hiperłącze 6" xfId="29556" hidden="1" xr:uid="{00000000-0005-0000-0000-0000BA680000}"/>
    <cellStyle name="Hiperłącze 6" xfId="11600" hidden="1" xr:uid="{00000000-0005-0000-0000-00007F600000}"/>
    <cellStyle name="Hiperłącze 6" xfId="23296" hidden="1" xr:uid="{00000000-0005-0000-0000-00006F650000}"/>
    <cellStyle name="Hiperłącze 6" xfId="16039" hidden="1" xr:uid="{00000000-0005-0000-0000-00007A620000}"/>
    <cellStyle name="Hiperłącze 6" xfId="36602" hidden="1" xr:uid="{00000000-0005-0000-0000-0000806B0000}"/>
    <cellStyle name="Hiperłącze 6" xfId="29553" hidden="1" xr:uid="{00000000-0005-0000-0000-0000AB690000}"/>
    <cellStyle name="Hiperłącze 6" xfId="47205" hidden="1" xr:uid="{00000000-0005-0000-0000-000051700000}"/>
    <cellStyle name="Hiperłącze 6" xfId="44581" hidden="1" xr:uid="{00000000-0005-0000-0000-0000F86E0000}"/>
    <cellStyle name="Hiperłącze 6" xfId="44396" hidden="1" xr:uid="{00000000-0005-0000-0000-0000C96E0000}"/>
    <cellStyle name="Hiperłącze 6" xfId="44119" hidden="1" xr:uid="{00000000-0005-0000-0000-0000A66E0000}"/>
    <cellStyle name="Hiperłącze 6" xfId="34004" hidden="1" xr:uid="{00000000-0005-0000-0000-0000546A0000}"/>
    <cellStyle name="Hiperłącze 6" xfId="27543" hidden="1" xr:uid="{00000000-0005-0000-0000-000064670000}"/>
    <cellStyle name="Hiperłącze 6" xfId="45797" hidden="1" xr:uid="{00000000-0005-0000-0000-0000726F0000}"/>
    <cellStyle name="Hiperłącze 6" xfId="22573" hidden="1" xr:uid="{00000000-0005-0000-0000-000003650000}"/>
    <cellStyle name="Hiperłącze 6" xfId="38898" hidden="1" xr:uid="{00000000-0005-0000-0000-0000C76D0000}"/>
    <cellStyle name="Hiperłącze 6" xfId="43848" hidden="1" xr:uid="{00000000-0005-0000-0000-00008E6E0000}"/>
    <cellStyle name="Hiperłącze 6" xfId="26429" hidden="1" xr:uid="{00000000-0005-0000-0000-000092660000}"/>
    <cellStyle name="Hiperłącze 6" xfId="26093" hidden="1" xr:uid="{00000000-0005-0000-0000-000073660000}"/>
    <cellStyle name="Hiperłącze 6" xfId="16102" hidden="1" xr:uid="{00000000-0005-0000-0000-0000F0620000}"/>
    <cellStyle name="Hiperłącze 6" xfId="17715" hidden="1" xr:uid="{00000000-0005-0000-0000-0000B5620000}"/>
    <cellStyle name="Hiperłącze 6" xfId="15068" hidden="1" xr:uid="{00000000-0005-0000-0000-000089610000}"/>
    <cellStyle name="Hiperłącze 6" xfId="25881" hidden="1" xr:uid="{00000000-0005-0000-0000-00005B660000}"/>
    <cellStyle name="Hiperłącze 6" xfId="29237" hidden="1" xr:uid="{00000000-0005-0000-0000-000025680000}"/>
    <cellStyle name="Hiperłącze 6" xfId="46154" hidden="1" xr:uid="{00000000-0005-0000-0000-0000C76F0000}"/>
    <cellStyle name="Hiperłącze 6" xfId="25975" hidden="1" xr:uid="{00000000-0005-0000-0000-000063660000}"/>
    <cellStyle name="Hiperłącze 6" xfId="41726" hidden="1" xr:uid="{00000000-0005-0000-0000-0000D76D0000}"/>
    <cellStyle name="Hiperłącze 6" xfId="30151" hidden="1" xr:uid="{00000000-0005-0000-0000-000053680000}"/>
    <cellStyle name="Hiperłącze 6" xfId="16619" hidden="1" xr:uid="{00000000-0005-0000-0000-000025620000}"/>
    <cellStyle name="Hiperłącze 6" xfId="26230" hidden="1" xr:uid="{00000000-0005-0000-0000-000081660000}"/>
    <cellStyle name="Hiperłącze 6" xfId="12855" hidden="1" xr:uid="{00000000-0005-0000-0000-000062600000}"/>
    <cellStyle name="Hiperłącze 6" xfId="36831" hidden="1" xr:uid="{00000000-0005-0000-0000-0000596B0000}"/>
    <cellStyle name="Hiperłącze 6" xfId="14788" hidden="1" xr:uid="{00000000-0005-0000-0000-0000BD610000}"/>
    <cellStyle name="Hiperłącze 6" xfId="42430" hidden="1" xr:uid="{00000000-0005-0000-0000-0000396E0000}"/>
    <cellStyle name="Hiperłącze 6" xfId="18458" hidden="1" xr:uid="{00000000-0005-0000-0000-000047630000}"/>
    <cellStyle name="Hiperłącze 6" xfId="35614" hidden="1" xr:uid="{00000000-0005-0000-0000-0000DE6A0000}"/>
    <cellStyle name="Hiperłącze 6" xfId="35998" hidden="1" xr:uid="{00000000-0005-0000-0000-0000066B0000}"/>
    <cellStyle name="Hiperłącze 6" xfId="19538" hidden="1" xr:uid="{00000000-0005-0000-0000-0000D0630000}"/>
    <cellStyle name="Hiperłącze 6" xfId="11658" hidden="1" xr:uid="{00000000-0005-0000-0000-000073600000}"/>
    <cellStyle name="Hiperłącze 6" xfId="15699" hidden="1" xr:uid="{00000000-0005-0000-0000-0000FC610000}"/>
    <cellStyle name="Hiperłącze 6" xfId="38960" hidden="1" xr:uid="{00000000-0005-0000-0000-0000B96D0000}"/>
    <cellStyle name="Hiperłącze 6" xfId="26205" hidden="1" xr:uid="{00000000-0005-0000-0000-000079660000}"/>
    <cellStyle name="Hiperłącze 6" xfId="43520" hidden="1" xr:uid="{00000000-0005-0000-0000-0000406F0000}"/>
    <cellStyle name="Hiperłącze 6" xfId="37128" hidden="1" xr:uid="{00000000-0005-0000-0000-0000A16B0000}"/>
    <cellStyle name="Hiperłącze 6" xfId="20301" hidden="1" xr:uid="{00000000-0005-0000-0000-00000E640000}"/>
    <cellStyle name="Hiperłącze 6" xfId="14212" hidden="1" xr:uid="{00000000-0005-0000-0000-000009610000}"/>
    <cellStyle name="Hiperłącze 6" xfId="19801" hidden="1" xr:uid="{00000000-0005-0000-0000-0000EF630000}"/>
    <cellStyle name="Hiperłącze 6" xfId="11418" hidden="1" xr:uid="{00000000-0005-0000-0000-000005600000}"/>
    <cellStyle name="Hiperłącze 6" xfId="12938" hidden="1" xr:uid="{00000000-0005-0000-0000-00008B600000}"/>
    <cellStyle name="Hiperłącze 6" xfId="17140" hidden="1" xr:uid="{00000000-0005-0000-0000-00005F620000}"/>
    <cellStyle name="Hiperłącze 6" xfId="14424" hidden="1" xr:uid="{00000000-0005-0000-0000-000023610000}"/>
    <cellStyle name="Hiperłącze 6" xfId="30416" hidden="1" xr:uid="{00000000-0005-0000-0000-000069680000}"/>
    <cellStyle name="Hiperłącze 6" xfId="20392" hidden="1" xr:uid="{00000000-0005-0000-0000-000016640000}"/>
    <cellStyle name="Hiperłącze 6" xfId="14056" hidden="1" xr:uid="{00000000-0005-0000-0000-0000FB600000}"/>
    <cellStyle name="Hiperłącze 6" xfId="12273" hidden="1" xr:uid="{00000000-0005-0000-0000-000024600000}"/>
    <cellStyle name="Hiperłącze 6" xfId="26970" hidden="1" xr:uid="{00000000-0005-0000-0000-0000ED660000}"/>
    <cellStyle name="Hiperłącze 6" xfId="24137" hidden="1" xr:uid="{00000000-0005-0000-0000-0000AB650000}"/>
    <cellStyle name="Hiperłącze 6" xfId="44297" hidden="1" xr:uid="{00000000-0005-0000-0000-0000B96E0000}"/>
    <cellStyle name="Hiperłącze 6" xfId="17903" hidden="1" xr:uid="{00000000-0005-0000-0000-0000C6620000}"/>
    <cellStyle name="Hiperłącze 6" xfId="25232" hidden="1" xr:uid="{00000000-0005-0000-0000-0000A3660000}"/>
    <cellStyle name="Hiperłącze 6" xfId="40803" hidden="1" xr:uid="{00000000-0005-0000-0000-0000536D0000}"/>
    <cellStyle name="Hiperłącze 6" xfId="23677" hidden="1" xr:uid="{00000000-0005-0000-0000-000096650000}"/>
    <cellStyle name="Hiperłącze 6" xfId="32938" hidden="1" xr:uid="{00000000-0005-0000-0000-0000206A0000}"/>
    <cellStyle name="Hiperłącze 6" xfId="28317" hidden="1" xr:uid="{00000000-0005-0000-0000-0000B6670000}"/>
    <cellStyle name="Hiperłącze 6" xfId="28649" hidden="1" xr:uid="{00000000-0005-0000-0000-0000BA670000}"/>
    <cellStyle name="Hiperłącze 6" xfId="28728" hidden="1" xr:uid="{00000000-0005-0000-0000-0000BE670000}"/>
    <cellStyle name="Hiperłącze 6" xfId="28683" hidden="1" xr:uid="{00000000-0005-0000-0000-0000C0670000}"/>
    <cellStyle name="Hiperłącze 6" xfId="28704" hidden="1" xr:uid="{00000000-0005-0000-0000-0000C3670000}"/>
    <cellStyle name="Hiperłącze 6" xfId="28744" hidden="1" xr:uid="{00000000-0005-0000-0000-0000C5670000}"/>
    <cellStyle name="Hiperłącze 6" xfId="28972" hidden="1" xr:uid="{00000000-0005-0000-0000-0000DA670000}"/>
    <cellStyle name="Hiperłącze 6" xfId="28928" hidden="1" xr:uid="{00000000-0005-0000-0000-0000DC670000}"/>
    <cellStyle name="Hiperłącze 6" xfId="28990" hidden="1" xr:uid="{00000000-0005-0000-0000-0000DE670000}"/>
    <cellStyle name="Hiperłącze 6" xfId="29054" hidden="1" xr:uid="{00000000-0005-0000-0000-0000E5670000}"/>
    <cellStyle name="Hiperłącze 6" xfId="29080" hidden="1" xr:uid="{00000000-0005-0000-0000-0000E6670000}"/>
    <cellStyle name="Hiperłącze 6" xfId="28608" hidden="1" xr:uid="{00000000-0005-0000-0000-0000EA670000}"/>
    <cellStyle name="Hiperłącze 6" xfId="28361" hidden="1" xr:uid="{00000000-0005-0000-0000-0000ED670000}"/>
    <cellStyle name="Hiperłącze 6" xfId="41678" hidden="1" xr:uid="{00000000-0005-0000-0000-0000D16D0000}"/>
    <cellStyle name="Hiperłącze 6" xfId="42894" hidden="1" xr:uid="{00000000-0005-0000-0000-00005E6E0000}"/>
    <cellStyle name="Hiperłącze 6" xfId="34269" hidden="1" xr:uid="{00000000-0005-0000-0000-0000BD6A0000}"/>
    <cellStyle name="Hiperłącze 6" xfId="34114" hidden="1" xr:uid="{00000000-0005-0000-0000-0000BE6A0000}"/>
    <cellStyle name="Hiperłącze 6" xfId="34109" hidden="1" xr:uid="{00000000-0005-0000-0000-0000C26A0000}"/>
    <cellStyle name="Hiperłącze 6" xfId="34204" hidden="1" xr:uid="{00000000-0005-0000-0000-0000CE6A0000}"/>
    <cellStyle name="Hiperłącze 6" xfId="35496" hidden="1" xr:uid="{00000000-0005-0000-0000-0000D16A0000}"/>
    <cellStyle name="Hiperłącze 6" xfId="35686" hidden="1" xr:uid="{00000000-0005-0000-0000-0000E16A0000}"/>
    <cellStyle name="Hiperłącze 6" xfId="35652" hidden="1" xr:uid="{00000000-0005-0000-0000-0000E36A0000}"/>
    <cellStyle name="Hiperłącze 6" xfId="35643" hidden="1" xr:uid="{00000000-0005-0000-0000-0000E46A0000}"/>
    <cellStyle name="Hiperłącze 6" xfId="35757" hidden="1" xr:uid="{00000000-0005-0000-0000-0000EF6A0000}"/>
    <cellStyle name="Hiperłącze 6" xfId="35749" hidden="1" xr:uid="{00000000-0005-0000-0000-0000F06A0000}"/>
    <cellStyle name="Hiperłącze 6" xfId="39070" hidden="1" xr:uid="{00000000-0005-0000-0000-0000BA6D0000}"/>
    <cellStyle name="Hiperłącze 6" xfId="43270" hidden="1" xr:uid="{00000000-0005-0000-0000-0000EB6E0000}"/>
    <cellStyle name="Hiperłącze 6" xfId="43973" hidden="1" xr:uid="{00000000-0005-0000-0000-00009B6E0000}"/>
    <cellStyle name="Hiperłącze 6" xfId="42965" hidden="1" xr:uid="{00000000-0005-0000-0000-00006B6E0000}"/>
    <cellStyle name="Hiperłącze 6" xfId="45536" hidden="1" xr:uid="{00000000-0005-0000-0000-0000BB6F0000}"/>
    <cellStyle name="Hiperłącze 6" xfId="45685" hidden="1" xr:uid="{00000000-0005-0000-0000-0000B36F0000}"/>
    <cellStyle name="Hiperłącze 6" xfId="45433" hidden="1" xr:uid="{00000000-0005-0000-0000-00009B6F0000}"/>
    <cellStyle name="Hiperłącze 6" xfId="46752" hidden="1" xr:uid="{00000000-0005-0000-0000-0000FB6F0000}"/>
    <cellStyle name="Hiperłącze 6" xfId="46357" hidden="1" xr:uid="{00000000-0005-0000-0000-0000F36F0000}"/>
    <cellStyle name="Hiperłącze 6" xfId="35779" hidden="1" xr:uid="{00000000-0005-0000-0000-0000F16A0000}"/>
    <cellStyle name="Hiperłącze 6" xfId="34079" hidden="1" xr:uid="{00000000-0005-0000-0000-0000CA6A0000}"/>
    <cellStyle name="Hiperłącze 6" xfId="35925" hidden="1" xr:uid="{00000000-0005-0000-0000-0000036B0000}"/>
    <cellStyle name="Hiperłącze 6" xfId="35064" hidden="1" xr:uid="{00000000-0005-0000-0000-0000826A0000}"/>
    <cellStyle name="Hiperłącze 6" xfId="38621" hidden="1" xr:uid="{00000000-0005-0000-0000-0000DC6C0000}"/>
    <cellStyle name="Hiperłącze 6" xfId="14799" hidden="1" xr:uid="{00000000-0005-0000-0000-0000BB610000}"/>
    <cellStyle name="Hiperłącze 6" xfId="11372" hidden="1" xr:uid="{00000000-0005-0000-0000-000000600000}"/>
    <cellStyle name="Hiperłącze 6" xfId="33744" hidden="1" xr:uid="{00000000-0005-0000-0000-00002E6A0000}"/>
    <cellStyle name="Hiperłącze 6" xfId="27652" hidden="1" xr:uid="{00000000-0005-0000-0000-000030670000}"/>
    <cellStyle name="Hiperłącze 6" xfId="25031" hidden="1" xr:uid="{00000000-0005-0000-0000-00000E670000}"/>
    <cellStyle name="Hiperłącze 6" xfId="16818" hidden="1" xr:uid="{00000000-0005-0000-0000-000037620000}"/>
    <cellStyle name="Hiperłącze 6" xfId="11729" hidden="1" xr:uid="{00000000-0005-0000-0000-00006E610000}"/>
    <cellStyle name="Hiperłącze 6" xfId="38287" hidden="1" xr:uid="{00000000-0005-0000-0000-0000426C0000}"/>
    <cellStyle name="Hiperłącze 6" xfId="33147" hidden="1" xr:uid="{00000000-0005-0000-0000-0000136A0000}"/>
    <cellStyle name="Hiperłącze 6" xfId="43073" hidden="1" xr:uid="{00000000-0005-0000-0000-0000776E0000}"/>
    <cellStyle name="Hiperłącze 6" xfId="21716" hidden="1" xr:uid="{00000000-0005-0000-0000-000072640000}"/>
    <cellStyle name="Hiperłącze 6" xfId="20655" hidden="1" xr:uid="{00000000-0005-0000-0000-00009B640000}"/>
    <cellStyle name="Hiperłącze 6" xfId="39191" hidden="1" xr:uid="{00000000-0005-0000-0000-0000746C0000}"/>
    <cellStyle name="Hiperłącze 6" xfId="31256" hidden="1" xr:uid="{00000000-0005-0000-0000-0000E1680000}"/>
    <cellStyle name="Hiperłącze 6" xfId="16707" hidden="1" xr:uid="{00000000-0005-0000-0000-00002E620000}"/>
    <cellStyle name="Hiperłącze 6" xfId="30263" hidden="1" xr:uid="{00000000-0005-0000-0000-000059680000}"/>
    <cellStyle name="Hiperłącze 6" xfId="24993" hidden="1" xr:uid="{00000000-0005-0000-0000-000035660000}"/>
    <cellStyle name="Hiperłącze 6" xfId="32030" hidden="1" xr:uid="{00000000-0005-0000-0000-000077690000}"/>
    <cellStyle name="Hiperłącze 6" xfId="45648" hidden="1" xr:uid="{00000000-0005-0000-0000-0000A06F0000}"/>
    <cellStyle name="Hiperłącze 6" xfId="33275" hidden="1" xr:uid="{00000000-0005-0000-0000-0000D6690000}"/>
    <cellStyle name="Hiperłącze 6" xfId="33404" hidden="1" xr:uid="{00000000-0005-0000-0000-0000E2690000}"/>
    <cellStyle name="Hiperłącze 6" xfId="26052" hidden="1" xr:uid="{00000000-0005-0000-0000-00006B660000}"/>
    <cellStyle name="Hiperłącze 6" xfId="10411" hidden="1" xr:uid="{00000000-0005-0000-0000-0000EC5F0000}"/>
    <cellStyle name="Hiperłącze 6" xfId="26961" hidden="1" xr:uid="{00000000-0005-0000-0000-0000EA660000}"/>
    <cellStyle name="Hiperłącze 6" xfId="11617" hidden="1" xr:uid="{00000000-0005-0000-0000-000078600000}"/>
    <cellStyle name="Hiperłącze 6" xfId="20400" hidden="1" xr:uid="{00000000-0005-0000-0000-00001A640000}"/>
    <cellStyle name="Hiperłącze 6" xfId="14654" hidden="1" xr:uid="{00000000-0005-0000-0000-00007E610000}"/>
    <cellStyle name="Hiperłącze 6" xfId="38369" hidden="1" xr:uid="{00000000-0005-0000-0000-00004D6C0000}"/>
    <cellStyle name="Hiperłącze 6" xfId="18185" hidden="1" xr:uid="{00000000-0005-0000-0000-000003630000}"/>
    <cellStyle name="Hiperłącze 6" xfId="30712" hidden="1" xr:uid="{00000000-0005-0000-0000-00008F680000}"/>
    <cellStyle name="Hiperłącze 6" xfId="46310" hidden="1" xr:uid="{00000000-0005-0000-0000-0000ED6F0000}"/>
    <cellStyle name="Hiperłącze 6" xfId="25955" hidden="1" xr:uid="{00000000-0005-0000-0000-000060660000}"/>
    <cellStyle name="Hiperłącze 6" xfId="29113" hidden="1" xr:uid="{00000000-0005-0000-0000-000011680000}"/>
    <cellStyle name="Hiperłącze 6" xfId="35720" hidden="1" xr:uid="{00000000-0005-0000-0000-0000EA6A0000}"/>
    <cellStyle name="Hiperłącze 6" xfId="18085" hidden="1" xr:uid="{00000000-0005-0000-0000-0000FC620000}"/>
    <cellStyle name="Hiperłącze 6" xfId="34757" hidden="1" xr:uid="{00000000-0005-0000-0000-00006B6A0000}"/>
    <cellStyle name="Hiperłącze 6" xfId="12427" hidden="1" xr:uid="{00000000-0005-0000-0000-000035600000}"/>
    <cellStyle name="Hiperłącze 6" xfId="41187" hidden="1" xr:uid="{00000000-0005-0000-0000-00005A6D0000}"/>
    <cellStyle name="Hiperłącze 6" xfId="15780" hidden="1" xr:uid="{00000000-0005-0000-0000-000003620000}"/>
    <cellStyle name="Hiperłącze 6" xfId="33720" hidden="1" xr:uid="{00000000-0005-0000-0000-0000336A0000}"/>
    <cellStyle name="Hiperłącze 6" xfId="30691" hidden="1" xr:uid="{00000000-0005-0000-0000-00008C680000}"/>
    <cellStyle name="Hiperłącze 6" xfId="44803" hidden="1" xr:uid="{00000000-0005-0000-0000-00000F6F0000}"/>
    <cellStyle name="Hiperłącze 6" xfId="45261" hidden="1" xr:uid="{00000000-0005-0000-0000-0000566F0000}"/>
    <cellStyle name="Hiperłącze 6" xfId="39038" hidden="1" xr:uid="{00000000-0005-0000-0000-00003C6D0000}"/>
    <cellStyle name="Hiperłącze 6" xfId="30506" hidden="1" xr:uid="{00000000-0005-0000-0000-000078680000}"/>
    <cellStyle name="Hiperłącze 6" xfId="40586" hidden="1" xr:uid="{00000000-0005-0000-0000-0000236D0000}"/>
    <cellStyle name="Hiperłącze 6" xfId="35802" hidden="1" xr:uid="{00000000-0005-0000-0000-0000F26A0000}"/>
    <cellStyle name="Hiperłącze 6" xfId="35810" hidden="1" xr:uid="{00000000-0005-0000-0000-0000F56A0000}"/>
    <cellStyle name="Hiperłącze 6" xfId="35882" hidden="1" xr:uid="{00000000-0005-0000-0000-0000F96A0000}"/>
    <cellStyle name="Hiperłącze 6" xfId="35890" hidden="1" xr:uid="{00000000-0005-0000-0000-0000FA6A0000}"/>
    <cellStyle name="Hiperłącze 6" xfId="35898" hidden="1" xr:uid="{00000000-0005-0000-0000-0000FE6A0000}"/>
    <cellStyle name="Hiperłącze 6" xfId="36106" hidden="1" xr:uid="{00000000-0005-0000-0000-0000126B0000}"/>
    <cellStyle name="Hiperłącze 6" xfId="36063" hidden="1" xr:uid="{00000000-0005-0000-0000-0000136B0000}"/>
    <cellStyle name="Hiperłącze 6" xfId="36089" hidden="1" xr:uid="{00000000-0005-0000-0000-0000156B0000}"/>
    <cellStyle name="Hiperłącze 6" xfId="34195" hidden="1" xr:uid="{00000000-0005-0000-0000-00001D6B0000}"/>
    <cellStyle name="Hiperłącze 6" xfId="34496" hidden="1" xr:uid="{00000000-0005-0000-0000-00001E6B0000}"/>
    <cellStyle name="Hiperłącze 6" xfId="34489" hidden="1" xr:uid="{00000000-0005-0000-0000-0000216B0000}"/>
    <cellStyle name="Hiperłącze 6" xfId="34480" hidden="1" xr:uid="{00000000-0005-0000-0000-0000246B0000}"/>
    <cellStyle name="Hiperłącze 6" xfId="46275" hidden="1" xr:uid="{00000000-0005-0000-0000-0000E96F0000}"/>
    <cellStyle name="Hiperłącze 6" xfId="18831" hidden="1" xr:uid="{00000000-0005-0000-0000-000028630000}"/>
    <cellStyle name="Hiperłącze 6" xfId="18866" hidden="1" xr:uid="{00000000-0005-0000-0000-000029630000}"/>
    <cellStyle name="Hiperłącze 6" xfId="18854" hidden="1" xr:uid="{00000000-0005-0000-0000-00002B630000}"/>
    <cellStyle name="Hiperłącze 6" xfId="18962" hidden="1" xr:uid="{00000000-0005-0000-0000-000037630000}"/>
    <cellStyle name="Hiperłącze 6" xfId="18535" hidden="1" xr:uid="{00000000-0005-0000-0000-000039630000}"/>
    <cellStyle name="Hiperłącze 6" xfId="18450" hidden="1" xr:uid="{00000000-0005-0000-0000-000048630000}"/>
    <cellStyle name="Hiperłącze 6" xfId="18544" hidden="1" xr:uid="{00000000-0005-0000-0000-000053630000}"/>
    <cellStyle name="Hiperłącze 6" xfId="18380" hidden="1" xr:uid="{00000000-0005-0000-0000-000055630000}"/>
    <cellStyle name="Hiperłącze 6" xfId="46464" hidden="1" xr:uid="{00000000-0005-0000-0000-00002B700000}"/>
    <cellStyle name="Hiperłącze 6" xfId="42745" hidden="1" xr:uid="{00000000-0005-0000-0000-0000506E0000}"/>
    <cellStyle name="Hiperłącze 6" xfId="42830" hidden="1" xr:uid="{00000000-0005-0000-0000-0000586E0000}"/>
    <cellStyle name="Hiperłącze 6" xfId="42862" hidden="1" xr:uid="{00000000-0005-0000-0000-00005F6E0000}"/>
    <cellStyle name="Hiperłącze 6" xfId="38965" hidden="1" xr:uid="{00000000-0005-0000-0000-0000366E0000}"/>
    <cellStyle name="Hiperłącze 6" xfId="42014" hidden="1" xr:uid="{00000000-0005-0000-0000-00003A6E0000}"/>
    <cellStyle name="Hiperłącze 6" xfId="41896" hidden="1" xr:uid="{00000000-0005-0000-0000-00002E6E0000}"/>
    <cellStyle name="Hiperłącze 6" xfId="42414" hidden="1" xr:uid="{00000000-0005-0000-0000-00002F6E0000}"/>
    <cellStyle name="Hiperłącze 6" xfId="16250" hidden="1" xr:uid="{00000000-0005-0000-0000-000056630000}"/>
    <cellStyle name="Hiperłącze 6" xfId="18939" hidden="1" xr:uid="{00000000-0005-0000-0000-000034630000}"/>
    <cellStyle name="Hiperłącze 6" xfId="18357" hidden="1" xr:uid="{00000000-0005-0000-0000-00005D630000}"/>
    <cellStyle name="Hiperłącze 6" xfId="18038" hidden="1" xr:uid="{00000000-0005-0000-0000-0000F2620000}"/>
    <cellStyle name="Hiperłącze 6" xfId="33251" hidden="1" xr:uid="{00000000-0005-0000-0000-0000CE690000}"/>
    <cellStyle name="Hiperłącze 6" xfId="16643" hidden="1" xr:uid="{00000000-0005-0000-0000-000028620000}"/>
    <cellStyle name="Hiperłącze 6" xfId="17625" hidden="1" xr:uid="{00000000-0005-0000-0000-0000AA620000}"/>
    <cellStyle name="Hiperłącze 6" xfId="34939" hidden="1" xr:uid="{00000000-0005-0000-0000-0000796A0000}"/>
    <cellStyle name="Hiperłącze 6" xfId="34621" hidden="1" xr:uid="{00000000-0005-0000-0000-00005A6A0000}"/>
    <cellStyle name="Hiperłącze 6" xfId="12583" hidden="1" xr:uid="{00000000-0005-0000-0000-000048600000}"/>
    <cellStyle name="Hiperłącze 6" xfId="32141" hidden="1" xr:uid="{00000000-0005-0000-0000-00003A690000}"/>
    <cellStyle name="Hiperłącze 6" xfId="40478" hidden="1" xr:uid="{00000000-0005-0000-0000-0000176D0000}"/>
    <cellStyle name="Hiperłącze 6" xfId="43361" hidden="1" xr:uid="{00000000-0005-0000-0000-0000D96E0000}"/>
    <cellStyle name="Hiperłącze 6" xfId="44241" hidden="1" xr:uid="{00000000-0005-0000-0000-0000B76E0000}"/>
    <cellStyle name="Hiperłącze 6" xfId="31748" hidden="1" xr:uid="{00000000-0005-0000-0000-000034690000}"/>
    <cellStyle name="Hiperłącze 6" xfId="24301" hidden="1" xr:uid="{00000000-0005-0000-0000-0000BA650000}"/>
    <cellStyle name="Hiperłącze 6" xfId="37894" hidden="1" xr:uid="{00000000-0005-0000-0000-0000156C0000}"/>
    <cellStyle name="Hiperłącze 6" xfId="12528" hidden="1" xr:uid="{00000000-0005-0000-0000-000041600000}"/>
    <cellStyle name="Hiperłącze 6" xfId="31663" hidden="1" xr:uid="{00000000-0005-0000-0000-00002B690000}"/>
    <cellStyle name="Hiperłącze 6" xfId="39745" hidden="1" xr:uid="{00000000-0005-0000-0000-0000AB6C0000}"/>
    <cellStyle name="Hiperłącze 6" xfId="41566" hidden="1" xr:uid="{00000000-0005-0000-0000-0000836D0000}"/>
    <cellStyle name="Hiperłącze 6" xfId="40638" hidden="1" xr:uid="{00000000-0005-0000-0000-0000266D0000}"/>
    <cellStyle name="Hiperłącze 6" xfId="40119" hidden="1" xr:uid="{00000000-0005-0000-0000-0000EA6C0000}"/>
    <cellStyle name="Hiperłącze 6" xfId="24642" hidden="1" xr:uid="{00000000-0005-0000-0000-00000C660000}"/>
    <cellStyle name="Hiperłącze 6" xfId="42469" hidden="1" xr:uid="{00000000-0005-0000-0000-0000046E0000}"/>
    <cellStyle name="Hiperłącze 6" xfId="15102" hidden="1" xr:uid="{00000000-0005-0000-0000-0000D4610000}"/>
    <cellStyle name="Hiperłącze 6" xfId="27268" hidden="1" xr:uid="{00000000-0005-0000-0000-000021670000}"/>
    <cellStyle name="Hiperłącze 6" xfId="32252" hidden="1" xr:uid="{00000000-0005-0000-0000-000047690000}"/>
    <cellStyle name="Hiperłącze 6" xfId="21889" hidden="1" xr:uid="{00000000-0005-0000-0000-000085640000}"/>
    <cellStyle name="Hiperłącze 6" xfId="25567" hidden="1" xr:uid="{00000000-0005-0000-0000-000039660000}"/>
    <cellStyle name="Hiperłącze 6" xfId="37255" hidden="1" xr:uid="{00000000-0005-0000-0000-0000CA6B0000}"/>
    <cellStyle name="Hiperłącze 6" xfId="38913" hidden="1" xr:uid="{00000000-0005-0000-0000-0000C56D0000}"/>
    <cellStyle name="Hiperłącze 6" xfId="36978" hidden="1" xr:uid="{00000000-0005-0000-0000-0000666B0000}"/>
    <cellStyle name="Hiperłącze 6" xfId="18429" hidden="1" xr:uid="{00000000-0005-0000-0000-000050630000}"/>
    <cellStyle name="Hiperłącze 6" xfId="24794" hidden="1" xr:uid="{00000000-0005-0000-0000-00001A660000}"/>
    <cellStyle name="Hiperłącze 6" xfId="24548" hidden="1" xr:uid="{00000000-0005-0000-0000-0000D2650000}"/>
    <cellStyle name="Hiperłącze 6" xfId="15926" hidden="1" xr:uid="{00000000-0005-0000-0000-000018620000}"/>
    <cellStyle name="Hiperłącze 6" xfId="23695" hidden="1" xr:uid="{00000000-0005-0000-0000-00009D650000}"/>
    <cellStyle name="Hiperłącze 6" xfId="12159" hidden="1" xr:uid="{00000000-0005-0000-0000-00001D600000}"/>
    <cellStyle name="Hiperłącze 6" xfId="34174" hidden="1" xr:uid="{00000000-0005-0000-0000-0000B16B0000}"/>
    <cellStyle name="Hiperłącze 6" xfId="45226" hidden="1" xr:uid="{00000000-0005-0000-0000-00005C6F0000}"/>
    <cellStyle name="Hiperłącze 6" xfId="40656" hidden="1" xr:uid="{00000000-0005-0000-0000-0000426D0000}"/>
    <cellStyle name="Hiperłącze 6" xfId="22976" hidden="1" xr:uid="{00000000-0005-0000-0000-000058650000}"/>
    <cellStyle name="Hiperłącze 6" xfId="37137" hidden="1" xr:uid="{00000000-0005-0000-0000-0000A26B0000}"/>
    <cellStyle name="Hiperłącze 6" xfId="23508" hidden="1" xr:uid="{00000000-0005-0000-0000-000041650000}"/>
    <cellStyle name="Hiperłącze 6" xfId="18772" hidden="1" xr:uid="{00000000-0005-0000-0000-000057630000}"/>
    <cellStyle name="Hiperłącze 6" xfId="18399" hidden="1" xr:uid="{00000000-0005-0000-0000-00005C630000}"/>
    <cellStyle name="Hiperłącze 6" xfId="18349" hidden="1" xr:uid="{00000000-0005-0000-0000-00005E630000}"/>
    <cellStyle name="Hiperłącze 6" xfId="19033" hidden="1" xr:uid="{00000000-0005-0000-0000-000061630000}"/>
    <cellStyle name="Hiperłącze 6" xfId="16311" hidden="1" xr:uid="{00000000-0005-0000-0000-000073630000}"/>
    <cellStyle name="Hiperłącze 6" xfId="16243" hidden="1" xr:uid="{00000000-0005-0000-0000-000074630000}"/>
    <cellStyle name="Hiperłącze 6" xfId="16287" hidden="1" xr:uid="{00000000-0005-0000-0000-000076630000}"/>
    <cellStyle name="Hiperłącze 6" xfId="16047" hidden="1" xr:uid="{00000000-0005-0000-0000-00007C630000}"/>
    <cellStyle name="Hiperłącze 6" xfId="16043" hidden="1" xr:uid="{00000000-0005-0000-0000-000080630000}"/>
    <cellStyle name="Hiperłącze 6" xfId="19069" hidden="1" xr:uid="{00000000-0005-0000-0000-000082630000}"/>
    <cellStyle name="Hiperłącze 6" xfId="38929" hidden="1" xr:uid="{00000000-0005-0000-0000-0000C36D0000}"/>
    <cellStyle name="Hiperłącze 6" xfId="41162" hidden="1" xr:uid="{00000000-0005-0000-0000-0000A36D0000}"/>
    <cellStyle name="Hiperłącze 6" xfId="25676" hidden="1" xr:uid="{00000000-0005-0000-0000-000046660000}"/>
    <cellStyle name="Hiperłącze 6" xfId="25684" hidden="1" xr:uid="{00000000-0005-0000-0000-000047660000}"/>
    <cellStyle name="Hiperłącze 6" xfId="25703" hidden="1" xr:uid="{00000000-0005-0000-0000-00004C660000}"/>
    <cellStyle name="Hiperłącze 6" xfId="26018" hidden="1" xr:uid="{00000000-0005-0000-0000-000062660000}"/>
    <cellStyle name="Hiperłącze 6" xfId="26061" hidden="1" xr:uid="{00000000-0005-0000-0000-00006C660000}"/>
    <cellStyle name="Hiperłącze 6" xfId="26117" hidden="1" xr:uid="{00000000-0005-0000-0000-00006E660000}"/>
    <cellStyle name="Hiperłącze 6" xfId="42099" hidden="1" xr:uid="{00000000-0005-0000-0000-0000286E0000}"/>
    <cellStyle name="Hiperłącze 6" xfId="43371" hidden="1" xr:uid="{00000000-0005-0000-0000-0000DD6F0000}"/>
    <cellStyle name="Hiperłącze 6" xfId="46229" hidden="1" xr:uid="{00000000-0005-0000-0000-0000E46F0000}"/>
    <cellStyle name="Hiperłącze 6" xfId="46240" hidden="1" xr:uid="{00000000-0005-0000-0000-0000E86F0000}"/>
    <cellStyle name="Hiperłącze 6" xfId="43593" hidden="1" xr:uid="{00000000-0005-0000-0000-0000CA6F0000}"/>
    <cellStyle name="Hiperłącze 6" xfId="45911" hidden="1" xr:uid="{00000000-0005-0000-0000-0000BF6F0000}"/>
    <cellStyle name="Hiperłącze 6" xfId="45476" hidden="1" xr:uid="{00000000-0005-0000-0000-0000C06F0000}"/>
    <cellStyle name="Hiperłącze 6" xfId="26080" hidden="1" xr:uid="{00000000-0005-0000-0000-00006F660000}"/>
    <cellStyle name="Hiperłącze 6" xfId="25718" hidden="1" xr:uid="{00000000-0005-0000-0000-000050660000}"/>
    <cellStyle name="Hiperłącze 6" xfId="26133" hidden="1" xr:uid="{00000000-0005-0000-0000-000075660000}"/>
    <cellStyle name="Hiperłącze 6" xfId="24653" hidden="1" xr:uid="{00000000-0005-0000-0000-000010660000}"/>
    <cellStyle name="Hiperłącze 6" xfId="12656" hidden="1" xr:uid="{00000000-0005-0000-0000-000051600000}"/>
    <cellStyle name="Hiperłącze 6" xfId="33810" hidden="1" xr:uid="{00000000-0005-0000-0000-0000406A0000}"/>
    <cellStyle name="Hiperłącze 6" xfId="16420" hidden="1" xr:uid="{00000000-0005-0000-0000-0000EC620000}"/>
    <cellStyle name="Hiperłącze 6" xfId="18011" hidden="1" xr:uid="{00000000-0005-0000-0000-0000D2620000}"/>
    <cellStyle name="Hiperłącze 6" xfId="15338" hidden="1" xr:uid="{00000000-0005-0000-0000-0000A8610000}"/>
    <cellStyle name="Hiperłącze 6" xfId="39302" hidden="1" xr:uid="{00000000-0005-0000-0000-00007D6C0000}"/>
    <cellStyle name="Hiperłącze 6" xfId="23001" hidden="1" xr:uid="{00000000-0005-0000-0000-00004E650000}"/>
    <cellStyle name="Hiperłącze 6" xfId="44784" hidden="1" xr:uid="{00000000-0005-0000-0000-00000C6F0000}"/>
    <cellStyle name="Hiperłącze 6" xfId="39388" hidden="1" xr:uid="{00000000-0005-0000-0000-0000816C0000}"/>
    <cellStyle name="Hiperłącze 6" xfId="18138" hidden="1" xr:uid="{00000000-0005-0000-0000-0000FD620000}"/>
    <cellStyle name="Hiperłącze 6" xfId="21746" hidden="1" xr:uid="{00000000-0005-0000-0000-000078640000}"/>
    <cellStyle name="Hiperłącze 6" xfId="15221" hidden="1" xr:uid="{00000000-0005-0000-0000-0000A0610000}"/>
    <cellStyle name="Hiperłącze 6" xfId="24325" hidden="1" xr:uid="{00000000-0005-0000-0000-0000E5650000}"/>
    <cellStyle name="Hiperłącze 6" xfId="24190" hidden="1" xr:uid="{00000000-0005-0000-0000-0000B1650000}"/>
    <cellStyle name="Hiperłącze 6" xfId="23500" hidden="1" xr:uid="{00000000-0005-0000-0000-000045650000}"/>
    <cellStyle name="Hiperłącze 6" xfId="22691" hidden="1" xr:uid="{00000000-0005-0000-0000-000010650000}"/>
    <cellStyle name="Hiperłącze 6" xfId="31241" hidden="1" xr:uid="{00000000-0005-0000-0000-0000E4680000}"/>
    <cellStyle name="Hiperłącze 6" xfId="45676" hidden="1" xr:uid="{00000000-0005-0000-0000-0000996F0000}"/>
    <cellStyle name="Hiperłącze 6" xfId="17501" hidden="1" xr:uid="{00000000-0005-0000-0000-00009A620000}"/>
    <cellStyle name="Hiperłącze 6" xfId="34749" hidden="1" xr:uid="{00000000-0005-0000-0000-00006C6A0000}"/>
    <cellStyle name="Hiperłącze 6" xfId="38508" hidden="1" xr:uid="{00000000-0005-0000-0000-00005E6C0000}"/>
    <cellStyle name="Hiperłącze 6" xfId="31791" hidden="1" xr:uid="{00000000-0005-0000-0000-000031690000}"/>
    <cellStyle name="Hiperłącze 6" xfId="20384" hidden="1" xr:uid="{00000000-0005-0000-0000-000015640000}"/>
    <cellStyle name="Hiperłącze 6" xfId="46612" hidden="1" xr:uid="{00000000-0005-0000-0000-00003C700000}"/>
    <cellStyle name="Hiperłącze 6" xfId="19923" hidden="1" xr:uid="{00000000-0005-0000-0000-0000BA630000}"/>
    <cellStyle name="Hiperłącze 6" xfId="26035" hidden="1" xr:uid="{00000000-0005-0000-0000-000069660000}"/>
    <cellStyle name="Hiperłącze 6" xfId="31384" hidden="1" xr:uid="{00000000-0005-0000-0000-0000F1680000}"/>
    <cellStyle name="Hiperłącze 6" xfId="29764" hidden="1" xr:uid="{00000000-0005-0000-0000-0000AF680000}"/>
    <cellStyle name="Hiperłącze 6" xfId="15836" hidden="1" xr:uid="{00000000-0005-0000-0000-000009620000}"/>
    <cellStyle name="Hiperłącze 6" xfId="11264" hidden="1" xr:uid="{00000000-0005-0000-0000-0000F45F0000}"/>
    <cellStyle name="Hiperłącze 6" xfId="39110" hidden="1" xr:uid="{00000000-0005-0000-0000-0000386D0000}"/>
    <cellStyle name="Hiperłącze 6" xfId="17263" hidden="1" xr:uid="{00000000-0005-0000-0000-000065620000}"/>
    <cellStyle name="Hiperłącze 6" xfId="12263" hidden="1" xr:uid="{00000000-0005-0000-0000-000023600000}"/>
    <cellStyle name="Hiperłącze 6" xfId="25524" hidden="1" xr:uid="{00000000-0005-0000-0000-0000FF660000}"/>
    <cellStyle name="Hiperłącze 6" xfId="29317" hidden="1" xr:uid="{00000000-0005-0000-0000-00002A680000}"/>
    <cellStyle name="Hiperłącze 6" xfId="26087" hidden="1" xr:uid="{00000000-0005-0000-0000-000074660000}"/>
    <cellStyle name="Hiperłącze 6" xfId="26141" hidden="1" xr:uid="{00000000-0005-0000-0000-000076660000}"/>
    <cellStyle name="Hiperłącze 6" xfId="26157" hidden="1" xr:uid="{00000000-0005-0000-0000-000078660000}"/>
    <cellStyle name="Hiperłącze 6" xfId="26258" hidden="1" xr:uid="{00000000-0005-0000-0000-000084660000}"/>
    <cellStyle name="Hiperłącze 6" xfId="26330" hidden="1" xr:uid="{00000000-0005-0000-0000-00008A660000}"/>
    <cellStyle name="Hiperłącze 6" xfId="26286" hidden="1" xr:uid="{00000000-0005-0000-0000-00008C660000}"/>
    <cellStyle name="Hiperłącze 6" xfId="26420" hidden="1" xr:uid="{00000000-0005-0000-0000-000091660000}"/>
    <cellStyle name="Hiperłącze 6" xfId="26438" hidden="1" xr:uid="{00000000-0005-0000-0000-000096660000}"/>
    <cellStyle name="Hiperłącze 6" xfId="43102" hidden="1" xr:uid="{00000000-0005-0000-0000-0000726E0000}"/>
    <cellStyle name="Hiperłącze 6" xfId="43067" hidden="1" xr:uid="{00000000-0005-0000-0000-0000786E0000}"/>
    <cellStyle name="Hiperłącze 6" xfId="43699" hidden="1" xr:uid="{00000000-0005-0000-0000-0000806E0000}"/>
    <cellStyle name="Hiperłącze 6" xfId="43729" hidden="1" xr:uid="{00000000-0005-0000-0000-0000816E0000}"/>
    <cellStyle name="Hiperłącze 6" xfId="43760" hidden="1" xr:uid="{00000000-0005-0000-0000-0000856E0000}"/>
    <cellStyle name="Hiperłącze 6" xfId="43985" hidden="1" xr:uid="{00000000-0005-0000-0000-0000996E0000}"/>
    <cellStyle name="Hiperłącze 6" xfId="44058" hidden="1" xr:uid="{00000000-0005-0000-0000-0000A46E0000}"/>
    <cellStyle name="Hiperłącze 6" xfId="45774" hidden="1" xr:uid="{00000000-0005-0000-0000-0000716F0000}"/>
    <cellStyle name="Hiperłącze 6" xfId="41625" hidden="1" xr:uid="{00000000-0005-0000-0000-0000B86D0000}"/>
    <cellStyle name="Hiperłącze 6" xfId="38855" hidden="1" xr:uid="{00000000-0005-0000-0000-0000BE6D0000}"/>
    <cellStyle name="Hiperłącze 6" xfId="38694" hidden="1" xr:uid="{00000000-0005-0000-0000-0000C26D0000}"/>
    <cellStyle name="Hiperłącze 6" xfId="40931" hidden="1" xr:uid="{00000000-0005-0000-0000-0000A86D0000}"/>
    <cellStyle name="Hiperłącze 6" xfId="40967" hidden="1" xr:uid="{00000000-0005-0000-0000-0000AE6D0000}"/>
    <cellStyle name="Hiperłącze 6" xfId="44093" hidden="1" xr:uid="{00000000-0005-0000-0000-0000A56E0000}"/>
    <cellStyle name="Hiperłącze 6" xfId="43832" hidden="1" xr:uid="{00000000-0005-0000-0000-0000896E0000}"/>
    <cellStyle name="Hiperłącze 6" xfId="44144" hidden="1" xr:uid="{00000000-0005-0000-0000-0000AB6E0000}"/>
    <cellStyle name="Hiperłącze 6" xfId="31295" hidden="1" xr:uid="{00000000-0005-0000-0000-0000E6680000}"/>
    <cellStyle name="Hiperłącze 6" xfId="12363" hidden="1" xr:uid="{00000000-0005-0000-0000-00002E600000}"/>
    <cellStyle name="Hiperłącze 6" xfId="18778" hidden="1" xr:uid="{00000000-0005-0000-0000-00004B630000}"/>
    <cellStyle name="Hiperłącze 6" xfId="24405" hidden="1" xr:uid="{00000000-0005-0000-0000-0000CC650000}"/>
    <cellStyle name="Hiperłącze 6" xfId="30024" hidden="1" xr:uid="{00000000-0005-0000-0000-00009A690000}"/>
    <cellStyle name="Hiperłącze 6" xfId="45906" hidden="1" xr:uid="{00000000-0005-0000-0000-0000AF6F0000}"/>
    <cellStyle name="Hiperłącze 6" xfId="46103" hidden="1" xr:uid="{00000000-0005-0000-0000-0000976F0000}"/>
    <cellStyle name="Hiperłącze 6" xfId="45730" hidden="1" xr:uid="{00000000-0005-0000-0000-00006C6F0000}"/>
    <cellStyle name="Hiperłącze 6" xfId="14864" hidden="1" xr:uid="{00000000-0005-0000-0000-0000DD610000}"/>
    <cellStyle name="Hiperłącze 6" xfId="41347" hidden="1" xr:uid="{00000000-0005-0000-0000-00006D6D0000}"/>
    <cellStyle name="Hiperłącze 6" xfId="24064" hidden="1" xr:uid="{00000000-0005-0000-0000-0000E0650000}"/>
    <cellStyle name="Hiperłącze 6" xfId="34706" hidden="1" xr:uid="{00000000-0005-0000-0000-0000626A0000}"/>
    <cellStyle name="Hiperłącze 6" xfId="15051" hidden="1" xr:uid="{00000000-0005-0000-0000-0000D3610000}"/>
    <cellStyle name="Hiperłącze 6" xfId="37291" hidden="1" xr:uid="{00000000-0005-0000-0000-0000D06B0000}"/>
    <cellStyle name="Hiperłącze 6" xfId="17643" hidden="1" xr:uid="{00000000-0005-0000-0000-0000AC620000}"/>
    <cellStyle name="Hiperłącze 6" xfId="13109" hidden="1" xr:uid="{00000000-0005-0000-0000-00009B600000}"/>
    <cellStyle name="Hiperłącze 6" xfId="14359" hidden="1" xr:uid="{00000000-0005-0000-0000-000016610000}"/>
    <cellStyle name="Hiperłącze 6" xfId="30451" hidden="1" xr:uid="{00000000-0005-0000-0000-00006D680000}"/>
    <cellStyle name="Hiperłącze 6" xfId="24015" hidden="1" xr:uid="{00000000-0005-0000-0000-0000E7650000}"/>
    <cellStyle name="Hiperłącze 6" xfId="24197" hidden="1" xr:uid="{00000000-0005-0000-0000-0000AD650000}"/>
    <cellStyle name="Hiperłącze 6" xfId="12354" hidden="1" xr:uid="{00000000-0005-0000-0000-00002D600000}"/>
    <cellStyle name="Hiperłącze 6" xfId="15898" hidden="1" xr:uid="{00000000-0005-0000-0000-000010620000}"/>
    <cellStyle name="Hiperłącze 6" xfId="16164" hidden="1" xr:uid="{00000000-0005-0000-0000-000085620000}"/>
    <cellStyle name="Hiperłącze 6" xfId="12594" hidden="1" xr:uid="{00000000-0005-0000-0000-00004C600000}"/>
    <cellStyle name="Hiperłącze 6" xfId="27660" hidden="1" xr:uid="{00000000-0005-0000-0000-00002F670000}"/>
    <cellStyle name="Hiperłącze 6" xfId="13387" hidden="1" xr:uid="{00000000-0005-0000-0000-0000BA600000}"/>
    <cellStyle name="Hiperłącze 6" xfId="12932" hidden="1" xr:uid="{00000000-0005-0000-0000-00008C600000}"/>
    <cellStyle name="Hiperłącze 6" xfId="10195" hidden="1" xr:uid="{00000000-0005-0000-0000-0000D95F0000}"/>
    <cellStyle name="Hiperłącze 6" xfId="15481" hidden="1" xr:uid="{00000000-0005-0000-0000-0000B5610000}"/>
    <cellStyle name="Hiperłącze 6" xfId="15790" hidden="1" xr:uid="{00000000-0005-0000-0000-000004620000}"/>
    <cellStyle name="Hiperłącze 6" xfId="20056" hidden="1" xr:uid="{00000000-0005-0000-0000-0000F5630000}"/>
    <cellStyle name="Hiperłącze 6" xfId="27478" hidden="1" xr:uid="{00000000-0005-0000-0000-000070670000}"/>
    <cellStyle name="Hiperłącze 6" xfId="20848" hidden="1" xr:uid="{00000000-0005-0000-0000-000080650000}"/>
    <cellStyle name="Hiperłącze 6" xfId="17600" hidden="1" xr:uid="{00000000-0005-0000-0000-0000A2620000}"/>
    <cellStyle name="Hiperłącze 6" xfId="12415" hidden="1" xr:uid="{00000000-0005-0000-0000-000037600000}"/>
    <cellStyle name="Hiperłącze 6" xfId="12001" hidden="1" xr:uid="{00000000-0005-0000-0000-00000A600000}"/>
    <cellStyle name="Hiperłącze 6" xfId="11822" hidden="1" xr:uid="{00000000-0005-0000-0000-0000D6610000}"/>
    <cellStyle name="Hiperłącze 6" xfId="15633" hidden="1" xr:uid="{00000000-0005-0000-0000-0000F1610000}"/>
    <cellStyle name="Hiperłącze 6" xfId="17243" hidden="1" xr:uid="{00000000-0005-0000-0000-00006B620000}"/>
    <cellStyle name="Hiperłącze 6" xfId="24519" hidden="1" xr:uid="{00000000-0005-0000-0000-0000D7650000}"/>
    <cellStyle name="Hiperłącze 6" xfId="33214" hidden="1" xr:uid="{00000000-0005-0000-0000-0000CF690000}"/>
    <cellStyle name="Hiperłącze 6" xfId="34375" hidden="1" xr:uid="{00000000-0005-0000-0000-0000B76B0000}"/>
    <cellStyle name="Hiperłącze 6" xfId="10480" hidden="1" xr:uid="{00000000-0005-0000-0000-0000EE5F0000}"/>
    <cellStyle name="Hiperłącze 6" xfId="29516" hidden="1" xr:uid="{00000000-0005-0000-0000-000045680000}"/>
    <cellStyle name="Hiperłącze 6" xfId="11478" hidden="1" xr:uid="{00000000-0005-0000-0000-00007C600000}"/>
    <cellStyle name="Hiperłącze 6" xfId="19514" hidden="1" xr:uid="{00000000-0005-0000-0000-0000D1630000}"/>
    <cellStyle name="Hiperłącze 6" xfId="42184" hidden="1" xr:uid="{00000000-0005-0000-0000-0000196E0000}"/>
    <cellStyle name="Hiperłącze 6" xfId="43628" hidden="1" xr:uid="{00000000-0005-0000-0000-0000466F0000}"/>
    <cellStyle name="Hiperłącze 6" xfId="44921" hidden="1" xr:uid="{00000000-0005-0000-0000-00001D6F0000}"/>
    <cellStyle name="Hiperłącze 6" xfId="19905" hidden="1" xr:uid="{00000000-0005-0000-0000-0000B5630000}"/>
    <cellStyle name="Hiperłącze 6" xfId="26764" hidden="1" xr:uid="{00000000-0005-0000-0000-0000D5660000}"/>
    <cellStyle name="Hiperłącze 6" xfId="35324" hidden="1" xr:uid="{00000000-0005-0000-0000-0000A76A0000}"/>
    <cellStyle name="Hiperłącze 6" xfId="40252" hidden="1" xr:uid="{00000000-0005-0000-0000-0000FB6C0000}"/>
    <cellStyle name="Hiperłącze 6" xfId="46419" hidden="1" xr:uid="{00000000-0005-0000-0000-00003E700000}"/>
    <cellStyle name="Hiperłącze 6" xfId="43135" hidden="1" xr:uid="{00000000-0005-0000-0000-0000ED6E0000}"/>
    <cellStyle name="Hiperłącze 6" xfId="44413" hidden="1" xr:uid="{00000000-0005-0000-0000-0000C66E0000}"/>
    <cellStyle name="Hiperłącze 6" xfId="44081" hidden="1" xr:uid="{00000000-0005-0000-0000-0000A76E0000}"/>
    <cellStyle name="Hiperłącze 6" xfId="15944" hidden="1" xr:uid="{00000000-0005-0000-0000-000015620000}"/>
    <cellStyle name="Hiperłącze 6" xfId="13335" hidden="1" xr:uid="{00000000-0005-0000-0000-0000B7600000}"/>
    <cellStyle name="Hiperłącze 6" xfId="32382" hidden="1" xr:uid="{00000000-0005-0000-0000-000053690000}"/>
    <cellStyle name="Hiperłącze 6" xfId="36775" hidden="1" xr:uid="{00000000-0005-0000-0000-0000576B0000}"/>
    <cellStyle name="Hiperłącze 6" xfId="40998" hidden="1" xr:uid="{00000000-0005-0000-0000-0000A56D0000}"/>
    <cellStyle name="Hiperłącze 6" xfId="44011" hidden="1" xr:uid="{00000000-0005-0000-0000-00009A6E0000}"/>
    <cellStyle name="Hiperłącze 6" xfId="46790" hidden="1" xr:uid="{00000000-0005-0000-0000-000004700000}"/>
    <cellStyle name="Hiperłącze 6" xfId="37005" hidden="1" xr:uid="{00000000-0005-0000-0000-00006E6B0000}"/>
    <cellStyle name="Hiperłącze 6" xfId="15998" hidden="1" xr:uid="{00000000-0005-0000-0000-000090620000}"/>
    <cellStyle name="Hiperłącze 6" xfId="44233" hidden="1" xr:uid="{00000000-0005-0000-0000-0000B66E0000}"/>
    <cellStyle name="Hiperłącze 6" xfId="41600" hidden="1" xr:uid="{00000000-0005-0000-0000-0000816D0000}"/>
    <cellStyle name="Hiperłącze 6" xfId="10289" hidden="1" xr:uid="{00000000-0005-0000-0000-0000E05F0000}"/>
    <cellStyle name="Hiperłącze 6" xfId="43483" hidden="1" xr:uid="{00000000-0005-0000-0000-0000C96F0000}"/>
    <cellStyle name="Hiperłącze 6" xfId="26009" hidden="1" xr:uid="{00000000-0005-0000-0000-000061660000}"/>
    <cellStyle name="Hiperłącze 6" xfId="18768" hidden="1" xr:uid="{00000000-0005-0000-0000-000045630000}"/>
    <cellStyle name="Hiperłącze 6" xfId="19025" hidden="1" xr:uid="{00000000-0005-0000-0000-000065630000}"/>
    <cellStyle name="Hiperłącze 6" xfId="13058" hidden="1" xr:uid="{00000000-0005-0000-0000-000095600000}"/>
    <cellStyle name="Hiperłącze 6" xfId="12110" hidden="1" xr:uid="{00000000-0005-0000-0000-000017600000}"/>
    <cellStyle name="Hiperłącze 6" xfId="46940" hidden="1" xr:uid="{00000000-0005-0000-0000-000035700000}"/>
    <cellStyle name="Hiperłącze 6" xfId="44172" hidden="1" xr:uid="{00000000-0005-0000-0000-0000AF6E0000}"/>
    <cellStyle name="Hiperłącze 6" xfId="46024" hidden="1" xr:uid="{00000000-0005-0000-0000-0000866F0000}"/>
    <cellStyle name="Hiperłącze 6" xfId="20220" hidden="1" xr:uid="{00000000-0005-0000-0000-000007640000}"/>
    <cellStyle name="Hiperłącze 6" xfId="27160" hidden="1" xr:uid="{00000000-0005-0000-0000-000015670000}"/>
    <cellStyle name="Hiperłącze 6" xfId="12543" hidden="1" xr:uid="{00000000-0005-0000-0000-00003E600000}"/>
    <cellStyle name="Hiperłącze 6" xfId="16684" hidden="1" xr:uid="{00000000-0005-0000-0000-00002D620000}"/>
    <cellStyle name="Hiperłącze 6" xfId="15532" hidden="1" xr:uid="{00000000-0005-0000-0000-0000E5610000}"/>
    <cellStyle name="Hiperłącze 6" xfId="11509" hidden="1" xr:uid="{00000000-0005-0000-0000-00006C600000}"/>
    <cellStyle name="Hiperłącze 6" xfId="22947" hidden="1" xr:uid="{00000000-0005-0000-0000-00005D650000}"/>
    <cellStyle name="Hiperłącze 6" xfId="36475" hidden="1" xr:uid="{00000000-0005-0000-0000-0000956B0000}"/>
    <cellStyle name="Hiperłącze 6" xfId="27187" hidden="1" xr:uid="{00000000-0005-0000-0000-00001D670000}"/>
    <cellStyle name="Hiperłącze 6" xfId="17281" hidden="1" xr:uid="{00000000-0005-0000-0000-00006A620000}"/>
    <cellStyle name="Hiperłącze 6" xfId="36394" hidden="1" xr:uid="{00000000-0005-0000-0000-0000916B0000}"/>
    <cellStyle name="Hiperłącze 6" xfId="31064" hidden="1" xr:uid="{00000000-0005-0000-0000-0000C6680000}"/>
    <cellStyle name="Hiperłącze 6" xfId="19452" hidden="1" xr:uid="{00000000-0005-0000-0000-0000DD630000}"/>
    <cellStyle name="Hiperłącze 6" xfId="18020" hidden="1" xr:uid="{00000000-0005-0000-0000-0000D6620000}"/>
    <cellStyle name="Hiperłącze 6" xfId="14887" hidden="1" xr:uid="{00000000-0005-0000-0000-0000D5610000}"/>
    <cellStyle name="Hiperłącze 6" xfId="21129" hidden="1" xr:uid="{00000000-0005-0000-0000-00002E640000}"/>
    <cellStyle name="Hiperłącze 6" xfId="33832" hidden="1" xr:uid="{00000000-0005-0000-0000-0000396A0000}"/>
    <cellStyle name="Hiperłącze 6" xfId="16566" hidden="1" xr:uid="{00000000-0005-0000-0000-00001F620000}"/>
    <cellStyle name="Hiperłącze 6" xfId="34974" hidden="1" xr:uid="{00000000-0005-0000-0000-00007D6A0000}"/>
    <cellStyle name="Hiperłącze 6" xfId="13326" hidden="1" xr:uid="{00000000-0005-0000-0000-0000B8600000}"/>
    <cellStyle name="Hiperłącze 6" xfId="17023" hidden="1" xr:uid="{00000000-0005-0000-0000-000050620000}"/>
    <cellStyle name="Hiperłącze 6" xfId="16558" hidden="1" xr:uid="{00000000-0005-0000-0000-000020620000}"/>
    <cellStyle name="Hiperłącze 6" xfId="16526" hidden="1" xr:uid="{00000000-0005-0000-0000-00001A620000}"/>
    <cellStyle name="Hiperłącze 6" xfId="16595" hidden="1" xr:uid="{00000000-0005-0000-0000-00001D620000}"/>
    <cellStyle name="Hiperłącze 6" xfId="12033" hidden="1" xr:uid="{00000000-0005-0000-0000-000010600000}"/>
    <cellStyle name="Hiperłącze 6" xfId="12166" hidden="1" xr:uid="{00000000-0005-0000-0000-000019600000}"/>
    <cellStyle name="Hiperłącze 6" xfId="12129" hidden="1" xr:uid="{00000000-0005-0000-0000-00001C600000}"/>
    <cellStyle name="Hiperłącze 6" xfId="12293" hidden="1" xr:uid="{00000000-0005-0000-0000-000027600000}"/>
    <cellStyle name="Hiperłącze 6" xfId="12301" hidden="1" xr:uid="{00000000-0005-0000-0000-00002C600000}"/>
    <cellStyle name="Hiperłącze 6" xfId="12381" hidden="1" xr:uid="{00000000-0005-0000-0000-000030600000}"/>
    <cellStyle name="Hiperłącze 6" xfId="12409" hidden="1" xr:uid="{00000000-0005-0000-0000-000038600000}"/>
    <cellStyle name="Hiperłącze 6" xfId="11592" hidden="1" xr:uid="{00000000-0005-0000-0000-000079600000}"/>
    <cellStyle name="Hiperłącze 6" xfId="11604" hidden="1" xr:uid="{00000000-0005-0000-0000-00007B600000}"/>
    <cellStyle name="Hiperłącze 6" xfId="13522" hidden="1" xr:uid="{00000000-0005-0000-0000-0000E3600000}"/>
    <cellStyle name="Hiperłącze 6" xfId="11837" hidden="1" xr:uid="{00000000-0005-0000-0000-0000CB600000}"/>
    <cellStyle name="Hiperłącze 6" xfId="33857" hidden="1" xr:uid="{00000000-0005-0000-0000-0000416A0000}"/>
    <cellStyle name="Hiperłącze 6" xfId="34653" hidden="1" xr:uid="{00000000-0005-0000-0000-0000606A0000}"/>
    <cellStyle name="Hiperłącze 6" xfId="33957" hidden="1" xr:uid="{00000000-0005-0000-0000-00004A6A0000}"/>
    <cellStyle name="Hiperłącze 6" xfId="21084" hidden="1" xr:uid="{00000000-0005-0000-0000-000030640000}"/>
    <cellStyle name="Hiperłącze 6" xfId="20292" hidden="1" xr:uid="{00000000-0005-0000-0000-00000A640000}"/>
    <cellStyle name="Hiperłącze 6" xfId="36860" hidden="1" xr:uid="{00000000-0005-0000-0000-00008F6B0000}"/>
    <cellStyle name="Hiperłącze 6" xfId="37014" hidden="1" xr:uid="{00000000-0005-0000-0000-00006F6B0000}"/>
    <cellStyle name="Hiperłącze 6" xfId="31047" hidden="1" xr:uid="{00000000-0005-0000-0000-0000C9680000}"/>
    <cellStyle name="Hiperłącze 6" xfId="29792" hidden="1" xr:uid="{00000000-0005-0000-0000-0000A9680000}"/>
    <cellStyle name="Hiperłącze 6" xfId="30827" hidden="1" xr:uid="{00000000-0005-0000-0000-000099680000}"/>
    <cellStyle name="Hiperłącze 6" xfId="22921" hidden="1" xr:uid="{00000000-0005-0000-0000-00006B650000}"/>
    <cellStyle name="Hiperłącze 6" xfId="15862" hidden="1" xr:uid="{00000000-0005-0000-0000-00000A620000}"/>
    <cellStyle name="Hiperłącze 6" xfId="30699" hidden="1" xr:uid="{00000000-0005-0000-0000-00008B680000}"/>
    <cellStyle name="Hiperłącze 6" xfId="35558" hidden="1" xr:uid="{00000000-0005-0000-0000-0000DB6A0000}"/>
    <cellStyle name="Hiperłącze 6" xfId="37980" hidden="1" xr:uid="{00000000-0005-0000-0000-0000FB6B0000}"/>
    <cellStyle name="Hiperłącze 6" xfId="41592" hidden="1" xr:uid="{00000000-0005-0000-0000-0000856D0000}"/>
    <cellStyle name="Hiperłącze 6" xfId="41410" hidden="1" xr:uid="{00000000-0005-0000-0000-0000716D0000}"/>
    <cellStyle name="Hiperłącze 6" xfId="45340" hidden="1" xr:uid="{00000000-0005-0000-0000-0000676F0000}"/>
    <cellStyle name="Hiperłącze 6" xfId="15932" hidden="1" xr:uid="{00000000-0005-0000-0000-000017620000}"/>
    <cellStyle name="Hiperłącze 6" xfId="14518" hidden="1" xr:uid="{00000000-0005-0000-0000-000052610000}"/>
    <cellStyle name="Hiperłącze 6" xfId="21807" hidden="1" xr:uid="{00000000-0005-0000-0000-00007A640000}"/>
    <cellStyle name="Hiperłącze 6" xfId="25088" hidden="1" xr:uid="{00000000-0005-0000-0000-00009A660000}"/>
    <cellStyle name="Hiperłącze 6" xfId="42577" hidden="1" xr:uid="{00000000-0005-0000-0000-0000106E0000}"/>
    <cellStyle name="Hiperłącze 6" xfId="43554" hidden="1" xr:uid="{00000000-0005-0000-0000-0000476F0000}"/>
    <cellStyle name="Hiperłącze 6" xfId="17930" hidden="1" xr:uid="{00000000-0005-0000-0000-0000CE620000}"/>
    <cellStyle name="Hiperłącze 6" xfId="45658" hidden="1" xr:uid="{00000000-0005-0000-0000-00009C6F0000}"/>
    <cellStyle name="Hiperłącze 6" xfId="37744" hidden="1" xr:uid="{00000000-0005-0000-0000-0000E46B0000}"/>
    <cellStyle name="Hiperłącze 6" xfId="11779" hidden="1" xr:uid="{00000000-0005-0000-0000-00005D610000}"/>
    <cellStyle name="Hiperłącze 6" xfId="44678" hidden="1" xr:uid="{00000000-0005-0000-0000-0000006F0000}"/>
    <cellStyle name="Hiperłącze 6" xfId="44633" hidden="1" xr:uid="{00000000-0005-0000-0000-0000F66E0000}"/>
    <cellStyle name="Hiperłącze 6" xfId="44449" hidden="1" xr:uid="{00000000-0005-0000-0000-0000CF6E0000}"/>
    <cellStyle name="Hiperłącze 6" xfId="11494" hidden="1" xr:uid="{00000000-0005-0000-0000-00006E600000}"/>
    <cellStyle name="Hiperłącze 6" xfId="16635" hidden="1" xr:uid="{00000000-0005-0000-0000-000027620000}"/>
    <cellStyle name="Hiperłącze 6" xfId="13495" hidden="1" xr:uid="{00000000-0005-0000-0000-0000C6600000}"/>
    <cellStyle name="Hiperłącze 6" xfId="15498" hidden="1" xr:uid="{00000000-0005-0000-0000-0000B2610000}"/>
    <cellStyle name="Hiperłącze 6" xfId="37217" hidden="1" xr:uid="{00000000-0005-0000-0000-0000CB6B0000}"/>
    <cellStyle name="Hiperłącze 6" xfId="20167" hidden="1" xr:uid="{00000000-0005-0000-0000-000001640000}"/>
    <cellStyle name="Hiperłącze 6" xfId="15507" hidden="1" xr:uid="{00000000-0005-0000-0000-0000B6610000}"/>
    <cellStyle name="Hiperłącze 6" xfId="24467" hidden="1" xr:uid="{00000000-0005-0000-0000-0000CE650000}"/>
    <cellStyle name="Hiperłącze 6" xfId="26852" hidden="1" xr:uid="{00000000-0005-0000-0000-0000DE660000}"/>
    <cellStyle name="Hiperłącze 6" xfId="17449" hidden="1" xr:uid="{00000000-0005-0000-0000-000097620000}"/>
    <cellStyle name="Hiperłącze 6" xfId="13622" hidden="1" xr:uid="{00000000-0005-0000-0000-0000EE600000}"/>
    <cellStyle name="Hiperłącze 6" xfId="41118" hidden="1" xr:uid="{00000000-0005-0000-0000-00008F6D0000}"/>
    <cellStyle name="Hiperłącze 6" xfId="41492" hidden="1" xr:uid="{00000000-0005-0000-0000-0000756D0000}"/>
    <cellStyle name="Hiperłącze 6" xfId="39381" hidden="1" xr:uid="{00000000-0005-0000-0000-00003A6D0000}"/>
    <cellStyle name="Hiperłącze 6" xfId="24706" hidden="1" xr:uid="{00000000-0005-0000-0000-000012660000}"/>
    <cellStyle name="Hiperłącze 6" xfId="30762" hidden="1" xr:uid="{00000000-0005-0000-0000-000092680000}"/>
    <cellStyle name="Hiperłącze 6" xfId="45624" hidden="1" xr:uid="{00000000-0005-0000-0000-0000A16F0000}"/>
    <cellStyle name="Hiperłącze 6" xfId="12444" hidden="1" xr:uid="{00000000-0005-0000-0000-000032600000}"/>
    <cellStyle name="Hiperłącze 6" xfId="12086" hidden="1" xr:uid="{00000000-0005-0000-0000-000012600000}"/>
    <cellStyle name="Hiperłącze 6" xfId="15961" hidden="1" xr:uid="{00000000-0005-0000-0000-000012620000}"/>
    <cellStyle name="Hiperłącze 6" xfId="17662" hidden="1" xr:uid="{00000000-0005-0000-0000-0000AF620000}"/>
    <cellStyle name="Hiperłącze 6" xfId="40492" hidden="1" xr:uid="{00000000-0005-0000-0000-00001B6D0000}"/>
    <cellStyle name="Hiperłącze 6" xfId="37790" hidden="1" xr:uid="{00000000-0005-0000-0000-0000E56B0000}"/>
    <cellStyle name="Hiperłącze 6" xfId="27205" hidden="1" xr:uid="{00000000-0005-0000-0000-00001F670000}"/>
    <cellStyle name="Hiperłącze 6" xfId="13566" hidden="1" xr:uid="{00000000-0005-0000-0000-0000EB600000}"/>
    <cellStyle name="Hiperłącze 6" xfId="12747" hidden="1" xr:uid="{00000000-0005-0000-0000-000056600000}"/>
    <cellStyle name="Hiperłącze 6" xfId="11695" hidden="1" xr:uid="{00000000-0005-0000-0000-000069600000}"/>
    <cellStyle name="Hiperłącze 6" xfId="12704" hidden="1" xr:uid="{00000000-0005-0000-0000-000057600000}"/>
    <cellStyle name="Hiperłącze 6" xfId="16917" hidden="1" xr:uid="{00000000-0005-0000-0000-000044620000}"/>
    <cellStyle name="Hiperłącze 6" xfId="15810" hidden="1" xr:uid="{00000000-0005-0000-0000-000007620000}"/>
    <cellStyle name="Hiperłącze 6" xfId="30603" hidden="1" xr:uid="{00000000-0005-0000-0000-00007F680000}"/>
    <cellStyle name="Hiperłącze 6" xfId="36824" hidden="1" xr:uid="{00000000-0005-0000-0000-00005D6B0000}"/>
    <cellStyle name="Hiperłącze 6" xfId="44981" hidden="1" xr:uid="{00000000-0005-0000-0000-0000246F0000}"/>
    <cellStyle name="Hiperłącze 6" xfId="46015" hidden="1" xr:uid="{00000000-0005-0000-0000-0000856F0000}"/>
    <cellStyle name="Hiperłącze 6" xfId="30566" hidden="1" xr:uid="{00000000-0005-0000-0000-00007A680000}"/>
    <cellStyle name="Hiperłącze 6" xfId="26733" hidden="1" xr:uid="{00000000-0005-0000-0000-0000D1660000}"/>
    <cellStyle name="Hiperłącze 6" xfId="11284" hidden="1" xr:uid="{00000000-0005-0000-0000-0000F75F0000}"/>
    <cellStyle name="Hiperłącze 6" xfId="13046" hidden="1" xr:uid="{00000000-0005-0000-0000-000097600000}"/>
    <cellStyle name="Hiperłącze 6" xfId="17308" hidden="1" xr:uid="{00000000-0005-0000-0000-00006F620000}"/>
    <cellStyle name="Hiperłącze 6" xfId="17181" hidden="1" xr:uid="{00000000-0005-0000-0000-000061620000}"/>
    <cellStyle name="Hiperłącze 6" xfId="25405" hidden="1" xr:uid="{00000000-0005-0000-0000-0000FA660000}"/>
    <cellStyle name="Hiperłącze 6" xfId="14806" hidden="1" xr:uid="{00000000-0005-0000-0000-0000D1610000}"/>
    <cellStyle name="Hiperłącze 6" xfId="41419" hidden="1" xr:uid="{00000000-0005-0000-0000-0000726D0000}"/>
    <cellStyle name="Hiperłącze 6" xfId="24839" hidden="1" xr:uid="{00000000-0005-0000-0000-000024660000}"/>
    <cellStyle name="Hiperłącze 6" xfId="28852" hidden="1" xr:uid="{00000000-0005-0000-0000-000007680000}"/>
    <cellStyle name="Hiperłącze 6" xfId="24057" hidden="1" xr:uid="{00000000-0005-0000-0000-0000DF650000}"/>
    <cellStyle name="Hiperłącze 6" xfId="17363" hidden="1" xr:uid="{00000000-0005-0000-0000-000075620000}"/>
    <cellStyle name="Hiperłącze 6" xfId="40817" hidden="1" xr:uid="{00000000-0005-0000-0000-0000576D0000}"/>
    <cellStyle name="Hiperłącze 6" xfId="17976" hidden="1" xr:uid="{00000000-0005-0000-0000-0000D8620000}"/>
    <cellStyle name="Hiperłącze 6" xfId="29461" hidden="1" xr:uid="{00000000-0005-0000-0000-00003F680000}"/>
    <cellStyle name="Hiperłącze 6" xfId="30871" hidden="1" xr:uid="{00000000-0005-0000-0000-00009E680000}"/>
    <cellStyle name="Hiperłącze 6" xfId="24213" hidden="1" xr:uid="{00000000-0005-0000-0000-0000B2650000}"/>
    <cellStyle name="Hiperłącze 6" xfId="41383" hidden="1" xr:uid="{00000000-0005-0000-0000-00009F6D0000}"/>
    <cellStyle name="Hiperłącze 6" xfId="44047" hidden="1" xr:uid="{00000000-0005-0000-0000-0000A06E0000}"/>
    <cellStyle name="Hiperłącze 6" xfId="26412" hidden="1" xr:uid="{00000000-0005-0000-0000-000095660000}"/>
    <cellStyle name="Hiperłącze 6" xfId="26072" hidden="1" xr:uid="{00000000-0005-0000-0000-000070660000}"/>
    <cellStyle name="Hiperłącze 6" xfId="30900" hidden="1" xr:uid="{00000000-0005-0000-0000-0000A4680000}"/>
    <cellStyle name="Hiperłącze 6" xfId="21610" hidden="1" xr:uid="{00000000-0005-0000-0000-000065640000}"/>
    <cellStyle name="Hiperłącze 6" xfId="23668" hidden="1" xr:uid="{00000000-0005-0000-0000-000095650000}"/>
    <cellStyle name="Hiperłącze 6" xfId="45053" hidden="1" xr:uid="{00000000-0005-0000-0000-00002A6F0000}"/>
    <cellStyle name="Hiperłącze 6" xfId="38735" hidden="1" xr:uid="{00000000-0005-0000-0000-0000D96C0000}"/>
    <cellStyle name="Hiperłącze 6" xfId="46319" hidden="1" xr:uid="{00000000-0005-0000-0000-0000EE6F0000}"/>
    <cellStyle name="Hiperłącze 6" xfId="25901" hidden="1" xr:uid="{00000000-0005-0000-0000-000055660000}"/>
    <cellStyle name="Hiperłącze 6" xfId="16230" hidden="1" xr:uid="{00000000-0005-0000-0000-00007D630000}"/>
    <cellStyle name="Hiperłącze 6" xfId="18365" hidden="1" xr:uid="{00000000-0005-0000-0000-00005A630000}"/>
    <cellStyle name="Hiperłącze 6" xfId="15680" hidden="1" xr:uid="{00000000-0005-0000-0000-0000F7610000}"/>
    <cellStyle name="Hiperłącze 6" xfId="43959" hidden="1" xr:uid="{00000000-0005-0000-0000-0000976E0000}"/>
    <cellStyle name="Hiperłącze 6" xfId="33840" hidden="1" xr:uid="{00000000-0005-0000-0000-00003A6A0000}"/>
    <cellStyle name="Hiperłącze 6" xfId="34399" hidden="1" xr:uid="{00000000-0005-0000-0000-0000AD6B0000}"/>
    <cellStyle name="Hiperłącze 6" xfId="20718" hidden="1" xr:uid="{00000000-0005-0000-0000-00008F640000}"/>
    <cellStyle name="Hiperłącze 6" xfId="23159" hidden="1" xr:uid="{00000000-0005-0000-0000-000021650000}"/>
    <cellStyle name="Hiperłącze 6" xfId="42421" hidden="1" xr:uid="{00000000-0005-0000-0000-0000376E0000}"/>
    <cellStyle name="Hiperłącze 6" xfId="18415" hidden="1" xr:uid="{00000000-0005-0000-0000-000049630000}"/>
    <cellStyle name="Hiperłącze 6" xfId="46775" hidden="1" xr:uid="{00000000-0005-0000-0000-000000700000}"/>
    <cellStyle name="Hiperłącze 6" xfId="35866" hidden="1" xr:uid="{00000000-0005-0000-0000-0000FF6A0000}"/>
    <cellStyle name="Hiperłącze 6" xfId="22925" hidden="1" xr:uid="{00000000-0005-0000-0000-00006C650000}"/>
    <cellStyle name="Hiperłącze 6" xfId="40686" hidden="1" xr:uid="{00000000-0005-0000-0000-0000486D0000}"/>
    <cellStyle name="Hiperłącze 6" xfId="16452" hidden="1" xr:uid="{00000000-0005-0000-0000-00006A630000}"/>
    <cellStyle name="Hiperłącze 6" xfId="16940" hidden="1" xr:uid="{00000000-0005-0000-0000-000047620000}"/>
    <cellStyle name="Hiperłącze 6" xfId="35155" hidden="1" xr:uid="{00000000-0005-0000-0000-00008D6A0000}"/>
    <cellStyle name="Hiperłącze 6" xfId="28327" hidden="1" xr:uid="{00000000-0005-0000-0000-0000FE670000}"/>
    <cellStyle name="Hiperłącze 6" xfId="12774" hidden="1" xr:uid="{00000000-0005-0000-0000-00005E600000}"/>
    <cellStyle name="Hiperłącze 6" xfId="45629" hidden="1" xr:uid="{00000000-0005-0000-0000-0000A36F0000}"/>
    <cellStyle name="Hiperłącze 6" xfId="44340" hidden="1" xr:uid="{00000000-0005-0000-0000-0000C36E0000}"/>
    <cellStyle name="Hiperłącze 6" xfId="35632" hidden="1" xr:uid="{00000000-0005-0000-0000-0000E06A0000}"/>
    <cellStyle name="Hiperłącze 6" xfId="25309" hidden="1" xr:uid="{00000000-0005-0000-0000-00009F670000}"/>
    <cellStyle name="Hiperłącze 6" xfId="28872" hidden="1" xr:uid="{00000000-0005-0000-0000-0000D1670000}"/>
    <cellStyle name="Hiperłącze 6" xfId="36570" hidden="1" xr:uid="{00000000-0005-0000-0000-00007E6B0000}"/>
    <cellStyle name="Hiperłącze 6" xfId="17229" hidden="1" xr:uid="{00000000-0005-0000-0000-000067620000}"/>
    <cellStyle name="Hiperłącze 6" xfId="12094" hidden="1" xr:uid="{00000000-0005-0000-0000-000015600000}"/>
    <cellStyle name="Hiperłącze 6" xfId="46201" hidden="1" xr:uid="{00000000-0005-0000-0000-0000E16F0000}"/>
    <cellStyle name="Hiperłącze 6" xfId="42806" hidden="1" xr:uid="{00000000-0005-0000-0000-0000556E0000}"/>
    <cellStyle name="Hiperłącze 6" xfId="19042" hidden="1" xr:uid="{00000000-0005-0000-0000-000062630000}"/>
    <cellStyle name="Hiperłącze 6" xfId="44551" hidden="1" xr:uid="{00000000-0005-0000-0000-0000F26E0000}"/>
    <cellStyle name="Hiperłącze 6" xfId="30550" hidden="1" xr:uid="{00000000-0005-0000-0000-000076680000}"/>
    <cellStyle name="Hiperłącze 6" xfId="37183" hidden="1" xr:uid="{00000000-0005-0000-0000-0000C46B0000}"/>
    <cellStyle name="Hiperłącze 6" xfId="24160" hidden="1" xr:uid="{00000000-0005-0000-0000-0000B0650000}"/>
    <cellStyle name="Hiperłącze 6" xfId="36421" hidden="1" xr:uid="{00000000-0005-0000-0000-0000A46B0000}"/>
    <cellStyle name="Hiperłącze 6" xfId="14957" hidden="1" xr:uid="{00000000-0005-0000-0000-0000C8610000}"/>
    <cellStyle name="Hiperłącze 6" xfId="15736" hidden="1" xr:uid="{00000000-0005-0000-0000-0000F9610000}"/>
    <cellStyle name="Hiperłącze 6" xfId="16021" hidden="1" xr:uid="{00000000-0005-0000-0000-000081620000}"/>
    <cellStyle name="Hiperłącze 6" xfId="13801" hidden="1" xr:uid="{00000000-0005-0000-0000-000054610000}"/>
    <cellStyle name="Hiperłącze 6" xfId="12205" hidden="1" xr:uid="{00000000-0005-0000-0000-0000D5600000}"/>
    <cellStyle name="Hiperłącze 6" xfId="20821" hidden="1" xr:uid="{00000000-0005-0000-0000-000085650000}"/>
    <cellStyle name="Hiperłącze 6" xfId="37282" hidden="1" xr:uid="{00000000-0005-0000-0000-0000CF6B0000}"/>
    <cellStyle name="Hiperłącze 6" xfId="17758" hidden="1" xr:uid="{00000000-0005-0000-0000-0000BB620000}"/>
    <cellStyle name="Hiperłącze 6" xfId="15818" hidden="1" xr:uid="{00000000-0005-0000-0000-00000C620000}"/>
    <cellStyle name="Hiperłącze 6" xfId="14286" hidden="1" xr:uid="{00000000-0005-0000-0000-000013610000}"/>
    <cellStyle name="Hiperłącze 6" xfId="19278" hidden="1" xr:uid="{00000000-0005-0000-0000-0000DE630000}"/>
    <cellStyle name="Hiperłącze 6" xfId="27362" hidden="1" xr:uid="{00000000-0005-0000-0000-000078670000}"/>
    <cellStyle name="Hiperłącze 6" xfId="26213" hidden="1" xr:uid="{00000000-0005-0000-0000-00007A660000}"/>
    <cellStyle name="Hiperłącze 6" xfId="20013" hidden="1" xr:uid="{00000000-0005-0000-0000-0000C1630000}"/>
    <cellStyle name="Hiperłącze 6" xfId="19187" hidden="1" xr:uid="{00000000-0005-0000-0000-00008F630000}"/>
    <cellStyle name="Hiperłącze 6" xfId="45378" hidden="1" xr:uid="{00000000-0005-0000-0000-0000666F0000}"/>
    <cellStyle name="Hiperłącze 6" xfId="40081" hidden="1" xr:uid="{00000000-0005-0000-0000-0000EB6C0000}"/>
    <cellStyle name="Hiperłącze 6" xfId="30360" hidden="1" xr:uid="{00000000-0005-0000-0000-000063680000}"/>
    <cellStyle name="Hiperłącze 6" xfId="26620" hidden="1" xr:uid="{00000000-0005-0000-0000-0000C7660000}"/>
    <cellStyle name="Hiperłącze 6" xfId="22180" hidden="1" xr:uid="{00000000-0005-0000-0000-0000C0640000}"/>
    <cellStyle name="Hiperłącze 6" xfId="22249" hidden="1" xr:uid="{00000000-0005-0000-0000-0000C6640000}"/>
    <cellStyle name="Hiperłącze 6" xfId="22321" hidden="1" xr:uid="{00000000-0005-0000-0000-0000CA640000}"/>
    <cellStyle name="Hiperłącze 6" xfId="22276" hidden="1" xr:uid="{00000000-0005-0000-0000-0000CC640000}"/>
    <cellStyle name="Hiperłącze 6" xfId="22329" hidden="1" xr:uid="{00000000-0005-0000-0000-0000CE640000}"/>
    <cellStyle name="Hiperłącze 6" xfId="22291" hidden="1" xr:uid="{00000000-0005-0000-0000-0000D0640000}"/>
    <cellStyle name="Hiperłącze 6" xfId="22456" hidden="1" xr:uid="{00000000-0005-0000-0000-0000DE640000}"/>
    <cellStyle name="Hiperłącze 6" xfId="22502" hidden="1" xr:uid="{00000000-0005-0000-0000-0000E8640000}"/>
    <cellStyle name="Hiperłącze 6" xfId="20990" hidden="1" xr:uid="{00000000-0005-0000-0000-0000E9640000}"/>
    <cellStyle name="Hiperłącze 6" xfId="21253" hidden="1" xr:uid="{00000000-0005-0000-0000-0000F2640000}"/>
    <cellStyle name="Hiperłącze 6" xfId="20917" hidden="1" xr:uid="{00000000-0005-0000-0000-0000F3640000}"/>
    <cellStyle name="Hiperłącze 6" xfId="20911" hidden="1" xr:uid="{00000000-0005-0000-0000-0000F4640000}"/>
    <cellStyle name="Hiperłącze 6" xfId="20963" hidden="1" xr:uid="{00000000-0005-0000-0000-0000F9640000}"/>
    <cellStyle name="Hiperłącze 6" xfId="20946" hidden="1" xr:uid="{00000000-0005-0000-0000-0000FC640000}"/>
    <cellStyle name="Hiperłącze 6" xfId="22018" hidden="1" xr:uid="{00000000-0005-0000-0000-0000A6640000}"/>
    <cellStyle name="Hiperłącze 6" xfId="46733" hidden="1" xr:uid="{00000000-0005-0000-0000-0000F96F0000}"/>
    <cellStyle name="Hiperłącze 6" xfId="43351" hidden="1" xr:uid="{00000000-0005-0000-0000-0000DB6E0000}"/>
    <cellStyle name="Hiperłącze 6" xfId="27448" hidden="1" xr:uid="{00000000-0005-0000-0000-00007C670000}"/>
    <cellStyle name="Hiperłącze 6" xfId="27406" hidden="1" xr:uid="{00000000-0005-0000-0000-00007D670000}"/>
    <cellStyle name="Hiperłącze 6" xfId="27375" hidden="1" xr:uid="{00000000-0005-0000-0000-000084670000}"/>
    <cellStyle name="Hiperłącze 6" xfId="25365" hidden="1" xr:uid="{00000000-0005-0000-0000-00008F670000}"/>
    <cellStyle name="Hiperłącze 6" xfId="25360" hidden="1" xr:uid="{00000000-0005-0000-0000-000093670000}"/>
    <cellStyle name="Hiperłącze 6" xfId="28118" hidden="1" xr:uid="{00000000-0005-0000-0000-0000A2670000}"/>
    <cellStyle name="Hiperłącze 6" xfId="28127" hidden="1" xr:uid="{00000000-0005-0000-0000-0000A3670000}"/>
    <cellStyle name="Hiperłącze 6" xfId="28191" hidden="1" xr:uid="{00000000-0005-0000-0000-0000A5670000}"/>
    <cellStyle name="Hiperłącze 6" xfId="28200" hidden="1" xr:uid="{00000000-0005-0000-0000-0000A6670000}"/>
    <cellStyle name="Hiperłącze 6" xfId="28236" hidden="1" xr:uid="{00000000-0005-0000-0000-0000AF670000}"/>
    <cellStyle name="Hiperłącze 6" xfId="28308" hidden="1" xr:uid="{00000000-0005-0000-0000-0000B2670000}"/>
    <cellStyle name="Hiperłącze 6" xfId="28265" hidden="1" xr:uid="{00000000-0005-0000-0000-0000B3670000}"/>
    <cellStyle name="Hiperłącze 6" xfId="43401" hidden="1" xr:uid="{00000000-0005-0000-0000-0000DF6F0000}"/>
    <cellStyle name="Hiperłącze 6" xfId="43795" hidden="1" xr:uid="{00000000-0005-0000-0000-00008C6E0000}"/>
    <cellStyle name="Hiperłącze 6" xfId="26357" hidden="1" xr:uid="{00000000-0005-0000-0000-00008F660000}"/>
    <cellStyle name="Hiperłącze 6" xfId="25740" hidden="1" xr:uid="{00000000-0005-0000-0000-000049660000}"/>
    <cellStyle name="Hiperłącze 6" xfId="42725" hidden="1" xr:uid="{00000000-0005-0000-0000-00004B6E0000}"/>
    <cellStyle name="Hiperłącze 6" xfId="42064" hidden="1" xr:uid="{00000000-0005-0000-0000-0000296E0000}"/>
    <cellStyle name="Hiperłącze 6" xfId="42156" hidden="1" xr:uid="{00000000-0005-0000-0000-0000206E0000}"/>
    <cellStyle name="Hiperłącze 6" xfId="43871" hidden="1" xr:uid="{00000000-0005-0000-0000-0000456F0000}"/>
    <cellStyle name="Hiperłącze 6" xfId="38848" hidden="1" xr:uid="{00000000-0005-0000-0000-0000CD6D0000}"/>
    <cellStyle name="Hiperłącze 6" xfId="41213" hidden="1" xr:uid="{00000000-0005-0000-0000-0000A46D0000}"/>
    <cellStyle name="Hiperłącze 6" xfId="42559" hidden="1" xr:uid="{00000000-0005-0000-0000-00000E6E0000}"/>
    <cellStyle name="Hiperłącze 6" xfId="28291" hidden="1" xr:uid="{00000000-0005-0000-0000-0000B5670000}"/>
    <cellStyle name="Hiperłącze 6" xfId="25501" hidden="1" xr:uid="{00000000-0005-0000-0000-00008A670000}"/>
    <cellStyle name="Hiperłącze 6" xfId="28768" hidden="1" xr:uid="{00000000-0005-0000-0000-0000C8670000}"/>
    <cellStyle name="Hiperłącze 6" xfId="17038" hidden="1" xr:uid="{00000000-0005-0000-0000-000054620000}"/>
    <cellStyle name="Hiperłącze 6" xfId="33236" hidden="1" xr:uid="{00000000-0005-0000-0000-0000D1690000}"/>
    <cellStyle name="Hiperłącze 6" xfId="17483" hidden="1" xr:uid="{00000000-0005-0000-0000-000095620000}"/>
    <cellStyle name="Hiperłącze 6" xfId="15540" hidden="1" xr:uid="{00000000-0005-0000-0000-0000E1610000}"/>
    <cellStyle name="Hiperłącze 6" xfId="17031" hidden="1" xr:uid="{00000000-0005-0000-0000-00004F620000}"/>
    <cellStyle name="Hiperłącze 6" xfId="26829" hidden="1" xr:uid="{00000000-0005-0000-0000-0000DD660000}"/>
    <cellStyle name="Hiperłącze 6" xfId="21063" hidden="1" xr:uid="{00000000-0005-0000-0000-00002B640000}"/>
    <cellStyle name="Hiperłącze 6" xfId="20211" hidden="1" xr:uid="{00000000-0005-0000-0000-000006640000}"/>
    <cellStyle name="Hiperłącze 6" xfId="10451" hidden="1" xr:uid="{00000000-0005-0000-0000-0000ED5F0000}"/>
    <cellStyle name="Hiperłącze 6" xfId="13756" hidden="1" xr:uid="{00000000-0005-0000-0000-00002D610000}"/>
    <cellStyle name="Hiperłącze 6" xfId="22773" hidden="1" xr:uid="{00000000-0005-0000-0000-00005E650000}"/>
    <cellStyle name="Hiperłącze 6" xfId="26649" hidden="1" xr:uid="{00000000-0005-0000-0000-0000C2660000}"/>
    <cellStyle name="Hiperłącze 6" xfId="22611" hidden="1" xr:uid="{00000000-0005-0000-0000-00000C650000}"/>
    <cellStyle name="Hiperłącze 6" xfId="41013" hidden="1" xr:uid="{00000000-0005-0000-0000-0000AB6D0000}"/>
    <cellStyle name="Hiperłącze 6" xfId="37452" hidden="1" xr:uid="{00000000-0005-0000-0000-0000346C0000}"/>
    <cellStyle name="Hiperłącze 6" xfId="38543" hidden="1" xr:uid="{00000000-0005-0000-0000-0000636C0000}"/>
    <cellStyle name="Hiperłącze 6" xfId="29245" hidden="1" xr:uid="{00000000-0005-0000-0000-000026680000}"/>
    <cellStyle name="Hiperłącze 6" xfId="24570" hidden="1" xr:uid="{00000000-0005-0000-0000-000007660000}"/>
    <cellStyle name="Hiperłącze 6" xfId="11406" hidden="1" xr:uid="{00000000-0005-0000-0000-000007600000}"/>
    <cellStyle name="Hiperłącze 6" xfId="23526" hidden="1" xr:uid="{00000000-0005-0000-0000-000046650000}"/>
    <cellStyle name="Hiperłącze 6" xfId="27932" hidden="1" xr:uid="{00000000-0005-0000-0000-000046670000}"/>
    <cellStyle name="Hiperłącze 6" xfId="20700" hidden="1" xr:uid="{00000000-0005-0000-0000-00008D640000}"/>
    <cellStyle name="Hiperłącze 6" xfId="15251" hidden="1" xr:uid="{00000000-0005-0000-0000-00009A610000}"/>
    <cellStyle name="Hiperłącze 6" xfId="42550" hidden="1" xr:uid="{00000000-0005-0000-0000-00000D6E0000}"/>
    <cellStyle name="Hiperłącze 6" xfId="18640" hidden="1" xr:uid="{00000000-0005-0000-0000-00000D630000}"/>
    <cellStyle name="Hiperłącze 6" xfId="35981" hidden="1" xr:uid="{00000000-0005-0000-0000-0000096B0000}"/>
    <cellStyle name="Hiperłącze 6" xfId="18919" hidden="1" xr:uid="{00000000-0005-0000-0000-00002F630000}"/>
    <cellStyle name="Hiperłącze 6" xfId="14759" hidden="1" xr:uid="{00000000-0005-0000-0000-0000CA610000}"/>
    <cellStyle name="Hiperłącze 6" xfId="10437" hidden="1" xr:uid="{00000000-0005-0000-0000-0000EF5F0000}"/>
    <cellStyle name="Hiperłącze 6" xfId="19330" hidden="1" xr:uid="{00000000-0005-0000-0000-0000E1630000}"/>
    <cellStyle name="Hiperłącze 6" xfId="17237" hidden="1" xr:uid="{00000000-0005-0000-0000-00006C620000}"/>
    <cellStyle name="Hiperłącze 6" xfId="37311" hidden="1" xr:uid="{00000000-0005-0000-0000-0000D36B0000}"/>
    <cellStyle name="Hiperłącze 6" xfId="40058" hidden="1" xr:uid="{00000000-0005-0000-0000-0000E86C0000}"/>
    <cellStyle name="Hiperłącze 6" xfId="31809" hidden="1" xr:uid="{00000000-0005-0000-0000-000036690000}"/>
    <cellStyle name="Hiperłącze 6" xfId="35179" hidden="1" xr:uid="{00000000-0005-0000-0000-0000956A0000}"/>
    <cellStyle name="Hiperłącze 6" xfId="24146" hidden="1" xr:uid="{00000000-0005-0000-0000-0000AC650000}"/>
    <cellStyle name="Hiperłącze 6" xfId="35955" hidden="1" xr:uid="{00000000-0005-0000-0000-0000076B0000}"/>
    <cellStyle name="Hiperłącze 6" xfId="42912" hidden="1" xr:uid="{00000000-0005-0000-0000-0000626E0000}"/>
    <cellStyle name="Hiperłącze 6" xfId="18265" hidden="1" xr:uid="{00000000-0005-0000-0000-000046630000}"/>
    <cellStyle name="Hiperłącze 6" xfId="23190" hidden="1" xr:uid="{00000000-0005-0000-0000-000025650000}"/>
    <cellStyle name="Hiperłącze 6" xfId="30370" hidden="1" xr:uid="{00000000-0005-0000-0000-000064680000}"/>
    <cellStyle name="Hiperłącze 6" xfId="39808" hidden="1" xr:uid="{00000000-0005-0000-0000-0000B26C0000}"/>
    <cellStyle name="Hiperłącze 6" xfId="46471" hidden="1" xr:uid="{00000000-0005-0000-0000-000041700000}"/>
    <cellStyle name="Hiperłącze 6" xfId="17684" hidden="1" xr:uid="{00000000-0005-0000-0000-0000B1620000}"/>
    <cellStyle name="Hiperłącze 6" xfId="39524" hidden="1" xr:uid="{00000000-0005-0000-0000-0000906C0000}"/>
    <cellStyle name="Hiperłącze 6" xfId="21443" hidden="1" xr:uid="{00000000-0005-0000-0000-000054640000}"/>
    <cellStyle name="Hiperłącze 6" xfId="28946" hidden="1" xr:uid="{00000000-0005-0000-0000-0000D9670000}"/>
    <cellStyle name="Hiperłącze 6" xfId="40325" hidden="1" xr:uid="{00000000-0005-0000-0000-0000026D0000}"/>
    <cellStyle name="Hiperłącze 6" xfId="19142" hidden="1" xr:uid="{00000000-0005-0000-0000-000085630000}"/>
    <cellStyle name="Hiperłącze 6" xfId="46630" hidden="1" xr:uid="{00000000-0005-0000-0000-000037700000}"/>
    <cellStyle name="Hiperłącze 6" xfId="43167" hidden="1" xr:uid="{00000000-0005-0000-0000-0000E46E0000}"/>
    <cellStyle name="Hiperłącze 6" xfId="30070" hidden="1" xr:uid="{00000000-0005-0000-0000-00001B690000}"/>
    <cellStyle name="Hiperłącze 6" xfId="19719" hidden="1" xr:uid="{00000000-0005-0000-0000-0000A8630000}"/>
    <cellStyle name="Hiperłącze 6" xfId="34278" hidden="1" xr:uid="{00000000-0005-0000-0000-0000C36A0000}"/>
    <cellStyle name="Hiperłącze 6" xfId="22655" hidden="1" xr:uid="{00000000-0005-0000-0000-00000A650000}"/>
    <cellStyle name="Hiperłącze 6" xfId="22126" hidden="1" xr:uid="{00000000-0005-0000-0000-0000B2640000}"/>
    <cellStyle name="Hiperłącze 6" xfId="21825" hidden="1" xr:uid="{00000000-0005-0000-0000-00007E640000}"/>
    <cellStyle name="Hiperłącze 6" xfId="21645" hidden="1" xr:uid="{00000000-0005-0000-0000-00006C640000}"/>
    <cellStyle name="Hiperłącze 6" xfId="20327" hidden="1" xr:uid="{00000000-0005-0000-0000-000013640000}"/>
    <cellStyle name="Hiperłącze 6" xfId="19366" hidden="1" xr:uid="{00000000-0005-0000-0000-0000F0630000}"/>
    <cellStyle name="Hiperłącze 6" xfId="19312" hidden="1" xr:uid="{00000000-0005-0000-0000-0000CD630000}"/>
    <cellStyle name="Hiperłącze 6" xfId="16295" hidden="1" xr:uid="{00000000-0005-0000-0000-000075630000}"/>
    <cellStyle name="Hiperłącze 6" xfId="35021" hidden="1" xr:uid="{00000000-0005-0000-0000-0000836A0000}"/>
    <cellStyle name="Hiperłącze 6" xfId="35012" hidden="1" xr:uid="{00000000-0005-0000-0000-0000846A0000}"/>
    <cellStyle name="Hiperłącze 6" xfId="35047" hidden="1" xr:uid="{00000000-0005-0000-0000-0000856A0000}"/>
    <cellStyle name="Hiperłącze 6" xfId="35133" hidden="1" xr:uid="{00000000-0005-0000-0000-0000946A0000}"/>
    <cellStyle name="Hiperłącze 6" xfId="35214" hidden="1" xr:uid="{00000000-0005-0000-0000-00009C6A0000}"/>
    <cellStyle name="Hiperłącze 6" xfId="35244" hidden="1" xr:uid="{00000000-0005-0000-0000-00009D6A0000}"/>
    <cellStyle name="Hiperłącze 6" xfId="35235" hidden="1" xr:uid="{00000000-0005-0000-0000-00009F6A0000}"/>
    <cellStyle name="Hiperłącze 6" xfId="35285" hidden="1" xr:uid="{00000000-0005-0000-0000-0000A26A0000}"/>
    <cellStyle name="Hiperłącze 6" xfId="35304" hidden="1" xr:uid="{00000000-0005-0000-0000-0000A46A0000}"/>
    <cellStyle name="Hiperłącze 6" xfId="35358" hidden="1" xr:uid="{00000000-0005-0000-0000-0000A56A0000}"/>
    <cellStyle name="Hiperłącze 6" xfId="35315" hidden="1" xr:uid="{00000000-0005-0000-0000-0000A86A0000}"/>
    <cellStyle name="Hiperłącze 6" xfId="35376" hidden="1" xr:uid="{00000000-0005-0000-0000-0000AA6A0000}"/>
    <cellStyle name="Hiperłącze 6" xfId="35412" hidden="1" xr:uid="{00000000-0005-0000-0000-0000B06A0000}"/>
    <cellStyle name="Hiperłącze 6" xfId="31458" hidden="1" xr:uid="{00000000-0005-0000-0000-0000F9680000}"/>
    <cellStyle name="Hiperłącze 6" xfId="31172" hidden="1" xr:uid="{00000000-0005-0000-0000-0000D2680000}"/>
    <cellStyle name="Hiperłącze 6" xfId="30616" hidden="1" xr:uid="{00000000-0005-0000-0000-000083680000}"/>
    <cellStyle name="Hiperłącze 6" xfId="33144" hidden="1" xr:uid="{00000000-0005-0000-0000-0000126A0000}"/>
    <cellStyle name="Hiperłącze 6" xfId="21520" hidden="1" xr:uid="{00000000-0005-0000-0000-00005A640000}"/>
    <cellStyle name="Hiperłącze 6" xfId="27464" hidden="1" xr:uid="{00000000-0005-0000-0000-000069670000}"/>
    <cellStyle name="Hiperłącze 6" xfId="26459" hidden="1" xr:uid="{00000000-0005-0000-0000-0000B2660000}"/>
    <cellStyle name="Hiperłącze 6" xfId="30009" hidden="1" xr:uid="{00000000-0005-0000-0000-000019690000}"/>
    <cellStyle name="Hiperłącze 6" xfId="33384" hidden="1" xr:uid="{00000000-0005-0000-0000-0000196A0000}"/>
    <cellStyle name="Hiperłącze 6" xfId="23129" hidden="1" xr:uid="{00000000-0005-0000-0000-000020650000}"/>
    <cellStyle name="Hiperłącze 6" xfId="21769" hidden="1" xr:uid="{00000000-0005-0000-0000-00007B640000}"/>
    <cellStyle name="Hiperłącze 6" xfId="31412" hidden="1" xr:uid="{00000000-0005-0000-0000-0000F4680000}"/>
    <cellStyle name="Hiperłącze 6" xfId="34822" hidden="1" xr:uid="{00000000-0005-0000-0000-0000226B0000}"/>
    <cellStyle name="Hiperłącze 6" xfId="45913" hidden="1" xr:uid="{00000000-0005-0000-0000-0000B76F0000}"/>
    <cellStyle name="Hiperłącze 6" xfId="27516" hidden="1" xr:uid="{00000000-0005-0000-0000-000062670000}"/>
    <cellStyle name="Hiperłącze 6" xfId="27968" hidden="1" xr:uid="{00000000-0005-0000-0000-00004F670000}"/>
    <cellStyle name="Hiperłącze 6" xfId="40019" hidden="1" xr:uid="{00000000-0005-0000-0000-0000E16C0000}"/>
    <cellStyle name="Hiperłącze 6" xfId="23794" hidden="1" xr:uid="{00000000-0005-0000-0000-0000A6650000}"/>
    <cellStyle name="Hiperłącze 6" xfId="24205" hidden="1" xr:uid="{00000000-0005-0000-0000-0000AE650000}"/>
    <cellStyle name="Hiperłącze 6" xfId="24181" hidden="1" xr:uid="{00000000-0005-0000-0000-0000B3650000}"/>
    <cellStyle name="Hiperłącze 6" xfId="24175" hidden="1" xr:uid="{00000000-0005-0000-0000-0000B4650000}"/>
    <cellStyle name="Hiperłącze 6" xfId="24229" hidden="1" xr:uid="{00000000-0005-0000-0000-0000B6650000}"/>
    <cellStyle name="Hiperłącze 6" xfId="24245" hidden="1" xr:uid="{00000000-0005-0000-0000-0000B8650000}"/>
    <cellStyle name="Hiperłącze 6" xfId="24358" hidden="1" xr:uid="{00000000-0005-0000-0000-0000C2650000}"/>
    <cellStyle name="Hiperłącze 6" xfId="24423" hidden="1" xr:uid="{00000000-0005-0000-0000-0000C9650000}"/>
    <cellStyle name="Hiperłącze 6" xfId="24476" hidden="1" xr:uid="{00000000-0005-0000-0000-0000CF650000}"/>
    <cellStyle name="Hiperłącze 6" xfId="24531" hidden="1" xr:uid="{00000000-0005-0000-0000-0000D5650000}"/>
    <cellStyle name="Hiperłącze 6" xfId="24557" hidden="1" xr:uid="{00000000-0005-0000-0000-0000D6650000}"/>
    <cellStyle name="Hiperłącze 6" xfId="24040" hidden="1" xr:uid="{00000000-0005-0000-0000-0000E1650000}"/>
    <cellStyle name="Hiperłącze 6" xfId="24024" hidden="1" xr:uid="{00000000-0005-0000-0000-0000E2650000}"/>
    <cellStyle name="Hiperłącze 6" xfId="24045" hidden="1" xr:uid="{00000000-0005-0000-0000-0000E3650000}"/>
    <cellStyle name="Hiperłącze 6" xfId="23809" hidden="1" xr:uid="{00000000-0005-0000-0000-0000EA650000}"/>
    <cellStyle name="Hiperłącze 6" xfId="23978" hidden="1" xr:uid="{00000000-0005-0000-0000-0000ED650000}"/>
    <cellStyle name="Hiperłącze 6" xfId="20798" hidden="1" xr:uid="{00000000-0005-0000-0000-000088650000}"/>
    <cellStyle name="Hiperłącze 6" xfId="15664" hidden="1" xr:uid="{00000000-0005-0000-0000-0000F5610000}"/>
    <cellStyle name="Hiperłącze 6" xfId="14045" hidden="1" xr:uid="{00000000-0005-0000-0000-0000FA600000}"/>
    <cellStyle name="Hiperłącze 6" xfId="29452" hidden="1" xr:uid="{00000000-0005-0000-0000-00003E680000}"/>
    <cellStyle name="Hiperłącze 6" xfId="29490" hidden="1" xr:uid="{00000000-0005-0000-0000-000043680000}"/>
    <cellStyle name="Hiperłącze 6" xfId="29481" hidden="1" xr:uid="{00000000-0005-0000-0000-000044680000}"/>
    <cellStyle name="Hiperłącze 6" xfId="30167" hidden="1" xr:uid="{00000000-0005-0000-0000-00004D680000}"/>
    <cellStyle name="Hiperłącze 6" xfId="30175" hidden="1" xr:uid="{00000000-0005-0000-0000-00004E680000}"/>
    <cellStyle name="Hiperłącze 6" xfId="30271" hidden="1" xr:uid="{00000000-0005-0000-0000-00005A680000}"/>
    <cellStyle name="Hiperłącze 6" xfId="30241" hidden="1" xr:uid="{00000000-0005-0000-0000-000060680000}"/>
    <cellStyle name="Hiperłącze 6" xfId="30460" hidden="1" xr:uid="{00000000-0005-0000-0000-00006E680000}"/>
    <cellStyle name="Hiperłącze 6" xfId="30478" hidden="1" xr:uid="{00000000-0005-0000-0000-000070680000}"/>
    <cellStyle name="Hiperłącze 6" xfId="30532" hidden="1" xr:uid="{00000000-0005-0000-0000-000071680000}"/>
    <cellStyle name="Hiperłącze 6" xfId="30489" hidden="1" xr:uid="{00000000-0005-0000-0000-000074680000}"/>
    <cellStyle name="Hiperłącze 6" xfId="30584" hidden="1" xr:uid="{00000000-0005-0000-0000-00007C680000}"/>
    <cellStyle name="Hiperłącze 6" xfId="30640" hidden="1" xr:uid="{00000000-0005-0000-0000-00007E680000}"/>
    <cellStyle name="Hiperłącze 6" xfId="30610" hidden="1" xr:uid="{00000000-0005-0000-0000-000084680000}"/>
    <cellStyle name="Hiperłącze 6" xfId="30656" hidden="1" xr:uid="{00000000-0005-0000-0000-000085680000}"/>
    <cellStyle name="Hiperłącze 6" xfId="17328" hidden="1" xr:uid="{00000000-0005-0000-0000-000074620000}"/>
    <cellStyle name="Hiperłącze 6" xfId="33714" hidden="1" xr:uid="{00000000-0005-0000-0000-0000346A0000}"/>
    <cellStyle name="Hiperłącze 6" xfId="27610" hidden="1" xr:uid="{00000000-0005-0000-0000-000029670000}"/>
    <cellStyle name="Hiperłącze 6" xfId="26780" hidden="1" xr:uid="{00000000-0005-0000-0000-0000D7660000}"/>
    <cellStyle name="Hiperłącze 6" xfId="16475" hidden="1" xr:uid="{00000000-0005-0000-0000-0000DF620000}"/>
    <cellStyle name="Hiperłącze 6" xfId="17220" hidden="1" xr:uid="{00000000-0005-0000-0000-000068620000}"/>
    <cellStyle name="Hiperłącze 6" xfId="12401" hidden="1" xr:uid="{00000000-0005-0000-0000-000033600000}"/>
    <cellStyle name="Hiperłącze 6" xfId="10204" hidden="1" xr:uid="{00000000-0005-0000-0000-0000DA5F0000}"/>
    <cellStyle name="Hiperłącze 6" xfId="16391" hidden="1" xr:uid="{00000000-0005-0000-0000-0000E3620000}"/>
    <cellStyle name="Hiperłącze 6" xfId="12327" hidden="1" xr:uid="{00000000-0005-0000-0000-000025600000}"/>
    <cellStyle name="Hiperłącze 6" xfId="13084" hidden="1" xr:uid="{00000000-0005-0000-0000-000096600000}"/>
    <cellStyle name="Hiperłącze 6" xfId="12826" hidden="1" xr:uid="{00000000-0005-0000-0000-000067600000}"/>
    <cellStyle name="Hiperłącze 6" xfId="11400" hidden="1" xr:uid="{00000000-0005-0000-0000-000008600000}"/>
    <cellStyle name="Hiperłącze 6" xfId="30664" hidden="1" xr:uid="{00000000-0005-0000-0000-000086680000}"/>
    <cellStyle name="Hiperłącze 6" xfId="30145" hidden="1" xr:uid="{00000000-0005-0000-0000-000054680000}"/>
    <cellStyle name="Hiperłącze 6" xfId="24397" hidden="1" xr:uid="{00000000-0005-0000-0000-0000C7650000}"/>
    <cellStyle name="Hiperłącze 6" xfId="42790" hidden="1" xr:uid="{00000000-0005-0000-0000-00004E6E0000}"/>
    <cellStyle name="Hiperłącze 6" xfId="35458" hidden="1" xr:uid="{00000000-0005-0000-0000-0000B56A0000}"/>
    <cellStyle name="Hiperłącze 6" xfId="23255" hidden="1" xr:uid="{00000000-0005-0000-0000-00002D650000}"/>
    <cellStyle name="Hiperłącze 6" xfId="37766" hidden="1" xr:uid="{00000000-0005-0000-0000-0000DD6B0000}"/>
    <cellStyle name="Hiperłącze 6" xfId="42886" hidden="1" xr:uid="{00000000-0005-0000-0000-00005A6E0000}"/>
    <cellStyle name="Hiperłącze 6" xfId="41805" hidden="1" xr:uid="{00000000-0005-0000-0000-0000DF6D0000}"/>
    <cellStyle name="Hiperłącze 6" xfId="39206" hidden="1" xr:uid="{00000000-0005-0000-0000-0000716C0000}"/>
    <cellStyle name="Hiperłącze 6" xfId="28100" hidden="1" xr:uid="{00000000-0005-0000-0000-000086670000}"/>
    <cellStyle name="Hiperłącze 6" xfId="20939" hidden="1" xr:uid="{00000000-0005-0000-0000-0000F7640000}"/>
    <cellStyle name="Hiperłącze 6" xfId="22306" hidden="1" xr:uid="{00000000-0005-0000-0000-0000CD640000}"/>
    <cellStyle name="Hiperłącze 6" xfId="33131" hidden="1" xr:uid="{00000000-0005-0000-0000-0000FA690000}"/>
    <cellStyle name="Hiperłącze 6" xfId="33206" hidden="1" xr:uid="{00000000-0005-0000-0000-0000D0690000}"/>
    <cellStyle name="Hiperłącze 6" xfId="44331" hidden="1" xr:uid="{00000000-0005-0000-0000-0000C26E0000}"/>
    <cellStyle name="Hiperłącze 6" xfId="11786" hidden="1" xr:uid="{00000000-0005-0000-0000-000063610000}"/>
    <cellStyle name="Hiperłącze 6" xfId="27499" hidden="1" xr:uid="{00000000-0005-0000-0000-000068670000}"/>
    <cellStyle name="Hiperłącze 6" xfId="23892" hidden="1" xr:uid="{00000000-0005-0000-0000-000000660000}"/>
    <cellStyle name="Hiperłącze 6" xfId="11667" hidden="1" xr:uid="{00000000-0005-0000-0000-00006F600000}"/>
    <cellStyle name="Hiperłącze 6" xfId="39082" hidden="1" xr:uid="{00000000-0005-0000-0000-0000296D0000}"/>
    <cellStyle name="Hiperłącze 6" xfId="40349" hidden="1" xr:uid="{00000000-0005-0000-0000-0000076D0000}"/>
    <cellStyle name="Hiperłącze 6" xfId="31554" hidden="1" xr:uid="{00000000-0005-0000-0000-000007690000}"/>
    <cellStyle name="Hiperłącze 6" xfId="13740" hidden="1" xr:uid="{00000000-0005-0000-0000-000036610000}"/>
    <cellStyle name="Hiperłącze 6" xfId="46337" hidden="1" xr:uid="{00000000-0005-0000-0000-0000F06F0000}"/>
    <cellStyle name="Hiperłącze 6" xfId="16280" hidden="1" xr:uid="{00000000-0005-0000-0000-000077630000}"/>
    <cellStyle name="Hiperłącze 6" xfId="23952" hidden="1" xr:uid="{00000000-0005-0000-0000-0000FB650000}"/>
    <cellStyle name="Hiperłącze 6" xfId="28624" hidden="1" xr:uid="{00000000-0005-0000-0000-000003680000}"/>
    <cellStyle name="Hiperłącze 6" xfId="23033" hidden="1" xr:uid="{00000000-0005-0000-0000-000050650000}"/>
    <cellStyle name="Hiperłącze 6" xfId="45123" hidden="1" xr:uid="{00000000-0005-0000-0000-0000376F0000}"/>
    <cellStyle name="Hiperłącze 6" xfId="10380" hidden="1" xr:uid="{00000000-0005-0000-0000-0000E65F0000}"/>
    <cellStyle name="Hiperłącze 6" xfId="16356" hidden="1" xr:uid="{00000000-0005-0000-0000-0000DA620000}"/>
    <cellStyle name="Hiperłącze 6" xfId="45080" hidden="1" xr:uid="{00000000-0005-0000-0000-00002F6F0000}"/>
    <cellStyle name="Hiperłącze 6" xfId="36430" hidden="1" xr:uid="{00000000-0005-0000-0000-0000A06B0000}"/>
    <cellStyle name="Hiperłącze 6" xfId="34532" hidden="1" xr:uid="{00000000-0005-0000-0000-0000296B0000}"/>
    <cellStyle name="Hiperłącze 6" xfId="42006" hidden="1" xr:uid="{00000000-0005-0000-0000-00003D6E0000}"/>
    <cellStyle name="Hiperłącze 6" xfId="17821" hidden="1" xr:uid="{00000000-0005-0000-0000-0000C2620000}"/>
    <cellStyle name="Hiperłącze 6" xfId="43463" hidden="1" xr:uid="{00000000-0005-0000-0000-0000D06F0000}"/>
    <cellStyle name="Hiperłącze 6" xfId="21945" hidden="1" xr:uid="{00000000-0005-0000-0000-0000A3640000}"/>
    <cellStyle name="Hiperłącze 6" xfId="44530" hidden="1" xr:uid="{00000000-0005-0000-0000-0000D66E0000}"/>
    <cellStyle name="Hiperłącze 6" xfId="39838" hidden="1" xr:uid="{00000000-0005-0000-0000-0000B86C0000}"/>
    <cellStyle name="Hiperłącze 6" xfId="27903" hidden="1" xr:uid="{00000000-0005-0000-0000-00004B670000}"/>
    <cellStyle name="Hiperłącze 6" xfId="25241" hidden="1" xr:uid="{00000000-0005-0000-0000-00009F660000}"/>
    <cellStyle name="Hiperłącze 6" xfId="36887" hidden="1" xr:uid="{00000000-0005-0000-0000-0000616B0000}"/>
    <cellStyle name="Hiperłącze 6" xfId="36271" hidden="1" xr:uid="{00000000-0005-0000-0000-0000446B0000}"/>
    <cellStyle name="Hiperłącze 6" xfId="23144" hidden="1" xr:uid="{00000000-0005-0000-0000-000024650000}"/>
    <cellStyle name="Hiperłącze 6" xfId="37229" hidden="1" xr:uid="{00000000-0005-0000-0000-0000C96B0000}"/>
    <cellStyle name="Hiperłącze 6" xfId="17389" hidden="1" xr:uid="{00000000-0005-0000-0000-000076620000}"/>
    <cellStyle name="Hiperłącze 6" xfId="19344" hidden="1" xr:uid="{00000000-0005-0000-0000-0000E8630000}"/>
    <cellStyle name="Hiperłącze 6" xfId="21495" hidden="1" xr:uid="{00000000-0005-0000-0000-000052640000}"/>
    <cellStyle name="Hiperłącze 6" xfId="24802" hidden="1" xr:uid="{00000000-0005-0000-0000-00001E660000}"/>
    <cellStyle name="Hiperłącze 6" xfId="32455" hidden="1" xr:uid="{00000000-0005-0000-0000-000056690000}"/>
    <cellStyle name="Hiperłącze 6" xfId="35729" hidden="1" xr:uid="{00000000-0005-0000-0000-0000EB6A0000}"/>
    <cellStyle name="Hiperłącze 6" xfId="14974" hidden="1" xr:uid="{00000000-0005-0000-0000-0000C2610000}"/>
    <cellStyle name="Hiperłącze 6" xfId="34559" hidden="1" xr:uid="{00000000-0005-0000-0000-0000196B0000}"/>
    <cellStyle name="Hiperłącze 6" xfId="23488" hidden="1" xr:uid="{00000000-0005-0000-0000-000047650000}"/>
    <cellStyle name="Hiperłącze 6" xfId="23206" hidden="1" xr:uid="{00000000-0005-0000-0000-000027650000}"/>
    <cellStyle name="Hiperłącze 6" xfId="29593" hidden="1" xr:uid="{00000000-0005-0000-0000-0000B1680000}"/>
    <cellStyle name="Hiperłącze 6" xfId="45909" hidden="1" xr:uid="{00000000-0005-0000-0000-0000A56F0000}"/>
    <cellStyle name="Hiperłącze 6" xfId="18156" hidden="1" xr:uid="{00000000-0005-0000-0000-0000FF620000}"/>
    <cellStyle name="Hiperłącze 6" xfId="21137" hidden="1" xr:uid="{00000000-0005-0000-0000-000032640000}"/>
    <cellStyle name="Hiperłącze 6" xfId="14842" hidden="1" xr:uid="{00000000-0005-0000-0000-0000E0610000}"/>
    <cellStyle name="Hiperłącze 6" xfId="17565" hidden="1" xr:uid="{00000000-0005-0000-0000-0000A8620000}"/>
    <cellStyle name="Hiperłącze 6" xfId="33198" hidden="1" xr:uid="{00000000-0005-0000-0000-0000146A0000}"/>
    <cellStyle name="Hiperłącze 6" xfId="21586" hidden="1" xr:uid="{00000000-0005-0000-0000-00005D640000}"/>
    <cellStyle name="Hiperłącze 6" xfId="28787" hidden="1" xr:uid="{00000000-0005-0000-0000-0000CB670000}"/>
    <cellStyle name="Hiperłącze 6" xfId="24661" hidden="1" xr:uid="{00000000-0005-0000-0000-00000F660000}"/>
    <cellStyle name="Hiperłącze 6" xfId="24286" hidden="1" xr:uid="{00000000-0005-0000-0000-0000BD650000}"/>
    <cellStyle name="Hiperłącze 6" xfId="20842" hidden="1" xr:uid="{00000000-0005-0000-0000-00007F650000}"/>
    <cellStyle name="Hiperłącze 6" xfId="22791" hidden="1" xr:uid="{00000000-0005-0000-0000-000056650000}"/>
    <cellStyle name="Hiperłącze 6" xfId="23233" hidden="1" xr:uid="{00000000-0005-0000-0000-00002B650000}"/>
    <cellStyle name="Hiperłącze 6" xfId="22725" hidden="1" xr:uid="{00000000-0005-0000-0000-000017650000}"/>
    <cellStyle name="Hiperłącze 6" xfId="22054" hidden="1" xr:uid="{00000000-0005-0000-0000-0000AF640000}"/>
    <cellStyle name="Hiperłącze 6" xfId="21915" hidden="1" xr:uid="{00000000-0005-0000-0000-000086640000}"/>
    <cellStyle name="Hiperłącze 6" xfId="21594" hidden="1" xr:uid="{00000000-0005-0000-0000-00005E640000}"/>
    <cellStyle name="Hiperłącze 6" xfId="21105" hidden="1" xr:uid="{00000000-0005-0000-0000-000033640000}"/>
    <cellStyle name="Hiperłącze 6" xfId="20082" hidden="1" xr:uid="{00000000-0005-0000-0000-0000F6630000}"/>
    <cellStyle name="Hiperłącze 6" xfId="34077" hidden="1" xr:uid="{00000000-0005-0000-0000-00002E6B0000}"/>
    <cellStyle name="Hiperłącze 6" xfId="34178" hidden="1" xr:uid="{00000000-0005-0000-0000-00002F6B0000}"/>
    <cellStyle name="Hiperłącze 6" xfId="36206" hidden="1" xr:uid="{00000000-0005-0000-0000-0000356B0000}"/>
    <cellStyle name="Hiperłącze 6" xfId="36280" hidden="1" xr:uid="{00000000-0005-0000-0000-0000436B0000}"/>
    <cellStyle name="Hiperłącze 6" xfId="36684" hidden="1" xr:uid="{00000000-0005-0000-0000-00004C6B0000}"/>
    <cellStyle name="Hiperłącze 6" xfId="36735" hidden="1" xr:uid="{00000000-0005-0000-0000-00004D6B0000}"/>
    <cellStyle name="Hiperłącze 6" xfId="36706" hidden="1" xr:uid="{00000000-0005-0000-0000-00004F6B0000}"/>
    <cellStyle name="Hiperłącze 6" xfId="36751" hidden="1" xr:uid="{00000000-0005-0000-0000-0000526B0000}"/>
    <cellStyle name="Hiperłącze 6" xfId="36719" hidden="1" xr:uid="{00000000-0005-0000-0000-0000536B0000}"/>
    <cellStyle name="Hiperłącze 6" xfId="36713" hidden="1" xr:uid="{00000000-0005-0000-0000-0000546B0000}"/>
    <cellStyle name="Hiperłącze 6" xfId="36759" hidden="1" xr:uid="{00000000-0005-0000-0000-0000556B0000}"/>
    <cellStyle name="Hiperłącze 6" xfId="36839" hidden="1" xr:uid="{00000000-0005-0000-0000-00005A6B0000}"/>
    <cellStyle name="Hiperłącze 6" xfId="36961" hidden="1" xr:uid="{00000000-0005-0000-0000-0000696B0000}"/>
    <cellStyle name="Hiperłącze 6" xfId="34197" hidden="1" xr:uid="{00000000-0005-0000-0000-0000306B0000}"/>
    <cellStyle name="Hiperłącze 6" xfId="30256" hidden="1" xr:uid="{00000000-0005-0000-0000-00005D680000}"/>
    <cellStyle name="Hiperłącze 6" xfId="33259" hidden="1" xr:uid="{00000000-0005-0000-0000-0000D2690000}"/>
    <cellStyle name="Hiperłącze 6" xfId="29883" hidden="1" xr:uid="{00000000-0005-0000-0000-0000A3690000}"/>
    <cellStyle name="Hiperłącze 6" xfId="32190" hidden="1" xr:uid="{00000000-0005-0000-0000-000044690000}"/>
    <cellStyle name="Hiperłącze 6" xfId="19224" hidden="1" xr:uid="{00000000-0005-0000-0000-000098630000}"/>
    <cellStyle name="Hiperłącze 6" xfId="20927" hidden="1" xr:uid="{00000000-0005-0000-0000-0000EE640000}"/>
    <cellStyle name="Hiperłącze 6" xfId="28520" hidden="1" xr:uid="{00000000-0005-0000-0000-0000FC670000}"/>
    <cellStyle name="Hiperłącze 6" xfId="28049" hidden="1" xr:uid="{00000000-0005-0000-0000-000056670000}"/>
    <cellStyle name="Hiperłącze 6" xfId="30036" hidden="1" xr:uid="{00000000-0005-0000-0000-000009690000}"/>
    <cellStyle name="Hiperłącze 6" xfId="37194" hidden="1" xr:uid="{00000000-0005-0000-0000-0000C86B0000}"/>
    <cellStyle name="Hiperłącze 6" xfId="35432" hidden="1" xr:uid="{00000000-0005-0000-0000-0000B36A0000}"/>
    <cellStyle name="Hiperłącze 6" xfId="40189" hidden="1" xr:uid="{00000000-0005-0000-0000-0000F76C0000}"/>
    <cellStyle name="Hiperłącze 6" xfId="24730" hidden="1" xr:uid="{00000000-0005-0000-0000-000017660000}"/>
    <cellStyle name="Hiperłącze 6" xfId="44864" hidden="1" xr:uid="{00000000-0005-0000-0000-0000166F0000}"/>
    <cellStyle name="Hiperłącze 6" xfId="33078" hidden="1" xr:uid="{00000000-0005-0000-0000-0000FE690000}"/>
    <cellStyle name="Hiperłącze 6" xfId="37273" hidden="1" xr:uid="{00000000-0005-0000-0000-0000CE6B0000}"/>
    <cellStyle name="Hiperłącze 6" xfId="16934" hidden="1" xr:uid="{00000000-0005-0000-0000-000048620000}"/>
    <cellStyle name="Hiperłącze 6" xfId="12876" hidden="1" xr:uid="{00000000-0005-0000-0000-000081600000}"/>
    <cellStyle name="Hiperłącze 6" xfId="29191" hidden="1" xr:uid="{00000000-0005-0000-0000-000024680000}"/>
    <cellStyle name="Hiperłącze 6" xfId="25668" hidden="1" xr:uid="{00000000-0005-0000-0000-000045660000}"/>
    <cellStyle name="Hiperłącze 6" xfId="39544" hidden="1" xr:uid="{00000000-0005-0000-0000-0000936C0000}"/>
    <cellStyle name="Hiperłącze 6" xfId="11699" hidden="1" xr:uid="{00000000-0005-0000-0000-00006A610000}"/>
    <cellStyle name="Hiperłącze 6" xfId="24152" hidden="1" xr:uid="{00000000-0005-0000-0000-0000F4650000}"/>
    <cellStyle name="Hiperłącze 6" xfId="23785" hidden="1" xr:uid="{00000000-0005-0000-0000-0000A2650000}"/>
    <cellStyle name="Hiperłącze 6" xfId="20605" hidden="1" xr:uid="{00000000-0005-0000-0000-000081650000}"/>
    <cellStyle name="Hiperłącze 6" xfId="22861" hidden="1" xr:uid="{00000000-0005-0000-0000-000070650000}"/>
    <cellStyle name="Hiperłącze 6" xfId="23278" hidden="1" xr:uid="{00000000-0005-0000-0000-00002E650000}"/>
    <cellStyle name="Hiperłącze 6" xfId="21634" hidden="1" xr:uid="{00000000-0005-0000-0000-000068640000}"/>
    <cellStyle name="Hiperłącze 6" xfId="21153" hidden="1" xr:uid="{00000000-0005-0000-0000-000036640000}"/>
    <cellStyle name="Hiperłącze 6" xfId="20496" hidden="1" xr:uid="{00000000-0005-0000-0000-000026640000}"/>
    <cellStyle name="Hiperłącze 6" xfId="19060" hidden="1" xr:uid="{00000000-0005-0000-0000-000081630000}"/>
    <cellStyle name="Hiperłącze 6" xfId="18500" hidden="1" xr:uid="{00000000-0005-0000-0000-00003F630000}"/>
    <cellStyle name="Hiperłącze 6" xfId="18910" hidden="1" xr:uid="{00000000-0005-0000-0000-00002E630000}"/>
    <cellStyle name="Hiperłącze 6" xfId="18752" hidden="1" xr:uid="{00000000-0005-0000-0000-00001E630000}"/>
    <cellStyle name="Hiperłącze 6" xfId="41085" hidden="1" xr:uid="{00000000-0005-0000-0000-0000926D0000}"/>
    <cellStyle name="Hiperłącze 6" xfId="41332" hidden="1" xr:uid="{00000000-0005-0000-0000-0000706D0000}"/>
    <cellStyle name="Hiperłącze 6" xfId="40183" hidden="1" xr:uid="{00000000-0005-0000-0000-0000F86C0000}"/>
    <cellStyle name="Hiperłącze 6" xfId="40067" hidden="1" xr:uid="{00000000-0005-0000-0000-0000E76C0000}"/>
    <cellStyle name="Hiperłącze 6" xfId="39827" hidden="1" xr:uid="{00000000-0005-0000-0000-0000B46C0000}"/>
    <cellStyle name="Hiperłącze 6" xfId="15125" hidden="1" xr:uid="{00000000-0005-0000-0000-000094610000}"/>
    <cellStyle name="Hiperłącze 6" xfId="38878" hidden="1" xr:uid="{00000000-0005-0000-0000-0000CF6D0000}"/>
    <cellStyle name="Hiperłącze 6" xfId="42124" hidden="1" xr:uid="{00000000-0005-0000-0000-00001E6E0000}"/>
    <cellStyle name="Hiperłącze 6" xfId="43687" hidden="1" xr:uid="{00000000-0005-0000-0000-00007C6E0000}"/>
    <cellStyle name="Hiperłącze 6" xfId="31701" hidden="1" xr:uid="{00000000-0005-0000-0000-00002A690000}"/>
    <cellStyle name="Hiperłącze 6" xfId="31710" hidden="1" xr:uid="{00000000-0005-0000-0000-00002D690000}"/>
    <cellStyle name="Hiperłącze 6" xfId="31719" hidden="1" xr:uid="{00000000-0005-0000-0000-00002E690000}"/>
    <cellStyle name="Hiperłącze 6" xfId="31771" hidden="1" xr:uid="{00000000-0005-0000-0000-000037690000}"/>
    <cellStyle name="Hiperłącze 6" xfId="31765" hidden="1" xr:uid="{00000000-0005-0000-0000-000038690000}"/>
    <cellStyle name="Hiperłącze 6" xfId="32212" hidden="1" xr:uid="{00000000-0005-0000-0000-00003D690000}"/>
    <cellStyle name="Hiperłącze 6" xfId="32308" hidden="1" xr:uid="{00000000-0005-0000-0000-000049690000}"/>
    <cellStyle name="Hiperłącze 6" xfId="32271" hidden="1" xr:uid="{00000000-0005-0000-0000-00004C690000}"/>
    <cellStyle name="Hiperłącze 6" xfId="32292" hidden="1" xr:uid="{00000000-0005-0000-0000-00004F690000}"/>
    <cellStyle name="Hiperłącze 6" xfId="32500" hidden="1" xr:uid="{00000000-0005-0000-0000-000060690000}"/>
    <cellStyle name="Hiperłącze 6" xfId="32554" hidden="1" xr:uid="{00000000-0005-0000-0000-000061690000}"/>
    <cellStyle name="Hiperłącze 6" xfId="32563" hidden="1" xr:uid="{00000000-0005-0000-0000-000062690000}"/>
    <cellStyle name="Hiperłącze 6" xfId="32534" hidden="1" xr:uid="{00000000-0005-0000-0000-000067690000}"/>
    <cellStyle name="Hiperłącze 6" xfId="32072" hidden="1" xr:uid="{00000000-0005-0000-0000-00006F690000}"/>
    <cellStyle name="Hiperłącze 6" xfId="32066" hidden="1" xr:uid="{00000000-0005-0000-0000-000074690000}"/>
    <cellStyle name="Hiperłącze 6" xfId="31987" hidden="1" xr:uid="{00000000-0005-0000-0000-000079690000}"/>
    <cellStyle name="Hiperłącze 6" xfId="31824" hidden="1" xr:uid="{00000000-0005-0000-0000-00007A690000}"/>
    <cellStyle name="Hiperłącze 6" xfId="14483" hidden="1" xr:uid="{00000000-0005-0000-0000-000058610000}"/>
    <cellStyle name="Hiperłącze 6" xfId="34089" hidden="1" xr:uid="{00000000-0005-0000-0000-0000CD6A0000}"/>
    <cellStyle name="Hiperłącze 6" xfId="28999" hidden="1" xr:uid="{00000000-0005-0000-0000-0000DF670000}"/>
    <cellStyle name="Hiperłącze 6" xfId="28299" hidden="1" xr:uid="{00000000-0005-0000-0000-0000B1670000}"/>
    <cellStyle name="Hiperłącze 6" xfId="27819" hidden="1" xr:uid="{00000000-0005-0000-0000-00007F670000}"/>
    <cellStyle name="Hiperłącze 6" xfId="16272" hidden="1" xr:uid="{00000000-0005-0000-0000-000078630000}"/>
    <cellStyle name="Hiperłącze 6" xfId="26198" hidden="1" xr:uid="{00000000-0005-0000-0000-00007D660000}"/>
    <cellStyle name="Hiperłącze 6" xfId="44029" hidden="1" xr:uid="{00000000-0005-0000-0000-00009E6E0000}"/>
    <cellStyle name="Hiperłącze 6" xfId="43436" hidden="1" xr:uid="{00000000-0005-0000-0000-0000D56F0000}"/>
    <cellStyle name="Hiperłącze 6" xfId="45454" hidden="1" xr:uid="{00000000-0005-0000-0000-0000B86F0000}"/>
    <cellStyle name="Hiperłącze 6" xfId="16076" hidden="1" xr:uid="{00000000-0005-0000-0000-000072630000}"/>
    <cellStyle name="Hiperłącze 6" xfId="46860" hidden="1" xr:uid="{00000000-0005-0000-0000-000008700000}"/>
    <cellStyle name="Hiperłącze 6" xfId="42597" hidden="1" xr:uid="{00000000-0005-0000-0000-0000136E0000}"/>
    <cellStyle name="Hiperłącze 6" xfId="45721" hidden="1" xr:uid="{00000000-0005-0000-0000-00006B6F0000}"/>
    <cellStyle name="Hiperłącze 6" xfId="45460" hidden="1" xr:uid="{00000000-0005-0000-0000-0000C36F0000}"/>
    <cellStyle name="Hiperłącze 6" xfId="46328" hidden="1" xr:uid="{00000000-0005-0000-0000-0000EF6F0000}"/>
    <cellStyle name="Hiperłącze 6" xfId="32012" hidden="1" xr:uid="{00000000-0005-0000-0000-00007C690000}"/>
    <cellStyle name="Hiperłącze 6" xfId="32175" hidden="1" xr:uid="{00000000-0005-0000-0000-000040690000}"/>
    <cellStyle name="Hiperłącze 6" xfId="21344" hidden="1" xr:uid="{00000000-0005-0000-0000-000047640000}"/>
    <cellStyle name="Hiperłącze 6" xfId="14183" hidden="1" xr:uid="{00000000-0005-0000-0000-00000B610000}"/>
    <cellStyle name="Hiperłącze 6" xfId="36926" hidden="1" xr:uid="{00000000-0005-0000-0000-0000686B0000}"/>
    <cellStyle name="Hiperłącze 6" xfId="36215" hidden="1" xr:uid="{00000000-0005-0000-0000-0000366B0000}"/>
    <cellStyle name="Hiperłącze 6" xfId="23922" hidden="1" xr:uid="{00000000-0005-0000-0000-0000FA650000}"/>
    <cellStyle name="Hiperłącze 6" xfId="35195" hidden="1" xr:uid="{00000000-0005-0000-0000-0000976A0000}"/>
    <cellStyle name="Hiperłącze 6" xfId="25418" hidden="1" xr:uid="{00000000-0005-0000-0000-0000FC660000}"/>
    <cellStyle name="Hiperłącze 6" xfId="17731" hidden="1" xr:uid="{00000000-0005-0000-0000-0000B7620000}"/>
    <cellStyle name="Hiperłącze 6" xfId="12174" hidden="1" xr:uid="{00000000-0005-0000-0000-00001A600000}"/>
    <cellStyle name="Hiperłącze 6" xfId="41428" hidden="1" xr:uid="{00000000-0005-0000-0000-0000736D0000}"/>
    <cellStyle name="Hiperłącze 6" xfId="30138" hidden="1" xr:uid="{00000000-0005-0000-0000-00004F680000}"/>
    <cellStyle name="Hiperłącze 6" xfId="24007" hidden="1" xr:uid="{00000000-0005-0000-0000-0000E8650000}"/>
    <cellStyle name="Hiperłącze 6" xfId="24221" hidden="1" xr:uid="{00000000-0005-0000-0000-0000B5650000}"/>
    <cellStyle name="Hiperłącze 6" xfId="35163" hidden="1" xr:uid="{00000000-0005-0000-0000-00008E6A0000}"/>
    <cellStyle name="Hiperłącze 6" xfId="23454" hidden="1" xr:uid="{00000000-0005-0000-0000-000040650000}"/>
    <cellStyle name="Hiperłącze 6" xfId="34883" hidden="1" xr:uid="{00000000-0005-0000-0000-0000736A0000}"/>
    <cellStyle name="Hiperłącze 6" xfId="44766" hidden="1" xr:uid="{00000000-0005-0000-0000-00000A6F0000}"/>
    <cellStyle name="Hiperłącze 6" xfId="29325" hidden="1" xr:uid="{00000000-0005-0000-0000-00002E680000}"/>
    <cellStyle name="Hiperłącze 6" xfId="28165" hidden="1" xr:uid="{00000000-0005-0000-0000-0000AC670000}"/>
    <cellStyle name="Hiperłącze 6" xfId="45848" hidden="1" xr:uid="{00000000-0005-0000-0000-00007B6F0000}"/>
    <cellStyle name="Hiperłącze 6" xfId="33559" hidden="1" xr:uid="{00000000-0005-0000-0000-0000F8690000}"/>
    <cellStyle name="Hiperłącze 6" xfId="33585" hidden="1" xr:uid="{00000000-0005-0000-0000-0000F1690000}"/>
    <cellStyle name="Hiperłącze 6" xfId="40469" hidden="1" xr:uid="{00000000-0005-0000-0000-0000186D0000}"/>
    <cellStyle name="Hiperłącze 6" xfId="18199" hidden="1" xr:uid="{00000000-0005-0000-0000-000007630000}"/>
    <cellStyle name="Hiperłącze 6" xfId="29919" hidden="1" xr:uid="{00000000-0005-0000-0000-0000166A0000}"/>
    <cellStyle name="Hiperłącze 6" xfId="44512" hidden="1" xr:uid="{00000000-0005-0000-0000-0000D16E0000}"/>
    <cellStyle name="Hiperłącze 6" xfId="15984" hidden="1" xr:uid="{00000000-0005-0000-0000-00008A620000}"/>
    <cellStyle name="Hiperłącze 6" xfId="26952" hidden="1" xr:uid="{00000000-0005-0000-0000-0000E6660000}"/>
    <cellStyle name="Hiperłącze 6" xfId="20480" hidden="1" xr:uid="{00000000-0005-0000-0000-000021640000}"/>
    <cellStyle name="Hiperłącze 6" xfId="30335" hidden="1" xr:uid="{00000000-0005-0000-0000-00001A690000}"/>
    <cellStyle name="Hiperłącze 6" xfId="36387" hidden="1" xr:uid="{00000000-0005-0000-0000-00007B6B0000}"/>
    <cellStyle name="Hiperłącze 6" xfId="21188" hidden="1" xr:uid="{00000000-0005-0000-0000-00003B640000}"/>
    <cellStyle name="Hiperłącze 6" xfId="13255" hidden="1" xr:uid="{00000000-0005-0000-0000-0000AD600000}"/>
    <cellStyle name="Hiperłącze 6" xfId="45467" hidden="1" xr:uid="{00000000-0005-0000-0000-0000C46F0000}"/>
    <cellStyle name="Hiperłącze 6" xfId="16342" hidden="1" xr:uid="{00000000-0005-0000-0000-000069630000}"/>
    <cellStyle name="Hiperłącze 6" xfId="29093" hidden="1" xr:uid="{00000000-0005-0000-0000-000017680000}"/>
    <cellStyle name="Hiperłącze 6" xfId="38535" hidden="1" xr:uid="{00000000-0005-0000-0000-0000646C0000}"/>
    <cellStyle name="Hiperłącze 6" xfId="37927" hidden="1" xr:uid="{00000000-0005-0000-0000-0000F26B0000}"/>
    <cellStyle name="Hiperłącze 6" xfId="14575" hidden="1" xr:uid="{00000000-0005-0000-0000-000078610000}"/>
    <cellStyle name="Hiperłącze 6" xfId="23054" hidden="1" xr:uid="{00000000-0005-0000-0000-00004A650000}"/>
    <cellStyle name="Hiperłącze 6" xfId="13874" hidden="1" xr:uid="{00000000-0005-0000-0000-00004C610000}"/>
    <cellStyle name="Hiperłącze 6" xfId="18247" hidden="1" xr:uid="{00000000-0005-0000-0000-00004E630000}"/>
    <cellStyle name="Hiperłącze 6" xfId="19525" hidden="1" xr:uid="{00000000-0005-0000-0000-0000D4630000}"/>
    <cellStyle name="Hiperłącze 6" xfId="20769" hidden="1" xr:uid="{00000000-0005-0000-0000-000084650000}"/>
    <cellStyle name="Hiperłącze 6" xfId="17440" hidden="1" xr:uid="{00000000-0005-0000-0000-000098620000}"/>
    <cellStyle name="Hiperłącze 6" xfId="34927" hidden="1" xr:uid="{00000000-0005-0000-0000-00007B6A0000}"/>
    <cellStyle name="Hiperłącze 6" xfId="28832" hidden="1" xr:uid="{00000000-0005-0000-0000-0000CE670000}"/>
    <cellStyle name="Hiperłącze 6" xfId="27763" hidden="1" xr:uid="{00000000-0005-0000-0000-000040670000}"/>
    <cellStyle name="Hiperłącze 6" xfId="38168" hidden="1" xr:uid="{00000000-0005-0000-0000-0000326C0000}"/>
    <cellStyle name="Hiperłącze 6" xfId="37609" hidden="1" xr:uid="{00000000-0005-0000-0000-0000116C0000}"/>
    <cellStyle name="Hiperłącze 6" xfId="24749" hidden="1" xr:uid="{00000000-0005-0000-0000-00001C660000}"/>
    <cellStyle name="Hiperłącze 6" xfId="39758" hidden="1" xr:uid="{00000000-0005-0000-0000-0000AF6C0000}"/>
    <cellStyle name="Hiperłącze 6" xfId="44305" hidden="1" xr:uid="{00000000-0005-0000-0000-0000BA6E0000}"/>
    <cellStyle name="Hiperłącze 6" xfId="41706" hidden="1" xr:uid="{00000000-0005-0000-0000-0000D46D0000}"/>
    <cellStyle name="Hiperłącze 6" xfId="39782" hidden="1" xr:uid="{00000000-0005-0000-0000-0000AA6C0000}"/>
    <cellStyle name="Hiperłącze 6" xfId="23198" hidden="1" xr:uid="{00000000-0005-0000-0000-000026650000}"/>
    <cellStyle name="Hiperłącze 6" xfId="23014" hidden="1" xr:uid="{00000000-0005-0000-0000-000053650000}"/>
    <cellStyle name="Hiperłącze 6" xfId="25191" hidden="1" xr:uid="{00000000-0005-0000-0000-0000A8660000}"/>
    <cellStyle name="Hiperłącze 6" xfId="45981" hidden="1" xr:uid="{00000000-0005-0000-0000-0000876F0000}"/>
    <cellStyle name="Hiperłącze 6" xfId="31197" hidden="1" xr:uid="{00000000-0005-0000-0000-0000DA680000}"/>
    <cellStyle name="Hiperłącze 6" xfId="36595" hidden="1" xr:uid="{00000000-0005-0000-0000-00007F6B0000}"/>
    <cellStyle name="Hiperłącze 6" xfId="17571" hidden="1" xr:uid="{00000000-0005-0000-0000-0000A7620000}"/>
    <cellStyle name="Hiperłącze 6" xfId="37759" hidden="1" xr:uid="{00000000-0005-0000-0000-0000E16B0000}"/>
    <cellStyle name="Hiperłącze 6" xfId="23849" hidden="1" xr:uid="{00000000-0005-0000-0000-0000DB650000}"/>
    <cellStyle name="Hiperłącze 6" xfId="24764" hidden="1" xr:uid="{00000000-0005-0000-0000-000020660000}"/>
    <cellStyle name="Hiperłącze 6" xfId="36306" hidden="1" xr:uid="{00000000-0005-0000-0000-0000456B0000}"/>
    <cellStyle name="Hiperłącze 6" xfId="16798" hidden="1" xr:uid="{00000000-0005-0000-0000-000034620000}"/>
    <cellStyle name="Hiperłącze 6" xfId="19268" hidden="1" xr:uid="{00000000-0005-0000-0000-000096630000}"/>
    <cellStyle name="Hiperłącze 6" xfId="22555" hidden="1" xr:uid="{00000000-0005-0000-0000-000001650000}"/>
    <cellStyle name="Hiperłącze 6" xfId="42878" hidden="1" xr:uid="{00000000-0005-0000-0000-0000596E0000}"/>
    <cellStyle name="Hiperłącze 6" xfId="18901" hidden="1" xr:uid="{00000000-0005-0000-0000-00002D630000}"/>
    <cellStyle name="Hiperłącze 6" xfId="36007" hidden="1" xr:uid="{00000000-0005-0000-0000-00000A6B0000}"/>
    <cellStyle name="Hiperłącze 6" xfId="35139" hidden="1" xr:uid="{00000000-0005-0000-0000-0000936A0000}"/>
    <cellStyle name="Hiperłącze 6" xfId="22583" hidden="1" xr:uid="{00000000-0005-0000-0000-000004650000}"/>
    <cellStyle name="Hiperłącze 6" xfId="35475" hidden="1" xr:uid="{00000000-0005-0000-0000-0000B26A0000}"/>
    <cellStyle name="Hiperłącze 6" xfId="30512" hidden="1" xr:uid="{00000000-0005-0000-0000-000077680000}"/>
    <cellStyle name="Hiperłącze 6" xfId="37957" hidden="1" xr:uid="{00000000-0005-0000-0000-0000F86B0000}"/>
    <cellStyle name="Hiperłącze 6" xfId="23174" hidden="1" xr:uid="{00000000-0005-0000-0000-00001E650000}"/>
    <cellStyle name="Hiperłącze 6" xfId="14744" hidden="1" xr:uid="{00000000-0005-0000-0000-000086610000}"/>
    <cellStyle name="Hiperłącze 6" xfId="20111" hidden="1" xr:uid="{00000000-0005-0000-0000-0000FB630000}"/>
    <cellStyle name="Hiperłącze 6" xfId="24820" hidden="1" xr:uid="{00000000-0005-0000-0000-000022660000}"/>
    <cellStyle name="Hiperłącze 6" xfId="24085" hidden="1" xr:uid="{00000000-0005-0000-0000-0000DA650000}"/>
    <cellStyle name="Hiperłącze 6" xfId="20868" hidden="1" xr:uid="{00000000-0005-0000-0000-000079650000}"/>
    <cellStyle name="Hiperłącze 6" xfId="23291" hidden="1" xr:uid="{00000000-0005-0000-0000-00005F650000}"/>
    <cellStyle name="Hiperłącze 6" xfId="23318" hidden="1" xr:uid="{00000000-0005-0000-0000-000031650000}"/>
    <cellStyle name="Hiperłącze 6" xfId="20609" hidden="1" xr:uid="{00000000-0005-0000-0000-0000FF640000}"/>
    <cellStyle name="Hiperłącze 6" xfId="22135" hidden="1" xr:uid="{00000000-0005-0000-0000-0000B6640000}"/>
    <cellStyle name="Hiperłącze 6" xfId="37936" hidden="1" xr:uid="{00000000-0005-0000-0000-0000F36B0000}"/>
    <cellStyle name="Hiperłącze 6" xfId="38009" hidden="1" xr:uid="{00000000-0005-0000-0000-0000F66B0000}"/>
    <cellStyle name="Hiperłącze 6" xfId="37966" hidden="1" xr:uid="{00000000-0005-0000-0000-0000F76B0000}"/>
    <cellStyle name="Hiperłącze 6" xfId="38054" hidden="1" xr:uid="{00000000-0005-0000-0000-0000006C0000}"/>
    <cellStyle name="Hiperłącze 6" xfId="37654" hidden="1" xr:uid="{00000000-0005-0000-0000-00000A6C0000}"/>
    <cellStyle name="Hiperłącze 6" xfId="37643" hidden="1" xr:uid="{00000000-0005-0000-0000-00000C6C0000}"/>
    <cellStyle name="Hiperłącze 6" xfId="37584" hidden="1" xr:uid="{00000000-0005-0000-0000-0000176C0000}"/>
    <cellStyle name="Hiperłącze 6" xfId="37566" hidden="1" xr:uid="{00000000-0005-0000-0000-00001C6C0000}"/>
    <cellStyle name="Hiperłącze 6" xfId="37547" hidden="1" xr:uid="{00000000-0005-0000-0000-00001D6C0000}"/>
    <cellStyle name="Hiperłącze 6" xfId="37891" hidden="1" xr:uid="{00000000-0005-0000-0000-00001F6C0000}"/>
    <cellStyle name="Hiperłącze 6" xfId="37425" hidden="1" xr:uid="{00000000-0005-0000-0000-0000216C0000}"/>
    <cellStyle name="Hiperłącze 6" xfId="37667" hidden="1" xr:uid="{00000000-0005-0000-0000-0000226C0000}"/>
    <cellStyle name="Hiperłącze 6" xfId="37670" hidden="1" xr:uid="{00000000-0005-0000-0000-0000236C0000}"/>
    <cellStyle name="Hiperłącze 6" xfId="37721" hidden="1" xr:uid="{00000000-0005-0000-0000-0000246C0000}"/>
    <cellStyle name="Hiperłącze 6" xfId="37491" hidden="1" xr:uid="{00000000-0005-0000-0000-00002A6C0000}"/>
    <cellStyle name="Hiperłącze 6" xfId="38278" hidden="1" xr:uid="{00000000-0005-0000-0000-00003E6C0000}"/>
    <cellStyle name="Hiperłącze 6" xfId="37992" hidden="1" xr:uid="{00000000-0005-0000-0000-0000F96B0000}"/>
    <cellStyle name="Hiperłącze 6" xfId="29105" hidden="1" xr:uid="{00000000-0005-0000-0000-000015680000}"/>
    <cellStyle name="Hiperłącze 6" xfId="29554" hidden="1" xr:uid="{00000000-0005-0000-0000-00001E690000}"/>
    <cellStyle name="Hiperłącze 6" xfId="23115" hidden="1" xr:uid="{00000000-0005-0000-0000-00001C650000}"/>
    <cellStyle name="Hiperłącze 6" xfId="28218" hidden="1" xr:uid="{00000000-0005-0000-0000-0000AD670000}"/>
    <cellStyle name="Hiperłącze 6" xfId="45752" hidden="1" xr:uid="{00000000-0005-0000-0000-00006F6F0000}"/>
    <cellStyle name="Hiperłącze 6" xfId="32671" hidden="1" xr:uid="{00000000-0005-0000-0000-0000B8690000}"/>
    <cellStyle name="Hiperłącze 6" xfId="43736" hidden="1" xr:uid="{00000000-0005-0000-0000-00007D6E0000}"/>
    <cellStyle name="Hiperłącze 6" xfId="24624" hidden="1" xr:uid="{00000000-0005-0000-0000-00000A660000}"/>
    <cellStyle name="Hiperłącze 6" xfId="16675" hidden="1" xr:uid="{00000000-0005-0000-0000-00002F620000}"/>
    <cellStyle name="Hiperłącze 6" xfId="13144" hidden="1" xr:uid="{00000000-0005-0000-0000-0000A4600000}"/>
    <cellStyle name="Hiperłącze 6" xfId="44075" hidden="1" xr:uid="{00000000-0005-0000-0000-0000A86E0000}"/>
    <cellStyle name="Hiperłącze 6" xfId="32279" hidden="1" xr:uid="{00000000-0005-0000-0000-00004B690000}"/>
    <cellStyle name="Hiperłącze 6" xfId="36794" hidden="1" xr:uid="{00000000-0005-0000-0000-00005C6B0000}"/>
    <cellStyle name="Hiperłącze 6" xfId="36809" hidden="1" xr:uid="{00000000-0005-0000-0000-0000606B0000}"/>
    <cellStyle name="Hiperłącze 6" xfId="26692" hidden="1" xr:uid="{00000000-0005-0000-0000-0000CC660000}"/>
    <cellStyle name="Hiperłącze 6" xfId="13240" hidden="1" xr:uid="{00000000-0005-0000-0000-0000B0600000}"/>
    <cellStyle name="Hiperłącze 6" xfId="16546" hidden="1" xr:uid="{00000000-0005-0000-0000-00001C620000}"/>
    <cellStyle name="Hiperłącze 6" xfId="35118" hidden="1" xr:uid="{00000000-0005-0000-0000-0000906A0000}"/>
    <cellStyle name="Hiperłącze 6" xfId="45288" hidden="1" xr:uid="{00000000-0005-0000-0000-00005E6F0000}"/>
    <cellStyle name="Hiperłącze 6" xfId="13369" hidden="1" xr:uid="{00000000-0005-0000-0000-0000B5600000}"/>
    <cellStyle name="Hiperłącze 6" xfId="42977" hidden="1" xr:uid="{00000000-0005-0000-0000-0000696E0000}"/>
    <cellStyle name="Hiperłącze 6" xfId="43678" hidden="1" xr:uid="{00000000-0005-0000-0000-00007B6E0000}"/>
    <cellStyle name="Hiperłącze 6" xfId="33267" hidden="1" xr:uid="{00000000-0005-0000-0000-0000D5690000}"/>
    <cellStyle name="Hiperłącze 6" xfId="14489" hidden="1" xr:uid="{00000000-0005-0000-0000-000057610000}"/>
    <cellStyle name="Hiperłącze 6" xfId="12765" hidden="1" xr:uid="{00000000-0005-0000-0000-00005D600000}"/>
    <cellStyle name="Hiperłącze 6" xfId="33457" hidden="1" xr:uid="{00000000-0005-0000-0000-0000EB690000}"/>
    <cellStyle name="Hiperłącze 6" xfId="19250" hidden="1" xr:uid="{00000000-0005-0000-0000-000091630000}"/>
    <cellStyle name="Hiperłącze 6" xfId="22151" hidden="1" xr:uid="{00000000-0005-0000-0000-0000BA640000}"/>
    <cellStyle name="Hiperłącze 6" xfId="14700" hidden="1" xr:uid="{00000000-0005-0000-0000-000088610000}"/>
    <cellStyle name="Hiperłącze 6" xfId="11551" hidden="1" xr:uid="{00000000-0005-0000-0000-000062610000}"/>
    <cellStyle name="Hiperłącze 6" xfId="24893" hidden="1" xr:uid="{00000000-0005-0000-0000-000025660000}"/>
    <cellStyle name="Hiperłącze 6" xfId="23906" hidden="1" xr:uid="{00000000-0005-0000-0000-0000FE650000}"/>
    <cellStyle name="Hiperłącze 6" xfId="22737" hidden="1" xr:uid="{00000000-0005-0000-0000-000015650000}"/>
    <cellStyle name="Hiperłącze 6" xfId="21001" hidden="1" xr:uid="{00000000-0005-0000-0000-0000EF640000}"/>
    <cellStyle name="Hiperłącze 6" xfId="22265" hidden="1" xr:uid="{00000000-0005-0000-0000-0000C8640000}"/>
    <cellStyle name="Hiperłącze 6" xfId="22074" hidden="1" xr:uid="{00000000-0005-0000-0000-0000B4640000}"/>
    <cellStyle name="Hiperłącze 6" xfId="20073" hidden="1" xr:uid="{00000000-0005-0000-0000-0000F2630000}"/>
    <cellStyle name="Hiperłącze 6" xfId="19695" hidden="1" xr:uid="{00000000-0005-0000-0000-0000A5630000}"/>
    <cellStyle name="Hiperłącze 6" xfId="19259" hidden="1" xr:uid="{00000000-0005-0000-0000-000092630000}"/>
    <cellStyle name="Hiperłącze 6" xfId="27737" hidden="1" xr:uid="{00000000-0005-0000-0000-000038670000}"/>
    <cellStyle name="Hiperłącze 6" xfId="36294" hidden="1" xr:uid="{00000000-0005-0000-0000-0000476B0000}"/>
    <cellStyle name="Hiperłącze 6" xfId="14241" hidden="1" xr:uid="{00000000-0005-0000-0000-00003F610000}"/>
    <cellStyle name="Hiperłącze 6" xfId="14011" hidden="1" xr:uid="{00000000-0005-0000-0000-000029610000}"/>
    <cellStyle name="Hiperłącze 6" xfId="29701" hidden="1" xr:uid="{00000000-0005-0000-0000-0000BB680000}"/>
    <cellStyle name="Hiperłącze 6" xfId="35969" hidden="1" xr:uid="{00000000-0005-0000-0000-00000B6B0000}"/>
    <cellStyle name="Hiperłącze 6" xfId="41609" hidden="1" xr:uid="{00000000-0005-0000-0000-0000826D0000}"/>
    <cellStyle name="Hiperłącze 6" xfId="25462" hidden="1" xr:uid="{00000000-0005-0000-0000-000007670000}"/>
    <cellStyle name="Hiperłącze 6" xfId="13040" hidden="1" xr:uid="{00000000-0005-0000-0000-000098600000}"/>
    <cellStyle name="Hiperłącze 6" xfId="36987" hidden="1" xr:uid="{00000000-0005-0000-0000-00006A6B0000}"/>
    <cellStyle name="Hiperłącze 6" xfId="12021" hidden="1" xr:uid="{00000000-0005-0000-0000-00000C600000}"/>
    <cellStyle name="Hiperłącze 6" xfId="33645" hidden="1" xr:uid="{00000000-0005-0000-0000-0000226A0000}"/>
    <cellStyle name="Hiperłącze 6" xfId="11275" hidden="1" xr:uid="{00000000-0005-0000-0000-0000F85F0000}"/>
    <cellStyle name="Hiperłącze 6" xfId="45170" hidden="1" xr:uid="{00000000-0005-0000-0000-0000516F0000}"/>
    <cellStyle name="Hiperłącze 6" xfId="45179" hidden="1" xr:uid="{00000000-0005-0000-0000-0000526F0000}"/>
    <cellStyle name="Hiperłącze 6" xfId="45198" hidden="1" xr:uid="{00000000-0005-0000-0000-0000546F0000}"/>
    <cellStyle name="Hiperłącze 6" xfId="45297" hidden="1" xr:uid="{00000000-0005-0000-0000-00005F6F0000}"/>
    <cellStyle name="Hiperłącze 6" xfId="45306" hidden="1" xr:uid="{00000000-0005-0000-0000-0000606F0000}"/>
    <cellStyle name="Hiperłącze 6" xfId="45710" hidden="1" xr:uid="{00000000-0005-0000-0000-00006A6F0000}"/>
    <cellStyle name="Hiperłącze 6" xfId="45759" hidden="1" xr:uid="{00000000-0005-0000-0000-0000746F0000}"/>
    <cellStyle name="Hiperłącze 6" xfId="45829" hidden="1" xr:uid="{00000000-0005-0000-0000-0000786F0000}"/>
    <cellStyle name="Hiperłącze 6" xfId="45885" hidden="1" xr:uid="{00000000-0005-0000-0000-00007A6F0000}"/>
    <cellStyle name="Hiperłącze 6" xfId="45870" hidden="1" xr:uid="{00000000-0005-0000-0000-00007D6F0000}"/>
    <cellStyle name="Hiperłącze 6" xfId="46123" hidden="1" xr:uid="{00000000-0005-0000-0000-0000916F0000}"/>
    <cellStyle name="Hiperłącze 6" xfId="46132" hidden="1" xr:uid="{00000000-0005-0000-0000-0000926F0000}"/>
    <cellStyle name="Hiperłącze 6" xfId="46080" hidden="1" xr:uid="{00000000-0005-0000-0000-0000946F0000}"/>
    <cellStyle name="Hiperłącze 6" xfId="45669" hidden="1" xr:uid="{00000000-0005-0000-0000-00009A6F0000}"/>
    <cellStyle name="Hiperłącze 6" xfId="45616" hidden="1" xr:uid="{00000000-0005-0000-0000-00009E6F0000}"/>
    <cellStyle name="Hiperłącze 6" xfId="45599" hidden="1" xr:uid="{00000000-0005-0000-0000-0000A76F0000}"/>
    <cellStyle name="Hiperłącze 6" xfId="45388" hidden="1" xr:uid="{00000000-0005-0000-0000-0000AE6F0000}"/>
    <cellStyle name="Hiperłącze 6" xfId="45591" hidden="1" xr:uid="{00000000-0005-0000-0000-0000A86F0000}"/>
    <cellStyle name="Hiperłącze 6" xfId="45744" hidden="1" xr:uid="{00000000-0005-0000-0000-0000706F0000}"/>
    <cellStyle name="Hiperłącze 6" xfId="44598" hidden="1" xr:uid="{00000000-0005-0000-0000-0000FC6E0000}"/>
    <cellStyle name="Hiperłącze 6" xfId="36589" hidden="1" xr:uid="{00000000-0005-0000-0000-0000846B0000}"/>
    <cellStyle name="Hiperłącze 6" xfId="30706" hidden="1" xr:uid="{00000000-0005-0000-0000-000090680000}"/>
    <cellStyle name="Hiperłącze 6" xfId="30648" hidden="1" xr:uid="{00000000-0005-0000-0000-000082680000}"/>
    <cellStyle name="Hiperłącze 6" xfId="30191" hidden="1" xr:uid="{00000000-0005-0000-0000-000055680000}"/>
    <cellStyle name="Hiperłącze 6" xfId="29498" hidden="1" xr:uid="{00000000-0005-0000-0000-000048680000}"/>
    <cellStyle name="Hiperłącze 6" xfId="20451" hidden="1" xr:uid="{00000000-0005-0000-0000-000023640000}"/>
    <cellStyle name="Hiperłącze 6" xfId="12894" hidden="1" xr:uid="{00000000-0005-0000-0000-000083600000}"/>
    <cellStyle name="Hiperłącze 6" xfId="33896" hidden="1" xr:uid="{00000000-0005-0000-0000-0000486A0000}"/>
    <cellStyle name="Hiperłącze 6" xfId="17255" hidden="1" xr:uid="{00000000-0005-0000-0000-000069620000}"/>
    <cellStyle name="Hiperłącze 6" xfId="16117" hidden="1" xr:uid="{00000000-0005-0000-0000-000089620000}"/>
    <cellStyle name="Hiperłącze 6" xfId="27051" hidden="1" xr:uid="{00000000-0005-0000-0000-0000F1660000}"/>
    <cellStyle name="Hiperłącze 6" xfId="12150" hidden="1" xr:uid="{00000000-0005-0000-0000-00001F600000}"/>
    <cellStyle name="Hiperłącze 6" xfId="20362" hidden="1" xr:uid="{00000000-0005-0000-0000-00001C640000}"/>
    <cellStyle name="Hiperłącze 6" xfId="15752" hidden="1" xr:uid="{00000000-0005-0000-0000-0000FE610000}"/>
    <cellStyle name="Hiperłącze 6" xfId="10470" hidden="1" xr:uid="{00000000-0005-0000-0000-0000EA5F0000}"/>
    <cellStyle name="Hiperłącze 6" xfId="13552" hidden="1" xr:uid="{00000000-0005-0000-0000-0000E7600000}"/>
    <cellStyle name="Hiperłącze 6" xfId="15592" hidden="1" xr:uid="{00000000-0005-0000-0000-0000EC610000}"/>
    <cellStyle name="Hiperłącze 6" xfId="16986" hidden="1" xr:uid="{00000000-0005-0000-0000-000049620000}"/>
    <cellStyle name="Hiperłącze 6" xfId="46141" hidden="1" xr:uid="{00000000-0005-0000-0000-0000966F0000}"/>
    <cellStyle name="Hiperłącze 6" xfId="45334" hidden="1" xr:uid="{00000000-0005-0000-0000-0000686F0000}"/>
    <cellStyle name="Hiperłącze 6" xfId="22564" hidden="1" xr:uid="{00000000-0005-0000-0000-000002650000}"/>
    <cellStyle name="Hiperłącze 6" xfId="26756" hidden="1" xr:uid="{00000000-0005-0000-0000-0000D2660000}"/>
    <cellStyle name="Hiperłącze 6" xfId="17209" hidden="1" xr:uid="{00000000-0005-0000-0000-000064620000}"/>
    <cellStyle name="Hiperłącze 6" xfId="38133" hidden="1" xr:uid="{00000000-0005-0000-0000-0000386C0000}"/>
    <cellStyle name="Hiperłącze 6" xfId="38045" hidden="1" xr:uid="{00000000-0005-0000-0000-0000FF6B0000}"/>
    <cellStyle name="Hiperłącze 6" xfId="34764" hidden="1" xr:uid="{00000000-0005-0000-0000-0000706A0000}"/>
    <cellStyle name="Hiperłącze 6" xfId="29826" hidden="1" xr:uid="{00000000-0005-0000-0000-0000AE690000}"/>
    <cellStyle name="Hiperłącze 6" xfId="17199" hidden="1" xr:uid="{00000000-0005-0000-0000-000063620000}"/>
    <cellStyle name="Hiperłącze 6" xfId="43510" hidden="1" xr:uid="{00000000-0005-0000-0000-00003C6F0000}"/>
    <cellStyle name="Hiperłącze 6" xfId="15744" hidden="1" xr:uid="{00000000-0005-0000-0000-0000FA610000}"/>
    <cellStyle name="Hiperłącze 6" xfId="47055" hidden="1" xr:uid="{00000000-0005-0000-0000-000016700000}"/>
    <cellStyle name="Hiperłącze 6" xfId="43752" hidden="1" xr:uid="{00000000-0005-0000-0000-0000826E0000}"/>
    <cellStyle name="Hiperłącze 6" xfId="32161" hidden="1" xr:uid="{00000000-0005-0000-0000-00003C690000}"/>
    <cellStyle name="Hiperłącze 6" xfId="40765" hidden="1" xr:uid="{00000000-0005-0000-0000-00004E6D0000}"/>
    <cellStyle name="Hiperłącze 6" xfId="23586" hidden="1" xr:uid="{00000000-0005-0000-0000-000091650000}"/>
    <cellStyle name="Hiperłącze 6" xfId="36172" hidden="1" xr:uid="{00000000-0005-0000-0000-0000376B0000}"/>
    <cellStyle name="Hiperłącze 6" xfId="44290" hidden="1" xr:uid="{00000000-0005-0000-0000-0000BD6E0000}"/>
    <cellStyle name="Hiperłącze 6" xfId="18956" hidden="1" xr:uid="{00000000-0005-0000-0000-000038630000}"/>
    <cellStyle name="Hiperłącze 6" xfId="45279" hidden="1" xr:uid="{00000000-0005-0000-0000-00005D6F0000}"/>
    <cellStyle name="Hiperłącze 6" xfId="13287" hidden="1" xr:uid="{00000000-0005-0000-0000-0000B1600000}"/>
    <cellStyle name="Hiperłącze 6" xfId="23713" hidden="1" xr:uid="{00000000-0005-0000-0000-00009F650000}"/>
    <cellStyle name="Hiperłącze 6" xfId="30524" hidden="1" xr:uid="{00000000-0005-0000-0000-000075680000}"/>
    <cellStyle name="Hiperłącze 6" xfId="17510" hidden="1" xr:uid="{00000000-0005-0000-0000-00009D620000}"/>
    <cellStyle name="Hiperłącze 6" xfId="24440" hidden="1" xr:uid="{00000000-0005-0000-0000-0000C6650000}"/>
    <cellStyle name="Hiperłącze 6" xfId="12665" hidden="1" xr:uid="{00000000-0005-0000-0000-000052600000}"/>
    <cellStyle name="Hiperłącze 6" xfId="21018" hidden="1" xr:uid="{00000000-0005-0000-0000-0000F8640000}"/>
    <cellStyle name="Hiperłącze 6" xfId="34992" hidden="1" xr:uid="{00000000-0005-0000-0000-00007F6A0000}"/>
    <cellStyle name="Hiperłącze 6" xfId="44249" hidden="1" xr:uid="{00000000-0005-0000-0000-0000B86E0000}"/>
    <cellStyle name="Hiperłącze 6" xfId="35989" hidden="1" xr:uid="{00000000-0005-0000-0000-0000056B0000}"/>
    <cellStyle name="Hiperłącze 6" xfId="38697" hidden="1" xr:uid="{00000000-0005-0000-0000-0000C16D0000}"/>
    <cellStyle name="Hiperłącze 6" xfId="30047" hidden="1" xr:uid="{00000000-0005-0000-0000-00000F690000}"/>
    <cellStyle name="Hiperłącze 6" xfId="45188" hidden="1" xr:uid="{00000000-0005-0000-0000-0000536F0000}"/>
    <cellStyle name="Hiperłącze 6" xfId="25371" hidden="1" xr:uid="{00000000-0005-0000-0000-000090670000}"/>
    <cellStyle name="Hiperłącze 6" xfId="20882" hidden="1" xr:uid="{00000000-0005-0000-0000-0000EA640000}"/>
    <cellStyle name="Hiperłącze 6" xfId="32968" hidden="1" xr:uid="{00000000-0005-0000-0000-00001A6A0000}"/>
    <cellStyle name="Hiperłącze 6" xfId="22027" hidden="1" xr:uid="{00000000-0005-0000-0000-0000AA640000}"/>
    <cellStyle name="Hiperłącze 6" xfId="23427" hidden="1" xr:uid="{00000000-0005-0000-0000-00003D650000}"/>
    <cellStyle name="Hiperłącze 6" xfId="43542" hidden="1" xr:uid="{00000000-0005-0000-0000-00003E6F0000}"/>
    <cellStyle name="Hiperłącze 6" xfId="35552" hidden="1" xr:uid="{00000000-0005-0000-0000-0000DC6A0000}"/>
    <cellStyle name="Hiperłącze 6" xfId="16142" hidden="1" xr:uid="{00000000-0005-0000-0000-000088620000}"/>
    <cellStyle name="Hiperłącze 6" xfId="26799" hidden="1" xr:uid="{00000000-0005-0000-0000-0000DC660000}"/>
    <cellStyle name="Hiperłącze 6" xfId="20240" hidden="1" xr:uid="{00000000-0005-0000-0000-00000C640000}"/>
    <cellStyle name="Hiperłącze 6" xfId="31337" hidden="1" xr:uid="{00000000-0005-0000-0000-0000F0680000}"/>
    <cellStyle name="Hiperłącze 6" xfId="41466" hidden="1" xr:uid="{00000000-0005-0000-0000-00007C6D0000}"/>
    <cellStyle name="Hiperłącze 6" xfId="40430" hidden="1" xr:uid="{00000000-0005-0000-0000-0000116D0000}"/>
    <cellStyle name="Hiperłącze 6" xfId="42841" hidden="1" xr:uid="{00000000-0005-0000-0000-00005C6E0000}"/>
    <cellStyle name="Hiperłącze 6" xfId="44492" hidden="1" xr:uid="{00000000-0005-0000-0000-0000D76E0000}"/>
    <cellStyle name="Hiperłącze 6" xfId="15729" hidden="1" xr:uid="{00000000-0005-0000-0000-0000FD610000}"/>
    <cellStyle name="Hiperłącze 6" xfId="22702" hidden="1" xr:uid="{00000000-0005-0000-0000-000014650000}"/>
    <cellStyle name="Hiperłącze 6" xfId="21983" hidden="1" xr:uid="{00000000-0005-0000-0000-0000AC640000}"/>
    <cellStyle name="Hiperłącze 6" xfId="14706" hidden="1" xr:uid="{00000000-0005-0000-0000-000087610000}"/>
    <cellStyle name="Hiperłącze 6" xfId="46529" hidden="1" xr:uid="{00000000-0005-0000-0000-00004D700000}"/>
    <cellStyle name="Hiperłącze 6" xfId="36034" hidden="1" xr:uid="{00000000-0005-0000-0000-00000F6B0000}"/>
    <cellStyle name="Hiperłącze 6" xfId="23418" hidden="1" xr:uid="{00000000-0005-0000-0000-00003A650000}"/>
    <cellStyle name="Hiperłącze 6" xfId="23294" hidden="1" xr:uid="{00000000-0005-0000-0000-000055650000}"/>
    <cellStyle name="Hiperłącze 6" xfId="29382" hidden="1" xr:uid="{00000000-0005-0000-0000-000037680000}"/>
    <cellStyle name="Hiperłącze 6" xfId="28501" hidden="1" xr:uid="{00000000-0005-0000-0000-0000FD670000}"/>
    <cellStyle name="Hiperłącze 6" xfId="43950" hidden="1" xr:uid="{00000000-0005-0000-0000-0000986E0000}"/>
    <cellStyle name="Hiperłącze 6" xfId="32324" hidden="1" xr:uid="{00000000-0005-0000-0000-00004E690000}"/>
    <cellStyle name="Hiperłącze 6" xfId="27756" hidden="1" xr:uid="{00000000-0005-0000-0000-00003B670000}"/>
    <cellStyle name="Hiperłącze 6" xfId="24698" hidden="1" xr:uid="{00000000-0005-0000-0000-00000E660000}"/>
    <cellStyle name="Hiperłącze 6" xfId="24309" hidden="1" xr:uid="{00000000-0005-0000-0000-0000BE650000}"/>
    <cellStyle name="Hiperłącze 6" xfId="17429" hidden="1" xr:uid="{00000000-0005-0000-0000-000094620000}"/>
    <cellStyle name="Hiperłącze 6" xfId="13075" hidden="1" xr:uid="{00000000-0005-0000-0000-000092600000}"/>
    <cellStyle name="Hiperłącze 6" xfId="37833" hidden="1" xr:uid="{00000000-0005-0000-0000-0000EB6B0000}"/>
    <cellStyle name="Hiperłącze 6" xfId="46498" hidden="1" xr:uid="{00000000-0005-0000-0000-000054700000}"/>
    <cellStyle name="Hiperłącze 6" xfId="14645" hidden="1" xr:uid="{00000000-0005-0000-0000-00007D610000}"/>
    <cellStyle name="Hiperłącze 6" xfId="27889" hidden="1" xr:uid="{00000000-0005-0000-0000-000047670000}"/>
    <cellStyle name="Hiperłącze 6" xfId="16826" hidden="1" xr:uid="{00000000-0005-0000-0000-00003C620000}"/>
    <cellStyle name="Hiperłącze 6" xfId="14037" hidden="1" xr:uid="{00000000-0005-0000-0000-0000F9600000}"/>
    <cellStyle name="Hiperłącze 6" xfId="18541" hidden="1" xr:uid="{00000000-0005-0000-0000-000052630000}"/>
    <cellStyle name="Hiperłącze 6" xfId="25644" hidden="1" xr:uid="{00000000-0005-0000-0000-00003D660000}"/>
    <cellStyle name="Hiperłącze 6" xfId="18252" hidden="1" xr:uid="{00000000-0005-0000-0000-00004A630000}"/>
    <cellStyle name="Hiperłącze 6" xfId="20709" hidden="1" xr:uid="{00000000-0005-0000-0000-000093640000}"/>
    <cellStyle name="Hiperłącze 6" xfId="39955" hidden="1" xr:uid="{00000000-0005-0000-0000-0000C36C0000}"/>
    <cellStyle name="Hiperłącze 6" xfId="20682" hidden="1" xr:uid="{00000000-0005-0000-0000-000096640000}"/>
    <cellStyle name="Hiperłącze 6" xfId="25166" hidden="1" xr:uid="{00000000-0005-0000-0000-0000A9660000}"/>
    <cellStyle name="Hiperłącze 6" xfId="38139" hidden="1" xr:uid="{00000000-0005-0000-0000-0000376C0000}"/>
    <cellStyle name="Hiperłącze 6" xfId="26597" hidden="1" xr:uid="{00000000-0005-0000-0000-0000C4660000}"/>
    <cellStyle name="Hiperłącze 6" xfId="34722" hidden="1" xr:uid="{00000000-0005-0000-0000-0000666A0000}"/>
    <cellStyle name="Hiperłącze 6" xfId="24738" hidden="1" xr:uid="{00000000-0005-0000-0000-000018660000}"/>
    <cellStyle name="Hiperłącze 6" xfId="17851" hidden="1" xr:uid="{00000000-0005-0000-0000-0000C8620000}"/>
    <cellStyle name="Hiperłącze 6" xfId="19566" hidden="1" xr:uid="{00000000-0005-0000-0000-0000C9630000}"/>
    <cellStyle name="Hiperłącze 6" xfId="37203" hidden="1" xr:uid="{00000000-0005-0000-0000-0000C76B0000}"/>
    <cellStyle name="Hiperłącze 6" xfId="30801" hidden="1" xr:uid="{00000000-0005-0000-0000-000097680000}"/>
    <cellStyle name="Hiperłącze 6" xfId="32055" hidden="1" xr:uid="{00000000-0005-0000-0000-000071690000}"/>
    <cellStyle name="Hiperłącze 6" xfId="26189" hidden="1" xr:uid="{00000000-0005-0000-0000-00007F660000}"/>
    <cellStyle name="Hiperłącze 6" xfId="41282" hidden="1" xr:uid="{00000000-0005-0000-0000-0000656D0000}"/>
    <cellStyle name="Hiperłącze 6" xfId="21114" hidden="1" xr:uid="{00000000-0005-0000-0000-000031640000}"/>
    <cellStyle name="Hiperłącze 6" xfId="42107" hidden="1" xr:uid="{00000000-0005-0000-0000-0000276E0000}"/>
    <cellStyle name="Hiperłącze 6" xfId="36025" hidden="1" xr:uid="{00000000-0005-0000-0000-00000E6B0000}"/>
    <cellStyle name="Hiperłącze 6" xfId="39702" hidden="1" xr:uid="{00000000-0005-0000-0000-0000A56C0000}"/>
    <cellStyle name="Hiperłącze 6" xfId="24335" hidden="1" xr:uid="{00000000-0005-0000-0000-0000EB650000}"/>
    <cellStyle name="Hiperłącze 6" xfId="43605" hidden="1" xr:uid="{00000000-0005-0000-0000-0000396F0000}"/>
    <cellStyle name="Hiperłącze 6" xfId="21707" hidden="1" xr:uid="{00000000-0005-0000-0000-000071640000}"/>
    <cellStyle name="Hiperłącze 6" xfId="26450" hidden="1" xr:uid="{00000000-0005-0000-0000-0000B1660000}"/>
    <cellStyle name="Hiperłącze 6" xfId="20860" hidden="1" xr:uid="{00000000-0005-0000-0000-00007B650000}"/>
    <cellStyle name="Hiperłącze 6" xfId="14692" hidden="1" xr:uid="{00000000-0005-0000-0000-000083610000}"/>
    <cellStyle name="Hiperłącze 6" xfId="11762" hidden="1" xr:uid="{00000000-0005-0000-0000-000066610000}"/>
    <cellStyle name="Hiperłącze 6" xfId="24873" hidden="1" xr:uid="{00000000-0005-0000-0000-00002B660000}"/>
    <cellStyle name="Hiperłącze 6" xfId="23856" hidden="1" xr:uid="{00000000-0005-0000-0000-0000F1650000}"/>
    <cellStyle name="Hiperłącze 6" xfId="38612" hidden="1" xr:uid="{00000000-0005-0000-0000-0000DD6C0000}"/>
    <cellStyle name="Hiperłącze 6" xfId="38743" hidden="1" xr:uid="{00000000-0005-0000-0000-0000DF6C0000}"/>
    <cellStyle name="Hiperłącze 6" xfId="40028" hidden="1" xr:uid="{00000000-0005-0000-0000-0000E26C0000}"/>
    <cellStyle name="Hiperłącze 6" xfId="40037" hidden="1" xr:uid="{00000000-0005-0000-0000-0000E36C0000}"/>
    <cellStyle name="Hiperłącze 6" xfId="40137" hidden="1" xr:uid="{00000000-0005-0000-0000-0000EE6C0000}"/>
    <cellStyle name="Hiperłącze 6" xfId="40209" hidden="1" xr:uid="{00000000-0005-0000-0000-0000F16C0000}"/>
    <cellStyle name="Hiperłącze 6" xfId="40175" hidden="1" xr:uid="{00000000-0005-0000-0000-0000F36C0000}"/>
    <cellStyle name="Hiperłącze 6" xfId="40243" hidden="1" xr:uid="{00000000-0005-0000-0000-0000FA6C0000}"/>
    <cellStyle name="Hiperłącze 6" xfId="40261" hidden="1" xr:uid="{00000000-0005-0000-0000-0000FC6C0000}"/>
    <cellStyle name="Hiperłącze 6" xfId="40398" hidden="1" xr:uid="{00000000-0005-0000-0000-00000D6D0000}"/>
    <cellStyle name="Hiperłącze 6" xfId="40421" hidden="1" xr:uid="{00000000-0005-0000-0000-00000E6D0000}"/>
    <cellStyle name="Hiperłącze 6" xfId="40389" hidden="1" xr:uid="{00000000-0005-0000-0000-00000F6D0000}"/>
    <cellStyle name="Hiperłącze 6" xfId="40439" hidden="1" xr:uid="{00000000-0005-0000-0000-0000126D0000}"/>
    <cellStyle name="Hiperłącze 6" xfId="40448" hidden="1" xr:uid="{00000000-0005-0000-0000-0000136D0000}"/>
    <cellStyle name="Hiperłącze 6" xfId="40458" hidden="1" xr:uid="{00000000-0005-0000-0000-0000146D0000}"/>
    <cellStyle name="Hiperłącze 6" xfId="40512" hidden="1" xr:uid="{00000000-0005-0000-0000-0000156D0000}"/>
    <cellStyle name="Hiperłącze 6" xfId="40521" hidden="1" xr:uid="{00000000-0005-0000-0000-0000166D0000}"/>
    <cellStyle name="Hiperłącze 6" xfId="40629" hidden="1" xr:uid="{00000000-0005-0000-0000-0000226D0000}"/>
    <cellStyle name="Hiperłącze 6" xfId="38718" hidden="1" xr:uid="{00000000-0005-0000-0000-00002D6D0000}"/>
    <cellStyle name="Hiperłącze 6" xfId="39105" hidden="1" xr:uid="{00000000-0005-0000-0000-0000366D0000}"/>
    <cellStyle name="Hiperłącze 6" xfId="35505" hidden="1" xr:uid="{00000000-0005-0000-0000-0000D26A0000}"/>
    <cellStyle name="Hiperłącze 6" xfId="31423" hidden="1" xr:uid="{00000000-0005-0000-0000-0000F8680000}"/>
    <cellStyle name="Hiperłącze 6" xfId="27950" hidden="1" xr:uid="{00000000-0005-0000-0000-00004D670000}"/>
    <cellStyle name="Hiperłącze 6" xfId="31055" hidden="1" xr:uid="{00000000-0005-0000-0000-0000C5680000}"/>
    <cellStyle name="Hiperłącze 6" xfId="43667" hidden="1" xr:uid="{00000000-0005-0000-0000-00007A6E0000}"/>
    <cellStyle name="Hiperłącze 6" xfId="24539" hidden="1" xr:uid="{00000000-0005-0000-0000-0000D1650000}"/>
    <cellStyle name="Hiperłącze 6" xfId="30130" hidden="1" xr:uid="{00000000-0005-0000-0000-000050680000}"/>
    <cellStyle name="Hiperłącze 6" xfId="26632" hidden="1" xr:uid="{00000000-0005-0000-0000-0000C5660000}"/>
    <cellStyle name="Hiperłącze 6" xfId="19687" hidden="1" xr:uid="{00000000-0005-0000-0000-0000A2630000}"/>
    <cellStyle name="Hiperłącze 6" xfId="32929" hidden="1" xr:uid="{00000000-0005-0000-0000-0000246A0000}"/>
    <cellStyle name="Hiperłącze 6" xfId="35423" hidden="1" xr:uid="{00000000-0005-0000-0000-0000B46A0000}"/>
    <cellStyle name="Hiperłącze 6" xfId="28082" hidden="1" xr:uid="{00000000-0005-0000-0000-000081670000}"/>
    <cellStyle name="Hiperłącze 6" xfId="27489" hidden="1" xr:uid="{00000000-0005-0000-0000-00006C670000}"/>
    <cellStyle name="Hiperłącze 6" xfId="34039" hidden="1" xr:uid="{00000000-0005-0000-0000-0000556A0000}"/>
    <cellStyle name="Hiperłącze 6" xfId="31143" hidden="1" xr:uid="{00000000-0005-0000-0000-0000D7680000}"/>
    <cellStyle name="Hiperłącze 6" xfId="37896" hidden="1" xr:uid="{00000000-0005-0000-0000-00002F6C0000}"/>
    <cellStyle name="Hiperłącze 6" xfId="38159" hidden="1" xr:uid="{00000000-0005-0000-0000-0000316C0000}"/>
    <cellStyle name="Hiperłącze 6" xfId="27644" hidden="1" xr:uid="{00000000-0005-0000-0000-000074670000}"/>
    <cellStyle name="Hiperłącze 6" xfId="22447" hidden="1" xr:uid="{00000000-0005-0000-0000-0000DD640000}"/>
    <cellStyle name="Hiperłącze 6" xfId="25724" hidden="1" xr:uid="{00000000-0005-0000-0000-00004F660000}"/>
    <cellStyle name="Hiperłącze 6" xfId="42363" hidden="1" xr:uid="{00000000-0005-0000-0000-0000006E0000}"/>
    <cellStyle name="Hiperłącze 6" xfId="44872" hidden="1" xr:uid="{00000000-0005-0000-0000-0000176F0000}"/>
    <cellStyle name="Hiperłącze 6" xfId="36242" hidden="1" xr:uid="{00000000-0005-0000-0000-00003E6B0000}"/>
    <cellStyle name="Hiperłącze 6" xfId="45877" hidden="1" xr:uid="{00000000-0005-0000-0000-0000796F0000}"/>
    <cellStyle name="Hiperłącze 6" xfId="25910" hidden="1" xr:uid="{00000000-0005-0000-0000-000056660000}"/>
    <cellStyle name="Hiperłącze 6" xfId="16888" hidden="1" xr:uid="{00000000-0005-0000-0000-00003E620000}"/>
    <cellStyle name="Hiperłącze 6" xfId="33636" hidden="1" xr:uid="{00000000-0005-0000-0000-0000216A0000}"/>
    <cellStyle name="Hiperłącze 6" xfId="22420" hidden="1" xr:uid="{00000000-0005-0000-0000-0000D5640000}"/>
    <cellStyle name="Hiperłącze 6" xfId="44616" hidden="1" xr:uid="{00000000-0005-0000-0000-0000F96E0000}"/>
    <cellStyle name="Hiperłącze 6" xfId="46660" hidden="1" xr:uid="{00000000-0005-0000-0000-000033700000}"/>
    <cellStyle name="Hiperłącze 6" xfId="33302" hidden="1" xr:uid="{00000000-0005-0000-0000-0000DC690000}"/>
    <cellStyle name="Hiperłącze 6" xfId="37439" hidden="1" xr:uid="{00000000-0005-0000-0000-0000286C0000}"/>
    <cellStyle name="Hiperłącze 6" xfId="38516" hidden="1" xr:uid="{00000000-0005-0000-0000-00005F6C0000}"/>
    <cellStyle name="Hiperłącze 6" xfId="42649" hidden="1" xr:uid="{00000000-0005-0000-0000-0000166E0000}"/>
    <cellStyle name="Hiperłącze 6" xfId="44891" hidden="1" xr:uid="{00000000-0005-0000-0000-00001C6F0000}"/>
    <cellStyle name="Hiperłącze 6" xfId="44724" hidden="1" xr:uid="{00000000-0005-0000-0000-0000056F0000}"/>
    <cellStyle name="Hiperłącze 6" xfId="23972" hidden="1" xr:uid="{00000000-0005-0000-0000-0000E9650000}"/>
    <cellStyle name="Hiperłącze 6" xfId="34661" hidden="1" xr:uid="{00000000-0005-0000-0000-00005F6A0000}"/>
    <cellStyle name="Hiperłącze 6" xfId="20643" hidden="1" xr:uid="{00000000-0005-0000-0000-000099640000}"/>
    <cellStyle name="Hiperłącze 6" xfId="11718" hidden="1" xr:uid="{00000000-0005-0000-0000-000064610000}"/>
    <cellStyle name="Hiperłącze 6" xfId="23986" hidden="1" xr:uid="{00000000-0005-0000-0000-0000F0650000}"/>
    <cellStyle name="Hiperłącze 6" xfId="24349" hidden="1" xr:uid="{00000000-0005-0000-0000-0000C1650000}"/>
    <cellStyle name="Hiperłącze 6" xfId="23614" hidden="1" xr:uid="{00000000-0005-0000-0000-000094650000}"/>
    <cellStyle name="Hiperłącze 6" xfId="23150" hidden="1" xr:uid="{00000000-0005-0000-0000-000023650000}"/>
    <cellStyle name="Hiperłącze 6" xfId="20510" hidden="1" xr:uid="{00000000-0005-0000-0000-00009A640000}"/>
    <cellStyle name="Hiperłącze 6" xfId="21201" hidden="1" xr:uid="{00000000-0005-0000-0000-00003F640000}"/>
    <cellStyle name="Hiperłącze 6" xfId="28675" hidden="1" xr:uid="{00000000-0005-0000-0000-000004680000}"/>
    <cellStyle name="Hiperłącze 6" xfId="32572" hidden="1" xr:uid="{00000000-0005-0000-0000-000066690000}"/>
    <cellStyle name="Hiperłącze 6" xfId="44486" hidden="1" xr:uid="{00000000-0005-0000-0000-0000D86E0000}"/>
    <cellStyle name="Hiperłącze 6" xfId="44260" hidden="1" xr:uid="{00000000-0005-0000-0000-0000BC6E0000}"/>
    <cellStyle name="Hiperłącze 6" xfId="36553" hidden="1" xr:uid="{00000000-0005-0000-0000-0000876B0000}"/>
    <cellStyle name="Hiperłącze 6" xfId="32680" hidden="1" xr:uid="{00000000-0005-0000-0000-0000B7690000}"/>
    <cellStyle name="Hiperłącze 6" xfId="21927" hidden="1" xr:uid="{00000000-0005-0000-0000-0000A1640000}"/>
    <cellStyle name="Hiperłącze 6" xfId="13926" hidden="1" xr:uid="{00000000-0005-0000-0000-000038610000}"/>
    <cellStyle name="Hiperłącze 6" xfId="14404" hidden="1" xr:uid="{00000000-0005-0000-0000-000020610000}"/>
    <cellStyle name="Hiperłącze 6" xfId="28273" hidden="1" xr:uid="{00000000-0005-0000-0000-0000B8670000}"/>
    <cellStyle name="Hiperłącze 6" xfId="46973" hidden="1" xr:uid="{00000000-0005-0000-0000-000012700000}"/>
    <cellStyle name="Hiperłącze 6" xfId="42348" hidden="1" xr:uid="{00000000-0005-0000-0000-0000FC6D0000}"/>
    <cellStyle name="Hiperłącze 6" xfId="38226" hidden="1" xr:uid="{00000000-0005-0000-0000-0000406C0000}"/>
    <cellStyle name="Hiperłącze 6" xfId="42427" hidden="1" xr:uid="{00000000-0005-0000-0000-00002B6E0000}"/>
    <cellStyle name="Hiperłącze 6" xfId="34315" hidden="1" xr:uid="{00000000-0005-0000-0000-0000B96A0000}"/>
    <cellStyle name="Hiperłącze 6" xfId="43188" hidden="1" xr:uid="{00000000-0005-0000-0000-0000DC6F0000}"/>
    <cellStyle name="Hiperłącze 6" xfId="11831" hidden="1" xr:uid="{00000000-0005-0000-0000-0000CA600000}"/>
    <cellStyle name="Hiperłącze 6" xfId="11575" hidden="1" xr:uid="{00000000-0005-0000-0000-0000CD600000}"/>
    <cellStyle name="Hiperłącze 6" xfId="11950" hidden="1" xr:uid="{00000000-0005-0000-0000-0000CF600000}"/>
    <cellStyle name="Hiperłącze 6" xfId="11854" hidden="1" xr:uid="{00000000-0005-0000-0000-0000D0600000}"/>
    <cellStyle name="Hiperłącze 6" xfId="11906" hidden="1" xr:uid="{00000000-0005-0000-0000-0000DD600000}"/>
    <cellStyle name="Hiperłącze 6" xfId="11558" hidden="1" xr:uid="{00000000-0005-0000-0000-0000DF600000}"/>
    <cellStyle name="Hiperłącze 6" xfId="13513" hidden="1" xr:uid="{00000000-0005-0000-0000-0000E2600000}"/>
    <cellStyle name="Hiperłącze 6" xfId="13578" hidden="1" xr:uid="{00000000-0005-0000-0000-0000E9600000}"/>
    <cellStyle name="Hiperłącze 6" xfId="13712" hidden="1" xr:uid="{00000000-0005-0000-0000-0000F6600000}"/>
    <cellStyle name="Hiperłącze 6" xfId="14065" hidden="1" xr:uid="{00000000-0005-0000-0000-0000FC600000}"/>
    <cellStyle name="Hiperłącze 6" xfId="14116" hidden="1" xr:uid="{00000000-0005-0000-0000-0000FD600000}"/>
    <cellStyle name="Hiperłącze 6" xfId="14087" hidden="1" xr:uid="{00000000-0005-0000-0000-0000FF600000}"/>
    <cellStyle name="Hiperłącze 6" xfId="14350" hidden="1" xr:uid="{00000000-0005-0000-0000-000015610000}"/>
    <cellStyle name="Hiperłącze 6" xfId="14316" hidden="1" xr:uid="{00000000-0005-0000-0000-000017610000}"/>
    <cellStyle name="Hiperłącze 6" xfId="17795" hidden="1" xr:uid="{00000000-0005-0000-0000-0000BA620000}"/>
    <cellStyle name="Hiperłącze 6" xfId="16579" hidden="1" xr:uid="{00000000-0005-0000-0000-000023620000}"/>
    <cellStyle name="Hiperłącze 6" xfId="16699" hidden="1" xr:uid="{00000000-0005-0000-0000-00002A620000}"/>
    <cellStyle name="Hiperłącze 6" xfId="16779" hidden="1" xr:uid="{00000000-0005-0000-0000-000032620000}"/>
    <cellStyle name="Hiperłącze 6" xfId="16809" hidden="1" xr:uid="{00000000-0005-0000-0000-000038620000}"/>
    <cellStyle name="Hiperłącze 6" xfId="16861" hidden="1" xr:uid="{00000000-0005-0000-0000-000036620000}"/>
    <cellStyle name="Hiperłącze 6" xfId="14140" hidden="1" xr:uid="{00000000-0005-0000-0000-000005610000}"/>
    <cellStyle name="Hiperłącze 6" xfId="29028" hidden="1" xr:uid="{00000000-0005-0000-0000-0000E3670000}"/>
    <cellStyle name="Hiperłącze 6" xfId="40865" hidden="1" xr:uid="{00000000-0005-0000-0000-00009E6D0000}"/>
    <cellStyle name="Hiperłącze 6" xfId="17812" hidden="1" xr:uid="{00000000-0005-0000-0000-0000C1620000}"/>
    <cellStyle name="Hiperłącze 6" xfId="32802" hidden="1" xr:uid="{00000000-0005-0000-0000-0000C7690000}"/>
    <cellStyle name="Hiperłącze 6" xfId="32344" hidden="1" xr:uid="{00000000-0005-0000-0000-000087690000}"/>
    <cellStyle name="Hiperłącze 6" xfId="32022" hidden="1" xr:uid="{00000000-0005-0000-0000-000078690000}"/>
    <cellStyle name="Hiperłącze 6" xfId="32205" hidden="1" xr:uid="{00000000-0005-0000-0000-000041690000}"/>
    <cellStyle name="Hiperłącze 6" xfId="31757" hidden="1" xr:uid="{00000000-0005-0000-0000-000033690000}"/>
    <cellStyle name="Hiperłącze 6" xfId="39213" hidden="1" xr:uid="{00000000-0005-0000-0000-00006D6C0000}"/>
    <cellStyle name="Hiperłącze 6" xfId="20920" hidden="1" xr:uid="{00000000-0005-0000-0000-0000F1640000}"/>
    <cellStyle name="Hiperłącze 6" xfId="44268" hidden="1" xr:uid="{00000000-0005-0000-0000-0000BB6E0000}"/>
    <cellStyle name="Hiperłącze 6" xfId="35770" hidden="1" xr:uid="{00000000-0005-0000-0000-0000F36A0000}"/>
    <cellStyle name="Hiperłącze 6" xfId="35678" hidden="1" xr:uid="{00000000-0005-0000-0000-0000E56A0000}"/>
    <cellStyle name="Hiperłącze 6" xfId="43283" hidden="1" xr:uid="{00000000-0005-0000-0000-0000E86E0000}"/>
    <cellStyle name="Hiperłącze 6" xfId="46089" hidden="1" xr:uid="{00000000-0005-0000-0000-0000936F0000}"/>
    <cellStyle name="Hiperłącze 6" xfId="25092" hidden="1" xr:uid="{00000000-0005-0000-0000-0000A0670000}"/>
    <cellStyle name="Hiperłącze 6" xfId="46924" hidden="1" xr:uid="{00000000-0005-0000-0000-00000E700000}"/>
    <cellStyle name="Hiperłącze 6" xfId="22201" hidden="1" xr:uid="{00000000-0005-0000-0000-0000C3640000}"/>
    <cellStyle name="Hiperłącze 6" xfId="42260" hidden="1" xr:uid="{00000000-0005-0000-0000-0000EF6D0000}"/>
    <cellStyle name="Hiperłącze 6" xfId="47003" hidden="1" xr:uid="{00000000-0005-0000-0000-000018700000}"/>
    <cellStyle name="Hiperłącze 6" xfId="46257" hidden="1" xr:uid="{00000000-0005-0000-0000-0000EC6F0000}"/>
    <cellStyle name="Hiperłącze 6" xfId="26386" hidden="1" xr:uid="{00000000-0005-0000-0000-000093660000}"/>
    <cellStyle name="Hiperłącze 6" xfId="38872" hidden="1" xr:uid="{00000000-0005-0000-0000-0000CE6D0000}"/>
    <cellStyle name="Hiperłącze 6" xfId="45027" hidden="1" xr:uid="{00000000-0005-0000-0000-0000296F0000}"/>
    <cellStyle name="Hiperłącze 6" xfId="13613" hidden="1" xr:uid="{00000000-0005-0000-0000-0000ED600000}"/>
    <cellStyle name="Hiperłącze 6" xfId="13543" hidden="1" xr:uid="{00000000-0005-0000-0000-0000E8600000}"/>
    <cellStyle name="Hiperłącze 6" xfId="13469" hidden="1" xr:uid="{00000000-0005-0000-0000-0000C5600000}"/>
    <cellStyle name="Hiperłącze 6" xfId="24092" hidden="1" xr:uid="{00000000-0005-0000-0000-0000D9650000}"/>
    <cellStyle name="Hiperłącze 6" xfId="27414" hidden="1" xr:uid="{00000000-0005-0000-0000-00007A670000}"/>
    <cellStyle name="Hiperłącze 6" xfId="22603" hidden="1" xr:uid="{00000000-0005-0000-0000-000007650000}"/>
    <cellStyle name="Hiperłącze 6" xfId="39012" hidden="1" xr:uid="{00000000-0005-0000-0000-0000316D0000}"/>
    <cellStyle name="Hiperłącze 6" xfId="40075" hidden="1" xr:uid="{00000000-0005-0000-0000-0000EC6C0000}"/>
    <cellStyle name="Hiperłącze 6" xfId="35786" hidden="1" xr:uid="{00000000-0005-0000-0000-0000ED6A0000}"/>
    <cellStyle name="Hiperłącze 6" xfId="23070" hidden="1" xr:uid="{00000000-0005-0000-0000-000063650000}"/>
    <cellStyle name="Hiperłącze 6" xfId="20830" hidden="1" xr:uid="{00000000-0005-0000-0000-00007D650000}"/>
    <cellStyle name="Hiperłącze 6" xfId="45682" hidden="1" xr:uid="{00000000-0005-0000-0000-0000B26F0000}"/>
    <cellStyle name="Hiperłącze 6" xfId="13343" hidden="1" xr:uid="{00000000-0005-0000-0000-0000BC600000}"/>
    <cellStyle name="Hiperłącze 6" xfId="21966" hidden="1" xr:uid="{00000000-0005-0000-0000-0000A8640000}"/>
    <cellStyle name="Hiperłącze 6" xfId="15880" hidden="1" xr:uid="{00000000-0005-0000-0000-00000E620000}"/>
    <cellStyle name="Hiperłącze 6" xfId="33610" hidden="1" xr:uid="{00000000-0005-0000-0000-0000286A0000}"/>
    <cellStyle name="Hiperłącze 6" xfId="45352" hidden="1" xr:uid="{00000000-0005-0000-0000-0000656F0000}"/>
    <cellStyle name="Hiperłącze 6" xfId="27444" hidden="1" xr:uid="{00000000-0005-0000-0000-00007B670000}"/>
    <cellStyle name="Hiperłącze 6" xfId="14564" hidden="1" xr:uid="{00000000-0005-0000-0000-000074610000}"/>
    <cellStyle name="Hiperłącze 6" xfId="20319" hidden="1" xr:uid="{00000000-0005-0000-0000-000012640000}"/>
    <cellStyle name="Hiperłącze 6" xfId="20249" hidden="1" xr:uid="{00000000-0005-0000-0000-00000B640000}"/>
    <cellStyle name="Hiperłącze 6" xfId="38108" hidden="1" xr:uid="{00000000-0005-0000-0000-0000016C0000}"/>
    <cellStyle name="Hiperłącze 6" xfId="34802" hidden="1" xr:uid="{00000000-0005-0000-0000-00006E6A0000}"/>
    <cellStyle name="Hiperłącze 6" xfId="19489" hidden="1" xr:uid="{00000000-0005-0000-0000-0000D7630000}"/>
    <cellStyle name="Hiperłącze 6" xfId="11895" hidden="1" xr:uid="{00000000-0005-0000-0000-0000DC600000}"/>
    <cellStyle name="Hiperłącze 6" xfId="25819" hidden="1" xr:uid="{00000000-0005-0000-0000-000051660000}"/>
    <cellStyle name="Hiperłącze 6" xfId="15408" hidden="1" xr:uid="{00000000-0005-0000-0000-0000AD610000}"/>
    <cellStyle name="Hiperłącze 6" xfId="25875" hidden="1" xr:uid="{00000000-0005-0000-0000-00005C660000}"/>
    <cellStyle name="Hiperłącze 6" xfId="32528" hidden="1" xr:uid="{00000000-0005-0000-0000-000068690000}"/>
    <cellStyle name="Hiperłącze 6" xfId="41696" hidden="1" xr:uid="{00000000-0005-0000-0000-0000D36D0000}"/>
    <cellStyle name="Hiperłącze 6" xfId="21466" hidden="1" xr:uid="{00000000-0005-0000-0000-000057640000}"/>
    <cellStyle name="Hiperłącze 6" xfId="25299" hidden="1" xr:uid="{00000000-0005-0000-0000-000076670000}"/>
    <cellStyle name="Hiperłącze 6" xfId="28005" hidden="1" xr:uid="{00000000-0005-0000-0000-000058670000}"/>
    <cellStyle name="Hiperłącze 6" xfId="34858" hidden="1" xr:uid="{00000000-0005-0000-0000-00002A6B0000}"/>
    <cellStyle name="Hiperłącze 6" xfId="34730" hidden="1" xr:uid="{00000000-0005-0000-0000-0000676A0000}"/>
    <cellStyle name="Hiperłącze 6" xfId="37246" hidden="1" xr:uid="{00000000-0005-0000-0000-0000C66B0000}"/>
    <cellStyle name="Hiperłącze 6" xfId="22852" hidden="1" xr:uid="{00000000-0005-0000-0000-000074650000}"/>
    <cellStyle name="Hiperłącze 6" xfId="31359" hidden="1" xr:uid="{00000000-0005-0000-0000-0000E9680000}"/>
    <cellStyle name="Hiperłącze 6" xfId="33110" hidden="1" xr:uid="{00000000-0005-0000-0000-0000006A0000}"/>
    <cellStyle name="Hiperłącze 6" xfId="11844" hidden="1" xr:uid="{00000000-0005-0000-0000-0000CC600000}"/>
    <cellStyle name="Hiperłącze 6" xfId="30226" hidden="1" xr:uid="{00000000-0005-0000-0000-00005C680000}"/>
    <cellStyle name="Hiperłącze 6" xfId="24513" hidden="1" xr:uid="{00000000-0005-0000-0000-0000D8650000}"/>
    <cellStyle name="Hiperłącze 6" xfId="26541" hidden="1" xr:uid="{00000000-0005-0000-0000-0000B6660000}"/>
    <cellStyle name="Hiperłącze 6" xfId="19879" hidden="1" xr:uid="{00000000-0005-0000-0000-0000BC630000}"/>
    <cellStyle name="Hiperłącze 6" xfId="32039" hidden="1" xr:uid="{00000000-0005-0000-0000-000072690000}"/>
    <cellStyle name="Hiperłącze 6" xfId="25595" hidden="1" xr:uid="{00000000-0005-0000-0000-00003C660000}"/>
    <cellStyle name="Hiperłącze 6" xfId="16487" hidden="1" xr:uid="{00000000-0005-0000-0000-0000E6620000}"/>
    <cellStyle name="Hiperłącze 6" xfId="34345" hidden="1" xr:uid="{00000000-0005-0000-0000-0000966B0000}"/>
    <cellStyle name="Hiperłącze 6" xfId="43452" hidden="1" xr:uid="{00000000-0005-0000-0000-0000D36F0000}"/>
    <cellStyle name="Hiperłącze 6" xfId="28074" hidden="1" xr:uid="{00000000-0005-0000-0000-000085670000}"/>
    <cellStyle name="Hiperłącze 6" xfId="22347" hidden="1" xr:uid="{00000000-0005-0000-0000-0000D2640000}"/>
    <cellStyle name="Hiperłącze 6" xfId="29352" hidden="1" xr:uid="{00000000-0005-0000-0000-000033680000}"/>
    <cellStyle name="Hiperłącze 6" xfId="33103" hidden="1" xr:uid="{00000000-0005-0000-0000-0000FF690000}"/>
    <cellStyle name="Hiperłącze 6" xfId="12469" hidden="1" xr:uid="{00000000-0005-0000-0000-00003A600000}"/>
    <cellStyle name="Hiperłącze 6" xfId="18611" hidden="1" xr:uid="{00000000-0005-0000-0000-00000F630000}"/>
    <cellStyle name="Hiperłącze 6" xfId="37946" hidden="1" xr:uid="{00000000-0005-0000-0000-0000F46B0000}"/>
    <cellStyle name="Hiperłącze 6" xfId="41948" hidden="1" xr:uid="{00000000-0005-0000-0000-0000316E0000}"/>
    <cellStyle name="Hiperłącze 6" xfId="17475" hidden="1" xr:uid="{00000000-0005-0000-0000-000099620000}"/>
    <cellStyle name="Hiperłącze 6" xfId="33795" hidden="1" xr:uid="{00000000-0005-0000-0000-00003C6A0000}"/>
    <cellStyle name="Hiperłącze 6" xfId="24616" hidden="1" xr:uid="{00000000-0005-0000-0000-000009660000}"/>
    <cellStyle name="Hiperłącze 6" xfId="16969" hidden="1" xr:uid="{00000000-0005-0000-0000-000042620000}"/>
    <cellStyle name="Hiperłącze 6" xfId="20780" hidden="1" xr:uid="{00000000-0005-0000-0000-00008E650000}"/>
    <cellStyle name="Hiperłącze 6" xfId="43616" hidden="1" xr:uid="{00000000-0005-0000-0000-00003F6F0000}"/>
    <cellStyle name="Hiperłącze 6" xfId="15035" hidden="1" xr:uid="{00000000-0005-0000-0000-0000BA610000}"/>
    <cellStyle name="Hiperłącze 6" xfId="34541" hidden="1" xr:uid="{00000000-0005-0000-0000-0000B96B0000}"/>
    <cellStyle name="Hiperłącze 6" xfId="24975" hidden="1" xr:uid="{00000000-0005-0000-0000-000038660000}"/>
    <cellStyle name="Hiperłącze 6" xfId="19885" hidden="1" xr:uid="{00000000-0005-0000-0000-0000BB630000}"/>
    <cellStyle name="Hiperłącze 6" xfId="29674" hidden="1" xr:uid="{00000000-0005-0000-0000-000020690000}"/>
    <cellStyle name="Hiperłącze 6" xfId="31215" hidden="1" xr:uid="{00000000-0005-0000-0000-0000DC680000}"/>
    <cellStyle name="Hiperłącze 6" xfId="33784" hidden="1" xr:uid="{00000000-0005-0000-0000-0000386A0000}"/>
    <cellStyle name="Hiperłącze 6" xfId="41930" hidden="1" xr:uid="{00000000-0005-0000-0000-00001D6E0000}"/>
    <cellStyle name="Hiperłącze 6" xfId="19796" hidden="1" xr:uid="{00000000-0005-0000-0000-0000DF630000}"/>
    <cellStyle name="Hiperłącze 6" xfId="21387" hidden="1" xr:uid="{00000000-0005-0000-0000-000046640000}"/>
    <cellStyle name="Hiperłącze 6" xfId="22400" hidden="1" xr:uid="{00000000-0005-0000-0000-0000DB640000}"/>
    <cellStyle name="Hiperłącze 6" xfId="11817" hidden="1" xr:uid="{00000000-0005-0000-0000-000059610000}"/>
    <cellStyle name="Hiperłącze 6" xfId="46166" hidden="1" xr:uid="{00000000-0005-0000-0000-0000C56F0000}"/>
    <cellStyle name="Hiperłącze 6" xfId="15118" hidden="1" xr:uid="{00000000-0005-0000-0000-00008F610000}"/>
    <cellStyle name="Hiperłącze 6" xfId="42137" hidden="1" xr:uid="{00000000-0005-0000-0000-0000236E0000}"/>
    <cellStyle name="Hiperłącze 6" xfId="39767" hidden="1" xr:uid="{00000000-0005-0000-0000-0000AD6C0000}"/>
    <cellStyle name="Hiperłącze 6" xfId="40756" hidden="1" xr:uid="{00000000-0005-0000-0000-00004D6D0000}"/>
    <cellStyle name="Hiperłącze 6" xfId="45071" hidden="1" xr:uid="{00000000-0005-0000-0000-00002E6F0000}"/>
    <cellStyle name="Hiperłącze 6" xfId="25396" hidden="1" xr:uid="{00000000-0005-0000-0000-000006680000}"/>
    <cellStyle name="Hiperłącze 6" xfId="41039" hidden="1" xr:uid="{00000000-0005-0000-0000-00009D6D0000}"/>
    <cellStyle name="Hiperłącze 6" xfId="29542" hidden="1" xr:uid="{00000000-0005-0000-0000-000046680000}"/>
    <cellStyle name="Hiperłącze 6" xfId="43707" hidden="1" xr:uid="{00000000-0005-0000-0000-00007F6E0000}"/>
    <cellStyle name="Hiperłącze 6" xfId="19548" hidden="1" xr:uid="{00000000-0005-0000-0000-0000CC630000}"/>
    <cellStyle name="Hiperłącze 6" xfId="26740" hidden="1" xr:uid="{00000000-0005-0000-0000-0000CD660000}"/>
    <cellStyle name="Hiperłącze 6" xfId="19426" hidden="1" xr:uid="{00000000-0005-0000-0000-0000EB630000}"/>
    <cellStyle name="Hiperłącze 6" xfId="23568" hidden="1" xr:uid="{00000000-0005-0000-0000-000072650000}"/>
    <cellStyle name="Hiperłącze 6" xfId="33183" hidden="1" xr:uid="{00000000-0005-0000-0000-0000CB690000}"/>
    <cellStyle name="Hiperłącze 6" xfId="41047" hidden="1" xr:uid="{00000000-0005-0000-0000-0000A06D0000}"/>
    <cellStyle name="Hiperłącze 6" xfId="20626" hidden="1" xr:uid="{00000000-0005-0000-0000-0000ED640000}"/>
    <cellStyle name="Hiperłącze 6" xfId="27897" hidden="1" xr:uid="{00000000-0005-0000-0000-00004C670000}"/>
    <cellStyle name="Hiperłącze 6" xfId="25575" hidden="1" xr:uid="{00000000-0005-0000-0000-00003A660000}"/>
    <cellStyle name="Hiperłącze 6" xfId="39093" hidden="1" xr:uid="{00000000-0005-0000-0000-00002F6D0000}"/>
    <cellStyle name="Hiperłącze 6" xfId="27296" hidden="1" xr:uid="{00000000-0005-0000-0000-00006E670000}"/>
    <cellStyle name="Hiperłącze 6" xfId="23465" hidden="1" xr:uid="{00000000-0005-0000-0000-000044650000}"/>
    <cellStyle name="Hiperłącze 6" xfId="25248" hidden="1" xr:uid="{00000000-0005-0000-0000-0000A0660000}"/>
    <cellStyle name="Hiperłącze 6" xfId="18595" hidden="1" xr:uid="{00000000-0005-0000-0000-000054630000}"/>
    <cellStyle name="Hiperłącze 6" xfId="21877" hidden="1" xr:uid="{00000000-0005-0000-0000-000087640000}"/>
    <cellStyle name="Hiperłącze 6" xfId="39752" hidden="1" xr:uid="{00000000-0005-0000-0000-0000B06C0000}"/>
    <cellStyle name="Hiperłącze 6" xfId="32342" hidden="1" xr:uid="{00000000-0005-0000-0000-00008F690000}"/>
    <cellStyle name="Hiperłącze 6" xfId="45556" hidden="1" xr:uid="{00000000-0005-0000-0000-0000A96F0000}"/>
    <cellStyle name="Hiperłącze 6" xfId="35203" hidden="1" xr:uid="{00000000-0005-0000-0000-0000986A0000}"/>
    <cellStyle name="Hiperłącze 6" xfId="14257" hidden="1" xr:uid="{00000000-0005-0000-0000-000049610000}"/>
    <cellStyle name="Hiperłącze 6" xfId="20628" hidden="1" xr:uid="{00000000-0005-0000-0000-000000650000}"/>
    <cellStyle name="Hiperłącze 6" xfId="12307" hidden="1" xr:uid="{00000000-0005-0000-0000-00002B600000}"/>
    <cellStyle name="Hiperłącze 6" xfId="19471" hidden="1" xr:uid="{00000000-0005-0000-0000-0000DC630000}"/>
    <cellStyle name="Hiperłącze 6" xfId="37354" hidden="1" xr:uid="{00000000-0005-0000-0000-0000D26B0000}"/>
    <cellStyle name="Hiperłącze 6" xfId="36524" hidden="1" xr:uid="{00000000-0005-0000-0000-0000906B0000}"/>
    <cellStyle name="Hiperłącze 6" xfId="41325" hidden="1" xr:uid="{00000000-0005-0000-0000-00006B6D0000}"/>
    <cellStyle name="Hiperłącze 6" xfId="18335" hidden="1" xr:uid="{00000000-0005-0000-0000-000060630000}"/>
    <cellStyle name="Hiperłącze 6" xfId="13305" hidden="1" xr:uid="{00000000-0005-0000-0000-0000B3600000}"/>
    <cellStyle name="Hiperłącze 6" xfId="22210" hidden="1" xr:uid="{00000000-0005-0000-0000-0000C1640000}"/>
    <cellStyle name="Hiperłącze 6" xfId="27988" hidden="1" xr:uid="{00000000-0005-0000-0000-000054670000}"/>
    <cellStyle name="Hiperłącze 6" xfId="36180" hidden="1" xr:uid="{00000000-0005-0000-0000-00003C6B0000}"/>
    <cellStyle name="Hiperłącze 6" xfId="25174" hidden="1" xr:uid="{00000000-0005-0000-0000-0000AF660000}"/>
    <cellStyle name="Hiperłącze 6" xfId="45135" hidden="1" xr:uid="{00000000-0005-0000-0000-0000356F0000}"/>
    <cellStyle name="Hiperłącze 6" xfId="24967" hidden="1" xr:uid="{00000000-0005-0000-0000-000033660000}"/>
    <cellStyle name="Hiperłącze 6" xfId="26498" hidden="1" xr:uid="{00000000-0005-0000-0000-0000B7660000}"/>
    <cellStyle name="Hiperłącze 6" xfId="18765" hidden="1" xr:uid="{00000000-0005-0000-0000-00004F630000}"/>
    <cellStyle name="Hiperłącze 6" xfId="28475" hidden="1" xr:uid="{00000000-0005-0000-0000-00000B680000}"/>
    <cellStyle name="Hiperłącze 6" xfId="28660" hidden="1" xr:uid="{00000000-0005-0000-0000-0000BB670000}"/>
    <cellStyle name="Hiperłącze 6" xfId="28171" hidden="1" xr:uid="{00000000-0005-0000-0000-0000AB670000}"/>
    <cellStyle name="Hiperłącze 6" xfId="25383" hidden="1" xr:uid="{00000000-0005-0000-0000-00008B670000}"/>
    <cellStyle name="Hiperłącze 6" xfId="27629" hidden="1" xr:uid="{00000000-0005-0000-0000-00002B670000}"/>
    <cellStyle name="Hiperłącze 6" xfId="25547" hidden="1" xr:uid="{00000000-0005-0000-0000-00000B670000}"/>
    <cellStyle name="Hiperłącze 6" xfId="26923" hidden="1" xr:uid="{00000000-0005-0000-0000-0000EB660000}"/>
    <cellStyle name="Hiperłącze 6" xfId="26512" hidden="1" xr:uid="{00000000-0005-0000-0000-0000BB660000}"/>
    <cellStyle name="Hiperłącze 6" xfId="18057" hidden="1" xr:uid="{00000000-0005-0000-0000-0000F4620000}"/>
    <cellStyle name="Hiperłącze 6" xfId="18111" hidden="1" xr:uid="{00000000-0005-0000-0000-0000F5620000}"/>
    <cellStyle name="Hiperłącze 6" xfId="18120" hidden="1" xr:uid="{00000000-0005-0000-0000-0000F6620000}"/>
    <cellStyle name="Hiperłącze 6" xfId="18569" hidden="1" xr:uid="{00000000-0005-0000-0000-00000A630000}"/>
    <cellStyle name="Hiperłącze 6" xfId="18580" hidden="1" xr:uid="{00000000-0005-0000-0000-00000B630000}"/>
    <cellStyle name="Hiperłącze 6" xfId="18589" hidden="1" xr:uid="{00000000-0005-0000-0000-00000C630000}"/>
    <cellStyle name="Hiperłącze 6" xfId="18603" hidden="1" xr:uid="{00000000-0005-0000-0000-000010630000}"/>
    <cellStyle name="Hiperłącze 6" xfId="18633" hidden="1" xr:uid="{00000000-0005-0000-0000-000011630000}"/>
    <cellStyle name="Hiperłącze 6" xfId="18656" hidden="1" xr:uid="{00000000-0005-0000-0000-000012630000}"/>
    <cellStyle name="Hiperłącze 6" xfId="18624" hidden="1" xr:uid="{00000000-0005-0000-0000-000013630000}"/>
    <cellStyle name="Hiperłącze 6" xfId="18664" hidden="1" xr:uid="{00000000-0005-0000-0000-000015630000}"/>
    <cellStyle name="Hiperłącze 6" xfId="18810" hidden="1" xr:uid="{00000000-0005-0000-0000-000023630000}"/>
    <cellStyle name="Hiperłącze 6" xfId="39737" hidden="1" xr:uid="{00000000-0005-0000-0000-0000AC6C0000}"/>
    <cellStyle name="Hiperłącze 6" xfId="37541" hidden="1" xr:uid="{00000000-0005-0000-0000-0000196C0000}"/>
    <cellStyle name="Hiperłącze 6" xfId="37345" hidden="1" xr:uid="{00000000-0005-0000-0000-0000D16B0000}"/>
    <cellStyle name="Hiperłącze 6" xfId="41618" hidden="1" xr:uid="{00000000-0005-0000-0000-0000866D0000}"/>
    <cellStyle name="Hiperłącze 6" xfId="35394" hidden="1" xr:uid="{00000000-0005-0000-0000-0000AE6A0000}"/>
    <cellStyle name="Hiperłącze 6" xfId="32868" hidden="1" xr:uid="{00000000-0005-0000-0000-0000066A0000}"/>
    <cellStyle name="Hiperłącze 6" xfId="40486" hidden="1" xr:uid="{00000000-0005-0000-0000-00001C6D0000}"/>
    <cellStyle name="Hiperłącze 6" xfId="28437" hidden="1" xr:uid="{00000000-0005-0000-0000-00000D680000}"/>
    <cellStyle name="Hiperłącze 6" xfId="32316" hidden="1" xr:uid="{00000000-0005-0000-0000-00004A690000}"/>
    <cellStyle name="Hiperłącze 6" xfId="45562" hidden="1" xr:uid="{00000000-0005-0000-0000-0000AD6F0000}"/>
    <cellStyle name="Hiperłącze 6" xfId="19979" hidden="1" xr:uid="{00000000-0005-0000-0000-0000C3630000}"/>
    <cellStyle name="Hiperłącze 6" xfId="32133" hidden="1" xr:uid="{00000000-0005-0000-0000-000039690000}"/>
    <cellStyle name="Hiperłącze 6" xfId="35367" hidden="1" xr:uid="{00000000-0005-0000-0000-0000A66A0000}"/>
    <cellStyle name="Hiperłącze 6" xfId="35187" hidden="1" xr:uid="{00000000-0005-0000-0000-0000966A0000}"/>
    <cellStyle name="Hiperłącze 6" xfId="35035" hidden="1" xr:uid="{00000000-0005-0000-0000-0000876A0000}"/>
    <cellStyle name="Hiperłącze 6" xfId="30672" hidden="1" xr:uid="{00000000-0005-0000-0000-000087680000}"/>
    <cellStyle name="Hiperłącze 6" xfId="30744" hidden="1" xr:uid="{00000000-0005-0000-0000-00008E680000}"/>
    <cellStyle name="Hiperłącze 6" xfId="30771" hidden="1" xr:uid="{00000000-0005-0000-0000-000093680000}"/>
    <cellStyle name="Hiperłącze 6" xfId="30781" hidden="1" xr:uid="{00000000-0005-0000-0000-000094680000}"/>
    <cellStyle name="Hiperłącze 6" xfId="30844" hidden="1" xr:uid="{00000000-0005-0000-0000-000096680000}"/>
    <cellStyle name="Hiperłącze 6" xfId="30792" hidden="1" xr:uid="{00000000-0005-0000-0000-000098680000}"/>
    <cellStyle name="Hiperłącze 6" xfId="30923" hidden="1" xr:uid="{00000000-0005-0000-0000-0000A7680000}"/>
    <cellStyle name="Hiperłącze 6" xfId="29746" hidden="1" xr:uid="{00000000-0005-0000-0000-0000AD680000}"/>
    <cellStyle name="Hiperłącze 6" xfId="29586" hidden="1" xr:uid="{00000000-0005-0000-0000-0000B2680000}"/>
    <cellStyle name="Hiperłącze 6" xfId="29755" hidden="1" xr:uid="{00000000-0005-0000-0000-0000B3680000}"/>
    <cellStyle name="Hiperłącze 6" xfId="29566" hidden="1" xr:uid="{00000000-0005-0000-0000-0000BD680000}"/>
    <cellStyle name="Hiperłącze 6" xfId="29681" hidden="1" xr:uid="{00000000-0005-0000-0000-0000BE680000}"/>
    <cellStyle name="Hiperłącze 6" xfId="29697" hidden="1" xr:uid="{00000000-0005-0000-0000-0000BF680000}"/>
    <cellStyle name="Hiperłącze 6" xfId="31001" hidden="1" xr:uid="{00000000-0005-0000-0000-0000C4680000}"/>
    <cellStyle name="Hiperłącze 6" xfId="31012" hidden="1" xr:uid="{00000000-0005-0000-0000-0000C8680000}"/>
    <cellStyle name="Hiperłącze 6" xfId="30398" hidden="1" xr:uid="{00000000-0005-0000-0000-00006C680000}"/>
    <cellStyle name="Hiperłącze 6" xfId="11993" hidden="1" xr:uid="{00000000-0005-0000-0000-000009600000}"/>
    <cellStyle name="Hiperłącze 6" xfId="14071" hidden="1" xr:uid="{00000000-0005-0000-0000-000044610000}"/>
    <cellStyle name="Hiperłącze 6" xfId="37086" hidden="1" xr:uid="{00000000-0005-0000-0000-0000726B0000}"/>
    <cellStyle name="Hiperłącze 6" xfId="37043" hidden="1" xr:uid="{00000000-0005-0000-0000-0000736B0000}"/>
    <cellStyle name="Hiperłącze 6" xfId="36623" hidden="1" xr:uid="{00000000-0005-0000-0000-00007A6B0000}"/>
    <cellStyle name="Hiperłącze 6" xfId="36360" hidden="1" xr:uid="{00000000-0005-0000-0000-0000866B0000}"/>
    <cellStyle name="Hiperłącze 6" xfId="36347" hidden="1" xr:uid="{00000000-0005-0000-0000-00008A6B0000}"/>
    <cellStyle name="Hiperłącze 6" xfId="36342" hidden="1" xr:uid="{00000000-0005-0000-0000-00008E6B0000}"/>
    <cellStyle name="Hiperłącze 6" xfId="36460" hidden="1" xr:uid="{00000000-0005-0000-0000-00009A6B0000}"/>
    <cellStyle name="Hiperłącze 6" xfId="36494" hidden="1" xr:uid="{00000000-0005-0000-0000-00009C6B0000}"/>
    <cellStyle name="Hiperłącze 6" xfId="36444" hidden="1" xr:uid="{00000000-0005-0000-0000-00009E6B0000}"/>
    <cellStyle name="Hiperłącze 6" xfId="37146" hidden="1" xr:uid="{00000000-0005-0000-0000-0000A66B0000}"/>
    <cellStyle name="Hiperłącze 6" xfId="37102" hidden="1" xr:uid="{00000000-0005-0000-0000-0000A86B0000}"/>
    <cellStyle name="Hiperłącze 6" xfId="34339" hidden="1" xr:uid="{00000000-0005-0000-0000-0000AC6B0000}"/>
    <cellStyle name="Hiperłącze 6" xfId="34332" hidden="1" xr:uid="{00000000-0005-0000-0000-0000AE6B0000}"/>
    <cellStyle name="Hiperłącze 6" xfId="11473" hidden="1" xr:uid="{00000000-0005-0000-0000-000080600000}"/>
    <cellStyle name="Hiperłącze 6" xfId="17654" hidden="1" xr:uid="{00000000-0005-0000-0000-0000B0620000}"/>
    <cellStyle name="Hiperłącze 6" xfId="34893" hidden="1" xr:uid="{00000000-0005-0000-0000-0000746A0000}"/>
    <cellStyle name="Hiperłącze 6" xfId="33662" hidden="1" xr:uid="{00000000-0005-0000-0000-0000296A0000}"/>
    <cellStyle name="Hiperłącze 6" xfId="17299" hidden="1" xr:uid="{00000000-0005-0000-0000-00006E620000}"/>
    <cellStyle name="Hiperłącze 6" xfId="17012" hidden="1" xr:uid="{00000000-0005-0000-0000-00004C620000}"/>
    <cellStyle name="Hiperłącze 6" xfId="16926" hidden="1" xr:uid="{00000000-0005-0000-0000-000043620000}"/>
    <cellStyle name="Hiperłącze 6" xfId="14094" hidden="1" xr:uid="{00000000-0005-0000-0000-000004610000}"/>
    <cellStyle name="Hiperłącze 6" xfId="15918" hidden="1" xr:uid="{00000000-0005-0000-0000-000013620000}"/>
    <cellStyle name="Hiperłącze 6" xfId="15648" hidden="1" xr:uid="{00000000-0005-0000-0000-0000EE610000}"/>
    <cellStyle name="Hiperłącze 6" xfId="15275" hidden="1" xr:uid="{00000000-0005-0000-0000-0000C5610000}"/>
    <cellStyle name="Hiperłącze 6" xfId="16669" hidden="1" xr:uid="{00000000-0005-0000-0000-000030620000}"/>
    <cellStyle name="Hiperłącze 6" xfId="34411" hidden="1" xr:uid="{00000000-0005-0000-0000-0000AF6B0000}"/>
    <cellStyle name="Hiperłącze 6" xfId="36562" hidden="1" xr:uid="{00000000-0005-0000-0000-0000826B0000}"/>
    <cellStyle name="Hiperłącze 6" xfId="37173" hidden="1" xr:uid="{00000000-0005-0000-0000-0000C36B0000}"/>
    <cellStyle name="Hiperłącze 6" xfId="46219" hidden="1" xr:uid="{00000000-0005-0000-0000-0000E36F0000}"/>
    <cellStyle name="Hiperłącze 6" xfId="29280" hidden="1" xr:uid="{00000000-0005-0000-0000-00002B680000}"/>
    <cellStyle name="Hiperłącze 6" xfId="21370" hidden="1" xr:uid="{00000000-0005-0000-0000-000049640000}"/>
    <cellStyle name="Hiperłącze 6" xfId="46292" hidden="1" xr:uid="{00000000-0005-0000-0000-0000E66F0000}"/>
    <cellStyle name="Hiperłącze 6" xfId="46879" hidden="1" xr:uid="{00000000-0005-0000-0000-00000B700000}"/>
    <cellStyle name="Hiperłącze 6" xfId="34244" hidden="1" xr:uid="{00000000-0005-0000-0000-0000C76A0000}"/>
    <cellStyle name="Hiperłącze 6" xfId="29036" hidden="1" xr:uid="{00000000-0005-0000-0000-0000E8670000}"/>
    <cellStyle name="Hiperłącze 6" xfId="28736" hidden="1" xr:uid="{00000000-0005-0000-0000-0000C2670000}"/>
    <cellStyle name="Hiperłącze 6" xfId="41017" hidden="1" xr:uid="{00000000-0005-0000-0000-0000AC6D0000}"/>
    <cellStyle name="Hiperłącze 6" xfId="38602" hidden="1" xr:uid="{00000000-0005-0000-0000-0000DA6C0000}"/>
    <cellStyle name="Hiperłącze 6" xfId="44880" hidden="1" xr:uid="{00000000-0005-0000-0000-0000186F0000}"/>
    <cellStyle name="Hiperłącze 6" xfId="31737" hidden="1" xr:uid="{00000000-0005-0000-0000-000030690000}"/>
    <cellStyle name="Hiperłącze 6" xfId="35332" hidden="1" xr:uid="{00000000-0005-0000-0000-0000AC6A0000}"/>
    <cellStyle name="Hiperłącze 6" xfId="31189" hidden="1" xr:uid="{00000000-0005-0000-0000-0000D9680000}"/>
    <cellStyle name="Hiperłącze 6" xfId="14947" hidden="1" xr:uid="{00000000-0005-0000-0000-0000CC610000}"/>
    <cellStyle name="Hiperłącze 6" xfId="23482" hidden="1" xr:uid="{00000000-0005-0000-0000-000048650000}"/>
    <cellStyle name="Hiperłącze 6" xfId="23533" hidden="1" xr:uid="{00000000-0005-0000-0000-000078650000}"/>
    <cellStyle name="Hiperłącze 6" xfId="37506" hidden="1" xr:uid="{00000000-0005-0000-0000-0000256C0000}"/>
    <cellStyle name="Hiperłącze 6" xfId="33423" hidden="1" xr:uid="{00000000-0005-0000-0000-0000E4690000}"/>
    <cellStyle name="Hiperłącze 6" xfId="39064" hidden="1" xr:uid="{00000000-0005-0000-0000-0000C96D0000}"/>
    <cellStyle name="Hiperłącze 6" xfId="30059" hidden="1" xr:uid="{00000000-0005-0000-0000-000016690000}"/>
    <cellStyle name="Hiperłącze 6" xfId="36163" hidden="1" xr:uid="{00000000-0005-0000-0000-0000386B0000}"/>
    <cellStyle name="Hiperłącze 6" xfId="29390" hidden="1" xr:uid="{00000000-0005-0000-0000-00003C680000}"/>
    <cellStyle name="Hiperłącze 6" xfId="45855" hidden="1" xr:uid="{00000000-0005-0000-0000-0000806F0000}"/>
    <cellStyle name="Hiperłącze 6" xfId="16770" hidden="1" xr:uid="{00000000-0005-0000-0000-000031620000}"/>
    <cellStyle name="Hiperłącze 6" xfId="11860" hidden="1" xr:uid="{00000000-0005-0000-0000-0000D4600000}"/>
    <cellStyle name="Hiperłącze 6" xfId="29973" hidden="1" xr:uid="{00000000-0005-0000-0000-00000E690000}"/>
    <cellStyle name="Hiperłącze 6" xfId="20193" hidden="1" xr:uid="{00000000-0005-0000-0000-000002640000}"/>
    <cellStyle name="Hiperłącze 6" xfId="19151" hidden="1" xr:uid="{00000000-0005-0000-0000-000086630000}"/>
    <cellStyle name="Hiperłącze 6" xfId="43385" hidden="1" xr:uid="{00000000-0005-0000-0000-0000CC6F0000}"/>
    <cellStyle name="Hiperłącze 6" xfId="40975" hidden="1" xr:uid="{00000000-0005-0000-0000-0000AD6D0000}"/>
    <cellStyle name="Hiperłącze 6" xfId="25273" hidden="1" xr:uid="{00000000-0005-0000-0000-00009A670000}"/>
    <cellStyle name="Hiperłącze 6" xfId="45015" hidden="1" xr:uid="{00000000-0005-0000-0000-00002B6F0000}"/>
    <cellStyle name="Hiperłącze 6" xfId="22485" hidden="1" xr:uid="{00000000-0005-0000-0000-0000E4640000}"/>
    <cellStyle name="Hiperłącze 6" xfId="24599" hidden="1" xr:uid="{00000000-0005-0000-0000-000002660000}"/>
    <cellStyle name="Hiperłącze 6" xfId="19871" hidden="1" xr:uid="{00000000-0005-0000-0000-0000B7630000}"/>
    <cellStyle name="Hiperłącze 6" xfId="19679" hidden="1" xr:uid="{00000000-0005-0000-0000-00009E630000}"/>
    <cellStyle name="Hiperłącze 6" xfId="32116" hidden="1" xr:uid="{00000000-0005-0000-0000-000083690000}"/>
    <cellStyle name="Hiperłącze 6" xfId="20311" hidden="1" xr:uid="{00000000-0005-0000-0000-000011640000}"/>
    <cellStyle name="Hiperłącze 6" xfId="16156" hidden="1" xr:uid="{00000000-0005-0000-0000-000086620000}"/>
    <cellStyle name="Hiperłącze 6" xfId="27017" hidden="1" xr:uid="{00000000-0005-0000-0000-0000F3660000}"/>
    <cellStyle name="Hiperłącze 6" xfId="27997" hidden="1" xr:uid="{00000000-0005-0000-0000-000053670000}"/>
    <cellStyle name="Hiperłącze 6" xfId="31402" hidden="1" xr:uid="{00000000-0005-0000-0000-0000F3680000}"/>
    <cellStyle name="Hiperłącze 6" xfId="39164" hidden="1" xr:uid="{00000000-0005-0000-0000-00006C6C0000}"/>
    <cellStyle name="Hiperłącze 6" xfId="24411" hidden="1" xr:uid="{00000000-0005-0000-0000-0000CB650000}"/>
    <cellStyle name="Hiperłącze 6" xfId="10370" hidden="1" xr:uid="{00000000-0005-0000-0000-0000E55F0000}"/>
    <cellStyle name="Hiperłącze 6" xfId="16224" hidden="1" xr:uid="{00000000-0005-0000-0000-00007A630000}"/>
    <cellStyle name="Hiperłącze 6" xfId="23756" hidden="1" xr:uid="{00000000-0005-0000-0000-0000A7650000}"/>
    <cellStyle name="Hiperłącze 6" xfId="28406" hidden="1" xr:uid="{00000000-0005-0000-0000-000014680000}"/>
    <cellStyle name="Hiperłącze 6" xfId="37337" hidden="1" xr:uid="{00000000-0005-0000-0000-0000D56B0000}"/>
    <cellStyle name="Hiperłącze 6" xfId="24779" hidden="1" xr:uid="{00000000-0005-0000-0000-00001D660000}"/>
    <cellStyle name="Hiperłącze 6" xfId="27721" hidden="1" xr:uid="{00000000-0005-0000-0000-000036670000}"/>
    <cellStyle name="Hiperłącze 6" xfId="11363" hidden="1" xr:uid="{00000000-0005-0000-0000-0000FF5F0000}"/>
    <cellStyle name="Hiperłącze 6" xfId="13233" hidden="1" xr:uid="{00000000-0005-0000-0000-0000AB600000}"/>
    <cellStyle name="Hiperłącze 6" xfId="39049" hidden="1" xr:uid="{00000000-0005-0000-0000-00003D6D0000}"/>
    <cellStyle name="Hiperłącze 6" xfId="27566" hidden="1" xr:uid="{00000000-0005-0000-0000-00005C670000}"/>
    <cellStyle name="Hiperłącze 6" xfId="19323" hidden="1" xr:uid="{00000000-0005-0000-0000-0000CB630000}"/>
    <cellStyle name="Hiperłącze 6" xfId="31484" hidden="1" xr:uid="{00000000-0005-0000-0000-0000FA680000}"/>
    <cellStyle name="Hiperłącze 6" xfId="29771" hidden="1" xr:uid="{00000000-0005-0000-0000-0000B0680000}"/>
    <cellStyle name="Hiperłącze 6" xfId="30183" hidden="1" xr:uid="{00000000-0005-0000-0000-000052680000}"/>
    <cellStyle name="Hiperłącze 6" xfId="29302" hidden="1" xr:uid="{00000000-0005-0000-0000-00002D680000}"/>
    <cellStyle name="Hiperłącze 6" xfId="29139" hidden="1" xr:uid="{00000000-0005-0000-0000-000019680000}"/>
    <cellStyle name="Hiperłącze 6" xfId="28669" hidden="1" xr:uid="{00000000-0005-0000-0000-0000BC670000}"/>
    <cellStyle name="Hiperłącze 6" xfId="25336" hidden="1" xr:uid="{00000000-0005-0000-0000-000096670000}"/>
    <cellStyle name="Hiperłącze 6" xfId="27348" hidden="1" xr:uid="{00000000-0005-0000-0000-000071670000}"/>
    <cellStyle name="Hiperłącze 6" xfId="27096" hidden="1" xr:uid="{00000000-0005-0000-0000-000013670000}"/>
    <cellStyle name="Hiperłącze 6" xfId="19160" hidden="1" xr:uid="{00000000-0005-0000-0000-00008A630000}"/>
    <cellStyle name="Hiperłącze 6" xfId="19122" hidden="1" xr:uid="{00000000-0005-0000-0000-00008B630000}"/>
    <cellStyle name="Hiperłącze 6" xfId="19116" hidden="1" xr:uid="{00000000-0005-0000-0000-00008C630000}"/>
    <cellStyle name="Hiperłącze 6" xfId="19671" hidden="1" xr:uid="{00000000-0005-0000-0000-00009D630000}"/>
    <cellStyle name="Hiperłącze 6" xfId="19649" hidden="1" xr:uid="{00000000-0005-0000-0000-0000A4630000}"/>
    <cellStyle name="Hiperłącze 6" xfId="19703" hidden="1" xr:uid="{00000000-0005-0000-0000-0000A6630000}"/>
    <cellStyle name="Hiperłącze 6" xfId="19711" hidden="1" xr:uid="{00000000-0005-0000-0000-0000A7630000}"/>
    <cellStyle name="Hiperłącze 6" xfId="19767" hidden="1" xr:uid="{00000000-0005-0000-0000-0000A9630000}"/>
    <cellStyle name="Hiperłącze 6" xfId="19738" hidden="1" xr:uid="{00000000-0005-0000-0000-0000AB630000}"/>
    <cellStyle name="Hiperłącze 6" xfId="19730" hidden="1" xr:uid="{00000000-0005-0000-0000-0000AC630000}"/>
    <cellStyle name="Hiperłącze 6" xfId="19760" hidden="1" xr:uid="{00000000-0005-0000-0000-0000AD630000}"/>
    <cellStyle name="Hiperłącze 6" xfId="19823" hidden="1" xr:uid="{00000000-0005-0000-0000-0000B1630000}"/>
    <cellStyle name="Hiperłącze 6" xfId="19841" hidden="1" xr:uid="{00000000-0005-0000-0000-0000B3630000}"/>
    <cellStyle name="Hiperłącze 6" xfId="19169" hidden="1" xr:uid="{00000000-0005-0000-0000-00008D630000}"/>
    <cellStyle name="Hiperłącze 6" xfId="38727" hidden="1" xr:uid="{00000000-0005-0000-0000-0000DE6C0000}"/>
    <cellStyle name="Hiperłącze 6" xfId="39817" hidden="1" xr:uid="{00000000-0005-0000-0000-0000B36C0000}"/>
    <cellStyle name="Hiperłącze 6" xfId="38500" hidden="1" xr:uid="{00000000-0005-0000-0000-00005D6C0000}"/>
    <cellStyle name="Hiperłącze 6" xfId="25178" hidden="1" xr:uid="{00000000-0005-0000-0000-0000AB660000}"/>
    <cellStyle name="Hiperłącze 6" xfId="28574" hidden="1" xr:uid="{00000000-0005-0000-0000-0000F4670000}"/>
    <cellStyle name="Hiperłącze 6" xfId="36133" hidden="1" xr:uid="{00000000-0005-0000-0000-0000326B0000}"/>
    <cellStyle name="Hiperłącze 6" xfId="35259" hidden="1" xr:uid="{00000000-0005-0000-0000-00009A6A0000}"/>
    <cellStyle name="Hiperłącze 6" xfId="38974" hidden="1" xr:uid="{00000000-0005-0000-0000-00002A6D0000}"/>
    <cellStyle name="Hiperłącze 6" xfId="18720" hidden="1" xr:uid="{00000000-0005-0000-0000-00001F630000}"/>
    <cellStyle name="Hiperłącze 6" xfId="22955" hidden="1" xr:uid="{00000000-0005-0000-0000-000060650000}"/>
    <cellStyle name="Hiperłącze 6" xfId="31375" hidden="1" xr:uid="{00000000-0005-0000-0000-0000EE680000}"/>
    <cellStyle name="Hiperłącze 6" xfId="45326" hidden="1" xr:uid="{00000000-0005-0000-0000-0000636F0000}"/>
    <cellStyle name="Hiperłącze 6" xfId="40287" hidden="1" xr:uid="{00000000-0005-0000-0000-0000046D0000}"/>
    <cellStyle name="Hiperłącze 6" xfId="21121" hidden="1" xr:uid="{00000000-0005-0000-0000-00002D640000}"/>
    <cellStyle name="Hiperłącze 6" xfId="12695" hidden="1" xr:uid="{00000000-0005-0000-0000-000058600000}"/>
    <cellStyle name="Hiperłącze 6" xfId="36767" hidden="1" xr:uid="{00000000-0005-0000-0000-0000566B0000}"/>
    <cellStyle name="Hiperłącze 6" xfId="36323" hidden="1" xr:uid="{00000000-0005-0000-0000-0000426B0000}"/>
    <cellStyle name="Hiperłącze 6" xfId="23822" hidden="1" xr:uid="{00000000-0005-0000-0000-0000E6650000}"/>
    <cellStyle name="Hiperłącze 6" xfId="31819" hidden="1" xr:uid="{00000000-0005-0000-0000-00007E690000}"/>
    <cellStyle name="Hiperłącze 6" xfId="31952" hidden="1" xr:uid="{00000000-0005-0000-0000-000085690000}"/>
    <cellStyle name="Hiperłącze 6" xfId="31937" hidden="1" xr:uid="{00000000-0005-0000-0000-00008A690000}"/>
    <cellStyle name="Hiperłącze 6" xfId="31929" hidden="1" xr:uid="{00000000-0005-0000-0000-00008D690000}"/>
    <cellStyle name="Hiperłącze 6" xfId="31921" hidden="1" xr:uid="{00000000-0005-0000-0000-00008E690000}"/>
    <cellStyle name="Hiperłącze 6" xfId="31907" hidden="1" xr:uid="{00000000-0005-0000-0000-000090690000}"/>
    <cellStyle name="Hiperłącze 6" xfId="29809" hidden="1" xr:uid="{00000000-0005-0000-0000-00009E690000}"/>
    <cellStyle name="Hiperłącze 6" xfId="29651" hidden="1" xr:uid="{00000000-0005-0000-0000-0000A1690000}"/>
    <cellStyle name="Hiperłącze 6" xfId="29648" hidden="1" xr:uid="{00000000-0005-0000-0000-0000A2690000}"/>
    <cellStyle name="Hiperłącze 6" xfId="30018" hidden="1" xr:uid="{00000000-0005-0000-0000-0000A9690000}"/>
    <cellStyle name="Hiperłącze 6" xfId="29832" hidden="1" xr:uid="{00000000-0005-0000-0000-0000AF690000}"/>
    <cellStyle name="Hiperłącze 6" xfId="32632" hidden="1" xr:uid="{00000000-0005-0000-0000-0000B1690000}"/>
    <cellStyle name="Hiperłącze 6" xfId="32688" hidden="1" xr:uid="{00000000-0005-0000-0000-0000BC690000}"/>
    <cellStyle name="Hiperłącze 6" xfId="32741" hidden="1" xr:uid="{00000000-0005-0000-0000-0000BD690000}"/>
    <cellStyle name="Hiperłącze 6" xfId="32779" hidden="1" xr:uid="{00000000-0005-0000-0000-0000C4690000}"/>
    <cellStyle name="Hiperłącze 6" xfId="32840" hidden="1" xr:uid="{00000000-0005-0000-0000-0000C6690000}"/>
    <cellStyle name="Hiperłącze 6" xfId="32796" hidden="1" xr:uid="{00000000-0005-0000-0000-0000C8690000}"/>
    <cellStyle name="Hiperłącze 6" xfId="32473" hidden="1" xr:uid="{00000000-0005-0000-0000-00005D690000}"/>
    <cellStyle name="Hiperłącze 6" xfId="46812" hidden="1" xr:uid="{00000000-0005-0000-0000-0000FD6F0000}"/>
    <cellStyle name="Hiperłącze 6" xfId="43160" hidden="1" xr:uid="{00000000-0005-0000-0000-0000DE6E0000}"/>
    <cellStyle name="Hiperłącze 6" xfId="38261" hidden="1" xr:uid="{00000000-0005-0000-0000-0000416C0000}"/>
    <cellStyle name="Hiperłącze 6" xfId="38305" hidden="1" xr:uid="{00000000-0005-0000-0000-0000466C0000}"/>
    <cellStyle name="Hiperłącze 6" xfId="38314" hidden="1" xr:uid="{00000000-0005-0000-0000-0000476C0000}"/>
    <cellStyle name="Hiperłącze 6" xfId="38351" hidden="1" xr:uid="{00000000-0005-0000-0000-0000506C0000}"/>
    <cellStyle name="Hiperłącze 6" xfId="38403" hidden="1" xr:uid="{00000000-0005-0000-0000-0000516C0000}"/>
    <cellStyle name="Hiperłącze 6" xfId="38428" hidden="1" xr:uid="{00000000-0005-0000-0000-0000546C0000}"/>
    <cellStyle name="Hiperłącze 6" xfId="38524" hidden="1" xr:uid="{00000000-0005-0000-0000-0000606C0000}"/>
    <cellStyle name="Hiperłącze 6" xfId="38565" hidden="1" xr:uid="{00000000-0005-0000-0000-0000656C0000}"/>
    <cellStyle name="Hiperłącze 6" xfId="39237" hidden="1" xr:uid="{00000000-0005-0000-0000-0000756C0000}"/>
    <cellStyle name="Hiperłącze 6" xfId="39245" hidden="1" xr:uid="{00000000-0005-0000-0000-0000766C0000}"/>
    <cellStyle name="Hiperłącze 6" xfId="39253" hidden="1" xr:uid="{00000000-0005-0000-0000-0000776C0000}"/>
    <cellStyle name="Hiperłącze 6" xfId="39317" hidden="1" xr:uid="{00000000-0005-0000-0000-00007A6C0000}"/>
    <cellStyle name="Hiperłącze 6" xfId="39406" hidden="1" xr:uid="{00000000-0005-0000-0000-0000836C0000}"/>
    <cellStyle name="Hiperłącze 6" xfId="39470" hidden="1" xr:uid="{00000000-0005-0000-0000-0000856C0000}"/>
    <cellStyle name="Hiperłącze 6" xfId="39444" hidden="1" xr:uid="{00000000-0005-0000-0000-00008C6C0000}"/>
    <cellStyle name="Hiperłącze 6" xfId="39497" hidden="1" xr:uid="{00000000-0005-0000-0000-00008D6C0000}"/>
    <cellStyle name="Hiperłącze 6" xfId="15131" hidden="1" xr:uid="{00000000-0005-0000-0000-000093610000}"/>
    <cellStyle name="Hiperłącze 6" xfId="18974" hidden="1" xr:uid="{00000000-0005-0000-0000-000035630000}"/>
    <cellStyle name="Hiperłącze 6" xfId="36077" hidden="1" xr:uid="{00000000-0005-0000-0000-0000176B0000}"/>
    <cellStyle name="Hiperłącze 6" xfId="35794" hidden="1" xr:uid="{00000000-0005-0000-0000-0000EE6A0000}"/>
    <cellStyle name="Hiperłącze 6" xfId="34294" hidden="1" xr:uid="{00000000-0005-0000-0000-0000C06A0000}"/>
    <cellStyle name="Hiperłącze 6" xfId="26366" hidden="1" xr:uid="{00000000-0005-0000-0000-000090660000}"/>
    <cellStyle name="Hiperłącze 6" xfId="44604" hidden="1" xr:uid="{00000000-0005-0000-0000-0000FB6E0000}"/>
    <cellStyle name="Hiperłącze 6" xfId="41651" hidden="1" xr:uid="{00000000-0005-0000-0000-0000B16D0000}"/>
    <cellStyle name="Hiperłącze 6" xfId="41033" hidden="1" xr:uid="{00000000-0005-0000-0000-0000996D0000}"/>
    <cellStyle name="Hiperłącze 6" xfId="26269" hidden="1" xr:uid="{00000000-0005-0000-0000-000088660000}"/>
    <cellStyle name="Hiperłącze 6" xfId="41787" hidden="1" xr:uid="{00000000-0005-0000-0000-0000DD6D0000}"/>
    <cellStyle name="Hiperłącze 6" xfId="43003" hidden="1" xr:uid="{00000000-0005-0000-0000-00006A6E0000}"/>
    <cellStyle name="Hiperłącze 6" xfId="42244" hidden="1" xr:uid="{00000000-0005-0000-0000-0000346E0000}"/>
    <cellStyle name="Hiperłącze 6" xfId="38890" hidden="1" xr:uid="{00000000-0005-0000-0000-0000C86D0000}"/>
    <cellStyle name="Hiperłącze 6" xfId="39506" hidden="1" xr:uid="{00000000-0005-0000-0000-00008E6C0000}"/>
    <cellStyle name="Hiperłącze 6" xfId="38439" hidden="1" xr:uid="{00000000-0005-0000-0000-0000586C0000}"/>
    <cellStyle name="Hiperłącze 6" xfId="29894" hidden="1" xr:uid="{00000000-0005-0000-0000-0000A0690000}"/>
    <cellStyle name="Hiperłącze 6" xfId="17371" hidden="1" xr:uid="{00000000-0005-0000-0000-000071620000}"/>
    <cellStyle name="Hiperłącze 6" xfId="19941" hidden="1" xr:uid="{00000000-0005-0000-0000-0000BE630000}"/>
    <cellStyle name="Hiperłącze 6" xfId="19196" hidden="1" xr:uid="{00000000-0005-0000-0000-000090630000}"/>
    <cellStyle name="Hiperłącze 6" xfId="31311" hidden="1" xr:uid="{00000000-0005-0000-0000-0000E8680000}"/>
    <cellStyle name="Hiperłącze 6" xfId="22377" hidden="1" xr:uid="{00000000-0005-0000-0000-0000D8640000}"/>
    <cellStyle name="Hiperłącze 6" xfId="16019" hidden="1" xr:uid="{00000000-0005-0000-0000-00007E620000}"/>
    <cellStyle name="Hiperłącze 6" xfId="15762" hidden="1" xr:uid="{00000000-0005-0000-0000-000001620000}"/>
    <cellStyle name="Hiperłącze 6" xfId="20806" hidden="1" xr:uid="{00000000-0005-0000-0000-000087650000}"/>
    <cellStyle name="Hiperłącze 6" xfId="36376" hidden="1" xr:uid="{00000000-0005-0000-0000-00007D6B0000}"/>
    <cellStyle name="Hiperłącze 6" xfId="30991" hidden="1" xr:uid="{00000000-0005-0000-0000-0000C3680000}"/>
    <cellStyle name="Hiperłącze 6" xfId="30835" hidden="1" xr:uid="{00000000-0005-0000-0000-000095680000}"/>
    <cellStyle name="Hiperłącze 6" xfId="18147" hidden="1" xr:uid="{00000000-0005-0000-0000-0000FE620000}"/>
    <cellStyle name="Hiperłącze 6" xfId="29396" hidden="1" xr:uid="{00000000-0005-0000-0000-00003B680000}"/>
    <cellStyle name="Hiperłącze 6" xfId="16413" hidden="1" xr:uid="{00000000-0005-0000-0000-0000E7620000}"/>
    <cellStyle name="Hiperłącze 6" xfId="45209" hidden="1" xr:uid="{00000000-0005-0000-0000-0000586F0000}"/>
    <cellStyle name="Hiperłącze 6" xfId="36847" hidden="1" xr:uid="{00000000-0005-0000-0000-00005E6B0000}"/>
    <cellStyle name="Hiperłącze 6" xfId="35660" hidden="1" xr:uid="{00000000-0005-0000-0000-0000E86A0000}"/>
    <cellStyle name="Hiperłącze 6" xfId="42419" hidden="1" xr:uid="{00000000-0005-0000-0000-00003F6E0000}"/>
    <cellStyle name="Hiperłącze 6" xfId="40612" hidden="1" xr:uid="{00000000-0005-0000-0000-0000256D0000}"/>
    <cellStyle name="Hiperłącze 6" xfId="24264" hidden="1" xr:uid="{00000000-0005-0000-0000-0000BB650000}"/>
    <cellStyle name="Hiperłącze 6" xfId="24811" hidden="1" xr:uid="{00000000-0005-0000-0000-000021660000}"/>
    <cellStyle name="Hiperłącze 6" xfId="40504" hidden="1" xr:uid="{00000000-0005-0000-0000-0000196D0000}"/>
    <cellStyle name="Hiperłącze 6" xfId="44962" hidden="1" xr:uid="{00000000-0005-0000-0000-0000226F0000}"/>
    <cellStyle name="Hiperłącze 6" xfId="13066" hidden="1" xr:uid="{00000000-0005-0000-0000-000091600000}"/>
    <cellStyle name="Hiperłącze 6" xfId="27248" hidden="1" xr:uid="{00000000-0005-0000-0000-000027670000}"/>
    <cellStyle name="Hiperłącze 6" xfId="32660" hidden="1" xr:uid="{00000000-0005-0000-0000-0000B4690000}"/>
    <cellStyle name="Hiperłącze 6" xfId="24271" hidden="1" xr:uid="{00000000-0005-0000-0000-0000C0650000}"/>
    <cellStyle name="Hiperłącze 6" xfId="31610" hidden="1" xr:uid="{00000000-0005-0000-0000-000022690000}"/>
    <cellStyle name="Hiperłącze 6" xfId="14079" hidden="1" xr:uid="{00000000-0005-0000-0000-000000610000}"/>
    <cellStyle name="Hiperłącze 6" xfId="41159" hidden="1" xr:uid="{00000000-0005-0000-0000-0000A26D0000}"/>
    <cellStyle name="Hiperłącze 6" xfId="26183" hidden="1" xr:uid="{00000000-0005-0000-0000-000080660000}"/>
    <cellStyle name="Hiperłącze 6" xfId="13668" hidden="1" xr:uid="{00000000-0005-0000-0000-0000F8600000}"/>
    <cellStyle name="Hiperłącze 6" xfId="20529" hidden="1" xr:uid="{00000000-0005-0000-0000-00009C640000}"/>
    <cellStyle name="Hiperłącze 6" xfId="21099" hidden="1" xr:uid="{00000000-0005-0000-0000-000034640000}"/>
    <cellStyle name="Hiperłącze 6" xfId="21660" hidden="1" xr:uid="{00000000-0005-0000-0000-000070640000}"/>
    <cellStyle name="Hiperłącze 6" xfId="17134" hidden="1" xr:uid="{00000000-0005-0000-0000-000060620000}"/>
    <cellStyle name="Hiperłącze 6" xfId="25989" hidden="1" xr:uid="{00000000-0005-0000-0000-000067660000}"/>
    <cellStyle name="Hiperłącze 6" xfId="26870" hidden="1" xr:uid="{00000000-0005-0000-0000-0000E2660000}"/>
    <cellStyle name="Hiperłącze 6" xfId="30381" hidden="1" xr:uid="{00000000-0005-0000-0000-000068680000}"/>
    <cellStyle name="Hiperłącze 6" xfId="13166" hidden="1" xr:uid="{00000000-0005-0000-0000-00009D600000}"/>
    <cellStyle name="Hiperłącze 6" xfId="24485" hidden="1" xr:uid="{00000000-0005-0000-0000-0000D0650000}"/>
    <cellStyle name="Hiperłącze 6" xfId="36233" hidden="1" xr:uid="{00000000-0005-0000-0000-00003D6B0000}"/>
    <cellStyle name="Hiperłącze 6" xfId="35073" hidden="1" xr:uid="{00000000-0005-0000-0000-0000866A0000}"/>
    <cellStyle name="Hiperłącze 6" xfId="21698" hidden="1" xr:uid="{00000000-0005-0000-0000-00006E640000}"/>
    <cellStyle name="Hiperłącze 6" xfId="21432" hidden="1" xr:uid="{00000000-0005-0000-0000-000050640000}"/>
    <cellStyle name="Hiperłącze 6" xfId="31393" hidden="1" xr:uid="{00000000-0005-0000-0000-0000F2680000}"/>
    <cellStyle name="Hiperłącze 6" xfId="22412" hidden="1" xr:uid="{00000000-0005-0000-0000-0000D9640000}"/>
    <cellStyle name="Hiperłącze 6" xfId="44478" hidden="1" xr:uid="{00000000-0005-0000-0000-0000D36E0000}"/>
    <cellStyle name="Hiperłącze 6" xfId="46805" hidden="1" xr:uid="{00000000-0005-0000-0000-000001700000}"/>
    <cellStyle name="Hiperłącze 6" xfId="28399" hidden="1" xr:uid="{00000000-0005-0000-0000-000013680000}"/>
    <cellStyle name="Hiperłącze 6" xfId="30247" hidden="1" xr:uid="{00000000-0005-0000-0000-00005F680000}"/>
    <cellStyle name="Hiperłącze 6" xfId="32884" hidden="1" xr:uid="{00000000-0005-0000-0000-0000FD690000}"/>
    <cellStyle name="Hiperłącze 6" xfId="41317" hidden="1" xr:uid="{00000000-0005-0000-0000-00006C6D0000}"/>
    <cellStyle name="Hiperłącze 6" xfId="19357" hidden="1" xr:uid="{00000000-0005-0000-0000-0000F4630000}"/>
    <cellStyle name="Hiperłącze 6" xfId="46183" hidden="1" xr:uid="{00000000-0005-0000-0000-0000C26F0000}"/>
    <cellStyle name="Hiperłącze 6" xfId="20443" hidden="1" xr:uid="{00000000-0005-0000-0000-000024640000}"/>
    <cellStyle name="Hiperłącze 6" xfId="29985" hidden="1" xr:uid="{00000000-0005-0000-0000-000017690000}"/>
    <cellStyle name="Hiperłącze 6" xfId="31475" hidden="1" xr:uid="{00000000-0005-0000-0000-0000F6680000}"/>
    <cellStyle name="Hiperłącze 6" xfId="19642" hidden="1" xr:uid="{00000000-0005-0000-0000-00009F630000}"/>
    <cellStyle name="Hiperłącze 6" xfId="12575" hidden="1" xr:uid="{00000000-0005-0000-0000-000047600000}"/>
    <cellStyle name="Hiperłącze 6" xfId="25198" hidden="1" xr:uid="{00000000-0005-0000-0000-0000A7660000}"/>
    <cellStyle name="Hiperłącze 6" xfId="28563" hidden="1" xr:uid="{00000000-0005-0000-0000-0000F1670000}"/>
    <cellStyle name="Hiperłącze 6" xfId="46283" hidden="1" xr:uid="{00000000-0005-0000-0000-0000E56F0000}"/>
    <cellStyle name="Hiperłącze 6" xfId="25748" hidden="1" xr:uid="{00000000-0005-0000-0000-00004A660000}"/>
    <cellStyle name="Hiperłącze 6" xfId="18672" hidden="1" xr:uid="{00000000-0005-0000-0000-000016630000}"/>
    <cellStyle name="Hiperłącze 6" xfId="29184" hidden="1" xr:uid="{00000000-0005-0000-0000-00001F680000}"/>
    <cellStyle name="Hiperłącze 6" xfId="18699" hidden="1" xr:uid="{00000000-0005-0000-0000-00001C630000}"/>
    <cellStyle name="Hiperłącze 6" xfId="37237" hidden="1" xr:uid="{00000000-0005-0000-0000-0000C56B0000}"/>
    <cellStyle name="Hiperłącze 6" xfId="33221" hidden="1" xr:uid="{00000000-0005-0000-0000-0000D4690000}"/>
    <cellStyle name="Hiperłącze 6" xfId="31891" hidden="1" xr:uid="{00000000-0005-0000-0000-000093690000}"/>
    <cellStyle name="Hiperłącze 6" xfId="32364" hidden="1" xr:uid="{00000000-0005-0000-0000-000051690000}"/>
    <cellStyle name="Hiperłącze 6" xfId="31683" hidden="1" xr:uid="{00000000-0005-0000-0000-000025690000}"/>
    <cellStyle name="Hiperłącze 6" xfId="31432" hidden="1" xr:uid="{00000000-0005-0000-0000-0000F7680000}"/>
    <cellStyle name="Hiperłącze 6" xfId="31279" hidden="1" xr:uid="{00000000-0005-0000-0000-0000E2680000}"/>
    <cellStyle name="Hiperłącze 6" xfId="30498" hidden="1" xr:uid="{00000000-0005-0000-0000-000073680000}"/>
    <cellStyle name="Hiperłącze 6" xfId="29504" hidden="1" xr:uid="{00000000-0005-0000-0000-000047680000}"/>
    <cellStyle name="Hiperłącze 6" xfId="29213" hidden="1" xr:uid="{00000000-0005-0000-0000-00001D680000}"/>
    <cellStyle name="Hiperłącze 6" xfId="28580" hidden="1" xr:uid="{00000000-0005-0000-0000-0000EF670000}"/>
    <cellStyle name="Hiperłącze 6" xfId="28227" hidden="1" xr:uid="{00000000-0005-0000-0000-0000AE670000}"/>
    <cellStyle name="Hiperłącze 6" xfId="21217" hidden="1" xr:uid="{00000000-0005-0000-0000-000039640000}"/>
    <cellStyle name="Hiperłącze 6" xfId="21225" hidden="1" xr:uid="{00000000-0005-0000-0000-00003A640000}"/>
    <cellStyle name="Hiperłącze 6" xfId="21305" hidden="1" xr:uid="{00000000-0005-0000-0000-000042640000}"/>
    <cellStyle name="Hiperłącze 6" xfId="21358" hidden="1" xr:uid="{00000000-0005-0000-0000-00004B640000}"/>
    <cellStyle name="Hiperłącze 6" xfId="21423" hidden="1" xr:uid="{00000000-0005-0000-0000-00004F640000}"/>
    <cellStyle name="Hiperłącze 6" xfId="21460" hidden="1" xr:uid="{00000000-0005-0000-0000-000058640000}"/>
    <cellStyle name="Hiperłącze 6" xfId="21512" hidden="1" xr:uid="{00000000-0005-0000-0000-000059640000}"/>
    <cellStyle name="Hiperłącze 6" xfId="21538" hidden="1" xr:uid="{00000000-0005-0000-0000-00005C640000}"/>
    <cellStyle name="Hiperłącze 6" xfId="21557" hidden="1" xr:uid="{00000000-0005-0000-0000-00005F640000}"/>
    <cellStyle name="Hiperłącze 6" xfId="21549" hidden="1" xr:uid="{00000000-0005-0000-0000-000060640000}"/>
    <cellStyle name="Hiperłącze 6" xfId="21579" hidden="1" xr:uid="{00000000-0005-0000-0000-000061640000}"/>
    <cellStyle name="Hiperłącze 6" xfId="21602" hidden="1" xr:uid="{00000000-0005-0000-0000-000062640000}"/>
    <cellStyle name="Hiperłącze 6" xfId="21626" hidden="1" xr:uid="{00000000-0005-0000-0000-000067640000}"/>
    <cellStyle name="Hiperłącze 6" xfId="21798" hidden="1" xr:uid="{00000000-0005-0000-0000-000076640000}"/>
    <cellStyle name="Hiperłącze 6" xfId="21180" hidden="1" xr:uid="{00000000-0005-0000-0000-00003C640000}"/>
    <cellStyle name="Hiperłącze 6" xfId="38357" hidden="1" xr:uid="{00000000-0005-0000-0000-00004F6C0000}"/>
    <cellStyle name="Hiperłącze 6" xfId="29156" hidden="1" xr:uid="{00000000-0005-0000-0000-00001B680000}"/>
    <cellStyle name="Hiperłącze 6" xfId="35853" hidden="1" xr:uid="{00000000-0005-0000-0000-0000FB6A0000}"/>
    <cellStyle name="Hiperłącze 6" xfId="40811" hidden="1" xr:uid="{00000000-0005-0000-0000-0000586D0000}"/>
    <cellStyle name="Hiperłącze 6" xfId="39946" hidden="1" xr:uid="{00000000-0005-0000-0000-0000C46C0000}"/>
    <cellStyle name="Hiperłącze 6" xfId="27260" hidden="1" xr:uid="{00000000-0005-0000-0000-000025670000}"/>
    <cellStyle name="Hiperłącze 6" xfId="29728" hidden="1" xr:uid="{00000000-0005-0000-0000-0000B6680000}"/>
    <cellStyle name="Hiperłącze 6" xfId="37974" hidden="1" xr:uid="{00000000-0005-0000-0000-0000FC6B0000}"/>
    <cellStyle name="Hiperłącze 6" xfId="36664" hidden="1" xr:uid="{00000000-0005-0000-0000-00004A6B0000}"/>
    <cellStyle name="Hiperłącze 6" xfId="44642" hidden="1" xr:uid="{00000000-0005-0000-0000-0000FA6E0000}"/>
    <cellStyle name="Hiperłącze 6" xfId="22241" hidden="1" xr:uid="{00000000-0005-0000-0000-0000C5640000}"/>
    <cellStyle name="Hiperłącze 6" xfId="19932" hidden="1" xr:uid="{00000000-0005-0000-0000-0000BD630000}"/>
    <cellStyle name="Hiperłącze 6" xfId="24683" hidden="1" xr:uid="{00000000-0005-0000-0000-000011660000}"/>
    <cellStyle name="Hiperłącze 6" xfId="33577" hidden="1" xr:uid="{00000000-0005-0000-0000-0000F5690000}"/>
    <cellStyle name="Hiperłącze 6" xfId="11457" hidden="1" xr:uid="{00000000-0005-0000-0000-0000DE600000}"/>
    <cellStyle name="Hiperłącze 6" xfId="18219" hidden="1" xr:uid="{00000000-0005-0000-0000-000001630000}"/>
    <cellStyle name="Hiperłącze 6" xfId="22465" hidden="1" xr:uid="{00000000-0005-0000-0000-0000DF640000}"/>
    <cellStyle name="Hiperłącze 6" xfId="46716" hidden="1" xr:uid="{00000000-0005-0000-0000-000043700000}"/>
    <cellStyle name="Hiperłącze 6" xfId="42760" hidden="1" xr:uid="{00000000-0005-0000-0000-0000546E0000}"/>
    <cellStyle name="Hiperłącze 6" xfId="38616" hidden="1" xr:uid="{00000000-0005-0000-0000-0000E06C0000}"/>
    <cellStyle name="Hiperłącze 6" xfId="46174" hidden="1" xr:uid="{00000000-0005-0000-0000-0000C16F0000}"/>
    <cellStyle name="Hiperłącze 6" xfId="33628" hidden="1" xr:uid="{00000000-0005-0000-0000-0000256A0000}"/>
    <cellStyle name="Hiperłącze 6" xfId="24126" hidden="1" xr:uid="{00000000-0005-0000-0000-0000AA650000}"/>
    <cellStyle name="Hiperłącze 6" xfId="27638" hidden="1" xr:uid="{00000000-0005-0000-0000-00002C670000}"/>
    <cellStyle name="Hiperłącze 6" xfId="29619" hidden="1" xr:uid="{00000000-0005-0000-0000-0000AC690000}"/>
    <cellStyle name="Hiperłącze 6" xfId="32546" hidden="1" xr:uid="{00000000-0005-0000-0000-000065690000}"/>
    <cellStyle name="Hiperłącze 6" xfId="32228" hidden="1" xr:uid="{00000000-0005-0000-0000-000042690000}"/>
    <cellStyle name="Hiperłącze 6" xfId="29655" hidden="1" xr:uid="{00000000-0005-0000-0000-00001F690000}"/>
    <cellStyle name="Hiperłącze 6" xfId="31367" hidden="1" xr:uid="{00000000-0005-0000-0000-0000EA680000}"/>
    <cellStyle name="Hiperłącze 6" xfId="29131" hidden="1" xr:uid="{00000000-0005-0000-0000-000016680000}"/>
    <cellStyle name="Hiperłącze 6" xfId="28794" hidden="1" xr:uid="{00000000-0005-0000-0000-0000D0670000}"/>
    <cellStyle name="Hiperłącze 6" xfId="28691" hidden="1" xr:uid="{00000000-0005-0000-0000-0000BF670000}"/>
    <cellStyle name="Hiperłącze 6" xfId="27214" hidden="1" xr:uid="{00000000-0005-0000-0000-000020670000}"/>
    <cellStyle name="Hiperłącze 6" xfId="26836" hidden="1" xr:uid="{00000000-0005-0000-0000-0000D9660000}"/>
    <cellStyle name="Hiperłącze 6" xfId="26614" hidden="1" xr:uid="{00000000-0005-0000-0000-0000C8660000}"/>
    <cellStyle name="Hiperłącze 6" xfId="25213" hidden="1" xr:uid="{00000000-0005-0000-0000-0000A5660000}"/>
    <cellStyle name="Hiperłącze 6" xfId="36490" hidden="1" xr:uid="{00000000-0005-0000-0000-00009B6B0000}"/>
    <cellStyle name="Hiperłącze 6" xfId="15110" hidden="1" xr:uid="{00000000-0005-0000-0000-000090610000}"/>
    <cellStyle name="Hiperłącze 6" xfId="14663" hidden="1" xr:uid="{00000000-0005-0000-0000-00007F610000}"/>
    <cellStyle name="Hiperłącze 6" xfId="24590" hidden="1" xr:uid="{00000000-0005-0000-0000-000001660000}"/>
    <cellStyle name="Hiperłącze 6" xfId="24032" hidden="1" xr:uid="{00000000-0005-0000-0000-0000DE650000}"/>
    <cellStyle name="Hiperłącze 6" xfId="24118" hidden="1" xr:uid="{00000000-0005-0000-0000-0000A9650000}"/>
    <cellStyle name="Hiperłącze 6" xfId="37706" hidden="1" xr:uid="{00000000-0005-0000-0000-0000DB6B0000}"/>
    <cellStyle name="Hiperłącze 6" xfId="15603" hidden="1" xr:uid="{00000000-0005-0000-0000-0000F0610000}"/>
    <cellStyle name="Hiperłącze 6" xfId="16960" hidden="1" xr:uid="{00000000-0005-0000-0000-000041620000}"/>
    <cellStyle name="Hiperłącze 6" xfId="17537" hidden="1" xr:uid="{00000000-0005-0000-0000-0000A0620000}"/>
    <cellStyle name="Hiperłącze 6" xfId="38701" hidden="1" xr:uid="{00000000-0005-0000-0000-00003F6D0000}"/>
    <cellStyle name="Hiperłącze 6" xfId="38720" hidden="1" xr:uid="{00000000-0005-0000-0000-0000406D0000}"/>
    <cellStyle name="Hiperłącze 6" xfId="40647" hidden="1" xr:uid="{00000000-0005-0000-0000-0000416D0000}"/>
    <cellStyle name="Hiperłącze 6" xfId="40747" hidden="1" xr:uid="{00000000-0005-0000-0000-00004A6D0000}"/>
    <cellStyle name="Hiperłącze 6" xfId="40703" hidden="1" xr:uid="{00000000-0005-0000-0000-00004C6D0000}"/>
    <cellStyle name="Hiperłącze 6" xfId="40794" hidden="1" xr:uid="{00000000-0005-0000-0000-0000546D0000}"/>
    <cellStyle name="Hiperłącze 6" xfId="41207" hidden="1" xr:uid="{00000000-0005-0000-0000-00005C6D0000}"/>
    <cellStyle name="Hiperłącze 6" xfId="41221" hidden="1" xr:uid="{00000000-0005-0000-0000-0000606D0000}"/>
    <cellStyle name="Hiperłącze 6" xfId="41251" hidden="1" xr:uid="{00000000-0005-0000-0000-0000616D0000}"/>
    <cellStyle name="Hiperłącze 6" xfId="41236" hidden="1" xr:uid="{00000000-0005-0000-0000-0000646D0000}"/>
    <cellStyle name="Hiperłącze 6" xfId="41501" hidden="1" xr:uid="{00000000-0005-0000-0000-0000766D0000}"/>
    <cellStyle name="Hiperłącze 6" xfId="41458" hidden="1" xr:uid="{00000000-0005-0000-0000-0000776D0000}"/>
    <cellStyle name="Hiperłącze 6" xfId="41449" hidden="1" xr:uid="{00000000-0005-0000-0000-0000786D0000}"/>
    <cellStyle name="Hiperłącze 6" xfId="41528" hidden="1" xr:uid="{00000000-0005-0000-0000-00007E6D0000}"/>
    <cellStyle name="Hiperłącze 6" xfId="41574" hidden="1" xr:uid="{00000000-0005-0000-0000-0000886D0000}"/>
    <cellStyle name="Hiperłącze 6" xfId="41135" hidden="1" xr:uid="{00000000-0005-0000-0000-00008C6D0000}"/>
    <cellStyle name="Hiperłącze 6" xfId="41101" hidden="1" xr:uid="{00000000-0005-0000-0000-0000916D0000}"/>
    <cellStyle name="Hiperłącze 6" xfId="41472" hidden="1" xr:uid="{00000000-0005-0000-0000-00007B6D0000}"/>
    <cellStyle name="Hiperłącze 6" xfId="43578" hidden="1" xr:uid="{00000000-0005-0000-0000-0000496F0000}"/>
    <cellStyle name="Hiperłącze 6" xfId="19799" hidden="1" xr:uid="{00000000-0005-0000-0000-0000D5630000}"/>
    <cellStyle name="Hiperłącze 6" xfId="37715" hidden="1" xr:uid="{00000000-0005-0000-0000-0000DC6B0000}"/>
    <cellStyle name="Hiperłącze 6" xfId="34547" hidden="1" xr:uid="{00000000-0005-0000-0000-0000AA6B0000}"/>
    <cellStyle name="Hiperłącze 6" xfId="36583" hidden="1" xr:uid="{00000000-0005-0000-0000-0000836B0000}"/>
    <cellStyle name="Hiperłącze 6" xfId="37095" hidden="1" xr:uid="{00000000-0005-0000-0000-0000766B0000}"/>
    <cellStyle name="Hiperłącze 6" xfId="27242" hidden="1" xr:uid="{00000000-0005-0000-0000-000028670000}"/>
    <cellStyle name="Hiperłącze 6" xfId="34683" hidden="1" xr:uid="{00000000-0005-0000-0000-0000616A0000}"/>
    <cellStyle name="Hiperłącze 6" xfId="17830" hidden="1" xr:uid="{00000000-0005-0000-0000-0000C3620000}"/>
    <cellStyle name="Hiperłącze 6" xfId="11631" hidden="1" xr:uid="{00000000-0005-0000-0000-000076600000}"/>
    <cellStyle name="Hiperłącze 6" xfId="13012" hidden="1" xr:uid="{00000000-0005-0000-0000-000090600000}"/>
    <cellStyle name="Hiperłącze 6" xfId="27277" hidden="1" xr:uid="{00000000-0005-0000-0000-000022670000}"/>
    <cellStyle name="Hiperłącze 6" xfId="12118" hidden="1" xr:uid="{00000000-0005-0000-0000-000018600000}"/>
    <cellStyle name="Hiperłącze 6" xfId="16852" hidden="1" xr:uid="{00000000-0005-0000-0000-000035620000}"/>
    <cellStyle name="Hiperłącze 6" xfId="13964" hidden="1" xr:uid="{00000000-0005-0000-0000-000033610000}"/>
    <cellStyle name="Hiperłącze 6" xfId="12803" hidden="1" xr:uid="{00000000-0005-0000-0000-000064600000}"/>
    <cellStyle name="Hiperłącze 6" xfId="12730" hidden="1" xr:uid="{00000000-0005-0000-0000-000059600000}"/>
    <cellStyle name="Hiperłącze 6" xfId="40910" hidden="1" xr:uid="{00000000-0005-0000-0000-00008B6D0000}"/>
    <cellStyle name="Hiperłącze 6" xfId="40837" hidden="1" xr:uid="{00000000-0005-0000-0000-0000516D0000}"/>
    <cellStyle name="Hiperłącze 6" xfId="28460" hidden="1" xr:uid="{00000000-0005-0000-0000-000005680000}"/>
    <cellStyle name="Hiperłącze 6" xfId="34442" hidden="1" xr:uid="{00000000-0005-0000-0000-0000266C0000}"/>
    <cellStyle name="Hiperłącze 6" xfId="40166" hidden="1" xr:uid="{00000000-0005-0000-0000-0000F46C0000}"/>
    <cellStyle name="Hiperłącze 6" xfId="21735" hidden="1" xr:uid="{00000000-0005-0000-0000-000074640000}"/>
    <cellStyle name="Hiperłącze 6" xfId="21296" hidden="1" xr:uid="{00000000-0005-0000-0000-000041640000}"/>
    <cellStyle name="Hiperłącze 6" xfId="33469" hidden="1" xr:uid="{00000000-0005-0000-0000-0000E9690000}"/>
    <cellStyle name="Hiperłącze 6" xfId="39855" hidden="1" xr:uid="{00000000-0005-0000-0000-0000BC6C0000}"/>
    <cellStyle name="Hiperłącze 6" xfId="33355" hidden="1" xr:uid="{00000000-0005-0000-0000-0000DE690000}"/>
    <cellStyle name="Hiperłącze 6" xfId="12102" hidden="1" xr:uid="{00000000-0005-0000-0000-000016600000}"/>
    <cellStyle name="Hiperłącze 6" xfId="42210" hidden="1" xr:uid="{00000000-0005-0000-0000-0000E96D0000}"/>
    <cellStyle name="Hiperłącze 6" xfId="43324" hidden="1" xr:uid="{00000000-0005-0000-0000-0000E36E0000}"/>
    <cellStyle name="Hiperłącze 6" xfId="38419" hidden="1" xr:uid="{00000000-0005-0000-0000-0000536C0000}"/>
    <cellStyle name="Hiperłącze 6" xfId="32768" hidden="1" xr:uid="{00000000-0005-0000-0000-0000C0690000}"/>
    <cellStyle name="Hiperłącze 6" xfId="31971" hidden="1" xr:uid="{00000000-0005-0000-0000-00008C690000}"/>
    <cellStyle name="Hiperłącze 6" xfId="19216" hidden="1" xr:uid="{00000000-0005-0000-0000-000093630000}"/>
    <cellStyle name="Hiperłącze 6" xfId="43535" hidden="1" xr:uid="{00000000-0005-0000-0000-0000416F0000}"/>
    <cellStyle name="Hiperłącze 6" xfId="25847" hidden="1" xr:uid="{00000000-0005-0000-0000-000054660000}"/>
    <cellStyle name="Hiperłącze 6" xfId="40721" hidden="1" xr:uid="{00000000-0005-0000-0000-0000496D0000}"/>
    <cellStyle name="Hiperłącze 6" xfId="14109" hidden="1" xr:uid="{00000000-0005-0000-0000-000001610000}"/>
    <cellStyle name="Hiperłącze 6" xfId="27178" hidden="1" xr:uid="{00000000-0005-0000-0000-00001A670000}"/>
    <cellStyle name="Hiperłącze 6" xfId="36865" hidden="1" xr:uid="{00000000-0005-0000-0000-00009F6B0000}"/>
    <cellStyle name="Hiperłącze 6" xfId="13182" hidden="1" xr:uid="{00000000-0005-0000-0000-0000A2600000}"/>
    <cellStyle name="Hiperłącze 6" xfId="18103" hidden="1" xr:uid="{00000000-0005-0000-0000-0000F9620000}"/>
    <cellStyle name="Hiperłącze 6" xfId="25711" hidden="1" xr:uid="{00000000-0005-0000-0000-00004B660000}"/>
    <cellStyle name="Hiperłącze 6" xfId="44840" hidden="1" xr:uid="{00000000-0005-0000-0000-00000E6F0000}"/>
    <cellStyle name="Hiperłącze 6" xfId="19007" hidden="1" xr:uid="{00000000-0005-0000-0000-000068630000}"/>
    <cellStyle name="Hiperłącze 6" xfId="46587" hidden="1" xr:uid="{00000000-0005-0000-0000-000039700000}"/>
    <cellStyle name="Hiperłącze 6" xfId="38395" hidden="1" xr:uid="{00000000-0005-0000-0000-00004E6C0000}"/>
    <cellStyle name="Hiperłącze 6" xfId="41968" hidden="1" xr:uid="{00000000-0005-0000-0000-0000436E0000}"/>
    <cellStyle name="Hiperłącze 6" xfId="34093" hidden="1" xr:uid="{00000000-0005-0000-0000-0000D06A0000}"/>
    <cellStyle name="Hiperłącze 6" xfId="28981" hidden="1" xr:uid="{00000000-0005-0000-0000-0000DD670000}"/>
    <cellStyle name="Hiperłącze 6" xfId="40577" hidden="1" xr:uid="{00000000-0005-0000-0000-0000246D0000}"/>
    <cellStyle name="Hiperłącze 6" xfId="25259" hidden="1" xr:uid="{00000000-0005-0000-0000-00009B660000}"/>
    <cellStyle name="Hiperłącze 6" xfId="29253" hidden="1" xr:uid="{00000000-0005-0000-0000-000027680000}"/>
    <cellStyle name="Hiperłącze 6" xfId="45942" hidden="1" xr:uid="{00000000-0005-0000-0000-0000826F0000}"/>
    <cellStyle name="Hiperłącze 6" xfId="18494" hidden="1" xr:uid="{00000000-0005-0000-0000-000044630000}"/>
    <cellStyle name="Hiperłącze 6" xfId="13003" hidden="1" xr:uid="{00000000-0005-0000-0000-00008F600000}"/>
    <cellStyle name="Hiperłącze 6" xfId="27106" hidden="1" xr:uid="{00000000-0005-0000-0000-000014670000}"/>
    <cellStyle name="Hiperłącze 6" xfId="37626" hidden="1" xr:uid="{00000000-0005-0000-0000-00000F6C0000}"/>
    <cellStyle name="Hiperłącze 6" xfId="20786" hidden="1" xr:uid="{00000000-0005-0000-0000-00008F650000}"/>
    <cellStyle name="Hiperłącze 6" xfId="23336" hidden="1" xr:uid="{00000000-0005-0000-0000-000033650000}"/>
    <cellStyle name="Hiperłącze 6" xfId="34515" hidden="1" xr:uid="{00000000-0005-0000-0000-00002C6B0000}"/>
    <cellStyle name="Hiperłącze 6" xfId="23445" hidden="1" xr:uid="{00000000-0005-0000-0000-00003F650000}"/>
    <cellStyle name="Hiperłącze 6" xfId="36743" hidden="1" xr:uid="{00000000-0005-0000-0000-00004E6B0000}"/>
    <cellStyle name="Hiperłącze 6" xfId="39726" hidden="1" xr:uid="{00000000-0005-0000-0000-0000A86C0000}"/>
    <cellStyle name="Hiperłącze 6" xfId="28137" hidden="1" xr:uid="{00000000-0005-0000-0000-0000A4670000}"/>
    <cellStyle name="Hiperłącze 6" xfId="32373" hidden="1" xr:uid="{00000000-0005-0000-0000-000052690000}"/>
    <cellStyle name="Hiperłącze 6" xfId="44458" hidden="1" xr:uid="{00000000-0005-0000-0000-0000D06E0000}"/>
    <cellStyle name="Hiperłącze 6" xfId="19832" hidden="1" xr:uid="{00000000-0005-0000-0000-0000B2630000}"/>
    <cellStyle name="Hiperłącze 6" xfId="28429" hidden="1" xr:uid="{00000000-0005-0000-0000-00000E680000}"/>
    <cellStyle name="Hiperłącze 6" xfId="29533" hidden="1" xr:uid="{00000000-0005-0000-0000-000042680000}"/>
    <cellStyle name="Hiperłącze 6" xfId="36124" hidden="1" xr:uid="{00000000-0005-0000-0000-0000316B0000}"/>
    <cellStyle name="Hiperłącze 6" xfId="39116" hidden="1" xr:uid="{00000000-0005-0000-0000-00003B6D0000}"/>
    <cellStyle name="Hiperłącze 6" xfId="24902" hidden="1" xr:uid="{00000000-0005-0000-0000-000026660000}"/>
    <cellStyle name="Hiperłącze 6" xfId="43457" hidden="1" xr:uid="{00000000-0005-0000-0000-0000CF6F0000}"/>
    <cellStyle name="Hiperłącze 6" xfId="30809" hidden="1" xr:uid="{00000000-0005-0000-0000-00009C680000}"/>
    <cellStyle name="Hiperłącze 6" xfId="11973" hidden="1" xr:uid="{00000000-0005-0000-0000-0000DB600000}"/>
    <cellStyle name="Hiperłącze 6" xfId="15583" hidden="1" xr:uid="{00000000-0005-0000-0000-0000EB610000}"/>
    <cellStyle name="Hiperłącze 6" xfId="24256" hidden="1" xr:uid="{00000000-0005-0000-0000-0000BC650000}"/>
    <cellStyle name="Hiperłącze 6" xfId="42177" hidden="1" xr:uid="{00000000-0005-0000-0000-00001A6E0000}"/>
    <cellStyle name="Hiperłącze 6" xfId="32060" hidden="1" xr:uid="{00000000-0005-0000-0000-000073690000}"/>
    <cellStyle name="Hiperłącze 6" xfId="35089" hidden="1" xr:uid="{00000000-0005-0000-0000-00008A6A0000}"/>
    <cellStyle name="Hiperłącze 6" xfId="12624" hidden="1" xr:uid="{00000000-0005-0000-0000-00004D600000}"/>
    <cellStyle name="Hiperłącze 6" xfId="13774" hidden="1" xr:uid="{00000000-0005-0000-0000-000041610000}"/>
    <cellStyle name="Hiperłącze 6" xfId="18176" hidden="1" xr:uid="{00000000-0005-0000-0000-000004630000}"/>
    <cellStyle name="Hiperłącze 6" xfId="29951" hidden="1" xr:uid="{00000000-0005-0000-0000-000010690000}"/>
    <cellStyle name="Hiperłącze 6" xfId="25966" hidden="1" xr:uid="{00000000-0005-0000-0000-000064660000}"/>
    <cellStyle name="Hiperłącze 6" xfId="20888" hidden="1" xr:uid="{00000000-0005-0000-0000-0000EB640000}"/>
    <cellStyle name="Hiperłącze 6" xfId="28256" hidden="1" xr:uid="{00000000-0005-0000-0000-0000B4670000}"/>
    <cellStyle name="Hiperłącze 6" xfId="33565" hidden="1" xr:uid="{00000000-0005-0000-0000-0000F7690000}"/>
    <cellStyle name="Hiperłącze 6" xfId="21725" hidden="1" xr:uid="{00000000-0005-0000-0000-000073640000}"/>
    <cellStyle name="Hiperłącze 6" xfId="16691" hidden="1" xr:uid="{00000000-0005-0000-0000-000029620000}"/>
    <cellStyle name="Hiperłącze 6" xfId="16369" hidden="1" xr:uid="{00000000-0005-0000-0000-0000DC620000}"/>
    <cellStyle name="Hiperłącze 6" xfId="31343" hidden="1" xr:uid="{00000000-0005-0000-0000-0000EF680000}"/>
    <cellStyle name="Hiperłącze 6" xfId="16034" hidden="1" xr:uid="{00000000-0005-0000-0000-00007C620000}"/>
    <cellStyle name="Hiperłącze 6" xfId="26772" hidden="1" xr:uid="{00000000-0005-0000-0000-0000D6660000}"/>
    <cellStyle name="Hiperłącze 6" xfId="20257" hidden="1" xr:uid="{00000000-0005-0000-0000-000010640000}"/>
    <cellStyle name="Hiperłącze 6" xfId="34355" hidden="1" xr:uid="{00000000-0005-0000-0000-0000BF6B0000}"/>
    <cellStyle name="Hiperłącze 6" xfId="39416" hidden="1" xr:uid="{00000000-0005-0000-0000-0000846C0000}"/>
    <cellStyle name="Hiperłącze 6" xfId="44217" hidden="1" xr:uid="{00000000-0005-0000-0000-0000B26E0000}"/>
    <cellStyle name="Hiperłącze 6" xfId="34121" hidden="1" xr:uid="{00000000-0005-0000-0000-0000C46A0000}"/>
    <cellStyle name="Hiperłącze 6" xfId="43220" hidden="1" xr:uid="{00000000-0005-0000-0000-0000D16F0000}"/>
    <cellStyle name="Hiperłącze 6" xfId="22508" hidden="1" xr:uid="{00000000-0005-0000-0000-0000E7640000}"/>
    <cellStyle name="Hiperłącze 6" xfId="31137" hidden="1" xr:uid="{00000000-0005-0000-0000-0000D8680000}"/>
    <cellStyle name="Hiperłącze 6" xfId="45861" hidden="1" xr:uid="{00000000-0005-0000-0000-00007F6F0000}"/>
    <cellStyle name="Hiperłącze 6" xfId="25125" hidden="1" xr:uid="{00000000-0005-0000-0000-000092670000}"/>
    <cellStyle name="Hiperłącze 6" xfId="33371" hidden="1" xr:uid="{00000000-0005-0000-0000-0000056A0000}"/>
    <cellStyle name="Hiperłącze 6" xfId="31871" hidden="1" xr:uid="{00000000-0005-0000-0000-000081690000}"/>
    <cellStyle name="Hiperłącze 6" xfId="32301" hidden="1" xr:uid="{00000000-0005-0000-0000-00004D690000}"/>
    <cellStyle name="Hiperłącze 6" xfId="31800" hidden="1" xr:uid="{00000000-0005-0000-0000-000032690000}"/>
    <cellStyle name="Hiperłącze 6" xfId="31520" hidden="1" xr:uid="{00000000-0005-0000-0000-000000690000}"/>
    <cellStyle name="Hiperłącze 6" xfId="31073" hidden="1" xr:uid="{00000000-0005-0000-0000-0000CA680000}"/>
    <cellStyle name="Hiperłącze 6" xfId="30632" hidden="1" xr:uid="{00000000-0005-0000-0000-00007D680000}"/>
    <cellStyle name="Hiperłącze 6" xfId="22637" hidden="1" xr:uid="{00000000-0005-0000-0000-000005650000}"/>
    <cellStyle name="Hiperłącze 6" xfId="22594" hidden="1" xr:uid="{00000000-0005-0000-0000-000008650000}"/>
    <cellStyle name="Hiperłącze 6" xfId="22629" hidden="1" xr:uid="{00000000-0005-0000-0000-000009650000}"/>
    <cellStyle name="Hiperłącze 6" xfId="22754" hidden="1" xr:uid="{00000000-0005-0000-0000-000012650000}"/>
    <cellStyle name="Hiperłącze 6" xfId="22719" hidden="1" xr:uid="{00000000-0005-0000-0000-000018650000}"/>
    <cellStyle name="Hiperłącze 6" xfId="23166" hidden="1" xr:uid="{00000000-0005-0000-0000-00001D650000}"/>
    <cellStyle name="Hiperłącze 6" xfId="23137" hidden="1" xr:uid="{00000000-0005-0000-0000-00001F650000}"/>
    <cellStyle name="Hiperłącze 6" xfId="23270" hidden="1" xr:uid="{00000000-0005-0000-0000-00002A650000}"/>
    <cellStyle name="Hiperłącze 6" xfId="23246" hidden="1" xr:uid="{00000000-0005-0000-0000-00002F650000}"/>
    <cellStyle name="Hiperłącze 6" xfId="23240" hidden="1" xr:uid="{00000000-0005-0000-0000-000030650000}"/>
    <cellStyle name="Hiperłącze 6" xfId="23327" hidden="1" xr:uid="{00000000-0005-0000-0000-000032650000}"/>
    <cellStyle name="Hiperłącze 6" xfId="23346" hidden="1" xr:uid="{00000000-0005-0000-0000-000034650000}"/>
    <cellStyle name="Hiperłącze 6" xfId="23400" hidden="1" xr:uid="{00000000-0005-0000-0000-000035650000}"/>
    <cellStyle name="Hiperłącze 6" xfId="23409" hidden="1" xr:uid="{00000000-0005-0000-0000-000036650000}"/>
    <cellStyle name="Hiperłącze 6" xfId="23366" hidden="1" xr:uid="{00000000-0005-0000-0000-000037650000}"/>
    <cellStyle name="Hiperłącze 6" xfId="23436" hidden="1" xr:uid="{00000000-0005-0000-0000-00003E650000}"/>
    <cellStyle name="Hiperłącze 6" xfId="22993" hidden="1" xr:uid="{00000000-0005-0000-0000-000052650000}"/>
    <cellStyle name="Hiperłącze 6" xfId="11705" hidden="1" xr:uid="{00000000-0005-0000-0000-00006D610000}"/>
    <cellStyle name="Hiperłącze 6" xfId="37391" hidden="1" xr:uid="{00000000-0005-0000-0000-0000166C0000}"/>
    <cellStyle name="Hiperłącze 6" xfId="39019" hidden="1" xr:uid="{00000000-0005-0000-0000-00002E6D0000}"/>
    <cellStyle name="Hiperłącze 6" xfId="43175" hidden="1" xr:uid="{00000000-0005-0000-0000-0000DC6E0000}"/>
    <cellStyle name="Hiperłącze 6" xfId="31155" hidden="1" xr:uid="{00000000-0005-0000-0000-0000D5680000}"/>
    <cellStyle name="Hiperłącze 6" xfId="36639" hidden="1" xr:uid="{00000000-0005-0000-0000-0000936B0000}"/>
    <cellStyle name="Hiperłącze 6" xfId="13727" hidden="1" xr:uid="{00000000-0005-0000-0000-00003A610000}"/>
    <cellStyle name="Hiperłącze 6" xfId="32694" hidden="1" xr:uid="{00000000-0005-0000-0000-0000BB690000}"/>
    <cellStyle name="Hiperłącze 6" xfId="17591" hidden="1" xr:uid="{00000000-0005-0000-0000-0000A1620000}"/>
    <cellStyle name="Hiperłącze 6" xfId="33443" hidden="1" xr:uid="{00000000-0005-0000-0000-0000E7690000}"/>
    <cellStyle name="Hiperłącze 6" xfId="35544" hidden="1" xr:uid="{00000000-0005-0000-0000-0000D76A0000}"/>
    <cellStyle name="Hiperłącze 6" xfId="35385" hidden="1" xr:uid="{00000000-0005-0000-0000-0000AD6A0000}"/>
    <cellStyle name="Hiperłącze 6" xfId="17921" hidden="1" xr:uid="{00000000-0005-0000-0000-0000CD620000}"/>
    <cellStyle name="Hiperłącze 6" xfId="41229" hidden="1" xr:uid="{00000000-0005-0000-0000-00005F6D0000}"/>
    <cellStyle name="Hiperłącze 6" xfId="21690" hidden="1" xr:uid="{00000000-0005-0000-0000-00006A640000}"/>
    <cellStyle name="Hiperłącze 6" xfId="21675" hidden="1" xr:uid="{00000000-0005-0000-0000-00006D640000}"/>
    <cellStyle name="Hiperłącze 6" xfId="35484" hidden="1" xr:uid="{00000000-0005-0000-0000-0000B66A0000}"/>
    <cellStyle name="Hiperłącze 6" xfId="43776" hidden="1" xr:uid="{00000000-0005-0000-0000-0000876E0000}"/>
    <cellStyle name="Hiperłącze 6" xfId="46707" hidden="1" xr:uid="{00000000-0005-0000-0000-000029700000}"/>
    <cellStyle name="Hiperłącze 6" xfId="45369" hidden="1" xr:uid="{00000000-0005-0000-0000-0000626F0000}"/>
    <cellStyle name="Hiperłącze 6" xfId="19230" hidden="1" xr:uid="{00000000-0005-0000-0000-000097630000}"/>
    <cellStyle name="Hiperłącze 6" xfId="34464" hidden="1" xr:uid="{00000000-0005-0000-0000-00001C6B0000}"/>
    <cellStyle name="Hiperłącze 6" xfId="43816" hidden="1" xr:uid="{00000000-0005-0000-0000-00008F6E0000}"/>
    <cellStyle name="Hiperłącze 6" xfId="15994" hidden="1" xr:uid="{00000000-0005-0000-0000-00008D620000}"/>
    <cellStyle name="Hiperłącze 6" xfId="17528" hidden="1" xr:uid="{00000000-0005-0000-0000-00009F620000}"/>
    <cellStyle name="Hiperłącze 6" xfId="28934" hidden="1" xr:uid="{00000000-0005-0000-0000-0000DB670000}"/>
    <cellStyle name="Hiperłącze 6" xfId="43633" hidden="1" xr:uid="{00000000-0005-0000-0000-0000486F0000}"/>
    <cellStyle name="Hiperłącze 6" xfId="41901" hidden="1" xr:uid="{00000000-0005-0000-0000-00002A6E0000}"/>
    <cellStyle name="Hiperłącze 6" xfId="20746" hidden="1" xr:uid="{00000000-0005-0000-0000-000089640000}"/>
    <cellStyle name="Hiperłącze 6" xfId="32750" hidden="1" xr:uid="{00000000-0005-0000-0000-0000BE690000}"/>
    <cellStyle name="Hiperłącze 6" xfId="45581" hidden="1" xr:uid="{00000000-0005-0000-0000-0000AC6F0000}"/>
    <cellStyle name="Hiperłącze 6" xfId="45702" hidden="1" xr:uid="{00000000-0005-0000-0000-0000696F0000}"/>
    <cellStyle name="Hiperłącze 6" xfId="30909" hidden="1" xr:uid="{00000000-0005-0000-0000-0000A3680000}"/>
    <cellStyle name="Hiperłącze 6" xfId="33513" hidden="1" xr:uid="{00000000-0005-0000-0000-0000EE690000}"/>
    <cellStyle name="Hiperłącze 6" xfId="32814" hidden="1" xr:uid="{00000000-0005-0000-0000-0000C5690000}"/>
    <cellStyle name="Hiperłącze 6" xfId="31783" hidden="1" xr:uid="{00000000-0005-0000-0000-000035690000}"/>
    <cellStyle name="Hiperłącze 6" xfId="31082" hidden="1" xr:uid="{00000000-0005-0000-0000-0000CD680000}"/>
    <cellStyle name="Hiperłącze 6" xfId="30952" hidden="1" xr:uid="{00000000-0005-0000-0000-0000A2680000}"/>
    <cellStyle name="Hiperłącze 6" xfId="30558" hidden="1" xr:uid="{00000000-0005-0000-0000-000079680000}"/>
    <cellStyle name="Hiperłącze 6" xfId="30433" hidden="1" xr:uid="{00000000-0005-0000-0000-000066680000}"/>
    <cellStyle name="Hiperłącze 6" xfId="25329" hidden="1" xr:uid="{00000000-0005-0000-0000-000097670000}"/>
    <cellStyle name="Hiperłącze 6" xfId="27869" hidden="1" xr:uid="{00000000-0005-0000-0000-000044670000}"/>
    <cellStyle name="Hiperłącze 6" xfId="34587" hidden="1" xr:uid="{00000000-0005-0000-0000-0000286B0000}"/>
    <cellStyle name="Hiperłącze 6" xfId="39136" hidden="1" xr:uid="{00000000-0005-0000-0000-0000696C0000}"/>
    <cellStyle name="Hiperłącze 6" xfId="24051" hidden="1" xr:uid="{00000000-0005-0000-0000-0000E4650000}"/>
    <cellStyle name="Hiperłącze 6" xfId="44810" hidden="1" xr:uid="{00000000-0005-0000-0000-0000146F0000}"/>
    <cellStyle name="Hiperłącze 6" xfId="19283" hidden="1" xr:uid="{00000000-0005-0000-0000-0000DA630000}"/>
    <cellStyle name="Hiperłącze 6" xfId="25030" hidden="1" xr:uid="{00000000-0005-0000-0000-00009B670000}"/>
    <cellStyle name="Hiperłącze 6" xfId="14636" hidden="1" xr:uid="{00000000-0005-0000-0000-00007A610000}"/>
    <cellStyle name="Hiperłącze 6" xfId="15155" hidden="1" xr:uid="{00000000-0005-0000-0000-00008E610000}"/>
    <cellStyle name="Hiperłącze 6" xfId="35764" hidden="1" xr:uid="{00000000-0005-0000-0000-0000F46A0000}"/>
    <cellStyle name="Hiperłącze 6" xfId="41886" hidden="1" xr:uid="{00000000-0005-0000-0000-0000E66D0000}"/>
    <cellStyle name="Hiperłącze 6" xfId="43021" hidden="1" xr:uid="{00000000-0005-0000-0000-00006E6E0000}"/>
    <cellStyle name="Hiperłącze 6" xfId="21755" hidden="1" xr:uid="{00000000-0005-0000-0000-000077640000}"/>
    <cellStyle name="Hiperłącze 6" xfId="42942" hidden="1" xr:uid="{00000000-0005-0000-0000-0000686E0000}"/>
    <cellStyle name="Hiperłącze 6" xfId="18874" hidden="1" xr:uid="{00000000-0005-0000-0000-000025630000}"/>
    <cellStyle name="Hiperłącze 6" xfId="41631" hidden="1" xr:uid="{00000000-0005-0000-0000-0000B76D0000}"/>
    <cellStyle name="Hiperłącze 6" xfId="14368" hidden="1" xr:uid="{00000000-0005-0000-0000-00001A610000}"/>
    <cellStyle name="Hiperłącze 6" xfId="14377" hidden="1" xr:uid="{00000000-0005-0000-0000-00001D610000}"/>
    <cellStyle name="Hiperłącze 6" xfId="14386" hidden="1" xr:uid="{00000000-0005-0000-0000-00001E610000}"/>
    <cellStyle name="Hiperłącze 6" xfId="14432" hidden="1" xr:uid="{00000000-0005-0000-0000-000028610000}"/>
    <cellStyle name="Hiperłącze 6" xfId="14004" hidden="1" xr:uid="{00000000-0005-0000-0000-00002A610000}"/>
    <cellStyle name="Hiperłącze 6" xfId="13970" hidden="1" xr:uid="{00000000-0005-0000-0000-000034610000}"/>
    <cellStyle name="Hiperłącze 6" xfId="13722" hidden="1" xr:uid="{00000000-0005-0000-0000-00003E610000}"/>
    <cellStyle name="Hiperłącze 6" xfId="14020" hidden="1" xr:uid="{00000000-0005-0000-0000-000043610000}"/>
    <cellStyle name="Hiperłącze 6" xfId="13855" hidden="1" xr:uid="{00000000-0005-0000-0000-000045610000}"/>
    <cellStyle name="Hiperłącze 6" xfId="14248" hidden="1" xr:uid="{00000000-0005-0000-0000-000047610000}"/>
    <cellStyle name="Hiperłącze 6" xfId="11927" hidden="1" xr:uid="{00000000-0005-0000-0000-00005A610000}"/>
    <cellStyle name="Hiperłącze 6" xfId="11809" hidden="1" xr:uid="{00000000-0005-0000-0000-00005B610000}"/>
    <cellStyle name="Hiperłącze 6" xfId="11712" hidden="1" xr:uid="{00000000-0005-0000-0000-00005E610000}"/>
    <cellStyle name="Hiperłącze 6" xfId="13349" hidden="1" xr:uid="{00000000-0005-0000-0000-0000BB600000}"/>
    <cellStyle name="Hiperłącze 6" xfId="12535" hidden="1" xr:uid="{00000000-0005-0000-0000-00003D600000}"/>
    <cellStyle name="Hiperłącze 6" xfId="12498" hidden="1" xr:uid="{00000000-0005-0000-0000-000040600000}"/>
    <cellStyle name="Hiperłącze 6" xfId="12639" hidden="1" xr:uid="{00000000-0005-0000-0000-00004A600000}"/>
    <cellStyle name="Hiperłącze 6" xfId="12609" hidden="1" xr:uid="{00000000-0005-0000-0000-000050600000}"/>
    <cellStyle name="Hiperłącze 6" xfId="14254" hidden="1" xr:uid="{00000000-0005-0000-0000-00003B610000}"/>
    <cellStyle name="Hiperłącze 6" xfId="14476" hidden="1" xr:uid="{00000000-0005-0000-0000-000026610000}"/>
    <cellStyle name="Hiperłącze 6" xfId="13423" hidden="1" xr:uid="{00000000-0005-0000-0000-0000C0600000}"/>
    <cellStyle name="Hiperłącze 6" xfId="20540" hidden="1" xr:uid="{00000000-0005-0000-0000-000092640000}"/>
    <cellStyle name="Hiperłącze 6" xfId="39552" hidden="1" xr:uid="{00000000-0005-0000-0000-0000986C0000}"/>
    <cellStyle name="Hiperłącze 6" xfId="39488" hidden="1" xr:uid="{00000000-0005-0000-0000-00008A6C0000}"/>
    <cellStyle name="Hiperłącze 6" xfId="38469" hidden="1" xr:uid="{00000000-0005-0000-0000-0000596C0000}"/>
    <cellStyle name="Hiperłącze 6" xfId="38334" hidden="1" xr:uid="{00000000-0005-0000-0000-00004C6C0000}"/>
    <cellStyle name="Hiperłącze 6" xfId="42029" hidden="1" xr:uid="{00000000-0005-0000-0000-0000356E0000}"/>
    <cellStyle name="Hiperłącze 6" xfId="29008" hidden="1" xr:uid="{00000000-0005-0000-0000-0000E0670000}"/>
    <cellStyle name="Hiperłącze 6" xfId="42814" hidden="1" xr:uid="{00000000-0005-0000-0000-0000566E0000}"/>
    <cellStyle name="Hiperłącze 6" xfId="18440" hidden="1" xr:uid="{00000000-0005-0000-0000-00004C630000}"/>
    <cellStyle name="Hiperłącze 6" xfId="43503" hidden="1" xr:uid="{00000000-0005-0000-0000-00003B6F0000}"/>
    <cellStyle name="Hiperłącze 6" xfId="42044" hidden="1" xr:uid="{00000000-0005-0000-0000-00003B6E0000}"/>
    <cellStyle name="Hiperłącze 6" xfId="35605" hidden="1" xr:uid="{00000000-0005-0000-0000-0000DD6A0000}"/>
    <cellStyle name="Hiperłącze 6" xfId="41825" hidden="1" xr:uid="{00000000-0005-0000-0000-0000E46D0000}"/>
    <cellStyle name="Hiperłącze 6" xfId="28911" hidden="1" xr:uid="{00000000-0005-0000-0000-0000D8670000}"/>
    <cellStyle name="Hiperłącze 6" xfId="46852" hidden="1" xr:uid="{00000000-0005-0000-0000-000007700000}"/>
    <cellStyle name="Hiperłącze 6" xfId="38905" hidden="1" xr:uid="{00000000-0005-0000-0000-0000C66D0000}"/>
    <cellStyle name="Hiperłącze 6" xfId="44361" hidden="1" xr:uid="{00000000-0005-0000-0000-0000C86E0000}"/>
    <cellStyle name="Hiperłącze 6" xfId="46400" hidden="1" xr:uid="{00000000-0005-0000-0000-0000F26F0000}"/>
    <cellStyle name="Hiperłącze 6" xfId="46950" hidden="1" xr:uid="{00000000-0005-0000-0000-00003B700000}"/>
    <cellStyle name="Hiperłącze 6" xfId="13832" hidden="1" xr:uid="{00000000-0005-0000-0000-00004D610000}"/>
    <cellStyle name="Hiperłącze 6" xfId="13943" hidden="1" xr:uid="{00000000-0005-0000-0000-000032610000}"/>
    <cellStyle name="Hiperłącze 6" xfId="14296" hidden="1" xr:uid="{00000000-0005-0000-0000-000014610000}"/>
    <cellStyle name="Hiperłącze 6" xfId="29714" hidden="1" xr:uid="{00000000-0005-0000-0000-0000B8680000}"/>
    <cellStyle name="Hiperłącze 6" xfId="34129" hidden="1" xr:uid="{00000000-0005-0000-0000-0000BC6A0000}"/>
    <cellStyle name="Hiperłącze 6" xfId="29147" hidden="1" xr:uid="{00000000-0005-0000-0000-00001A680000}"/>
    <cellStyle name="Hiperłącze 6" xfId="23043" hidden="1" xr:uid="{00000000-0005-0000-0000-00004C650000}"/>
    <cellStyle name="Hiperłącze 6" xfId="22745" hidden="1" xr:uid="{00000000-0005-0000-0000-000011650000}"/>
    <cellStyle name="Hiperłącze 6" xfId="18326" hidden="1" xr:uid="{00000000-0005-0000-0000-000064630000}"/>
    <cellStyle name="Hiperłącze 6" xfId="30404" hidden="1" xr:uid="{00000000-0005-0000-0000-00006B680000}"/>
    <cellStyle name="Hiperłącze 6" xfId="41076" hidden="1" xr:uid="{00000000-0005-0000-0000-0000976D0000}"/>
    <cellStyle name="Hiperłącze 6" xfId="14205" hidden="1" xr:uid="{00000000-0005-0000-0000-00000D610000}"/>
    <cellStyle name="Hiperłącze 6" xfId="28109" hidden="1" xr:uid="{00000000-0005-0000-0000-0000A1670000}"/>
    <cellStyle name="Hiperłącze 6" xfId="12336" hidden="1" xr:uid="{00000000-0005-0000-0000-000026600000}"/>
    <cellStyle name="Hiperłącze 6" xfId="17609" hidden="1" xr:uid="{00000000-0005-0000-0000-0000A6620000}"/>
    <cellStyle name="Hiperłącze 6" xfId="40783" hidden="1" xr:uid="{00000000-0005-0000-0000-0000506D0000}"/>
    <cellStyle name="Hiperłącze 6" xfId="18292" hidden="1" xr:uid="{00000000-0005-0000-0000-00003B630000}"/>
    <cellStyle name="Hiperłącze 6" xfId="32392" hidden="1" xr:uid="{00000000-0005-0000-0000-000054690000}"/>
    <cellStyle name="Hiperłącze 6" xfId="18736" hidden="1" xr:uid="{00000000-0005-0000-0000-000019630000}"/>
    <cellStyle name="Hiperłącze 6" xfId="21314" hidden="1" xr:uid="{00000000-0005-0000-0000-000043640000}"/>
    <cellStyle name="Hiperłącze 6" xfId="16727" hidden="1" xr:uid="{00000000-0005-0000-0000-0000E2620000}"/>
    <cellStyle name="Hiperłącze 6" xfId="26889" hidden="1" xr:uid="{00000000-0005-0000-0000-0000E4660000}"/>
    <cellStyle name="Hiperłącze 6" xfId="14438" hidden="1" xr:uid="{00000000-0005-0000-0000-000027610000}"/>
    <cellStyle name="Hiperłącze 6" xfId="43840" hidden="1" xr:uid="{00000000-0005-0000-0000-00008A6E0000}"/>
    <cellStyle name="Hiperłącze 6" xfId="32340" hidden="1" xr:uid="{00000000-0005-0000-0000-000075690000}"/>
    <cellStyle name="Hiperłącze 6" xfId="39272" hidden="1" xr:uid="{00000000-0005-0000-0000-00007C6C0000}"/>
    <cellStyle name="Hiperłącze 6" xfId="41834" hidden="1" xr:uid="{00000000-0005-0000-0000-0000E36D0000}"/>
    <cellStyle name="Hiperłącze 6" xfId="29888" hidden="1" xr:uid="{00000000-0005-0000-0000-00009F690000}"/>
    <cellStyle name="Hiperłącze 6" xfId="35440" hidden="1" xr:uid="{00000000-0005-0000-0000-0000B86A0000}"/>
    <cellStyle name="Hiperłącze 6" xfId="35267" hidden="1" xr:uid="{00000000-0005-0000-0000-00009E6A0000}"/>
    <cellStyle name="Hiperłącze 6" xfId="19099" hidden="1" xr:uid="{00000000-0005-0000-0000-000088630000}"/>
    <cellStyle name="Hiperłącze 6" xfId="16100" hidden="1" xr:uid="{00000000-0005-0000-0000-0000DD620000}"/>
    <cellStyle name="Hiperłącze 6" xfId="20263" hidden="1" xr:uid="{00000000-0005-0000-0000-00000F640000}"/>
    <cellStyle name="Hiperłącze 6" xfId="15549" hidden="1" xr:uid="{00000000-0005-0000-0000-0000E2610000}"/>
    <cellStyle name="Hiperłącze 6" xfId="38088" hidden="1" xr:uid="{00000000-0005-0000-0000-0000076C0000}"/>
    <cellStyle name="Hiperłącze 6" xfId="40557" hidden="1" xr:uid="{00000000-0005-0000-0000-00001F6D0000}"/>
    <cellStyle name="Hiperłącze 6" xfId="14330" hidden="1" xr:uid="{00000000-0005-0000-0000-00001B610000}"/>
    <cellStyle name="Hiperłącze 6" xfId="36510" hidden="1" xr:uid="{00000000-0005-0000-0000-0000896B0000}"/>
    <cellStyle name="Hiperłącze 6" xfId="29598" hidden="1" xr:uid="{00000000-0005-0000-0000-0000B4680000}"/>
    <cellStyle name="Hiperłącze 6" xfId="28372" hidden="1" xr:uid="{00000000-0005-0000-0000-0000EB670000}"/>
    <cellStyle name="Hiperłącze 6" xfId="30469" hidden="1" xr:uid="{00000000-0005-0000-0000-00006F680000}"/>
    <cellStyle name="Hiperłącze 6" xfId="29672" hidden="1" xr:uid="{00000000-0005-0000-0000-00000D690000}"/>
    <cellStyle name="Hiperłącze 6" xfId="14156" hidden="1" xr:uid="{00000000-0005-0000-0000-000007610000}"/>
    <cellStyle name="Hiperłącze 6" xfId="19411" hidden="1" xr:uid="{00000000-0005-0000-0000-0000E5630000}"/>
    <cellStyle name="Hiperłącze 6" xfId="42193" hidden="1" xr:uid="{00000000-0005-0000-0000-0000336E0000}"/>
    <cellStyle name="Hiperłącze 6" xfId="34251" hidden="1" xr:uid="{00000000-0005-0000-0000-0000C66A0000}"/>
    <cellStyle name="Hiperłącze 6" xfId="28760" hidden="1" xr:uid="{00000000-0005-0000-0000-0000C7670000}"/>
    <cellStyle name="Hiperłącze 6" xfId="40280" hidden="1" xr:uid="{00000000-0005-0000-0000-0000FF6C0000}"/>
    <cellStyle name="Hiperłącze 6" xfId="15206" hidden="1" xr:uid="{00000000-0005-0000-0000-00009C610000}"/>
    <cellStyle name="Hiperłącze 6" xfId="24867" hidden="1" xr:uid="{00000000-0005-0000-0000-00002C660000}"/>
    <cellStyle name="Hiperłącze 6" xfId="21169" hidden="1" xr:uid="{00000000-0005-0000-0000-000038640000}"/>
    <cellStyle name="Hiperłącze 6" xfId="16199" hidden="1" xr:uid="{00000000-0005-0000-0000-000080620000}"/>
    <cellStyle name="Hiperłącze 6" xfId="13174" hidden="1" xr:uid="{00000000-0005-0000-0000-00009E600000}"/>
    <cellStyle name="Hiperłącze 6" xfId="46844" hidden="1" xr:uid="{00000000-0005-0000-0000-000006700000}"/>
    <cellStyle name="Hiperłącze 6" xfId="31247" hidden="1" xr:uid="{00000000-0005-0000-0000-0000E3680000}"/>
    <cellStyle name="Hiperłącze 6" xfId="30541" hidden="1" xr:uid="{00000000-0005-0000-0000-000072680000}"/>
    <cellStyle name="Hiperłącze 6" xfId="45933" hidden="1" xr:uid="{00000000-0005-0000-0000-0000816F0000}"/>
    <cellStyle name="Hiperłącze 6" xfId="10299" hidden="1" xr:uid="{00000000-0005-0000-0000-0000DF5F0000}"/>
    <cellStyle name="Hiperłącze 6" xfId="20377" hidden="1" xr:uid="{00000000-0005-0000-0000-000019640000}"/>
    <cellStyle name="Hiperłącze 6" xfId="29941" hidden="1" xr:uid="{00000000-0005-0000-0000-00000C690000}"/>
    <cellStyle name="Hiperłącze 6" xfId="31649" hidden="1" xr:uid="{00000000-0005-0000-0000-000027690000}"/>
    <cellStyle name="Hiperłącze 6" xfId="38186" hidden="1" xr:uid="{00000000-0005-0000-0000-0000396C0000}"/>
    <cellStyle name="Hiperłącze 6" xfId="38027" hidden="1" xr:uid="{00000000-0005-0000-0000-0000FD6B0000}"/>
    <cellStyle name="Hiperłącze 6" xfId="17780" hidden="1" xr:uid="{00000000-0005-0000-0000-0000BD620000}"/>
    <cellStyle name="Hiperłącze 6" xfId="18680" hidden="1" xr:uid="{00000000-0005-0000-0000-000017630000}"/>
    <cellStyle name="Hiperłącze 6" xfId="45781" hidden="1" xr:uid="{00000000-0005-0000-0000-00006D6F0000}"/>
    <cellStyle name="Hiperłącze 6" xfId="37051" hidden="1" xr:uid="{00000000-0005-0000-0000-0000786B0000}"/>
    <cellStyle name="Hiperłącze 6" xfId="32788" hidden="1" xr:uid="{00000000-0005-0000-0000-0000C3690000}"/>
    <cellStyle name="Hiperłącze 6" xfId="32623" hidden="1" xr:uid="{00000000-0005-0000-0000-000096690000}"/>
    <cellStyle name="Hiperłącze 6" xfId="41396" hidden="1" xr:uid="{00000000-0005-0000-0000-00009B6D0000}"/>
    <cellStyle name="Hiperłącze 6" xfId="42951" hidden="1" xr:uid="{00000000-0005-0000-0000-0000676E0000}"/>
    <cellStyle name="Hiperłącze 6" xfId="20957" hidden="1" xr:uid="{00000000-0005-0000-0000-0000FD640000}"/>
    <cellStyle name="Hiperłącze 6" xfId="10338" hidden="1" xr:uid="{00000000-0005-0000-0000-0000DD5F0000}"/>
    <cellStyle name="Hiperłącze 6" xfId="45805" hidden="1" xr:uid="{00000000-0005-0000-0000-0000756F0000}"/>
    <cellStyle name="Hiperłącze 6" xfId="36198" hidden="1" xr:uid="{00000000-0005-0000-0000-0000396B0000}"/>
    <cellStyle name="Hiperłącze 6" xfId="46942" hidden="1" xr:uid="{00000000-0005-0000-0000-00004F700000}"/>
    <cellStyle name="Hiperłącze 6" xfId="43340" hidden="1" xr:uid="{00000000-0005-0000-0000-0000E06E0000}"/>
    <cellStyle name="Hiperłącze 6" xfId="26979" hidden="1" xr:uid="{00000000-0005-0000-0000-0000EE660000}"/>
    <cellStyle name="Hiperłącze 6" xfId="32952" hidden="1" xr:uid="{00000000-0005-0000-0000-00001E6A0000}"/>
    <cellStyle name="Hiperłącze 6" xfId="27031" hidden="1" xr:uid="{00000000-0005-0000-0000-0000F7660000}"/>
    <cellStyle name="Hiperłącze 6" xfId="30207" hidden="1" xr:uid="{00000000-0005-0000-0000-000057680000}"/>
    <cellStyle name="Hiperłącze 6" xfId="24074" hidden="1" xr:uid="{00000000-0005-0000-0000-0000DC650000}"/>
    <cellStyle name="Hiperłącze 6" xfId="47214" hidden="1" xr:uid="{00000000-0005-0000-0000-000052700000}"/>
    <cellStyle name="Hiperłącze 6" xfId="29343" hidden="1" xr:uid="{00000000-0005-0000-0000-000032680000}"/>
    <cellStyle name="Hiperłącze 6" xfId="35148" hidden="1" xr:uid="{00000000-0005-0000-0000-0000916A0000}"/>
    <cellStyle name="Hiperłącze 6" xfId="22818" hidden="1" xr:uid="{00000000-0005-0000-0000-00004B650000}"/>
    <cellStyle name="Hiperłącze 6" xfId="35403" hidden="1" xr:uid="{00000000-0005-0000-0000-0000AF6A0000}"/>
    <cellStyle name="Hiperłącze 6" xfId="16334" hidden="1" xr:uid="{00000000-0005-0000-0000-00006B630000}"/>
    <cellStyle name="Hiperłącze 6" xfId="33603" hidden="1" xr:uid="{00000000-0005-0000-0000-0000F6690000}"/>
    <cellStyle name="Hiperłącze 6" xfId="26109" hidden="1" xr:uid="{00000000-0005-0000-0000-00006D660000}"/>
    <cellStyle name="Hiperłącze 6" xfId="28091" hidden="1" xr:uid="{00000000-0005-0000-0000-000082670000}"/>
    <cellStyle name="Hiperłącze 6" xfId="22386" hidden="1" xr:uid="{00000000-0005-0000-0000-0000D7640000}"/>
    <cellStyle name="Hiperłącze 6" xfId="39641" hidden="1" xr:uid="{00000000-0005-0000-0000-0000A06C0000}"/>
    <cellStyle name="Hiperłącze 6" xfId="41146" hidden="1" xr:uid="{00000000-0005-0000-0000-00008A6D0000}"/>
    <cellStyle name="Hiperłącze 6" xfId="34674" hidden="1" xr:uid="{00000000-0005-0000-0000-0000636A0000}"/>
    <cellStyle name="Hiperłącze 6" xfId="14718" hidden="1" xr:uid="{00000000-0005-0000-0000-000085610000}"/>
    <cellStyle name="Hiperłącze 6" xfId="28587" hidden="1" xr:uid="{00000000-0005-0000-0000-0000F0670000}"/>
    <cellStyle name="Hiperłącze 6" xfId="16994" hidden="1" xr:uid="{00000000-0005-0000-0000-00004A620000}"/>
    <cellStyle name="Hiperłącze 6" xfId="26900" hidden="1" xr:uid="{00000000-0005-0000-0000-0000E8660000}"/>
    <cellStyle name="Hiperłącze 6" xfId="20347" hidden="1" xr:uid="{00000000-0005-0000-0000-000018640000}"/>
    <cellStyle name="Hiperłącze 6" xfId="23750" hidden="1" xr:uid="{00000000-0005-0000-0000-0000A8650000}"/>
    <cellStyle name="Hiperłącze 6" xfId="29615" hidden="1" xr:uid="{00000000-0005-0000-0000-0000B0690000}"/>
    <cellStyle name="Hiperłącze 6" xfId="14132" hidden="1" xr:uid="{00000000-0005-0000-0000-000002610000}"/>
    <cellStyle name="Hiperłącze 6" xfId="28445" hidden="1" xr:uid="{00000000-0005-0000-0000-00000A680000}"/>
    <cellStyle name="Hiperłącze 6" xfId="35251" hidden="1" xr:uid="{00000000-0005-0000-0000-0000996A0000}"/>
    <cellStyle name="Hiperłącze 6" xfId="32983" hidden="1" xr:uid="{00000000-0005-0000-0000-0000156A0000}"/>
    <cellStyle name="Hiperłącze 6" xfId="45840" hidden="1" xr:uid="{00000000-0005-0000-0000-00007C6F0000}"/>
    <cellStyle name="Hiperłącze 6" xfId="45270" hidden="1" xr:uid="{00000000-0005-0000-0000-00005A6F0000}"/>
    <cellStyle name="Hiperłącze 6" xfId="32855" hidden="1" xr:uid="{00000000-0005-0000-0000-00000A6A0000}"/>
    <cellStyle name="Hiperłącze 6" xfId="33243" hidden="1" xr:uid="{00000000-0005-0000-0000-0000CD690000}"/>
    <cellStyle name="Hiperłącze 6" xfId="24329" hidden="1" xr:uid="{00000000-0005-0000-0000-0000F7650000}"/>
    <cellStyle name="Hiperłącze 6" xfId="24338" hidden="1" xr:uid="{00000000-0005-0000-0000-0000F9650000}"/>
    <cellStyle name="Hiperłącze 6" xfId="23956" hidden="1" xr:uid="{00000000-0005-0000-0000-0000FC650000}"/>
    <cellStyle name="Hiperłącze 6" xfId="23914" hidden="1" xr:uid="{00000000-0005-0000-0000-0000FD650000}"/>
    <cellStyle name="Hiperłącze 6" xfId="23876" hidden="1" xr:uid="{00000000-0005-0000-0000-000003660000}"/>
    <cellStyle name="Hiperłącze 6" xfId="24564" hidden="1" xr:uid="{00000000-0005-0000-0000-000008660000}"/>
    <cellStyle name="Hiperłącze 6" xfId="24633" hidden="1" xr:uid="{00000000-0005-0000-0000-00000B660000}"/>
    <cellStyle name="Hiperłącze 6" xfId="24690" hidden="1" xr:uid="{00000000-0005-0000-0000-00000D660000}"/>
    <cellStyle name="Hiperłącze 6" xfId="24668" hidden="1" xr:uid="{00000000-0005-0000-0000-000014660000}"/>
    <cellStyle name="Hiperłącze 6" xfId="24722" hidden="1" xr:uid="{00000000-0005-0000-0000-000016660000}"/>
    <cellStyle name="Hiperłącze 6" xfId="24850" hidden="1" xr:uid="{00000000-0005-0000-0000-000028660000}"/>
    <cellStyle name="Hiperłącze 6" xfId="24885" hidden="1" xr:uid="{00000000-0005-0000-0000-000029660000}"/>
    <cellStyle name="Hiperłącze 6" xfId="24911" hidden="1" xr:uid="{00000000-0005-0000-0000-00002A660000}"/>
    <cellStyle name="Hiperłącze 6" xfId="24920" hidden="1" xr:uid="{00000000-0005-0000-0000-00002D660000}"/>
    <cellStyle name="Hiperłącze 6" xfId="24929" hidden="1" xr:uid="{00000000-0005-0000-0000-00002E660000}"/>
    <cellStyle name="Hiperłącze 6" xfId="24938" hidden="1" xr:uid="{00000000-0005-0000-0000-00002F660000}"/>
    <cellStyle name="Hiperłącze 6" xfId="24947" hidden="1" xr:uid="{00000000-0005-0000-0000-000030660000}"/>
    <cellStyle name="Hiperłącze 6" xfId="25001" hidden="1" xr:uid="{00000000-0005-0000-0000-000031660000}"/>
    <cellStyle name="Hiperłącze 6" xfId="25652" hidden="1" xr:uid="{00000000-0005-0000-0000-00003E660000}"/>
    <cellStyle name="Hiperłącze 6" xfId="23380" hidden="1" xr:uid="{00000000-0005-0000-0000-00003B650000}"/>
    <cellStyle name="Hiperłącze 6" xfId="21529" hidden="1" xr:uid="{00000000-0005-0000-0000-00005B640000}"/>
    <cellStyle name="Hiperłącze 6" xfId="20368" hidden="1" xr:uid="{00000000-0005-0000-0000-00001B640000}"/>
    <cellStyle name="Hiperłącze 6" xfId="18707" hidden="1" xr:uid="{00000000-0005-0000-0000-00001B630000}"/>
    <cellStyle name="Hiperłącze 6" xfId="40368" hidden="1" xr:uid="{00000000-0005-0000-0000-00000C6D0000}"/>
    <cellStyle name="Hiperłącze 6" xfId="36314" hidden="1" xr:uid="{00000000-0005-0000-0000-0000416B0000}"/>
    <cellStyle name="Hiperłącze 6" xfId="39436" hidden="1" xr:uid="{00000000-0005-0000-0000-0000876C0000}"/>
    <cellStyle name="Hiperłącze 6" xfId="17519" hidden="1" xr:uid="{00000000-0005-0000-0000-00009E620000}"/>
    <cellStyle name="Hiperłącze 6" xfId="29844" hidden="1" xr:uid="{00000000-0005-0000-0000-0000A8690000}"/>
    <cellStyle name="Hiperłącze 6" xfId="38411" hidden="1" xr:uid="{00000000-0005-0000-0000-0000526C0000}"/>
    <cellStyle name="Hiperłącze 6" xfId="18618" hidden="1" xr:uid="{00000000-0005-0000-0000-000014630000}"/>
    <cellStyle name="Hiperłącze 6" xfId="31885" hidden="1" xr:uid="{00000000-0005-0000-0000-000088690000}"/>
    <cellStyle name="Hiperłącze 6" xfId="23392" hidden="1" xr:uid="{00000000-0005-0000-0000-000039650000}"/>
    <cellStyle name="Hiperłącze 6" xfId="19775" hidden="1" xr:uid="{00000000-0005-0000-0000-0000AA630000}"/>
    <cellStyle name="Hiperłącze 6" xfId="37069" hidden="1" xr:uid="{00000000-0005-0000-0000-0000756B0000}"/>
    <cellStyle name="Hiperłącze 6" xfId="36896" hidden="1" xr:uid="{00000000-0005-0000-0000-0000626B0000}"/>
    <cellStyle name="Hiperłącze 6" xfId="18313" hidden="1" xr:uid="{00000000-0005-0000-0000-000058630000}"/>
    <cellStyle name="Hiperłącze 6" xfId="35081" hidden="1" xr:uid="{00000000-0005-0000-0000-0000896A0000}"/>
    <cellStyle name="Hiperłącze 6" xfId="40101" hidden="1" xr:uid="{00000000-0005-0000-0000-0000E56C0000}"/>
    <cellStyle name="Hiperłącze 6" xfId="23474" hidden="1" xr:uid="{00000000-0005-0000-0000-000043650000}"/>
    <cellStyle name="Hiperłącze 6" xfId="20770" hidden="1" xr:uid="{00000000-0005-0000-0000-00007C650000}"/>
    <cellStyle name="Hiperłącze 6" xfId="36935" hidden="1" xr:uid="{00000000-0005-0000-0000-0000676B0000}"/>
    <cellStyle name="Hiperłącze 6" xfId="30943" hidden="1" xr:uid="{00000000-0005-0000-0000-0000A1680000}"/>
    <cellStyle name="Hiperłącze 6" xfId="33699" hidden="1" xr:uid="{00000000-0005-0000-0000-0000306A0000}"/>
    <cellStyle name="Hiperłącze 6" xfId="16611" hidden="1" xr:uid="{00000000-0005-0000-0000-000022620000}"/>
    <cellStyle name="Hiperłącze 6" xfId="11577" hidden="1" xr:uid="{00000000-0005-0000-0000-0000E0600000}"/>
    <cellStyle name="Hiperłącze 6" xfId="21396" hidden="1" xr:uid="{00000000-0005-0000-0000-00004A640000}"/>
    <cellStyle name="Hiperłącze 6" xfId="12519" hidden="1" xr:uid="{00000000-0005-0000-0000-000043600000}"/>
    <cellStyle name="Hiperłącze 6" xfId="33776" hidden="1" xr:uid="{00000000-0005-0000-0000-0000376A0000}"/>
    <cellStyle name="Hiperłącze 6" xfId="46491" hidden="1" xr:uid="{00000000-0005-0000-0000-000053700000}"/>
    <cellStyle name="Hiperłącze 6" xfId="18820" hidden="1" xr:uid="{00000000-0005-0000-0000-000024630000}"/>
    <cellStyle name="Hiperłącze 6" xfId="30736" hidden="1" xr:uid="{00000000-0005-0000-0000-00008A680000}"/>
    <cellStyle name="Hiperłącze 6" xfId="13477" hidden="1" xr:uid="{00000000-0005-0000-0000-0000C1600000}"/>
    <cellStyle name="Hiperłącze 6" xfId="18714" hidden="1" xr:uid="{00000000-0005-0000-0000-000020630000}"/>
    <cellStyle name="Hiperłącze 6" xfId="11254" hidden="1" xr:uid="{00000000-0005-0000-0000-0000F35F0000}"/>
    <cellStyle name="Hiperłącze 6" xfId="27827" hidden="1" xr:uid="{00000000-0005-0000-0000-00006B670000}"/>
    <cellStyle name="Hiperłącze 6" xfId="23374" hidden="1" xr:uid="{00000000-0005-0000-0000-00003C650000}"/>
    <cellStyle name="Hiperłącze 6" xfId="15299" hidden="1" xr:uid="{00000000-0005-0000-0000-0000A1610000}"/>
    <cellStyle name="Hiperłącze 6" xfId="14307" hidden="1" xr:uid="{00000000-0005-0000-0000-000018610000}"/>
    <cellStyle name="Hiperłącze 6" xfId="13586" hidden="1" xr:uid="{00000000-0005-0000-0000-0000E5600000}"/>
    <cellStyle name="Hiperłącze 6" xfId="11876" hidden="1" xr:uid="{00000000-0005-0000-0000-0000CE600000}"/>
    <cellStyle name="Hiperłącze 6" xfId="29816" hidden="1" xr:uid="{00000000-0005-0000-0000-00009C690000}"/>
    <cellStyle name="Hiperłącze 6" xfId="18483" hidden="1" xr:uid="{00000000-0005-0000-0000-000041630000}"/>
    <cellStyle name="Hiperłącze 6" xfId="30118" hidden="1" xr:uid="{00000000-0005-0000-0000-00004C680000}"/>
    <cellStyle name="Hiperłącze 6" xfId="45244" hidden="1" xr:uid="{00000000-0005-0000-0000-0000596F0000}"/>
    <cellStyle name="Hiperłącze 6" xfId="33192" hidden="1" xr:uid="{00000000-0005-0000-0000-0000CC690000}"/>
    <cellStyle name="Hiperłącze 6" xfId="29914" hidden="1" xr:uid="{00000000-0005-0000-0000-000099690000}"/>
    <cellStyle name="Hiperłącze 6" xfId="32107" hidden="1" xr:uid="{00000000-0005-0000-0000-000069690000}"/>
    <cellStyle name="Hiperłącze 6" xfId="29570" hidden="1" xr:uid="{00000000-0005-0000-0000-0000C0680000}"/>
    <cellStyle name="Hiperłącze 6" xfId="30753" hidden="1" xr:uid="{00000000-0005-0000-0000-000091680000}"/>
    <cellStyle name="Hiperłącze 6" xfId="30342" hidden="1" xr:uid="{00000000-0005-0000-0000-000061680000}"/>
    <cellStyle name="Hiperłącze 6" xfId="28845" hidden="1" xr:uid="{00000000-0005-0000-0000-0000FF670000}"/>
    <cellStyle name="Hiperłącze 6" xfId="38065" hidden="1" xr:uid="{00000000-0005-0000-0000-0000046C0000}"/>
    <cellStyle name="Hiperłącze 6" xfId="41519" hidden="1" xr:uid="{00000000-0005-0000-0000-00007D6D0000}"/>
    <cellStyle name="Hiperłącze 6" xfId="13137" hidden="1" xr:uid="{00000000-0005-0000-0000-00009F600000}"/>
    <cellStyle name="Hiperłącze 6" xfId="16394" hidden="1" xr:uid="{00000000-0005-0000-0000-0000E1620000}"/>
    <cellStyle name="Hiperłącze 6" xfId="20552" hidden="1" xr:uid="{00000000-0005-0000-0000-000094640000}"/>
    <cellStyle name="Hiperłącze 6" xfId="33310" hidden="1" xr:uid="{00000000-0005-0000-0000-0000DB690000}"/>
    <cellStyle name="Hiperłącze 6" xfId="30424" hidden="1" xr:uid="{00000000-0005-0000-0000-000065680000}"/>
    <cellStyle name="Hiperłącze 6" xfId="42480" hidden="1" xr:uid="{00000000-0005-0000-0000-0000086E0000}"/>
    <cellStyle name="Hiperłącze 6" xfId="44758" hidden="1" xr:uid="{00000000-0005-0000-0000-0000096F0000}"/>
    <cellStyle name="Hiperłącze 6" xfId="34406" hidden="1" xr:uid="{00000000-0005-0000-0000-0000B36B0000}"/>
    <cellStyle name="Hiperłącze 6" xfId="12254" hidden="1" xr:uid="{00000000-0005-0000-0000-000022600000}"/>
    <cellStyle name="Hiperłącze 6" xfId="16603" hidden="1" xr:uid="{00000000-0005-0000-0000-00001E620000}"/>
    <cellStyle name="Hiperłącze 6" xfId="23020" hidden="1" xr:uid="{00000000-0005-0000-0000-000054650000}"/>
    <cellStyle name="Hiperłącze 6" xfId="11489" hidden="1" xr:uid="{00000000-0005-0000-0000-000072600000}"/>
    <cellStyle name="Hiperłącze 6" xfId="17068" hidden="1" xr:uid="{00000000-0005-0000-0000-00004E620000}"/>
    <cellStyle name="Hiperłącze 6" xfId="33966" hidden="1" xr:uid="{00000000-0005-0000-0000-00004D6A0000}"/>
    <cellStyle name="Hiperłącze 6" xfId="11469" hidden="1" xr:uid="{00000000-0005-0000-0000-00007D600000}"/>
    <cellStyle name="Hiperłącze 6" xfId="44135" hidden="1" xr:uid="{00000000-0005-0000-0000-0000AA6E0000}"/>
    <cellStyle name="Hiperłącze 6" xfId="44153" hidden="1" xr:uid="{00000000-0005-0000-0000-0000AC6E0000}"/>
    <cellStyle name="Hiperłącze 6" xfId="44209" hidden="1" xr:uid="{00000000-0005-0000-0000-0000AE6E0000}"/>
    <cellStyle name="Hiperłącze 6" xfId="44164" hidden="1" xr:uid="{00000000-0005-0000-0000-0000B06E0000}"/>
    <cellStyle name="Hiperłącze 6" xfId="44281" hidden="1" xr:uid="{00000000-0005-0000-0000-0000BF6E0000}"/>
    <cellStyle name="Hiperłącze 6" xfId="44275" hidden="1" xr:uid="{00000000-0005-0000-0000-0000C06E0000}"/>
    <cellStyle name="Hiperłącze 6" xfId="44404" hidden="1" xr:uid="{00000000-0005-0000-0000-0000C56E0000}"/>
    <cellStyle name="Hiperłącze 6" xfId="44504" hidden="1" xr:uid="{00000000-0005-0000-0000-0000D56E0000}"/>
    <cellStyle name="Hiperłącze 6" xfId="43180" hidden="1" xr:uid="{00000000-0005-0000-0000-0000DA6E0000}"/>
    <cellStyle name="Hiperłącze 6" xfId="43162" hidden="1" xr:uid="{00000000-0005-0000-0000-0000E16E0000}"/>
    <cellStyle name="Hiperłącze 6" xfId="43155" hidden="1" xr:uid="{00000000-0005-0000-0000-0000E26E0000}"/>
    <cellStyle name="Hiperłącze 6" xfId="43305" hidden="1" xr:uid="{00000000-0005-0000-0000-0000E56E0000}"/>
    <cellStyle name="Hiperłącze 6" xfId="43266" hidden="1" xr:uid="{00000000-0005-0000-0000-0000EF6E0000}"/>
    <cellStyle name="Hiperłącze 6" xfId="44669" hidden="1" xr:uid="{00000000-0005-0000-0000-0000FF6E0000}"/>
    <cellStyle name="Hiperłącze 6" xfId="44521" hidden="1" xr:uid="{00000000-0005-0000-0000-0000D26E0000}"/>
    <cellStyle name="Hiperłącze 6" xfId="46655" hidden="1" xr:uid="{00000000-0005-0000-0000-000031700000}"/>
    <cellStyle name="Hiperłącze 6" xfId="46639" hidden="1" xr:uid="{00000000-0005-0000-0000-000032700000}"/>
    <cellStyle name="Hiperłącze 6" xfId="46424" hidden="1" xr:uid="{00000000-0005-0000-0000-00003A700000}"/>
    <cellStyle name="Hiperłącze 6" xfId="46944" hidden="1" xr:uid="{00000000-0005-0000-0000-000047700000}"/>
    <cellStyle name="Hiperłącze 6" xfId="46571" hidden="1" xr:uid="{00000000-0005-0000-0000-00004C700000}"/>
    <cellStyle name="Hiperłącze 6" xfId="46552" hidden="1" xr:uid="{00000000-0005-0000-0000-000045700000}"/>
    <cellStyle name="Hiperłącze 6" xfId="43290" hidden="1" xr:uid="{00000000-0005-0000-0000-0000E76E0000}"/>
    <cellStyle name="Hiperłącze 6" xfId="38082" hidden="1" xr:uid="{00000000-0005-0000-0000-0000086C0000}"/>
    <cellStyle name="Hiperłącze 6" xfId="15007" hidden="1" xr:uid="{00000000-0005-0000-0000-0000BF610000}"/>
    <cellStyle name="Hiperłącze 6" xfId="26001" hidden="1" xr:uid="{00000000-0005-0000-0000-000065660000}"/>
    <cellStyle name="Hiperłącze 6" xfId="31035" hidden="1" xr:uid="{00000000-0005-0000-0000-0000CB680000}"/>
    <cellStyle name="Hiperłącze 6" xfId="39861" hidden="1" xr:uid="{00000000-0005-0000-0000-0000BB6C0000}"/>
    <cellStyle name="Hiperłącze 6" xfId="41125" hidden="1" xr:uid="{00000000-0005-0000-0000-0000906D0000}"/>
    <cellStyle name="Hiperłącze 6" xfId="41484" hidden="1" xr:uid="{00000000-0005-0000-0000-0000796D0000}"/>
    <cellStyle name="Hiperłącze 6" xfId="40855" hidden="1" xr:uid="{00000000-0005-0000-0000-0000566D0000}"/>
    <cellStyle name="Hiperłącze 6" xfId="11292" hidden="1" xr:uid="{00000000-0005-0000-0000-0000FC5F0000}"/>
    <cellStyle name="Hiperłącze 6" xfId="20837" hidden="1" xr:uid="{00000000-0005-0000-0000-000083650000}"/>
    <cellStyle name="Hiperłącze 6" xfId="29575" hidden="1" xr:uid="{00000000-0005-0000-0000-0000BC680000}"/>
    <cellStyle name="Hiperłącze 6" xfId="16379" hidden="1" xr:uid="{00000000-0005-0000-0000-0000E0620000}"/>
    <cellStyle name="Hiperłącze 6" xfId="20175" hidden="1" xr:uid="{00000000-0005-0000-0000-0000FD630000}"/>
    <cellStyle name="Hiperłącze 6" xfId="20355" hidden="1" xr:uid="{00000000-0005-0000-0000-000017640000}"/>
    <cellStyle name="Hiperłącze 6" xfId="13246" hidden="1" xr:uid="{00000000-0005-0000-0000-0000AF600000}"/>
    <cellStyle name="Hiperłącze 6" xfId="11719" hidden="1" xr:uid="{00000000-0005-0000-0000-00005C610000}"/>
    <cellStyle name="Hiperłącze 6" xfId="36408" hidden="1" xr:uid="{00000000-0005-0000-0000-0000986B0000}"/>
    <cellStyle name="Hiperłącze 6" xfId="30973" hidden="1" xr:uid="{00000000-0005-0000-0000-0000C1680000}"/>
    <cellStyle name="Hiperłącze 6" xfId="30721" hidden="1" xr:uid="{00000000-0005-0000-0000-00008D680000}"/>
    <cellStyle name="Hiperłącze 6" xfId="15952" hidden="1" xr:uid="{00000000-0005-0000-0000-000011620000}"/>
    <cellStyle name="Hiperłącze 6" xfId="12284" hidden="1" xr:uid="{00000000-0005-0000-0000-000028600000}"/>
    <cellStyle name="Hiperłącze 6" xfId="12985" hidden="1" xr:uid="{00000000-0005-0000-0000-00008D600000}"/>
    <cellStyle name="Hiperłącze 6" xfId="17127" hidden="1" xr:uid="{00000000-0005-0000-0000-00005B620000}"/>
    <cellStyle name="Hiperłącze 6" xfId="34904" hidden="1" xr:uid="{00000000-0005-0000-0000-0000786A0000}"/>
    <cellStyle name="Hiperłącze 6" xfId="15611" hidden="1" xr:uid="{00000000-0005-0000-0000-0000EF610000}"/>
    <cellStyle name="Hiperłącze 6" xfId="13694" hidden="1" xr:uid="{00000000-0005-0000-0000-0000F1600000}"/>
    <cellStyle name="Hiperłącze 6" xfId="44440" hidden="1" xr:uid="{00000000-0005-0000-0000-0000CE6E0000}"/>
    <cellStyle name="Hiperłącze 6" xfId="44422" hidden="1" xr:uid="{00000000-0005-0000-0000-0000CA6E0000}"/>
    <cellStyle name="Hiperłącze 6" xfId="44110" hidden="1" xr:uid="{00000000-0005-0000-0000-0000A26E0000}"/>
    <cellStyle name="Hiperłącze 6" xfId="32650" hidden="1" xr:uid="{00000000-0005-0000-0000-0000B3690000}"/>
    <cellStyle name="Hiperłącze 6" xfId="37077" hidden="1" xr:uid="{00000000-0005-0000-0000-0000716B0000}"/>
    <cellStyle name="Hiperłącze 6" xfId="29611" hidden="1" xr:uid="{00000000-0005-0000-0000-0000AA680000}"/>
    <cellStyle name="Hiperłącze 6" xfId="22160" hidden="1" xr:uid="{00000000-0005-0000-0000-0000BB640000}"/>
    <cellStyle name="Hiperłącze 6" xfId="24608" hidden="1" xr:uid="{00000000-0005-0000-0000-000006660000}"/>
    <cellStyle name="Hiperłącze 6" xfId="19572" hidden="1" xr:uid="{00000000-0005-0000-0000-0000E2630000}"/>
    <cellStyle name="Hiperłącze 6" xfId="31601" hidden="1" xr:uid="{00000000-0005-0000-0000-000021690000}"/>
    <cellStyle name="Hiperłącze 6" xfId="32403" hidden="1" xr:uid="{00000000-0005-0000-0000-000058690000}"/>
    <cellStyle name="Hiperłącze 6" xfId="12674" hidden="1" xr:uid="{00000000-0005-0000-0000-000053600000}"/>
    <cellStyle name="Hiperłącze 6" xfId="26807" hidden="1" xr:uid="{00000000-0005-0000-0000-0000DB660000}"/>
    <cellStyle name="Hiperłącze 6" xfId="43939" hidden="1" xr:uid="{00000000-0005-0000-0000-0000946E0000}"/>
    <cellStyle name="Hiperłącze 6" xfId="30351" hidden="1" xr:uid="{00000000-0005-0000-0000-000062680000}"/>
    <cellStyle name="Hiperłącze 6" xfId="47038" hidden="1" xr:uid="{00000000-0005-0000-0000-000019700000}"/>
    <cellStyle name="Hiperłącze 6" xfId="46507" hidden="1" xr:uid="{00000000-0005-0000-0000-000050700000}"/>
    <cellStyle name="Hiperłącze 6" xfId="13951" hidden="1" xr:uid="{00000000-0005-0000-0000-00002E610000}"/>
    <cellStyle name="Hiperłącze 6" xfId="39981" hidden="1" xr:uid="{00000000-0005-0000-0000-0000C56C0000}"/>
    <cellStyle name="Hiperłącze 6" xfId="45252" hidden="1" xr:uid="{00000000-0005-0000-0000-0000556F0000}"/>
    <cellStyle name="Hiperłącze 6" xfId="28800" hidden="1" xr:uid="{00000000-0005-0000-0000-0000CF670000}"/>
    <cellStyle name="Hiperłącze 6" xfId="28698" hidden="1" xr:uid="{00000000-0005-0000-0000-0000C4670000}"/>
    <cellStyle name="Hiperłącze 6" xfId="22711" hidden="1" xr:uid="{00000000-0005-0000-0000-000013650000}"/>
    <cellStyle name="Hiperłącze 6" xfId="16237" hidden="1" xr:uid="{00000000-0005-0000-0000-00006E630000}"/>
    <cellStyle name="Hiperłącze 6" xfId="25286" hidden="1" xr:uid="{00000000-0005-0000-0000-00008E670000}"/>
    <cellStyle name="Hiperłącze 6" xfId="44624" hidden="1" xr:uid="{00000000-0005-0000-0000-0000F56E0000}"/>
    <cellStyle name="Hiperłącze 6" xfId="33736" hidden="1" xr:uid="{00000000-0005-0000-0000-00002D6A0000}"/>
    <cellStyle name="Hiperłącze 6" xfId="15455" hidden="1" xr:uid="{00000000-0005-0000-0000-0000B3610000}"/>
    <cellStyle name="Hiperłącze 6" xfId="11496" hidden="1" xr:uid="{00000000-0005-0000-0000-000071600000}"/>
    <cellStyle name="Hiperłącze 6" xfId="33848" hidden="1" xr:uid="{00000000-0005-0000-0000-00003E6A0000}"/>
    <cellStyle name="Hiperłącze 6" xfId="41537" hidden="1" xr:uid="{00000000-0005-0000-0000-00007F6D0000}"/>
    <cellStyle name="Hiperłącze 6" xfId="15618" hidden="1" xr:uid="{00000000-0005-0000-0000-0000F4610000}"/>
    <cellStyle name="Hiperłącze 6" xfId="28568" hidden="1" xr:uid="{00000000-0005-0000-0000-0000F3670000}"/>
    <cellStyle name="Hiperłącze 6" xfId="36943" hidden="1" xr:uid="{00000000-0005-0000-0000-00006C6B0000}"/>
    <cellStyle name="Hiperłącze 6" xfId="36656" hidden="1" xr:uid="{00000000-0005-0000-0000-0000496B0000}"/>
    <cellStyle name="Hiperłącze 6" xfId="21145" hidden="1" xr:uid="{00000000-0005-0000-0000-000035640000}"/>
    <cellStyle name="Hiperłącze 6" xfId="16244" hidden="1" xr:uid="{00000000-0005-0000-0000-00006C630000}"/>
    <cellStyle name="Hiperłącze 6" xfId="22429" hidden="1" xr:uid="{00000000-0005-0000-0000-0000D6640000}"/>
    <cellStyle name="Hiperłącze 6" xfId="32438" hidden="1" xr:uid="{00000000-0005-0000-0000-000059690000}"/>
    <cellStyle name="Hiperłącze 6" xfId="40235" hidden="1" xr:uid="{00000000-0005-0000-0000-0000F96C0000}"/>
    <cellStyle name="Hiperłącze 6" xfId="18211" hidden="1" xr:uid="{00000000-0005-0000-0000-000005630000}"/>
    <cellStyle name="Hiperłącze 6" xfId="44179" hidden="1" xr:uid="{00000000-0005-0000-0000-0000B46E0000}"/>
    <cellStyle name="Hiperłącze 6" xfId="38580" hidden="1" xr:uid="{00000000-0005-0000-0000-0000626C0000}"/>
    <cellStyle name="Hiperłącze 6" xfId="32641" hidden="1" xr:uid="{00000000-0005-0000-0000-0000B2690000}"/>
    <cellStyle name="Hiperłącze 6" xfId="14906" hidden="1" xr:uid="{00000000-0005-0000-0000-0000DC610000}"/>
    <cellStyle name="Hiperłącze 6" xfId="36873" hidden="1" xr:uid="{00000000-0005-0000-0000-00008B6B0000}"/>
    <cellStyle name="Hiperłącze 6" xfId="27524" hidden="1" xr:uid="{00000000-0005-0000-0000-00005E670000}"/>
    <cellStyle name="Hiperłącze 6" xfId="41580" hidden="1" xr:uid="{00000000-0005-0000-0000-0000876D0000}"/>
    <cellStyle name="Hiperłącze 6" xfId="32960" hidden="1" xr:uid="{00000000-0005-0000-0000-00001D6A0000}"/>
    <cellStyle name="Hiperłącze 6" xfId="26339" hidden="1" xr:uid="{00000000-0005-0000-0000-00008D660000}"/>
    <cellStyle name="Hiperłącze 6" xfId="22009" hidden="1" xr:uid="{00000000-0005-0000-0000-0000A5640000}"/>
    <cellStyle name="Hiperłącze 6" xfId="11501" hidden="1" xr:uid="{00000000-0005-0000-0000-000074600000}"/>
    <cellStyle name="Hiperłącze 6" xfId="36612" hidden="1" xr:uid="{00000000-0005-0000-0000-00007C6B0000}"/>
    <cellStyle name="Hiperłącze 6" xfId="30853" hidden="1" xr:uid="{00000000-0005-0000-0000-00009A680000}"/>
    <cellStyle name="Hiperłącze 6" xfId="38151" hidden="1" xr:uid="{00000000-0005-0000-0000-0000356C0000}"/>
    <cellStyle name="Hiperłącze 6" xfId="18228" hidden="1" xr:uid="{00000000-0005-0000-0000-000002630000}"/>
    <cellStyle name="Hiperłącze 6" xfId="42450" hidden="1" xr:uid="{00000000-0005-0000-0000-0000026E0000}"/>
    <cellStyle name="Hiperłącze 6" xfId="26489" hidden="1" xr:uid="{00000000-0005-0000-0000-0000B8660000}"/>
    <cellStyle name="Hiperłącze 6" xfId="22646" hidden="1" xr:uid="{00000000-0005-0000-0000-000006650000}"/>
    <cellStyle name="Hiperłącze 6" xfId="27793" hidden="1" xr:uid="{00000000-0005-0000-0000-00003A670000}"/>
    <cellStyle name="Hiperłącze 6" xfId="38177" hidden="1" xr:uid="{00000000-0005-0000-0000-0000366C0000}"/>
    <cellStyle name="Hiperłącze 6" xfId="38952" hidden="1" xr:uid="{00000000-0005-0000-0000-0000BB6D0000}"/>
    <cellStyle name="Hiperłącze 6" xfId="19000" hidden="1" xr:uid="{00000000-0005-0000-0000-000036630000}"/>
    <cellStyle name="Hiperłącze 6" xfId="33486" hidden="1" xr:uid="{00000000-0005-0000-0000-0000E6690000}"/>
    <cellStyle name="Hiperłącze 6" xfId="47197" hidden="1" xr:uid="{00000000-0005-0000-0000-000055700000}"/>
    <cellStyle name="Hiperłącze 6" xfId="32520" hidden="1" xr:uid="{00000000-0005-0000-0000-000063690000}"/>
    <cellStyle name="Hiperłącze 6" xfId="14164" hidden="1" xr:uid="{00000000-0005-0000-0000-000008610000}"/>
    <cellStyle name="Hiperłącze 6" xfId="45922" hidden="1" xr:uid="{00000000-0005-0000-0000-0000B96F0000}"/>
    <cellStyle name="Hiperłącze 6" xfId="22313" hidden="1" xr:uid="{00000000-0005-0000-0000-0000C9640000}"/>
    <cellStyle name="Hiperłącze 6" xfId="33002" hidden="1" xr:uid="{00000000-0005-0000-0000-00001C6A0000}"/>
    <cellStyle name="Hiperłącze 6" xfId="25486" hidden="1" xr:uid="{00000000-0005-0000-0000-000009670000}"/>
    <cellStyle name="Hiperłącze 6" xfId="39009" hidden="1" xr:uid="{00000000-0005-0000-0000-0000336D0000}"/>
    <cellStyle name="Hiperłącze 6" xfId="40093" hidden="1" xr:uid="{00000000-0005-0000-0000-0000E96C0000}"/>
    <cellStyle name="Hiperłącze 6" xfId="18517" hidden="1" xr:uid="{00000000-0005-0000-0000-00003C630000}"/>
    <cellStyle name="Hiperłącze 6" xfId="16897" hidden="1" xr:uid="{00000000-0005-0000-0000-00003F620000}"/>
    <cellStyle name="Hiperłącze 6" xfId="27368" hidden="1" xr:uid="{00000000-0005-0000-0000-000083670000}"/>
    <cellStyle name="Hiperłącze 6" xfId="34526" hidden="1" xr:uid="{00000000-0005-0000-0000-00002D6B0000}"/>
    <cellStyle name="Hiperłącze 6" xfId="28393" hidden="1" xr:uid="{00000000-0005-0000-0000-000008680000}"/>
    <cellStyle name="Hiperłącze 6" xfId="32916" hidden="1" xr:uid="{00000000-0005-0000-0000-0000186A0000}"/>
    <cellStyle name="Hiperłącze 6" xfId="43904" hidden="1" xr:uid="{00000000-0005-0000-0000-00004A6F0000}"/>
    <cellStyle name="Hiperłącze 6" xfId="12864" hidden="1" xr:uid="{00000000-0005-0000-0000-000066600000}"/>
    <cellStyle name="Hiperłącze 6" xfId="46069" hidden="1" xr:uid="{00000000-0005-0000-0000-0000906F0000}"/>
    <cellStyle name="Hiperłącze 6" xfId="12245" hidden="1" xr:uid="{00000000-0005-0000-0000-000021600000}"/>
    <cellStyle name="Hiperłącze 6" xfId="23577" hidden="1" xr:uid="{00000000-0005-0000-0000-000076650000}"/>
    <cellStyle name="Hiperłącze 6" xfId="11522" hidden="1" xr:uid="{00000000-0005-0000-0000-00006C610000}"/>
    <cellStyle name="Hiperłącze 6" xfId="13674" hidden="1" xr:uid="{00000000-0005-0000-0000-0000F7600000}"/>
    <cellStyle name="Hiperłącze 6" xfId="38126" hidden="1" xr:uid="{00000000-0005-0000-0000-0000066C0000}"/>
    <cellStyle name="Hiperłącze 6" xfId="14982" hidden="1" xr:uid="{00000000-0005-0000-0000-0000BE610000}"/>
    <cellStyle name="Hiperłącze 6" xfId="38377" hidden="1" xr:uid="{00000000-0005-0000-0000-0000496C0000}"/>
    <cellStyle name="Hiperłącze 6" xfId="17557" hidden="1" xr:uid="{00000000-0005-0000-0000-0000A3620000}"/>
    <cellStyle name="Hiperłącze 6" xfId="27384" hidden="1" xr:uid="{00000000-0005-0000-0000-000080670000}"/>
    <cellStyle name="Hiperłącze 6" xfId="35446" hidden="1" xr:uid="{00000000-0005-0000-0000-0000B76A0000}"/>
    <cellStyle name="Hiperłącze 6" xfId="31129" hidden="1" xr:uid="{00000000-0005-0000-0000-0000D3680000}"/>
    <cellStyle name="Hiperłącze 6" xfId="25293" hidden="1" xr:uid="{00000000-0005-0000-0000-00008C670000}"/>
    <cellStyle name="Hiperłącze 6" xfId="32236" hidden="1" xr:uid="{00000000-0005-0000-0000-000045690000}"/>
    <cellStyle name="Hiperłącze 6" xfId="30815" hidden="1" xr:uid="{00000000-0005-0000-0000-00009B680000}"/>
    <cellStyle name="Hiperłącze 6" xfId="14990" hidden="1" xr:uid="{00000000-0005-0000-0000-0000C1610000}"/>
    <cellStyle name="Hiperłącze 6" xfId="29689" hidden="1" xr:uid="{00000000-0005-0000-0000-0000B9680000}"/>
    <cellStyle name="Hiperłącze 6" xfId="36251" hidden="1" xr:uid="{00000000-0005-0000-0000-00003F6B0000}"/>
    <cellStyle name="Hiperłącze 6" xfId="33375" hidden="1" xr:uid="{00000000-0005-0000-0000-0000176A0000}"/>
    <cellStyle name="Hiperłącze 6" xfId="21024" hidden="1" xr:uid="{00000000-0005-0000-0000-0000FB640000}"/>
    <cellStyle name="Hiperłącze 6" xfId="36905" hidden="1" xr:uid="{00000000-0005-0000-0000-0000636B0000}"/>
    <cellStyle name="Hiperłącze 6" xfId="29957" hidden="1" xr:uid="{00000000-0005-0000-0000-000014690000}"/>
    <cellStyle name="Hiperłącze 6" xfId="35029" hidden="1" xr:uid="{00000000-0005-0000-0000-0000886A0000}"/>
    <cellStyle name="Hiperłącze 6" xfId="25776" hidden="1" xr:uid="{00000000-0005-0000-0000-000002670000}"/>
    <cellStyle name="Hiperłącze 6" xfId="30098" hidden="1" xr:uid="{00000000-0005-0000-0000-00004A680000}"/>
    <cellStyle name="Hiperłącze 6" xfId="24388" hidden="1" xr:uid="{00000000-0005-0000-0000-0000C8650000}"/>
    <cellStyle name="Hiperłącze 6" xfId="38343" hidden="1" xr:uid="{00000000-0005-0000-0000-00004B6C0000}"/>
    <cellStyle name="Hiperłącze 6" xfId="35276" hidden="1" xr:uid="{00000000-0005-0000-0000-0000A16A0000}"/>
    <cellStyle name="Hiperłącze 6" xfId="14509" hidden="1" xr:uid="{00000000-0005-0000-0000-000051610000}"/>
    <cellStyle name="Hiperłącze 6" xfId="19634" hidden="1" xr:uid="{00000000-0005-0000-0000-0000A0630000}"/>
    <cellStyle name="Hiperłącze 6" xfId="45117" hidden="1" xr:uid="{00000000-0005-0000-0000-0000386F0000}"/>
    <cellStyle name="Hiperłącze 6" xfId="31091" hidden="1" xr:uid="{00000000-0005-0000-0000-0000CE680000}"/>
    <cellStyle name="Hiperłącze 6" xfId="42282" hidden="1" xr:uid="{00000000-0005-0000-0000-0000F16D0000}"/>
    <cellStyle name="Hiperłącze 6" xfId="25292" hidden="1" xr:uid="{00000000-0005-0000-0000-000094670000}"/>
    <cellStyle name="Hiperłącze 6" xfId="22494" hidden="1" xr:uid="{00000000-0005-0000-0000-0000E3640000}"/>
    <cellStyle name="Hiperłącze 6" xfId="20651" hidden="1" xr:uid="{00000000-0005-0000-0000-00009F640000}"/>
    <cellStyle name="Hiperłącze 6" xfId="30917" hidden="1" xr:uid="{00000000-0005-0000-0000-0000A8680000}"/>
    <cellStyle name="Hiperłącze 6" xfId="25149" hidden="1" xr:uid="{00000000-0005-0000-0000-0000FD660000}"/>
    <cellStyle name="Hiperłącze 6" xfId="43825" hidden="1" xr:uid="{00000000-0005-0000-0000-00008D6E0000}"/>
    <cellStyle name="Hiperłącze 6" xfId="30680" hidden="1" xr:uid="{00000000-0005-0000-0000-000088680000}"/>
    <cellStyle name="Hiperłącze 6" xfId="36288" hidden="1" xr:uid="{00000000-0005-0000-0000-0000486B0000}"/>
    <cellStyle name="Hiperłącze 6" xfId="20424" hidden="1" xr:uid="{00000000-0005-0000-0000-00001F640000}"/>
    <cellStyle name="Hiperłącze 6" xfId="35001" hidden="1" xr:uid="{00000000-0005-0000-0000-0000806A0000}"/>
    <cellStyle name="Hiperłącze 6" xfId="16627" hidden="1" xr:uid="{00000000-0005-0000-0000-000026620000}"/>
    <cellStyle name="Hiperłącze 6" xfId="14124" hidden="1" xr:uid="{00000000-0005-0000-0000-0000FE600000}"/>
    <cellStyle name="Hiperłącze 6" xfId="33495" hidden="1" xr:uid="{00000000-0005-0000-0000-0000EA690000}"/>
    <cellStyle name="Hiperłącze 6" xfId="35229" hidden="1" xr:uid="{00000000-0005-0000-0000-0000A06A0000}"/>
    <cellStyle name="Hiperłącze 6" xfId="26917" hidden="1" xr:uid="{00000000-0005-0000-0000-0000EC660000}"/>
    <cellStyle name="Hiperłącze 6" xfId="37661" hidden="1" xr:uid="{00000000-0005-0000-0000-0000096C0000}"/>
    <cellStyle name="Hiperłącze 6" xfId="34338" hidden="1" xr:uid="{00000000-0005-0000-0000-0000B46B0000}"/>
    <cellStyle name="Hiperłącze 6" xfId="36414" hidden="1" xr:uid="{00000000-0005-0000-0000-0000A36B0000}"/>
    <cellStyle name="Hiperłącze 6" xfId="36578" hidden="1" xr:uid="{00000000-0005-0000-0000-0000816B0000}"/>
    <cellStyle name="Hiperłącze 6" xfId="34451" hidden="1" xr:uid="{00000000-0005-0000-0000-00001A6B0000}"/>
    <cellStyle name="Hiperłącze 6" xfId="35834" hidden="1" xr:uid="{00000000-0005-0000-0000-0000F86A0000}"/>
    <cellStyle name="Hiperłącze 6" xfId="35587" hidden="1" xr:uid="{00000000-0005-0000-0000-0000D66A0000}"/>
    <cellStyle name="Hiperłącze 6" xfId="35171" hidden="1" xr:uid="{00000000-0005-0000-0000-0000926A0000}"/>
    <cellStyle name="Hiperłącze 6" xfId="25083" hidden="1" xr:uid="{00000000-0005-0000-0000-00009C660000}"/>
    <cellStyle name="Hiperłącze 6" xfId="25223" hidden="1" xr:uid="{00000000-0005-0000-0000-00009D660000}"/>
    <cellStyle name="Hiperłącze 6" xfId="25068" hidden="1" xr:uid="{00000000-0005-0000-0000-00009E660000}"/>
    <cellStyle name="Hiperłącze 6" xfId="25033" hidden="1" xr:uid="{00000000-0005-0000-0000-0000AA660000}"/>
    <cellStyle name="Hiperłącze 6" xfId="26468" hidden="1" xr:uid="{00000000-0005-0000-0000-0000B3660000}"/>
    <cellStyle name="Hiperłącze 6" xfId="26478" hidden="1" xr:uid="{00000000-0005-0000-0000-0000B4660000}"/>
    <cellStyle name="Hiperłącze 6" xfId="26532" hidden="1" xr:uid="{00000000-0005-0000-0000-0000B5660000}"/>
    <cellStyle name="Hiperłącze 6" xfId="26524" hidden="1" xr:uid="{00000000-0005-0000-0000-0000B9660000}"/>
    <cellStyle name="Hiperłącze 6" xfId="26550" hidden="1" xr:uid="{00000000-0005-0000-0000-0000BA660000}"/>
    <cellStyle name="Hiperłącze 6" xfId="26506" hidden="1" xr:uid="{00000000-0005-0000-0000-0000BC660000}"/>
    <cellStyle name="Hiperłącze 6" xfId="26568" hidden="1" xr:uid="{00000000-0005-0000-0000-0000BE660000}"/>
    <cellStyle name="Hiperłącze 6" xfId="26577" hidden="1" xr:uid="{00000000-0005-0000-0000-0000BF660000}"/>
    <cellStyle name="Hiperłącze 6" xfId="26748" hidden="1" xr:uid="{00000000-0005-0000-0000-0000CE660000}"/>
    <cellStyle name="Hiperłącze 6" xfId="24377" hidden="1" xr:uid="{00000000-0005-0000-0000-0000C4650000}"/>
    <cellStyle name="Hiperłącze 6" xfId="23225" hidden="1" xr:uid="{00000000-0005-0000-0000-00002C650000}"/>
    <cellStyle name="Hiperłącze 6" xfId="22537" hidden="1" xr:uid="{00000000-0005-0000-0000-0000E2640000}"/>
    <cellStyle name="Hiperłącze 6" xfId="15390" hidden="1" xr:uid="{00000000-0005-0000-0000-0000A6610000}"/>
    <cellStyle name="Hiperłącze 6" xfId="20132" hidden="1" xr:uid="{00000000-0005-0000-0000-000000640000}"/>
    <cellStyle name="Hiperłącze 6" xfId="18561" hidden="1" xr:uid="{00000000-0005-0000-0000-000009630000}"/>
    <cellStyle name="Hiperłącze 6" xfId="23061" hidden="1" xr:uid="{00000000-0005-0000-0000-000049650000}"/>
    <cellStyle name="Hiperłącze 6" xfId="24981" hidden="1" xr:uid="{00000000-0005-0000-0000-000037660000}"/>
    <cellStyle name="Hiperłącze 6" xfId="37407" hidden="1" xr:uid="{00000000-0005-0000-0000-00000D6C0000}"/>
    <cellStyle name="Hiperłącze 6" xfId="39003" hidden="1" xr:uid="{00000000-0005-0000-0000-0000346D0000}"/>
    <cellStyle name="Hiperłącze 6" xfId="12615" hidden="1" xr:uid="{00000000-0005-0000-0000-00004F600000}"/>
    <cellStyle name="Hiperłącze 6" xfId="27314" hidden="1" xr:uid="{00000000-0005-0000-0000-000066670000}"/>
    <cellStyle name="Hiperłącze 6" xfId="15463" hidden="1" xr:uid="{00000000-0005-0000-0000-0000B8610000}"/>
    <cellStyle name="Hiperłącze 6" xfId="19783" hidden="1" xr:uid="{00000000-0005-0000-0000-0000AE630000}"/>
    <cellStyle name="Hiperłącze 6" xfId="19620" hidden="1" xr:uid="{00000000-0005-0000-0000-00009C630000}"/>
    <cellStyle name="Hiperłącze 6" xfId="30982" hidden="1" xr:uid="{00000000-0005-0000-0000-0000C2680000}"/>
    <cellStyle name="Hiperłącze 6" xfId="39515" hidden="1" xr:uid="{00000000-0005-0000-0000-00008F6C0000}"/>
    <cellStyle name="Hiperłącze 6" xfId="39558" hidden="1" xr:uid="{00000000-0005-0000-0000-0000976C0000}"/>
    <cellStyle name="Hiperłącze 6" xfId="39630" hidden="1" xr:uid="{00000000-0005-0000-0000-00009C6C0000}"/>
    <cellStyle name="Hiperłącze 6" xfId="39678" hidden="1" xr:uid="{00000000-0005-0000-0000-00009D6C0000}"/>
    <cellStyle name="Hiperłącze 6" xfId="39649" hidden="1" xr:uid="{00000000-0005-0000-0000-00009F6C0000}"/>
    <cellStyle name="Hiperłącze 6" xfId="39671" hidden="1" xr:uid="{00000000-0005-0000-0000-0000A16C0000}"/>
    <cellStyle name="Hiperłącze 6" xfId="39656" hidden="1" xr:uid="{00000000-0005-0000-0000-0000A46C0000}"/>
    <cellStyle name="Hiperłącze 6" xfId="39799" hidden="1" xr:uid="{00000000-0005-0000-0000-0000B16C0000}"/>
    <cellStyle name="Hiperłącze 6" xfId="39847" hidden="1" xr:uid="{00000000-0005-0000-0000-0000B76C0000}"/>
    <cellStyle name="Hiperłącze 6" xfId="39908" hidden="1" xr:uid="{00000000-0005-0000-0000-0000BD6C0000}"/>
    <cellStyle name="Hiperłącze 6" xfId="39917" hidden="1" xr:uid="{00000000-0005-0000-0000-0000BE6C0000}"/>
    <cellStyle name="Hiperłącze 6" xfId="39963" hidden="1" xr:uid="{00000000-0005-0000-0000-0000C86C0000}"/>
    <cellStyle name="Hiperłącze 6" xfId="38838" hidden="1" xr:uid="{00000000-0005-0000-0000-0000C96C0000}"/>
    <cellStyle name="Hiperłącze 6" xfId="38657" hidden="1" xr:uid="{00000000-0005-0000-0000-0000CA6C0000}"/>
    <cellStyle name="Hiperłącze 6" xfId="38639" hidden="1" xr:uid="{00000000-0005-0000-0000-0000D16C0000}"/>
    <cellStyle name="Hiperłącze 6" xfId="38644" hidden="1" xr:uid="{00000000-0005-0000-0000-0000D46C0000}"/>
    <cellStyle name="Hiperłącze 6" xfId="39229" hidden="1" xr:uid="{00000000-0005-0000-0000-0000726C0000}"/>
    <cellStyle name="Hiperłącze 6" xfId="38842" hidden="1" xr:uid="{00000000-0005-0000-0000-0000CA6D0000}"/>
    <cellStyle name="Hiperłącze 6" xfId="45152" hidden="1" xr:uid="{00000000-0005-0000-0000-0000326F0000}"/>
    <cellStyle name="Hiperłącze 6" xfId="21843" hidden="1" xr:uid="{00000000-0005-0000-0000-000080640000}"/>
    <cellStyle name="Hiperłącze 6" xfId="21897" hidden="1" xr:uid="{00000000-0005-0000-0000-000081640000}"/>
    <cellStyle name="Hiperłącze 6" xfId="21871" hidden="1" xr:uid="{00000000-0005-0000-0000-000088640000}"/>
    <cellStyle name="Hiperłącze 6" xfId="20565" hidden="1" xr:uid="{00000000-0005-0000-0000-00008A640000}"/>
    <cellStyle name="Hiperłącze 6" xfId="20690" hidden="1" xr:uid="{00000000-0005-0000-0000-000095640000}"/>
    <cellStyle name="Hiperłącze 6" xfId="20668" hidden="1" xr:uid="{00000000-0005-0000-0000-000098640000}"/>
    <cellStyle name="Hiperłącze 6" xfId="20520" hidden="1" xr:uid="{00000000-0005-0000-0000-00009D640000}"/>
    <cellStyle name="Hiperłącze 6" xfId="22001" hidden="1" xr:uid="{00000000-0005-0000-0000-0000A9640000}"/>
    <cellStyle name="Hiperłącze 6" xfId="21989" hidden="1" xr:uid="{00000000-0005-0000-0000-0000AB640000}"/>
    <cellStyle name="Hiperłącze 6" xfId="22036" hidden="1" xr:uid="{00000000-0005-0000-0000-0000AD640000}"/>
    <cellStyle name="Hiperłącze 6" xfId="22109" hidden="1" xr:uid="{00000000-0005-0000-0000-0000B5640000}"/>
    <cellStyle name="Hiperłącze 6" xfId="22097" hidden="1" xr:uid="{00000000-0005-0000-0000-0000B7640000}"/>
    <cellStyle name="Hiperłącze 6" xfId="22169" hidden="1" xr:uid="{00000000-0005-0000-0000-0000BC640000}"/>
    <cellStyle name="Hiperłącze 6" xfId="22225" hidden="1" xr:uid="{00000000-0005-0000-0000-0000BE640000}"/>
    <cellStyle name="Hiperłącze 6" xfId="42775" hidden="1" xr:uid="{00000000-0005-0000-0000-0000516E0000}"/>
    <cellStyle name="Hiperłącze 6" xfId="25837" hidden="1" xr:uid="{00000000-0005-0000-0000-000053660000}"/>
    <cellStyle name="Hiperłącze 6" xfId="16446" hidden="1" xr:uid="{00000000-0005-0000-0000-000079630000}"/>
    <cellStyle name="Hiperłącze 6" xfId="18848" hidden="1" xr:uid="{00000000-0005-0000-0000-00002C630000}"/>
    <cellStyle name="Hiperłącze 6" xfId="44816" hidden="1" xr:uid="{00000000-0005-0000-0000-0000136F0000}"/>
    <cellStyle name="Hiperłącze 6" xfId="42674" hidden="1" xr:uid="{00000000-0005-0000-0000-0000456E0000}"/>
    <cellStyle name="Hiperłącze 6" xfId="47120" hidden="1" xr:uid="{00000000-0005-0000-0000-000023700000}"/>
    <cellStyle name="Hiperłącze 6" xfId="47223" hidden="1" xr:uid="{00000000-0005-0000-0000-000056700000}"/>
    <cellStyle name="Hiperłącze 6" xfId="44313" hidden="1" xr:uid="{00000000-0005-0000-0000-0000BE6E0000}"/>
    <cellStyle name="Hiperłącze 6" xfId="47046" hidden="1" xr:uid="{00000000-0005-0000-0000-000015700000}"/>
    <cellStyle name="Hiperłącze 6" xfId="46383" hidden="1" xr:uid="{00000000-0005-0000-0000-0000F56F0000}"/>
    <cellStyle name="Hiperłącze 6" xfId="46192" hidden="1" xr:uid="{00000000-0005-0000-0000-0000C66F0000}"/>
    <cellStyle name="Hiperłącze 6" xfId="46601" hidden="1" xr:uid="{00000000-0005-0000-0000-000040700000}"/>
    <cellStyle name="Hiperłącze 6" xfId="22188" hidden="1" xr:uid="{00000000-0005-0000-0000-0000BF640000}"/>
    <cellStyle name="Hiperłącze 6" xfId="20725" hidden="1" xr:uid="{00000000-0005-0000-0000-000090640000}"/>
    <cellStyle name="Hiperłącze 6" xfId="22356" hidden="1" xr:uid="{00000000-0005-0000-0000-0000D3640000}"/>
    <cellStyle name="Hiperłącze 6" xfId="12904" hidden="1" xr:uid="{00000000-0005-0000-0000-000084600000}"/>
    <cellStyle name="Hiperłącze 6" xfId="37525" hidden="1" xr:uid="{00000000-0005-0000-0000-00002C6C0000}"/>
    <cellStyle name="Hiperłącze 6" xfId="29062" hidden="1" xr:uid="{00000000-0005-0000-0000-0000E1670000}"/>
    <cellStyle name="Hiperłącze 6" xfId="12924" hidden="1" xr:uid="{00000000-0005-0000-0000-000087600000}"/>
    <cellStyle name="Hiperłącze 6" xfId="12137" hidden="1" xr:uid="{00000000-0005-0000-0000-00001B600000}"/>
    <cellStyle name="Hiperłącze 6" xfId="30442" hidden="1" xr:uid="{00000000-0005-0000-0000-00006A680000}"/>
    <cellStyle name="Hiperłącze 6" xfId="19531" hidden="1" xr:uid="{00000000-0005-0000-0000-0000CF630000}"/>
    <cellStyle name="Hiperłącze 6" xfId="37798" hidden="1" xr:uid="{00000000-0005-0000-0000-0000E66B0000}"/>
    <cellStyle name="Hiperłącze 6" xfId="34325" hidden="1" xr:uid="{00000000-0005-0000-0000-0000BD6B0000}"/>
    <cellStyle name="Hiperłącze 6" xfId="14928" hidden="1" xr:uid="{00000000-0005-0000-0000-0000CD610000}"/>
    <cellStyle name="Hiperłącze 6" xfId="24101" hidden="1" xr:uid="{00000000-0005-0000-0000-0000F3650000}"/>
    <cellStyle name="Hiperłącze 6" xfId="13504" hidden="1" xr:uid="{00000000-0005-0000-0000-0000E1600000}"/>
    <cellStyle name="Hiperłącze 6" xfId="40675" hidden="1" xr:uid="{00000000-0005-0000-0000-0000446D0000}"/>
    <cellStyle name="Hiperłącze 6" xfId="19851" hidden="1" xr:uid="{00000000-0005-0000-0000-0000B4630000}"/>
    <cellStyle name="Hiperłącze 6" xfId="40110" hidden="1" xr:uid="{00000000-0005-0000-0000-0000E66C0000}"/>
    <cellStyle name="Hiperłącze 6" xfId="43378" hidden="1" xr:uid="{00000000-0005-0000-0000-0000CE6F0000}"/>
    <cellStyle name="Hiperłącze 6" xfId="30064" hidden="1" xr:uid="{00000000-0005-0000-0000-000018690000}"/>
    <cellStyle name="Hiperłącze 6" xfId="31619" hidden="1" xr:uid="{00000000-0005-0000-0000-000023690000}"/>
    <cellStyle name="Hiperłącze 6" xfId="23357" hidden="1" xr:uid="{00000000-0005-0000-0000-000038650000}"/>
    <cellStyle name="Hiperłącze 6" xfId="25411" hidden="1" xr:uid="{00000000-0005-0000-0000-0000FB660000}"/>
    <cellStyle name="Hiperłącze 6" xfId="15574" hidden="1" xr:uid="{00000000-0005-0000-0000-0000EA610000}"/>
    <cellStyle name="Hiperłącze 6" xfId="34874" hidden="1" xr:uid="{00000000-0005-0000-0000-0000726A0000}"/>
    <cellStyle name="Hiperłącze 6" xfId="40600" hidden="1" xr:uid="{00000000-0005-0000-0000-0000276D0000}"/>
    <cellStyle name="Hiperłącze 6" xfId="21324" hidden="1" xr:uid="{00000000-0005-0000-0000-000044640000}"/>
    <cellStyle name="Hiperłącze 6" xfId="38215" hidden="1" xr:uid="{00000000-0005-0000-0000-00003C6C0000}"/>
    <cellStyle name="Hiperłącze 6" xfId="13788" hidden="1" xr:uid="{00000000-0005-0000-0000-000048610000}"/>
    <cellStyle name="Hiperłącze 6" xfId="46713" hidden="1" xr:uid="{00000000-0005-0000-0000-000042700000}"/>
    <cellStyle name="Hiperłącze 6" xfId="44225" hidden="1" xr:uid="{00000000-0005-0000-0000-0000B56E0000}"/>
    <cellStyle name="Hiperłącze 6" xfId="14017" hidden="1" xr:uid="{00000000-0005-0000-0000-000042610000}"/>
    <cellStyle name="Hiperłącze 6" xfId="28148" hidden="1" xr:uid="{00000000-0005-0000-0000-0000A8670000}"/>
    <cellStyle name="Hiperłącze 6" xfId="27729" hidden="1" xr:uid="{00000000-0005-0000-0000-000037670000}"/>
    <cellStyle name="Hiperłącze 6" xfId="11649" hidden="1" xr:uid="{00000000-0005-0000-0000-00006D600000}"/>
    <cellStyle name="Hiperłącze 6" xfId="14754" hidden="1" xr:uid="{00000000-0005-0000-0000-0000CE610000}"/>
    <cellStyle name="Hiperłącze 6" xfId="36690" hidden="1" xr:uid="{00000000-0005-0000-0000-0000946B0000}"/>
    <cellStyle name="Hiperłącze 6" xfId="13660" hidden="1" xr:uid="{00000000-0005-0000-0000-0000F3600000}"/>
    <cellStyle name="Hiperłącze 6" xfId="29591" hidden="1" xr:uid="{00000000-0005-0000-0000-0000AE680000}"/>
    <cellStyle name="Hiperłącze 6" xfId="33323" hidden="1" xr:uid="{00000000-0005-0000-0000-0000DF690000}"/>
    <cellStyle name="Hiperłącze 6" xfId="18077" hidden="1" xr:uid="{00000000-0005-0000-0000-0000F7620000}"/>
    <cellStyle name="Hiperłącze 6" xfId="27301" hidden="1" xr:uid="{00000000-0005-0000-0000-00006A670000}"/>
    <cellStyle name="Hiperłącze 6" xfId="28031" hidden="1" xr:uid="{00000000-0005-0000-0000-000051670000}"/>
    <cellStyle name="Hiperłącze 6" xfId="40376" hidden="1" xr:uid="{00000000-0005-0000-0000-00000B6D0000}"/>
    <cellStyle name="Hiperłącze 6" xfId="28809" hidden="1" xr:uid="{00000000-0005-0000-0000-0000CD670000}"/>
    <cellStyle name="Hiperłącze 6" xfId="42766" hidden="1" xr:uid="{00000000-0005-0000-0000-0000536E0000}"/>
    <cellStyle name="Hiperłącze 6" xfId="35623" hidden="1" xr:uid="{00000000-0005-0000-0000-0000DF6A0000}"/>
    <cellStyle name="Hiperłącze 6" xfId="36332" hidden="1" xr:uid="{00000000-0005-0000-0000-0000466B0000}"/>
    <cellStyle name="Hiperłącze 6" xfId="40293" hidden="1" xr:uid="{00000000-0005-0000-0000-0000036D0000}"/>
    <cellStyle name="Hiperłącze 6" xfId="20602" hidden="1" xr:uid="{00000000-0005-0000-0000-000082650000}"/>
    <cellStyle name="Hiperłącze 6" xfId="29867" hidden="1" xr:uid="{00000000-0005-0000-0000-0000A5690000}"/>
    <cellStyle name="Hiperłącze 6" xfId="40917" hidden="1" xr:uid="{00000000-0005-0000-0000-0000A16D0000}"/>
    <cellStyle name="Hiperłącze 6" xfId="27618" hidden="1" xr:uid="{00000000-0005-0000-0000-00002A670000}"/>
    <cellStyle name="Hiperłącze 6" xfId="32001" hidden="1" xr:uid="{00000000-0005-0000-0000-000080690000}"/>
    <cellStyle name="Hiperłącze 6" xfId="37620" hidden="1" xr:uid="{00000000-0005-0000-0000-0000146C0000}"/>
    <cellStyle name="Hiperłącze 6" xfId="22546" hidden="1" xr:uid="{00000000-0005-0000-0000-0000E6640000}"/>
    <cellStyle name="Hiperłącze 6" xfId="15347" hidden="1" xr:uid="{00000000-0005-0000-0000-0000A7610000}"/>
    <cellStyle name="Hiperłącze 6" xfId="33120" hidden="1" xr:uid="{00000000-0005-0000-0000-0000FC690000}"/>
    <cellStyle name="Hiperłącze 6" xfId="34508" hidden="1" xr:uid="{00000000-0005-0000-0000-0000276B0000}"/>
    <cellStyle name="Hiperłącze 6" xfId="38934" hidden="1" xr:uid="{00000000-0005-0000-0000-0000BF6D0000}"/>
    <cellStyle name="Hiperłącze 6" xfId="43714" hidden="1" xr:uid="{00000000-0005-0000-0000-0000846E0000}"/>
    <cellStyle name="Hiperłącze 6" xfId="23304" hidden="1" xr:uid="{00000000-0005-0000-0000-00005B650000}"/>
    <cellStyle name="Hiperłącze 6" xfId="36698" hidden="1" xr:uid="{00000000-0005-0000-0000-0000506B0000}"/>
    <cellStyle name="Hiperłącze 6" xfId="33339" hidden="1" xr:uid="{00000000-0005-0000-0000-0000D9690000}"/>
    <cellStyle name="Hiperłącze 6" xfId="40357" hidden="1" xr:uid="{00000000-0005-0000-0000-0000086D0000}"/>
    <cellStyle name="Hiperłącze 6" xfId="39873" hidden="1" xr:uid="{00000000-0005-0000-0000-0000B96C0000}"/>
    <cellStyle name="Hiperłącze 6" xfId="38476" hidden="1" xr:uid="{00000000-0005-0000-0000-0000556C0000}"/>
    <cellStyle name="Hiperłącze 6" xfId="37475" hidden="1" xr:uid="{00000000-0005-0000-0000-00002E6C0000}"/>
    <cellStyle name="Hiperłącze 6" xfId="37576" hidden="1" xr:uid="{00000000-0005-0000-0000-0000186C0000}"/>
    <cellStyle name="Hiperłącze 6" xfId="34390" hidden="1" xr:uid="{00000000-0005-0000-0000-0000B56B0000}"/>
    <cellStyle name="Hiperłącze 6" xfId="36516" hidden="1" xr:uid="{00000000-0005-0000-0000-00008D6B0000}"/>
    <cellStyle name="Hiperłącze 6" xfId="36969" hidden="1" xr:uid="{00000000-0005-0000-0000-0000656B0000}"/>
    <cellStyle name="Hiperłącze 6" xfId="36728" hidden="1" xr:uid="{00000000-0005-0000-0000-0000516B0000}"/>
    <cellStyle name="Hiperłącze 6" xfId="35907" hidden="1" xr:uid="{00000000-0005-0000-0000-0000016B0000}"/>
    <cellStyle name="Hiperłącze 6" xfId="27748" hidden="1" xr:uid="{00000000-0005-0000-0000-00003C670000}"/>
    <cellStyle name="Hiperłącze 6" xfId="27778" hidden="1" xr:uid="{00000000-0005-0000-0000-00003D670000}"/>
    <cellStyle name="Hiperłącze 6" xfId="27769" hidden="1" xr:uid="{00000000-0005-0000-0000-00003F670000}"/>
    <cellStyle name="Hiperłącze 6" xfId="27977" hidden="1" xr:uid="{00000000-0005-0000-0000-000050670000}"/>
    <cellStyle name="Hiperłącze 6" xfId="28011" hidden="1" xr:uid="{00000000-0005-0000-0000-000057670000}"/>
    <cellStyle name="Hiperłącze 6" xfId="27584" hidden="1" xr:uid="{00000000-0005-0000-0000-000059670000}"/>
    <cellStyle name="Hiperłącze 6" xfId="27577" hidden="1" xr:uid="{00000000-0005-0000-0000-00005A670000}"/>
    <cellStyle name="Hiperłącze 6" xfId="27330" hidden="1" xr:uid="{00000000-0005-0000-0000-00005D670000}"/>
    <cellStyle name="Hiperłącze 6" xfId="27549" hidden="1" xr:uid="{00000000-0005-0000-0000-00005F670000}"/>
    <cellStyle name="Hiperłącze 6" xfId="27556" hidden="1" xr:uid="{00000000-0005-0000-0000-000060670000}"/>
    <cellStyle name="Hiperłącze 6" xfId="27532" hidden="1" xr:uid="{00000000-0005-0000-0000-000061670000}"/>
    <cellStyle name="Hiperłącze 6" xfId="27817" hidden="1" xr:uid="{00000000-0005-0000-0000-000065670000}"/>
    <cellStyle name="Hiperłącze 6" xfId="27590" hidden="1" xr:uid="{00000000-0005-0000-0000-000072670000}"/>
    <cellStyle name="Hiperłącze 6" xfId="27801" hidden="1" xr:uid="{00000000-0005-0000-0000-00003E670000}"/>
    <cellStyle name="Hiperłącze 6" xfId="22284" hidden="1" xr:uid="{00000000-0005-0000-0000-0000CB640000}"/>
    <cellStyle name="Hiperłącze 6" xfId="20873" hidden="1" xr:uid="{00000000-0005-0000-0000-0000F6650000}"/>
    <cellStyle name="Hiperłącze 6" xfId="24449" hidden="1" xr:uid="{00000000-0005-0000-0000-0000CA650000}"/>
    <cellStyle name="Hiperłącze 6" xfId="23559" hidden="1" xr:uid="{00000000-0005-0000-0000-000071650000}"/>
    <cellStyle name="Hiperłącze 6" xfId="35294" hidden="1" xr:uid="{00000000-0005-0000-0000-0000A36A0000}"/>
    <cellStyle name="Hiperłącze 6" xfId="37918" hidden="1" xr:uid="{00000000-0005-0000-0000-0000F16B0000}"/>
    <cellStyle name="Hiperłącze 6" xfId="21210" hidden="1" xr:uid="{00000000-0005-0000-0000-00003D640000}"/>
    <cellStyle name="Hiperłącze 6" xfId="19655" hidden="1" xr:uid="{00000000-0005-0000-0000-0000A3630000}"/>
    <cellStyle name="Hiperłącze 6" xfId="23648" hidden="1" xr:uid="{00000000-0005-0000-0000-00009B650000}"/>
    <cellStyle name="Hiperłącze 6" xfId="26666" hidden="1" xr:uid="{00000000-0005-0000-0000-0000C9660000}"/>
    <cellStyle name="Hiperłącze 6" xfId="31440" hidden="1" xr:uid="{00000000-0005-0000-0000-0000FC680000}"/>
    <cellStyle name="Hiperłącze 6" xfId="40309" hidden="1" xr:uid="{00000000-0005-0000-0000-0000FD6C0000}"/>
    <cellStyle name="Hiperłącze 6" xfId="13767" hidden="1" xr:uid="{00000000-0005-0000-0000-00002B610000}"/>
    <cellStyle name="Hiperłącze 6" xfId="24770" hidden="1" xr:uid="{00000000-0005-0000-0000-00001F660000}"/>
    <cellStyle name="Hiperłącze 6" xfId="28900" hidden="1" xr:uid="{00000000-0005-0000-0000-0000D4670000}"/>
    <cellStyle name="Hiperłącze 6" xfId="42417" hidden="1" xr:uid="{00000000-0005-0000-0000-0000256E0000}"/>
    <cellStyle name="Hiperłącze 6" xfId="43184" hidden="1" xr:uid="{00000000-0005-0000-0000-0000E06F0000}"/>
    <cellStyle name="Hiperłącze 6" xfId="21570" hidden="1" xr:uid="{00000000-0005-0000-0000-000063640000}"/>
    <cellStyle name="Hiperłącze 6" xfId="21414" hidden="1" xr:uid="{00000000-0005-0000-0000-00004E640000}"/>
    <cellStyle name="Hiperłącze 6" xfId="30728" hidden="1" xr:uid="{00000000-0005-0000-0000-000089680000}"/>
    <cellStyle name="Hiperłącze 6" xfId="40709" hidden="1" xr:uid="{00000000-0005-0000-0000-00004B6D0000}"/>
    <cellStyle name="Hiperłącze 6" xfId="38747" hidden="1" xr:uid="{00000000-0005-0000-0000-0000DB6C0000}"/>
    <cellStyle name="Hiperłącze 6" xfId="39450" hidden="1" xr:uid="{00000000-0005-0000-0000-00008B6C0000}"/>
    <cellStyle name="Hiperłącze 6" xfId="39155" hidden="1" xr:uid="{00000000-0005-0000-0000-00006B6C0000}"/>
    <cellStyle name="Hiperłącze 6" xfId="38460" hidden="1" xr:uid="{00000000-0005-0000-0000-00005B6C0000}"/>
    <cellStyle name="Hiperłącze 6" xfId="37904" hidden="1" xr:uid="{00000000-0005-0000-0000-00001B6C0000}"/>
    <cellStyle name="Hiperłącze 6" xfId="36802" hidden="1" xr:uid="{00000000-0005-0000-0000-00005B6B0000}"/>
    <cellStyle name="Hiperłącze 6" xfId="34593" hidden="1" xr:uid="{00000000-0005-0000-0000-00002B6B0000}"/>
    <cellStyle name="Hiperłącze 6" xfId="34457" hidden="1" xr:uid="{00000000-0005-0000-0000-00001B6B0000}"/>
    <cellStyle name="Hiperłącze 6" xfId="35338" hidden="1" xr:uid="{00000000-0005-0000-0000-0000AB6A0000}"/>
    <cellStyle name="Hiperłącze 6" xfId="33803" hidden="1" xr:uid="{00000000-0005-0000-0000-00003B6A0000}"/>
    <cellStyle name="Hiperłącze 6" xfId="33679" hidden="1" xr:uid="{00000000-0005-0000-0000-00002B6A0000}"/>
    <cellStyle name="Hiperłącze 6" xfId="32998" hidden="1" xr:uid="{00000000-0005-0000-0000-00001B6A0000}"/>
    <cellStyle name="Hiperłącze 6" xfId="32350" hidden="1" xr:uid="{00000000-0005-0000-0000-00007B690000}"/>
    <cellStyle name="Hiperłącze 6" xfId="32426" hidden="1" xr:uid="{00000000-0005-0000-0000-00005B690000}"/>
    <cellStyle name="Hiperłącze 6" xfId="31330" hidden="1" xr:uid="{00000000-0005-0000-0000-0000EB680000}"/>
    <cellStyle name="Hiperłącze 6" xfId="31206" hidden="1" xr:uid="{00000000-0005-0000-0000-0000DB680000}"/>
    <cellStyle name="Hiperłącze 6" xfId="29782" hidden="1" xr:uid="{00000000-0005-0000-0000-0000AB680000}"/>
    <cellStyle name="Hiperłącze 6" xfId="41438" hidden="1" xr:uid="{00000000-0005-0000-0000-0000746D0000}"/>
    <cellStyle name="Hiperłącze 6" xfId="12070" hidden="1" xr:uid="{00000000-0005-0000-0000-00000D600000}"/>
    <cellStyle name="Hiperłącze 6" xfId="13190" hidden="1" xr:uid="{00000000-0005-0000-0000-0000A5600000}"/>
    <cellStyle name="Hiperłącze 6" xfId="22941" hidden="1" xr:uid="{00000000-0005-0000-0000-000059650000}"/>
    <cellStyle name="Hiperłącze 6" xfId="22778" hidden="1" xr:uid="{00000000-0005-0000-0000-00005A650000}"/>
    <cellStyle name="Hiperłącze 6" xfId="22966" hidden="1" xr:uid="{00000000-0005-0000-0000-00005C650000}"/>
    <cellStyle name="Hiperłącze 6" xfId="22906" hidden="1" xr:uid="{00000000-0005-0000-0000-000065650000}"/>
    <cellStyle name="Hiperłącze 6" xfId="20776" hidden="1" xr:uid="{00000000-0005-0000-0000-000066650000}"/>
    <cellStyle name="Hiperłącze 6" xfId="23307" hidden="1" xr:uid="{00000000-0005-0000-0000-000069650000}"/>
    <cellStyle name="Hiperłącze 6" xfId="23551" hidden="1" xr:uid="{00000000-0005-0000-0000-000075650000}"/>
    <cellStyle name="Hiperłącze 6" xfId="23539" hidden="1" xr:uid="{00000000-0005-0000-0000-000077650000}"/>
    <cellStyle name="Hiperłącze 6" xfId="20978" hidden="1" xr:uid="{00000000-0005-0000-0000-00007A650000}"/>
    <cellStyle name="Hiperłącze 6" xfId="20507" hidden="1" xr:uid="{00000000-0005-0000-0000-00008B650000}"/>
    <cellStyle name="Hiperłącze 6" xfId="20573" hidden="1" xr:uid="{00000000-0005-0000-0000-00008C650000}"/>
    <cellStyle name="Hiperłącze 6" xfId="20756" hidden="1" xr:uid="{00000000-0005-0000-0000-00008D650000}"/>
    <cellStyle name="Hiperłącze 6" xfId="20569" hidden="1" xr:uid="{00000000-0005-0000-0000-000090650000}"/>
    <cellStyle name="Hiperłącze 6" xfId="23660" hidden="1" xr:uid="{00000000-0005-0000-0000-000099650000}"/>
    <cellStyle name="Hiperłącze 6" xfId="23642" hidden="1" xr:uid="{00000000-0005-0000-0000-00009C650000}"/>
    <cellStyle name="Hiperłącze 6" xfId="23742" hidden="1" xr:uid="{00000000-0005-0000-0000-0000A3650000}"/>
    <cellStyle name="Hiperłącze 6" xfId="23733" hidden="1" xr:uid="{00000000-0005-0000-0000-0000A4650000}"/>
    <cellStyle name="Hiperłącze 6" xfId="46051" hidden="1" xr:uid="{00000000-0005-0000-0000-00008E6F0000}"/>
    <cellStyle name="Hiperłącze 6" xfId="26861" hidden="1" xr:uid="{00000000-0005-0000-0000-0000E1660000}"/>
    <cellStyle name="Hiperłącze 6" xfId="20488" hidden="1" xr:uid="{00000000-0005-0000-0000-000022640000}"/>
    <cellStyle name="Hiperłącze 6" xfId="20044" hidden="1" xr:uid="{00000000-0005-0000-0000-0000F7630000}"/>
    <cellStyle name="Hiperłącze 6" xfId="19987" hidden="1" xr:uid="{00000000-0005-0000-0000-0000C8630000}"/>
    <cellStyle name="Hiperłącze 6" xfId="34947" hidden="1" xr:uid="{00000000-0005-0000-0000-0000756A0000}"/>
    <cellStyle name="Hiperłącze 6" xfId="16464" hidden="1" xr:uid="{00000000-0005-0000-0000-0000D9620000}"/>
    <cellStyle name="Hiperłącze 6" xfId="13486" hidden="1" xr:uid="{00000000-0005-0000-0000-0000C2600000}"/>
    <cellStyle name="Hiperłącze 6" xfId="15048" hidden="1" xr:uid="{00000000-0005-0000-0000-0000D2610000}"/>
    <cellStyle name="Hiperłącze 6" xfId="15042" hidden="1" xr:uid="{00000000-0005-0000-0000-0000B9610000}"/>
    <cellStyle name="Hiperłącze 6" xfId="34779" hidden="1" xr:uid="{00000000-0005-0000-0000-00006D6A0000}"/>
    <cellStyle name="Hiperłącze 6" xfId="15720" hidden="1" xr:uid="{00000000-0005-0000-0000-0000FF610000}"/>
    <cellStyle name="Hiperłącze 6" xfId="16109" hidden="1" xr:uid="{00000000-0005-0000-0000-00008E620000}"/>
    <cellStyle name="Hiperłącze 6" xfId="17100" hidden="1" xr:uid="{00000000-0005-0000-0000-000057620000}"/>
    <cellStyle name="Hiperłącze 6" xfId="15566" hidden="1" xr:uid="{00000000-0005-0000-0000-0000E9610000}"/>
    <cellStyle name="Hiperłącze 6" xfId="23768" hidden="1" xr:uid="{00000000-0005-0000-0000-0000A5650000}"/>
    <cellStyle name="Hiperłącze 6" xfId="22883" hidden="1" xr:uid="{00000000-0005-0000-0000-00006D650000}"/>
    <cellStyle name="Hiperłącze 6" xfId="36186" hidden="1" xr:uid="{00000000-0005-0000-0000-00003B6B0000}"/>
    <cellStyle name="Hiperłącze 6" xfId="43532" hidden="1" xr:uid="{00000000-0005-0000-0000-0000436F0000}"/>
    <cellStyle name="Hiperłącze 6" xfId="27593" hidden="1" xr:uid="{00000000-0005-0000-0000-000073670000}"/>
    <cellStyle name="Hiperłącze 6" xfId="27850" hidden="1" xr:uid="{00000000-0005-0000-0000-000042670000}"/>
    <cellStyle name="Hiperłącze 6" xfId="40201" hidden="1" xr:uid="{00000000-0005-0000-0000-0000F56C0000}"/>
    <cellStyle name="Hiperłącze 6" xfId="25158" hidden="1" xr:uid="{00000000-0005-0000-0000-0000AE660000}"/>
    <cellStyle name="Hiperłącze 6" xfId="30880" hidden="1" xr:uid="{00000000-0005-0000-0000-00009F680000}"/>
    <cellStyle name="Hiperłącze 6" xfId="43929" hidden="1" xr:uid="{00000000-0005-0000-0000-0000936E0000}"/>
    <cellStyle name="Hiperłącze 6" xfId="46916" hidden="1" xr:uid="{00000000-0005-0000-0000-00000A700000}"/>
    <cellStyle name="Hiperłącze 6" xfId="32420" hidden="1" xr:uid="{00000000-0005-0000-0000-00005C690000}"/>
    <cellStyle name="Hiperłącze 6" xfId="20736" hidden="1" xr:uid="{00000000-0005-0000-0000-00008B640000}"/>
    <cellStyle name="Hiperłącze 6" xfId="38810" hidden="1" xr:uid="{00000000-0005-0000-0000-0000CF6C0000}"/>
    <cellStyle name="Hiperłącze 6" xfId="39686" hidden="1" xr:uid="{00000000-0005-0000-0000-00009E6C0000}"/>
    <cellStyle name="Hiperłącze 6" xfId="25205" hidden="1" xr:uid="{00000000-0005-0000-0000-0000A6660000}"/>
    <cellStyle name="Hiperłącze 6" xfId="38269" hidden="1" xr:uid="{00000000-0005-0000-0000-00003D6C0000}"/>
    <cellStyle name="Hiperłącze 6" xfId="26348" hidden="1" xr:uid="{00000000-0005-0000-0000-00008E660000}"/>
    <cellStyle name="Hiperłącze 6" xfId="14458" hidden="1" xr:uid="{00000000-0005-0000-0000-000021610000}"/>
    <cellStyle name="Hiperłącze 6" xfId="21653" hidden="1" xr:uid="{00000000-0005-0000-0000-00006B640000}"/>
    <cellStyle name="Hiperłącze 6" xfId="20064" hidden="1" xr:uid="{00000000-0005-0000-0000-0000F1630000}"/>
    <cellStyle name="Hiperłącze 6" xfId="17190" hidden="1" xr:uid="{00000000-0005-0000-0000-000062620000}"/>
    <cellStyle name="Hiperłącze 6" xfId="25586" hidden="1" xr:uid="{00000000-0005-0000-0000-00003B660000}"/>
    <cellStyle name="Hiperłącze 6" xfId="24674" hidden="1" xr:uid="{00000000-0005-0000-0000-000013660000}"/>
    <cellStyle name="Hiperłącze 6" xfId="32079" hidden="1" xr:uid="{00000000-0005-0000-0000-000070690000}"/>
    <cellStyle name="Hiperłącze 6" xfId="33086" hidden="1" xr:uid="{00000000-0005-0000-0000-0000016A0000}"/>
    <cellStyle name="Hiperłącze 6" xfId="24958" hidden="1" xr:uid="{00000000-0005-0000-0000-000034660000}"/>
    <cellStyle name="Hiperłącze 6" xfId="13560" hidden="1" xr:uid="{00000000-0005-0000-0000-0000EC600000}"/>
    <cellStyle name="Hiperłącze 6" xfId="42994" hidden="1" xr:uid="{00000000-0005-0000-0000-0000666E0000}"/>
    <cellStyle name="Hiperłącze 6" xfId="36115" hidden="1" xr:uid="{00000000-0005-0000-0000-0000166B0000}"/>
    <cellStyle name="Hiperłącze 6" xfId="37521" hidden="1" xr:uid="{00000000-0005-0000-0000-00002B6C0000}"/>
    <cellStyle name="Hiperłącze 6" xfId="32579" hidden="1" xr:uid="{00000000-0005-0000-0000-000098690000}"/>
    <cellStyle name="Hiperłącze 6" xfId="39348" hidden="1" xr:uid="{00000000-0005-0000-0000-0000356D0000}"/>
    <cellStyle name="Hiperłącze 6" xfId="43297" hidden="1" xr:uid="{00000000-0005-0000-0000-0000E66E0000}"/>
    <cellStyle name="Hiperłącze 6" xfId="14995" hidden="1" xr:uid="{00000000-0005-0000-0000-0000C3610000}"/>
    <cellStyle name="Hiperłącze 6" xfId="34668" hidden="1" xr:uid="{00000000-0005-0000-0000-0000646A0000}"/>
    <cellStyle name="Hiperłącze 6" xfId="21504" hidden="1" xr:uid="{00000000-0005-0000-0000-000056640000}"/>
    <cellStyle name="Hiperłącze 6" xfId="30279" hidden="1" xr:uid="{00000000-0005-0000-0000-00005E680000}"/>
    <cellStyle name="Hiperłącze 6" xfId="28547" hidden="1" xr:uid="{00000000-0005-0000-0000-0000F2670000}"/>
    <cellStyle name="Hiperłącze 6" xfId="41370" hidden="1" xr:uid="{00000000-0005-0000-0000-00006E6D0000}"/>
    <cellStyle name="Hiperłącze 6" xfId="29362" hidden="1" xr:uid="{00000000-0005-0000-0000-000034680000}"/>
    <cellStyle name="Hiperłącze 6" xfId="45951" hidden="1" xr:uid="{00000000-0005-0000-0000-0000836F0000}"/>
    <cellStyle name="Hiperłącze 6" xfId="33931" hidden="1" xr:uid="{00000000-0005-0000-0000-0000496A0000}"/>
    <cellStyle name="Hiperłącze 6" xfId="34098" hidden="1" xr:uid="{00000000-0005-0000-0000-0000CC6A0000}"/>
    <cellStyle name="Hiperłącze 6" xfId="39221" hidden="1" xr:uid="{00000000-0005-0000-0000-00006E6C0000}"/>
    <cellStyle name="Hiperłącze 6" xfId="43050" hidden="1" xr:uid="{00000000-0005-0000-0000-0000746E0000}"/>
    <cellStyle name="Hiperłącze 6" xfId="29796" hidden="1" xr:uid="{00000000-0005-0000-0000-0000AA690000}"/>
    <cellStyle name="Hiperłącze 6" xfId="20473" hidden="1" xr:uid="{00000000-0005-0000-0000-000025640000}"/>
    <cellStyle name="Hiperłącze 6" xfId="19178" hidden="1" xr:uid="{00000000-0005-0000-0000-00008E630000}"/>
    <cellStyle name="Hiperłącze 6" xfId="29287" hidden="1" xr:uid="{00000000-0005-0000-0000-000030680000}"/>
    <cellStyle name="Hiperłącze 6" xfId="28415" hidden="1" xr:uid="{00000000-0005-0000-0000-000010680000}"/>
    <cellStyle name="Hiperłącze 6" xfId="40302" hidden="1" xr:uid="{00000000-0005-0000-0000-0000016D0000}"/>
    <cellStyle name="Hiperłącze 6" xfId="30935" hidden="1" xr:uid="{00000000-0005-0000-0000-0000A5680000}"/>
    <cellStyle name="Hiperłącze 6" xfId="13100" hidden="1" xr:uid="{00000000-0005-0000-0000-00009A600000}"/>
    <cellStyle name="Hiperłącze 6" xfId="12063" hidden="1" xr:uid="{00000000-0005-0000-0000-000011600000}"/>
    <cellStyle name="Hiperłącze 6" xfId="30889" hidden="1" xr:uid="{00000000-0005-0000-0000-0000A0680000}"/>
    <cellStyle name="Hiperłącze 6" xfId="37614" hidden="1" xr:uid="{00000000-0005-0000-0000-0000136C0000}"/>
    <cellStyle name="Hiperłącze 6" xfId="38235" hidden="1" xr:uid="{00000000-0005-0000-0000-00003F6C0000}"/>
    <cellStyle name="Hiperłącze 6" xfId="18165" hidden="1" xr:uid="{00000000-0005-0000-0000-000000630000}"/>
    <cellStyle name="Hiperłącze 6" xfId="15096" hidden="1" xr:uid="{00000000-0005-0000-0000-00008C610000}"/>
    <cellStyle name="Hiperłącze 6" xfId="25096" hidden="1" xr:uid="{00000000-0005-0000-0000-00009C670000}"/>
    <cellStyle name="Hiperłącze 6" xfId="12812" hidden="1" xr:uid="{00000000-0005-0000-0000-000063600000}"/>
    <cellStyle name="Hiperłącze 6" xfId="29019" hidden="1" xr:uid="{00000000-0005-0000-0000-0000E4670000}"/>
    <cellStyle name="Hiperłącze 6" xfId="40594" hidden="1" xr:uid="{00000000-0005-0000-0000-0000286D0000}"/>
    <cellStyle name="Hiperłącze 6" xfId="40333" hidden="1" xr:uid="{00000000-0005-0000-0000-0000056D0000}"/>
    <cellStyle name="Hiperłącze 6" xfId="28040" hidden="1" xr:uid="{00000000-0005-0000-0000-000052670000}"/>
    <cellStyle name="Hiperłącze 6" xfId="42631" hidden="1" xr:uid="{00000000-0005-0000-0000-0000116E0000}"/>
    <cellStyle name="Hiperłącze 6" xfId="35126" hidden="1" xr:uid="{00000000-0005-0000-0000-00008F6A0000}"/>
    <cellStyle name="Hiperłącze 6" xfId="37846" hidden="1" xr:uid="{00000000-0005-0000-0000-0000EF6B0000}"/>
    <cellStyle name="Hiperłącze 6" xfId="12967" hidden="1" xr:uid="{00000000-0005-0000-0000-000086600000}"/>
    <cellStyle name="Hiperłącze 6" xfId="33670" hidden="1" xr:uid="{00000000-0005-0000-0000-00002A6A0000}"/>
    <cellStyle name="Hiperłącze 6" xfId="27134" hidden="1" xr:uid="{00000000-0005-0000-0000-00001C670000}"/>
    <cellStyle name="Hiperłącze 6" xfId="25043" hidden="1" xr:uid="{00000000-0005-0000-0000-0000AD660000}"/>
    <cellStyle name="Hiperłącze 6" xfId="37555" hidden="1" xr:uid="{00000000-0005-0000-0000-0000206C0000}"/>
    <cellStyle name="Hiperłącze 6" xfId="26658" hidden="1" xr:uid="{00000000-0005-0000-0000-0000C6660000}"/>
    <cellStyle name="Hiperłącze 6" xfId="22195" hidden="1" xr:uid="{00000000-0005-0000-0000-0000C4640000}"/>
    <cellStyle name="Hiperłącze 6" xfId="28858" hidden="1" xr:uid="{00000000-0005-0000-0000-0000FB670000}"/>
    <cellStyle name="Hiperłącze 6" xfId="37418" hidden="1" xr:uid="{00000000-0005-0000-0000-00000B6C0000}"/>
    <cellStyle name="Hiperłącze 6" xfId="41290" hidden="1" xr:uid="{00000000-0005-0000-0000-0000666D0000}"/>
    <cellStyle name="Hiperłącze 6" xfId="39031" hidden="1" xr:uid="{00000000-0005-0000-0000-0000376D0000}"/>
    <cellStyle name="Hiperłącze 6" xfId="40341" hidden="1" xr:uid="{00000000-0005-0000-0000-0000066D0000}"/>
    <cellStyle name="Hiperłącze 6" xfId="39998" hidden="1" xr:uid="{00000000-0005-0000-0000-0000C26C0000}"/>
    <cellStyle name="Hiperłącze 6" xfId="39309" hidden="1" xr:uid="{00000000-0005-0000-0000-0000796C0000}"/>
    <cellStyle name="Hiperłącze 6" xfId="38386" hidden="1" xr:uid="{00000000-0005-0000-0000-00004A6C0000}"/>
    <cellStyle name="Hiperłącze 6" xfId="37373" hidden="1" xr:uid="{00000000-0005-0000-0000-00001E6C0000}"/>
    <cellStyle name="Hiperłącze 6" xfId="37855" hidden="1" xr:uid="{00000000-0005-0000-0000-0000ED6B0000}"/>
    <cellStyle name="Hiperłącze 6" xfId="37108" hidden="1" xr:uid="{00000000-0005-0000-0000-0000A76B0000}"/>
    <cellStyle name="Hiperłącze 6" xfId="28848" hidden="1" xr:uid="{00000000-0005-0000-0000-0000F5670000}"/>
    <cellStyle name="Hiperłącze 6" xfId="28538" hidden="1" xr:uid="{00000000-0005-0000-0000-0000F7670000}"/>
    <cellStyle name="Hiperłącze 6" xfId="28495" hidden="1" xr:uid="{00000000-0005-0000-0000-0000F9670000}"/>
    <cellStyle name="Hiperłącze 6" xfId="28379" hidden="1" xr:uid="{00000000-0005-0000-0000-000001680000}"/>
    <cellStyle name="Hiperłącze 6" xfId="28479" hidden="1" xr:uid="{00000000-0005-0000-0000-00000C680000}"/>
    <cellStyle name="Hiperłącze 6" xfId="28850" hidden="1" xr:uid="{00000000-0005-0000-0000-00000F680000}"/>
    <cellStyle name="Hiperłącze 6" xfId="29087" hidden="1" xr:uid="{00000000-0005-0000-0000-000018680000}"/>
    <cellStyle name="Hiperłącze 6" xfId="29165" hidden="1" xr:uid="{00000000-0005-0000-0000-00001C680000}"/>
    <cellStyle name="Hiperłącze 6" xfId="29221" hidden="1" xr:uid="{00000000-0005-0000-0000-00001E680000}"/>
    <cellStyle name="Hiperłącze 6" xfId="29176" hidden="1" xr:uid="{00000000-0005-0000-0000-000020680000}"/>
    <cellStyle name="Hiperłącze 6" xfId="29206" hidden="1" xr:uid="{00000000-0005-0000-0000-000021680000}"/>
    <cellStyle name="Hiperłącze 6" xfId="29229" hidden="1" xr:uid="{00000000-0005-0000-0000-000022680000}"/>
    <cellStyle name="Hiperłącze 6" xfId="29197" hidden="1" xr:uid="{00000000-0005-0000-0000-000023680000}"/>
    <cellStyle name="Hiperłącze 6" xfId="29309" hidden="1" xr:uid="{00000000-0005-0000-0000-000029680000}"/>
    <cellStyle name="Hiperłącze 6" xfId="29373" hidden="1" xr:uid="{00000000-0005-0000-0000-000038680000}"/>
    <cellStyle name="Hiperłącze 6" xfId="28332" hidden="1" xr:uid="{00000000-0005-0000-0000-0000FA670000}"/>
    <cellStyle name="Hiperłącze 6" xfId="21478" hidden="1" xr:uid="{00000000-0005-0000-0000-000055640000}"/>
    <cellStyle name="Hiperłącze 6" xfId="23121" hidden="1" xr:uid="{00000000-0005-0000-0000-000064650000}"/>
    <cellStyle name="Hiperłącze 6" xfId="37378" hidden="1" xr:uid="{00000000-0005-0000-0000-00001A6C0000}"/>
    <cellStyle name="Hiperłącze 6" xfId="20202" hidden="1" xr:uid="{00000000-0005-0000-0000-000005640000}"/>
    <cellStyle name="Hiperłącze 6" xfId="14584" hidden="1" xr:uid="{00000000-0005-0000-0000-000077610000}"/>
    <cellStyle name="Hiperłącze 6" xfId="23838" hidden="1" xr:uid="{00000000-0005-0000-0000-0000DD650000}"/>
    <cellStyle name="Hiperłącze 6" xfId="26606" hidden="1" xr:uid="{00000000-0005-0000-0000-0000C3660000}"/>
    <cellStyle name="Hiperłącze 6" xfId="40155" hidden="1" xr:uid="{00000000-0005-0000-0000-0000F06C0000}"/>
    <cellStyle name="Hiperłącze 6" xfId="42497" hidden="1" xr:uid="{00000000-0005-0000-0000-00000C6E0000}"/>
    <cellStyle name="Hiperłącze 6" xfId="43315" hidden="1" xr:uid="{00000000-0005-0000-0000-0000DD6E0000}"/>
    <cellStyle name="Hiperłącze 6" xfId="13443" hidden="1" xr:uid="{00000000-0005-0000-0000-0000C3600000}"/>
    <cellStyle name="Hiperłącze 6" xfId="32759" hidden="1" xr:uid="{00000000-0005-0000-0000-0000BF690000}"/>
    <cellStyle name="Hiperłącze 6" xfId="27507" hidden="1" xr:uid="{00000000-0005-0000-0000-000067670000}"/>
    <cellStyle name="Hiperłącze 6" xfId="27470" hidden="1" xr:uid="{00000000-0005-0000-0000-00006D670000}"/>
    <cellStyle name="Hiperłącze 6" xfId="18792" hidden="1" xr:uid="{00000000-0005-0000-0000-000021630000}"/>
    <cellStyle name="Hiperłącze 6" xfId="43258" hidden="1" xr:uid="{00000000-0005-0000-0000-0000E96E0000}"/>
    <cellStyle name="Hiperłącze 6" xfId="42393" hidden="1" xr:uid="{00000000-0005-0000-0000-0000FA6D0000}"/>
    <cellStyle name="Hiperłącze 6" xfId="25063" hidden="1" xr:uid="{00000000-0005-0000-0000-0000A2660000}"/>
    <cellStyle name="Hiperłącze 6" xfId="15087" hidden="1" xr:uid="{00000000-0005-0000-0000-00008B610000}"/>
    <cellStyle name="Hiperłącze 6" xfId="13023" hidden="1" xr:uid="{00000000-0005-0000-0000-000094600000}"/>
    <cellStyle name="Hiperłącze 6" xfId="16014" hidden="1" xr:uid="{00000000-0005-0000-0000-000082620000}"/>
    <cellStyle name="Hiperłącze 6" xfId="23870" hidden="1" xr:uid="{00000000-0005-0000-0000-0000F8650000}"/>
    <cellStyle name="Hiperłącze 6" xfId="46042" hidden="1" xr:uid="{00000000-0005-0000-0000-00008D6F0000}"/>
    <cellStyle name="Hiperłącze 6" xfId="45540" hidden="1" xr:uid="{00000000-0005-0000-0000-0000BC6F0000}"/>
    <cellStyle name="Hiperłącze 6" xfId="32714" hidden="1" xr:uid="{00000000-0005-0000-0000-0000B5690000}"/>
    <cellStyle name="Hiperłącze 6" xfId="41274" hidden="1" xr:uid="{00000000-0005-0000-0000-0000626D0000}"/>
    <cellStyle name="Hiperłącze 6" xfId="34429" hidden="1" xr:uid="{00000000-0005-0000-0000-0000AB6B0000}"/>
    <cellStyle name="Hiperłącze 6" xfId="41306" hidden="1" xr:uid="{00000000-0005-0000-0000-0000686D0000}"/>
    <cellStyle name="Hiperłącze 6" xfId="40665" hidden="1" xr:uid="{00000000-0005-0000-0000-0000436D0000}"/>
    <cellStyle name="Hiperłącze 6" xfId="40413" hidden="1" xr:uid="{00000000-0005-0000-0000-00000A6D0000}"/>
    <cellStyle name="Hiperłącze 6" xfId="40047" hidden="1" xr:uid="{00000000-0005-0000-0000-0000E46C0000}"/>
    <cellStyle name="Hiperłącze 6" xfId="38074" hidden="1" xr:uid="{00000000-0005-0000-0000-0000036C0000}"/>
    <cellStyle name="Hiperłącze 6" xfId="37774" hidden="1" xr:uid="{00000000-0005-0000-0000-0000DE6B0000}"/>
    <cellStyle name="Hiperłącze 6" xfId="34367" hidden="1" xr:uid="{00000000-0005-0000-0000-0000B86B0000}"/>
    <cellStyle name="Hiperłącze 6" xfId="37120" hidden="1" xr:uid="{00000000-0005-0000-0000-0000A56B0000}"/>
    <cellStyle name="Hiperłącze 6" xfId="35875" hidden="1" xr:uid="{00000000-0005-0000-0000-0000FD6A0000}"/>
    <cellStyle name="Hiperłącze 6" xfId="35466" hidden="1" xr:uid="{00000000-0005-0000-0000-0000B16A0000}"/>
    <cellStyle name="Hiperłącze 6" xfId="35107" hidden="1" xr:uid="{00000000-0005-0000-0000-00008C6A0000}"/>
    <cellStyle name="Hiperłącze 6" xfId="19108" hidden="1" xr:uid="{00000000-0005-0000-0000-000087630000}"/>
    <cellStyle name="Hiperłącze 6" xfId="28023" hidden="1" xr:uid="{00000000-0005-0000-0000-000055670000}"/>
    <cellStyle name="Hiperłącze 6" xfId="45813" hidden="1" xr:uid="{00000000-0005-0000-0000-0000766F0000}"/>
    <cellStyle name="Hiperłącze 6" xfId="45360" hidden="1" xr:uid="{00000000-0005-0000-0000-0000616F0000}"/>
    <cellStyle name="Hiperłącze 6" xfId="33164" hidden="1" xr:uid="{00000000-0005-0000-0000-0000C9690000}"/>
    <cellStyle name="Hiperłącze 6" xfId="29815" hidden="1" xr:uid="{00000000-0005-0000-0000-0000A4690000}"/>
    <cellStyle name="Hiperłącze 6" xfId="32089" hidden="1" xr:uid="{00000000-0005-0000-0000-00006C690000}"/>
    <cellStyle name="Hiperłącze 6" xfId="18781" hidden="1" xr:uid="{00000000-0005-0000-0000-000059630000}"/>
    <cellStyle name="Hiperłącze 6" xfId="46371" hidden="1" xr:uid="{00000000-0005-0000-0000-0000F76F0000}"/>
    <cellStyle name="Hiperłącze 6" xfId="27429" hidden="1" xr:uid="{00000000-0005-0000-0000-000075670000}"/>
    <cellStyle name="Hiperłącze 6" xfId="46761" hidden="1" xr:uid="{00000000-0005-0000-0000-0000FC6F0000}"/>
    <cellStyle name="Hiperłącze 6" xfId="25660" hidden="1" xr:uid="{00000000-0005-0000-0000-000042660000}"/>
    <cellStyle name="Hiperłącze 6" xfId="18091" hidden="1" xr:uid="{00000000-0005-0000-0000-0000FB620000}"/>
    <cellStyle name="Hiperłącze 6" xfId="11791" hidden="1" xr:uid="{00000000-0005-0000-0000-00005F610000}"/>
    <cellStyle name="Hiperłącze 6" xfId="11797" hidden="1" xr:uid="{00000000-0005-0000-0000-000060610000}"/>
    <cellStyle name="Hiperłącze 6" xfId="11921" hidden="1" xr:uid="{00000000-0005-0000-0000-000069610000}"/>
    <cellStyle name="Hiperłącze 6" xfId="11456" hidden="1" xr:uid="{00000000-0005-0000-0000-00006B610000}"/>
    <cellStyle name="Hiperłącze 6" xfId="14554" hidden="1" xr:uid="{00000000-0005-0000-0000-000073610000}"/>
    <cellStyle name="Hiperłącze 6" xfId="14592" hidden="1" xr:uid="{00000000-0005-0000-0000-00007C610000}"/>
    <cellStyle name="Hiperłącze 6" xfId="14672" hidden="1" xr:uid="{00000000-0005-0000-0000-000080610000}"/>
    <cellStyle name="Hiperłącze 6" xfId="14726" hidden="1" xr:uid="{00000000-0005-0000-0000-000081610000}"/>
    <cellStyle name="Hiperłącze 6" xfId="14683" hidden="1" xr:uid="{00000000-0005-0000-0000-000084610000}"/>
    <cellStyle name="Hiperłącze 6" xfId="15179" hidden="1" xr:uid="{00000000-0005-0000-0000-000096610000}"/>
    <cellStyle name="Hiperłącze 6" xfId="15187" hidden="1" xr:uid="{00000000-0005-0000-0000-000097610000}"/>
    <cellStyle name="Hiperłącze 6" xfId="15195" hidden="1" xr:uid="{00000000-0005-0000-0000-000098610000}"/>
    <cellStyle name="Hiperłącze 6" xfId="15259" hidden="1" xr:uid="{00000000-0005-0000-0000-00009E610000}"/>
    <cellStyle name="Hiperłącze 6" xfId="15227" hidden="1" xr:uid="{00000000-0005-0000-0000-00009F610000}"/>
    <cellStyle name="Hiperłącze 6" xfId="15373" hidden="1" xr:uid="{00000000-0005-0000-0000-0000A9610000}"/>
    <cellStyle name="Hiperłącze 6" xfId="15355" hidden="1" xr:uid="{00000000-0005-0000-0000-0000AC610000}"/>
    <cellStyle name="Hiperłącze 6" xfId="15489" hidden="1" xr:uid="{00000000-0005-0000-0000-0000B1610000}"/>
    <cellStyle name="Hiperłącze 6" xfId="15214" hidden="1" xr:uid="{00000000-0005-0000-0000-00009B610000}"/>
    <cellStyle name="Hiperłącze 6" xfId="14277" hidden="1" xr:uid="{00000000-0005-0000-0000-000012610000}"/>
    <cellStyle name="Hiperłącze 6" xfId="25353" hidden="1" xr:uid="{00000000-0005-0000-0000-00008D670000}"/>
    <cellStyle name="Hiperłącze 6" xfId="20905" hidden="1" xr:uid="{00000000-0005-0000-0000-0000F0640000}"/>
    <cellStyle name="Hiperłącze 6" xfId="22143" hidden="1" xr:uid="{00000000-0005-0000-0000-0000B9640000}"/>
    <cellStyle name="Hiperłącze 6" xfId="20547" hidden="1" xr:uid="{00000000-0005-0000-0000-000091640000}"/>
    <cellStyle name="Hiperłącze 6" xfId="21854" hidden="1" xr:uid="{00000000-0005-0000-0000-000084640000}"/>
    <cellStyle name="Hiperłącze 6" xfId="36071" hidden="1" xr:uid="{00000000-0005-0000-0000-0000186B0000}"/>
    <cellStyle name="Hiperłącze 6" xfId="19051" hidden="1" xr:uid="{00000000-0005-0000-0000-000066630000}"/>
    <cellStyle name="Hiperłącze 6" xfId="26027" hidden="1" xr:uid="{00000000-0005-0000-0000-000066660000}"/>
    <cellStyle name="Hiperłącze 6" xfId="42700" hidden="1" xr:uid="{00000000-0005-0000-0000-0000466E0000}"/>
    <cellStyle name="Hiperłącze 6" xfId="42985" hidden="1" xr:uid="{00000000-0005-0000-0000-0000656E0000}"/>
    <cellStyle name="Hiperłącze 6" xfId="18488" hidden="1" xr:uid="{00000000-0005-0000-0000-000043630000}"/>
    <cellStyle name="Hiperłącze 6" xfId="36097" hidden="1" xr:uid="{00000000-0005-0000-0000-0000116B0000}"/>
    <cellStyle name="Hiperłącze 6" xfId="41734" hidden="1" xr:uid="{00000000-0005-0000-0000-0000DC6D0000}"/>
    <cellStyle name="Hiperłącze 6" xfId="43488" hidden="1" xr:uid="{00000000-0005-0000-0000-000046700000}"/>
    <cellStyle name="Hiperłącze 6" xfId="44912" hidden="1" xr:uid="{00000000-0005-0000-0000-00001F6F0000}"/>
    <cellStyle name="Hiperłącze 6" xfId="42190" hidden="1" xr:uid="{00000000-0005-0000-0000-0000326E0000}"/>
    <cellStyle name="Hiperłącze 6" xfId="41914" hidden="1" xr:uid="{00000000-0005-0000-0000-0000266E0000}"/>
    <cellStyle name="Hiperłącze 6" xfId="15361" hidden="1" xr:uid="{00000000-0005-0000-0000-0000AB610000}"/>
    <cellStyle name="Hiperłącze 6" xfId="11518" hidden="1" xr:uid="{00000000-0005-0000-0000-000070610000}"/>
    <cellStyle name="Hiperłącze 6" xfId="37840" hidden="1" xr:uid="{00000000-0005-0000-0000-0000F06B0000}"/>
    <cellStyle name="Hiperłącze 6" xfId="18840" hidden="1" xr:uid="{00000000-0005-0000-0000-000027630000}"/>
    <cellStyle name="Hiperłącze 6" xfId="42682" hidden="1" xr:uid="{00000000-0005-0000-0000-0000416E0000}"/>
    <cellStyle name="Hiperłącze 6" xfId="29425" hidden="1" xr:uid="{00000000-0005-0000-0000-000036680000}"/>
    <cellStyle name="Hiperłącze 6" xfId="28509" hidden="1" xr:uid="{00000000-0005-0000-0000-000000680000}"/>
    <cellStyle name="Hiperłącze 6" xfId="26292" hidden="1" xr:uid="{00000000-0005-0000-0000-00008B660000}"/>
    <cellStyle name="Hiperłącze 6" xfId="24496" hidden="1" xr:uid="{00000000-0005-0000-0000-0000D4650000}"/>
    <cellStyle name="Hiperłącze 6" xfId="41984" hidden="1" xr:uid="{00000000-0005-0000-0000-0000406E0000}"/>
    <cellStyle name="Hiperłącze 6" xfId="27341" hidden="1" xr:uid="{00000000-0005-0000-0000-00005B670000}"/>
    <cellStyle name="Hiperłącze 6" xfId="41752" hidden="1" xr:uid="{00000000-0005-0000-0000-0000D96D0000}"/>
    <cellStyle name="Hiperłącze 6" xfId="15824" hidden="1" xr:uid="{00000000-0005-0000-0000-00000B620000}"/>
    <cellStyle name="Hiperłącze 6" xfId="13270" hidden="1" xr:uid="{00000000-0005-0000-0000-0000AA600000}"/>
    <cellStyle name="Hiperłącze 6" xfId="22839" hidden="1" xr:uid="{00000000-0005-0000-0000-000068650000}"/>
    <cellStyle name="Hiperłącze 6" xfId="32152" hidden="1" xr:uid="{00000000-0005-0000-0000-00003B690000}"/>
    <cellStyle name="Hiperłącze 6" xfId="39280" hidden="1" xr:uid="{00000000-0005-0000-0000-00007B6C0000}"/>
    <cellStyle name="Hiperłącze 6" xfId="27923" hidden="1" xr:uid="{00000000-0005-0000-0000-000045670000}"/>
    <cellStyle name="Hiperłącze 6" xfId="14175" hidden="1" xr:uid="{00000000-0005-0000-0000-00000C610000}"/>
    <cellStyle name="Hiperłącze 6" xfId="33760" hidden="1" xr:uid="{00000000-0005-0000-0000-0000356A0000}"/>
    <cellStyle name="Hiperłącze 6" xfId="11747" hidden="1" xr:uid="{00000000-0005-0000-0000-000068610000}"/>
    <cellStyle name="Hiperłącze 6" xfId="43125" hidden="1" xr:uid="{00000000-0005-0000-0000-0000EA6E0000}"/>
    <cellStyle name="Hiperłącze 6" xfId="39462" hidden="1" xr:uid="{00000000-0005-0000-0000-0000896C0000}"/>
    <cellStyle name="Hiperłącze 6" xfId="22045" hidden="1" xr:uid="{00000000-0005-0000-0000-0000AE640000}"/>
    <cellStyle name="Hiperłącze 6" xfId="43659" hidden="1" xr:uid="{00000000-0005-0000-0000-0000796E0000}"/>
    <cellStyle name="Hiperłącze 6" xfId="45440" hidden="1" xr:uid="{00000000-0005-0000-0000-0000B16F0000}"/>
    <cellStyle name="Hiperłącze 6" xfId="25070" hidden="1" xr:uid="{00000000-0005-0000-0000-0000A1660000}"/>
    <cellStyle name="Hiperłącze 6" xfId="33688" hidden="1" xr:uid="{00000000-0005-0000-0000-00002C6A0000}"/>
    <cellStyle name="Hiperłącze 6" xfId="11888" hidden="1" xr:uid="{00000000-0005-0000-0000-0000D7600000}"/>
    <cellStyle name="Hiperłącze 6" xfId="27126" hidden="1" xr:uid="{00000000-0005-0000-0000-000017670000}"/>
    <cellStyle name="Hiperłącze 6" xfId="11426" hidden="1" xr:uid="{00000000-0005-0000-0000-000001600000}"/>
    <cellStyle name="Hiperłącze 6" xfId="23009" hidden="1" xr:uid="{00000000-0005-0000-0000-000051650000}"/>
    <cellStyle name="Hiperłącze 6" xfId="17272" hidden="1" xr:uid="{00000000-0005-0000-0000-000066620000}"/>
    <cellStyle name="Hiperłącze 6" xfId="19481" hidden="1" xr:uid="{00000000-0005-0000-0000-0000D8630000}"/>
    <cellStyle name="Hiperłącze 6" xfId="37687" hidden="1" xr:uid="{00000000-0005-0000-0000-0000D96B0000}"/>
    <cellStyle name="Hiperłącze 6" xfId="25607" hidden="1" xr:uid="{00000000-0005-0000-0000-000040660000}"/>
    <cellStyle name="Hiperłącze 6" xfId="39662" hidden="1" xr:uid="{00000000-0005-0000-0000-0000A36C0000}"/>
    <cellStyle name="Hiperłącze 6" xfId="37907" hidden="1" xr:uid="{00000000-0005-0000-0000-0000296C0000}"/>
    <cellStyle name="Hiperłącze 6" xfId="13824" hidden="1" xr:uid="{00000000-0005-0000-0000-00004E610000}"/>
    <cellStyle name="Hiperłącze 6" xfId="26997" hidden="1" xr:uid="{00000000-0005-0000-0000-0000F0660000}"/>
    <cellStyle name="Hiperłącze 6" xfId="42931" hidden="1" xr:uid="{00000000-0005-0000-0000-0000646E0000}"/>
    <cellStyle name="Hiperłącze 6" xfId="18928" hidden="1" xr:uid="{00000000-0005-0000-0000-000030630000}"/>
    <cellStyle name="Hiperłącze 6" xfId="35916" hidden="1" xr:uid="{00000000-0005-0000-0000-0000026B0000}"/>
    <cellStyle name="Hiperłącze 6" xfId="23182" hidden="1" xr:uid="{00000000-0005-0000-0000-000022650000}"/>
    <cellStyle name="Hiperłącze 6" xfId="32511" hidden="1" xr:uid="{00000000-0005-0000-0000-000064690000}"/>
    <cellStyle name="Hiperłącze 6" xfId="31574" hidden="1" xr:uid="{00000000-0005-0000-0000-000001690000}"/>
    <cellStyle name="Hiperłącze 6" xfId="12915" hidden="1" xr:uid="{00000000-0005-0000-0000-000088600000}"/>
    <cellStyle name="Hiperłącze 6" xfId="13703" hidden="1" xr:uid="{00000000-0005-0000-0000-0000F2600000}"/>
    <cellStyle name="Hiperłącze 6" xfId="41740" hidden="1" xr:uid="{00000000-0005-0000-0000-0000DB6D0000}"/>
    <cellStyle name="Hiperłącze 6" xfId="38117" hidden="1" xr:uid="{00000000-0005-0000-0000-0000026C0000}"/>
    <cellStyle name="Hiperłącze 6" xfId="36452" hidden="1" xr:uid="{00000000-0005-0000-0000-00009D6B0000}"/>
    <cellStyle name="Hiperłącze 6" xfId="41298" hidden="1" xr:uid="{00000000-0005-0000-0000-0000676D0000}"/>
    <cellStyle name="Hiperłącze 6" xfId="16832" hidden="1" xr:uid="{00000000-0005-0000-0000-00003B620000}"/>
    <cellStyle name="Hiperłącze 6" xfId="27705" hidden="1" xr:uid="{00000000-0005-0000-0000-000032670000}"/>
    <cellStyle name="Hiperłącze 6" xfId="37601" hidden="1" xr:uid="{00000000-0005-0000-0000-00000E6C0000}"/>
    <cellStyle name="Hiperłącze 6" xfId="38296" hidden="1" xr:uid="{00000000-0005-0000-0000-0000456C0000}"/>
    <cellStyle name="Hiperłącze 6" xfId="21233" hidden="1" xr:uid="{00000000-0005-0000-0000-00003E640000}"/>
    <cellStyle name="Hiperłącze 6" xfId="13396" hidden="1" xr:uid="{00000000-0005-0000-0000-0000BD600000}"/>
    <cellStyle name="Hiperłącze 6" xfId="15981" hidden="1" xr:uid="{00000000-0005-0000-0000-00007B630000}"/>
    <cellStyle name="Hiperłącze 6" xfId="33594" hidden="1" xr:uid="{00000000-0005-0000-0000-0000F2690000}"/>
    <cellStyle name="Hiperłącze 6" xfId="11674" hidden="1" xr:uid="{00000000-0005-0000-0000-000070600000}"/>
    <cellStyle name="Hiperłącze 6" xfId="39710" hidden="1" xr:uid="{00000000-0005-0000-0000-0000A66C0000}"/>
    <cellStyle name="Hiperłącze 6" xfId="43039" hidden="1" xr:uid="{00000000-0005-0000-0000-0000706E0000}"/>
    <cellStyle name="Hiperłącze 6" xfId="46391" hidden="1" xr:uid="{00000000-0005-0000-0000-0000F16F0000}"/>
    <cellStyle name="Hiperłącze 6" xfId="32597" hidden="1" xr:uid="{00000000-0005-0000-0000-000095690000}"/>
    <cellStyle name="Hiperłącze 6" xfId="16906" hidden="1" xr:uid="{00000000-0005-0000-0000-000040620000}"/>
    <cellStyle name="Hiperłącze 6" xfId="41266" hidden="1" xr:uid="{00000000-0005-0000-0000-00005E6D0000}"/>
    <cellStyle name="Hiperłącze 6" xfId="19242" hidden="1" xr:uid="{00000000-0005-0000-0000-000095630000}"/>
    <cellStyle name="Hiperłącze 6" xfId="42605" hidden="1" xr:uid="{00000000-0005-0000-0000-0000186E0000}"/>
    <cellStyle name="Hiperłącze 6" xfId="45089" hidden="1" xr:uid="{00000000-0005-0000-0000-0000306F0000}"/>
    <cellStyle name="Hiperłącze 6" xfId="33825" hidden="1" xr:uid="{00000000-0005-0000-0000-00003D6A0000}"/>
    <cellStyle name="Hiperłącze 6" xfId="40620" hidden="1" xr:uid="{00000000-0005-0000-0000-0000216D0000}"/>
    <cellStyle name="Hiperłącze 6" xfId="33948" hidden="1" xr:uid="{00000000-0005-0000-0000-0000466A0000}"/>
    <cellStyle name="Hiperłącze 6" xfId="36863" hidden="1" xr:uid="{00000000-0005-0000-0000-0000856B0000}"/>
    <cellStyle name="Hiperłącze 6" xfId="29721" hidden="1" xr:uid="{00000000-0005-0000-0000-0000B7680000}"/>
    <cellStyle name="Hiperłącze 6" xfId="36545" hidden="1" xr:uid="{00000000-0005-0000-0000-0000886B0000}"/>
    <cellStyle name="Hiperłącze 6" xfId="18129" hidden="1" xr:uid="{00000000-0005-0000-0000-0000FA620000}"/>
    <cellStyle name="Hiperłącze 6" xfId="29416" hidden="1" xr:uid="{00000000-0005-0000-0000-000035680000}"/>
    <cellStyle name="Hiperłącze 6" xfId="18744" hidden="1" xr:uid="{00000000-0005-0000-0000-00001A630000}"/>
    <cellStyle name="Hiperłącze 6" xfId="26239" hidden="1" xr:uid="{00000000-0005-0000-0000-000082660000}"/>
    <cellStyle name="Hiperłącze 6" xfId="40317" hidden="1" xr:uid="{00000000-0005-0000-0000-0000FE6C0000}"/>
    <cellStyle name="Hiperłącze 6" xfId="44067" hidden="1" xr:uid="{00000000-0005-0000-0000-0000A36E0000}"/>
    <cellStyle name="Hiperłącze 6" xfId="34116" hidden="1" xr:uid="{00000000-0005-0000-0000-0000C16A0000}"/>
    <cellStyle name="Hiperłącze 6" xfId="28779" hidden="1" xr:uid="{00000000-0005-0000-0000-0000CC670000}"/>
    <cellStyle name="Hiperłącze 6" xfId="22297" hidden="1" xr:uid="{00000000-0005-0000-0000-0000CF640000}"/>
    <cellStyle name="Hiperłącze 6" xfId="23686" hidden="1" xr:uid="{00000000-0005-0000-0000-00009A650000}"/>
    <cellStyle name="Hiperłącze 6" xfId="17982" hidden="1" xr:uid="{00000000-0005-0000-0000-0000D7620000}"/>
    <cellStyle name="Hiperłącze 6" xfId="34582" hidden="1" xr:uid="{00000000-0005-0000-0000-0000266B0000}"/>
    <cellStyle name="Hiperłącze 6" xfId="12756" hidden="1" xr:uid="{00000000-0005-0000-0000-00005A600000}"/>
    <cellStyle name="Hiperłącze 6" xfId="27196" hidden="1" xr:uid="{00000000-0005-0000-0000-00001E670000}"/>
    <cellStyle name="Hiperłącze 6" xfId="30862" hidden="1" xr:uid="{00000000-0005-0000-0000-00009D680000}"/>
    <cellStyle name="Hiperłącze 6" xfId="38632" hidden="1" xr:uid="{00000000-0005-0000-0000-0000D26C0000}"/>
    <cellStyle name="Hiperłącze 6" xfId="13840" hidden="1" xr:uid="{00000000-0005-0000-0000-00004A610000}"/>
    <cellStyle name="Hiperłącze 6" xfId="36915" hidden="1" xr:uid="{00000000-0005-0000-0000-0000646B0000}"/>
    <cellStyle name="Hiperłącze 6" xfId="18193" hidden="1" xr:uid="{00000000-0005-0000-0000-000008630000}"/>
    <cellStyle name="Hiperłącze 6" xfId="38980" hidden="1" xr:uid="{00000000-0005-0000-0000-00002B6D0000}"/>
    <cellStyle name="Hiperłącze 6" xfId="41242" hidden="1" xr:uid="{00000000-0005-0000-0000-0000636D0000}"/>
    <cellStyle name="Hiperłącze 6" xfId="40695" hidden="1" xr:uid="{00000000-0005-0000-0000-0000476D0000}"/>
    <cellStyle name="Hiperłącze 6" xfId="40383" hidden="1" xr:uid="{00000000-0005-0000-0000-0000106D0000}"/>
    <cellStyle name="Hiperłącze 6" xfId="38760" hidden="1" xr:uid="{00000000-0005-0000-0000-0000D86C0000}"/>
    <cellStyle name="Hiperłącze 6" xfId="31109" hidden="1" xr:uid="{00000000-0005-0000-0000-0000D0680000}"/>
    <cellStyle name="Hiperłącze 6" xfId="31163" hidden="1" xr:uid="{00000000-0005-0000-0000-0000D1680000}"/>
    <cellStyle name="Hiperłącze 6" xfId="31120" hidden="1" xr:uid="{00000000-0005-0000-0000-0000D4680000}"/>
    <cellStyle name="Hiperłącze 6" xfId="31181" hidden="1" xr:uid="{00000000-0005-0000-0000-0000D6680000}"/>
    <cellStyle name="Hiperłącze 6" xfId="31234" hidden="1" xr:uid="{00000000-0005-0000-0000-0000DF680000}"/>
    <cellStyle name="Hiperłącze 6" xfId="31226" hidden="1" xr:uid="{00000000-0005-0000-0000-0000E0680000}"/>
    <cellStyle name="Hiperłącze 6" xfId="31287" hidden="1" xr:uid="{00000000-0005-0000-0000-0000E5680000}"/>
    <cellStyle name="Hiperłącze 6" xfId="31322" hidden="1" xr:uid="{00000000-0005-0000-0000-0000EC680000}"/>
    <cellStyle name="Hiperłącze 6" xfId="31352" hidden="1" xr:uid="{00000000-0005-0000-0000-0000ED680000}"/>
    <cellStyle name="Hiperłącze 6" xfId="31493" hidden="1" xr:uid="{00000000-0005-0000-0000-0000FD680000}"/>
    <cellStyle name="Hiperłącze 6" xfId="31502" hidden="1" xr:uid="{00000000-0005-0000-0000-0000FE680000}"/>
    <cellStyle name="Hiperłącze 6" xfId="31511" hidden="1" xr:uid="{00000000-0005-0000-0000-0000FF680000}"/>
    <cellStyle name="Hiperłącze 6" xfId="31583" hidden="1" xr:uid="{00000000-0005-0000-0000-000002690000}"/>
    <cellStyle name="Hiperłącze 6" xfId="31540" hidden="1" xr:uid="{00000000-0005-0000-0000-000003690000}"/>
    <cellStyle name="Hiperłącze 6" xfId="31531" hidden="1" xr:uid="{00000000-0005-0000-0000-000004690000}"/>
    <cellStyle name="Hiperłącze 6" xfId="31566" hidden="1" xr:uid="{00000000-0005-0000-0000-000005690000}"/>
    <cellStyle name="Hiperłącze 6" xfId="31592" hidden="1" xr:uid="{00000000-0005-0000-0000-000006690000}"/>
    <cellStyle name="Hiperłącze 6" xfId="29966" hidden="1" xr:uid="{00000000-0005-0000-0000-000011690000}"/>
    <cellStyle name="Hiperłącze 6" xfId="31629" hidden="1" xr:uid="{00000000-0005-0000-0000-000024690000}"/>
    <cellStyle name="Hiperłącze 6" xfId="26909" hidden="1" xr:uid="{00000000-0005-0000-0000-0000E7660000}"/>
    <cellStyle name="Hiperłącze 6" xfId="23262" hidden="1" xr:uid="{00000000-0005-0000-0000-000029650000}"/>
    <cellStyle name="Hiperłącze 6" xfId="19600" hidden="1" xr:uid="{00000000-0005-0000-0000-00009A630000}"/>
    <cellStyle name="Hiperłącze 6" xfId="23106" hidden="1" xr:uid="{00000000-0005-0000-0000-00001B650000}"/>
    <cellStyle name="Hiperłącze 6" xfId="13150" hidden="1" xr:uid="{00000000-0005-0000-0000-0000A3600000}"/>
    <cellStyle name="Hiperłącze 6" xfId="38792" hidden="1" xr:uid="{00000000-0005-0000-0000-0000CD6C0000}"/>
    <cellStyle name="Hiperłącze 6" xfId="21936" hidden="1" xr:uid="{00000000-0005-0000-0000-0000A2640000}"/>
    <cellStyle name="Hiperłącze 6" xfId="45001" hidden="1" xr:uid="{00000000-0005-0000-0000-0000276F0000}"/>
    <cellStyle name="Hiperłącze 6" xfId="29906" hidden="1" xr:uid="{00000000-0005-0000-0000-00009B690000}"/>
    <cellStyle name="Hiperłącze 6" xfId="25622" hidden="1" xr:uid="{00000000-0005-0000-0000-000044660000}"/>
    <cellStyle name="Hiperłącze 6" xfId="26683" hidden="1" xr:uid="{00000000-0005-0000-0000-0000CB660000}"/>
    <cellStyle name="Hiperłącze 6" xfId="19460" hidden="1" xr:uid="{00000000-0005-0000-0000-0000E0630000}"/>
    <cellStyle name="Hiperłącze 6" xfId="19914" hidden="1" xr:uid="{00000000-0005-0000-0000-0000B6630000}"/>
    <cellStyle name="Hiperłącze 6" xfId="26125" hidden="1" xr:uid="{00000000-0005-0000-0000-000072660000}"/>
    <cellStyle name="Hiperłącze 6" xfId="22617" hidden="1" xr:uid="{00000000-0005-0000-0000-00000B650000}"/>
    <cellStyle name="Hiperłącze 6" xfId="29272" hidden="1" xr:uid="{00000000-0005-0000-0000-00002C680000}"/>
    <cellStyle name="Hiperłącze 6" xfId="29293" hidden="1" xr:uid="{00000000-0005-0000-0000-00002F680000}"/>
    <cellStyle name="Hiperłącze 6" xfId="19950" hidden="1" xr:uid="{00000000-0005-0000-0000-0000BF630000}"/>
    <cellStyle name="Hiperłącze 6" xfId="37211" hidden="1" xr:uid="{00000000-0005-0000-0000-0000CC6B0000}"/>
    <cellStyle name="Hiperłącze 6" xfId="17634" hidden="1" xr:uid="{00000000-0005-0000-0000-0000AB620000}"/>
    <cellStyle name="Hiperłącze 6" xfId="11235" hidden="1" xr:uid="{00000000-0005-0000-0000-0000F15F0000}"/>
    <cellStyle name="Hiperłącze 6" xfId="13993" hidden="1" xr:uid="{00000000-0005-0000-0000-00002C610000}"/>
    <cellStyle name="Hiperłącze 6" xfId="27915" hidden="1" xr:uid="{00000000-0005-0000-0000-000049670000}"/>
    <cellStyle name="Hiperłącze 6" xfId="20464" hidden="1" xr:uid="{00000000-0005-0000-0000-000027640000}"/>
    <cellStyle name="Hiperłącze 6" xfId="17675" hidden="1" xr:uid="{00000000-0005-0000-0000-0000B3620000}"/>
    <cellStyle name="Hiperłącze 6" xfId="41941" hidden="1" xr:uid="{00000000-0005-0000-0000-00001B6E0000}"/>
    <cellStyle name="Hiperłącze 6" xfId="25637" hidden="1" xr:uid="{00000000-0005-0000-0000-000041660000}"/>
    <cellStyle name="Hiperłącze 6" xfId="37363" hidden="1" xr:uid="{00000000-0005-0000-0000-0000D66B0000}"/>
    <cellStyle name="Hiperłącze 6" xfId="14268" hidden="1" xr:uid="{00000000-0005-0000-0000-000011610000}"/>
    <cellStyle name="Hiperłącze 6" xfId="17060" hidden="1" xr:uid="{00000000-0005-0000-0000-00004D620000}"/>
    <cellStyle name="Hiperłącze 6" xfId="29408" hidden="1" xr:uid="{00000000-0005-0000-0000-000039680000}"/>
    <cellStyle name="Hiperłącze 6" xfId="30234" hidden="1" xr:uid="{00000000-0005-0000-0000-00005B680000}"/>
    <cellStyle name="Hiperłącze 6" xfId="12602" hidden="1" xr:uid="{00000000-0005-0000-0000-00004B600000}"/>
    <cellStyle name="Hiperłącze 6" xfId="13983" hidden="1" xr:uid="{00000000-0005-0000-0000-000030610000}"/>
    <cellStyle name="Hiperłącze 6" xfId="14324" hidden="1" xr:uid="{00000000-0005-0000-0000-00001C610000}"/>
    <cellStyle name="Hiperłącze 6" xfId="38817" hidden="1" xr:uid="{00000000-0005-0000-0000-0000D06C0000}"/>
    <cellStyle name="Hiperłącze 6" xfId="26176" hidden="1" xr:uid="{00000000-0005-0000-0000-00007B660000}"/>
    <cellStyle name="Hiperłącze 6" xfId="34076" hidden="1" xr:uid="{00000000-0005-0000-0000-0000BB6B0000}"/>
    <cellStyle name="Hiperłącze 6" xfId="40729" hidden="1" xr:uid="{00000000-0005-0000-0000-0000456D0000}"/>
    <cellStyle name="Hiperłącze 6" xfId="38767" hidden="1" xr:uid="{00000000-0005-0000-0000-0000D76C0000}"/>
    <cellStyle name="Hiperłącze 6" xfId="39774" hidden="1" xr:uid="{00000000-0005-0000-0000-0000A96C0000}"/>
    <cellStyle name="Hiperłącze 6" xfId="39325" hidden="1" xr:uid="{00000000-0005-0000-0000-00007E6C0000}"/>
    <cellStyle name="Hiperłącze 6" xfId="37633" hidden="1" xr:uid="{00000000-0005-0000-0000-0000106C0000}"/>
    <cellStyle name="Hiperłącze 6" xfId="36535" hidden="1" xr:uid="{00000000-0005-0000-0000-00008C6B0000}"/>
    <cellStyle name="Hiperłącze 6" xfId="36142" hidden="1" xr:uid="{00000000-0005-0000-0000-0000336B0000}"/>
    <cellStyle name="Hiperłącze 6" xfId="21335" hidden="1" xr:uid="{00000000-0005-0000-0000-000048640000}"/>
    <cellStyle name="Hiperłącze 6" xfId="23604" hidden="1" xr:uid="{00000000-0005-0000-0000-000093650000}"/>
    <cellStyle name="Hiperłącze 6" xfId="13651" hidden="1" xr:uid="{00000000-0005-0000-0000-0000F4600000}"/>
    <cellStyle name="Hiperłącze 6" xfId="12238" hidden="1" xr:uid="{00000000-0005-0000-0000-0000DA600000}"/>
    <cellStyle name="Hiperłącze 6" xfId="28641" hidden="1" xr:uid="{00000000-0005-0000-0000-0000B9670000}"/>
    <cellStyle name="Hiperłącze 6" xfId="24322" hidden="1" xr:uid="{00000000-0005-0000-0000-0000EF650000}"/>
    <cellStyle name="Hiperłącze 6" xfId="35055" hidden="1" xr:uid="{00000000-0005-0000-0000-0000816A0000}"/>
    <cellStyle name="Hiperłącze 6" xfId="45961" hidden="1" xr:uid="{00000000-0005-0000-0000-0000846F0000}"/>
    <cellStyle name="Hiperłącze 6" xfId="45218" hidden="1" xr:uid="{00000000-0005-0000-0000-0000576F0000}"/>
    <cellStyle name="Hiperłącze 6" xfId="20184" hidden="1" xr:uid="{00000000-0005-0000-0000-0000FE630000}"/>
    <cellStyle name="Hiperłącze 6" xfId="15801" hidden="1" xr:uid="{00000000-0005-0000-0000-000008620000}"/>
    <cellStyle name="Hiperłącze 6" xfId="12392" hidden="1" xr:uid="{00000000-0005-0000-0000-000034600000}"/>
    <cellStyle name="Hiperłącze 6" xfId="29434" hidden="1" xr:uid="{00000000-0005-0000-0000-00003A680000}"/>
    <cellStyle name="Hiperłącze 6" xfId="16003" hidden="1" xr:uid="{00000000-0005-0000-0000-00008C620000}"/>
    <cellStyle name="Hiperłącze 6" xfId="26703" hidden="1" xr:uid="{00000000-0005-0000-0000-0000D0660000}"/>
    <cellStyle name="Hiperłącze 6" xfId="14820" hidden="1" xr:uid="{00000000-0005-0000-0000-0000D8610000}"/>
    <cellStyle name="Hiperłącze 6" xfId="44741" hidden="1" xr:uid="{00000000-0005-0000-0000-0000026F0000}"/>
    <cellStyle name="Hiperłącze 6" xfId="44750" hidden="1" xr:uid="{00000000-0005-0000-0000-0000066F0000}"/>
    <cellStyle name="Hiperłącze 6" xfId="44712" hidden="1" xr:uid="{00000000-0005-0000-0000-0000076F0000}"/>
    <cellStyle name="Hiperłącze 6" xfId="44848" hidden="1" xr:uid="{00000000-0005-0000-0000-0000126F0000}"/>
    <cellStyle name="Hiperłącze 6" xfId="44856" hidden="1" xr:uid="{00000000-0005-0000-0000-0000156F0000}"/>
    <cellStyle name="Hiperłącze 6" xfId="44928" hidden="1" xr:uid="{00000000-0005-0000-0000-0000196F0000}"/>
    <cellStyle name="Hiperłącze 6" xfId="44906" hidden="1" xr:uid="{00000000-0005-0000-0000-0000206F0000}"/>
    <cellStyle name="Hiperłącze 6" xfId="45009" hidden="1" xr:uid="{00000000-0005-0000-0000-00002C6F0000}"/>
    <cellStyle name="Hiperłącze 6" xfId="45143" hidden="1" xr:uid="{00000000-0005-0000-0000-0000316F0000}"/>
    <cellStyle name="Hiperłącze 6" xfId="45100" hidden="1" xr:uid="{00000000-0005-0000-0000-0000346F0000}"/>
    <cellStyle name="Hiperłącze 6" xfId="45161" hidden="1" xr:uid="{00000000-0005-0000-0000-0000366F0000}"/>
    <cellStyle name="Hiperłącze 6" xfId="43561" hidden="1" xr:uid="{00000000-0005-0000-0000-00004C6F0000}"/>
    <cellStyle name="Hiperłącze 6" xfId="43572" hidden="1" xr:uid="{00000000-0005-0000-0000-00004D6F0000}"/>
    <cellStyle name="Hiperłącze 6" xfId="43243" hidden="1" xr:uid="{00000000-0005-0000-0000-0000506F0000}"/>
    <cellStyle name="Hiperłącze 6" xfId="44002" hidden="1" xr:uid="{00000000-0005-0000-0000-0000966E0000}"/>
    <cellStyle name="Hiperłącze 6" xfId="42532" hidden="1" xr:uid="{00000000-0005-0000-0000-0000066E0000}"/>
    <cellStyle name="Hiperłącze 6" xfId="42568" hidden="1" xr:uid="{00000000-0005-0000-0000-00000F6E0000}"/>
    <cellStyle name="Hiperłącze 6" xfId="42623" hidden="1" xr:uid="{00000000-0005-0000-0000-0000156E0000}"/>
    <cellStyle name="Hiperłącze 6" xfId="42166" hidden="1" xr:uid="{00000000-0005-0000-0000-00001C6E0000}"/>
    <cellStyle name="Hiperłącze 6" xfId="44992" hidden="1" xr:uid="{00000000-0005-0000-0000-0000286F0000}"/>
    <cellStyle name="Hiperłącze 6" xfId="44795" hidden="1" xr:uid="{00000000-0005-0000-0000-0000106F0000}"/>
    <cellStyle name="Hiperłącze 6" xfId="10358" hidden="1" xr:uid="{00000000-0005-0000-0000-0000E25F0000}"/>
    <cellStyle name="Hiperłącze 6" xfId="43967" hidden="1" xr:uid="{00000000-0005-0000-0000-00009C6E0000}"/>
    <cellStyle name="Hiperłącze 6" xfId="23997" hidden="1" xr:uid="{00000000-0005-0000-0000-0000EC650000}"/>
    <cellStyle name="Hiperłącze 6" xfId="24168" hidden="1" xr:uid="{00000000-0005-0000-0000-0000AF650000}"/>
    <cellStyle name="Hiperłącze 6" xfId="23776" hidden="1" xr:uid="{00000000-0005-0000-0000-0000A1650000}"/>
    <cellStyle name="Hiperłącze 6" xfId="22875" hidden="1" xr:uid="{00000000-0005-0000-0000-00006E650000}"/>
    <cellStyle name="Hiperłącze 6" xfId="22825" hidden="1" xr:uid="{00000000-0005-0000-0000-000061650000}"/>
    <cellStyle name="Hiperłącze 6" xfId="30390" hidden="1" xr:uid="{00000000-0005-0000-0000-000067680000}"/>
    <cellStyle name="Hiperłącze 6" xfId="37729" hidden="1" xr:uid="{00000000-0005-0000-0000-0000E06B0000}"/>
    <cellStyle name="Hiperłącze 6" xfId="16220" hidden="1" xr:uid="{00000000-0005-0000-0000-000079620000}"/>
    <cellStyle name="Hiperłącze 6" xfId="25513" hidden="1" xr:uid="{00000000-0005-0000-0000-0000F9660000}"/>
    <cellStyle name="Hiperłącze 6" xfId="14100" hidden="1" xr:uid="{00000000-0005-0000-0000-000003610000}"/>
    <cellStyle name="Hiperłącze 6" xfId="17172" hidden="1" xr:uid="{00000000-0005-0000-0000-00005E620000}"/>
    <cellStyle name="Hiperłącze 6" xfId="19803" hidden="1" xr:uid="{00000000-0005-0000-0000-0000E7630000}"/>
    <cellStyle name="Hiperłącze 6" xfId="15853" hidden="1" xr:uid="{00000000-0005-0000-0000-000006620000}"/>
    <cellStyle name="Hiperłącze 6" xfId="37302" hidden="1" xr:uid="{00000000-0005-0000-0000-0000D46B0000}"/>
    <cellStyle name="Hiperłącze 6" xfId="12319" hidden="1" xr:uid="{00000000-0005-0000-0000-000029600000}"/>
    <cellStyle name="Hiperłącze 6" xfId="15871" hidden="1" xr:uid="{00000000-0005-0000-0000-00000D620000}"/>
    <cellStyle name="Hiperłącze 6" xfId="15520" hidden="1" xr:uid="{00000000-0005-0000-0000-0000E7610000}"/>
    <cellStyle name="Hiperłącze 6" xfId="16431" hidden="1" xr:uid="{00000000-0005-0000-0000-0000ED620000}"/>
    <cellStyle name="Hiperłącze 6" xfId="13032" hidden="1" xr:uid="{00000000-0005-0000-0000-000093600000}"/>
    <cellStyle name="Hiperłącze 6" xfId="13916" hidden="1" xr:uid="{00000000-0005-0000-0000-00003C610000}"/>
    <cellStyle name="Hiperłącze 6" xfId="43241" hidden="1" xr:uid="{00000000-0005-0000-0000-00003D6F0000}"/>
    <cellStyle name="Hiperłącze 6" xfId="44944" hidden="1" xr:uid="{00000000-0005-0000-0000-00001E6F0000}"/>
    <cellStyle name="Hiperłącze 6" xfId="44651" hidden="1" xr:uid="{00000000-0005-0000-0000-0000FD6E0000}"/>
    <cellStyle name="Hiperłącze 6" xfId="39989" hidden="1" xr:uid="{00000000-0005-0000-0000-0000C16C0000}"/>
    <cellStyle name="Hiperłącze 6" xfId="19970" hidden="1" xr:uid="{00000000-0005-0000-0000-0000C4630000}"/>
    <cellStyle name="Hiperłącze 6" xfId="38000" hidden="1" xr:uid="{00000000-0005-0000-0000-0000F56B0000}"/>
    <cellStyle name="Hiperłącze 6" xfId="30003" hidden="1" xr:uid="{00000000-0005-0000-0000-00001D690000}"/>
    <cellStyle name="Hiperłącze 6" xfId="31271" hidden="1" xr:uid="{00000000-0005-0000-0000-0000DE680000}"/>
    <cellStyle name="Hiperłącze 6" xfId="25428" hidden="1" xr:uid="{00000000-0005-0000-0000-000000670000}"/>
    <cellStyle name="Hiperłącze 6" xfId="39176" hidden="1" xr:uid="{00000000-0005-0000-0000-0000706C0000}"/>
    <cellStyle name="Hiperłącze 6" xfId="38556" hidden="1" xr:uid="{00000000-0005-0000-0000-0000676C0000}"/>
    <cellStyle name="Hiperłącze 6" xfId="15469" hidden="1" xr:uid="{00000000-0005-0000-0000-0000B7610000}"/>
    <cellStyle name="Hiperłącze 6" xfId="44570" hidden="1" xr:uid="{00000000-0005-0000-0000-0000F46E0000}"/>
    <cellStyle name="Hiperłącze 6" xfId="36876" hidden="1" xr:uid="{00000000-0005-0000-0000-0000996B0000}"/>
    <cellStyle name="Hiperłącze 6" xfId="42238" hidden="1" xr:uid="{00000000-0005-0000-0000-0000EC6D0000}"/>
    <cellStyle name="Hiperłącze 6" xfId="25692" hidden="1" xr:uid="{00000000-0005-0000-0000-000048660000}"/>
    <cellStyle name="Hiperłącze 6" xfId="11735" hidden="1" xr:uid="{00000000-0005-0000-0000-00006F610000}"/>
    <cellStyle name="Hiperłącze 6" xfId="31657" hidden="1" xr:uid="{00000000-0005-0000-0000-00002C690000}"/>
    <cellStyle name="Hiperłącze 6" xfId="40829" hidden="1" xr:uid="{00000000-0005-0000-0000-0000556D0000}"/>
    <cellStyle name="Hiperłącze 6" xfId="36054" hidden="1" xr:uid="{00000000-0005-0000-0000-0000146B0000}"/>
    <cellStyle name="Hiperłącze 6" xfId="28621" hidden="1" xr:uid="{00000000-0005-0000-0000-000002680000}"/>
    <cellStyle name="Hiperłącze 6" xfId="26304" hidden="1" xr:uid="{00000000-0005-0000-0000-000089660000}"/>
    <cellStyle name="Hiperłącze 6" xfId="34220" hidden="1" xr:uid="{00000000-0005-0000-0000-0000CF6A0000}"/>
    <cellStyle name="Hiperłącze 6" xfId="44825" hidden="1" xr:uid="{00000000-0005-0000-0000-0000116F0000}"/>
    <cellStyle name="Hiperłącze 6" xfId="17699" hidden="1" xr:uid="{00000000-0005-0000-0000-0000AE620000}"/>
    <cellStyle name="Hiperłącze 6" xfId="40899" hidden="1" xr:uid="{00000000-0005-0000-0000-00008D6D0000}"/>
    <cellStyle name="Hiperłącze 6" xfId="17739" hidden="1" xr:uid="{00000000-0005-0000-0000-0000B8620000}"/>
    <cellStyle name="Hiperłącze 6" xfId="23595" hidden="1" xr:uid="{00000000-0005-0000-0000-000092650000}"/>
    <cellStyle name="Hiperłącze 6" xfId="15844" hidden="1" xr:uid="{00000000-0005-0000-0000-000005620000}"/>
    <cellStyle name="Hiperłącze 6" xfId="36675" hidden="1" xr:uid="{00000000-0005-0000-0000-00004B6B0000}"/>
    <cellStyle name="Hiperłącze 6" xfId="19959" hidden="1" xr:uid="{00000000-0005-0000-0000-0000C0630000}"/>
    <cellStyle name="Hiperłącze 6" xfId="19862" hidden="1" xr:uid="{00000000-0005-0000-0000-0000B8630000}"/>
    <cellStyle name="Hiperłącze 6" xfId="27785" hidden="1" xr:uid="{00000000-0005-0000-0000-000039670000}"/>
    <cellStyle name="Hiperłącze 6" xfId="26248" hidden="1" xr:uid="{00000000-0005-0000-0000-000083660000}"/>
    <cellStyle name="Hiperłącze 6" xfId="28824" hidden="1" xr:uid="{00000000-0005-0000-0000-0000CA670000}"/>
    <cellStyle name="Hiperłącze 6" xfId="46249" hidden="1" xr:uid="{00000000-0005-0000-0000-0000E76F0000}"/>
    <cellStyle name="Hiperłącze 6" xfId="23095" hidden="1" xr:uid="{00000000-0005-0000-0000-00001A650000}"/>
    <cellStyle name="Hiperłącze 6" xfId="24829" hidden="1" xr:uid="{00000000-0005-0000-0000-000023660000}"/>
    <cellStyle name="Hiperłącze 6" xfId="44689" hidden="1" xr:uid="{00000000-0005-0000-0000-0000046F0000}"/>
    <cellStyle name="Hiperłącze 6" xfId="20675" hidden="1" xr:uid="{00000000-0005-0000-0000-000097640000}"/>
    <cellStyle name="Hiperłącze 6" xfId="39935" hidden="1" xr:uid="{00000000-0005-0000-0000-0000C06C0000}"/>
    <cellStyle name="Hiperłącze 6" xfId="37806" hidden="1" xr:uid="{00000000-0005-0000-0000-0000E76B0000}"/>
    <cellStyle name="Hiperłącze 6" xfId="34259" hidden="1" xr:uid="{00000000-0005-0000-0000-0000C56A0000}"/>
    <cellStyle name="Hiperłącze 6" xfId="20750" hidden="1" xr:uid="{00000000-0005-0000-0000-00008A650000}"/>
    <cellStyle name="Hiperłącze 6" xfId="40566" hidden="1" xr:uid="{00000000-0005-0000-0000-0000206D0000}"/>
    <cellStyle name="Hiperłącze 6" xfId="44322" hidden="1" xr:uid="{00000000-0005-0000-0000-0000C16E0000}"/>
    <cellStyle name="Hiperłącze 6" xfId="25303" hidden="1" xr:uid="{00000000-0005-0000-0000-00009E670000}"/>
    <cellStyle name="Hiperłącze 6" xfId="17092" hidden="1" xr:uid="{00000000-0005-0000-0000-000056620000}"/>
    <cellStyle name="Hiperłącze 6" xfId="19506" hidden="1" xr:uid="{00000000-0005-0000-0000-0000CE630000}"/>
    <cellStyle name="Hiperłącze 6" xfId="37164" hidden="1" xr:uid="{00000000-0005-0000-0000-0000C26B0000}"/>
    <cellStyle name="Hiperłącze 6" xfId="24786" hidden="1" xr:uid="{00000000-0005-0000-0000-000019660000}"/>
    <cellStyle name="Hiperłącze 6" xfId="46097" hidden="1" xr:uid="{00000000-0005-0000-0000-0000986F0000}"/>
    <cellStyle name="Hiperłącze 6" xfId="33043" hidden="1" xr:uid="{00000000-0005-0000-0000-00000C6A0000}"/>
    <cellStyle name="Hiperłącze 6" xfId="28345" hidden="1" xr:uid="{00000000-0005-0000-0000-0000F6670000}"/>
    <cellStyle name="Hiperłącze 6" xfId="43720" hidden="1" xr:uid="{00000000-0005-0000-0000-0000836E0000}"/>
    <cellStyle name="Hiperłącze 6" xfId="43085" hidden="1" xr:uid="{00000000-0005-0000-0000-0000756E0000}"/>
    <cellStyle name="Hiperłącze 6" xfId="25919" hidden="1" xr:uid="{00000000-0005-0000-0000-00005A660000}"/>
    <cellStyle name="Hiperłącze 6" xfId="40146" hidden="1" xr:uid="{00000000-0005-0000-0000-0000EF6C0000}"/>
    <cellStyle name="Hiperłącze 6" xfId="42149" hidden="1" xr:uid="{00000000-0005-0000-0000-00001F6E0000}"/>
    <cellStyle name="Hiperłącze 6" xfId="39261" hidden="1" xr:uid="{00000000-0005-0000-0000-0000786C0000}"/>
    <cellStyle name="Hiperłącze 6" xfId="13870" hidden="1" xr:uid="{00000000-0005-0000-0000-00004B610000}"/>
    <cellStyle name="Hiperłącze 6" xfId="40870" hidden="1" xr:uid="{00000000-0005-0000-0000-00009A6D0000}"/>
    <cellStyle name="Hiperłącze 6" xfId="28713" hidden="1" xr:uid="{00000000-0005-0000-0000-0000C1670000}"/>
    <cellStyle name="Hiperłącze 6" xfId="40539" hidden="1" xr:uid="{00000000-0005-0000-0000-00001D6D0000}"/>
    <cellStyle name="Hiperłącze 6" xfId="39055" hidden="1" xr:uid="{00000000-0005-0000-0000-0000396D0000}"/>
    <cellStyle name="Hiperłącze 6" xfId="22807" hidden="1" xr:uid="{00000000-0005-0000-0000-00004D650000}"/>
    <cellStyle name="Hiperłącze 6" xfId="22682" hidden="1" xr:uid="{00000000-0005-0000-0000-00000F650000}"/>
    <cellStyle name="Hiperłącze 6" xfId="25867" hidden="1" xr:uid="{00000000-0005-0000-0000-000057660000}"/>
    <cellStyle name="Hiperłącze 6" xfId="38828" hidden="1" xr:uid="{00000000-0005-0000-0000-0000CB6C0000}"/>
    <cellStyle name="Hiperłącze 6" xfId="35666" hidden="1" xr:uid="{00000000-0005-0000-0000-0000E76A0000}"/>
    <cellStyle name="Hiperłącze 6" xfId="36224" hidden="1" xr:uid="{00000000-0005-0000-0000-00003A6B0000}"/>
    <cellStyle name="Hiperłącze 6" xfId="40548" hidden="1" xr:uid="{00000000-0005-0000-0000-00001E6D0000}"/>
    <cellStyle name="Hiperłącze 6" xfId="46060" hidden="1" xr:uid="{00000000-0005-0000-0000-00008F6F0000}"/>
    <cellStyle name="Hiperłącze 6" xfId="15024" hidden="1" xr:uid="{00000000-0005-0000-0000-0000BC610000}"/>
    <cellStyle name="Hiperłącze 6" xfId="41338" hidden="1" xr:uid="{00000000-0005-0000-0000-00006F6D0000}"/>
    <cellStyle name="Hiperłącze 6" xfId="16129" hidden="1" xr:uid="{00000000-0005-0000-0000-00008B620000}"/>
    <cellStyle name="Hiperłącze 6" xfId="29736" hidden="1" xr:uid="{00000000-0005-0000-0000-0000B5680000}"/>
    <cellStyle name="Hiperłącze 6" xfId="41068" hidden="1" xr:uid="{00000000-0005-0000-0000-0000986D0000}"/>
    <cellStyle name="Hiperłącze 6" xfId="13905" hidden="1" xr:uid="{00000000-0005-0000-0000-000040610000}"/>
    <cellStyle name="Hiperłącze 6" xfId="21378" hidden="1" xr:uid="{00000000-0005-0000-0000-000045640000}"/>
    <cellStyle name="Hiperłącze 6" xfId="10329" hidden="1" xr:uid="{00000000-0005-0000-0000-0000E15F0000}"/>
    <cellStyle name="Hiperłącze 6" xfId="13206" hidden="1" xr:uid="{00000000-0005-0000-0000-0000A7600000}"/>
    <cellStyle name="Hiperłącze 6" xfId="35570" hidden="1" xr:uid="{00000000-0005-0000-0000-0000D96A0000}"/>
    <cellStyle name="Hiperłącze 6" xfId="18801" hidden="1" xr:uid="{00000000-0005-0000-0000-000022630000}"/>
    <cellStyle name="Hiperłącze 6" xfId="35695" hidden="1" xr:uid="{00000000-0005-0000-0000-0000E26A0000}"/>
    <cellStyle name="Hiperłącze 6" xfId="38454" hidden="1" xr:uid="{00000000-0005-0000-0000-00005C6C0000}"/>
    <cellStyle name="Hiperłącze 6" xfId="32723" hidden="1" xr:uid="{00000000-0005-0000-0000-0000B6690000}"/>
    <cellStyle name="Hiperłącze 6" xfId="10308" hidden="1" xr:uid="{00000000-0005-0000-0000-0000E45F0000}"/>
    <cellStyle name="Hiperłącze 6" xfId="37737" hidden="1" xr:uid="{00000000-0005-0000-0000-0000DF6B0000}"/>
    <cellStyle name="Hiperłącze 6" xfId="19592" hidden="1" xr:uid="{00000000-0005-0000-0000-000099630000}"/>
    <cellStyle name="Hiperłącze 6" xfId="39345" hidden="1" xr:uid="{00000000-0005-0000-0000-0000326D0000}"/>
    <cellStyle name="Hiperłącze 6" xfId="29992" hidden="1" xr:uid="{00000000-0005-0000-0000-00001C690000}"/>
    <cellStyle name="Hiperłącze 6" xfId="19897" hidden="1" xr:uid="{00000000-0005-0000-0000-0000B9630000}"/>
    <cellStyle name="Hiperłącze 6" xfId="37461" hidden="1" xr:uid="{00000000-0005-0000-0000-0000306C0000}"/>
    <cellStyle name="Hiperłącze 6" xfId="18068" hidden="1" xr:uid="{00000000-0005-0000-0000-0000F8620000}"/>
    <cellStyle name="Hiperłącze 6" xfId="33993" hidden="1" xr:uid="{00000000-0005-0000-0000-0000506A0000}"/>
    <cellStyle name="Hiperłącze 6" xfId="36630" hidden="1" xr:uid="{00000000-0005-0000-0000-0000796B0000}"/>
    <cellStyle name="Hiperłącze 6" xfId="30961" hidden="1" xr:uid="{00000000-0005-0000-0000-0000A6680000}"/>
    <cellStyle name="Hiperłącze 6" xfId="24237" hidden="1" xr:uid="{00000000-0005-0000-0000-0000B7650000}"/>
    <cellStyle name="Hiperłącze 6" xfId="15399" hidden="1" xr:uid="{00000000-0005-0000-0000-0000AA610000}"/>
    <cellStyle name="Hiperłącze 6" xfId="25047" hidden="1" xr:uid="{00000000-0005-0000-0000-0000B0660000}"/>
    <cellStyle name="Hiperłącze 6" xfId="45893" hidden="1" xr:uid="{00000000-0005-0000-0000-00007E6F0000}"/>
    <cellStyle name="Hiperłącze 6" xfId="37878" hidden="1" xr:uid="{00000000-0005-0000-0000-0000EE6B0000}"/>
    <cellStyle name="Hiperłącze 6" xfId="47026" hidden="1" xr:uid="{00000000-0005-0000-0000-00001B700000}"/>
    <cellStyle name="Hiperłącze 6" xfId="35514" hidden="1" xr:uid="{00000000-0005-0000-0000-0000D36A0000}"/>
    <cellStyle name="Hiperłącze 6" xfId="28954" hidden="1" xr:uid="{00000000-0005-0000-0000-0000D5670000}"/>
    <cellStyle name="Hiperłącze 6" xfId="25321" hidden="1" xr:uid="{00000000-0005-0000-0000-000098670000}"/>
    <cellStyle name="Hiperłącze 6" xfId="31993" hidden="1" xr:uid="{00000000-0005-0000-0000-00007D690000}"/>
    <cellStyle name="Hiperłącze 6" xfId="34632" hidden="1" xr:uid="{00000000-0005-0000-0000-00005B6A0000}"/>
    <cellStyle name="Hiperłącze 6" xfId="43144" hidden="1" xr:uid="{00000000-0005-0000-0000-0000EC6E0000}"/>
    <cellStyle name="Hiperłącze 6" xfId="34171" hidden="1" xr:uid="{00000000-0005-0000-0000-0000B26B0000}"/>
    <cellStyle name="Hiperłącze 6" xfId="19664" hidden="1" xr:uid="{00000000-0005-0000-0000-0000A1630000}"/>
    <cellStyle name="Hiperłącze 6" xfId="18237" hidden="1" xr:uid="{00000000-0005-0000-0000-000006630000}"/>
    <cellStyle name="Hiperłącze 6" xfId="11725" hidden="1" xr:uid="{00000000-0005-0000-0000-000046610000}"/>
    <cellStyle name="Hiperłącze 6" xfId="14415" hidden="1" xr:uid="{00000000-0005-0000-0000-000024610000}"/>
    <cellStyle name="Hiperłącze 6" xfId="18648" hidden="1" xr:uid="{00000000-0005-0000-0000-00000E630000}"/>
    <cellStyle name="Hiperłącze 6" xfId="33919" hidden="1" xr:uid="{00000000-0005-0000-0000-00004B6A0000}"/>
    <cellStyle name="Hiperłącze 6" xfId="33227" hidden="1" xr:uid="{00000000-0005-0000-0000-0000D3690000}"/>
    <cellStyle name="Hiperłącze 6" xfId="33283" hidden="1" xr:uid="{00000000-0005-0000-0000-0000D7690000}"/>
    <cellStyle name="Hiperłącze 6" xfId="33291" hidden="1" xr:uid="{00000000-0005-0000-0000-0000D8690000}"/>
    <cellStyle name="Hiperłącze 6" xfId="33347" hidden="1" xr:uid="{00000000-0005-0000-0000-0000DA690000}"/>
    <cellStyle name="Hiperłącze 6" xfId="33317" hidden="1" xr:uid="{00000000-0005-0000-0000-0000E0690000}"/>
    <cellStyle name="Hiperłącze 6" xfId="33413" hidden="1" xr:uid="{00000000-0005-0000-0000-0000E3690000}"/>
    <cellStyle name="Hiperłącze 6" xfId="33477" hidden="1" xr:uid="{00000000-0005-0000-0000-0000E5690000}"/>
    <cellStyle name="Hiperłącze 6" xfId="33434" hidden="1" xr:uid="{00000000-0005-0000-0000-0000E8690000}"/>
    <cellStyle name="Hiperłącze 6" xfId="33504" hidden="1" xr:uid="{00000000-0005-0000-0000-0000ED690000}"/>
    <cellStyle name="Hiperłącze 6" xfId="33551" hidden="1" xr:uid="{00000000-0005-0000-0000-0000F3690000}"/>
    <cellStyle name="Hiperłącze 6" xfId="33542" hidden="1" xr:uid="{00000000-0005-0000-0000-0000F4690000}"/>
    <cellStyle name="Hiperłącze 6" xfId="33061" hidden="1" xr:uid="{00000000-0005-0000-0000-0000076A0000}"/>
    <cellStyle name="Hiperłącze 6" xfId="33053" hidden="1" xr:uid="{00000000-0005-0000-0000-0000086A0000}"/>
    <cellStyle name="Hiperłącze 6" xfId="33018" hidden="1" xr:uid="{00000000-0005-0000-0000-0000096A0000}"/>
    <cellStyle name="Hiperłącze 6" xfId="33024" hidden="1" xr:uid="{00000000-0005-0000-0000-00000D6A0000}"/>
    <cellStyle name="Hiperłącze 6" xfId="32850" hidden="1" xr:uid="{00000000-0005-0000-0000-00000E6A0000}"/>
    <cellStyle name="Hiperłącze 6" xfId="33368" hidden="1" xr:uid="{00000000-0005-0000-0000-00000F6A0000}"/>
    <cellStyle name="Hiperłącze 6" xfId="33032" hidden="1" xr:uid="{00000000-0005-0000-0000-0000106A0000}"/>
    <cellStyle name="Hiperłącze 6" xfId="32902" hidden="1" xr:uid="{00000000-0005-0000-0000-0000116A0000}"/>
    <cellStyle name="Hiperłącze 6" xfId="33373" hidden="1" xr:uid="{00000000-0005-0000-0000-00001F6A0000}"/>
    <cellStyle name="Hiperłącze 6" xfId="31303" hidden="1" xr:uid="{00000000-0005-0000-0000-0000E7680000}"/>
    <cellStyle name="Hiperłącze 6" xfId="29443" hidden="1" xr:uid="{00000000-0005-0000-0000-00003D680000}"/>
    <cellStyle name="Hiperłącze 6" xfId="28530" hidden="1" xr:uid="{00000000-0005-0000-0000-0000F8670000}"/>
    <cellStyle name="Hiperłącze 6" xfId="32614" hidden="1" xr:uid="{00000000-0005-0000-0000-000092690000}"/>
    <cellStyle name="Hiperłącze 6" xfId="45608" hidden="1" xr:uid="{00000000-0005-0000-0000-0000A26F0000}"/>
    <cellStyle name="Hiperłącze 6" xfId="24859" hidden="1" xr:uid="{00000000-0005-0000-0000-000027660000}"/>
    <cellStyle name="Hiperłącze 6" xfId="21405" hidden="1" xr:uid="{00000000-0005-0000-0000-00004D640000}"/>
    <cellStyle name="Hiperłącze 6" xfId="23704" hidden="1" xr:uid="{00000000-0005-0000-0000-00009E650000}"/>
    <cellStyle name="Hiperłącze 6" xfId="41106" hidden="1" xr:uid="{00000000-0005-0000-0000-0000936D0000}"/>
    <cellStyle name="Hiperłącze 6" xfId="34305" hidden="1" xr:uid="{00000000-0005-0000-0000-0000BB6A0000}"/>
    <cellStyle name="Hiperłącze 6" xfId="23298" hidden="1" xr:uid="{00000000-0005-0000-0000-000067650000}"/>
    <cellStyle name="Hiperłącze 6" xfId="26559" hidden="1" xr:uid="{00000000-0005-0000-0000-0000BD660000}"/>
    <cellStyle name="Hiperłącze 6" xfId="26640" hidden="1" xr:uid="{00000000-0005-0000-0000-0000C1660000}"/>
    <cellStyle name="Hiperłącze 6" xfId="31548" hidden="1" xr:uid="{00000000-0005-0000-0000-000008690000}"/>
    <cellStyle name="Hiperłącze 6" xfId="27941" hidden="1" xr:uid="{00000000-0005-0000-0000-00004A670000}"/>
    <cellStyle name="Hiperłącze 6" xfId="21863" hidden="1" xr:uid="{00000000-0005-0000-0000-000083640000}"/>
    <cellStyle name="Hiperłącze 6" xfId="21666" hidden="1" xr:uid="{00000000-0005-0000-0000-00006F640000}"/>
    <cellStyle name="Hiperłącze 6" xfId="35946" hidden="1" xr:uid="{00000000-0005-0000-0000-0000086B0000}"/>
    <cellStyle name="Hiperłącze 6" xfId="25536" hidden="1" xr:uid="{00000000-0005-0000-0000-000006670000}"/>
    <cellStyle name="Hiperłącze 6" xfId="44732" hidden="1" xr:uid="{00000000-0005-0000-0000-0000016F0000}"/>
    <cellStyle name="Hiperłącze 6" xfId="24327" hidden="1" xr:uid="{00000000-0005-0000-0000-0000FF650000}"/>
    <cellStyle name="Hiperłącze 6" xfId="29963" hidden="1" xr:uid="{00000000-0005-0000-0000-000013690000}"/>
    <cellStyle name="Hiperłącze 6" xfId="32286" hidden="1" xr:uid="{00000000-0005-0000-0000-000050690000}"/>
    <cellStyle name="Hiperłącze 6" xfId="21789" hidden="1" xr:uid="{00000000-0005-0000-0000-000075640000}"/>
    <cellStyle name="Hiperłącze 6" xfId="39790" hidden="1" xr:uid="{00000000-0005-0000-0000-0000AE6C0000}"/>
    <cellStyle name="Hiperłącze 6" xfId="18948" hidden="1" xr:uid="{00000000-0005-0000-0000-000033630000}"/>
    <cellStyle name="Hiperłącze 6" xfId="46679" hidden="1" xr:uid="{00000000-0005-0000-0000-000030700000}"/>
    <cellStyle name="Hiperłącze 6" xfId="43250" hidden="1" xr:uid="{00000000-0005-0000-0000-0000EE6E0000}"/>
    <cellStyle name="Hiperłącze 6" xfId="28861" hidden="1" xr:uid="{00000000-0005-0000-0000-000009680000}"/>
    <cellStyle name="Hiperłącze 6" xfId="22673" hidden="1" xr:uid="{00000000-0005-0000-0000-00000E650000}"/>
    <cellStyle name="Hiperłącze 6" xfId="18528" hidden="1" xr:uid="{00000000-0005-0000-0000-00003A630000}"/>
    <cellStyle name="Hiperłącze 6" xfId="10248" hidden="1" xr:uid="{00000000-0005-0000-0000-0000DC5F0000}"/>
    <cellStyle name="Hiperłącze 6" xfId="26711" hidden="1" xr:uid="{00000000-0005-0000-0000-0000CF660000}"/>
    <cellStyle name="Hiperłącze 6" xfId="21834" hidden="1" xr:uid="{00000000-0005-0000-0000-00007F640000}"/>
    <cellStyle name="Hiperłącze 6" xfId="39578" hidden="1" xr:uid="{00000000-0005-0000-0000-0000916C0000}"/>
    <cellStyle name="Hiperłącze 6" xfId="44020" hidden="1" xr:uid="{00000000-0005-0000-0000-00009D6E0000}"/>
    <cellStyle name="Hiperłącze 6" xfId="26674" hidden="1" xr:uid="{00000000-0005-0000-0000-0000CA660000}"/>
    <cellStyle name="Hiperłącze 6" xfId="21781" hidden="1" xr:uid="{00000000-0005-0000-0000-000079640000}"/>
    <cellStyle name="Hiperłącze 6" xfId="36815" hidden="1" xr:uid="{00000000-0005-0000-0000-00005F6B0000}"/>
    <cellStyle name="Hiperłącze 6" xfId="31466" hidden="1" xr:uid="{00000000-0005-0000-0000-0000F5680000}"/>
    <cellStyle name="Hiperłącze 6" xfId="45570" hidden="1" xr:uid="{00000000-0005-0000-0000-0000B06F0000}"/>
    <cellStyle name="Hiperłącze 6" xfId="25937" hidden="1" xr:uid="{00000000-0005-0000-0000-00005E660000}"/>
    <cellStyle name="Hiperłącze 6" xfId="44370" hidden="1" xr:uid="{00000000-0005-0000-0000-0000C76E0000}"/>
    <cellStyle name="Hiperłącze 6" xfId="44201" hidden="1" xr:uid="{00000000-0005-0000-0000-0000AD6E0000}"/>
    <cellStyle name="Hiperłącze 6" xfId="41153" hidden="1" xr:uid="{00000000-0005-0000-0000-0000896D0000}"/>
    <cellStyle name="Hiperłącze 6" xfId="26844" hidden="1" xr:uid="{00000000-0005-0000-0000-0000DA660000}"/>
    <cellStyle name="Hiperłącze 6" xfId="38195" hidden="1" xr:uid="{00000000-0005-0000-0000-00003A6C0000}"/>
    <cellStyle name="Hiperłącze 6" xfId="14467" hidden="1" xr:uid="{00000000-0005-0000-0000-000022610000}"/>
    <cellStyle name="Hiperłącze 6" xfId="30575" hidden="1" xr:uid="{00000000-0005-0000-0000-00007B680000}"/>
    <cellStyle name="Hiperłącze 6" xfId="32895" hidden="1" xr:uid="{00000000-0005-0000-0000-0000FB690000}"/>
    <cellStyle name="Hiperłącze 6" xfId="36949" hidden="1" xr:uid="{00000000-0005-0000-0000-00006B6B0000}"/>
    <cellStyle name="Hiperłącze 6" xfId="41546" hidden="1" xr:uid="{00000000-0005-0000-0000-0000806D0000}"/>
    <cellStyle name="Hiperłącze 6" xfId="38652" hidden="1" xr:uid="{00000000-0005-0000-0000-0000CC6C0000}"/>
    <cellStyle name="Hiperłącze 6" xfId="39612" hidden="1" xr:uid="{00000000-0005-0000-0000-00009A6C0000}"/>
    <cellStyle name="Hiperłącze 6" xfId="38588" hidden="1" xr:uid="{00000000-0005-0000-0000-0000666C0000}"/>
    <cellStyle name="Hiperłącze 6" xfId="38036" hidden="1" xr:uid="{00000000-0005-0000-0000-0000FE6B0000}"/>
    <cellStyle name="Hiperłącze 6" xfId="22763" hidden="1" xr:uid="{00000000-0005-0000-0000-000016650000}"/>
    <cellStyle name="Hiperłącze 6" xfId="15236" hidden="1" xr:uid="{00000000-0005-0000-0000-00009D610000}"/>
    <cellStyle name="Hiperłącze 6" xfId="43111" hidden="1" xr:uid="{00000000-0005-0000-0000-0000766E0000}"/>
    <cellStyle name="Hiperłącze 6" xfId="26278" hidden="1" xr:uid="{00000000-0005-0000-0000-000087660000}"/>
    <cellStyle name="Hiperłącze 6" xfId="30215" hidden="1" xr:uid="{00000000-0005-0000-0000-000058680000}"/>
    <cellStyle name="Hiperłącze 6" xfId="23026" hidden="1" xr:uid="{00000000-0005-0000-0000-00004F650000}"/>
    <cellStyle name="Hiperłącze 6" xfId="38205" hidden="1" xr:uid="{00000000-0005-0000-0000-00003B6C0000}"/>
    <cellStyle name="Hiperłącze 6" xfId="16662" hidden="1" xr:uid="{00000000-0005-0000-0000-00002B620000}"/>
    <cellStyle name="Hiperłącze 6" xfId="12202" hidden="1" xr:uid="{00000000-0005-0000-0000-0000D2600000}"/>
    <cellStyle name="Hiperłącze 6" xfId="17894" hidden="1" xr:uid="{00000000-0005-0000-0000-0000C5620000}"/>
    <cellStyle name="Hiperłącze 6" xfId="22520" hidden="1" xr:uid="{00000000-0005-0000-0000-0000E5640000}"/>
    <cellStyle name="Hiperłącze 6" xfId="41848" hidden="1" xr:uid="{00000000-0005-0000-0000-0000E76D0000}"/>
    <cellStyle name="Hiperłącze 6" xfId="46689" hidden="1" xr:uid="{00000000-0005-0000-0000-00002C700000}"/>
    <cellStyle name="Hiperłącze 6" xfId="31692" hidden="1" xr:uid="{00000000-0005-0000-0000-000026690000}"/>
    <cellStyle name="Hiperłącze 6" xfId="42691" hidden="1" xr:uid="{00000000-0005-0000-0000-0000426E0000}"/>
    <cellStyle name="Hiperłącze 6" xfId="46982" hidden="1" xr:uid="{00000000-0005-0000-0000-000013700000}"/>
    <cellStyle name="Hiperłącze 6" xfId="18299" hidden="1" xr:uid="{00000000-0005-0000-0000-000051630000}"/>
    <cellStyle name="Hiperłącze 6" xfId="42753" hidden="1" xr:uid="{00000000-0005-0000-0000-00004F6E0000}"/>
    <cellStyle name="Hiperłącze 6" xfId="17939" hidden="1" xr:uid="{00000000-0005-0000-0000-0000CF620000}"/>
    <cellStyle name="Hiperłącze 6" xfId="18002" hidden="1" xr:uid="{00000000-0005-0000-0000-0000D1620000}"/>
    <cellStyle name="Hiperłącze 6" xfId="17968" hidden="1" xr:uid="{00000000-0005-0000-0000-0000D3620000}"/>
    <cellStyle name="Hiperłącze 6" xfId="17994" hidden="1" xr:uid="{00000000-0005-0000-0000-0000D5620000}"/>
    <cellStyle name="Hiperłącze 6" xfId="16385" hidden="1" xr:uid="{00000000-0005-0000-0000-0000E4620000}"/>
    <cellStyle name="Hiperłącze 6" xfId="16730" hidden="1" xr:uid="{00000000-0005-0000-0000-0000E5620000}"/>
    <cellStyle name="Hiperłącze 6" xfId="16763" hidden="1" xr:uid="{00000000-0005-0000-0000-0000EA620000}"/>
    <cellStyle name="Hiperłącze 6" xfId="16083" hidden="1" xr:uid="{00000000-0005-0000-0000-0000EF620000}"/>
    <cellStyle name="Hiperłącze 6" xfId="13118" hidden="1" xr:uid="{00000000-0005-0000-0000-00009C600000}"/>
    <cellStyle name="Hiperłącze 6" xfId="13159" hidden="1" xr:uid="{00000000-0005-0000-0000-0000A1600000}"/>
    <cellStyle name="Hiperłącze 6" xfId="13214" hidden="1" xr:uid="{00000000-0005-0000-0000-0000A8600000}"/>
    <cellStyle name="Hiperłącze 6" xfId="13262" hidden="1" xr:uid="{00000000-0005-0000-0000-0000A9600000}"/>
    <cellStyle name="Hiperłącze 6" xfId="13225" hidden="1" xr:uid="{00000000-0005-0000-0000-0000AC600000}"/>
    <cellStyle name="Hiperłącze 6" xfId="13378" hidden="1" xr:uid="{00000000-0005-0000-0000-0000B6600000}"/>
    <cellStyle name="Hiperłącze 6" xfId="13457" hidden="1" xr:uid="{00000000-0005-0000-0000-0000C7600000}"/>
    <cellStyle name="Hiperłącze 6" xfId="14598" hidden="1" xr:uid="{00000000-0005-0000-0000-00007B610000}"/>
    <cellStyle name="Hiperłącze 6" xfId="11310" hidden="1" xr:uid="{00000000-0005-0000-0000-0000F95F0000}"/>
    <cellStyle name="Hiperłącze 6" xfId="11336" hidden="1" xr:uid="{00000000-0005-0000-0000-0000FA5F0000}"/>
    <cellStyle name="Hiperłącze 6" xfId="11435" hidden="1" xr:uid="{00000000-0005-0000-0000-000002600000}"/>
    <cellStyle name="Hiperłącze 6" xfId="10421" hidden="1" xr:uid="{00000000-0005-0000-0000-0000EB5F0000}"/>
    <cellStyle name="Hiperłącze 6" xfId="10430" hidden="1" xr:uid="{00000000-0005-0000-0000-0000F05F0000}"/>
    <cellStyle name="Hiperłącze 6" xfId="10460" hidden="1" xr:uid="{00000000-0005-0000-0000-0000E95F0000}"/>
    <cellStyle name="Hiperłącze 6" xfId="13278" hidden="1" xr:uid="{00000000-0005-0000-0000-0000AE600000}"/>
    <cellStyle name="Hiperłącze 6" xfId="16210" hidden="1" xr:uid="{00000000-0005-0000-0000-00007B620000}"/>
    <cellStyle name="Hiperłącze 6" xfId="23087" hidden="1" xr:uid="{00000000-0005-0000-0000-000019650000}"/>
    <cellStyle name="Hiperłącze 6" xfId="46647" hidden="1" xr:uid="{00000000-0005-0000-0000-00002E700000}"/>
    <cellStyle name="Hiperłącze 6" xfId="33905" hidden="1" xr:uid="{00000000-0005-0000-0000-0000476A0000}"/>
    <cellStyle name="Hiperłącze 6" xfId="38774" hidden="1" xr:uid="{00000000-0005-0000-0000-0000D66C0000}"/>
    <cellStyle name="Hiperłącze 6" xfId="24505" hidden="1" xr:uid="{00000000-0005-0000-0000-0000D3650000}"/>
    <cellStyle name="Hiperłącze 6" xfId="15435" hidden="1" xr:uid="{00000000-0005-0000-0000-0000B0610000}"/>
    <cellStyle name="Hiperłącze 6" xfId="15243" hidden="1" xr:uid="{00000000-0005-0000-0000-000099610000}"/>
    <cellStyle name="Hiperłącze 6" xfId="14618" hidden="1" xr:uid="{00000000-0005-0000-0000-000075610000}"/>
    <cellStyle name="Hiperłącze 6" xfId="38862" hidden="1" xr:uid="{00000000-0005-0000-0000-0000BC6D0000}"/>
    <cellStyle name="Hiperłącze 6" xfId="32412" hidden="1" xr:uid="{00000000-0005-0000-0000-000057690000}"/>
    <cellStyle name="Hiperłącze 6" xfId="39969" hidden="1" xr:uid="{00000000-0005-0000-0000-0000C76C0000}"/>
    <cellStyle name="Hiperłącze 6" xfId="26221" hidden="1" xr:uid="{00000000-0005-0000-0000-00007E660000}"/>
    <cellStyle name="Hiperłącze 6" xfId="28279" hidden="1" xr:uid="{00000000-0005-0000-0000-0000B7670000}"/>
    <cellStyle name="Hiperłącze 6" xfId="28890" hidden="1" xr:uid="{00000000-0005-0000-0000-0000D3670000}"/>
    <cellStyle name="Hiperłącze 6" xfId="43784" hidden="1" xr:uid="{00000000-0005-0000-0000-0000886E0000}"/>
    <cellStyle name="Hiperłącze 6" xfId="44469" hidden="1" xr:uid="{00000000-0005-0000-0000-0000D46E0000}"/>
    <cellStyle name="Hiperłącze 6" xfId="43123" hidden="1" xr:uid="{00000000-0005-0000-0000-00004E6F0000}"/>
    <cellStyle name="Hiperłącze 6" xfId="21975" hidden="1" xr:uid="{00000000-0005-0000-0000-0000A7640000}"/>
    <cellStyle name="Hiperłącze 6" xfId="38637" hidden="1" xr:uid="{00000000-0005-0000-0000-0000CE6C0000}"/>
    <cellStyle name="Hiperłącze 6" xfId="39596" hidden="1" xr:uid="{00000000-0005-0000-0000-0000966C0000}"/>
    <cellStyle name="Hiperłącze 6" xfId="47073" hidden="1" xr:uid="{00000000-0005-0000-0000-00001D700000}"/>
    <cellStyle name="Hiperłącze 6" xfId="42297" hidden="1" xr:uid="{00000000-0005-0000-0000-0000EE6D0000}"/>
    <cellStyle name="Hiperłącze 6" xfId="42903" hidden="1" xr:uid="{00000000-0005-0000-0000-0000616E0000}"/>
    <cellStyle name="Hiperłącze 6" xfId="45919" hidden="1" xr:uid="{00000000-0005-0000-0000-0000AB6F0000}"/>
    <cellStyle name="Hiperłącze 6" xfId="16254" hidden="1" xr:uid="{00000000-0005-0000-0000-00007E630000}"/>
    <cellStyle name="Hiperłącze 6" xfId="46348" hidden="1" xr:uid="{00000000-0005-0000-0000-0000F46F0000}"/>
    <cellStyle name="Hiperłącze 6" xfId="46263" hidden="1" xr:uid="{00000000-0005-0000-0000-0000EB6F0000}"/>
    <cellStyle name="Hiperłącze 6" xfId="47179" hidden="1" xr:uid="{00000000-0005-0000-0000-000058700000}"/>
    <cellStyle name="Hiperłącze 6" xfId="41386" hidden="1" xr:uid="{00000000-0005-0000-0000-0000956D0000}"/>
    <cellStyle name="Hiperłącze 6" xfId="41877" hidden="1" xr:uid="{00000000-0005-0000-0000-0000E26D0000}"/>
    <cellStyle name="Hiperłącze 6" xfId="28157" hidden="1" xr:uid="{00000000-0005-0000-0000-0000A7670000}"/>
    <cellStyle name="Hiperłącze 6" xfId="39144" hidden="1" xr:uid="{00000000-0005-0000-0000-00006A6C0000}"/>
    <cellStyle name="Hiperłącze 6" xfId="43744" hidden="1" xr:uid="{00000000-0005-0000-0000-00007E6E0000}"/>
    <cellStyle name="Hiperłącze 6" xfId="47134" hidden="1" xr:uid="{00000000-0005-0000-0000-000027700000}"/>
    <cellStyle name="Hiperłącze 6" xfId="46741" hidden="1" xr:uid="{00000000-0005-0000-0000-0000FA6F0000}"/>
    <cellStyle name="Hiperłącze 6" xfId="41643" hidden="1" xr:uid="{00000000-0005-0000-0000-0000B56D0000}"/>
    <cellStyle name="Hiperłącze 6" xfId="38661" hidden="1" xr:uid="{00000000-0005-0000-0000-0000D06D0000}"/>
    <cellStyle name="Hiperłącze 6" xfId="42656" hidden="1" xr:uid="{00000000-0005-0000-0000-0000486E0000}"/>
    <cellStyle name="Hiperłącze 6" xfId="39926" hidden="1" xr:uid="{00000000-0005-0000-0000-0000BF6C0000}"/>
    <cellStyle name="Hiperłącze 6" xfId="24582" hidden="1" xr:uid="{00000000-0005-0000-0000-000005660000}"/>
    <cellStyle name="Hiperłącze 6" xfId="38922" hidden="1" xr:uid="{00000000-0005-0000-0000-0000BD6D0000}"/>
    <cellStyle name="Hiperłącze 6" xfId="46537" hidden="1" xr:uid="{00000000-0005-0000-0000-00004A700000}"/>
    <cellStyle name="Hiperłącze 6" xfId="21906" hidden="1" xr:uid="{00000000-0005-0000-0000-000082640000}"/>
    <cellStyle name="Hiperłącze 6" xfId="43122" hidden="1" xr:uid="{00000000-0005-0000-0000-0000DB6F0000}"/>
    <cellStyle name="Hiperłącze 6" xfId="34212" hidden="1" xr:uid="{00000000-0005-0000-0000-0000C96A0000}"/>
    <cellStyle name="Hiperłącze 6" xfId="12647" hidden="1" xr:uid="{00000000-0005-0000-0000-00004E600000}"/>
    <cellStyle name="Hiperłącze 6" xfId="14501" hidden="1" xr:uid="{00000000-0005-0000-0000-000055610000}"/>
    <cellStyle name="Hiperłącze 6" xfId="13976" hidden="1" xr:uid="{00000000-0005-0000-0000-00002F610000}"/>
    <cellStyle name="Hiperłącze 6" xfId="35818" hidden="1" xr:uid="{00000000-0005-0000-0000-0000F66A0000}"/>
    <cellStyle name="Hiperłącze 6" xfId="18892" hidden="1" xr:uid="{00000000-0005-0000-0000-00002A630000}"/>
    <cellStyle name="Hiperłącze 6" xfId="26586" hidden="1" xr:uid="{00000000-0005-0000-0000-0000C0660000}"/>
    <cellStyle name="Hiperłącze 6" xfId="29822" hidden="1" xr:uid="{00000000-0005-0000-0000-000086690000}"/>
    <cellStyle name="Hiperłącze 6" xfId="16654" hidden="1" xr:uid="{00000000-0005-0000-0000-00002C620000}"/>
    <cellStyle name="Hiperłącze 6" xfId="14148" hidden="1" xr:uid="{00000000-0005-0000-0000-000006610000}"/>
    <cellStyle name="Hiperłącze 6" xfId="13532" hidden="1" xr:uid="{00000000-0005-0000-0000-0000E4600000}"/>
    <cellStyle name="Hiperłącze 6" xfId="11939" hidden="1" xr:uid="{00000000-0005-0000-0000-0000C9600000}"/>
    <cellStyle name="Hiperłącze 6" xfId="42273" hidden="1" xr:uid="{00000000-0005-0000-0000-0000F36D0000}"/>
    <cellStyle name="Hiperłącze 6" xfId="39604" hidden="1" xr:uid="{00000000-0005-0000-0000-0000996C0000}"/>
    <cellStyle name="Hiperłącze 6" xfId="20763" hidden="1" xr:uid="{00000000-0005-0000-0000-00007E650000}"/>
    <cellStyle name="Hiperłącze 6" xfId="27537" hidden="1" xr:uid="{00000000-0005-0000-0000-000063670000}"/>
    <cellStyle name="Hiperłącze 6" xfId="10400" hidden="1" xr:uid="{00000000-0005-0000-0000-0000E85F0000}"/>
    <cellStyle name="Hiperłącze 6" xfId="13414" hidden="1" xr:uid="{00000000-0005-0000-0000-0000BF600000}"/>
    <cellStyle name="Hiperłącze 6" xfId="18029" hidden="1" xr:uid="{00000000-0005-0000-0000-0000F1620000}"/>
    <cellStyle name="Hiperłącze 6" xfId="27821" hidden="1" xr:uid="{00000000-0005-0000-0000-000077670000}"/>
    <cellStyle name="Hiperłącze 6" xfId="42959" hidden="1" xr:uid="{00000000-0005-0000-0000-00006C6E0000}"/>
    <cellStyle name="Hiperłącze 6" xfId="11967" hidden="1" xr:uid="{00000000-0005-0000-0000-0000D8600000}"/>
    <cellStyle name="Hiperłącze 6" xfId="31864" hidden="1" xr:uid="{00000000-0005-0000-0000-00006B690000}"/>
    <cellStyle name="Hiperłącze 6" xfId="46521" hidden="1" xr:uid="{00000000-0005-0000-0000-00004E700000}"/>
    <cellStyle name="Hiperłącze 6" xfId="14965" hidden="1" xr:uid="{00000000-0005-0000-0000-0000C7610000}"/>
    <cellStyle name="Hiperłącze 6" xfId="17669" hidden="1" xr:uid="{00000000-0005-0000-0000-0000B4620000}"/>
    <cellStyle name="Hiperłącze 6" xfId="34983" hidden="1" xr:uid="{00000000-0005-0000-0000-00007E6A0000}"/>
    <cellStyle name="Hiperłącze 6" xfId="34698" hidden="1" xr:uid="{00000000-0005-0000-0000-00005E6A0000}"/>
    <cellStyle name="Hiperłącze 6" xfId="44560" hidden="1" xr:uid="{00000000-0005-0000-0000-0000F36E0000}"/>
    <cellStyle name="Hiperłącze 6" xfId="42229" hidden="1" xr:uid="{00000000-0005-0000-0000-0000EB6D0000}"/>
    <cellStyle name="Hiperłącze 6" xfId="14228" hidden="1" xr:uid="{00000000-0005-0000-0000-00000E610000}"/>
    <cellStyle name="Hiperłącze 6" xfId="11869" hidden="1" xr:uid="{00000000-0005-0000-0000-0000D1600000}"/>
    <cellStyle name="Hiperłącze 6" xfId="11770" hidden="1" xr:uid="{00000000-0005-0000-0000-000065610000}"/>
    <cellStyle name="Hiperłącze 6" xfId="35712" hidden="1" xr:uid="{00000000-0005-0000-0000-0000E96A0000}"/>
    <cellStyle name="Hiperłącze 6" xfId="46210" hidden="1" xr:uid="{00000000-0005-0000-0000-0000E26F0000}"/>
    <cellStyle name="Hiperłącze 6" xfId="36152" hidden="1" xr:uid="{00000000-0005-0000-0000-0000346B0000}"/>
    <cellStyle name="Hiperłącze 6" xfId="42503" hidden="1" xr:uid="{00000000-0005-0000-0000-00000B6E0000}"/>
    <cellStyle name="Hiperłącze 6" xfId="38861" hidden="1" xr:uid="{00000000-0005-0000-0000-0000C46D0000}"/>
    <cellStyle name="Hiperłącze 6" xfId="43475" hidden="1" xr:uid="{00000000-0005-0000-0000-0000CB6F0000}"/>
    <cellStyle name="Hiperłącze 6" xfId="38492" hidden="1" xr:uid="{00000000-0005-0000-0000-00005A6C0000}"/>
    <cellStyle name="Hiperłącze 6" xfId="25279" hidden="1" xr:uid="{00000000-0005-0000-0000-00009D670000}"/>
    <cellStyle name="Hiperłącze 6" xfId="16304" hidden="1" xr:uid="{00000000-0005-0000-0000-00006D630000}"/>
    <cellStyle name="Hiperłącze 6" xfId="42662" hidden="1" xr:uid="{00000000-0005-0000-0000-0000476E0000}"/>
    <cellStyle name="Hiperłącze 6" xfId="25495" hidden="1" xr:uid="{00000000-0005-0000-0000-000099670000}"/>
    <cellStyle name="Hiperłącze 6" xfId="21289" hidden="1" xr:uid="{00000000-0005-0000-0000-0000FA640000}"/>
    <cellStyle name="Hiperłącze 6" xfId="35524" hidden="1" xr:uid="{00000000-0005-0000-0000-0000D46A0000}"/>
    <cellStyle name="Hiperłącze 6" xfId="44194" hidden="1" xr:uid="{00000000-0005-0000-0000-0000B16E0000}"/>
    <cellStyle name="Hiperłącze 6" xfId="40944" hidden="1" xr:uid="{00000000-0005-0000-0000-0000B46D0000}"/>
    <cellStyle name="Hiperłącze 6" xfId="34486" hidden="1" xr:uid="{00000000-0005-0000-0000-0000236B0000}"/>
    <cellStyle name="Hiperłącze 6" xfId="25858" hidden="1" xr:uid="{00000000-0005-0000-0000-000058660000}"/>
    <cellStyle name="Hiperłącze 6" xfId="41769" hidden="1" xr:uid="{00000000-0005-0000-0000-0000D66D0000}"/>
    <cellStyle name="Hiperłącze 6" xfId="44542" hidden="1" xr:uid="{00000000-0005-0000-0000-0000F16E0000}"/>
    <cellStyle name="Hiperłącze 6" xfId="42070" hidden="1" xr:uid="{00000000-0005-0000-0000-00002D6E0000}"/>
    <cellStyle name="Hiperłącze 6" xfId="42401" hidden="1" xr:uid="{00000000-0005-0000-0000-0000FE6D0000}"/>
    <cellStyle name="Hiperłącze 6" xfId="40953" hidden="1" xr:uid="{00000000-0005-0000-0000-0000B06D0000}"/>
    <cellStyle name="Hiperłącze 6" xfId="42356" hidden="1" xr:uid="{00000000-0005-0000-0000-0000FB6D0000}"/>
    <cellStyle name="Hiperłącze 6" xfId="46820" hidden="1" xr:uid="{00000000-0005-0000-0000-0000FE6F0000}"/>
    <cellStyle name="Hiperłącze 6" xfId="46908" hidden="1" xr:uid="{00000000-0005-0000-0000-000009700000}"/>
    <cellStyle name="Hiperłącze 6" xfId="46871" hidden="1" xr:uid="{00000000-0005-0000-0000-00000C700000}"/>
    <cellStyle name="Hiperłącze 6" xfId="47012" hidden="1" xr:uid="{00000000-0005-0000-0000-000017700000}"/>
    <cellStyle name="Hiperłącze 6" xfId="47020" hidden="1" xr:uid="{00000000-0005-0000-0000-00001C700000}"/>
    <cellStyle name="Hiperłącze 6" xfId="47100" hidden="1" xr:uid="{00000000-0005-0000-0000-000020700000}"/>
    <cellStyle name="Hiperłącze 6" xfId="47128" hidden="1" xr:uid="{00000000-0005-0000-0000-000028700000}"/>
    <cellStyle name="Hiperłącze 6" xfId="43384" hidden="1" xr:uid="{00000000-0005-0000-0000-0000D46F0000}"/>
    <cellStyle name="Hiperłącze 6" xfId="43365" hidden="1" xr:uid="{00000000-0005-0000-0000-0000DA6F0000}"/>
    <cellStyle name="Hiperłącze 6" xfId="44899" hidden="1" xr:uid="{00000000-0005-0000-0000-00001B6F0000}"/>
    <cellStyle name="Hiperłącze 6" xfId="44698" hidden="1" xr:uid="{00000000-0005-0000-0000-0000036F0000}"/>
    <cellStyle name="Hiperłącze 6" xfId="25946" hidden="1" xr:uid="{00000000-0005-0000-0000-00005F660000}"/>
    <cellStyle name="Hiperłącze 6" xfId="26312" hidden="1" xr:uid="{00000000-0005-0000-0000-000085660000}"/>
    <cellStyle name="Hiperłącze 6" xfId="25983" hidden="1" xr:uid="{00000000-0005-0000-0000-000068660000}"/>
    <cellStyle name="Hiperłącze 6" xfId="34825" hidden="1" xr:uid="{00000000-0005-0000-0000-0000256B0000}"/>
    <cellStyle name="Hiperłącze 6" xfId="35860" hidden="1" xr:uid="{00000000-0005-0000-0000-0000006B0000}"/>
    <cellStyle name="Hiperłącze 6" xfId="35596" hidden="1" xr:uid="{00000000-0005-0000-0000-0000DA6A0000}"/>
    <cellStyle name="Hiperłącze 6" xfId="27830" hidden="1" xr:uid="{00000000-0005-0000-0000-000079670000}"/>
    <cellStyle name="Hiperłącze 6" xfId="20508" hidden="1" xr:uid="{00000000-0005-0000-0000-0000FE640000}"/>
    <cellStyle name="Hiperłącze 6" xfId="22474" hidden="1" xr:uid="{00000000-0005-0000-0000-0000E0640000}"/>
    <cellStyle name="Hiperłącze 6" xfId="22338" hidden="1" xr:uid="{00000000-0005-0000-0000-0000D1640000}"/>
    <cellStyle name="Hiperłącze 6" xfId="38484" hidden="1" xr:uid="{00000000-0005-0000-0000-0000566C0000}"/>
    <cellStyle name="Hiperłącze 6" xfId="38243" hidden="1" xr:uid="{00000000-0005-0000-0000-0000446C0000}"/>
    <cellStyle name="Hiperłącze 6" xfId="33172" hidden="1" xr:uid="{00000000-0005-0000-0000-0000CA690000}"/>
    <cellStyle name="Hiperłącze 6" xfId="29859" hidden="1" xr:uid="{00000000-0005-0000-0000-0000A6690000}"/>
    <cellStyle name="Hiperłącze 6" xfId="31898" hidden="1" xr:uid="{00000000-0005-0000-0000-000094690000}"/>
    <cellStyle name="Hiperłącze 6" xfId="32047" hidden="1" xr:uid="{00000000-0005-0000-0000-00006E690000}"/>
    <cellStyle name="Hiperłącze 6" xfId="32464" hidden="1" xr:uid="{00000000-0005-0000-0000-00005A690000}"/>
    <cellStyle name="Hiperłącze 6" xfId="14536" hidden="1" xr:uid="{00000000-0005-0000-0000-000071610000}"/>
    <cellStyle name="Hiperłącze 6" xfId="42313" hidden="1" xr:uid="{00000000-0005-0000-0000-0000F56D0000}"/>
    <cellStyle name="Hiperłącze 6" xfId="32244" hidden="1" xr:uid="{00000000-0005-0000-0000-000046690000}"/>
    <cellStyle name="Hiperłącze 6" xfId="36996" hidden="1" xr:uid="{00000000-0005-0000-0000-00006D6B0000}"/>
    <cellStyle name="Hiperłącze 6" xfId="18047" hidden="1" xr:uid="{00000000-0005-0000-0000-0000F3620000}"/>
    <cellStyle name="Hiperłącze 6" xfId="12567" hidden="1" xr:uid="{00000000-0005-0000-0000-000046600000}"/>
    <cellStyle name="Hiperłącze 6" xfId="14527" hidden="1" xr:uid="{00000000-0005-0000-0000-000056610000}"/>
    <cellStyle name="Hiperłącze 6" xfId="44127" hidden="1" xr:uid="{00000000-0005-0000-0000-0000A96E0000}"/>
    <cellStyle name="Hiperłącze 6" xfId="15308" hidden="1" xr:uid="{00000000-0005-0000-0000-0000A2610000}"/>
    <cellStyle name="Hiperłącze 6" xfId="28615" hidden="1" xr:uid="{00000000-0005-0000-0000-0000E9670000}"/>
    <cellStyle name="Hiperłącze 6" xfId="46115" hidden="1" xr:uid="{00000000-0005-0000-0000-0000956F0000}"/>
    <cellStyle name="Hiperłącze 6" xfId="13640" hidden="1" xr:uid="{00000000-0005-0000-0000-0000F0600000}"/>
    <cellStyle name="Hiperłącze 6" xfId="16573" hidden="1" xr:uid="{00000000-0005-0000-0000-000024620000}"/>
    <cellStyle name="Hiperłącze 6" xfId="13604" hidden="1" xr:uid="{00000000-0005-0000-0000-0000EA600000}"/>
    <cellStyle name="Hiperłącze 6" xfId="43445" hidden="1" xr:uid="{00000000-0005-0000-0000-0000CD6F0000}"/>
    <cellStyle name="Hiperłącze 6" xfId="42523" hidden="1" xr:uid="{00000000-0005-0000-0000-0000056E0000}"/>
    <cellStyle name="Hiperłącze 6" xfId="13794" hidden="1" xr:uid="{00000000-0005-0000-0000-000053610000}"/>
    <cellStyle name="Hiperłącze 6" xfId="39621" hidden="1" xr:uid="{00000000-0005-0000-0000-00009B6C0000}"/>
    <cellStyle name="Hiperłącze 6" xfId="32585" hidden="1" xr:uid="{00000000-0005-0000-0000-000097690000}"/>
    <cellStyle name="Hiperłącze 6" xfId="35826" hidden="1" xr:uid="{00000000-0005-0000-0000-0000F76A0000}"/>
    <cellStyle name="Hiperłącze 6" xfId="40883" hidden="1" xr:uid="{00000000-0005-0000-0000-0000966D0000}"/>
    <cellStyle name="Hiperłącze 6" xfId="39890" hidden="1" xr:uid="{00000000-0005-0000-0000-0000B66C0000}"/>
    <cellStyle name="Hiperłącze 6" xfId="18991" hidden="1" xr:uid="{00000000-0005-0000-0000-000032630000}"/>
    <cellStyle name="Hiperłącze 6" xfId="43059" hidden="1" xr:uid="{00000000-0005-0000-0000-0000736E0000}"/>
    <cellStyle name="Hiperłącze 6" xfId="45044" hidden="1" xr:uid="{00000000-0005-0000-0000-0000266F0000}"/>
    <cellStyle name="Hiperłącze 6" xfId="31837" hidden="1" xr:uid="{00000000-0005-0000-0000-000076690000}"/>
    <cellStyle name="Hiperłącze 6" xfId="32491" hidden="1" xr:uid="{00000000-0005-0000-0000-00005F690000}"/>
    <cellStyle name="Hiperłącze 6" xfId="31640" hidden="1" xr:uid="{00000000-0005-0000-0000-000028690000}"/>
    <cellStyle name="Hiperłącze 6" xfId="40405" hidden="1" xr:uid="{00000000-0005-0000-0000-0000096D0000}"/>
    <cellStyle name="Hiperłącze 6" xfId="15327" hidden="1" xr:uid="{00000000-0005-0000-0000-0000A4610000}"/>
    <cellStyle name="Hiperłącze 6" xfId="47163" hidden="1" xr:uid="{00000000-0005-0000-0000-000022700000}"/>
    <cellStyle name="Hiperłącze 6" xfId="46828" hidden="1" xr:uid="{00000000-0005-0000-0000-000002700000}"/>
    <cellStyle name="Hiperłącze 6" xfId="42252" hidden="1" xr:uid="{00000000-0005-0000-0000-0000F06D0000}"/>
    <cellStyle name="Hiperłącze 6" xfId="43803" hidden="1" xr:uid="{00000000-0005-0000-0000-00008B6E0000}"/>
    <cellStyle name="Hiperłącze 6" xfId="19519" hidden="1" xr:uid="{00000000-0005-0000-0000-0000D3630000}"/>
    <cellStyle name="Hiperłącze 6" xfId="29042" hidden="1" xr:uid="{00000000-0005-0000-0000-0000E7670000}"/>
    <cellStyle name="Hiperłącze 6" xfId="16316" hidden="1" xr:uid="{00000000-0005-0000-0000-00006F630000}"/>
    <cellStyle name="Hiperłącze 6" xfId="25928" hidden="1" xr:uid="{00000000-0005-0000-0000-00005D660000}"/>
    <cellStyle name="Hiperłącze 6" xfId="42921" hidden="1" xr:uid="{00000000-0005-0000-0000-0000636E0000}"/>
    <cellStyle name="Hiperłącze 6" xfId="46148" hidden="1" xr:uid="{00000000-0005-0000-0000-0000C86F0000}"/>
    <cellStyle name="Hiperłącze 6" xfId="43391" hidden="1" xr:uid="{00000000-0005-0000-0000-0000B66F0000}"/>
    <cellStyle name="Hiperłącze 6" xfId="42132" hidden="1" xr:uid="{00000000-0005-0000-0000-0000216E0000}"/>
    <cellStyle name="Hiperłącze 6" xfId="41860" hidden="1" xr:uid="{00000000-0005-0000-0000-0000E56D0000}"/>
    <cellStyle name="Hiperłącze 6" xfId="22091" hidden="1" xr:uid="{00000000-0005-0000-0000-0000B8640000}"/>
    <cellStyle name="Hiperłącze 6" xfId="25128" hidden="1" xr:uid="{00000000-0005-0000-0000-000091670000}"/>
    <cellStyle name="Hiperłącze 6" xfId="13934" hidden="1" xr:uid="{00000000-0005-0000-0000-000037610000}"/>
    <cellStyle name="Hiperłącze 6" xfId="15076" hidden="1" xr:uid="{00000000-0005-0000-0000-00008A610000}"/>
    <cellStyle name="Hiperłącze 6" xfId="22083" hidden="1" xr:uid="{00000000-0005-0000-0000-0000B3640000}"/>
    <cellStyle name="Hiperłącze 6" xfId="18883" hidden="1" xr:uid="{00000000-0005-0000-0000-000026630000}"/>
    <cellStyle name="Hiperłącze 6" xfId="46672" hidden="1" xr:uid="{00000000-0005-0000-0000-00002F700000}"/>
    <cellStyle name="Hiperłącze 6" xfId="46409" hidden="1" xr:uid="{00000000-0005-0000-0000-0000F66F0000}"/>
    <cellStyle name="Hiperłącze 6" xfId="42734" hidden="1" xr:uid="{00000000-0005-0000-0000-00004C6E0000}"/>
    <cellStyle name="Hiperłącze 6" xfId="43030" hidden="1" xr:uid="{00000000-0005-0000-0000-00006F6E0000}"/>
    <cellStyle name="Hiperłącze 6" xfId="18467" hidden="1" xr:uid="{00000000-0005-0000-0000-000042630000}"/>
    <cellStyle name="Hiperłącze 6" xfId="42337" hidden="1" xr:uid="{00000000-0005-0000-0000-0000F86D0000}"/>
    <cellStyle name="Hiperłącze 6" xfId="32482" hidden="1" xr:uid="{00000000-0005-0000-0000-00005E690000}"/>
    <cellStyle name="Hiperłącze 6" xfId="40530" hidden="1" xr:uid="{00000000-0005-0000-0000-00001A6D0000}"/>
    <cellStyle name="Hiperłącze 6" xfId="35350" hidden="1" xr:uid="{00000000-0005-0000-0000-0000A96A0000}"/>
    <cellStyle name="Hiperłącze 6" xfId="40007" hidden="1" xr:uid="{00000000-0005-0000-0000-0000C66C0000}"/>
    <cellStyle name="Hiperłącze 6" xfId="42798" hidden="1" xr:uid="{00000000-0005-0000-0000-0000526E0000}"/>
    <cellStyle name="Hiperłącze 6" xfId="32196" hidden="1" xr:uid="{00000000-0005-0000-0000-000043690000}"/>
    <cellStyle name="Hiperłącze 6" xfId="44185" hidden="1" xr:uid="{00000000-0005-0000-0000-0000B36E0000}"/>
    <cellStyle name="Hiperłącze 6" xfId="20545" hidden="1" xr:uid="{00000000-0005-0000-0000-00008E640000}"/>
    <cellStyle name="Hiperłącze 6" xfId="22366" hidden="1" xr:uid="{00000000-0005-0000-0000-0000D4640000}"/>
    <cellStyle name="Hiperłącze 6" xfId="35222" hidden="1" xr:uid="{00000000-0005-0000-0000-00009B6A0000}"/>
    <cellStyle name="Hiperłącze 6" xfId="10315" hidden="1" xr:uid="{00000000-0005-0000-0000-0000E35F0000}"/>
    <cellStyle name="Hiperłącze 6" xfId="13434" hidden="1" xr:uid="{00000000-0005-0000-0000-0000C4600000}"/>
    <cellStyle name="Hiperłącze 6" xfId="15982" hidden="1" xr:uid="{00000000-0005-0000-0000-0000EE620000}"/>
    <cellStyle name="Hiperłącze 6" xfId="17874" hidden="1" xr:uid="{00000000-0005-0000-0000-0000CB620000}"/>
    <cellStyle name="Hiperłącze 6" xfId="20895" hidden="1" xr:uid="{00000000-0005-0000-0000-0000EC640000}"/>
    <cellStyle name="Hiperłącze 6" xfId="36783" hidden="1" xr:uid="{00000000-0005-0000-0000-0000586B0000}"/>
    <cellStyle name="Hiperłącze 6" xfId="39293" hidden="1" xr:uid="{00000000-0005-0000-0000-00007F6C0000}"/>
    <cellStyle name="Hiperłącze 6" xfId="13897" hidden="1" xr:uid="{00000000-0005-0000-0000-00003D610000}"/>
    <cellStyle name="Hiperłącze 6" xfId="31029" hidden="1" xr:uid="{00000000-0005-0000-0000-0000CC680000}"/>
    <cellStyle name="Hiperłącze 6" xfId="15514" hidden="1" xr:uid="{00000000-0005-0000-0000-0000E8610000}"/>
    <cellStyle name="Hiperłącze 6" xfId="17707" hidden="1" xr:uid="{00000000-0005-0000-0000-0000B2620000}"/>
    <cellStyle name="Hiperłącze 6" xfId="34913" hidden="1" xr:uid="{00000000-0005-0000-0000-0000776A0000}"/>
    <cellStyle name="Hiperłącze 6" xfId="34065" hidden="1" xr:uid="{00000000-0005-0000-0000-0000566A0000}"/>
    <cellStyle name="Hiperłącze 6" xfId="26400" hidden="1" xr:uid="{00000000-0005-0000-0000-000097660000}"/>
    <cellStyle name="Hiperłącze 6" xfId="13361" hidden="1" xr:uid="{00000000-0005-0000-0000-0000B9600000}"/>
    <cellStyle name="Hiperłącze 6" xfId="25893" hidden="1" xr:uid="{00000000-0005-0000-0000-000059660000}"/>
    <cellStyle name="Hiperłącze 6" xfId="28963" hidden="1" xr:uid="{00000000-0005-0000-0000-0000D6670000}"/>
    <cellStyle name="Hiperłącze 6" xfId="37023" hidden="1" xr:uid="{00000000-0005-0000-0000-0000706B0000}"/>
    <cellStyle name="Hiperłącze 6" xfId="37898" hidden="1" xr:uid="{00000000-0005-0000-0000-0000276C0000}"/>
    <cellStyle name="Hiperłącze 6" xfId="12820" hidden="1" xr:uid="{00000000-0005-0000-0000-000068600000}"/>
    <cellStyle name="Hiperłącze 6" xfId="33939" hidden="1" xr:uid="{00000000-0005-0000-0000-0000456A0000}"/>
    <cellStyle name="Hiperłącze 6" xfId="15688" hidden="1" xr:uid="{00000000-0005-0000-0000-0000F8610000}"/>
    <cellStyle name="Hiperłącze 6" xfId="27078" hidden="1" xr:uid="{00000000-0005-0000-0000-000011670000}"/>
    <cellStyle name="Hiperłącze 6" xfId="38447" hidden="1" xr:uid="{00000000-0005-0000-0000-0000576C0000}"/>
    <cellStyle name="Hiperłącze 6" xfId="46666" hidden="1" xr:uid="{00000000-0005-0000-0000-000034700000}"/>
    <cellStyle name="Hiperłącze 6" xfId="34714" hidden="1" xr:uid="{00000000-0005-0000-0000-0000656A0000}"/>
    <cellStyle name="Hiperłącze 6" xfId="42143" hidden="1" xr:uid="{00000000-0005-0000-0000-0000246E0000}"/>
    <cellStyle name="Hiperłącze 6" xfId="21618" hidden="1" xr:uid="{00000000-0005-0000-0000-000066640000}"/>
    <cellStyle name="Hiperłącze 6" xfId="45498" hidden="1" xr:uid="{00000000-0005-0000-0000-0000BD6F0000}"/>
    <cellStyle name="Hiperłącze 6" xfId="17119" hidden="1" xr:uid="{00000000-0005-0000-0000-00005C620000}"/>
    <cellStyle name="Hiperłącze 6" xfId="17345" hidden="1" xr:uid="{00000000-0005-0000-0000-000078620000}"/>
    <cellStyle name="Hiperłącze 6" xfId="27008" hidden="1" xr:uid="{00000000-0005-0000-0000-0000F4660000}"/>
    <cellStyle name="Hiperłącze 6" xfId="16347" hidden="1" xr:uid="{00000000-0005-0000-0000-0000E6630000}"/>
    <cellStyle name="Hiperłącze 6" xfId="20336" hidden="1" xr:uid="{00000000-0005-0000-0000-000014640000}"/>
    <cellStyle name="Hiperłącze 6" xfId="28062" hidden="1" xr:uid="{00000000-0005-0000-0000-000087670000}"/>
    <cellStyle name="Hiperłącze 6" xfId="41975" hidden="1" xr:uid="{00000000-0005-0000-0000-0000446E0000}"/>
    <cellStyle name="Hiperłącze 6" xfId="46836" hidden="1" xr:uid="{00000000-0005-0000-0000-000005700000}"/>
    <cellStyle name="Hiperłącze 6" xfId="14872" hidden="1" xr:uid="{00000000-0005-0000-0000-0000DA610000}"/>
    <cellStyle name="Hiperłącze 6" xfId="12885" hidden="1" xr:uid="{00000000-0005-0000-0000-000082600000}"/>
    <cellStyle name="Hiperłącze 6" xfId="34690" hidden="1" xr:uid="{00000000-0005-0000-0000-00005D6A0000}"/>
    <cellStyle name="Hiperłącze 6" xfId="14220" hidden="1" xr:uid="{00000000-0005-0000-0000-00000A610000}"/>
    <cellStyle name="Hiperłącze 6" xfId="22063" hidden="1" xr:uid="{00000000-0005-0000-0000-0000B0640000}"/>
    <cellStyle name="Hiperłącze 6" xfId="28816" hidden="1" xr:uid="{00000000-0005-0000-0000-0000C9670000}"/>
    <cellStyle name="Hiperłącze 6" xfId="43139" hidden="1" xr:uid="{00000000-0005-0000-0000-0000F06E0000}"/>
    <cellStyle name="Hiperłącze 6" xfId="28183" hidden="1" xr:uid="{00000000-0005-0000-0000-0000A9670000}"/>
    <cellStyle name="Hiperłącze 6" xfId="41390" hidden="1" xr:uid="{00000000-0005-0000-0000-0000A76D0000}"/>
    <cellStyle name="Hiperłącze 6" xfId="41717" hidden="1" xr:uid="{00000000-0005-0000-0000-0000D86D0000}"/>
    <cellStyle name="Hiperłącze 6" xfId="42871" hidden="1" xr:uid="{00000000-0005-0000-0000-00005D6E0000}"/>
    <cellStyle name="Hiperłącze 6" xfId="45995" hidden="1" xr:uid="{00000000-0005-0000-0000-00008B6F0000}"/>
    <cellStyle name="Hiperłącze 6" xfId="44832" hidden="1" xr:uid="{00000000-0005-0000-0000-00000D6F0000}"/>
    <cellStyle name="Hiperłącze 6" xfId="39184" hidden="1" xr:uid="{00000000-0005-0000-0000-00006F6C0000}"/>
    <cellStyle name="Hiperłącze 6" xfId="28881" hidden="1" xr:uid="{00000000-0005-0000-0000-0000D2670000}"/>
    <cellStyle name="Hiperłącze 6" xfId="43333" hidden="1" xr:uid="{00000000-0005-0000-0000-0000DF6E0000}"/>
    <cellStyle name="Hiperłącze 6" xfId="42218" hidden="1" xr:uid="{00000000-0005-0000-0000-0000EA6D0000}"/>
    <cellStyle name="Hiperłącze 6" xfId="43639" hidden="1" xr:uid="{00000000-0005-0000-0000-00004B6F0000}"/>
    <cellStyle name="Hiperłącze 6" xfId="35578" hidden="1" xr:uid="{00000000-0005-0000-0000-0000D56A0000}"/>
    <cellStyle name="Hiperłącze 6" xfId="32113" hidden="1" xr:uid="{00000000-0005-0000-0000-000082690000}"/>
    <cellStyle name="Hiperłącze 6" xfId="16401" hidden="1" xr:uid="{00000000-0005-0000-0000-0000DE620000}"/>
    <cellStyle name="Hiperłącze 6" xfId="26043" hidden="1" xr:uid="{00000000-0005-0000-0000-00006A660000}"/>
    <cellStyle name="Hiperłącze 6" xfId="14342" hidden="1" xr:uid="{00000000-0005-0000-0000-000019610000}"/>
    <cellStyle name="Hiperłącze 6" xfId="14545" hidden="1" xr:uid="{00000000-0005-0000-0000-000072610000}"/>
    <cellStyle name="Hiperłącze 6" xfId="31853" hidden="1" xr:uid="{00000000-0005-0000-0000-00006D690000}"/>
    <cellStyle name="Hiperłącze 6" xfId="20560" hidden="1" xr:uid="{00000000-0005-0000-0000-00008C640000}"/>
    <cellStyle name="Hiperłącze 6" xfId="18729" hidden="1" xr:uid="{00000000-0005-0000-0000-00001D630000}"/>
    <cellStyle name="Hiperłącze 6" xfId="34417" hidden="1" xr:uid="{00000000-0005-0000-0000-0000B06B0000}"/>
    <cellStyle name="Hiperłącze 6" xfId="34382" hidden="1" xr:uid="{00000000-0005-0000-0000-0000B66B0000}"/>
    <cellStyle name="Hiperłącze 6" xfId="34319" hidden="1" xr:uid="{00000000-0005-0000-0000-0000BA6B0000}"/>
    <cellStyle name="Hiperłącze 6" xfId="34142" hidden="1" xr:uid="{00000000-0005-0000-0000-0000BC6B0000}"/>
    <cellStyle name="Hiperłącze 6" xfId="34349" hidden="1" xr:uid="{00000000-0005-0000-0000-0000BE6B0000}"/>
    <cellStyle name="Hiperłącze 6" xfId="34138" hidden="1" xr:uid="{00000000-0005-0000-0000-0000C06B0000}"/>
    <cellStyle name="Hiperłącze 6" xfId="37264" hidden="1" xr:uid="{00000000-0005-0000-0000-0000CD6B0000}"/>
    <cellStyle name="Hiperłącze 6" xfId="37325" hidden="1" xr:uid="{00000000-0005-0000-0000-0000D76B0000}"/>
    <cellStyle name="Hiperłącze 6" xfId="37319" hidden="1" xr:uid="{00000000-0005-0000-0000-0000D86B0000}"/>
    <cellStyle name="Hiperłącze 6" xfId="37695" hidden="1" xr:uid="{00000000-0005-0000-0000-0000DA6B0000}"/>
    <cellStyle name="Hiperłącze 6" xfId="37782" hidden="1" xr:uid="{00000000-0005-0000-0000-0000E26B0000}"/>
    <cellStyle name="Hiperłącze 6" xfId="37750" hidden="1" xr:uid="{00000000-0005-0000-0000-0000E36B0000}"/>
    <cellStyle name="Hiperłącze 6" xfId="37814" hidden="1" xr:uid="{00000000-0005-0000-0000-0000E86B0000}"/>
    <cellStyle name="Hiperłącze 6" xfId="37870" hidden="1" xr:uid="{00000000-0005-0000-0000-0000EA6B0000}"/>
    <cellStyle name="Hiperłącze 6" xfId="36867" hidden="1" xr:uid="{00000000-0005-0000-0000-0000976B0000}"/>
    <cellStyle name="Hiperłącze 6" xfId="15656" hidden="1" xr:uid="{00000000-0005-0000-0000-0000F2610000}"/>
    <cellStyle name="Hiperłącze 6" xfId="17351" hidden="1" xr:uid="{00000000-0005-0000-0000-000077620000}"/>
    <cellStyle name="Hiperłącze 6" xfId="20005" hidden="1" xr:uid="{00000000-0005-0000-0000-0000C5630000}"/>
    <cellStyle name="Hiperłącze 6" xfId="20031" hidden="1" xr:uid="{00000000-0005-0000-0000-0000C6630000}"/>
    <cellStyle name="Hiperłącze 6" xfId="19559" hidden="1" xr:uid="{00000000-0005-0000-0000-0000CA630000}"/>
    <cellStyle name="Hiperłącze 6" xfId="19296" hidden="1" xr:uid="{00000000-0005-0000-0000-0000D6630000}"/>
    <cellStyle name="Hiperłącze 6" xfId="19446" hidden="1" xr:uid="{00000000-0005-0000-0000-0000D9630000}"/>
    <cellStyle name="Hiperłącze 6" xfId="19812" hidden="1" xr:uid="{00000000-0005-0000-0000-0000E9630000}"/>
    <cellStyle name="Hiperłącze 6" xfId="19396" hidden="1" xr:uid="{00000000-0005-0000-0000-0000EA630000}"/>
    <cellStyle name="Hiperłącze 6" xfId="19430" hidden="1" xr:uid="{00000000-0005-0000-0000-0000EC630000}"/>
    <cellStyle name="Hiperłącze 6" xfId="19388" hidden="1" xr:uid="{00000000-0005-0000-0000-0000ED630000}"/>
    <cellStyle name="Hiperłącze 6" xfId="20038" hidden="1" xr:uid="{00000000-0005-0000-0000-0000F8630000}"/>
    <cellStyle name="Hiperłącze 6" xfId="20092" hidden="1" xr:uid="{00000000-0005-0000-0000-0000F9630000}"/>
    <cellStyle name="Hiperłącze 6" xfId="14902" hidden="1" xr:uid="{00000000-0005-0000-0000-0000DB610000}"/>
    <cellStyle name="Hiperłącze 6" xfId="13296" hidden="1" xr:uid="{00000000-0005-0000-0000-0000B2600000}"/>
    <cellStyle name="Hiperłącze 6" xfId="16492" hidden="1" xr:uid="{00000000-0005-0000-0000-0000E8620000}"/>
    <cellStyle name="Hiperłącze 6" xfId="17765" hidden="1" xr:uid="{00000000-0005-0000-0000-0000C0620000}"/>
    <cellStyle name="Hiperłącze 6" xfId="16125" hidden="1" xr:uid="{00000000-0005-0000-0000-00008F620000}"/>
    <cellStyle name="Hiperłącze 6" xfId="12712" hidden="1" xr:uid="{00000000-0005-0000-0000-00005C600000}"/>
    <cellStyle name="Hiperłącze 6" xfId="12684" hidden="1" xr:uid="{00000000-0005-0000-0000-000054600000}"/>
    <cellStyle name="Hiperłącze 6" xfId="12487" hidden="1" xr:uid="{00000000-0005-0000-0000-00003C600000}"/>
    <cellStyle name="Hiperłącze 6" xfId="12012" hidden="1" xr:uid="{00000000-0005-0000-0000-00000B600000}"/>
    <cellStyle name="Hiperłącze 6" xfId="10390" hidden="1" xr:uid="{00000000-0005-0000-0000-0000E75F0000}"/>
    <cellStyle name="Hiperłącze 6" xfId="12513" hidden="1" xr:uid="{00000000-0005-0000-0000-000044600000}"/>
    <cellStyle name="Hiperłącze 6" xfId="20101" hidden="1" xr:uid="{00000000-0005-0000-0000-0000FA630000}"/>
    <cellStyle name="Hiperłącze 6" xfId="19498" hidden="1" xr:uid="{00000000-0005-0000-0000-0000D2630000}"/>
    <cellStyle name="Hiperłącze 6" xfId="20275" hidden="1" xr:uid="{00000000-0005-0000-0000-00000D640000}"/>
    <cellStyle name="Hiperłącze 6" xfId="19134" hidden="1" xr:uid="{00000000-0005-0000-0000-000089630000}"/>
    <cellStyle name="Hiperłącze 6" xfId="23937" hidden="1" xr:uid="{00000000-0005-0000-0000-0000F5650000}"/>
    <cellStyle name="Hiperłącze 6" xfId="43093" hidden="1" xr:uid="{00000000-0005-0000-0000-0000716E0000}"/>
    <cellStyle name="Hiperłącze 6" xfId="38940" hidden="1" xr:uid="{00000000-0005-0000-0000-0000C06D0000}"/>
    <cellStyle name="Hiperłącze 6" xfId="42089" hidden="1" xr:uid="{00000000-0005-0000-0000-00002C6E0000}"/>
    <cellStyle name="Hiperłącze 6" xfId="18982" hidden="1" xr:uid="{00000000-0005-0000-0000-000031630000}"/>
    <cellStyle name="Hiperłącze 6" xfId="34474" hidden="1" xr:uid="{00000000-0005-0000-0000-0000206B0000}"/>
    <cellStyle name="Hiperłącze 6" xfId="35845" hidden="1" xr:uid="{00000000-0005-0000-0000-0000FC6A0000}"/>
    <cellStyle name="Hiperłącze 6" xfId="46953" hidden="1" xr:uid="{00000000-0005-0000-0000-000049700000}"/>
    <cellStyle name="Hiperłącze 6" xfId="45317" hidden="1" xr:uid="{00000000-0005-0000-0000-0000646F0000}"/>
    <cellStyle name="Hiperłącze 6" xfId="23517" hidden="1" xr:uid="{00000000-0005-0000-0000-000042650000}"/>
    <cellStyle name="Hiperłącze 6" xfId="18688" hidden="1" xr:uid="{00000000-0005-0000-0000-000018630000}"/>
    <cellStyle name="Hiperłącze 6" xfId="38018" hidden="1" xr:uid="{00000000-0005-0000-0000-0000FA6B0000}"/>
    <cellStyle name="Hiperłącze 6" xfId="17463" hidden="1" xr:uid="{00000000-0005-0000-0000-00009B620000}"/>
    <cellStyle name="Hiperłącze 6" xfId="29334" hidden="1" xr:uid="{00000000-0005-0000-0000-000031680000}"/>
    <cellStyle name="Hiperłącze 6" xfId="30625" hidden="1" xr:uid="{00000000-0005-0000-0000-000081680000}"/>
    <cellStyle name="Hiperłącze 6" xfId="21452" hidden="1" xr:uid="{00000000-0005-0000-0000-000053640000}"/>
    <cellStyle name="Hiperłącze 6" xfId="40128" hidden="1" xr:uid="{00000000-0005-0000-0000-0000ED6C0000}"/>
    <cellStyle name="Hiperłącze 6" xfId="46937" hidden="1" xr:uid="{00000000-0005-0000-0000-00003F700000}"/>
    <cellStyle name="Hiperłącze 6" xfId="37445" hidden="1" xr:uid="{00000000-0005-0000-0000-0000336C0000}"/>
    <cellStyle name="Hiperłącze 6" xfId="19207" hidden="1" xr:uid="{00000000-0005-0000-0000-000094630000}"/>
    <cellStyle name="Hiperłącze 6" xfId="33070" hidden="1" xr:uid="{00000000-0005-0000-0000-0000026A0000}"/>
    <cellStyle name="Hiperłącze 6" xfId="41510" hidden="1" xr:uid="{00000000-0005-0000-0000-00007A6D0000}"/>
    <cellStyle name="Hiperłącze 6" xfId="12551" hidden="1" xr:uid="{00000000-0005-0000-0000-000042600000}"/>
    <cellStyle name="Hiperłącze 6" xfId="33381" hidden="1" xr:uid="{00000000-0005-0000-0000-00000B6A0000}"/>
    <cellStyle name="Hiperłącze 6" xfId="27140" hidden="1" xr:uid="{00000000-0005-0000-0000-00001B670000}"/>
    <cellStyle name="Hiperłącze 6" xfId="33975" hidden="1" xr:uid="{00000000-0005-0000-0000-00004E6A0000}"/>
    <cellStyle name="Hiperłącze 6" xfId="41399" hidden="1" xr:uid="{00000000-0005-0000-0000-0000A96D0000}"/>
    <cellStyle name="Hiperłącze 6" xfId="46567" hidden="1" xr:uid="{00000000-0005-0000-0000-00004B700000}"/>
    <cellStyle name="Hiperłącze 6" xfId="35535" hidden="1" xr:uid="{00000000-0005-0000-0000-0000D86A0000}"/>
    <cellStyle name="Hiperłącze 6" xfId="42708" hidden="1" xr:uid="{00000000-0005-0000-0000-0000496E0000}"/>
    <cellStyle name="Hiperłącze 6" xfId="28920" hidden="1" xr:uid="{00000000-0005-0000-0000-0000D7670000}"/>
    <cellStyle name="Hiperłącze 6" xfId="45821" hidden="1" xr:uid="{00000000-0005-0000-0000-0000776F0000}"/>
    <cellStyle name="Hiperłącze 6" xfId="23067" hidden="1" xr:uid="{00000000-0005-0000-0000-000062650000}"/>
    <cellStyle name="Hiperłącze 6" xfId="25052" hidden="1" xr:uid="{00000000-0005-0000-0000-0000AC660000}"/>
    <cellStyle name="Hiperłącze 6" xfId="39570" hidden="1" xr:uid="{00000000-0005-0000-0000-0000956C0000}"/>
    <cellStyle name="Hiperłącze 6" xfId="27152" hidden="1" xr:uid="{00000000-0005-0000-0000-000019670000}"/>
    <cellStyle name="Hiperłącze 6" xfId="12994" hidden="1" xr:uid="{00000000-0005-0000-0000-00008E600000}"/>
    <cellStyle name="Hiperłącze 6" xfId="33866" hidden="1" xr:uid="{00000000-0005-0000-0000-0000426A0000}"/>
    <cellStyle name="Hiperłącze 6" xfId="37593" hidden="1" xr:uid="{00000000-0005-0000-0000-0000126C0000}"/>
    <cellStyle name="Hiperłącze 6" xfId="19350" hidden="1" xr:uid="{00000000-0005-0000-0000-0000F3630000}"/>
    <cellStyle name="Hiperłącze 6" xfId="25075" hidden="1" xr:uid="{00000000-0005-0000-0000-0000A4660000}"/>
    <cellStyle name="Hiperłącze 6" xfId="16322" hidden="1" xr:uid="{00000000-0005-0000-0000-000070630000}"/>
    <cellStyle name="Hiperłącze 6" xfId="42378" hidden="1" xr:uid="{00000000-0005-0000-0000-0000FD6D0000}"/>
    <cellStyle name="Hiperłącze 6" xfId="11755" hidden="1" xr:uid="{00000000-0005-0000-0000-000067610000}"/>
    <cellStyle name="Hiperłącze 6" xfId="21256" hidden="1" xr:uid="{00000000-0005-0000-0000-0000F5640000}"/>
    <cellStyle name="Hiperłącze 6" xfId="46901" hidden="1" xr:uid="{00000000-0005-0000-0000-00000D700000}"/>
    <cellStyle name="Hiperłącze 6" xfId="18507" hidden="1" xr:uid="{00000000-0005-0000-0000-000040630000}"/>
    <cellStyle name="Hiperłącze 6" xfId="39535" hidden="1" xr:uid="{00000000-0005-0000-0000-0000946C0000}"/>
    <cellStyle name="Hiperłącze 6" xfId="11912" hidden="1" xr:uid="{00000000-0005-0000-0000-0000D9600000}"/>
    <cellStyle name="Hiperłącze 6" xfId="14395" hidden="1" xr:uid="{00000000-0005-0000-0000-00001F610000}"/>
    <cellStyle name="Hiperłącze 6" xfId="18395" hidden="1" xr:uid="{00000000-0005-0000-0000-00005B630000}"/>
    <cellStyle name="Hiperłącze 6" xfId="32183" hidden="1" xr:uid="{00000000-0005-0000-0000-00003F690000}"/>
    <cellStyle name="Hiperłącze 6" xfId="39287" hidden="1" xr:uid="{00000000-0005-0000-0000-0000806C0000}"/>
    <cellStyle name="Hiperłącze 6" xfId="25615" hidden="1" xr:uid="{00000000-0005-0000-0000-00003F660000}"/>
    <cellStyle name="Hiperłącze 6" xfId="20121" hidden="1" xr:uid="{00000000-0005-0000-0000-0000FC630000}"/>
    <cellStyle name="Hiperłącze 6" xfId="20141" hidden="1" xr:uid="{00000000-0005-0000-0000-0000FF630000}"/>
    <cellStyle name="Hiperłącze 6" xfId="20155" hidden="1" xr:uid="{00000000-0005-0000-0000-000003640000}"/>
    <cellStyle name="Hiperłącze 6" xfId="20149" hidden="1" xr:uid="{00000000-0005-0000-0000-000004640000}"/>
    <cellStyle name="Hiperłącze 6" xfId="20229" hidden="1" xr:uid="{00000000-0005-0000-0000-000008640000}"/>
    <cellStyle name="Hiperłącze 6" xfId="20283" hidden="1" xr:uid="{00000000-0005-0000-0000-000009640000}"/>
    <cellStyle name="Hiperłącze 6" xfId="20408" hidden="1" xr:uid="{00000000-0005-0000-0000-00001D640000}"/>
    <cellStyle name="Hiperłącze 6" xfId="20416" hidden="1" xr:uid="{00000000-0005-0000-0000-00001E640000}"/>
    <cellStyle name="Hiperłącze 6" xfId="20432" hidden="1" xr:uid="{00000000-0005-0000-0000-000020640000}"/>
    <cellStyle name="Hiperłącze 6" xfId="20458" hidden="1" xr:uid="{00000000-0005-0000-0000-000028640000}"/>
    <cellStyle name="Hiperłącze 6" xfId="21044" hidden="1" xr:uid="{00000000-0005-0000-0000-000029640000}"/>
    <cellStyle name="Hiperłącze 6" xfId="21072" hidden="1" xr:uid="{00000000-0005-0000-0000-00002C640000}"/>
    <cellStyle name="Hiperłącze 6" xfId="21092" hidden="1" xr:uid="{00000000-0005-0000-0000-00002F640000}"/>
    <cellStyle name="Hiperłącze 6" xfId="12078" hidden="1" xr:uid="{00000000-0005-0000-0000-00000E600000}"/>
    <cellStyle name="Hiperłącze 6" xfId="12976" hidden="1" xr:uid="{00000000-0005-0000-0000-00008A600000}"/>
    <cellStyle name="Hiperłącze 6" xfId="26724" hidden="1" xr:uid="{00000000-0005-0000-0000-0000D3660000}"/>
    <cellStyle name="Hiperłącze 6" xfId="26718" hidden="1" xr:uid="{00000000-0005-0000-0000-0000D4660000}"/>
    <cellStyle name="Hiperłącze 6" xfId="26788" hidden="1" xr:uid="{00000000-0005-0000-0000-0000D8660000}"/>
    <cellStyle name="Hiperłącze 6" xfId="26879" hidden="1" xr:uid="{00000000-0005-0000-0000-0000E3660000}"/>
    <cellStyle name="Hiperłącze 6" xfId="26943" hidden="1" xr:uid="{00000000-0005-0000-0000-0000E5660000}"/>
    <cellStyle name="Hiperłącze 6" xfId="27043" hidden="1" xr:uid="{00000000-0005-0000-0000-0000F5660000}"/>
    <cellStyle name="Hiperłącze 6" xfId="27069" hidden="1" xr:uid="{00000000-0005-0000-0000-0000F6660000}"/>
    <cellStyle name="Hiperłącze 6" xfId="25443" hidden="1" xr:uid="{00000000-0005-0000-0000-000001670000}"/>
    <cellStyle name="Hiperłącze 6" xfId="25440" hidden="1" xr:uid="{00000000-0005-0000-0000-000003670000}"/>
    <cellStyle name="Hiperłącze 6" xfId="11298" hidden="1" xr:uid="{00000000-0005-0000-0000-0000FB5F0000}"/>
    <cellStyle name="Hiperłącze 6" xfId="17337" hidden="1" xr:uid="{00000000-0005-0000-0000-000073620000}"/>
    <cellStyle name="Hiperłącze 6" xfId="16174" hidden="1" xr:uid="{00000000-0005-0000-0000-00007D620000}"/>
    <cellStyle name="Hiperłącze 6" xfId="16183" hidden="1" xr:uid="{00000000-0005-0000-0000-000083620000}"/>
    <cellStyle name="Hiperłącze 6" xfId="17156" hidden="1" xr:uid="{00000000-0005-0000-0000-000059620000}"/>
    <cellStyle name="Hiperłącze 6" xfId="17164" hidden="1" xr:uid="{00000000-0005-0000-0000-00005A620000}"/>
    <cellStyle name="Hiperłącze 6" xfId="17149" hidden="1" xr:uid="{00000000-0005-0000-0000-00005D620000}"/>
    <cellStyle name="Hiperłącze 6" xfId="17053" hidden="1" xr:uid="{00000000-0005-0000-0000-000051620000}"/>
    <cellStyle name="Hiperłącze 6" xfId="17076" hidden="1" xr:uid="{00000000-0005-0000-0000-000052620000}"/>
    <cellStyle name="Hiperłącze 6" xfId="25434" hidden="1" xr:uid="{00000000-0005-0000-0000-000004670000}"/>
    <cellStyle name="Hiperłącze 6" xfId="26814" hidden="1" xr:uid="{00000000-0005-0000-0000-0000E0660000}"/>
    <cellStyle name="Hiperłącze 6" xfId="27169" hidden="1" xr:uid="{00000000-0005-0000-0000-000016670000}"/>
    <cellStyle name="Hiperłącze 6" xfId="25269" hidden="1" xr:uid="{00000000-0005-0000-0000-000099660000}"/>
    <cellStyle name="Hiperłącze 6" xfId="31100" hidden="1" xr:uid="{00000000-0005-0000-0000-0000CF680000}"/>
    <cellStyle name="Hiperłącze 6" xfId="30109" hidden="1" xr:uid="{00000000-0005-0000-0000-00004B680000}"/>
    <cellStyle name="Hiperłącze 6" xfId="46622" hidden="1" xr:uid="{00000000-0005-0000-0000-000038700000}"/>
    <cellStyle name="Hiperłącze 6" xfId="25733" hidden="1" xr:uid="{00000000-0005-0000-0000-00004D660000}"/>
    <cellStyle name="Hiperłącze 6" xfId="16260" hidden="1" xr:uid="{00000000-0005-0000-0000-00007F630000}"/>
    <cellStyle name="Hiperłącze 6" xfId="18770" hidden="1" xr:uid="{00000000-0005-0000-0000-00005F630000}"/>
    <cellStyle name="Hiperłącze 6" xfId="42640" hidden="1" xr:uid="{00000000-0005-0000-0000-0000126E0000}"/>
    <cellStyle name="Hiperłącze 6" xfId="40774" hidden="1" xr:uid="{00000000-0005-0000-0000-00004F6D0000}"/>
    <cellStyle name="Hiperłącze 6" xfId="29470" hidden="1" xr:uid="{00000000-0005-0000-0000-000040680000}"/>
    <cellStyle name="Hiperłącze 6" xfId="25010" hidden="1" xr:uid="{00000000-0005-0000-0000-000032660000}"/>
    <cellStyle name="Hiperłącze 6" xfId="13129" hidden="1" xr:uid="{00000000-0005-0000-0000-0000A0600000}"/>
    <cellStyle name="Hiperłącze 6" xfId="27880" hidden="1" xr:uid="{00000000-0005-0000-0000-000048670000}"/>
    <cellStyle name="Hiperłącze 6" xfId="40738" hidden="1" xr:uid="{00000000-0005-0000-0000-0000466D0000}"/>
    <cellStyle name="Hiperłącze 6" xfId="32605" hidden="1" xr:uid="{00000000-0005-0000-0000-000091690000}"/>
    <cellStyle name="Hiperłącze 6" xfId="23214" hidden="1" xr:uid="{00000000-0005-0000-0000-000028650000}"/>
    <cellStyle name="Hiperłącze 6" xfId="42541" hidden="1" xr:uid="{00000000-0005-0000-0000-00000A6E0000}"/>
    <cellStyle name="Hiperłącze 6" xfId="22217" hidden="1" xr:uid="{00000000-0005-0000-0000-0000BD640000}"/>
    <cellStyle name="Hiperłącze 6" xfId="38987" hidden="1" xr:uid="{00000000-0005-0000-0000-00002C6D0000}"/>
    <cellStyle name="Hiperłącze 6" xfId="24367" hidden="1" xr:uid="{00000000-0005-0000-0000-0000C3650000}"/>
    <cellStyle name="Hiperłącze 6" xfId="15317" hidden="1" xr:uid="{00000000-0005-0000-0000-0000A3610000}"/>
    <cellStyle name="Hiperłącze 6" xfId="24757" hidden="1" xr:uid="{00000000-0005-0000-0000-00001B660000}"/>
    <cellStyle name="Hiperłącze 6" xfId="23883" hidden="1" xr:uid="{00000000-0005-0000-0000-000004660000}"/>
    <cellStyle name="Hiperłącze 6" xfId="33451" hidden="1" xr:uid="{00000000-0005-0000-0000-0000EC690000}"/>
    <cellStyle name="Hiperłącze 6" xfId="46485" hidden="1" xr:uid="{00000000-0005-0000-0000-000048700000}"/>
    <cellStyle name="Hiperłącze 6" xfId="18475" hidden="1" xr:uid="{00000000-0005-0000-0000-00003E630000}"/>
    <cellStyle name="Hiperłącze 6" xfId="43421" hidden="1" xr:uid="{00000000-0005-0000-0000-0000D76F0000}"/>
    <cellStyle name="Hiperłącze 6" xfId="36043" hidden="1" xr:uid="{00000000-0005-0000-0000-0000106B0000}"/>
    <cellStyle name="Hiperłącze 6" xfId="41258" hidden="1" xr:uid="{00000000-0005-0000-0000-00005D6D0000}"/>
    <cellStyle name="Hiperłącze 6" xfId="30090" hidden="1" xr:uid="{00000000-0005-0000-0000-000049680000}"/>
    <cellStyle name="Hiperłącze 6" xfId="33091" hidden="1" xr:uid="{00000000-0005-0000-0000-0000036A0000}"/>
    <cellStyle name="Hiperłącze 6" xfId="22438" hidden="1" xr:uid="{00000000-0005-0000-0000-0000DA640000}"/>
    <cellStyle name="Hiperłącze 6" xfId="15558" hidden="1" xr:uid="{00000000-0005-0000-0000-0000E6610000}"/>
    <cellStyle name="Hiperłącze 6" xfId="17750" hidden="1" xr:uid="{00000000-0005-0000-0000-0000BC620000}"/>
    <cellStyle name="Hiperłącze 6" xfId="21486" hidden="1" xr:uid="{00000000-0005-0000-0000-000051640000}"/>
    <cellStyle name="Hiperłącze 6" xfId="25450" hidden="1" xr:uid="{00000000-0005-0000-0000-0000FE660000}"/>
    <cellStyle name="Hiperłącze 6" xfId="33138" hidden="1" xr:uid="{00000000-0005-0000-0000-0000F9690000}"/>
    <cellStyle name="Hiperłącze 6" xfId="29802" hidden="1" xr:uid="{00000000-0005-0000-0000-0000AD690000}"/>
    <cellStyle name="Hiperłącze 6" xfId="47146" hidden="1" xr:uid="{00000000-0005-0000-0000-000025700000}"/>
    <cellStyle name="Hiperłącze 6" xfId="32260" hidden="1" xr:uid="{00000000-0005-0000-0000-000048690000}"/>
    <cellStyle name="Hiperłącze 6" xfId="41868" hidden="1" xr:uid="{00000000-0005-0000-0000-0000E16D0000}"/>
    <cellStyle name="Hiperłącze 6" xfId="46783" hidden="1" xr:uid="{00000000-0005-0000-0000-0000FF6F0000}"/>
    <cellStyle name="Hiperłącze 6" xfId="22233" hidden="1" xr:uid="{00000000-0005-0000-0000-0000C2640000}"/>
    <cellStyle name="Hiperłącze 6" xfId="14450" hidden="1" xr:uid="{00000000-0005-0000-0000-000025610000}"/>
    <cellStyle name="Hiperłącze 6" xfId="11554" hidden="1" xr:uid="{00000000-0005-0000-0000-000061610000}"/>
    <cellStyle name="Hiperłącze 6" xfId="31675" hidden="1" xr:uid="{00000000-0005-0000-0000-000029690000}"/>
    <cellStyle name="Hiperłącze 6" xfId="22117" hidden="1" xr:uid="{00000000-0005-0000-0000-0000B1640000}"/>
    <cellStyle name="Hiperłącze 6" xfId="30299" hidden="1" xr:uid="{00000000-0005-0000-0000-000012690000}"/>
    <cellStyle name="Hiperłącze 6" xfId="25779" hidden="1" xr:uid="{00000000-0005-0000-0000-000005670000}"/>
    <cellStyle name="Hiperłącze 6" xfId="25541" hidden="1" xr:uid="{00000000-0005-0000-0000-000008670000}"/>
    <cellStyle name="Hiperłącze 6" xfId="25812" hidden="1" xr:uid="{00000000-0005-0000-0000-00000A670000}"/>
    <cellStyle name="Hiperłącze 6" xfId="25480" hidden="1" xr:uid="{00000000-0005-0000-0000-00000D670000}"/>
    <cellStyle name="Hiperłącze 6" xfId="25151" hidden="1" xr:uid="{00000000-0005-0000-0000-000010670000}"/>
    <cellStyle name="Hiperłącze 6" xfId="27234" hidden="1" xr:uid="{00000000-0005-0000-0000-000023670000}"/>
    <cellStyle name="Hiperłącze 6" xfId="27225" hidden="1" xr:uid="{00000000-0005-0000-0000-000024670000}"/>
    <cellStyle name="Hiperłącze 6" xfId="27286" hidden="1" xr:uid="{00000000-0005-0000-0000-000026670000}"/>
    <cellStyle name="Hiperłącze 6" xfId="27689" hidden="1" xr:uid="{00000000-0005-0000-0000-00002D670000}"/>
    <cellStyle name="Hiperłącze 6" xfId="27697" hidden="1" xr:uid="{00000000-0005-0000-0000-00002E670000}"/>
    <cellStyle name="Hiperłącze 6" xfId="27682" hidden="1" xr:uid="{00000000-0005-0000-0000-000031670000}"/>
    <cellStyle name="Hiperłącze 6" xfId="27673" hidden="1" xr:uid="{00000000-0005-0000-0000-000033670000}"/>
    <cellStyle name="Hiperłącze 6" xfId="14833" hidden="1" xr:uid="{00000000-0005-0000-0000-0000E4610000}"/>
    <cellStyle name="Hiperłącze 6" xfId="15001" hidden="1" xr:uid="{00000000-0005-0000-0000-0000C4610000}"/>
    <cellStyle name="Hiperłącze 6" xfId="33654" hidden="1" xr:uid="{00000000-0005-0000-0000-0000266A0000}"/>
    <cellStyle name="Hiperłącze 6" xfId="33616" hidden="1" xr:uid="{00000000-0005-0000-0000-0000276A0000}"/>
    <cellStyle name="Hiperłącze 6" xfId="33752" hidden="1" xr:uid="{00000000-0005-0000-0000-0000326A0000}"/>
    <cellStyle name="Hiperłącze 6" xfId="33768" hidden="1" xr:uid="{00000000-0005-0000-0000-0000366A0000}"/>
    <cellStyle name="Hiperłącze 6" xfId="33885" hidden="1" xr:uid="{00000000-0005-0000-0000-0000446A0000}"/>
    <cellStyle name="Hiperłącze 6" xfId="33984" hidden="1" xr:uid="{00000000-0005-0000-0000-00004F6A0000}"/>
    <cellStyle name="Hiperłącze 6" xfId="34047" hidden="1" xr:uid="{00000000-0005-0000-0000-0000516A0000}"/>
    <cellStyle name="Hiperłącze 6" xfId="17003" hidden="1" xr:uid="{00000000-0005-0000-0000-00004B620000}"/>
    <cellStyle name="Hiperłącze 6" xfId="11584" hidden="1" xr:uid="{00000000-0005-0000-0000-00007E600000}"/>
    <cellStyle name="Hiperłącze 6" xfId="12958" hidden="1" xr:uid="{00000000-0005-0000-0000-000085600000}"/>
    <cellStyle name="Hiperłącze 6" xfId="12950" hidden="1" xr:uid="{00000000-0005-0000-0000-000089600000}"/>
    <cellStyle name="Hiperłącze 6" xfId="12838" hidden="1" xr:uid="{00000000-0005-0000-0000-000065600000}"/>
    <cellStyle name="Hiperłącze 6" xfId="11685" hidden="1" xr:uid="{00000000-0005-0000-0000-00006B600000}"/>
    <cellStyle name="Hiperłącze 6" xfId="12792" hidden="1" xr:uid="{00000000-0005-0000-0000-000060600000}"/>
    <cellStyle name="Hiperłącze 6" xfId="12846" hidden="1" xr:uid="{00000000-0005-0000-0000-000061600000}"/>
    <cellStyle name="Hiperłącze 6" xfId="34056" hidden="1" xr:uid="{00000000-0005-0000-0000-0000526A0000}"/>
    <cellStyle name="Hiperłącze 6" xfId="33729" hidden="1" xr:uid="{00000000-0005-0000-0000-0000316A0000}"/>
    <cellStyle name="Hiperłącze 6" xfId="34021" hidden="1" xr:uid="{00000000-0005-0000-0000-0000586A0000}"/>
    <cellStyle name="Hiperłącze 6" xfId="33531" hidden="1" xr:uid="{00000000-0005-0000-0000-0000F0690000}"/>
    <cellStyle name="Hiperłącze 6" xfId="24098" hidden="1" xr:uid="{00000000-0005-0000-0000-0000F2650000}"/>
    <cellStyle name="Hiperłącze 6" xfId="42489" hidden="1" xr:uid="{00000000-0005-0000-0000-0000076E0000}"/>
    <cellStyle name="Hiperłącze 6" xfId="43768" hidden="1" xr:uid="{00000000-0005-0000-0000-0000866E0000}"/>
    <cellStyle name="Hiperłącze 6" xfId="26377" hidden="1" xr:uid="{00000000-0005-0000-0000-000094660000}"/>
    <cellStyle name="Hiperłącze 6" xfId="26149" hidden="1" xr:uid="{00000000-0005-0000-0000-000077660000}"/>
    <cellStyle name="Hiperłącze 6" xfId="45406" hidden="1" xr:uid="{00000000-0005-0000-0000-0000A66F0000}"/>
    <cellStyle name="Hiperłącze 6" xfId="22891" hidden="1" xr:uid="{00000000-0005-0000-0000-00006A650000}"/>
    <cellStyle name="Hiperłącze 6" xfId="29928" hidden="1" xr:uid="{00000000-0005-0000-0000-00000A690000}"/>
    <cellStyle name="Hiperłącze 6" xfId="13686" hidden="1" xr:uid="{00000000-0005-0000-0000-0000F5600000}"/>
    <cellStyle name="Hiperłącze 6" xfId="11962" hidden="1" xr:uid="{00000000-0005-0000-0000-0000D6600000}"/>
    <cellStyle name="Hiperłącze 6" xfId="20813" hidden="1" xr:uid="{00000000-0005-0000-0000-000086650000}"/>
    <cellStyle name="Hiperłącze 6" xfId="36636" hidden="1" xr:uid="{00000000-0005-0000-0000-0000926B0000}"/>
    <cellStyle name="Hiperłącze 6" xfId="29261" hidden="1" xr:uid="{00000000-0005-0000-0000-000028680000}"/>
    <cellStyle name="Hiperłącze 6" xfId="45641" hidden="1" xr:uid="{00000000-0005-0000-0000-00009F6F0000}"/>
    <cellStyle name="Hiperłącze 6" xfId="32822" hidden="1" xr:uid="{00000000-0005-0000-0000-0000C1690000}"/>
    <cellStyle name="Hiperłącze 6" xfId="32353" hidden="1" xr:uid="{00000000-0005-0000-0000-000089690000}"/>
    <cellStyle name="Hiperłącze 6" xfId="32100" hidden="1" xr:uid="{00000000-0005-0000-0000-00006A690000}"/>
    <cellStyle name="Hiperłącze 6" xfId="30302" hidden="1" xr:uid="{00000000-0005-0000-0000-000015690000}"/>
    <cellStyle name="Hiperłącze 6" xfId="31263" hidden="1" xr:uid="{00000000-0005-0000-0000-0000DD680000}"/>
    <cellStyle name="Hiperłącze 6" xfId="40218" hidden="1" xr:uid="{00000000-0005-0000-0000-0000F26C0000}"/>
    <cellStyle name="Hiperłącze 6" xfId="12478" hidden="1" xr:uid="{00000000-0005-0000-0000-00003B600000}"/>
    <cellStyle name="Hiperłącze 6" xfId="40937" hidden="1" xr:uid="{00000000-0005-0000-0000-0000B36D0000}"/>
    <cellStyle name="Hiperłącze 6" xfId="16079" hidden="1" xr:uid="{00000000-0005-0000-0000-000071630000}"/>
    <cellStyle name="Hiperłącze 6" xfId="22845" hidden="1" xr:uid="{00000000-0005-0000-0000-000073650000}"/>
    <cellStyle name="Hiperłącze 6" xfId="37057" hidden="1" xr:uid="{00000000-0005-0000-0000-0000776B0000}"/>
    <cellStyle name="Hiperłącze 6" xfId="38997" hidden="1" xr:uid="{00000000-0005-0000-0000-0000306D0000}"/>
    <cellStyle name="Hiperłącze 6" xfId="29071" hidden="1" xr:uid="{00000000-0005-0000-0000-0000E2670000}"/>
    <cellStyle name="Hiperłącze 6" xfId="11383" hidden="1" xr:uid="{00000000-0005-0000-0000-000004600000}"/>
    <cellStyle name="Hiperłącze 6" xfId="27814" hidden="1" xr:uid="{00000000-0005-0000-0000-00006F670000}"/>
    <cellStyle name="Hiperłącze 6" xfId="33913" hidden="1" xr:uid="{00000000-0005-0000-0000-00004C6A0000}"/>
    <cellStyle name="Hiperłącze 6" xfId="40272" hidden="1" xr:uid="{00000000-0005-0000-0000-0000006D0000}"/>
    <cellStyle name="Hiperłącze 6" xfId="39899" hidden="1" xr:uid="{00000000-0005-0000-0000-0000BA6C0000}"/>
    <cellStyle name="Hiperłącze 6" xfId="39479" hidden="1" xr:uid="{00000000-0005-0000-0000-0000866C0000}"/>
    <cellStyle name="Hiperłącze 6" xfId="46992" hidden="1" xr:uid="{00000000-0005-0000-0000-000014700000}"/>
    <cellStyle name="Hiperłącze 6" xfId="41660" hidden="1" xr:uid="{00000000-0005-0000-0000-0000B26D0000}"/>
    <cellStyle name="Hiperłącze 6" xfId="19809" hidden="1" xr:uid="{00000000-0005-0000-0000-0000DB630000}"/>
    <cellStyle name="Hiperłącze 6" xfId="45232" hidden="1" xr:uid="{00000000-0005-0000-0000-00005B6F0000}"/>
    <cellStyle name="Hiperłącze 6" xfId="41842" hidden="1" xr:uid="{00000000-0005-0000-0000-0000E86D0000}"/>
    <cellStyle name="Hiperłącze 6" xfId="35738" hidden="1" xr:uid="{00000000-0005-0000-0000-0000EC6A0000}"/>
    <cellStyle name="Hiperłącze 6" xfId="37483" hidden="1" xr:uid="{00000000-0005-0000-0000-00002D6C0000}"/>
    <cellStyle name="Hiperłącze 6" xfId="34013" hidden="1" xr:uid="{00000000-0005-0000-0000-0000536A0000}"/>
    <cellStyle name="Hiperłącze 6" xfId="34027" hidden="1" xr:uid="{00000000-0005-0000-0000-0000576A0000}"/>
    <cellStyle name="Hiperłącze 6" xfId="34613" hidden="1" xr:uid="{00000000-0005-0000-0000-0000596A0000}"/>
    <cellStyle name="Hiperłącze 6" xfId="34641" hidden="1" xr:uid="{00000000-0005-0000-0000-00005C6A0000}"/>
    <cellStyle name="Hiperłącze 6" xfId="34738" hidden="1" xr:uid="{00000000-0005-0000-0000-0000686A0000}"/>
    <cellStyle name="Hiperłącze 6" xfId="34770" hidden="1" xr:uid="{00000000-0005-0000-0000-00006F6A0000}"/>
    <cellStyle name="Hiperłącze 6" xfId="34865" hidden="1" xr:uid="{00000000-0005-0000-0000-0000716A0000}"/>
    <cellStyle name="Hiperłącze 6" xfId="34956" hidden="1" xr:uid="{00000000-0005-0000-0000-0000766A0000}"/>
    <cellStyle name="Hiperłącze 6" xfId="34965" hidden="1" xr:uid="{00000000-0005-0000-0000-00007A6A0000}"/>
    <cellStyle name="Hiperłącze 6" xfId="34921" hidden="1" xr:uid="{00000000-0005-0000-0000-00007C6A0000}"/>
    <cellStyle name="Hiperłącze 6" xfId="17492" hidden="1" xr:uid="{00000000-0005-0000-0000-000096620000}"/>
    <cellStyle name="Hiperłącze 6" xfId="17457" hidden="1" xr:uid="{00000000-0005-0000-0000-00009C620000}"/>
    <cellStyle name="Hiperłącze 6" xfId="17548" hidden="1" xr:uid="{00000000-0005-0000-0000-0000A4620000}"/>
    <cellStyle name="Hiperłącze 6" xfId="17583" hidden="1" xr:uid="{00000000-0005-0000-0000-0000A5620000}"/>
    <cellStyle name="Hiperłącze 6" xfId="17617" hidden="1" xr:uid="{00000000-0005-0000-0000-0000A9620000}"/>
    <cellStyle name="Hiperłącze 6" xfId="17803" hidden="1" xr:uid="{00000000-0005-0000-0000-0000BE620000}"/>
    <cellStyle name="Hiperłącze 6" xfId="17860" hidden="1" xr:uid="{00000000-0005-0000-0000-0000C7620000}"/>
    <cellStyle name="Hiperłącze 6" xfId="17886" hidden="1" xr:uid="{00000000-0005-0000-0000-0000C9620000}"/>
    <cellStyle name="Hiperłącze 6" xfId="12718" hidden="1" xr:uid="{00000000-0005-0000-0000-00005B600000}"/>
    <cellStyle name="Hiperłącze 6" xfId="15288" hidden="1" xr:uid="{00000000-0005-0000-0000-0000D9610000}"/>
    <cellStyle name="Hiperłącze 6" xfId="15277" hidden="1" xr:uid="{00000000-0005-0000-0000-0000DF610000}"/>
    <cellStyle name="Hiperłącze 6" xfId="14826" hidden="1" xr:uid="{00000000-0005-0000-0000-0000E3610000}"/>
    <cellStyle name="Hiperłącze 6" xfId="14922" hidden="1" xr:uid="{00000000-0005-0000-0000-0000C9610000}"/>
    <cellStyle name="Hiperłącze 6" xfId="15272" hidden="1" xr:uid="{00000000-0005-0000-0000-0000CF610000}"/>
    <cellStyle name="Hiperłącze 6" xfId="15014" hidden="1" xr:uid="{00000000-0005-0000-0000-0000C0610000}"/>
    <cellStyle name="Hiperłącze 6" xfId="17912" hidden="1" xr:uid="{00000000-0005-0000-0000-0000CA620000}"/>
    <cellStyle name="Hiperłącze 6" xfId="17691" hidden="1" xr:uid="{00000000-0005-0000-0000-0000AD620000}"/>
    <cellStyle name="Hiperłącze 6" xfId="17948" hidden="1" xr:uid="{00000000-0005-0000-0000-0000D0620000}"/>
    <cellStyle name="Hiperłącze 6" xfId="40227" hidden="1" xr:uid="{00000000-0005-0000-0000-0000F66C0000}"/>
    <cellStyle name="Hiperłącze 6" xfId="42321" hidden="1" xr:uid="{00000000-0005-0000-0000-0000F66D0000}"/>
    <cellStyle name="Hiperłącze 6" xfId="27025" hidden="1" xr:uid="{00000000-0005-0000-0000-0000F8660000}"/>
    <cellStyle name="Hiperłącze 6" xfId="32337" hidden="1" xr:uid="{00000000-0005-0000-0000-00007F690000}"/>
    <cellStyle name="Hiperłącze 6" xfId="45422" hidden="1" xr:uid="{00000000-0005-0000-0000-00009D6F0000}"/>
    <cellStyle name="Hiperłącze 6" xfId="41093" hidden="1" xr:uid="{00000000-0005-0000-0000-00008E6D0000}"/>
    <cellStyle name="Hiperłącze 6" xfId="12631" hidden="1" xr:uid="{00000000-0005-0000-0000-000049600000}"/>
    <cellStyle name="Hiperłącze 6" xfId="12461" hidden="1" xr:uid="{00000000-0005-0000-0000-000039600000}"/>
    <cellStyle name="Hiperłącze 6" xfId="14244" hidden="1" xr:uid="{00000000-0005-0000-0000-000035610000}"/>
    <cellStyle name="Hiperłącze 6" xfId="43395" hidden="1" xr:uid="{00000000-0005-0000-0000-0000DE6F0000}"/>
    <cellStyle name="Hiperłącze 6" xfId="15147" hidden="1" xr:uid="{00000000-0005-0000-0000-00008D610000}"/>
    <cellStyle name="Hiperłącze 6" xfId="32732" hidden="1" xr:uid="{00000000-0005-0000-0000-0000BA690000}"/>
    <cellStyle name="Hiperłącze 6" xfId="39718" hidden="1" xr:uid="{00000000-0005-0000-0000-0000A76C0000}"/>
    <cellStyle name="Hiperłącze 6" xfId="19013" hidden="1" xr:uid="{00000000-0005-0000-0000-000067630000}"/>
    <cellStyle name="Hiperłącze 6" xfId="43428" hidden="1" xr:uid="{00000000-0005-0000-0000-0000D66F0000}"/>
    <cellStyle name="Hiperłącze 6" xfId="22528" hidden="1" xr:uid="{00000000-0005-0000-0000-0000E1640000}"/>
    <cellStyle name="Hiperłącze 6" xfId="25756" hidden="1" xr:uid="{00000000-0005-0000-0000-00004E660000}"/>
    <cellStyle name="Hiperłącze 6" xfId="45506" hidden="1" xr:uid="{00000000-0005-0000-0000-0000BA6F0000}"/>
    <cellStyle name="Hiperłącze 6" xfId="46437" hidden="1" xr:uid="{00000000-0005-0000-0000-000036700000}"/>
    <cellStyle name="Hiperłącze 6" xfId="39197" hidden="1" xr:uid="{00000000-0005-0000-0000-0000736C0000}"/>
    <cellStyle name="Hiperłącze 6" xfId="38249" hidden="1" xr:uid="{00000000-0005-0000-0000-0000436C0000}"/>
    <cellStyle name="Hiperłącze 6" xfId="32831" hidden="1" xr:uid="{00000000-0005-0000-0000-0000C2690000}"/>
    <cellStyle name="Hiperłącze 6" xfId="32167" hidden="1" xr:uid="{00000000-0005-0000-0000-000084690000}"/>
    <cellStyle name="Hiperłącze 6" xfId="42267" hidden="1" xr:uid="{00000000-0005-0000-0000-0000F46D0000}"/>
    <cellStyle name="Hiperłącze 6" xfId="47064" hidden="1" xr:uid="{00000000-0005-0000-0000-00001A700000}"/>
    <cellStyle name="Hiperłącze 6" xfId="42849" hidden="1" xr:uid="{00000000-0005-0000-0000-00005B6E0000}"/>
    <cellStyle name="Hiperłącze 6" xfId="42611" hidden="1" xr:uid="{00000000-0005-0000-0000-0000176E0000}"/>
    <cellStyle name="Hiperłącze 6" xfId="34570" hidden="1" xr:uid="{00000000-0005-0000-0000-00001F6B0000}"/>
    <cellStyle name="Hiperłącze 6" xfId="26321" hidden="1" xr:uid="{00000000-0005-0000-0000-000086660000}"/>
    <cellStyle name="Hiperłącze 6" xfId="43993" hidden="1" xr:uid="{00000000-0005-0000-0000-0000956E0000}"/>
    <cellStyle name="Hiperłącze 6" xfId="42856" hidden="1" xr:uid="{00000000-0005-0000-0000-0000606E0000}"/>
    <cellStyle name="Hiperłącze 6" xfId="41112" hidden="1" xr:uid="{00000000-0005-0000-0000-0000946D0000}"/>
    <cellStyle name="Hiperłącze 6" xfId="45736" hidden="1" xr:uid="{00000000-0005-0000-0000-0000B46F0000}"/>
    <cellStyle name="Hiperłącze 6" xfId="46886" hidden="1" xr:uid="{00000000-0005-0000-0000-000010700000}"/>
    <cellStyle name="Hiperłącze 6" xfId="28245" hidden="1" xr:uid="{00000000-0005-0000-0000-0000B0670000}"/>
    <cellStyle name="Hiperłącze 6" xfId="36260" hidden="1" xr:uid="{00000000-0005-0000-0000-0000406B0000}"/>
    <cellStyle name="Hiperłącze 6" xfId="14627" hidden="1" xr:uid="{00000000-0005-0000-0000-000076610000}"/>
    <cellStyle name="Hiperłącze 6" xfId="32446" hidden="1" xr:uid="{00000000-0005-0000-0000-000055690000}"/>
    <cellStyle name="Hiperłącze 6" xfId="25628" hidden="1" xr:uid="{00000000-0005-0000-0000-000043660000}"/>
    <cellStyle name="Hiperłącze 6" xfId="42369" hidden="1" xr:uid="{00000000-0005-0000-0000-0000FF6D0000}"/>
    <cellStyle name="Hiperłącze 6" xfId="38665" hidden="1" xr:uid="{00000000-0005-0000-0000-0000CC6D0000}"/>
    <cellStyle name="Hiperłącze 6" xfId="43587" hidden="1" xr:uid="{00000000-0005-0000-0000-0000D96F0000}"/>
    <cellStyle name="Hiperłącze 6" xfId="46365" hidden="1" xr:uid="{00000000-0005-0000-0000-0000F86F0000}"/>
    <cellStyle name="Hiperłącze 6" xfId="44971" hidden="1" xr:uid="{00000000-0005-0000-0000-0000236F0000}"/>
    <cellStyle name="Hiperłącze 6" xfId="44384" hidden="1" xr:uid="{00000000-0005-0000-0000-0000CB6E0000}"/>
    <cellStyle name="Hiperłącze 6" xfId="29876" hidden="1" xr:uid="{00000000-0005-0000-0000-00009D690000}"/>
    <cellStyle name="Hiperłącze 6" xfId="35098" hidden="1" xr:uid="{00000000-0005-0000-0000-00008B6A0000}"/>
    <cellStyle name="Hiperłącze 6" xfId="22257" hidden="1" xr:uid="{00000000-0005-0000-0000-0000C7640000}"/>
    <cellStyle name="Hiperłącze 6" xfId="40983" hidden="1" xr:uid="{00000000-0005-0000-0000-0000AA6D0000}"/>
    <cellStyle name="Hiperłącze 6" xfId="38323" hidden="1" xr:uid="{00000000-0005-0000-0000-0000486C0000}"/>
    <cellStyle name="Hiperłącze 6" xfId="42822" hidden="1" xr:uid="{00000000-0005-0000-0000-0000576E0000}"/>
    <cellStyle name="Hiperłącze 6" xfId="28056" hidden="1" xr:uid="{00000000-0005-0000-0000-000088670000}"/>
    <cellStyle name="Hiperłącze 6" xfId="32706" hidden="1" xr:uid="{00000000-0005-0000-0000-0000B9690000}"/>
    <cellStyle name="Hiperłącze 6" xfId="16879" hidden="1" xr:uid="{00000000-0005-0000-0000-00003D620000}"/>
    <cellStyle name="Hiperłącze 6" xfId="14196" hidden="1" xr:uid="{00000000-0005-0000-0000-00000F610000}"/>
    <cellStyle name="Hiperłącze 6" xfId="13595" hidden="1" xr:uid="{00000000-0005-0000-0000-0000E6600000}"/>
    <cellStyle name="Hiperłącze 6" xfId="27841" hidden="1" xr:uid="{00000000-0005-0000-0000-000041670000}"/>
    <cellStyle name="Hiperłącze 6" xfId="34287" hidden="1" xr:uid="{00000000-0005-0000-0000-0000BF6A0000}"/>
    <cellStyle name="Hiperłącze 6" xfId="19745" hidden="1" xr:uid="{00000000-0005-0000-0000-0000B0630000}"/>
    <cellStyle name="Hiperłącze 6" xfId="24714" hidden="1" xr:uid="{00000000-0005-0000-0000-000015660000}"/>
    <cellStyle name="Hiperłącze 6" xfId="38100" hidden="1" xr:uid="{00000000-0005-0000-0000-0000056C0000}"/>
    <cellStyle name="Hiperłącze 6" xfId="11444" hidden="1" xr:uid="{00000000-0005-0000-0000-000006600000}"/>
    <cellStyle name="Hiperłącze 6" xfId="13315" hidden="1" xr:uid="{00000000-0005-0000-0000-0000B4600000}"/>
    <cellStyle name="Hiperłącze 6" xfId="16498" hidden="1" xr:uid="{00000000-0005-0000-0000-0000EB620000}"/>
    <cellStyle name="Hiperłącze 6" xfId="17868" hidden="1" xr:uid="{00000000-0005-0000-0000-0000CC620000}"/>
    <cellStyle name="Hiperłącze 6" xfId="47154" hidden="1" xr:uid="{00000000-0005-0000-0000-000021700000}"/>
    <cellStyle name="Hiperłącze 6" xfId="43911" hidden="1" xr:uid="{00000000-0005-0000-0000-0000916E0000}"/>
    <cellStyle name="Hiperłącze 6" xfId="41354" hidden="1" xr:uid="{00000000-0005-0000-0000-0000696D0000}"/>
    <cellStyle name="Hiperłącze 6" xfId="33522" hidden="1" xr:uid="{00000000-0005-0000-0000-0000EF690000}"/>
    <cellStyle name="Hiperłącze 6" xfId="21564" hidden="1" xr:uid="{00000000-0005-0000-0000-000064640000}"/>
    <cellStyle name="Hiperłącze 6" xfId="14772" hidden="1" xr:uid="{00000000-0005-0000-0000-0000C6610000}"/>
    <cellStyle name="Hiperłącze 6" xfId="17771" hidden="1" xr:uid="{00000000-0005-0000-0000-0000BF620000}"/>
    <cellStyle name="Hiperłącze 6" xfId="12048" hidden="1" xr:uid="{00000000-0005-0000-0000-000014600000}"/>
    <cellStyle name="Hiperłącze 6" xfId="21763" hidden="1" xr:uid="{00000000-0005-0000-0000-00007C640000}"/>
    <cellStyle name="Hiperłącze 6" xfId="42459" hidden="1" xr:uid="{00000000-0005-0000-0000-0000036E0000}"/>
    <cellStyle name="Hiperłącze 6" xfId="16362" hidden="1" xr:uid="{00000000-0005-0000-0000-0000DB620000}"/>
    <cellStyle name="Hiperłącze 6" xfId="15163" hidden="1" xr:uid="{00000000-0005-0000-0000-000092610000}"/>
    <cellStyle name="Hiperłącze 6" xfId="27859" hidden="1" xr:uid="{00000000-0005-0000-0000-000043670000}"/>
    <cellStyle name="Hiperłącze 6" xfId="41058" hidden="1" xr:uid="{00000000-0005-0000-0000-00009C6D0000}"/>
    <cellStyle name="Hiperłącze 6" xfId="11514" hidden="1" xr:uid="{00000000-0005-0000-0000-00006A600000}"/>
    <cellStyle name="Hiperłącze 6" xfId="33875" hidden="1" xr:uid="{00000000-0005-0000-0000-0000436A0000}"/>
    <cellStyle name="Hiperłącze 6" xfId="27060" hidden="1" xr:uid="{00000000-0005-0000-0000-0000F2660000}"/>
    <cellStyle name="Hiperłącze 6" xfId="27117" hidden="1" xr:uid="{00000000-0005-0000-0000-000018670000}"/>
    <cellStyle name="Hiperłącze 6" xfId="27398" hidden="1" xr:uid="{00000000-0005-0000-0000-00007E670000}"/>
    <cellStyle name="Hiperłącze 6" xfId="43217" hidden="1" xr:uid="{00000000-0005-0000-0000-0000D26F0000}"/>
    <cellStyle name="Hiperłącze 6" xfId="41778" hidden="1" xr:uid="{00000000-0005-0000-0000-0000DA6D0000}"/>
    <cellStyle name="Hiperłącze 6" xfId="11345" hidden="1" xr:uid="{00000000-0005-0000-0000-0000FD5F0000}"/>
    <cellStyle name="Hiperłącze 6" xfId="17959" hidden="1" xr:uid="{00000000-0005-0000-0000-0000D4620000}"/>
    <cellStyle name="Hiperłącze 6" xfId="13810" hidden="1" xr:uid="{00000000-0005-0000-0000-000050610000}"/>
    <cellStyle name="Hiperłącze 6" xfId="28209" hidden="1" xr:uid="{00000000-0005-0000-0000-0000AA670000}"/>
    <cellStyle name="Hiperłącze 6" xfId="35935" hidden="1" xr:uid="{00000000-0005-0000-0000-0000046B0000}"/>
    <cellStyle name="Hiperłącze 6" xfId="43868" hidden="1" xr:uid="{00000000-0005-0000-0000-0000426F0000}"/>
    <cellStyle name="Hiperłącze 6" xfId="35704" hidden="1" xr:uid="{00000000-0005-0000-0000-0000E66A0000}"/>
    <cellStyle name="Hiperłącze 6" xfId="46593" hidden="1" xr:uid="{00000000-0005-0000-0000-00003D700000}"/>
    <cellStyle name="Hiperłącze 6" xfId="46301" hidden="1" xr:uid="{00000000-0005-0000-0000-0000EA6F0000}"/>
    <cellStyle name="Hiperłącze 6" xfId="42048" hidden="1" xr:uid="{00000000-0005-0000-0000-00003C6E0000}"/>
    <cellStyle name="Hiperłącze 6" xfId="31728" hidden="1" xr:uid="{00000000-0005-0000-0000-00002F690000}"/>
    <cellStyle name="Hiperłącze 6" xfId="21955" hidden="1" xr:uid="{00000000-0005-0000-0000-0000A4640000}"/>
    <cellStyle name="Hiperłącze 6" xfId="35963" hidden="1" xr:uid="{00000000-0005-0000-0000-00000C6B0000}"/>
    <cellStyle name="Hiperłącze 6" xfId="45109" hidden="1" xr:uid="{00000000-0005-0000-0000-0000336F0000}"/>
    <cellStyle name="Hiperłącze 6" xfId="45765" hidden="1" xr:uid="{00000000-0005-0000-0000-0000736F0000}"/>
    <cellStyle name="Hiperłącze 6" xfId="20524" hidden="1" xr:uid="{00000000-0005-0000-0000-0000A0640000}"/>
    <cellStyle name="Hiperłącze 6" xfId="38801" hidden="1" xr:uid="{00000000-0005-0000-0000-0000D36C0000}"/>
    <cellStyle name="Hiperłącze 6" xfId="25344" hidden="1" xr:uid="{00000000-0005-0000-0000-000095670000}"/>
    <cellStyle name="Hiperłącze 6" xfId="26168" hidden="1" xr:uid="{00000000-0005-0000-0000-00007C660000}"/>
    <cellStyle name="Hiperłącze 6" xfId="43413" hidden="1" xr:uid="{00000000-0005-0000-0000-0000D86F0000}"/>
    <cellStyle name="Hiperłącze 6" xfId="28597" hidden="1" xr:uid="{00000000-0005-0000-0000-0000EC670000}"/>
    <cellStyle name="Hiperłącze 6" xfId="18281" hidden="1" xr:uid="{00000000-0005-0000-0000-00003D630000}"/>
    <cellStyle name="Hiperłącze 6" xfId="44775" hidden="1" xr:uid="{00000000-0005-0000-0000-00000B6F0000}"/>
    <cellStyle name="Hiperłącze 6" xfId="46453" hidden="1" xr:uid="{00000000-0005-0000-0000-00002D700000}"/>
    <cellStyle name="Hiperłącze 6" xfId="19078" hidden="1" xr:uid="{00000000-0005-0000-0000-000083630000}"/>
    <cellStyle name="Hiperłącze 6" xfId="43920" hidden="1" xr:uid="{00000000-0005-0000-0000-0000926E0000}"/>
    <cellStyle name="Hiperłącze 6" xfId="46796" hidden="1" xr:uid="{00000000-0005-0000-0000-000003700000}"/>
    <cellStyle name="Hiperłącze 6" xfId="45490" hidden="1" xr:uid="{00000000-0005-0000-0000-0000BE6F0000}"/>
    <cellStyle name="Hiperłącze 6" xfId="47172" hidden="1" xr:uid="{00000000-0005-0000-0000-000026700000}"/>
    <cellStyle name="Hiperłącze 6" xfId="46700" hidden="1" xr:uid="{00000000-0005-0000-0000-00002A700000}"/>
    <cellStyle name="Hiperłącze 6" xfId="43012" hidden="1" xr:uid="{00000000-0005-0000-0000-00006D6E0000}"/>
    <cellStyle name="Hiperłącze 6" xfId="41687" hidden="1" xr:uid="{00000000-0005-0000-0000-0000D26D0000}"/>
    <cellStyle name="Hiperłącze 6" xfId="41796" hidden="1" xr:uid="{00000000-0005-0000-0000-0000DE6D0000}"/>
    <cellStyle name="Hiperłącze 6" xfId="41814" hidden="1" xr:uid="{00000000-0005-0000-0000-0000E06D0000}"/>
    <cellStyle name="Hiperłącze 6" xfId="42289" hidden="1" xr:uid="{00000000-0005-0000-0000-0000ED6D0000}"/>
    <cellStyle name="Hiperłącze 6" xfId="42305" hidden="1" xr:uid="{00000000-0005-0000-0000-0000F26D0000}"/>
    <cellStyle name="Hiperłącze 6" xfId="42329" hidden="1" xr:uid="{00000000-0005-0000-0000-0000F76D0000}"/>
    <cellStyle name="Hiperłącze 6" xfId="41388" hidden="1" xr:uid="{00000000-0005-0000-0000-0000AF6D0000}"/>
    <cellStyle name="Hiperłącze 6" xfId="41669" hidden="1" xr:uid="{00000000-0005-0000-0000-0000B66D0000}"/>
    <cellStyle name="Hiperłącze 6" xfId="42716" hidden="1" xr:uid="{00000000-0005-0000-0000-00004A6E0000}"/>
    <cellStyle name="Hiperłącze 6" xfId="42782" hidden="1" xr:uid="{00000000-0005-0000-0000-00004D6E0000}"/>
    <cellStyle name="Hiperłącze 6" xfId="44350" hidden="1" xr:uid="{00000000-0005-0000-0000-0000C46E0000}"/>
    <cellStyle name="Hiperłącze 6" xfId="44038" hidden="1" xr:uid="{00000000-0005-0000-0000-00009F6E0000}"/>
    <cellStyle name="Hiperłącze 6" xfId="19088" hidden="1" xr:uid="{00000000-0005-0000-0000-000084630000}"/>
    <cellStyle name="Hiperłącze 6" xfId="18319" hidden="1" xr:uid="{00000000-0005-0000-0000-000063630000}"/>
    <cellStyle name="Hiperłącze 6" xfId="18421" hidden="1" xr:uid="{00000000-0005-0000-0000-00004D630000}"/>
    <cellStyle name="Hiperłącze 6" xfId="34134" hidden="1" xr:uid="{00000000-0005-0000-0000-0000BA6A0000}"/>
    <cellStyle name="Hiperłącze 6" xfId="28555" hidden="1" xr:uid="{00000000-0005-0000-0000-0000EE670000}"/>
    <cellStyle name="Hiperłącze 6" xfId="28752" hidden="1" xr:uid="{00000000-0005-0000-0000-0000C6670000}"/>
    <cellStyle name="Hiperłącze 6" xfId="20635" hidden="1" xr:uid="{00000000-0005-0000-0000-00009E640000}"/>
    <cellStyle name="Hiperłącze 6" xfId="21816" hidden="1" xr:uid="{00000000-0005-0000-0000-00007D640000}"/>
    <cellStyle name="Hiperłącze 6" xfId="38782" hidden="1" xr:uid="{00000000-0005-0000-0000-0000D56C0000}"/>
    <cellStyle name="Hiperłącze 6" xfId="39881" hidden="1" xr:uid="{00000000-0005-0000-0000-0000B56C0000}"/>
    <cellStyle name="Hiperłącze 6" xfId="39694" hidden="1" xr:uid="{00000000-0005-0000-0000-0000A26C0000}"/>
    <cellStyle name="Hiperłącze 6" xfId="39397" hidden="1" xr:uid="{00000000-0005-0000-0000-0000826C0000}"/>
    <cellStyle name="Hiperłącze 6" xfId="32220" hidden="1" xr:uid="{00000000-0005-0000-0000-00003E690000}"/>
    <cellStyle name="Hiperłącze 6" xfId="47091" hidden="1" xr:uid="{00000000-0005-0000-0000-00001F700000}"/>
    <cellStyle name="Hiperłącze 6" xfId="39587" hidden="1" xr:uid="{00000000-0005-0000-0000-0000926C0000}"/>
    <cellStyle name="Hiperłącze 6" xfId="19626" hidden="1" xr:uid="{00000000-0005-0000-0000-0000E4630000}"/>
    <cellStyle name="Hiperłącze 6" xfId="22664" hidden="1" xr:uid="{00000000-0005-0000-0000-00000D650000}"/>
    <cellStyle name="Hiperłącze 6" xfId="15381" hidden="1" xr:uid="{00000000-0005-0000-0000-0000A5610000}"/>
    <cellStyle name="Hiperłącze 6" xfId="15140" hidden="1" xr:uid="{00000000-0005-0000-0000-000091610000}"/>
    <cellStyle name="Hiperłącze 6" xfId="14246" hidden="1" xr:uid="{00000000-0005-0000-0000-00004F610000}"/>
    <cellStyle name="Hiperłącze 6" xfId="13959" hidden="1" xr:uid="{00000000-0005-0000-0000-000031610000}"/>
    <cellStyle name="Hiperłącze 6" xfId="47111" hidden="1" xr:uid="{00000000-0005-0000-0000-000024700000}"/>
    <cellStyle name="Hiperłącze 6" xfId="45062" hidden="1" xr:uid="{00000000-0005-0000-0000-00002D6F0000}"/>
    <cellStyle name="Hiperłącze 6" xfId="29122" hidden="1" xr:uid="{00000000-0005-0000-0000-000012680000}"/>
    <cellStyle name="Hiperłącze 6" xfId="21161" hidden="1" xr:uid="{00000000-0005-0000-0000-000037640000}"/>
    <cellStyle name="Hiperłącze 6" xfId="16788" hidden="1" xr:uid="{00000000-0005-0000-0000-000033620000}"/>
    <cellStyle name="Hiperłącze 6" xfId="14190" hidden="1" xr:uid="{00000000-0005-0000-0000-000010610000}"/>
    <cellStyle name="Hiperłącze 6" xfId="13631" hidden="1" xr:uid="{00000000-0005-0000-0000-0000EF600000}"/>
    <cellStyle name="Hiperłącze 6" xfId="26102" hidden="1" xr:uid="{00000000-0005-0000-0000-000071660000}"/>
    <cellStyle name="Hiperłącze 6" xfId="12506" hidden="1" xr:uid="{00000000-0005-0000-0000-00003F600000}"/>
    <cellStyle name="Hiperłącze 6" xfId="14610" hidden="1" xr:uid="{00000000-0005-0000-0000-000079610000}"/>
    <cellStyle name="Hiperłącze 6" xfId="43224" hidden="1" xr:uid="{00000000-0005-0000-0000-00004F6F0000}"/>
    <cellStyle name="Hiperłącze 6" xfId="13451" hidden="1" xr:uid="{00000000-0005-0000-0000-0000C8600000}"/>
    <cellStyle name="Hiperłącze 6" xfId="13405" hidden="1" xr:uid="{00000000-0005-0000-0000-0000BE600000}"/>
    <cellStyle name="Hiperłącze 6" xfId="15707" hidden="1" xr:uid="{00000000-0005-0000-0000-0000FB610000}"/>
    <cellStyle name="Hiperłącze 6" xfId="21682" hidden="1" xr:uid="{00000000-0005-0000-0000-000069640000}"/>
    <cellStyle name="Hiperłącze 6" xfId="41998" hidden="1" xr:uid="{00000000-0005-0000-0000-00003E6E0000}"/>
    <cellStyle name="Hiperłącze 6" xfId="44660" hidden="1" xr:uid="{00000000-0005-0000-0000-0000FE6E0000}"/>
    <cellStyle name="Hiperłącze 6" xfId="44101" hidden="1" xr:uid="{00000000-0005-0000-0000-0000A16E0000}"/>
    <cellStyle name="Hiperłącze 6" xfId="46007" hidden="1" xr:uid="{00000000-0005-0000-0000-0000896F0000}"/>
    <cellStyle name="Hiperłącze 6" xfId="22394" hidden="1" xr:uid="{00000000-0005-0000-0000-0000DC640000}"/>
    <cellStyle name="Hiperłącze 6" xfId="28720" hidden="1" xr:uid="{00000000-0005-0000-0000-0000BD670000}"/>
    <cellStyle name="Hiperłącze 6" xfId="45521" hidden="1" xr:uid="{00000000-0005-0000-0000-0000B56F0000}"/>
    <cellStyle name="Hiperłącze 6" xfId="39427" hidden="1" xr:uid="{00000000-0005-0000-0000-0000886C0000}"/>
    <cellStyle name="Hiperłącze 6" xfId="29852" hidden="1" xr:uid="{00000000-0005-0000-0000-0000A7690000}"/>
    <cellStyle name="Hiperłącze 6" xfId="34237" hidden="1" xr:uid="{00000000-0005-0000-0000-0000C86A0000}"/>
    <cellStyle name="Hiperłącze 6" xfId="38599" hidden="1" xr:uid="{00000000-0005-0000-0000-0000CB6D0000}"/>
    <cellStyle name="Hiperłącze 6" xfId="46892" hidden="1" xr:uid="{00000000-0005-0000-0000-00000F700000}"/>
    <cellStyle name="Hiperłącze 6" xfId="15426" hidden="1" xr:uid="{00000000-0005-0000-0000-0000AF610000}"/>
    <cellStyle name="Hiperłącze 6" xfId="15171" hidden="1" xr:uid="{00000000-0005-0000-0000-000095610000}"/>
    <cellStyle name="Hiperłącze 6" xfId="19611" hidden="1" xr:uid="{00000000-0005-0000-0000-00009B630000}"/>
    <cellStyle name="Hiperłącze 6" xfId="46964" hidden="1" xr:uid="{00000000-0005-0000-0000-000011700000}"/>
    <cellStyle name="Hiperłącze 6" xfId="33332" hidden="1" xr:uid="{00000000-0005-0000-0000-0000DD690000}"/>
    <cellStyle name="Hiperłącze 6" xfId="38572" hidden="1" xr:uid="{00000000-0005-0000-0000-0000616C0000}"/>
    <cellStyle name="Hiperłącze 6" xfId="12559" hidden="1" xr:uid="{00000000-0005-0000-0000-000045600000}"/>
    <cellStyle name="Hiperłącze 6" xfId="42385" hidden="1" xr:uid="{00000000-0005-0000-0000-0000F96D0000}"/>
    <cellStyle name="Hiperłącze 6" xfId="41760" hidden="1" xr:uid="{00000000-0005-0000-0000-0000D56D0000}"/>
    <cellStyle name="Hiperłącze 6" xfId="47082" hidden="1" xr:uid="{00000000-0005-0000-0000-00001E700000}"/>
    <cellStyle name="Hiperłącze 6" xfId="25828" hidden="1" xr:uid="{00000000-0005-0000-0000-000052660000}"/>
    <cellStyle name="Hiperłącze 6" xfId="47185" hidden="1" xr:uid="{00000000-0005-0000-0000-000057700000}"/>
    <cellStyle name="Hiperłącze 6" xfId="25019" hidden="1" xr:uid="{00000000-0005-0000-0000-000036660000}"/>
    <cellStyle name="Hiperłącze 6" xfId="21013" hidden="1" xr:uid="{00000000-0005-0000-0000-0000F6640000}"/>
    <cellStyle name="Hiperłącze 6" xfId="36016" hidden="1" xr:uid="{00000000-0005-0000-0000-00000D6B0000}"/>
    <cellStyle name="Hiperłącze 6" xfId="44431" hidden="1" xr:uid="{00000000-0005-0000-0000-0000CD6E0000}"/>
    <cellStyle name="Hiperłącze 6" xfId="42116" hidden="1" xr:uid="{00000000-0005-0000-0000-0000226E0000}"/>
    <cellStyle name="Hiperłącze 6" xfId="41962" hidden="1" xr:uid="{00000000-0005-0000-0000-0000386E0000}"/>
    <cellStyle name="Hiperłącze 6" xfId="42078" hidden="1" xr:uid="{00000000-0005-0000-0000-0000306E0000}"/>
    <cellStyle name="Hiperłącze 7" xfId="12119" hidden="1" xr:uid="{00000000-0005-0000-0000-000098700000}"/>
    <cellStyle name="Hiperłącze 7" xfId="35606" hidden="1" xr:uid="{00000000-0005-0000-0000-00005D7B0000}"/>
    <cellStyle name="Hiperłącze 7" xfId="47065" hidden="1" xr:uid="{00000000-0005-0000-0000-00009A800000}"/>
    <cellStyle name="Hiperłącze 7" xfId="40210" hidden="1" xr:uid="{00000000-0005-0000-0000-0000717D0000}"/>
    <cellStyle name="Hiperłącze 7" xfId="12143" hidden="1" xr:uid="{00000000-0005-0000-0000-0000A0700000}"/>
    <cellStyle name="Hiperłącze 7" xfId="12320" hidden="1" xr:uid="{00000000-0005-0000-0000-0000A9700000}"/>
    <cellStyle name="Hiperłącze 7" xfId="11291" hidden="1" xr:uid="{00000000-0005-0000-0000-00007C700000}"/>
    <cellStyle name="Hiperłącze 7" xfId="12312" hidden="1" xr:uid="{00000000-0005-0000-0000-0000AB700000}"/>
    <cellStyle name="Hiperłącze 7" xfId="13297" hidden="1" xr:uid="{00000000-0005-0000-0000-000032710000}"/>
    <cellStyle name="Hiperłącze 7" xfId="43140" hidden="1" xr:uid="{00000000-0005-0000-0000-0000707F0000}"/>
    <cellStyle name="Hiperłącze 7" xfId="12382" hidden="1" xr:uid="{00000000-0005-0000-0000-0000B0700000}"/>
    <cellStyle name="Hiperłącze 7" xfId="12283" hidden="1" xr:uid="{00000000-0005-0000-0000-0000A8700000}"/>
    <cellStyle name="Hiperłącze 7" xfId="34057" hidden="1" xr:uid="{00000000-0005-0000-0000-0000D27A0000}"/>
    <cellStyle name="Hiperłącze 7" xfId="12292" hidden="1" xr:uid="{00000000-0005-0000-0000-0000A7700000}"/>
    <cellStyle name="Hiperłącze 7" xfId="31011" hidden="1" xr:uid="{00000000-0005-0000-0000-000048790000}"/>
    <cellStyle name="Hiperłącze 7" xfId="12420" hidden="1" xr:uid="{00000000-0005-0000-0000-0000B7700000}"/>
    <cellStyle name="Hiperłącze 7" xfId="11373" hidden="1" xr:uid="{00000000-0005-0000-0000-000080700000}"/>
    <cellStyle name="Hiperłącze 7" xfId="12255" hidden="1" xr:uid="{00000000-0005-0000-0000-0000A2700000}"/>
    <cellStyle name="Hiperłącze 7" xfId="12328" hidden="1" xr:uid="{00000000-0005-0000-0000-0000A5700000}"/>
    <cellStyle name="Hiperłącze 7" xfId="31002" hidden="1" xr:uid="{00000000-0005-0000-0000-000044790000}"/>
    <cellStyle name="Hiperłącze 7" xfId="31451" hidden="1" xr:uid="{00000000-0005-0000-0000-00007B790000}"/>
    <cellStyle name="Hiperłącze 7" xfId="13370" hidden="1" xr:uid="{00000000-0005-0000-0000-000035710000}"/>
    <cellStyle name="Hiperłącze 7" xfId="12183" hidden="1" xr:uid="{00000000-0005-0000-0000-00009E700000}"/>
    <cellStyle name="Hiperłącze 7" xfId="12454" hidden="1" xr:uid="{00000000-0005-0000-0000-0000B6700000}"/>
    <cellStyle name="Hiperłącze 7" xfId="46885" hidden="1" xr:uid="{00000000-0005-0000-0000-000090800000}"/>
    <cellStyle name="Hiperłącze 7" xfId="12428" hidden="1" xr:uid="{00000000-0005-0000-0000-0000B5700000}"/>
    <cellStyle name="Hiperłącze 7" xfId="12364" hidden="1" xr:uid="{00000000-0005-0000-0000-0000AE700000}"/>
    <cellStyle name="Hiperłącze 7" xfId="12264" hidden="1" xr:uid="{00000000-0005-0000-0000-0000A3700000}"/>
    <cellStyle name="Hiperłącze 7" xfId="12355" hidden="1" xr:uid="{00000000-0005-0000-0000-0000AD700000}"/>
    <cellStyle name="Hiperłącze 7" xfId="12951" hidden="1" xr:uid="{00000000-0005-0000-0000-000009710000}"/>
    <cellStyle name="Hiperłącze 7" xfId="12497" hidden="1" xr:uid="{00000000-0005-0000-0000-0000C0700000}"/>
    <cellStyle name="Hiperłącze 7" xfId="12246" hidden="1" xr:uid="{00000000-0005-0000-0000-0000A1700000}"/>
    <cellStyle name="Hiperłącze 7" xfId="25499" hidden="1" xr:uid="{00000000-0005-0000-0000-00000B780000}"/>
    <cellStyle name="Hiperłącze 7" xfId="30533" hidden="1" xr:uid="{00000000-0005-0000-0000-0000F1780000}"/>
    <cellStyle name="Hiperłącze 7" xfId="10298" hidden="1" xr:uid="{00000000-0005-0000-0000-00005F700000}"/>
    <cellStyle name="Hiperłącze 7" xfId="10330" hidden="1" xr:uid="{00000000-0005-0000-0000-000061700000}"/>
    <cellStyle name="Hiperłącze 7" xfId="10321" hidden="1" xr:uid="{00000000-0005-0000-0000-000063700000}"/>
    <cellStyle name="Hiperłącze 7" xfId="34465" hidden="1" xr:uid="{00000000-0005-0000-0000-00009C7B0000}"/>
    <cellStyle name="Hiperłącze 7" xfId="24830" hidden="1" xr:uid="{00000000-0005-0000-0000-0000A3760000}"/>
    <cellStyle name="Hiperłącze 7" xfId="11502" hidden="1" xr:uid="{00000000-0005-0000-0000-0000F4700000}"/>
    <cellStyle name="Hiperłącze 7" xfId="47074" hidden="1" xr:uid="{00000000-0005-0000-0000-00009D800000}"/>
    <cellStyle name="Hiperłącze 7" xfId="39104" hidden="1" xr:uid="{00000000-0005-0000-0000-0000AD7D0000}"/>
    <cellStyle name="Hiperłącze 7" xfId="34652" hidden="1" xr:uid="{00000000-0005-0000-0000-0000E07A0000}"/>
    <cellStyle name="Hiperłącze 7" xfId="36044" hidden="1" xr:uid="{00000000-0005-0000-0000-0000907B0000}"/>
    <cellStyle name="Hiperłącze 7" xfId="29098" hidden="1" xr:uid="{00000000-0005-0000-0000-000097780000}"/>
    <cellStyle name="Hiperłącze 7" xfId="12160" hidden="1" xr:uid="{00000000-0005-0000-0000-00009D700000}"/>
    <cellStyle name="Hiperłącze 7" xfId="12552" hidden="1" xr:uid="{00000000-0005-0000-0000-0000C2700000}"/>
    <cellStyle name="Hiperłącze 7" xfId="39137" hidden="1" xr:uid="{00000000-0005-0000-0000-0000E97C0000}"/>
    <cellStyle name="Hiperłącze 7" xfId="12071" hidden="1" xr:uid="{00000000-0005-0000-0000-00008D700000}"/>
    <cellStyle name="Hiperłącze 7" xfId="12445" hidden="1" xr:uid="{00000000-0005-0000-0000-0000B2700000}"/>
    <cellStyle name="Hiperłącze 7" xfId="12346" hidden="1" xr:uid="{00000000-0005-0000-0000-0000AA700000}"/>
    <cellStyle name="Hiperłącze 7" xfId="31620" hidden="1" xr:uid="{00000000-0005-0000-0000-0000A3790000}"/>
    <cellStyle name="Hiperłącze 7" xfId="30836" hidden="1" xr:uid="{00000000-0005-0000-0000-000015790000}"/>
    <cellStyle name="Hiperłącze 7" xfId="28451" hidden="1" xr:uid="{00000000-0005-0000-0000-000086780000}"/>
    <cellStyle name="Hiperłącze 7" xfId="46452" hidden="1" xr:uid="{00000000-0005-0000-0000-0000AD800000}"/>
    <cellStyle name="Hiperłącze 7" xfId="35936" hidden="1" xr:uid="{00000000-0005-0000-0000-0000847B0000}"/>
    <cellStyle name="Hiperłącze 7" xfId="42098" hidden="1" xr:uid="{00000000-0005-0000-0000-0000A87E0000}"/>
    <cellStyle name="Hiperłącze 7" xfId="30065" hidden="1" xr:uid="{00000000-0005-0000-0000-000098790000}"/>
    <cellStyle name="Hiperłącze 7" xfId="10339" hidden="1" xr:uid="{00000000-0005-0000-0000-00005D700000}"/>
    <cellStyle name="Hiperłącze 7" xfId="11355" hidden="1" xr:uid="{00000000-0005-0000-0000-00007E700000}"/>
    <cellStyle name="Hiperłącze 7" xfId="46667" hidden="1" xr:uid="{00000000-0005-0000-0000-0000B4800000}"/>
    <cellStyle name="Hiperłącze 7" xfId="11274" hidden="1" xr:uid="{00000000-0005-0000-0000-000078700000}"/>
    <cellStyle name="Hiperłącze 7" xfId="10429" hidden="1" xr:uid="{00000000-0005-0000-0000-000070700000}"/>
    <cellStyle name="Hiperłącze 7" xfId="10461" hidden="1" xr:uid="{00000000-0005-0000-0000-000069700000}"/>
    <cellStyle name="Hiperłącze 7" xfId="40326" hidden="1" xr:uid="{00000000-0005-0000-0000-0000827D0000}"/>
    <cellStyle name="Hiperłącze 7" xfId="44250" hidden="1" xr:uid="{00000000-0005-0000-0000-0000387F0000}"/>
    <cellStyle name="Hiperłącze 7" xfId="46457" hidden="1" xr:uid="{00000000-0005-0000-0000-0000B3800000}"/>
    <cellStyle name="Hiperłącze 7" xfId="29974" hidden="1" xr:uid="{00000000-0005-0000-0000-00008E790000}"/>
    <cellStyle name="Hiperłącze 7" xfId="10471" hidden="1" xr:uid="{00000000-0005-0000-0000-00006A700000}"/>
    <cellStyle name="Hiperłącze 7" xfId="11265" hidden="1" xr:uid="{00000000-0005-0000-0000-000074700000}"/>
    <cellStyle name="Hiperłącze 7" xfId="10391" hidden="1" xr:uid="{00000000-0005-0000-0000-000067700000}"/>
    <cellStyle name="Hiperłącze 7" xfId="10359" hidden="1" xr:uid="{00000000-0005-0000-0000-000062700000}"/>
    <cellStyle name="Hiperłącze 7" xfId="45703" hidden="1" xr:uid="{00000000-0005-0000-0000-0000E97F0000}"/>
    <cellStyle name="Hiperłącze 7" xfId="15141" hidden="1" xr:uid="{00000000-0005-0000-0000-000011720000}"/>
    <cellStyle name="Hiperłącze 7" xfId="29534" hidden="1" xr:uid="{00000000-0005-0000-0000-0000C2780000}"/>
    <cellStyle name="Hiperłącze 7" xfId="10349" hidden="1" xr:uid="{00000000-0005-0000-0000-00005E700000}"/>
    <cellStyle name="Hiperłącze 7" xfId="11255" hidden="1" xr:uid="{00000000-0005-0000-0000-000073700000}"/>
    <cellStyle name="Hiperłącze 7" xfId="47147" hidden="1" xr:uid="{00000000-0005-0000-0000-0000A5800000}"/>
    <cellStyle name="Hiperłącze 7" xfId="11245" hidden="1" xr:uid="{00000000-0005-0000-0000-000072700000}"/>
    <cellStyle name="Hiperłącze 7" xfId="43215" hidden="1" xr:uid="{00000000-0005-0000-0000-00005A800000}"/>
    <cellStyle name="Hiperłącze 7" xfId="10288" hidden="1" xr:uid="{00000000-0005-0000-0000-000060700000}"/>
    <cellStyle name="Hiperłącze 7" xfId="29389" hidden="1" xr:uid="{00000000-0005-0000-0000-0000BC780000}"/>
    <cellStyle name="Hiperłącze 7" xfId="12576" hidden="1" xr:uid="{00000000-0005-0000-0000-0000C7700000}"/>
    <cellStyle name="Hiperłącze 7" xfId="10481" hidden="1" xr:uid="{00000000-0005-0000-0000-00006E700000}"/>
    <cellStyle name="Hiperłącze 7" xfId="12079" hidden="1" xr:uid="{00000000-0005-0000-0000-00008E700000}"/>
    <cellStyle name="Hiperłącze 7" xfId="40497" hidden="1" xr:uid="{00000000-0005-0000-0000-00009B7D0000}"/>
    <cellStyle name="Hiperłącze 7" xfId="34088" hidden="1" xr:uid="{00000000-0005-0000-0000-00004D7B0000}"/>
    <cellStyle name="Hiperłącze 7" xfId="45782" hidden="1" xr:uid="{00000000-0005-0000-0000-0000ED7F0000}"/>
    <cellStyle name="Hiperłącze 7" xfId="10401" hidden="1" xr:uid="{00000000-0005-0000-0000-000068700000}"/>
    <cellStyle name="Hiperłącze 7" xfId="12013" hidden="1" xr:uid="{00000000-0005-0000-0000-00008B700000}"/>
    <cellStyle name="Hiperłącze 7" xfId="46256" hidden="1" xr:uid="{00000000-0005-0000-0000-00006C800000}"/>
    <cellStyle name="Hiperłącze 7" xfId="46463" hidden="1" xr:uid="{00000000-0005-0000-0000-0000AB800000}"/>
    <cellStyle name="Hiperłącze 7" xfId="10196" hidden="1" xr:uid="{00000000-0005-0000-0000-000059700000}"/>
    <cellStyle name="Hiperłącze 7" xfId="10371" hidden="1" xr:uid="{00000000-0005-0000-0000-000065700000}"/>
    <cellStyle name="Hiperłącze 7" xfId="10410" hidden="1" xr:uid="{00000000-0005-0000-0000-00006C700000}"/>
    <cellStyle name="Hiperłącze 7" xfId="10307" hidden="1" xr:uid="{00000000-0005-0000-0000-000064700000}"/>
    <cellStyle name="Hiperłącze 7" xfId="43511" hidden="1" xr:uid="{00000000-0005-0000-0000-0000BC7F0000}"/>
    <cellStyle name="Hiperłącze 7" xfId="44360" hidden="1" xr:uid="{00000000-0005-0000-0000-0000487F0000}"/>
    <cellStyle name="Hiperłącze 7" xfId="12300" hidden="1" xr:uid="{00000000-0005-0000-0000-0000AC700000}"/>
    <cellStyle name="Hiperłącze 7" xfId="10420" hidden="1" xr:uid="{00000000-0005-0000-0000-00006B700000}"/>
    <cellStyle name="Hiperłącze 7" xfId="13875" hidden="1" xr:uid="{00000000-0005-0000-0000-0000CC710000}"/>
    <cellStyle name="Hiperłącze 7" xfId="17618" hidden="1" xr:uid="{00000000-0005-0000-0000-000029730000}"/>
    <cellStyle name="Hiperłącze 7" xfId="12154" hidden="1" xr:uid="{00000000-0005-0000-0000-00009F700000}"/>
    <cellStyle name="Hiperłącze 7" xfId="12128" hidden="1" xr:uid="{00000000-0005-0000-0000-00009C700000}"/>
    <cellStyle name="Hiperłącze 7" xfId="28778" hidden="1" xr:uid="{00000000-0005-0000-0000-00004C780000}"/>
    <cellStyle name="Hiperłącze 7" xfId="38464" hidden="1" xr:uid="{00000000-0005-0000-0000-0000DB7C0000}"/>
    <cellStyle name="Hiperłącze 7" xfId="40694" hidden="1" xr:uid="{00000000-0005-0000-0000-0000C77D0000}"/>
    <cellStyle name="Hiperłącze 7" xfId="15993" hidden="1" xr:uid="{00000000-0005-0000-0000-00000D730000}"/>
    <cellStyle name="Hiperłącze 7" xfId="44972" hidden="1" xr:uid="{00000000-0005-0000-0000-0000A37F0000}"/>
    <cellStyle name="Hiperłącze 7" xfId="27329" hidden="1" xr:uid="{00000000-0005-0000-0000-0000DD770000}"/>
    <cellStyle name="Hiperłącze 7" xfId="32285" hidden="1" xr:uid="{00000000-0005-0000-0000-0000D0790000}"/>
    <cellStyle name="Hiperłącze 7" xfId="39262" hidden="1" xr:uid="{00000000-0005-0000-0000-0000F87C0000}"/>
    <cellStyle name="Hiperłącze 7" xfId="39037" hidden="1" xr:uid="{00000000-0005-0000-0000-0000BC7D0000}"/>
    <cellStyle name="Hiperłącze 7" xfId="44688" hidden="1" xr:uid="{00000000-0005-0000-0000-0000847F0000}"/>
    <cellStyle name="Hiperłącze 7" xfId="31110" hidden="1" xr:uid="{00000000-0005-0000-0000-000050790000}"/>
    <cellStyle name="Hiperłącze 7" xfId="25661" hidden="1" xr:uid="{00000000-0005-0000-0000-0000C2760000}"/>
    <cellStyle name="Hiperłącze 7" xfId="40952" hidden="1" xr:uid="{00000000-0005-0000-0000-0000307E0000}"/>
    <cellStyle name="Hiperłącze 7" xfId="45711" hidden="1" xr:uid="{00000000-0005-0000-0000-0000EA7F0000}"/>
    <cellStyle name="Hiperłącze 7" xfId="35245" hidden="1" xr:uid="{00000000-0005-0000-0000-00001D7B0000}"/>
    <cellStyle name="Hiperłącze 7" xfId="12436" hidden="1" xr:uid="{00000000-0005-0000-0000-0000B1700000}"/>
    <cellStyle name="Hiperłącze 7" xfId="21433" hidden="1" xr:uid="{00000000-0005-0000-0000-0000D0740000}"/>
    <cellStyle name="Hiperłącze 7" xfId="29866" hidden="1" xr:uid="{00000000-0005-0000-0000-0000257A0000}"/>
    <cellStyle name="Hiperłącze 7" xfId="15445" hidden="1" xr:uid="{00000000-0005-0000-0000-000034720000}"/>
    <cellStyle name="Hiperłącze 7" xfId="39489" hidden="1" xr:uid="{00000000-0005-0000-0000-00000A7D0000}"/>
    <cellStyle name="Hiperłącze 7" xfId="14637" hidden="1" xr:uid="{00000000-0005-0000-0000-0000FA710000}"/>
    <cellStyle name="Hiperłącze 7" xfId="34258" hidden="1" xr:uid="{00000000-0005-0000-0000-0000457B0000}"/>
    <cellStyle name="Hiperłącze 7" xfId="28642" hidden="1" xr:uid="{00000000-0005-0000-0000-000039780000}"/>
    <cellStyle name="Hiperłącze 7" xfId="20328" hidden="1" xr:uid="{00000000-0005-0000-0000-000093740000}"/>
    <cellStyle name="Hiperłącze 7" xfId="34527" hidden="1" xr:uid="{00000000-0005-0000-0000-0000AD7B0000}"/>
    <cellStyle name="Hiperłącze 7" xfId="32760" hidden="1" xr:uid="{00000000-0005-0000-0000-00003F7A0000}"/>
    <cellStyle name="Hiperłącze 7" xfId="37238" hidden="1" xr:uid="{00000000-0005-0000-0000-0000457C0000}"/>
    <cellStyle name="Hiperłącze 7" xfId="29571" hidden="1" xr:uid="{00000000-0005-0000-0000-000040790000}"/>
    <cellStyle name="Hiperłącze 7" xfId="12529" hidden="1" xr:uid="{00000000-0005-0000-0000-0000C1700000}"/>
    <cellStyle name="Hiperłącze 7" xfId="25067" hidden="1" xr:uid="{00000000-0005-0000-0000-00001E770000}"/>
    <cellStyle name="Hiperłącze 7" xfId="43519" hidden="1" xr:uid="{00000000-0005-0000-0000-0000C07F0000}"/>
    <cellStyle name="Hiperłącze 7" xfId="33450" hidden="1" xr:uid="{00000000-0005-0000-0000-00006C7A0000}"/>
    <cellStyle name="Hiperłącze 7" xfId="33137" hidden="1" xr:uid="{00000000-0005-0000-0000-0000797A0000}"/>
    <cellStyle name="Hiperłącze 7" xfId="17592" hidden="1" xr:uid="{00000000-0005-0000-0000-000021730000}"/>
    <cellStyle name="Hiperłącze 7" xfId="20699" hidden="1" xr:uid="{00000000-0005-0000-0000-00000D750000}"/>
    <cellStyle name="Hiperłącze 7" xfId="21521" hidden="1" xr:uid="{00000000-0005-0000-0000-0000DA740000}"/>
    <cellStyle name="Hiperłącze 7" xfId="27960" hidden="1" xr:uid="{00000000-0005-0000-0000-0000CE770000}"/>
    <cellStyle name="Hiperłącze 7" xfId="14628" hidden="1" xr:uid="{00000000-0005-0000-0000-0000F6710000}"/>
    <cellStyle name="Hiperłącze 7" xfId="33895" hidden="1" xr:uid="{00000000-0005-0000-0000-0000C87A0000}"/>
    <cellStyle name="Hiperłącze 7" xfId="37688" hidden="1" xr:uid="{00000000-0005-0000-0000-0000597C0000}"/>
    <cellStyle name="Hiperłącze 7" xfId="26944" hidden="1" xr:uid="{00000000-0005-0000-0000-000065770000}"/>
    <cellStyle name="Hiperłącze 7" xfId="17484" hidden="1" xr:uid="{00000000-0005-0000-0000-000015730000}"/>
    <cellStyle name="Hiperłącze 7" xfId="20378" hidden="1" xr:uid="{00000000-0005-0000-0000-000099740000}"/>
    <cellStyle name="Hiperłącze 7" xfId="18545" hidden="1" xr:uid="{00000000-0005-0000-0000-0000D3730000}"/>
    <cellStyle name="Hiperłącze 7" xfId="44323" hidden="1" xr:uid="{00000000-0005-0000-0000-0000417F0000}"/>
    <cellStyle name="Hiperłącze 7" xfId="28365" hidden="1" xr:uid="{00000000-0005-0000-0000-000073780000}"/>
    <cellStyle name="Hiperłącze 7" xfId="19395" hidden="1" xr:uid="{00000000-0005-0000-0000-00006A740000}"/>
    <cellStyle name="Hiperłącze 7" xfId="19878" hidden="1" xr:uid="{00000000-0005-0000-0000-00003C740000}"/>
    <cellStyle name="Hiperłącze 7" xfId="25587" hidden="1" xr:uid="{00000000-0005-0000-0000-0000BB760000}"/>
    <cellStyle name="Hiperłącze 7" xfId="14611" hidden="1" xr:uid="{00000000-0005-0000-0000-0000F9710000}"/>
    <cellStyle name="Hiperłącze 7" xfId="13831" hidden="1" xr:uid="{00000000-0005-0000-0000-0000CD710000}"/>
    <cellStyle name="Hiperłącze 7" xfId="19089" hidden="1" xr:uid="{00000000-0005-0000-0000-000004740000}"/>
    <cellStyle name="Hiperłącze 7" xfId="18983" hidden="1" xr:uid="{00000000-0005-0000-0000-0000B1730000}"/>
    <cellStyle name="Hiperłącze 7" xfId="13559" hidden="1" xr:uid="{00000000-0005-0000-0000-00006C710000}"/>
    <cellStyle name="Hiperłącze 7" xfId="13415" hidden="1" xr:uid="{00000000-0005-0000-0000-00003F710000}"/>
    <cellStyle name="Hiperłącze 7" xfId="18246" hidden="1" xr:uid="{00000000-0005-0000-0000-0000CE730000}"/>
    <cellStyle name="Hiperłącze 7" xfId="18793" hidden="1" xr:uid="{00000000-0005-0000-0000-0000A1730000}"/>
    <cellStyle name="Hiperłącze 7" xfId="17077" hidden="1" xr:uid="{00000000-0005-0000-0000-0000D2720000}"/>
    <cellStyle name="Hiperłącze 7" xfId="22905" hidden="1" xr:uid="{00000000-0005-0000-0000-0000E5750000}"/>
    <cellStyle name="Hiperłącze 7" xfId="44679" hidden="1" xr:uid="{00000000-0005-0000-0000-0000807F0000}"/>
    <cellStyle name="Hiperłącze 7" xfId="13136" hidden="1" xr:uid="{00000000-0005-0000-0000-00001F710000}"/>
    <cellStyle name="Hiperłącze 7" xfId="33604" hidden="1" xr:uid="{00000000-0005-0000-0000-0000767A0000}"/>
    <cellStyle name="Hiperłącze 7" xfId="30216" hidden="1" xr:uid="{00000000-0005-0000-0000-0000D8780000}"/>
    <cellStyle name="Hiperłącze 7" xfId="15213" hidden="1" xr:uid="{00000000-0005-0000-0000-00001B720000}"/>
    <cellStyle name="Hiperłącze 7" xfId="16108" hidden="1" xr:uid="{00000000-0005-0000-0000-00000E730000}"/>
    <cellStyle name="Hiperłącze 7" xfId="43769" hidden="1" xr:uid="{00000000-0005-0000-0000-0000067F0000}"/>
    <cellStyle name="Hiperłącze 7" xfId="26916" hidden="1" xr:uid="{00000000-0005-0000-0000-00006C770000}"/>
    <cellStyle name="Hiperłącze 7" xfId="37871" hidden="1" xr:uid="{00000000-0005-0000-0000-00006A7C0000}"/>
    <cellStyle name="Hiperłącze 7" xfId="42386" hidden="1" xr:uid="{00000000-0005-0000-0000-0000797E0000}"/>
    <cellStyle name="Hiperłącze 7" xfId="33077" hidden="1" xr:uid="{00000000-0005-0000-0000-00007E7A0000}"/>
    <cellStyle name="Hiperłącze 7" xfId="30176" hidden="1" xr:uid="{00000000-0005-0000-0000-0000CE780000}"/>
    <cellStyle name="Hiperłącze 7" xfId="16653" hidden="1" xr:uid="{00000000-0005-0000-0000-0000AC720000}"/>
    <cellStyle name="Hiperłącze 7" xfId="22860" hidden="1" xr:uid="{00000000-0005-0000-0000-0000F0750000}"/>
    <cellStyle name="Hiperłącze 7" xfId="35908" hidden="1" xr:uid="{00000000-0005-0000-0000-0000817B0000}"/>
    <cellStyle name="Hiperłącze 7" xfId="42183" hidden="1" xr:uid="{00000000-0005-0000-0000-0000997E0000}"/>
    <cellStyle name="Hiperłącze 7" xfId="34894" hidden="1" xr:uid="{00000000-0005-0000-0000-0000F47A0000}"/>
    <cellStyle name="Hiperłącze 7" xfId="15513" hidden="1" xr:uid="{00000000-0005-0000-0000-000068720000}"/>
    <cellStyle name="Hiperłącze 7" xfId="28237" hidden="1" xr:uid="{00000000-0005-0000-0000-00002F780000}"/>
    <cellStyle name="Hiperłącze 7" xfId="27449" hidden="1" xr:uid="{00000000-0005-0000-0000-0000FC770000}"/>
    <cellStyle name="Hiperłącze 7" xfId="14758" hidden="1" xr:uid="{00000000-0005-0000-0000-00004A720000}"/>
    <cellStyle name="Hiperłącze 7" xfId="20372" hidden="1" xr:uid="{00000000-0005-0000-0000-00009B740000}"/>
    <cellStyle name="Hiperłącze 7" xfId="27888" hidden="1" xr:uid="{00000000-0005-0000-0000-0000C7770000}"/>
    <cellStyle name="Hiperłącze 7" xfId="27088" hidden="1" xr:uid="{00000000-0005-0000-0000-000092770000}"/>
    <cellStyle name="Hiperłącze 7" xfId="26953" hidden="1" xr:uid="{00000000-0005-0000-0000-000066770000}"/>
    <cellStyle name="Hiperłącze 7" xfId="26533" hidden="1" xr:uid="{00000000-0005-0000-0000-000035770000}"/>
    <cellStyle name="Hiperłącze 7" xfId="31684" hidden="1" xr:uid="{00000000-0005-0000-0000-0000A5790000}"/>
    <cellStyle name="Hiperłącze 7" xfId="22152" hidden="1" xr:uid="{00000000-0005-0000-0000-00003A750000}"/>
    <cellStyle name="Hiperłącze 7" xfId="32751" hidden="1" xr:uid="{00000000-0005-0000-0000-00003E7A0000}"/>
    <cellStyle name="Hiperłącze 7" xfId="36107" hidden="1" xr:uid="{00000000-0005-0000-0000-0000927B0000}"/>
    <cellStyle name="Hiperłącze 7" xfId="12064" hidden="1" xr:uid="{00000000-0005-0000-0000-000091700000}"/>
    <cellStyle name="Hiperłącze 7" xfId="42347" hidden="1" xr:uid="{00000000-0005-0000-0000-00007C7E0000}"/>
    <cellStyle name="Hiperłącze 7" xfId="24903" hidden="1" xr:uid="{00000000-0005-0000-0000-0000A6760000}"/>
    <cellStyle name="Hiperłącze 7" xfId="38270" hidden="1" xr:uid="{00000000-0005-0000-0000-0000BD7C0000}"/>
    <cellStyle name="Hiperłącze 7" xfId="23034" hidden="1" xr:uid="{00000000-0005-0000-0000-0000D0750000}"/>
    <cellStyle name="Hiperłącze 7" xfId="34691" hidden="1" xr:uid="{00000000-0005-0000-0000-0000DD7A0000}"/>
    <cellStyle name="Hiperłącze 7" xfId="39703" hidden="1" xr:uid="{00000000-0005-0000-0000-0000257D0000}"/>
    <cellStyle name="Hiperłącze 7" xfId="34598" hidden="1" xr:uid="{00000000-0005-0000-0000-0000B07B0000}"/>
    <cellStyle name="Hiperłącze 7" xfId="28471" hidden="1" xr:uid="{00000000-0005-0000-0000-00008B780000}"/>
    <cellStyle name="Hiperłącze 7" xfId="24524" hidden="1" xr:uid="{00000000-0005-0000-0000-000057760000}"/>
    <cellStyle name="Hiperłącze 7" xfId="37222" hidden="1" xr:uid="{00000000-0005-0000-0000-00004B7C0000}"/>
    <cellStyle name="Hiperłącze 7" xfId="36676" hidden="1" xr:uid="{00000000-0005-0000-0000-0000CB7B0000}"/>
    <cellStyle name="Hiperłącze 7" xfId="42726" hidden="1" xr:uid="{00000000-0005-0000-0000-0000CB7E0000}"/>
    <cellStyle name="Hiperłącze 7" xfId="24147" hidden="1" xr:uid="{00000000-0005-0000-0000-00002C760000}"/>
    <cellStyle name="Hiperłącze 7" xfId="20822" hidden="1" xr:uid="{00000000-0005-0000-0000-000002760000}"/>
    <cellStyle name="Hiperłącze 7" xfId="45561" hidden="1" xr:uid="{00000000-0005-0000-0000-00002D800000}"/>
    <cellStyle name="Hiperłącze 7" xfId="45839" hidden="1" xr:uid="{00000000-0005-0000-0000-0000FC7F0000}"/>
    <cellStyle name="Hiperłącze 7" xfId="23215" hidden="1" xr:uid="{00000000-0005-0000-0000-0000A8750000}"/>
    <cellStyle name="Hiperłącze 7" xfId="20502" hidden="1" xr:uid="{00000000-0005-0000-0000-000072750000}"/>
    <cellStyle name="Hiperłącze 7" xfId="22250" hidden="1" xr:uid="{00000000-0005-0000-0000-000046750000}"/>
    <cellStyle name="Hiperłącze 7" xfId="16141" hidden="1" xr:uid="{00000000-0005-0000-0000-000008730000}"/>
    <cellStyle name="Hiperłącze 7" xfId="28575" hidden="1" xr:uid="{00000000-0005-0000-0000-000074780000}"/>
    <cellStyle name="Hiperłącze 7" xfId="21218" hidden="1" xr:uid="{00000000-0005-0000-0000-0000B9740000}"/>
    <cellStyle name="Hiperłącze 7" xfId="36629" hidden="1" xr:uid="{00000000-0005-0000-0000-0000F97B0000}"/>
    <cellStyle name="Hiperłącze 7" xfId="44561" hidden="1" xr:uid="{00000000-0005-0000-0000-0000737F0000}"/>
    <cellStyle name="Hiperłącze 7" xfId="26971" hidden="1" xr:uid="{00000000-0005-0000-0000-00006D770000}"/>
    <cellStyle name="Hiperłącze 7" xfId="19402" hidden="1" xr:uid="{00000000-0005-0000-0000-000066740000}"/>
    <cellStyle name="Hiperłącze 7" xfId="46586" hidden="1" xr:uid="{00000000-0005-0000-0000-0000B9800000}"/>
    <cellStyle name="Hiperłącze 7" xfId="25025" hidden="1" xr:uid="{00000000-0005-0000-0000-000082770000}"/>
    <cellStyle name="Hiperłącze 7" xfId="13271" hidden="1" xr:uid="{00000000-0005-0000-0000-00002A710000}"/>
    <cellStyle name="Hiperłącze 7" xfId="41670" hidden="1" xr:uid="{00000000-0005-0000-0000-0000367E0000}"/>
    <cellStyle name="Hiperłącze 7" xfId="20354" hidden="1" xr:uid="{00000000-0005-0000-0000-000097740000}"/>
    <cellStyle name="Hiperłącze 7" xfId="37113" hidden="1" xr:uid="{00000000-0005-0000-0000-0000277C0000}"/>
    <cellStyle name="Hiperłącze 7" xfId="26813" hidden="1" xr:uid="{00000000-0005-0000-0000-000060770000}"/>
    <cellStyle name="Hiperłącze 7" xfId="37184" hidden="1" xr:uid="{00000000-0005-0000-0000-0000447C0000}"/>
    <cellStyle name="Hiperłącze 7" xfId="46025" hidden="1" xr:uid="{00000000-0005-0000-0000-000006800000}"/>
    <cellStyle name="Hiperłącze 7" xfId="24591" hidden="1" xr:uid="{00000000-0005-0000-0000-000081760000}"/>
    <cellStyle name="Hiperłącze 7" xfId="31978" hidden="1" xr:uid="{00000000-0005-0000-0000-0000077A0000}"/>
    <cellStyle name="Hiperłącze 7" xfId="43861" hidden="1" xr:uid="{00000000-0005-0000-0000-000060800000}"/>
    <cellStyle name="Hiperłącze 7" xfId="26789" hidden="1" xr:uid="{00000000-0005-0000-0000-000058770000}"/>
    <cellStyle name="Hiperłącze 7" xfId="46551" hidden="1" xr:uid="{00000000-0005-0000-0000-0000C5800000}"/>
    <cellStyle name="Hiperłącze 7" xfId="12666" hidden="1" xr:uid="{00000000-0005-0000-0000-0000D2700000}"/>
    <cellStyle name="Hiperłącze 7" xfId="41753" hidden="1" xr:uid="{00000000-0005-0000-0000-0000597E0000}"/>
    <cellStyle name="Hiperłącze 7" xfId="35028" hidden="1" xr:uid="{00000000-0005-0000-0000-0000087B0000}"/>
    <cellStyle name="Hiperłącze 7" xfId="22064" hidden="1" xr:uid="{00000000-0005-0000-0000-000030750000}"/>
    <cellStyle name="Hiperłącze 7" xfId="11468" hidden="1" xr:uid="{00000000-0005-0000-0000-0000FD700000}"/>
    <cellStyle name="Hiperłącze 7" xfId="12175" hidden="1" xr:uid="{00000000-0005-0000-0000-00009A700000}"/>
    <cellStyle name="Hiperłącze 7" xfId="43004" hidden="1" xr:uid="{00000000-0005-0000-0000-0000EA7E0000}"/>
    <cellStyle name="Hiperłącze 7" xfId="45520" hidden="1" xr:uid="{00000000-0005-0000-0000-000035800000}"/>
    <cellStyle name="Hiperłącze 7" xfId="31376" hidden="1" xr:uid="{00000000-0005-0000-0000-00006E790000}"/>
    <cellStyle name="Hiperłącze 7" xfId="15937" hidden="1" xr:uid="{00000000-0005-0000-0000-000097720000}"/>
    <cellStyle name="Hiperłącze 7" xfId="18112" hidden="1" xr:uid="{00000000-0005-0000-0000-000075730000}"/>
    <cellStyle name="Hiperłącze 7" xfId="35883" hidden="1" xr:uid="{00000000-0005-0000-0000-0000797B0000}"/>
    <cellStyle name="Hiperłącze 7" xfId="12241" hidden="1" xr:uid="{00000000-0005-0000-0000-0000EE710000}"/>
    <cellStyle name="Hiperłącze 7" xfId="18802" hidden="1" xr:uid="{00000000-0005-0000-0000-0000A2730000}"/>
    <cellStyle name="Hiperłącze 7" xfId="28138" hidden="1" xr:uid="{00000000-0005-0000-0000-000024780000}"/>
    <cellStyle name="Hiperłącze 7" xfId="33009" hidden="1" xr:uid="{00000000-0005-0000-0000-0000977A0000}"/>
    <cellStyle name="Hiperłącze 7" xfId="40945" hidden="1" xr:uid="{00000000-0005-0000-0000-0000347E0000}"/>
    <cellStyle name="Hiperłącze 7" xfId="41585" hidden="1" xr:uid="{00000000-0005-0000-0000-0000077E0000}"/>
    <cellStyle name="Hiperłącze 7" xfId="34875" hidden="1" xr:uid="{00000000-0005-0000-0000-0000F27A0000}"/>
    <cellStyle name="Hiperłącze 7" xfId="13085" hidden="1" xr:uid="{00000000-0005-0000-0000-000016710000}"/>
    <cellStyle name="Hiperłącze 7" xfId="26349" hidden="1" xr:uid="{00000000-0005-0000-0000-00000E770000}"/>
    <cellStyle name="Hiperłącze 7" xfId="31173" hidden="1" xr:uid="{00000000-0005-0000-0000-000052790000}"/>
    <cellStyle name="Hiperłącze 7" xfId="37070" hidden="1" xr:uid="{00000000-0005-0000-0000-0000F57B0000}"/>
    <cellStyle name="Hiperłącze 7" xfId="40757" hidden="1" xr:uid="{00000000-0005-0000-0000-0000CD7D0000}"/>
    <cellStyle name="Hiperłącze 7" xfId="38362" hidden="1" xr:uid="{00000000-0005-0000-0000-0000CF7C0000}"/>
    <cellStyle name="Hiperłącze 7" xfId="27630" hidden="1" xr:uid="{00000000-0005-0000-0000-0000AB770000}"/>
    <cellStyle name="Hiperłącze 7" xfId="40630" hidden="1" xr:uid="{00000000-0005-0000-0000-0000A27D0000}"/>
    <cellStyle name="Hiperłącze 7" xfId="40236" hidden="1" xr:uid="{00000000-0005-0000-0000-0000797D0000}"/>
    <cellStyle name="Hiperłącze 7" xfId="33858" hidden="1" xr:uid="{00000000-0005-0000-0000-0000C17A0000}"/>
    <cellStyle name="Hiperłącze 7" xfId="13039" hidden="1" xr:uid="{00000000-0005-0000-0000-000018710000}"/>
    <cellStyle name="Hiperłącze 7" xfId="11655" hidden="1" xr:uid="{00000000-0005-0000-0000-0000F1700000}"/>
    <cellStyle name="Hiperłącze 7" xfId="40008" hidden="1" xr:uid="{00000000-0005-0000-0000-0000467D0000}"/>
    <cellStyle name="Hiperłącze 7" xfId="39679" hidden="1" xr:uid="{00000000-0005-0000-0000-00001D7D0000}"/>
    <cellStyle name="Hiperłącze 7" xfId="39175" hidden="1" xr:uid="{00000000-0005-0000-0000-0000F07C0000}"/>
    <cellStyle name="Hiperłącze 7" xfId="38378" hidden="1" xr:uid="{00000000-0005-0000-0000-0000C97C0000}"/>
    <cellStyle name="Hiperłącze 7" xfId="37575" hidden="1" xr:uid="{00000000-0005-0000-0000-0000987C0000}"/>
    <cellStyle name="Hiperłącze 7" xfId="36665" hidden="1" xr:uid="{00000000-0005-0000-0000-0000CA7B0000}"/>
    <cellStyle name="Hiperłącze 7" xfId="15525" hidden="1" xr:uid="{00000000-0005-0000-0000-000067720000}"/>
    <cellStyle name="Hiperłącze 7" xfId="27594" hidden="1" xr:uid="{00000000-0005-0000-0000-0000F3770000}"/>
    <cellStyle name="Hiperłącze 7" xfId="25741" hidden="1" xr:uid="{00000000-0005-0000-0000-0000C9760000}"/>
    <cellStyle name="Hiperłącze 7" xfId="25133" hidden="1" xr:uid="{00000000-0005-0000-0000-000019780000}"/>
    <cellStyle name="Hiperłącze 7" xfId="13379" hidden="1" xr:uid="{00000000-0005-0000-0000-000036710000}"/>
    <cellStyle name="Hiperłącze 7" xfId="36942" hidden="1" xr:uid="{00000000-0005-0000-0000-0000EC7B0000}"/>
    <cellStyle name="Hiperłącze 7" xfId="22385" hidden="1" xr:uid="{00000000-0005-0000-0000-000057750000}"/>
    <cellStyle name="Hiperłącze 7" xfId="33003" hidden="1" xr:uid="{00000000-0005-0000-0000-00009C7A0000}"/>
    <cellStyle name="Hiperłącze 7" xfId="17538" hidden="1" xr:uid="{00000000-0005-0000-0000-000020730000}"/>
    <cellStyle name="Hiperłącze 7" xfId="21580" hidden="1" xr:uid="{00000000-0005-0000-0000-0000E1740000}"/>
    <cellStyle name="Hiperłącze 7" xfId="25717" hidden="1" xr:uid="{00000000-0005-0000-0000-0000D0760000}"/>
    <cellStyle name="Hiperłącze 7" xfId="30257" hidden="1" xr:uid="{00000000-0005-0000-0000-0000DD780000}"/>
    <cellStyle name="Hiperłącze 7" xfId="36090" hidden="1" xr:uid="{00000000-0005-0000-0000-0000957B0000}"/>
    <cellStyle name="Hiperłącze 7" xfId="43706" hidden="1" xr:uid="{00000000-0005-0000-0000-0000FF7E0000}"/>
    <cellStyle name="Hiperłącze 7" xfId="30745" hidden="1" xr:uid="{00000000-0005-0000-0000-00000E790000}"/>
    <cellStyle name="Hiperłącze 7" xfId="30380" hidden="1" xr:uid="{00000000-0005-0000-0000-0000E8780000}"/>
    <cellStyle name="Hiperłącze 7" xfId="29207" hidden="1" xr:uid="{00000000-0005-0000-0000-0000A1780000}"/>
    <cellStyle name="Hiperłącze 7" xfId="28355" hidden="1" xr:uid="{00000000-0005-0000-0000-000072780000}"/>
    <cellStyle name="Hiperłącze 7" xfId="34268" hidden="1" xr:uid="{00000000-0005-0000-0000-00003D7B0000}"/>
    <cellStyle name="Hiperłącze 7" xfId="35132" hidden="1" xr:uid="{00000000-0005-0000-0000-0000147B0000}"/>
    <cellStyle name="Hiperłącze 7" xfId="34748" hidden="1" xr:uid="{00000000-0005-0000-0000-0000EC7A0000}"/>
    <cellStyle name="Hiperłącze 7" xfId="33849" hidden="1" xr:uid="{00000000-0005-0000-0000-0000BE7A0000}"/>
    <cellStyle name="Hiperłącze 7" xfId="32974" hidden="1" xr:uid="{00000000-0005-0000-0000-0000967A0000}"/>
    <cellStyle name="Hiperłącze 7" xfId="33505" hidden="1" xr:uid="{00000000-0005-0000-0000-00006D7A0000}"/>
    <cellStyle name="Hiperłącze 7" xfId="23615" hidden="1" xr:uid="{00000000-0005-0000-0000-000014760000}"/>
    <cellStyle name="Hiperłącze 7" xfId="41733" hidden="1" xr:uid="{00000000-0005-0000-0000-00005C7E0000}"/>
    <cellStyle name="Hiperłącze 7" xfId="24731" hidden="1" xr:uid="{00000000-0005-0000-0000-000097760000}"/>
    <cellStyle name="Hiperłącze 7" xfId="15713" hidden="1" xr:uid="{00000000-0005-0000-0000-000080720000}"/>
    <cellStyle name="Hiperłącze 7" xfId="14459" hidden="1" xr:uid="{00000000-0005-0000-0000-0000A1710000}"/>
    <cellStyle name="Hiperłącze 7" xfId="32046" hidden="1" xr:uid="{00000000-0005-0000-0000-0000EE790000}"/>
    <cellStyle name="Hiperłącze 7" xfId="42913" hidden="1" xr:uid="{00000000-0005-0000-0000-0000E27E0000}"/>
    <cellStyle name="Hiperłącze 7" xfId="25062" hidden="1" xr:uid="{00000000-0005-0000-0000-000022770000}"/>
    <cellStyle name="Hiperłącze 7" xfId="18508" hidden="1" xr:uid="{00000000-0005-0000-0000-0000C0730000}"/>
    <cellStyle name="Hiperłącze 7" xfId="23481" hidden="1" xr:uid="{00000000-0005-0000-0000-0000C8750000}"/>
    <cellStyle name="Hiperłącze 7" xfId="45743" hidden="1" xr:uid="{00000000-0005-0000-0000-0000F07F0000}"/>
    <cellStyle name="Hiperłącze 7" xfId="31676" hidden="1" xr:uid="{00000000-0005-0000-0000-0000A9790000}"/>
    <cellStyle name="Hiperłącze 7" xfId="45116" hidden="1" xr:uid="{00000000-0005-0000-0000-0000B87F0000}"/>
    <cellStyle name="Hiperłącze 7" xfId="43221" hidden="1" xr:uid="{00000000-0005-0000-0000-0000BF7F0000}"/>
    <cellStyle name="Hiperłącze 7" xfId="44794" hidden="1" xr:uid="{00000000-0005-0000-0000-0000907F0000}"/>
    <cellStyle name="Hiperłącze 7" xfId="31539" hidden="1" xr:uid="{00000000-0005-0000-0000-000083790000}"/>
    <cellStyle name="Hiperłącze 7" xfId="31264" hidden="1" xr:uid="{00000000-0005-0000-0000-00005D790000}"/>
    <cellStyle name="Hiperłącze 7" xfId="44274" hidden="1" xr:uid="{00000000-0005-0000-0000-0000407F0000}"/>
    <cellStyle name="Hiperłącze 7" xfId="44003" hidden="1" xr:uid="{00000000-0005-0000-0000-0000167F0000}"/>
    <cellStyle name="Hiperłącze 7" xfId="41997" hidden="1" xr:uid="{00000000-0005-0000-0000-0000BE7E0000}"/>
    <cellStyle name="Hiperłącze 7" xfId="12995" hidden="1" xr:uid="{00000000-0005-0000-0000-00000E710000}"/>
    <cellStyle name="Hiperłącze 7" xfId="27706" hidden="1" xr:uid="{00000000-0005-0000-0000-0000B2770000}"/>
    <cellStyle name="Hiperłącze 7" xfId="17126" hidden="1" xr:uid="{00000000-0005-0000-0000-0000DB720000}"/>
    <cellStyle name="Hiperłącze 7" xfId="14117" hidden="1" xr:uid="{00000000-0005-0000-0000-00007D710000}"/>
    <cellStyle name="Hiperłącze 7" xfId="22975" hidden="1" xr:uid="{00000000-0005-0000-0000-0000D8750000}"/>
    <cellStyle name="Hiperłącze 7" xfId="37310" hidden="1" xr:uid="{00000000-0005-0000-0000-0000537C0000}"/>
    <cellStyle name="Hiperłącze 7" xfId="38688" hidden="1" xr:uid="{00000000-0005-0000-0000-0000BB7D0000}"/>
    <cellStyle name="Hiperłącze 7" xfId="29471" hidden="1" xr:uid="{00000000-0005-0000-0000-0000C0780000}"/>
    <cellStyle name="Hiperłącze 7" xfId="28210" hidden="1" xr:uid="{00000000-0005-0000-0000-00002A780000}"/>
    <cellStyle name="Hiperłącze 7" xfId="13704" hidden="1" xr:uid="{00000000-0005-0000-0000-000072710000}"/>
    <cellStyle name="Hiperłącze 7" xfId="20221" hidden="1" xr:uid="{00000000-0005-0000-0000-000087740000}"/>
    <cellStyle name="Hiperłącze 7" xfId="45237" hidden="1" xr:uid="{00000000-0005-0000-0000-0000DB7F0000}"/>
    <cellStyle name="Hiperłącze 7" xfId="15300" hidden="1" xr:uid="{00000000-0005-0000-0000-000021720000}"/>
    <cellStyle name="Hiperłącze 7" xfId="33523" hidden="1" xr:uid="{00000000-0005-0000-0000-00006F7A0000}"/>
    <cellStyle name="Hiperłącze 7" xfId="20745" hidden="1" xr:uid="{00000000-0005-0000-0000-000009750000}"/>
    <cellStyle name="Hiperłącze 7" xfId="30576" hidden="1" xr:uid="{00000000-0005-0000-0000-0000FB780000}"/>
    <cellStyle name="Hiperłącze 7" xfId="15034" hidden="1" xr:uid="{00000000-0005-0000-0000-00003A720000}"/>
    <cellStyle name="Hiperłącze 7" xfId="28891" hidden="1" xr:uid="{00000000-0005-0000-0000-000053780000}"/>
    <cellStyle name="Hiperłącze 7" xfId="46401" hidden="1" xr:uid="{00000000-0005-0000-0000-000072800000}"/>
    <cellStyle name="Hiperłącze 7" xfId="20600" hidden="1" xr:uid="{00000000-0005-0000-0000-00000A760000}"/>
    <cellStyle name="Hiperłącze 7" xfId="41853" hidden="1" xr:uid="{00000000-0005-0000-0000-0000677E0000}"/>
    <cellStyle name="Hiperłącze 7" xfId="26019" hidden="1" xr:uid="{00000000-0005-0000-0000-0000E2760000}"/>
    <cellStyle name="Hiperłącze 7" xfId="35534" hidden="1" xr:uid="{00000000-0005-0000-0000-0000587B0000}"/>
    <cellStyle name="Hiperłącze 7" xfId="14149" hidden="1" xr:uid="{00000000-0005-0000-0000-000086710000}"/>
    <cellStyle name="Hiperłącze 7" xfId="22656" hidden="1" xr:uid="{00000000-0005-0000-0000-00008A750000}"/>
    <cellStyle name="Hiperłącze 7" xfId="15291" hidden="1" xr:uid="{00000000-0005-0000-0000-000052720000}"/>
    <cellStyle name="Hiperłącze 7" xfId="30782" hidden="1" xr:uid="{00000000-0005-0000-0000-000014790000}"/>
    <cellStyle name="Hiperłącze 7" xfId="38666" hidden="1" xr:uid="{00000000-0005-0000-0000-00004C7E0000}"/>
    <cellStyle name="Hiperłącze 7" xfId="16945" hidden="1" xr:uid="{00000000-0005-0000-0000-0000C7720000}"/>
    <cellStyle name="Hiperłącze 7" xfId="26240" hidden="1" xr:uid="{00000000-0005-0000-0000-000002770000}"/>
    <cellStyle name="Hiperłącze 7" xfId="18030" hidden="1" xr:uid="{00000000-0005-0000-0000-000071730000}"/>
    <cellStyle name="Hiperłącze 7" xfId="45453" hidden="1" xr:uid="{00000000-0005-0000-0000-000038800000}"/>
    <cellStyle name="Hiperłącze 7" xfId="27523" hidden="1" xr:uid="{00000000-0005-0000-0000-0000DE770000}"/>
    <cellStyle name="Hiperłącze 7" xfId="29525" hidden="1" xr:uid="{00000000-0005-0000-0000-0000C1780000}"/>
    <cellStyle name="Hiperłącze 7" xfId="34622" hidden="1" xr:uid="{00000000-0005-0000-0000-0000DA7A0000}"/>
    <cellStyle name="Hiperłącze 7" xfId="24504" hidden="1" xr:uid="{00000000-0005-0000-0000-000053760000}"/>
    <cellStyle name="Hiperłącze 7" xfId="22348" hidden="1" xr:uid="{00000000-0005-0000-0000-000052750000}"/>
    <cellStyle name="Hiperłącze 7" xfId="16503" hidden="1" xr:uid="{00000000-0005-0000-0000-000070730000}"/>
    <cellStyle name="Hiperłącze 7" xfId="26479" hidden="1" xr:uid="{00000000-0005-0000-0000-000034770000}"/>
    <cellStyle name="Hiperłącze 7" xfId="26596" hidden="1" xr:uid="{00000000-0005-0000-0000-000044770000}"/>
    <cellStyle name="Hiperłącze 7" xfId="32309" hidden="1" xr:uid="{00000000-0005-0000-0000-0000C9790000}"/>
    <cellStyle name="Hiperłącze 7" xfId="42013" hidden="1" xr:uid="{00000000-0005-0000-0000-0000BA7E0000}"/>
    <cellStyle name="Hiperłącze 7" xfId="42402" hidden="1" xr:uid="{00000000-0005-0000-0000-00007E7E0000}"/>
    <cellStyle name="Hiperłącze 7" xfId="34295" hidden="1" xr:uid="{00000000-0005-0000-0000-0000407B0000}"/>
    <cellStyle name="Hiperłącze 7" xfId="13279" hidden="1" xr:uid="{00000000-0005-0000-0000-00002E710000}"/>
    <cellStyle name="Hiperłącze 7" xfId="26285" hidden="1" xr:uid="{00000000-0005-0000-0000-00000C770000}"/>
    <cellStyle name="Hiperłącze 7" xfId="17448" hidden="1" xr:uid="{00000000-0005-0000-0000-000017730000}"/>
    <cellStyle name="Hiperłącze 7" xfId="32994" hidden="1" xr:uid="{00000000-0005-0000-0000-00009B7A0000}"/>
    <cellStyle name="Hiperłącze 7" xfId="39297" hidden="1" xr:uid="{00000000-0005-0000-0000-0000FF7C0000}"/>
    <cellStyle name="Hiperłącze 7" xfId="40966" hidden="1" xr:uid="{00000000-0005-0000-0000-00002E7E0000}"/>
    <cellStyle name="Hiperłącze 7" xfId="41538" hidden="1" xr:uid="{00000000-0005-0000-0000-0000FF7D0000}"/>
    <cellStyle name="Hiperłącze 7" xfId="36840" hidden="1" xr:uid="{00000000-0005-0000-0000-0000DA7B0000}"/>
    <cellStyle name="Hiperłącze 7" xfId="22610" hidden="1" xr:uid="{00000000-0005-0000-0000-00008C750000}"/>
    <cellStyle name="Hiperłącze 7" xfId="15328" hidden="1" xr:uid="{00000000-0005-0000-0000-000024720000}"/>
    <cellStyle name="Hiperłącze 7" xfId="19223" hidden="1" xr:uid="{00000000-0005-0000-0000-000018740000}"/>
    <cellStyle name="Hiperłącze 7" xfId="35579" hidden="1" xr:uid="{00000000-0005-0000-0000-0000557B0000}"/>
    <cellStyle name="Hiperłącze 7" xfId="40657" hidden="1" xr:uid="{00000000-0005-0000-0000-0000C27D0000}"/>
    <cellStyle name="Hiperłącze 7" xfId="29363" hidden="1" xr:uid="{00000000-0005-0000-0000-0000B4780000}"/>
    <cellStyle name="Hiperłącze 7" xfId="21790" hidden="1" xr:uid="{00000000-0005-0000-0000-0000F5740000}"/>
    <cellStyle name="Hiperłącze 7" xfId="15673" hidden="1" xr:uid="{00000000-0005-0000-0000-000076720000}"/>
    <cellStyle name="Hiperłącze 7" xfId="40303" hidden="1" xr:uid="{00000000-0005-0000-0000-0000817D0000}"/>
    <cellStyle name="Hiperłącze 7" xfId="38297" hidden="1" xr:uid="{00000000-0005-0000-0000-0000C57C0000}"/>
    <cellStyle name="Hiperłącze 7" xfId="12905" hidden="1" xr:uid="{00000000-0005-0000-0000-000004710000}"/>
    <cellStyle name="Hiperłącze 7" xfId="12619" hidden="1" xr:uid="{00000000-0005-0000-0000-0000CF700000}"/>
    <cellStyle name="Hiperłącze 7" xfId="39999" hidden="1" xr:uid="{00000000-0005-0000-0000-0000427D0000}"/>
    <cellStyle name="Hiperłącze 7" xfId="39507" hidden="1" xr:uid="{00000000-0005-0000-0000-00000E7D0000}"/>
    <cellStyle name="Hiperłącze 7" xfId="38396" hidden="1" xr:uid="{00000000-0005-0000-0000-0000CE7C0000}"/>
    <cellStyle name="Hiperłącze 7" xfId="35172" hidden="1" xr:uid="{00000000-0005-0000-0000-0000127B0000}"/>
    <cellStyle name="Hiperłącze 7" xfId="31336" hidden="1" xr:uid="{00000000-0005-0000-0000-000070790000}"/>
    <cellStyle name="Hiperłącze 7" xfId="45432" hidden="1" xr:uid="{00000000-0005-0000-0000-00001B800000}"/>
    <cellStyle name="Hiperłącze 7" xfId="14727" hidden="1" xr:uid="{00000000-0005-0000-0000-000001720000}"/>
    <cellStyle name="Hiperłącze 7" xfId="45925" hidden="1" xr:uid="{00000000-0005-0000-0000-000032800000}"/>
    <cellStyle name="Hiperłącze 7" xfId="26641" hidden="1" xr:uid="{00000000-0005-0000-0000-000041770000}"/>
    <cellStyle name="Hiperłącze 7" xfId="30772" hidden="1" xr:uid="{00000000-0005-0000-0000-000013790000}"/>
    <cellStyle name="Hiperłącze 7" xfId="45598" hidden="1" xr:uid="{00000000-0005-0000-0000-000027800000}"/>
    <cellStyle name="Hiperłącze 7" xfId="37318" hidden="1" xr:uid="{00000000-0005-0000-0000-0000587C0000}"/>
    <cellStyle name="Hiperłącze 7" xfId="20991" hidden="1" xr:uid="{00000000-0005-0000-0000-000069750000}"/>
    <cellStyle name="Hiperłącze 7" xfId="42063" hidden="1" xr:uid="{00000000-0005-0000-0000-0000A97E0000}"/>
    <cellStyle name="Hiperłącze 7" xfId="16384" hidden="1" xr:uid="{00000000-0005-0000-0000-000064730000}"/>
    <cellStyle name="Hiperłącze 7" xfId="21513" hidden="1" xr:uid="{00000000-0005-0000-0000-0000D9740000}"/>
    <cellStyle name="Hiperłącze 7" xfId="26376" hidden="1" xr:uid="{00000000-0005-0000-0000-000014770000}"/>
    <cellStyle name="Hiperłącze 7" xfId="38109" hidden="1" xr:uid="{00000000-0005-0000-0000-0000817C0000}"/>
    <cellStyle name="Hiperłącze 7" xfId="36451" hidden="1" xr:uid="{00000000-0005-0000-0000-00001D7C0000}"/>
    <cellStyle name="Hiperłącze 7" xfId="36979" hidden="1" xr:uid="{00000000-0005-0000-0000-0000E67B0000}"/>
    <cellStyle name="Hiperłącze 7" xfId="44259" hidden="1" xr:uid="{00000000-0005-0000-0000-00003C7F0000}"/>
    <cellStyle name="Hiperłącze 7" xfId="38708" hidden="1" xr:uid="{00000000-0005-0000-0000-0000BE7D0000}"/>
    <cellStyle name="Hiperłącze 7" xfId="20312" hidden="1" xr:uid="{00000000-0005-0000-0000-000091740000}"/>
    <cellStyle name="Hiperłącze 7" xfId="26980" hidden="1" xr:uid="{00000000-0005-0000-0000-00006E770000}"/>
    <cellStyle name="Hiperłącze 7" xfId="30389" hidden="1" xr:uid="{00000000-0005-0000-0000-0000E7780000}"/>
    <cellStyle name="Hiperłącze 7" xfId="36070" hidden="1" xr:uid="{00000000-0005-0000-0000-0000987B0000}"/>
    <cellStyle name="Hiperłącze 7" xfId="30908" hidden="1" xr:uid="{00000000-0005-0000-0000-000023790000}"/>
    <cellStyle name="Hiperłącze 7" xfId="30452" hidden="1" xr:uid="{00000000-0005-0000-0000-0000ED780000}"/>
    <cellStyle name="Hiperłącze 7" xfId="35763" hidden="1" xr:uid="{00000000-0005-0000-0000-0000747B0000}"/>
    <cellStyle name="Hiperłącze 7" xfId="39111" hidden="1" xr:uid="{00000000-0005-0000-0000-0000B87D0000}"/>
    <cellStyle name="Hiperłącze 7" xfId="29297" hidden="1" xr:uid="{00000000-0005-0000-0000-0000AF780000}"/>
    <cellStyle name="Hiperłącze 7" xfId="28581" hidden="1" xr:uid="{00000000-0005-0000-0000-00006F780000}"/>
    <cellStyle name="Hiperłącze 7" xfId="35404" hidden="1" xr:uid="{00000000-0005-0000-0000-00002F7B0000}"/>
    <cellStyle name="Hiperłącze 7" xfId="34920" hidden="1" xr:uid="{00000000-0005-0000-0000-0000FC7A0000}"/>
    <cellStyle name="Hiperłącze 7" xfId="33794" hidden="1" xr:uid="{00000000-0005-0000-0000-0000BC7A0000}"/>
    <cellStyle name="Hiperłącze 7" xfId="27161" hidden="1" xr:uid="{00000000-0005-0000-0000-000095770000}"/>
    <cellStyle name="Hiperłącze 7" xfId="42932" hidden="1" xr:uid="{00000000-0005-0000-0000-0000E47E0000}"/>
    <cellStyle name="Hiperłącze 7" xfId="25947" hidden="1" xr:uid="{00000000-0005-0000-0000-0000DF760000}"/>
    <cellStyle name="Hiperłącze 7" xfId="23921" hidden="1" xr:uid="{00000000-0005-0000-0000-00007A760000}"/>
    <cellStyle name="Hiperłącze 7" xfId="19410" hidden="1" xr:uid="{00000000-0005-0000-0000-000065740000}"/>
    <cellStyle name="Hiperłącze 7" xfId="23633" hidden="1" xr:uid="{00000000-0005-0000-0000-000017760000}"/>
    <cellStyle name="Hiperłącze 7" xfId="32861" hidden="1" xr:uid="{00000000-0005-0000-0000-00008F7A0000}"/>
    <cellStyle name="Hiperłącze 7" xfId="33260" hidden="1" xr:uid="{00000000-0005-0000-0000-0000527A0000}"/>
    <cellStyle name="Hiperłącze 7" xfId="30916" hidden="1" xr:uid="{00000000-0005-0000-0000-000028790000}"/>
    <cellStyle name="Hiperłącze 7" xfId="43086" hidden="1" xr:uid="{00000000-0005-0000-0000-0000F57E0000}"/>
    <cellStyle name="Hiperłącze 7" xfId="25537" hidden="1" xr:uid="{00000000-0005-0000-0000-000086770000}"/>
    <cellStyle name="Hiperłącze 7" xfId="13667" hidden="1" xr:uid="{00000000-0005-0000-0000-000078710000}"/>
    <cellStyle name="Hiperłącze 7" xfId="45642" hidden="1" xr:uid="{00000000-0005-0000-0000-00001F800000}"/>
    <cellStyle name="Hiperłącze 7" xfId="29680" hidden="1" xr:uid="{00000000-0005-0000-0000-00003E790000}"/>
    <cellStyle name="Hiperłącze 7" xfId="31823" hidden="1" xr:uid="{00000000-0005-0000-0000-0000FA790000}"/>
    <cellStyle name="Hiperłącze 7" xfId="32270" hidden="1" xr:uid="{00000000-0005-0000-0000-0000CC790000}"/>
    <cellStyle name="Hiperłącze 7" xfId="13288" hidden="1" xr:uid="{00000000-0005-0000-0000-000031710000}"/>
    <cellStyle name="Hiperłącze 7" xfId="15890" hidden="1" xr:uid="{00000000-0005-0000-0000-00008F720000}"/>
    <cellStyle name="Hiperłącze 7" xfId="22283" hidden="1" xr:uid="{00000000-0005-0000-0000-00004B750000}"/>
    <cellStyle name="Hiperłącze 7" xfId="42157" hidden="1" xr:uid="{00000000-0005-0000-0000-0000A07E0000}"/>
    <cellStyle name="Hiperłącze 7" xfId="30052" hidden="1" xr:uid="{00000000-0005-0000-0000-000093790000}"/>
    <cellStyle name="Hiperłącze 7" xfId="45136" hidden="1" xr:uid="{00000000-0005-0000-0000-0000B57F0000}"/>
    <cellStyle name="Hiperłącze 7" xfId="44643" hidden="1" xr:uid="{00000000-0005-0000-0000-00007A7F0000}"/>
    <cellStyle name="Hiperłącze 7" xfId="31312" hidden="1" xr:uid="{00000000-0005-0000-0000-000068790000}"/>
    <cellStyle name="Hiperłącze 7" xfId="43131" hidden="1" xr:uid="{00000000-0005-0000-0000-0000697F0000}"/>
    <cellStyle name="Hiperłącze 7" xfId="44202" hidden="1" xr:uid="{00000000-0005-0000-0000-00002D7F0000}"/>
    <cellStyle name="Hiperłącze 7" xfId="43066" hidden="1" xr:uid="{00000000-0005-0000-0000-0000F87E0000}"/>
    <cellStyle name="Hiperłącze 7" xfId="37283" hidden="1" xr:uid="{00000000-0005-0000-0000-00004F7C0000}"/>
    <cellStyle name="Hiperłącze 7" xfId="15337" hidden="1" xr:uid="{00000000-0005-0000-0000-000028720000}"/>
    <cellStyle name="Hiperłącze 7" xfId="34614" hidden="1" xr:uid="{00000000-0005-0000-0000-0000D97A0000}"/>
    <cellStyle name="Hiperłącze 7" xfId="24073" hidden="1" xr:uid="{00000000-0005-0000-0000-00005C760000}"/>
    <cellStyle name="Hiperłącze 7" xfId="21982" hidden="1" xr:uid="{00000000-0005-0000-0000-00002C750000}"/>
    <cellStyle name="Hiperłącze 7" xfId="46293" hidden="1" xr:uid="{00000000-0005-0000-0000-000066800000}"/>
    <cellStyle name="Hiperłącze 7" xfId="35204" hidden="1" xr:uid="{00000000-0005-0000-0000-0000187B0000}"/>
    <cellStyle name="Hiperłącze 7" xfId="41363" hidden="1" xr:uid="{00000000-0005-0000-0000-0000EA7D0000}"/>
    <cellStyle name="Hiperłącze 7" xfId="12040" hidden="1" xr:uid="{00000000-0005-0000-0000-00008F700000}"/>
    <cellStyle name="Hiperłącze 7" xfId="32670" hidden="1" xr:uid="{00000000-0005-0000-0000-0000387A0000}"/>
    <cellStyle name="Hiperłącze 7" xfId="15148" hidden="1" xr:uid="{00000000-0005-0000-0000-00000D720000}"/>
    <cellStyle name="Hiperłącze 7" xfId="20719" hidden="1" xr:uid="{00000000-0005-0000-0000-00000F750000}"/>
    <cellStyle name="Hiperłącze 7" xfId="41163" hidden="1" xr:uid="{00000000-0005-0000-0000-0000237E0000}"/>
    <cellStyle name="Hiperłącze 7" xfId="31074" hidden="1" xr:uid="{00000000-0005-0000-0000-00004A790000}"/>
    <cellStyle name="Hiperłącze 7" xfId="13334" hidden="1" xr:uid="{00000000-0005-0000-0000-000037710000}"/>
    <cellStyle name="Hiperłącze 7" xfId="35359" hidden="1" xr:uid="{00000000-0005-0000-0000-0000257B0000}"/>
    <cellStyle name="Hiperłącze 7" xfId="36459" hidden="1" xr:uid="{00000000-0005-0000-0000-00001A7C0000}"/>
    <cellStyle name="Hiperłącze 7" xfId="39711" hidden="1" xr:uid="{00000000-0005-0000-0000-0000267D0000}"/>
    <cellStyle name="Hiperłącze 7" xfId="21530" hidden="1" xr:uid="{00000000-0005-0000-0000-0000DB740000}"/>
    <cellStyle name="Hiperłącze 7" xfId="43389" hidden="1" xr:uid="{00000000-0005-0000-0000-00004A800000}"/>
    <cellStyle name="Hiperłącze 7" xfId="26126" hidden="1" xr:uid="{00000000-0005-0000-0000-0000F2760000}"/>
    <cellStyle name="Hiperłącze 7" xfId="15482" hidden="1" xr:uid="{00000000-0005-0000-0000-000035720000}"/>
    <cellStyle name="Hiperłącze 7" xfId="19043" hidden="1" xr:uid="{00000000-0005-0000-0000-0000E2730000}"/>
    <cellStyle name="Hiperłącze 7" xfId="18327" hidden="1" xr:uid="{00000000-0005-0000-0000-0000E4730000}"/>
    <cellStyle name="Hiperłącze 7" xfId="16450" hidden="1" xr:uid="{00000000-0005-0000-0000-0000EB730000}"/>
    <cellStyle name="Hiperłącze 7" xfId="16303" hidden="1" xr:uid="{00000000-0005-0000-0000-0000ED730000}"/>
    <cellStyle name="Hiperłącze 7" xfId="16298" hidden="1" xr:uid="{00000000-0005-0000-0000-0000EE730000}"/>
    <cellStyle name="Hiperłącze 7" xfId="16239" hidden="1" xr:uid="{00000000-0005-0000-0000-0000F1730000}"/>
    <cellStyle name="Hiperłącze 7" xfId="16296" hidden="1" xr:uid="{00000000-0005-0000-0000-0000F2730000}"/>
    <cellStyle name="Hiperłącze 7" xfId="14798" hidden="1" xr:uid="{00000000-0005-0000-0000-00003B720000}"/>
    <cellStyle name="Hiperłącze 7" xfId="13342" hidden="1" xr:uid="{00000000-0005-0000-0000-00003C710000}"/>
    <cellStyle name="Hiperłącze 7" xfId="13487" hidden="1" xr:uid="{00000000-0005-0000-0000-000042710000}"/>
    <cellStyle name="Hiperłącze 7" xfId="13442" hidden="1" xr:uid="{00000000-0005-0000-0000-000043710000}"/>
    <cellStyle name="Hiperłącze 7" xfId="13433" hidden="1" xr:uid="{00000000-0005-0000-0000-000044710000}"/>
    <cellStyle name="Hiperłącze 7" xfId="11940" hidden="1" xr:uid="{00000000-0005-0000-0000-000049710000}"/>
    <cellStyle name="Hiperłącze 7" xfId="11832" hidden="1" xr:uid="{00000000-0005-0000-0000-00004A710000}"/>
    <cellStyle name="Hiperłącze 7" xfId="11877" hidden="1" xr:uid="{00000000-0005-0000-0000-00004E710000}"/>
    <cellStyle name="Hiperłącze 7" xfId="11853" hidden="1" xr:uid="{00000000-0005-0000-0000-000050710000}"/>
    <cellStyle name="Hiperłącze 7" xfId="11968" hidden="1" xr:uid="{00000000-0005-0000-0000-000058710000}"/>
    <cellStyle name="Hiperłącze 7" xfId="11545" hidden="1" xr:uid="{00000000-0005-0000-0000-00005B710000}"/>
    <cellStyle name="Hiperłącze 7" xfId="11907" hidden="1" xr:uid="{00000000-0005-0000-0000-00005D710000}"/>
    <cellStyle name="Hiperłącze 7" xfId="13514" hidden="1" xr:uid="{00000000-0005-0000-0000-000062710000}"/>
    <cellStyle name="Hiperłącze 7" xfId="13523" hidden="1" xr:uid="{00000000-0005-0000-0000-000063710000}"/>
    <cellStyle name="Hiperłącze 7" xfId="13587" hidden="1" xr:uid="{00000000-0005-0000-0000-000065710000}"/>
    <cellStyle name="Hiperłącze 7" xfId="13623" hidden="1" xr:uid="{00000000-0005-0000-0000-00006E710000}"/>
    <cellStyle name="Hiperłącze 7" xfId="13695" hidden="1" xr:uid="{00000000-0005-0000-0000-000071710000}"/>
    <cellStyle name="Hiperłącze 7" xfId="14057" hidden="1" xr:uid="{00000000-0005-0000-0000-00007B710000}"/>
    <cellStyle name="Hiperłącze 7" xfId="14066" hidden="1" xr:uid="{00000000-0005-0000-0000-00007C710000}"/>
    <cellStyle name="Hiperłącze 7" xfId="14125" hidden="1" xr:uid="{00000000-0005-0000-0000-00007E710000}"/>
    <cellStyle name="Hiperłącze 7" xfId="14133" hidden="1" xr:uid="{00000000-0005-0000-0000-000082710000}"/>
    <cellStyle name="Hiperłącze 7" xfId="14174" hidden="1" xr:uid="{00000000-0005-0000-0000-00008C710000}"/>
    <cellStyle name="Hiperłącze 7" xfId="14229" hidden="1" xr:uid="{00000000-0005-0000-0000-00008E710000}"/>
    <cellStyle name="Hiperłącze 7" xfId="14189" hidden="1" xr:uid="{00000000-0005-0000-0000-000090710000}"/>
    <cellStyle name="Hiperłącze 7" xfId="14297" hidden="1" xr:uid="{00000000-0005-0000-0000-000094710000}"/>
    <cellStyle name="Hiperłącze 7" xfId="18552" hidden="1" xr:uid="{00000000-0005-0000-0000-0000D4730000}"/>
    <cellStyle name="Hiperłącze 7" xfId="18610" hidden="1" xr:uid="{00000000-0005-0000-0000-00008F730000}"/>
    <cellStyle name="Hiperłącze 7" xfId="16419" hidden="1" xr:uid="{00000000-0005-0000-0000-00006C730000}"/>
    <cellStyle name="Hiperłącze 7" xfId="20976" hidden="1" xr:uid="{00000000-0005-0000-0000-0000FB750000}"/>
    <cellStyle name="Hiperłącze 7" xfId="26830" hidden="1" xr:uid="{00000000-0005-0000-0000-00005D770000}"/>
    <cellStyle name="Hiperłącze 7" xfId="26525" hidden="1" xr:uid="{00000000-0005-0000-0000-000039770000}"/>
    <cellStyle name="Hiperłącze 7" xfId="26413" hidden="1" xr:uid="{00000000-0005-0000-0000-000015770000}"/>
    <cellStyle name="Hiperłącze 7" xfId="25728" hidden="1" xr:uid="{00000000-0005-0000-0000-0000CF760000}"/>
    <cellStyle name="Hiperłącze 7" xfId="24866" hidden="1" xr:uid="{00000000-0005-0000-0000-0000AC760000}"/>
    <cellStyle name="Hiperłącze 7" xfId="24368" hidden="1" xr:uid="{00000000-0005-0000-0000-000043760000}"/>
    <cellStyle name="Hiperłącze 7" xfId="20854" hidden="1" xr:uid="{00000000-0005-0000-0000-0000FC750000}"/>
    <cellStyle name="Hiperłącze 7" xfId="16458" hidden="1" xr:uid="{00000000-0005-0000-0000-0000FD730000}"/>
    <cellStyle name="Hiperłącze 7" xfId="16720" hidden="1" xr:uid="{00000000-0005-0000-0000-000000740000}"/>
    <cellStyle name="Hiperłącze 7" xfId="19061" hidden="1" xr:uid="{00000000-0005-0000-0000-000001740000}"/>
    <cellStyle name="Hiperłącze 7" xfId="19070" hidden="1" xr:uid="{00000000-0005-0000-0000-000002740000}"/>
    <cellStyle name="Hiperłącze 7" xfId="19115" hidden="1" xr:uid="{00000000-0005-0000-0000-00000C740000}"/>
    <cellStyle name="Hiperłącze 7" xfId="19197" hidden="1" xr:uid="{00000000-0005-0000-0000-000010740000}"/>
    <cellStyle name="Hiperłącze 7" xfId="19260" hidden="1" xr:uid="{00000000-0005-0000-0000-000012740000}"/>
    <cellStyle name="Hiperłącze 7" xfId="19269" hidden="1" xr:uid="{00000000-0005-0000-0000-000016740000}"/>
    <cellStyle name="Hiperłącze 7" xfId="19593" hidden="1" xr:uid="{00000000-0005-0000-0000-000019740000}"/>
    <cellStyle name="Hiperłącze 7" xfId="19621" hidden="1" xr:uid="{00000000-0005-0000-0000-00001C740000}"/>
    <cellStyle name="Hiperłącze 7" xfId="19680" hidden="1" xr:uid="{00000000-0005-0000-0000-00001E740000}"/>
    <cellStyle name="Hiperłącze 7" xfId="19633" hidden="1" xr:uid="{00000000-0005-0000-0000-000020740000}"/>
    <cellStyle name="Hiperłącze 7" xfId="19712" hidden="1" xr:uid="{00000000-0005-0000-0000-000027740000}"/>
    <cellStyle name="Hiperłącze 7" xfId="19776" hidden="1" xr:uid="{00000000-0005-0000-0000-00002A740000}"/>
    <cellStyle name="Hiperłącze 7" xfId="13462" hidden="1" xr:uid="{00000000-0005-0000-0000-000047710000}"/>
    <cellStyle name="Hiperłącze 7" xfId="14405" hidden="1" xr:uid="{00000000-0005-0000-0000-0000A0710000}"/>
    <cellStyle name="Hiperłącze 7" xfId="14468" hidden="1" xr:uid="{00000000-0005-0000-0000-0000A2710000}"/>
    <cellStyle name="Hiperłącze 7" xfId="14414" hidden="1" xr:uid="{00000000-0005-0000-0000-0000A4710000}"/>
    <cellStyle name="Hiperłącze 7" xfId="14451" hidden="1" xr:uid="{00000000-0005-0000-0000-0000A5710000}"/>
    <cellStyle name="Hiperłącze 7" xfId="13755" hidden="1" xr:uid="{00000000-0005-0000-0000-0000AD710000}"/>
    <cellStyle name="Hiperłącze 7" xfId="13950" hidden="1" xr:uid="{00000000-0005-0000-0000-0000AE710000}"/>
    <cellStyle name="Hiperłącze 7" xfId="13750" hidden="1" xr:uid="{00000000-0005-0000-0000-0000B2710000}"/>
    <cellStyle name="Hiperłącze 7" xfId="13760" hidden="1" xr:uid="{00000000-0005-0000-0000-0000B3710000}"/>
    <cellStyle name="Hiperłącze 7" xfId="14243" hidden="1" xr:uid="{00000000-0005-0000-0000-0000B6710000}"/>
    <cellStyle name="Hiperłącze 7" xfId="13896" hidden="1" xr:uid="{00000000-0005-0000-0000-0000BD710000}"/>
    <cellStyle name="Hiperłącze 7" xfId="14028" hidden="1" xr:uid="{00000000-0005-0000-0000-0000C4710000}"/>
    <cellStyle name="Hiperłącze 7" xfId="13846" hidden="1" xr:uid="{00000000-0005-0000-0000-0000C6710000}"/>
    <cellStyle name="Hiperłącze 7" xfId="13881" hidden="1" xr:uid="{00000000-0005-0000-0000-0000C7710000}"/>
    <cellStyle name="Hiperłącze 7" xfId="14258" hidden="1" xr:uid="{00000000-0005-0000-0000-0000CF710000}"/>
    <cellStyle name="Hiperłącze 7" xfId="14510" hidden="1" xr:uid="{00000000-0005-0000-0000-0000D1710000}"/>
    <cellStyle name="Hiperłącze 7" xfId="14494" hidden="1" xr:uid="{00000000-0005-0000-0000-0000D7710000}"/>
    <cellStyle name="Hiperłącze 7" xfId="11816" hidden="1" xr:uid="{00000000-0005-0000-0000-0000D9710000}"/>
    <cellStyle name="Hiperłącze 7" xfId="11773" hidden="1" xr:uid="{00000000-0005-0000-0000-0000DE710000}"/>
    <cellStyle name="Hiperłącze 7" xfId="11792" hidden="1" xr:uid="{00000000-0005-0000-0000-0000DF710000}"/>
    <cellStyle name="Hiperłącze 7" xfId="11523" hidden="1" xr:uid="{00000000-0005-0000-0000-0000EC710000}"/>
    <cellStyle name="Hiperłącze 7" xfId="11569" hidden="1" xr:uid="{00000000-0005-0000-0000-0000EF710000}"/>
    <cellStyle name="Hiperłącze 7" xfId="12195" hidden="1" xr:uid="{00000000-0005-0000-0000-0000F0710000}"/>
    <cellStyle name="Hiperłącze 7" xfId="14537" hidden="1" xr:uid="{00000000-0005-0000-0000-0000F1710000}"/>
    <cellStyle name="Hiperłącze 7" xfId="14546" hidden="1" xr:uid="{00000000-0005-0000-0000-0000F2710000}"/>
    <cellStyle name="Hiperłącze 7" xfId="14583" hidden="1" xr:uid="{00000000-0005-0000-0000-0000F7710000}"/>
    <cellStyle name="Hiperłącze 7" xfId="14603" hidden="1" xr:uid="{00000000-0005-0000-0000-0000FB710000}"/>
    <cellStyle name="Hiperłącze 7" xfId="14736" hidden="1" xr:uid="{00000000-0005-0000-0000-000002720000}"/>
    <cellStyle name="Hiperłącze 7" xfId="14691" hidden="1" xr:uid="{00000000-0005-0000-0000-000003720000}"/>
    <cellStyle name="Hiperłącze 7" xfId="14711" hidden="1" xr:uid="{00000000-0005-0000-0000-000007720000}"/>
    <cellStyle name="Hiperłącze 7" xfId="15077" hidden="1" xr:uid="{00000000-0005-0000-0000-00000A720000}"/>
    <cellStyle name="Hiperłącze 7" xfId="15156" hidden="1" xr:uid="{00000000-0005-0000-0000-00000E720000}"/>
    <cellStyle name="Hiperłącze 7" xfId="11769" hidden="1" xr:uid="{00000000-0005-0000-0000-0000E5710000}"/>
    <cellStyle name="Hiperłącze 7" xfId="19704" hidden="1" xr:uid="{00000000-0005-0000-0000-000026740000}"/>
    <cellStyle name="Hiperłącze 7" xfId="27340" hidden="1" xr:uid="{00000000-0005-0000-0000-0000DB770000}"/>
    <cellStyle name="Hiperłącze 7" xfId="13596" hidden="1" xr:uid="{00000000-0005-0000-0000-000066710000}"/>
    <cellStyle name="Hiperłącze 7" xfId="15706" hidden="1" xr:uid="{00000000-0005-0000-0000-00007B720000}"/>
    <cellStyle name="Hiperłącze 7" xfId="17468" hidden="1" xr:uid="{00000000-0005-0000-0000-00001B730000}"/>
    <cellStyle name="Hiperłącze 7" xfId="15400" hidden="1" xr:uid="{00000000-0005-0000-0000-00002A720000}"/>
    <cellStyle name="Hiperłącze 7" xfId="27996" hidden="1" xr:uid="{00000000-0005-0000-0000-0000D3770000}"/>
    <cellStyle name="Hiperłącze 7" xfId="27261" hidden="1" xr:uid="{00000000-0005-0000-0000-0000A5770000}"/>
    <cellStyle name="Hiperłącze 7" xfId="26675" hidden="1" xr:uid="{00000000-0005-0000-0000-00004A770000}"/>
    <cellStyle name="Hiperłącze 7" xfId="25087" hidden="1" xr:uid="{00000000-0005-0000-0000-00001A770000}"/>
    <cellStyle name="Hiperłącze 7" xfId="26062" hidden="1" xr:uid="{00000000-0005-0000-0000-0000EC760000}"/>
    <cellStyle name="Hiperłącze 7" xfId="23842" hidden="1" xr:uid="{00000000-0005-0000-0000-000063760000}"/>
    <cellStyle name="Hiperłącze 7" xfId="24185" hidden="1" xr:uid="{00000000-0005-0000-0000-000033760000}"/>
    <cellStyle name="Hiperłącze 7" xfId="19842" hidden="1" xr:uid="{00000000-0005-0000-0000-000033740000}"/>
    <cellStyle name="Hiperłącze 7" xfId="19852" hidden="1" xr:uid="{00000000-0005-0000-0000-000034740000}"/>
    <cellStyle name="Hiperłącze 7" xfId="19906" hidden="1" xr:uid="{00000000-0005-0000-0000-000035740000}"/>
    <cellStyle name="Hiperłącze 7" xfId="19915" hidden="1" xr:uid="{00000000-0005-0000-0000-000036740000}"/>
    <cellStyle name="Hiperłącze 7" xfId="19898" hidden="1" xr:uid="{00000000-0005-0000-0000-000039740000}"/>
    <cellStyle name="Hiperłącze 7" xfId="20014" hidden="1" xr:uid="{00000000-0005-0000-0000-000041740000}"/>
    <cellStyle name="Hiperłącze 7" xfId="20006" hidden="1" xr:uid="{00000000-0005-0000-0000-000045740000}"/>
    <cellStyle name="Hiperłącze 7" xfId="19565" hidden="1" xr:uid="{00000000-0005-0000-0000-000049740000}"/>
    <cellStyle name="Hiperłącze 7" xfId="19322" hidden="1" xr:uid="{00000000-0005-0000-0000-00004B740000}"/>
    <cellStyle name="Hiperłącze 7" xfId="19505" hidden="1" xr:uid="{00000000-0005-0000-0000-00004E740000}"/>
    <cellStyle name="Hiperłącze 7" xfId="19513" hidden="1" xr:uid="{00000000-0005-0000-0000-000051740000}"/>
    <cellStyle name="Hiperłącze 7" xfId="19306" hidden="1" xr:uid="{00000000-0005-0000-0000-000052740000}"/>
    <cellStyle name="Hiperłącze 7" xfId="19472" hidden="1" xr:uid="{00000000-0005-0000-0000-00005C740000}"/>
    <cellStyle name="Hiperłącze 7" xfId="19277" hidden="1" xr:uid="{00000000-0005-0000-0000-00005E740000}"/>
    <cellStyle name="Hiperłącze 7" xfId="19289" hidden="1" xr:uid="{00000000-0005-0000-0000-00005F740000}"/>
    <cellStyle name="Hiperłącze 7" xfId="19815" hidden="1" xr:uid="{00000000-0005-0000-0000-000062740000}"/>
    <cellStyle name="Hiperłącze 7" xfId="19583" hidden="1" xr:uid="{00000000-0005-0000-0000-000064740000}"/>
    <cellStyle name="Hiperłącze 7" xfId="19343" hidden="1" xr:uid="{00000000-0005-0000-0000-000068740000}"/>
    <cellStyle name="Hiperłącze 7" xfId="19431" hidden="1" xr:uid="{00000000-0005-0000-0000-00006C740000}"/>
    <cellStyle name="Hiperłącze 7" xfId="15237" hidden="1" xr:uid="{00000000-0005-0000-0000-00001D720000}"/>
    <cellStyle name="Hiperłącze 7" xfId="15260" hidden="1" xr:uid="{00000000-0005-0000-0000-00001E720000}"/>
    <cellStyle name="Hiperłącze 7" xfId="15231" hidden="1" xr:uid="{00000000-0005-0000-0000-00001F720000}"/>
    <cellStyle name="Hiperłącze 7" xfId="47155" hidden="1" xr:uid="{00000000-0005-0000-0000-0000A1800000}"/>
    <cellStyle name="Hiperłącze 7" xfId="47173" hidden="1" xr:uid="{00000000-0005-0000-0000-0000A6800000}"/>
    <cellStyle name="Hiperłącze 7" xfId="47164" hidden="1" xr:uid="{00000000-0005-0000-0000-0000A2800000}"/>
    <cellStyle name="Hiperłącze 7" xfId="14673" hidden="1" xr:uid="{00000000-0005-0000-0000-000000720000}"/>
    <cellStyle name="Hiperłącze 7" xfId="14423" hidden="1" xr:uid="{00000000-0005-0000-0000-0000A3710000}"/>
    <cellStyle name="Hiperłącze 7" xfId="20450" hidden="1" xr:uid="{00000000-0005-0000-0000-0000A3740000}"/>
    <cellStyle name="Hiperłącze 7" xfId="20596" hidden="1" xr:uid="{00000000-0005-0000-0000-00007B750000}"/>
    <cellStyle name="Hiperłącze 7" xfId="14157" hidden="1" xr:uid="{00000000-0005-0000-0000-000087710000}"/>
    <cellStyle name="Hiperłącze 7" xfId="12977" hidden="1" xr:uid="{00000000-0005-0000-0000-00000A710000}"/>
    <cellStyle name="Hiperłącze 7" xfId="38734" hidden="1" xr:uid="{00000000-0005-0000-0000-00005A7D0000}"/>
    <cellStyle name="Hiperłącze 7" xfId="39882" hidden="1" xr:uid="{00000000-0005-0000-0000-0000357D0000}"/>
    <cellStyle name="Hiperłącze 7" xfId="39516" hidden="1" xr:uid="{00000000-0005-0000-0000-00000F7D0000}"/>
    <cellStyle name="Hiperłącze 7" xfId="38001" hidden="1" xr:uid="{00000000-0005-0000-0000-0000757C0000}"/>
    <cellStyle name="Hiperłącze 7" xfId="37292" hidden="1" xr:uid="{00000000-0005-0000-0000-0000507C0000}"/>
    <cellStyle name="Hiperłącze 7" xfId="36590" hidden="1" xr:uid="{00000000-0005-0000-0000-0000047C0000}"/>
    <cellStyle name="Hiperłącze 7" xfId="36848" hidden="1" xr:uid="{00000000-0005-0000-0000-0000DE7B0000}"/>
    <cellStyle name="Hiperłącze 7" xfId="34575" hidden="1" xr:uid="{00000000-0005-0000-0000-0000A37B0000}"/>
    <cellStyle name="Hiperłącze 7" xfId="36098" hidden="1" xr:uid="{00000000-0005-0000-0000-0000917B0000}"/>
    <cellStyle name="Hiperłącze 7" xfId="44163" hidden="1" xr:uid="{00000000-0005-0000-0000-0000307F0000}"/>
    <cellStyle name="Hiperłącze 7" xfId="29303" hidden="1" xr:uid="{00000000-0005-0000-0000-0000AD780000}"/>
    <cellStyle name="Hiperłącze 7" xfId="34108" hidden="1" xr:uid="{00000000-0005-0000-0000-0000427B0000}"/>
    <cellStyle name="Hiperłącze 7" xfId="35090" hidden="1" xr:uid="{00000000-0005-0000-0000-00000A7B0000}"/>
    <cellStyle name="Hiperłącze 7" xfId="34957" hidden="1" xr:uid="{00000000-0005-0000-0000-0000F67A0000}"/>
    <cellStyle name="Hiperłącze 7" xfId="34667" hidden="1" xr:uid="{00000000-0005-0000-0000-0000E47A0000}"/>
    <cellStyle name="Hiperłącze 7" xfId="33994" hidden="1" xr:uid="{00000000-0005-0000-0000-0000D07A0000}"/>
    <cellStyle name="Hiperłącze 7" xfId="31830" hidden="1" xr:uid="{00000000-0005-0000-0000-0000FF790000}"/>
    <cellStyle name="Hiperłącze 7" xfId="32402" hidden="1" xr:uid="{00000000-0005-0000-0000-0000D8790000}"/>
    <cellStyle name="Hiperłącze 7" xfId="31756" hidden="1" xr:uid="{00000000-0005-0000-0000-0000B3790000}"/>
    <cellStyle name="Hiperłącze 7" xfId="29998" hidden="1" xr:uid="{00000000-0005-0000-0000-00009F790000}"/>
    <cellStyle name="Hiperłącze 7" xfId="30058" hidden="1" xr:uid="{00000000-0005-0000-0000-00008D790000}"/>
    <cellStyle name="Hiperłącze 7" xfId="43289" hidden="1" xr:uid="{00000000-0005-0000-0000-0000677F0000}"/>
    <cellStyle name="Hiperłącze 7" xfId="44468" hidden="1" xr:uid="{00000000-0005-0000-0000-0000547F0000}"/>
    <cellStyle name="Hiperłącze 7" xfId="42416" hidden="1" xr:uid="{00000000-0005-0000-0000-0000A67E0000}"/>
    <cellStyle name="Hiperłącze 7" xfId="42641" hidden="1" xr:uid="{00000000-0005-0000-0000-0000927E0000}"/>
    <cellStyle name="Hiperłącze 7" xfId="42362" hidden="1" xr:uid="{00000000-0005-0000-0000-0000807E0000}"/>
    <cellStyle name="Hiperłącze 7" xfId="41716" hidden="1" xr:uid="{00000000-0005-0000-0000-0000587E0000}"/>
    <cellStyle name="Hiperłącze 7" xfId="40864" hidden="1" xr:uid="{00000000-0005-0000-0000-00001E7E0000}"/>
    <cellStyle name="Hiperłącze 7" xfId="41457" hidden="1" xr:uid="{00000000-0005-0000-0000-0000F77D0000}"/>
    <cellStyle name="Hiperłącze 7" xfId="39083" hidden="1" xr:uid="{00000000-0005-0000-0000-0000A97D0000}"/>
    <cellStyle name="Hiperłącze 7" xfId="24387" hidden="1" xr:uid="{00000000-0005-0000-0000-000048760000}"/>
    <cellStyle name="Hiperłącze 7" xfId="33663" hidden="1" xr:uid="{00000000-0005-0000-0000-0000A97A0000}"/>
    <cellStyle name="Hiperłącze 7" xfId="19437" hidden="1" xr:uid="{00000000-0005-0000-0000-000067740000}"/>
    <cellStyle name="Hiperłącze 7" xfId="15088" hidden="1" xr:uid="{00000000-0005-0000-0000-00000B720000}"/>
    <cellStyle name="Hiperłącze 7" xfId="13802" hidden="1" xr:uid="{00000000-0005-0000-0000-0000D4710000}"/>
    <cellStyle name="Hiperłącze 7" xfId="16970" hidden="1" xr:uid="{00000000-0005-0000-0000-0000C2720000}"/>
    <cellStyle name="Hiperłącze 7" xfId="16583" hidden="1" xr:uid="{00000000-0005-0000-0000-0000A3720000}"/>
    <cellStyle name="Hiperłącze 7" xfId="25011" hidden="1" xr:uid="{00000000-0005-0000-0000-0000B2760000}"/>
    <cellStyle name="Hiperłącze 7" xfId="33023" hidden="1" xr:uid="{00000000-0005-0000-0000-00008D7A0000}"/>
    <cellStyle name="Hiperłącze 7" xfId="14892" hidden="1" xr:uid="{00000000-0005-0000-0000-000059720000}"/>
    <cellStyle name="Hiperłącze 7" xfId="28697" hidden="1" xr:uid="{00000000-0005-0000-0000-000044780000}"/>
    <cellStyle name="Hiperłącze 7" xfId="25390" hidden="1" xr:uid="{00000000-0005-0000-0000-000009780000}"/>
    <cellStyle name="Hiperłącze 7" xfId="15273" hidden="1" xr:uid="{00000000-0005-0000-0000-00004B720000}"/>
    <cellStyle name="Hiperłącze 7" xfId="27698" hidden="1" xr:uid="{00000000-0005-0000-0000-0000AE770000}"/>
    <cellStyle name="Hiperłącze 7" xfId="26998" hidden="1" xr:uid="{00000000-0005-0000-0000-000070770000}"/>
    <cellStyle name="Hiperłącze 7" xfId="26142" hidden="1" xr:uid="{00000000-0005-0000-0000-0000F6760000}"/>
    <cellStyle name="Hiperłącze 7" xfId="25596" hidden="1" xr:uid="{00000000-0005-0000-0000-0000BC760000}"/>
    <cellStyle name="Hiperłącze 7" xfId="41833" hidden="1" xr:uid="{00000000-0005-0000-0000-0000637E0000}"/>
    <cellStyle name="Hiperłącze 7" xfId="20049" hidden="1" xr:uid="{00000000-0005-0000-0000-000077740000}"/>
    <cellStyle name="Hiperłącze 7" xfId="20037" hidden="1" xr:uid="{00000000-0005-0000-0000-000078740000}"/>
    <cellStyle name="Hiperłącze 7" xfId="20102" hidden="1" xr:uid="{00000000-0005-0000-0000-00007A740000}"/>
    <cellStyle name="Hiperłącze 7" xfId="20122" hidden="1" xr:uid="{00000000-0005-0000-0000-00007C740000}"/>
    <cellStyle name="Hiperłącze 7" xfId="20176" hidden="1" xr:uid="{00000000-0005-0000-0000-00007D740000}"/>
    <cellStyle name="Hiperłącze 7" xfId="20131" hidden="1" xr:uid="{00000000-0005-0000-0000-000080740000}"/>
    <cellStyle name="Hiperłącze 7" xfId="20148" hidden="1" xr:uid="{00000000-0005-0000-0000-000084740000}"/>
    <cellStyle name="Hiperłącze 7" xfId="20293" hidden="1" xr:uid="{00000000-0005-0000-0000-00008A740000}"/>
    <cellStyle name="Hiperłącze 7" xfId="20248" hidden="1" xr:uid="{00000000-0005-0000-0000-00008B740000}"/>
    <cellStyle name="Hiperłącze 7" xfId="20302" hidden="1" xr:uid="{00000000-0005-0000-0000-00008E740000}"/>
    <cellStyle name="Hiperłącze 7" xfId="20385" hidden="1" xr:uid="{00000000-0005-0000-0000-000095740000}"/>
    <cellStyle name="Hiperłącze 7" xfId="20393" hidden="1" xr:uid="{00000000-0005-0000-0000-000096740000}"/>
    <cellStyle name="Hiperłącze 7" xfId="20346" hidden="1" xr:uid="{00000000-0005-0000-0000-000098740000}"/>
    <cellStyle name="Hiperłącze 7" xfId="20417" hidden="1" xr:uid="{00000000-0005-0000-0000-00009E740000}"/>
    <cellStyle name="Hiperłącze 7" xfId="20425" hidden="1" xr:uid="{00000000-0005-0000-0000-00009F740000}"/>
    <cellStyle name="Hiperłącze 7" xfId="21064" hidden="1" xr:uid="{00000000-0005-0000-0000-0000AB740000}"/>
    <cellStyle name="Hiperłącze 7" xfId="21130" hidden="1" xr:uid="{00000000-0005-0000-0000-0000AE740000}"/>
    <cellStyle name="Hiperłącze 7" xfId="21083" hidden="1" xr:uid="{00000000-0005-0000-0000-0000B0740000}"/>
    <cellStyle name="Hiperłącze 7" xfId="21115" hidden="1" xr:uid="{00000000-0005-0000-0000-0000B1740000}"/>
    <cellStyle name="Hiperłącze 7" xfId="21098" hidden="1" xr:uid="{00000000-0005-0000-0000-0000B4740000}"/>
    <cellStyle name="Hiperłącze 7" xfId="21162" hidden="1" xr:uid="{00000000-0005-0000-0000-0000B7740000}"/>
    <cellStyle name="Hiperłącze 7" xfId="21226" hidden="1" xr:uid="{00000000-0005-0000-0000-0000BA740000}"/>
    <cellStyle name="Hiperłącze 7" xfId="21297" hidden="1" xr:uid="{00000000-0005-0000-0000-0000C1740000}"/>
    <cellStyle name="Hiperłącze 7" xfId="21306" hidden="1" xr:uid="{00000000-0005-0000-0000-0000C2740000}"/>
    <cellStyle name="Hiperłącze 7" xfId="14827" hidden="1" xr:uid="{00000000-0005-0000-0000-000063720000}"/>
    <cellStyle name="Hiperłącze 7" xfId="13579" hidden="1" xr:uid="{00000000-0005-0000-0000-000069710000}"/>
    <cellStyle name="Hiperłącze 7" xfId="16130" hidden="1" xr:uid="{00000000-0005-0000-0000-00000B730000}"/>
    <cellStyle name="Hiperłącze 7" xfId="39695" hidden="1" xr:uid="{00000000-0005-0000-0000-0000227D0000}"/>
    <cellStyle name="Hiperłącze 7" xfId="44865" hidden="1" xr:uid="{00000000-0005-0000-0000-0000967F0000}"/>
    <cellStyle name="Hiperłącze 7" xfId="44697" hidden="1" xr:uid="{00000000-0005-0000-0000-0000837F0000}"/>
    <cellStyle name="Hiperłącze 7" xfId="27565" hidden="1" xr:uid="{00000000-0005-0000-0000-0000DC770000}"/>
    <cellStyle name="Hiperłącze 7" xfId="47119" hidden="1" xr:uid="{00000000-0005-0000-0000-0000A3800000}"/>
    <cellStyle name="Hiperłącze 7" xfId="46845" hidden="1" xr:uid="{00000000-0005-0000-0000-000086800000}"/>
    <cellStyle name="Hiperłącze 7" xfId="32606" hidden="1" xr:uid="{00000000-0005-0000-0000-0000117A0000}"/>
    <cellStyle name="Hiperłącze 7" xfId="37754" hidden="1" xr:uid="{00000000-0005-0000-0000-0000637C0000}"/>
    <cellStyle name="Hiperłącze 7" xfId="12047" hidden="1" xr:uid="{00000000-0005-0000-0000-000094700000}"/>
    <cellStyle name="Hiperłącze 7" xfId="21281" hidden="1" xr:uid="{00000000-0005-0000-0000-00001F750000}"/>
    <cellStyle name="Hiperłącze 7" xfId="18527" hidden="1" xr:uid="{00000000-0005-0000-0000-0000BA730000}"/>
    <cellStyle name="Hiperłącze 7" xfId="15135" hidden="1" xr:uid="{00000000-0005-0000-0000-000013720000}"/>
    <cellStyle name="Hiperłącze 7" xfId="22376" hidden="1" xr:uid="{00000000-0005-0000-0000-000058750000}"/>
    <cellStyle name="Hiperłącze 7" xfId="25621" hidden="1" xr:uid="{00000000-0005-0000-0000-0000C4760000}"/>
    <cellStyle name="Hiperłącze 7" xfId="40393" hidden="1" xr:uid="{00000000-0005-0000-0000-00008F7D0000}"/>
    <cellStyle name="Hiperłącze 7" xfId="40228" hidden="1" xr:uid="{00000000-0005-0000-0000-0000767D0000}"/>
    <cellStyle name="Hiperłącze 7" xfId="31951" hidden="1" xr:uid="{00000000-0005-0000-0000-0000057A0000}"/>
    <cellStyle name="Hiperłącze 7" xfId="13183" hidden="1" xr:uid="{00000000-0005-0000-0000-000022710000}"/>
    <cellStyle name="Hiperłącze 7" xfId="38781" hidden="1" xr:uid="{00000000-0005-0000-0000-0000557D0000}"/>
    <cellStyle name="Hiperłącze 7" xfId="39426" hidden="1" xr:uid="{00000000-0005-0000-0000-0000087D0000}"/>
    <cellStyle name="Hiperłącze 7" xfId="38438" hidden="1" xr:uid="{00000000-0005-0000-0000-0000D87C0000}"/>
    <cellStyle name="Hiperłącze 7" xfId="37505" hidden="1" xr:uid="{00000000-0005-0000-0000-0000A57C0000}"/>
    <cellStyle name="Hiperłącze 7" xfId="37165" hidden="1" xr:uid="{00000000-0005-0000-0000-0000427C0000}"/>
    <cellStyle name="Hiperłącze 7" xfId="37042" hidden="1" xr:uid="{00000000-0005-0000-0000-0000F37B0000}"/>
    <cellStyle name="Hiperłącze 7" xfId="36825" hidden="1" xr:uid="{00000000-0005-0000-0000-0000DD7B0000}"/>
    <cellStyle name="Hiperłącze 7" xfId="43634" hidden="1" xr:uid="{00000000-0005-0000-0000-0000C87F0000}"/>
    <cellStyle name="Hiperłącze 7" xfId="30343" hidden="1" xr:uid="{00000000-0005-0000-0000-0000E1780000}"/>
    <cellStyle name="Hiperłącze 7" xfId="29610" hidden="1" xr:uid="{00000000-0005-0000-0000-00002A790000}"/>
    <cellStyle name="Hiperłącze 7" xfId="29509" hidden="1" xr:uid="{00000000-0005-0000-0000-0000C7780000}"/>
    <cellStyle name="Hiperłącze 7" xfId="35811" hidden="1" xr:uid="{00000000-0005-0000-0000-0000757B0000}"/>
    <cellStyle name="Hiperłącze 7" xfId="45090" hidden="1" xr:uid="{00000000-0005-0000-0000-0000B07F0000}"/>
    <cellStyle name="Hiperłącze 7" xfId="32383" hidden="1" xr:uid="{00000000-0005-0000-0000-0000D3790000}"/>
    <cellStyle name="Hiperłącze 7" xfId="29344" hidden="1" xr:uid="{00000000-0005-0000-0000-0000B2780000}"/>
    <cellStyle name="Hiperłącze 7" xfId="28636" hidden="1" xr:uid="{00000000-0005-0000-0000-000081780000}"/>
    <cellStyle name="Hiperłącze 7" xfId="29035" hidden="1" xr:uid="{00000000-0005-0000-0000-000068780000}"/>
    <cellStyle name="Hiperłącze 7" xfId="33737" hidden="1" xr:uid="{00000000-0005-0000-0000-0000AD7A0000}"/>
    <cellStyle name="Hiperłącze 7" xfId="30292" hidden="1" xr:uid="{00000000-0005-0000-0000-0000307A0000}"/>
    <cellStyle name="Hiperłącze 7" xfId="32590" hidden="1" xr:uid="{00000000-0005-0000-0000-0000177A0000}"/>
    <cellStyle name="Hiperłącze 7" xfId="32002" hidden="1" xr:uid="{00000000-0005-0000-0000-0000007A0000}"/>
    <cellStyle name="Hiperłącze 7" xfId="32547" hidden="1" xr:uid="{00000000-0005-0000-0000-0000E5790000}"/>
    <cellStyle name="Hiperłącze 7" xfId="31784" hidden="1" xr:uid="{00000000-0005-0000-0000-0000B5790000}"/>
    <cellStyle name="Hiperłącze 7" xfId="40639" hidden="1" xr:uid="{00000000-0005-0000-0000-0000A67D0000}"/>
    <cellStyle name="Hiperłącze 7" xfId="45298" hidden="1" xr:uid="{00000000-0005-0000-0000-0000DF7F0000}"/>
    <cellStyle name="Hiperłącze 7" xfId="43555" hidden="1" xr:uid="{00000000-0005-0000-0000-0000C77F0000}"/>
    <cellStyle name="Hiperłącze 7" xfId="45081" hidden="1" xr:uid="{00000000-0005-0000-0000-0000AF7F0000}"/>
    <cellStyle name="Hiperłącze 7" xfId="44857" hidden="1" xr:uid="{00000000-0005-0000-0000-0000957F0000}"/>
    <cellStyle name="Hiperłącze 7" xfId="44341" hidden="1" xr:uid="{00000000-0005-0000-0000-0000437F0000}"/>
    <cellStyle name="Hiperłącze 7" xfId="44128" hidden="1" xr:uid="{00000000-0005-0000-0000-0000297F0000}"/>
    <cellStyle name="Hiperłącze 7" xfId="42840" hidden="1" xr:uid="{00000000-0005-0000-0000-0000DC7E0000}"/>
    <cellStyle name="Hiperłącze 7" xfId="41900" hidden="1" xr:uid="{00000000-0005-0000-0000-0000AA7E0000}"/>
    <cellStyle name="Hiperłącze 7" xfId="42314" hidden="1" xr:uid="{00000000-0005-0000-0000-0000757E0000}"/>
    <cellStyle name="Hiperłącze 7" xfId="41502" hidden="1" xr:uid="{00000000-0005-0000-0000-0000F67D0000}"/>
    <cellStyle name="Hiperłącze 7" xfId="40676" hidden="1" xr:uid="{00000000-0005-0000-0000-0000C47D0000}"/>
    <cellStyle name="Hiperłącze 7" xfId="24930" hidden="1" xr:uid="{00000000-0005-0000-0000-0000AE760000}"/>
    <cellStyle name="Hiperłącze 7" xfId="34275" hidden="1" xr:uid="{00000000-0005-0000-0000-0000417B0000}"/>
    <cellStyle name="Hiperłącze 7" xfId="21211" hidden="1" xr:uid="{00000000-0005-0000-0000-0000BD740000}"/>
    <cellStyle name="Hiperłącze 7" xfId="24486" hidden="1" xr:uid="{00000000-0005-0000-0000-000050760000}"/>
    <cellStyle name="Hiperłącze 7" xfId="41235" hidden="1" xr:uid="{00000000-0005-0000-0000-0000E47D0000}"/>
    <cellStyle name="Hiperłącze 7" xfId="35721" hidden="1" xr:uid="{00000000-0005-0000-0000-00006A7B0000}"/>
    <cellStyle name="Hiperłącze 7" xfId="28465" hidden="1" xr:uid="{00000000-0005-0000-0000-000089780000}"/>
    <cellStyle name="Hiperłącze 7" xfId="13766" hidden="1" xr:uid="{00000000-0005-0000-0000-0000AB710000}"/>
    <cellStyle name="Hiperłącze 7" xfId="16074" hidden="1" xr:uid="{00000000-0005-0000-0000-0000FA730000}"/>
    <cellStyle name="Hiperłącze 7" xfId="13641" hidden="1" xr:uid="{00000000-0005-0000-0000-000070710000}"/>
    <cellStyle name="Hiperłącze 7" xfId="25212" hidden="1" xr:uid="{00000000-0005-0000-0000-000025770000}"/>
    <cellStyle name="Hiperłącze 7" xfId="35268" hidden="1" xr:uid="{00000000-0005-0000-0000-00001E7B0000}"/>
    <cellStyle name="Hiperłącze 7" xfId="15391" hidden="1" xr:uid="{00000000-0005-0000-0000-000026720000}"/>
    <cellStyle name="Hiperłącze 7" xfId="15925" hidden="1" xr:uid="{00000000-0005-0000-0000-000098720000}"/>
    <cellStyle name="Hiperłącze 7" xfId="36832" hidden="1" xr:uid="{00000000-0005-0000-0000-0000D97B0000}"/>
    <cellStyle name="Hiperłącze 7" xfId="30023" hidden="1" xr:uid="{00000000-0005-0000-0000-0000247A0000}"/>
    <cellStyle name="Hiperłącze 7" xfId="15845" hidden="1" xr:uid="{00000000-0005-0000-0000-000085720000}"/>
    <cellStyle name="Hiperłącze 7" xfId="46096" hidden="1" xr:uid="{00000000-0005-0000-0000-000018800000}"/>
    <cellStyle name="Hiperłącze 7" xfId="25500" hidden="1" xr:uid="{00000000-0005-0000-0000-000014780000}"/>
    <cellStyle name="Hiperłącze 7" xfId="14792" hidden="1" xr:uid="{00000000-0005-0000-0000-000043720000}"/>
    <cellStyle name="Hiperłącze 7" xfId="25451" hidden="1" xr:uid="{00000000-0005-0000-0000-00007E770000}"/>
    <cellStyle name="Hiperłącze 7" xfId="25048" hidden="1" xr:uid="{00000000-0005-0000-0000-000030770000}"/>
    <cellStyle name="Hiperłącze 7" xfId="40342" hidden="1" xr:uid="{00000000-0005-0000-0000-0000867D0000}"/>
    <cellStyle name="Hiperłącze 7" xfId="43013" hidden="1" xr:uid="{00000000-0005-0000-0000-0000ED7E0000}"/>
    <cellStyle name="Hiperłącze 7" xfId="34250" hidden="1" xr:uid="{00000000-0005-0000-0000-0000467B0000}"/>
    <cellStyle name="Hiperłącze 7" xfId="21397" hidden="1" xr:uid="{00000000-0005-0000-0000-0000CA740000}"/>
    <cellStyle name="Hiperłącze 7" xfId="21424" hidden="1" xr:uid="{00000000-0005-0000-0000-0000CF740000}"/>
    <cellStyle name="Hiperłącze 7" xfId="21451" hidden="1" xr:uid="{00000000-0005-0000-0000-0000D3740000}"/>
    <cellStyle name="Hiperłącze 7" xfId="21505" hidden="1" xr:uid="{00000000-0005-0000-0000-0000D6740000}"/>
    <cellStyle name="Hiperłącze 7" xfId="21471" hidden="1" xr:uid="{00000000-0005-0000-0000-0000D7740000}"/>
    <cellStyle name="Hiperłącze 7" xfId="21459" hidden="1" xr:uid="{00000000-0005-0000-0000-0000D8740000}"/>
    <cellStyle name="Hiperłącze 7" xfId="21539" hidden="1" xr:uid="{00000000-0005-0000-0000-0000DC740000}"/>
    <cellStyle name="Hiperłącze 7" xfId="21683" hidden="1" xr:uid="{00000000-0005-0000-0000-0000E9740000}"/>
    <cellStyle name="Hiperłącze 7" xfId="21691" hidden="1" xr:uid="{00000000-0005-0000-0000-0000EA740000}"/>
    <cellStyle name="Hiperłącze 7" xfId="21652" hidden="1" xr:uid="{00000000-0005-0000-0000-0000EB740000}"/>
    <cellStyle name="Hiperłącze 7" xfId="21699" hidden="1" xr:uid="{00000000-0005-0000-0000-0000EE740000}"/>
    <cellStyle name="Hiperłącze 7" xfId="21670" hidden="1" xr:uid="{00000000-0005-0000-0000-0000EF740000}"/>
    <cellStyle name="Hiperłącze 7" xfId="21754" hidden="1" xr:uid="{00000000-0005-0000-0000-0000F7740000}"/>
    <cellStyle name="Hiperłącze 7" xfId="21782" hidden="1" xr:uid="{00000000-0005-0000-0000-0000F9740000}"/>
    <cellStyle name="Hiperłącze 7" xfId="21762" hidden="1" xr:uid="{00000000-0005-0000-0000-0000FC740000}"/>
    <cellStyle name="Hiperłącze 7" xfId="21826" hidden="1" xr:uid="{00000000-0005-0000-0000-0000FE740000}"/>
    <cellStyle name="Hiperłącze 7" xfId="21853" hidden="1" xr:uid="{00000000-0005-0000-0000-000004750000}"/>
    <cellStyle name="Hiperłącze 7" xfId="21882" hidden="1" xr:uid="{00000000-0005-0000-0000-000007750000}"/>
    <cellStyle name="Hiperłącze 7" xfId="20735" hidden="1" xr:uid="{00000000-0005-0000-0000-00000B750000}"/>
    <cellStyle name="Hiperłącze 7" xfId="20667" hidden="1" xr:uid="{00000000-0005-0000-0000-000018750000}"/>
    <cellStyle name="Hiperłącze 7" xfId="20516" hidden="1" xr:uid="{00000000-0005-0000-0000-000019750000}"/>
    <cellStyle name="Hiperłącze 7" xfId="20530" hidden="1" xr:uid="{00000000-0005-0000-0000-00001C750000}"/>
    <cellStyle name="Hiperłącze 7" xfId="20634" hidden="1" xr:uid="{00000000-0005-0000-0000-00001E750000}"/>
    <cellStyle name="Hiperłącze 7" xfId="21928" hidden="1" xr:uid="{00000000-0005-0000-0000-000021750000}"/>
    <cellStyle name="Hiperłącze 7" xfId="21946" hidden="1" xr:uid="{00000000-0005-0000-0000-000023750000}"/>
    <cellStyle name="Hiperłącze 7" xfId="21956" hidden="1" xr:uid="{00000000-0005-0000-0000-000024750000}"/>
    <cellStyle name="Hiperłącze 7" xfId="21965" hidden="1" xr:uid="{00000000-0005-0000-0000-000028750000}"/>
    <cellStyle name="Hiperłącze 7" xfId="22046" hidden="1" xr:uid="{00000000-0005-0000-0000-00002E750000}"/>
    <cellStyle name="Hiperłącze 7" xfId="22055" hidden="1" xr:uid="{00000000-0005-0000-0000-00002F750000}"/>
    <cellStyle name="Hiperłącze 7" xfId="22127" hidden="1" xr:uid="{00000000-0005-0000-0000-000032750000}"/>
    <cellStyle name="Hiperłącze 7" xfId="22082" hidden="1" xr:uid="{00000000-0005-0000-0000-000033750000}"/>
    <cellStyle name="Hiperłącze 7" xfId="18665" hidden="1" xr:uid="{00000000-0005-0000-0000-000095730000}"/>
    <cellStyle name="Hiperłącze 7" xfId="15737" hidden="1" xr:uid="{00000000-0005-0000-0000-000079720000}"/>
    <cellStyle name="Hiperłącze 7" xfId="14519" hidden="1" xr:uid="{00000000-0005-0000-0000-0000D2710000}"/>
    <cellStyle name="Hiperłącze 7" xfId="14046" hidden="1" xr:uid="{00000000-0005-0000-0000-00007A710000}"/>
    <cellStyle name="Hiperłącze 7" xfId="18148" hidden="1" xr:uid="{00000000-0005-0000-0000-00007E730000}"/>
    <cellStyle name="Hiperłącze 7" xfId="37928" hidden="1" xr:uid="{00000000-0005-0000-0000-0000727C0000}"/>
    <cellStyle name="Hiperłącze 7" xfId="20928" hidden="1" xr:uid="{00000000-0005-0000-0000-00006E750000}"/>
    <cellStyle name="Hiperłącze 7" xfId="30409" hidden="1" xr:uid="{00000000-0005-0000-0000-0000EB780000}"/>
    <cellStyle name="Hiperłącze 7" xfId="31776" hidden="1" xr:uid="{00000000-0005-0000-0000-0000B7790000}"/>
    <cellStyle name="Hiperłącze 7" xfId="28793" hidden="1" xr:uid="{00000000-0005-0000-0000-000050780000}"/>
    <cellStyle name="Hiperłącze 7" xfId="46613" hidden="1" xr:uid="{00000000-0005-0000-0000-0000BC800000}"/>
    <cellStyle name="Hiperłącze 7" xfId="46578" hidden="1" xr:uid="{00000000-0005-0000-0000-0000C7800000}"/>
    <cellStyle name="Hiperłącze 7" xfId="41439" hidden="1" xr:uid="{00000000-0005-0000-0000-0000F47D0000}"/>
    <cellStyle name="Hiperłącze 7" xfId="30754" hidden="1" xr:uid="{00000000-0005-0000-0000-000011790000}"/>
    <cellStyle name="Hiperłącze 7" xfId="12505" hidden="1" xr:uid="{00000000-0005-0000-0000-0000BF700000}"/>
    <cellStyle name="Hiperłącze 7" xfId="41869" hidden="1" xr:uid="{00000000-0005-0000-0000-0000617E0000}"/>
    <cellStyle name="Hiperłącze 7" xfId="23279" hidden="1" xr:uid="{00000000-0005-0000-0000-0000AE750000}"/>
    <cellStyle name="Hiperłącze 7" xfId="43777" hidden="1" xr:uid="{00000000-0005-0000-0000-0000077F0000}"/>
    <cellStyle name="Hiperłącze 7" xfId="15474" hidden="1" xr:uid="{00000000-0005-0000-0000-000037720000}"/>
    <cellStyle name="Hiperłącze 7" xfId="16027" hidden="1" xr:uid="{00000000-0005-0000-0000-000004730000}"/>
    <cellStyle name="Hiperłącze 7" xfId="26928" hidden="1" xr:uid="{00000000-0005-0000-0000-00006B770000}"/>
    <cellStyle name="Hiperłącze 7" xfId="22817" hidden="1" xr:uid="{00000000-0005-0000-0000-0000CB750000}"/>
    <cellStyle name="Hiperłącze 7" xfId="26551" hidden="1" xr:uid="{00000000-0005-0000-0000-00003A770000}"/>
    <cellStyle name="Hiperłącze 7" xfId="40830" hidden="1" xr:uid="{00000000-0005-0000-0000-0000D57D0000}"/>
    <cellStyle name="Hiperłącze 7" xfId="39002" hidden="1" xr:uid="{00000000-0005-0000-0000-0000B47D0000}"/>
    <cellStyle name="Hiperłącze 7" xfId="39407" hidden="1" xr:uid="{00000000-0005-0000-0000-0000037D0000}"/>
    <cellStyle name="Hiperłącze 7" xfId="21442" hidden="1" xr:uid="{00000000-0005-0000-0000-0000D4740000}"/>
    <cellStyle name="Hiperłącze 7" xfId="14574" hidden="1" xr:uid="{00000000-0005-0000-0000-0000F8710000}"/>
    <cellStyle name="Hiperłącze 7" xfId="38288" hidden="1" xr:uid="{00000000-0005-0000-0000-0000C27C0000}"/>
    <cellStyle name="Hiperłącze 7" xfId="13093" hidden="1" xr:uid="{00000000-0005-0000-0000-000019710000}"/>
    <cellStyle name="Hiperłącze 7" xfId="12766" hidden="1" xr:uid="{00000000-0005-0000-0000-0000DD700000}"/>
    <cellStyle name="Hiperłącze 7" xfId="39962" hidden="1" xr:uid="{00000000-0005-0000-0000-0000487D0000}"/>
    <cellStyle name="Hiperłącze 7" xfId="39736" hidden="1" xr:uid="{00000000-0005-0000-0000-00002C7D0000}"/>
    <cellStyle name="Hiperłącze 7" xfId="39435" hidden="1" xr:uid="{00000000-0005-0000-0000-0000077D0000}"/>
    <cellStyle name="Hiperłącze 7" xfId="38560" hidden="1" xr:uid="{00000000-0005-0000-0000-0000E77C0000}"/>
    <cellStyle name="Hiperłącze 7" xfId="38324" hidden="1" xr:uid="{00000000-0005-0000-0000-0000C87C0000}"/>
    <cellStyle name="Hiperłącze 7" xfId="37760" hidden="1" xr:uid="{00000000-0005-0000-0000-0000617C0000}"/>
    <cellStyle name="Hiperłącze 7" xfId="36877" hidden="1" xr:uid="{00000000-0005-0000-0000-00001F7C0000}"/>
    <cellStyle name="Hiperłącze 7" xfId="36819" hidden="1" xr:uid="{00000000-0005-0000-0000-0000DF7B0000}"/>
    <cellStyle name="Hiperłącze 7" xfId="15508" hidden="1" xr:uid="{00000000-0005-0000-0000-000036720000}"/>
    <cellStyle name="Hiperłącze 7" xfId="26667" hidden="1" xr:uid="{00000000-0005-0000-0000-000049770000}"/>
    <cellStyle name="Hiperłącze 7" xfId="18830" hidden="1" xr:uid="{00000000-0005-0000-0000-0000A8730000}"/>
    <cellStyle name="Hiperłącze 7" xfId="27469" hidden="1" xr:uid="{00000000-0005-0000-0000-0000ED770000}"/>
    <cellStyle name="Hiperłącze 7" xfId="12584" hidden="1" xr:uid="{00000000-0005-0000-0000-0000C8700000}"/>
    <cellStyle name="Hiperłącze 7" xfId="21556" hidden="1" xr:uid="{00000000-0005-0000-0000-0000DF740000}"/>
    <cellStyle name="Hiperłącze 7" xfId="29656" hidden="1" xr:uid="{00000000-0005-0000-0000-0000297A0000}"/>
    <cellStyle name="Hiperłącze 7" xfId="29753" hidden="1" xr:uid="{00000000-0005-0000-0000-000033790000}"/>
    <cellStyle name="Hiperłącze 7" xfId="30845" hidden="1" xr:uid="{00000000-0005-0000-0000-000016790000}"/>
    <cellStyle name="Hiperłącze 7" xfId="30488" hidden="1" xr:uid="{00000000-0005-0000-0000-0000F4780000}"/>
    <cellStyle name="Hiperłącze 7" xfId="35819" hidden="1" xr:uid="{00000000-0005-0000-0000-0000767B0000}"/>
    <cellStyle name="Hiperłącze 7" xfId="28537" hidden="1" xr:uid="{00000000-0005-0000-0000-000077780000}"/>
    <cellStyle name="Hiperłącze 7" xfId="35048" hidden="1" xr:uid="{00000000-0005-0000-0000-0000057B0000}"/>
    <cellStyle name="Hiperłącze 7" xfId="33940" hidden="1" xr:uid="{00000000-0005-0000-0000-0000C57A0000}"/>
    <cellStyle name="Hiperłącze 7" xfId="32930" hidden="1" xr:uid="{00000000-0005-0000-0000-0000A47A0000}"/>
    <cellStyle name="Hiperłącze 7" xfId="33379" hidden="1" xr:uid="{00000000-0005-0000-0000-0000857A0000}"/>
    <cellStyle name="Hiperłącze 7" xfId="33478" hidden="1" xr:uid="{00000000-0005-0000-0000-0000657A0000}"/>
    <cellStyle name="Hiperłącze 7" xfId="32787" hidden="1" xr:uid="{00000000-0005-0000-0000-0000437A0000}"/>
    <cellStyle name="Hiperłącze 7" xfId="30021" hidden="1" xr:uid="{00000000-0005-0000-0000-0000237A0000}"/>
    <cellStyle name="Hiperłącze 7" xfId="32124" hidden="1" xr:uid="{00000000-0005-0000-0000-0000047A0000}"/>
    <cellStyle name="Hiperłącze 7" xfId="24091" hidden="1" xr:uid="{00000000-0005-0000-0000-000059760000}"/>
    <cellStyle name="Hiperłącze 7" xfId="14956" hidden="1" xr:uid="{00000000-0005-0000-0000-000048720000}"/>
    <cellStyle name="Hiperłącze 7" xfId="13478" hidden="1" xr:uid="{00000000-0005-0000-0000-000041710000}"/>
    <cellStyle name="Hiperłącze 7" xfId="24113" hidden="1" xr:uid="{00000000-0005-0000-0000-000071760000}"/>
    <cellStyle name="Hiperłącze 7" xfId="45108" hidden="1" xr:uid="{00000000-0005-0000-0000-0000B37F0000}"/>
    <cellStyle name="Hiperłącze 7" xfId="44826" hidden="1" xr:uid="{00000000-0005-0000-0000-0000917F0000}"/>
    <cellStyle name="Hiperłącze 7" xfId="45769" hidden="1" xr:uid="{00000000-0005-0000-0000-0000F37F0000}"/>
    <cellStyle name="Hiperłącze 7" xfId="31394" hidden="1" xr:uid="{00000000-0005-0000-0000-000072790000}"/>
    <cellStyle name="Hiperłącze 7" xfId="35739" hidden="1" xr:uid="{00000000-0005-0000-0000-00006C7B0000}"/>
    <cellStyle name="Hiperłącze 7" xfId="44432" hidden="1" xr:uid="{00000000-0005-0000-0000-00004D7F0000}"/>
    <cellStyle name="Hiperłącze 7" xfId="44074" hidden="1" xr:uid="{00000000-0005-0000-0000-0000287F0000}"/>
    <cellStyle name="Hiperłącze 7" xfId="43713" hidden="1" xr:uid="{00000000-0005-0000-0000-0000047F0000}"/>
    <cellStyle name="Hiperłącze 7" xfId="42950" hidden="1" xr:uid="{00000000-0005-0000-0000-0000E77E0000}"/>
    <cellStyle name="Hiperłącze 7" xfId="42675" hidden="1" xr:uid="{00000000-0005-0000-0000-0000C57E0000}"/>
    <cellStyle name="Hiperłącze 7" xfId="42460" hidden="1" xr:uid="{00000000-0005-0000-0000-0000837E0000}"/>
    <cellStyle name="Hiperłącze 7" xfId="41529" hidden="1" xr:uid="{00000000-0005-0000-0000-0000FE7D0000}"/>
    <cellStyle name="Hiperłącze 7" xfId="18713" hidden="1" xr:uid="{00000000-0005-0000-0000-0000A0730000}"/>
    <cellStyle name="Hiperłącze 7" xfId="15872" hidden="1" xr:uid="{00000000-0005-0000-0000-00008D720000}"/>
    <cellStyle name="Hiperłącze 7" xfId="27747" hidden="1" xr:uid="{00000000-0005-0000-0000-0000BC770000}"/>
    <cellStyle name="Hiperłącze 7" xfId="22037" hidden="1" xr:uid="{00000000-0005-0000-0000-00002D750000}"/>
    <cellStyle name="Hiperłącze 7" xfId="24974" hidden="1" xr:uid="{00000000-0005-0000-0000-0000B8760000}"/>
    <cellStyle name="Hiperłącze 7" xfId="40893" hidden="1" xr:uid="{00000000-0005-0000-0000-0000127E0000}"/>
    <cellStyle name="Hiperłącze 7" xfId="34835" hidden="1" xr:uid="{00000000-0005-0000-0000-0000AA7B0000}"/>
    <cellStyle name="Hiperłącze 7" xfId="18753" hidden="1" xr:uid="{00000000-0005-0000-0000-00009E730000}"/>
    <cellStyle name="Hiperłącze 7" xfId="30633" hidden="1" xr:uid="{00000000-0005-0000-0000-0000FD780000}"/>
    <cellStyle name="Hiperłącze 7" xfId="38837" hidden="1" xr:uid="{00000000-0005-0000-0000-0000497D0000}"/>
    <cellStyle name="Hiperłącze 7" xfId="13860" hidden="1" xr:uid="{00000000-0005-0000-0000-0000C9710000}"/>
    <cellStyle name="Hiperłącze 7" xfId="19784" hidden="1" xr:uid="{00000000-0005-0000-0000-00002E740000}"/>
    <cellStyle name="Hiperłącze 7" xfId="11714" hidden="1" xr:uid="{00000000-0005-0000-0000-0000E1710000}"/>
    <cellStyle name="Hiperłącze 7" xfId="13659" hidden="1" xr:uid="{00000000-0005-0000-0000-000073710000}"/>
    <cellStyle name="Hiperłącze 7" xfId="16070" hidden="1" xr:uid="{00000000-0005-0000-0000-00006B730000}"/>
    <cellStyle name="Hiperłącze 7" xfId="39050" hidden="1" xr:uid="{00000000-0005-0000-0000-0000BD7D0000}"/>
    <cellStyle name="Hiperłącze 7" xfId="44652" hidden="1" xr:uid="{00000000-0005-0000-0000-00007D7F0000}"/>
    <cellStyle name="Hiperłącze 7" xfId="22194" hidden="1" xr:uid="{00000000-0005-0000-0000-000044750000}"/>
    <cellStyle name="Hiperłącze 7" xfId="17282" hidden="1" xr:uid="{00000000-0005-0000-0000-0000EA720000}"/>
    <cellStyle name="Hiperłącze 7" xfId="34169" hidden="1" xr:uid="{00000000-0005-0000-0000-00003A7C0000}"/>
    <cellStyle name="Hiperłącze 7" xfId="33155" hidden="1" xr:uid="{00000000-0005-0000-0000-0000947A0000}"/>
    <cellStyle name="Hiperłącze 7" xfId="17022" hidden="1" xr:uid="{00000000-0005-0000-0000-0000D0720000}"/>
    <cellStyle name="Hiperłącze 7" xfId="42230" hidden="1" xr:uid="{00000000-0005-0000-0000-00006B7E0000}"/>
    <cellStyle name="Hiperłącze 7" xfId="31119" hidden="1" xr:uid="{00000000-0005-0000-0000-000054790000}"/>
    <cellStyle name="Hiperłącze 7" xfId="15689" hidden="1" xr:uid="{00000000-0005-0000-0000-000078720000}"/>
    <cellStyle name="Hiperłącze 7" xfId="28690" hidden="1" xr:uid="{00000000-0005-0000-0000-00003F780000}"/>
    <cellStyle name="Hiperłącze 7" xfId="15059" hidden="1" xr:uid="{00000000-0005-0000-0000-000054720000}"/>
    <cellStyle name="Hiperłącze 7" xfId="27942" hidden="1" xr:uid="{00000000-0005-0000-0000-0000CA770000}"/>
    <cellStyle name="Hiperłącze 7" xfId="24600" hidden="1" xr:uid="{00000000-0005-0000-0000-000082760000}"/>
    <cellStyle name="Hiperłącze 7" xfId="30225" hidden="1" xr:uid="{00000000-0005-0000-0000-0000DC780000}"/>
    <cellStyle name="Hiperłącze 7" xfId="23263" hidden="1" xr:uid="{00000000-0005-0000-0000-0000A9750000}"/>
    <cellStyle name="Hiperłącze 7" xfId="47224" hidden="1" xr:uid="{00000000-0005-0000-0000-0000D6800000}"/>
    <cellStyle name="Hiperłącze 7" xfId="22205" hidden="1" xr:uid="{00000000-0005-0000-0000-000043750000}"/>
    <cellStyle name="Hiperłącze 7" xfId="22242" hidden="1" xr:uid="{00000000-0005-0000-0000-000045750000}"/>
    <cellStyle name="Hiperłącze 7" xfId="22258" hidden="1" xr:uid="{00000000-0005-0000-0000-000047750000}"/>
    <cellStyle name="Hiperłącze 7" xfId="22275" hidden="1" xr:uid="{00000000-0005-0000-0000-00004C750000}"/>
    <cellStyle name="Hiperłącze 7" xfId="22330" hidden="1" xr:uid="{00000000-0005-0000-0000-00004E750000}"/>
    <cellStyle name="Hiperłącze 7" xfId="22301" hidden="1" xr:uid="{00000000-0005-0000-0000-00004F750000}"/>
    <cellStyle name="Hiperłącze 7" xfId="22290" hidden="1" xr:uid="{00000000-0005-0000-0000-000050750000}"/>
    <cellStyle name="Hiperłącze 7" xfId="22357" hidden="1" xr:uid="{00000000-0005-0000-0000-000053750000}"/>
    <cellStyle name="Hiperłącze 7" xfId="22367" hidden="1" xr:uid="{00000000-0005-0000-0000-000054750000}"/>
    <cellStyle name="Hiperłącze 7" xfId="22457" hidden="1" xr:uid="{00000000-0005-0000-0000-00005E750000}"/>
    <cellStyle name="Hiperłącze 7" xfId="22484" hidden="1" xr:uid="{00000000-0005-0000-0000-000064750000}"/>
    <cellStyle name="Hiperłącze 7" xfId="22513" hidden="1" xr:uid="{00000000-0005-0000-0000-000067750000}"/>
    <cellStyle name="Hiperłącze 7" xfId="21012" hidden="1" xr:uid="{00000000-0005-0000-0000-00006D750000}"/>
    <cellStyle name="Hiperłącze 7" xfId="20904" hidden="1" xr:uid="{00000000-0005-0000-0000-000070750000}"/>
    <cellStyle name="Hiperłącze 7" xfId="21019" hidden="1" xr:uid="{00000000-0005-0000-0000-000078750000}"/>
    <cellStyle name="Hiperłącze 7" xfId="21266" hidden="1" xr:uid="{00000000-0005-0000-0000-00007A750000}"/>
    <cellStyle name="Hiperłącze 7" xfId="20945" hidden="1" xr:uid="{00000000-0005-0000-0000-00007C750000}"/>
    <cellStyle name="Hiperłącze 7" xfId="21029" hidden="1" xr:uid="{00000000-0005-0000-0000-000080750000}"/>
    <cellStyle name="Hiperłącze 7" xfId="22565" hidden="1" xr:uid="{00000000-0005-0000-0000-000082750000}"/>
    <cellStyle name="Hiperłącze 7" xfId="22574" hidden="1" xr:uid="{00000000-0005-0000-0000-000083750000}"/>
    <cellStyle name="Hiperłącze 7" xfId="22622" hidden="1" xr:uid="{00000000-0005-0000-0000-00008B750000}"/>
    <cellStyle name="Hiperłącze 7" xfId="22674" hidden="1" xr:uid="{00000000-0005-0000-0000-00008E750000}"/>
    <cellStyle name="Hiperłącze 7" xfId="22701" hidden="1" xr:uid="{00000000-0005-0000-0000-000094750000}"/>
    <cellStyle name="Hiperłącze 7" xfId="22764" hidden="1" xr:uid="{00000000-0005-0000-0000-000096750000}"/>
    <cellStyle name="Hiperłącze 7" xfId="23136" hidden="1" xr:uid="{00000000-0005-0000-0000-00009F750000}"/>
    <cellStyle name="Hiperłącze 7" xfId="23154" hidden="1" xr:uid="{00000000-0005-0000-0000-0000A3750000}"/>
    <cellStyle name="Hiperłącze 7" xfId="23191" hidden="1" xr:uid="{00000000-0005-0000-0000-0000A5750000}"/>
    <cellStyle name="Hiperłącze 7" xfId="23256" hidden="1" xr:uid="{00000000-0005-0000-0000-0000AD750000}"/>
    <cellStyle name="Hiperłącze 7" xfId="23239" hidden="1" xr:uid="{00000000-0005-0000-0000-0000B0750000}"/>
    <cellStyle name="Hiperłącze 7" xfId="23328" hidden="1" xr:uid="{00000000-0005-0000-0000-0000B2750000}"/>
    <cellStyle name="Hiperłącze 7" xfId="23337" hidden="1" xr:uid="{00000000-0005-0000-0000-0000B3750000}"/>
    <cellStyle name="Hiperłącze 7" xfId="23428" hidden="1" xr:uid="{00000000-0005-0000-0000-0000BD750000}"/>
    <cellStyle name="Hiperłącze 7" xfId="23455" hidden="1" xr:uid="{00000000-0005-0000-0000-0000C0750000}"/>
    <cellStyle name="Hiperłącze 7" xfId="23509" hidden="1" xr:uid="{00000000-0005-0000-0000-0000C1750000}"/>
    <cellStyle name="Hiperłącze 7" xfId="23518" hidden="1" xr:uid="{00000000-0005-0000-0000-0000C2750000}"/>
    <cellStyle name="Hiperłącze 7" xfId="23501" hidden="1" xr:uid="{00000000-0005-0000-0000-0000C5750000}"/>
    <cellStyle name="Hiperłącze 7" xfId="23527" hidden="1" xr:uid="{00000000-0005-0000-0000-0000C6750000}"/>
    <cellStyle name="Hiperłącze 7" xfId="23493" hidden="1" xr:uid="{00000000-0005-0000-0000-0000C7750000}"/>
    <cellStyle name="Hiperłącze 7" xfId="23053" hidden="1" xr:uid="{00000000-0005-0000-0000-0000CA750000}"/>
    <cellStyle name="Hiperłącze 7" xfId="22983" hidden="1" xr:uid="{00000000-0005-0000-0000-0000D7750000}"/>
    <cellStyle name="Hiperłącze 7" xfId="22784" hidden="1" xr:uid="{00000000-0005-0000-0000-0000DF750000}"/>
    <cellStyle name="Hiperłącze 7" xfId="22956" hidden="1" xr:uid="{00000000-0005-0000-0000-0000E0750000}"/>
    <cellStyle name="Hiperłącze 7" xfId="23078" hidden="1" xr:uid="{00000000-0005-0000-0000-0000E4750000}"/>
    <cellStyle name="Hiperłącze 7" xfId="22838" hidden="1" xr:uid="{00000000-0005-0000-0000-0000E8750000}"/>
    <cellStyle name="Hiperłącze 7" xfId="22890" hidden="1" xr:uid="{00000000-0005-0000-0000-0000EA750000}"/>
    <cellStyle name="Hiperłącze 7" xfId="22926" hidden="1" xr:uid="{00000000-0005-0000-0000-0000EC750000}"/>
    <cellStyle name="Hiperłącze 7" xfId="23308" hidden="1" xr:uid="{00000000-0005-0000-0000-0000EF750000}"/>
    <cellStyle name="Hiperłącze 7" xfId="23560" hidden="1" xr:uid="{00000000-0005-0000-0000-0000F1750000}"/>
    <cellStyle name="Hiperłącze 7" xfId="20867" hidden="1" xr:uid="{00000000-0005-0000-0000-0000F9750000}"/>
    <cellStyle name="Hiperłącze 7" xfId="19188" hidden="1" xr:uid="{00000000-0005-0000-0000-00000F740000}"/>
    <cellStyle name="Hiperłącze 7" xfId="45806" hidden="1" xr:uid="{00000000-0005-0000-0000-0000F57F0000}"/>
    <cellStyle name="Hiperłącze 7" xfId="45830" hidden="1" xr:uid="{00000000-0005-0000-0000-0000F87F0000}"/>
    <cellStyle name="Hiperłącze 7" xfId="45871" hidden="1" xr:uid="{00000000-0005-0000-0000-0000FD7F0000}"/>
    <cellStyle name="Hiperłącze 7" xfId="45894" hidden="1" xr:uid="{00000000-0005-0000-0000-0000FE7F0000}"/>
    <cellStyle name="Hiperłącze 7" xfId="45952" hidden="1" xr:uid="{00000000-0005-0000-0000-000003800000}"/>
    <cellStyle name="Hiperłącze 7" xfId="45962" hidden="1" xr:uid="{00000000-0005-0000-0000-000004800000}"/>
    <cellStyle name="Hiperłącze 7" xfId="45971" hidden="1" xr:uid="{00000000-0005-0000-0000-000008800000}"/>
    <cellStyle name="Hiperłącze 7" xfId="46043" hidden="1" xr:uid="{00000000-0005-0000-0000-00000D800000}"/>
    <cellStyle name="Hiperłącze 7" xfId="46079" hidden="1" xr:uid="{00000000-0005-0000-0000-000014800000}"/>
    <cellStyle name="Hiperłącze 7" xfId="46108" hidden="1" xr:uid="{00000000-0005-0000-0000-000017800000}"/>
    <cellStyle name="Hiperłącze 7" xfId="45675" hidden="1" xr:uid="{00000000-0005-0000-0000-000019800000}"/>
    <cellStyle name="Hiperłącze 7" xfId="45668" hidden="1" xr:uid="{00000000-0005-0000-0000-00001A800000}"/>
    <cellStyle name="Hiperłącze 7" xfId="45649" hidden="1" xr:uid="{00000000-0005-0000-0000-000020800000}"/>
    <cellStyle name="Hiperłącze 7" xfId="45623" hidden="1" xr:uid="{00000000-0005-0000-0000-000021800000}"/>
    <cellStyle name="Hiperłącze 7" xfId="45426" hidden="1" xr:uid="{00000000-0005-0000-0000-000023800000}"/>
    <cellStyle name="Hiperłącze 7" xfId="45555" hidden="1" xr:uid="{00000000-0005-0000-0000-000029800000}"/>
    <cellStyle name="Hiperłącze 7" xfId="45697" hidden="1" xr:uid="{00000000-0005-0000-0000-000031800000}"/>
    <cellStyle name="Hiperłącze 7" xfId="45686" hidden="1" xr:uid="{00000000-0005-0000-0000-000033800000}"/>
    <cellStyle name="Hiperłącze 7" xfId="45923" hidden="1" xr:uid="{00000000-0005-0000-0000-00003F800000}"/>
    <cellStyle name="Hiperłącze 7" xfId="45475" hidden="1" xr:uid="{00000000-0005-0000-0000-000040800000}"/>
    <cellStyle name="Hiperłącze 7" xfId="45468" hidden="1" xr:uid="{00000000-0005-0000-0000-000044800000}"/>
    <cellStyle name="Hiperłącze 7" xfId="46159" hidden="1" xr:uid="{00000000-0005-0000-0000-000047800000}"/>
    <cellStyle name="Hiperłącze 7" xfId="43464" hidden="1" xr:uid="{00000000-0005-0000-0000-000050800000}"/>
    <cellStyle name="Hiperłącze 7" xfId="43437" hidden="1" xr:uid="{00000000-0005-0000-0000-000052800000}"/>
    <cellStyle name="Hiperłącze 7" xfId="43592" hidden="1" xr:uid="{00000000-0005-0000-0000-000054800000}"/>
    <cellStyle name="Hiperłącze 7" xfId="43862" hidden="1" xr:uid="{00000000-0005-0000-0000-000058800000}"/>
    <cellStyle name="Hiperłącze 7" xfId="43225" hidden="1" xr:uid="{00000000-0005-0000-0000-000059800000}"/>
    <cellStyle name="Hiperłącze 7" xfId="23008" hidden="1" xr:uid="{00000000-0005-0000-0000-0000D1750000}"/>
    <cellStyle name="Hiperłącze 7" xfId="23271" hidden="1" xr:uid="{00000000-0005-0000-0000-0000AA750000}"/>
    <cellStyle name="Hiperłącze 7" xfId="20433" hidden="1" xr:uid="{00000000-0005-0000-0000-0000A0740000}"/>
    <cellStyle name="Hiperłącze 7" xfId="14913" hidden="1" xr:uid="{00000000-0005-0000-0000-000057720000}"/>
    <cellStyle name="Hiperłącze 7" xfId="18371" hidden="1" xr:uid="{00000000-0005-0000-0000-0000D6730000}"/>
    <cellStyle name="Hiperłącze 7" xfId="18920" hidden="1" xr:uid="{00000000-0005-0000-0000-0000AF730000}"/>
    <cellStyle name="Hiperłącze 7" xfId="18192" hidden="1" xr:uid="{00000000-0005-0000-0000-000088730000}"/>
    <cellStyle name="Hiperłącze 7" xfId="17781" hidden="1" xr:uid="{00000000-0005-0000-0000-00003D730000}"/>
    <cellStyle name="Hiperłącze 7" xfId="17493" hidden="1" xr:uid="{00000000-0005-0000-0000-000016730000}"/>
    <cellStyle name="Hiperłącze 7" xfId="17318" hidden="1" xr:uid="{00000000-0005-0000-0000-0000F0720000}"/>
    <cellStyle name="Hiperłącze 7" xfId="14819" hidden="1" xr:uid="{00000000-0005-0000-0000-000058720000}"/>
    <cellStyle name="Hiperłącze 7" xfId="20843" hidden="1" xr:uid="{00000000-0005-0000-0000-0000FF750000}"/>
    <cellStyle name="Hiperłącze 7" xfId="20765" hidden="1" xr:uid="{00000000-0005-0000-0000-000001760000}"/>
    <cellStyle name="Hiperłącze 7" xfId="20975" hidden="1" xr:uid="{00000000-0005-0000-0000-000003760000}"/>
    <cellStyle name="Hiperłącze 7" xfId="20977" hidden="1" xr:uid="{00000000-0005-0000-0000-000004760000}"/>
    <cellStyle name="Hiperłącze 7" xfId="20623" hidden="1" xr:uid="{00000000-0005-0000-0000-00000B760000}"/>
    <cellStyle name="Hiperłącze 7" xfId="20620" hidden="1" xr:uid="{00000000-0005-0000-0000-00000F760000}"/>
    <cellStyle name="Hiperłącze 7" xfId="23605" hidden="1" xr:uid="{00000000-0005-0000-0000-000013760000}"/>
    <cellStyle name="Hiperłącze 7" xfId="23669" hidden="1" xr:uid="{00000000-0005-0000-0000-000015760000}"/>
    <cellStyle name="Hiperłącze 7" xfId="23678" hidden="1" xr:uid="{00000000-0005-0000-0000-000016760000}"/>
    <cellStyle name="Hiperłącze 7" xfId="23696" hidden="1" xr:uid="{00000000-0005-0000-0000-00001D760000}"/>
    <cellStyle name="Hiperłącze 7" xfId="23786" hidden="1" xr:uid="{00000000-0005-0000-0000-000022760000}"/>
    <cellStyle name="Hiperłącze 7" xfId="23741" hidden="1" xr:uid="{00000000-0005-0000-0000-000023760000}"/>
    <cellStyle name="Hiperłącze 7" xfId="23769" hidden="1" xr:uid="{00000000-0005-0000-0000-000025760000}"/>
    <cellStyle name="Hiperłącze 7" xfId="23761" hidden="1" xr:uid="{00000000-0005-0000-0000-000027760000}"/>
    <cellStyle name="Hiperłącze 7" xfId="23393" hidden="1" xr:uid="{00000000-0005-0000-0000-0000B9750000}"/>
    <cellStyle name="Hiperłącze 7" xfId="19998" hidden="1" xr:uid="{00000000-0005-0000-0000-000047740000}"/>
    <cellStyle name="Hiperłącze 7" xfId="45934" hidden="1" xr:uid="{00000000-0005-0000-0000-000001800000}"/>
    <cellStyle name="Hiperłącze 7" xfId="46284" hidden="1" xr:uid="{00000000-0005-0000-0000-000065800000}"/>
    <cellStyle name="Hiperłącze 7" xfId="46276" hidden="1" xr:uid="{00000000-0005-0000-0000-000069800000}"/>
    <cellStyle name="Hiperłącze 7" xfId="46302" hidden="1" xr:uid="{00000000-0005-0000-0000-00006A800000}"/>
    <cellStyle name="Hiperłącze 7" xfId="46311" hidden="1" xr:uid="{00000000-0005-0000-0000-00006D800000}"/>
    <cellStyle name="Hiperłącze 7" xfId="46320" hidden="1" xr:uid="{00000000-0005-0000-0000-00006E800000}"/>
    <cellStyle name="Hiperłącze 7" xfId="46000" hidden="1" xr:uid="{00000000-0005-0000-0000-00000B800000}"/>
    <cellStyle name="Hiperłącze 7" xfId="45722" hidden="1" xr:uid="{00000000-0005-0000-0000-0000EB7F0000}"/>
    <cellStyle name="Hiperłącze 7" xfId="43504" hidden="1" xr:uid="{00000000-0005-0000-0000-0000BB7F0000}"/>
    <cellStyle name="Hiperłącze 7" xfId="45020" hidden="1" xr:uid="{00000000-0005-0000-0000-0000AB7F0000}"/>
    <cellStyle name="Hiperłącze 7" xfId="43271" hidden="1" xr:uid="{00000000-0005-0000-0000-00006B7F0000}"/>
    <cellStyle name="Hiperłącze 7" xfId="43802" hidden="1" xr:uid="{00000000-0005-0000-0000-00000B7F0000}"/>
    <cellStyle name="Hiperłącze 7" xfId="42040" hidden="1" xr:uid="{00000000-0005-0000-0000-0000BB7E0000}"/>
    <cellStyle name="Hiperłącze 7" xfId="41745" hidden="1" xr:uid="{00000000-0005-0000-0000-00005B7E0000}"/>
    <cellStyle name="Hiperłącze 7" xfId="41009" hidden="1" xr:uid="{00000000-0005-0000-0000-00002B7E0000}"/>
    <cellStyle name="Hiperłącze 7" xfId="41324" hidden="1" xr:uid="{00000000-0005-0000-0000-0000EB7D0000}"/>
    <cellStyle name="Hiperłącze 7" xfId="38981" hidden="1" xr:uid="{00000000-0005-0000-0000-0000AB7D0000}"/>
    <cellStyle name="Hiperłącze 7" xfId="38827" hidden="1" xr:uid="{00000000-0005-0000-0000-00004B7D0000}"/>
    <cellStyle name="Hiperłącze 7" xfId="39622" hidden="1" xr:uid="{00000000-0005-0000-0000-00001B7D0000}"/>
    <cellStyle name="Hiperłącze 7" xfId="38342" hidden="1" xr:uid="{00000000-0005-0000-0000-0000CB7C0000}"/>
    <cellStyle name="Hiperłącze 7" xfId="38206" hidden="1" xr:uid="{00000000-0005-0000-0000-0000BB7C0000}"/>
    <cellStyle name="Hiperłącze 7" xfId="37417" hidden="1" xr:uid="{00000000-0005-0000-0000-00008B7C0000}"/>
    <cellStyle name="Hiperłącze 7" xfId="37707" hidden="1" xr:uid="{00000000-0005-0000-0000-00005B7C0000}"/>
    <cellStyle name="Hiperłącze 7" xfId="34165" hidden="1" xr:uid="{00000000-0005-0000-0000-0000AB7B0000}"/>
    <cellStyle name="Hiperłącze 7" xfId="35974" hidden="1" xr:uid="{00000000-0005-0000-0000-00008B7B0000}"/>
    <cellStyle name="Hiperłącze 7" xfId="35852" hidden="1" xr:uid="{00000000-0005-0000-0000-00007B7B0000}"/>
    <cellStyle name="Hiperłącze 7" xfId="35730" hidden="1" xr:uid="{00000000-0005-0000-0000-00006B7B0000}"/>
    <cellStyle name="Hiperłącze 7" xfId="35563" hidden="1" xr:uid="{00000000-0005-0000-0000-00005B7B0000}"/>
    <cellStyle name="Hiperłącze 7" xfId="34932" hidden="1" xr:uid="{00000000-0005-0000-0000-0000FB7A0000}"/>
    <cellStyle name="Hiperłącze 7" xfId="33309" hidden="1" xr:uid="{00000000-0005-0000-0000-00005B7A0000}"/>
    <cellStyle name="Hiperłącze 7" xfId="33184" hidden="1" xr:uid="{00000000-0005-0000-0000-00004B7A0000}"/>
    <cellStyle name="Hiperłącze 7" xfId="29669" hidden="1" xr:uid="{00000000-0005-0000-0000-00002B7A0000}"/>
    <cellStyle name="Hiperłącze 7" xfId="31963" hidden="1" xr:uid="{00000000-0005-0000-0000-00000B7A0000}"/>
    <cellStyle name="Hiperłącze 7" xfId="31668" hidden="1" xr:uid="{00000000-0005-0000-0000-0000AB790000}"/>
    <cellStyle name="Hiperłącze 7" xfId="29935" hidden="1" xr:uid="{00000000-0005-0000-0000-00008B790000}"/>
    <cellStyle name="Hiperłącze 7" xfId="31040" hidden="1" xr:uid="{00000000-0005-0000-0000-00004B790000}"/>
    <cellStyle name="Hiperłącze 7" xfId="24138" hidden="1" xr:uid="{00000000-0005-0000-0000-00002B760000}"/>
    <cellStyle name="Hiperłącze 7" xfId="14306" hidden="1" xr:uid="{00000000-0005-0000-0000-000098710000}"/>
    <cellStyle name="Hiperłącze 7" xfId="43435" hidden="1" xr:uid="{00000000-0005-0000-0000-000055800000}"/>
    <cellStyle name="Hiperłącze 7" xfId="45636" hidden="1" xr:uid="{00000000-0005-0000-0000-000024800000}"/>
    <cellStyle name="Hiperłącze 7" xfId="19807" hidden="1" xr:uid="{00000000-0005-0000-0000-000055740000}"/>
    <cellStyle name="Hiperłącze 7" xfId="21890" hidden="1" xr:uid="{00000000-0005-0000-0000-000005750000}"/>
    <cellStyle name="Hiperłącze 7" xfId="13854" hidden="1" xr:uid="{00000000-0005-0000-0000-0000C5710000}"/>
    <cellStyle name="Hiperłącze 7" xfId="14200" hidden="1" xr:uid="{00000000-0005-0000-0000-00008F710000}"/>
    <cellStyle name="Hiperłącze 7" xfId="16323" hidden="1" xr:uid="{00000000-0005-0000-0000-0000F0730000}"/>
    <cellStyle name="Hiperłącze 7" xfId="18275" hidden="1" xr:uid="{00000000-0005-0000-0000-0000C2730000}"/>
    <cellStyle name="Hiperłącze 7" xfId="18649" hidden="1" xr:uid="{00000000-0005-0000-0000-00008E730000}"/>
    <cellStyle name="Hiperłącze 7" xfId="16370" hidden="1" xr:uid="{00000000-0005-0000-0000-00005C730000}"/>
    <cellStyle name="Hiperłącze 7" xfId="17390" hidden="1" xr:uid="{00000000-0005-0000-0000-0000F6720000}"/>
    <cellStyle name="Hiperłącze 7" xfId="15917" hidden="1" xr:uid="{00000000-0005-0000-0000-000093720000}"/>
    <cellStyle name="Hiperłącze 7" xfId="24174" hidden="1" xr:uid="{00000000-0005-0000-0000-000034760000}"/>
    <cellStyle name="Hiperłącze 7" xfId="24302" hidden="1" xr:uid="{00000000-0005-0000-0000-00003A760000}"/>
    <cellStyle name="Hiperłącze 7" xfId="24255" hidden="1" xr:uid="{00000000-0005-0000-0000-00003C760000}"/>
    <cellStyle name="Hiperłącze 7" xfId="24287" hidden="1" xr:uid="{00000000-0005-0000-0000-00003D760000}"/>
    <cellStyle name="Hiperłącze 7" xfId="24310" hidden="1" xr:uid="{00000000-0005-0000-0000-00003E760000}"/>
    <cellStyle name="Hiperłącze 7" xfId="24350" hidden="1" xr:uid="{00000000-0005-0000-0000-000041760000}"/>
    <cellStyle name="Hiperłącze 7" xfId="24378" hidden="1" xr:uid="{00000000-0005-0000-0000-000044760000}"/>
    <cellStyle name="Hiperłącze 7" xfId="24404" hidden="1" xr:uid="{00000000-0005-0000-0000-00004C760000}"/>
    <cellStyle name="Hiperłącze 7" xfId="24549" hidden="1" xr:uid="{00000000-0005-0000-0000-000052760000}"/>
    <cellStyle name="Hiperłącze 7" xfId="24495" hidden="1" xr:uid="{00000000-0005-0000-0000-000054760000}"/>
    <cellStyle name="Hiperłącze 7" xfId="24532" hidden="1" xr:uid="{00000000-0005-0000-0000-000055760000}"/>
    <cellStyle name="Hiperłącze 7" xfId="24084" hidden="1" xr:uid="{00000000-0005-0000-0000-00005A760000}"/>
    <cellStyle name="Hiperłącze 7" xfId="23837" hidden="1" xr:uid="{00000000-0005-0000-0000-00005D760000}"/>
    <cellStyle name="Hiperłącze 7" xfId="24052" hidden="1" xr:uid="{00000000-0005-0000-0000-000064760000}"/>
    <cellStyle name="Hiperłącze 7" xfId="24014" hidden="1" xr:uid="{00000000-0005-0000-0000-000067760000}"/>
    <cellStyle name="Hiperłącze 7" xfId="23971" hidden="1" xr:uid="{00000000-0005-0000-0000-000069760000}"/>
    <cellStyle name="Hiperłącze 7" xfId="24323" hidden="1" xr:uid="{00000000-0005-0000-0000-00006B760000}"/>
    <cellStyle name="Hiperłącze 7" xfId="23977" hidden="1" xr:uid="{00000000-0005-0000-0000-00006D760000}"/>
    <cellStyle name="Hiperłącze 7" xfId="24341" hidden="1" xr:uid="{00000000-0005-0000-0000-000072760000}"/>
    <cellStyle name="Hiperłącze 7" xfId="24109" hidden="1" xr:uid="{00000000-0005-0000-0000-000074760000}"/>
    <cellStyle name="Hiperłącze 7" xfId="23963" hidden="1" xr:uid="{00000000-0005-0000-0000-000077760000}"/>
    <cellStyle name="Hiperłącze 7" xfId="19152" hidden="1" xr:uid="{00000000-0005-0000-0000-000006740000}"/>
    <cellStyle name="Hiperłącze 7" xfId="20256" hidden="1" xr:uid="{00000000-0005-0000-0000-000090740000}"/>
    <cellStyle name="Hiperłącze 7" xfId="28846" hidden="1" xr:uid="{00000000-0005-0000-0000-00007B780000}"/>
    <cellStyle name="Hiperłącze 7" xfId="28371" hidden="1" xr:uid="{00000000-0005-0000-0000-00006B780000}"/>
    <cellStyle name="Hiperłącze 7" xfId="46993" hidden="1" xr:uid="{00000000-0005-0000-0000-000094800000}"/>
    <cellStyle name="Hiperłącze 7" xfId="47047" hidden="1" xr:uid="{00000000-0005-0000-0000-000095800000}"/>
    <cellStyle name="Hiperłącze 7" xfId="46896" hidden="1" xr:uid="{00000000-0005-0000-0000-00008F800000}"/>
    <cellStyle name="Hiperłącze 7" xfId="33680" hidden="1" xr:uid="{00000000-0005-0000-0000-0000AB7A0000}"/>
    <cellStyle name="Hiperłącze 7" xfId="44776" hidden="1" xr:uid="{00000000-0005-0000-0000-00008B7F0000}"/>
    <cellStyle name="Hiperłącze 7" xfId="25685" hidden="1" xr:uid="{00000000-0005-0000-0000-0000C7760000}"/>
    <cellStyle name="Hiperłącze 7" xfId="22019" hidden="1" xr:uid="{00000000-0005-0000-0000-000026750000}"/>
    <cellStyle name="Hiperłącze 7" xfId="43599" hidden="1" xr:uid="{00000000-0005-0000-0000-00005D800000}"/>
    <cellStyle name="Hiperłącze 7" xfId="43567" hidden="1" xr:uid="{00000000-0005-0000-0000-0000CF7F0000}"/>
    <cellStyle name="Hiperłącze 7" xfId="31467" hidden="1" xr:uid="{00000000-0005-0000-0000-000075790000}"/>
    <cellStyle name="Hiperłącze 7" xfId="31225" hidden="1" xr:uid="{00000000-0005-0000-0000-000060790000}"/>
    <cellStyle name="Hiperłącze 7" xfId="43334" hidden="1" xr:uid="{00000000-0005-0000-0000-00005F7F0000}"/>
    <cellStyle name="Hiperłącze 7" xfId="44226" hidden="1" xr:uid="{00000000-0005-0000-0000-0000357F0000}"/>
    <cellStyle name="Hiperłącze 7" xfId="42028" hidden="1" xr:uid="{00000000-0005-0000-0000-0000B57E0000}"/>
    <cellStyle name="Hiperłącze 7" xfId="39076" hidden="1" xr:uid="{00000000-0005-0000-0000-00004D7E0000}"/>
    <cellStyle name="Hiperłącze 7" xfId="38959" hidden="1" xr:uid="{00000000-0005-0000-0000-0000397E0000}"/>
    <cellStyle name="Hiperłącze 7" xfId="41119" hidden="1" xr:uid="{00000000-0005-0000-0000-00000F7E0000}"/>
    <cellStyle name="Hiperłącze 7" xfId="40766" hidden="1" xr:uid="{00000000-0005-0000-0000-0000CE7D0000}"/>
    <cellStyle name="Hiperłącze 7" xfId="39358" hidden="1" xr:uid="{00000000-0005-0000-0000-0000BA7D0000}"/>
    <cellStyle name="Hiperłącze 7" xfId="29238" hidden="1" xr:uid="{00000000-0005-0000-0000-0000A5780000}"/>
    <cellStyle name="Hiperłącze 7" xfId="12856" hidden="1" xr:uid="{00000000-0005-0000-0000-0000E2700000}"/>
    <cellStyle name="Hiperłącze 7" xfId="13110" hidden="1" xr:uid="{00000000-0005-0000-0000-00001B710000}"/>
    <cellStyle name="Hiperłącze 7" xfId="12793" hidden="1" xr:uid="{00000000-0005-0000-0000-0000E0700000}"/>
    <cellStyle name="Hiperłącze 7" xfId="39900" hidden="1" xr:uid="{00000000-0005-0000-0000-00003A7D0000}"/>
    <cellStyle name="Hiperłącze 7" xfId="39525" hidden="1" xr:uid="{00000000-0005-0000-0000-0000107D0000}"/>
    <cellStyle name="Hiperłącze 7" xfId="39318" hidden="1" xr:uid="{00000000-0005-0000-0000-0000FA7C0000}"/>
    <cellStyle name="Hiperłącze 7" xfId="38589" hidden="1" xr:uid="{00000000-0005-0000-0000-0000E67C0000}"/>
    <cellStyle name="Hiperłącze 7" xfId="34861" hidden="1" xr:uid="{00000000-0005-0000-0000-00003E7C0000}"/>
    <cellStyle name="Hiperłącze 7" xfId="36760" hidden="1" xr:uid="{00000000-0005-0000-0000-0000D57B0000}"/>
    <cellStyle name="Hiperłącze 7" xfId="36261" hidden="1" xr:uid="{00000000-0005-0000-0000-0000C07B0000}"/>
    <cellStyle name="Hiperłącze 7" xfId="34514" hidden="1" xr:uid="{00000000-0005-0000-0000-0000AC7B0000}"/>
    <cellStyle name="Hiperłącze 7" xfId="36116" hidden="1" xr:uid="{00000000-0005-0000-0000-0000967B0000}"/>
    <cellStyle name="Hiperłącze 7" xfId="35917" hidden="1" xr:uid="{00000000-0005-0000-0000-0000827B0000}"/>
    <cellStyle name="Hiperłącze 7" xfId="31720" hidden="1" xr:uid="{00000000-0005-0000-0000-0000AE790000}"/>
    <cellStyle name="Hiperłącze 7" xfId="29201" hidden="1" xr:uid="{00000000-0005-0000-0000-0000A3780000}"/>
    <cellStyle name="Hiperłącze 7" xfId="28862" hidden="1" xr:uid="{00000000-0005-0000-0000-00008F780000}"/>
    <cellStyle name="Hiperłącze 7" xfId="33904" hidden="1" xr:uid="{00000000-0005-0000-0000-0000C77A0000}"/>
    <cellStyle name="Hiperłącze 7" xfId="33724" hidden="1" xr:uid="{00000000-0005-0000-0000-0000B37A0000}"/>
    <cellStyle name="Hiperłącze 7" xfId="33327" hidden="1" xr:uid="{00000000-0005-0000-0000-00005F7A0000}"/>
    <cellStyle name="Hiperłącze 7" xfId="32651" hidden="1" xr:uid="{00000000-0005-0000-0000-0000337A0000}"/>
    <cellStyle name="Hiperłącze 7" xfId="29889" hidden="1" xr:uid="{00000000-0005-0000-0000-00001F7A0000}"/>
    <cellStyle name="Hiperłącze 7" xfId="32317" hidden="1" xr:uid="{00000000-0005-0000-0000-0000CA790000}"/>
    <cellStyle name="Hiperłącze 7" xfId="31602" hidden="1" xr:uid="{00000000-0005-0000-0000-0000A1790000}"/>
    <cellStyle name="Hiperłącze 7" xfId="38196" hidden="1" xr:uid="{00000000-0005-0000-0000-0000BA7C0000}"/>
    <cellStyle name="Hiperłącze 7" xfId="24102" hidden="1" xr:uid="{00000000-0005-0000-0000-000073760000}"/>
    <cellStyle name="Hiperłącze 7" xfId="15124" hidden="1" xr:uid="{00000000-0005-0000-0000-000014720000}"/>
    <cellStyle name="Hiperłącze 7" xfId="32278" hidden="1" xr:uid="{00000000-0005-0000-0000-0000CB790000}"/>
    <cellStyle name="Hiperłącze 7" xfId="40086" hidden="1" xr:uid="{00000000-0005-0000-0000-00006B7D0000}"/>
    <cellStyle name="Hiperłącze 7" xfId="20442" hidden="1" xr:uid="{00000000-0005-0000-0000-0000A4740000}"/>
    <cellStyle name="Hiperłącze 7" xfId="45854" hidden="1" xr:uid="{00000000-0005-0000-0000-000000800000}"/>
    <cellStyle name="Hiperłącze 7" xfId="17511" hidden="1" xr:uid="{00000000-0005-0000-0000-00001D730000}"/>
    <cellStyle name="Hiperłącze 7" xfId="37546" hidden="1" xr:uid="{00000000-0005-0000-0000-00009D7C0000}"/>
    <cellStyle name="Hiperłącze 7" xfId="18258" hidden="1" xr:uid="{00000000-0005-0000-0000-0000CF730000}"/>
    <cellStyle name="Hiperłącze 7" xfId="19744" hidden="1" xr:uid="{00000000-0005-0000-0000-000030740000}"/>
    <cellStyle name="Hiperłącze 7" xfId="15069" hidden="1" xr:uid="{00000000-0005-0000-0000-000009720000}"/>
    <cellStyle name="Hiperłącze 7" xfId="13839" hidden="1" xr:uid="{00000000-0005-0000-0000-0000CA710000}"/>
    <cellStyle name="Hiperłącze 7" xfId="19665" hidden="1" xr:uid="{00000000-0005-0000-0000-000021740000}"/>
    <cellStyle name="Hiperłącze 7" xfId="27933" hidden="1" xr:uid="{00000000-0005-0000-0000-0000C6770000}"/>
    <cellStyle name="Hiperłącze 7" xfId="16248" hidden="1" xr:uid="{00000000-0005-0000-0000-0000EA730000}"/>
    <cellStyle name="Hiperłącze 7" xfId="16414" hidden="1" xr:uid="{00000000-0005-0000-0000-000067730000}"/>
    <cellStyle name="Hiperłącze 7" xfId="17564" hidden="1" xr:uid="{00000000-0005-0000-0000-000028730000}"/>
    <cellStyle name="Hiperłącze 7" xfId="17191" hidden="1" xr:uid="{00000000-0005-0000-0000-0000E2720000}"/>
    <cellStyle name="Hiperłącze 7" xfId="14878" hidden="1" xr:uid="{00000000-0005-0000-0000-000056720000}"/>
    <cellStyle name="Hiperłącze 7" xfId="24583" hidden="1" xr:uid="{00000000-0005-0000-0000-000085760000}"/>
    <cellStyle name="Hiperłącze 7" xfId="24575" hidden="1" xr:uid="{00000000-0005-0000-0000-000087760000}"/>
    <cellStyle name="Hiperłącze 7" xfId="24563" hidden="1" xr:uid="{00000000-0005-0000-0000-000088760000}"/>
    <cellStyle name="Hiperłącze 7" xfId="24625" hidden="1" xr:uid="{00000000-0005-0000-0000-00008A760000}"/>
    <cellStyle name="Hiperłącze 7" xfId="24634" hidden="1" xr:uid="{00000000-0005-0000-0000-00008B760000}"/>
    <cellStyle name="Hiperłącze 7" xfId="24699" hidden="1" xr:uid="{00000000-0005-0000-0000-00008E760000}"/>
    <cellStyle name="Hiperłącze 7" xfId="24678" hidden="1" xr:uid="{00000000-0005-0000-0000-000093760000}"/>
    <cellStyle name="Hiperłącze 7" xfId="24787" hidden="1" xr:uid="{00000000-0005-0000-0000-000099760000}"/>
    <cellStyle name="Hiperłącze 7" xfId="24795" hidden="1" xr:uid="{00000000-0005-0000-0000-00009A760000}"/>
    <cellStyle name="Hiperłącze 7" xfId="24780" hidden="1" xr:uid="{00000000-0005-0000-0000-00009D760000}"/>
    <cellStyle name="Hiperłącze 7" xfId="24894" hidden="1" xr:uid="{00000000-0005-0000-0000-0000A5760000}"/>
    <cellStyle name="Hiperłącze 7" xfId="24858" hidden="1" xr:uid="{00000000-0005-0000-0000-0000A7760000}"/>
    <cellStyle name="Hiperłącze 7" xfId="24886" hidden="1" xr:uid="{00000000-0005-0000-0000-0000A9760000}"/>
    <cellStyle name="Hiperłącze 7" xfId="24912" hidden="1" xr:uid="{00000000-0005-0000-0000-0000AA760000}"/>
    <cellStyle name="Hiperłącze 7" xfId="25002" hidden="1" xr:uid="{00000000-0005-0000-0000-0000B1760000}"/>
    <cellStyle name="Hiperłącze 7" xfId="24957" hidden="1" xr:uid="{00000000-0005-0000-0000-0000B4760000}"/>
    <cellStyle name="Hiperłącze 7" xfId="25653" hidden="1" xr:uid="{00000000-0005-0000-0000-0000BE760000}"/>
    <cellStyle name="Hiperłącze 7" xfId="25638" hidden="1" xr:uid="{00000000-0005-0000-0000-0000C1760000}"/>
    <cellStyle name="Hiperłącze 7" xfId="25632" hidden="1" xr:uid="{00000000-0005-0000-0000-0000C3760000}"/>
    <cellStyle name="Hiperłącze 7" xfId="25669" hidden="1" xr:uid="{00000000-0005-0000-0000-0000C5760000}"/>
    <cellStyle name="Hiperłącze 7" xfId="25693" hidden="1" xr:uid="{00000000-0005-0000-0000-0000C8760000}"/>
    <cellStyle name="Hiperłącze 7" xfId="25749" hidden="1" xr:uid="{00000000-0005-0000-0000-0000CA760000}"/>
    <cellStyle name="Hiperłącze 7" xfId="25734" hidden="1" xr:uid="{00000000-0005-0000-0000-0000CD760000}"/>
    <cellStyle name="Hiperłącze 7" xfId="25757" hidden="1" xr:uid="{00000000-0005-0000-0000-0000CE760000}"/>
    <cellStyle name="Hiperłącze 7" xfId="25829" hidden="1" xr:uid="{00000000-0005-0000-0000-0000D2760000}"/>
    <cellStyle name="Hiperłącze 7" xfId="13726" hidden="1" xr:uid="{00000000-0005-0000-0000-0000BA710000}"/>
    <cellStyle name="Hiperłącze 7" xfId="19924" hidden="1" xr:uid="{00000000-0005-0000-0000-00003A740000}"/>
    <cellStyle name="Hiperłącze 7" xfId="21844" hidden="1" xr:uid="{00000000-0005-0000-0000-000000750000}"/>
    <cellStyle name="Hiperłącze 7" xfId="22738" hidden="1" xr:uid="{00000000-0005-0000-0000-000095750000}"/>
    <cellStyle name="Hiperłącze 7" xfId="41779" hidden="1" xr:uid="{00000000-0005-0000-0000-00005A7E0000}"/>
    <cellStyle name="Hiperłącze 7" xfId="30443" hidden="1" xr:uid="{00000000-0005-0000-0000-0000EA780000}"/>
    <cellStyle name="Hiperłącze 7" xfId="30192" hidden="1" xr:uid="{00000000-0005-0000-0000-0000D5780000}"/>
    <cellStyle name="Hiperłącze 7" xfId="28955" hidden="1" xr:uid="{00000000-0005-0000-0000-000055780000}"/>
    <cellStyle name="Hiperłącze 7" xfId="14343" hidden="1" xr:uid="{00000000-0005-0000-0000-000099710000}"/>
    <cellStyle name="Hiperłącze 7" xfId="46965" hidden="1" xr:uid="{00000000-0005-0000-0000-000091800000}"/>
    <cellStyle name="Hiperłącze 7" xfId="47206" hidden="1" xr:uid="{00000000-0005-0000-0000-0000D1800000}"/>
    <cellStyle name="Hiperłącze 7" xfId="35040" hidden="1" xr:uid="{00000000-0005-0000-0000-0000077B0000}"/>
    <cellStyle name="Hiperłącze 7" xfId="41924" hidden="1" xr:uid="{00000000-0005-0000-0000-0000A27E0000}"/>
    <cellStyle name="Hiperłącze 7" xfId="12002" hidden="1" xr:uid="{00000000-0005-0000-0000-00008A700000}"/>
    <cellStyle name="Hiperłącze 7" xfId="27531" hidden="1" xr:uid="{00000000-0005-0000-0000-0000E1770000}"/>
    <cellStyle name="Hiperłącze 7" xfId="33369" hidden="1" xr:uid="{00000000-0005-0000-0000-00008B7A0000}"/>
    <cellStyle name="Hiperłącze 7" xfId="29702" hidden="1" xr:uid="{00000000-0005-0000-0000-00003B790000}"/>
    <cellStyle name="Hiperłącze 7" xfId="26781" hidden="1" xr:uid="{00000000-0005-0000-0000-000057770000}"/>
    <cellStyle name="Hiperłącze 7" xfId="45072" hidden="1" xr:uid="{00000000-0005-0000-0000-0000AE7F0000}"/>
    <cellStyle name="Hiperłącze 7" xfId="31729" hidden="1" xr:uid="{00000000-0005-0000-0000-0000AF790000}"/>
    <cellStyle name="Hiperłącze 7" xfId="29956" hidden="1" xr:uid="{00000000-0005-0000-0000-000094790000}"/>
    <cellStyle name="Hiperłącze 7" xfId="36862" hidden="1" xr:uid="{00000000-0005-0000-0000-0000067C0000}"/>
    <cellStyle name="Hiperłącze 7" xfId="45217" hidden="1" xr:uid="{00000000-0005-0000-0000-0000D77F0000}"/>
    <cellStyle name="Hiperłącze 7" xfId="44954" hidden="1" xr:uid="{00000000-0005-0000-0000-0000A17F0000}"/>
    <cellStyle name="Hiperłącze 7" xfId="31182" hidden="1" xr:uid="{00000000-0005-0000-0000-000056790000}"/>
    <cellStyle name="Hiperłącze 7" xfId="44485" hidden="1" xr:uid="{00000000-0005-0000-0000-0000587F0000}"/>
    <cellStyle name="Hiperłącze 7" xfId="44066" hidden="1" xr:uid="{00000000-0005-0000-0000-0000237F0000}"/>
    <cellStyle name="Hiperłącze 7" xfId="42958" hidden="1" xr:uid="{00000000-0005-0000-0000-0000EC7E0000}"/>
    <cellStyle name="Hiperłącze 7" xfId="42799" hidden="1" xr:uid="{00000000-0005-0000-0000-0000D27E0000}"/>
    <cellStyle name="Hiperłącze 7" xfId="42201" hidden="1" xr:uid="{00000000-0005-0000-0000-0000B47E0000}"/>
    <cellStyle name="Hiperłącze 7" xfId="41024" hidden="1" xr:uid="{00000000-0005-0000-0000-0000277E0000}"/>
    <cellStyle name="Hiperłącze 7" xfId="41126" hidden="1" xr:uid="{00000000-0005-0000-0000-0000107E0000}"/>
    <cellStyle name="Hiperłącze 7" xfId="40822" hidden="1" xr:uid="{00000000-0005-0000-0000-0000D77D0000}"/>
    <cellStyle name="Hiperłącze 7" xfId="17757" hidden="1" xr:uid="{00000000-0005-0000-0000-00003B730000}"/>
    <cellStyle name="Hiperłącze 7" xfId="20681" hidden="1" xr:uid="{00000000-0005-0000-0000-000016750000}"/>
    <cellStyle name="Hiperłącze 7" xfId="13551" hidden="1" xr:uid="{00000000-0005-0000-0000-000067710000}"/>
    <cellStyle name="Hiperłącze 7" xfId="40540" hidden="1" xr:uid="{00000000-0005-0000-0000-00009D7D0000}"/>
    <cellStyle name="Hiperłącze 7" xfId="30525" hidden="1" xr:uid="{00000000-0005-0000-0000-0000F5780000}"/>
    <cellStyle name="Hiperłącze 7" xfId="36697" hidden="1" xr:uid="{00000000-0005-0000-0000-0000D07B0000}"/>
    <cellStyle name="Hiperłącze 7" xfId="13143" hidden="1" xr:uid="{00000000-0005-0000-0000-000024710000}"/>
    <cellStyle name="Hiperłącze 7" xfId="12931" hidden="1" xr:uid="{00000000-0005-0000-0000-00000C710000}"/>
    <cellStyle name="Hiperłącze 7" xfId="11675" hidden="1" xr:uid="{00000000-0005-0000-0000-0000F0700000}"/>
    <cellStyle name="Hiperłącze 7" xfId="39751" hidden="1" xr:uid="{00000000-0005-0000-0000-0000307D0000}"/>
    <cellStyle name="Hiperłącze 7" xfId="38509" hidden="1" xr:uid="{00000000-0005-0000-0000-0000DE7C0000}"/>
    <cellStyle name="Hiperłącze 7" xfId="37346" hidden="1" xr:uid="{00000000-0005-0000-0000-0000517C0000}"/>
    <cellStyle name="Hiperłącze 7" xfId="36495" hidden="1" xr:uid="{00000000-0005-0000-0000-00001C7C0000}"/>
    <cellStyle name="Hiperłącze 7" xfId="36370" hidden="1" xr:uid="{00000000-0005-0000-0000-0000027C0000}"/>
    <cellStyle name="Hiperłącze 7" xfId="36916" hidden="1" xr:uid="{00000000-0005-0000-0000-0000E47B0000}"/>
    <cellStyle name="Hiperłącze 7" xfId="36657" hidden="1" xr:uid="{00000000-0005-0000-0000-0000C97B0000}"/>
    <cellStyle name="Hiperłącze 7" xfId="32261" hidden="1" xr:uid="{00000000-0005-0000-0000-0000C8790000}"/>
    <cellStyle name="Hiperłącze 7" xfId="29562" hidden="1" xr:uid="{00000000-0005-0000-0000-000039790000}"/>
    <cellStyle name="Hiperłącze 7" xfId="30890" hidden="1" xr:uid="{00000000-0005-0000-0000-000020790000}"/>
    <cellStyle name="Hiperłącze 7" xfId="30665" hidden="1" xr:uid="{00000000-0005-0000-0000-000006790000}"/>
    <cellStyle name="Hiperłącze 7" xfId="29318" hidden="1" xr:uid="{00000000-0005-0000-0000-0000AA780000}"/>
    <cellStyle name="Hiperłącze 7" xfId="29123" hidden="1" xr:uid="{00000000-0005-0000-0000-000092780000}"/>
    <cellStyle name="Hiperłącze 7" xfId="28847" hidden="1" xr:uid="{00000000-0005-0000-0000-000076780000}"/>
    <cellStyle name="Hiperłącze 7" xfId="28982" hidden="1" xr:uid="{00000000-0005-0000-0000-00005D780000}"/>
    <cellStyle name="Hiperłącze 7" xfId="35459" hidden="1" xr:uid="{00000000-0005-0000-0000-0000357B0000}"/>
    <cellStyle name="Hiperłącze 7" xfId="34707" hidden="1" xr:uid="{00000000-0005-0000-0000-0000E27A0000}"/>
    <cellStyle name="Hiperłącze 7" xfId="33949" hidden="1" xr:uid="{00000000-0005-0000-0000-0000C67A0000}"/>
    <cellStyle name="Hiperłącze 7" xfId="33033" hidden="1" xr:uid="{00000000-0005-0000-0000-0000907A0000}"/>
    <cellStyle name="Hiperłącze 7" xfId="33541" hidden="1" xr:uid="{00000000-0005-0000-0000-0000747A0000}"/>
    <cellStyle name="Hiperłącze 7" xfId="32527" hidden="1" xr:uid="{00000000-0005-0000-0000-0000E8790000}"/>
    <cellStyle name="Hiperłącze 7" xfId="17439" hidden="1" xr:uid="{00000000-0005-0000-0000-000018730000}"/>
    <cellStyle name="Hiperłącze 7" xfId="44725" hidden="1" xr:uid="{00000000-0005-0000-0000-0000857F0000}"/>
    <cellStyle name="Hiperłącze 7" xfId="25820" hidden="1" xr:uid="{00000000-0005-0000-0000-0000D1760000}"/>
    <cellStyle name="Hiperłącze 7" xfId="16780" hidden="1" xr:uid="{00000000-0005-0000-0000-0000B2720000}"/>
    <cellStyle name="Hiperłącze 7" xfId="31936" hidden="1" xr:uid="{00000000-0005-0000-0000-00000A7A0000}"/>
    <cellStyle name="Hiperłącze 7" xfId="40382" hidden="1" xr:uid="{00000000-0005-0000-0000-0000907D0000}"/>
    <cellStyle name="Hiperłącze 7" xfId="20559" hidden="1" xr:uid="{00000000-0005-0000-0000-00000C750000}"/>
    <cellStyle name="Hiperłącze 7" xfId="35343" hidden="1" xr:uid="{00000000-0005-0000-0000-00002B7B0000}"/>
    <cellStyle name="Hiperłącze 7" xfId="20774" hidden="1" xr:uid="{00000000-0005-0000-0000-0000FA750000}"/>
    <cellStyle name="Hiperłącze 7" xfId="45571" hidden="1" xr:uid="{00000000-0005-0000-0000-000030800000}"/>
    <cellStyle name="Hiperłącze 7" xfId="22692" hidden="1" xr:uid="{00000000-0005-0000-0000-000090750000}"/>
    <cellStyle name="Hiperłącze 7" xfId="21548" hidden="1" xr:uid="{00000000-0005-0000-0000-0000E0740000}"/>
    <cellStyle name="Hiperłącze 7" xfId="39909" hidden="1" xr:uid="{00000000-0005-0000-0000-00003D7D0000}"/>
    <cellStyle name="Hiperłącze 7" xfId="27440" hidden="1" xr:uid="{00000000-0005-0000-0000-0000FB770000}"/>
    <cellStyle name="Hiperłącze 7" xfId="20057" hidden="1" xr:uid="{00000000-0005-0000-0000-000075740000}"/>
    <cellStyle name="Hiperłącze 7" xfId="41145" hidden="1" xr:uid="{00000000-0005-0000-0000-00000A7E0000}"/>
    <cellStyle name="Hiperłącze 7" xfId="34436" hidden="1" xr:uid="{00000000-0005-0000-0000-0000297C0000}"/>
    <cellStyle name="Hiperłącze 7" xfId="19461" hidden="1" xr:uid="{00000000-0005-0000-0000-000060740000}"/>
    <cellStyle name="Hiperłącze 7" xfId="28075" hidden="1" xr:uid="{00000000-0005-0000-0000-000005780000}"/>
    <cellStyle name="Hiperłącze 7" xfId="14502" hidden="1" xr:uid="{00000000-0005-0000-0000-0000D5710000}"/>
    <cellStyle name="Hiperłącze 7" xfId="19235" hidden="1" xr:uid="{00000000-0005-0000-0000-000017740000}"/>
    <cellStyle name="Hiperłącze 7" xfId="14221" hidden="1" xr:uid="{00000000-0005-0000-0000-00008A710000}"/>
    <cellStyle name="Hiperłącze 7" xfId="18884" hidden="1" xr:uid="{00000000-0005-0000-0000-0000A6730000}"/>
    <cellStyle name="Hiperłącze 7" xfId="17867" hidden="1" xr:uid="{00000000-0005-0000-0000-00004C730000}"/>
    <cellStyle name="Hiperłącze 7" xfId="23803" hidden="1" xr:uid="{00000000-0005-0000-0000-00006E760000}"/>
    <cellStyle name="Hiperłącze 7" xfId="40057" hidden="1" xr:uid="{00000000-0005-0000-0000-0000687D0000}"/>
    <cellStyle name="Hiperłącze 7" xfId="15953" hidden="1" xr:uid="{00000000-0005-0000-0000-000091720000}"/>
    <cellStyle name="Hiperłącze 7" xfId="17556" hidden="1" xr:uid="{00000000-0005-0000-0000-000023730000}"/>
    <cellStyle name="Hiperłącze 7" xfId="26028" hidden="1" xr:uid="{00000000-0005-0000-0000-0000E6760000}"/>
    <cellStyle name="Hiperłącze 7" xfId="25982" hidden="1" xr:uid="{00000000-0005-0000-0000-0000E8760000}"/>
    <cellStyle name="Hiperłącze 7" xfId="26044" hidden="1" xr:uid="{00000000-0005-0000-0000-0000EA760000}"/>
    <cellStyle name="Hiperłącze 7" xfId="26110" hidden="1" xr:uid="{00000000-0005-0000-0000-0000ED760000}"/>
    <cellStyle name="Hiperłącze 7" xfId="26118" hidden="1" xr:uid="{00000000-0005-0000-0000-0000EE760000}"/>
    <cellStyle name="Hiperłącze 7" xfId="26079" hidden="1" xr:uid="{00000000-0005-0000-0000-0000EF760000}"/>
    <cellStyle name="Hiperłącze 7" xfId="26103" hidden="1" xr:uid="{00000000-0005-0000-0000-0000F1760000}"/>
    <cellStyle name="Hiperłącze 7" xfId="26182" hidden="1" xr:uid="{00000000-0005-0000-0000-000000770000}"/>
    <cellStyle name="Hiperłącze 7" xfId="26249" hidden="1" xr:uid="{00000000-0005-0000-0000-000003770000}"/>
    <cellStyle name="Hiperłącze 7" xfId="26313" hidden="1" xr:uid="{00000000-0005-0000-0000-000005770000}"/>
    <cellStyle name="Hiperłącze 7" xfId="26268" hidden="1" xr:uid="{00000000-0005-0000-0000-000008770000}"/>
    <cellStyle name="Hiperłącze 7" xfId="26305" hidden="1" xr:uid="{00000000-0005-0000-0000-000009770000}"/>
    <cellStyle name="Hiperłącze 7" xfId="26421" hidden="1" xr:uid="{00000000-0005-0000-0000-000011770000}"/>
    <cellStyle name="Hiperłącze 7" xfId="26430" hidden="1" xr:uid="{00000000-0005-0000-0000-000012770000}"/>
    <cellStyle name="Hiperłącze 7" xfId="26405" hidden="1" xr:uid="{00000000-0005-0000-0000-000017770000}"/>
    <cellStyle name="Hiperłącze 7" xfId="26393" hidden="1" xr:uid="{00000000-0005-0000-0000-000018770000}"/>
    <cellStyle name="Hiperłącze 7" xfId="25268" hidden="1" xr:uid="{00000000-0005-0000-0000-000019770000}"/>
    <cellStyle name="Hiperłącze 7" xfId="25249" hidden="1" xr:uid="{00000000-0005-0000-0000-000020770000}"/>
    <cellStyle name="Hiperłącze 7" xfId="25230" hidden="1" xr:uid="{00000000-0005-0000-0000-000023770000}"/>
    <cellStyle name="Hiperłącze 7" xfId="25190" hidden="1" xr:uid="{00000000-0005-0000-0000-000028770000}"/>
    <cellStyle name="Hiperłącze 7" xfId="25053" hidden="1" xr:uid="{00000000-0005-0000-0000-00002C770000}"/>
    <cellStyle name="Hiperłącze 7" xfId="26542" hidden="1" xr:uid="{00000000-0005-0000-0000-000036770000}"/>
    <cellStyle name="Hiperłącze 7" xfId="26505" hidden="1" xr:uid="{00000000-0005-0000-0000-00003C770000}"/>
    <cellStyle name="Hiperłącze 7" xfId="26560" hidden="1" xr:uid="{00000000-0005-0000-0000-00003D770000}"/>
    <cellStyle name="Hiperłącze 7" xfId="26587" hidden="1" xr:uid="{00000000-0005-0000-0000-000040770000}"/>
    <cellStyle name="Hiperłącze 7" xfId="26650" hidden="1" xr:uid="{00000000-0005-0000-0000-000042770000}"/>
    <cellStyle name="Hiperłącze 7" xfId="26605" hidden="1" xr:uid="{00000000-0005-0000-0000-000043770000}"/>
    <cellStyle name="Hiperłącze 7" xfId="26625" hidden="1" xr:uid="{00000000-0005-0000-0000-000047770000}"/>
    <cellStyle name="Hiperłącze 7" xfId="26693" hidden="1" xr:uid="{00000000-0005-0000-0000-00004C770000}"/>
    <cellStyle name="Hiperłącze 7" xfId="26702" hidden="1" xr:uid="{00000000-0005-0000-0000-000050770000}"/>
    <cellStyle name="Hiperłącze 7" xfId="26757" hidden="1" xr:uid="{00000000-0005-0000-0000-000052770000}"/>
    <cellStyle name="Hiperłącze 7" xfId="26798" hidden="1" xr:uid="{00000000-0005-0000-0000-00005C770000}"/>
    <cellStyle name="Hiperłącze 7" xfId="26862" hidden="1" xr:uid="{00000000-0005-0000-0000-000061770000}"/>
    <cellStyle name="Hiperłącze 7" xfId="26853" hidden="1" xr:uid="{00000000-0005-0000-0000-00005E770000}"/>
    <cellStyle name="Hiperłącze 7" xfId="18782" hidden="1" xr:uid="{00000000-0005-0000-0000-0000DF730000}"/>
    <cellStyle name="Hiperłącze 7" xfId="20160" hidden="1" xr:uid="{00000000-0005-0000-0000-000083740000}"/>
    <cellStyle name="Hiperłącze 7" xfId="22647" hidden="1" xr:uid="{00000000-0005-0000-0000-000086750000}"/>
    <cellStyle name="Hiperłącze 7" xfId="39866" hidden="1" xr:uid="{00000000-0005-0000-0000-00003B7D0000}"/>
    <cellStyle name="Hiperłącze 7" xfId="45497" hidden="1" xr:uid="{00000000-0005-0000-0000-00003D800000}"/>
    <cellStyle name="Hiperłącze 7" xfId="20940" hidden="1" xr:uid="{00000000-0005-0000-0000-000077750000}"/>
    <cellStyle name="Hiperłącze 7" xfId="41420" hidden="1" xr:uid="{00000000-0005-0000-0000-0000F27D0000}"/>
    <cellStyle name="Hiperłącze 7" xfId="27107" hidden="1" xr:uid="{00000000-0005-0000-0000-000094770000}"/>
    <cellStyle name="Hiperłącze 7" xfId="18581" hidden="1" xr:uid="{00000000-0005-0000-0000-00008B730000}"/>
    <cellStyle name="Hiperłącze 7" xfId="36134" hidden="1" xr:uid="{00000000-0005-0000-0000-0000B27B0000}"/>
    <cellStyle name="Hiperłącze 7" xfId="15172" hidden="1" xr:uid="{00000000-0005-0000-0000-000015720000}"/>
    <cellStyle name="Hiperłącze 7" xfId="46646" hidden="1" xr:uid="{00000000-0005-0000-0000-0000AE800000}"/>
    <cellStyle name="Hiperłącze 7" xfId="46917" hidden="1" xr:uid="{00000000-0005-0000-0000-00008A800000}"/>
    <cellStyle name="Hiperłącze 7" xfId="29875" hidden="1" xr:uid="{00000000-0005-0000-0000-00001D7A0000}"/>
    <cellStyle name="Hiperłącze 7" xfId="26002" hidden="1" xr:uid="{00000000-0005-0000-0000-0000E5760000}"/>
    <cellStyle name="Hiperłącze 7" xfId="44285" hidden="1" xr:uid="{00000000-0005-0000-0000-00003F7F0000}"/>
    <cellStyle name="Hiperłącze 7" xfId="12391" hidden="1" xr:uid="{00000000-0005-0000-0000-0000B4700000}"/>
    <cellStyle name="Hiperłącze 7" xfId="33148" hidden="1" xr:uid="{00000000-0005-0000-0000-0000937A0000}"/>
    <cellStyle name="Hiperłącze 7" xfId="27755" hidden="1" xr:uid="{00000000-0005-0000-0000-0000BB770000}"/>
    <cellStyle name="Hiperłącze 7" xfId="35467" hidden="1" xr:uid="{00000000-0005-0000-0000-0000317B0000}"/>
    <cellStyle name="Hiperłącze 7" xfId="19161" hidden="1" xr:uid="{00000000-0005-0000-0000-00000A740000}"/>
    <cellStyle name="Hiperłącze 7" xfId="21644" hidden="1" xr:uid="{00000000-0005-0000-0000-0000EC740000}"/>
    <cellStyle name="Hiperłącze 7" xfId="12022" hidden="1" xr:uid="{00000000-0005-0000-0000-00008C700000}"/>
    <cellStyle name="Hiperłącze 7" xfId="15309" hidden="1" xr:uid="{00000000-0005-0000-0000-000022720000}"/>
    <cellStyle name="Hiperłącze 7" xfId="18929" hidden="1" xr:uid="{00000000-0005-0000-0000-0000B0730000}"/>
    <cellStyle name="Hiperłącze 7" xfId="31992" hidden="1" xr:uid="{00000000-0005-0000-0000-0000FD790000}"/>
    <cellStyle name="Hiperłącze 7" xfId="32411" hidden="1" xr:uid="{00000000-0005-0000-0000-0000D7790000}"/>
    <cellStyle name="Hiperłącze 7" xfId="44477" hidden="1" xr:uid="{00000000-0005-0000-0000-0000537F0000}"/>
    <cellStyle name="Hiperłącze 7" xfId="26053" hidden="1" xr:uid="{00000000-0005-0000-0000-0000EB760000}"/>
    <cellStyle name="Hiperłącze 7" xfId="35099" hidden="1" xr:uid="{00000000-0005-0000-0000-00000B7B0000}"/>
    <cellStyle name="Hiperłącze 7" xfId="43826" hidden="1" xr:uid="{00000000-0005-0000-0000-00000D7F0000}"/>
    <cellStyle name="Hiperłącze 7" xfId="31639" hidden="1" xr:uid="{00000000-0005-0000-0000-0000A8790000}"/>
    <cellStyle name="Hiperłącze 7" xfId="13175" hidden="1" xr:uid="{00000000-0005-0000-0000-00001E710000}"/>
    <cellStyle name="Hiperłącze 7" xfId="45063" hidden="1" xr:uid="{00000000-0005-0000-0000-0000AD7F0000}"/>
    <cellStyle name="Hiperłącze 7" xfId="44705" hidden="1" xr:uid="{00000000-0005-0000-0000-0000887F0000}"/>
    <cellStyle name="Hiperłącze 7" xfId="31280" hidden="1" xr:uid="{00000000-0005-0000-0000-000062790000}"/>
    <cellStyle name="Hiperłącze 7" xfId="38262" hidden="1" xr:uid="{00000000-0005-0000-0000-0000C17C0000}"/>
    <cellStyle name="Hiperłącze 7" xfId="44497" hidden="1" xr:uid="{00000000-0005-0000-0000-0000577F0000}"/>
    <cellStyle name="Hiperłącze 7" xfId="44178" hidden="1" xr:uid="{00000000-0005-0000-0000-0000347F0000}"/>
    <cellStyle name="Hiperłącze 7" xfId="43921" hidden="1" xr:uid="{00000000-0005-0000-0000-0000127F0000}"/>
    <cellStyle name="Hiperłącze 7" xfId="42131" hidden="1" xr:uid="{00000000-0005-0000-0000-0000A17E0000}"/>
    <cellStyle name="Hiperłącze 7" xfId="41725" hidden="1" xr:uid="{00000000-0005-0000-0000-0000577E0000}"/>
    <cellStyle name="Hiperłącze 7" xfId="41100" hidden="1" xr:uid="{00000000-0005-0000-0000-0000117E0000}"/>
    <cellStyle name="Hiperłącze 7" xfId="19135" hidden="1" xr:uid="{00000000-0005-0000-0000-000009740000}"/>
    <cellStyle name="Hiperłącze 7" xfId="11845" hidden="1" xr:uid="{00000000-0005-0000-0000-00004C710000}"/>
    <cellStyle name="Hiperłącze 7" xfId="26710" hidden="1" xr:uid="{00000000-0005-0000-0000-00004F770000}"/>
    <cellStyle name="Hiperłącze 7" xfId="14003" hidden="1" xr:uid="{00000000-0005-0000-0000-0000AA710000}"/>
    <cellStyle name="Hiperłącze 7" xfId="44543" hidden="1" xr:uid="{00000000-0005-0000-0000-0000717F0000}"/>
    <cellStyle name="Hiperłącze 7" xfId="41307" hidden="1" xr:uid="{00000000-0005-0000-0000-0000E87D0000}"/>
    <cellStyle name="Hiperłącze 7" xfId="26150" hidden="1" xr:uid="{00000000-0005-0000-0000-0000F7760000}"/>
    <cellStyle name="Hiperłącze 7" xfId="34412" hidden="1" xr:uid="{00000000-0005-0000-0000-00002F7C0000}"/>
    <cellStyle name="Hiperłącze 7" xfId="21109" hidden="1" xr:uid="{00000000-0005-0000-0000-0000B3740000}"/>
    <cellStyle name="Hiperłącze 7" xfId="24707" hidden="1" xr:uid="{00000000-0005-0000-0000-000092760000}"/>
    <cellStyle name="Hiperłącze 7" xfId="17109" hidden="1" xr:uid="{00000000-0005-0000-0000-0000D8720000}"/>
    <cellStyle name="Hiperłącze 7" xfId="40549" hidden="1" xr:uid="{00000000-0005-0000-0000-00009E7D0000}"/>
    <cellStyle name="Hiperłącze 7" xfId="12839" hidden="1" xr:uid="{00000000-0005-0000-0000-0000E5700000}"/>
    <cellStyle name="Hiperłącze 7" xfId="39655" hidden="1" xr:uid="{00000000-0005-0000-0000-0000247D0000}"/>
    <cellStyle name="Hiperłącze 7" xfId="38493" hidden="1" xr:uid="{00000000-0005-0000-0000-0000DA7C0000}"/>
    <cellStyle name="Hiperłącze 7" xfId="38178" hidden="1" xr:uid="{00000000-0005-0000-0000-0000B67C0000}"/>
    <cellStyle name="Hiperłącze 7" xfId="37621" hidden="1" xr:uid="{00000000-0005-0000-0000-0000947C0000}"/>
    <cellStyle name="Hiperłącze 7" xfId="37919" hidden="1" xr:uid="{00000000-0005-0000-0000-0000717C0000}"/>
    <cellStyle name="Hiperłącze 7" xfId="37210" hidden="1" xr:uid="{00000000-0005-0000-0000-00004C7C0000}"/>
    <cellStyle name="Hiperłącze 7" xfId="34343" hidden="1" xr:uid="{00000000-0005-0000-0000-00002A7C0000}"/>
    <cellStyle name="Hiperłącze 7" xfId="36552" hidden="1" xr:uid="{00000000-0005-0000-0000-0000077C0000}"/>
    <cellStyle name="Hiperłącze 7" xfId="36888" hidden="1" xr:uid="{00000000-0005-0000-0000-0000E17B0000}"/>
    <cellStyle name="Hiperłącze 7" xfId="29900" hidden="1" xr:uid="{00000000-0005-0000-0000-00001C7A0000}"/>
    <cellStyle name="Hiperłącze 7" xfId="16700" hidden="1" xr:uid="{00000000-0005-0000-0000-0000AA720000}"/>
    <cellStyle name="Hiperłącze 7" xfId="19672" hidden="1" xr:uid="{00000000-0005-0000-0000-00001D740000}"/>
    <cellStyle name="Hiperłącze 7" xfId="45886" hidden="1" xr:uid="{00000000-0005-0000-0000-0000FA7F0000}"/>
    <cellStyle name="Hiperłącze 7" xfId="32854" hidden="1" xr:uid="{00000000-0005-0000-0000-00008A7A0000}"/>
    <cellStyle name="Hiperłącze 7" xfId="30737" hidden="1" xr:uid="{00000000-0005-0000-0000-00000A790000}"/>
    <cellStyle name="Hiperłącze 7" xfId="30434" hidden="1" xr:uid="{00000000-0005-0000-0000-0000E6780000}"/>
    <cellStyle name="Hiperłącze 7" xfId="31101" hidden="1" xr:uid="{00000000-0005-0000-0000-00004F790000}"/>
    <cellStyle name="Hiperłącze 7" xfId="35679" hidden="1" xr:uid="{00000000-0005-0000-0000-0000657B0000}"/>
    <cellStyle name="Hiperłącze 7" xfId="40449" hidden="1" xr:uid="{00000000-0005-0000-0000-0000937D0000}"/>
    <cellStyle name="Hiperłącze 7" xfId="29214" hidden="1" xr:uid="{00000000-0005-0000-0000-00009D780000}"/>
    <cellStyle name="Hiperłącze 7" xfId="28856" hidden="1" xr:uid="{00000000-0005-0000-0000-000075780000}"/>
    <cellStyle name="Hiperłącze 7" xfId="34276" hidden="1" xr:uid="{00000000-0005-0000-0000-0000437B0000}"/>
    <cellStyle name="Hiperłącze 7" xfId="35305" hidden="1" xr:uid="{00000000-0005-0000-0000-0000247B0000}"/>
    <cellStyle name="Hiperłącze 7" xfId="34993" hidden="1" xr:uid="{00000000-0005-0000-0000-0000FF7A0000}"/>
    <cellStyle name="Hiperłącze 7" xfId="33777" hidden="1" xr:uid="{00000000-0005-0000-0000-0000B77A0000}"/>
    <cellStyle name="Hiperłącze 7" xfId="33159" hidden="1" xr:uid="{00000000-0005-0000-0000-0000917A0000}"/>
    <cellStyle name="Hiperłącze 7" xfId="44597" hidden="1" xr:uid="{00000000-0005-0000-0000-00007C7F0000}"/>
    <cellStyle name="Hiperłącze 7" xfId="22730" hidden="1" xr:uid="{00000000-0005-0000-0000-000097750000}"/>
    <cellStyle name="Hiperłącze 7" xfId="19416" hidden="1" xr:uid="{00000000-0005-0000-0000-000069740000}"/>
    <cellStyle name="Hiperłącze 7" xfId="13713" hidden="1" xr:uid="{00000000-0005-0000-0000-000076710000}"/>
    <cellStyle name="Hiperłącze 7" xfId="26749" hidden="1" xr:uid="{00000000-0005-0000-0000-00004E770000}"/>
    <cellStyle name="Hiperłącze 7" xfId="25956" hidden="1" xr:uid="{00000000-0005-0000-0000-0000E0760000}"/>
    <cellStyle name="Hiperłącze 7" xfId="29895" hidden="1" xr:uid="{00000000-0005-0000-0000-0000207A0000}"/>
    <cellStyle name="Hiperłącze 7" xfId="30944" hidden="1" xr:uid="{00000000-0005-0000-0000-000021790000}"/>
    <cellStyle name="Hiperłącze 7" xfId="21736" hidden="1" xr:uid="{00000000-0005-0000-0000-0000F4740000}"/>
    <cellStyle name="Hiperłącze 7" xfId="28156" hidden="1" xr:uid="{00000000-0005-0000-0000-000027780000}"/>
    <cellStyle name="Hiperłącze 7" xfId="29381" hidden="1" xr:uid="{00000000-0005-0000-0000-0000B7780000}"/>
    <cellStyle name="Hiperłącze 7" xfId="46239" hidden="1" xr:uid="{00000000-0005-0000-0000-000068800000}"/>
    <cellStyle name="Hiperłącze 7" xfId="24294" hidden="1" xr:uid="{00000000-0005-0000-0000-000039760000}"/>
    <cellStyle name="Hiperłącze 7" xfId="37832" hidden="1" xr:uid="{00000000-0005-0000-0000-00006B7C0000}"/>
    <cellStyle name="Hiperłącze 7" xfId="23687" hidden="1" xr:uid="{00000000-0005-0000-0000-00001A760000}"/>
    <cellStyle name="Hiperłącze 7" xfId="45541" hidden="1" xr:uid="{00000000-0005-0000-0000-00003C800000}"/>
    <cellStyle name="Hiperłącze 7" xfId="23021" hidden="1" xr:uid="{00000000-0005-0000-0000-0000D4750000}"/>
    <cellStyle name="Hiperłącze 7" xfId="22475" hidden="1" xr:uid="{00000000-0005-0000-0000-000060750000}"/>
    <cellStyle name="Hiperłącze 7" xfId="32564" hidden="1" xr:uid="{00000000-0005-0000-0000-0000E2790000}"/>
    <cellStyle name="Hiperłącze 7" xfId="30129" hidden="1" xr:uid="{00000000-0005-0000-0000-0000D0780000}"/>
    <cellStyle name="Hiperłącze 7" xfId="14664" hidden="1" xr:uid="{00000000-0005-0000-0000-0000FF710000}"/>
    <cellStyle name="Hiperłącze 7" xfId="21487" hidden="1" xr:uid="{00000000-0005-0000-0000-0000D1740000}"/>
    <cellStyle name="Hiperłącze 7" xfId="41797" hidden="1" xr:uid="{00000000-0005-0000-0000-00005E7E0000}"/>
    <cellStyle name="Hiperłącze 7" xfId="37600" hidden="1" xr:uid="{00000000-0005-0000-0000-00008E7C0000}"/>
    <cellStyle name="Hiperłącze 7" xfId="21154" hidden="1" xr:uid="{00000000-0005-0000-0000-0000B6740000}"/>
    <cellStyle name="Hiperłącze 7" xfId="26773" hidden="1" xr:uid="{00000000-0005-0000-0000-000056770000}"/>
    <cellStyle name="Hiperłącze 7" xfId="34122" hidden="1" xr:uid="{00000000-0005-0000-0000-0000447B0000}"/>
    <cellStyle name="Hiperłącze 7" xfId="19445" hidden="1" xr:uid="{00000000-0005-0000-0000-000059740000}"/>
    <cellStyle name="Hiperłącze 7" xfId="14719" hidden="1" xr:uid="{00000000-0005-0000-0000-000005720000}"/>
    <cellStyle name="Hiperłącze 7" xfId="15641" hidden="1" xr:uid="{00000000-0005-0000-0000-00006D720000}"/>
    <cellStyle name="Hiperłącze 7" xfId="14213" hidden="1" xr:uid="{00000000-0005-0000-0000-000089710000}"/>
    <cellStyle name="Hiperłącze 7" xfId="32624" hidden="1" xr:uid="{00000000-0005-0000-0000-0000167A0000}"/>
    <cellStyle name="Hiperłącze 7" xfId="35082" hidden="1" xr:uid="{00000000-0005-0000-0000-0000097B0000}"/>
    <cellStyle name="Hiperłącze 7" xfId="14315" hidden="1" xr:uid="{00000000-0005-0000-0000-000097710000}"/>
    <cellStyle name="Hiperłącze 7" xfId="28050" hidden="1" xr:uid="{00000000-0005-0000-0000-0000D6770000}"/>
    <cellStyle name="Hiperłącze 7" xfId="46338" hidden="1" xr:uid="{00000000-0005-0000-0000-000070800000}"/>
    <cellStyle name="Hiperłącze 7" xfId="26908" hidden="1" xr:uid="{00000000-0005-0000-0000-000067770000}"/>
    <cellStyle name="Hiperłącze 7" xfId="26899" hidden="1" xr:uid="{00000000-0005-0000-0000-000068770000}"/>
    <cellStyle name="Hiperłącze 7" xfId="26989" hidden="1" xr:uid="{00000000-0005-0000-0000-00006F770000}"/>
    <cellStyle name="Hiperłącze 7" xfId="27052" hidden="1" xr:uid="{00000000-0005-0000-0000-000071770000}"/>
    <cellStyle name="Hiperłącze 7" xfId="27061" hidden="1" xr:uid="{00000000-0005-0000-0000-000072770000}"/>
    <cellStyle name="Hiperłącze 7" xfId="27016" hidden="1" xr:uid="{00000000-0005-0000-0000-000073770000}"/>
    <cellStyle name="Hiperłącze 7" xfId="27070" hidden="1" xr:uid="{00000000-0005-0000-0000-000076770000}"/>
    <cellStyle name="Hiperłącze 7" xfId="27036" hidden="1" xr:uid="{00000000-0005-0000-0000-000077770000}"/>
    <cellStyle name="Hiperłącze 7" xfId="25433" hidden="1" xr:uid="{00000000-0005-0000-0000-000084770000}"/>
    <cellStyle name="Hiperłącze 7" xfId="25542" hidden="1" xr:uid="{00000000-0005-0000-0000-000088770000}"/>
    <cellStyle name="Hiperłącze 7" xfId="25487" hidden="1" xr:uid="{00000000-0005-0000-0000-000089770000}"/>
    <cellStyle name="Hiperłącze 7" xfId="25468" hidden="1" xr:uid="{00000000-0005-0000-0000-00008C770000}"/>
    <cellStyle name="Hiperłącze 7" xfId="27079" hidden="1" xr:uid="{00000000-0005-0000-0000-000091770000}"/>
    <cellStyle name="Hiperłącze 7" xfId="27097" hidden="1" xr:uid="{00000000-0005-0000-0000-000093770000}"/>
    <cellStyle name="Hiperłącze 7" xfId="27170" hidden="1" xr:uid="{00000000-0005-0000-0000-000096770000}"/>
    <cellStyle name="Hiperłącze 7" xfId="27116" hidden="1" xr:uid="{00000000-0005-0000-0000-000098770000}"/>
    <cellStyle name="Hiperłącze 7" xfId="27278" hidden="1" xr:uid="{00000000-0005-0000-0000-0000A2770000}"/>
    <cellStyle name="Hiperłącze 7" xfId="27224" hidden="1" xr:uid="{00000000-0005-0000-0000-0000A4770000}"/>
    <cellStyle name="Hiperłącze 7" xfId="27241" hidden="1" xr:uid="{00000000-0005-0000-0000-0000A8770000}"/>
    <cellStyle name="Hiperłącze 7" xfId="27619" hidden="1" xr:uid="{00000000-0005-0000-0000-0000AA770000}"/>
    <cellStyle name="Hiperłącze 7" xfId="27651" hidden="1" xr:uid="{00000000-0005-0000-0000-0000B0770000}"/>
    <cellStyle name="Hiperłącze 7" xfId="27666" hidden="1" xr:uid="{00000000-0005-0000-0000-0000B4770000}"/>
    <cellStyle name="Hiperłącze 7" xfId="27786" hidden="1" xr:uid="{00000000-0005-0000-0000-0000B9770000}"/>
    <cellStyle name="Hiperłącze 7" xfId="27773" hidden="1" xr:uid="{00000000-0005-0000-0000-0000BF770000}"/>
    <cellStyle name="Hiperłącze 7" xfId="27842" hidden="1" xr:uid="{00000000-0005-0000-0000-0000C1770000}"/>
    <cellStyle name="Hiperłącze 7" xfId="27860" hidden="1" xr:uid="{00000000-0005-0000-0000-0000C3770000}"/>
    <cellStyle name="Hiperłącze 7" xfId="27951" hidden="1" xr:uid="{00000000-0005-0000-0000-0000CD770000}"/>
    <cellStyle name="Hiperłącze 7" xfId="28041" hidden="1" xr:uid="{00000000-0005-0000-0000-0000D2770000}"/>
    <cellStyle name="Hiperłącze 7" xfId="27987" hidden="1" xr:uid="{00000000-0005-0000-0000-0000D4770000}"/>
    <cellStyle name="Hiperłącze 7" xfId="27583" hidden="1" xr:uid="{00000000-0005-0000-0000-0000D9770000}"/>
    <cellStyle name="Hiperłącze 7" xfId="26517" hidden="1" xr:uid="{00000000-0005-0000-0000-00003B770000}"/>
    <cellStyle name="Hiperłącze 7" xfId="25258" hidden="1" xr:uid="{00000000-0005-0000-0000-00001B770000}"/>
    <cellStyle name="Hiperłącze 7" xfId="26175" hidden="1" xr:uid="{00000000-0005-0000-0000-0000FB760000}"/>
    <cellStyle name="Hiperłącze 7" xfId="23385" hidden="1" xr:uid="{00000000-0005-0000-0000-0000BB750000}"/>
    <cellStyle name="Hiperłącze 7" xfId="22161" hidden="1" xr:uid="{00000000-0005-0000-0000-00003B750000}"/>
    <cellStyle name="Hiperłącze 7" xfId="20656" hidden="1" xr:uid="{00000000-0005-0000-0000-00001B750000}"/>
    <cellStyle name="Hiperłącze 7" xfId="21774" hidden="1" xr:uid="{00000000-0005-0000-0000-0000FB740000}"/>
    <cellStyle name="Hiperłącze 7" xfId="21187" hidden="1" xr:uid="{00000000-0005-0000-0000-0000BB740000}"/>
    <cellStyle name="Hiperłącze 7" xfId="20112" hidden="1" xr:uid="{00000000-0005-0000-0000-00007B740000}"/>
    <cellStyle name="Hiperłącze 7" xfId="19797" hidden="1" xr:uid="{00000000-0005-0000-0000-00005B740000}"/>
    <cellStyle name="Hiperłącze 7" xfId="16097" hidden="1" xr:uid="{00000000-0005-0000-0000-0000FB730000}"/>
    <cellStyle name="Hiperłącze 7" xfId="15366" hidden="1" xr:uid="{00000000-0005-0000-0000-00002B720000}"/>
    <cellStyle name="Hiperłącze 7" xfId="15418" hidden="1" xr:uid="{00000000-0005-0000-0000-00002E720000}"/>
    <cellStyle name="Hiperłącze 7" xfId="15462" hidden="1" xr:uid="{00000000-0005-0000-0000-000038720000}"/>
    <cellStyle name="Hiperłącze 7" xfId="15041" hidden="1" xr:uid="{00000000-0005-0000-0000-000039720000}"/>
    <cellStyle name="Hiperłącze 7" xfId="15023" hidden="1" xr:uid="{00000000-0005-0000-0000-00003C720000}"/>
    <cellStyle name="Hiperłącze 7" xfId="15008" hidden="1" xr:uid="{00000000-0005-0000-0000-00003F720000}"/>
    <cellStyle name="Hiperłącze 7" xfId="14782" hidden="1" xr:uid="{00000000-0005-0000-0000-000042720000}"/>
    <cellStyle name="Hiperłącze 7" xfId="15002" hidden="1" xr:uid="{00000000-0005-0000-0000-000044720000}"/>
    <cellStyle name="Hiperłącze 7" xfId="14964" hidden="1" xr:uid="{00000000-0005-0000-0000-000047720000}"/>
    <cellStyle name="Hiperłącze 7" xfId="14921" hidden="1" xr:uid="{00000000-0005-0000-0000-000049720000}"/>
    <cellStyle name="Hiperłącze 7" xfId="14948" hidden="1" xr:uid="{00000000-0005-0000-0000-00004C720000}"/>
    <cellStyle name="Hiperłącze 7" xfId="14927" hidden="1" xr:uid="{00000000-0005-0000-0000-00004D720000}"/>
    <cellStyle name="Hiperłącze 7" xfId="23596" hidden="1" xr:uid="{00000000-0005-0000-0000-000012760000}"/>
    <cellStyle name="Hiperłącze 7" xfId="27324" hidden="1" xr:uid="{00000000-0005-0000-0000-0000E2770000}"/>
    <cellStyle name="Hiperłącze 7" xfId="27334" hidden="1" xr:uid="{00000000-0005-0000-0000-0000E3770000}"/>
    <cellStyle name="Hiperłącze 7" xfId="27825" hidden="1" xr:uid="{00000000-0005-0000-0000-0000E5770000}"/>
    <cellStyle name="Hiperłącze 7" xfId="27463" hidden="1" xr:uid="{00000000-0005-0000-0000-0000E9770000}"/>
    <cellStyle name="Hiperłącze 7" xfId="27307" hidden="1" xr:uid="{00000000-0005-0000-0000-0000EF770000}"/>
    <cellStyle name="Hiperłącze 7" xfId="27479" hidden="1" xr:uid="{00000000-0005-0000-0000-0000F0770000}"/>
    <cellStyle name="Hiperłącze 7" xfId="27601" hidden="1" xr:uid="{00000000-0005-0000-0000-0000F4770000}"/>
    <cellStyle name="Hiperłącze 7" xfId="27428" hidden="1" xr:uid="{00000000-0005-0000-0000-0000F5770000}"/>
    <cellStyle name="Hiperłącze 7" xfId="27361" hidden="1" xr:uid="{00000000-0005-0000-0000-0000F8770000}"/>
    <cellStyle name="Hiperłącze 7" xfId="28083" hidden="1" xr:uid="{00000000-0005-0000-0000-000001780000}"/>
    <cellStyle name="Hiperłącze 7" xfId="27376" hidden="1" xr:uid="{00000000-0005-0000-0000-000004780000}"/>
    <cellStyle name="Hiperłącze 7" xfId="28101" hidden="1" xr:uid="{00000000-0005-0000-0000-000006780000}"/>
    <cellStyle name="Hiperłącze 7" xfId="25377" hidden="1" xr:uid="{00000000-0005-0000-0000-00000C780000}"/>
    <cellStyle name="Hiperłącze 7" xfId="25347" hidden="1" xr:uid="{00000000-0005-0000-0000-00000E780000}"/>
    <cellStyle name="Hiperłącze 7" xfId="25372" hidden="1" xr:uid="{00000000-0005-0000-0000-000010780000}"/>
    <cellStyle name="Hiperłącze 7" xfId="25288" hidden="1" xr:uid="{00000000-0005-0000-0000-000011780000}"/>
    <cellStyle name="Hiperłącze 7" xfId="25328" hidden="1" xr:uid="{00000000-0005-0000-0000-000017780000}"/>
    <cellStyle name="Hiperłącze 7" xfId="25097" hidden="1" xr:uid="{00000000-0005-0000-0000-00001C780000}"/>
    <cellStyle name="Hiperłącze 7" xfId="28119" hidden="1" xr:uid="{00000000-0005-0000-0000-000022780000}"/>
    <cellStyle name="Hiperłącze 7" xfId="28164" hidden="1" xr:uid="{00000000-0005-0000-0000-00002C780000}"/>
    <cellStyle name="Hiperłącze 7" xfId="28219" hidden="1" xr:uid="{00000000-0005-0000-0000-00002D780000}"/>
    <cellStyle name="Hiperłącze 7" xfId="28246" hidden="1" xr:uid="{00000000-0005-0000-0000-000030780000}"/>
    <cellStyle name="Hiperłącze 7" xfId="28292" hidden="1" xr:uid="{00000000-0005-0000-0000-000035780000}"/>
    <cellStyle name="Hiperłącze 7" xfId="28284" hidden="1" xr:uid="{00000000-0005-0000-0000-000037780000}"/>
    <cellStyle name="Hiperłącze 7" xfId="28729" hidden="1" xr:uid="{00000000-0005-0000-0000-00003E780000}"/>
    <cellStyle name="Hiperłącze 7" xfId="28714" hidden="1" xr:uid="{00000000-0005-0000-0000-000041780000}"/>
    <cellStyle name="Hiperłącze 7" xfId="28708" hidden="1" xr:uid="{00000000-0005-0000-0000-000043780000}"/>
    <cellStyle name="Hiperłącze 7" xfId="28745" hidden="1" xr:uid="{00000000-0005-0000-0000-000045780000}"/>
    <cellStyle name="Hiperłącze 7" xfId="28817" hidden="1" xr:uid="{00000000-0005-0000-0000-000049780000}"/>
    <cellStyle name="Hiperłącze 7" xfId="28825" hidden="1" xr:uid="{00000000-0005-0000-0000-00004A780000}"/>
    <cellStyle name="Hiperłącze 7" xfId="14937" hidden="1" xr:uid="{00000000-0005-0000-0000-000050720000}"/>
    <cellStyle name="Hiperłącze 7" xfId="28024" hidden="1" xr:uid="{00000000-0005-0000-0000-0000D5770000}"/>
    <cellStyle name="Hiperłącze 7" xfId="27690" hidden="1" xr:uid="{00000000-0005-0000-0000-0000AD770000}"/>
    <cellStyle name="Hiperłącze 7" xfId="23401" hidden="1" xr:uid="{00000000-0005-0000-0000-0000B5750000}"/>
    <cellStyle name="Hiperłącze 7" xfId="22801" hidden="1" xr:uid="{00000000-0005-0000-0000-0000D2750000}"/>
    <cellStyle name="Hiperłącze 7" xfId="23207" hidden="1" xr:uid="{00000000-0005-0000-0000-0000A7750000}"/>
    <cellStyle name="Hiperłącze 7" xfId="20958" hidden="1" xr:uid="{00000000-0005-0000-0000-00007D750000}"/>
    <cellStyle name="Hiperłącze 7" xfId="22028" hidden="1" xr:uid="{00000000-0005-0000-0000-00002A750000}"/>
    <cellStyle name="Hiperłącze 7" xfId="21835" hidden="1" xr:uid="{00000000-0005-0000-0000-0000FF740000}"/>
    <cellStyle name="Hiperłącze 7" xfId="21479" hidden="1" xr:uid="{00000000-0005-0000-0000-0000D5740000}"/>
    <cellStyle name="Hiperłącze 7" xfId="20168" hidden="1" xr:uid="{00000000-0005-0000-0000-000081740000}"/>
    <cellStyle name="Hiperłącze 7" xfId="14886" hidden="1" xr:uid="{00000000-0005-0000-0000-000055720000}"/>
    <cellStyle name="Hiperłącze 7" xfId="14898" hidden="1" xr:uid="{00000000-0005-0000-0000-00005B720000}"/>
    <cellStyle name="Hiperłącze 7" xfId="14863" hidden="1" xr:uid="{00000000-0005-0000-0000-00005D720000}"/>
    <cellStyle name="Hiperłącze 7" xfId="14855" hidden="1" xr:uid="{00000000-0005-0000-0000-00005E720000}"/>
    <cellStyle name="Hiperłącze 7" xfId="14841" hidden="1" xr:uid="{00000000-0005-0000-0000-000060720000}"/>
    <cellStyle name="Hiperłącze 7" xfId="14834" hidden="1" xr:uid="{00000000-0005-0000-0000-000064720000}"/>
    <cellStyle name="Hiperłącze 7" xfId="15575" hidden="1" xr:uid="{00000000-0005-0000-0000-00006A720000}"/>
    <cellStyle name="Hiperłącze 7" xfId="15602" hidden="1" xr:uid="{00000000-0005-0000-0000-000070720000}"/>
    <cellStyle name="Hiperłącze 7" xfId="15657" hidden="1" xr:uid="{00000000-0005-0000-0000-000072720000}"/>
    <cellStyle name="Hiperłącze 7" xfId="15628" hidden="1" xr:uid="{00000000-0005-0000-0000-000073720000}"/>
    <cellStyle name="Hiperłącze 7" xfId="15681" hidden="1" xr:uid="{00000000-0005-0000-0000-000077720000}"/>
    <cellStyle name="Hiperłącze 7" xfId="15730" hidden="1" xr:uid="{00000000-0005-0000-0000-00007D720000}"/>
    <cellStyle name="Hiperłącze 7" xfId="15763" hidden="1" xr:uid="{00000000-0005-0000-0000-000081720000}"/>
    <cellStyle name="Hiperłącze 7" xfId="15772" hidden="1" xr:uid="{00000000-0005-0000-0000-000082720000}"/>
    <cellStyle name="Hiperłącze 7" xfId="15791" hidden="1" xr:uid="{00000000-0005-0000-0000-000084720000}"/>
    <cellStyle name="Hiperłącze 7" xfId="15854" hidden="1" xr:uid="{00000000-0005-0000-0000-000086720000}"/>
    <cellStyle name="Hiperłącze 7" xfId="15800" hidden="1" xr:uid="{00000000-0005-0000-0000-000088720000}"/>
    <cellStyle name="Hiperłącze 7" xfId="15881" hidden="1" xr:uid="{00000000-0005-0000-0000-00008E720000}"/>
    <cellStyle name="Hiperłącze 7" xfId="24477" hidden="1" xr:uid="{00000000-0005-0000-0000-00004F760000}"/>
    <cellStyle name="Hiperłącze 7" xfId="27383" hidden="1" xr:uid="{00000000-0005-0000-0000-000000780000}"/>
    <cellStyle name="Hiperłącze 7" xfId="28910" hidden="1" xr:uid="{00000000-0005-0000-0000-000058780000}"/>
    <cellStyle name="Hiperłącze 7" xfId="28947" hidden="1" xr:uid="{00000000-0005-0000-0000-000059780000}"/>
    <cellStyle name="Hiperłącze 7" xfId="46948" hidden="1" xr:uid="{00000000-0005-0000-0000-0000B5800000}"/>
    <cellStyle name="Hiperłącze 7" xfId="46939" hidden="1" xr:uid="{00000000-0005-0000-0000-0000B6800000}"/>
    <cellStyle name="Hiperłącze 7" xfId="28055" hidden="1" xr:uid="{00000000-0005-0000-0000-000008780000}"/>
    <cellStyle name="Hiperłącze 7" xfId="27816" hidden="1" xr:uid="{00000000-0005-0000-0000-0000E6770000}"/>
    <cellStyle name="Hiperłącze 7" xfId="29735" hidden="1" xr:uid="{00000000-0005-0000-0000-000035790000}"/>
    <cellStyle name="Hiperłącze 7" xfId="30649" hidden="1" xr:uid="{00000000-0005-0000-0000-000002790000}"/>
    <cellStyle name="Hiperłącze 7" xfId="29444" hidden="1" xr:uid="{00000000-0005-0000-0000-0000BD780000}"/>
    <cellStyle name="Hiperłącze 7" xfId="29148" hidden="1" xr:uid="{00000000-0005-0000-0000-00009A780000}"/>
    <cellStyle name="Hiperłącze 7" xfId="34314" hidden="1" xr:uid="{00000000-0005-0000-0000-0000397B0000}"/>
    <cellStyle name="Hiperłącze 7" xfId="35314" hidden="1" xr:uid="{00000000-0005-0000-0000-0000287B0000}"/>
    <cellStyle name="Hiperłącze 7" xfId="32951" hidden="1" xr:uid="{00000000-0005-0000-0000-00009E7A0000}"/>
    <cellStyle name="Hiperłącze 7" xfId="33130" hidden="1" xr:uid="{00000000-0005-0000-0000-00007A7A0000}"/>
    <cellStyle name="Hiperłącze 7" xfId="32807" hidden="1" xr:uid="{00000000-0005-0000-0000-0000477A0000}"/>
    <cellStyle name="Hiperłącze 7" xfId="32356" hidden="1" xr:uid="{00000000-0005-0000-0000-0000027A0000}"/>
    <cellStyle name="Hiperłącze 7" xfId="32492" hidden="1" xr:uid="{00000000-0005-0000-0000-0000DF790000}"/>
    <cellStyle name="Hiperłącze 7" xfId="30010" hidden="1" xr:uid="{00000000-0005-0000-0000-000099790000}"/>
    <cellStyle name="Hiperłącze 7" xfId="43761" hidden="1" xr:uid="{00000000-0005-0000-0000-0000057F0000}"/>
    <cellStyle name="Hiperłącze 7" xfId="43724" hidden="1" xr:uid="{00000000-0005-0000-0000-0000037F0000}"/>
    <cellStyle name="Hiperłącze 7" xfId="43103" hidden="1" xr:uid="{00000000-0005-0000-0000-0000F27E0000}"/>
    <cellStyle name="Hiperłącze 7" xfId="42005" hidden="1" xr:uid="{00000000-0005-0000-0000-0000BD7E0000}"/>
    <cellStyle name="Hiperłącze 7" xfId="42090" hidden="1" xr:uid="{00000000-0005-0000-0000-0000AC7E0000}"/>
    <cellStyle name="Hiperłącze 7" xfId="42479" hidden="1" xr:uid="{00000000-0005-0000-0000-0000887E0000}"/>
    <cellStyle name="Hiperłącze 7" xfId="40810" hidden="1" xr:uid="{00000000-0005-0000-0000-0000D87D0000}"/>
    <cellStyle name="Hiperłącze 7" xfId="40585" hidden="1" xr:uid="{00000000-0005-0000-0000-0000A37D0000}"/>
    <cellStyle name="Hiperłącze 7" xfId="40440" hidden="1" xr:uid="{00000000-0005-0000-0000-0000927D0000}"/>
    <cellStyle name="Hiperłącze 7" xfId="40271" hidden="1" xr:uid="{00000000-0005-0000-0000-0000807D0000}"/>
    <cellStyle name="Hiperłącze 7" xfId="39874" hidden="1" xr:uid="{00000000-0005-0000-0000-0000397D0000}"/>
    <cellStyle name="Hiperłącze 7" xfId="39597" hidden="1" xr:uid="{00000000-0005-0000-0000-0000167D0000}"/>
    <cellStyle name="Hiperłącze 7" xfId="39201" hidden="1" xr:uid="{00000000-0005-0000-0000-0000F37C0000}"/>
    <cellStyle name="Hiperłącze 7" xfId="38573" hidden="1" xr:uid="{00000000-0005-0000-0000-0000E17C0000}"/>
    <cellStyle name="Hiperłącze 7" xfId="37174" hidden="1" xr:uid="{00000000-0005-0000-0000-0000437C0000}"/>
    <cellStyle name="Hiperłącze 7" xfId="36429" hidden="1" xr:uid="{00000000-0005-0000-0000-0000207C0000}"/>
    <cellStyle name="Hiperłącze 7" xfId="36988" hidden="1" xr:uid="{00000000-0005-0000-0000-0000EA7B0000}"/>
    <cellStyle name="Hiperłącze 7" xfId="36299" hidden="1" xr:uid="{00000000-0005-0000-0000-0000C77B0000}"/>
    <cellStyle name="Hiperłącze 7" xfId="35615" hidden="1" xr:uid="{00000000-0005-0000-0000-00005E7B0000}"/>
    <cellStyle name="Hiperłącze 7" xfId="19960" hidden="1" xr:uid="{00000000-0005-0000-0000-000040740000}"/>
    <cellStyle name="Hiperłącze 7" xfId="42322" hidden="1" xr:uid="{00000000-0005-0000-0000-0000767E0000}"/>
    <cellStyle name="Hiperłącze 7" xfId="43907" hidden="1" xr:uid="{00000000-0005-0000-0000-00005E800000}"/>
    <cellStyle name="Hiperłącze 7" xfId="28753" hidden="1" xr:uid="{00000000-0005-0000-0000-000046780000}"/>
    <cellStyle name="Hiperłącze 7" xfId="25345" hidden="1" xr:uid="{00000000-0005-0000-0000-000012780000}"/>
    <cellStyle name="Hiperłącze 7" xfId="25139" hidden="1" xr:uid="{00000000-0005-0000-0000-00008E770000}"/>
    <cellStyle name="Hiperłącze 7" xfId="25229" hidden="1" xr:uid="{00000000-0005-0000-0000-000021770000}"/>
    <cellStyle name="Hiperłącze 7" xfId="20481" hidden="1" xr:uid="{00000000-0005-0000-0000-0000A1740000}"/>
    <cellStyle name="Hiperłącze 7" xfId="22090" hidden="1" xr:uid="{00000000-0005-0000-0000-000038750000}"/>
    <cellStyle name="Hiperłącze 7" xfId="20829" hidden="1" xr:uid="{00000000-0005-0000-0000-0000FD750000}"/>
    <cellStyle name="Hiperłącze 7" xfId="45657" hidden="1" xr:uid="{00000000-0005-0000-0000-00001C800000}"/>
    <cellStyle name="Hiperłącze 7" xfId="23437" hidden="1" xr:uid="{00000000-0005-0000-0000-0000BE750000}"/>
    <cellStyle name="Hiperłącze 7" xfId="22584" hidden="1" xr:uid="{00000000-0005-0000-0000-000084750000}"/>
    <cellStyle name="Hiperłącze 7" xfId="22307" hidden="1" xr:uid="{00000000-0005-0000-0000-00004D750000}"/>
    <cellStyle name="Hiperłącze 7" xfId="21595" hidden="1" xr:uid="{00000000-0005-0000-0000-0000DE740000}"/>
    <cellStyle name="Hiperłącze 7" xfId="21045" hidden="1" xr:uid="{00000000-0005-0000-0000-0000A9740000}"/>
    <cellStyle name="Hiperłącze 7" xfId="15908" hidden="1" xr:uid="{00000000-0005-0000-0000-000094720000}"/>
    <cellStyle name="Hiperłącze 7" xfId="16527" hidden="1" xr:uid="{00000000-0005-0000-0000-00009A720000}"/>
    <cellStyle name="Hiperłącze 7" xfId="16538" hidden="1" xr:uid="{00000000-0005-0000-0000-00009B720000}"/>
    <cellStyle name="Hiperłącze 7" xfId="16596" hidden="1" xr:uid="{00000000-0005-0000-0000-00009D720000}"/>
    <cellStyle name="Hiperłącze 7" xfId="16604" hidden="1" xr:uid="{00000000-0005-0000-0000-00009E720000}"/>
    <cellStyle name="Hiperłącze 7" xfId="16565" hidden="1" xr:uid="{00000000-0005-0000-0000-00009F720000}"/>
    <cellStyle name="Hiperłącze 7" xfId="16612" hidden="1" xr:uid="{00000000-0005-0000-0000-0000A2720000}"/>
    <cellStyle name="Hiperłącze 7" xfId="16620" hidden="1" xr:uid="{00000000-0005-0000-0000-0000A5720000}"/>
    <cellStyle name="Hiperłącze 7" xfId="16661" hidden="1" xr:uid="{00000000-0005-0000-0000-0000AB720000}"/>
    <cellStyle name="Hiperłącze 7" xfId="16679" hidden="1" xr:uid="{00000000-0005-0000-0000-0000AF720000}"/>
    <cellStyle name="Hiperłącze 7" xfId="16799" hidden="1" xr:uid="{00000000-0005-0000-0000-0000B4720000}"/>
    <cellStyle name="Hiperłącze 7" xfId="16862" hidden="1" xr:uid="{00000000-0005-0000-0000-0000B6720000}"/>
    <cellStyle name="Hiperłącze 7" xfId="16845" hidden="1" xr:uid="{00000000-0005-0000-0000-0000B9720000}"/>
    <cellStyle name="Hiperłącze 7" xfId="16825" hidden="1" xr:uid="{00000000-0005-0000-0000-0000BC720000}"/>
    <cellStyle name="Hiperłącze 7" xfId="16961" hidden="1" xr:uid="{00000000-0005-0000-0000-0000C1720000}"/>
    <cellStyle name="Hiperłącze 7" xfId="16987" hidden="1" xr:uid="{00000000-0005-0000-0000-0000C9720000}"/>
    <cellStyle name="Hiperłącze 7" xfId="17013" hidden="1" xr:uid="{00000000-0005-0000-0000-0000CC720000}"/>
    <cellStyle name="Hiperłącze 7" xfId="17069" hidden="1" xr:uid="{00000000-0005-0000-0000-0000CE720000}"/>
    <cellStyle name="Hiperłącze 7" xfId="17030" hidden="1" xr:uid="{00000000-0005-0000-0000-0000CF720000}"/>
    <cellStyle name="Hiperłącze 7" xfId="17048" hidden="1" xr:uid="{00000000-0005-0000-0000-0000D3720000}"/>
    <cellStyle name="Hiperłącze 7" xfId="17037" hidden="1" xr:uid="{00000000-0005-0000-0000-0000D4720000}"/>
    <cellStyle name="Hiperłącze 7" xfId="17165" hidden="1" xr:uid="{00000000-0005-0000-0000-0000DA720000}"/>
    <cellStyle name="Hiperłącze 7" xfId="17150" hidden="1" xr:uid="{00000000-0005-0000-0000-0000DD720000}"/>
    <cellStyle name="Hiperłącze 7" xfId="17173" hidden="1" xr:uid="{00000000-0005-0000-0000-0000DE720000}"/>
    <cellStyle name="Hiperłącze 7" xfId="25039" hidden="1" xr:uid="{00000000-0005-0000-0000-000029770000}"/>
    <cellStyle name="Hiperłącze 7" xfId="35074" hidden="1" xr:uid="{00000000-0005-0000-0000-0000067B0000}"/>
    <cellStyle name="Hiperłącze 7" xfId="11694" hidden="1" xr:uid="{00000000-0005-0000-0000-0000E9700000}"/>
    <cellStyle name="Hiperłącze 7" xfId="15109" hidden="1" xr:uid="{00000000-0005-0000-0000-000010720000}"/>
    <cellStyle name="Hiperłącze 7" xfId="47031" hidden="1" xr:uid="{00000000-0005-0000-0000-00009B800000}"/>
    <cellStyle name="Hiperłącze 7" xfId="46983" hidden="1" xr:uid="{00000000-0005-0000-0000-000093800000}"/>
    <cellStyle name="Hiperłącze 7" xfId="46717" hidden="1" xr:uid="{00000000-0005-0000-0000-0000C3800000}"/>
    <cellStyle name="Hiperłącze 7" xfId="37660" hidden="1" xr:uid="{00000000-0005-0000-0000-0000897C0000}"/>
    <cellStyle name="Hiperłącze 7" xfId="33292" hidden="1" xr:uid="{00000000-0005-0000-0000-0000587A0000}"/>
    <cellStyle name="Hiperłącze 7" xfId="46680" hidden="1" xr:uid="{00000000-0005-0000-0000-0000B0800000}"/>
    <cellStyle name="Hiperłącze 7" xfId="28176" hidden="1" xr:uid="{00000000-0005-0000-0000-00002B780000}"/>
    <cellStyle name="Hiperłącze 7" xfId="26633" hidden="1" xr:uid="{00000000-0005-0000-0000-000045770000}"/>
    <cellStyle name="Hiperłącze 7" xfId="28804" hidden="1" xr:uid="{00000000-0005-0000-0000-00004F780000}"/>
    <cellStyle name="Hiperłącze 7" xfId="29791" hidden="1" xr:uid="{00000000-0005-0000-0000-000029790000}"/>
    <cellStyle name="Hiperłącze 7" xfId="30763" hidden="1" xr:uid="{00000000-0005-0000-0000-000012790000}"/>
    <cellStyle name="Hiperłącze 7" xfId="35506" hidden="1" xr:uid="{00000000-0005-0000-0000-0000527B0000}"/>
    <cellStyle name="Hiperłącze 7" xfId="41267" hidden="1" xr:uid="{00000000-0005-0000-0000-0000DE7D0000}"/>
    <cellStyle name="Hiperłącze 7" xfId="28625" hidden="1" xr:uid="{00000000-0005-0000-0000-000083780000}"/>
    <cellStyle name="Hiperłącze 7" xfId="35422" hidden="1" xr:uid="{00000000-0005-0000-0000-0000347B0000}"/>
    <cellStyle name="Hiperłącze 7" xfId="34803" hidden="1" xr:uid="{00000000-0005-0000-0000-0000EE7A0000}"/>
    <cellStyle name="Hiperłącze 7" xfId="33876" hidden="1" xr:uid="{00000000-0005-0000-0000-0000C37A0000}"/>
    <cellStyle name="Hiperłącze 7" xfId="33205" hidden="1" xr:uid="{00000000-0005-0000-0000-0000507A0000}"/>
    <cellStyle name="Hiperłącze 7" xfId="32733" hidden="1" xr:uid="{00000000-0005-0000-0000-00003A7A0000}"/>
    <cellStyle name="Hiperłącze 7" xfId="31857" hidden="1" xr:uid="{00000000-0005-0000-0000-0000F3790000}"/>
    <cellStyle name="Hiperłącze 7" xfId="31792" hidden="1" xr:uid="{00000000-0005-0000-0000-0000B1790000}"/>
    <cellStyle name="Hiperłącze 7" xfId="13059" hidden="1" xr:uid="{00000000-0005-0000-0000-000015710000}"/>
    <cellStyle name="Hiperłącze 7" xfId="44833" hidden="1" xr:uid="{00000000-0005-0000-0000-00008D7F0000}"/>
    <cellStyle name="Hiperłącze 7" xfId="45171" hidden="1" xr:uid="{00000000-0005-0000-0000-0000D17F0000}"/>
    <cellStyle name="Hiperłącze 7" xfId="44785" hidden="1" xr:uid="{00000000-0005-0000-0000-00008C7F0000}"/>
    <cellStyle name="Hiperłącze 7" xfId="31521" hidden="1" xr:uid="{00000000-0005-0000-0000-000080790000}"/>
    <cellStyle name="Hiperłącze 7" xfId="38996" hidden="1" xr:uid="{00000000-0005-0000-0000-0000B07D0000}"/>
    <cellStyle name="Hiperłącze 7" xfId="44377" hidden="1" xr:uid="{00000000-0005-0000-0000-00004C7F0000}"/>
    <cellStyle name="Hiperłącze 7" xfId="44189" hidden="1" xr:uid="{00000000-0005-0000-0000-0000337F0000}"/>
    <cellStyle name="Hiperłącze 7" xfId="42632" hidden="1" xr:uid="{00000000-0005-0000-0000-0000917E0000}"/>
    <cellStyle name="Hiperłącze 7" xfId="41059" hidden="1" xr:uid="{00000000-0005-0000-0000-00001C7E0000}"/>
    <cellStyle name="Hiperłącze 7" xfId="41619" hidden="1" xr:uid="{00000000-0005-0000-0000-0000067E0000}"/>
    <cellStyle name="Hiperłącze 7" xfId="41342" hidden="1" xr:uid="{00000000-0005-0000-0000-0000EF7D0000}"/>
    <cellStyle name="Hiperłącze 7" xfId="41180" hidden="1" xr:uid="{00000000-0005-0000-0000-0000D97D0000}"/>
    <cellStyle name="Hiperłącze 7" xfId="40648" hidden="1" xr:uid="{00000000-0005-0000-0000-0000C17D0000}"/>
    <cellStyle name="Hiperłącze 7" xfId="38975" hidden="1" xr:uid="{00000000-0005-0000-0000-0000AA7D0000}"/>
    <cellStyle name="Hiperłącze 7" xfId="35870" hidden="1" xr:uid="{00000000-0005-0000-0000-00007F7B0000}"/>
    <cellStyle name="Hiperłącze 7" xfId="13263" hidden="1" xr:uid="{00000000-0005-0000-0000-000029710000}"/>
    <cellStyle name="Hiperłącze 7" xfId="13022" hidden="1" xr:uid="{00000000-0005-0000-0000-000014710000}"/>
    <cellStyle name="Hiperłącze 7" xfId="12230" hidden="1" xr:uid="{00000000-0005-0000-0000-0000FF700000}"/>
    <cellStyle name="Hiperłącze 7" xfId="12819" hidden="1" xr:uid="{00000000-0005-0000-0000-0000E8700000}"/>
    <cellStyle name="Hiperłącze 7" xfId="37908" hidden="1" xr:uid="{00000000-0005-0000-0000-0000AF7C0000}"/>
    <cellStyle name="Hiperłącze 7" xfId="37583" hidden="1" xr:uid="{00000000-0005-0000-0000-0000977C0000}"/>
    <cellStyle name="Hiperłącze 7" xfId="37355" hidden="1" xr:uid="{00000000-0005-0000-0000-0000527C0000}"/>
    <cellStyle name="Hiperłącze 7" xfId="36515" hidden="1" xr:uid="{00000000-0005-0000-0000-00000D7C0000}"/>
    <cellStyle name="Hiperłącze 7" xfId="36333" hidden="1" xr:uid="{00000000-0005-0000-0000-0000C67B0000}"/>
    <cellStyle name="Hiperłącze 7" xfId="34560" hidden="1" xr:uid="{00000000-0005-0000-0000-0000997B0000}"/>
    <cellStyle name="Hiperłącze 7" xfId="20409" hidden="1" xr:uid="{00000000-0005-0000-0000-00009D740000}"/>
    <cellStyle name="Hiperłącze 7" xfId="43753" hidden="1" xr:uid="{00000000-0005-0000-0000-0000027F0000}"/>
    <cellStyle name="Hiperłącze 7" xfId="17157" hidden="1" xr:uid="{00000000-0005-0000-0000-0000D9720000}"/>
    <cellStyle name="Hiperłącze 7" xfId="29781" hidden="1" xr:uid="{00000000-0005-0000-0000-00002B790000}"/>
    <cellStyle name="Hiperłącze 7" xfId="36216" hidden="1" xr:uid="{00000000-0005-0000-0000-0000B67B0000}"/>
    <cellStyle name="Hiperłącze 7" xfId="31431" hidden="1" xr:uid="{00000000-0005-0000-0000-000077790000}"/>
    <cellStyle name="Hiperłącze 7" xfId="28264" hidden="1" xr:uid="{00000000-0005-0000-0000-000033780000}"/>
    <cellStyle name="Hiperłącze 7" xfId="27490" hidden="1" xr:uid="{00000000-0005-0000-0000-0000EC770000}"/>
    <cellStyle name="Hiperłącze 7" xfId="15374" hidden="1" xr:uid="{00000000-0005-0000-0000-000029720000}"/>
    <cellStyle name="Hiperłącze 7" xfId="42904" hidden="1" xr:uid="{00000000-0005-0000-0000-0000E17E0000}"/>
    <cellStyle name="Hiperłącze 7" xfId="22806" hidden="1" xr:uid="{00000000-0005-0000-0000-0000CD750000}"/>
    <cellStyle name="Hiperłącze 7" xfId="24238" hidden="1" xr:uid="{00000000-0005-0000-0000-000037760000}"/>
    <cellStyle name="Hiperłącze 7" xfId="31863" hidden="1" xr:uid="{00000000-0005-0000-0000-0000EB790000}"/>
    <cellStyle name="Hiperłącze 7" xfId="41384" hidden="1" xr:uid="{00000000-0005-0000-0000-00001B7E0000}"/>
    <cellStyle name="Hiperłącze 7" xfId="23795" hidden="1" xr:uid="{00000000-0005-0000-0000-000026760000}"/>
    <cellStyle name="Hiperłącze 7" xfId="14110" hidden="1" xr:uid="{00000000-0005-0000-0000-000081710000}"/>
    <cellStyle name="Hiperłącze 7" xfId="45908" hidden="1" xr:uid="{00000000-0005-0000-0000-000026800000}"/>
    <cellStyle name="Hiperłącze 7" xfId="23183" hidden="1" xr:uid="{00000000-0005-0000-0000-0000A2750000}"/>
    <cellStyle name="Hiperłącze 7" xfId="22413" hidden="1" xr:uid="{00000000-0005-0000-0000-000059750000}"/>
    <cellStyle name="Hiperłącze 7" xfId="20707" hidden="1" xr:uid="{00000000-0005-0000-0000-000013750000}"/>
    <cellStyle name="Hiperłącze 7" xfId="21343" hidden="1" xr:uid="{00000000-0005-0000-0000-0000C7740000}"/>
    <cellStyle name="Hiperłącze 7" xfId="37497" hidden="1" xr:uid="{00000000-0005-0000-0000-0000A67C0000}"/>
    <cellStyle name="Hiperłącze 7" xfId="20468" hidden="1" xr:uid="{00000000-0005-0000-0000-0000A7740000}"/>
    <cellStyle name="Hiperłącze 7" xfId="17264" hidden="1" xr:uid="{00000000-0005-0000-0000-0000E5720000}"/>
    <cellStyle name="Hiperłącze 7" xfId="17300" hidden="1" xr:uid="{00000000-0005-0000-0000-0000EE720000}"/>
    <cellStyle name="Hiperłącze 7" xfId="17309" hidden="1" xr:uid="{00000000-0005-0000-0000-0000EF720000}"/>
    <cellStyle name="Hiperłącze 7" xfId="17372" hidden="1" xr:uid="{00000000-0005-0000-0000-0000F1720000}"/>
    <cellStyle name="Hiperłącze 7" xfId="17327" hidden="1" xr:uid="{00000000-0005-0000-0000-0000F4720000}"/>
    <cellStyle name="Hiperłącze 7" xfId="17364" hidden="1" xr:uid="{00000000-0005-0000-0000-0000F5720000}"/>
    <cellStyle name="Hiperłącze 7" xfId="16033" hidden="1" xr:uid="{00000000-0005-0000-0000-0000FC720000}"/>
    <cellStyle name="Hiperłącze 7" xfId="16013" hidden="1" xr:uid="{00000000-0005-0000-0000-000002730000}"/>
    <cellStyle name="Hiperłącze 7" xfId="16181" hidden="1" xr:uid="{00000000-0005-0000-0000-000003730000}"/>
    <cellStyle name="Hiperłącze 7" xfId="16155" hidden="1" xr:uid="{00000000-0005-0000-0000-000006730000}"/>
    <cellStyle name="Hiperłącze 7" xfId="16148" hidden="1" xr:uid="{00000000-0005-0000-0000-000007730000}"/>
    <cellStyle name="Hiperłącze 7" xfId="16755" hidden="1" xr:uid="{00000000-0005-0000-0000-00000F730000}"/>
    <cellStyle name="Hiperłącze 7" xfId="15999" hidden="1" xr:uid="{00000000-0005-0000-0000-000010730000}"/>
    <cellStyle name="Hiperłącze 7" xfId="17420" hidden="1" xr:uid="{00000000-0005-0000-0000-000013730000}"/>
    <cellStyle name="Hiperłącze 7" xfId="17430" hidden="1" xr:uid="{00000000-0005-0000-0000-000014730000}"/>
    <cellStyle name="Hiperłącze 7" xfId="17502" hidden="1" xr:uid="{00000000-0005-0000-0000-00001A730000}"/>
    <cellStyle name="Hiperłącze 7" xfId="17601" hidden="1" xr:uid="{00000000-0005-0000-0000-000022730000}"/>
    <cellStyle name="Hiperłącze 7" xfId="17626" hidden="1" xr:uid="{00000000-0005-0000-0000-00002A730000}"/>
    <cellStyle name="Hiperłącze 7" xfId="17692" hidden="1" xr:uid="{00000000-0005-0000-0000-00002D730000}"/>
    <cellStyle name="Hiperłącze 7" xfId="17661" hidden="1" xr:uid="{00000000-0005-0000-0000-00002F730000}"/>
    <cellStyle name="Hiperłącze 7" xfId="17685" hidden="1" xr:uid="{00000000-0005-0000-0000-000031730000}"/>
    <cellStyle name="Hiperłącze 7" xfId="17668" hidden="1" xr:uid="{00000000-0005-0000-0000-000034730000}"/>
    <cellStyle name="Hiperłącze 7" xfId="17724" hidden="1" xr:uid="{00000000-0005-0000-0000-000036730000}"/>
    <cellStyle name="Hiperłącze 7" xfId="17732" hidden="1" xr:uid="{00000000-0005-0000-0000-000037730000}"/>
    <cellStyle name="Hiperłącze 7" xfId="17775" hidden="1" xr:uid="{00000000-0005-0000-0000-00003F730000}"/>
    <cellStyle name="Hiperłącze 7" xfId="17764" hidden="1" xr:uid="{00000000-0005-0000-0000-000040730000}"/>
    <cellStyle name="Hiperłącze 7" xfId="17813" hidden="1" xr:uid="{00000000-0005-0000-0000-000041730000}"/>
    <cellStyle name="Hiperłącze 7" xfId="17895" hidden="1" xr:uid="{00000000-0005-0000-0000-000045730000}"/>
    <cellStyle name="Hiperłącze 7" xfId="24359" hidden="1" xr:uid="{00000000-0005-0000-0000-000042760000}"/>
    <cellStyle name="Hiperłącze 7" xfId="25082" hidden="1" xr:uid="{00000000-0005-0000-0000-00001C770000}"/>
    <cellStyle name="Hiperłącze 7" xfId="25335" hidden="1" xr:uid="{00000000-0005-0000-0000-000016780000}"/>
    <cellStyle name="Hiperłącze 7" xfId="26367" hidden="1" xr:uid="{00000000-0005-0000-0000-000010770000}"/>
    <cellStyle name="Hiperłącze 7" xfId="33487" hidden="1" xr:uid="{00000000-0005-0000-0000-0000667A0000}"/>
    <cellStyle name="Hiperłącze 7" xfId="18130" hidden="1" xr:uid="{00000000-0005-0000-0000-00007A730000}"/>
    <cellStyle name="Hiperłącze 7" xfId="15196" hidden="1" xr:uid="{00000000-0005-0000-0000-000018720000}"/>
    <cellStyle name="Hiperłącze 7" xfId="40477" hidden="1" xr:uid="{00000000-0005-0000-0000-0000977D0000}"/>
    <cellStyle name="Hiperłącze 7" xfId="43189" hidden="1" xr:uid="{00000000-0005-0000-0000-00005C800000}"/>
    <cellStyle name="Hiperłącze 7" xfId="27576" hidden="1" xr:uid="{00000000-0005-0000-0000-0000DA770000}"/>
    <cellStyle name="Hiperłącze 7" xfId="46813" hidden="1" xr:uid="{00000000-0005-0000-0000-00007D800000}"/>
    <cellStyle name="Hiperłącze 7" xfId="39666" hidden="1" xr:uid="{00000000-0005-0000-0000-0000237D0000}"/>
    <cellStyle name="Hiperłącze 7" xfId="43606" hidden="1" xr:uid="{00000000-0005-0000-0000-0000B97F0000}"/>
    <cellStyle name="Hiperłącze 7" xfId="11303" hidden="1" xr:uid="{00000000-0005-0000-0000-00007B700000}"/>
    <cellStyle name="Hiperłącze 7" xfId="14387" hidden="1" xr:uid="{00000000-0005-0000-0000-00009E710000}"/>
    <cellStyle name="Hiperłącze 7" xfId="18938" hidden="1" xr:uid="{00000000-0005-0000-0000-0000B4730000}"/>
    <cellStyle name="Hiperłącze 7" xfId="38279" hidden="1" xr:uid="{00000000-0005-0000-0000-0000BE7C0000}"/>
    <cellStyle name="Hiperłącze 7" xfId="22772" hidden="1" xr:uid="{00000000-0005-0000-0000-0000DE750000}"/>
    <cellStyle name="Hiperłącze 7" xfId="18430" hidden="1" xr:uid="{00000000-0005-0000-0000-0000D0730000}"/>
    <cellStyle name="Hiperłącze 7" xfId="20519" hidden="1" xr:uid="{00000000-0005-0000-0000-00001D750000}"/>
    <cellStyle name="Hiperłącze 7" xfId="34588" hidden="1" xr:uid="{00000000-0005-0000-0000-0000A87B0000}"/>
    <cellStyle name="Hiperłącze 7" xfId="36008" hidden="1" xr:uid="{00000000-0005-0000-0000-00008A7B0000}"/>
    <cellStyle name="Hiperłącze 7" xfId="34795" hidden="1" xr:uid="{00000000-0005-0000-0000-0000EA7A0000}"/>
    <cellStyle name="Hiperłącze 7" xfId="29752" hidden="1" xr:uid="{00000000-0005-0000-0000-000031790000}"/>
    <cellStyle name="Hiperłącze 7" xfId="30517" hidden="1" xr:uid="{00000000-0005-0000-0000-0000F7780000}"/>
    <cellStyle name="Hiperłącze 7" xfId="33745" hidden="1" xr:uid="{00000000-0005-0000-0000-0000AE7A0000}"/>
    <cellStyle name="Hiperłącze 7" xfId="29262" hidden="1" xr:uid="{00000000-0005-0000-0000-0000A8780000}"/>
    <cellStyle name="Hiperłącze 7" xfId="28588" hidden="1" xr:uid="{00000000-0005-0000-0000-000070780000}"/>
    <cellStyle name="Hiperłącze 7" xfId="35351" hidden="1" xr:uid="{00000000-0005-0000-0000-0000297B0000}"/>
    <cellStyle name="Hiperłącze 7" xfId="35164" hidden="1" xr:uid="{00000000-0005-0000-0000-00000E7B0000}"/>
    <cellStyle name="Hiperłącze 7" xfId="34780" hidden="1" xr:uid="{00000000-0005-0000-0000-0000ED7A0000}"/>
    <cellStyle name="Hiperłącze 7" xfId="33976" hidden="1" xr:uid="{00000000-0005-0000-0000-0000CE7A0000}"/>
    <cellStyle name="Hiperłącze 7" xfId="33713" hidden="1" xr:uid="{00000000-0005-0000-0000-0000B47A0000}"/>
    <cellStyle name="Hiperłącze 7" xfId="29820" hidden="1" xr:uid="{00000000-0005-0000-0000-00001A7A0000}"/>
    <cellStyle name="Hiperłącze 7" xfId="31818" hidden="1" xr:uid="{00000000-0005-0000-0000-0000FE790000}"/>
    <cellStyle name="Hiperłącze 7" xfId="22946" hidden="1" xr:uid="{00000000-0005-0000-0000-0000DD750000}"/>
    <cellStyle name="Hiperłącze 7" xfId="22002" hidden="1" xr:uid="{00000000-0005-0000-0000-000029750000}"/>
    <cellStyle name="Hiperłącze 7" xfId="26469" hidden="1" xr:uid="{00000000-0005-0000-0000-000033770000}"/>
    <cellStyle name="Hiperłącze 7" xfId="46088" hidden="1" xr:uid="{00000000-0005-0000-0000-000013800000}"/>
    <cellStyle name="Hiperłącze 7" xfId="11391" hidden="1" xr:uid="{00000000-0005-0000-0000-000083700000}"/>
    <cellStyle name="Hiperłącze 7" xfId="17219" hidden="1" xr:uid="{00000000-0005-0000-0000-0000E8720000}"/>
    <cellStyle name="Hiperłącze 7" xfId="41547" hidden="1" xr:uid="{00000000-0005-0000-0000-0000007E0000}"/>
    <cellStyle name="Hiperłącze 7" xfId="45245" hidden="1" xr:uid="{00000000-0005-0000-0000-0000D97F0000}"/>
    <cellStyle name="Hiperłącze 7" xfId="43543" hidden="1" xr:uid="{00000000-0005-0000-0000-0000BE7F0000}"/>
    <cellStyle name="Hiperłącze 7" xfId="44945" hidden="1" xr:uid="{00000000-0005-0000-0000-00009E7F0000}"/>
    <cellStyle name="Hiperłącze 7" xfId="31575" hidden="1" xr:uid="{00000000-0005-0000-0000-000081790000}"/>
    <cellStyle name="Hiperłącze 7" xfId="44136" hidden="1" xr:uid="{00000000-0005-0000-0000-00002A7F0000}"/>
    <cellStyle name="Hiperłącze 7" xfId="43833" hidden="1" xr:uid="{00000000-0005-0000-0000-0000097F0000}"/>
    <cellStyle name="Hiperłącze 7" xfId="42283" hidden="1" xr:uid="{00000000-0005-0000-0000-0000717E0000}"/>
    <cellStyle name="Hiperłącze 7" xfId="41707" hidden="1" xr:uid="{00000000-0005-0000-0000-0000547E0000}"/>
    <cellStyle name="Hiperłącze 7" xfId="41636" hidden="1" xr:uid="{00000000-0005-0000-0000-0000377E0000}"/>
    <cellStyle name="Hiperłącze 7" xfId="41075" hidden="1" xr:uid="{00000000-0005-0000-0000-0000177E0000}"/>
    <cellStyle name="Hiperłącze 7" xfId="41511" hidden="1" xr:uid="{00000000-0005-0000-0000-0000FA7D0000}"/>
    <cellStyle name="Hiperłącze 7" xfId="41259" hidden="1" xr:uid="{00000000-0005-0000-0000-0000DD7D0000}"/>
    <cellStyle name="Hiperłącze 7" xfId="19539" hidden="1" xr:uid="{00000000-0005-0000-0000-000050740000}"/>
    <cellStyle name="Hiperłącze 7" xfId="22882" hidden="1" xr:uid="{00000000-0005-0000-0000-0000ED750000}"/>
    <cellStyle name="Hiperłącze 7" xfId="25789" hidden="1" xr:uid="{00000000-0005-0000-0000-00008A770000}"/>
    <cellStyle name="Hiperłącze 7" xfId="30828" hidden="1" xr:uid="{00000000-0005-0000-0000-000019790000}"/>
    <cellStyle name="Hiperłącze 7" xfId="12886" hidden="1" xr:uid="{00000000-0005-0000-0000-000002710000}"/>
    <cellStyle name="Hiperłącze 7" xfId="12802" hidden="1" xr:uid="{00000000-0005-0000-0000-0000E4700000}"/>
    <cellStyle name="Hiperłącze 7" xfId="13354" hidden="1" xr:uid="{00000000-0005-0000-0000-00003B710000}"/>
    <cellStyle name="Hiperłącze 7" xfId="38773" hidden="1" xr:uid="{00000000-0005-0000-0000-0000567D0000}"/>
    <cellStyle name="Hiperłącze 7" xfId="39891" hidden="1" xr:uid="{00000000-0005-0000-0000-0000367D0000}"/>
    <cellStyle name="Hiperłącze 7" xfId="38453" hidden="1" xr:uid="{00000000-0005-0000-0000-0000DC7C0000}"/>
    <cellStyle name="Hiperłącze 7" xfId="38216" hidden="1" xr:uid="{00000000-0005-0000-0000-0000BC7C0000}"/>
    <cellStyle name="Hiperłącze 7" xfId="37682" hidden="1" xr:uid="{00000000-0005-0000-0000-0000A17C0000}"/>
    <cellStyle name="Hiperłącze 7" xfId="38118" hidden="1" xr:uid="{00000000-0005-0000-0000-0000827C0000}"/>
    <cellStyle name="Hiperłącze 7" xfId="37247" hidden="1" xr:uid="{00000000-0005-0000-0000-0000467C0000}"/>
    <cellStyle name="Hiperłącze 7" xfId="36934" hidden="1" xr:uid="{00000000-0005-0000-0000-0000E77B0000}"/>
    <cellStyle name="Hiperłącze 7" xfId="25179" hidden="1" xr:uid="{00000000-0005-0000-0000-00002B770000}"/>
    <cellStyle name="Hiperłącze 7" xfId="24198" hidden="1" xr:uid="{00000000-0005-0000-0000-00002D760000}"/>
    <cellStyle name="Hiperłącze 7" xfId="30657" hidden="1" xr:uid="{00000000-0005-0000-0000-000005790000}"/>
    <cellStyle name="Hiperłącze 7" xfId="17804" hidden="1" xr:uid="{00000000-0005-0000-0000-00003E730000}"/>
    <cellStyle name="Hiperłącze 7" xfId="14646" hidden="1" xr:uid="{00000000-0005-0000-0000-0000FD710000}"/>
    <cellStyle name="Hiperłącze 7" xfId="36422" hidden="1" xr:uid="{00000000-0005-0000-0000-0000247C0000}"/>
    <cellStyle name="Hiperłącze 7" xfId="32483" hidden="1" xr:uid="{00000000-0005-0000-0000-0000DE790000}"/>
    <cellStyle name="Hiperłącze 7" xfId="27659" hidden="1" xr:uid="{00000000-0005-0000-0000-0000AF770000}"/>
    <cellStyle name="Hiperłącze 7" xfId="40147" hidden="1" xr:uid="{00000000-0005-0000-0000-00006F7D0000}"/>
    <cellStyle name="Hiperłącze 7" xfId="19737" hidden="1" xr:uid="{00000000-0005-0000-0000-00002B740000}"/>
    <cellStyle name="Hiperłącze 7" xfId="25507" hidden="1" xr:uid="{00000000-0005-0000-0000-00001D780000}"/>
    <cellStyle name="Hiperłącze 7" xfId="27730" hidden="1" xr:uid="{00000000-0005-0000-0000-0000B7770000}"/>
    <cellStyle name="Hiperłącze 7" xfId="26097" hidden="1" xr:uid="{00000000-0005-0000-0000-0000F3760000}"/>
    <cellStyle name="Hiperłącze 7" xfId="34521" hidden="1" xr:uid="{00000000-0005-0000-0000-0000AF7B0000}"/>
    <cellStyle name="Hiperłącze 7" xfId="31385" hidden="1" xr:uid="{00000000-0005-0000-0000-000071790000}"/>
    <cellStyle name="Hiperłącze 7" xfId="25866" hidden="1" xr:uid="{00000000-0005-0000-0000-0000D7760000}"/>
    <cellStyle name="Hiperłącze 7" xfId="24339" hidden="1" xr:uid="{00000000-0005-0000-0000-00007F760000}"/>
    <cellStyle name="Hiperłącze 7" xfId="33165" hidden="1" xr:uid="{00000000-0005-0000-0000-0000497A0000}"/>
    <cellStyle name="Hiperłącze 7" xfId="42551" hidden="1" xr:uid="{00000000-0005-0000-0000-00008D7E0000}"/>
    <cellStyle name="Hiperłącze 7" xfId="23808" hidden="1" xr:uid="{00000000-0005-0000-0000-00006A760000}"/>
    <cellStyle name="Hiperłącze 7" xfId="16907" hidden="1" xr:uid="{00000000-0005-0000-0000-0000C0720000}"/>
    <cellStyle name="Hiperłącze 7" xfId="40375" hidden="1" xr:uid="{00000000-0005-0000-0000-00008B7D0000}"/>
    <cellStyle name="Hiperłącze 7" xfId="23661" hidden="1" xr:uid="{00000000-0005-0000-0000-000019760000}"/>
    <cellStyle name="Hiperłącze 7" xfId="43444" hidden="1" xr:uid="{00000000-0005-0000-0000-00004D800000}"/>
    <cellStyle name="Hiperłącze 7" xfId="23116" hidden="1" xr:uid="{00000000-0005-0000-0000-00009C750000}"/>
    <cellStyle name="Hiperłącze 7" xfId="34497" hidden="1" xr:uid="{00000000-0005-0000-0000-00009E7B0000}"/>
    <cellStyle name="Hiperłącze 7" xfId="31567" hidden="1" xr:uid="{00000000-0005-0000-0000-000085790000}"/>
    <cellStyle name="Hiperłącze 7" xfId="19387" hidden="1" xr:uid="{00000000-0005-0000-0000-00006D740000}"/>
    <cellStyle name="Hiperłącze 7" xfId="44012" hidden="1" xr:uid="{00000000-0005-0000-0000-00001A7F0000}"/>
    <cellStyle name="Hiperłącze 7" xfId="20544" hidden="1" xr:uid="{00000000-0005-0000-0000-00000E750000}"/>
    <cellStyle name="Hiperłącze 7" xfId="17940" hidden="1" xr:uid="{00000000-0005-0000-0000-00004F730000}"/>
    <cellStyle name="Hiperłącze 7" xfId="18021" hidden="1" xr:uid="{00000000-0005-0000-0000-000056730000}"/>
    <cellStyle name="Hiperłącze 7" xfId="17987" hidden="1" xr:uid="{00000000-0005-0000-0000-000057730000}"/>
    <cellStyle name="Hiperłącze 7" xfId="16465" hidden="1" xr:uid="{00000000-0005-0000-0000-000059730000}"/>
    <cellStyle name="Hiperłącze 7" xfId="16486" hidden="1" xr:uid="{00000000-0005-0000-0000-00005D730000}"/>
    <cellStyle name="Hiperłącze 7" xfId="16402" hidden="1" xr:uid="{00000000-0005-0000-0000-00005E730000}"/>
    <cellStyle name="Hiperłącze 7" xfId="16080" hidden="1" xr:uid="{00000000-0005-0000-0000-00005F730000}"/>
    <cellStyle name="Hiperłącze 7" xfId="16482" hidden="1" xr:uid="{00000000-0005-0000-0000-000061730000}"/>
    <cellStyle name="Hiperłącze 7" xfId="16480" hidden="1" xr:uid="{00000000-0005-0000-0000-000063730000}"/>
    <cellStyle name="Hiperłącze 7" xfId="18048" hidden="1" xr:uid="{00000000-0005-0000-0000-000073730000}"/>
    <cellStyle name="Hiperłącze 7" xfId="18121" hidden="1" xr:uid="{00000000-0005-0000-0000-000076730000}"/>
    <cellStyle name="Hiperłącze 7" xfId="18104" hidden="1" xr:uid="{00000000-0005-0000-0000-000079730000}"/>
    <cellStyle name="Hiperłącze 7" xfId="18184" hidden="1" xr:uid="{00000000-0005-0000-0000-000083730000}"/>
    <cellStyle name="Hiperłącze 7" xfId="18175" hidden="1" xr:uid="{00000000-0005-0000-0000-000084730000}"/>
    <cellStyle name="Hiperłącze 7" xfId="18212" hidden="1" xr:uid="{00000000-0005-0000-0000-000085730000}"/>
    <cellStyle name="Hiperłącze 7" xfId="18238" hidden="1" xr:uid="{00000000-0005-0000-0000-000086730000}"/>
    <cellStyle name="Hiperłącze 7" xfId="18570" hidden="1" xr:uid="{00000000-0005-0000-0000-00008A730000}"/>
    <cellStyle name="Hiperłącze 7" xfId="18590" hidden="1" xr:uid="{00000000-0005-0000-0000-00008C730000}"/>
    <cellStyle name="Hiperłącze 7" xfId="18641" hidden="1" xr:uid="{00000000-0005-0000-0000-00008D730000}"/>
    <cellStyle name="Hiperłącze 7" xfId="18617" hidden="1" xr:uid="{00000000-0005-0000-0000-000094730000}"/>
    <cellStyle name="Hiperłącze 7" xfId="18681" hidden="1" xr:uid="{00000000-0005-0000-0000-000097730000}"/>
    <cellStyle name="Hiperłącze 7" xfId="18730" hidden="1" xr:uid="{00000000-0005-0000-0000-00009D730000}"/>
    <cellStyle name="Hiperłącze 7" xfId="18724" hidden="1" xr:uid="{00000000-0005-0000-0000-00009F730000}"/>
    <cellStyle name="Hiperłącze 7" xfId="18839" hidden="1" xr:uid="{00000000-0005-0000-0000-0000A7730000}"/>
    <cellStyle name="Hiperłącze 7" xfId="18992" hidden="1" xr:uid="{00000000-0005-0000-0000-0000B2730000}"/>
    <cellStyle name="Hiperłącze 7" xfId="18947" hidden="1" xr:uid="{00000000-0005-0000-0000-0000B3730000}"/>
    <cellStyle name="Hiperłącze 7" xfId="19001" hidden="1" xr:uid="{00000000-0005-0000-0000-0000B6730000}"/>
    <cellStyle name="Hiperłącze 7" xfId="18955" hidden="1" xr:uid="{00000000-0005-0000-0000-0000B8730000}"/>
    <cellStyle name="Hiperłącze 7" xfId="18534" hidden="1" xr:uid="{00000000-0005-0000-0000-0000B9730000}"/>
    <cellStyle name="Hiperłącze 7" xfId="18482" hidden="1" xr:uid="{00000000-0005-0000-0000-0000C1730000}"/>
    <cellStyle name="Hiperłącze 7" xfId="18495" hidden="1" xr:uid="{00000000-0005-0000-0000-0000C4730000}"/>
    <cellStyle name="Hiperłącze 7" xfId="18776" hidden="1" xr:uid="{00000000-0005-0000-0000-0000C5730000}"/>
    <cellStyle name="Hiperłącze 7" xfId="18767" hidden="1" xr:uid="{00000000-0005-0000-0000-0000C6730000}"/>
    <cellStyle name="Hiperłącze 7" xfId="18449" hidden="1" xr:uid="{00000000-0005-0000-0000-0000C8730000}"/>
    <cellStyle name="Hiperłącze 7" xfId="18251" hidden="1" xr:uid="{00000000-0005-0000-0000-0000CA730000}"/>
    <cellStyle name="Hiperłącze 7" xfId="18766" hidden="1" xr:uid="{00000000-0005-0000-0000-0000CB730000}"/>
    <cellStyle name="Hiperłącze 7" xfId="18385" hidden="1" xr:uid="{00000000-0005-0000-0000-0000D9730000}"/>
    <cellStyle name="Hiperłącze 7" xfId="18334" hidden="1" xr:uid="{00000000-0005-0000-0000-0000E0730000}"/>
    <cellStyle name="Hiperłącze 7" xfId="18364" hidden="1" xr:uid="{00000000-0005-0000-0000-0000DA730000}"/>
    <cellStyle name="Hiperłącze 7" xfId="25886" hidden="1" xr:uid="{00000000-0005-0000-0000-0000DB760000}"/>
    <cellStyle name="Hiperłącze 7" xfId="21870" hidden="1" xr:uid="{00000000-0005-0000-0000-000008750000}"/>
    <cellStyle name="Hiperłącze 7" xfId="24812" hidden="1" xr:uid="{00000000-0005-0000-0000-0000A1760000}"/>
    <cellStyle name="Hiperłącze 7" xfId="44120" hidden="1" xr:uid="{00000000-0005-0000-0000-0000267F0000}"/>
    <cellStyle name="Hiperłącze 7" xfId="28228" hidden="1" xr:uid="{00000000-0005-0000-0000-00002E780000}"/>
    <cellStyle name="Hiperłącze 7" xfId="27215" hidden="1" xr:uid="{00000000-0005-0000-0000-0000A0770000}"/>
    <cellStyle name="Hiperłącze 7" xfId="32687" hidden="1" xr:uid="{00000000-0005-0000-0000-00003C7A0000}"/>
    <cellStyle name="Hiperłącze 7" xfId="11838" hidden="1" xr:uid="{00000000-0005-0000-0000-00004B710000}"/>
    <cellStyle name="Hiperłącze 7" xfId="19576" hidden="1" xr:uid="{00000000-0005-0000-0000-000063740000}"/>
    <cellStyle name="Hiperłącze 7" xfId="41220" hidden="1" xr:uid="{00000000-0005-0000-0000-0000E07D0000}"/>
    <cellStyle name="Hiperłącze 7" xfId="45028" hidden="1" xr:uid="{00000000-0005-0000-0000-0000A97F0000}"/>
    <cellStyle name="Hiperłącze 7" xfId="30820" hidden="1" xr:uid="{00000000-0005-0000-0000-00001B790000}"/>
    <cellStyle name="Hiperłącze 7" xfId="46753" hidden="1" xr:uid="{00000000-0005-0000-0000-00007B800000}"/>
    <cellStyle name="Hiperłącze 7" xfId="29055" hidden="1" xr:uid="{00000000-0005-0000-0000-000065780000}"/>
    <cellStyle name="Hiperłącze 7" xfId="37138" hidden="1" xr:uid="{00000000-0005-0000-0000-0000227C0000}"/>
    <cellStyle name="Hiperłącze 7" xfId="17822" hidden="1" xr:uid="{00000000-0005-0000-0000-000042730000}"/>
    <cellStyle name="Hiperłącze 7" xfId="28428" hidden="1" xr:uid="{00000000-0005-0000-0000-00008E780000}"/>
    <cellStyle name="Hiperłącze 7" xfId="10239" hidden="1" xr:uid="{00000000-0005-0000-0000-00005B700000}"/>
    <cellStyle name="Hiperłącze 7" xfId="37678" hidden="1" xr:uid="{00000000-0005-0000-0000-0000A47C0000}"/>
    <cellStyle name="Hiperłącze 7" xfId="13687" hidden="1" xr:uid="{00000000-0005-0000-0000-000075710000}"/>
    <cellStyle name="Hiperłącze 7" xfId="38631" hidden="1" xr:uid="{00000000-0005-0000-0000-0000527D0000}"/>
    <cellStyle name="Hiperłącze 7" xfId="20574" hidden="1" xr:uid="{00000000-0005-0000-0000-00000C760000}"/>
    <cellStyle name="Hiperłącze 7" xfId="26259" hidden="1" xr:uid="{00000000-0005-0000-0000-000004770000}"/>
    <cellStyle name="Hiperłącze 7" xfId="31530" hidden="1" xr:uid="{00000000-0005-0000-0000-000084790000}"/>
    <cellStyle name="Hiperłącze 7" xfId="28661" hidden="1" xr:uid="{00000000-0005-0000-0000-00003B780000}"/>
    <cellStyle name="Hiperłącze 7" xfId="23942" hidden="1" xr:uid="{00000000-0005-0000-0000-000079760000}"/>
    <cellStyle name="Hiperłącze 7" xfId="45512" hidden="1" xr:uid="{00000000-0005-0000-0000-000036800000}"/>
    <cellStyle name="Hiperłącze 7" xfId="41697" hidden="1" xr:uid="{00000000-0005-0000-0000-0000537E0000}"/>
    <cellStyle name="Hiperłącze 7" xfId="36596" hidden="1" xr:uid="{00000000-0005-0000-0000-0000FF7B0000}"/>
    <cellStyle name="Hiperłącze 7" xfId="36768" hidden="1" xr:uid="{00000000-0005-0000-0000-0000D67B0000}"/>
    <cellStyle name="Hiperłącze 7" xfId="29190" hidden="1" xr:uid="{00000000-0005-0000-0000-0000A4780000}"/>
    <cellStyle name="Hiperłącze 7" xfId="16363" hidden="1" xr:uid="{00000000-0005-0000-0000-00005B730000}"/>
    <cellStyle name="Hiperłącze 7" xfId="39727" hidden="1" xr:uid="{00000000-0005-0000-0000-0000287D0000}"/>
    <cellStyle name="Hiperłącze 7" xfId="32067" hidden="1" xr:uid="{00000000-0005-0000-0000-0000F4790000}"/>
    <cellStyle name="Hiperłącze 7" xfId="34577" hidden="1" xr:uid="{00000000-0005-0000-0000-0000A17B0000}"/>
    <cellStyle name="Hiperłącze 7" xfId="33841" hidden="1" xr:uid="{00000000-0005-0000-0000-0000BA7A0000}"/>
    <cellStyle name="Hiperłącze 7" xfId="30609" hidden="1" xr:uid="{00000000-0005-0000-0000-000004790000}"/>
    <cellStyle name="Hiperłącze 7" xfId="35891" hidden="1" xr:uid="{00000000-0005-0000-0000-00007A7B0000}"/>
    <cellStyle name="Hiperłącze 7" xfId="35525" hidden="1" xr:uid="{00000000-0005-0000-0000-0000547B0000}"/>
    <cellStyle name="Hiperłącze 7" xfId="43841" hidden="1" xr:uid="{00000000-0005-0000-0000-00000A7F0000}"/>
    <cellStyle name="Hiperłącze 7" xfId="29254" hidden="1" xr:uid="{00000000-0005-0000-0000-0000A7780000}"/>
    <cellStyle name="Hiperłącze 7" xfId="28864" hidden="1" xr:uid="{00000000-0005-0000-0000-000082780000}"/>
    <cellStyle name="Hiperłącze 7" xfId="28991" hidden="1" xr:uid="{00000000-0005-0000-0000-00005E780000}"/>
    <cellStyle name="Hiperłącze 7" xfId="35056" hidden="1" xr:uid="{00000000-0005-0000-0000-0000017B0000}"/>
    <cellStyle name="Hiperłącze 7" xfId="34020" hidden="1" xr:uid="{00000000-0005-0000-0000-0000D87A0000}"/>
    <cellStyle name="Hiperłącze 7" xfId="33017" hidden="1" xr:uid="{00000000-0005-0000-0000-0000897A0000}"/>
    <cellStyle name="Hiperłącze 7" xfId="32325" hidden="1" xr:uid="{00000000-0005-0000-0000-0000CE790000}"/>
    <cellStyle name="Hiperłącze 7" xfId="20610" hidden="1" xr:uid="{00000000-0005-0000-0000-000009760000}"/>
    <cellStyle name="Hiperłącze 7" xfId="45980" hidden="1" xr:uid="{00000000-0005-0000-0000-000007800000}"/>
    <cellStyle name="Hiperłącze 7" xfId="21146" hidden="1" xr:uid="{00000000-0005-0000-0000-0000B5740000}"/>
    <cellStyle name="Hiperłącze 7" xfId="45532" hidden="1" xr:uid="{00000000-0005-0000-0000-00003B800000}"/>
    <cellStyle name="Hiperłącze 7" xfId="29489" hidden="1" xr:uid="{00000000-0005-0000-0000-0000C3780000}"/>
    <cellStyle name="Hiperłącze 7" xfId="31906" hidden="1" xr:uid="{00000000-0005-0000-0000-0000107A0000}"/>
    <cellStyle name="Hiperłącze 7" xfId="16488" hidden="1" xr:uid="{00000000-0005-0000-0000-000066730000}"/>
    <cellStyle name="Hiperłącze 7" xfId="42211" hidden="1" xr:uid="{00000000-0005-0000-0000-0000697E0000}"/>
    <cellStyle name="Hiperłącze 7" xfId="24994" hidden="1" xr:uid="{00000000-0005-0000-0000-0000B5760000}"/>
    <cellStyle name="Hiperłącze 7" xfId="16038" hidden="1" xr:uid="{00000000-0005-0000-0000-0000FA720000}"/>
    <cellStyle name="Hiperłącze 7" xfId="21179" hidden="1" xr:uid="{00000000-0005-0000-0000-0000BC740000}"/>
    <cellStyle name="Hiperłącze 7" xfId="44759" hidden="1" xr:uid="{00000000-0005-0000-0000-0000897F0000}"/>
    <cellStyle name="Hiperłącze 7" xfId="30004" hidden="1" xr:uid="{00000000-0005-0000-0000-00009D790000}"/>
    <cellStyle name="Hiperłącze 7" xfId="45162" hidden="1" xr:uid="{00000000-0005-0000-0000-0000B67F0000}"/>
    <cellStyle name="Hiperłącze 7" xfId="44820" hidden="1" xr:uid="{00000000-0005-0000-0000-0000937F0000}"/>
    <cellStyle name="Hiperłącze 7" xfId="40847" hidden="1" xr:uid="{00000000-0005-0000-0000-0000D27D0000}"/>
    <cellStyle name="Hiperłącze 7" xfId="44094" hidden="1" xr:uid="{00000000-0005-0000-0000-0000257F0000}"/>
    <cellStyle name="Hiperłącze 7" xfId="43745" hidden="1" xr:uid="{00000000-0005-0000-0000-0000FE7E0000}"/>
    <cellStyle name="Hiperłącze 7" xfId="42831" hidden="1" xr:uid="{00000000-0005-0000-0000-0000D87E0000}"/>
    <cellStyle name="Hiperłącze 7" xfId="42194" hidden="1" xr:uid="{00000000-0005-0000-0000-0000B37E0000}"/>
    <cellStyle name="Hiperłącze 7" xfId="42516" hidden="1" xr:uid="{00000000-0005-0000-0000-0000897E0000}"/>
    <cellStyle name="Hiperłącze 7" xfId="41824" hidden="1" xr:uid="{00000000-0005-0000-0000-0000647E0000}"/>
    <cellStyle name="Hiperłącze 7" xfId="38916" hidden="1" xr:uid="{00000000-0005-0000-0000-00003E7E0000}"/>
    <cellStyle name="Hiperłącze 7" xfId="19251" hidden="1" xr:uid="{00000000-0005-0000-0000-000011740000}"/>
    <cellStyle name="Hiperłącze 7" xfId="37129" hidden="1" xr:uid="{00000000-0005-0000-0000-0000217C0000}"/>
    <cellStyle name="Hiperłącze 7" xfId="20230" hidden="1" xr:uid="{00000000-0005-0000-0000-000088740000}"/>
    <cellStyle name="Hiperłącze 7" xfId="23777" hidden="1" xr:uid="{00000000-0005-0000-0000-000021760000}"/>
    <cellStyle name="Hiperłącze 7" xfId="27544" hidden="1" xr:uid="{00000000-0005-0000-0000-0000E4770000}"/>
    <cellStyle name="Hiperłącze 7" xfId="37540" hidden="1" xr:uid="{00000000-0005-0000-0000-0000997C0000}"/>
    <cellStyle name="Hiperłącze 7" xfId="21916" hidden="1" xr:uid="{00000000-0005-0000-0000-000006750000}"/>
    <cellStyle name="Hiperłącze 7" xfId="26613" hidden="1" xr:uid="{00000000-0005-0000-0000-000048770000}"/>
    <cellStyle name="Hiperłącze 7" xfId="18441" hidden="1" xr:uid="{00000000-0005-0000-0000-0000CC730000}"/>
    <cellStyle name="Hiperłącze 7" xfId="13325" hidden="1" xr:uid="{00000000-0005-0000-0000-000038710000}"/>
    <cellStyle name="Hiperłącze 7" xfId="40414" hidden="1" xr:uid="{00000000-0005-0000-0000-00008A7D0000}"/>
    <cellStyle name="Hiperłącze 7" xfId="12914" hidden="1" xr:uid="{00000000-0005-0000-0000-000008710000}"/>
    <cellStyle name="Hiperłącze 7" xfId="12986" hidden="1" xr:uid="{00000000-0005-0000-0000-00000D710000}"/>
    <cellStyle name="Hiperłącze 7" xfId="12811" hidden="1" xr:uid="{00000000-0005-0000-0000-0000E3700000}"/>
    <cellStyle name="Hiperłącze 7" xfId="40102" hidden="1" xr:uid="{00000000-0005-0000-0000-0000657D0000}"/>
    <cellStyle name="Hiperłącze 7" xfId="39954" hidden="1" xr:uid="{00000000-0005-0000-0000-0000437D0000}"/>
    <cellStyle name="Hiperłącze 7" xfId="39613" hidden="1" xr:uid="{00000000-0005-0000-0000-00001A7D0000}"/>
    <cellStyle name="Hiperłącze 7" xfId="38333" hidden="1" xr:uid="{00000000-0005-0000-0000-0000CC7C0000}"/>
    <cellStyle name="Hiperłącze 7" xfId="37973" hidden="1" xr:uid="{00000000-0005-0000-0000-00007C7C0000}"/>
    <cellStyle name="Hiperłącze 7" xfId="30137" hidden="1" xr:uid="{00000000-0005-0000-0000-0000CF780000}"/>
    <cellStyle name="Hiperłącze 7" xfId="23936" hidden="1" xr:uid="{00000000-0005-0000-0000-000075760000}"/>
    <cellStyle name="Hiperłącze 7" xfId="27851" hidden="1" xr:uid="{00000000-0005-0000-0000-0000C2770000}"/>
    <cellStyle name="Hiperłącze 7" xfId="18391" hidden="1" xr:uid="{00000000-0005-0000-0000-0000DB730000}"/>
    <cellStyle name="Hiperłącze 7" xfId="33193" hidden="1" xr:uid="{00000000-0005-0000-0000-00004C7A0000}"/>
    <cellStyle name="Hiperłącze 7" xfId="13809" hidden="1" xr:uid="{00000000-0005-0000-0000-0000D0710000}"/>
    <cellStyle name="Hiperłącze 7" xfId="43249" hidden="1" xr:uid="{00000000-0005-0000-0000-00006E7F0000}"/>
    <cellStyle name="Hiperłącze 7" xfId="20083" hidden="1" xr:uid="{00000000-0005-0000-0000-000076740000}"/>
    <cellStyle name="Hiperłącze 7" xfId="27738" hidden="1" xr:uid="{00000000-0005-0000-0000-0000B8770000}"/>
    <cellStyle name="Hiperłącze 7" xfId="16644" hidden="1" xr:uid="{00000000-0005-0000-0000-0000A8720000}"/>
    <cellStyle name="Hiperłącze 7" xfId="13984" hidden="1" xr:uid="{00000000-0005-0000-0000-0000B0710000}"/>
    <cellStyle name="Hiperłącze 7" xfId="28786" hidden="1" xr:uid="{00000000-0005-0000-0000-00004B780000}"/>
    <cellStyle name="Hiperłącze 7" xfId="38941" hidden="1" xr:uid="{00000000-0005-0000-0000-0000407E0000}"/>
    <cellStyle name="Hiperłącze 7" xfId="17520" hidden="1" xr:uid="{00000000-0005-0000-0000-00001E730000}"/>
    <cellStyle name="Hiperłącze 7" xfId="15188" hidden="1" xr:uid="{00000000-0005-0000-0000-000017720000}"/>
    <cellStyle name="Hiperłącze 7" xfId="23310" hidden="1" xr:uid="{00000000-0005-0000-0000-0000E2750000}"/>
    <cellStyle name="Hiperłącze 7" xfId="47215" hidden="1" xr:uid="{00000000-0005-0000-0000-0000D2800000}"/>
    <cellStyle name="Hiperłącze 7" xfId="19098" hidden="1" xr:uid="{00000000-0005-0000-0000-000008740000}"/>
    <cellStyle name="Hiperłącze 7" xfId="34398" hidden="1" xr:uid="{00000000-0005-0000-0000-00002D7C0000}"/>
    <cellStyle name="Hiperłącze 7" xfId="21415" hidden="1" xr:uid="{00000000-0005-0000-0000-0000CE740000}"/>
    <cellStyle name="Hiperłącze 7" xfId="31240" hidden="1" xr:uid="{00000000-0005-0000-0000-000064790000}"/>
    <cellStyle name="Hiperłącze 7" xfId="27908" hidden="1" xr:uid="{00000000-0005-0000-0000-0000CB770000}"/>
    <cellStyle name="Hiperłącze 7" xfId="30962" hidden="1" xr:uid="{00000000-0005-0000-0000-000026790000}"/>
    <cellStyle name="Hiperłącze 7" xfId="23544" hidden="1" xr:uid="{00000000-0005-0000-0000-0000F7750000}"/>
    <cellStyle name="Hiperłącze 7" xfId="43644" hidden="1" xr:uid="{00000000-0005-0000-0000-0000D07F0000}"/>
    <cellStyle name="Hiperłącze 7" xfId="36647" hidden="1" xr:uid="{00000000-0005-0000-0000-0000147C0000}"/>
    <cellStyle name="Hiperłącze 7" xfId="24660" hidden="1" xr:uid="{00000000-0005-0000-0000-00008F760000}"/>
    <cellStyle name="Hiperłącze 7" xfId="21574" hidden="1" xr:uid="{00000000-0005-0000-0000-0000E3740000}"/>
    <cellStyle name="Hiperłącze 7" xfId="26167" hidden="1" xr:uid="{00000000-0005-0000-0000-0000FC760000}"/>
    <cellStyle name="Hiperłącze 7" xfId="45045" hidden="1" xr:uid="{00000000-0005-0000-0000-0000A67F0000}"/>
    <cellStyle name="Hiperłącze 7" xfId="47019" hidden="1" xr:uid="{00000000-0005-0000-0000-00009C800000}"/>
    <cellStyle name="Hiperłącze 7" xfId="41934" hidden="1" xr:uid="{00000000-0005-0000-0000-0000A37E0000}"/>
    <cellStyle name="Hiperłącze 7" xfId="11933" hidden="1" xr:uid="{00000000-0005-0000-0000-0000ED710000}"/>
    <cellStyle name="Hiperłącze 7" xfId="15976" hidden="1" xr:uid="{00000000-0005-0000-0000-000062730000}"/>
    <cellStyle name="Hiperłącze 7" xfId="20674" hidden="1" xr:uid="{00000000-0005-0000-0000-000017750000}"/>
    <cellStyle name="Hiperłącze 7" xfId="22010" hidden="1" xr:uid="{00000000-0005-0000-0000-000025750000}"/>
    <cellStyle name="Hiperłącze 7" xfId="45917" hidden="1" xr:uid="{00000000-0005-0000-0000-000025800000}"/>
    <cellStyle name="Hiperłącze 7" xfId="38010" hidden="1" xr:uid="{00000000-0005-0000-0000-0000767C0000}"/>
    <cellStyle name="Hiperłącze 7" xfId="34189" hidden="1" xr:uid="{00000000-0005-0000-0000-00003F7C0000}"/>
    <cellStyle name="Hiperłącze 7" xfId="43785" hidden="1" xr:uid="{00000000-0005-0000-0000-0000087F0000}"/>
    <cellStyle name="Hiperłącze 7" xfId="30184" hidden="1" xr:uid="{00000000-0005-0000-0000-0000D2780000}"/>
    <cellStyle name="Hiperłącze 7" xfId="22439" hidden="1" xr:uid="{00000000-0005-0000-0000-00005A750000}"/>
    <cellStyle name="Hiperłącze 7" xfId="26199" hidden="1" xr:uid="{00000000-0005-0000-0000-0000FD760000}"/>
    <cellStyle name="Hiperłącze 7" xfId="35011" hidden="1" xr:uid="{00000000-0005-0000-0000-0000047B0000}"/>
    <cellStyle name="Hiperłącze 7" xfId="28480" hidden="1" xr:uid="{00000000-0005-0000-0000-00008C780000}"/>
    <cellStyle name="Hiperłącze 7" xfId="37062" hidden="1" xr:uid="{00000000-0005-0000-0000-0000F77B0000}"/>
    <cellStyle name="Hiperłącze 7" xfId="34699" hidden="1" xr:uid="{00000000-0005-0000-0000-0000DE7A0000}"/>
    <cellStyle name="Hiperłącze 7" xfId="12215" hidden="1" xr:uid="{00000000-0005-0000-0000-00005A710000}"/>
    <cellStyle name="Hiperłącze 7" xfId="22853" hidden="1" xr:uid="{00000000-0005-0000-0000-0000F4750000}"/>
    <cellStyle name="Hiperłącze 7" xfId="28201" hidden="1" xr:uid="{00000000-0005-0000-0000-000026780000}"/>
    <cellStyle name="Hiperłącze 7" xfId="36324" hidden="1" xr:uid="{00000000-0005-0000-0000-0000C27B0000}"/>
    <cellStyle name="Hiperłącze 7" xfId="36053" hidden="1" xr:uid="{00000000-0005-0000-0000-0000947B0000}"/>
    <cellStyle name="Hiperłącze 7" xfId="31190" hidden="1" xr:uid="{00000000-0005-0000-0000-000059790000}"/>
    <cellStyle name="Hiperłącze 7" xfId="30928" hidden="1" xr:uid="{00000000-0005-0000-0000-000027790000}"/>
    <cellStyle name="Hiperłącze 7" xfId="30505" hidden="1" xr:uid="{00000000-0005-0000-0000-0000F8780000}"/>
    <cellStyle name="Hiperłącze 7" xfId="35597" hidden="1" xr:uid="{00000000-0005-0000-0000-00005A7B0000}"/>
    <cellStyle name="Hiperłącze 7" xfId="34066" hidden="1" xr:uid="{00000000-0005-0000-0000-0000D67A0000}"/>
    <cellStyle name="Hiperłącze 7" xfId="29114" hidden="1" xr:uid="{00000000-0005-0000-0000-000091780000}"/>
    <cellStyle name="Hiperłącze 7" xfId="29009" hidden="1" xr:uid="{00000000-0005-0000-0000-000060780000}"/>
    <cellStyle name="Hiperłącze 7" xfId="35277" hidden="1" xr:uid="{00000000-0005-0000-0000-0000217B0000}"/>
    <cellStyle name="Hiperłącze 7" xfId="34866" hidden="1" xr:uid="{00000000-0005-0000-0000-0000F17A0000}"/>
    <cellStyle name="Hiperłącze 7" xfId="42815" hidden="1" xr:uid="{00000000-0005-0000-0000-0000D67E0000}"/>
    <cellStyle name="Hiperłącze 7" xfId="38799" hidden="1" xr:uid="{00000000-0005-0000-0000-0000537D0000}"/>
    <cellStyle name="Hiperłącze 7" xfId="13992" hidden="1" xr:uid="{00000000-0005-0000-0000-0000AC710000}"/>
    <cellStyle name="Hiperłącze 7" xfId="28721" hidden="1" xr:uid="{00000000-0005-0000-0000-00003D780000}"/>
    <cellStyle name="Hiperłącze 7" xfId="14278" hidden="1" xr:uid="{00000000-0005-0000-0000-000092710000}"/>
    <cellStyle name="Hiperłącze 7" xfId="21937" hidden="1" xr:uid="{00000000-0005-0000-0000-000022750000}"/>
    <cellStyle name="Hiperłącze 7" xfId="43211" hidden="1" xr:uid="{00000000-0005-0000-0000-0000CB7F0000}"/>
    <cellStyle name="Hiperłącze 7" xfId="31048" hidden="1" xr:uid="{00000000-0005-0000-0000-000049790000}"/>
    <cellStyle name="Hiperłącze 7" xfId="33252" hidden="1" xr:uid="{00000000-0005-0000-0000-00004E7A0000}"/>
    <cellStyle name="Hiperłącze 7" xfId="35899" hidden="1" xr:uid="{00000000-0005-0000-0000-00007E7B0000}"/>
    <cellStyle name="Hiperłącze 7" xfId="41134" hidden="1" xr:uid="{00000000-0005-0000-0000-00000C7E0000}"/>
    <cellStyle name="Hiperłącze 7" xfId="26340" hidden="1" xr:uid="{00000000-0005-0000-0000-00000D770000}"/>
    <cellStyle name="Hiperłącze 7" xfId="16116" hidden="1" xr:uid="{00000000-0005-0000-0000-00000A730000}"/>
    <cellStyle name="Hiperłącze 7" xfId="20539" hidden="1" xr:uid="{00000000-0005-0000-0000-000012750000}"/>
    <cellStyle name="Hiperłącze 7" xfId="11382" hidden="1" xr:uid="{00000000-0005-0000-0000-000084700000}"/>
    <cellStyle name="Hiperłącze 7" xfId="32573" hidden="1" xr:uid="{00000000-0005-0000-0000-0000E6790000}"/>
    <cellStyle name="Hiperłącze 7" xfId="39783" hidden="1" xr:uid="{00000000-0005-0000-0000-00002A7D0000}"/>
    <cellStyle name="Hiperłącze 7" xfId="23587" hidden="1" xr:uid="{00000000-0005-0000-0000-000011760000}"/>
    <cellStyle name="Hiperłącze 7" xfId="18076" hidden="1" xr:uid="{00000000-0005-0000-0000-000077730000}"/>
    <cellStyle name="Hiperłącze 7" xfId="22755" hidden="1" xr:uid="{00000000-0005-0000-0000-000092750000}"/>
    <cellStyle name="Hiperłącze 7" xfId="40730" hidden="1" xr:uid="{00000000-0005-0000-0000-0000C57D0000}"/>
    <cellStyle name="Hiperłącze 7" xfId="29662" hidden="1" xr:uid="{00000000-0005-0000-0000-00009E790000}"/>
    <cellStyle name="Hiperłącze 7" xfId="43629" hidden="1" xr:uid="{00000000-0005-0000-0000-0000C67F0000}"/>
    <cellStyle name="Hiperłącze 7" xfId="44809" hidden="1" xr:uid="{00000000-0005-0000-0000-0000947F0000}"/>
    <cellStyle name="Hiperłącze 7" xfId="31503" hidden="1" xr:uid="{00000000-0005-0000-0000-00007E790000}"/>
    <cellStyle name="Hiperłącze 7" xfId="36752" hidden="1" xr:uid="{00000000-0005-0000-0000-0000D27B0000}"/>
    <cellStyle name="Hiperłącze 7" xfId="43360" hidden="1" xr:uid="{00000000-0005-0000-0000-0000597F0000}"/>
    <cellStyle name="Hiperłącze 7" xfId="44048" hidden="1" xr:uid="{00000000-0005-0000-0000-0000207F0000}"/>
    <cellStyle name="Hiperłącze 7" xfId="43040" hidden="1" xr:uid="{00000000-0005-0000-0000-0000F07E0000}"/>
    <cellStyle name="Hiperłącze 7" xfId="42049" hidden="1" xr:uid="{00000000-0005-0000-0000-0000BC7E0000}"/>
    <cellStyle name="Hiperłącze 7" xfId="22967" hidden="1" xr:uid="{00000000-0005-0000-0000-0000DC750000}"/>
    <cellStyle name="Hiperłącze 7" xfId="37893" hidden="1" xr:uid="{00000000-0005-0000-0000-0000967C0000}"/>
    <cellStyle name="Hiperłącze 7" xfId="21371" hidden="1" xr:uid="{00000000-0005-0000-0000-0000C9740000}"/>
    <cellStyle name="Hiperłącze 7" xfId="19379" hidden="1" xr:uid="{00000000-0005-0000-0000-00006E740000}"/>
    <cellStyle name="Hiperłącze 7" xfId="15837" hidden="1" xr:uid="{00000000-0005-0000-0000-000089720000}"/>
    <cellStyle name="Hiperłącze 7" xfId="19206" hidden="1" xr:uid="{00000000-0005-0000-0000-000014740000}"/>
    <cellStyle name="Hiperłącze 7" xfId="41761" hidden="1" xr:uid="{00000000-0005-0000-0000-0000557E0000}"/>
    <cellStyle name="Hiperłącze 7" xfId="41170" hidden="1" xr:uid="{00000000-0005-0000-0000-0000247E0000}"/>
    <cellStyle name="Hiperłącze 7" xfId="31547" hidden="1" xr:uid="{00000000-0005-0000-0000-000088790000}"/>
    <cellStyle name="Hiperłącze 7" xfId="39246" hidden="1" xr:uid="{00000000-0005-0000-0000-0000F67C0000}"/>
    <cellStyle name="Hiperłącze 7" xfId="21257" hidden="1" xr:uid="{00000000-0005-0000-0000-000075750000}"/>
    <cellStyle name="Hiperłącze 7" xfId="28032" hidden="1" xr:uid="{00000000-0005-0000-0000-0000D1770000}"/>
    <cellStyle name="Hiperłącze 7" xfId="14182" hidden="1" xr:uid="{00000000-0005-0000-0000-00008B710000}"/>
    <cellStyle name="Hiperłącze 7" xfId="46016" hidden="1" xr:uid="{00000000-0005-0000-0000-000005800000}"/>
    <cellStyle name="Hiperłącze 7" xfId="40838" hidden="1" xr:uid="{00000000-0005-0000-0000-0000D17D0000}"/>
    <cellStyle name="Hiperłącze 7" xfId="40558" hidden="1" xr:uid="{00000000-0005-0000-0000-00009F7D0000}"/>
    <cellStyle name="Hiperłącze 7" xfId="24270" hidden="1" xr:uid="{00000000-0005-0000-0000-000040760000}"/>
    <cellStyle name="Hiperłącze 7" xfId="18706" hidden="1" xr:uid="{00000000-0005-0000-0000-00009B730000}"/>
    <cellStyle name="Hiperłącze 7" xfId="40576" hidden="1" xr:uid="{00000000-0005-0000-0000-0000A47D0000}"/>
    <cellStyle name="Hiperłącze 7" xfId="40165" hidden="1" xr:uid="{00000000-0005-0000-0000-0000747D0000}"/>
    <cellStyle name="Hiperłącze 7" xfId="12895" hidden="1" xr:uid="{00000000-0005-0000-0000-000003710000}"/>
    <cellStyle name="Hiperłącze 7" xfId="12608" hidden="1" xr:uid="{00000000-0005-0000-0000-0000D0700000}"/>
    <cellStyle name="Hiperłącze 7" xfId="39982" hidden="1" xr:uid="{00000000-0005-0000-0000-0000457D0000}"/>
    <cellStyle name="Hiperłącze 7" xfId="39563" hidden="1" xr:uid="{00000000-0005-0000-0000-0000177D0000}"/>
    <cellStyle name="Hiperłącze 7" xfId="38517" hidden="1" xr:uid="{00000000-0005-0000-0000-0000DF7C0000}"/>
    <cellStyle name="Hiperłącze 7" xfId="37526" hidden="1" xr:uid="{00000000-0005-0000-0000-0000AC7C0000}"/>
    <cellStyle name="Hiperłącze 7" xfId="32841" hidden="1" xr:uid="{00000000-0005-0000-0000-0000467A0000}"/>
    <cellStyle name="Hiperłącze 7" xfId="46061" hidden="1" xr:uid="{00000000-0005-0000-0000-00000F800000}"/>
    <cellStyle name="Hiperłącze 7" xfId="36640" hidden="1" xr:uid="{00000000-0005-0000-0000-0000137C0000}"/>
    <cellStyle name="Hiperłącze 7" xfId="24948" hidden="1" xr:uid="{00000000-0005-0000-0000-0000B0760000}"/>
    <cellStyle name="Hiperłącze 7" xfId="14396" hidden="1" xr:uid="{00000000-0005-0000-0000-00009F710000}"/>
    <cellStyle name="Hiperłącze 7" xfId="43078" hidden="1" xr:uid="{00000000-0005-0000-0000-0000F77E0000}"/>
    <cellStyle name="Hiperłącze 7" xfId="36179" hidden="1" xr:uid="{00000000-0005-0000-0000-0000BC7B0000}"/>
    <cellStyle name="Hiperłącze 7" xfId="12479" hidden="1" xr:uid="{00000000-0005-0000-0000-0000BB700000}"/>
    <cellStyle name="Hiperłącze 7" xfId="43794" hidden="1" xr:uid="{00000000-0005-0000-0000-00000C7F0000}"/>
    <cellStyle name="Hiperłącze 7" xfId="28769" hidden="1" xr:uid="{00000000-0005-0000-0000-000048780000}"/>
    <cellStyle name="Hiperłącze 7" xfId="17547" hidden="1" xr:uid="{00000000-0005-0000-0000-000024730000}"/>
    <cellStyle name="Hiperłącze 7" xfId="37024" hidden="1" xr:uid="{00000000-0005-0000-0000-0000F07B0000}"/>
    <cellStyle name="Hiperłącze 7" xfId="45751" hidden="1" xr:uid="{00000000-0005-0000-0000-0000EF7F0000}"/>
    <cellStyle name="Hiperłącze 7" xfId="26010" hidden="1" xr:uid="{00000000-0005-0000-0000-0000E1760000}"/>
    <cellStyle name="Hiperłącze 7" xfId="42941" hidden="1" xr:uid="{00000000-0005-0000-0000-0000E87E0000}"/>
    <cellStyle name="Hiperłącze 7" xfId="26193" hidden="1" xr:uid="{00000000-0005-0000-0000-0000FF760000}"/>
    <cellStyle name="Hiperłącze 7" xfId="12731" hidden="1" xr:uid="{00000000-0005-0000-0000-0000D9700000}"/>
    <cellStyle name="Hiperłącze 7" xfId="41485" hidden="1" xr:uid="{00000000-0005-0000-0000-0000F97D0000}"/>
    <cellStyle name="Hiperłącze 7" xfId="21091" hidden="1" xr:uid="{00000000-0005-0000-0000-0000AF740000}"/>
    <cellStyle name="Hiperłącze 7" xfId="13306" hidden="1" xr:uid="{00000000-0005-0000-0000-000033710000}"/>
    <cellStyle name="Hiperłącze 7" xfId="42855" hidden="1" xr:uid="{00000000-0005-0000-0000-0000E07E0000}"/>
    <cellStyle name="Hiperłącze 7" xfId="10443" hidden="1" xr:uid="{00000000-0005-0000-0000-00006F700000}"/>
    <cellStyle name="Hiperłącze 7" xfId="17248" hidden="1" xr:uid="{00000000-0005-0000-0000-0000EB720000}"/>
    <cellStyle name="Hiperłącze 7" xfId="41465" hidden="1" xr:uid="{00000000-0005-0000-0000-0000FC7D0000}"/>
    <cellStyle name="Hiperłącze 7" xfId="20606" hidden="1" xr:uid="{00000000-0005-0000-0000-00006F750000}"/>
    <cellStyle name="Hiperłącze 7" xfId="34763" hidden="1" xr:uid="{00000000-0005-0000-0000-0000F07A0000}"/>
    <cellStyle name="Hiperłącze 7" xfId="28318" hidden="1" xr:uid="{00000000-0005-0000-0000-000036780000}"/>
    <cellStyle name="Hiperłącze 7" xfId="43049" hidden="1" xr:uid="{00000000-0005-0000-0000-0000F47E0000}"/>
    <cellStyle name="Hiperłącze 7" xfId="43482" hidden="1" xr:uid="{00000000-0005-0000-0000-000049800000}"/>
    <cellStyle name="Hiperłącze 7" xfId="16789" hidden="1" xr:uid="{00000000-0005-0000-0000-0000B3720000}"/>
    <cellStyle name="Hiperłącze 7" xfId="31747" hidden="1" xr:uid="{00000000-0005-0000-0000-0000B4790000}"/>
    <cellStyle name="Hiperłącze 7" xfId="40903" hidden="1" xr:uid="{00000000-0005-0000-0000-0000137E0000}"/>
    <cellStyle name="Hiperłącze 7" xfId="32742" hidden="1" xr:uid="{00000000-0005-0000-0000-00003D7A0000}"/>
    <cellStyle name="Hiperłącze 7" xfId="45353" hidden="1" xr:uid="{00000000-0005-0000-0000-0000E57F0000}"/>
    <cellStyle name="Hiperłącze 7" xfId="21907" hidden="1" xr:uid="{00000000-0005-0000-0000-000002750000}"/>
    <cellStyle name="Hiperłącze 7" xfId="16740" hidden="1" xr:uid="{00000000-0005-0000-0000-00006A730000}"/>
    <cellStyle name="Hiperłącze 7" xfId="38921" hidden="1" xr:uid="{00000000-0005-0000-0000-00003D7E0000}"/>
    <cellStyle name="Hiperłącze 7" xfId="38692" hidden="1" xr:uid="{00000000-0005-0000-0000-00004A7E0000}"/>
    <cellStyle name="Hiperłącze 7" xfId="44145" hidden="1" xr:uid="{00000000-0005-0000-0000-00002B7F0000}"/>
    <cellStyle name="Hiperłącze 7" xfId="17529" hidden="1" xr:uid="{00000000-0005-0000-0000-00001F730000}"/>
    <cellStyle name="Hiperłącze 7" xfId="17381" hidden="1" xr:uid="{00000000-0005-0000-0000-0000F2720000}"/>
    <cellStyle name="Hiperłącze 7" xfId="22911" hidden="1" xr:uid="{00000000-0005-0000-0000-0000E9750000}"/>
    <cellStyle name="Hiperłącze 7" xfId="25020" hidden="1" xr:uid="{00000000-0005-0000-0000-0000B6760000}"/>
    <cellStyle name="Hiperłącze 7" xfId="43966" hidden="1" xr:uid="{00000000-0005-0000-0000-00001C7F0000}"/>
    <cellStyle name="Hiperłącze 7" xfId="33442" hidden="1" xr:uid="{00000000-0005-0000-0000-0000677A0000}"/>
    <cellStyle name="Hiperłącze 7" xfId="17679" hidden="1" xr:uid="{00000000-0005-0000-0000-000033730000}"/>
    <cellStyle name="Hiperłącze 7" xfId="20805" hidden="1" xr:uid="{00000000-0005-0000-0000-000007760000}"/>
    <cellStyle name="Hiperłącze 7" xfId="16808" hidden="1" xr:uid="{00000000-0005-0000-0000-0000B8720000}"/>
    <cellStyle name="Hiperłącze 7" xfId="24058" hidden="1" xr:uid="{00000000-0005-0000-0000-00005F760000}"/>
    <cellStyle name="Hiperłącze 7" xfId="43174" hidden="1" xr:uid="{00000000-0005-0000-0000-00005C7F0000}"/>
    <cellStyle name="Hiperłącze 7" xfId="15817" hidden="1" xr:uid="{00000000-0005-0000-0000-00008C720000}"/>
    <cellStyle name="Hiperłącze 7" xfId="15550" hidden="1" xr:uid="{00000000-0005-0000-0000-000062720000}"/>
    <cellStyle name="Hiperłącze 7" xfId="19316" hidden="1" xr:uid="{00000000-0005-0000-0000-000053740000}"/>
    <cellStyle name="Hiperłącze 7" xfId="28255" hidden="1" xr:uid="{00000000-0005-0000-0000-000034780000}"/>
    <cellStyle name="Hiperłącze 7" xfId="28067" hidden="1" xr:uid="{00000000-0005-0000-0000-000007780000}"/>
    <cellStyle name="Hiperłącze 7" xfId="15427" hidden="1" xr:uid="{00000000-0005-0000-0000-00002F720000}"/>
    <cellStyle name="Hiperłącze 7" xfId="26806" hidden="1" xr:uid="{00000000-0005-0000-0000-00005B770000}"/>
    <cellStyle name="Hiperłącze 7" xfId="27639" hidden="1" xr:uid="{00000000-0005-0000-0000-0000AC770000}"/>
    <cellStyle name="Hiperłącze 7" xfId="25780" hidden="1" xr:uid="{00000000-0005-0000-0000-000085770000}"/>
    <cellStyle name="Hiperłącze 7" xfId="26728" hidden="1" xr:uid="{00000000-0005-0000-0000-000053770000}"/>
    <cellStyle name="Hiperłącze 7" xfId="25165" hidden="1" xr:uid="{00000000-0005-0000-0000-00002A770000}"/>
    <cellStyle name="Hiperłącze 7" xfId="35377" hidden="1" xr:uid="{00000000-0005-0000-0000-00002A7B0000}"/>
    <cellStyle name="Hiperłącze 7" xfId="18737" hidden="1" xr:uid="{00000000-0005-0000-0000-000099730000}"/>
    <cellStyle name="Hiperłącze 7" xfId="40048" hidden="1" xr:uid="{00000000-0005-0000-0000-0000647D0000}"/>
    <cellStyle name="Hiperłącze 7" xfId="42373" hidden="1" xr:uid="{00000000-0005-0000-0000-00007F7E0000}"/>
    <cellStyle name="Hiperłącze 7" xfId="17653" hidden="1" xr:uid="{00000000-0005-0000-0000-000030730000}"/>
    <cellStyle name="Hiperłącze 7" xfId="35748" hidden="1" xr:uid="{00000000-0005-0000-0000-0000707B0000}"/>
    <cellStyle name="Hiperłącze 7" xfId="24803" hidden="1" xr:uid="{00000000-0005-0000-0000-00009E760000}"/>
    <cellStyle name="Hiperłącze 7" xfId="32982" hidden="1" xr:uid="{00000000-0005-0000-0000-0000957A0000}"/>
    <cellStyle name="Hiperłącze 7" xfId="22665" hidden="1" xr:uid="{00000000-0005-0000-0000-00008D750000}"/>
    <cellStyle name="Hiperłącze 7" xfId="33052" hidden="1" xr:uid="{00000000-0005-0000-0000-0000887A0000}"/>
    <cellStyle name="Hiperłącze 7" xfId="38404" hidden="1" xr:uid="{00000000-0005-0000-0000-0000D17C0000}"/>
    <cellStyle name="Hiperłącze 7" xfId="41878" hidden="1" xr:uid="{00000000-0005-0000-0000-0000627E0000}"/>
    <cellStyle name="Hiperłącze 7" xfId="38715" hidden="1" xr:uid="{00000000-0005-0000-0000-00004B7E0000}"/>
    <cellStyle name="Hiperłącze 7" xfId="24424" hidden="1" xr:uid="{00000000-0005-0000-0000-000049760000}"/>
    <cellStyle name="Hiperłącze 7" xfId="11565" hidden="1" xr:uid="{00000000-0005-0000-0000-00005E710000}"/>
    <cellStyle name="Hiperłącze 7" xfId="32431" hidden="1" xr:uid="{00000000-0005-0000-0000-0000DB790000}"/>
    <cellStyle name="Hiperłącze 7" xfId="37985" hidden="1" xr:uid="{00000000-0005-0000-0000-00007B7C0000}"/>
    <cellStyle name="Hiperłącze 7" xfId="43679" hidden="1" xr:uid="{00000000-0005-0000-0000-0000FB7E0000}"/>
    <cellStyle name="Hiperłącze 7" xfId="45489" hidden="1" xr:uid="{00000000-0005-0000-0000-00003E800000}"/>
    <cellStyle name="Hiperłącze 7" xfId="45988" hidden="1" xr:uid="{00000000-0005-0000-0000-00000C800000}"/>
    <cellStyle name="Hiperłącze 7" xfId="22874" hidden="1" xr:uid="{00000000-0005-0000-0000-0000EE750000}"/>
    <cellStyle name="Hiperłącze 7" xfId="23464" hidden="1" xr:uid="{00000000-0005-0000-0000-0000C4750000}"/>
    <cellStyle name="Hiperłącze 7" xfId="22718" hidden="1" xr:uid="{00000000-0005-0000-0000-000098750000}"/>
    <cellStyle name="Hiperłącze 7" xfId="20883" hidden="1" xr:uid="{00000000-0005-0000-0000-00006A750000}"/>
    <cellStyle name="Hiperłącze 7" xfId="22187" hidden="1" xr:uid="{00000000-0005-0000-0000-00003F750000}"/>
    <cellStyle name="Hiperłącze 7" xfId="20689" hidden="1" xr:uid="{00000000-0005-0000-0000-000015750000}"/>
    <cellStyle name="Hiperłącze 7" xfId="25929" hidden="1" xr:uid="{00000000-0005-0000-0000-0000DD760000}"/>
    <cellStyle name="Hiperłącze 7" xfId="19052" hidden="1" xr:uid="{00000000-0005-0000-0000-0000E6730000}"/>
    <cellStyle name="Hiperłącze 7" xfId="39069" hidden="1" xr:uid="{00000000-0005-0000-0000-0000447E0000}"/>
    <cellStyle name="Hiperłącze 7" xfId="32302" hidden="1" xr:uid="{00000000-0005-0000-0000-0000CD790000}"/>
    <cellStyle name="Hiperłącze 7" xfId="30240" hidden="1" xr:uid="{00000000-0005-0000-0000-0000E0780000}"/>
    <cellStyle name="Hiperłącze 7" xfId="11488" hidden="1" xr:uid="{00000000-0005-0000-0000-0000F2700000}"/>
    <cellStyle name="Hiperłącze 7" xfId="20337" hidden="1" xr:uid="{00000000-0005-0000-0000-000094740000}"/>
    <cellStyle name="Hiperłącze 7" xfId="13470" hidden="1" xr:uid="{00000000-0005-0000-0000-000045710000}"/>
    <cellStyle name="Hiperłącze 7" xfId="44210" hidden="1" xr:uid="{00000000-0005-0000-0000-00002E7F0000}"/>
    <cellStyle name="Hiperłącze 7" xfId="35413" hidden="1" xr:uid="{00000000-0005-0000-0000-0000307B0000}"/>
    <cellStyle name="Hiperłącze 7" xfId="39974" hidden="1" xr:uid="{00000000-0005-0000-0000-0000477D0000}"/>
    <cellStyle name="Hiperłącze 7" xfId="13733" hidden="1" xr:uid="{00000000-0005-0000-0000-0000BF710000}"/>
    <cellStyle name="Hiperłącze 7" xfId="19547" hidden="1" xr:uid="{00000000-0005-0000-0000-00004C740000}"/>
    <cellStyle name="Hiperłącze 7" xfId="15117" hidden="1" xr:uid="{00000000-0005-0000-0000-00000F720000}"/>
    <cellStyle name="Hiperłącze 7" xfId="11926" hidden="1" xr:uid="{00000000-0005-0000-0000-0000E4710000}"/>
    <cellStyle name="Hiperłącze 7" xfId="13917" hidden="1" xr:uid="{00000000-0005-0000-0000-0000BC710000}"/>
    <cellStyle name="Hiperłącze 7" xfId="19659" hidden="1" xr:uid="{00000000-0005-0000-0000-000023740000}"/>
    <cellStyle name="Hiperłącze 7" xfId="16094" hidden="1" xr:uid="{00000000-0005-0000-0000-0000FF730000}"/>
    <cellStyle name="Hiperłącze 7" xfId="13605" hidden="1" xr:uid="{00000000-0005-0000-0000-00006A710000}"/>
    <cellStyle name="Hiperłącze 7" xfId="13424" hidden="1" xr:uid="{00000000-0005-0000-0000-000040710000}"/>
    <cellStyle name="Hiperłącze 7" xfId="18847" hidden="1" xr:uid="{00000000-0005-0000-0000-0000AC730000}"/>
    <cellStyle name="Hiperłącze 7" xfId="18084" hidden="1" xr:uid="{00000000-0005-0000-0000-00007C730000}"/>
    <cellStyle name="Hiperłącze 7" xfId="23884" hidden="1" xr:uid="{00000000-0005-0000-0000-000084760000}"/>
    <cellStyle name="Hiperłącze 7" xfId="44086" hidden="1" xr:uid="{00000000-0005-0000-0000-0000277F0000}"/>
    <cellStyle name="Hiperłącze 7" xfId="17093" hidden="1" xr:uid="{00000000-0005-0000-0000-0000D6720000}"/>
    <cellStyle name="Hiperłącze 7" xfId="32021" hidden="1" xr:uid="{00000000-0005-0000-0000-0000F8790000}"/>
    <cellStyle name="Hiperłącze 7" xfId="12640" hidden="1" xr:uid="{00000000-0005-0000-0000-0000CA700000}"/>
    <cellStyle name="Hiperłącze 7" xfId="22322" hidden="1" xr:uid="{00000000-0005-0000-0000-00004A750000}"/>
    <cellStyle name="Hiperłącze 7" xfId="15567" hidden="1" xr:uid="{00000000-0005-0000-0000-000069720000}"/>
    <cellStyle name="Hiperłącze 7" xfId="30602" hidden="1" xr:uid="{00000000-0005-0000-0000-0000FF780000}"/>
    <cellStyle name="Hiperłącze 7" xfId="22448" hidden="1" xr:uid="{00000000-0005-0000-0000-00005D750000}"/>
    <cellStyle name="Hiperłącze 7" xfId="29372" hidden="1" xr:uid="{00000000-0005-0000-0000-0000B8780000}"/>
    <cellStyle name="Hiperłącze 7" xfId="36577" hidden="1" xr:uid="{00000000-0005-0000-0000-0000017C0000}"/>
    <cellStyle name="Hiperłącze 7" xfId="16817" hidden="1" xr:uid="{00000000-0005-0000-0000-0000B7720000}"/>
    <cellStyle name="Hiperłącze 7" xfId="29868" hidden="1" xr:uid="{00000000-0005-0000-0000-0000227A0000}"/>
    <cellStyle name="Hiperłącze 7" xfId="22226" hidden="1" xr:uid="{00000000-0005-0000-0000-00003E750000}"/>
    <cellStyle name="Hiperłącze 7" xfId="37815" hidden="1" xr:uid="{00000000-0005-0000-0000-0000687C0000}"/>
    <cellStyle name="Hiperłącze 7" xfId="31020" hidden="1" xr:uid="{00000000-0005-0000-0000-000047790000}"/>
    <cellStyle name="Hiperłącze 7" xfId="44898" hidden="1" xr:uid="{00000000-0005-0000-0000-00009B7F0000}"/>
    <cellStyle name="Hiperłącze 7" xfId="31368" hidden="1" xr:uid="{00000000-0005-0000-0000-00006A790000}"/>
    <cellStyle name="Hiperłącze 7" xfId="45731" hidden="1" xr:uid="{00000000-0005-0000-0000-0000EC7F0000}"/>
    <cellStyle name="Hiperłącze 7" xfId="12136" hidden="1" xr:uid="{00000000-0005-0000-0000-00009B700000}"/>
    <cellStyle name="Hiperłącze 7" xfId="40244" hidden="1" xr:uid="{00000000-0005-0000-0000-00007A7D0000}"/>
    <cellStyle name="Hiperłącze 7" xfId="17995" hidden="1" xr:uid="{00000000-0005-0000-0000-000055730000}"/>
    <cellStyle name="Hiperłącze 7" xfId="23957" hidden="1" xr:uid="{00000000-0005-0000-0000-00007C760000}"/>
    <cellStyle name="Hiperłącze 7" xfId="20812" hidden="1" xr:uid="{00000000-0005-0000-0000-000006760000}"/>
    <cellStyle name="Hiperłącze 7" xfId="30397" hidden="1" xr:uid="{00000000-0005-0000-0000-0000EC780000}"/>
    <cellStyle name="Hiperłącze 7" xfId="39417" hidden="1" xr:uid="{00000000-0005-0000-0000-0000047D0000}"/>
    <cellStyle name="Hiperłącze 7" xfId="11346" hidden="1" xr:uid="{00000000-0005-0000-0000-00007D700000}"/>
    <cellStyle name="Hiperłącze 7" xfId="36861" hidden="1" xr:uid="{00000000-0005-0000-0000-00000B7C0000}"/>
    <cellStyle name="Hiperłącze 7" xfId="17796" hidden="1" xr:uid="{00000000-0005-0000-0000-00003A730000}"/>
    <cellStyle name="Hiperłącze 7" xfId="25498" hidden="1" xr:uid="{00000000-0005-0000-0000-000013780000}"/>
    <cellStyle name="Hiperłącze 7" xfId="42524" hidden="1" xr:uid="{00000000-0005-0000-0000-0000857E0000}"/>
    <cellStyle name="Hiperłącze 7" xfId="32598" hidden="1" xr:uid="{00000000-0005-0000-0000-0000157A0000}"/>
    <cellStyle name="Hiperłącze 7" xfId="33785" hidden="1" xr:uid="{00000000-0005-0000-0000-0000B87A0000}"/>
    <cellStyle name="Hiperłącze 7" xfId="36685" hidden="1" xr:uid="{00000000-0005-0000-0000-0000CC7B0000}"/>
    <cellStyle name="Hiperłącze 7" xfId="43896" hidden="1" xr:uid="{00000000-0005-0000-0000-00006F7F0000}"/>
    <cellStyle name="Hiperłącze 7" xfId="46202" hidden="1" xr:uid="{00000000-0005-0000-0000-000061800000}"/>
    <cellStyle name="Hiperłącze 7" xfId="22630" hidden="1" xr:uid="{00000000-0005-0000-0000-000089750000}"/>
    <cellStyle name="Hiperłącze 7" xfId="40722" hidden="1" xr:uid="{00000000-0005-0000-0000-0000C97D0000}"/>
    <cellStyle name="Hiperłącze 7" xfId="38144" hidden="1" xr:uid="{00000000-0005-0000-0000-0000B77C0000}"/>
    <cellStyle name="Hiperłącze 7" xfId="33761" hidden="1" xr:uid="{00000000-0005-0000-0000-0000B57A0000}"/>
    <cellStyle name="Hiperłącze 7" xfId="42034" hidden="1" xr:uid="{00000000-0005-0000-0000-0000B97E0000}"/>
    <cellStyle name="Hiperłącze 7" xfId="42735" hidden="1" xr:uid="{00000000-0005-0000-0000-0000CC7E0000}"/>
    <cellStyle name="Hiperłącze 7" xfId="19813" hidden="1" xr:uid="{00000000-0005-0000-0000-00006F740000}"/>
    <cellStyle name="Hiperłącze 7" xfId="18893" hidden="1" xr:uid="{00000000-0005-0000-0000-0000AA730000}"/>
    <cellStyle name="Hiperłącze 7" xfId="16432" hidden="1" xr:uid="{00000000-0005-0000-0000-00006D730000}"/>
    <cellStyle name="Hiperłącze 7" xfId="23569" hidden="1" xr:uid="{00000000-0005-0000-0000-0000F2750000}"/>
    <cellStyle name="Hiperłącze 7" xfId="28670" hidden="1" xr:uid="{00000000-0005-0000-0000-00003C780000}"/>
    <cellStyle name="Hiperłącze 7" xfId="39303" hidden="1" xr:uid="{00000000-0005-0000-0000-0000FD7C0000}"/>
    <cellStyle name="Hiperłącze 7" xfId="42569" hidden="1" xr:uid="{00000000-0005-0000-0000-00008F7E0000}"/>
    <cellStyle name="Hiperłącze 7" xfId="33276" hidden="1" xr:uid="{00000000-0005-0000-0000-0000567A0000}"/>
    <cellStyle name="Hiperłącze 7" xfId="22266" hidden="1" xr:uid="{00000000-0005-0000-0000-000048750000}"/>
    <cellStyle name="Hiperłącze 7" xfId="27762" hidden="1" xr:uid="{00000000-0005-0000-0000-0000C0770000}"/>
    <cellStyle name="Hiperłącze 7" xfId="17456" hidden="1" xr:uid="{00000000-0005-0000-0000-00001C730000}"/>
    <cellStyle name="Hiperłącze 7" xfId="17236" hidden="1" xr:uid="{00000000-0005-0000-0000-0000EC720000}"/>
    <cellStyle name="Hiperłącze 7" xfId="24684" hidden="1" xr:uid="{00000000-0005-0000-0000-000091760000}"/>
    <cellStyle name="Hiperłącze 7" xfId="39238" hidden="1" xr:uid="{00000000-0005-0000-0000-0000F57C0000}"/>
    <cellStyle name="Hiperłącze 7" xfId="31128" hidden="1" xr:uid="{00000000-0005-0000-0000-000053790000}"/>
    <cellStyle name="Hiperłącze 7" xfId="35659" hidden="1" xr:uid="{00000000-0005-0000-0000-0000687B0000}"/>
    <cellStyle name="Hiperłącze 7" xfId="24921" hidden="1" xr:uid="{00000000-0005-0000-0000-0000AD760000}"/>
    <cellStyle name="Hiperłącze 7" xfId="16708" hidden="1" xr:uid="{00000000-0005-0000-0000-0000AE720000}"/>
    <cellStyle name="Hiperłącze 7" xfId="43590" hidden="1" xr:uid="{00000000-0005-0000-0000-000053800000}"/>
    <cellStyle name="Hiperłącze 7" xfId="37301" hidden="1" xr:uid="{00000000-0005-0000-0000-0000547C0000}"/>
    <cellStyle name="Hiperłącze 7" xfId="31702" hidden="1" xr:uid="{00000000-0005-0000-0000-0000AA790000}"/>
    <cellStyle name="Hiperłącze 7" xfId="46654" hidden="1" xr:uid="{00000000-0005-0000-0000-0000B1800000}"/>
    <cellStyle name="Hiperłącze 7" xfId="15593" hidden="1" xr:uid="{00000000-0005-0000-0000-00006C720000}"/>
    <cellStyle name="Hiperłącze 7" xfId="25529" hidden="1" xr:uid="{00000000-0005-0000-0000-000083770000}"/>
    <cellStyle name="Hiperłącze 7" xfId="25769" hidden="1" xr:uid="{00000000-0005-0000-0000-000020780000}"/>
    <cellStyle name="Hiperłącze 7" xfId="27506" hidden="1" xr:uid="{00000000-0005-0000-0000-0000E7770000}"/>
    <cellStyle name="Hiperłącze 7" xfId="15354" hidden="1" xr:uid="{00000000-0005-0000-0000-00002C720000}"/>
    <cellStyle name="Hiperłącze 7" xfId="27969" hidden="1" xr:uid="{00000000-0005-0000-0000-0000CF770000}"/>
    <cellStyle name="Hiperłącze 7" xfId="25481" hidden="1" xr:uid="{00000000-0005-0000-0000-00008D770000}"/>
    <cellStyle name="Hiperłącze 7" xfId="23473" hidden="1" xr:uid="{00000000-0005-0000-0000-0000C3750000}"/>
    <cellStyle name="Hiperłącze 7" xfId="19215" hidden="1" xr:uid="{00000000-0005-0000-0000-000013740000}"/>
    <cellStyle name="Hiperłącze 7" xfId="12775" hidden="1" xr:uid="{00000000-0005-0000-0000-0000DE700000}"/>
    <cellStyle name="Hiperłącze 7" xfId="29590" hidden="1" xr:uid="{00000000-0005-0000-0000-00002E790000}"/>
    <cellStyle name="Hiperłącze 7" xfId="12959" hidden="1" xr:uid="{00000000-0005-0000-0000-000005710000}"/>
    <cellStyle name="Hiperłącze 7" xfId="42667" hidden="1" xr:uid="{00000000-0005-0000-0000-0000C77E0000}"/>
    <cellStyle name="Hiperłącze 7" xfId="36486" hidden="1" xr:uid="{00000000-0005-0000-0000-00001B7C0000}"/>
    <cellStyle name="Hiperłącze 7" xfId="11591" hidden="1" xr:uid="{00000000-0005-0000-0000-0000FA700000}"/>
    <cellStyle name="Hiperłącze 7" xfId="26741" hidden="1" xr:uid="{00000000-0005-0000-0000-00004D770000}"/>
    <cellStyle name="Hiperłącze 7" xfId="26385" hidden="1" xr:uid="{00000000-0005-0000-0000-000013770000}"/>
    <cellStyle name="Hiperłącze 7" xfId="38350" hidden="1" xr:uid="{00000000-0005-0000-0000-0000D07C0000}"/>
    <cellStyle name="Hiperłącze 7" xfId="30312" hidden="1" xr:uid="{00000000-0005-0000-0000-00009A790000}"/>
    <cellStyle name="Hiperłącze 7" xfId="33609" hidden="1" xr:uid="{00000000-0005-0000-0000-0000A87A0000}"/>
    <cellStyle name="Hiperłącze 7" xfId="34381" hidden="1" xr:uid="{00000000-0005-0000-0000-0000367C0000}"/>
    <cellStyle name="Hiperłącze 7" xfId="42616" hidden="1" xr:uid="{00000000-0005-0000-0000-0000977E0000}"/>
    <cellStyle name="Hiperłącze 7" xfId="26569" hidden="1" xr:uid="{00000000-0005-0000-0000-00003E770000}"/>
    <cellStyle name="Hiperłącze 7" xfId="25911" hidden="1" xr:uid="{00000000-0005-0000-0000-0000D6760000}"/>
    <cellStyle name="Hiperłącze 7" xfId="24840" hidden="1" xr:uid="{00000000-0005-0000-0000-0000A4760000}"/>
    <cellStyle name="Hiperłącze 7" xfId="13542" hidden="1" xr:uid="{00000000-0005-0000-0000-000068710000}"/>
    <cellStyle name="Hiperłącze 7" xfId="16880" hidden="1" xr:uid="{00000000-0005-0000-0000-0000BD720000}"/>
    <cellStyle name="Hiperłącze 7" xfId="36925" hidden="1" xr:uid="{00000000-0005-0000-0000-0000E87B0000}"/>
    <cellStyle name="Hiperłącze 7" xfId="43112" hidden="1" xr:uid="{00000000-0005-0000-0000-0000F67E0000}"/>
    <cellStyle name="Hiperłącze 7" xfId="42848" hidden="1" xr:uid="{00000000-0005-0000-0000-0000DB7E0000}"/>
    <cellStyle name="Hiperłącze 7" xfId="24459" hidden="1" xr:uid="{00000000-0005-0000-0000-00004D760000}"/>
    <cellStyle name="Hiperłącze 7" xfId="17887" hidden="1" xr:uid="{00000000-0005-0000-0000-000049730000}"/>
    <cellStyle name="Hiperłącze 7" xfId="35221" hidden="1" xr:uid="{00000000-0005-0000-0000-00001B7B0000}"/>
    <cellStyle name="Hiperłącze 7" xfId="42355" hidden="1" xr:uid="{00000000-0005-0000-0000-00007B7E0000}"/>
    <cellStyle name="Hiperłącze 7" xfId="23749" hidden="1" xr:uid="{00000000-0005-0000-0000-000028760000}"/>
    <cellStyle name="Hiperłącze 7" xfId="16572" hidden="1" xr:uid="{00000000-0005-0000-0000-0000A4720000}"/>
    <cellStyle name="Hiperłącze 7" xfId="43439" hidden="1" xr:uid="{00000000-0005-0000-0000-00004E800000}"/>
    <cellStyle name="Hiperłącze 7" xfId="46008" hidden="1" xr:uid="{00000000-0005-0000-0000-000009800000}"/>
    <cellStyle name="Hiperłącze 7" xfId="23082" hidden="1" xr:uid="{00000000-0005-0000-0000-0000E1750000}"/>
    <cellStyle name="Hiperłącze 7" xfId="23224" hidden="1" xr:uid="{00000000-0005-0000-0000-0000AC750000}"/>
    <cellStyle name="Hiperłącze 7" xfId="20896" hidden="1" xr:uid="{00000000-0005-0000-0000-00006C750000}"/>
    <cellStyle name="Hiperłącze 7" xfId="42744" hidden="1" xr:uid="{00000000-0005-0000-0000-0000D07E0000}"/>
    <cellStyle name="Hiperłącze 7" xfId="18379" hidden="1" xr:uid="{00000000-0005-0000-0000-0000D5730000}"/>
    <cellStyle name="Hiperłącze 7" xfId="41806" hidden="1" xr:uid="{00000000-0005-0000-0000-00005F7E0000}"/>
    <cellStyle name="Hiperłącze 7" xfId="41429" hidden="1" xr:uid="{00000000-0005-0000-0000-0000F37D0000}"/>
    <cellStyle name="Hiperłącze 7" xfId="36225" hidden="1" xr:uid="{00000000-0005-0000-0000-0000BA7B0000}"/>
    <cellStyle name="Hiperłącze 7" xfId="40406" hidden="1" xr:uid="{00000000-0005-0000-0000-0000897D0000}"/>
    <cellStyle name="Hiperłącze 7" xfId="39207" hidden="1" xr:uid="{00000000-0005-0000-0000-0000F17C0000}"/>
    <cellStyle name="Hiperłącze 7" xfId="22170" hidden="1" xr:uid="{00000000-0005-0000-0000-00003C750000}"/>
    <cellStyle name="Hiperłącze 7" xfId="21817" hidden="1" xr:uid="{00000000-0005-0000-0000-0000FD740000}"/>
    <cellStyle name="Hiperłącze 7" xfId="33924" hidden="1" xr:uid="{00000000-0005-0000-0000-0000CB7A0000}"/>
    <cellStyle name="Hiperłącze 7" xfId="17879" hidden="1" xr:uid="{00000000-0005-0000-0000-00004B730000}"/>
    <cellStyle name="Hiperłącze 7" xfId="43912" hidden="1" xr:uid="{00000000-0005-0000-0000-0000117F0000}"/>
    <cellStyle name="Hiperłącze 7" xfId="29166" hidden="1" xr:uid="{00000000-0005-0000-0000-00009C780000}"/>
    <cellStyle name="Hiperłącze 7" xfId="34815" hidden="1" xr:uid="{00000000-0005-0000-0000-0000407C0000}"/>
    <cellStyle name="Hiperłącze 7" xfId="31329" hidden="1" xr:uid="{00000000-0005-0000-0000-00006B790000}"/>
    <cellStyle name="Hiperłącze 7" xfId="20489" hidden="1" xr:uid="{00000000-0005-0000-0000-0000A2740000}"/>
    <cellStyle name="Hiperłącze 7" xfId="20074" hidden="1" xr:uid="{00000000-0005-0000-0000-000072740000}"/>
    <cellStyle name="Hiperłącze 7" xfId="28833" hidden="1" xr:uid="{00000000-0005-0000-0000-00004E780000}"/>
    <cellStyle name="Hiperłącze 7" xfId="32237" hidden="1" xr:uid="{00000000-0005-0000-0000-0000C5790000}"/>
    <cellStyle name="Hiperłącze 7" xfId="37460" hidden="1" xr:uid="{00000000-0005-0000-0000-0000B07C0000}"/>
    <cellStyle name="Hiperłącze 7" xfId="18602" hidden="1" xr:uid="{00000000-0005-0000-0000-000090730000}"/>
    <cellStyle name="Hiperłącze 7" xfId="19870" hidden="1" xr:uid="{00000000-0005-0000-0000-000037740000}"/>
    <cellStyle name="Hiperłącze 7" xfId="14269" hidden="1" xr:uid="{00000000-0005-0000-0000-000091710000}"/>
    <cellStyle name="Hiperłącze 7" xfId="11771" hidden="1" xr:uid="{00000000-0005-0000-0000-0000E2710000}"/>
    <cellStyle name="Hiperłącze 7" xfId="14477" hidden="1" xr:uid="{00000000-0005-0000-0000-0000A6710000}"/>
    <cellStyle name="Hiperłącze 7" xfId="19127" hidden="1" xr:uid="{00000000-0005-0000-0000-00000B740000}"/>
    <cellStyle name="Hiperłącze 7" xfId="11955" hidden="1" xr:uid="{00000000-0005-0000-0000-000053710000}"/>
    <cellStyle name="Hiperłącze 7" xfId="11913" hidden="1" xr:uid="{00000000-0005-0000-0000-000059710000}"/>
    <cellStyle name="Hiperłącze 7" xfId="16341" hidden="1" xr:uid="{00000000-0005-0000-0000-0000E9730000}"/>
    <cellStyle name="Hiperłącze 7" xfId="26331" hidden="1" xr:uid="{00000000-0005-0000-0000-00000A770000}"/>
    <cellStyle name="Hiperłącze 7" xfId="43304" hidden="1" xr:uid="{00000000-0005-0000-0000-0000657F0000}"/>
    <cellStyle name="Hiperłącze 7" xfId="22593" hidden="1" xr:uid="{00000000-0005-0000-0000-000088750000}"/>
    <cellStyle name="Hiperłącze 7" xfId="41624" hidden="1" xr:uid="{00000000-0005-0000-0000-0000387E0000}"/>
    <cellStyle name="Hiperłącze 7" xfId="37634" hidden="1" xr:uid="{00000000-0005-0000-0000-0000907C0000}"/>
    <cellStyle name="Hiperłącze 7" xfId="12058" hidden="1" xr:uid="{00000000-0005-0000-0000-000093700000}"/>
    <cellStyle name="Hiperłącze 7" xfId="22746" hidden="1" xr:uid="{00000000-0005-0000-0000-000091750000}"/>
    <cellStyle name="Hiperłącze 7" xfId="17101" hidden="1" xr:uid="{00000000-0005-0000-0000-0000D7720000}"/>
    <cellStyle name="Hiperłącze 7" xfId="47110" hidden="1" xr:uid="{00000000-0005-0000-0000-0000A4800000}"/>
    <cellStyle name="Hiperłącze 7" xfId="42560" hidden="1" xr:uid="{00000000-0005-0000-0000-00008E7E0000}"/>
    <cellStyle name="Hiperłącze 7" xfId="21603" hidden="1" xr:uid="{00000000-0005-0000-0000-0000E2740000}"/>
    <cellStyle name="Hiperłącze 7" xfId="29688" hidden="1" xr:uid="{00000000-0005-0000-0000-00003A790000}"/>
    <cellStyle name="Hiperłącze 7" xfId="37839" hidden="1" xr:uid="{00000000-0005-0000-0000-0000707C0000}"/>
    <cellStyle name="Hiperłącze 7" xfId="17402" hidden="1" xr:uid="{00000000-0005-0000-0000-000011730000}"/>
    <cellStyle name="Hiperłącze 7" xfId="29279" hidden="1" xr:uid="{00000000-0005-0000-0000-0000AB780000}"/>
    <cellStyle name="Hiperłącze 7" xfId="28964" hidden="1" xr:uid="{00000000-0005-0000-0000-000056780000}"/>
    <cellStyle name="Hiperłącze 7" xfId="23293" hidden="1" xr:uid="{00000000-0005-0000-0000-0000D6750000}"/>
    <cellStyle name="Hiperłącze 7" xfId="25838" hidden="1" xr:uid="{00000000-0005-0000-0000-0000D3760000}"/>
    <cellStyle name="Hiperłącze 7" xfId="23653" hidden="1" xr:uid="{00000000-0005-0000-0000-00001B760000}"/>
    <cellStyle name="Hiperłącze 7" xfId="43296" hidden="1" xr:uid="{00000000-0005-0000-0000-0000667F0000}"/>
    <cellStyle name="Hiperłącze 7" xfId="13167" hidden="1" xr:uid="{00000000-0005-0000-0000-00001D710000}"/>
    <cellStyle name="Hiperłącze 7" xfId="42277" hidden="1" xr:uid="{00000000-0005-0000-0000-0000737E0000}"/>
    <cellStyle name="Hiperłącze 7" xfId="31288" hidden="1" xr:uid="{00000000-0005-0000-0000-000065790000}"/>
    <cellStyle name="Hiperłącze 7" xfId="35476" hidden="1" xr:uid="{00000000-0005-0000-0000-0000327B0000}"/>
    <cellStyle name="Hiperłącze 7" xfId="35485" hidden="1" xr:uid="{00000000-0005-0000-0000-0000367B0000}"/>
    <cellStyle name="Hiperłącze 7" xfId="35439" hidden="1" xr:uid="{00000000-0005-0000-0000-0000387B0000}"/>
    <cellStyle name="Hiperłącze 7" xfId="34133" hidden="1" xr:uid="{00000000-0005-0000-0000-00003A7B0000}"/>
    <cellStyle name="Hiperłącze 7" xfId="34128" hidden="1" xr:uid="{00000000-0005-0000-0000-00003C7B0000}"/>
    <cellStyle name="Hiperłącze 7" xfId="34288" hidden="1" xr:uid="{00000000-0005-0000-0000-00003F7B0000}"/>
    <cellStyle name="Hiperłącze 7" xfId="34243" hidden="1" xr:uid="{00000000-0005-0000-0000-0000477B0000}"/>
    <cellStyle name="Hiperłącze 7" xfId="31321" hidden="1" xr:uid="{00000000-0005-0000-0000-00006C790000}"/>
    <cellStyle name="Hiperłącze 7" xfId="28927" hidden="1" xr:uid="{00000000-0005-0000-0000-00005C780000}"/>
    <cellStyle name="Hiperłącze 7" xfId="29000" hidden="1" xr:uid="{00000000-0005-0000-0000-00005F780000}"/>
    <cellStyle name="Hiperłącze 7" xfId="29027" hidden="1" xr:uid="{00000000-0005-0000-0000-000063780000}"/>
    <cellStyle name="Hiperłącze 7" xfId="29018" hidden="1" xr:uid="{00000000-0005-0000-0000-000064780000}"/>
    <cellStyle name="Hiperłącze 7" xfId="28614" hidden="1" xr:uid="{00000000-0005-0000-0000-000069780000}"/>
    <cellStyle name="Hiperłącze 7" xfId="28607" hidden="1" xr:uid="{00000000-0005-0000-0000-00006A780000}"/>
    <cellStyle name="Hiperłącze 7" xfId="28554" hidden="1" xr:uid="{00000000-0005-0000-0000-00006E780000}"/>
    <cellStyle name="Hiperłącze 7" xfId="28562" hidden="1" xr:uid="{00000000-0005-0000-0000-000071780000}"/>
    <cellStyle name="Hiperłącze 7" xfId="28494" hidden="1" xr:uid="{00000000-0005-0000-0000-000079780000}"/>
    <cellStyle name="Hiperłącze 7" xfId="28521" hidden="1" xr:uid="{00000000-0005-0000-0000-00007C780000}"/>
    <cellStyle name="Hiperłącze 7" xfId="28500" hidden="1" xr:uid="{00000000-0005-0000-0000-00007D780000}"/>
    <cellStyle name="Hiperłącze 7" xfId="28338" hidden="1" xr:uid="{00000000-0005-0000-0000-00007F780000}"/>
    <cellStyle name="Hiperłącze 7" xfId="28632" hidden="1" xr:uid="{00000000-0005-0000-0000-000084780000}"/>
    <cellStyle name="Hiperłącze 7" xfId="28459" hidden="1" xr:uid="{00000000-0005-0000-0000-000085780000}"/>
    <cellStyle name="Hiperłącze 7" xfId="28486" hidden="1" xr:uid="{00000000-0005-0000-0000-000087780000}"/>
    <cellStyle name="Hiperłącze 7" xfId="28436" hidden="1" xr:uid="{00000000-0005-0000-0000-00008D780000}"/>
    <cellStyle name="Hiperłącze 7" xfId="28407" hidden="1" xr:uid="{00000000-0005-0000-0000-000094780000}"/>
    <cellStyle name="Hiperłącze 7" xfId="29132" hidden="1" xr:uid="{00000000-0005-0000-0000-000096780000}"/>
    <cellStyle name="Hiperłącze 7" xfId="29175" hidden="1" xr:uid="{00000000-0005-0000-0000-0000A0780000}"/>
    <cellStyle name="Hiperłącze 7" xfId="29230" hidden="1" xr:uid="{00000000-0005-0000-0000-0000A2780000}"/>
    <cellStyle name="Hiperłącze 7" xfId="29246" hidden="1" xr:uid="{00000000-0005-0000-0000-0000A6780000}"/>
    <cellStyle name="Hiperłącze 7" xfId="29310" hidden="1" xr:uid="{00000000-0005-0000-0000-0000A9780000}"/>
    <cellStyle name="Hiperłącze 7" xfId="29353" hidden="1" xr:uid="{00000000-0005-0000-0000-0000B3780000}"/>
    <cellStyle name="Hiperłącze 7" xfId="29417" hidden="1" xr:uid="{00000000-0005-0000-0000-0000B5780000}"/>
    <cellStyle name="Hiperłącze 7" xfId="29409" hidden="1" xr:uid="{00000000-0005-0000-0000-0000B9780000}"/>
    <cellStyle name="Hiperłącze 7" xfId="29435" hidden="1" xr:uid="{00000000-0005-0000-0000-0000BA780000}"/>
    <cellStyle name="Hiperłącze 7" xfId="35228" hidden="1" xr:uid="{00000000-0005-0000-0000-0000207B0000}"/>
    <cellStyle name="Hiperłącze 7" xfId="34966" hidden="1" xr:uid="{00000000-0005-0000-0000-0000FA7A0000}"/>
    <cellStyle name="Hiperłącze 7" xfId="33730" hidden="1" xr:uid="{00000000-0005-0000-0000-0000B17A0000}"/>
    <cellStyle name="Hiperłącze 7" xfId="40074" hidden="1" xr:uid="{00000000-0005-0000-0000-00006C7D0000}"/>
    <cellStyle name="Hiperłącze 7" xfId="42986" hidden="1" xr:uid="{00000000-0005-0000-0000-0000E57E0000}"/>
    <cellStyle name="Hiperłącze 7" xfId="42431" hidden="1" xr:uid="{00000000-0005-0000-0000-0000BF7E0000}"/>
    <cellStyle name="Hiperłącze 7" xfId="42604" hidden="1" xr:uid="{00000000-0005-0000-0000-0000987E0000}"/>
    <cellStyle name="Hiperłącze 7" xfId="39384" hidden="1" xr:uid="{00000000-0005-0000-0000-00004E7E0000}"/>
    <cellStyle name="Hiperłącze 7" xfId="40930" hidden="1" xr:uid="{00000000-0005-0000-0000-0000287E0000}"/>
    <cellStyle name="Hiperłącze 7" xfId="41565" hidden="1" xr:uid="{00000000-0005-0000-0000-0000037E0000}"/>
    <cellStyle name="Hiperłącze 7" xfId="40129" hidden="1" xr:uid="{00000000-0005-0000-0000-00006D7D0000}"/>
    <cellStyle name="Hiperłącze 7" xfId="34099" hidden="1" xr:uid="{00000000-0005-0000-0000-00004C7B0000}"/>
    <cellStyle name="Hiperłącze 7" xfId="34203" hidden="1" xr:uid="{00000000-0005-0000-0000-00004E7B0000}"/>
    <cellStyle name="Hiperłącze 7" xfId="34094" hidden="1" xr:uid="{00000000-0005-0000-0000-0000507B0000}"/>
    <cellStyle name="Hiperłącze 7" xfId="35497" hidden="1" xr:uid="{00000000-0005-0000-0000-0000517B0000}"/>
    <cellStyle name="Hiperłącze 7" xfId="35515" hidden="1" xr:uid="{00000000-0005-0000-0000-0000537B0000}"/>
    <cellStyle name="Hiperłącze 7" xfId="35551" hidden="1" xr:uid="{00000000-0005-0000-0000-00005C7B0000}"/>
    <cellStyle name="Hiperłącze 7" xfId="35633" hidden="1" xr:uid="{00000000-0005-0000-0000-0000607B0000}"/>
    <cellStyle name="Hiperłącze 7" xfId="35696" hidden="1" xr:uid="{00000000-0005-0000-0000-0000627B0000}"/>
    <cellStyle name="Hiperłącze 7" xfId="35651" hidden="1" xr:uid="{00000000-0005-0000-0000-0000637B0000}"/>
    <cellStyle name="Hiperłącze 7" xfId="35713" hidden="1" xr:uid="{00000000-0005-0000-0000-0000697B0000}"/>
    <cellStyle name="Hiperłącze 7" xfId="35795" hidden="1" xr:uid="{00000000-0005-0000-0000-00006E7B0000}"/>
    <cellStyle name="Hiperłącze 7" xfId="35756" hidden="1" xr:uid="{00000000-0005-0000-0000-00006F7B0000}"/>
    <cellStyle name="Hiperłącze 7" xfId="35780" hidden="1" xr:uid="{00000000-0005-0000-0000-0000717B0000}"/>
    <cellStyle name="Hiperłącze 7" xfId="35774" hidden="1" xr:uid="{00000000-0005-0000-0000-0000737B0000}"/>
    <cellStyle name="Hiperłącze 7" xfId="35844" hidden="1" xr:uid="{00000000-0005-0000-0000-00007C7B0000}"/>
    <cellStyle name="Hiperłącze 7" xfId="31611" hidden="1" xr:uid="{00000000-0005-0000-0000-0000A2790000}"/>
    <cellStyle name="Hiperłącze 7" xfId="29517" hidden="1" xr:uid="{00000000-0005-0000-0000-0000C5780000}"/>
    <cellStyle name="Hiperłącze 7" xfId="29497" hidden="1" xr:uid="{00000000-0005-0000-0000-0000C8780000}"/>
    <cellStyle name="Hiperłącze 7" xfId="30099" hidden="1" xr:uid="{00000000-0005-0000-0000-0000CA780000}"/>
    <cellStyle name="Hiperłącze 7" xfId="30119" hidden="1" xr:uid="{00000000-0005-0000-0000-0000CC780000}"/>
    <cellStyle name="Hiperłącze 7" xfId="30168" hidden="1" xr:uid="{00000000-0005-0000-0000-0000CD780000}"/>
    <cellStyle name="Hiperłącze 7" xfId="30144" hidden="1" xr:uid="{00000000-0005-0000-0000-0000D4780000}"/>
    <cellStyle name="Hiperłącze 7" xfId="30200" hidden="1" xr:uid="{00000000-0005-0000-0000-0000D6780000}"/>
    <cellStyle name="Hiperłącze 7" xfId="30264" hidden="1" xr:uid="{00000000-0005-0000-0000-0000D9780000}"/>
    <cellStyle name="Hiperłącze 7" xfId="30272" hidden="1" xr:uid="{00000000-0005-0000-0000-0000DA780000}"/>
    <cellStyle name="Hiperłącze 7" xfId="30280" hidden="1" xr:uid="{00000000-0005-0000-0000-0000DE780000}"/>
    <cellStyle name="Hiperłącze 7" xfId="30371" hidden="1" xr:uid="{00000000-0005-0000-0000-0000E4780000}"/>
    <cellStyle name="Hiperłącze 7" xfId="30417" hidden="1" xr:uid="{00000000-0005-0000-0000-0000E9780000}"/>
    <cellStyle name="Hiperłącze 7" xfId="30470" hidden="1" xr:uid="{00000000-0005-0000-0000-0000EF780000}"/>
    <cellStyle name="Hiperłącze 7" xfId="30479" hidden="1" xr:uid="{00000000-0005-0000-0000-0000F0780000}"/>
    <cellStyle name="Hiperłącze 7" xfId="30551" hidden="1" xr:uid="{00000000-0005-0000-0000-0000F6780000}"/>
    <cellStyle name="Hiperłącze 7" xfId="30567" hidden="1" xr:uid="{00000000-0005-0000-0000-0000FA780000}"/>
    <cellStyle name="Hiperłącze 7" xfId="30594" hidden="1" xr:uid="{00000000-0005-0000-0000-000000790000}"/>
    <cellStyle name="Hiperłącze 7" xfId="30620" hidden="1" xr:uid="{00000000-0005-0000-0000-000003790000}"/>
    <cellStyle name="Hiperłącze 7" xfId="30681" hidden="1" xr:uid="{00000000-0005-0000-0000-000008790000}"/>
    <cellStyle name="Hiperłącze 7" xfId="30729" hidden="1" xr:uid="{00000000-0005-0000-0000-000009790000}"/>
    <cellStyle name="Hiperłącze 7" xfId="30690" hidden="1" xr:uid="{00000000-0005-0000-0000-00000C790000}"/>
    <cellStyle name="Hiperłącze 7" xfId="30716" hidden="1" xr:uid="{00000000-0005-0000-0000-00000F790000}"/>
    <cellStyle name="Hiperłącze 7" xfId="30854" hidden="1" xr:uid="{00000000-0005-0000-0000-00001A790000}"/>
    <cellStyle name="Hiperłącze 7" xfId="30808" hidden="1" xr:uid="{00000000-0005-0000-0000-00001C790000}"/>
    <cellStyle name="Hiperłącze 7" xfId="30863" hidden="1" xr:uid="{00000000-0005-0000-0000-00001D790000}"/>
    <cellStyle name="Hiperłącze 7" xfId="30872" hidden="1" xr:uid="{00000000-0005-0000-0000-00001E790000}"/>
    <cellStyle name="Hiperłącze 7" xfId="30881" hidden="1" xr:uid="{00000000-0005-0000-0000-00001F790000}"/>
    <cellStyle name="Hiperłącze 7" xfId="30936" hidden="1" xr:uid="{00000000-0005-0000-0000-000025790000}"/>
    <cellStyle name="Hiperłącze 7" xfId="29765" hidden="1" xr:uid="{00000000-0005-0000-0000-00002F790000}"/>
    <cellStyle name="Hiperłącze 7" xfId="29772" hidden="1" xr:uid="{00000000-0005-0000-0000-000030790000}"/>
    <cellStyle name="Hiperłącze 7" xfId="29585" hidden="1" xr:uid="{00000000-0005-0000-0000-000032790000}"/>
    <cellStyle name="Hiperłącze 7" xfId="29720" hidden="1" xr:uid="{00000000-0005-0000-0000-000037790000}"/>
    <cellStyle name="Hiperłącze 7" xfId="29576" hidden="1" xr:uid="{00000000-0005-0000-0000-00003C790000}"/>
    <cellStyle name="Hiperłącze 7" xfId="30327" hidden="1" xr:uid="{00000000-0005-0000-0000-00003F790000}"/>
    <cellStyle name="Hiperłącze 7" xfId="35827" hidden="1" xr:uid="{00000000-0005-0000-0000-0000777B0000}"/>
    <cellStyle name="Hiperłącze 7" xfId="43145" hidden="1" xr:uid="{00000000-0005-0000-0000-00006C7F0000}"/>
    <cellStyle name="Hiperłącze 7" xfId="29426" hidden="1" xr:uid="{00000000-0005-0000-0000-0000B6780000}"/>
    <cellStyle name="Hiperłącze 7" xfId="28392" hidden="1" xr:uid="{00000000-0005-0000-0000-000088780000}"/>
    <cellStyle name="Hiperłącze 7" xfId="31738" hidden="1" xr:uid="{00000000-0005-0000-0000-0000B0790000}"/>
    <cellStyle name="Hiperłącze 7" xfId="33348" hidden="1" xr:uid="{00000000-0005-0000-0000-00005A7A0000}"/>
    <cellStyle name="Hiperłącze 7" xfId="44881" hidden="1" xr:uid="{00000000-0005-0000-0000-0000987F0000}"/>
    <cellStyle name="Hiperłącze 7" xfId="43322" hidden="1" xr:uid="{00000000-0005-0000-0000-0000637F0000}"/>
    <cellStyle name="Hiperłącze 7" xfId="44218" hidden="1" xr:uid="{00000000-0005-0000-0000-0000327F0000}"/>
    <cellStyle name="Hiperłącze 7" xfId="42776" hidden="1" xr:uid="{00000000-0005-0000-0000-0000D17E0000}"/>
    <cellStyle name="Hiperłącze 7" xfId="42123" hidden="1" xr:uid="{00000000-0005-0000-0000-00009E7E0000}"/>
    <cellStyle name="Hiperłącze 7" xfId="42290" hidden="1" xr:uid="{00000000-0005-0000-0000-00006D7E0000}"/>
    <cellStyle name="Hiperłącze 7" xfId="41152" hidden="1" xr:uid="{00000000-0005-0000-0000-0000097E0000}"/>
    <cellStyle name="Hiperłącze 7" xfId="40605" hidden="1" xr:uid="{00000000-0005-0000-0000-0000A77D0000}"/>
    <cellStyle name="Hiperłącze 7" xfId="35859" hidden="1" xr:uid="{00000000-0005-0000-0000-0000807B0000}"/>
    <cellStyle name="Hiperłącze 7" xfId="35999" hidden="1" xr:uid="{00000000-0005-0000-0000-0000867B0000}"/>
    <cellStyle name="Hiperłącze 7" xfId="35954" hidden="1" xr:uid="{00000000-0005-0000-0000-0000877B0000}"/>
    <cellStyle name="Hiperłącze 7" xfId="35945" hidden="1" xr:uid="{00000000-0005-0000-0000-0000887B0000}"/>
    <cellStyle name="Hiperłącze 7" xfId="35982" hidden="1" xr:uid="{00000000-0005-0000-0000-0000897B0000}"/>
    <cellStyle name="Hiperłącze 7" xfId="35962" hidden="1" xr:uid="{00000000-0005-0000-0000-00008C7B0000}"/>
    <cellStyle name="Hiperłącze 7" xfId="36035" hidden="1" xr:uid="{00000000-0005-0000-0000-00008F7B0000}"/>
    <cellStyle name="Hiperłącze 7" xfId="36082" hidden="1" xr:uid="{00000000-0005-0000-0000-0000977B0000}"/>
    <cellStyle name="Hiperłącze 7" xfId="34581" hidden="1" xr:uid="{00000000-0005-0000-0000-00009D7B0000}"/>
    <cellStyle name="Hiperłącze 7" xfId="34175" hidden="1" xr:uid="{00000000-0005-0000-0000-00009F7B0000}"/>
    <cellStyle name="Hiperłącze 7" xfId="34473" hidden="1" xr:uid="{00000000-0005-0000-0000-0000A07B0000}"/>
    <cellStyle name="Hiperłącze 7" xfId="34826" hidden="1" xr:uid="{00000000-0005-0000-0000-0000A57B0000}"/>
    <cellStyle name="Hiperłącze 7" xfId="34583" hidden="1" xr:uid="{00000000-0005-0000-0000-0000A67B0000}"/>
    <cellStyle name="Hiperłącze 7" xfId="34185" hidden="1" xr:uid="{00000000-0005-0000-0000-0000AE7B0000}"/>
    <cellStyle name="Hiperłącze 7" xfId="36143" hidden="1" xr:uid="{00000000-0005-0000-0000-0000B37B0000}"/>
    <cellStyle name="Hiperłącze 7" xfId="36207" hidden="1" xr:uid="{00000000-0005-0000-0000-0000B57B0000}"/>
    <cellStyle name="Hiperłącze 7" xfId="36171" hidden="1" xr:uid="{00000000-0005-0000-0000-0000B77B0000}"/>
    <cellStyle name="Hiperłącze 7" xfId="36199" hidden="1" xr:uid="{00000000-0005-0000-0000-0000B97B0000}"/>
    <cellStyle name="Hiperłącze 7" xfId="36243" hidden="1" xr:uid="{00000000-0005-0000-0000-0000BE7B0000}"/>
    <cellStyle name="Hiperłącze 7" xfId="36315" hidden="1" xr:uid="{00000000-0005-0000-0000-0000C17B0000}"/>
    <cellStyle name="Hiperłącze 7" xfId="31251" hidden="1" xr:uid="{00000000-0005-0000-0000-000063790000}"/>
    <cellStyle name="Hiperłącze 7" xfId="32106" hidden="1" xr:uid="{00000000-0005-0000-0000-0000E9790000}"/>
    <cellStyle name="Hiperłącze 7" xfId="31083" hidden="1" xr:uid="{00000000-0005-0000-0000-00004D790000}"/>
    <cellStyle name="Hiperłącze 7" xfId="31092" hidden="1" xr:uid="{00000000-0005-0000-0000-00004E790000}"/>
    <cellStyle name="Hiperłącze 7" xfId="11311" hidden="1" xr:uid="{00000000-0005-0000-0000-000079700000}"/>
    <cellStyle name="Hiperłącze 7" xfId="11337" hidden="1" xr:uid="{00000000-0005-0000-0000-00007A700000}"/>
    <cellStyle name="Hiperłącze 7" xfId="11328" hidden="1" xr:uid="{00000000-0005-0000-0000-000076700000}"/>
    <cellStyle name="Hiperłącze 7" xfId="29745" hidden="1" xr:uid="{00000000-0005-0000-0000-00002D790000}"/>
    <cellStyle name="Hiperłącze 7" xfId="30542" hidden="1" xr:uid="{00000000-0005-0000-0000-0000F2780000}"/>
    <cellStyle name="Hiperłącze 7" xfId="36375" hidden="1" xr:uid="{00000000-0005-0000-0000-0000FD7B0000}"/>
    <cellStyle name="Hiperłącze 7" xfId="33470" hidden="1" xr:uid="{00000000-0005-0000-0000-0000697A0000}"/>
    <cellStyle name="Hiperłącze 7" xfId="29271" hidden="1" xr:uid="{00000000-0005-0000-0000-0000AC780000}"/>
    <cellStyle name="Hiperłącze 7" xfId="28650" hidden="1" xr:uid="{00000000-0005-0000-0000-00003A780000}"/>
    <cellStyle name="Hiperłącze 7" xfId="15283" hidden="1" xr:uid="{00000000-0005-0000-0000-000045720000}"/>
    <cellStyle name="Hiperłącze 7" xfId="15490" hidden="1" xr:uid="{00000000-0005-0000-0000-000031720000}"/>
    <cellStyle name="Hiperłącze 7" xfId="27978" hidden="1" xr:uid="{00000000-0005-0000-0000-0000D0770000}"/>
    <cellStyle name="Hiperłącze 7" xfId="27611" hidden="1" xr:uid="{00000000-0005-0000-0000-0000A9770000}"/>
    <cellStyle name="Hiperłącze 7" xfId="26451" hidden="1" xr:uid="{00000000-0005-0000-0000-000031770000}"/>
    <cellStyle name="Hiperłącze 7" xfId="25974" hidden="1" xr:uid="{00000000-0005-0000-0000-0000E3760000}"/>
    <cellStyle name="Hiperłącze 7" xfId="25645" hidden="1" xr:uid="{00000000-0005-0000-0000-0000BD760000}"/>
    <cellStyle name="Hiperłącze 7" xfId="24715" hidden="1" xr:uid="{00000000-0005-0000-0000-000095760000}"/>
    <cellStyle name="Hiperłącze 7" xfId="24512" hidden="1" xr:uid="{00000000-0005-0000-0000-000058760000}"/>
    <cellStyle name="Hiperłącze 7" xfId="24441" hidden="1" xr:uid="{00000000-0005-0000-0000-000046760000}"/>
    <cellStyle name="Hiperłącze 7" xfId="11894" hidden="1" xr:uid="{00000000-0005-0000-0000-00005C710000}"/>
    <cellStyle name="Hiperłącze 7" xfId="23578" hidden="1" xr:uid="{00000000-0005-0000-0000-0000F6750000}"/>
    <cellStyle name="Hiperłącze 7" xfId="46052" hidden="1" xr:uid="{00000000-0005-0000-0000-00000E800000}"/>
    <cellStyle name="Hiperłącze 7" xfId="23000" hidden="1" xr:uid="{00000000-0005-0000-0000-0000CE750000}"/>
    <cellStyle name="Hiperłącze 7" xfId="23199" hidden="1" xr:uid="{00000000-0005-0000-0000-0000A6750000}"/>
    <cellStyle name="Hiperłącze 7" xfId="22710" hidden="1" xr:uid="{00000000-0005-0000-0000-000093750000}"/>
    <cellStyle name="Hiperłącze 7" xfId="20952" hidden="1" xr:uid="{00000000-0005-0000-0000-00007F750000}"/>
    <cellStyle name="Hiperłącze 7" xfId="20889" hidden="1" xr:uid="{00000000-0005-0000-0000-00006B750000}"/>
    <cellStyle name="Hiperłącze 7" xfId="20140" hidden="1" xr:uid="{00000000-0005-0000-0000-00007F740000}"/>
    <cellStyle name="Hiperłącze 7" xfId="19422" hidden="1" xr:uid="{00000000-0005-0000-0000-00006B740000}"/>
    <cellStyle name="Hiperłącze 7" xfId="19480" hidden="1" xr:uid="{00000000-0005-0000-0000-000058740000}"/>
    <cellStyle name="Hiperłącze 7" xfId="19969" hidden="1" xr:uid="{00000000-0005-0000-0000-000044740000}"/>
    <cellStyle name="Hiperłącze 7" xfId="19824" hidden="1" xr:uid="{00000000-0005-0000-0000-000031740000}"/>
    <cellStyle name="Hiperłącze 7" xfId="15454" hidden="1" xr:uid="{00000000-0005-0000-0000-000033720000}"/>
    <cellStyle name="Hiperłącze 7" xfId="14078" hidden="1" xr:uid="{00000000-0005-0000-0000-000080710000}"/>
    <cellStyle name="Hiperłącze 7" xfId="13614" hidden="1" xr:uid="{00000000-0005-0000-0000-00006D710000}"/>
    <cellStyle name="Hiperłącze 7" xfId="18229" hidden="1" xr:uid="{00000000-0005-0000-0000-000082730000}"/>
    <cellStyle name="Hiperłącze 7" xfId="16426" hidden="1" xr:uid="{00000000-0005-0000-0000-00006F730000}"/>
    <cellStyle name="Hiperłącze 7" xfId="17859" hidden="1" xr:uid="{00000000-0005-0000-0000-000047730000}"/>
    <cellStyle name="Hiperłącze 7" xfId="17356" hidden="1" xr:uid="{00000000-0005-0000-0000-0000F7720000}"/>
    <cellStyle name="Hiperłącze 7" xfId="17210" hidden="1" xr:uid="{00000000-0005-0000-0000-0000E4720000}"/>
    <cellStyle name="Hiperłącze 7" xfId="15945" hidden="1" xr:uid="{00000000-0005-0000-0000-000095720000}"/>
    <cellStyle name="Hiperłącze 7" xfId="15649" hidden="1" xr:uid="{00000000-0005-0000-0000-00006E720000}"/>
    <cellStyle name="Hiperłącze 7" xfId="22430" hidden="1" xr:uid="{00000000-0005-0000-0000-000056750000}"/>
    <cellStyle name="Hiperłącze 7" xfId="36234" hidden="1" xr:uid="{00000000-0005-0000-0000-0000BD7B0000}"/>
    <cellStyle name="Hiperłącze 7" xfId="45345" hidden="1" xr:uid="{00000000-0005-0000-0000-0000E77F0000}"/>
    <cellStyle name="Hiperłącze 7" xfId="29713" hidden="1" xr:uid="{00000000-0005-0000-0000-000038790000}"/>
    <cellStyle name="Hiperłącze 7" xfId="30641" hidden="1" xr:uid="{00000000-0005-0000-0000-0000FE780000}"/>
    <cellStyle name="Hiperłącze 7" xfId="32013" hidden="1" xr:uid="{00000000-0005-0000-0000-0000FC790000}"/>
    <cellStyle name="Hiperłącze 7" xfId="29081" hidden="1" xr:uid="{00000000-0005-0000-0000-000066780000}"/>
    <cellStyle name="Hiperłącze 7" xfId="41400" hidden="1" xr:uid="{00000000-0005-0000-0000-00002F7E0000}"/>
    <cellStyle name="Hiperłącze 7" xfId="22144" hidden="1" xr:uid="{00000000-0005-0000-0000-000039750000}"/>
    <cellStyle name="Hiperłącze 7" xfId="42895" hidden="1" xr:uid="{00000000-0005-0000-0000-0000DE7E0000}"/>
    <cellStyle name="Hiperłącze 7" xfId="45225" hidden="1" xr:uid="{00000000-0005-0000-0000-0000DC7F0000}"/>
    <cellStyle name="Hiperłącze 7" xfId="44922" hidden="1" xr:uid="{00000000-0005-0000-0000-00009D7F0000}"/>
    <cellStyle name="Hiperłącze 7" xfId="31494" hidden="1" xr:uid="{00000000-0005-0000-0000-00007D790000}"/>
    <cellStyle name="Hiperłącze 7" xfId="39471" hidden="1" xr:uid="{00000000-0005-0000-0000-0000057D0000}"/>
    <cellStyle name="Hiperłącze 7" xfId="43660" hidden="1" xr:uid="{00000000-0005-0000-0000-0000F97E0000}"/>
    <cellStyle name="Hiperłącze 7" xfId="42338" hidden="1" xr:uid="{00000000-0005-0000-0000-0000787E0000}"/>
    <cellStyle name="Hiperłącze 7" xfId="38866" hidden="1" xr:uid="{00000000-0005-0000-0000-00003A7E0000}"/>
    <cellStyle name="Hiperłącze 7" xfId="41493" hidden="1" xr:uid="{00000000-0005-0000-0000-0000F57D0000}"/>
    <cellStyle name="Hiperłącze 7" xfId="40253" hidden="1" xr:uid="{00000000-0005-0000-0000-00007B7D0000}"/>
    <cellStyle name="Hiperłącze 7" xfId="36744" hidden="1" xr:uid="{00000000-0005-0000-0000-0000CE7B0000}"/>
    <cellStyle name="Hiperłącze 7" xfId="36705" hidden="1" xr:uid="{00000000-0005-0000-0000-0000CF7B0000}"/>
    <cellStyle name="Hiperłącze 7" xfId="36729" hidden="1" xr:uid="{00000000-0005-0000-0000-0000D17B0000}"/>
    <cellStyle name="Hiperłącze 7" xfId="36723" hidden="1" xr:uid="{00000000-0005-0000-0000-0000D37B0000}"/>
    <cellStyle name="Hiperłącze 7" xfId="36712" hidden="1" xr:uid="{00000000-0005-0000-0000-0000D47B0000}"/>
    <cellStyle name="Hiperłącze 7" xfId="36776" hidden="1" xr:uid="{00000000-0005-0000-0000-0000D77B0000}"/>
    <cellStyle name="Hiperłącze 7" xfId="36793" hidden="1" xr:uid="{00000000-0005-0000-0000-0000DC7B0000}"/>
    <cellStyle name="Hiperłącze 7" xfId="36897" hidden="1" xr:uid="{00000000-0005-0000-0000-0000E27B0000}"/>
    <cellStyle name="Hiperłącze 7" xfId="36906" hidden="1" xr:uid="{00000000-0005-0000-0000-0000E37B0000}"/>
    <cellStyle name="Hiperłącze 7" xfId="36970" hidden="1" xr:uid="{00000000-0005-0000-0000-0000E57B0000}"/>
    <cellStyle name="Hiperłącze 7" xfId="36997" hidden="1" xr:uid="{00000000-0005-0000-0000-0000ED7B0000}"/>
    <cellStyle name="Hiperłącze 7" xfId="37015" hidden="1" xr:uid="{00000000-0005-0000-0000-0000EF7B0000}"/>
    <cellStyle name="Hiperłącze 7" xfId="37078" hidden="1" xr:uid="{00000000-0005-0000-0000-0000F17B0000}"/>
    <cellStyle name="Hiperłącze 7" xfId="37087" hidden="1" xr:uid="{00000000-0005-0000-0000-0000F27B0000}"/>
    <cellStyle name="Hiperłącze 7" xfId="37050" hidden="1" xr:uid="{00000000-0005-0000-0000-0000F87B0000}"/>
    <cellStyle name="Hiperłącze 7" xfId="36611" hidden="1" xr:uid="{00000000-0005-0000-0000-0000FC7B0000}"/>
    <cellStyle name="Hiperłącze 7" xfId="36871" hidden="1" xr:uid="{00000000-0005-0000-0000-0000057C0000}"/>
    <cellStyle name="Hiperłącze 7" xfId="36544" hidden="1" xr:uid="{00000000-0005-0000-0000-0000087C0000}"/>
    <cellStyle name="Hiperłącze 7" xfId="36346" hidden="1" xr:uid="{00000000-0005-0000-0000-00000A7C0000}"/>
    <cellStyle name="Hiperłącze 7" xfId="36536" hidden="1" xr:uid="{00000000-0005-0000-0000-00000C7C0000}"/>
    <cellStyle name="Hiperłącze 7" xfId="36353" hidden="1" xr:uid="{00000000-0005-0000-0000-00000F7C0000}"/>
    <cellStyle name="Hiperłącze 7" xfId="36651" hidden="1" xr:uid="{00000000-0005-0000-0000-0000117C0000}"/>
    <cellStyle name="Hiperłącze 7" xfId="36474" hidden="1" xr:uid="{00000000-0005-0000-0000-0000157C0000}"/>
    <cellStyle name="Hiperłącze 7" xfId="36480" hidden="1" xr:uid="{00000000-0005-0000-0000-0000197C0000}"/>
    <cellStyle name="Hiperłącze 7" xfId="44841" hidden="1" xr:uid="{00000000-0005-0000-0000-00008E7F0000}"/>
    <cellStyle name="Hiperłącze 7" xfId="30060" hidden="1" xr:uid="{00000000-0005-0000-0000-000096790000}"/>
    <cellStyle name="Hiperłącze 7" xfId="33220" hidden="1" xr:uid="{00000000-0005-0000-0000-0000547A0000}"/>
    <cellStyle name="Hiperłącze 7" xfId="34723" hidden="1" xr:uid="{00000000-0005-0000-0000-0000E67A0000}"/>
    <cellStyle name="Hiperłącze 7" xfId="24756" hidden="1" xr:uid="{00000000-0005-0000-0000-00009B760000}"/>
    <cellStyle name="Hiperłącze 7" xfId="14021" hidden="1" xr:uid="{00000000-0005-0000-0000-0000C3710000}"/>
    <cellStyle name="Hiperłącze 7" xfId="13977" hidden="1" xr:uid="{00000000-0005-0000-0000-0000AF710000}"/>
    <cellStyle name="Hiperłącze 7" xfId="19179" hidden="1" xr:uid="{00000000-0005-0000-0000-00000E740000}"/>
    <cellStyle name="Hiperłącze 7" xfId="43134" hidden="1" xr:uid="{00000000-0005-0000-0000-00006D7F0000}"/>
    <cellStyle name="Hiperłącze 7" xfId="11283" hidden="1" xr:uid="{00000000-0005-0000-0000-000077700000}"/>
    <cellStyle name="Hiperłącze 7" xfId="12373" hidden="1" xr:uid="{00000000-0005-0000-0000-0000AF700000}"/>
    <cellStyle name="Hiperłącze 7" xfId="18474" hidden="1" xr:uid="{00000000-0005-0000-0000-0000BE730000}"/>
    <cellStyle name="Hiperłącze 7" xfId="25242" hidden="1" xr:uid="{00000000-0005-0000-0000-00001F770000}"/>
    <cellStyle name="Hiperłącze 7" xfId="46447" hidden="1" xr:uid="{00000000-0005-0000-0000-0000B2800000}"/>
    <cellStyle name="Hiperłącze 7" xfId="12632" hidden="1" xr:uid="{00000000-0005-0000-0000-0000C9700000}"/>
    <cellStyle name="Hiperłącze 7" xfId="29605" hidden="1" xr:uid="{00000000-0005-0000-0000-00002C790000}"/>
    <cellStyle name="Hiperłącze 7" xfId="30974" hidden="1" xr:uid="{00000000-0005-0000-0000-000041790000}"/>
    <cellStyle name="Hiperłącze 7" xfId="37377" hidden="1" xr:uid="{00000000-0005-0000-0000-00009A7C0000}"/>
    <cellStyle name="Hiperłącze 7" xfId="38914" hidden="1" xr:uid="{00000000-0005-0000-0000-0000427E0000}"/>
    <cellStyle name="Hiperłącze 7" xfId="15745" hidden="1" xr:uid="{00000000-0005-0000-0000-00007A720000}"/>
    <cellStyle name="Hiperłącze 7" xfId="15541" hidden="1" xr:uid="{00000000-0005-0000-0000-000061720000}"/>
    <cellStyle name="Hiperłącze 7" xfId="21073" hidden="1" xr:uid="{00000000-0005-0000-0000-0000AC740000}"/>
    <cellStyle name="Hiperłącze 7" xfId="28682" hidden="1" xr:uid="{00000000-0005-0000-0000-000040780000}"/>
    <cellStyle name="Hiperłącze 7" xfId="25352" hidden="1" xr:uid="{00000000-0005-0000-0000-00000D780000}"/>
    <cellStyle name="Hiperłącze 7" xfId="15346" hidden="1" xr:uid="{00000000-0005-0000-0000-000027720000}"/>
    <cellStyle name="Hiperłącze 7" xfId="27916" hidden="1" xr:uid="{00000000-0005-0000-0000-0000C9770000}"/>
    <cellStyle name="Hiperłącze 7" xfId="27125" hidden="1" xr:uid="{00000000-0005-0000-0000-000097770000}"/>
    <cellStyle name="Hiperłącze 7" xfId="26880" hidden="1" xr:uid="{00000000-0005-0000-0000-000063770000}"/>
    <cellStyle name="Hiperłącze 7" xfId="26684" hidden="1" xr:uid="{00000000-0005-0000-0000-00004B770000}"/>
    <cellStyle name="Hiperłącze 7" xfId="24878" hidden="1" xr:uid="{00000000-0005-0000-0000-0000AB760000}"/>
    <cellStyle name="Hiperłącze 7" xfId="24667" hidden="1" xr:uid="{00000000-0005-0000-0000-000094760000}"/>
    <cellStyle name="Hiperłącze 7" xfId="24065" hidden="1" xr:uid="{00000000-0005-0000-0000-000060760000}"/>
    <cellStyle name="Hiperłącze 7" xfId="44267" hidden="1" xr:uid="{00000000-0005-0000-0000-00003B7F0000}"/>
    <cellStyle name="Hiperłącze 7" xfId="32894" hidden="1" xr:uid="{00000000-0005-0000-0000-00007B7A0000}"/>
    <cellStyle name="Hiperłącze 7" xfId="44389" hidden="1" xr:uid="{00000000-0005-0000-0000-00004B7F0000}"/>
    <cellStyle name="Hiperłącze 7" xfId="24119" hidden="1" xr:uid="{00000000-0005-0000-0000-000029760000}"/>
    <cellStyle name="Hiperłącze 7" xfId="11778" hidden="1" xr:uid="{00000000-0005-0000-0000-0000DD710000}"/>
    <cellStyle name="Hiperłącze 7" xfId="20093" hidden="1" xr:uid="{00000000-0005-0000-0000-000079740000}"/>
    <cellStyle name="Hiperłącze 7" xfId="43380" hidden="1" xr:uid="{00000000-0005-0000-0000-000051800000}"/>
    <cellStyle name="Hiperłącze 7" xfId="45526" hidden="1" xr:uid="{00000000-0005-0000-0000-000039800000}"/>
    <cellStyle name="Hiperłącze 7" xfId="45421" hidden="1" xr:uid="{00000000-0005-0000-0000-00001D800000}"/>
    <cellStyle name="Hiperłącze 7" xfId="45943" hidden="1" xr:uid="{00000000-0005-0000-0000-000002800000}"/>
    <cellStyle name="Hiperłącze 7" xfId="21014" hidden="1" xr:uid="{00000000-0005-0000-0000-000076750000}"/>
    <cellStyle name="Hiperłącze 7" xfId="21717" hidden="1" xr:uid="{00000000-0005-0000-0000-0000F2740000}"/>
    <cellStyle name="Hiperłącze 7" xfId="21194" hidden="1" xr:uid="{00000000-0005-0000-0000-0000C0740000}"/>
    <cellStyle name="Hiperłącze 7" xfId="20457" hidden="1" xr:uid="{00000000-0005-0000-0000-0000A8740000}"/>
    <cellStyle name="Hiperłącze 7" xfId="20239" hidden="1" xr:uid="{00000000-0005-0000-0000-00008C740000}"/>
    <cellStyle name="Hiperłącze 7" xfId="19351" hidden="1" xr:uid="{00000000-0005-0000-0000-000073740000}"/>
    <cellStyle name="Hiperłącze 7" xfId="15962" hidden="1" xr:uid="{00000000-0005-0000-0000-000092720000}"/>
    <cellStyle name="Hiperłącze 7" xfId="15097" hidden="1" xr:uid="{00000000-0005-0000-0000-00000C720000}"/>
    <cellStyle name="Hiperłącze 7" xfId="14565" hidden="1" xr:uid="{00000000-0005-0000-0000-0000F4710000}"/>
    <cellStyle name="Hiperłącze 7" xfId="11803" hidden="1" xr:uid="{00000000-0005-0000-0000-0000DC710000}"/>
    <cellStyle name="Hiperłącze 7" xfId="14260" hidden="1" xr:uid="{00000000-0005-0000-0000-0000C2710000}"/>
    <cellStyle name="Hiperłącze 7" xfId="13632" hidden="1" xr:uid="{00000000-0005-0000-0000-00006F710000}"/>
    <cellStyle name="Hiperłącze 7" xfId="12206" hidden="1" xr:uid="{00000000-0005-0000-0000-000055710000}"/>
    <cellStyle name="Hiperłącze 7" xfId="13397" hidden="1" xr:uid="{00000000-0005-0000-0000-00003D710000}"/>
    <cellStyle name="Hiperłącze 7" xfId="19006" hidden="1" xr:uid="{00000000-0005-0000-0000-0000E8730000}"/>
    <cellStyle name="Hiperłącze 7" xfId="18745" hidden="1" xr:uid="{00000000-0005-0000-0000-00009A730000}"/>
    <cellStyle name="Hiperłącze 7" xfId="18166" hidden="1" xr:uid="{00000000-0005-0000-0000-000080730000}"/>
    <cellStyle name="Hiperłącze 7" xfId="17922" hidden="1" xr:uid="{00000000-0005-0000-0000-00004D730000}"/>
    <cellStyle name="Hiperłącze 7" xfId="16668" hidden="1" xr:uid="{00000000-0005-0000-0000-0000B0720000}"/>
    <cellStyle name="Hiperłącze 7" xfId="40982" hidden="1" xr:uid="{00000000-0005-0000-0000-00002A7E0000}"/>
    <cellStyle name="Hiperłącze 7" xfId="22846" hidden="1" xr:uid="{00000000-0005-0000-0000-0000F3750000}"/>
    <cellStyle name="Hiperłącze 7" xfId="36407" hidden="1" xr:uid="{00000000-0005-0000-0000-0000187C0000}"/>
    <cellStyle name="Hiperłącze 7" xfId="40739" hidden="1" xr:uid="{00000000-0005-0000-0000-0000C67D0000}"/>
    <cellStyle name="Hiperłącze 7" xfId="17054" hidden="1" xr:uid="{00000000-0005-0000-0000-0000D1720000}"/>
    <cellStyle name="Hiperłącze 7" xfId="23705" hidden="1" xr:uid="{00000000-0005-0000-0000-00001E760000}"/>
    <cellStyle name="Hiperłącze 7" xfId="33396" hidden="1" xr:uid="{00000000-0005-0000-0000-0000617A0000}"/>
    <cellStyle name="Hiperłącze 7" xfId="30953" hidden="1" xr:uid="{00000000-0005-0000-0000-000022790000}"/>
    <cellStyle name="Hiperłącze 7" xfId="34236" hidden="1" xr:uid="{00000000-0005-0000-0000-0000487B0000}"/>
    <cellStyle name="Hiperłącze 7" xfId="28400" hidden="1" xr:uid="{00000000-0005-0000-0000-000093780000}"/>
    <cellStyle name="Hiperłącze 7" xfId="34684" hidden="1" xr:uid="{00000000-0005-0000-0000-0000E17A0000}"/>
    <cellStyle name="Hiperłącze 7" xfId="32724" hidden="1" xr:uid="{00000000-0005-0000-0000-0000367A0000}"/>
    <cellStyle name="Hiperłącze 7" xfId="23027" hidden="1" xr:uid="{00000000-0005-0000-0000-0000CF750000}"/>
    <cellStyle name="Hiperłącze 7" xfId="31156" hidden="1" xr:uid="{00000000-0005-0000-0000-000055790000}"/>
    <cellStyle name="Hiperłącze 7" xfId="32296" hidden="1" xr:uid="{00000000-0005-0000-0000-0000CF790000}"/>
    <cellStyle name="Hiperłącze 7" xfId="24652" hidden="1" xr:uid="{00000000-0005-0000-0000-000090760000}"/>
    <cellStyle name="Hiperłącze 7" xfId="21406" hidden="1" xr:uid="{00000000-0005-0000-0000-0000CD740000}"/>
    <cellStyle name="Hiperłącze 7" xfId="32142" hidden="1" xr:uid="{00000000-0005-0000-0000-0000BA790000}"/>
    <cellStyle name="Hiperłącze 7" xfId="11684" hidden="1" xr:uid="{00000000-0005-0000-0000-0000EB700000}"/>
    <cellStyle name="Hiperłącze 7" xfId="44991" hidden="1" xr:uid="{00000000-0005-0000-0000-0000A87F0000}"/>
    <cellStyle name="Hiperłącze 7" xfId="31413" hidden="1" xr:uid="{00000000-0005-0000-0000-000074790000}"/>
    <cellStyle name="Hiperłącze 7" xfId="43159" hidden="1" xr:uid="{00000000-0005-0000-0000-00005E7F0000}"/>
    <cellStyle name="Hiperłącze 7" xfId="42020" hidden="1" xr:uid="{00000000-0005-0000-0000-0000B67E0000}"/>
    <cellStyle name="Hiperłącze 7" xfId="41788" hidden="1" xr:uid="{00000000-0005-0000-0000-00005D7E0000}"/>
    <cellStyle name="Hiperłącze 7" xfId="18348" hidden="1" xr:uid="{00000000-0005-0000-0000-0000DE730000}"/>
    <cellStyle name="Hiperłącze 7" xfId="23532" hidden="1" xr:uid="{00000000-0005-0000-0000-0000F8750000}"/>
    <cellStyle name="Hiperłącze 7" xfId="40613" hidden="1" xr:uid="{00000000-0005-0000-0000-0000A57D0000}"/>
    <cellStyle name="Hiperłącze 7" xfId="41644" hidden="1" xr:uid="{00000000-0005-0000-0000-0000357E0000}"/>
    <cellStyle name="Hiperłącze 7" xfId="34423" hidden="1" xr:uid="{00000000-0005-0000-0000-00002C7C0000}"/>
    <cellStyle name="Hiperłącze 7" xfId="34393" hidden="1" xr:uid="{00000000-0005-0000-0000-00002E7C0000}"/>
    <cellStyle name="Hiperłącze 7" xfId="34544" hidden="1" xr:uid="{00000000-0005-0000-0000-0000337C0000}"/>
    <cellStyle name="Hiperłącze 7" xfId="34546" hidden="1" xr:uid="{00000000-0005-0000-0000-0000347C0000}"/>
    <cellStyle name="Hiperłącze 7" xfId="34389" hidden="1" xr:uid="{00000000-0005-0000-0000-0000357C0000}"/>
    <cellStyle name="Hiperłącze 7" xfId="34374" hidden="1" xr:uid="{00000000-0005-0000-0000-0000377C0000}"/>
    <cellStyle name="Hiperłącze 7" xfId="37156" hidden="1" xr:uid="{00000000-0005-0000-0000-0000417C0000}"/>
    <cellStyle name="Hiperłącze 7" xfId="37193" hidden="1" xr:uid="{00000000-0005-0000-0000-0000487C0000}"/>
    <cellStyle name="Hiperłącze 7" xfId="37230" hidden="1" xr:uid="{00000000-0005-0000-0000-0000497C0000}"/>
    <cellStyle name="Hiperłącze 7" xfId="37265" hidden="1" xr:uid="{00000000-0005-0000-0000-00004D7C0000}"/>
    <cellStyle name="Hiperłącze 7" xfId="37274" hidden="1" xr:uid="{00000000-0005-0000-0000-00004E7C0000}"/>
    <cellStyle name="Hiperłącze 7" xfId="37364" hidden="1" xr:uid="{00000000-0005-0000-0000-0000567C0000}"/>
    <cellStyle name="Hiperłącze 7" xfId="37330" hidden="1" xr:uid="{00000000-0005-0000-0000-0000577C0000}"/>
    <cellStyle name="Hiperłącze 7" xfId="37716" hidden="1" xr:uid="{00000000-0005-0000-0000-00005C7C0000}"/>
    <cellStyle name="Hiperłącze 7" xfId="37767" hidden="1" xr:uid="{00000000-0005-0000-0000-00005D7C0000}"/>
    <cellStyle name="Hiperłącze 7" xfId="37775" hidden="1" xr:uid="{00000000-0005-0000-0000-00005E7C0000}"/>
    <cellStyle name="Hiperłącze 7" xfId="37743" hidden="1" xr:uid="{00000000-0005-0000-0000-0000647C0000}"/>
    <cellStyle name="Hiperłącze 7" xfId="37807" hidden="1" xr:uid="{00000000-0005-0000-0000-0000677C0000}"/>
    <cellStyle name="Hiperłącze 7" xfId="37824" hidden="1" xr:uid="{00000000-0005-0000-0000-00006C7C0000}"/>
    <cellStyle name="Hiperłącze 7" xfId="37879" hidden="1" xr:uid="{00000000-0005-0000-0000-00006E7C0000}"/>
    <cellStyle name="Hiperłącze 7" xfId="38019" hidden="1" xr:uid="{00000000-0005-0000-0000-00007A7C0000}"/>
    <cellStyle name="Hiperłącze 7" xfId="38046" hidden="1" xr:uid="{00000000-0005-0000-0000-00007F7C0000}"/>
    <cellStyle name="Hiperłącze 7" xfId="38055" hidden="1" xr:uid="{00000000-0005-0000-0000-0000807C0000}"/>
    <cellStyle name="Hiperłącze 7" xfId="38073" hidden="1" xr:uid="{00000000-0005-0000-0000-0000837C0000}"/>
    <cellStyle name="Hiperłącze 7" xfId="38101" hidden="1" xr:uid="{00000000-0005-0000-0000-0000857C0000}"/>
    <cellStyle name="Hiperłącze 7" xfId="38127" hidden="1" xr:uid="{00000000-0005-0000-0000-0000867C0000}"/>
    <cellStyle name="Hiperłącze 7" xfId="37653" hidden="1" xr:uid="{00000000-0005-0000-0000-00008A7C0000}"/>
    <cellStyle name="Hiperłącze 7" xfId="37627" hidden="1" xr:uid="{00000000-0005-0000-0000-00008F7C0000}"/>
    <cellStyle name="Hiperłącze 7" xfId="37411" hidden="1" xr:uid="{00000000-0005-0000-0000-0000937C0000}"/>
    <cellStyle name="Hiperłącze 7" xfId="37902" hidden="1" xr:uid="{00000000-0005-0000-0000-0000957C0000}"/>
    <cellStyle name="Hiperłącze 7" xfId="37372" hidden="1" xr:uid="{00000000-0005-0000-0000-00009E7C0000}"/>
    <cellStyle name="Hiperłącze 7" xfId="37671" hidden="1" xr:uid="{00000000-0005-0000-0000-0000A37C0000}"/>
    <cellStyle name="Hiperłącze 7" xfId="37556" hidden="1" xr:uid="{00000000-0005-0000-0000-0000A07C0000}"/>
    <cellStyle name="Hiperłącze 7" xfId="32465" hidden="1" xr:uid="{00000000-0005-0000-0000-0000DA790000}"/>
    <cellStyle name="Hiperłącze 7" xfId="34032" hidden="1" xr:uid="{00000000-0005-0000-0000-0000D77A0000}"/>
    <cellStyle name="Hiperłącze 7" xfId="30626" hidden="1" xr:uid="{00000000-0005-0000-0000-000001790000}"/>
    <cellStyle name="Hiperłącze 7" xfId="29183" hidden="1" xr:uid="{00000000-0005-0000-0000-00009F780000}"/>
    <cellStyle name="Hiperłącze 7" xfId="33932" hidden="1" xr:uid="{00000000-0005-0000-0000-0000C97A0000}"/>
    <cellStyle name="Hiperłącze 7" xfId="25042" hidden="1" xr:uid="{00000000-0005-0000-0000-00002D770000}"/>
    <cellStyle name="Hiperłącze 7" xfId="38477" hidden="1" xr:uid="{00000000-0005-0000-0000-0000D57C0000}"/>
    <cellStyle name="Hiperłącze 7" xfId="41940" hidden="1" xr:uid="{00000000-0005-0000-0000-00009B7E0000}"/>
    <cellStyle name="Hiperłącze 7" xfId="19451" hidden="1" xr:uid="{00000000-0005-0000-0000-00005D740000}"/>
    <cellStyle name="Hiperłącze 7" xfId="45333" hidden="1" xr:uid="{00000000-0005-0000-0000-0000E87F0000}"/>
    <cellStyle name="Hiperłącze 7" xfId="12032" hidden="1" xr:uid="{00000000-0005-0000-0000-000090700000}"/>
    <cellStyle name="Hiperłącze 7" xfId="11236" hidden="1" xr:uid="{00000000-0005-0000-0000-000071700000}"/>
    <cellStyle name="Hiperłącze 7" xfId="17182" hidden="1" xr:uid="{00000000-0005-0000-0000-0000E1720000}"/>
    <cellStyle name="Hiperłącze 7" xfId="34192" hidden="1" xr:uid="{00000000-0005-0000-0000-00003B7C0000}"/>
    <cellStyle name="Hiperłącze 7" xfId="27683" hidden="1" xr:uid="{00000000-0005-0000-0000-0000B1770000}"/>
    <cellStyle name="Hiperłącze 7" xfId="46878" hidden="1" xr:uid="{00000000-0005-0000-0000-00008B800000}"/>
    <cellStyle name="Hiperłącze 7" xfId="17949" hidden="1" xr:uid="{00000000-0005-0000-0000-000050730000}"/>
    <cellStyle name="Hiperłącze 7" xfId="39605" hidden="1" xr:uid="{00000000-0005-0000-0000-0000197D0000}"/>
    <cellStyle name="Hiperłącze 7" xfId="19026" hidden="1" xr:uid="{00000000-0005-0000-0000-0000E5730000}"/>
    <cellStyle name="Hiperłącze 7" xfId="31304" hidden="1" xr:uid="{00000000-0005-0000-0000-000067790000}"/>
    <cellStyle name="Hiperłącze 7" xfId="32832" hidden="1" xr:uid="{00000000-0005-0000-0000-0000427A0000}"/>
    <cellStyle name="Hiperłącze 7" xfId="46621" hidden="1" xr:uid="{00000000-0005-0000-0000-0000B8800000}"/>
    <cellStyle name="Hiperłącze 7" xfId="39837" hidden="1" xr:uid="{00000000-0005-0000-0000-0000387D0000}"/>
    <cellStyle name="Hiperłącze 7" xfId="41983" hidden="1" xr:uid="{00000000-0005-0000-0000-0000C07E0000}"/>
    <cellStyle name="Hiperłącze 7" xfId="16925" hidden="1" xr:uid="{00000000-0005-0000-0000-0000C3720000}"/>
    <cellStyle name="Hiperłącze 7" xfId="16557" hidden="1" xr:uid="{00000000-0005-0000-0000-0000A0720000}"/>
    <cellStyle name="Hiperłącze 7" xfId="27870" hidden="1" xr:uid="{00000000-0005-0000-0000-0000C4770000}"/>
    <cellStyle name="Hiperłącze 7" xfId="34334" hidden="1" xr:uid="{00000000-0005-0000-0000-0000317C0000}"/>
    <cellStyle name="Hiperłącze 7" xfId="30899" hidden="1" xr:uid="{00000000-0005-0000-0000-000024790000}"/>
    <cellStyle name="Hiperłącze 7" xfId="25531" hidden="1" xr:uid="{00000000-0005-0000-0000-000081770000}"/>
    <cellStyle name="Hiperłącze 7" xfId="15617" hidden="1" xr:uid="{00000000-0005-0000-0000-000074720000}"/>
    <cellStyle name="Hiperłącze 7" xfId="25770" hidden="1" xr:uid="{00000000-0005-0000-0000-000018780000}"/>
    <cellStyle name="Hiperłącze 7" xfId="27420" hidden="1" xr:uid="{00000000-0005-0000-0000-0000F6770000}"/>
    <cellStyle name="Hiperłącze 7" xfId="15499" hidden="1" xr:uid="{00000000-0005-0000-0000-000032720000}"/>
    <cellStyle name="Hiperłącze 7" xfId="22405" hidden="1" xr:uid="{00000000-0005-0000-0000-00005B750000}"/>
    <cellStyle name="Hiperłącze 7" xfId="27879" hidden="1" xr:uid="{00000000-0005-0000-0000-0000C8770000}"/>
    <cellStyle name="Hiperłącze 7" xfId="27253" hidden="1" xr:uid="{00000000-0005-0000-0000-0000A7770000}"/>
    <cellStyle name="Hiperłącze 7" xfId="25463" hidden="1" xr:uid="{00000000-0005-0000-0000-000087770000}"/>
    <cellStyle name="Hiperłącze 7" xfId="25222" hidden="1" xr:uid="{00000000-0005-0000-0000-00001D770000}"/>
    <cellStyle name="Hiperłącze 7" xfId="25857" hidden="1" xr:uid="{00000000-0005-0000-0000-0000D8760000}"/>
    <cellStyle name="Hiperłącze 7" xfId="24723" hidden="1" xr:uid="{00000000-0005-0000-0000-000096760000}"/>
    <cellStyle name="Hiperłącze 7" xfId="31296" hidden="1" xr:uid="{00000000-0005-0000-0000-000066790000}"/>
    <cellStyle name="Hiperłącze 7" xfId="44102" hidden="1" xr:uid="{00000000-0005-0000-0000-0000217F0000}"/>
    <cellStyle name="Hiperłącze 7" xfId="37401" hidden="1" xr:uid="{00000000-0005-0000-0000-0000927C0000}"/>
    <cellStyle name="Hiperłącze 7" xfId="44661" hidden="1" xr:uid="{00000000-0005-0000-0000-00007E7F0000}"/>
    <cellStyle name="Hiperłącze 7" xfId="27557" hidden="1" xr:uid="{00000000-0005-0000-0000-0000E0770000}"/>
    <cellStyle name="Hiperłącze 7" xfId="23987" hidden="1" xr:uid="{00000000-0005-0000-0000-000070760000}"/>
    <cellStyle name="Hiperłącze 7" xfId="34553" hidden="1" xr:uid="{00000000-0005-0000-0000-00003D7C0000}"/>
    <cellStyle name="Hiperłącze 7" xfId="21496" hidden="1" xr:uid="{00000000-0005-0000-0000-0000D2740000}"/>
    <cellStyle name="Hiperłącze 7" xfId="30022" hidden="1" xr:uid="{00000000-0005-0000-0000-00001B7A0000}"/>
    <cellStyle name="Hiperłącze 7" xfId="36954" hidden="1" xr:uid="{00000000-0005-0000-0000-0000EB7B0000}"/>
    <cellStyle name="Hiperłącze 7" xfId="40909" hidden="1" xr:uid="{00000000-0005-0000-0000-00000B7E0000}"/>
    <cellStyle name="Hiperłącze 7" xfId="24127" hidden="1" xr:uid="{00000000-0005-0000-0000-00002A760000}"/>
    <cellStyle name="Hiperłącze 7" xfId="46133" hidden="1" xr:uid="{00000000-0005-0000-0000-000012800000}"/>
    <cellStyle name="Hiperłącze 7" xfId="23356" hidden="1" xr:uid="{00000000-0005-0000-0000-0000B8750000}"/>
    <cellStyle name="Hiperłącze 7" xfId="21006" hidden="1" xr:uid="{00000000-0005-0000-0000-000073750000}"/>
    <cellStyle name="Hiperłącze 7" xfId="22339" hidden="1" xr:uid="{00000000-0005-0000-0000-000051750000}"/>
    <cellStyle name="Hiperłącze 7" xfId="22118" hidden="1" xr:uid="{00000000-0005-0000-0000-000031750000}"/>
    <cellStyle name="Hiperłącze 7" xfId="20726" hidden="1" xr:uid="{00000000-0005-0000-0000-000010750000}"/>
    <cellStyle name="Hiperłącze 7" xfId="21676" hidden="1" xr:uid="{00000000-0005-0000-0000-0000ED740000}"/>
    <cellStyle name="Hiperłącze 7" xfId="21351" hidden="1" xr:uid="{00000000-0005-0000-0000-0000CC740000}"/>
    <cellStyle name="Hiperłącze 7" xfId="21122" hidden="1" xr:uid="{00000000-0005-0000-0000-0000AD740000}"/>
    <cellStyle name="Hiperłącze 7" xfId="17133" hidden="1" xr:uid="{00000000-0005-0000-0000-0000E0720000}"/>
    <cellStyle name="Hiperłącze 7" xfId="40784" hidden="1" xr:uid="{00000000-0005-0000-0000-0000D07D0000}"/>
    <cellStyle name="Hiperłącze 7" xfId="31459" hidden="1" xr:uid="{00000000-0005-0000-0000-000079790000}"/>
    <cellStyle name="Hiperłącze 7" xfId="29063" hidden="1" xr:uid="{00000000-0005-0000-0000-000061780000}"/>
    <cellStyle name="Hiperłącze 7" xfId="17850" hidden="1" xr:uid="{00000000-0005-0000-0000-000048730000}"/>
    <cellStyle name="Hiperłącze 7" xfId="11798" hidden="1" xr:uid="{00000000-0005-0000-0000-0000E0710000}"/>
    <cellStyle name="Hiperłącze 7" xfId="13721" hidden="1" xr:uid="{00000000-0005-0000-0000-0000BE710000}"/>
    <cellStyle name="Hiperłącze 7" xfId="15220" hidden="1" xr:uid="{00000000-0005-0000-0000-000020720000}"/>
    <cellStyle name="Hiperłącze 7" xfId="19243" hidden="1" xr:uid="{00000000-0005-0000-0000-000015740000}"/>
    <cellStyle name="Hiperłącze 7" xfId="23723" hidden="1" xr:uid="{00000000-0005-0000-0000-000020760000}"/>
    <cellStyle name="Hiperłącze 7" xfId="14038" hidden="1" xr:uid="{00000000-0005-0000-0000-000079710000}"/>
    <cellStyle name="Hiperłącze 7" xfId="11859" hidden="1" xr:uid="{00000000-0005-0000-0000-000054710000}"/>
    <cellStyle name="Hiperłącze 7" xfId="16294" hidden="1" xr:uid="{00000000-0005-0000-0000-0000F5730000}"/>
    <cellStyle name="Hiperłącze 7" xfId="18312" hidden="1" xr:uid="{00000000-0005-0000-0000-0000D8730000}"/>
    <cellStyle name="Hiperłącze 7" xfId="18975" hidden="1" xr:uid="{00000000-0005-0000-0000-0000B5730000}"/>
    <cellStyle name="Hiperłącze 7" xfId="18039" hidden="1" xr:uid="{00000000-0005-0000-0000-000072730000}"/>
    <cellStyle name="Hiperłącze 7" xfId="17931" hidden="1" xr:uid="{00000000-0005-0000-0000-00004E730000}"/>
    <cellStyle name="Hiperłącze 7" xfId="27300" hidden="1" xr:uid="{00000000-0005-0000-0000-0000EA770000}"/>
    <cellStyle name="Hiperłącze 7" xfId="34739" hidden="1" xr:uid="{00000000-0005-0000-0000-0000E87A0000}"/>
    <cellStyle name="Hiperłącze 7" xfId="32200" hidden="1" xr:uid="{00000000-0005-0000-0000-0000C3790000}"/>
    <cellStyle name="Hiperłącze 7" xfId="44423" hidden="1" xr:uid="{00000000-0005-0000-0000-00004A7F0000}"/>
    <cellStyle name="Hiperłącze 7" xfId="37608" hidden="1" xr:uid="{00000000-0005-0000-0000-0000917C0000}"/>
    <cellStyle name="Hiperłącze 7" xfId="37147" hidden="1" xr:uid="{00000000-0005-0000-0000-0000267C0000}"/>
    <cellStyle name="Hiperłącze 7" xfId="17200" hidden="1" xr:uid="{00000000-0005-0000-0000-0000E3720000}"/>
    <cellStyle name="Hiperłącze 7" xfId="14619" hidden="1" xr:uid="{00000000-0005-0000-0000-0000F5710000}"/>
    <cellStyle name="Hiperłącze 7" xfId="33173" hidden="1" xr:uid="{00000000-0005-0000-0000-00004A7A0000}"/>
    <cellStyle name="Hiperłącze 7" xfId="12943" hidden="1" xr:uid="{00000000-0005-0000-0000-00000B710000}"/>
    <cellStyle name="Hiperłącze 7" xfId="14287" hidden="1" xr:uid="{00000000-0005-0000-0000-000093710000}"/>
    <cellStyle name="Hiperłącze 7" xfId="30091" hidden="1" xr:uid="{00000000-0005-0000-0000-0000C9780000}"/>
    <cellStyle name="Hiperłącze 7" xfId="35990" hidden="1" xr:uid="{00000000-0005-0000-0000-0000857B0000}"/>
    <cellStyle name="Hiperłącze 7" xfId="30722" hidden="1" xr:uid="{00000000-0005-0000-0000-00000D790000}"/>
    <cellStyle name="Hiperłącze 7" xfId="29222" hidden="1" xr:uid="{00000000-0005-0000-0000-00009E780000}"/>
    <cellStyle name="Hiperłącze 7" xfId="35295" hidden="1" xr:uid="{00000000-0005-0000-0000-0000237B0000}"/>
    <cellStyle name="Hiperłącze 7" xfId="33753" hidden="1" xr:uid="{00000000-0005-0000-0000-0000B27A0000}"/>
    <cellStyle name="Hiperłącze 7" xfId="16692" hidden="1" xr:uid="{00000000-0005-0000-0000-0000A9720000}"/>
    <cellStyle name="Hiperłącze 7" xfId="14010" hidden="1" xr:uid="{00000000-0005-0000-0000-0000A9710000}"/>
    <cellStyle name="Hiperłącze 7" xfId="45180" hidden="1" xr:uid="{00000000-0005-0000-0000-0000D27F0000}"/>
    <cellStyle name="Hiperłącze 7" xfId="30293" hidden="1" xr:uid="{00000000-0005-0000-0000-0000287A0000}"/>
    <cellStyle name="Hiperłącze 7" xfId="25938" hidden="1" xr:uid="{00000000-0005-0000-0000-0000DE760000}"/>
    <cellStyle name="Hiperłącze 7" xfId="21994" hidden="1" xr:uid="{00000000-0005-0000-0000-00002B750000}"/>
    <cellStyle name="Hiperłącze 7" xfId="31920" hidden="1" xr:uid="{00000000-0005-0000-0000-00000E7A0000}"/>
    <cellStyle name="Hiperłącze 7" xfId="37567" hidden="1" xr:uid="{00000000-0005-0000-0000-00009C7C0000}"/>
    <cellStyle name="Hiperłącze 7" xfId="16286" hidden="1" xr:uid="{00000000-0005-0000-0000-0000F6730000}"/>
    <cellStyle name="Hiperłącze 7" xfId="31801" hidden="1" xr:uid="{00000000-0005-0000-0000-0000B2790000}"/>
    <cellStyle name="Hiperłącze 7" xfId="45208" hidden="1" xr:uid="{00000000-0005-0000-0000-0000D87F0000}"/>
    <cellStyle name="Hiperłącze 7" xfId="40286" hidden="1" xr:uid="{00000000-0005-0000-0000-0000847D0000}"/>
    <cellStyle name="Hiperłącze 7" xfId="43314" hidden="1" xr:uid="{00000000-0005-0000-0000-00005D7F0000}"/>
    <cellStyle name="Hiperłącze 7" xfId="41355" hidden="1" xr:uid="{00000000-0005-0000-0000-0000E97D0000}"/>
    <cellStyle name="Hiperłącze 7" xfId="18501" hidden="1" xr:uid="{00000000-0005-0000-0000-0000BF730000}"/>
    <cellStyle name="Hiperłącze 7" xfId="44609" hidden="1" xr:uid="{00000000-0005-0000-0000-00007B7F0000}"/>
    <cellStyle name="Hiperłącze 7" xfId="39534" hidden="1" xr:uid="{00000000-0005-0000-0000-0000147D0000}"/>
    <cellStyle name="Hiperłącze 7" xfId="10205" hidden="1" xr:uid="{00000000-0005-0000-0000-00005A700000}"/>
    <cellStyle name="Hiperłącze 7" xfId="37511" hidden="1" xr:uid="{00000000-0005-0000-0000-0000A97C0000}"/>
    <cellStyle name="Hiperłącze 7" xfId="37490" hidden="1" xr:uid="{00000000-0005-0000-0000-0000AA7C0000}"/>
    <cellStyle name="Hiperłącze 7" xfId="38160" hidden="1" xr:uid="{00000000-0005-0000-0000-0000B17C0000}"/>
    <cellStyle name="Hiperłącze 7" xfId="37446" hidden="1" xr:uid="{00000000-0005-0000-0000-0000B37C0000}"/>
    <cellStyle name="Hiperłącze 7" xfId="37453" hidden="1" xr:uid="{00000000-0005-0000-0000-0000B47C0000}"/>
    <cellStyle name="Hiperłącze 7" xfId="38152" hidden="1" xr:uid="{00000000-0005-0000-0000-0000B57C0000}"/>
    <cellStyle name="Hiperłącze 7" xfId="38132" hidden="1" xr:uid="{00000000-0005-0000-0000-0000B87C0000}"/>
    <cellStyle name="Hiperłącze 7" xfId="38187" hidden="1" xr:uid="{00000000-0005-0000-0000-0000B97C0000}"/>
    <cellStyle name="Hiperłącze 7" xfId="38242" hidden="1" xr:uid="{00000000-0005-0000-0000-0000C47C0000}"/>
    <cellStyle name="Hiperłącze 7" xfId="38306" hidden="1" xr:uid="{00000000-0005-0000-0000-0000C67C0000}"/>
    <cellStyle name="Hiperłącze 7" xfId="38370" hidden="1" xr:uid="{00000000-0005-0000-0000-0000CD7C0000}"/>
    <cellStyle name="Hiperłącze 7" xfId="38412" hidden="1" xr:uid="{00000000-0005-0000-0000-0000D27C0000}"/>
    <cellStyle name="Hiperłącze 7" xfId="38429" hidden="1" xr:uid="{00000000-0005-0000-0000-0000D47C0000}"/>
    <cellStyle name="Hiperłącze 7" xfId="38446" hidden="1" xr:uid="{00000000-0005-0000-0000-0000D77C0000}"/>
    <cellStyle name="Hiperłącze 7" xfId="38470" hidden="1" xr:uid="{00000000-0005-0000-0000-0000D97C0000}"/>
    <cellStyle name="Hiperłącze 7" xfId="38581" hidden="1" xr:uid="{00000000-0005-0000-0000-0000E27C0000}"/>
    <cellStyle name="Hiperłącze 7" xfId="38534" hidden="1" xr:uid="{00000000-0005-0000-0000-0000E47C0000}"/>
    <cellStyle name="Hiperłącze 7" xfId="38549" hidden="1" xr:uid="{00000000-0005-0000-0000-0000E87C0000}"/>
    <cellStyle name="Hiperłącze 7" xfId="39145" hidden="1" xr:uid="{00000000-0005-0000-0000-0000EA7C0000}"/>
    <cellStyle name="Hiperłącze 7" xfId="39165" hidden="1" xr:uid="{00000000-0005-0000-0000-0000EC7C0000}"/>
    <cellStyle name="Hiperłącze 7" xfId="39190" hidden="1" xr:uid="{00000000-0005-0000-0000-0000F47C0000}"/>
    <cellStyle name="Hiperłącze 7" xfId="39310" hidden="1" xr:uid="{00000000-0005-0000-0000-0000F97C0000}"/>
    <cellStyle name="Hiperłącze 7" xfId="39326" hidden="1" xr:uid="{00000000-0005-0000-0000-0000FE7C0000}"/>
    <cellStyle name="Hiperłącze 7" xfId="39286" hidden="1" xr:uid="{00000000-0005-0000-0000-0000007D0000}"/>
    <cellStyle name="Hiperłącze 7" xfId="39398" hidden="1" xr:uid="{00000000-0005-0000-0000-0000027D0000}"/>
    <cellStyle name="Hiperłącze 7" xfId="39443" hidden="1" xr:uid="{00000000-0005-0000-0000-00000C7D0000}"/>
    <cellStyle name="Hiperłącze 7" xfId="39579" hidden="1" xr:uid="{00000000-0005-0000-0000-0000117D0000}"/>
    <cellStyle name="Hiperłącze 7" xfId="39543" hidden="1" xr:uid="{00000000-0005-0000-0000-0000137D0000}"/>
    <cellStyle name="Hiperłącze 7" xfId="39551" hidden="1" xr:uid="{00000000-0005-0000-0000-0000187D0000}"/>
    <cellStyle name="Hiperłącze 7" xfId="39631" hidden="1" xr:uid="{00000000-0005-0000-0000-00001C7D0000}"/>
    <cellStyle name="Hiperłącze 7" xfId="39687" hidden="1" xr:uid="{00000000-0005-0000-0000-00001E7D0000}"/>
    <cellStyle name="Hiperłącze 7" xfId="39648" hidden="1" xr:uid="{00000000-0005-0000-0000-00001F7D0000}"/>
    <cellStyle name="Hiperłącze 7" xfId="39775" hidden="1" xr:uid="{00000000-0005-0000-0000-0000297D0000}"/>
    <cellStyle name="Hiperłącze 7" xfId="39768" hidden="1" xr:uid="{00000000-0005-0000-0000-00002D7D0000}"/>
    <cellStyle name="Hiperłącze 7" xfId="39791" hidden="1" xr:uid="{00000000-0005-0000-0000-00002E7D0000}"/>
    <cellStyle name="Hiperłącze 7" xfId="39762" hidden="1" xr:uid="{00000000-0005-0000-0000-00002F7D0000}"/>
    <cellStyle name="Hiperłącze 7" xfId="39800" hidden="1" xr:uid="{00000000-0005-0000-0000-0000317D0000}"/>
    <cellStyle name="Hiperłącze 7" xfId="39818" hidden="1" xr:uid="{00000000-0005-0000-0000-0000337D0000}"/>
    <cellStyle name="Hiperłącze 7" xfId="39828" hidden="1" xr:uid="{00000000-0005-0000-0000-0000347D0000}"/>
    <cellStyle name="Hiperłącze 7" xfId="39846" hidden="1" xr:uid="{00000000-0005-0000-0000-0000377D0000}"/>
    <cellStyle name="Hiperłącze 7" xfId="39990" hidden="1" xr:uid="{00000000-0005-0000-0000-0000417D0000}"/>
    <cellStyle name="Hiperłącze 7" xfId="38636" hidden="1" xr:uid="{00000000-0005-0000-0000-00004E7D0000}"/>
    <cellStyle name="Hiperłącze 7" xfId="38811" hidden="1" xr:uid="{00000000-0005-0000-0000-00004F7D0000}"/>
    <cellStyle name="Hiperłącze 7" xfId="38798" hidden="1" xr:uid="{00000000-0005-0000-0000-0000517D0000}"/>
    <cellStyle name="Hiperłącze 7" xfId="38645" hidden="1" xr:uid="{00000000-0005-0000-0000-0000547D0000}"/>
    <cellStyle name="Hiperłącze 7" xfId="38766" hidden="1" xr:uid="{00000000-0005-0000-0000-0000577D0000}"/>
    <cellStyle name="Hiperłącze 7" xfId="38608" hidden="1" xr:uid="{00000000-0005-0000-0000-0000597D0000}"/>
    <cellStyle name="Hiperłącze 7" xfId="38622" hidden="1" xr:uid="{00000000-0005-0000-0000-00005C7D0000}"/>
    <cellStyle name="Hiperłącze 7" xfId="38726" hidden="1" xr:uid="{00000000-0005-0000-0000-00005E7D0000}"/>
    <cellStyle name="Hiperłącze 7" xfId="40020" hidden="1" xr:uid="{00000000-0005-0000-0000-0000617D0000}"/>
    <cellStyle name="Hiperłącze 7" xfId="40029" hidden="1" xr:uid="{00000000-0005-0000-0000-0000627D0000}"/>
    <cellStyle name="Hiperłącze 7" xfId="35624" hidden="1" xr:uid="{00000000-0005-0000-0000-00005F7B0000}"/>
    <cellStyle name="Hiperłącze 7" xfId="14242" hidden="1" xr:uid="{00000000-0005-0000-0000-0000BB710000}"/>
    <cellStyle name="Hiperłącze 7" xfId="12601" hidden="1" xr:uid="{00000000-0005-0000-0000-0000CB700000}"/>
    <cellStyle name="Hiperłącze 7" xfId="12625" hidden="1" xr:uid="{00000000-0005-0000-0000-0000CD700000}"/>
    <cellStyle name="Hiperłącze 7" xfId="12657" hidden="1" xr:uid="{00000000-0005-0000-0000-0000D1700000}"/>
    <cellStyle name="Hiperłącze 7" xfId="12748" hidden="1" xr:uid="{00000000-0005-0000-0000-0000D6700000}"/>
    <cellStyle name="Hiperłącze 7" xfId="12703" hidden="1" xr:uid="{00000000-0005-0000-0000-0000D7700000}"/>
    <cellStyle name="Hiperłącze 7" xfId="12723" hidden="1" xr:uid="{00000000-0005-0000-0000-0000DB700000}"/>
    <cellStyle name="Hiperłącze 7" xfId="12711" hidden="1" xr:uid="{00000000-0005-0000-0000-0000DC700000}"/>
    <cellStyle name="Hiperłącze 7" xfId="12784" hidden="1" xr:uid="{00000000-0005-0000-0000-0000DF700000}"/>
    <cellStyle name="Hiperłącze 7" xfId="12831" hidden="1" xr:uid="{00000000-0005-0000-0000-0000E7700000}"/>
    <cellStyle name="Hiperłącze 7" xfId="11513" hidden="1" xr:uid="{00000000-0005-0000-0000-0000EA700000}"/>
    <cellStyle name="Hiperłącze 7" xfId="11508" hidden="1" xr:uid="{00000000-0005-0000-0000-0000EC700000}"/>
    <cellStyle name="Hiperłącze 7" xfId="11648" hidden="1" xr:uid="{00000000-0005-0000-0000-0000ED700000}"/>
    <cellStyle name="Hiperłącze 7" xfId="11656" hidden="1" xr:uid="{00000000-0005-0000-0000-0000F3700000}"/>
    <cellStyle name="Hiperłącze 7" xfId="11638" hidden="1" xr:uid="{00000000-0005-0000-0000-0000F5700000}"/>
    <cellStyle name="Hiperłącze 7" xfId="11630" hidden="1" xr:uid="{00000000-0005-0000-0000-0000F6700000}"/>
    <cellStyle name="Hiperłącze 7" xfId="11479" hidden="1" xr:uid="{00000000-0005-0000-0000-0000FC700000}"/>
    <cellStyle name="Hiperłącze 7" xfId="11474" hidden="1" xr:uid="{00000000-0005-0000-0000-000000710000}"/>
    <cellStyle name="Hiperłącze 7" xfId="12968" hidden="1" xr:uid="{00000000-0005-0000-0000-000006710000}"/>
    <cellStyle name="Hiperłącze 7" xfId="13004" hidden="1" xr:uid="{00000000-0005-0000-0000-00000F710000}"/>
    <cellStyle name="Hiperłącze 7" xfId="13031" hidden="1" xr:uid="{00000000-0005-0000-0000-000013710000}"/>
    <cellStyle name="Hiperłącze 7" xfId="13051" hidden="1" xr:uid="{00000000-0005-0000-0000-000017710000}"/>
    <cellStyle name="Hiperłącze 7" xfId="13101" hidden="1" xr:uid="{00000000-0005-0000-0000-00001A710000}"/>
    <cellStyle name="Hiperłącze 7" xfId="13128" hidden="1" xr:uid="{00000000-0005-0000-0000-000020710000}"/>
    <cellStyle name="Hiperłącze 7" xfId="13154" hidden="1" xr:uid="{00000000-0005-0000-0000-000023710000}"/>
    <cellStyle name="Hiperłącze 7" xfId="13191" hidden="1" xr:uid="{00000000-0005-0000-0000-000025710000}"/>
    <cellStyle name="Hiperłącze 7" xfId="13207" hidden="1" xr:uid="{00000000-0005-0000-0000-000027710000}"/>
    <cellStyle name="Hiperłącze 7" xfId="13232" hidden="1" xr:uid="{00000000-0005-0000-0000-00002B710000}"/>
    <cellStyle name="Hiperłącze 7" xfId="13224" hidden="1" xr:uid="{00000000-0005-0000-0000-00002C710000}"/>
    <cellStyle name="Hiperłącze 7" xfId="40111" hidden="1" xr:uid="{00000000-0005-0000-0000-0000667D0000}"/>
    <cellStyle name="Hiperłącze 7" xfId="39571" hidden="1" xr:uid="{00000000-0005-0000-0000-0000157D0000}"/>
    <cellStyle name="Hiperłącze 7" xfId="39222" hidden="1" xr:uid="{00000000-0005-0000-0000-0000EE7C0000}"/>
    <cellStyle name="Hiperłącze 7" xfId="30037" hidden="1" xr:uid="{00000000-0005-0000-0000-000089790000}"/>
    <cellStyle name="Hiperłącze 7" xfId="35286" hidden="1" xr:uid="{00000000-0005-0000-0000-0000227B0000}"/>
    <cellStyle name="Hiperłącze 7" xfId="34903" hidden="1" xr:uid="{00000000-0005-0000-0000-0000F87A0000}"/>
    <cellStyle name="Hiperłącze 7" xfId="33985" hidden="1" xr:uid="{00000000-0005-0000-0000-0000CF7A0000}"/>
    <cellStyle name="Hiperłącze 7" xfId="33104" hidden="1" xr:uid="{00000000-0005-0000-0000-00007F7A0000}"/>
    <cellStyle name="Hiperłącze 7" xfId="33268" hidden="1" xr:uid="{00000000-0005-0000-0000-0000557A0000}"/>
    <cellStyle name="Hiperłącze 7" xfId="30030" hidden="1" xr:uid="{00000000-0005-0000-0000-00002D7A0000}"/>
    <cellStyle name="Hiperłącze 7" xfId="32419" hidden="1" xr:uid="{00000000-0005-0000-0000-0000DC790000}"/>
    <cellStyle name="Hiperłącze 7" xfId="40120" hidden="1" xr:uid="{00000000-0005-0000-0000-00006A7D0000}"/>
    <cellStyle name="Hiperłącze 7" xfId="40156" hidden="1" xr:uid="{00000000-0005-0000-0000-0000707D0000}"/>
    <cellStyle name="Hiperłącze 7" xfId="40219" hidden="1" xr:uid="{00000000-0005-0000-0000-0000727D0000}"/>
    <cellStyle name="Hiperłącze 7" xfId="40174" hidden="1" xr:uid="{00000000-0005-0000-0000-0000737D0000}"/>
    <cellStyle name="Hiperłącze 7" xfId="40202" hidden="1" xr:uid="{00000000-0005-0000-0000-0000757D0000}"/>
    <cellStyle name="Hiperłącze 7" xfId="40194" hidden="1" xr:uid="{00000000-0005-0000-0000-0000777D0000}"/>
    <cellStyle name="Hiperłącze 7" xfId="40279" hidden="1" xr:uid="{00000000-0005-0000-0000-00007F7D0000}"/>
    <cellStyle name="Hiperłącze 7" xfId="40334" hidden="1" xr:uid="{00000000-0005-0000-0000-0000857D0000}"/>
    <cellStyle name="Hiperłącze 7" xfId="40350" hidden="1" xr:uid="{00000000-0005-0000-0000-0000877D0000}"/>
    <cellStyle name="Hiperłącze 7" xfId="40358" hidden="1" xr:uid="{00000000-0005-0000-0000-0000887D0000}"/>
    <cellStyle name="Hiperłącze 7" xfId="40367" hidden="1" xr:uid="{00000000-0005-0000-0000-00008C7D0000}"/>
    <cellStyle name="Hiperłącze 7" xfId="40513" hidden="1" xr:uid="{00000000-0005-0000-0000-0000957D0000}"/>
    <cellStyle name="Hiperłącze 7" xfId="40522" hidden="1" xr:uid="{00000000-0005-0000-0000-0000967D0000}"/>
    <cellStyle name="Hiperłącze 7" xfId="40468" hidden="1" xr:uid="{00000000-0005-0000-0000-0000987D0000}"/>
    <cellStyle name="Hiperłącze 7" xfId="40531" hidden="1" xr:uid="{00000000-0005-0000-0000-00009A7D0000}"/>
    <cellStyle name="Hiperłącze 7" xfId="40485" hidden="1" xr:uid="{00000000-0005-0000-0000-00009C7D0000}"/>
    <cellStyle name="Hiperłącze 7" xfId="40567" hidden="1" xr:uid="{00000000-0005-0000-0000-0000A07D0000}"/>
    <cellStyle name="Hiperłącze 7" xfId="34452" hidden="1" xr:uid="{00000000-0005-0000-0000-00009A7B0000}"/>
    <cellStyle name="Hiperłącze 7" xfId="12865" hidden="1" xr:uid="{00000000-0005-0000-0000-0000E6700000}"/>
    <cellStyle name="Hiperłącze 7" xfId="13362" hidden="1" xr:uid="{00000000-0005-0000-0000-000039710000}"/>
    <cellStyle name="Hiperłącze 7" xfId="13388" hidden="1" xr:uid="{00000000-0005-0000-0000-00003A710000}"/>
    <cellStyle name="Hiperłącze 7" xfId="12103" hidden="1" xr:uid="{00000000-0005-0000-0000-000096700000}"/>
    <cellStyle name="Hiperłącze 7" xfId="12111" hidden="1" xr:uid="{00000000-0005-0000-0000-000097700000}"/>
    <cellStyle name="Hiperłącze 7" xfId="11493" hidden="1" xr:uid="{00000000-0005-0000-0000-0000EE700000}"/>
    <cellStyle name="Hiperłącze 7" xfId="12648" hidden="1" xr:uid="{00000000-0005-0000-0000-0000CE700000}"/>
    <cellStyle name="Hiperłącze 7" xfId="14699" hidden="1" xr:uid="{00000000-0005-0000-0000-000008720000}"/>
    <cellStyle name="Hiperłącze 7" xfId="14482" hidden="1" xr:uid="{00000000-0005-0000-0000-0000D8710000}"/>
    <cellStyle name="Hiperłącze 7" xfId="13933" hidden="1" xr:uid="{00000000-0005-0000-0000-0000B7710000}"/>
    <cellStyle name="Hiperłącze 7" xfId="13679" hidden="1" xr:uid="{00000000-0005-0000-0000-000077710000}"/>
    <cellStyle name="Hiperłącze 7" xfId="16328" hidden="1" xr:uid="{00000000-0005-0000-0000-0000EC730000}"/>
    <cellStyle name="Hiperłącze 7" xfId="18400" hidden="1" xr:uid="{00000000-0005-0000-0000-0000DC730000}"/>
    <cellStyle name="Hiperłącze 7" xfId="16357" hidden="1" xr:uid="{00000000-0005-0000-0000-00005A730000}"/>
    <cellStyle name="Hiperłącze 7" xfId="17788" hidden="1" xr:uid="{00000000-0005-0000-0000-000039730000}"/>
    <cellStyle name="Hiperłącze 7" xfId="15990" hidden="1" xr:uid="{00000000-0005-0000-0000-000009730000}"/>
    <cellStyle name="Hiperłącze 7" xfId="16933" hidden="1" xr:uid="{00000000-0005-0000-0000-0000C8720000}"/>
    <cellStyle name="Hiperłącze 7" xfId="16636" hidden="1" xr:uid="{00000000-0005-0000-0000-0000A7720000}"/>
    <cellStyle name="Hiperłącze 7" xfId="15559" hidden="1" xr:uid="{00000000-0005-0000-0000-000066720000}"/>
    <cellStyle name="Hiperłącze 7" xfId="25412" hidden="1" xr:uid="{00000000-0005-0000-0000-00007B770000}"/>
    <cellStyle name="Hiperłącze 7" xfId="25514" hidden="1" xr:uid="{00000000-0005-0000-0000-000079770000}"/>
    <cellStyle name="Hiperłącze 7" xfId="26936" hidden="1" xr:uid="{00000000-0005-0000-0000-000069770000}"/>
    <cellStyle name="Hiperłącze 7" xfId="26497" hidden="1" xr:uid="{00000000-0005-0000-0000-000037770000}"/>
    <cellStyle name="Hiperłącze 7" xfId="25197" hidden="1" xr:uid="{00000000-0005-0000-0000-000027770000}"/>
    <cellStyle name="Hiperłącze 7" xfId="24039" hidden="1" xr:uid="{00000000-0005-0000-0000-000061760000}"/>
    <cellStyle name="Hiperłącze 7" xfId="24167" hidden="1" xr:uid="{00000000-0005-0000-0000-00002F760000}"/>
    <cellStyle name="Hiperłącze 7" xfId="23714" hidden="1" xr:uid="{00000000-0005-0000-0000-00001F760000}"/>
    <cellStyle name="Hiperłącze 7" xfId="21292" hidden="1" xr:uid="{00000000-0005-0000-0000-00000E760000}"/>
    <cellStyle name="Hiperłącze 7" xfId="23042" hidden="1" xr:uid="{00000000-0005-0000-0000-0000CC750000}"/>
    <cellStyle name="Hiperłącze 7" xfId="23232" hidden="1" xr:uid="{00000000-0005-0000-0000-0000AB750000}"/>
    <cellStyle name="Hiperłącze 7" xfId="23096" hidden="1" xr:uid="{00000000-0005-0000-0000-00009A750000}"/>
    <cellStyle name="Hiperłącze 7" xfId="20964" hidden="1" xr:uid="{00000000-0005-0000-0000-000079750000}"/>
    <cellStyle name="Hiperłącze 7" xfId="21611" hidden="1" xr:uid="{00000000-0005-0000-0000-0000E5740000}"/>
    <cellStyle name="Hiperłącze 7" xfId="21325" hidden="1" xr:uid="{00000000-0005-0000-0000-0000C4740000}"/>
    <cellStyle name="Hiperłącze 7" xfId="20320" hidden="1" xr:uid="{00000000-0005-0000-0000-000092740000}"/>
    <cellStyle name="Hiperłącze 7" xfId="20065" hidden="1" xr:uid="{00000000-0005-0000-0000-000071740000}"/>
    <cellStyle name="Hiperłącze 7" xfId="19641" hidden="1" xr:uid="{00000000-0005-0000-0000-00001F740000}"/>
    <cellStyle name="Hiperłącze 7" xfId="29642" hidden="1" xr:uid="{00000000-0005-0000-0000-00009B790000}"/>
    <cellStyle name="Hiperłącze 7" xfId="26134" hidden="1" xr:uid="{00000000-0005-0000-0000-0000F5760000}"/>
    <cellStyle name="Hiperłącze 7" xfId="29453" hidden="1" xr:uid="{00000000-0005-0000-0000-0000BE780000}"/>
    <cellStyle name="Hiperłącze 7" xfId="13215" hidden="1" xr:uid="{00000000-0005-0000-0000-000028710000}"/>
    <cellStyle name="Hiperłącze 7" xfId="11623" hidden="1" xr:uid="{00000000-0005-0000-0000-0000F7700000}"/>
    <cellStyle name="Hiperłącze 7" xfId="34533" hidden="1" xr:uid="{00000000-0005-0000-0000-0000A97B0000}"/>
    <cellStyle name="Hiperłącze 7" xfId="37791" hidden="1" xr:uid="{00000000-0005-0000-0000-0000657C0000}"/>
    <cellStyle name="Hiperłącze 7" xfId="31986" hidden="1" xr:uid="{00000000-0005-0000-0000-0000F9790000}"/>
    <cellStyle name="Hiperłącze 7" xfId="33044" hidden="1" xr:uid="{00000000-0005-0000-0000-00008C7A0000}"/>
    <cellStyle name="Hiperłącze 7" xfId="34211" hidden="1" xr:uid="{00000000-0005-0000-0000-00004A7B0000}"/>
    <cellStyle name="Hiperłącze 7" xfId="28510" hidden="1" xr:uid="{00000000-0005-0000-0000-000080780000}"/>
    <cellStyle name="Hiperłącze 7" xfId="35156" hidden="1" xr:uid="{00000000-0005-0000-0000-00000D7B0000}"/>
    <cellStyle name="Hiperłącze 7" xfId="34040" hidden="1" xr:uid="{00000000-0005-0000-0000-0000D57A0000}"/>
    <cellStyle name="Hiperłącze 7" xfId="32937" hidden="1" xr:uid="{00000000-0005-0000-0000-0000A07A0000}"/>
    <cellStyle name="Hiperłącze 7" xfId="32661" hidden="1" xr:uid="{00000000-0005-0000-0000-0000347A0000}"/>
    <cellStyle name="Hiperłącze 7" xfId="32128" hidden="1" xr:uid="{00000000-0005-0000-0000-0000017A0000}"/>
    <cellStyle name="Hiperłącze 7" xfId="40593" hidden="1" xr:uid="{00000000-0005-0000-0000-0000A87D0000}"/>
    <cellStyle name="Hiperłącze 7" xfId="39020" hidden="1" xr:uid="{00000000-0005-0000-0000-0000AE7D0000}"/>
    <cellStyle name="Hiperłącze 7" xfId="39100" hidden="1" xr:uid="{00000000-0005-0000-0000-0000B17D0000}"/>
    <cellStyle name="Hiperłącze 7" xfId="38594" hidden="1" xr:uid="{00000000-0005-0000-0000-0000B27D0000}"/>
    <cellStyle name="Hiperłącze 7" xfId="39098" hidden="1" xr:uid="{00000000-0005-0000-0000-0000B37D0000}"/>
    <cellStyle name="Hiperłącze 7" xfId="39106" hidden="1" xr:uid="{00000000-0005-0000-0000-0000B67D0000}"/>
    <cellStyle name="Hiperłącze 7" xfId="39056" hidden="1" xr:uid="{00000000-0005-0000-0000-0000B97D0000}"/>
    <cellStyle name="Hiperłącze 7" xfId="39044" hidden="1" xr:uid="{00000000-0005-0000-0000-0000BF7D0000}"/>
    <cellStyle name="Hiperłącze 7" xfId="40666" hidden="1" xr:uid="{00000000-0005-0000-0000-0000C37D0000}"/>
    <cellStyle name="Hiperłącze 7" xfId="40685" hidden="1" xr:uid="{00000000-0005-0000-0000-0000C87D0000}"/>
    <cellStyle name="Hiperłącze 7" xfId="40748" hidden="1" xr:uid="{00000000-0005-0000-0000-0000CA7D0000}"/>
    <cellStyle name="Hiperłącze 7" xfId="40702" hidden="1" xr:uid="{00000000-0005-0000-0000-0000CC7D0000}"/>
    <cellStyle name="Hiperłącze 7" xfId="40775" hidden="1" xr:uid="{00000000-0005-0000-0000-0000CF7D0000}"/>
    <cellStyle name="Hiperłącze 7" xfId="40793" hidden="1" xr:uid="{00000000-0005-0000-0000-0000D47D0000}"/>
    <cellStyle name="Hiperłącze 7" xfId="41208" hidden="1" xr:uid="{00000000-0005-0000-0000-0000DC7D0000}"/>
    <cellStyle name="Hiperłącze 7" xfId="41228" hidden="1" xr:uid="{00000000-0005-0000-0000-0000DF7D0000}"/>
    <cellStyle name="Hiperłącze 7" xfId="41252" hidden="1" xr:uid="{00000000-0005-0000-0000-0000E17D0000}"/>
    <cellStyle name="Hiperłącze 7" xfId="41275" hidden="1" xr:uid="{00000000-0005-0000-0000-0000E27D0000}"/>
    <cellStyle name="Hiperłącze 7" xfId="41291" hidden="1" xr:uid="{00000000-0005-0000-0000-0000E67D0000}"/>
    <cellStyle name="Hiperłącze 7" xfId="41299" hidden="1" xr:uid="{00000000-0005-0000-0000-0000E77D0000}"/>
    <cellStyle name="Hiperłącze 7" xfId="41348" hidden="1" xr:uid="{00000000-0005-0000-0000-0000ED7D0000}"/>
    <cellStyle name="Hiperłącze 7" xfId="41331" hidden="1" xr:uid="{00000000-0005-0000-0000-0000F07D0000}"/>
    <cellStyle name="Hiperłącze 7" xfId="41411" hidden="1" xr:uid="{00000000-0005-0000-0000-0000F17D0000}"/>
    <cellStyle name="Hiperłącze 7" xfId="37856" hidden="1" xr:uid="{00000000-0005-0000-0000-00006D7C0000}"/>
    <cellStyle name="Hiperłącze 7" xfId="18516" hidden="1" xr:uid="{00000000-0005-0000-0000-0000BC730000}"/>
    <cellStyle name="Hiperłącze 7" xfId="46142" hidden="1" xr:uid="{00000000-0005-0000-0000-000016800000}"/>
    <cellStyle name="Hiperłącze 7" xfId="45758" hidden="1" xr:uid="{00000000-0005-0000-0000-0000F47F0000}"/>
    <cellStyle name="Hiperłącze 7" xfId="12536" hidden="1" xr:uid="{00000000-0005-0000-0000-0000BD700000}"/>
    <cellStyle name="Hiperłącze 7" xfId="12544" hidden="1" xr:uid="{00000000-0005-0000-0000-0000BE700000}"/>
    <cellStyle name="Hiperłącze 7" xfId="12408" hidden="1" xr:uid="{00000000-0005-0000-0000-0000B8700000}"/>
    <cellStyle name="Hiperłącze 7" xfId="21974" hidden="1" xr:uid="{00000000-0005-0000-0000-000027750000}"/>
    <cellStyle name="Hiperłącze 7" xfId="17476" hidden="1" xr:uid="{00000000-0005-0000-0000-000019730000}"/>
    <cellStyle name="Hiperłącze 7" xfId="12087" hidden="1" xr:uid="{00000000-0005-0000-0000-000092700000}"/>
    <cellStyle name="Hiperłącze 7" xfId="38081" hidden="1" xr:uid="{00000000-0005-0000-0000-0000887C0000}"/>
    <cellStyle name="Hiperłącze 7" xfId="13239" hidden="1" xr:uid="{00000000-0005-0000-0000-000030710000}"/>
    <cellStyle name="Hiperłącze 7" xfId="14591" hidden="1" xr:uid="{00000000-0005-0000-0000-0000FC710000}"/>
    <cellStyle name="Hiperłącze 7" xfId="11754" hidden="1" xr:uid="{00000000-0005-0000-0000-0000E7710000}"/>
    <cellStyle name="Hiperłącze 7" xfId="19079" hidden="1" xr:uid="{00000000-0005-0000-0000-000003740000}"/>
    <cellStyle name="Hiperłącze 7" xfId="24324" hidden="1" xr:uid="{00000000-0005-0000-0000-000066760000}"/>
    <cellStyle name="Hiperłącze 7" xfId="13505" hidden="1" xr:uid="{00000000-0005-0000-0000-000061710000}"/>
    <cellStyle name="Hiperłącze 7" xfId="19018" hidden="1" xr:uid="{00000000-0005-0000-0000-0000E7730000}"/>
    <cellStyle name="Hiperłącze 7" xfId="18875" hidden="1" xr:uid="{00000000-0005-0000-0000-0000A5730000}"/>
    <cellStyle name="Hiperłącze 7" xfId="18139" hidden="1" xr:uid="{00000000-0005-0000-0000-00007D730000}"/>
    <cellStyle name="Hiperłącze 7" xfId="17576" hidden="1" xr:uid="{00000000-0005-0000-0000-000027730000}"/>
    <cellStyle name="Hiperłącze 7" xfId="16173" hidden="1" xr:uid="{00000000-0005-0000-0000-0000FD720000}"/>
    <cellStyle name="Hiperłącze 7" xfId="16871" hidden="1" xr:uid="{00000000-0005-0000-0000-0000BA720000}"/>
    <cellStyle name="Hiperłącze 7" xfId="15698" hidden="1" xr:uid="{00000000-0005-0000-0000-00007C720000}"/>
    <cellStyle name="Hiperłącze 7" xfId="46184" hidden="1" xr:uid="{00000000-0005-0000-0000-000042800000}"/>
    <cellStyle name="Hiperłącze 7" xfId="27413" hidden="1" xr:uid="{00000000-0005-0000-0000-0000FA770000}"/>
    <cellStyle name="Hiperłącze 7" xfId="28272" hidden="1" xr:uid="{00000000-0005-0000-0000-000038780000}"/>
    <cellStyle name="Hiperłącze 7" xfId="27434" hidden="1" xr:uid="{00000000-0005-0000-0000-0000F9770000}"/>
    <cellStyle name="Hiperłącze 7" xfId="14753" hidden="1" xr:uid="{00000000-0005-0000-0000-00004E720000}"/>
    <cellStyle name="Hiperłącze 7" xfId="24263" hidden="1" xr:uid="{00000000-0005-0000-0000-00003B760000}"/>
    <cellStyle name="Hiperłącze 7" xfId="27794" hidden="1" xr:uid="{00000000-0005-0000-0000-0000BA770000}"/>
    <cellStyle name="Hiperłącze 7" xfId="27287" hidden="1" xr:uid="{00000000-0005-0000-0000-0000A6770000}"/>
    <cellStyle name="Hiperłącze 7" xfId="25552" hidden="1" xr:uid="{00000000-0005-0000-0000-000090770000}"/>
    <cellStyle name="Hiperłącze 7" xfId="24763" hidden="1" xr:uid="{00000000-0005-0000-0000-0000A0760000}"/>
    <cellStyle name="Hiperłącze 7" xfId="24643" hidden="1" xr:uid="{00000000-0005-0000-0000-00008C760000}"/>
    <cellStyle name="Hiperłącze 7" xfId="23928" hidden="1" xr:uid="{00000000-0005-0000-0000-000076760000}"/>
    <cellStyle name="Hiperłącze 7" xfId="23832" hidden="1" xr:uid="{00000000-0005-0000-0000-000062760000}"/>
    <cellStyle name="Hiperłącze 7" xfId="24416" hidden="1" xr:uid="{00000000-0005-0000-0000-00004B760000}"/>
    <cellStyle name="Hiperłącze 7" xfId="24230" hidden="1" xr:uid="{00000000-0005-0000-0000-000036760000}"/>
    <cellStyle name="Hiperłącze 7" xfId="19761" hidden="1" xr:uid="{00000000-0005-0000-0000-00002D740000}"/>
    <cellStyle name="Hiperłącze 7" xfId="43427" hidden="1" xr:uid="{00000000-0005-0000-0000-000056800000}"/>
    <cellStyle name="Hiperłącze 7" xfId="45582" hidden="1" xr:uid="{00000000-0005-0000-0000-00002C800000}"/>
    <cellStyle name="Hiperłącze 7" xfId="46116" hidden="1" xr:uid="{00000000-0005-0000-0000-000015800000}"/>
    <cellStyle name="Hiperłącze 7" xfId="22529" hidden="1" xr:uid="{00000000-0005-0000-0000-000061750000}"/>
    <cellStyle name="Hiperłącze 7" xfId="22073" hidden="1" xr:uid="{00000000-0005-0000-0000-000034750000}"/>
    <cellStyle name="Hiperłącze 7" xfId="21726" hidden="1" xr:uid="{00000000-0005-0000-0000-0000F3740000}"/>
    <cellStyle name="Hiperłącze 7" xfId="21138" hidden="1" xr:uid="{00000000-0005-0000-0000-0000B2740000}"/>
    <cellStyle name="Hiperłącze 7" xfId="19365" hidden="1" xr:uid="{00000000-0005-0000-0000-000070740000}"/>
    <cellStyle name="Hiperłącze 7" xfId="20032" hidden="1" xr:uid="{00000000-0005-0000-0000-000046740000}"/>
    <cellStyle name="Hiperłącze 7" xfId="32348" hidden="1" xr:uid="{00000000-0005-0000-0000-0000F5790000}"/>
    <cellStyle name="Hiperłącze 7" xfId="27024" hidden="1" xr:uid="{00000000-0005-0000-0000-000078770000}"/>
    <cellStyle name="Hiperłącze 7" xfId="41316" hidden="1" xr:uid="{00000000-0005-0000-0000-0000EC7D0000}"/>
    <cellStyle name="Hiperłącze 7" xfId="30983" hidden="1" xr:uid="{00000000-0005-0000-0000-000042790000}"/>
    <cellStyle name="Hiperłącze 7" xfId="19587" hidden="1" xr:uid="{00000000-0005-0000-0000-000061740000}"/>
    <cellStyle name="Hiperłącze 7" xfId="15274" hidden="1" xr:uid="{00000000-0005-0000-0000-000046720000}"/>
    <cellStyle name="Hiperłącze 7" xfId="36569" hidden="1" xr:uid="{00000000-0005-0000-0000-0000FE7B0000}"/>
    <cellStyle name="Hiperłącze 7" xfId="12675" hidden="1" xr:uid="{00000000-0005-0000-0000-0000D3700000}"/>
    <cellStyle name="Hiperłącze 7" xfId="39918" hidden="1" xr:uid="{00000000-0005-0000-0000-00003E7D0000}"/>
    <cellStyle name="Hiperłącze 7" xfId="26845" hidden="1" xr:uid="{00000000-0005-0000-0000-00005A770000}"/>
    <cellStyle name="Hiperłącze 7" xfId="35213" hidden="1" xr:uid="{00000000-0005-0000-0000-00001C7B0000}"/>
    <cellStyle name="Hiperłącze 7" xfId="35926" hidden="1" xr:uid="{00000000-0005-0000-0000-0000837B0000}"/>
    <cellStyle name="Hiperłącze 7" xfId="29727" hidden="1" xr:uid="{00000000-0005-0000-0000-000036790000}"/>
    <cellStyle name="Hiperłącze 7" xfId="30497" hidden="1" xr:uid="{00000000-0005-0000-0000-0000F3780000}"/>
    <cellStyle name="Hiperłącze 7" xfId="35803" hidden="1" xr:uid="{00000000-0005-0000-0000-0000727B0000}"/>
    <cellStyle name="Hiperłącze 7" xfId="44505" hidden="1" xr:uid="{00000000-0005-0000-0000-0000557F0000}"/>
    <cellStyle name="Hiperłącze 7" xfId="28444" hidden="1" xr:uid="{00000000-0005-0000-0000-00008A780000}"/>
    <cellStyle name="Hiperłącze 7" xfId="35451" hidden="1" xr:uid="{00000000-0005-0000-0000-0000377B0000}"/>
    <cellStyle name="Hiperłącze 7" xfId="33689" hidden="1" xr:uid="{00000000-0005-0000-0000-0000AC7A0000}"/>
    <cellStyle name="Hiperłącze 7" xfId="33433" hidden="1" xr:uid="{00000000-0005-0000-0000-0000687A0000}"/>
    <cellStyle name="Hiperłącze 7" xfId="29870" hidden="1" xr:uid="{00000000-0005-0000-0000-00001E7A0000}"/>
    <cellStyle name="Hiperłącze 7" xfId="22234" hidden="1" xr:uid="{00000000-0005-0000-0000-000042750000}"/>
    <cellStyle name="Hiperłącze 7" xfId="32099" hidden="1" xr:uid="{00000000-0005-0000-0000-0000EA790000}"/>
    <cellStyle name="Hiperłącze 7" xfId="41601" hidden="1" xr:uid="{00000000-0005-0000-0000-0000017E0000}"/>
    <cellStyle name="Hiperłącze 7" xfId="41610" hidden="1" xr:uid="{00000000-0005-0000-0000-0000027E0000}"/>
    <cellStyle name="Hiperłącze 7" xfId="41556" hidden="1" xr:uid="{00000000-0005-0000-0000-0000047E0000}"/>
    <cellStyle name="Hiperłącze 7" xfId="41593" hidden="1" xr:uid="{00000000-0005-0000-0000-0000057E0000}"/>
    <cellStyle name="Hiperłącze 7" xfId="41573" hidden="1" xr:uid="{00000000-0005-0000-0000-0000087E0000}"/>
    <cellStyle name="Hiperłącze 7" xfId="41092" hidden="1" xr:uid="{00000000-0005-0000-0000-00000E7E0000}"/>
    <cellStyle name="Hiperłącze 7" xfId="41113" hidden="1" xr:uid="{00000000-0005-0000-0000-0000147E0000}"/>
    <cellStyle name="Hiperłącze 7" xfId="41394" hidden="1" xr:uid="{00000000-0005-0000-0000-0000157E0000}"/>
    <cellStyle name="Hiperłącze 7" xfId="41067" hidden="1" xr:uid="{00000000-0005-0000-0000-0000187E0000}"/>
    <cellStyle name="Hiperłącze 7" xfId="41032" hidden="1" xr:uid="{00000000-0005-0000-0000-0000197E0000}"/>
    <cellStyle name="Hiperłącze 7" xfId="41174" hidden="1" xr:uid="{00000000-0005-0000-0000-0000217E0000}"/>
    <cellStyle name="Hiperłącze 7" xfId="41402" hidden="1" xr:uid="{00000000-0005-0000-0000-0000227E0000}"/>
    <cellStyle name="Hiperłącze 7" xfId="40997" hidden="1" xr:uid="{00000000-0005-0000-0000-0000257E0000}"/>
    <cellStyle name="Hiperłącze 7" xfId="40989" hidden="1" xr:uid="{00000000-0005-0000-0000-0000267E0000}"/>
    <cellStyle name="Hiperłącze 7" xfId="41018" hidden="1" xr:uid="{00000000-0005-0000-0000-00002C7E0000}"/>
    <cellStyle name="Hiperłącze 7" xfId="41652" hidden="1" xr:uid="{00000000-0005-0000-0000-0000317E0000}"/>
    <cellStyle name="Hiperłącze 7" xfId="38946" hidden="1" xr:uid="{00000000-0005-0000-0000-00003C7E0000}"/>
    <cellStyle name="Hiperłącze 7" xfId="38935" hidden="1" xr:uid="{00000000-0005-0000-0000-00003F7E0000}"/>
    <cellStyle name="Hiperłącze 7" xfId="38857" hidden="1" xr:uid="{00000000-0005-0000-0000-0000417E0000}"/>
    <cellStyle name="Hiperłącze 7" xfId="39067" hidden="1" xr:uid="{00000000-0005-0000-0000-0000437E0000}"/>
    <cellStyle name="Hiperłącze 7" xfId="38904" hidden="1" xr:uid="{00000000-0005-0000-0000-0000467E0000}"/>
    <cellStyle name="Hiperłącze 7" xfId="39339" hidden="1" xr:uid="{00000000-0005-0000-0000-0000487E0000}"/>
    <cellStyle name="Hiperłącze 7" xfId="38702" hidden="1" xr:uid="{00000000-0005-0000-0000-0000497E0000}"/>
    <cellStyle name="Hiperłącze 7" xfId="39338" hidden="1" xr:uid="{00000000-0005-0000-0000-0000507E0000}"/>
    <cellStyle name="Hiperłącze 7" xfId="41679" hidden="1" xr:uid="{00000000-0005-0000-0000-0000517E0000}"/>
    <cellStyle name="Hiperłącze 7" xfId="41688" hidden="1" xr:uid="{00000000-0005-0000-0000-0000527E0000}"/>
    <cellStyle name="Hiperłącze 7" xfId="41770" hidden="1" xr:uid="{00000000-0005-0000-0000-0000567E0000}"/>
    <cellStyle name="Hiperłącze 7" xfId="36017" hidden="1" xr:uid="{00000000-0005-0000-0000-00008D7B0000}"/>
    <cellStyle name="Hiperłącze 7" xfId="37728" hidden="1" xr:uid="{00000000-0005-0000-0000-0000607C0000}"/>
    <cellStyle name="Hiperłącze 7" xfId="11605" hidden="1" xr:uid="{00000000-0005-0000-0000-0000FB700000}"/>
    <cellStyle name="Hiperłącze 7" xfId="37338" hidden="1" xr:uid="{00000000-0005-0000-0000-0000557C0000}"/>
    <cellStyle name="Hiperłącze 7" xfId="42415" hidden="1" xr:uid="{00000000-0005-0000-0000-0000AB7E0000}"/>
    <cellStyle name="Hiperłącze 7" xfId="45847" hidden="1" xr:uid="{00000000-0005-0000-0000-0000FB7F0000}"/>
    <cellStyle name="Hiperłącze 7" xfId="23732" hidden="1" xr:uid="{00000000-0005-0000-0000-000024760000}"/>
    <cellStyle name="Hiperłącze 7" xfId="29462" hidden="1" xr:uid="{00000000-0005-0000-0000-0000BF780000}"/>
    <cellStyle name="Hiperłącze 7" xfId="12470" hidden="1" xr:uid="{00000000-0005-0000-0000-0000BA700000}"/>
    <cellStyle name="Hiperłącze 7" xfId="10381" hidden="1" xr:uid="{00000000-0005-0000-0000-000066700000}"/>
    <cellStyle name="Hiperłącze 7" xfId="23365" hidden="1" xr:uid="{00000000-0005-0000-0000-0000B7750000}"/>
    <cellStyle name="Hiperłącze 7" xfId="25702" hidden="1" xr:uid="{00000000-0005-0000-0000-0000CC760000}"/>
    <cellStyle name="Hiperłącze 7" xfId="47139" hidden="1" xr:uid="{00000000-0005-0000-0000-0000A7800000}"/>
    <cellStyle name="Hiperłącze 7" xfId="44552" hidden="1" xr:uid="{00000000-0005-0000-0000-0000727F0000}"/>
    <cellStyle name="Hiperłącze 7" xfId="41976" hidden="1" xr:uid="{00000000-0005-0000-0000-0000C47E0000}"/>
    <cellStyle name="Hiperłącze 7" xfId="22102" hidden="1" xr:uid="{00000000-0005-0000-0000-000037750000}"/>
    <cellStyle name="Hiperłącze 7" xfId="35331" hidden="1" xr:uid="{00000000-0005-0000-0000-00002C7B0000}"/>
    <cellStyle name="Hiperłącze 7" xfId="42866" hidden="1" xr:uid="{00000000-0005-0000-0000-0000DF7E0000}"/>
    <cellStyle name="Hiperłącze 7" xfId="33586" hidden="1" xr:uid="{00000000-0005-0000-0000-0000717A0000}"/>
    <cellStyle name="Hiperłącze 7" xfId="19526" hidden="1" xr:uid="{00000000-0005-0000-0000-000054740000}"/>
    <cellStyle name="Hiperłącze 7" xfId="19861" hidden="1" xr:uid="{00000000-0005-0000-0000-000038740000}"/>
    <cellStyle name="Hiperłącze 7" xfId="25614" hidden="1" xr:uid="{00000000-0005-0000-0000-0000BF760000}"/>
    <cellStyle name="Hiperłącze 7" xfId="14682" hidden="1" xr:uid="{00000000-0005-0000-0000-000004720000}"/>
    <cellStyle name="Hiperłącze 7" xfId="13823" hidden="1" xr:uid="{00000000-0005-0000-0000-0000CE710000}"/>
    <cellStyle name="Hiperłącze 7" xfId="16438" hidden="1" xr:uid="{00000000-0005-0000-0000-000069730000}"/>
    <cellStyle name="Hiperłącze 7" xfId="14093" hidden="1" xr:uid="{00000000-0005-0000-0000-000084710000}"/>
    <cellStyle name="Hiperłącze 7" xfId="11555" hidden="1" xr:uid="{00000000-0005-0000-0000-00004F710000}"/>
    <cellStyle name="Hiperłącze 7" xfId="18356" hidden="1" xr:uid="{00000000-0005-0000-0000-0000DD730000}"/>
    <cellStyle name="Hiperłącze 7" xfId="18285" hidden="1" xr:uid="{00000000-0005-0000-0000-0000C3730000}"/>
    <cellStyle name="Hiperłącze 7" xfId="18821" hidden="1" xr:uid="{00000000-0005-0000-0000-0000A4730000}"/>
    <cellStyle name="Hiperłącze 7" xfId="18204" hidden="1" xr:uid="{00000000-0005-0000-0000-000087730000}"/>
    <cellStyle name="Hiperłącze 7" xfId="16090" hidden="1" xr:uid="{00000000-0005-0000-0000-00006E730000}"/>
    <cellStyle name="Hiperłącze 7" xfId="16018" hidden="1" xr:uid="{00000000-0005-0000-0000-0000FE720000}"/>
    <cellStyle name="Hiperłącze 7" xfId="16916" hidden="1" xr:uid="{00000000-0005-0000-0000-0000C4720000}"/>
    <cellStyle name="Hiperłącze 7" xfId="34304" hidden="1" xr:uid="{00000000-0005-0000-0000-00003B7B0000}"/>
    <cellStyle name="Hiperłącze 7" xfId="37965" hidden="1" xr:uid="{00000000-0005-0000-0000-0000777C0000}"/>
    <cellStyle name="Hiperłącze 7" xfId="28529" hidden="1" xr:uid="{00000000-0005-0000-0000-000078780000}"/>
    <cellStyle name="Hiperłącze 7" xfId="46673" hidden="1" xr:uid="{00000000-0005-0000-0000-0000AF800000}"/>
    <cellStyle name="Hiperłącze 7" xfId="41477" hidden="1" xr:uid="{00000000-0005-0000-0000-0000FB7D0000}"/>
    <cellStyle name="Hiperłącze 7" xfId="24609" hidden="1" xr:uid="{00000000-0005-0000-0000-000086760000}"/>
    <cellStyle name="Hiperłącze 7" xfId="28737" hidden="1" xr:uid="{00000000-0005-0000-0000-000042780000}"/>
    <cellStyle name="Hiperłącze 7" xfId="28147" hidden="1" xr:uid="{00000000-0005-0000-0000-000028780000}"/>
    <cellStyle name="Hiperłącze 7" xfId="25297" hidden="1" xr:uid="{00000000-0005-0000-0000-00000A780000}"/>
    <cellStyle name="Hiperłącze 7" xfId="14765" hidden="1" xr:uid="{00000000-0005-0000-0000-00004F720000}"/>
    <cellStyle name="Hiperłącze 7" xfId="27197" hidden="1" xr:uid="{00000000-0005-0000-0000-00009E770000}"/>
    <cellStyle name="Hiperłącze 7" xfId="25129" hidden="1" xr:uid="{00000000-0005-0000-0000-00007F770000}"/>
    <cellStyle name="Hiperłącze 7" xfId="26071" hidden="1" xr:uid="{00000000-0005-0000-0000-0000F0760000}"/>
    <cellStyle name="Hiperłącze 7" xfId="25902" hidden="1" xr:uid="{00000000-0005-0000-0000-0000D5760000}"/>
    <cellStyle name="Hiperłącze 7" xfId="25576" hidden="1" xr:uid="{00000000-0005-0000-0000-0000BA760000}"/>
    <cellStyle name="Hiperłącze 7" xfId="24748" hidden="1" xr:uid="{00000000-0005-0000-0000-00009C760000}"/>
    <cellStyle name="Hiperłącze 7" xfId="23891" hidden="1" xr:uid="{00000000-0005-0000-0000-000080760000}"/>
    <cellStyle name="Hiperłącze 7" xfId="24333" hidden="1" xr:uid="{00000000-0005-0000-0000-000065760000}"/>
    <cellStyle name="Hiperłącze 7" xfId="32153" hidden="1" xr:uid="{00000000-0005-0000-0000-0000BB790000}"/>
    <cellStyle name="Hiperłącze 7" xfId="34225" hidden="1" xr:uid="{00000000-0005-0000-0000-00004B7B0000}"/>
    <cellStyle name="Hiperłącze 7" xfId="39156" hidden="1" xr:uid="{00000000-0005-0000-0000-0000EB7C0000}"/>
    <cellStyle name="Hiperłącze 7" xfId="42508" hidden="1" xr:uid="{00000000-0005-0000-0000-00008B7E0000}"/>
    <cellStyle name="Hiperłącze 7" xfId="45399" hidden="1" xr:uid="{00000000-0005-0000-0000-00002F800000}"/>
    <cellStyle name="Hiperłącze 7" xfId="46124" hidden="1" xr:uid="{00000000-0005-0000-0000-000011800000}"/>
    <cellStyle name="Hiperłącze 7" xfId="45814" hidden="1" xr:uid="{00000000-0005-0000-0000-0000F67F0000}"/>
    <cellStyle name="Hiperłącze 7" xfId="22932" hidden="1" xr:uid="{00000000-0005-0000-0000-0000E7750000}"/>
    <cellStyle name="Hiperłącze 7" xfId="23060" hidden="1" xr:uid="{00000000-0005-0000-0000-0000C9750000}"/>
    <cellStyle name="Hiperłącze 7" xfId="20910" hidden="1" xr:uid="{00000000-0005-0000-0000-000074750000}"/>
    <cellStyle name="Hiperłącze 7" xfId="22421" hidden="1" xr:uid="{00000000-0005-0000-0000-000055750000}"/>
    <cellStyle name="Hiperłącze 7" xfId="22218" hidden="1" xr:uid="{00000000-0005-0000-0000-00003D750000}"/>
    <cellStyle name="Hiperłącze 7" xfId="20525" hidden="1" xr:uid="{00000000-0005-0000-0000-000020750000}"/>
    <cellStyle name="Hiperłącze 7" xfId="21635" hidden="1" xr:uid="{00000000-0005-0000-0000-0000E8740000}"/>
    <cellStyle name="Hiperłącze 7" xfId="37850" hidden="1" xr:uid="{00000000-0005-0000-0000-00006F7C0000}"/>
    <cellStyle name="Hiperłącze 7" xfId="33284" hidden="1" xr:uid="{00000000-0005-0000-0000-0000577A0000}"/>
    <cellStyle name="Hiperłącze 7" xfId="11925" hidden="1" xr:uid="{00000000-0005-0000-0000-0000DB710000}"/>
    <cellStyle name="Hiperłącze 7" xfId="38712" hidden="1" xr:uid="{00000000-0005-0000-0000-00004F7E0000}"/>
    <cellStyle name="Hiperłącze 7" xfId="43627" hidden="1" xr:uid="{00000000-0005-0000-0000-0000BD7F0000}"/>
    <cellStyle name="Hiperłącze 7" xfId="21334" hidden="1" xr:uid="{00000000-0005-0000-0000-0000C8740000}"/>
    <cellStyle name="Hiperłącze 7" xfId="16628" hidden="1" xr:uid="{00000000-0005-0000-0000-0000A6720000}"/>
    <cellStyle name="Hiperłącze 7" xfId="39183" hidden="1" xr:uid="{00000000-0005-0000-0000-0000EF7C0000}"/>
    <cellStyle name="Hiperłącze 7" xfId="20824" hidden="1" xr:uid="{00000000-0005-0000-0000-0000FE750000}"/>
    <cellStyle name="Hiperłącze 7" xfId="29929" hidden="1" xr:uid="{00000000-0005-0000-0000-00008A790000}"/>
    <cellStyle name="Hiperłącze 7" xfId="12877" hidden="1" xr:uid="{00000000-0005-0000-0000-000001710000}"/>
    <cellStyle name="Hiperłącze 7" xfId="39254" hidden="1" xr:uid="{00000000-0005-0000-0000-0000F77C0000}"/>
    <cellStyle name="Hiperłącze 7" xfId="34179" hidden="1" xr:uid="{00000000-0005-0000-0000-0000397C0000}"/>
    <cellStyle name="Hiperłącze 7" xfId="19282" hidden="1" xr:uid="{00000000-0005-0000-0000-00005A740000}"/>
    <cellStyle name="Hiperłącze 7" xfId="15015" hidden="1" xr:uid="{00000000-0005-0000-0000-000040720000}"/>
    <cellStyle name="Hiperłącze 7" xfId="36443" hidden="1" xr:uid="{00000000-0005-0000-0000-00001E7C0000}"/>
    <cellStyle name="Hiperłącze 7" xfId="36287" hidden="1" xr:uid="{00000000-0005-0000-0000-0000C87B0000}"/>
    <cellStyle name="Hiperłącze 7" xfId="16004" hidden="1" xr:uid="{00000000-0005-0000-0000-00000C730000}"/>
    <cellStyle name="Hiperłącze 7" xfId="26297" hidden="1" xr:uid="{00000000-0005-0000-0000-00000B770000}"/>
    <cellStyle name="Hiperłącze 7" xfId="36153" hidden="1" xr:uid="{00000000-0005-0000-0000-0000B47B0000}"/>
    <cellStyle name="Hiperłącze 7" xfId="40802" hidden="1" xr:uid="{00000000-0005-0000-0000-0000D37D0000}"/>
    <cellStyle name="Hiperłącze 7" xfId="30585" hidden="1" xr:uid="{00000000-0005-0000-0000-0000FC780000}"/>
    <cellStyle name="Hiperłącze 7" xfId="35705" hidden="1" xr:uid="{00000000-0005-0000-0000-0000667B0000}"/>
    <cellStyle name="Hiperłącze 7" xfId="29326" hidden="1" xr:uid="{00000000-0005-0000-0000-0000AE780000}"/>
    <cellStyle name="Hiperłącze 7" xfId="34787" hidden="1" xr:uid="{00000000-0005-0000-0000-0000E97A0000}"/>
    <cellStyle name="Hiperłącze 7" xfId="19558" hidden="1" xr:uid="{00000000-0005-0000-0000-00004A740000}"/>
    <cellStyle name="Hiperłącze 7" xfId="15052" hidden="1" xr:uid="{00000000-0005-0000-0000-000053720000}"/>
    <cellStyle name="Hiperłącze 7" xfId="32253" hidden="1" xr:uid="{00000000-0005-0000-0000-0000C7790000}"/>
    <cellStyle name="Hiperłącze 7" xfId="25475" hidden="1" xr:uid="{00000000-0005-0000-0000-00008F770000}"/>
    <cellStyle name="Hiperłącze 7" xfId="33414" hidden="1" xr:uid="{00000000-0005-0000-0000-0000637A0000}"/>
    <cellStyle name="Hiperłącze 7" xfId="41815" hidden="1" xr:uid="{00000000-0005-0000-0000-0000607E0000}"/>
    <cellStyle name="Hiperłącze 7" xfId="41841" hidden="1" xr:uid="{00000000-0005-0000-0000-0000687E0000}"/>
    <cellStyle name="Hiperłącze 7" xfId="42219" hidden="1" xr:uid="{00000000-0005-0000-0000-00006A7E0000}"/>
    <cellStyle name="Hiperłącze 7" xfId="42298" hidden="1" xr:uid="{00000000-0005-0000-0000-00006E7E0000}"/>
    <cellStyle name="Hiperłącze 7" xfId="42259" hidden="1" xr:uid="{00000000-0005-0000-0000-00006F7E0000}"/>
    <cellStyle name="Hiperłącze 7" xfId="42251" hidden="1" xr:uid="{00000000-0005-0000-0000-0000707E0000}"/>
    <cellStyle name="Hiperłącze 7" xfId="42306" hidden="1" xr:uid="{00000000-0005-0000-0000-0000727E0000}"/>
    <cellStyle name="Hiperłącze 7" xfId="42266" hidden="1" xr:uid="{00000000-0005-0000-0000-0000747E0000}"/>
    <cellStyle name="Hiperłącze 7" xfId="42470" hidden="1" xr:uid="{00000000-0005-0000-0000-0000847E0000}"/>
    <cellStyle name="Hiperłącze 7" xfId="42488" hidden="1" xr:uid="{00000000-0005-0000-0000-0000877E0000}"/>
    <cellStyle name="Hiperłącze 7" xfId="42542" hidden="1" xr:uid="{00000000-0005-0000-0000-00008A7E0000}"/>
    <cellStyle name="Hiperłącze 7" xfId="42596" hidden="1" xr:uid="{00000000-0005-0000-0000-0000937E0000}"/>
    <cellStyle name="Hiperłącze 7" xfId="42587" hidden="1" xr:uid="{00000000-0005-0000-0000-0000947E0000}"/>
    <cellStyle name="Hiperłącze 7" xfId="42624" hidden="1" xr:uid="{00000000-0005-0000-0000-0000957E0000}"/>
    <cellStyle name="Hiperłącze 7" xfId="42650" hidden="1" xr:uid="{00000000-0005-0000-0000-0000967E0000}"/>
    <cellStyle name="Hiperłącze 7" xfId="42176" hidden="1" xr:uid="{00000000-0005-0000-0000-00009A7E0000}"/>
    <cellStyle name="Hiperłącze 7" xfId="42165" hidden="1" xr:uid="{00000000-0005-0000-0000-00009C7E0000}"/>
    <cellStyle name="Hiperłącze 7" xfId="41929" hidden="1" xr:uid="{00000000-0005-0000-0000-00009D7E0000}"/>
    <cellStyle name="Hiperłącze 7" xfId="42144" hidden="1" xr:uid="{00000000-0005-0000-0000-0000A47E0000}"/>
    <cellStyle name="Hiperłącze 7" xfId="42106" hidden="1" xr:uid="{00000000-0005-0000-0000-0000A77E0000}"/>
    <cellStyle name="Hiperłącze 7" xfId="42069" hidden="1" xr:uid="{00000000-0005-0000-0000-0000AD7E0000}"/>
    <cellStyle name="Hiperłącze 7" xfId="41907" hidden="1" xr:uid="{00000000-0005-0000-0000-0000AF7E0000}"/>
    <cellStyle name="Hiperłącze 7" xfId="42055" hidden="1" xr:uid="{00000000-0005-0000-0000-0000B77E0000}"/>
    <cellStyle name="Hiperłącze 7" xfId="42692" hidden="1" xr:uid="{00000000-0005-0000-0000-0000C27E0000}"/>
    <cellStyle name="Hiperłącze 7" xfId="41969" hidden="1" xr:uid="{00000000-0005-0000-0000-0000C37E0000}"/>
    <cellStyle name="Hiperłącze 7" xfId="42701" hidden="1" xr:uid="{00000000-0005-0000-0000-0000C67E0000}"/>
    <cellStyle name="Hiperłącze 7" xfId="42655" hidden="1" xr:uid="{00000000-0005-0000-0000-0000C87E0000}"/>
    <cellStyle name="Hiperłącze 7" xfId="42709" hidden="1" xr:uid="{00000000-0005-0000-0000-0000C97E0000}"/>
    <cellStyle name="Hiperłącze 7" xfId="42791" hidden="1" xr:uid="{00000000-0005-0000-0000-0000CE7E0000}"/>
    <cellStyle name="Hiperłącze 7" xfId="42770" hidden="1" xr:uid="{00000000-0005-0000-0000-0000D37E0000}"/>
    <cellStyle name="Hiperłącze 7" xfId="42759" hidden="1" xr:uid="{00000000-0005-0000-0000-0000D47E0000}"/>
    <cellStyle name="Hiperłącze 7" xfId="42807" hidden="1" xr:uid="{00000000-0005-0000-0000-0000D57E0000}"/>
    <cellStyle name="Hiperłącze 7" xfId="42879" hidden="1" xr:uid="{00000000-0005-0000-0000-0000D97E0000}"/>
    <cellStyle name="Hiperłącze 7" xfId="42887" hidden="1" xr:uid="{00000000-0005-0000-0000-0000DA7E0000}"/>
    <cellStyle name="Hiperłącze 7" xfId="42995" hidden="1" xr:uid="{00000000-0005-0000-0000-0000E67E0000}"/>
    <cellStyle name="Hiperłącze 7" xfId="43031" hidden="1" xr:uid="{00000000-0005-0000-0000-0000EF7E0000}"/>
    <cellStyle name="Hiperłącze 7" xfId="42978" hidden="1" xr:uid="{00000000-0005-0000-0000-0000E97E0000}"/>
    <cellStyle name="Hiperłącze 7" xfId="39640" hidden="1" xr:uid="{00000000-0005-0000-0000-0000207D0000}"/>
    <cellStyle name="Hiperłącze 7" xfId="33333" hidden="1" xr:uid="{00000000-0005-0000-0000-00005D7A0000}"/>
    <cellStyle name="Hiperłącze 7" xfId="36962" hidden="1" xr:uid="{00000000-0005-0000-0000-0000E97B0000}"/>
    <cellStyle name="Hiperłącze 7" xfId="27896" hidden="1" xr:uid="{00000000-0005-0000-0000-0000CC770000}"/>
    <cellStyle name="Hiperłącze 7" xfId="13067" hidden="1" xr:uid="{00000000-0005-0000-0000-000011710000}"/>
    <cellStyle name="Hiperłącze 7" xfId="38525" hidden="1" xr:uid="{00000000-0005-0000-0000-0000E07C0000}"/>
    <cellStyle name="Hiperłącze 7" xfId="17144" hidden="1" xr:uid="{00000000-0005-0000-0000-0000DF720000}"/>
    <cellStyle name="Hiperłącze 7" xfId="44039" hidden="1" xr:uid="{00000000-0005-0000-0000-00001F7F0000}"/>
    <cellStyle name="Hiperłącze 7" xfId="32213" hidden="1" xr:uid="{00000000-0005-0000-0000-0000BD790000}"/>
    <cellStyle name="Hiperłącze 7" xfId="24006" hidden="1" xr:uid="{00000000-0005-0000-0000-000068760000}"/>
    <cellStyle name="Hiperłącze 7" xfId="25343" hidden="1" xr:uid="{00000000-0005-0000-0000-000015780000}"/>
    <cellStyle name="Hiperłącze 7" xfId="30992" hidden="1" xr:uid="{00000000-0005-0000-0000-000043790000}"/>
    <cellStyle name="Hiperłącze 7" xfId="11436" hidden="1" xr:uid="{00000000-0005-0000-0000-000082700000}"/>
    <cellStyle name="Hiperłącze 7" xfId="13496" hidden="1" xr:uid="{00000000-0005-0000-0000-000046710000}"/>
    <cellStyle name="Hiperłącze 7" xfId="21388" hidden="1" xr:uid="{00000000-0005-0000-0000-0000C6740000}"/>
    <cellStyle name="Hiperłącze 7" xfId="41861" hidden="1" xr:uid="{00000000-0005-0000-0000-0000657E0000}"/>
    <cellStyle name="Hiperłącze 7" xfId="13571" hidden="1" xr:uid="{00000000-0005-0000-0000-00006B710000}"/>
    <cellStyle name="Hiperłącze 7" xfId="47190" hidden="1" xr:uid="{00000000-0005-0000-0000-0000D7800000}"/>
    <cellStyle name="Hiperłącze 7" xfId="22179" hidden="1" xr:uid="{00000000-0005-0000-0000-000040750000}"/>
    <cellStyle name="Hiperłącze 7" xfId="44397" hidden="1" xr:uid="{00000000-0005-0000-0000-0000497F0000}"/>
    <cellStyle name="Hiperłącze 7" xfId="23071" hidden="1" xr:uid="{00000000-0005-0000-0000-0000E3750000}"/>
    <cellStyle name="Hiperłącze 7" xfId="35571" hidden="1" xr:uid="{00000000-0005-0000-0000-0000597B0000}"/>
    <cellStyle name="Hiperłącze 7" xfId="37256" hidden="1" xr:uid="{00000000-0005-0000-0000-00004A7C0000}"/>
    <cellStyle name="Hiperłącze 7" xfId="46706" hidden="1" xr:uid="{00000000-0005-0000-0000-0000A9800000}"/>
    <cellStyle name="Hiperłącze 7" xfId="31164" hidden="1" xr:uid="{00000000-0005-0000-0000-000051790000}"/>
    <cellStyle name="Hiperłącze 7" xfId="36279" hidden="1" xr:uid="{00000000-0005-0000-0000-0000C37B0000}"/>
    <cellStyle name="Hiperłącze 7" xfId="25848" hidden="1" xr:uid="{00000000-0005-0000-0000-0000D4760000}"/>
    <cellStyle name="Hiperłącze 7" xfId="20474" hidden="1" xr:uid="{00000000-0005-0000-0000-0000A5740000}"/>
    <cellStyle name="Hiperłącze 7" xfId="20185" hidden="1" xr:uid="{00000000-0005-0000-0000-00007E740000}"/>
    <cellStyle name="Hiperłącze 7" xfId="14086" hidden="1" xr:uid="{00000000-0005-0000-0000-00007F710000}"/>
    <cellStyle name="Hiperłącze 7" xfId="42239" hidden="1" xr:uid="{00000000-0005-0000-0000-00006C7E0000}"/>
    <cellStyle name="Hiperłącze 7" xfId="23373" hidden="1" xr:uid="{00000000-0005-0000-0000-0000BC750000}"/>
    <cellStyle name="Hiperłącze 7" xfId="16837" hidden="1" xr:uid="{00000000-0005-0000-0000-0000BB720000}"/>
    <cellStyle name="Hiperłącze 7" xfId="19311" hidden="1" xr:uid="{00000000-0005-0000-0000-00004D740000}"/>
    <cellStyle name="Hiperłącze 7" xfId="28810" hidden="1" xr:uid="{00000000-0005-0000-0000-00004D780000}"/>
    <cellStyle name="Hiperłącze 7" xfId="11723" hidden="1" xr:uid="{00000000-0005-0000-0000-0000DA710000}"/>
    <cellStyle name="Hiperłącze 7" xfId="19768" hidden="1" xr:uid="{00000000-0005-0000-0000-000029740000}"/>
    <cellStyle name="Hiperłącze 7" xfId="19143" hidden="1" xr:uid="{00000000-0005-0000-0000-000005740000}"/>
    <cellStyle name="Hiperłącze 7" xfId="25427" hidden="1" xr:uid="{00000000-0005-0000-0000-000080770000}"/>
    <cellStyle name="Hiperłącze 7" xfId="14104" hidden="1" xr:uid="{00000000-0005-0000-0000-000083710000}"/>
    <cellStyle name="Hiperłącze 7" xfId="11978" hidden="1" xr:uid="{00000000-0005-0000-0000-000060710000}"/>
    <cellStyle name="Hiperłącze 7" xfId="13406" hidden="1" xr:uid="{00000000-0005-0000-0000-00003E710000}"/>
    <cellStyle name="Hiperłącze 7" xfId="18967" hidden="1" xr:uid="{00000000-0005-0000-0000-0000B7730000}"/>
    <cellStyle name="Hiperłącze 7" xfId="18634" hidden="1" xr:uid="{00000000-0005-0000-0000-000091730000}"/>
    <cellStyle name="Hiperłącze 7" xfId="17904" hidden="1" xr:uid="{00000000-0005-0000-0000-000046730000}"/>
    <cellStyle name="Hiperłącze 7" xfId="16193" hidden="1" xr:uid="{00000000-0005-0000-0000-0000FF720000}"/>
    <cellStyle name="Hiperłącze 7" xfId="35588" hidden="1" xr:uid="{00000000-0005-0000-0000-0000567B0000}"/>
    <cellStyle name="Hiperłącze 7" xfId="28360" hidden="1" xr:uid="{00000000-0005-0000-0000-00006D780000}"/>
    <cellStyle name="Hiperłącze 7" xfId="31928" hidden="1" xr:uid="{00000000-0005-0000-0000-00000D7A0000}"/>
    <cellStyle name="Hiperłącze 7" xfId="30161" hidden="1" xr:uid="{00000000-0005-0000-0000-0000D1780000}"/>
    <cellStyle name="Hiperłącze 7" xfId="14378" hidden="1" xr:uid="{00000000-0005-0000-0000-00009D710000}"/>
    <cellStyle name="Hiperłącze 7" xfId="17085" hidden="1" xr:uid="{00000000-0005-0000-0000-0000D5720000}"/>
    <cellStyle name="Hiperłącze 7" xfId="42330" hidden="1" xr:uid="{00000000-0005-0000-0000-0000777E0000}"/>
    <cellStyle name="Hiperłącze 7" xfId="26036" hidden="1" xr:uid="{00000000-0005-0000-0000-0000E9760000}"/>
    <cellStyle name="Hiperłącze 7" xfId="36341" hidden="1" xr:uid="{00000000-0005-0000-0000-00000E7C0000}"/>
    <cellStyle name="Hiperłącze 7" xfId="40898" hidden="1" xr:uid="{00000000-0005-0000-0000-00000D7E0000}"/>
    <cellStyle name="Hiperłącze 7" xfId="31892" hidden="1" xr:uid="{00000000-0005-0000-0000-0000137A0000}"/>
    <cellStyle name="Hiperłącze 7" xfId="15863" hidden="1" xr:uid="{00000000-0005-0000-0000-00008A720000}"/>
    <cellStyle name="Hiperłącze 7" xfId="28110" hidden="1" xr:uid="{00000000-0005-0000-0000-000021780000}"/>
    <cellStyle name="Hiperłącze 7" xfId="27831" hidden="1" xr:uid="{00000000-0005-0000-0000-0000FF770000}"/>
    <cellStyle name="Hiperłącze 7" xfId="23848" hidden="1" xr:uid="{00000000-0005-0000-0000-00005B760000}"/>
    <cellStyle name="Hiperłącze 7" xfId="27153" hidden="1" xr:uid="{00000000-0005-0000-0000-000099770000}"/>
    <cellStyle name="Hiperłącze 7" xfId="27007" hidden="1" xr:uid="{00000000-0005-0000-0000-000074770000}"/>
    <cellStyle name="Hiperłącze 7" xfId="26734" hidden="1" xr:uid="{00000000-0005-0000-0000-000051770000}"/>
    <cellStyle name="Hiperłącze 7" xfId="25157" hidden="1" xr:uid="{00000000-0005-0000-0000-00002E770000}"/>
    <cellStyle name="Hiperłącze 7" xfId="26277" hidden="1" xr:uid="{00000000-0005-0000-0000-000007770000}"/>
    <cellStyle name="Hiperłącze 7" xfId="25965" hidden="1" xr:uid="{00000000-0005-0000-0000-0000E4760000}"/>
    <cellStyle name="Hiperłącze 7" xfId="25606" hidden="1" xr:uid="{00000000-0005-0000-0000-0000C0760000}"/>
    <cellStyle name="Hiperłącze 7" xfId="24739" hidden="1" xr:uid="{00000000-0005-0000-0000-000098760000}"/>
    <cellStyle name="Hiperłącze 7" xfId="21379" hidden="1" xr:uid="{00000000-0005-0000-0000-0000C5740000}"/>
    <cellStyle name="Hiperłącze 7" xfId="32555" hidden="1" xr:uid="{00000000-0005-0000-0000-0000E1790000}"/>
    <cellStyle name="Hiperłącze 7" xfId="35787" hidden="1" xr:uid="{00000000-0005-0000-0000-00006D7B0000}"/>
    <cellStyle name="Hiperłącze 7" xfId="12593" hidden="1" xr:uid="{00000000-0005-0000-0000-0000CC700000}"/>
    <cellStyle name="Hiperłącze 7" xfId="22136" hidden="1" xr:uid="{00000000-0005-0000-0000-000036750000}"/>
    <cellStyle name="Hiperłącze 7" xfId="33462" hidden="1" xr:uid="{00000000-0005-0000-0000-00006B7A0000}"/>
    <cellStyle name="Hiperłącze 7" xfId="37517" hidden="1" xr:uid="{00000000-0005-0000-0000-0000AB7C0000}"/>
    <cellStyle name="Hiperłącze 7" xfId="42970" hidden="1" xr:uid="{00000000-0005-0000-0000-0000EB7E0000}"/>
    <cellStyle name="Hiperłącze 7" xfId="28939" hidden="1" xr:uid="{00000000-0005-0000-0000-00005B780000}"/>
    <cellStyle name="Hiperłącze 7" xfId="23624" hidden="1" xr:uid="{00000000-0005-0000-0000-000018760000}"/>
    <cellStyle name="Hiperłącze 7" xfId="15724" hidden="1" xr:uid="{00000000-0005-0000-0000-00007F720000}"/>
    <cellStyle name="Hiperłącze 7" xfId="45505" hidden="1" xr:uid="{00000000-0005-0000-0000-00003A800000}"/>
    <cellStyle name="Hiperłącze 7" xfId="46070" hidden="1" xr:uid="{00000000-0005-0000-0000-000010800000}"/>
    <cellStyle name="Hiperłącze 7" xfId="23552" hidden="1" xr:uid="{00000000-0005-0000-0000-0000F5750000}"/>
    <cellStyle name="Hiperłącze 7" xfId="23302" hidden="1" xr:uid="{00000000-0005-0000-0000-0000D5750000}"/>
    <cellStyle name="Hiperłącze 7" xfId="23250" hidden="1" xr:uid="{00000000-0005-0000-0000-0000AF750000}"/>
    <cellStyle name="Hiperłącze 7" xfId="22521" hidden="1" xr:uid="{00000000-0005-0000-0000-000065750000}"/>
    <cellStyle name="Hiperłącze 7" xfId="20642" hidden="1" xr:uid="{00000000-0005-0000-0000-00001A750000}"/>
    <cellStyle name="Hiperłącze 7" xfId="14431" hidden="1" xr:uid="{00000000-0005-0000-0000-0000A8710000}"/>
    <cellStyle name="Hiperłącze 7" xfId="39389" hidden="1" xr:uid="{00000000-0005-0000-0000-0000017D0000}"/>
    <cellStyle name="Hiperłącze 7" xfId="36252" hidden="1" xr:uid="{00000000-0005-0000-0000-0000BF7B0000}"/>
    <cellStyle name="Hiperłącze 7" xfId="27455" hidden="1" xr:uid="{00000000-0005-0000-0000-0000F7770000}"/>
    <cellStyle name="Hiperłącze 7" xfId="29140" hidden="1" xr:uid="{00000000-0005-0000-0000-000099780000}"/>
    <cellStyle name="Hiperłącze 7" xfId="42823" hidden="1" xr:uid="{00000000-0005-0000-0000-0000D77E0000}"/>
    <cellStyle name="Hiperłącze 7" xfId="41887" hidden="1" xr:uid="{00000000-0005-0000-0000-0000667E0000}"/>
    <cellStyle name="Hiperłącze 7" xfId="20268" hidden="1" xr:uid="{00000000-0005-0000-0000-00008F740000}"/>
    <cellStyle name="Hiperłącze 7" xfId="32883" hidden="1" xr:uid="{00000000-0005-0000-0000-00007D7A0000}"/>
    <cellStyle name="Hiperłącze 7" xfId="17610" hidden="1" xr:uid="{00000000-0005-0000-0000-000026730000}"/>
    <cellStyle name="Hiperłącze 7" xfId="41448" hidden="1" xr:uid="{00000000-0005-0000-0000-0000F87D0000}"/>
    <cellStyle name="Hiperłącze 7" xfId="46175" hidden="1" xr:uid="{00000000-0005-0000-0000-000041800000}"/>
    <cellStyle name="Hiperłącze 7" xfId="38912" hidden="1" xr:uid="{00000000-0005-0000-0000-0000457E0000}"/>
    <cellStyle name="Hiperłącze 7" xfId="38698" hidden="1" xr:uid="{00000000-0005-0000-0000-0000AF7D0000}"/>
    <cellStyle name="Hiperłącze 7" xfId="26322" hidden="1" xr:uid="{00000000-0005-0000-0000-000006770000}"/>
    <cellStyle name="Hiperłącze 7" xfId="40431" hidden="1" xr:uid="{00000000-0005-0000-0000-0000917D0000}"/>
    <cellStyle name="Hiperłącze 7" xfId="13013" hidden="1" xr:uid="{00000000-0005-0000-0000-000010710000}"/>
    <cellStyle name="Hiperłącze 7" xfId="39945" hidden="1" xr:uid="{00000000-0005-0000-0000-0000447D0000}"/>
    <cellStyle name="Hiperłącze 7" xfId="38387" hidden="1" xr:uid="{00000000-0005-0000-0000-0000CA7C0000}"/>
    <cellStyle name="Hiperłącze 7" xfId="35671" hidden="1" xr:uid="{00000000-0005-0000-0000-0000677B0000}"/>
    <cellStyle name="Hiperłącze 7" xfId="20284" hidden="1" xr:uid="{00000000-0005-0000-0000-000089740000}"/>
    <cellStyle name="Hiperłącze 7" xfId="43591" hidden="1" xr:uid="{00000000-0005-0000-0000-00004B800000}"/>
    <cellStyle name="Hiperłącze 7" xfId="43022" hidden="1" xr:uid="{00000000-0005-0000-0000-0000EE7E0000}"/>
    <cellStyle name="Hiperłącze 7" xfId="34418" hidden="1" xr:uid="{00000000-0005-0000-0000-0000307C0000}"/>
    <cellStyle name="Hiperłącze 7" xfId="17708" hidden="1" xr:uid="{00000000-0005-0000-0000-000032730000}"/>
    <cellStyle name="Hiperłącze 7" xfId="25804" hidden="1" xr:uid="{00000000-0005-0000-0000-00002F770000}"/>
    <cellStyle name="Hiperłącze 7" xfId="36879" hidden="1" xr:uid="{00000000-0005-0000-0000-0000127C0000}"/>
    <cellStyle name="Hiperłącze 7" xfId="29942" hidden="1" xr:uid="{00000000-0005-0000-0000-00008C790000}"/>
    <cellStyle name="Hiperłącze 7" xfId="43469" hidden="1" xr:uid="{00000000-0005-0000-0000-00004C800000}"/>
    <cellStyle name="Hiperłącze 7" xfId="36125" hidden="1" xr:uid="{00000000-0005-0000-0000-0000B17B0000}"/>
    <cellStyle name="Hiperłącze 7" xfId="29599" hidden="1" xr:uid="{00000000-0005-0000-0000-000034790000}"/>
    <cellStyle name="Hiperłącze 7" xfId="29047" hidden="1" xr:uid="{00000000-0005-0000-0000-000067780000}"/>
    <cellStyle name="Hiperłącze 7" xfId="29335" hidden="1" xr:uid="{00000000-0005-0000-0000-0000B1780000}"/>
    <cellStyle name="Hiperłącze 7" xfId="21234" hidden="1" xr:uid="{00000000-0005-0000-0000-0000BE740000}"/>
    <cellStyle name="Hiperłącze 7" xfId="24159" hidden="1" xr:uid="{00000000-0005-0000-0000-000030760000}"/>
    <cellStyle name="Hiperłącze 7" xfId="12739" hidden="1" xr:uid="{00000000-0005-0000-0000-0000D5700000}"/>
    <cellStyle name="Hiperłącze 7" xfId="30251" hidden="1" xr:uid="{00000000-0005-0000-0000-0000DF780000}"/>
    <cellStyle name="Hiperłącze 7" xfId="34816" hidden="1" xr:uid="{00000000-0005-0000-0000-0000387C0000}"/>
    <cellStyle name="Hiperłącze 7" xfId="38748" hidden="1" xr:uid="{00000000-0005-0000-0000-00005B7D0000}"/>
    <cellStyle name="Hiperłącze 7" xfId="43094" hidden="1" xr:uid="{00000000-0005-0000-0000-0000F17E0000}"/>
    <cellStyle name="Hiperłącze 7" xfId="43058" hidden="1" xr:uid="{00000000-0005-0000-0000-0000F37E0000}"/>
    <cellStyle name="Hiperłącze 7" xfId="43668" hidden="1" xr:uid="{00000000-0005-0000-0000-0000FA7E0000}"/>
    <cellStyle name="Hiperłącze 7" xfId="43688" hidden="1" xr:uid="{00000000-0005-0000-0000-0000FC7E0000}"/>
    <cellStyle name="Hiperłącze 7" xfId="43737" hidden="1" xr:uid="{00000000-0005-0000-0000-0000FD7E0000}"/>
    <cellStyle name="Hiperłącze 7" xfId="43698" hidden="1" xr:uid="{00000000-0005-0000-0000-0000007F0000}"/>
    <cellStyle name="Hiperłącze 7" xfId="43730" hidden="1" xr:uid="{00000000-0005-0000-0000-0000017F0000}"/>
    <cellStyle name="Hiperłącze 7" xfId="43820" hidden="1" xr:uid="{00000000-0005-0000-0000-00000F7F0000}"/>
    <cellStyle name="Hiperłącze 7" xfId="43809" hidden="1" xr:uid="{00000000-0005-0000-0000-0000107F0000}"/>
    <cellStyle name="Hiperłącze 7" xfId="43940" hidden="1" xr:uid="{00000000-0005-0000-0000-0000147F0000}"/>
    <cellStyle name="Hiperłącze 7" xfId="43958" hidden="1" xr:uid="{00000000-0005-0000-0000-0000177F0000}"/>
    <cellStyle name="Hiperłącze 7" xfId="43949" hidden="1" xr:uid="{00000000-0005-0000-0000-0000187F0000}"/>
    <cellStyle name="Hiperłącze 7" xfId="44021" hidden="1" xr:uid="{00000000-0005-0000-0000-00001D7F0000}"/>
    <cellStyle name="Hiperłącze 7" xfId="44030" hidden="1" xr:uid="{00000000-0005-0000-0000-00001E7F0000}"/>
    <cellStyle name="Hiperłącze 7" xfId="44111" hidden="1" xr:uid="{00000000-0005-0000-0000-0000227F0000}"/>
    <cellStyle name="Hiperłącze 7" xfId="44057" hidden="1" xr:uid="{00000000-0005-0000-0000-0000247F0000}"/>
    <cellStyle name="Hiperłącze 7" xfId="44154" hidden="1" xr:uid="{00000000-0005-0000-0000-00002C7F0000}"/>
    <cellStyle name="Hiperłącze 7" xfId="44195" hidden="1" xr:uid="{00000000-0005-0000-0000-0000317F0000}"/>
    <cellStyle name="Hiperłącze 7" xfId="44234" hidden="1" xr:uid="{00000000-0005-0000-0000-0000367F0000}"/>
    <cellStyle name="Hiperłącze 7" xfId="44242" hidden="1" xr:uid="{00000000-0005-0000-0000-0000377F0000}"/>
    <cellStyle name="Hiperłącze 7" xfId="44298" hidden="1" xr:uid="{00000000-0005-0000-0000-0000397F0000}"/>
    <cellStyle name="Hiperłącze 7" xfId="44332" hidden="1" xr:uid="{00000000-0005-0000-0000-0000427F0000}"/>
    <cellStyle name="Hiperłącze 7" xfId="44405" hidden="1" xr:uid="{00000000-0005-0000-0000-0000457F0000}"/>
    <cellStyle name="Hiperłącze 7" xfId="44450" hidden="1" xr:uid="{00000000-0005-0000-0000-00004F7F0000}"/>
    <cellStyle name="Hiperłącze 7" xfId="44459" hidden="1" xr:uid="{00000000-0005-0000-0000-0000507F0000}"/>
    <cellStyle name="Hiperłącze 7" xfId="44522" hidden="1" xr:uid="{00000000-0005-0000-0000-0000527F0000}"/>
    <cellStyle name="Hiperłącze 7" xfId="44531" hidden="1" xr:uid="{00000000-0005-0000-0000-0000567F0000}"/>
    <cellStyle name="Hiperłącze 7" xfId="43341" hidden="1" xr:uid="{00000000-0005-0000-0000-0000607F0000}"/>
    <cellStyle name="Hiperłącze 7" xfId="43154" hidden="1" xr:uid="{00000000-0005-0000-0000-0000627F0000}"/>
    <cellStyle name="Hiperłącze 7" xfId="43168" hidden="1" xr:uid="{00000000-0005-0000-0000-0000647F0000}"/>
    <cellStyle name="Hiperłącze 7" xfId="43282" hidden="1" xr:uid="{00000000-0005-0000-0000-0000687F0000}"/>
    <cellStyle name="Hiperłącze 7" xfId="42922" hidden="1" xr:uid="{00000000-0005-0000-0000-0000E37E0000}"/>
    <cellStyle name="Hiperłącze 7" xfId="42150" hidden="1" xr:uid="{00000000-0005-0000-0000-00009F7E0000}"/>
    <cellStyle name="Hiperłącze 7" xfId="42379" hidden="1" xr:uid="{00000000-0005-0000-0000-00007D7E0000}"/>
    <cellStyle name="Hiperłącze 7" xfId="39719" hidden="1" xr:uid="{00000000-0005-0000-0000-0000277D0000}"/>
    <cellStyle name="Hiperłącze 7" xfId="37384" hidden="1" xr:uid="{00000000-0005-0000-0000-00009F7C0000}"/>
    <cellStyle name="Hiperłącze 7" xfId="38028" hidden="1" xr:uid="{00000000-0005-0000-0000-00007D7C0000}"/>
    <cellStyle name="Hiperłącze 7" xfId="37696" hidden="1" xr:uid="{00000000-0005-0000-0000-00005A7C0000}"/>
    <cellStyle name="Hiperłącze 7" xfId="36466" hidden="1" xr:uid="{00000000-0005-0000-0000-0000167C0000}"/>
    <cellStyle name="Hiperłącze 7" xfId="37033" hidden="1" xr:uid="{00000000-0005-0000-0000-0000F47B0000}"/>
    <cellStyle name="Hiperłącze 7" xfId="36026" hidden="1" xr:uid="{00000000-0005-0000-0000-00008E7B0000}"/>
    <cellStyle name="Hiperłącze 7" xfId="34085" hidden="1" xr:uid="{00000000-0005-0000-0000-0000497B0000}"/>
    <cellStyle name="Hiperłącze 7" xfId="31198" hidden="1" xr:uid="{00000000-0005-0000-0000-00005A790000}"/>
    <cellStyle name="Hiperłącze 7" xfId="31216" hidden="1" xr:uid="{00000000-0005-0000-0000-00005C790000}"/>
    <cellStyle name="Hiperłącze 7" xfId="31272" hidden="1" xr:uid="{00000000-0005-0000-0000-00005E790000}"/>
    <cellStyle name="Hiperłącze 7" xfId="31233" hidden="1" xr:uid="{00000000-0005-0000-0000-00005F790000}"/>
    <cellStyle name="Hiperłącze 7" xfId="31360" hidden="1" xr:uid="{00000000-0005-0000-0000-000069790000}"/>
    <cellStyle name="Hiperłącze 7" xfId="31353" hidden="1" xr:uid="{00000000-0005-0000-0000-00006D790000}"/>
    <cellStyle name="Hiperłącze 7" xfId="31347" hidden="1" xr:uid="{00000000-0005-0000-0000-00006F790000}"/>
    <cellStyle name="Hiperłącze 7" xfId="31403" hidden="1" xr:uid="{00000000-0005-0000-0000-000073790000}"/>
    <cellStyle name="Hiperłącze 7" xfId="31476" hidden="1" xr:uid="{00000000-0005-0000-0000-000076790000}"/>
    <cellStyle name="Hiperłącze 7" xfId="31422" hidden="1" xr:uid="{00000000-0005-0000-0000-000078790000}"/>
    <cellStyle name="Hiperłącze 7" xfId="31485" hidden="1" xr:uid="{00000000-0005-0000-0000-00007A790000}"/>
    <cellStyle name="Hiperłącze 7" xfId="31439" hidden="1" xr:uid="{00000000-0005-0000-0000-00007C790000}"/>
    <cellStyle name="Hiperłącze 7" xfId="31512" hidden="1" xr:uid="{00000000-0005-0000-0000-00007F790000}"/>
    <cellStyle name="Hiperłącze 7" xfId="31593" hidden="1" xr:uid="{00000000-0005-0000-0000-000086790000}"/>
    <cellStyle name="Hiperłącze 7" xfId="43978" hidden="1" xr:uid="{00000000-0005-0000-0000-00001B7F0000}"/>
    <cellStyle name="Hiperłącze 7" xfId="44571" hidden="1" xr:uid="{00000000-0005-0000-0000-0000747F0000}"/>
    <cellStyle name="Hiperłącze 7" xfId="44634" hidden="1" xr:uid="{00000000-0005-0000-0000-0000767F0000}"/>
    <cellStyle name="Hiperłącze 7" xfId="44580" hidden="1" xr:uid="{00000000-0005-0000-0000-0000787F0000}"/>
    <cellStyle name="Hiperłącze 7" xfId="44617" hidden="1" xr:uid="{00000000-0005-0000-0000-0000797F0000}"/>
    <cellStyle name="Hiperłącze 7" xfId="44733" hidden="1" xr:uid="{00000000-0005-0000-0000-0000817F0000}"/>
    <cellStyle name="Hiperłącze 7" xfId="44742" hidden="1" xr:uid="{00000000-0005-0000-0000-0000827F0000}"/>
    <cellStyle name="Hiperłącze 7" xfId="44751" hidden="1" xr:uid="{00000000-0005-0000-0000-0000867F0000}"/>
    <cellStyle name="Hiperłącze 7" xfId="44717" hidden="1" xr:uid="{00000000-0005-0000-0000-0000877F0000}"/>
    <cellStyle name="Hiperłącze 7" xfId="44767" hidden="1" xr:uid="{00000000-0005-0000-0000-00008A7F0000}"/>
    <cellStyle name="Hiperłącze 7" xfId="44802" hidden="1" xr:uid="{00000000-0005-0000-0000-00008F7F0000}"/>
    <cellStyle name="Hiperłącze 7" xfId="44873" hidden="1" xr:uid="{00000000-0005-0000-0000-0000977F0000}"/>
    <cellStyle name="Hiperłącze 7" xfId="44929" hidden="1" xr:uid="{00000000-0005-0000-0000-0000997F0000}"/>
    <cellStyle name="Hiperłącze 7" xfId="44937" hidden="1" xr:uid="{00000000-0005-0000-0000-00009A7F0000}"/>
    <cellStyle name="Hiperłącze 7" xfId="44963" hidden="1" xr:uid="{00000000-0005-0000-0000-0000A27F0000}"/>
    <cellStyle name="Hiperłącze 7" xfId="44982" hidden="1" xr:uid="{00000000-0005-0000-0000-0000A47F0000}"/>
    <cellStyle name="Hiperłącze 7" xfId="45054" hidden="1" xr:uid="{00000000-0005-0000-0000-0000AA7F0000}"/>
    <cellStyle name="Hiperłącze 7" xfId="45008" hidden="1" xr:uid="{00000000-0005-0000-0000-0000AC7F0000}"/>
    <cellStyle name="Hiperłącze 7" xfId="45144" hidden="1" xr:uid="{00000000-0005-0000-0000-0000B17F0000}"/>
    <cellStyle name="Hiperłącze 7" xfId="45153" hidden="1" xr:uid="{00000000-0005-0000-0000-0000B27F0000}"/>
    <cellStyle name="Hiperłącze 7" xfId="45128" hidden="1" xr:uid="{00000000-0005-0000-0000-0000B77F0000}"/>
    <cellStyle name="Hiperłącze 7" xfId="43117" hidden="1" xr:uid="{00000000-0005-0000-0000-0000C27F0000}"/>
    <cellStyle name="Hiperłącze 7" xfId="43621" hidden="1" xr:uid="{00000000-0005-0000-0000-0000C37F0000}"/>
    <cellStyle name="Hiperłącze 7" xfId="43525" hidden="1" xr:uid="{00000000-0005-0000-0000-0000C47F0000}"/>
    <cellStyle name="Hiperłącze 7" xfId="43881" hidden="1" xr:uid="{00000000-0005-0000-0000-0000CA7F0000}"/>
    <cellStyle name="Hiperłącze 7" xfId="43231" hidden="1" xr:uid="{00000000-0005-0000-0000-0000CE7F0000}"/>
    <cellStyle name="Hiperłącze 7" xfId="45253" hidden="1" xr:uid="{00000000-0005-0000-0000-0000D57F0000}"/>
    <cellStyle name="Hiperłącze 7" xfId="45262" hidden="1" xr:uid="{00000000-0005-0000-0000-0000D67F0000}"/>
    <cellStyle name="Hiperłącze 7" xfId="45271" hidden="1" xr:uid="{00000000-0005-0000-0000-0000DA7F0000}"/>
    <cellStyle name="Hiperłącze 7" xfId="45280" hidden="1" xr:uid="{00000000-0005-0000-0000-0000DD7F0000}"/>
    <cellStyle name="Hiperłącze 7" xfId="45361" hidden="1" xr:uid="{00000000-0005-0000-0000-0000E17F0000}"/>
    <cellStyle name="Hiperłącze 7" xfId="45370" hidden="1" xr:uid="{00000000-0005-0000-0000-0000E27F0000}"/>
    <cellStyle name="Hiperłącze 7" xfId="31584" hidden="1" xr:uid="{00000000-0005-0000-0000-000082790000}"/>
    <cellStyle name="Hiperłącze 7" xfId="31148" hidden="1" xr:uid="{00000000-0005-0000-0000-000057790000}"/>
    <cellStyle name="Hiperłącze 7" xfId="44306" hidden="1" xr:uid="{00000000-0005-0000-0000-00003A7F0000}"/>
    <cellStyle name="Hiperłącze 7" xfId="43849" hidden="1" xr:uid="{00000000-0005-0000-0000-00000E7F0000}"/>
    <cellStyle name="Hiperłącze 7" xfId="40974" hidden="1" xr:uid="{00000000-0005-0000-0000-00002D7E0000}"/>
    <cellStyle name="Hiperłącze 7" xfId="39936" hidden="1" xr:uid="{00000000-0005-0000-0000-0000407D0000}"/>
    <cellStyle name="Hiperłącze 7" xfId="39588" hidden="1" xr:uid="{00000000-0005-0000-0000-0000127D0000}"/>
    <cellStyle name="Hiperłącze 7" xfId="38566" hidden="1" xr:uid="{00000000-0005-0000-0000-0000E57C0000}"/>
    <cellStyle name="Hiperłącze 7" xfId="37406" hidden="1" xr:uid="{00000000-0005-0000-0000-00008D7C0000}"/>
    <cellStyle name="Hiperłącze 7" xfId="37736" hidden="1" xr:uid="{00000000-0005-0000-0000-00005F7C0000}"/>
    <cellStyle name="Hiperłącze 7" xfId="34391" hidden="1" xr:uid="{00000000-0005-0000-0000-0000327C0000}"/>
    <cellStyle name="Hiperłącze 7" xfId="36784" hidden="1" xr:uid="{00000000-0005-0000-0000-0000D87B0000}"/>
    <cellStyle name="Hiperłącze 7" xfId="35876" hidden="1" xr:uid="{00000000-0005-0000-0000-00007D7B0000}"/>
    <cellStyle name="Hiperłącze 7" xfId="29652" hidden="1" xr:uid="{00000000-0005-0000-0000-00008F790000}"/>
    <cellStyle name="Hiperłącze 7" xfId="29950" hidden="1" xr:uid="{00000000-0005-0000-0000-000090790000}"/>
    <cellStyle name="Hiperłącze 7" xfId="30054" hidden="1" xr:uid="{00000000-0005-0000-0000-000091790000}"/>
    <cellStyle name="Hiperłącze 7" xfId="29548" hidden="1" xr:uid="{00000000-0005-0000-0000-000092790000}"/>
    <cellStyle name="Hiperłącze 7" xfId="30303" hidden="1" xr:uid="{00000000-0005-0000-0000-000095790000}"/>
    <cellStyle name="Hiperłącze 7" xfId="29991" hidden="1" xr:uid="{00000000-0005-0000-0000-00009C790000}"/>
    <cellStyle name="Hiperłącze 7" xfId="30075" hidden="1" xr:uid="{00000000-0005-0000-0000-0000A0790000}"/>
    <cellStyle name="Hiperłącze 7" xfId="31630" hidden="1" xr:uid="{00000000-0005-0000-0000-0000A4790000}"/>
    <cellStyle name="Hiperłącze 7" xfId="31693" hidden="1" xr:uid="{00000000-0005-0000-0000-0000A6790000}"/>
    <cellStyle name="Hiperłącze 7" xfId="31648" hidden="1" xr:uid="{00000000-0005-0000-0000-0000A7790000}"/>
    <cellStyle name="Hiperłącze 7" xfId="31656" hidden="1" xr:uid="{00000000-0005-0000-0000-0000AC790000}"/>
    <cellStyle name="Hiperłącze 7" xfId="31711" hidden="1" xr:uid="{00000000-0005-0000-0000-0000AD790000}"/>
    <cellStyle name="Hiperłącze 7" xfId="31810" hidden="1" xr:uid="{00000000-0005-0000-0000-0000B6790000}"/>
    <cellStyle name="Hiperłącze 7" xfId="31764" hidden="1" xr:uid="{00000000-0005-0000-0000-0000B8790000}"/>
    <cellStyle name="Hiperłącze 7" xfId="32134" hidden="1" xr:uid="{00000000-0005-0000-0000-0000B9790000}"/>
    <cellStyle name="Hiperłącze 7" xfId="32162" hidden="1" xr:uid="{00000000-0005-0000-0000-0000BC790000}"/>
    <cellStyle name="Hiperłącze 7" xfId="32221" hidden="1" xr:uid="{00000000-0005-0000-0000-0000BE790000}"/>
    <cellStyle name="Hiperłącze 7" xfId="32229" hidden="1" xr:uid="{00000000-0005-0000-0000-0000C2790000}"/>
    <cellStyle name="Hiperłącze 7" xfId="32245" hidden="1" xr:uid="{00000000-0005-0000-0000-0000C6790000}"/>
    <cellStyle name="Hiperłącze 7" xfId="44849" hidden="1" xr:uid="{00000000-0005-0000-0000-0000927F0000}"/>
    <cellStyle name="Hiperłącze 7" xfId="45775" hidden="1" xr:uid="{00000000-0005-0000-0000-0000F17F0000}"/>
    <cellStyle name="Hiperłącze 7" xfId="45798" hidden="1" xr:uid="{00000000-0005-0000-0000-0000F27F0000}"/>
    <cellStyle name="Hiperłącze 7" xfId="11419" hidden="1" xr:uid="{00000000-0005-0000-0000-000085700000}"/>
    <cellStyle name="Hiperłącze 7" xfId="11994" hidden="1" xr:uid="{00000000-0005-0000-0000-000089700000}"/>
    <cellStyle name="Hiperłącze 7" xfId="11445" hidden="1" xr:uid="{00000000-0005-0000-0000-000086700000}"/>
    <cellStyle name="Hiperłącze 7" xfId="45189" hidden="1" xr:uid="{00000000-0005-0000-0000-0000D37F0000}"/>
    <cellStyle name="Hiperłącze 7" xfId="44589" hidden="1" xr:uid="{00000000-0005-0000-0000-0000777F0000}"/>
    <cellStyle name="Hiperłącze 7" xfId="32338" hidden="1" xr:uid="{00000000-0005-0000-0000-0000FB790000}"/>
    <cellStyle name="Hiperłącze 7" xfId="39744" hidden="1" xr:uid="{00000000-0005-0000-0000-00002B7D0000}"/>
    <cellStyle name="Hiperłącze 7" xfId="43350" hidden="1" xr:uid="{00000000-0005-0000-0000-00005B7F0000}"/>
    <cellStyle name="Hiperłącze 7" xfId="45547" hidden="1" xr:uid="{00000000-0005-0000-0000-000037800000}"/>
    <cellStyle name="Hiperłącze 7" xfId="22917" hidden="1" xr:uid="{00000000-0005-0000-0000-0000EB750000}"/>
    <cellStyle name="Hiperłącze 7" xfId="22940" hidden="1" xr:uid="{00000000-0005-0000-0000-0000D9750000}"/>
    <cellStyle name="Hiperłącze 7" xfId="23143" hidden="1" xr:uid="{00000000-0005-0000-0000-0000A4750000}"/>
    <cellStyle name="Hiperłącze 7" xfId="20553" hidden="1" xr:uid="{00000000-0005-0000-0000-000014750000}"/>
    <cellStyle name="Hiperłącze 7" xfId="21708" hidden="1" xr:uid="{00000000-0005-0000-0000-0000F1740000}"/>
    <cellStyle name="Hiperłącze 7" xfId="21053" hidden="1" xr:uid="{00000000-0005-0000-0000-0000AA740000}"/>
    <cellStyle name="Hiperłącze 7" xfId="20212" hidden="1" xr:uid="{00000000-0005-0000-0000-000086740000}"/>
    <cellStyle name="Hiperłącze 7" xfId="19532" hidden="1" xr:uid="{00000000-0005-0000-0000-00004F740000}"/>
    <cellStyle name="Hiperłącze 7" xfId="19942" hidden="1" xr:uid="{00000000-0005-0000-0000-00003E740000}"/>
    <cellStyle name="Hiperłącze 7" xfId="27233" hidden="1" xr:uid="{00000000-0005-0000-0000-0000A3770000}"/>
    <cellStyle name="Hiperłącze 7" xfId="14165" hidden="1" xr:uid="{00000000-0005-0000-0000-000088710000}"/>
    <cellStyle name="Hiperłącze 7" xfId="18320" hidden="1" xr:uid="{00000000-0005-0000-0000-0000E3730000}"/>
    <cellStyle name="Hiperłącze 7" xfId="18902" hidden="1" xr:uid="{00000000-0005-0000-0000-0000AD730000}"/>
    <cellStyle name="Hiperłącze 7" xfId="18698" hidden="1" xr:uid="{00000000-0005-0000-0000-00009C730000}"/>
    <cellStyle name="Hiperłącze 7" xfId="18562" hidden="1" xr:uid="{00000000-0005-0000-0000-000089730000}"/>
    <cellStyle name="Hiperłącze 7" xfId="16953" hidden="1" xr:uid="{00000000-0005-0000-0000-0000C5720000}"/>
    <cellStyle name="Hiperłącze 7" xfId="16589" hidden="1" xr:uid="{00000000-0005-0000-0000-0000A1720000}"/>
    <cellStyle name="Hiperłącze 7" xfId="15753" hidden="1" xr:uid="{00000000-0005-0000-0000-00007E720000}"/>
    <cellStyle name="Hiperłącze 7" xfId="15584" hidden="1" xr:uid="{00000000-0005-0000-0000-00006B720000}"/>
    <cellStyle name="Hiperłącze 7" xfId="14871" hidden="1" xr:uid="{00000000-0005-0000-0000-00005A720000}"/>
    <cellStyle name="Hiperłącze 7" xfId="28016" hidden="1" xr:uid="{00000000-0005-0000-0000-0000D7770000}"/>
    <cellStyle name="Hiperłącze 7" xfId="27924" hidden="1" xr:uid="{00000000-0005-0000-0000-0000C5770000}"/>
    <cellStyle name="Hiperłącze 7" xfId="27269" hidden="1" xr:uid="{00000000-0005-0000-0000-0000A1770000}"/>
    <cellStyle name="Hiperłącze 7" xfId="26358" hidden="1" xr:uid="{00000000-0005-0000-0000-00000F770000}"/>
    <cellStyle name="Hiperłącze 7" xfId="26222" hidden="1" xr:uid="{00000000-0005-0000-0000-0000FE760000}"/>
    <cellStyle name="Hiperłącze 7" xfId="25894" hidden="1" xr:uid="{00000000-0005-0000-0000-0000D9760000}"/>
    <cellStyle name="Hiperłącze 7" xfId="24821" hidden="1" xr:uid="{00000000-0005-0000-0000-0000A2760000}"/>
    <cellStyle name="Hiperłącze 7" xfId="23905" hidden="1" xr:uid="{00000000-0005-0000-0000-00007E760000}"/>
    <cellStyle name="Hiperłącze 7" xfId="24222" hidden="1" xr:uid="{00000000-0005-0000-0000-000035760000}"/>
    <cellStyle name="Hiperłącze 7" xfId="36062" hidden="1" xr:uid="{00000000-0005-0000-0000-0000937B0000}"/>
    <cellStyle name="Hiperłącze 7" xfId="16731" hidden="1" xr:uid="{00000000-0005-0000-0000-000065730000}"/>
    <cellStyle name="Hiperłącze 7" xfId="32206" hidden="1" xr:uid="{00000000-0005-0000-0000-0000C1790000}"/>
    <cellStyle name="Hiperłącze 7" xfId="45289" hidden="1" xr:uid="{00000000-0005-0000-0000-0000DE7F0000}"/>
    <cellStyle name="Hiperłącze 7" xfId="45000" hidden="1" xr:uid="{00000000-0005-0000-0000-0000A77F0000}"/>
    <cellStyle name="Hiperłącze 7" xfId="40856" hidden="1" xr:uid="{00000000-0005-0000-0000-0000D67D0000}"/>
    <cellStyle name="Hiperłącze 7" xfId="39032" hidden="1" xr:uid="{00000000-0005-0000-0000-0000B77D0000}"/>
    <cellStyle name="Hiperłącze 7" xfId="36622" hidden="1" xr:uid="{00000000-0005-0000-0000-0000FA7B0000}"/>
    <cellStyle name="Hiperłącze 7" xfId="17913" hidden="1" xr:uid="{00000000-0005-0000-0000-00004A730000}"/>
    <cellStyle name="Hiperłącze 7" xfId="40138" hidden="1" xr:uid="{00000000-0005-0000-0000-00006E7D0000}"/>
    <cellStyle name="Hiperłącze 7" xfId="13199" hidden="1" xr:uid="{00000000-0005-0000-0000-000026710000}"/>
    <cellStyle name="Hiperłącze 7" xfId="11668" hidden="1" xr:uid="{00000000-0005-0000-0000-0000EF700000}"/>
    <cellStyle name="Hiperłącze 7" xfId="38617" hidden="1" xr:uid="{00000000-0005-0000-0000-0000607D0000}"/>
    <cellStyle name="Hiperłącze 7" xfId="39214" hidden="1" xr:uid="{00000000-0005-0000-0000-0000ED7C0000}"/>
    <cellStyle name="Hiperłącze 7" xfId="38169" hidden="1" xr:uid="{00000000-0005-0000-0000-0000B27C0000}"/>
    <cellStyle name="Hiperłącze 7" xfId="34143" hidden="1" xr:uid="{00000000-0005-0000-0000-00003C7C0000}"/>
    <cellStyle name="Hiperłącze 7" xfId="36380" hidden="1" xr:uid="{00000000-0005-0000-0000-0000037C0000}"/>
    <cellStyle name="Hiperłącze 7" xfId="36307" hidden="1" xr:uid="{00000000-0005-0000-0000-0000C57B0000}"/>
    <cellStyle name="Hiperłącze 7" xfId="32365" hidden="1" xr:uid="{00000000-0005-0000-0000-0000D1790000}"/>
    <cellStyle name="Hiperłącze 7" xfId="32374" hidden="1" xr:uid="{00000000-0005-0000-0000-0000D2790000}"/>
    <cellStyle name="Hiperłącze 7" xfId="32393" hidden="1" xr:uid="{00000000-0005-0000-0000-0000D4790000}"/>
    <cellStyle name="Hiperłącze 7" xfId="32447" hidden="1" xr:uid="{00000000-0005-0000-0000-0000D5790000}"/>
    <cellStyle name="Hiperłącze 7" xfId="32456" hidden="1" xr:uid="{00000000-0005-0000-0000-0000D6790000}"/>
    <cellStyle name="Hiperłącze 7" xfId="32439" hidden="1" xr:uid="{00000000-0005-0000-0000-0000D9790000}"/>
    <cellStyle name="Hiperłącze 7" xfId="32474" hidden="1" xr:uid="{00000000-0005-0000-0000-0000DD790000}"/>
    <cellStyle name="Hiperłącze 7" xfId="32519" hidden="1" xr:uid="{00000000-0005-0000-0000-0000E3790000}"/>
    <cellStyle name="Hiperłącze 7" xfId="32510" hidden="1" xr:uid="{00000000-0005-0000-0000-0000E4790000}"/>
    <cellStyle name="Hiperłącze 7" xfId="32539" hidden="1" xr:uid="{00000000-0005-0000-0000-0000E7790000}"/>
    <cellStyle name="Hiperłącze 7" xfId="31852" hidden="1" xr:uid="{00000000-0005-0000-0000-0000ED790000}"/>
    <cellStyle name="Hiperłącze 7" xfId="32073" hidden="1" xr:uid="{00000000-0005-0000-0000-0000EF790000}"/>
    <cellStyle name="Hiperłącze 7" xfId="32054" hidden="1" xr:uid="{00000000-0005-0000-0000-0000F1790000}"/>
    <cellStyle name="Hiperłącze 7" xfId="32339" hidden="1" xr:uid="{00000000-0005-0000-0000-0000F6790000}"/>
    <cellStyle name="Hiperłącze 7" xfId="32029" hidden="1" xr:uid="{00000000-0005-0000-0000-0000F7790000}"/>
    <cellStyle name="Hiperłącze 7" xfId="32117" hidden="1" xr:uid="{00000000-0005-0000-0000-0000037A0000}"/>
    <cellStyle name="Hiperłącze 7" xfId="31943" hidden="1" xr:uid="{00000000-0005-0000-0000-0000067A0000}"/>
    <cellStyle name="Hiperłącze 7" xfId="31884" hidden="1" xr:uid="{00000000-0005-0000-0000-0000087A0000}"/>
    <cellStyle name="Hiperłącze 7" xfId="31957" hidden="1" xr:uid="{00000000-0005-0000-0000-0000097A0000}"/>
    <cellStyle name="Hiperłącze 7" xfId="31972" hidden="1" xr:uid="{00000000-0005-0000-0000-00000C7A0000}"/>
    <cellStyle name="Hiperłącze 7" xfId="32354" hidden="1" xr:uid="{00000000-0005-0000-0000-00000F7A0000}"/>
    <cellStyle name="Hiperłącze 7" xfId="32615" hidden="1" xr:uid="{00000000-0005-0000-0000-0000127A0000}"/>
    <cellStyle name="Hiperłącze 7" xfId="32578" hidden="1" xr:uid="{00000000-0005-0000-0000-0000187A0000}"/>
    <cellStyle name="Hiperłącze 7" xfId="29913" hidden="1" xr:uid="{00000000-0005-0000-0000-0000197A0000}"/>
    <cellStyle name="Hiperłącze 7" xfId="40182" hidden="1" xr:uid="{00000000-0005-0000-0000-0000787D0000}"/>
    <cellStyle name="Hiperłącze 7" xfId="44291" hidden="1" xr:uid="{00000000-0005-0000-0000-00003D7F0000}"/>
    <cellStyle name="Hiperłącze 7" xfId="41038" hidden="1" xr:uid="{00000000-0005-0000-0000-00001D7E0000}"/>
    <cellStyle name="Hiperłącze 7" xfId="27369" hidden="1" xr:uid="{00000000-0005-0000-0000-000003780000}"/>
    <cellStyle name="Hiperłącze 7" xfId="27605" hidden="1" xr:uid="{00000000-0005-0000-0000-0000F1770000}"/>
    <cellStyle name="Hiperłącze 7" xfId="12512" hidden="1" xr:uid="{00000000-0005-0000-0000-0000C4700000}"/>
    <cellStyle name="Hiperłącze 7" xfId="12488" hidden="1" xr:uid="{00000000-0005-0000-0000-0000BC700000}"/>
    <cellStyle name="Hiperłącze 7" xfId="10452" hidden="1" xr:uid="{00000000-0005-0000-0000-00006D700000}"/>
    <cellStyle name="Hiperłącze 7" xfId="26659" hidden="1" xr:uid="{00000000-0005-0000-0000-000046770000}"/>
    <cellStyle name="Hiperłącze 7" xfId="21862" hidden="1" xr:uid="{00000000-0005-0000-0000-000003750000}"/>
    <cellStyle name="Hiperłącze 7" xfId="46268" hidden="1" xr:uid="{00000000-0005-0000-0000-00006B800000}"/>
    <cellStyle name="Hiperłącze 7" xfId="33550" hidden="1" xr:uid="{00000000-0005-0000-0000-0000737A0000}"/>
    <cellStyle name="Hiperłącze 7" xfId="42717" hidden="1" xr:uid="{00000000-0005-0000-0000-0000CA7E0000}"/>
    <cellStyle name="Hiperłącze 7" xfId="45379" hidden="1" xr:uid="{00000000-0005-0000-0000-0000E67F0000}"/>
    <cellStyle name="Hiperłącze 7" xfId="33802" hidden="1" xr:uid="{00000000-0005-0000-0000-0000BB7A0000}"/>
    <cellStyle name="Hiperłącze 7" xfId="34545" hidden="1" xr:uid="{00000000-0005-0000-0000-00002B7C0000}"/>
    <cellStyle name="Hiperłącze 7" xfId="23641" hidden="1" xr:uid="{00000000-0005-0000-0000-00001C760000}"/>
    <cellStyle name="Hiperłącze 7" xfId="20820" hidden="1" xr:uid="{00000000-0005-0000-0000-000005760000}"/>
    <cellStyle name="Hiperłącze 7" xfId="17004" hidden="1" xr:uid="{00000000-0005-0000-0000-0000CB720000}"/>
    <cellStyle name="Hiperłącze 7" xfId="43458" hidden="1" xr:uid="{00000000-0005-0000-0000-00004F800000}"/>
    <cellStyle name="Hiperłącze 7" xfId="22897" hidden="1" xr:uid="{00000000-0005-0000-0000-0000E6750000}"/>
    <cellStyle name="Hiperłącze 7" xfId="23175" hidden="1" xr:uid="{00000000-0005-0000-0000-00009E750000}"/>
    <cellStyle name="Hiperłącze 7" xfId="21008" hidden="1" xr:uid="{00000000-0005-0000-0000-000071750000}"/>
    <cellStyle name="Hiperłącze 7" xfId="22211" hidden="1" xr:uid="{00000000-0005-0000-0000-000041750000}"/>
    <cellStyle name="Hiperłącze 7" xfId="21563" hidden="1" xr:uid="{00000000-0005-0000-0000-0000E4740000}"/>
    <cellStyle name="Hiperłącze 7" xfId="20401" hidden="1" xr:uid="{00000000-0005-0000-0000-00009A740000}"/>
    <cellStyle name="Hiperłącze 7" xfId="20203" hidden="1" xr:uid="{00000000-0005-0000-0000-000085740000}"/>
    <cellStyle name="Hiperłącze 7" xfId="28309" hidden="1" xr:uid="{00000000-0005-0000-0000-000032780000}"/>
    <cellStyle name="Hiperłącze 7" xfId="13890" hidden="1" xr:uid="{00000000-0005-0000-0000-0000B9710000}"/>
    <cellStyle name="Hiperłącze 7" xfId="14655" hidden="1" xr:uid="{00000000-0005-0000-0000-0000FE710000}"/>
    <cellStyle name="Hiperłącze 7" xfId="13925" hidden="1" xr:uid="{00000000-0005-0000-0000-0000B8710000}"/>
    <cellStyle name="Hiperłącze 7" xfId="19648" hidden="1" xr:uid="{00000000-0005-0000-0000-000024740000}"/>
    <cellStyle name="Hiperłącze 7" xfId="25146" hidden="1" xr:uid="{00000000-0005-0000-0000-00001B780000}"/>
    <cellStyle name="Hiperłącze 7" xfId="16547" hidden="1" xr:uid="{00000000-0005-0000-0000-00009C720000}"/>
    <cellStyle name="Hiperłącze 7" xfId="14206" hidden="1" xr:uid="{00000000-0005-0000-0000-00008D710000}"/>
    <cellStyle name="Hiperłącze 7" xfId="11901" hidden="1" xr:uid="{00000000-0005-0000-0000-00005F710000}"/>
    <cellStyle name="Hiperłącze 7" xfId="13450" hidden="1" xr:uid="{00000000-0005-0000-0000-000048710000}"/>
    <cellStyle name="Hiperłącze 7" xfId="16493" hidden="1" xr:uid="{00000000-0005-0000-0000-000068730000}"/>
    <cellStyle name="Hiperłącze 7" xfId="17336" hidden="1" xr:uid="{00000000-0005-0000-0000-0000F3720000}"/>
    <cellStyle name="Hiperłącze 7" xfId="17118" hidden="1" xr:uid="{00000000-0005-0000-0000-0000DC720000}"/>
    <cellStyle name="Hiperłącze 7" xfId="16979" hidden="1" xr:uid="{00000000-0005-0000-0000-0000C6720000}"/>
    <cellStyle name="Hiperłącze 7" xfId="16685" hidden="1" xr:uid="{00000000-0005-0000-0000-0000AD720000}"/>
    <cellStyle name="Hiperłącze 7" xfId="15971" hidden="1" xr:uid="{00000000-0005-0000-0000-000096720000}"/>
    <cellStyle name="Hiperłącze 7" xfId="24191" hidden="1" xr:uid="{00000000-0005-0000-0000-000031760000}"/>
    <cellStyle name="Hiperłącze 7" xfId="28761" hidden="1" xr:uid="{00000000-0005-0000-0000-000047780000}"/>
    <cellStyle name="Hiperłącze 7" xfId="28300" hidden="1" xr:uid="{00000000-0005-0000-0000-000031780000}"/>
    <cellStyle name="Hiperłącze 7" xfId="25123" hidden="1" xr:uid="{00000000-0005-0000-0000-00001A780000}"/>
    <cellStyle name="Hiperłącze 7" xfId="28092" hidden="1" xr:uid="{00000000-0005-0000-0000-000002780000}"/>
    <cellStyle name="Hiperłącze 7" xfId="27714" hidden="1" xr:uid="{00000000-0005-0000-0000-0000B5770000}"/>
    <cellStyle name="Hiperłącze 7" xfId="27188" hidden="1" xr:uid="{00000000-0005-0000-0000-00009D770000}"/>
    <cellStyle name="Hiperłącze 7" xfId="26717" hidden="1" xr:uid="{00000000-0005-0000-0000-000054770000}"/>
    <cellStyle name="Hiperłącze 7" xfId="25204" hidden="1" xr:uid="{00000000-0005-0000-0000-000026770000}"/>
    <cellStyle name="Hiperłącze 7" xfId="26086" hidden="1" xr:uid="{00000000-0005-0000-0000-0000F4760000}"/>
    <cellStyle name="Hiperłącze 7" xfId="23913" hidden="1" xr:uid="{00000000-0005-0000-0000-00007D760000}"/>
    <cellStyle name="Hiperłącze 7" xfId="24468" hidden="1" xr:uid="{00000000-0005-0000-0000-00004E760000}"/>
    <cellStyle name="Hiperłącze 7" xfId="37096" hidden="1" xr:uid="{00000000-0005-0000-0000-0000F67B0000}"/>
    <cellStyle name="Hiperłącze 7" xfId="16449" hidden="1" xr:uid="{00000000-0005-0000-0000-0000F3730000}"/>
    <cellStyle name="Hiperłącze 7" xfId="31899" hidden="1" xr:uid="{00000000-0005-0000-0000-0000147A0000}"/>
    <cellStyle name="Hiperłącze 7" xfId="34458" hidden="1" xr:uid="{00000000-0005-0000-0000-00009B7B0000}"/>
    <cellStyle name="Hiperłącze 7" xfId="23998" hidden="1" xr:uid="{00000000-0005-0000-0000-00006C760000}"/>
    <cellStyle name="Hiperłącze 7" xfId="19601" hidden="1" xr:uid="{00000000-0005-0000-0000-00001A740000}"/>
    <cellStyle name="Hiperłącze 7" xfId="11889" hidden="1" xr:uid="{00000000-0005-0000-0000-000057710000}"/>
    <cellStyle name="Hiperłącze 7" xfId="44670" hidden="1" xr:uid="{00000000-0005-0000-0000-00007F7F0000}"/>
    <cellStyle name="Hiperłącze 7" xfId="31136" hidden="1" xr:uid="{00000000-0005-0000-0000-000058790000}"/>
    <cellStyle name="Hiperłącze 7" xfId="44351" hidden="1" xr:uid="{00000000-0005-0000-0000-0000447F0000}"/>
    <cellStyle name="Hiperłącze 7" xfId="37863" hidden="1" xr:uid="{00000000-0005-0000-0000-0000697C0000}"/>
    <cellStyle name="Hiperłącze 7" xfId="39854" hidden="1" xr:uid="{00000000-0005-0000-0000-00003C7D0000}"/>
    <cellStyle name="Hiperłącze 7" xfId="38988" hidden="1" xr:uid="{00000000-0005-0000-0000-0000AC7D0000}"/>
    <cellStyle name="Hiperłącze 7" xfId="20194" hidden="1" xr:uid="{00000000-0005-0000-0000-000082740000}"/>
    <cellStyle name="Hiperłącze 7" xfId="17344" hidden="1" xr:uid="{00000000-0005-0000-0000-0000F8720000}"/>
    <cellStyle name="Hiperłącze 7" xfId="40505" hidden="1" xr:uid="{00000000-0005-0000-0000-0000997D0000}"/>
    <cellStyle name="Hiperłącze 7" xfId="28326" hidden="1" xr:uid="{00000000-0005-0000-0000-00007E780000}"/>
    <cellStyle name="Hiperłącze 7" xfId="11465" hidden="1" xr:uid="{00000000-0005-0000-0000-0000F9700000}"/>
    <cellStyle name="Hiperłącze 7" xfId="38759" hidden="1" xr:uid="{00000000-0005-0000-0000-0000587D0000}"/>
    <cellStyle name="Hiperłącze 7" xfId="38234" hidden="1" xr:uid="{00000000-0005-0000-0000-0000BF7C0000}"/>
    <cellStyle name="Hiperłącze 7" xfId="37947" hidden="1" xr:uid="{00000000-0005-0000-0000-0000747C0000}"/>
    <cellStyle name="Hiperłącze 7" xfId="36415" hidden="1" xr:uid="{00000000-0005-0000-0000-0000237C0000}"/>
    <cellStyle name="Hiperłącze 7" xfId="26890" hidden="1" xr:uid="{00000000-0005-0000-0000-000064770000}"/>
    <cellStyle name="Hiperłącze 7" xfId="16279" hidden="1" xr:uid="{00000000-0005-0000-0000-0000F7730000}"/>
    <cellStyle name="Hiperłącze 7" xfId="29811" hidden="1" xr:uid="{00000000-0005-0000-0000-0000217A0000}"/>
    <cellStyle name="Hiperłącze 7" xfId="29858" hidden="1" xr:uid="{00000000-0005-0000-0000-0000267A0000}"/>
    <cellStyle name="Hiperłącze 7" xfId="29646" hidden="1" xr:uid="{00000000-0005-0000-0000-00002A7A0000}"/>
    <cellStyle name="Hiperłącze 7" xfId="29620" hidden="1" xr:uid="{00000000-0005-0000-0000-00002C7A0000}"/>
    <cellStyle name="Hiperłącze 7" xfId="30338" hidden="1" xr:uid="{00000000-0005-0000-0000-00002E7A0000}"/>
    <cellStyle name="Hiperłącze 7" xfId="29666" hidden="1" xr:uid="{00000000-0005-0000-0000-00002F7A0000}"/>
    <cellStyle name="Hiperłącze 7" xfId="32642" hidden="1" xr:uid="{00000000-0005-0000-0000-0000327A0000}"/>
    <cellStyle name="Hiperłącze 7" xfId="32707" hidden="1" xr:uid="{00000000-0005-0000-0000-0000397A0000}"/>
    <cellStyle name="Hiperłącze 7" xfId="32769" hidden="1" xr:uid="{00000000-0005-0000-0000-0000407A0000}"/>
    <cellStyle name="Hiperłącze 7" xfId="32823" hidden="1" xr:uid="{00000000-0005-0000-0000-0000417A0000}"/>
    <cellStyle name="Hiperłącze 7" xfId="32778" hidden="1" xr:uid="{00000000-0005-0000-0000-0000447A0000}"/>
    <cellStyle name="Hiperłącze 7" xfId="32815" hidden="1" xr:uid="{00000000-0005-0000-0000-0000457A0000}"/>
    <cellStyle name="Hiperłącze 7" xfId="33244" hidden="1" xr:uid="{00000000-0005-0000-0000-00004D7A0000}"/>
    <cellStyle name="Hiperłącze 7" xfId="33213" hidden="1" xr:uid="{00000000-0005-0000-0000-00004F7A0000}"/>
    <cellStyle name="Hiperłącze 7" xfId="33237" hidden="1" xr:uid="{00000000-0005-0000-0000-0000517A0000}"/>
    <cellStyle name="Hiperłącze 7" xfId="33231" hidden="1" xr:uid="{00000000-0005-0000-0000-0000537A0000}"/>
    <cellStyle name="Hiperłącze 7" xfId="33340" hidden="1" xr:uid="{00000000-0005-0000-0000-0000597A0000}"/>
    <cellStyle name="Hiperłącze 7" xfId="33301" hidden="1" xr:uid="{00000000-0005-0000-0000-00005C7A0000}"/>
    <cellStyle name="Hiperłącze 7" xfId="33316" hidden="1" xr:uid="{00000000-0005-0000-0000-0000607A0000}"/>
    <cellStyle name="Hiperłącze 7" xfId="33496" hidden="1" xr:uid="{00000000-0005-0000-0000-00006A7A0000}"/>
    <cellStyle name="Hiperłącze 7" xfId="33514" hidden="1" xr:uid="{00000000-0005-0000-0000-00006E7A0000}"/>
    <cellStyle name="Hiperłącze 7" xfId="33532" hidden="1" xr:uid="{00000000-0005-0000-0000-0000707A0000}"/>
    <cellStyle name="Hiperłącze 7" xfId="33595" hidden="1" xr:uid="{00000000-0005-0000-0000-0000727A0000}"/>
    <cellStyle name="Hiperłącze 7" xfId="33578" hidden="1" xr:uid="{00000000-0005-0000-0000-0000757A0000}"/>
    <cellStyle name="Hiperłącze 7" xfId="33570" hidden="1" xr:uid="{00000000-0005-0000-0000-0000777A0000}"/>
    <cellStyle name="Hiperłącze 7" xfId="33558" hidden="1" xr:uid="{00000000-0005-0000-0000-0000787A0000}"/>
    <cellStyle name="Hiperłącze 7" xfId="33119" hidden="1" xr:uid="{00000000-0005-0000-0000-00007C7A0000}"/>
    <cellStyle name="Hiperłącze 7" xfId="32878" hidden="1" xr:uid="{00000000-0005-0000-0000-0000827A0000}"/>
    <cellStyle name="Hiperłącze 7" xfId="32888" hidden="1" xr:uid="{00000000-0005-0000-0000-0000837A0000}"/>
    <cellStyle name="Hiperłącze 7" xfId="33370" hidden="1" xr:uid="{00000000-0005-0000-0000-0000867A0000}"/>
    <cellStyle name="Hiperłącze 7" xfId="33060" hidden="1" xr:uid="{00000000-0005-0000-0000-0000877A0000}"/>
    <cellStyle name="Hiperłącze 7" xfId="42425" hidden="1" xr:uid="{00000000-0005-0000-0000-0000A57E0000}"/>
    <cellStyle name="Hiperłącze 7" xfId="40422" hidden="1" xr:uid="{00000000-0005-0000-0000-00008E7D0000}"/>
    <cellStyle name="Hiperłącze 7" xfId="45036" hidden="1" xr:uid="{00000000-0005-0000-0000-0000A57F0000}"/>
    <cellStyle name="Hiperłącze 7" xfId="44441" hidden="1" xr:uid="{00000000-0005-0000-0000-00004E7F0000}"/>
    <cellStyle name="Hiperłącze 7" xfId="42496" hidden="1" xr:uid="{00000000-0005-0000-0000-00008C7E0000}"/>
    <cellStyle name="Hiperłącze 7" xfId="20706" hidden="1" xr:uid="{00000000-0005-0000-0000-000011750000}"/>
    <cellStyle name="Hiperłącze 7" xfId="33809" hidden="1" xr:uid="{00000000-0005-0000-0000-0000C07A0000}"/>
    <cellStyle name="Hiperłącze 7" xfId="31065" hidden="1" xr:uid="{00000000-0005-0000-0000-000046790000}"/>
    <cellStyle name="Hiperłącze 7" xfId="15781" hidden="1" xr:uid="{00000000-0005-0000-0000-000083720000}"/>
    <cellStyle name="Hiperłącze 7" xfId="13250" hidden="1" xr:uid="{00000000-0005-0000-0000-00002F710000}"/>
    <cellStyle name="Hiperłącze 7" xfId="43257" hidden="1" xr:uid="{00000000-0005-0000-0000-00006A7F0000}"/>
    <cellStyle name="Hiperłącze 7" xfId="12337" hidden="1" xr:uid="{00000000-0005-0000-0000-0000A6700000}"/>
    <cellStyle name="Hiperłącze 7" xfId="23948" hidden="1" xr:uid="{00000000-0005-0000-0000-00007B760000}"/>
    <cellStyle name="Hiperłącze 7" xfId="11761" hidden="1" xr:uid="{00000000-0005-0000-0000-0000E6710000}"/>
    <cellStyle name="Hiperłącze 7" xfId="47056" hidden="1" xr:uid="{00000000-0005-0000-0000-000096800000}"/>
    <cellStyle name="Hiperłącze 7" xfId="29480" hidden="1" xr:uid="{00000000-0005-0000-0000-0000C4780000}"/>
    <cellStyle name="Hiperłącze 7" xfId="34984" hidden="1" xr:uid="{00000000-0005-0000-0000-0000FE7A0000}"/>
    <cellStyle name="Hiperłącze 7" xfId="25535" hidden="1" xr:uid="{00000000-0005-0000-0000-00007D770000}"/>
    <cellStyle name="Hiperłącze 7" xfId="38791" hidden="1" xr:uid="{00000000-0005-0000-0000-00004D7D0000}"/>
    <cellStyle name="Hiperłącze 7" xfId="37482" hidden="1" xr:uid="{00000000-0005-0000-0000-0000AD7C0000}"/>
    <cellStyle name="Hiperłącze 7" xfId="35260" hidden="1" xr:uid="{00000000-0005-0000-0000-00001A7B0000}"/>
    <cellStyle name="Hiperłącze 7" xfId="38037" hidden="1" xr:uid="{00000000-0005-0000-0000-00007E7C0000}"/>
    <cellStyle name="Hiperłącze 7" xfId="24031" hidden="1" xr:uid="{00000000-0005-0000-0000-00005E760000}"/>
    <cellStyle name="Hiperłącze 7" xfId="24281" hidden="1" xr:uid="{00000000-0005-0000-0000-00003F760000}"/>
    <cellStyle name="Hiperłącze 7" xfId="23088" hidden="1" xr:uid="{00000000-0005-0000-0000-000099750000}"/>
    <cellStyle name="Hiperłącze 7" xfId="32699" hidden="1" xr:uid="{00000000-0005-0000-0000-00003B7A0000}"/>
    <cellStyle name="Hiperłącze 7" xfId="41199" hidden="1" xr:uid="{00000000-0005-0000-0000-0000DB7D0000}"/>
    <cellStyle name="Hiperłącze 7" xfId="22393" hidden="1" xr:uid="{00000000-0005-0000-0000-00005C750000}"/>
    <cellStyle name="Hiperłącze 7" xfId="46193" hidden="1" xr:uid="{00000000-0005-0000-0000-000046800000}"/>
    <cellStyle name="Hiperłącze 7" xfId="46034" hidden="1" xr:uid="{00000000-0005-0000-0000-00000A800000}"/>
    <cellStyle name="Hiperłącze 7" xfId="22777" hidden="1" xr:uid="{00000000-0005-0000-0000-0000DA750000}"/>
    <cellStyle name="Hiperłącze 7" xfId="23446" hidden="1" xr:uid="{00000000-0005-0000-0000-0000BF750000}"/>
    <cellStyle name="Hiperłącze 7" xfId="23167" hidden="1" xr:uid="{00000000-0005-0000-0000-00009D750000}"/>
    <cellStyle name="Hiperłącze 7" xfId="20616" hidden="1" xr:uid="{00000000-0005-0000-0000-00007E750000}"/>
    <cellStyle name="Hiperłącze 7" xfId="22538" hidden="1" xr:uid="{00000000-0005-0000-0000-000062750000}"/>
    <cellStyle name="Hiperłącze 7" xfId="21898" hidden="1" xr:uid="{00000000-0005-0000-0000-000001750000}"/>
    <cellStyle name="Hiperłącze 7" xfId="21315" hidden="1" xr:uid="{00000000-0005-0000-0000-0000C3740000}"/>
    <cellStyle name="Hiperłącze 7" xfId="20497" hidden="1" xr:uid="{00000000-0005-0000-0000-0000A6740000}"/>
    <cellStyle name="Hiperłącze 7" xfId="38651" hidden="1" xr:uid="{00000000-0005-0000-0000-00004C7D0000}"/>
    <cellStyle name="Hiperłącze 7" xfId="37642" hidden="1" xr:uid="{00000000-0005-0000-0000-00008C7C0000}"/>
    <cellStyle name="Hiperłącze 7" xfId="41961" hidden="1" xr:uid="{00000000-0005-0000-0000-0000B87E0000}"/>
    <cellStyle name="Hiperłącze 7" xfId="12685" hidden="1" xr:uid="{00000000-0005-0000-0000-0000D4700000}"/>
    <cellStyle name="Hiperłącze 7" xfId="47092" hidden="1" xr:uid="{00000000-0005-0000-0000-00009F800000}"/>
    <cellStyle name="Hiperłącze 7" xfId="32715" hidden="1" xr:uid="{00000000-0005-0000-0000-0000357A0000}"/>
    <cellStyle name="Hiperłącze 7" xfId="17291" hidden="1" xr:uid="{00000000-0005-0000-0000-0000ED720000}"/>
    <cellStyle name="Hiperłącze 7" xfId="14745" hidden="1" xr:uid="{00000000-0005-0000-0000-000006720000}"/>
    <cellStyle name="Hiperłącze 7" xfId="11572" hidden="1" xr:uid="{00000000-0005-0000-0000-0000EB710000}"/>
    <cellStyle name="Hiperłącze 7" xfId="13866" hidden="1" xr:uid="{00000000-0005-0000-0000-0000CB710000}"/>
    <cellStyle name="Hiperłącze 7" xfId="19696" hidden="1" xr:uid="{00000000-0005-0000-0000-000025740000}"/>
    <cellStyle name="Hiperłącze 7" xfId="11963" hidden="1" xr:uid="{00000000-0005-0000-0000-000056710000}"/>
    <cellStyle name="Hiperłącze 7" xfId="18291" hidden="1" xr:uid="{00000000-0005-0000-0000-0000BB730000}"/>
    <cellStyle name="Hiperłącze 7" xfId="18157" hidden="1" xr:uid="{00000000-0005-0000-0000-00007F730000}"/>
    <cellStyle name="Hiperłącze 7" xfId="16378" hidden="1" xr:uid="{00000000-0005-0000-0000-000060730000}"/>
    <cellStyle name="Hiperłącze 7" xfId="17831" hidden="1" xr:uid="{00000000-0005-0000-0000-000043730000}"/>
    <cellStyle name="Hiperłącze 7" xfId="17584" hidden="1" xr:uid="{00000000-0005-0000-0000-000025730000}"/>
    <cellStyle name="Hiperłącze 7" xfId="16163" hidden="1" xr:uid="{00000000-0005-0000-0000-000005730000}"/>
    <cellStyle name="Hiperłącze 7" xfId="17228" hidden="1" xr:uid="{00000000-0005-0000-0000-0000E7720000}"/>
    <cellStyle name="Hiperłącze 7" xfId="16995" hidden="1" xr:uid="{00000000-0005-0000-0000-0000CA720000}"/>
    <cellStyle name="Hiperłącze 7" xfId="34479" hidden="1" xr:uid="{00000000-0005-0000-0000-0000A47B0000}"/>
    <cellStyle name="Hiperłącze 7" xfId="38611" hidden="1" xr:uid="{00000000-0005-0000-0000-00005D7D0000}"/>
    <cellStyle name="Hiperłącze 7" xfId="43994" hidden="1" xr:uid="{00000000-0005-0000-0000-0000157F0000}"/>
    <cellStyle name="Hiperłącze 7" xfId="36191" hidden="1" xr:uid="{00000000-0005-0000-0000-0000BB7B0000}"/>
    <cellStyle name="Hiperłącze 7" xfId="25815" hidden="1" xr:uid="{00000000-0005-0000-0000-00001E780000}"/>
    <cellStyle name="Hiperłącze 7" xfId="27397" hidden="1" xr:uid="{00000000-0005-0000-0000-0000FE770000}"/>
    <cellStyle name="Hiperłącze 7" xfId="28973" hidden="1" xr:uid="{00000000-0005-0000-0000-00005A780000}"/>
    <cellStyle name="Hiperłącze 7" xfId="14989" hidden="1" xr:uid="{00000000-0005-0000-0000-000041720000}"/>
    <cellStyle name="Hiperłącze 7" xfId="19612" hidden="1" xr:uid="{00000000-0005-0000-0000-00001B740000}"/>
    <cellStyle name="Hiperłącze 7" xfId="27802" hidden="1" xr:uid="{00000000-0005-0000-0000-0000BE770000}"/>
    <cellStyle name="Hiperłącze 7" xfId="27133" hidden="1" xr:uid="{00000000-0005-0000-0000-00009C770000}"/>
    <cellStyle name="Hiperłącze 7" xfId="25406" hidden="1" xr:uid="{00000000-0005-0000-0000-00007A770000}"/>
    <cellStyle name="Hiperłącze 7" xfId="26824" hidden="1" xr:uid="{00000000-0005-0000-0000-00005F770000}"/>
    <cellStyle name="Hiperłącze 7" xfId="26578" hidden="1" xr:uid="{00000000-0005-0000-0000-00003F770000}"/>
    <cellStyle name="Hiperłącze 7" xfId="26231" hidden="1" xr:uid="{00000000-0005-0000-0000-000001770000}"/>
    <cellStyle name="Hiperłącze 7" xfId="24774" hidden="1" xr:uid="{00000000-0005-0000-0000-00009F760000}"/>
    <cellStyle name="Hiperłącze 7" xfId="42079" hidden="1" xr:uid="{00000000-0005-0000-0000-0000B07E0000}"/>
    <cellStyle name="Hiperłącze 7" xfId="40621" hidden="1" xr:uid="{00000000-0005-0000-0000-0000A17D0000}"/>
    <cellStyle name="Hiperłącze 7" xfId="39455" hidden="1" xr:uid="{00000000-0005-0000-0000-00000B7D0000}"/>
    <cellStyle name="Hiperłącze 7" xfId="33085" hidden="1" xr:uid="{00000000-0005-0000-0000-0000817A0000}"/>
    <cellStyle name="Hiperłącze 7" xfId="36603" hidden="1" xr:uid="{00000000-0005-0000-0000-0000007C0000}"/>
    <cellStyle name="Hiperłącze 7" xfId="25677" hidden="1" xr:uid="{00000000-0005-0000-0000-0000C6760000}"/>
    <cellStyle name="Hiperłącze 7" xfId="19798" hidden="1" xr:uid="{00000000-0005-0000-0000-000056740000}"/>
    <cellStyle name="Hiperłącze 7" xfId="41895" hidden="1" xr:uid="{00000000-0005-0000-0000-0000AE7E0000}"/>
    <cellStyle name="Hiperłącze 7" xfId="23292" hidden="1" xr:uid="{00000000-0005-0000-0000-0000DB750000}"/>
    <cellStyle name="Hiperłącze 7" xfId="44890" hidden="1" xr:uid="{00000000-0005-0000-0000-00009C7F0000}"/>
    <cellStyle name="Hiperłącze 7" xfId="31559" hidden="1" xr:uid="{00000000-0005-0000-0000-000087790000}"/>
    <cellStyle name="Hiperłącze 7" xfId="45099" hidden="1" xr:uid="{00000000-0005-0000-0000-0000B47F0000}"/>
    <cellStyle name="Hiperłącze 7" xfId="44369" hidden="1" xr:uid="{00000000-0005-0000-0000-0000477F0000}"/>
    <cellStyle name="Hiperłącze 7" xfId="42394" hidden="1" xr:uid="{00000000-0005-0000-0000-00007A7E0000}"/>
    <cellStyle name="Hiperłącze 7" xfId="24396" hidden="1" xr:uid="{00000000-0005-0000-0000-000047760000}"/>
    <cellStyle name="Hiperłącze 7" xfId="27815" hidden="1" xr:uid="{00000000-0005-0000-0000-0000EB770000}"/>
    <cellStyle name="Hiperłącze 7" xfId="30352" hidden="1" xr:uid="{00000000-0005-0000-0000-0000E2780000}"/>
    <cellStyle name="Hiperłącze 7" xfId="41520" hidden="1" xr:uid="{00000000-0005-0000-0000-0000FD7D0000}"/>
    <cellStyle name="Hiperłącze 7" xfId="21587" hidden="1" xr:uid="{00000000-0005-0000-0000-0000DD740000}"/>
    <cellStyle name="Hiperłącze 7" xfId="18003" hidden="1" xr:uid="{00000000-0005-0000-0000-000051730000}"/>
    <cellStyle name="Hiperłącze 7" xfId="41246" hidden="1" xr:uid="{00000000-0005-0000-0000-0000E37D0000}"/>
    <cellStyle name="Hiperłącze 7" xfId="30461" hidden="1" xr:uid="{00000000-0005-0000-0000-0000EE780000}"/>
    <cellStyle name="Hiperłącze 7" xfId="15382" hidden="1" xr:uid="{00000000-0005-0000-0000-000025720000}"/>
    <cellStyle name="Hiperłącze 7" xfId="40399" hidden="1" xr:uid="{00000000-0005-0000-0000-00008D7D0000}"/>
    <cellStyle name="Hiperłącze 7" xfId="13160" hidden="1" xr:uid="{00000000-0005-0000-0000-000021710000}"/>
    <cellStyle name="Hiperłącze 7" xfId="40094" hidden="1" xr:uid="{00000000-0005-0000-0000-0000697D0000}"/>
    <cellStyle name="Hiperłącze 7" xfId="39463" hidden="1" xr:uid="{00000000-0005-0000-0000-0000097D0000}"/>
    <cellStyle name="Hiperłącze 7" xfId="36801" hidden="1" xr:uid="{00000000-0005-0000-0000-0000DB7B0000}"/>
    <cellStyle name="Hiperłącze 7" xfId="13971" hidden="1" xr:uid="{00000000-0005-0000-0000-0000B4710000}"/>
    <cellStyle name="Hiperłącze 7" xfId="34940" hidden="1" xr:uid="{00000000-0005-0000-0000-0000F97A0000}"/>
    <cellStyle name="Hiperłącze 7" xfId="12400" hidden="1" xr:uid="{00000000-0005-0000-0000-0000B3700000}"/>
    <cellStyle name="Hiperłącze 7" xfId="33387" hidden="1" xr:uid="{00000000-0005-0000-0000-0000927A0000}"/>
    <cellStyle name="Hiperłącze 7" xfId="32915" hidden="1" xr:uid="{00000000-0005-0000-0000-0000987A0000}"/>
    <cellStyle name="Hiperłącze 7" xfId="32967" hidden="1" xr:uid="{00000000-0005-0000-0000-00009A7A0000}"/>
    <cellStyle name="Hiperłącze 7" xfId="33385" hidden="1" xr:uid="{00000000-0005-0000-0000-00009F7A0000}"/>
    <cellStyle name="Hiperłącze 7" xfId="33637" hidden="1" xr:uid="{00000000-0005-0000-0000-0000A17A0000}"/>
    <cellStyle name="Hiperłącze 7" xfId="33646" hidden="1" xr:uid="{00000000-0005-0000-0000-0000A27A0000}"/>
    <cellStyle name="Hiperłącze 7" xfId="32923" hidden="1" xr:uid="{00000000-0005-0000-0000-0000A37A0000}"/>
    <cellStyle name="Hiperłącze 7" xfId="33629" hidden="1" xr:uid="{00000000-0005-0000-0000-0000A57A0000}"/>
    <cellStyle name="Hiperłącze 7" xfId="33621" hidden="1" xr:uid="{00000000-0005-0000-0000-0000A77A0000}"/>
    <cellStyle name="Hiperłącze 7" xfId="33698" hidden="1" xr:uid="{00000000-0005-0000-0000-0000B07A0000}"/>
    <cellStyle name="Hiperłącze 7" xfId="33769" hidden="1" xr:uid="{00000000-0005-0000-0000-0000B67A0000}"/>
    <cellStyle name="Hiperłącze 7" xfId="33833" hidden="1" xr:uid="{00000000-0005-0000-0000-0000B97A0000}"/>
    <cellStyle name="Hiperłącze 7" xfId="33820" hidden="1" xr:uid="{00000000-0005-0000-0000-0000BF7A0000}"/>
    <cellStyle name="Hiperłącze 7" xfId="33867" hidden="1" xr:uid="{00000000-0005-0000-0000-0000C27A0000}"/>
    <cellStyle name="Hiperłącze 7" xfId="33958" hidden="1" xr:uid="{00000000-0005-0000-0000-0000CA7A0000}"/>
    <cellStyle name="Hiperłącze 7" xfId="33912" hidden="1" xr:uid="{00000000-0005-0000-0000-0000CC7A0000}"/>
    <cellStyle name="Hiperłącze 7" xfId="33967" hidden="1" xr:uid="{00000000-0005-0000-0000-0000CD7A0000}"/>
    <cellStyle name="Hiperłącze 7" xfId="34048" hidden="1" xr:uid="{00000000-0005-0000-0000-0000D17A0000}"/>
    <cellStyle name="Hiperłącze 7" xfId="34012" hidden="1" xr:uid="{00000000-0005-0000-0000-0000D37A0000}"/>
    <cellStyle name="Hiperłącze 7" xfId="34003" hidden="1" xr:uid="{00000000-0005-0000-0000-0000D47A0000}"/>
    <cellStyle name="Hiperłącze 7" xfId="34642" hidden="1" xr:uid="{00000000-0005-0000-0000-0000DC7A0000}"/>
    <cellStyle name="Hiperłącze 7" xfId="34660" hidden="1" xr:uid="{00000000-0005-0000-0000-0000DF7A0000}"/>
    <cellStyle name="Hiperłącze 7" xfId="34715" hidden="1" xr:uid="{00000000-0005-0000-0000-0000E57A0000}"/>
    <cellStyle name="Hiperłącze 7" xfId="34731" hidden="1" xr:uid="{00000000-0005-0000-0000-0000E77A0000}"/>
    <cellStyle name="Hiperłącze 7" xfId="34774" hidden="1" xr:uid="{00000000-0005-0000-0000-0000EF7A0000}"/>
    <cellStyle name="Hiperłącze 7" xfId="34884" hidden="1" xr:uid="{00000000-0005-0000-0000-0000F37A0000}"/>
    <cellStyle name="Hiperłącze 7" xfId="34948" hidden="1" xr:uid="{00000000-0005-0000-0000-0000F57A0000}"/>
    <cellStyle name="Hiperłącze 7" xfId="34975" hidden="1" xr:uid="{00000000-0005-0000-0000-0000FD7A0000}"/>
    <cellStyle name="Hiperłącze 7" xfId="35002" hidden="1" xr:uid="{00000000-0005-0000-0000-0000007B0000}"/>
    <cellStyle name="Hiperłącze 7" xfId="35065" hidden="1" xr:uid="{00000000-0005-0000-0000-0000027B0000}"/>
    <cellStyle name="Hiperłącze 7" xfId="35020" hidden="1" xr:uid="{00000000-0005-0000-0000-0000037B0000}"/>
    <cellStyle name="Hiperłącze 7" xfId="35108" hidden="1" xr:uid="{00000000-0005-0000-0000-00000C7B0000}"/>
    <cellStyle name="Hiperłącze 7" xfId="35125" hidden="1" xr:uid="{00000000-0005-0000-0000-00000F7B0000}"/>
    <cellStyle name="Hiperłącze 7" xfId="35117" hidden="1" xr:uid="{00000000-0005-0000-0000-0000107B0000}"/>
    <cellStyle name="Hiperłącze 7" xfId="35149" hidden="1" xr:uid="{00000000-0005-0000-0000-0000117B0000}"/>
    <cellStyle name="Hiperłącze 7" xfId="35143" hidden="1" xr:uid="{00000000-0005-0000-0000-0000137B0000}"/>
    <cellStyle name="Hiperłącze 7" xfId="35180" hidden="1" xr:uid="{00000000-0005-0000-0000-0000157B0000}"/>
    <cellStyle name="Hiperłącze 7" xfId="35188" hidden="1" xr:uid="{00000000-0005-0000-0000-0000167B0000}"/>
    <cellStyle name="Hiperłącze 7" xfId="35252" hidden="1" xr:uid="{00000000-0005-0000-0000-0000197B0000}"/>
    <cellStyle name="Hiperłącze 7" xfId="35368" hidden="1" xr:uid="{00000000-0005-0000-0000-0000267B0000}"/>
    <cellStyle name="Hiperłącze 7" xfId="35395" hidden="1" xr:uid="{00000000-0005-0000-0000-00002E7B0000}"/>
    <cellStyle name="Hiperłącze 7" xfId="35386" hidden="1" xr:uid="{00000000-0005-0000-0000-00002D7B0000}"/>
    <cellStyle name="Hiperłącze 7" xfId="13795" hidden="1" xr:uid="{00000000-0005-0000-0000-0000D3710000}"/>
    <cellStyle name="Hiperłącze 7" xfId="41385" hidden="1" xr:uid="{00000000-0005-0000-0000-0000167E0000}"/>
    <cellStyle name="Hiperłącze 7" xfId="18784" hidden="1" xr:uid="{00000000-0005-0000-0000-0000D2730000}"/>
    <cellStyle name="Hiperłącze 7" xfId="23410" hidden="1" xr:uid="{00000000-0005-0000-0000-0000B6750000}"/>
    <cellStyle name="Hiperłącze 7" xfId="16451" hidden="1" xr:uid="{00000000-0005-0000-0000-0000F4730000}"/>
    <cellStyle name="Hiperłącze 7" xfId="43872" hidden="1" xr:uid="{00000000-0005-0000-0000-0000C57F0000}"/>
    <cellStyle name="Hiperłącze 7" xfId="44171" hidden="1" xr:uid="{00000000-0005-0000-0000-00002F7F0000}"/>
    <cellStyle name="Hiperłącze 7" xfId="21619" hidden="1" xr:uid="{00000000-0005-0000-0000-0000E6740000}"/>
    <cellStyle name="Hiperłącze 7" xfId="28596" hidden="1" xr:uid="{00000000-0005-0000-0000-00006C780000}"/>
    <cellStyle name="Hiperłącze 7" xfId="36162" hidden="1" xr:uid="{00000000-0005-0000-0000-0000B87B0000}"/>
    <cellStyle name="Hiperłącze 7" xfId="17061" hidden="1" xr:uid="{00000000-0005-0000-0000-0000CD720000}"/>
    <cellStyle name="Hiperłącze 7" xfId="14528" hidden="1" xr:uid="{00000000-0005-0000-0000-0000D6710000}"/>
    <cellStyle name="Hiperłącze 7" xfId="37892" hidden="1" xr:uid="{00000000-0005-0000-0000-00009B7C0000}"/>
    <cellStyle name="Hiperłącze 7" xfId="12274" hidden="1" xr:uid="{00000000-0005-0000-0000-0000A4700000}"/>
    <cellStyle name="Hiperłącze 7" xfId="45865" hidden="1" xr:uid="{00000000-0005-0000-0000-0000FF7F0000}"/>
    <cellStyle name="Hiperłącze 7" xfId="25920" hidden="1" xr:uid="{00000000-0005-0000-0000-0000DA760000}"/>
    <cellStyle name="Hiperłącze 7" xfId="18280" hidden="1" xr:uid="{00000000-0005-0000-0000-0000BD730000}"/>
    <cellStyle name="Hiperłącze 7" xfId="33098" hidden="1" xr:uid="{00000000-0005-0000-0000-0000847A0000}"/>
    <cellStyle name="Hiperłącze 7" xfId="45392" hidden="1" xr:uid="{00000000-0005-0000-0000-00002A800000}"/>
    <cellStyle name="Hiperłącze 7" xfId="46392" hidden="1" xr:uid="{00000000-0005-0000-0000-000071800000}"/>
    <cellStyle name="Hiperłącze 7" xfId="26871" hidden="1" xr:uid="{00000000-0005-0000-0000-000062770000}"/>
    <cellStyle name="Hiperłącze 7" xfId="29086" hidden="1" xr:uid="{00000000-0005-0000-0000-000098780000}"/>
    <cellStyle name="Hiperłącze 7" xfId="14787" hidden="1" xr:uid="{00000000-0005-0000-0000-00003D720000}"/>
    <cellStyle name="Hiperłącze 7" xfId="40318" hidden="1" xr:uid="{00000000-0005-0000-0000-00007E7D0000}"/>
    <cellStyle name="Hiperłącze 7" xfId="42533" hidden="1" xr:uid="{00000000-0005-0000-0000-0000867E0000}"/>
    <cellStyle name="Hiperłącze 7" xfId="19720" hidden="1" xr:uid="{00000000-0005-0000-0000-000028740000}"/>
    <cellStyle name="Hiperłącze 7" xfId="43623" hidden="1" xr:uid="{00000000-0005-0000-0000-0000C17F0000}"/>
    <cellStyle name="Hiperłącze 7" xfId="42433" hidden="1" xr:uid="{00000000-0005-0000-0000-0000B27E0000}"/>
    <cellStyle name="Hiperłącze 7" xfId="12923" hidden="1" xr:uid="{00000000-0005-0000-0000-000007710000}"/>
    <cellStyle name="Hiperłącze 7" xfId="17958" hidden="1" xr:uid="{00000000-0005-0000-0000-000054730000}"/>
    <cellStyle name="Hiperłącze 7" xfId="24986" hidden="1" xr:uid="{00000000-0005-0000-0000-0000B7760000}"/>
    <cellStyle name="Hiperłącze 7" xfId="24691" hidden="1" xr:uid="{00000000-0005-0000-0000-00008D760000}"/>
    <cellStyle name="Hiperłącze 7" xfId="18867" hidden="1" xr:uid="{00000000-0005-0000-0000-0000A9730000}"/>
    <cellStyle name="Hiperłącze 7" xfId="45461" hidden="1" xr:uid="{00000000-0005-0000-0000-000043800000}"/>
    <cellStyle name="Hiperłącze 7" xfId="32959" hidden="1" xr:uid="{00000000-0005-0000-0000-00009D7A0000}"/>
    <cellStyle name="Hiperłącze 7" xfId="15318" hidden="1" xr:uid="{00000000-0005-0000-0000-000023720000}"/>
    <cellStyle name="Hiperłącze 7" xfId="20361" hidden="1" xr:uid="{00000000-0005-0000-0000-00009C740000}"/>
    <cellStyle name="Hiperłącze 7" xfId="24558" hidden="1" xr:uid="{00000000-0005-0000-0000-000056760000}"/>
    <cellStyle name="Hiperłącze 7" xfId="22501" hidden="1" xr:uid="{00000000-0005-0000-0000-000068750000}"/>
    <cellStyle name="Hiperłącze 7" xfId="39279" hidden="1" xr:uid="{00000000-0005-0000-0000-0000FB7C0000}"/>
    <cellStyle name="Hiperłącze 7" xfId="24206" hidden="1" xr:uid="{00000000-0005-0000-0000-00002E760000}"/>
    <cellStyle name="Hiperłącze 7" xfId="21247" hidden="1" xr:uid="{00000000-0005-0000-0000-000008760000}"/>
    <cellStyle name="Hiperłącze 7" xfId="18096" hidden="1" xr:uid="{00000000-0005-0000-0000-00007B730000}"/>
    <cellStyle name="Hiperłącze 7" xfId="46167" hidden="1" xr:uid="{00000000-0005-0000-0000-000045800000}"/>
    <cellStyle name="Hiperłącze 7" xfId="45615" hidden="1" xr:uid="{00000000-0005-0000-0000-00001E800000}"/>
    <cellStyle name="Hiperłącze 7" xfId="45822" hidden="1" xr:uid="{00000000-0005-0000-0000-0000F77F0000}"/>
    <cellStyle name="Hiperłącze 7" xfId="23319" hidden="1" xr:uid="{00000000-0005-0000-0000-0000B1750000}"/>
    <cellStyle name="Hiperłącze 7" xfId="22602" hidden="1" xr:uid="{00000000-0005-0000-0000-000087750000}"/>
    <cellStyle name="Hiperłącze 7" xfId="22493" hidden="1" xr:uid="{00000000-0005-0000-0000-000063750000}"/>
    <cellStyle name="Hiperłącze 7" xfId="22110" hidden="1" xr:uid="{00000000-0005-0000-0000-000035750000}"/>
    <cellStyle name="Hiperłącze 7" xfId="19358" hidden="1" xr:uid="{00000000-0005-0000-0000-000074740000}"/>
    <cellStyle name="Hiperłącze 7" xfId="40262" hidden="1" xr:uid="{00000000-0005-0000-0000-00007C7D0000}"/>
    <cellStyle name="Hiperłącze 7" xfId="12757" hidden="1" xr:uid="{00000000-0005-0000-0000-0000DA700000}"/>
    <cellStyle name="Hiperłącze 7" xfId="36525" hidden="1" xr:uid="{00000000-0005-0000-0000-0000107C0000}"/>
    <cellStyle name="Hiperłącze 7" xfId="11583" hidden="1" xr:uid="{00000000-0005-0000-0000-0000FE700000}"/>
    <cellStyle name="Hiperłącze 7" xfId="46220" hidden="1" xr:uid="{00000000-0005-0000-0000-000063800000}"/>
    <cellStyle name="Hiperłącze 7" xfId="21170" hidden="1" xr:uid="{00000000-0005-0000-0000-0000B8740000}"/>
    <cellStyle name="Hiperłącze 7" xfId="33671" hidden="1" xr:uid="{00000000-0005-0000-0000-0000AA7A0000}"/>
    <cellStyle name="Hiperłącze 7" xfId="17975" hidden="1" xr:uid="{00000000-0005-0000-0000-000058730000}"/>
    <cellStyle name="Hiperłącze 7" xfId="41661" hidden="1" xr:uid="{00000000-0005-0000-0000-0000327E0000}"/>
    <cellStyle name="Hiperłącze 7" xfId="32679" hidden="1" xr:uid="{00000000-0005-0000-0000-0000377A0000}"/>
    <cellStyle name="Hiperłącze 7" xfId="36501" hidden="1" xr:uid="{00000000-0005-0000-0000-0000177C0000}"/>
    <cellStyle name="Hiperłącze 7" xfId="14252" hidden="1" xr:uid="{00000000-0005-0000-0000-0000B5710000}"/>
    <cellStyle name="Hiperłącze 7" xfId="20023" hidden="1" xr:uid="{00000000-0005-0000-0000-000042740000}"/>
    <cellStyle name="Hiperłącze 7" xfId="27044" hidden="1" xr:uid="{00000000-0005-0000-0000-000075770000}"/>
    <cellStyle name="Hiperłącze 7" xfId="11924" hidden="1" xr:uid="{00000000-0005-0000-0000-0000E3710000}"/>
    <cellStyle name="Hiperłącze 7" xfId="13906" hidden="1" xr:uid="{00000000-0005-0000-0000-0000C0710000}"/>
    <cellStyle name="Hiperłącze 7" xfId="16898" hidden="1" xr:uid="{00000000-0005-0000-0000-0000BF720000}"/>
    <cellStyle name="Hiperłącze 7" xfId="11957" hidden="1" xr:uid="{00000000-0005-0000-0000-000051710000}"/>
    <cellStyle name="Hiperłącze 7" xfId="16317" hidden="1" xr:uid="{00000000-0005-0000-0000-0000EF730000}"/>
    <cellStyle name="Hiperłącze 7" xfId="18414" hidden="1" xr:uid="{00000000-0005-0000-0000-0000C9730000}"/>
    <cellStyle name="Hiperłącze 7" xfId="18811" hidden="1" xr:uid="{00000000-0005-0000-0000-0000A3730000}"/>
    <cellStyle name="Hiperłącze 7" xfId="18067" hidden="1" xr:uid="{00000000-0005-0000-0000-000078730000}"/>
    <cellStyle name="Hiperłącze 7" xfId="17967" hidden="1" xr:uid="{00000000-0005-0000-0000-000053730000}"/>
    <cellStyle name="Hiperłącze 7" xfId="17644" hidden="1" xr:uid="{00000000-0005-0000-0000-00002C730000}"/>
    <cellStyle name="Hiperłącze 7" xfId="35687" hidden="1" xr:uid="{00000000-0005-0000-0000-0000617B0000}"/>
    <cellStyle name="Hiperłącze 7" xfId="25874" hidden="1" xr:uid="{00000000-0005-0000-0000-0000DC760000}"/>
    <cellStyle name="Hiperłącze 7" xfId="36808" hidden="1" xr:uid="{00000000-0005-0000-0000-0000E07B0000}"/>
    <cellStyle name="Hiperłącze 7" xfId="40459" hidden="1" xr:uid="{00000000-0005-0000-0000-0000947D0000}"/>
    <cellStyle name="Hiperłącze 7" xfId="44625" hidden="1" xr:uid="{00000000-0005-0000-0000-0000757F0000}"/>
    <cellStyle name="Hiperłącze 7" xfId="16853" hidden="1" xr:uid="{00000000-0005-0000-0000-0000B5720000}"/>
    <cellStyle name="Hiperłącze 7" xfId="26837" hidden="1" xr:uid="{00000000-0005-0000-0000-000059770000}"/>
    <cellStyle name="Hiperłącze 7" xfId="37799" hidden="1" xr:uid="{00000000-0005-0000-0000-0000667C0000}"/>
    <cellStyle name="Hiperłącze 7" xfId="42752" hidden="1" xr:uid="{00000000-0005-0000-0000-0000CF7E0000}"/>
    <cellStyle name="Hiperłącze 7" xfId="35196" hidden="1" xr:uid="{00000000-0005-0000-0000-0000177B0000}"/>
    <cellStyle name="Hiperłącze 7" xfId="28919" hidden="1" xr:uid="{00000000-0005-0000-0000-000057780000}"/>
    <cellStyle name="Hiperłącze 7" xfId="15665" hidden="1" xr:uid="{00000000-0005-0000-0000-000075720000}"/>
    <cellStyle name="Hiperłącze 7" xfId="28128" hidden="1" xr:uid="{00000000-0005-0000-0000-000023780000}"/>
    <cellStyle name="Hiperłącze 7" xfId="28184" hidden="1" xr:uid="{00000000-0005-0000-0000-000029780000}"/>
    <cellStyle name="Hiperłącze 7" xfId="27405" hidden="1" xr:uid="{00000000-0005-0000-0000-0000FD770000}"/>
    <cellStyle name="Hiperłącze 7" xfId="15063" hidden="1" xr:uid="{00000000-0005-0000-0000-000051720000}"/>
    <cellStyle name="Hiperłącze 7" xfId="15409" hidden="1" xr:uid="{00000000-0005-0000-0000-00002D720000}"/>
    <cellStyle name="Hiperłącze 7" xfId="27145" hidden="1" xr:uid="{00000000-0005-0000-0000-00009B770000}"/>
    <cellStyle name="Hiperłącze 7" xfId="25119" hidden="1" xr:uid="{00000000-0005-0000-0000-00008B770000}"/>
    <cellStyle name="Hiperłącze 7" xfId="26488" hidden="1" xr:uid="{00000000-0005-0000-0000-000038770000}"/>
    <cellStyle name="Hiperłącze 7" xfId="43238" hidden="1" xr:uid="{00000000-0005-0000-0000-00005B800000}"/>
    <cellStyle name="Hiperłącze 7" xfId="39230" hidden="1" xr:uid="{00000000-0005-0000-0000-0000F27C0000}"/>
    <cellStyle name="Hiperłącze 7" xfId="41371" hidden="1" xr:uid="{00000000-0005-0000-0000-0000EE7D0000}"/>
    <cellStyle name="Hiperłącze 7" xfId="44513" hidden="1" xr:uid="{00000000-0005-0000-0000-0000517F0000}"/>
    <cellStyle name="Hiperłącze 7" xfId="35323" hidden="1" xr:uid="{00000000-0005-0000-0000-0000277B0000}"/>
    <cellStyle name="Hiperłącze 7" xfId="21799" hidden="1" xr:uid="{00000000-0005-0000-0000-0000F6740000}"/>
    <cellStyle name="Hiperłącze 7" xfId="30559" hidden="1" xr:uid="{00000000-0005-0000-0000-0000F9780000}"/>
    <cellStyle name="Hiperłącze 7" xfId="14369" hidden="1" xr:uid="{00000000-0005-0000-0000-00009A710000}"/>
    <cellStyle name="Hiperłącze 7" xfId="36736" hidden="1" xr:uid="{00000000-0005-0000-0000-0000CD7B0000}"/>
    <cellStyle name="Hiperłącze 7" xfId="44414" hidden="1" xr:uid="{00000000-0005-0000-0000-0000467F0000}"/>
    <cellStyle name="Hiperłącze 7" xfId="32501" hidden="1" xr:uid="{00000000-0005-0000-0000-0000E0790000}"/>
    <cellStyle name="Hiperłącze 7" xfId="30208" hidden="1" xr:uid="{00000000-0005-0000-0000-0000D7780000}"/>
    <cellStyle name="Hiperłącze 7" xfId="45325" hidden="1" xr:uid="{00000000-0005-0000-0000-0000E37F0000}"/>
    <cellStyle name="Hiperłącze 7" xfId="17700" hidden="1" xr:uid="{00000000-0005-0000-0000-00002E730000}"/>
    <cellStyle name="Hiperłącze 7" xfId="33356" hidden="1" xr:uid="{00000000-0005-0000-0000-00005E7A0000}"/>
    <cellStyle name="Hiperłącze 7" xfId="31056" hidden="1" xr:uid="{00000000-0005-0000-0000-000045790000}"/>
    <cellStyle name="Hiperłącze 7" xfId="38818" hidden="1" xr:uid="{00000000-0005-0000-0000-0000507D0000}"/>
    <cellStyle name="Hiperłącze 7" xfId="13316" hidden="1" xr:uid="{00000000-0005-0000-0000-000034710000}"/>
    <cellStyle name="Hiperłącze 7" xfId="10249" hidden="1" xr:uid="{00000000-0005-0000-0000-00005C700000}"/>
    <cellStyle name="Hiperłącze 7" xfId="35543" hidden="1" xr:uid="{00000000-0005-0000-0000-0000577B0000}"/>
    <cellStyle name="Hiperłącze 7" xfId="25994" hidden="1" xr:uid="{00000000-0005-0000-0000-0000E7760000}"/>
    <cellStyle name="Hiperłącze 7" xfId="37101" hidden="1" xr:uid="{00000000-0005-0000-0000-0000287C0000}"/>
    <cellStyle name="Hiperłącze 7" xfId="19107" hidden="1" xr:uid="{00000000-0005-0000-0000-000007740000}"/>
    <cellStyle name="Hiperłącze 7" xfId="43179" hidden="1" xr:uid="{00000000-0005-0000-0000-00005A7F0000}"/>
    <cellStyle name="Hiperłącze 7" xfId="34756" hidden="1" xr:uid="{00000000-0005-0000-0000-0000EB7A0000}"/>
    <cellStyle name="Hiperłącze 7" xfId="40066" hidden="1" xr:uid="{00000000-0005-0000-0000-0000677D0000}"/>
    <cellStyle name="Hiperłącze 7" xfId="11549" hidden="1" xr:uid="{00000000-0005-0000-0000-0000EA710000}"/>
    <cellStyle name="Hiperłącze 7" xfId="25710" hidden="1" xr:uid="{00000000-0005-0000-0000-0000CB760000}"/>
    <cellStyle name="Hiperłącze 7" xfId="41188" hidden="1" xr:uid="{00000000-0005-0000-0000-0000DA7D0000}"/>
    <cellStyle name="Hiperłącze 7" xfId="37202" hidden="1" xr:uid="{00000000-0005-0000-0000-0000477C0000}"/>
    <cellStyle name="Hiperłącze 7" xfId="42451" hidden="1" xr:uid="{00000000-0005-0000-0000-0000827E0000}"/>
    <cellStyle name="Hiperłącze 7" xfId="29157" hidden="1" xr:uid="{00000000-0005-0000-0000-00009B780000}"/>
    <cellStyle name="Hiperłącze 7" xfId="12560" hidden="1" xr:uid="{00000000-0005-0000-0000-0000C5700000}"/>
    <cellStyle name="Hiperłącze 7" xfId="14335" hidden="1" xr:uid="{00000000-0005-0000-0000-00009B710000}"/>
    <cellStyle name="Hiperłącze 7" xfId="18628" hidden="1" xr:uid="{00000000-0005-0000-0000-000093730000}"/>
    <cellStyle name="Hiperłącze 7" xfId="30791" hidden="1" xr:uid="{00000000-0005-0000-0000-000018790000}"/>
    <cellStyle name="Hiperłącze 7" xfId="33655" hidden="1" xr:uid="{00000000-0005-0000-0000-0000A67A0000}"/>
    <cellStyle name="Hiperłącze 7" xfId="37956" hidden="1" xr:uid="{00000000-0005-0000-0000-0000787C0000}"/>
    <cellStyle name="Hiperłącze 7" xfId="38093" hidden="1" xr:uid="{00000000-0005-0000-0000-0000877C0000}"/>
    <cellStyle name="Hiperłącze 7" xfId="11616" hidden="1" xr:uid="{00000000-0005-0000-0000-0000F8700000}"/>
    <cellStyle name="Hiperłącze 7" xfId="26460" hidden="1" xr:uid="{00000000-0005-0000-0000-000032770000}"/>
    <cellStyle name="Hiperłącze 7" xfId="26206" hidden="1" xr:uid="{00000000-0005-0000-0000-0000F9760000}"/>
    <cellStyle name="Hiperłącze 7" xfId="16084" hidden="1" xr:uid="{00000000-0005-0000-0000-0000F9730000}"/>
    <cellStyle name="Hiperłącze 7" xfId="45907" hidden="1" xr:uid="{00000000-0005-0000-0000-00002B800000}"/>
    <cellStyle name="Hiperłącze 7" xfId="38225" hidden="1" xr:uid="{00000000-0005-0000-0000-0000C07C0000}"/>
    <cellStyle name="Hiperłącze 7" xfId="38897" hidden="1" xr:uid="{00000000-0005-0000-0000-0000477E0000}"/>
    <cellStyle name="Hiperłącze 7" xfId="23347" hidden="1" xr:uid="{00000000-0005-0000-0000-0000B4750000}"/>
    <cellStyle name="Hiperłącze 7" xfId="45590" hidden="1" xr:uid="{00000000-0005-0000-0000-000028800000}"/>
    <cellStyle name="Hiperłącze 7" xfId="24939" hidden="1" xr:uid="{00000000-0005-0000-0000-0000AF760000}"/>
    <cellStyle name="Hiperłącze 7" xfId="23877" hidden="1" xr:uid="{00000000-0005-0000-0000-000083760000}"/>
    <cellStyle name="Hiperłącze 7" xfId="22314" hidden="1" xr:uid="{00000000-0005-0000-0000-000049750000}"/>
    <cellStyle name="Hiperłącze 7" xfId="28331" hidden="1" xr:uid="{00000000-0005-0000-0000-00007A780000}"/>
    <cellStyle name="Hiperłącze 7" xfId="40038" hidden="1" xr:uid="{00000000-0005-0000-0000-0000637D0000}"/>
    <cellStyle name="Hiperłącze 7" xfId="43498" hidden="1" xr:uid="{00000000-0005-0000-0000-0000BA7F0000}"/>
    <cellStyle name="Hiperłącze 7" xfId="23869" hidden="1" xr:uid="{00000000-0005-0000-0000-000078760000}"/>
    <cellStyle name="Hiperłącze 7" xfId="24450" hidden="1" xr:uid="{00000000-0005-0000-0000-00004A760000}"/>
    <cellStyle name="Hiperłącze 7" xfId="16048" hidden="1" xr:uid="{00000000-0005-0000-0000-0000FC730000}"/>
    <cellStyle name="Hiperłącze 7" xfId="34633" hidden="1" xr:uid="{00000000-0005-0000-0000-0000DB7A0000}"/>
    <cellStyle name="Hiperłącze 7" xfId="40714" hidden="1" xr:uid="{00000000-0005-0000-0000-0000CB7D0000}"/>
    <cellStyle name="Hiperłącze 7" xfId="20984" hidden="1" xr:uid="{00000000-0005-0000-0000-00000D760000}"/>
    <cellStyle name="Hiperłącze 7" xfId="22638" hidden="1" xr:uid="{00000000-0005-0000-0000-000085750000}"/>
    <cellStyle name="Hiperłącze 7" xfId="45387" hidden="1" xr:uid="{00000000-0005-0000-0000-00002E800000}"/>
    <cellStyle name="Hiperłącze 7" xfId="45878" hidden="1" xr:uid="{00000000-0005-0000-0000-0000F97F0000}"/>
    <cellStyle name="Hiperłącze 7" xfId="22811" hidden="1" xr:uid="{00000000-0005-0000-0000-0000D3750000}"/>
    <cellStyle name="Hiperłącze 7" xfId="23160" hidden="1" xr:uid="{00000000-0005-0000-0000-0000A1750000}"/>
    <cellStyle name="Hiperłącze 7" xfId="22547" hidden="1" xr:uid="{00000000-0005-0000-0000-000066750000}"/>
    <cellStyle name="Hiperłącze 7" xfId="18457" hidden="1" xr:uid="{00000000-0005-0000-0000-0000C7730000}"/>
    <cellStyle name="Hiperłącze 7" xfId="14981" hidden="1" xr:uid="{00000000-0005-0000-0000-00003E720000}"/>
    <cellStyle name="Hiperłącze 7" xfId="30155" hidden="1" xr:uid="{00000000-0005-0000-0000-0000D3780000}"/>
    <cellStyle name="Hiperłącze 7" xfId="45199" hidden="1" xr:uid="{00000000-0005-0000-0000-0000D47F0000}"/>
    <cellStyle name="Hiperłącze 7" xfId="29106" hidden="1" xr:uid="{00000000-0005-0000-0000-000095780000}"/>
    <cellStyle name="Hiperłącze 7" xfId="38064" hidden="1" xr:uid="{00000000-0005-0000-0000-0000847C0000}"/>
    <cellStyle name="Hiperłącze 7" xfId="12196" hidden="1" xr:uid="{00000000-0005-0000-0000-0000E8710000}"/>
    <cellStyle name="Hiperłącze 7" xfId="29401" hidden="1" xr:uid="{00000000-0005-0000-0000-0000BB780000}"/>
    <cellStyle name="Hiperłącze 7" xfId="21745" hidden="1" xr:uid="{00000000-0005-0000-0000-0000F8740000}"/>
    <cellStyle name="Hiperłącze 7" xfId="24214" hidden="1" xr:uid="{00000000-0005-0000-0000-000032760000}"/>
    <cellStyle name="Hiperłącze 7" xfId="16219" hidden="1" xr:uid="{00000000-0005-0000-0000-0000F9720000}"/>
    <cellStyle name="Hiperłącze 7" xfId="42578" hidden="1" xr:uid="{00000000-0005-0000-0000-0000907E0000}"/>
    <cellStyle name="Hiperłącze 7" xfId="32795" hidden="1" xr:uid="{00000000-0005-0000-0000-0000487A0000}"/>
    <cellStyle name="Hiperłącze 7" xfId="37937" hidden="1" xr:uid="{00000000-0005-0000-0000-0000737C0000}"/>
    <cellStyle name="Hiperłącze 7" xfId="47101" hidden="1" xr:uid="{00000000-0005-0000-0000-0000A0800000}"/>
    <cellStyle name="Hiperłącze 7" xfId="21205" hidden="1" xr:uid="{00000000-0005-0000-0000-0000BF740000}"/>
    <cellStyle name="Hiperłącze 7" xfId="20276" hidden="1" xr:uid="{00000000-0005-0000-0000-00008D740000}"/>
    <cellStyle name="Hiperłącze 7" xfId="23107" hidden="1" xr:uid="{00000000-0005-0000-0000-00009B750000}"/>
    <cellStyle name="Hiperłącze 7" xfId="40297" hidden="1" xr:uid="{00000000-0005-0000-0000-0000837D0000}"/>
    <cellStyle name="Hiperłącze 7" xfId="33826" hidden="1" xr:uid="{00000000-0005-0000-0000-0000BD7A0000}"/>
    <cellStyle name="Hiperłącze 7" xfId="39271" hidden="1" xr:uid="{00000000-0005-0000-0000-0000FC7C0000}"/>
    <cellStyle name="Hiperłącze 7" xfId="16771" hidden="1" xr:uid="{00000000-0005-0000-0000-0000B1720000}"/>
    <cellStyle name="Hiperłącze 7" xfId="19978" hidden="1" xr:uid="{00000000-0005-0000-0000-000043740000}"/>
    <cellStyle name="Hiperłącze 7" xfId="14555" hidden="1" xr:uid="{00000000-0005-0000-0000-0000F3710000}"/>
    <cellStyle name="Hiperłącze 7" xfId="14032" hidden="1" xr:uid="{00000000-0005-0000-0000-0000C1710000}"/>
    <cellStyle name="Hiperłącze 7" xfId="19688" hidden="1" xr:uid="{00000000-0005-0000-0000-000022740000}"/>
    <cellStyle name="Hiperłącze 7" xfId="24617" hidden="1" xr:uid="{00000000-0005-0000-0000-000089760000}"/>
    <cellStyle name="Hiperłącze 7" xfId="14141" hidden="1" xr:uid="{00000000-0005-0000-0000-000085710000}"/>
    <cellStyle name="Hiperłącze 7" xfId="11961" hidden="1" xr:uid="{00000000-0005-0000-0000-00004D710000}"/>
    <cellStyle name="Hiperłącze 7" xfId="19034" hidden="1" xr:uid="{00000000-0005-0000-0000-0000E1730000}"/>
    <cellStyle name="Hiperłącze 7" xfId="18911" hidden="1" xr:uid="{00000000-0005-0000-0000-0000AE730000}"/>
    <cellStyle name="Hiperłącze 7" xfId="18058" hidden="1" xr:uid="{00000000-0005-0000-0000-000074730000}"/>
    <cellStyle name="Hiperłącze 7" xfId="38656" hidden="1" xr:uid="{00000000-0005-0000-0000-00004A7D0000}"/>
    <cellStyle name="Hiperłącze 7" xfId="26765" hidden="1" xr:uid="{00000000-0005-0000-0000-000055770000}"/>
    <cellStyle name="Hiperłącze 7" xfId="37121" hidden="1" xr:uid="{00000000-0005-0000-0000-0000257C0000}"/>
    <cellStyle name="Hiperłącze 7" xfId="36270" hidden="1" xr:uid="{00000000-0005-0000-0000-0000C47B0000}"/>
    <cellStyle name="Hiperłącze 7" xfId="32182" hidden="1" xr:uid="{00000000-0005-0000-0000-0000BF790000}"/>
    <cellStyle name="Hiperłącze 7" xfId="35642" hidden="1" xr:uid="{00000000-0005-0000-0000-0000647B0000}"/>
    <cellStyle name="Hiperłącze 7" xfId="17841" hidden="1" xr:uid="{00000000-0005-0000-0000-000044730000}"/>
    <cellStyle name="Hiperłącze 7" xfId="17411" hidden="1" xr:uid="{00000000-0005-0000-0000-000012730000}"/>
    <cellStyle name="Hiperłącze 7" xfId="19729" hidden="1" xr:uid="{00000000-0005-0000-0000-00002C740000}"/>
    <cellStyle name="Hiperłącze 7" xfId="27722" hidden="1" xr:uid="{00000000-0005-0000-0000-0000B6770000}"/>
    <cellStyle name="Hiperłącze 7" xfId="38501" hidden="1" xr:uid="{00000000-0005-0000-0000-0000DD7C0000}"/>
    <cellStyle name="Hiperłącze 7" xfId="43321" hidden="1" xr:uid="{00000000-0005-0000-0000-0000617F0000}"/>
    <cellStyle name="Hiperłącze 7" xfId="29286" hidden="1" xr:uid="{00000000-0005-0000-0000-0000B0780000}"/>
    <cellStyle name="Hiperłącze 7" xfId="12694" hidden="1" xr:uid="{00000000-0005-0000-0000-0000D8700000}"/>
    <cellStyle name="Hiperłącze 7" xfId="16889" hidden="1" xr:uid="{00000000-0005-0000-0000-0000BE720000}"/>
    <cellStyle name="Hiperłącze 7" xfId="31207" hidden="1" xr:uid="{00000000-0005-0000-0000-00005B790000}"/>
    <cellStyle name="Hiperłącze 7" xfId="15829" hidden="1" xr:uid="{00000000-0005-0000-0000-00008B720000}"/>
    <cellStyle name="Hiperłącze 7" xfId="39349" hidden="1" xr:uid="{00000000-0005-0000-0000-0000B57D0000}"/>
    <cellStyle name="Hiperłącze 7" xfId="34678" hidden="1" xr:uid="{00000000-0005-0000-0000-0000E37A0000}"/>
    <cellStyle name="Hiperłącze 7" xfId="15899" hidden="1" xr:uid="{00000000-0005-0000-0000-000090720000}"/>
    <cellStyle name="Hiperłącze 7" xfId="15289" hidden="1" xr:uid="{00000000-0005-0000-0000-00005F720000}"/>
    <cellStyle name="Hiperłącze 7" xfId="25143" hidden="1" xr:uid="{00000000-0005-0000-0000-00001F780000}"/>
    <cellStyle name="Hiperłącze 7" xfId="27498" hidden="1" xr:uid="{00000000-0005-0000-0000-0000E8770000}"/>
    <cellStyle name="Hiperłącze 7" xfId="15436" hidden="1" xr:uid="{00000000-0005-0000-0000-000030720000}"/>
    <cellStyle name="Hiperłącze 7" xfId="28004" hidden="1" xr:uid="{00000000-0005-0000-0000-0000D8770000}"/>
    <cellStyle name="Hiperłącze 7" xfId="27206" hidden="1" xr:uid="{00000000-0005-0000-0000-00009F770000}"/>
    <cellStyle name="Hiperłącze 7" xfId="26962" hidden="1" xr:uid="{00000000-0005-0000-0000-00006A770000}"/>
    <cellStyle name="Hiperłącze 7" xfId="21659" hidden="1" xr:uid="{00000000-0005-0000-0000-0000F0740000}"/>
    <cellStyle name="Hiperłącze 7" xfId="39927" hidden="1" xr:uid="{00000000-0005-0000-0000-00003F7D0000}"/>
    <cellStyle name="Hiperłącze 7" xfId="18657" hidden="1" xr:uid="{00000000-0005-0000-0000-000092730000}"/>
    <cellStyle name="Hiperłącze 7" xfId="34509" hidden="1" xr:uid="{00000000-0005-0000-0000-0000A77B0000}"/>
    <cellStyle name="Hiperłącze 7" xfId="33111" hidden="1" xr:uid="{00000000-0005-0000-0000-0000807A0000}"/>
    <cellStyle name="Hiperłącze 7" xfId="29543" hidden="1" xr:uid="{00000000-0005-0000-0000-0000C6780000}"/>
    <cellStyle name="Hiperłącze 7" xfId="18420" hidden="1" xr:uid="{00000000-0005-0000-0000-0000CD730000}"/>
    <cellStyle name="Hiperłącze 7" xfId="23815" hidden="1" xr:uid="{00000000-0005-0000-0000-00006F760000}"/>
    <cellStyle name="Hiperłącze 7" xfId="46938" hidden="1" xr:uid="{00000000-0005-0000-0000-0000BB800000}"/>
    <cellStyle name="Hiperłącze 7" xfId="16209" hidden="1" xr:uid="{00000000-0005-0000-0000-0000FB720000}"/>
    <cellStyle name="Hiperłącze 7" xfId="45307" hidden="1" xr:uid="{00000000-0005-0000-0000-0000E07F0000}"/>
    <cellStyle name="Hiperłącze 7" xfId="33424" hidden="1" xr:uid="{00000000-0005-0000-0000-0000647A0000}"/>
    <cellStyle name="Hiperłącze 7" xfId="24849" hidden="1" xr:uid="{00000000-0005-0000-0000-0000A8760000}"/>
    <cellStyle name="Hiperłącze 7" xfId="15205" hidden="1" xr:uid="{00000000-0005-0000-0000-00001C720000}"/>
    <cellStyle name="Hiperłącze 7" xfId="46230" hidden="1" xr:uid="{00000000-0005-0000-0000-000064800000}"/>
    <cellStyle name="Hiperłącze 7" xfId="18406" hidden="1" xr:uid="{00000000-0005-0000-0000-0000D7730000}"/>
    <cellStyle name="Hiperłącze 7" xfId="42442" hidden="1" xr:uid="{00000000-0005-0000-0000-0000817E0000}"/>
    <cellStyle name="Hiperłącze 7" xfId="27833" hidden="1" xr:uid="{00000000-0005-0000-0000-0000F2770000}"/>
    <cellStyle name="Hiperłącze 7" xfId="17273" hidden="1" xr:uid="{00000000-0005-0000-0000-0000E6720000}"/>
    <cellStyle name="Hiperłącze 7" xfId="36509" hidden="1" xr:uid="{00000000-0005-0000-0000-0000097C0000}"/>
    <cellStyle name="Hiperłącze 7" xfId="24966" hidden="1" xr:uid="{00000000-0005-0000-0000-0000B3760000}"/>
    <cellStyle name="Hiperłącze 7" xfId="28882" hidden="1" xr:uid="{00000000-0005-0000-0000-000052780000}"/>
    <cellStyle name="Hiperłącze 7" xfId="18556" hidden="1" xr:uid="{00000000-0005-0000-0000-0000D1730000}"/>
    <cellStyle name="Hiperłącze 7" xfId="46861" hidden="1" xr:uid="{00000000-0005-0000-0000-000088800000}"/>
    <cellStyle name="Hiperłącze 7" xfId="29851" hidden="1" xr:uid="{00000000-0005-0000-0000-0000277A0000}"/>
    <cellStyle name="Hiperłącze 7" xfId="17256" hidden="1" xr:uid="{00000000-0005-0000-0000-0000E9720000}"/>
    <cellStyle name="Hiperłącze 7" xfId="38485" hidden="1" xr:uid="{00000000-0005-0000-0000-0000D67C0000}"/>
    <cellStyle name="Hiperłącze 7" xfId="23128" hidden="1" xr:uid="{00000000-0005-0000-0000-0000A0750000}"/>
    <cellStyle name="Hiperłącze 7" xfId="43573" hidden="1" xr:uid="{00000000-0005-0000-0000-0000CD7F0000}"/>
    <cellStyle name="Hiperłącze 7" xfId="16721" hidden="1" xr:uid="{00000000-0005-0000-0000-0000F8730000}"/>
    <cellStyle name="Hiperłącze 7" xfId="13119" hidden="1" xr:uid="{00000000-0005-0000-0000-00001C710000}"/>
    <cellStyle name="Hiperłącze 7" xfId="32088" hidden="1" xr:uid="{00000000-0005-0000-0000-0000EC790000}"/>
    <cellStyle name="Hiperłącze 7" xfId="19488" hidden="1" xr:uid="{00000000-0005-0000-0000-000057740000}"/>
    <cellStyle name="Hiperłącze 7" xfId="16180" hidden="1" xr:uid="{00000000-0005-0000-0000-000001730000}"/>
    <cellStyle name="Hiperłącze 7" xfId="21627" hidden="1" xr:uid="{00000000-0005-0000-0000-0000E7740000}"/>
    <cellStyle name="Hiperłącze 7" xfId="15164" hidden="1" xr:uid="{00000000-0005-0000-0000-000012720000}"/>
    <cellStyle name="Hiperłącze 7" xfId="47002" hidden="1" xr:uid="{00000000-0005-0000-0000-000098800000}"/>
    <cellStyle name="Hiperłącze 7" xfId="37783" hidden="1" xr:uid="{00000000-0005-0000-0000-0000627C0000}"/>
    <cellStyle name="Hiperłącze 7" xfId="33706" hidden="1" xr:uid="{00000000-0005-0000-0000-0000AF7A0000}"/>
    <cellStyle name="Hiperłącze 7" xfId="17635" hidden="1" xr:uid="{00000000-0005-0000-0000-00002B730000}"/>
    <cellStyle name="Hiperłącze 7" xfId="17740" hidden="1" xr:uid="{00000000-0005-0000-0000-000038730000}"/>
    <cellStyle name="Hiperłącze 7" xfId="40938" hidden="1" xr:uid="{00000000-0005-0000-0000-0000337E0000}"/>
    <cellStyle name="Hiperłącze 7" xfId="33405" hidden="1" xr:uid="{00000000-0005-0000-0000-0000627A0000}"/>
    <cellStyle name="Hiperłącze 7" xfId="32633" hidden="1" xr:uid="{00000000-0005-0000-0000-0000317A0000}"/>
    <cellStyle name="Hiperłącze 7" xfId="39498" hidden="1" xr:uid="{00000000-0005-0000-0000-00000D7D0000}"/>
    <cellStyle name="Hiperłącze 7" xfId="43579" hidden="1" xr:uid="{00000000-0005-0000-0000-0000C97F0000}"/>
    <cellStyle name="Hiperłącze 7" xfId="18220" hidden="1" xr:uid="{00000000-0005-0000-0000-000081730000}"/>
    <cellStyle name="Hiperłącze 7" xfId="21808" hidden="1" xr:uid="{00000000-0005-0000-0000-0000FA740000}"/>
    <cellStyle name="Hiperłącze 7" xfId="37532" hidden="1" xr:uid="{00000000-0005-0000-0000-0000A77C0000}"/>
    <cellStyle name="Hiperłącze 7" xfId="41003" hidden="1" xr:uid="{00000000-0005-0000-0000-0000297E0000}"/>
    <cellStyle name="Hiperłącze 7" xfId="31847" hidden="1" xr:uid="{00000000-0005-0000-0000-0000F2790000}"/>
    <cellStyle name="Hiperłącze 7" xfId="43986" hidden="1" xr:uid="{00000000-0005-0000-0000-0000197F0000}"/>
    <cellStyle name="Hiperłącze 7" xfId="27677" hidden="1" xr:uid="{00000000-0005-0000-0000-0000B3770000}"/>
    <cellStyle name="Hiperłącze 7" xfId="11451" hidden="1" xr:uid="{00000000-0005-0000-0000-000052710000}"/>
    <cellStyle name="Hiperłącze 7" xfId="32189" hidden="1" xr:uid="{00000000-0005-0000-0000-0000C4790000}"/>
    <cellStyle name="Hiperłącze 7" xfId="29986" hidden="1" xr:uid="{00000000-0005-0000-0000-000097790000}"/>
    <cellStyle name="Hiperłącze 7" xfId="39672" hidden="1" xr:uid="{00000000-0005-0000-0000-0000217D0000}"/>
    <cellStyle name="Hiperłącze 7" xfId="43560" hidden="1" xr:uid="{00000000-0005-0000-0000-0000CC7F0000}"/>
    <cellStyle name="Hiperłącze 7" xfId="44905" hidden="1" xr:uid="{00000000-0005-0000-0000-0000A07F0000}"/>
    <cellStyle name="Hiperłącze 7" xfId="31257" hidden="1" xr:uid="{00000000-0005-0000-0000-000061790000}"/>
    <cellStyle name="Hiperłącze 7" xfId="42683" hidden="1" xr:uid="{00000000-0005-0000-0000-0000C17E0000}"/>
    <cellStyle name="Hiperłącze 7" xfId="44314" hidden="1" xr:uid="{00000000-0005-0000-0000-00003E7F0000}"/>
    <cellStyle name="Hiperłącze 7" xfId="43930" hidden="1" xr:uid="{00000000-0005-0000-0000-0000137F0000}"/>
    <cellStyle name="Hiperłącze 7" xfId="42872" hidden="1" xr:uid="{00000000-0005-0000-0000-0000DD7E0000}"/>
    <cellStyle name="Hiperłącze 7" xfId="42205" hidden="1" xr:uid="{00000000-0005-0000-0000-0000B17E0000}"/>
    <cellStyle name="Hiperłącze 7" xfId="41283" hidden="1" xr:uid="{00000000-0005-0000-0000-0000E57D0000}"/>
    <cellStyle name="Hiperłącze 7" xfId="35431" hidden="1" xr:uid="{00000000-0005-0000-0000-0000337B0000}"/>
    <cellStyle name="Hiperłącze 7" xfId="27295" hidden="1" xr:uid="{00000000-0005-0000-0000-0000EE770000}"/>
    <cellStyle name="Hiperłącze 7" xfId="46147" hidden="1" xr:uid="{00000000-0005-0000-0000-000048800000}"/>
    <cellStyle name="Hiperłącze 7" xfId="17716" hidden="1" xr:uid="{00000000-0005-0000-0000-000035730000}"/>
    <cellStyle name="Hiperłącze 7" xfId="13958" hidden="1" xr:uid="{00000000-0005-0000-0000-0000B1710000}"/>
    <cellStyle name="Hiperłącze 7" xfId="45790" hidden="1" xr:uid="{00000000-0005-0000-0000-0000EE7F0000}"/>
    <cellStyle name="Hiperłącze 7" xfId="41048" hidden="1" xr:uid="{00000000-0005-0000-0000-0000207E0000}"/>
    <cellStyle name="Hiperłącze 7" xfId="25419" hidden="1" xr:uid="{00000000-0005-0000-0000-00007C770000}"/>
    <cellStyle name="Hiperłącze 7" xfId="37474" hidden="1" xr:uid="{00000000-0005-0000-0000-0000AE7C0000}"/>
    <cellStyle name="Hiperłącze 7" xfId="20564" hidden="1" xr:uid="{00000000-0005-0000-0000-00000A750000}"/>
    <cellStyle name="Hiperłącze 7" xfId="26158" hidden="1" xr:uid="{00000000-0005-0000-0000-0000F8760000}"/>
    <cellStyle name="Hiperłącze 7" xfId="17749" hidden="1" xr:uid="{00000000-0005-0000-0000-00003C730000}"/>
    <cellStyle name="Hiperłącze 7" xfId="14443" hidden="1" xr:uid="{00000000-0005-0000-0000-0000A7710000}"/>
    <cellStyle name="Hiperłącze 7" xfId="39121" hidden="1" xr:uid="{00000000-0005-0000-0000-0000C07D0000}"/>
    <cellStyle name="Hiperłącze 7" xfId="34113" hidden="1" xr:uid="{00000000-0005-0000-0000-00003E7B0000}"/>
    <cellStyle name="Hiperłącze 7" xfId="19755" hidden="1" xr:uid="{00000000-0005-0000-0000-00002F740000}"/>
    <cellStyle name="Hiperłącze 7" xfId="26439" hidden="1" xr:uid="{00000000-0005-0000-0000-000016770000}"/>
    <cellStyle name="Hiperłącze 7" xfId="18859" hidden="1" xr:uid="{00000000-0005-0000-0000-0000AB730000}"/>
    <cellStyle name="Hiperłącze 7" xfId="40310" hidden="1" xr:uid="{00000000-0005-0000-0000-00007D7D0000}"/>
    <cellStyle name="Hiperłącze 7" xfId="13076" hidden="1" xr:uid="{00000000-0005-0000-0000-000012710000}"/>
    <cellStyle name="Hiperłącze 7" xfId="12847" hidden="1" xr:uid="{00000000-0005-0000-0000-0000E1700000}"/>
    <cellStyle name="Hiperłącze 7" xfId="39373" hidden="1" xr:uid="{00000000-0005-0000-0000-00005F7D0000}"/>
    <cellStyle name="Hiperłącze 7" xfId="39809" hidden="1" xr:uid="{00000000-0005-0000-0000-0000327D0000}"/>
    <cellStyle name="Hiperłącze 7" xfId="39480" hidden="1" xr:uid="{00000000-0005-0000-0000-0000067D0000}"/>
    <cellStyle name="Hiperłącze 7" xfId="38420" hidden="1" xr:uid="{00000000-0005-0000-0000-0000D37C0000}"/>
    <cellStyle name="Hiperłącze 7" xfId="37438" hidden="1" xr:uid="{00000000-0005-0000-0000-0000A87C0000}"/>
    <cellStyle name="Hiperłącze 7" xfId="37993" hidden="1" xr:uid="{00000000-0005-0000-0000-0000797C0000}"/>
    <cellStyle name="Hiperłącze 7" xfId="15634" hidden="1" xr:uid="{00000000-0005-0000-0000-000071720000}"/>
    <cellStyle name="Hiperłącze 7" xfId="32849" hidden="1" xr:uid="{00000000-0005-0000-0000-00008E7A0000}"/>
    <cellStyle name="Hiperłącze 7" xfId="16200" hidden="1" xr:uid="{00000000-0005-0000-0000-000000730000}"/>
    <cellStyle name="Hiperłącze 7" xfId="19951" hidden="1" xr:uid="{00000000-0005-0000-0000-00003F740000}"/>
    <cellStyle name="Hiperłącze 7" xfId="46248" hidden="1" xr:uid="{00000000-0005-0000-0000-000067800000}"/>
    <cellStyle name="Hiperłącze 7" xfId="26214" hidden="1" xr:uid="{00000000-0005-0000-0000-0000FA760000}"/>
    <cellStyle name="Hiperłącze 7" xfId="37006" hidden="1" xr:uid="{00000000-0005-0000-0000-0000EE7B0000}"/>
    <cellStyle name="Hiperłącze 7" xfId="18012" hidden="1" xr:uid="{00000000-0005-0000-0000-000052730000}"/>
    <cellStyle name="Hiperłącze 7" xfId="35239" hidden="1" xr:uid="{00000000-0005-0000-0000-00001F7B0000}"/>
    <cellStyle name="Hiperłącze 7" xfId="18673" hidden="1" xr:uid="{00000000-0005-0000-0000-000096730000}"/>
    <cellStyle name="Hiperłącze 7" xfId="23419" hidden="1" xr:uid="{00000000-0005-0000-0000-0000BA750000}"/>
    <cellStyle name="Hiperłącze 7" xfId="19890" hidden="1" xr:uid="{00000000-0005-0000-0000-00003B740000}"/>
    <cellStyle name="Hiperłącze 7" xfId="31028" hidden="1" xr:uid="{00000000-0005-0000-0000-00004C790000}"/>
    <cellStyle name="Hiperłącze 7" xfId="34071" hidden="1" xr:uid="{00000000-0005-0000-0000-0000A27B0000}"/>
    <cellStyle name="Hiperłącze 7" xfId="30705" hidden="1" xr:uid="{00000000-0005-0000-0000-000010790000}"/>
    <cellStyle name="Hiperłącze 7" xfId="30800" hidden="1" xr:uid="{00000000-0005-0000-0000-000017790000}"/>
    <cellStyle name="Hiperłącze 7" xfId="30425" hidden="1" xr:uid="{00000000-0005-0000-0000-0000E5780000}"/>
    <cellStyle name="Hiperłącze 7" xfId="35835" hidden="1" xr:uid="{00000000-0005-0000-0000-0000787B0000}"/>
    <cellStyle name="Hiperłącze 7" xfId="34850" hidden="1" xr:uid="{00000000-0005-0000-0000-00004F7B0000}"/>
    <cellStyle name="Hiperłącze 7" xfId="28414" hidden="1" xr:uid="{00000000-0005-0000-0000-000090780000}"/>
    <cellStyle name="Hiperłącze 7" xfId="29072" hidden="1" xr:uid="{00000000-0005-0000-0000-000062780000}"/>
    <cellStyle name="Hiperłącze 7" xfId="34912" hidden="1" xr:uid="{00000000-0005-0000-0000-0000F77A0000}"/>
    <cellStyle name="Hiperłącze 7" xfId="33886" hidden="1" xr:uid="{00000000-0005-0000-0000-0000C47A0000}"/>
    <cellStyle name="Hiperłącze 7" xfId="32988" hidden="1" xr:uid="{00000000-0005-0000-0000-0000997A0000}"/>
    <cellStyle name="Hiperłącze 7" xfId="40869" hidden="1" xr:uid="{00000000-0005-0000-0000-00001A7E0000}"/>
    <cellStyle name="Hiperłącze 7" xfId="14351" hidden="1" xr:uid="{00000000-0005-0000-0000-000095710000}"/>
    <cellStyle name="Hiperłącze 7" xfId="42783" hidden="1" xr:uid="{00000000-0005-0000-0000-0000CD7E0000}"/>
    <cellStyle name="Hiperłącze 7" xfId="22466" hidden="1" xr:uid="{00000000-0005-0000-0000-00005F750000}"/>
    <cellStyle name="Hiperłącze 7" xfId="30361" hidden="1" xr:uid="{00000000-0005-0000-0000-0000E3780000}"/>
    <cellStyle name="Hiperłącze 7" xfId="38315" hidden="1" xr:uid="{00000000-0005-0000-0000-0000C77C0000}"/>
    <cellStyle name="Hiperłącze 7" xfId="32174" hidden="1" xr:uid="{00000000-0005-0000-0000-0000C0790000}"/>
    <cellStyle name="Hiperłącze 7" xfId="12167" hidden="1" xr:uid="{00000000-0005-0000-0000-000099700000}"/>
    <cellStyle name="Hiperłącze 7" xfId="38254" hidden="1" xr:uid="{00000000-0005-0000-0000-0000C37C0000}"/>
    <cellStyle name="Hiperłącze 7" xfId="43420" hidden="1" xr:uid="{00000000-0005-0000-0000-000057800000}"/>
    <cellStyle name="Hiperłącze 7" xfId="25568" hidden="1" xr:uid="{00000000-0005-0000-0000-0000B9760000}"/>
    <cellStyle name="Hiperłącze 7" xfId="32080" hidden="1" xr:uid="{00000000-0005-0000-0000-0000F0790000}"/>
    <cellStyle name="Hiperłącze 7" xfId="21363" hidden="1" xr:uid="{00000000-0005-0000-0000-0000CB740000}"/>
    <cellStyle name="Hiperłącze 7" xfId="37910" hidden="1" xr:uid="{00000000-0005-0000-0000-0000A27C0000}"/>
    <cellStyle name="Hiperłącze 7" xfId="25076" hidden="1" xr:uid="{00000000-0005-0000-0000-000024770000}"/>
    <cellStyle name="Hiperłącze 7" xfId="15533" hidden="1" xr:uid="{00000000-0005-0000-0000-000065720000}"/>
    <cellStyle name="Hiperłącze 7" xfId="30233" hidden="1" xr:uid="{00000000-0005-0000-0000-0000DB780000}"/>
    <cellStyle name="Hiperłącze 7" xfId="13787" hidden="1" xr:uid="{00000000-0005-0000-0000-0000C8710000}"/>
    <cellStyle name="Hiperłącze 7" xfId="19170" hidden="1" xr:uid="{00000000-0005-0000-0000-00000D740000}"/>
    <cellStyle name="Hiperłącze 7" xfId="15244" hidden="1" xr:uid="{00000000-0005-0000-0000-000019720000}"/>
    <cellStyle name="Hiperłącze 7" xfId="46423" hidden="1" xr:uid="{00000000-0005-0000-0000-0000BA800000}"/>
    <cellStyle name="Hiperłącze 7" xfId="46629" hidden="1" xr:uid="{00000000-0005-0000-0000-0000B7800000}"/>
    <cellStyle name="Hiperłącze 7" xfId="21246" hidden="1" xr:uid="{00000000-0005-0000-0000-000010760000}"/>
    <cellStyle name="Hiperłącze 7" xfId="27179" hidden="1" xr:uid="{00000000-0005-0000-0000-00009A770000}"/>
    <cellStyle name="Hiperłącze 7" xfId="12523" hidden="1" xr:uid="{00000000-0005-0000-0000-0000C3700000}"/>
    <cellStyle name="Hiperłącze 7" xfId="14907" hidden="1" xr:uid="{00000000-0005-0000-0000-00005C720000}"/>
    <cellStyle name="Hiperłącze 7" xfId="46602" hidden="1" xr:uid="{00000000-0005-0000-0000-0000C0800000}"/>
    <cellStyle name="Hiperłącze 7" xfId="46536" hidden="1" xr:uid="{00000000-0005-0000-0000-0000CA800000}"/>
    <cellStyle name="Hiperłącze 7" xfId="47011" hidden="1" xr:uid="{00000000-0005-0000-0000-000097800000}"/>
    <cellStyle name="Hiperłącze 7" xfId="46528" hidden="1" xr:uid="{00000000-0005-0000-0000-0000CD800000}"/>
    <cellStyle name="Hiperłącze 7" xfId="28873" hidden="1" xr:uid="{00000000-0005-0000-0000-000051780000}"/>
    <cellStyle name="Hiperłącze 7" xfId="45316" hidden="1" xr:uid="{00000000-0005-0000-0000-0000E47F0000}"/>
    <cellStyle name="Hiperłącze 7" xfId="14323" hidden="1" xr:uid="{00000000-0005-0000-0000-00009C710000}"/>
    <cellStyle name="Hiperłącze 7" xfId="46499" hidden="1" xr:uid="{00000000-0005-0000-0000-0000D4800000}"/>
    <cellStyle name="Hiperłącze 7" xfId="46557" hidden="1" xr:uid="{00000000-0005-0000-0000-0000C9800000}"/>
    <cellStyle name="Hiperłącze 7" xfId="22556" hidden="1" xr:uid="{00000000-0005-0000-0000-000081750000}"/>
    <cellStyle name="Hiperłącze 7" xfId="46484" hidden="1" xr:uid="{00000000-0005-0000-0000-0000C8800000}"/>
    <cellStyle name="Hiperłącze 7" xfId="30110" hidden="1" xr:uid="{00000000-0005-0000-0000-0000CB780000}"/>
    <cellStyle name="Hiperłącze 7" xfId="46563" hidden="1" xr:uid="{00000000-0005-0000-0000-0000CB800000}"/>
    <cellStyle name="Hiperłącze 7" xfId="14360" hidden="1" xr:uid="{00000000-0005-0000-0000-000096710000}"/>
    <cellStyle name="Hiperłącze 7" xfId="47083" hidden="1" xr:uid="{00000000-0005-0000-0000-00009E800000}"/>
    <cellStyle name="Hiperłącze 7" xfId="46724" hidden="1" xr:uid="{00000000-0005-0000-0000-0000C4800000}"/>
    <cellStyle name="Hiperłącze 7" xfId="46543" hidden="1" xr:uid="{00000000-0005-0000-0000-0000C6800000}"/>
    <cellStyle name="Hiperłącze 7" xfId="30698" hidden="1" xr:uid="{00000000-0005-0000-0000-00000B790000}"/>
    <cellStyle name="Hiperłącze 7" xfId="16766" hidden="1" xr:uid="{00000000-0005-0000-0000-0000FE730000}"/>
    <cellStyle name="Hiperłącze 7" xfId="28901" hidden="1" xr:uid="{00000000-0005-0000-0000-000054780000}"/>
    <cellStyle name="Hiperłącze 7" xfId="46418" hidden="1" xr:uid="{00000000-0005-0000-0000-0000BE800000}"/>
    <cellStyle name="Hiperłącze 7" xfId="46430" hidden="1" xr:uid="{00000000-0005-0000-0000-0000BF800000}"/>
    <cellStyle name="Hiperłącze 7" xfId="46492" hidden="1" xr:uid="{00000000-0005-0000-0000-0000D3800000}"/>
    <cellStyle name="Hiperłącze 7" xfId="12462" hidden="1" xr:uid="{00000000-0005-0000-0000-0000B9700000}"/>
    <cellStyle name="Hiperłącze 7" xfId="47178" hidden="1" xr:uid="{00000000-0005-0000-0000-0000D8800000}"/>
    <cellStyle name="Hiperłącze 7" xfId="46506" hidden="1" xr:uid="{00000000-0005-0000-0000-0000D0800000}"/>
    <cellStyle name="Hiperłącze 7" xfId="46956" hidden="1" xr:uid="{00000000-0005-0000-0000-0000C2800000}"/>
    <cellStyle name="Hiperłącze 7" xfId="46954" hidden="1" xr:uid="{00000000-0005-0000-0000-0000CF800000}"/>
    <cellStyle name="Hiperłącze 7" xfId="28192" hidden="1" xr:uid="{00000000-0005-0000-0000-000025780000}"/>
    <cellStyle name="Hiperłącze 7" xfId="38542" hidden="1" xr:uid="{00000000-0005-0000-0000-0000E37C0000}"/>
    <cellStyle name="Hiperłącze 7" xfId="46800" hidden="1" xr:uid="{00000000-0005-0000-0000-000083800000}"/>
    <cellStyle name="Hiperłącze 7" xfId="46728" hidden="1" xr:uid="{00000000-0005-0000-0000-0000C1800000}"/>
    <cellStyle name="Hiperłącze 7" xfId="44916" hidden="1" xr:uid="{00000000-0005-0000-0000-00009F7F0000}"/>
    <cellStyle name="Hiperłącze 7" xfId="39068" hidden="1" xr:uid="{00000000-0005-0000-0000-00003B7E0000}"/>
    <cellStyle name="Hiperłącze 7" xfId="46410" hidden="1" xr:uid="{00000000-0005-0000-0000-000076800000}"/>
    <cellStyle name="Hiperłącze 7" xfId="46364" hidden="1" xr:uid="{00000000-0005-0000-0000-000078800000}"/>
    <cellStyle name="Hiperłącze 7" xfId="46742" hidden="1" xr:uid="{00000000-0005-0000-0000-00007A800000}"/>
    <cellStyle name="Hiperłącze 7" xfId="30673" hidden="1" xr:uid="{00000000-0005-0000-0000-000007790000}"/>
    <cellStyle name="Hiperłącze 7" xfId="24540" hidden="1" xr:uid="{00000000-0005-0000-0000-000051760000}"/>
    <cellStyle name="Hiperłącze 7" xfId="40876" hidden="1" xr:uid="{00000000-0005-0000-0000-00001F7E0000}"/>
    <cellStyle name="Hiperłącze 7" xfId="25366" hidden="1" xr:uid="{00000000-0005-0000-0000-00000F780000}"/>
    <cellStyle name="Hiperłącze 7" xfId="12568" hidden="1" xr:uid="{00000000-0005-0000-0000-0000C6700000}"/>
    <cellStyle name="Hiperłącze 7" xfId="16519" hidden="1" xr:uid="{00000000-0005-0000-0000-000099720000}"/>
    <cellStyle name="Hiperłącze 7" xfId="22683" hidden="1" xr:uid="{00000000-0005-0000-0000-00008F750000}"/>
    <cellStyle name="Hiperłącze 7" xfId="24432" hidden="1" xr:uid="{00000000-0005-0000-0000-000045760000}"/>
    <cellStyle name="Hiperłącze 7" xfId="46789" hidden="1" xr:uid="{00000000-0005-0000-0000-000084800000}"/>
    <cellStyle name="Hiperłącze 7" xfId="45693" hidden="1" xr:uid="{00000000-0005-0000-0000-000034800000}"/>
    <cellStyle name="Hiperłącze 7" xfId="46592" hidden="1" xr:uid="{00000000-0005-0000-0000-0000BD800000}"/>
    <cellStyle name="Hiperłącze 7" xfId="46356" hidden="1" xr:uid="{00000000-0005-0000-0000-000073800000}"/>
    <cellStyle name="Hiperłącze 7" xfId="27779" hidden="1" xr:uid="{00000000-0005-0000-0000-0000BD770000}"/>
    <cellStyle name="Hiperłącze 7" xfId="46699" hidden="1" xr:uid="{00000000-0005-0000-0000-0000AA800000}"/>
    <cellStyle name="Hiperłącze 7" xfId="47198" hidden="1" xr:uid="{00000000-0005-0000-0000-0000D5800000}"/>
    <cellStyle name="Hiperłącze 7" xfId="46572" hidden="1" xr:uid="{00000000-0005-0000-0000-0000CC800000}"/>
    <cellStyle name="Hiperłącze 7" xfId="46520" hidden="1" xr:uid="{00000000-0005-0000-0000-0000CE800000}"/>
    <cellStyle name="Hiperłącze 7" xfId="19986" hidden="1" xr:uid="{00000000-0005-0000-0000-000048740000}"/>
    <cellStyle name="Hiperłącze 7" xfId="36386" hidden="1" xr:uid="{00000000-0005-0000-0000-0000FB7B0000}"/>
    <cellStyle name="Hiperłącze 7" xfId="45416" hidden="1" xr:uid="{00000000-0005-0000-0000-000022800000}"/>
    <cellStyle name="Hiperłącze 7" xfId="11427" hidden="1" xr:uid="{00000000-0005-0000-0000-000081700000}"/>
    <cellStyle name="Hiperłącze 7" xfId="24246" hidden="1" xr:uid="{00000000-0005-0000-0000-000038760000}"/>
    <cellStyle name="Hiperłącze 7" xfId="18689" hidden="1" xr:uid="{00000000-0005-0000-0000-000098730000}"/>
    <cellStyle name="Hiperłącze 7" xfId="19933" hidden="1" xr:uid="{00000000-0005-0000-0000-00003D740000}"/>
    <cellStyle name="Hiperłącze 7" xfId="13650" hidden="1" xr:uid="{00000000-0005-0000-0000-000074710000}"/>
    <cellStyle name="Hiperłącze 7" xfId="46347" hidden="1" xr:uid="{00000000-0005-0000-0000-000074800000}"/>
    <cellStyle name="Hiperłącze 7" xfId="47039" hidden="1" xr:uid="{00000000-0005-0000-0000-000099800000}"/>
    <cellStyle name="Hiperłącze 7" xfId="11399" hidden="1" xr:uid="{00000000-0005-0000-0000-000088700000}"/>
    <cellStyle name="Hiperłącze 7" xfId="46974" hidden="1" xr:uid="{00000000-0005-0000-0000-000092800000}"/>
    <cellStyle name="Hiperłącze 7" xfId="46909" hidden="1" xr:uid="{00000000-0005-0000-0000-000089800000}"/>
    <cellStyle name="Hiperłącze 7" xfId="46806" hidden="1" xr:uid="{00000000-0005-0000-0000-000081800000}"/>
    <cellStyle name="Hiperłącze 7" xfId="15610" hidden="1" xr:uid="{00000000-0005-0000-0000-00006F720000}"/>
    <cellStyle name="Hiperłącze 7" xfId="11559" hidden="1" xr:uid="{00000000-0005-0000-0000-0000E9710000}"/>
    <cellStyle name="Hiperłącze 7" xfId="13533" hidden="1" xr:uid="{00000000-0005-0000-0000-000064710000}"/>
    <cellStyle name="Hiperłącze 7" xfId="11411" hidden="1" xr:uid="{00000000-0005-0000-0000-000087700000}"/>
    <cellStyle name="Hiperłącze 7" xfId="19833" hidden="1" xr:uid="{00000000-0005-0000-0000-000032740000}"/>
    <cellStyle name="Hiperłącze 7" xfId="46376" hidden="1" xr:uid="{00000000-0005-0000-0000-000077800000}"/>
    <cellStyle name="Hiperłącze 7" xfId="46925" hidden="1" xr:uid="{00000000-0005-0000-0000-00008E800000}"/>
    <cellStyle name="Hiperłącze 7" xfId="46688" hidden="1" xr:uid="{00000000-0005-0000-0000-0000AC800000}"/>
    <cellStyle name="Hiperłącze 7" xfId="46734" hidden="1" xr:uid="{00000000-0005-0000-0000-000079800000}"/>
    <cellStyle name="Hiperłącze 7" xfId="46762" hidden="1" xr:uid="{00000000-0005-0000-0000-00007C800000}"/>
    <cellStyle name="Hiperłącze 7" xfId="15180" hidden="1" xr:uid="{00000000-0005-0000-0000-000016720000}"/>
    <cellStyle name="Hiperłącze 7" xfId="29565" hidden="1" xr:uid="{00000000-0005-0000-0000-00003D790000}"/>
    <cellStyle name="Hiperłącze 7" xfId="46211" hidden="1" xr:uid="{00000000-0005-0000-0000-000062800000}"/>
    <cellStyle name="Hiperłącze 7" xfId="46384" hidden="1" xr:uid="{00000000-0005-0000-0000-000075800000}"/>
    <cellStyle name="Hiperłącze 7" xfId="46902" hidden="1" xr:uid="{00000000-0005-0000-0000-00008D800000}"/>
    <cellStyle name="Hiperłącze 7" xfId="11319" hidden="1" xr:uid="{00000000-0005-0000-0000-000075700000}"/>
    <cellStyle name="Hiperłącze 7" xfId="46870" hidden="1" xr:uid="{00000000-0005-0000-0000-00008C800000}"/>
    <cellStyle name="Hiperłącze 7" xfId="46837" hidden="1" xr:uid="{00000000-0005-0000-0000-000085800000}"/>
    <cellStyle name="Hiperłącze 7" xfId="13256" hidden="1" xr:uid="{00000000-0005-0000-0000-00002D710000}"/>
    <cellStyle name="Hiperłącze 7" xfId="46829" hidden="1" xr:uid="{00000000-0005-0000-0000-000082800000}"/>
    <cellStyle name="Hiperłącze 7" xfId="43235" hidden="1" xr:uid="{00000000-0005-0000-0000-00005F800000}"/>
    <cellStyle name="Hiperłącze 7" xfId="27550" hidden="1" xr:uid="{00000000-0005-0000-0000-0000DF770000}"/>
    <cellStyle name="Hiperłącze 7" xfId="46853" hidden="1" xr:uid="{00000000-0005-0000-0000-000087800000}"/>
    <cellStyle name="Hiperłącze 7" xfId="46782" hidden="1" xr:uid="{00000000-0005-0000-0000-00007F800000}"/>
    <cellStyle name="Hiperłącze 7" xfId="15809" hidden="1" xr:uid="{00000000-0005-0000-0000-000087720000}"/>
    <cellStyle name="Hiperłącze 7" xfId="46821" hidden="1" xr:uid="{00000000-0005-0000-0000-00007E800000}"/>
    <cellStyle name="Hiperłącze 7" xfId="20849" hidden="1" xr:uid="{00000000-0005-0000-0000-000000760000}"/>
    <cellStyle name="Hiperłącze 7" xfId="15252" hidden="1" xr:uid="{00000000-0005-0000-0000-00001A720000}"/>
    <cellStyle name="Hiperłącze 7" xfId="46774" hidden="1" xr:uid="{00000000-0005-0000-0000-000080800000}"/>
    <cellStyle name="Hiperłącze 7" xfId="47127" hidden="1" xr:uid="{00000000-0005-0000-0000-0000A8800000}"/>
    <cellStyle name="Hiperłącze 7" xfId="12095" hidden="1" xr:uid="{00000000-0005-0000-0000-000095700000}"/>
    <cellStyle name="Hiperłącze 7" xfId="11364" hidden="1" xr:uid="{00000000-0005-0000-0000-00007F700000}"/>
    <cellStyle name="Hiperłącze 7" xfId="46329" hidden="1" xr:uid="{00000000-0005-0000-0000-00006F800000}"/>
    <cellStyle name="Hiperłącze 8" xfId="23200" hidden="1" xr:uid="{00000000-0005-0000-0000-000026860000}"/>
    <cellStyle name="Hiperłącze 8" xfId="20313" hidden="1" xr:uid="{00000000-0005-0000-0000-000011850000}"/>
    <cellStyle name="Hiperłącze 8" xfId="22198" hidden="1" xr:uid="{00000000-0005-0000-0000-0000C4850000}"/>
    <cellStyle name="Hiperłącze 8" xfId="37481" hidden="1" xr:uid="{00000000-0005-0000-0000-00002D8D0000}"/>
    <cellStyle name="Hiperłącze 8" xfId="14478" hidden="1" xr:uid="{00000000-0005-0000-0000-000026820000}"/>
    <cellStyle name="Hiperłącze 8" xfId="16232" hidden="1" xr:uid="{00000000-0005-0000-0000-000080840000}"/>
    <cellStyle name="Hiperłącze 8" xfId="24005" hidden="1" xr:uid="{00000000-0005-0000-0000-0000E8860000}"/>
    <cellStyle name="Hiperłącze 8" xfId="47133" hidden="1" xr:uid="{00000000-0005-0000-0000-000027910000}"/>
    <cellStyle name="Hiperłącze 8" xfId="38271" hidden="1" xr:uid="{00000000-0005-0000-0000-00003D8D0000}"/>
    <cellStyle name="Hiperłącze 8" xfId="10250" hidden="1" xr:uid="{00000000-0005-0000-0000-0000DC800000}"/>
    <cellStyle name="Hiperłącze 8" xfId="10314" hidden="1" xr:uid="{00000000-0005-0000-0000-0000E3800000}"/>
    <cellStyle name="Hiperłącze 8" xfId="12120" hidden="1" xr:uid="{00000000-0005-0000-0000-000018810000}"/>
    <cellStyle name="Hiperłącze 8" xfId="10453" hidden="1" xr:uid="{00000000-0005-0000-0000-0000ED800000}"/>
    <cellStyle name="Hiperłącze 8" xfId="11246" hidden="1" xr:uid="{00000000-0005-0000-0000-0000F2800000}"/>
    <cellStyle name="Hiperłącze 8" xfId="12104" hidden="1" xr:uid="{00000000-0005-0000-0000-000016810000}"/>
    <cellStyle name="Hiperłącze 8" xfId="12072" hidden="1" xr:uid="{00000000-0005-0000-0000-00000D810000}"/>
    <cellStyle name="Hiperłącze 8" xfId="12031" hidden="1" xr:uid="{00000000-0005-0000-0000-000010810000}"/>
    <cellStyle name="Hiperłącze 8" xfId="12023" hidden="1" xr:uid="{00000000-0005-0000-0000-00000C810000}"/>
    <cellStyle name="Hiperłącze 8" xfId="12003" hidden="1" xr:uid="{00000000-0005-0000-0000-00000A810000}"/>
    <cellStyle name="Hiperłącze 8" xfId="11320" hidden="1" xr:uid="{00000000-0005-0000-0000-0000F5800000}"/>
    <cellStyle name="Hiperłącze 8" xfId="11329" hidden="1" xr:uid="{00000000-0005-0000-0000-0000F6800000}"/>
    <cellStyle name="Hiperłącze 8" xfId="11273" hidden="1" xr:uid="{00000000-0005-0000-0000-0000F8800000}"/>
    <cellStyle name="Hiperłącze 8" xfId="10311" hidden="1" xr:uid="{00000000-0005-0000-0000-0000E4800000}"/>
    <cellStyle name="Hiperłącze 8" xfId="10372" hidden="1" xr:uid="{00000000-0005-0000-0000-0000E5800000}"/>
    <cellStyle name="Hiperłącze 8" xfId="19097" hidden="1" xr:uid="{00000000-0005-0000-0000-000088840000}"/>
    <cellStyle name="Hiperłącze 8" xfId="19002" hidden="1" xr:uid="{00000000-0005-0000-0000-000036840000}"/>
    <cellStyle name="Hiperłącze 8" xfId="19286" hidden="1" xr:uid="{00000000-0005-0000-0000-0000D9840000}"/>
    <cellStyle name="Hiperłącze 8" xfId="19564" hidden="1" xr:uid="{00000000-0005-0000-0000-0000C9840000}"/>
    <cellStyle name="Hiperłącze 8" xfId="14181" hidden="1" xr:uid="{00000000-0005-0000-0000-00000B820000}"/>
    <cellStyle name="Hiperłącze 8" xfId="13871" hidden="1" xr:uid="{00000000-0005-0000-0000-00004C820000}"/>
    <cellStyle name="Hiperłącze 8" xfId="11266" hidden="1" xr:uid="{00000000-0005-0000-0000-0000F4800000}"/>
    <cellStyle name="Hiperłącze 8" xfId="23920" hidden="1" xr:uid="{00000000-0005-0000-0000-0000FA860000}"/>
    <cellStyle name="Hiperłącze 8" xfId="23264" hidden="1" xr:uid="{00000000-0005-0000-0000-000029860000}"/>
    <cellStyle name="Hiperłącze 8" xfId="13348" hidden="1" xr:uid="{00000000-0005-0000-0000-0000BB810000}"/>
    <cellStyle name="Hiperłącze 8" xfId="15064" hidden="1" xr:uid="{00000000-0005-0000-0000-0000D1820000}"/>
    <cellStyle name="Hiperłącze 8" xfId="18635" hidden="1" xr:uid="{00000000-0005-0000-0000-000011840000}"/>
    <cellStyle name="Hiperłącze 8" xfId="13135" hidden="1" xr:uid="{00000000-0005-0000-0000-00009F810000}"/>
    <cellStyle name="Hiperłącze 8" xfId="25103" hidden="1" xr:uid="{00000000-0005-0000-0000-000092880000}"/>
    <cellStyle name="Hiperłącze 8" xfId="12996" hidden="1" xr:uid="{00000000-0005-0000-0000-00008E810000}"/>
    <cellStyle name="Hiperłącze 8" xfId="11507" hidden="1" xr:uid="{00000000-0005-0000-0000-00006C810000}"/>
    <cellStyle name="Hiperłącze 8" xfId="15053" hidden="1" xr:uid="{00000000-0005-0000-0000-0000D3820000}"/>
    <cellStyle name="Hiperłącze 8" xfId="13853" hidden="1" xr:uid="{00000000-0005-0000-0000-000045820000}"/>
    <cellStyle name="Hiperłącze 8" xfId="28310" hidden="1" xr:uid="{00000000-0005-0000-0000-0000B2880000}"/>
    <cellStyle name="Hiperłącze 8" xfId="19992" hidden="1" xr:uid="{00000000-0005-0000-0000-0000C7840000}"/>
    <cellStyle name="Hiperłącze 8" xfId="15329" hidden="1" xr:uid="{00000000-0005-0000-0000-0000A4820000}"/>
    <cellStyle name="Hiperłącze 8" xfId="14737" hidden="1" xr:uid="{00000000-0005-0000-0000-000082820000}"/>
    <cellStyle name="Hiperłącze 8" xfId="20123" hidden="1" xr:uid="{00000000-0005-0000-0000-0000FC840000}"/>
    <cellStyle name="Hiperłącze 8" xfId="19512" hidden="1" xr:uid="{00000000-0005-0000-0000-0000D1840000}"/>
    <cellStyle name="Hiperłącze 8" xfId="11760" hidden="1" xr:uid="{00000000-0005-0000-0000-000066820000}"/>
    <cellStyle name="Hiperłącze 8" xfId="14379" hidden="1" xr:uid="{00000000-0005-0000-0000-00001D820000}"/>
    <cellStyle name="Hiperłącze 8" xfId="27986" hidden="1" xr:uid="{00000000-0005-0000-0000-000054880000}"/>
    <cellStyle name="Hiperłącze 8" xfId="12412" hidden="1" xr:uid="{00000000-0005-0000-0000-000038810000}"/>
    <cellStyle name="Hiperłącze 8" xfId="23796" hidden="1" xr:uid="{00000000-0005-0000-0000-0000A6860000}"/>
    <cellStyle name="Hiperłącze 8" xfId="14933" hidden="1" xr:uid="{00000000-0005-0000-0000-0000D0820000}"/>
    <cellStyle name="Hiperłącze 8" xfId="20959" hidden="1" xr:uid="{00000000-0005-0000-0000-0000FD850000}"/>
    <cellStyle name="Hiperłącze 8" xfId="30258" hidden="1" xr:uid="{00000000-0005-0000-0000-00005D890000}"/>
    <cellStyle name="Hiperłącze 8" xfId="24949" hidden="1" xr:uid="{00000000-0005-0000-0000-000030870000}"/>
    <cellStyle name="Hiperłącze 8" xfId="23127" hidden="1" xr:uid="{00000000-0005-0000-0000-000020860000}"/>
    <cellStyle name="Hiperłącze 8" xfId="19162" hidden="1" xr:uid="{00000000-0005-0000-0000-00008A840000}"/>
    <cellStyle name="Hiperłącze 8" xfId="13471" hidden="1" xr:uid="{00000000-0005-0000-0000-0000C5810000}"/>
    <cellStyle name="Hiperłącze 8" xfId="37376" hidden="1" xr:uid="{00000000-0005-0000-0000-00001A8D0000}"/>
    <cellStyle name="Hiperłącze 8" xfId="14413" hidden="1" xr:uid="{00000000-0005-0000-0000-000024820000}"/>
    <cellStyle name="Hiperłącze 8" xfId="44603" hidden="1" xr:uid="{00000000-0005-0000-0000-0000FB8F0000}"/>
    <cellStyle name="Hiperłącze 8" xfId="39263" hidden="1" xr:uid="{00000000-0005-0000-0000-0000788D0000}"/>
    <cellStyle name="Hiperłącze 8" xfId="42033" hidden="1" xr:uid="{00000000-0005-0000-0000-0000398F0000}"/>
    <cellStyle name="Hiperłącze 8" xfId="47010" hidden="1" xr:uid="{00000000-0005-0000-0000-000017910000}"/>
    <cellStyle name="Hiperłącze 8" xfId="18255" hidden="1" xr:uid="{00000000-0005-0000-0000-000049840000}"/>
    <cellStyle name="Hiperłącze 8" xfId="18822" hidden="1" xr:uid="{00000000-0005-0000-0000-000024840000}"/>
    <cellStyle name="Hiperłącze 8" xfId="16358" hidden="1" xr:uid="{00000000-0005-0000-0000-0000DA830000}"/>
    <cellStyle name="Hiperłącze 8" xfId="26332" hidden="1" xr:uid="{00000000-0005-0000-0000-00008A870000}"/>
    <cellStyle name="Hiperłącze 8" xfId="36519" hidden="1" xr:uid="{00000000-0005-0000-0000-00008F8C0000}"/>
    <cellStyle name="Hiperłącze 8" xfId="23645" hidden="1" xr:uid="{00000000-0005-0000-0000-00009C860000}"/>
    <cellStyle name="Hiperłącze 8" xfId="14222" hidden="1" xr:uid="{00000000-0005-0000-0000-00000A820000}"/>
    <cellStyle name="Hiperłącze 8" xfId="22873" hidden="1" xr:uid="{00000000-0005-0000-0000-00006E860000}"/>
    <cellStyle name="Hiperłącze 8" xfId="15882" hidden="1" xr:uid="{00000000-0005-0000-0000-00000E830000}"/>
    <cellStyle name="Hiperłącze 8" xfId="22950" hidden="1" xr:uid="{00000000-0005-0000-0000-00005F860000}"/>
    <cellStyle name="Hiperłącze 8" xfId="28193" hidden="1" xr:uid="{00000000-0005-0000-0000-0000A5880000}"/>
    <cellStyle name="Hiperłącze 8" xfId="20260" hidden="1" xr:uid="{00000000-0005-0000-0000-000010850000}"/>
    <cellStyle name="Hiperłącze 8" xfId="16008" hidden="1" xr:uid="{00000000-0005-0000-0000-000086830000}"/>
    <cellStyle name="Hiperłącze 8" xfId="42579" hidden="1" xr:uid="{00000000-0005-0000-0000-0000108F0000}"/>
    <cellStyle name="Hiperłącze 8" xfId="16693" hidden="1" xr:uid="{00000000-0005-0000-0000-000029830000}"/>
    <cellStyle name="Hiperłącze 8" xfId="30907" hidden="1" xr:uid="{00000000-0005-0000-0000-0000A3890000}"/>
    <cellStyle name="Hiperłącze 8" xfId="29158" hidden="1" xr:uid="{00000000-0005-0000-0000-00001B890000}"/>
    <cellStyle name="Hiperłącze 8" xfId="30162" hidden="1" xr:uid="{00000000-0005-0000-0000-000051890000}"/>
    <cellStyle name="Hiperłącze 8" xfId="29311" hidden="1" xr:uid="{00000000-0005-0000-0000-000029890000}"/>
    <cellStyle name="Hiperłącze 8" xfId="16278" hidden="1" xr:uid="{00000000-0005-0000-0000-000077840000}"/>
    <cellStyle name="Hiperłącze 8" xfId="12135" hidden="1" xr:uid="{00000000-0005-0000-0000-00001B810000}"/>
    <cellStyle name="Hiperłącze 8" xfId="14072" hidden="1" xr:uid="{00000000-0005-0000-0000-000044820000}"/>
    <cellStyle name="Hiperłącze 8" xfId="18340" hidden="1" xr:uid="{00000000-0005-0000-0000-00005F840000}"/>
    <cellStyle name="Hiperłącze 8" xfId="40359" hidden="1" xr:uid="{00000000-0005-0000-0000-0000088E0000}"/>
    <cellStyle name="Hiperłącze 8" xfId="25175" hidden="1" xr:uid="{00000000-0005-0000-0000-0000AF870000}"/>
    <cellStyle name="Hiperłącze 8" xfId="20758" hidden="1" xr:uid="{00000000-0005-0000-0000-000090860000}"/>
    <cellStyle name="Hiperłącze 8" xfId="27313" hidden="1" xr:uid="{00000000-0005-0000-0000-000066880000}"/>
    <cellStyle name="Hiperłącze 8" xfId="27247" hidden="1" xr:uid="{00000000-0005-0000-0000-000027880000}"/>
    <cellStyle name="Hiperłącze 8" xfId="25758" hidden="1" xr:uid="{00000000-0005-0000-0000-00004E870000}"/>
    <cellStyle name="Hiperłącze 8" xfId="26634" hidden="1" xr:uid="{00000000-0005-0000-0000-0000C5870000}"/>
    <cellStyle name="Hiperłącze 8" xfId="25243" hidden="1" xr:uid="{00000000-0005-0000-0000-00009F870000}"/>
    <cellStyle name="Hiperłącze 8" xfId="34333" hidden="1" xr:uid="{00000000-0005-0000-0000-0000B18C0000}"/>
    <cellStyle name="Hiperłącze 8" xfId="16032" hidden="1" xr:uid="{00000000-0005-0000-0000-00007C830000}"/>
    <cellStyle name="Hiperłącze 8" xfId="17102" hidden="1" xr:uid="{00000000-0005-0000-0000-000057830000}"/>
    <cellStyle name="Hiperłącze 8" xfId="25646" hidden="1" xr:uid="{00000000-0005-0000-0000-00003D870000}"/>
    <cellStyle name="Hiperłącze 8" xfId="16831" hidden="1" xr:uid="{00000000-0005-0000-0000-00003B830000}"/>
    <cellStyle name="Hiperłącze 8" xfId="17460" hidden="1" xr:uid="{00000000-0005-0000-0000-00009C830000}"/>
    <cellStyle name="Hiperłącze 8" xfId="24139" hidden="1" xr:uid="{00000000-0005-0000-0000-0000AB860000}"/>
    <cellStyle name="Hiperłącze 8" xfId="19227" hidden="1" xr:uid="{00000000-0005-0000-0000-000098840000}"/>
    <cellStyle name="Hiperłącze 8" xfId="24601" hidden="1" xr:uid="{00000000-0005-0000-0000-000002870000}"/>
    <cellStyle name="Hiperłącze 8" xfId="22601" hidden="1" xr:uid="{00000000-0005-0000-0000-000007860000}"/>
    <cellStyle name="Hiperłącze 8" xfId="23670" hidden="1" xr:uid="{00000000-0005-0000-0000-000095860000}"/>
    <cellStyle name="Hiperłącze 8" xfId="40121" hidden="1" xr:uid="{00000000-0005-0000-0000-0000EA8D0000}"/>
    <cellStyle name="Hiperłącze 8" xfId="27612" hidden="1" xr:uid="{00000000-0005-0000-0000-000029880000}"/>
    <cellStyle name="Hiperłącze 8" xfId="22889" hidden="1" xr:uid="{00000000-0005-0000-0000-00006A860000}"/>
    <cellStyle name="Hiperłącze 8" xfId="26721" hidden="1" xr:uid="{00000000-0005-0000-0000-0000D4870000}"/>
    <cellStyle name="Hiperłącze 8" xfId="36442" hidden="1" xr:uid="{00000000-0005-0000-0000-00009E8C0000}"/>
    <cellStyle name="Hiperłącze 8" xfId="24395" hidden="1" xr:uid="{00000000-0005-0000-0000-0000C7860000}"/>
    <cellStyle name="Hiperłącze 8" xfId="20804" hidden="1" xr:uid="{00000000-0005-0000-0000-000087860000}"/>
    <cellStyle name="Hiperłącze 8" xfId="25488" hidden="1" xr:uid="{00000000-0005-0000-0000-000009880000}"/>
    <cellStyle name="Hiperłącze 8" xfId="30426" hidden="1" xr:uid="{00000000-0005-0000-0000-000065890000}"/>
    <cellStyle name="Hiperłącze 8" xfId="28391" hidden="1" xr:uid="{00000000-0005-0000-0000-000008890000}"/>
    <cellStyle name="Hiperłącze 8" xfId="15808" hidden="1" xr:uid="{00000000-0005-0000-0000-000007830000}"/>
    <cellStyle name="Hiperłącze 8" xfId="39051" hidden="1" xr:uid="{00000000-0005-0000-0000-00003D8E0000}"/>
    <cellStyle name="Hiperłącze 8" xfId="40649" hidden="1" xr:uid="{00000000-0005-0000-0000-0000418E0000}"/>
    <cellStyle name="Hiperłącze 8" xfId="40740" hidden="1" xr:uid="{00000000-0005-0000-0000-0000468E0000}"/>
    <cellStyle name="Hiperłącze 8" xfId="40693" hidden="1" xr:uid="{00000000-0005-0000-0000-0000478E0000}"/>
    <cellStyle name="Hiperłącze 8" xfId="40684" hidden="1" xr:uid="{00000000-0005-0000-0000-0000488E0000}"/>
    <cellStyle name="Hiperłącze 8" xfId="40767" hidden="1" xr:uid="{00000000-0005-0000-0000-00004E8E0000}"/>
    <cellStyle name="Hiperłącze 8" xfId="40839" hidden="1" xr:uid="{00000000-0005-0000-0000-0000518E0000}"/>
    <cellStyle name="Hiperłącze 8" xfId="40801" hidden="1" xr:uid="{00000000-0005-0000-0000-0000538E0000}"/>
    <cellStyle name="Hiperłącze 8" xfId="40792" hidden="1" xr:uid="{00000000-0005-0000-0000-0000548E0000}"/>
    <cellStyle name="Hiperłącze 8" xfId="39122" hidden="1" xr:uid="{00000000-0005-0000-0000-0000408E0000}"/>
    <cellStyle name="Hiperłącze 8" xfId="16064" hidden="1" xr:uid="{00000000-0005-0000-0000-0000E2830000}"/>
    <cellStyle name="Hiperłącze 8" xfId="10436" hidden="1" xr:uid="{00000000-0005-0000-0000-0000EF800000}"/>
    <cellStyle name="Hiperłącze 8" xfId="38736" hidden="1" xr:uid="{00000000-0005-0000-0000-0000DD8D0000}"/>
    <cellStyle name="Hiperłącze 8" xfId="15410" hidden="1" xr:uid="{00000000-0005-0000-0000-0000AD820000}"/>
    <cellStyle name="Hiperłącze 8" xfId="11654" hidden="1" xr:uid="{00000000-0005-0000-0000-000071810000}"/>
    <cellStyle name="Hiperłącze 8" xfId="23912" hidden="1" xr:uid="{00000000-0005-0000-0000-0000FD860000}"/>
    <cellStyle name="Hiperłącze 8" xfId="11531" hidden="1" xr:uid="{00000000-0005-0000-0000-00005E820000}"/>
    <cellStyle name="Hiperłącze 8" xfId="17029" hidden="1" xr:uid="{00000000-0005-0000-0000-00004F830000}"/>
    <cellStyle name="Hiperłącze 8" xfId="17078" hidden="1" xr:uid="{00000000-0005-0000-0000-000052830000}"/>
    <cellStyle name="Hiperłącze 8" xfId="17041" hidden="1" xr:uid="{00000000-0005-0000-0000-000054830000}"/>
    <cellStyle name="Hiperłącze 8" xfId="17158" hidden="1" xr:uid="{00000000-0005-0000-0000-000059830000}"/>
    <cellStyle name="Hiperłącze 8" xfId="17174" hidden="1" xr:uid="{00000000-0005-0000-0000-00005E830000}"/>
    <cellStyle name="Hiperłącze 8" xfId="17137" hidden="1" xr:uid="{00000000-0005-0000-0000-000060830000}"/>
    <cellStyle name="Hiperłącze 8" xfId="17211" hidden="1" xr:uid="{00000000-0005-0000-0000-000064830000}"/>
    <cellStyle name="Hiperłącze 8" xfId="17218" hidden="1" xr:uid="{00000000-0005-0000-0000-000068830000}"/>
    <cellStyle name="Hiperłącze 8" xfId="17257" hidden="1" xr:uid="{00000000-0005-0000-0000-000069830000}"/>
    <cellStyle name="Hiperłącze 8" xfId="17242" hidden="1" xr:uid="{00000000-0005-0000-0000-00006B830000}"/>
    <cellStyle name="Hiperłącze 8" xfId="17326" hidden="1" xr:uid="{00000000-0005-0000-0000-000074830000}"/>
    <cellStyle name="Hiperłącze 8" xfId="17348" hidden="1" xr:uid="{00000000-0005-0000-0000-000078830000}"/>
    <cellStyle name="Hiperłącze 8" xfId="16216" hidden="1" xr:uid="{00000000-0005-0000-0000-00007A830000}"/>
    <cellStyle name="Hiperłącze 8" xfId="16752" hidden="1" xr:uid="{00000000-0005-0000-0000-00007D830000}"/>
    <cellStyle name="Hiperłącze 8" xfId="16168" hidden="1" xr:uid="{00000000-0005-0000-0000-00007E830000}"/>
    <cellStyle name="Hiperłącze 8" xfId="16201" hidden="1" xr:uid="{00000000-0005-0000-0000-000080830000}"/>
    <cellStyle name="Hiperłącze 8" xfId="16179" hidden="1" xr:uid="{00000000-0005-0000-0000-000081830000}"/>
    <cellStyle name="Hiperłącze 8" xfId="16184" hidden="1" xr:uid="{00000000-0005-0000-0000-000083830000}"/>
    <cellStyle name="Hiperłącze 8" xfId="16162" hidden="1" xr:uid="{00000000-0005-0000-0000-000085830000}"/>
    <cellStyle name="Hiperłącze 8" xfId="17447" hidden="1" xr:uid="{00000000-0005-0000-0000-000097830000}"/>
    <cellStyle name="Hiperłącze 8" xfId="17438" hidden="1" xr:uid="{00000000-0005-0000-0000-000098830000}"/>
    <cellStyle name="Hiperłącze 8" xfId="17477" hidden="1" xr:uid="{00000000-0005-0000-0000-000099830000}"/>
    <cellStyle name="Hiperłącze 8" xfId="23510" hidden="1" xr:uid="{00000000-0005-0000-0000-000041860000}"/>
    <cellStyle name="Hiperłącze 8" xfId="17896" hidden="1" xr:uid="{00000000-0005-0000-0000-0000C5830000}"/>
    <cellStyle name="Hiperłącze 8" xfId="37843" hidden="1" xr:uid="{00000000-0005-0000-0000-0000F08C0000}"/>
    <cellStyle name="Hiperłącze 8" xfId="26186" hidden="1" xr:uid="{00000000-0005-0000-0000-000080870000}"/>
    <cellStyle name="Hiperłącze 8" xfId="26241" hidden="1" xr:uid="{00000000-0005-0000-0000-000082870000}"/>
    <cellStyle name="Hiperłącze 8" xfId="26267" hidden="1" xr:uid="{00000000-0005-0000-0000-000088870000}"/>
    <cellStyle name="Hiperłącze 8" xfId="26306" hidden="1" xr:uid="{00000000-0005-0000-0000-000089870000}"/>
    <cellStyle name="Hiperłącze 8" xfId="26350" hidden="1" xr:uid="{00000000-0005-0000-0000-00008E870000}"/>
    <cellStyle name="Hiperłącze 8" xfId="26368" hidden="1" xr:uid="{00000000-0005-0000-0000-000090870000}"/>
    <cellStyle name="Hiperłącze 8" xfId="26431" hidden="1" xr:uid="{00000000-0005-0000-0000-000092870000}"/>
    <cellStyle name="Hiperłącze 8" xfId="26440" hidden="1" xr:uid="{00000000-0005-0000-0000-000096870000}"/>
    <cellStyle name="Hiperłącze 8" xfId="26399" hidden="1" xr:uid="{00000000-0005-0000-0000-000097870000}"/>
    <cellStyle name="Hiperłącze 8" xfId="25801" hidden="1" xr:uid="{00000000-0005-0000-0000-00009D870000}"/>
    <cellStyle name="Hiperłącze 8" xfId="25250" hidden="1" xr:uid="{00000000-0005-0000-0000-0000A0870000}"/>
    <cellStyle name="Hiperłącze 8" xfId="25233" hidden="1" xr:uid="{00000000-0005-0000-0000-0000A3870000}"/>
    <cellStyle name="Hiperłącze 8" xfId="25164" hidden="1" xr:uid="{00000000-0005-0000-0000-0000AA870000}"/>
    <cellStyle name="Hiperłącze 8" xfId="25156" hidden="1" xr:uid="{00000000-0005-0000-0000-0000AE870000}"/>
    <cellStyle name="Hiperłącze 8" xfId="25177" hidden="1" xr:uid="{00000000-0005-0000-0000-0000B0870000}"/>
    <cellStyle name="Hiperłącze 8" xfId="26480" hidden="1" xr:uid="{00000000-0005-0000-0000-0000B4870000}"/>
    <cellStyle name="Hiperłącze 8" xfId="26543" hidden="1" xr:uid="{00000000-0005-0000-0000-0000B6870000}"/>
    <cellStyle name="Hiperłącze 8" xfId="26526" hidden="1" xr:uid="{00000000-0005-0000-0000-0000B9870000}"/>
    <cellStyle name="Hiperłącze 8" xfId="26509" hidden="1" xr:uid="{00000000-0005-0000-0000-0000BC870000}"/>
    <cellStyle name="Hiperłącze 8" xfId="26561" hidden="1" xr:uid="{00000000-0005-0000-0000-0000BD870000}"/>
    <cellStyle name="Hiperłącze 8" xfId="26588" hidden="1" xr:uid="{00000000-0005-0000-0000-0000C0870000}"/>
    <cellStyle name="Hiperłącze 8" xfId="26604" hidden="1" xr:uid="{00000000-0005-0000-0000-0000C3870000}"/>
    <cellStyle name="Hiperłącze 8" xfId="43972" hidden="1" xr:uid="{00000000-0005-0000-0000-00009B8F0000}"/>
    <cellStyle name="Hiperłącze 8" xfId="22128" hidden="1" xr:uid="{00000000-0005-0000-0000-0000B2850000}"/>
    <cellStyle name="Hiperłącze 8" xfId="20461" hidden="1" xr:uid="{00000000-0005-0000-0000-000028850000}"/>
    <cellStyle name="Hiperłącze 8" xfId="25921" hidden="1" xr:uid="{00000000-0005-0000-0000-00005A870000}"/>
    <cellStyle name="Hiperłącze 8" xfId="11969" hidden="1" xr:uid="{00000000-0005-0000-0000-0000D8810000}"/>
    <cellStyle name="Hiperłącze 8" xfId="19652" hidden="1" xr:uid="{00000000-0005-0000-0000-0000A4840000}"/>
    <cellStyle name="Hiperłącze 8" xfId="19613" hidden="1" xr:uid="{00000000-0005-0000-0000-00009B840000}"/>
    <cellStyle name="Hiperłącze 8" xfId="23472" hidden="1" xr:uid="{00000000-0005-0000-0000-000043860000}"/>
    <cellStyle name="Hiperłącze 8" xfId="25613" hidden="1" xr:uid="{00000000-0005-0000-0000-00003F870000}"/>
    <cellStyle name="Hiperłącze 8" xfId="31111" hidden="1" xr:uid="{00000000-0005-0000-0000-0000D0890000}"/>
    <cellStyle name="Hiperłącze 8" xfId="18250" hidden="1" xr:uid="{00000000-0005-0000-0000-00004A840000}"/>
    <cellStyle name="Hiperłącze 8" xfId="16466" hidden="1" xr:uid="{00000000-0005-0000-0000-0000D9830000}"/>
    <cellStyle name="Hiperłącze 8" xfId="17814" hidden="1" xr:uid="{00000000-0005-0000-0000-0000C1830000}"/>
    <cellStyle name="Hiperłącze 8" xfId="13077" hidden="1" xr:uid="{00000000-0005-0000-0000-000092810000}"/>
    <cellStyle name="Hiperłącze 8" xfId="19276" hidden="1" xr:uid="{00000000-0005-0000-0000-0000DE840000}"/>
    <cellStyle name="Hiperłącze 8" xfId="21567" hidden="1" xr:uid="{00000000-0005-0000-0000-000064850000}"/>
    <cellStyle name="Hiperłącze 8" xfId="11446" hidden="1" xr:uid="{00000000-0005-0000-0000-000006810000}"/>
    <cellStyle name="Hiperłącze 8" xfId="17151" hidden="1" xr:uid="{00000000-0005-0000-0000-00005D830000}"/>
    <cellStyle name="Hiperłącze 8" xfId="26029" hidden="1" xr:uid="{00000000-0005-0000-0000-000066870000}"/>
    <cellStyle name="Hiperłącze 8" xfId="24767" hidden="1" xr:uid="{00000000-0005-0000-0000-000020870000}"/>
    <cellStyle name="Hiperłącze 8" xfId="24567" hidden="1" xr:uid="{00000000-0005-0000-0000-000008870000}"/>
    <cellStyle name="Hiperłącze 8" xfId="27124" hidden="1" xr:uid="{00000000-0005-0000-0000-000017880000}"/>
    <cellStyle name="Hiperłącze 8" xfId="23420" hidden="1" xr:uid="{00000000-0005-0000-0000-00003A860000}"/>
    <cellStyle name="Hiperłącze 8" xfId="23147" hidden="1" xr:uid="{00000000-0005-0000-0000-000024860000}"/>
    <cellStyle name="Hiperłącze 8" xfId="24460" hidden="1" xr:uid="{00000000-0005-0000-0000-0000CD860000}"/>
    <cellStyle name="Hiperłącze 8" xfId="24247" hidden="1" xr:uid="{00000000-0005-0000-0000-0000B8860000}"/>
    <cellStyle name="Hiperłącze 8" xfId="23570" hidden="1" xr:uid="{00000000-0005-0000-0000-000072860000}"/>
    <cellStyle name="Hiperłącze 8" xfId="25420" hidden="1" xr:uid="{00000000-0005-0000-0000-0000FC870000}"/>
    <cellStyle name="Hiperłącze 8" xfId="26863" hidden="1" xr:uid="{00000000-0005-0000-0000-0000E1870000}"/>
    <cellStyle name="Hiperłącze 8" xfId="26676" hidden="1" xr:uid="{00000000-0005-0000-0000-0000CA870000}"/>
    <cellStyle name="Hiperłącze 8" xfId="20587" hidden="1" xr:uid="{00000000-0005-0000-0000-00007C860000}"/>
    <cellStyle name="Hiperłącze 8" xfId="16732" hidden="1" xr:uid="{00000000-0005-0000-0000-0000E5830000}"/>
    <cellStyle name="Hiperłącze 8" xfId="29026" hidden="1" xr:uid="{00000000-0005-0000-0000-0000E3880000}"/>
    <cellStyle name="Hiperłącze 8" xfId="29056" hidden="1" xr:uid="{00000000-0005-0000-0000-0000E5880000}"/>
    <cellStyle name="Hiperłącze 8" xfId="29082" hidden="1" xr:uid="{00000000-0005-0000-0000-0000E6880000}"/>
    <cellStyle name="Hiperłącze 8" xfId="29041" hidden="1" xr:uid="{00000000-0005-0000-0000-0000E7880000}"/>
    <cellStyle name="Hiperłącze 8" xfId="19189" hidden="1" xr:uid="{00000000-0005-0000-0000-00008F840000}"/>
    <cellStyle name="Hiperłącze 8" xfId="15907" hidden="1" xr:uid="{00000000-0005-0000-0000-000014830000}"/>
    <cellStyle name="Hiperłącze 8" xfId="29292" hidden="1" xr:uid="{00000000-0005-0000-0000-00002F890000}"/>
    <cellStyle name="Hiperłącze 8" xfId="22331" hidden="1" xr:uid="{00000000-0005-0000-0000-0000CE850000}"/>
    <cellStyle name="Hiperłącze 8" xfId="22029" hidden="1" xr:uid="{00000000-0005-0000-0000-0000AA850000}"/>
    <cellStyle name="Hiperłącze 8" xfId="12801" hidden="1" xr:uid="{00000000-0005-0000-0000-000064810000}"/>
    <cellStyle name="Hiperłącze 8" xfId="13565" hidden="1" xr:uid="{00000000-0005-0000-0000-0000EB810000}"/>
    <cellStyle name="Hiperłącze 8" xfId="26619" hidden="1" xr:uid="{00000000-0005-0000-0000-0000C7870000}"/>
    <cellStyle name="Hiperłącze 8" xfId="26685" hidden="1" xr:uid="{00000000-0005-0000-0000-0000CB870000}"/>
    <cellStyle name="Hiperłącze 8" xfId="26758" hidden="1" xr:uid="{00000000-0005-0000-0000-0000D2870000}"/>
    <cellStyle name="Hiperłącze 8" xfId="26782" hidden="1" xr:uid="{00000000-0005-0000-0000-0000D7870000}"/>
    <cellStyle name="Hiperłącze 8" xfId="26797" hidden="1" xr:uid="{00000000-0005-0000-0000-0000DC870000}"/>
    <cellStyle name="Hiperłącze 8" xfId="26854" hidden="1" xr:uid="{00000000-0005-0000-0000-0000DE870000}"/>
    <cellStyle name="Hiperłącze 8" xfId="26817" hidden="1" xr:uid="{00000000-0005-0000-0000-0000E0870000}"/>
    <cellStyle name="Hiperłącze 8" xfId="26954" hidden="1" xr:uid="{00000000-0005-0000-0000-0000E6870000}"/>
    <cellStyle name="Hiperłącze 8" xfId="26898" hidden="1" xr:uid="{00000000-0005-0000-0000-0000E8870000}"/>
    <cellStyle name="Hiperłącze 8" xfId="26920" hidden="1" xr:uid="{00000000-0005-0000-0000-0000EC870000}"/>
    <cellStyle name="Hiperłącze 8" xfId="26972" hidden="1" xr:uid="{00000000-0005-0000-0000-0000ED870000}"/>
    <cellStyle name="Hiperłącze 8" xfId="26999" hidden="1" xr:uid="{00000000-0005-0000-0000-0000F0870000}"/>
    <cellStyle name="Hiperłącze 8" xfId="27053" hidden="1" xr:uid="{00000000-0005-0000-0000-0000F1870000}"/>
    <cellStyle name="Hiperłącze 8" xfId="27015" hidden="1" xr:uid="{00000000-0005-0000-0000-0000F3870000}"/>
    <cellStyle name="Hiperłącze 8" xfId="25452" hidden="1" xr:uid="{00000000-0005-0000-0000-0000FE870000}"/>
    <cellStyle name="Hiperłącze 8" xfId="25523" hidden="1" xr:uid="{00000000-0005-0000-0000-0000FF870000}"/>
    <cellStyle name="Hiperłącze 8" xfId="22805" hidden="1" xr:uid="{00000000-0005-0000-0000-00004D860000}"/>
    <cellStyle name="Hiperłącze 8" xfId="22999" hidden="1" xr:uid="{00000000-0005-0000-0000-00004E860000}"/>
    <cellStyle name="Hiperłącze 8" xfId="22992" hidden="1" xr:uid="{00000000-0005-0000-0000-000052860000}"/>
    <cellStyle name="Hiperłącze 8" xfId="22781" hidden="1" xr:uid="{00000000-0005-0000-0000-000059860000}"/>
    <cellStyle name="Hiperłącze 8" xfId="22789" hidden="1" xr:uid="{00000000-0005-0000-0000-00005C860000}"/>
    <cellStyle name="Hiperłącze 8" xfId="23083" hidden="1" xr:uid="{00000000-0005-0000-0000-000061860000}"/>
    <cellStyle name="Hiperłącze 8" xfId="22830" hidden="1" xr:uid="{00000000-0005-0000-0000-000062860000}"/>
    <cellStyle name="Hiperłącze 8" xfId="23122" hidden="1" xr:uid="{00000000-0005-0000-0000-000064860000}"/>
    <cellStyle name="Hiperłącze 8" xfId="22933" hidden="1" xr:uid="{00000000-0005-0000-0000-000067860000}"/>
    <cellStyle name="Hiperłącze 8" xfId="22881" hidden="1" xr:uid="{00000000-0005-0000-0000-00006D860000}"/>
    <cellStyle name="Hiperłącze 8" xfId="22866" hidden="1" xr:uid="{00000000-0005-0000-0000-00006F860000}"/>
    <cellStyle name="Hiperłącze 8" xfId="22859" hidden="1" xr:uid="{00000000-0005-0000-0000-000070860000}"/>
    <cellStyle name="Hiperłącze 8" xfId="23538" hidden="1" xr:uid="{00000000-0005-0000-0000-000077860000}"/>
    <cellStyle name="Hiperłącze 8" xfId="23536" hidden="1" xr:uid="{00000000-0005-0000-0000-000078860000}"/>
    <cellStyle name="Hiperłącze 8" xfId="20582" hidden="1" xr:uid="{00000000-0005-0000-0000-00007E860000}"/>
    <cellStyle name="Hiperłącze 8" xfId="20764" hidden="1" xr:uid="{00000000-0005-0000-0000-000081860000}"/>
    <cellStyle name="Hiperłącze 8" xfId="20811" hidden="1" xr:uid="{00000000-0005-0000-0000-000086860000}"/>
    <cellStyle name="Hiperłącze 8" xfId="23007" hidden="1" xr:uid="{00000000-0005-0000-0000-000051860000}"/>
    <cellStyle name="Hiperłącze 8" xfId="17672" hidden="1" xr:uid="{00000000-0005-0000-0000-0000B4830000}"/>
    <cellStyle name="Hiperłącze 8" xfId="17431" hidden="1" xr:uid="{00000000-0005-0000-0000-000094830000}"/>
    <cellStyle name="Hiperłącze 8" xfId="16613" hidden="1" xr:uid="{00000000-0005-0000-0000-000022830000}"/>
    <cellStyle name="Hiperłącze 8" xfId="15773" hidden="1" xr:uid="{00000000-0005-0000-0000-000002830000}"/>
    <cellStyle name="Hiperłącze 8" xfId="21768" hidden="1" xr:uid="{00000000-0005-0000-0000-00007B850000}"/>
    <cellStyle name="Hiperłącze 8" xfId="26174" hidden="1" xr:uid="{00000000-0005-0000-0000-00007B870000}"/>
    <cellStyle name="Hiperłącze 8" xfId="30185" hidden="1" xr:uid="{00000000-0005-0000-0000-000052890000}"/>
    <cellStyle name="Hiperłącze 8" xfId="29336" hidden="1" xr:uid="{00000000-0005-0000-0000-000031890000}"/>
    <cellStyle name="Hiperłącze 8" xfId="29001" hidden="1" xr:uid="{00000000-0005-0000-0000-0000DF880000}"/>
    <cellStyle name="Hiperłącze 8" xfId="28220" hidden="1" xr:uid="{00000000-0005-0000-0000-0000AD880000}"/>
    <cellStyle name="Hiperłącze 8" xfId="25110" hidden="1" xr:uid="{00000000-0005-0000-0000-00008C880000}"/>
    <cellStyle name="Hiperłącze 8" xfId="27445" hidden="1" xr:uid="{00000000-0005-0000-0000-00007C880000}"/>
    <cellStyle name="Hiperłącze 8" xfId="27575" hidden="1" xr:uid="{00000000-0005-0000-0000-00005A880000}"/>
    <cellStyle name="Hiperłącze 8" xfId="26534" hidden="1" xr:uid="{00000000-0005-0000-0000-0000B5870000}"/>
    <cellStyle name="Hiperłącze 8" xfId="26260" hidden="1" xr:uid="{00000000-0005-0000-0000-000084870000}"/>
    <cellStyle name="Hiperłącze 8" xfId="25662" hidden="1" xr:uid="{00000000-0005-0000-0000-000042870000}"/>
    <cellStyle name="Hiperłącze 8" xfId="25003" hidden="1" xr:uid="{00000000-0005-0000-0000-000031870000}"/>
    <cellStyle name="Hiperłącze 8" xfId="24813" hidden="1" xr:uid="{00000000-0005-0000-0000-000021870000}"/>
    <cellStyle name="Hiperłącze 8" xfId="23890" hidden="1" xr:uid="{00000000-0005-0000-0000-000000870000}"/>
    <cellStyle name="Hiperłącze 8" xfId="24059" hidden="1" xr:uid="{00000000-0005-0000-0000-0000DF860000}"/>
    <cellStyle name="Hiperłącze 8" xfId="24311" hidden="1" xr:uid="{00000000-0005-0000-0000-0000BE860000}"/>
    <cellStyle name="Hiperłącze 8" xfId="20793" hidden="1" xr:uid="{00000000-0005-0000-0000-00008C860000}"/>
    <cellStyle name="Hiperłącze 8" xfId="22592" hidden="1" xr:uid="{00000000-0005-0000-0000-000008860000}"/>
    <cellStyle name="Hiperłącze 8" xfId="40078" hidden="1" xr:uid="{00000000-0005-0000-0000-0000EC8D0000}"/>
    <cellStyle name="Hiperłącze 8" xfId="40130" hidden="1" xr:uid="{00000000-0005-0000-0000-0000ED8D0000}"/>
    <cellStyle name="Hiperłącze 8" xfId="40139" hidden="1" xr:uid="{00000000-0005-0000-0000-0000EE8D0000}"/>
    <cellStyle name="Hiperłącze 8" xfId="16128" hidden="1" xr:uid="{00000000-0005-0000-0000-000090830000}"/>
    <cellStyle name="Hiperłącze 8" xfId="40584" hidden="1" xr:uid="{00000000-0005-0000-0000-0000238E0000}"/>
    <cellStyle name="Hiperłącze 8" xfId="18167" hidden="1" xr:uid="{00000000-0005-0000-0000-000000840000}"/>
    <cellStyle name="Hiperłącze 8" xfId="18434" hidden="1" xr:uid="{00000000-0005-0000-0000-00004B840000}"/>
    <cellStyle name="Hiperłącze 8" xfId="20789" hidden="1" xr:uid="{00000000-0005-0000-0000-00008B860000}"/>
    <cellStyle name="Hiperłącze 8" xfId="21040" hidden="1" xr:uid="{00000000-0005-0000-0000-00008D860000}"/>
    <cellStyle name="Hiperłącze 8" xfId="23606" hidden="1" xr:uid="{00000000-0005-0000-0000-000093860000}"/>
    <cellStyle name="Hiperłącze 8" xfId="23623" hidden="1" xr:uid="{00000000-0005-0000-0000-000098860000}"/>
    <cellStyle name="Hiperłącze 8" xfId="23688" hidden="1" xr:uid="{00000000-0005-0000-0000-00009A860000}"/>
    <cellStyle name="Hiperłącze 8" xfId="23706" hidden="1" xr:uid="{00000000-0005-0000-0000-00009E860000}"/>
    <cellStyle name="Hiperłącze 8" xfId="23778" hidden="1" xr:uid="{00000000-0005-0000-0000-0000A1860000}"/>
    <cellStyle name="Hiperłącze 8" xfId="23731" hidden="1" xr:uid="{00000000-0005-0000-0000-0000A4860000}"/>
    <cellStyle name="Hiperłącze 8" xfId="23770" hidden="1" xr:uid="{00000000-0005-0000-0000-0000A5860000}"/>
    <cellStyle name="Hiperłącze 8" xfId="23755" hidden="1" xr:uid="{00000000-0005-0000-0000-0000A7860000}"/>
    <cellStyle name="Hiperłącze 8" xfId="23753" hidden="1" xr:uid="{00000000-0005-0000-0000-0000A8860000}"/>
    <cellStyle name="Hiperłącze 8" xfId="24166" hidden="1" xr:uid="{00000000-0005-0000-0000-0000AF860000}"/>
    <cellStyle name="Hiperłącze 8" xfId="24158" hidden="1" xr:uid="{00000000-0005-0000-0000-0000B0860000}"/>
    <cellStyle name="Hiperłącze 8" xfId="24180" hidden="1" xr:uid="{00000000-0005-0000-0000-0000B3860000}"/>
    <cellStyle name="Hiperłącze 8" xfId="24231" hidden="1" xr:uid="{00000000-0005-0000-0000-0000B6860000}"/>
    <cellStyle name="Hiperłącze 8" xfId="24351" hidden="1" xr:uid="{00000000-0005-0000-0000-0000C1860000}"/>
    <cellStyle name="Hiperłącze 8" xfId="24369" hidden="1" xr:uid="{00000000-0005-0000-0000-0000C3860000}"/>
    <cellStyle name="Hiperłącze 8" xfId="24379" hidden="1" xr:uid="{00000000-0005-0000-0000-0000C4860000}"/>
    <cellStyle name="Hiperłącze 8" xfId="24386" hidden="1" xr:uid="{00000000-0005-0000-0000-0000C8860000}"/>
    <cellStyle name="Hiperłącze 8" xfId="24451" hidden="1" xr:uid="{00000000-0005-0000-0000-0000CA860000}"/>
    <cellStyle name="Hiperłącze 8" xfId="24478" hidden="1" xr:uid="{00000000-0005-0000-0000-0000CF860000}"/>
    <cellStyle name="Hiperłącze 8" xfId="24550" hidden="1" xr:uid="{00000000-0005-0000-0000-0000D2860000}"/>
    <cellStyle name="Hiperłącze 8" xfId="24503" hidden="1" xr:uid="{00000000-0005-0000-0000-0000D3860000}"/>
    <cellStyle name="Hiperłącze 8" xfId="24518" hidden="1" xr:uid="{00000000-0005-0000-0000-0000D7860000}"/>
    <cellStyle name="Hiperłącze 8" xfId="24072" hidden="1" xr:uid="{00000000-0005-0000-0000-0000DC860000}"/>
    <cellStyle name="Hiperłącze 8" xfId="43499" hidden="1" xr:uid="{00000000-0005-0000-0000-00003A900000}"/>
    <cellStyle name="Hiperłącze 8" xfId="30100" hidden="1" xr:uid="{00000000-0005-0000-0000-00004A890000}"/>
    <cellStyle name="Hiperłącze 8" xfId="28408" hidden="1" xr:uid="{00000000-0005-0000-0000-000014890000}"/>
    <cellStyle name="Hiperłącze 8" xfId="28528" hidden="1" xr:uid="{00000000-0005-0000-0000-0000F8880000}"/>
    <cellStyle name="Hiperłącze 8" xfId="22945" hidden="1" xr:uid="{00000000-0005-0000-0000-00005D860000}"/>
    <cellStyle name="Hiperłącze 8" xfId="23820" hidden="1" xr:uid="{00000000-0005-0000-0000-0000EC860000}"/>
    <cellStyle name="Hiperłącze 8" xfId="12235" hidden="1" xr:uid="{00000000-0005-0000-0000-000068820000}"/>
    <cellStyle name="Hiperłącze 8" xfId="27843" hidden="1" xr:uid="{00000000-0005-0000-0000-000041880000}"/>
    <cellStyle name="Hiperłącze 8" xfId="27970" hidden="1" xr:uid="{00000000-0005-0000-0000-00004F880000}"/>
    <cellStyle name="Hiperłącze 8" xfId="17403" hidden="1" xr:uid="{00000000-0005-0000-0000-000091830000}"/>
    <cellStyle name="Hiperłącze 8" xfId="41823" hidden="1" xr:uid="{00000000-0005-0000-0000-0000E48E0000}"/>
    <cellStyle name="Hiperłącze 8" xfId="39757" hidden="1" xr:uid="{00000000-0005-0000-0000-0000AF8D0000}"/>
    <cellStyle name="Hiperłącze 8" xfId="41133" hidden="1" xr:uid="{00000000-0005-0000-0000-00008C8E0000}"/>
    <cellStyle name="Hiperłącze 8" xfId="38690" hidden="1" xr:uid="{00000000-0005-0000-0000-00003A8E0000}"/>
    <cellStyle name="Hiperłącze 8" xfId="21030" hidden="1" xr:uid="{00000000-0005-0000-0000-000000860000}"/>
    <cellStyle name="Hiperłącze 8" xfId="14361" hidden="1" xr:uid="{00000000-0005-0000-0000-000016820000}"/>
    <cellStyle name="Hiperłącze 8" xfId="25281" hidden="1" xr:uid="{00000000-0005-0000-0000-0000A0880000}"/>
    <cellStyle name="Hiperłącze 8" xfId="29472" hidden="1" xr:uid="{00000000-0005-0000-0000-000040890000}"/>
    <cellStyle name="Hiperłącze 8" xfId="36989" hidden="1" xr:uid="{00000000-0005-0000-0000-00006A8C0000}"/>
    <cellStyle name="Hiperłącze 8" xfId="19640" hidden="1" xr:uid="{00000000-0005-0000-0000-00009F840000}"/>
    <cellStyle name="Hiperłącze 8" xfId="22771" hidden="1" xr:uid="{00000000-0005-0000-0000-00005E860000}"/>
    <cellStyle name="Hiperłącze 8" xfId="10382" hidden="1" xr:uid="{00000000-0005-0000-0000-0000E6800000}"/>
    <cellStyle name="Hiperłącze 8" xfId="30496" hidden="1" xr:uid="{00000000-0005-0000-0000-000073890000}"/>
    <cellStyle name="Hiperłącze 8" xfId="26963" hidden="1" xr:uid="{00000000-0005-0000-0000-0000EA870000}"/>
    <cellStyle name="Hiperłącze 8" xfId="26709" hidden="1" xr:uid="{00000000-0005-0000-0000-0000CF870000}"/>
    <cellStyle name="Hiperłącze 8" xfId="26452" hidden="1" xr:uid="{00000000-0005-0000-0000-0000B1870000}"/>
    <cellStyle name="Hiperłącze 8" xfId="21020" hidden="1" xr:uid="{00000000-0005-0000-0000-0000F8850000}"/>
    <cellStyle name="Hiperłącze 8" xfId="15989" hidden="1" xr:uid="{00000000-0005-0000-0000-000089830000}"/>
    <cellStyle name="Hiperłącze 8" xfId="17301" hidden="1" xr:uid="{00000000-0005-0000-0000-00006E830000}"/>
    <cellStyle name="Hiperłącze 8" xfId="26063" hidden="1" xr:uid="{00000000-0005-0000-0000-00006C870000}"/>
    <cellStyle name="Hiperłącze 8" xfId="25839" hidden="1" xr:uid="{00000000-0005-0000-0000-000053870000}"/>
    <cellStyle name="Hiperłącze 8" xfId="24592" hidden="1" xr:uid="{00000000-0005-0000-0000-000001870000}"/>
    <cellStyle name="Hiperłącze 8" xfId="23463" hidden="1" xr:uid="{00000000-0005-0000-0000-000044860000}"/>
    <cellStyle name="Hiperłącze 8" xfId="23192" hidden="1" xr:uid="{00000000-0005-0000-0000-000025860000}"/>
    <cellStyle name="Hiperłącze 8" xfId="22657" hidden="1" xr:uid="{00000000-0005-0000-0000-00000A860000}"/>
    <cellStyle name="Hiperłącze 8" xfId="38102" hidden="1" xr:uid="{00000000-0005-0000-0000-0000058D0000}"/>
    <cellStyle name="Hiperłącze 8" xfId="40723" hidden="1" xr:uid="{00000000-0005-0000-0000-0000498E0000}"/>
    <cellStyle name="Hiperłącze 8" xfId="19925" hidden="1" xr:uid="{00000000-0005-0000-0000-0000BA840000}"/>
    <cellStyle name="Hiperłącze 8" xfId="36345" hidden="1" xr:uid="{00000000-0005-0000-0000-00008A8C0000}"/>
    <cellStyle name="Hiperłącze 8" xfId="36652" hidden="1" xr:uid="{00000000-0005-0000-0000-0000918C0000}"/>
    <cellStyle name="Hiperłącze 8" xfId="36465" hidden="1" xr:uid="{00000000-0005-0000-0000-0000968C0000}"/>
    <cellStyle name="Hiperłącze 8" xfId="36502" hidden="1" xr:uid="{00000000-0005-0000-0000-0000978C0000}"/>
    <cellStyle name="Hiperłącze 8" xfId="36406" hidden="1" xr:uid="{00000000-0005-0000-0000-0000988C0000}"/>
    <cellStyle name="Hiperłącze 8" xfId="36458" hidden="1" xr:uid="{00000000-0005-0000-0000-00009A8C0000}"/>
    <cellStyle name="Hiperłącze 8" xfId="28008" hidden="1" xr:uid="{00000000-0005-0000-0000-000058880000}"/>
    <cellStyle name="Hiperłącze 8" xfId="12127" hidden="1" xr:uid="{00000000-0005-0000-0000-00001C810000}"/>
    <cellStyle name="Hiperłącze 8" xfId="37845" hidden="1" xr:uid="{00000000-0005-0000-0000-0000EF8C0000}"/>
    <cellStyle name="Hiperłącze 8" xfId="15864" hidden="1" xr:uid="{00000000-0005-0000-0000-00000A830000}"/>
    <cellStyle name="Hiperłącze 8" xfId="20657" hidden="1" xr:uid="{00000000-0005-0000-0000-00009B850000}"/>
    <cellStyle name="Hiperłącze 8" xfId="11979" hidden="1" xr:uid="{00000000-0005-0000-0000-0000E0810000}"/>
    <cellStyle name="Hiperłącze 8" xfId="22837" hidden="1" xr:uid="{00000000-0005-0000-0000-000068860000}"/>
    <cellStyle name="Hiperłącze 8" xfId="22648" hidden="1" xr:uid="{00000000-0005-0000-0000-000006860000}"/>
    <cellStyle name="Hiperłącze 8" xfId="22616" hidden="1" xr:uid="{00000000-0005-0000-0000-00000B860000}"/>
    <cellStyle name="Hiperłącze 8" xfId="22614" hidden="1" xr:uid="{00000000-0005-0000-0000-00000C860000}"/>
    <cellStyle name="Hiperłącze 8" xfId="22747" hidden="1" xr:uid="{00000000-0005-0000-0000-000011860000}"/>
    <cellStyle name="Hiperłącze 8" xfId="22739" hidden="1" xr:uid="{00000000-0005-0000-0000-000015860000}"/>
    <cellStyle name="Hiperłącze 8" xfId="22724" hidden="1" xr:uid="{00000000-0005-0000-0000-000017860000}"/>
    <cellStyle name="Hiperłącze 8" xfId="23089" hidden="1" xr:uid="{00000000-0005-0000-0000-000019860000}"/>
    <cellStyle name="Hiperłącze 8" xfId="23135" hidden="1" xr:uid="{00000000-0005-0000-0000-00001F860000}"/>
    <cellStyle name="Hiperłącze 8" xfId="23161" hidden="1" xr:uid="{00000000-0005-0000-0000-000021860000}"/>
    <cellStyle name="Hiperłącze 8" xfId="23216" hidden="1" xr:uid="{00000000-0005-0000-0000-000028860000}"/>
    <cellStyle name="Hiperłącze 8" xfId="23272" hidden="1" xr:uid="{00000000-0005-0000-0000-00002A860000}"/>
    <cellStyle name="Hiperłącze 8" xfId="23257" hidden="1" xr:uid="{00000000-0005-0000-0000-00002D860000}"/>
    <cellStyle name="Hiperłącze 8" xfId="23320" hidden="1" xr:uid="{00000000-0005-0000-0000-000031860000}"/>
    <cellStyle name="Hiperłącze 8" xfId="23338" hidden="1" xr:uid="{00000000-0005-0000-0000-000033860000}"/>
    <cellStyle name="Hiperłącze 8" xfId="23402" hidden="1" xr:uid="{00000000-0005-0000-0000-000035860000}"/>
    <cellStyle name="Hiperłącze 8" xfId="23411" hidden="1" xr:uid="{00000000-0005-0000-0000-000036860000}"/>
    <cellStyle name="Hiperłącze 8" xfId="23456" hidden="1" xr:uid="{00000000-0005-0000-0000-000040860000}"/>
    <cellStyle name="Hiperłącze 8" xfId="23528" hidden="1" xr:uid="{00000000-0005-0000-0000-000046860000}"/>
    <cellStyle name="Hiperłącze 8" xfId="23487" hidden="1" xr:uid="{00000000-0005-0000-0000-000047860000}"/>
    <cellStyle name="Hiperłącze 8" xfId="22693" hidden="1" xr:uid="{00000000-0005-0000-0000-000010860000}"/>
    <cellStyle name="Hiperłącze 8" xfId="17021" hidden="1" xr:uid="{00000000-0005-0000-0000-000050830000}"/>
    <cellStyle name="Hiperłącze 8" xfId="29345" hidden="1" xr:uid="{00000000-0005-0000-0000-000032890000}"/>
    <cellStyle name="Hiperłącze 8" xfId="23836" hidden="1" xr:uid="{00000000-0005-0000-0000-0000DD860000}"/>
    <cellStyle name="Hiperłącze 8" xfId="24066" hidden="1" xr:uid="{00000000-0005-0000-0000-0000E0860000}"/>
    <cellStyle name="Hiperłącze 8" xfId="24046" hidden="1" xr:uid="{00000000-0005-0000-0000-0000E3860000}"/>
    <cellStyle name="Hiperłącze 8" xfId="23821" hidden="1" xr:uid="{00000000-0005-0000-0000-0000E6860000}"/>
    <cellStyle name="Hiperłącze 8" xfId="23991" hidden="1" xr:uid="{00000000-0005-0000-0000-0000EB860000}"/>
    <cellStyle name="Hiperłącze 8" xfId="23976" hidden="1" xr:uid="{00000000-0005-0000-0000-0000ED860000}"/>
    <cellStyle name="Hiperłącze 8" xfId="24114" hidden="1" xr:uid="{00000000-0005-0000-0000-0000F1860000}"/>
    <cellStyle name="Hiperłącze 8" xfId="23927" hidden="1" xr:uid="{00000000-0005-0000-0000-0000F6860000}"/>
    <cellStyle name="Hiperłącze 8" xfId="23941" hidden="1" xr:uid="{00000000-0005-0000-0000-0000F9860000}"/>
    <cellStyle name="Hiperłącze 8" xfId="23953" hidden="1" xr:uid="{00000000-0005-0000-0000-0000FC860000}"/>
    <cellStyle name="Hiperłącze 8" xfId="23897" hidden="1" xr:uid="{00000000-0005-0000-0000-0000FF860000}"/>
    <cellStyle name="Hiperłącze 8" xfId="24610" hidden="1" xr:uid="{00000000-0005-0000-0000-000006870000}"/>
    <cellStyle name="Hiperłącze 8" xfId="24569" hidden="1" xr:uid="{00000000-0005-0000-0000-000007870000}"/>
    <cellStyle name="Hiperłącze 8" xfId="24618" hidden="1" xr:uid="{00000000-0005-0000-0000-000009870000}"/>
    <cellStyle name="Hiperłącze 8" xfId="24692" hidden="1" xr:uid="{00000000-0005-0000-0000-00000D870000}"/>
    <cellStyle name="Hiperłącze 8" xfId="24685" hidden="1" xr:uid="{00000000-0005-0000-0000-000011870000}"/>
    <cellStyle name="Hiperłącze 8" xfId="24708" hidden="1" xr:uid="{00000000-0005-0000-0000-000012870000}"/>
    <cellStyle name="Hiperłącze 8" xfId="24732" hidden="1" xr:uid="{00000000-0005-0000-0000-000017870000}"/>
    <cellStyle name="Hiperłącze 8" xfId="28370" hidden="1" xr:uid="{00000000-0005-0000-0000-0000EB880000}"/>
    <cellStyle name="Hiperłącze 8" xfId="41421" hidden="1" xr:uid="{00000000-0005-0000-0000-0000728E0000}"/>
    <cellStyle name="Hiperłącze 8" xfId="40245" hidden="1" xr:uid="{00000000-0005-0000-0000-0000FA8D0000}"/>
    <cellStyle name="Hiperłącze 8" xfId="24199" hidden="1" xr:uid="{00000000-0005-0000-0000-0000AD860000}"/>
    <cellStyle name="Hiperłącze 8" xfId="11297" hidden="1" xr:uid="{00000000-0005-0000-0000-0000FB800000}"/>
    <cellStyle name="Hiperłącze 8" xfId="12112" hidden="1" xr:uid="{00000000-0005-0000-0000-000017810000}"/>
    <cellStyle name="Hiperłącze 8" xfId="30273" hidden="1" xr:uid="{00000000-0005-0000-0000-00005A890000}"/>
    <cellStyle name="Hiperłącze 8" xfId="21282" hidden="1" xr:uid="{00000000-0005-0000-0000-000084860000}"/>
    <cellStyle name="Hiperłącze 8" xfId="37381" hidden="1" xr:uid="{00000000-0005-0000-0000-0000198D0000}"/>
    <cellStyle name="Hiperłącze 8" xfId="37920" hidden="1" xr:uid="{00000000-0005-0000-0000-0000F18C0000}"/>
    <cellStyle name="Hiperłącze 8" xfId="36521" hidden="1" xr:uid="{00000000-0005-0000-0000-0000908C0000}"/>
    <cellStyle name="Hiperłącze 8" xfId="36621" hidden="1" xr:uid="{00000000-0005-0000-0000-00007A8C0000}"/>
    <cellStyle name="Hiperłącze 8" xfId="11799" hidden="1" xr:uid="{00000000-0005-0000-0000-000060820000}"/>
    <cellStyle name="Hiperłącze 8" xfId="40532" hidden="1" xr:uid="{00000000-0005-0000-0000-00001A8E0000}"/>
    <cellStyle name="Hiperłącze 8" xfId="20367" hidden="1" xr:uid="{00000000-0005-0000-0000-00001B850000}"/>
    <cellStyle name="Hiperłącze 8" xfId="20598" hidden="1" xr:uid="{00000000-0005-0000-0000-0000FA850000}"/>
    <cellStyle name="Hiperłącze 8" xfId="24425" hidden="1" xr:uid="{00000000-0005-0000-0000-0000C9860000}"/>
    <cellStyle name="Hiperłącze 8" xfId="20787" hidden="1" xr:uid="{00000000-0005-0000-0000-00008F860000}"/>
    <cellStyle name="Hiperłącze 8" xfId="20773" hidden="1" xr:uid="{00000000-0005-0000-0000-00007A860000}"/>
    <cellStyle name="Hiperłącze 8" xfId="27045" hidden="1" xr:uid="{00000000-0005-0000-0000-0000F5870000}"/>
    <cellStyle name="Hiperłącze 8" xfId="26872" hidden="1" xr:uid="{00000000-0005-0000-0000-0000E2870000}"/>
    <cellStyle name="Hiperłącze 8" xfId="26750" hidden="1" xr:uid="{00000000-0005-0000-0000-0000CE870000}"/>
    <cellStyle name="Hiperłącze 8" xfId="25189" hidden="1" xr:uid="{00000000-0005-0000-0000-0000A8870000}"/>
    <cellStyle name="Hiperłącze 8" xfId="26111" hidden="1" xr:uid="{00000000-0005-0000-0000-00006D870000}"/>
    <cellStyle name="Hiperłącze 8" xfId="25686" hidden="1" xr:uid="{00000000-0005-0000-0000-000047870000}"/>
    <cellStyle name="Hiperłącze 8" xfId="24804" hidden="1" xr:uid="{00000000-0005-0000-0000-00001E870000}"/>
    <cellStyle name="Hiperłącze 8" xfId="17070" hidden="1" xr:uid="{00000000-0005-0000-0000-00004E830000}"/>
    <cellStyle name="Hiperłącze 8" xfId="20394" hidden="1" xr:uid="{00000000-0005-0000-0000-000016850000}"/>
    <cellStyle name="Hiperłącze 8" xfId="20345" hidden="1" xr:uid="{00000000-0005-0000-0000-000018850000}"/>
    <cellStyle name="Hiperłącze 8" xfId="20379" hidden="1" xr:uid="{00000000-0005-0000-0000-000019850000}"/>
    <cellStyle name="Hiperłącze 8" xfId="20402" hidden="1" xr:uid="{00000000-0005-0000-0000-00001A850000}"/>
    <cellStyle name="Hiperłącze 8" xfId="10331" hidden="1" xr:uid="{00000000-0005-0000-0000-0000E1800000}"/>
    <cellStyle name="Hiperłącze 8" xfId="22431" hidden="1" xr:uid="{00000000-0005-0000-0000-0000D6850000}"/>
    <cellStyle name="Hiperłącze 8" xfId="21506" hidden="1" xr:uid="{00000000-0005-0000-0000-000056850000}"/>
    <cellStyle name="Hiperłącze 8" xfId="41364" hidden="1" xr:uid="{00000000-0005-0000-0000-00006A8E0000}"/>
    <cellStyle name="Hiperłącze 8" xfId="40785" hidden="1" xr:uid="{00000000-0005-0000-0000-0000508E0000}"/>
    <cellStyle name="Hiperłącze 8" xfId="24796" hidden="1" xr:uid="{00000000-0005-0000-0000-00001A870000}"/>
    <cellStyle name="Hiperłącze 8" xfId="24781" hidden="1" xr:uid="{00000000-0005-0000-0000-00001D870000}"/>
    <cellStyle name="Hiperłącze 8" xfId="24841" hidden="1" xr:uid="{00000000-0005-0000-0000-000024870000}"/>
    <cellStyle name="Hiperłącze 8" xfId="24857" hidden="1" xr:uid="{00000000-0005-0000-0000-000027870000}"/>
    <cellStyle name="Hiperłącze 8" xfId="24922" hidden="1" xr:uid="{00000000-0005-0000-0000-00002D870000}"/>
    <cellStyle name="Hiperłącze 8" xfId="24931" hidden="1" xr:uid="{00000000-0005-0000-0000-00002E870000}"/>
    <cellStyle name="Hiperłącze 8" xfId="24956" hidden="1" xr:uid="{00000000-0005-0000-0000-000034870000}"/>
    <cellStyle name="Hiperłącze 8" xfId="24995" hidden="1" xr:uid="{00000000-0005-0000-0000-000035870000}"/>
    <cellStyle name="Hiperłącze 8" xfId="24978" hidden="1" xr:uid="{00000000-0005-0000-0000-000038870000}"/>
    <cellStyle name="Hiperłącze 8" xfId="25577" hidden="1" xr:uid="{00000000-0005-0000-0000-00003A870000}"/>
    <cellStyle name="Hiperłącze 8" xfId="25597" hidden="1" xr:uid="{00000000-0005-0000-0000-00003C870000}"/>
    <cellStyle name="Hiperłącze 8" xfId="25654" hidden="1" xr:uid="{00000000-0005-0000-0000-00003E870000}"/>
    <cellStyle name="Hiperłącze 8" xfId="25605" hidden="1" xr:uid="{00000000-0005-0000-0000-000040870000}"/>
    <cellStyle name="Hiperłącze 8" xfId="25742" hidden="1" xr:uid="{00000000-0005-0000-0000-000049870000}"/>
    <cellStyle name="Hiperłącze 8" xfId="25701" hidden="1" xr:uid="{00000000-0005-0000-0000-00004C870000}"/>
    <cellStyle name="Hiperłącze 8" xfId="25735" hidden="1" xr:uid="{00000000-0005-0000-0000-00004D870000}"/>
    <cellStyle name="Hiperłącze 8" xfId="25821" hidden="1" xr:uid="{00000000-0005-0000-0000-000051870000}"/>
    <cellStyle name="Hiperłącze 8" xfId="25903" hidden="1" xr:uid="{00000000-0005-0000-0000-000055870000}"/>
    <cellStyle name="Hiperłącze 8" xfId="25939" hidden="1" xr:uid="{00000000-0005-0000-0000-00005E870000}"/>
    <cellStyle name="Hiperłącze 8" xfId="25957" hidden="1" xr:uid="{00000000-0005-0000-0000-000060870000}"/>
    <cellStyle name="Hiperłącze 8" xfId="26011" hidden="1" xr:uid="{00000000-0005-0000-0000-000061870000}"/>
    <cellStyle name="Hiperłącze 8" xfId="25988" hidden="1" xr:uid="{00000000-0005-0000-0000-000067870000}"/>
    <cellStyle name="Hiperłącze 8" xfId="25986" hidden="1" xr:uid="{00000000-0005-0000-0000-000068870000}"/>
    <cellStyle name="Hiperłącze 8" xfId="26045" hidden="1" xr:uid="{00000000-0005-0000-0000-00006A870000}"/>
    <cellStyle name="Hiperłącze 8" xfId="26070" hidden="1" xr:uid="{00000000-0005-0000-0000-000070870000}"/>
    <cellStyle name="Hiperłącze 8" xfId="26104" hidden="1" xr:uid="{00000000-0005-0000-0000-000071870000}"/>
    <cellStyle name="Hiperłącze 8" xfId="26090" hidden="1" xr:uid="{00000000-0005-0000-0000-000074870000}"/>
    <cellStyle name="Hiperłącze 8" xfId="26159" hidden="1" xr:uid="{00000000-0005-0000-0000-000078870000}"/>
    <cellStyle name="Hiperłącze 8" xfId="25721" hidden="1" xr:uid="{00000000-0005-0000-0000-000050870000}"/>
    <cellStyle name="Hiperłącze 8" xfId="14250" hidden="1" xr:uid="{00000000-0005-0000-0000-00004B820000}"/>
    <cellStyle name="Hiperłącze 8" xfId="46891" hidden="1" xr:uid="{00000000-0005-0000-0000-00000F910000}"/>
    <cellStyle name="Hiperłącze 8" xfId="37628" hidden="1" xr:uid="{00000000-0005-0000-0000-00000F8D0000}"/>
    <cellStyle name="Hiperłącze 8" xfId="37293" hidden="1" xr:uid="{00000000-0005-0000-0000-0000D08C0000}"/>
    <cellStyle name="Hiperłącze 8" xfId="34151" hidden="1" xr:uid="{00000000-0005-0000-0000-0000AE8C0000}"/>
    <cellStyle name="Hiperłącze 8" xfId="24013" hidden="1" xr:uid="{00000000-0005-0000-0000-0000E7860000}"/>
    <cellStyle name="Hiperłącze 8" xfId="22722" hidden="1" xr:uid="{00000000-0005-0000-0000-000018860000}"/>
    <cellStyle name="Hiperłącze 8" xfId="26359" hidden="1" xr:uid="{00000000-0005-0000-0000-00008F870000}"/>
    <cellStyle name="Hiperłącze 8" xfId="12922" hidden="1" xr:uid="{00000000-0005-0000-0000-000087810000}"/>
    <cellStyle name="Hiperłącze 8" xfId="26037" hidden="1" xr:uid="{00000000-0005-0000-0000-000069870000}"/>
    <cellStyle name="Hiperłącze 8" xfId="22349" hidden="1" xr:uid="{00000000-0005-0000-0000-0000D2850000}"/>
    <cellStyle name="Hiperłącze 8" xfId="25588" hidden="1" xr:uid="{00000000-0005-0000-0000-00003B870000}"/>
    <cellStyle name="Hiperłącze 8" xfId="23015" hidden="1" xr:uid="{00000000-0005-0000-0000-000053860000}"/>
    <cellStyle name="Hiperłącze 8" xfId="22251" hidden="1" xr:uid="{00000000-0005-0000-0000-0000C6850000}"/>
    <cellStyle name="Hiperłącze 8" xfId="41109" hidden="1" xr:uid="{00000000-0005-0000-0000-0000948E0000}"/>
    <cellStyle name="Hiperłącze 8" xfId="20992" hidden="1" xr:uid="{00000000-0005-0000-0000-0000E9850000}"/>
    <cellStyle name="Hiperłącze 8" xfId="20538" hidden="1" xr:uid="{00000000-0005-0000-0000-000092850000}"/>
    <cellStyle name="Hiperłącze 8" xfId="21718" hidden="1" xr:uid="{00000000-0005-0000-0000-000072850000}"/>
    <cellStyle name="Hiperłącze 8" xfId="16954" hidden="1" xr:uid="{00000000-0005-0000-0000-000045830000}"/>
    <cellStyle name="Hiperłącze 8" xfId="15453" hidden="1" xr:uid="{00000000-0005-0000-0000-0000B3820000}"/>
    <cellStyle name="Hiperłącze 8" xfId="13363" hidden="1" xr:uid="{00000000-0005-0000-0000-0000B9810000}"/>
    <cellStyle name="Hiperłącze 8" xfId="38072" hidden="1" xr:uid="{00000000-0005-0000-0000-0000038D0000}"/>
    <cellStyle name="Hiperłącze 8" xfId="17701" hidden="1" xr:uid="{00000000-0005-0000-0000-0000AE830000}"/>
    <cellStyle name="Hiperłącze 8" xfId="27995" hidden="1" xr:uid="{00000000-0005-0000-0000-000053880000}"/>
    <cellStyle name="Hiperłącze 8" xfId="26314" hidden="1" xr:uid="{00000000-0005-0000-0000-000085870000}"/>
    <cellStyle name="Hiperłącze 8" xfId="19785" hidden="1" xr:uid="{00000000-0005-0000-0000-0000AE840000}"/>
    <cellStyle name="Hiperłącze 8" xfId="16456" hidden="1" xr:uid="{00000000-0005-0000-0000-000079840000}"/>
    <cellStyle name="Hiperłącze 8" xfId="28681" hidden="1" xr:uid="{00000000-0005-0000-0000-0000C0880000}"/>
    <cellStyle name="Hiperłącze 8" xfId="24788" hidden="1" xr:uid="{00000000-0005-0000-0000-000019870000}"/>
    <cellStyle name="Hiperłącze 8" xfId="23245" hidden="1" xr:uid="{00000000-0005-0000-0000-00002F860000}"/>
    <cellStyle name="Hiperłącze 8" xfId="22684" hidden="1" xr:uid="{00000000-0005-0000-0000-00000F860000}"/>
    <cellStyle name="Hiperłącze 8" xfId="24433" hidden="1" xr:uid="{00000000-0005-0000-0000-0000C5860000}"/>
    <cellStyle name="Hiperłącze 8" xfId="16872" hidden="1" xr:uid="{00000000-0005-0000-0000-00003A830000}"/>
    <cellStyle name="Hiperłącze 8" xfId="23052" hidden="1" xr:uid="{00000000-0005-0000-0000-00004A860000}"/>
    <cellStyle name="Hiperłącze 8" xfId="27943" hidden="1" xr:uid="{00000000-0005-0000-0000-00004A880000}"/>
    <cellStyle name="Hiperłącze 8" xfId="17201" hidden="1" xr:uid="{00000000-0005-0000-0000-000063830000}"/>
    <cellStyle name="Hiperłącze 8" xfId="22847" hidden="1" xr:uid="{00000000-0005-0000-0000-000073860000}"/>
    <cellStyle name="Hiperłącze 8" xfId="26937" hidden="1" xr:uid="{00000000-0005-0000-0000-0000E9870000}"/>
    <cellStyle name="Hiperłącze 8" xfId="25038" hidden="1" xr:uid="{00000000-0005-0000-0000-0000A9870000}"/>
    <cellStyle name="Hiperłącze 8" xfId="17485" hidden="1" xr:uid="{00000000-0005-0000-0000-000095830000}"/>
    <cellStyle name="Hiperłącze 8" xfId="17310" hidden="1" xr:uid="{00000000-0005-0000-0000-00006F830000}"/>
    <cellStyle name="Hiperłącze 8" xfId="26003" hidden="1" xr:uid="{00000000-0005-0000-0000-000065870000}"/>
    <cellStyle name="Hiperłącze 8" xfId="24895" hidden="1" xr:uid="{00000000-0005-0000-0000-000025870000}"/>
    <cellStyle name="Hiperłącze 8" xfId="28606" hidden="1" xr:uid="{00000000-0005-0000-0000-0000EA880000}"/>
    <cellStyle name="Hiperłącze 8" xfId="18333" hidden="1" xr:uid="{00000000-0005-0000-0000-000060840000}"/>
    <cellStyle name="Hiperłącze 8" xfId="21861" hidden="1" xr:uid="{00000000-0005-0000-0000-000083850000}"/>
    <cellStyle name="Hiperłącze 8" xfId="27595" hidden="1" xr:uid="{00000000-0005-0000-0000-000073880000}"/>
    <cellStyle name="Hiperłącze 8" xfId="17981" hidden="1" xr:uid="{00000000-0005-0000-0000-0000D7830000}"/>
    <cellStyle name="Hiperłącze 8" xfId="16395" hidden="1" xr:uid="{00000000-0005-0000-0000-0000DD830000}"/>
    <cellStyle name="Hiperłącze 8" xfId="16483" hidden="1" xr:uid="{00000000-0005-0000-0000-0000E1830000}"/>
    <cellStyle name="Hiperłącze 8" xfId="16390" hidden="1" xr:uid="{00000000-0005-0000-0000-0000E3830000}"/>
    <cellStyle name="Hiperłącze 8" xfId="16388" hidden="1" xr:uid="{00000000-0005-0000-0000-0000E4830000}"/>
    <cellStyle name="Hiperłącze 8" xfId="16415" hidden="1" xr:uid="{00000000-0005-0000-0000-0000E7830000}"/>
    <cellStyle name="Hiperłącze 8" xfId="16497" hidden="1" xr:uid="{00000000-0005-0000-0000-0000EB830000}"/>
    <cellStyle name="Hiperłącze 8" xfId="16418" hidden="1" xr:uid="{00000000-0005-0000-0000-0000EC830000}"/>
    <cellStyle name="Hiperłącze 8" xfId="16433" hidden="1" xr:uid="{00000000-0005-0000-0000-0000ED830000}"/>
    <cellStyle name="Hiperłącze 8" xfId="16403" hidden="1" xr:uid="{00000000-0005-0000-0000-0000DE830000}"/>
    <cellStyle name="Hiperłącze 8" xfId="26444" hidden="1" xr:uid="{00000000-0005-0000-0000-00009E880000}"/>
    <cellStyle name="Hiperłącze 8" xfId="13978" hidden="1" xr:uid="{00000000-0005-0000-0000-00002F820000}"/>
    <cellStyle name="Hiperłącze 8" xfId="15197" hidden="1" xr:uid="{00000000-0005-0000-0000-000098820000}"/>
    <cellStyle name="Hiperłącze 8" xfId="19520" hidden="1" xr:uid="{00000000-0005-0000-0000-0000D3840000}"/>
    <cellStyle name="Hiperłącze 8" xfId="11989" hidden="1" xr:uid="{00000000-0005-0000-0000-00006D820000}"/>
    <cellStyle name="Hiperłącze 8" xfId="14511" hidden="1" xr:uid="{00000000-0005-0000-0000-000051820000}"/>
    <cellStyle name="Hiperłącze 8" xfId="13957" hidden="1" xr:uid="{00000000-0005-0000-0000-000031820000}"/>
    <cellStyle name="Hiperłącze 8" xfId="13324" hidden="1" xr:uid="{00000000-0005-0000-0000-0000B8810000}"/>
    <cellStyle name="Hiperłącze 8" xfId="19378" hidden="1" xr:uid="{00000000-0005-0000-0000-0000EE840000}"/>
    <cellStyle name="Hiperłącze 8" xfId="12480" hidden="1" xr:uid="{00000000-0005-0000-0000-00003B810000}"/>
    <cellStyle name="Hiperłącze 8" xfId="25482" hidden="1" xr:uid="{00000000-0005-0000-0000-00000D880000}"/>
    <cellStyle name="Hiperłącze 8" xfId="13615" hidden="1" xr:uid="{00000000-0005-0000-0000-0000ED810000}"/>
    <cellStyle name="Hiperłącze 8" xfId="12676" hidden="1" xr:uid="{00000000-0005-0000-0000-000053810000}"/>
    <cellStyle name="Hiperłącze 8" xfId="12365" hidden="1" xr:uid="{00000000-0005-0000-0000-00002E810000}"/>
    <cellStyle name="Hiperłącze 8" xfId="13380" hidden="1" xr:uid="{00000000-0005-0000-0000-0000B6810000}"/>
    <cellStyle name="Hiperłącze 8" xfId="27404" hidden="1" xr:uid="{00000000-0005-0000-0000-00007D880000}"/>
    <cellStyle name="Hiperłącze 8" xfId="14941" hidden="1" xr:uid="{00000000-0005-0000-0000-0000CB820000}"/>
    <cellStyle name="Hiperłącze 8" xfId="13949" hidden="1" xr:uid="{00000000-0005-0000-0000-00002E820000}"/>
    <cellStyle name="Hiperłącze 8" xfId="27180" hidden="1" xr:uid="{00000000-0005-0000-0000-00001A880000}"/>
    <cellStyle name="Hiperłącze 8" xfId="18481" hidden="1" xr:uid="{00000000-0005-0000-0000-000041840000}"/>
    <cellStyle name="Hiperłącze 8" xfId="26831" hidden="1" xr:uid="{00000000-0005-0000-0000-0000DD870000}"/>
    <cellStyle name="Hiperłącze 8" xfId="11256" hidden="1" xr:uid="{00000000-0005-0000-0000-0000F3800000}"/>
    <cellStyle name="Hiperłącze 8" xfId="11282" hidden="1" xr:uid="{00000000-0005-0000-0000-0000F7800000}"/>
    <cellStyle name="Hiperłącze 8" xfId="30150" hidden="1" xr:uid="{00000000-0005-0000-0000-000053890000}"/>
    <cellStyle name="Hiperłącze 8" xfId="13168" hidden="1" xr:uid="{00000000-0005-0000-0000-00009D810000}"/>
    <cellStyle name="Hiperłącze 8" xfId="39270" hidden="1" xr:uid="{00000000-0005-0000-0000-00007C8D0000}"/>
    <cellStyle name="Hiperłącze 8" xfId="30954" hidden="1" xr:uid="{00000000-0005-0000-0000-0000A2890000}"/>
    <cellStyle name="Hiperłącze 8" xfId="15738" hidden="1" xr:uid="{00000000-0005-0000-0000-0000F9820000}"/>
    <cellStyle name="Hiperłącze 8" xfId="15690" hidden="1" xr:uid="{00000000-0005-0000-0000-0000F8820000}"/>
    <cellStyle name="Hiperłącze 8" xfId="15792" hidden="1" xr:uid="{00000000-0005-0000-0000-000004830000}"/>
    <cellStyle name="Hiperłącze 8" xfId="15891" hidden="1" xr:uid="{00000000-0005-0000-0000-00000F830000}"/>
    <cellStyle name="Hiperłącze 8" xfId="15954" hidden="1" xr:uid="{00000000-0005-0000-0000-000011830000}"/>
    <cellStyle name="Hiperłącze 8" xfId="15946" hidden="1" xr:uid="{00000000-0005-0000-0000-000015830000}"/>
    <cellStyle name="Hiperłącze 8" xfId="16915" hidden="1" xr:uid="{00000000-0005-0000-0000-000044830000}"/>
    <cellStyle name="Hiperłącze 8" xfId="16937" hidden="1" xr:uid="{00000000-0005-0000-0000-000048830000}"/>
    <cellStyle name="Hiperłącze 8" xfId="16890" hidden="1" xr:uid="{00000000-0005-0000-0000-00003E830000}"/>
    <cellStyle name="Hiperłącze 8" xfId="16908" hidden="1" xr:uid="{00000000-0005-0000-0000-000040830000}"/>
    <cellStyle name="Hiperłącze 8" xfId="16807" hidden="1" xr:uid="{00000000-0005-0000-0000-000038830000}"/>
    <cellStyle name="Hiperłącze 8" xfId="16816" hidden="1" xr:uid="{00000000-0005-0000-0000-000037830000}"/>
    <cellStyle name="Hiperłącze 8" xfId="15873" hidden="1" xr:uid="{00000000-0005-0000-0000-00000D830000}"/>
    <cellStyle name="Hiperłącze 8" xfId="16597" hidden="1" xr:uid="{00000000-0005-0000-0000-00001D830000}"/>
    <cellStyle name="Hiperłącze 8" xfId="16548" hidden="1" xr:uid="{00000000-0005-0000-0000-00001C830000}"/>
    <cellStyle name="Hiperłącze 8" xfId="16564" hidden="1" xr:uid="{00000000-0005-0000-0000-00001F830000}"/>
    <cellStyle name="Hiperłącze 8" xfId="15782" hidden="1" xr:uid="{00000000-0005-0000-0000-000003830000}"/>
    <cellStyle name="Hiperłącze 8" xfId="15855" hidden="1" xr:uid="{00000000-0005-0000-0000-000006830000}"/>
    <cellStyle name="Hiperłącze 8" xfId="15799" hidden="1" xr:uid="{00000000-0005-0000-0000-000008830000}"/>
    <cellStyle name="Hiperłącze 8" xfId="15764" hidden="1" xr:uid="{00000000-0005-0000-0000-000001830000}"/>
    <cellStyle name="Hiperłącze 8" xfId="13127" hidden="1" xr:uid="{00000000-0005-0000-0000-0000A0810000}"/>
    <cellStyle name="Hiperłącze 8" xfId="28427" hidden="1" xr:uid="{00000000-0005-0000-0000-00000E890000}"/>
    <cellStyle name="Hiperłącze 8" xfId="38280" hidden="1" xr:uid="{00000000-0005-0000-0000-00003E8D0000}"/>
    <cellStyle name="Hiperłącze 8" xfId="27787" hidden="1" xr:uid="{00000000-0005-0000-0000-000039880000}"/>
    <cellStyle name="Hiperłącze 8" xfId="30362" hidden="1" xr:uid="{00000000-0005-0000-0000-000063890000}"/>
    <cellStyle name="Hiperłącze 8" xfId="26487" hidden="1" xr:uid="{00000000-0005-0000-0000-0000B8870000}"/>
    <cellStyle name="Hiperłącze 8" xfId="26881" hidden="1" xr:uid="{00000000-0005-0000-0000-0000E3870000}"/>
    <cellStyle name="Hiperłącze 8" xfId="37510" hidden="1" xr:uid="{00000000-0005-0000-0000-0000298D0000}"/>
    <cellStyle name="Hiperłącze 8" xfId="15697" hidden="1" xr:uid="{00000000-0005-0000-0000-0000FC820000}"/>
    <cellStyle name="Hiperłącze 8" xfId="12207" hidden="1" xr:uid="{00000000-0005-0000-0000-0000D5810000}"/>
    <cellStyle name="Hiperłącze 8" xfId="16005" hidden="1" xr:uid="{00000000-0005-0000-0000-00008C830000}"/>
    <cellStyle name="Hiperłącze 8" xfId="26470" hidden="1" xr:uid="{00000000-0005-0000-0000-0000B3870000}"/>
    <cellStyle name="Hiperłącze 8" xfId="28933" hidden="1" xr:uid="{00000000-0005-0000-0000-0000DB880000}"/>
    <cellStyle name="Hiperłącze 8" xfId="12987" hidden="1" xr:uid="{00000000-0005-0000-0000-00008D810000}"/>
    <cellStyle name="Hiperłącze 8" xfId="38161" hidden="1" xr:uid="{00000000-0005-0000-0000-0000318D0000}"/>
    <cellStyle name="Hiperłącze 8" xfId="24887" hidden="1" xr:uid="{00000000-0005-0000-0000-000029870000}"/>
    <cellStyle name="Hiperłącze 8" xfId="23964" hidden="1" xr:uid="{00000000-0005-0000-0000-0000F7860000}"/>
    <cellStyle name="Hiperłącze 8" xfId="12321" hidden="1" xr:uid="{00000000-0005-0000-0000-000029810000}"/>
    <cellStyle name="Hiperłącze 8" xfId="24716" hidden="1" xr:uid="{00000000-0005-0000-0000-000015870000}"/>
    <cellStyle name="Hiperłącze 8" xfId="23807" hidden="1" xr:uid="{00000000-0005-0000-0000-0000EA860000}"/>
    <cellStyle name="Hiperłącze 8" xfId="23243" hidden="1" xr:uid="{00000000-0005-0000-0000-000030860000}"/>
    <cellStyle name="Hiperłącze 8" xfId="13967" hidden="1" xr:uid="{00000000-0005-0000-0000-000034820000}"/>
    <cellStyle name="Hiperłącze 8" xfId="20410" hidden="1" xr:uid="{00000000-0005-0000-0000-00001D850000}"/>
    <cellStyle name="Hiperłącze 8" xfId="20094" hidden="1" xr:uid="{00000000-0005-0000-0000-0000F9840000}"/>
    <cellStyle name="Hiperłącze 8" xfId="27312" hidden="1" xr:uid="{00000000-0005-0000-0000-00006C880000}"/>
    <cellStyle name="Hiperłącze 8" xfId="24410" hidden="1" xr:uid="{00000000-0005-0000-0000-0000CB860000}"/>
    <cellStyle name="Hiperłącze 8" xfId="23715" hidden="1" xr:uid="{00000000-0005-0000-0000-00009F860000}"/>
    <cellStyle name="Hiperłącze 8" xfId="20941" hidden="1" xr:uid="{00000000-0005-0000-0000-0000F7850000}"/>
    <cellStyle name="Hiperłącze 8" xfId="28834" hidden="1" xr:uid="{00000000-0005-0000-0000-0000CE880000}"/>
    <cellStyle name="Hiperłącze 8" xfId="20866" hidden="1" xr:uid="{00000000-0005-0000-0000-000079860000}"/>
    <cellStyle name="Hiperłącze 8" xfId="10360" hidden="1" xr:uid="{00000000-0005-0000-0000-0000E2800000}"/>
    <cellStyle name="Hiperłącze 8" xfId="15972" hidden="1" xr:uid="{00000000-0005-0000-0000-000016830000}"/>
    <cellStyle name="Hiperłącze 8" xfId="27558" hidden="1" xr:uid="{00000000-0005-0000-0000-000060880000}"/>
    <cellStyle name="Hiperłącze 8" xfId="25057" hidden="1" xr:uid="{00000000-0005-0000-0000-0000A6870000}"/>
    <cellStyle name="Hiperłącze 8" xfId="10433" hidden="1" xr:uid="{00000000-0005-0000-0000-0000F0800000}"/>
    <cellStyle name="Hiperłącze 8" xfId="17292" hidden="1" xr:uid="{00000000-0005-0000-0000-00006D830000}"/>
    <cellStyle name="Hiperłącze 8" xfId="38188" hidden="1" xr:uid="{00000000-0005-0000-0000-0000398D0000}"/>
    <cellStyle name="Hiperłącze 8" xfId="39033" hidden="1" xr:uid="{00000000-0005-0000-0000-0000378E0000}"/>
    <cellStyle name="Hiperłącze 8" xfId="24030" hidden="1" xr:uid="{00000000-0005-0000-0000-0000DE860000}"/>
    <cellStyle name="Hiperłącze 8" xfId="26341" hidden="1" xr:uid="{00000000-0005-0000-0000-00008D870000}"/>
    <cellStyle name="Hiperłącze 8" xfId="33719" hidden="1" xr:uid="{00000000-0005-0000-0000-0000338B0000}"/>
    <cellStyle name="Hiperłącze 8" xfId="19198" hidden="1" xr:uid="{00000000-0005-0000-0000-000090840000}"/>
    <cellStyle name="Hiperłącze 8" xfId="18090" hidden="1" xr:uid="{00000000-0005-0000-0000-0000FB830000}"/>
    <cellStyle name="Hiperłącze 8" xfId="28643" hidden="1" xr:uid="{00000000-0005-0000-0000-0000B9880000}"/>
    <cellStyle name="Hiperłącze 8" xfId="10297" hidden="1" xr:uid="{00000000-0005-0000-0000-0000DF800000}"/>
    <cellStyle name="Hiperłącze 8" xfId="17166" hidden="1" xr:uid="{00000000-0005-0000-0000-00005A830000}"/>
    <cellStyle name="Hiperłącze 8" xfId="13524" hidden="1" xr:uid="{00000000-0005-0000-0000-0000E3810000}"/>
    <cellStyle name="Hiperłącze 8" xfId="20828" hidden="1" xr:uid="{00000000-0005-0000-0000-00007D860000}"/>
    <cellStyle name="Hiperłącze 8" xfId="31057" hidden="1" xr:uid="{00000000-0005-0000-0000-0000C5890000}"/>
    <cellStyle name="Hiperłącze 8" xfId="29584" hidden="1" xr:uid="{00000000-0005-0000-0000-0000B2890000}"/>
    <cellStyle name="Hiperłącze 8" xfId="18328" hidden="1" xr:uid="{00000000-0005-0000-0000-000064840000}"/>
    <cellStyle name="Hiperłącze 8" xfId="40095" hidden="1" xr:uid="{00000000-0005-0000-0000-0000E98D0000}"/>
    <cellStyle name="Hiperłącze 8" xfId="22557" hidden="1" xr:uid="{00000000-0005-0000-0000-000001860000}"/>
    <cellStyle name="Hiperłącze 8" xfId="40021" hidden="1" xr:uid="{00000000-0005-0000-0000-0000E18D0000}"/>
    <cellStyle name="Hiperłącze 8" xfId="38110" hidden="1" xr:uid="{00000000-0005-0000-0000-0000018D0000}"/>
    <cellStyle name="Hiperłącze 8" xfId="26981" hidden="1" xr:uid="{00000000-0005-0000-0000-0000EE870000}"/>
    <cellStyle name="Hiperłącze 8" xfId="37533" hidden="1" xr:uid="{00000000-0005-0000-0000-0000278D0000}"/>
    <cellStyle name="Hiperłącze 8" xfId="37948" hidden="1" xr:uid="{00000000-0005-0000-0000-0000F48C0000}"/>
    <cellStyle name="Hiperłącze 8" xfId="37166" hidden="1" xr:uid="{00000000-0005-0000-0000-0000C28C0000}"/>
    <cellStyle name="Hiperłącze 8" xfId="13859" hidden="1" xr:uid="{00000000-0005-0000-0000-000049820000}"/>
    <cellStyle name="Hiperłącze 8" xfId="29354" hidden="1" xr:uid="{00000000-0005-0000-0000-000033890000}"/>
    <cellStyle name="Hiperłącze 8" xfId="11312" hidden="1" xr:uid="{00000000-0005-0000-0000-0000F9800000}"/>
    <cellStyle name="Hiperłącze 8" xfId="19834" hidden="1" xr:uid="{00000000-0005-0000-0000-0000B2840000}"/>
    <cellStyle name="Hiperłącze 8" xfId="22235" hidden="1" xr:uid="{00000000-0005-0000-0000-0000C2850000}"/>
    <cellStyle name="Hiperłącze 8" xfId="22294" hidden="1" xr:uid="{00000000-0005-0000-0000-0000D0850000}"/>
    <cellStyle name="Hiperłącze 8" xfId="21737" hidden="1" xr:uid="{00000000-0005-0000-0000-000074850000}"/>
    <cellStyle name="Hiperłącze 8" xfId="13216" hidden="1" xr:uid="{00000000-0005-0000-0000-0000A8810000}"/>
    <cellStyle name="Hiperłącze 8" xfId="20066" hidden="1" xr:uid="{00000000-0005-0000-0000-0000F1840000}"/>
    <cellStyle name="Hiperłącze 8" xfId="13822" hidden="1" xr:uid="{00000000-0005-0000-0000-00004E820000}"/>
    <cellStyle name="Hiperłącze 8" xfId="44137" hidden="1" xr:uid="{00000000-0005-0000-0000-0000AA8F0000}"/>
    <cellStyle name="Hiperłącze 8" xfId="23184" hidden="1" xr:uid="{00000000-0005-0000-0000-000022860000}"/>
    <cellStyle name="Hiperłącze 8" xfId="20434" hidden="1" xr:uid="{00000000-0005-0000-0000-000020850000}"/>
    <cellStyle name="Hiperłącze 8" xfId="24276" hidden="1" xr:uid="{00000000-0005-0000-0000-0000BF860000}"/>
    <cellStyle name="Hiperłącze 8" xfId="25670" hidden="1" xr:uid="{00000000-0005-0000-0000-000045870000}"/>
    <cellStyle name="Hiperłącze 8" xfId="35781" hidden="1" xr:uid="{00000000-0005-0000-0000-0000F18B0000}"/>
    <cellStyle name="Hiperłącze 8" xfId="22522" hidden="1" xr:uid="{00000000-0005-0000-0000-0000E5850000}"/>
    <cellStyle name="Hiperłącze 8" xfId="22056" hidden="1" xr:uid="{00000000-0005-0000-0000-0000AF850000}"/>
    <cellStyle name="Hiperłącze 8" xfId="46500" hidden="1" xr:uid="{00000000-0005-0000-0000-000054910000}"/>
    <cellStyle name="Hiperłącze 8" xfId="20534" hidden="1" xr:uid="{00000000-0005-0000-0000-000096850000}"/>
    <cellStyle name="Hiperłącze 8" xfId="16988" hidden="1" xr:uid="{00000000-0005-0000-0000-000049830000}"/>
    <cellStyle name="Hiperłącze 8" xfId="16218" hidden="1" xr:uid="{00000000-0005-0000-0000-000079830000}"/>
    <cellStyle name="Hiperłącze 8" xfId="24239" hidden="1" xr:uid="{00000000-0005-0000-0000-0000B7860000}"/>
    <cellStyle name="Hiperłącze 8" xfId="42097" hidden="1" xr:uid="{00000000-0005-0000-0000-0000288F0000}"/>
    <cellStyle name="Hiperłącze 8" xfId="14270" hidden="1" xr:uid="{00000000-0005-0000-0000-000011820000}"/>
    <cellStyle name="Hiperłącze 8" xfId="27768" hidden="1" xr:uid="{00000000-0005-0000-0000-00003F880000}"/>
    <cellStyle name="Hiperłącze 8" xfId="14797" hidden="1" xr:uid="{00000000-0005-0000-0000-0000BB820000}"/>
    <cellStyle name="Hiperłącze 8" xfId="13830" hidden="1" xr:uid="{00000000-0005-0000-0000-00004D820000}"/>
    <cellStyle name="Hiperłącze 8" xfId="16061" hidden="1" xr:uid="{00000000-0005-0000-0000-00006C840000}"/>
    <cellStyle name="Hiperłącze 8" xfId="19071" hidden="1" xr:uid="{00000000-0005-0000-0000-000082840000}"/>
    <cellStyle name="Hiperłącze 8" xfId="39107" hidden="1" xr:uid="{00000000-0005-0000-0000-0000368E0000}"/>
    <cellStyle name="Hiperłącze 8" xfId="13714" hidden="1" xr:uid="{00000000-0005-0000-0000-0000F6810000}"/>
    <cellStyle name="Hiperłącze 8" xfId="12577" hidden="1" xr:uid="{00000000-0005-0000-0000-000047810000}"/>
    <cellStyle name="Hiperłącze 8" xfId="11738" hidden="1" xr:uid="{00000000-0005-0000-0000-00006B820000}"/>
    <cellStyle name="Hiperłącze 8" xfId="13720" hidden="1" xr:uid="{00000000-0005-0000-0000-00003E820000}"/>
    <cellStyle name="Hiperłącze 8" xfId="15931" hidden="1" xr:uid="{00000000-0005-0000-0000-000017830000}"/>
    <cellStyle name="Hiperłącze 8" xfId="12848" hidden="1" xr:uid="{00000000-0005-0000-0000-000061810000}"/>
    <cellStyle name="Hiperłącze 8" xfId="25316" hidden="1" xr:uid="{00000000-0005-0000-0000-00009C880000}"/>
    <cellStyle name="Hiperłącze 8" xfId="13642" hidden="1" xr:uid="{00000000-0005-0000-0000-0000F0810000}"/>
    <cellStyle name="Hiperłącze 8" xfId="12516" hidden="1" xr:uid="{00000000-0005-0000-0000-000044810000}"/>
    <cellStyle name="Hiperłącze 8" xfId="12767" hidden="1" xr:uid="{00000000-0005-0000-0000-00005D810000}"/>
    <cellStyle name="Hiperłącze 8" xfId="13245" hidden="1" xr:uid="{00000000-0005-0000-0000-0000AF810000}"/>
    <cellStyle name="Hiperłącze 8" xfId="13506" hidden="1" xr:uid="{00000000-0005-0000-0000-0000E1810000}"/>
    <cellStyle name="Hiperłącze 8" xfId="20075" hidden="1" xr:uid="{00000000-0005-0000-0000-0000F2840000}"/>
    <cellStyle name="Hiperłącze 8" xfId="13398" hidden="1" xr:uid="{00000000-0005-0000-0000-0000BD810000}"/>
    <cellStyle name="Hiperłącze 8" xfId="13068" hidden="1" xr:uid="{00000000-0005-0000-0000-000091810000}"/>
    <cellStyle name="Hiperłącze 8" xfId="27475" hidden="1" xr:uid="{00000000-0005-0000-0000-000070880000}"/>
    <cellStyle name="Hiperłącze 8" xfId="12810" hidden="1" xr:uid="{00000000-0005-0000-0000-000063810000}"/>
    <cellStyle name="Hiperłącze 8" xfId="14988" hidden="1" xr:uid="{00000000-0005-0000-0000-0000C1820000}"/>
    <cellStyle name="Hiperłącze 8" xfId="17652" hidden="1" xr:uid="{00000000-0005-0000-0000-0000B0830000}"/>
    <cellStyle name="Hiperłącze 8" xfId="13808" hidden="1" xr:uid="{00000000-0005-0000-0000-000050820000}"/>
    <cellStyle name="Hiperłącze 8" xfId="36473" hidden="1" xr:uid="{00000000-0005-0000-0000-0000958C0000}"/>
    <cellStyle name="Hiperłącze 8" xfId="15070" hidden="1" xr:uid="{00000000-0005-0000-0000-000089820000}"/>
    <cellStyle name="Hiperłącze 8" xfId="19386" hidden="1" xr:uid="{00000000-0005-0000-0000-0000ED840000}"/>
    <cellStyle name="Hiperłącze 8" xfId="20007" hidden="1" xr:uid="{00000000-0005-0000-0000-0000C5840000}"/>
    <cellStyle name="Hiperłącze 8" xfId="29223" hidden="1" xr:uid="{00000000-0005-0000-0000-00001E890000}"/>
    <cellStyle name="Hiperłącze 8" xfId="27419" hidden="1" xr:uid="{00000000-0005-0000-0000-000076880000}"/>
    <cellStyle name="Hiperłącze 8" xfId="35460" hidden="1" xr:uid="{00000000-0005-0000-0000-0000B58B0000}"/>
    <cellStyle name="Hiperłącze 8" xfId="20154" hidden="1" xr:uid="{00000000-0005-0000-0000-000003850000}"/>
    <cellStyle name="Hiperłącze 8" xfId="27115" hidden="1" xr:uid="{00000000-0005-0000-0000-000018880000}"/>
    <cellStyle name="Hiperłącze 8" xfId="18705" hidden="1" xr:uid="{00000000-0005-0000-0000-00001B840000}"/>
    <cellStyle name="Hiperłącze 8" xfId="22296" hidden="1" xr:uid="{00000000-0005-0000-0000-0000CF850000}"/>
    <cellStyle name="Hiperłącze 8" xfId="18623" hidden="1" xr:uid="{00000000-0005-0000-0000-000013840000}"/>
    <cellStyle name="Hiperłącze 8" xfId="18666" hidden="1" xr:uid="{00000000-0005-0000-0000-000015840000}"/>
    <cellStyle name="Hiperłącze 8" xfId="18746" hidden="1" xr:uid="{00000000-0005-0000-0000-00001A840000}"/>
    <cellStyle name="Hiperłącze 8" xfId="18731" hidden="1" xr:uid="{00000000-0005-0000-0000-00001D840000}"/>
    <cellStyle name="Hiperłącze 8" xfId="18812" hidden="1" xr:uid="{00000000-0005-0000-0000-000023840000}"/>
    <cellStyle name="Hiperłącze 8" xfId="18838" hidden="1" xr:uid="{00000000-0005-0000-0000-000027840000}"/>
    <cellStyle name="Hiperłącze 8" xfId="18829" hidden="1" xr:uid="{00000000-0005-0000-0000-000028840000}"/>
    <cellStyle name="Hiperłącze 8" xfId="18853" hidden="1" xr:uid="{00000000-0005-0000-0000-00002B840000}"/>
    <cellStyle name="Hiperłącze 8" xfId="18930" hidden="1" xr:uid="{00000000-0005-0000-0000-000030840000}"/>
    <cellStyle name="Hiperłącze 8" xfId="18993" hidden="1" xr:uid="{00000000-0005-0000-0000-000032840000}"/>
    <cellStyle name="Hiperłącze 8" xfId="18976" hidden="1" xr:uid="{00000000-0005-0000-0000-000035840000}"/>
    <cellStyle name="Hiperłącze 8" xfId="18961" hidden="1" xr:uid="{00000000-0005-0000-0000-000037840000}"/>
    <cellStyle name="Hiperłącze 8" xfId="18515" hidden="1" xr:uid="{00000000-0005-0000-0000-00003C840000}"/>
    <cellStyle name="Hiperłącze 8" xfId="18279" hidden="1" xr:uid="{00000000-0005-0000-0000-00003D840000}"/>
    <cellStyle name="Hiperłącze 8" xfId="18466" hidden="1" xr:uid="{00000000-0005-0000-0000-000042840000}"/>
    <cellStyle name="Hiperłącze 8" xfId="18264" hidden="1" xr:uid="{00000000-0005-0000-0000-000046840000}"/>
    <cellStyle name="Hiperłącze 8" xfId="18419" hidden="1" xr:uid="{00000000-0005-0000-0000-00004D840000}"/>
    <cellStyle name="Hiperłącze 8" xfId="18424" hidden="1" xr:uid="{00000000-0005-0000-0000-00004F840000}"/>
    <cellStyle name="Hiperłącze 8" xfId="18304" hidden="1" xr:uid="{00000000-0005-0000-0000-000052840000}"/>
    <cellStyle name="Hiperłącze 8" xfId="18378" hidden="1" xr:uid="{00000000-0005-0000-0000-000055840000}"/>
    <cellStyle name="Hiperłącze 8" xfId="18311" hidden="1" xr:uid="{00000000-0005-0000-0000-000058840000}"/>
    <cellStyle name="Hiperłącze 8" xfId="18347" hidden="1" xr:uid="{00000000-0005-0000-0000-00005E840000}"/>
    <cellStyle name="Hiperłącze 8" xfId="19035" hidden="1" xr:uid="{00000000-0005-0000-0000-000061840000}"/>
    <cellStyle name="Hiperłącze 8" xfId="18321" hidden="1" xr:uid="{00000000-0005-0000-0000-000063840000}"/>
    <cellStyle name="Hiperłącze 8" xfId="19010" hidden="1" xr:uid="{00000000-0005-0000-0000-000068840000}"/>
    <cellStyle name="Hiperłącze 8" xfId="18245" hidden="1" xr:uid="{00000000-0005-0000-0000-00004E840000}"/>
    <cellStyle name="Hiperłącze 8" xfId="41715" hidden="1" xr:uid="{00000000-0005-0000-0000-0000D88E0000}"/>
    <cellStyle name="Hiperłącze 8" xfId="46869" hidden="1" xr:uid="{00000000-0005-0000-0000-00000C910000}"/>
    <cellStyle name="Hiperłącze 8" xfId="36074" hidden="1" xr:uid="{00000000-0005-0000-0000-0000188C0000}"/>
    <cellStyle name="Hiperłącze 8" xfId="31817" hidden="1" xr:uid="{00000000-0005-0000-0000-00007E8A0000}"/>
    <cellStyle name="Hiperłącze 8" xfId="33894" hidden="1" xr:uid="{00000000-0005-0000-0000-0000488B0000}"/>
    <cellStyle name="Hiperłącze 8" xfId="32607" hidden="1" xr:uid="{00000000-0005-0000-0000-0000918A0000}"/>
    <cellStyle name="Hiperłącze 8" xfId="38797" hidden="1" xr:uid="{00000000-0005-0000-0000-0000D18D0000}"/>
    <cellStyle name="Hiperłącze 8" xfId="39434" hidden="1" xr:uid="{00000000-0005-0000-0000-0000878D0000}"/>
    <cellStyle name="Hiperłącze 8" xfId="37574" hidden="1" xr:uid="{00000000-0005-0000-0000-0000188D0000}"/>
    <cellStyle name="Hiperłącze 8" xfId="36586" hidden="1" xr:uid="{00000000-0005-0000-0000-0000848C0000}"/>
    <cellStyle name="Hiperłącze 8" xfId="47048" hidden="1" xr:uid="{00000000-0005-0000-0000-000015910000}"/>
    <cellStyle name="Hiperłącze 8" xfId="47001" hidden="1" xr:uid="{00000000-0005-0000-0000-000018910000}"/>
    <cellStyle name="Hiperłącze 8" xfId="47075" hidden="1" xr:uid="{00000000-0005-0000-0000-00001D910000}"/>
    <cellStyle name="Hiperłącze 8" xfId="47102" hidden="1" xr:uid="{00000000-0005-0000-0000-000020910000}"/>
    <cellStyle name="Hiperłącze 8" xfId="47156" hidden="1" xr:uid="{00000000-0005-0000-0000-000021910000}"/>
    <cellStyle name="Hiperłącze 8" xfId="47165" hidden="1" xr:uid="{00000000-0005-0000-0000-000022910000}"/>
    <cellStyle name="Hiperłącze 8" xfId="46705" hidden="1" xr:uid="{00000000-0005-0000-0000-000029910000}"/>
    <cellStyle name="Hiperłącze 8" xfId="32716" hidden="1" xr:uid="{00000000-0005-0000-0000-0000B58A0000}"/>
    <cellStyle name="Hiperłącze 8" xfId="17966" hidden="1" xr:uid="{00000000-0005-0000-0000-0000D3830000}"/>
    <cellStyle name="Hiperłącze 8" xfId="27564" hidden="1" xr:uid="{00000000-0005-0000-0000-00005C880000}"/>
    <cellStyle name="Hiperłącze 8" xfId="19205" hidden="1" xr:uid="{00000000-0005-0000-0000-000094840000}"/>
    <cellStyle name="Hiperłącze 8" xfId="40848" hidden="1" xr:uid="{00000000-0005-0000-0000-0000528E0000}"/>
    <cellStyle name="Hiperłącze 8" xfId="15719" hidden="1" xr:uid="{00000000-0005-0000-0000-0000FF820000}"/>
    <cellStyle name="Hiperłącze 8" xfId="24671" hidden="1" xr:uid="{00000000-0005-0000-0000-000014870000}"/>
    <cellStyle name="Hiperłącze 8" xfId="22639" hidden="1" xr:uid="{00000000-0005-0000-0000-000005860000}"/>
    <cellStyle name="Hiperłącze 8" xfId="24192" hidden="1" xr:uid="{00000000-0005-0000-0000-0000B1860000}"/>
    <cellStyle name="Hiperłącze 8" xfId="26276" hidden="1" xr:uid="{00000000-0005-0000-0000-000087870000}"/>
    <cellStyle name="Hiperłącze 8" xfId="22776" hidden="1" xr:uid="{00000000-0005-0000-0000-00005A860000}"/>
    <cellStyle name="Hiperłącze 8" xfId="19415" hidden="1" xr:uid="{00000000-0005-0000-0000-0000E9840000}"/>
    <cellStyle name="Hiperłącze 8" xfId="37430" hidden="1" xr:uid="{00000000-0005-0000-0000-0000228D0000}"/>
    <cellStyle name="Hiperłącze 8" xfId="36479" hidden="1" xr:uid="{00000000-0005-0000-0000-0000998C0000}"/>
    <cellStyle name="Hiperłącze 8" xfId="20195" hidden="1" xr:uid="{00000000-0005-0000-0000-000002850000}"/>
    <cellStyle name="Hiperłącze 8" xfId="19252" hidden="1" xr:uid="{00000000-0005-0000-0000-000091840000}"/>
    <cellStyle name="Hiperłącze 8" xfId="19270" hidden="1" xr:uid="{00000000-0005-0000-0000-000096840000}"/>
    <cellStyle name="Hiperłącze 8" xfId="19594" hidden="1" xr:uid="{00000000-0005-0000-0000-000099840000}"/>
    <cellStyle name="Hiperłącze 8" xfId="19602" hidden="1" xr:uid="{00000000-0005-0000-0000-00009A840000}"/>
    <cellStyle name="Hiperłącze 8" xfId="19681" hidden="1" xr:uid="{00000000-0005-0000-0000-00009E840000}"/>
    <cellStyle name="Hiperłącze 8" xfId="19689" hidden="1" xr:uid="{00000000-0005-0000-0000-0000A2840000}"/>
    <cellStyle name="Hiperłącze 8" xfId="26461" hidden="1" xr:uid="{00000000-0005-0000-0000-0000B2870000}"/>
    <cellStyle name="Hiperłącze 8" xfId="47057" hidden="1" xr:uid="{00000000-0005-0000-0000-000016910000}"/>
    <cellStyle name="Hiperłącze 8" xfId="18355" hidden="1" xr:uid="{00000000-0005-0000-0000-00005D840000}"/>
    <cellStyle name="Hiperłącze 8" xfId="16504" hidden="1" xr:uid="{00000000-0005-0000-0000-0000F0830000}"/>
    <cellStyle name="Hiperłącze 8" xfId="44990" hidden="1" xr:uid="{00000000-0005-0000-0000-000028900000}"/>
    <cellStyle name="Hiperłącze 8" xfId="43474" hidden="1" xr:uid="{00000000-0005-0000-0000-0000CB900000}"/>
    <cellStyle name="Hiperłącze 8" xfId="41486" hidden="1" xr:uid="{00000000-0005-0000-0000-0000798E0000}"/>
    <cellStyle name="Hiperłącze 8" xfId="39572" hidden="1" xr:uid="{00000000-0005-0000-0000-0000958D0000}"/>
    <cellStyle name="Hiperłącze 8" xfId="43041" hidden="1" xr:uid="{00000000-0005-0000-0000-0000708F0000}"/>
    <cellStyle name="Hiperłącze 8" xfId="43465" hidden="1" xr:uid="{00000000-0005-0000-0000-0000D0900000}"/>
    <cellStyle name="Hiperłącze 8" xfId="36036" hidden="1" xr:uid="{00000000-0005-0000-0000-00000F8C0000}"/>
    <cellStyle name="Hiperłącze 8" xfId="43325" hidden="1" xr:uid="{00000000-0005-0000-0000-0000E38F0000}"/>
    <cellStyle name="Hiperłącze 8" xfId="43815" hidden="1" xr:uid="{00000000-0005-0000-0000-00008F8F0000}"/>
    <cellStyle name="Hiperłącze 8" xfId="28450" hidden="1" xr:uid="{00000000-0005-0000-0000-000006890000}"/>
    <cellStyle name="Hiperłącze 8" xfId="29905" hidden="1" xr:uid="{00000000-0005-0000-0000-00009B8A0000}"/>
    <cellStyle name="Hiperłącze 8" xfId="38316" hidden="1" xr:uid="{00000000-0005-0000-0000-0000478D0000}"/>
    <cellStyle name="Hiperłącze 8" xfId="24940" hidden="1" xr:uid="{00000000-0005-0000-0000-00002F870000}"/>
    <cellStyle name="Hiperłącze 8" xfId="34388" hidden="1" xr:uid="{00000000-0005-0000-0000-0000B58C0000}"/>
    <cellStyle name="Hiperłącze 8" xfId="20303" hidden="1" xr:uid="{00000000-0005-0000-0000-00000E850000}"/>
    <cellStyle name="Hiperłącze 8" xfId="20262" hidden="1" xr:uid="{00000000-0005-0000-0000-00000F850000}"/>
    <cellStyle name="Hiperłącze 8" xfId="46754" hidden="1" xr:uid="{00000000-0005-0000-0000-0000FB900000}"/>
    <cellStyle name="Hiperłącze 8" xfId="46262" hidden="1" xr:uid="{00000000-0005-0000-0000-0000EB900000}"/>
    <cellStyle name="Hiperłącze 8" xfId="45994" hidden="1" xr:uid="{00000000-0005-0000-0000-00008B900000}"/>
    <cellStyle name="Hiperłącze 8" xfId="45846" hidden="1" xr:uid="{00000000-0005-0000-0000-00007B900000}"/>
    <cellStyle name="Hiperłącze 8" xfId="45723" hidden="1" xr:uid="{00000000-0005-0000-0000-00006B900000}"/>
    <cellStyle name="Hiperłącze 8" xfId="45014" hidden="1" xr:uid="{00000000-0005-0000-0000-00002B900000}"/>
    <cellStyle name="Hiperłącze 8" xfId="43349" hidden="1" xr:uid="{00000000-0005-0000-0000-0000DB8F0000}"/>
    <cellStyle name="Hiperłącze 8" xfId="44415" hidden="1" xr:uid="{00000000-0005-0000-0000-0000C68F0000}"/>
    <cellStyle name="Hiperłącze 8" xfId="20130" hidden="1" xr:uid="{00000000-0005-0000-0000-000000850000}"/>
    <cellStyle name="Hiperłącze 8" xfId="47066" hidden="1" xr:uid="{00000000-0005-0000-0000-00001A910000}"/>
    <cellStyle name="Hiperłącze 8" xfId="18658" hidden="1" xr:uid="{00000000-0005-0000-0000-000012840000}"/>
    <cellStyle name="Hiperłącze 8" xfId="12247" hidden="1" xr:uid="{00000000-0005-0000-0000-000021810000}"/>
    <cellStyle name="Hiperłącze 8" xfId="11529" hidden="1" xr:uid="{00000000-0005-0000-0000-000062820000}"/>
    <cellStyle name="Hiperłącze 8" xfId="28689" hidden="1" xr:uid="{00000000-0005-0000-0000-0000BF880000}"/>
    <cellStyle name="Hiperłącze 8" xfId="16980" hidden="1" xr:uid="{00000000-0005-0000-0000-000046830000}"/>
    <cellStyle name="Hiperłącze 8" xfId="15717" hidden="1" xr:uid="{00000000-0005-0000-0000-000000830000}"/>
    <cellStyle name="Hiperłącze 8" xfId="15253" hidden="1" xr:uid="{00000000-0005-0000-0000-00009A820000}"/>
    <cellStyle name="Hiperłącze 8" xfId="11753" hidden="1" xr:uid="{00000000-0005-0000-0000-000067820000}"/>
    <cellStyle name="Hiperłącze 8" xfId="15392" hidden="1" xr:uid="{00000000-0005-0000-0000-0000A6820000}"/>
    <cellStyle name="Hiperłącze 8" xfId="30136" hidden="1" xr:uid="{00000000-0005-0000-0000-00004F890000}"/>
    <cellStyle name="Hiperłącze 8" xfId="11914" hidden="1" xr:uid="{00000000-0005-0000-0000-0000D9810000}"/>
    <cellStyle name="Hiperłącze 8" xfId="11661" hidden="1" xr:uid="{00000000-0005-0000-0000-000074810000}"/>
    <cellStyle name="Hiperłącze 8" xfId="15009" hidden="1" xr:uid="{00000000-0005-0000-0000-0000BF820000}"/>
    <cellStyle name="Hiperłącze 8" xfId="13043" hidden="1" xr:uid="{00000000-0005-0000-0000-000098810000}"/>
    <cellStyle name="Hiperłącze 8" xfId="29194" hidden="1" xr:uid="{00000000-0005-0000-0000-000024890000}"/>
    <cellStyle name="Hiperłącze 8" xfId="26384" hidden="1" xr:uid="{00000000-0005-0000-0000-000093870000}"/>
    <cellStyle name="Hiperłącze 8" xfId="14926" hidden="1" xr:uid="{00000000-0005-0000-0000-0000CD820000}"/>
    <cellStyle name="Hiperłącze 8" xfId="17265" hidden="1" xr:uid="{00000000-0005-0000-0000-000065830000}"/>
    <cellStyle name="Hiperłącze 8" xfId="37365" hidden="1" xr:uid="{00000000-0005-0000-0000-0000D68C0000}"/>
    <cellStyle name="Hiperłącze 8" xfId="20418" hidden="1" xr:uid="{00000000-0005-0000-0000-00001E850000}"/>
    <cellStyle name="Hiperłącze 8" xfId="20426" hidden="1" xr:uid="{00000000-0005-0000-0000-00001F850000}"/>
    <cellStyle name="Hiperłącze 8" xfId="20386" hidden="1" xr:uid="{00000000-0005-0000-0000-000015850000}"/>
    <cellStyle name="Hiperłącze 8" xfId="19261" hidden="1" xr:uid="{00000000-0005-0000-0000-000092840000}"/>
    <cellStyle name="Hiperłącze 8" xfId="19457" hidden="1" xr:uid="{00000000-0005-0000-0000-0000E0840000}"/>
    <cellStyle name="Hiperłącze 8" xfId="19310" hidden="1" xr:uid="{00000000-0005-0000-0000-0000CD840000}"/>
    <cellStyle name="Hiperłącze 8" xfId="14298" hidden="1" xr:uid="{00000000-0005-0000-0000-000014820000}"/>
    <cellStyle name="Hiperłącze 8" xfId="14111" hidden="1" xr:uid="{00000000-0005-0000-0000-000001820000}"/>
    <cellStyle name="Hiperłącze 8" xfId="13633" hidden="1" xr:uid="{00000000-0005-0000-0000-0000EF810000}"/>
    <cellStyle name="Hiperłącze 8" xfId="12600" hidden="1" xr:uid="{00000000-0005-0000-0000-00004B810000}"/>
    <cellStyle name="Hiperłącze 8" xfId="13176" hidden="1" xr:uid="{00000000-0005-0000-0000-00009E810000}"/>
    <cellStyle name="Hiperłącze 8" xfId="12937" hidden="1" xr:uid="{00000000-0005-0000-0000-00008B810000}"/>
    <cellStyle name="Hiperłącze 8" xfId="25805" hidden="1" xr:uid="{00000000-0005-0000-0000-000094880000}"/>
    <cellStyle name="Hiperłącze 8" xfId="20238" hidden="1" xr:uid="{00000000-0005-0000-0000-00000C850000}"/>
    <cellStyle name="Hiperłącze 8" xfId="38541" hidden="1" xr:uid="{00000000-0005-0000-0000-0000638D0000}"/>
    <cellStyle name="Hiperłącze 8" xfId="18959" hidden="1" xr:uid="{00000000-0005-0000-0000-000038840000}"/>
    <cellStyle name="Hiperłącze 8" xfId="22065" hidden="1" xr:uid="{00000000-0005-0000-0000-0000B0850000}"/>
    <cellStyle name="Hiperłącze 8" xfId="28777" hidden="1" xr:uid="{00000000-0005-0000-0000-0000CC880000}"/>
    <cellStyle name="Hiperłącze 8" xfId="34584" hidden="1" xr:uid="{00000000-0005-0000-0000-0000268C0000}"/>
    <cellStyle name="Hiperłącze 8" xfId="33253" hidden="1" xr:uid="{00000000-0005-0000-0000-0000CE8A0000}"/>
    <cellStyle name="Hiperłącze 8" xfId="38582" hidden="1" xr:uid="{00000000-0005-0000-0000-0000628D0000}"/>
    <cellStyle name="Hiperłącze 8" xfId="21171" hidden="1" xr:uid="{00000000-0005-0000-0000-000038850000}"/>
    <cellStyle name="Hiperłącze 8" xfId="32277" hidden="1" xr:uid="{00000000-0005-0000-0000-00004B8A0000}"/>
    <cellStyle name="Hiperłącze 8" xfId="34985" hidden="1" xr:uid="{00000000-0005-0000-0000-00007E8B0000}"/>
    <cellStyle name="Hiperłącze 8" xfId="29700" hidden="1" xr:uid="{00000000-0005-0000-0000-0000C0890000}"/>
    <cellStyle name="Hiperłącze 8" xfId="17950" hidden="1" xr:uid="{00000000-0005-0000-0000-0000D0830000}"/>
    <cellStyle name="Hiperłącze 8" xfId="39639" hidden="1" xr:uid="{00000000-0005-0000-0000-0000A08D0000}"/>
    <cellStyle name="Hiperłącze 8" xfId="32943" hidden="1" xr:uid="{00000000-0005-0000-0000-00001F8B0000}"/>
    <cellStyle name="Hiperłącze 8" xfId="33166" hidden="1" xr:uid="{00000000-0005-0000-0000-0000C98A0000}"/>
    <cellStyle name="Hiperłącze 8" xfId="29896" hidden="1" xr:uid="{00000000-0005-0000-0000-0000A08A0000}"/>
    <cellStyle name="Hiperłącze 8" xfId="31019" hidden="1" xr:uid="{00000000-0005-0000-0000-0000C7890000}"/>
    <cellStyle name="Hiperłącze 8" xfId="33454" hidden="1" xr:uid="{00000000-0005-0000-0000-0000EC8A0000}"/>
    <cellStyle name="Hiperłącze 8" xfId="24755" hidden="1" xr:uid="{00000000-0005-0000-0000-00001B870000}"/>
    <cellStyle name="Hiperłącze 8" xfId="20490" hidden="1" xr:uid="{00000000-0005-0000-0000-000022850000}"/>
    <cellStyle name="Hiperłącze 8" xfId="38574" hidden="1" xr:uid="{00000000-0005-0000-0000-0000618D0000}"/>
    <cellStyle name="Hiperłącze 8" xfId="37239" hidden="1" xr:uid="{00000000-0005-0000-0000-0000C58C0000}"/>
    <cellStyle name="Hiperłącze 8" xfId="24541" hidden="1" xr:uid="{00000000-0005-0000-0000-0000D1860000}"/>
    <cellStyle name="Hiperłącze 8" xfId="38047" hidden="1" xr:uid="{00000000-0005-0000-0000-0000FF8C0000}"/>
    <cellStyle name="Hiperłącze 8" xfId="21090" hidden="1" xr:uid="{00000000-0005-0000-0000-00002F850000}"/>
    <cellStyle name="Hiperłącze 8" xfId="21139" hidden="1" xr:uid="{00000000-0005-0000-0000-000032850000}"/>
    <cellStyle name="Hiperłącze 8" xfId="21104" hidden="1" xr:uid="{00000000-0005-0000-0000-000033850000}"/>
    <cellStyle name="Hiperłącze 8" xfId="20463" hidden="1" xr:uid="{00000000-0005-0000-0000-000027850000}"/>
    <cellStyle name="Hiperłącze 8" xfId="46877" hidden="1" xr:uid="{00000000-0005-0000-0000-00000B910000}"/>
    <cellStyle name="Hiperłącze 8" xfId="33801" hidden="1" xr:uid="{00000000-0005-0000-0000-00003B8B0000}"/>
    <cellStyle name="Hiperłącze 8" xfId="34358" hidden="1" xr:uid="{00000000-0005-0000-0000-0000BB8C0000}"/>
    <cellStyle name="Hiperłącze 8" xfId="35205" hidden="1" xr:uid="{00000000-0005-0000-0000-0000988B0000}"/>
    <cellStyle name="Hiperłącze 8" xfId="34788" hidden="1" xr:uid="{00000000-0005-0000-0000-0000698B0000}"/>
    <cellStyle name="Hiperłącze 8" xfId="34058" hidden="1" xr:uid="{00000000-0005-0000-0000-0000528B0000}"/>
    <cellStyle name="Hiperłącze 8" xfId="32582" hidden="1" xr:uid="{00000000-0005-0000-0000-0000988A0000}"/>
    <cellStyle name="Hiperłącze 8" xfId="39901" hidden="1" xr:uid="{00000000-0005-0000-0000-0000BA8D0000}"/>
    <cellStyle name="Hiperłącze 8" xfId="33059" hidden="1" xr:uid="{00000000-0005-0000-0000-0000078B0000}"/>
    <cellStyle name="Hiperłącze 8" xfId="33224" hidden="1" xr:uid="{00000000-0005-0000-0000-0000D48A0000}"/>
    <cellStyle name="Hiperłącze 8" xfId="32752" hidden="1" xr:uid="{00000000-0005-0000-0000-0000BE8A0000}"/>
    <cellStyle name="Hiperłącze 8" xfId="35953" hidden="1" xr:uid="{00000000-0005-0000-0000-0000078C0000}"/>
    <cellStyle name="Hiperłącze 8" xfId="20365" hidden="1" xr:uid="{00000000-0005-0000-0000-00001C850000}"/>
    <cellStyle name="Hiperłącze 8" xfId="46462" hidden="1" xr:uid="{00000000-0005-0000-0000-00002B910000}"/>
    <cellStyle name="Hiperłącze 8" xfId="10340" hidden="1" xr:uid="{00000000-0005-0000-0000-0000DD800000}"/>
    <cellStyle name="Hiperłącze 8" xfId="18198" hidden="1" xr:uid="{00000000-0005-0000-0000-000007840000}"/>
    <cellStyle name="Hiperłącze 8" xfId="19762" hidden="1" xr:uid="{00000000-0005-0000-0000-0000AD840000}"/>
    <cellStyle name="Hiperłącze 8" xfId="14705" hidden="1" xr:uid="{00000000-0005-0000-0000-000087820000}"/>
    <cellStyle name="Hiperłącze 8" xfId="29208" hidden="1" xr:uid="{00000000-0005-0000-0000-000021890000}"/>
    <cellStyle name="Hiperłącze 8" xfId="26701" hidden="1" xr:uid="{00000000-0005-0000-0000-0000D0870000}"/>
    <cellStyle name="Hiperłącze 8" xfId="10409" hidden="1" xr:uid="{00000000-0005-0000-0000-0000EC800000}"/>
    <cellStyle name="Hiperłącze 8" xfId="21827" hidden="1" xr:uid="{00000000-0005-0000-0000-00007E850000}"/>
    <cellStyle name="Hiperłącze 8" xfId="27232" hidden="1" xr:uid="{00000000-0005-0000-0000-000023880000}"/>
    <cellStyle name="Hiperłącze 8" xfId="21497" hidden="1" xr:uid="{00000000-0005-0000-0000-000052850000}"/>
    <cellStyle name="Hiperłącze 8" xfId="25012" hidden="1" xr:uid="{00000000-0005-0000-0000-000032870000}"/>
    <cellStyle name="Hiperłącze 8" xfId="24644" hidden="1" xr:uid="{00000000-0005-0000-0000-00000C870000}"/>
    <cellStyle name="Hiperłącze 8" xfId="23117" hidden="1" xr:uid="{00000000-0005-0000-0000-00001C860000}"/>
    <cellStyle name="Hiperłącze 8" xfId="17086" hidden="1" xr:uid="{00000000-0005-0000-0000-000055830000}"/>
    <cellStyle name="Hiperłącze 8" xfId="16072" hidden="1" xr:uid="{00000000-0005-0000-0000-0000EA830000}"/>
    <cellStyle name="Hiperłącze 8" xfId="15963" hidden="1" xr:uid="{00000000-0005-0000-0000-000012830000}"/>
    <cellStyle name="Hiperłącze 8" xfId="20850" hidden="1" xr:uid="{00000000-0005-0000-0000-000080860000}"/>
    <cellStyle name="Hiperłącze 8" xfId="26694" hidden="1" xr:uid="{00000000-0005-0000-0000-0000CC870000}"/>
    <cellStyle name="Hiperłącze 8" xfId="28715" hidden="1" xr:uid="{00000000-0005-0000-0000-0000C1880000}"/>
    <cellStyle name="Hiperłącze 8" xfId="25267" hidden="1" xr:uid="{00000000-0005-0000-0000-000099870000}"/>
    <cellStyle name="Hiperłącze 8" xfId="17117" hidden="1" xr:uid="{00000000-0005-0000-0000-00005C830000}"/>
    <cellStyle name="Hiperłącze 8" xfId="27028" hidden="1" xr:uid="{00000000-0005-0000-0000-0000F8870000}"/>
    <cellStyle name="Hiperłącze 8" xfId="15594" hidden="1" xr:uid="{00000000-0005-0000-0000-0000EC820000}"/>
    <cellStyle name="Hiperłącze 8" xfId="21163" hidden="1" xr:uid="{00000000-0005-0000-0000-000037850000}"/>
    <cellStyle name="Hiperłącze 8" xfId="19721" hidden="1" xr:uid="{00000000-0005-0000-0000-0000A8840000}"/>
    <cellStyle name="Hiperłącze 8" xfId="40667" hidden="1" xr:uid="{00000000-0005-0000-0000-0000438E0000}"/>
    <cellStyle name="Hiperłącze 8" xfId="32214" hidden="1" xr:uid="{00000000-0005-0000-0000-00003D8A0000}"/>
    <cellStyle name="Hiperłącze 8" xfId="14629" hidden="1" xr:uid="{00000000-0005-0000-0000-000076820000}"/>
    <cellStyle name="Hiperłącze 8" xfId="45887" hidden="1" xr:uid="{00000000-0005-0000-0000-00007A900000}"/>
    <cellStyle name="Hiperłącze 8" xfId="38170" hidden="1" xr:uid="{00000000-0005-0000-0000-0000328D0000}"/>
    <cellStyle name="Hiperłącze 8" xfId="21398" hidden="1" xr:uid="{00000000-0005-0000-0000-00004A850000}"/>
    <cellStyle name="Hiperłącze 8" xfId="21357" hidden="1" xr:uid="{00000000-0005-0000-0000-00004B850000}"/>
    <cellStyle name="Hiperłącze 8" xfId="21355" hidden="1" xr:uid="{00000000-0005-0000-0000-00004C850000}"/>
    <cellStyle name="Hiperłącze 8" xfId="21235" hidden="1" xr:uid="{00000000-0005-0000-0000-00003E850000}"/>
    <cellStyle name="Hiperłącze 8" xfId="17365" hidden="1" xr:uid="{00000000-0005-0000-0000-000075830000}"/>
    <cellStyle name="Hiperłącze 8" xfId="23787" hidden="1" xr:uid="{00000000-0005-0000-0000-0000A2860000}"/>
    <cellStyle name="Hiperłącze 8" xfId="23878" hidden="1" xr:uid="{00000000-0005-0000-0000-000003870000}"/>
    <cellStyle name="Hiperłącze 8" xfId="23429" hidden="1" xr:uid="{00000000-0005-0000-0000-00003D860000}"/>
    <cellStyle name="Hiperłącze 8" xfId="24083" hidden="1" xr:uid="{00000000-0005-0000-0000-0000DA860000}"/>
    <cellStyle name="Hiperłącze 8" xfId="24274" hidden="1" xr:uid="{00000000-0005-0000-0000-0000C0860000}"/>
    <cellStyle name="Hiperłącze 8" xfId="25235" hidden="1" xr:uid="{00000000-0005-0000-0000-0000A4870000}"/>
    <cellStyle name="Hiperłącze 8" xfId="23394" hidden="1" xr:uid="{00000000-0005-0000-0000-000039860000}"/>
    <cellStyle name="Hiperłącze 8" xfId="25543" hidden="1" xr:uid="{00000000-0005-0000-0000-000008880000}"/>
    <cellStyle name="Hiperłącze 8" xfId="15635" hidden="1" xr:uid="{00000000-0005-0000-0000-0000F1820000}"/>
    <cellStyle name="Hiperłącze 8" xfId="23072" hidden="1" xr:uid="{00000000-0005-0000-0000-000063860000}"/>
    <cellStyle name="Hiperłącze 8" xfId="25444" hidden="1" xr:uid="{00000000-0005-0000-0000-0000FD870000}"/>
    <cellStyle name="Hiperłącze 8" xfId="26846" hidden="1" xr:uid="{00000000-0005-0000-0000-0000DA870000}"/>
    <cellStyle name="Hiperłącze 8" xfId="25228" hidden="1" xr:uid="{00000000-0005-0000-0000-0000A1870000}"/>
    <cellStyle name="Hiperłącze 8" xfId="17094" hidden="1" xr:uid="{00000000-0005-0000-0000-000056830000}"/>
    <cellStyle name="Hiperłącze 8" xfId="28931" hidden="1" xr:uid="{00000000-0005-0000-0000-0000DC880000}"/>
    <cellStyle name="Hiperłącze 8" xfId="15731" hidden="1" xr:uid="{00000000-0005-0000-0000-0000FD820000}"/>
    <cellStyle name="Hiperłącze 8" xfId="20515" hidden="1" xr:uid="{00000000-0005-0000-0000-000099850000}"/>
    <cellStyle name="Hiperłącze 8" xfId="14971" hidden="1" xr:uid="{00000000-0005-0000-0000-0000C5820000}"/>
    <cellStyle name="Hiperłącze 8" xfId="27631" hidden="1" xr:uid="{00000000-0005-0000-0000-00002B880000}"/>
    <cellStyle name="Hiperłącze 8" xfId="27658" hidden="1" xr:uid="{00000000-0005-0000-0000-00002F880000}"/>
    <cellStyle name="Hiperłącze 8" xfId="26291" hidden="1" xr:uid="{00000000-0005-0000-0000-00008B870000}"/>
    <cellStyle name="Hiperłącze 8" xfId="41832" hidden="1" xr:uid="{00000000-0005-0000-0000-0000E38E0000}"/>
    <cellStyle name="Hiperłącze 8" xfId="47109" hidden="1" xr:uid="{00000000-0005-0000-0000-000024910000}"/>
    <cellStyle name="Hiperłącze 8" xfId="16333" hidden="1" xr:uid="{00000000-0005-0000-0000-00006B840000}"/>
    <cellStyle name="Hiperłącze 8" xfId="16247" hidden="1" xr:uid="{00000000-0005-0000-0000-00006A840000}"/>
    <cellStyle name="Hiperłącze 8" xfId="16293" hidden="1" xr:uid="{00000000-0005-0000-0000-000075840000}"/>
    <cellStyle name="Hiperłącze 8" xfId="17395" hidden="1" xr:uid="{00000000-0005-0000-0000-00007E840000}"/>
    <cellStyle name="Hiperłącze 8" xfId="19062" hidden="1" xr:uid="{00000000-0005-0000-0000-000081840000}"/>
    <cellStyle name="Hiperłącze 8" xfId="19090" hidden="1" xr:uid="{00000000-0005-0000-0000-000084840000}"/>
    <cellStyle name="Hiperłącze 8" xfId="19106" hidden="1" xr:uid="{00000000-0005-0000-0000-000087840000}"/>
    <cellStyle name="Hiperłącze 8" xfId="19843" hidden="1" xr:uid="{00000000-0005-0000-0000-0000B3840000}"/>
    <cellStyle name="Hiperłącze 8" xfId="19777" hidden="1" xr:uid="{00000000-0005-0000-0000-0000AA840000}"/>
    <cellStyle name="Hiperłącze 8" xfId="19728" hidden="1" xr:uid="{00000000-0005-0000-0000-0000AC840000}"/>
    <cellStyle name="Hiperłącze 8" xfId="19697" hidden="1" xr:uid="{00000000-0005-0000-0000-0000A5840000}"/>
    <cellStyle name="Hiperłącze 8" xfId="19654" hidden="1" xr:uid="{00000000-0005-0000-0000-0000A3840000}"/>
    <cellStyle name="Hiperłącze 8" xfId="19119" hidden="1" xr:uid="{00000000-0005-0000-0000-00008C840000}"/>
    <cellStyle name="Hiperłącze 8" xfId="19121" hidden="1" xr:uid="{00000000-0005-0000-0000-00008B840000}"/>
    <cellStyle name="Hiperłącze 8" xfId="19171" hidden="1" xr:uid="{00000000-0005-0000-0000-00008D840000}"/>
    <cellStyle name="Hiperłącze 8" xfId="16312" hidden="1" xr:uid="{00000000-0005-0000-0000-000073840000}"/>
    <cellStyle name="Hiperłącze 8" xfId="16285" hidden="1" xr:uid="{00000000-0005-0000-0000-000076840000}"/>
    <cellStyle name="Hiperłącze 8" xfId="16760" hidden="1" xr:uid="{00000000-0005-0000-0000-000078840000}"/>
    <cellStyle name="Hiperłącze 8" xfId="16054" hidden="1" xr:uid="{00000000-0005-0000-0000-000072840000}"/>
    <cellStyle name="Hiperłącze 8" xfId="27900" hidden="1" xr:uid="{00000000-0005-0000-0000-00004C880000}"/>
    <cellStyle name="Hiperłącze 8" xfId="17741" hidden="1" xr:uid="{00000000-0005-0000-0000-0000B8830000}"/>
    <cellStyle name="Hiperłącze 8" xfId="41014" hidden="1" xr:uid="{00000000-0005-0000-0000-0000AC8E0000}"/>
    <cellStyle name="Hiperłącze 8" xfId="25809" hidden="1" xr:uid="{00000000-0005-0000-0000-000098880000}"/>
    <cellStyle name="Hiperłącze 8" xfId="28102" hidden="1" xr:uid="{00000000-0005-0000-0000-000086880000}"/>
    <cellStyle name="Hiperłącze 8" xfId="15383" hidden="1" xr:uid="{00000000-0005-0000-0000-0000A5820000}"/>
    <cellStyle name="Hiperłącze 8" xfId="14770" hidden="1" xr:uid="{00000000-0005-0000-0000-0000CC820000}"/>
    <cellStyle name="Hiperłącze 8" xfId="41066" hidden="1" xr:uid="{00000000-0005-0000-0000-0000988E0000}"/>
    <cellStyle name="Hiperłącze 8" xfId="26570" hidden="1" xr:uid="{00000000-0005-0000-0000-0000BE870000}"/>
    <cellStyle name="Hiperłącze 8" xfId="19352" hidden="1" xr:uid="{00000000-0005-0000-0000-0000F3840000}"/>
    <cellStyle name="Hiperłącze 8" xfId="15224" hidden="1" xr:uid="{00000000-0005-0000-0000-0000A0820000}"/>
    <cellStyle name="Hiperłącze 8" xfId="18290" hidden="1" xr:uid="{00000000-0005-0000-0000-00003B840000}"/>
    <cellStyle name="Hiperłącze 8" xfId="26200" hidden="1" xr:uid="{00000000-0005-0000-0000-00007D870000}"/>
    <cellStyle name="Hiperłącze 8" xfId="40863" hidden="1" xr:uid="{00000000-0005-0000-0000-00009E8E0000}"/>
    <cellStyle name="Hiperłącze 8" xfId="14469" hidden="1" xr:uid="{00000000-0005-0000-0000-000022820000}"/>
    <cellStyle name="Hiperłącze 8" xfId="13688" hidden="1" xr:uid="{00000000-0005-0000-0000-0000F5810000}"/>
    <cellStyle name="Hiperłącze 8" xfId="26774" hidden="1" xr:uid="{00000000-0005-0000-0000-0000D6870000}"/>
    <cellStyle name="Hiperłącze 8" xfId="14193" hidden="1" xr:uid="{00000000-0005-0000-0000-000010820000}"/>
    <cellStyle name="Hiperłącze 8" xfId="13580" hidden="1" xr:uid="{00000000-0005-0000-0000-0000E9810000}"/>
    <cellStyle name="Hiperłącze 8" xfId="12496" hidden="1" xr:uid="{00000000-0005-0000-0000-000040810000}"/>
    <cellStyle name="Hiperłącze 8" xfId="18946" hidden="1" xr:uid="{00000000-0005-0000-0000-000033840000}"/>
    <cellStyle name="Hiperłącze 8" xfId="37032" hidden="1" xr:uid="{00000000-0005-0000-0000-0000748C0000}"/>
    <cellStyle name="Hiperłącze 8" xfId="27530" hidden="1" xr:uid="{00000000-0005-0000-0000-000061880000}"/>
    <cellStyle name="Hiperłącze 8" xfId="11870" hidden="1" xr:uid="{00000000-0005-0000-0000-0000CD810000}"/>
    <cellStyle name="Hiperłącze 8" xfId="13147" hidden="1" xr:uid="{00000000-0005-0000-0000-0000A4810000}"/>
    <cellStyle name="Hiperłącze 8" xfId="28651" hidden="1" xr:uid="{00000000-0005-0000-0000-0000BA880000}"/>
    <cellStyle name="Hiperłącze 8" xfId="25105" hidden="1" xr:uid="{00000000-0005-0000-0000-00008E880000}"/>
    <cellStyle name="Hiperłącze 8" xfId="12896" hidden="1" xr:uid="{00000000-0005-0000-0000-000083810000}"/>
    <cellStyle name="Hiperłącze 8" xfId="27707" hidden="1" xr:uid="{00000000-0005-0000-0000-000032880000}"/>
    <cellStyle name="Hiperłącze 8" xfId="19144" hidden="1" xr:uid="{00000000-0005-0000-0000-000085840000}"/>
    <cellStyle name="Hiperłącze 8" xfId="16829" hidden="1" xr:uid="{00000000-0005-0000-0000-00003C830000}"/>
    <cellStyle name="Hiperłącze 8" xfId="27620" hidden="1" xr:uid="{00000000-0005-0000-0000-00002A880000}"/>
    <cellStyle name="Hiperłącze 8" xfId="19295" hidden="1" xr:uid="{00000000-0005-0000-0000-0000D6840000}"/>
    <cellStyle name="Hiperłącze 8" xfId="40988" hidden="1" xr:uid="{00000000-0005-0000-0000-0000A68E0000}"/>
    <cellStyle name="Hiperłącze 8" xfId="28464" hidden="1" xr:uid="{00000000-0005-0000-0000-000009890000}"/>
    <cellStyle name="Hiperłącze 8" xfId="12213" hidden="1" xr:uid="{00000000-0005-0000-0000-0000DE810000}"/>
    <cellStyle name="Hiperłącze 8" xfId="14647" hidden="1" xr:uid="{00000000-0005-0000-0000-00007D820000}"/>
    <cellStyle name="Hiperłącze 8" xfId="43272" hidden="1" xr:uid="{00000000-0005-0000-0000-0000EB8F0000}"/>
    <cellStyle name="Hiperłącze 8" xfId="23561" hidden="1" xr:uid="{00000000-0005-0000-0000-000071860000}"/>
    <cellStyle name="Hiperłącze 8" xfId="16107" hidden="1" xr:uid="{00000000-0005-0000-0000-00008E830000}"/>
    <cellStyle name="Hiperłącze 8" xfId="27795" hidden="1" xr:uid="{00000000-0005-0000-0000-00003A880000}"/>
    <cellStyle name="Hiperłącze 8" xfId="19968" hidden="1" xr:uid="{00000000-0005-0000-0000-0000C4840000}"/>
    <cellStyle name="Hiperłącze 8" xfId="28506" hidden="1" xr:uid="{00000000-0005-0000-0000-000000890000}"/>
    <cellStyle name="Hiperłącze 8" xfId="12969" hidden="1" xr:uid="{00000000-0005-0000-0000-000086810000}"/>
    <cellStyle name="Hiperłącze 8" xfId="46285" hidden="1" xr:uid="{00000000-0005-0000-0000-0000E5900000}"/>
    <cellStyle name="Hiperłącze 8" xfId="46661" hidden="1" xr:uid="{00000000-0005-0000-0000-000033910000}"/>
    <cellStyle name="Hiperłącze 8" xfId="22153" hidden="1" xr:uid="{00000000-0005-0000-0000-0000BA850000}"/>
    <cellStyle name="Hiperłącze 8" xfId="28703" hidden="1" xr:uid="{00000000-0005-0000-0000-0000C3880000}"/>
    <cellStyle name="Hiperłącze 8" xfId="12096" hidden="1" xr:uid="{00000000-0005-0000-0000-000015810000}"/>
    <cellStyle name="Hiperłącze 8" xfId="41982" hidden="1" xr:uid="{00000000-0005-0000-0000-0000408F0000}"/>
    <cellStyle name="Hiperłącze 8" xfId="41412" hidden="1" xr:uid="{00000000-0005-0000-0000-0000718E0000}"/>
    <cellStyle name="Hiperłącze 8" xfId="11691" hidden="1" xr:uid="{00000000-0005-0000-0000-00006A810000}"/>
    <cellStyle name="Hiperłącze 8" xfId="41082" hidden="1" xr:uid="{00000000-0005-0000-0000-0000958E0000}"/>
    <cellStyle name="Hiperłącze 8" xfId="39112" hidden="1" xr:uid="{00000000-0005-0000-0000-0000388E0000}"/>
    <cellStyle name="Hiperłącze 8" xfId="24303" hidden="1" xr:uid="{00000000-0005-0000-0000-0000BA860000}"/>
    <cellStyle name="Hiperłącze 8" xfId="18140" hidden="1" xr:uid="{00000000-0005-0000-0000-0000FD830000}"/>
    <cellStyle name="Hiperłącze 8" xfId="12088" hidden="1" xr:uid="{00000000-0005-0000-0000-000012810000}"/>
    <cellStyle name="Hiperłącze 8" xfId="20897" hidden="1" xr:uid="{00000000-0005-0000-0000-0000EC850000}"/>
    <cellStyle name="Hiperłącze 8" xfId="10206" hidden="1" xr:uid="{00000000-0005-0000-0000-0000DA800000}"/>
    <cellStyle name="Hiperłącze 8" xfId="10462" hidden="1" xr:uid="{00000000-0005-0000-0000-0000E9800000}"/>
    <cellStyle name="Hiperłącze 8" xfId="37248" hidden="1" xr:uid="{00000000-0005-0000-0000-0000C68C0000}"/>
    <cellStyle name="Hiperłącze 8" xfId="26414" hidden="1" xr:uid="{00000000-0005-0000-0000-000095870000}"/>
    <cellStyle name="Hiperłącze 8" xfId="23377" hidden="1" xr:uid="{00000000-0005-0000-0000-00003C860000}"/>
    <cellStyle name="Hiperłącze 8" xfId="24288" hidden="1" xr:uid="{00000000-0005-0000-0000-0000BD860000}"/>
    <cellStyle name="Hiperłącze 8" xfId="32466" hidden="1" xr:uid="{00000000-0005-0000-0000-00005A8A0000}"/>
    <cellStyle name="Hiperłącze 8" xfId="12399" hidden="1" xr:uid="{00000000-0005-0000-0000-000033810000}"/>
    <cellStyle name="Hiperłącze 8" xfId="37056" hidden="1" xr:uid="{00000000-0005-0000-0000-0000778C0000}"/>
    <cellStyle name="Hiperłącze 8" xfId="13479" hidden="1" xr:uid="{00000000-0005-0000-0000-0000C1810000}"/>
    <cellStyle name="Hiperłącze 8" xfId="39255" hidden="1" xr:uid="{00000000-0005-0000-0000-0000778D0000}"/>
    <cellStyle name="Hiperłącze 8" xfId="11295" hidden="1" xr:uid="{00000000-0005-0000-0000-0000FC800000}"/>
    <cellStyle name="Hiperłącze 8" xfId="38038" hidden="1" xr:uid="{00000000-0005-0000-0000-0000FE8C0000}"/>
    <cellStyle name="Hiperłącze 8" xfId="37590" hidden="1" xr:uid="{00000000-0005-0000-0000-0000158D0000}"/>
    <cellStyle name="Hiperłącze 8" xfId="37800" hidden="1" xr:uid="{00000000-0005-0000-0000-0000E68C0000}"/>
    <cellStyle name="Hiperłącze 8" xfId="19853" hidden="1" xr:uid="{00000000-0005-0000-0000-0000B4840000}"/>
    <cellStyle name="Hiperłącze 8" xfId="19588" hidden="1" xr:uid="{00000000-0005-0000-0000-0000E1840000}"/>
    <cellStyle name="Hiperłącze 8" xfId="14158" hidden="1" xr:uid="{00000000-0005-0000-0000-000007820000}"/>
    <cellStyle name="Hiperłącze 8" xfId="31244" hidden="1" xr:uid="{00000000-0005-0000-0000-0000E4890000}"/>
    <cellStyle name="Hiperłącze 8" xfId="20819" hidden="1" xr:uid="{00000000-0005-0000-0000-000085860000}"/>
    <cellStyle name="Hiperłącze 8" xfId="16605" hidden="1" xr:uid="{00000000-0005-0000-0000-00001E830000}"/>
    <cellStyle name="Hiperłącze 8" xfId="25750" hidden="1" xr:uid="{00000000-0005-0000-0000-00004A870000}"/>
    <cellStyle name="Hiperłącze 8" xfId="24254" hidden="1" xr:uid="{00000000-0005-0000-0000-0000BC860000}"/>
    <cellStyle name="Hiperłącze 8" xfId="22212" hidden="1" xr:uid="{00000000-0005-0000-0000-0000C1850000}"/>
    <cellStyle name="Hiperłącze 8" xfId="22422" hidden="1" xr:uid="{00000000-0005-0000-0000-0000D5850000}"/>
    <cellStyle name="Hiperłącze 8" xfId="22922" hidden="1" xr:uid="{00000000-0005-0000-0000-00006C860000}"/>
    <cellStyle name="Hiperłącze 8" xfId="27062" hidden="1" xr:uid="{00000000-0005-0000-0000-0000F2870000}"/>
    <cellStyle name="Hiperłącze 8" xfId="24090" hidden="1" xr:uid="{00000000-0005-0000-0000-0000D9860000}"/>
    <cellStyle name="Hiperłącze 8" xfId="24207" hidden="1" xr:uid="{00000000-0005-0000-0000-0000AE860000}"/>
    <cellStyle name="Hiperłącze 8" xfId="19153" hidden="1" xr:uid="{00000000-0005-0000-0000-000086840000}"/>
    <cellStyle name="Hiperłącze 8" xfId="25973" hidden="1" xr:uid="{00000000-0005-0000-0000-000063870000}"/>
    <cellStyle name="Hiperłącze 8" xfId="17335" hidden="1" xr:uid="{00000000-0005-0000-0000-000073830000}"/>
    <cellStyle name="Hiperłącze 8" xfId="26990" hidden="1" xr:uid="{00000000-0005-0000-0000-0000EF870000}"/>
    <cellStyle name="Hiperłącze 8" xfId="25723" hidden="1" xr:uid="{00000000-0005-0000-0000-00004F870000}"/>
    <cellStyle name="Hiperłącze 8" xfId="25081" hidden="1" xr:uid="{00000000-0005-0000-0000-00009C870000}"/>
    <cellStyle name="Hiperłącze 8" xfId="22974" hidden="1" xr:uid="{00000000-0005-0000-0000-000058860000}"/>
    <cellStyle name="Hiperłącze 8" xfId="23447" hidden="1" xr:uid="{00000000-0005-0000-0000-00003F860000}"/>
    <cellStyle name="Hiperłącze 8" xfId="25196" hidden="1" xr:uid="{00000000-0005-0000-0000-0000A7870000}"/>
    <cellStyle name="Hiperłącze 8" xfId="26188" hidden="1" xr:uid="{00000000-0005-0000-0000-00007F870000}"/>
    <cellStyle name="Hiperłącze 8" xfId="17005" hidden="1" xr:uid="{00000000-0005-0000-0000-00004B830000}"/>
    <cellStyle name="Hiperłącze 8" xfId="24848" hidden="1" xr:uid="{00000000-0005-0000-0000-000028870000}"/>
    <cellStyle name="Hiperłącze 8" xfId="20338" hidden="1" xr:uid="{00000000-0005-0000-0000-000014850000}"/>
    <cellStyle name="Hiperłącze 8" xfId="25678" hidden="1" xr:uid="{00000000-0005-0000-0000-000046870000}"/>
    <cellStyle name="Hiperłącze 8" xfId="40388" hidden="1" xr:uid="{00000000-0005-0000-0000-00000F8E0000}"/>
    <cellStyle name="Hiperłącze 8" xfId="23935" hidden="1" xr:uid="{00000000-0005-0000-0000-0000F5860000}"/>
    <cellStyle name="Hiperłącze 8" xfId="23355" hidden="1" xr:uid="{00000000-0005-0000-0000-000038860000}"/>
    <cellStyle name="Hiperłącze 8" xfId="22709" hidden="1" xr:uid="{00000000-0005-0000-0000-000013860000}"/>
    <cellStyle name="Hiperłącze 8" xfId="16439" hidden="1" xr:uid="{00000000-0005-0000-0000-0000E9830000}"/>
    <cellStyle name="Hiperłącze 8" xfId="17055" hidden="1" xr:uid="{00000000-0005-0000-0000-000051830000}"/>
    <cellStyle name="Hiperłącze 8" xfId="38263" hidden="1" xr:uid="{00000000-0005-0000-0000-0000418D0000}"/>
    <cellStyle name="Hiperłącze 8" xfId="36800" hidden="1" xr:uid="{00000000-0005-0000-0000-00005B8C0000}"/>
    <cellStyle name="Hiperłącze 8" xfId="25505" hidden="1" xr:uid="{00000000-0005-0000-0000-000099880000}"/>
    <cellStyle name="Hiperłącze 8" xfId="21800" hidden="1" xr:uid="{00000000-0005-0000-0000-000076850000}"/>
    <cellStyle name="Hiperłącze 8" xfId="10402" hidden="1" xr:uid="{00000000-0005-0000-0000-0000E8800000}"/>
    <cellStyle name="Hiperłącze 8" xfId="21665" hidden="1" xr:uid="{00000000-0005-0000-0000-00006F850000}"/>
    <cellStyle name="Hiperłącze 8" xfId="21791" hidden="1" xr:uid="{00000000-0005-0000-0000-000075850000}"/>
    <cellStyle name="Hiperłącze 8" xfId="21744" hidden="1" xr:uid="{00000000-0005-0000-0000-000078850000}"/>
    <cellStyle name="Hiperłącze 8" xfId="21818" hidden="1" xr:uid="{00000000-0005-0000-0000-00007D850000}"/>
    <cellStyle name="Hiperłącze 8" xfId="21899" hidden="1" xr:uid="{00000000-0005-0000-0000-000081850000}"/>
    <cellStyle name="Hiperłącze 8" xfId="21908" hidden="1" xr:uid="{00000000-0005-0000-0000-000082850000}"/>
    <cellStyle name="Hiperłącze 8" xfId="21891" hidden="1" xr:uid="{00000000-0005-0000-0000-000085850000}"/>
    <cellStyle name="Hiperłącze 8" xfId="20742" hidden="1" xr:uid="{00000000-0005-0000-0000-00008A850000}"/>
    <cellStyle name="Hiperłącze 8" xfId="20558" hidden="1" xr:uid="{00000000-0005-0000-0000-00008C850000}"/>
    <cellStyle name="Hiperłącze 8" xfId="20720" hidden="1" xr:uid="{00000000-0005-0000-0000-00008F850000}"/>
    <cellStyle name="Hiperłącze 8" xfId="20727" hidden="1" xr:uid="{00000000-0005-0000-0000-000090850000}"/>
    <cellStyle name="Hiperłącze 8" xfId="20705" hidden="1" xr:uid="{00000000-0005-0000-0000-000091850000}"/>
    <cellStyle name="Hiperłącze 8" xfId="20688" hidden="1" xr:uid="{00000000-0005-0000-0000-000095850000}"/>
    <cellStyle name="Hiperłącze 8" xfId="20673" hidden="1" xr:uid="{00000000-0005-0000-0000-000097850000}"/>
    <cellStyle name="Hiperłącze 8" xfId="20633" hidden="1" xr:uid="{00000000-0005-0000-0000-00009E850000}"/>
    <cellStyle name="Hiperłącze 8" xfId="21947" hidden="1" xr:uid="{00000000-0005-0000-0000-0000A3850000}"/>
    <cellStyle name="Hiperłącze 8" xfId="22003" hidden="1" xr:uid="{00000000-0005-0000-0000-0000A9850000}"/>
    <cellStyle name="Hiperłącze 8" xfId="21986" hidden="1" xr:uid="{00000000-0005-0000-0000-0000AC850000}"/>
    <cellStyle name="Hiperłącze 8" xfId="22047" hidden="1" xr:uid="{00000000-0005-0000-0000-0000AE850000}"/>
    <cellStyle name="Hiperłącze 8" xfId="22072" hidden="1" xr:uid="{00000000-0005-0000-0000-0000B4850000}"/>
    <cellStyle name="Hiperłącze 8" xfId="22096" hidden="1" xr:uid="{00000000-0005-0000-0000-0000B7850000}"/>
    <cellStyle name="Hiperłącze 8" xfId="22145" hidden="1" xr:uid="{00000000-0005-0000-0000-0000B9850000}"/>
    <cellStyle name="Hiperłącze 8" xfId="22171" hidden="1" xr:uid="{00000000-0005-0000-0000-0000BC850000}"/>
    <cellStyle name="Hiperłącze 8" xfId="22011" hidden="1" xr:uid="{00000000-0005-0000-0000-0000A5850000}"/>
    <cellStyle name="Hiperłącze 8" xfId="30814" hidden="1" xr:uid="{00000000-0005-0000-0000-00009B890000}"/>
    <cellStyle name="Hiperłącze 8" xfId="35220" hidden="1" xr:uid="{00000000-0005-0000-0000-00009B8B0000}"/>
    <cellStyle name="Hiperłącze 8" xfId="39623" hidden="1" xr:uid="{00000000-0005-0000-0000-00009B8D0000}"/>
    <cellStyle name="Hiperłącze 8" xfId="43202" hidden="1" xr:uid="{00000000-0005-0000-0000-0000CC900000}"/>
    <cellStyle name="Hiperłącze 8" xfId="44671" hidden="1" xr:uid="{00000000-0005-0000-0000-0000FF8F0000}"/>
    <cellStyle name="Hiperłącze 8" xfId="42763" hidden="1" xr:uid="{00000000-0005-0000-0000-0000548F0000}"/>
    <cellStyle name="Hiperłącze 8" xfId="41953" hidden="1" xr:uid="{00000000-0005-0000-0000-0000328F0000}"/>
    <cellStyle name="Hiperłącze 8" xfId="38885" hidden="1" xr:uid="{00000000-0005-0000-0000-0000CC8E0000}"/>
    <cellStyle name="Hiperłącze 8" xfId="40622" hidden="1" xr:uid="{00000000-0005-0000-0000-0000218E0000}"/>
    <cellStyle name="Hiperłącze 8" xfId="35296" hidden="1" xr:uid="{00000000-0005-0000-0000-0000A38B0000}"/>
    <cellStyle name="Hiperłącze 8" xfId="35369" hidden="1" xr:uid="{00000000-0005-0000-0000-0000A68B0000}"/>
    <cellStyle name="Hiperłącze 8" xfId="35352" hidden="1" xr:uid="{00000000-0005-0000-0000-0000A98B0000}"/>
    <cellStyle name="Hiperłącze 8" xfId="35387" hidden="1" xr:uid="{00000000-0005-0000-0000-0000AD8B0000}"/>
    <cellStyle name="Hiperłącze 8" xfId="35405" hidden="1" xr:uid="{00000000-0005-0000-0000-0000AF8B0000}"/>
    <cellStyle name="Hiperłącze 8" xfId="35486" hidden="1" xr:uid="{00000000-0005-0000-0000-0000B68B0000}"/>
    <cellStyle name="Hiperłącze 8" xfId="43113" hidden="1" xr:uid="{00000000-0005-0000-0000-0000768F0000}"/>
    <cellStyle name="Hiperłącze 8" xfId="21102" hidden="1" xr:uid="{00000000-0005-0000-0000-000034850000}"/>
    <cellStyle name="Hiperłącze 8" xfId="16846" hidden="1" xr:uid="{00000000-0005-0000-0000-000039830000}"/>
    <cellStyle name="Hiperłącze 8" xfId="22505" hidden="1" xr:uid="{00000000-0005-0000-0000-0000E8850000}"/>
    <cellStyle name="Hiperłącze 8" xfId="28413" hidden="1" xr:uid="{00000000-0005-0000-0000-000010890000}"/>
    <cellStyle name="Hiperłącze 8" xfId="16324" hidden="1" xr:uid="{00000000-0005-0000-0000-000070840000}"/>
    <cellStyle name="Hiperłącze 8" xfId="14195" hidden="1" xr:uid="{00000000-0005-0000-0000-00000F820000}"/>
    <cellStyle name="Hiperłącze 8" xfId="13371" hidden="1" xr:uid="{00000000-0005-0000-0000-0000B5810000}"/>
    <cellStyle name="Hiperłącze 8" xfId="14582" hidden="1" xr:uid="{00000000-0005-0000-0000-000077820000}"/>
    <cellStyle name="Hiperłącze 8" xfId="28254" hidden="1" xr:uid="{00000000-0005-0000-0000-0000B4880000}"/>
    <cellStyle name="Hiperłącze 8" xfId="27515" hidden="1" xr:uid="{00000000-0005-0000-0000-000062880000}"/>
    <cellStyle name="Hiperłącze 8" xfId="41127" hidden="1" xr:uid="{00000000-0005-0000-0000-0000908E0000}"/>
    <cellStyle name="Hiperłącze 8" xfId="40441" hidden="1" xr:uid="{00000000-0005-0000-0000-0000128E0000}"/>
    <cellStyle name="Hiperłącze 8" xfId="22816" hidden="1" xr:uid="{00000000-0005-0000-0000-00004B860000}"/>
    <cellStyle name="Hiperłącze 8" xfId="23041" hidden="1" xr:uid="{00000000-0005-0000-0000-00004C860000}"/>
    <cellStyle name="Hiperłącze 8" xfId="22548" hidden="1" xr:uid="{00000000-0005-0000-0000-0000E6850000}"/>
    <cellStyle name="Hiperłącze 8" xfId="20884" hidden="1" xr:uid="{00000000-0005-0000-0000-0000EA850000}"/>
    <cellStyle name="Hiperłącze 8" xfId="20890" hidden="1" xr:uid="{00000000-0005-0000-0000-0000EB850000}"/>
    <cellStyle name="Hiperłącze 8" xfId="20921" hidden="1" xr:uid="{00000000-0005-0000-0000-0000ED850000}"/>
    <cellStyle name="Hiperłącze 8" xfId="20916" hidden="1" xr:uid="{00000000-0005-0000-0000-0000F3850000}"/>
    <cellStyle name="Hiperłącze 8" xfId="15226" hidden="1" xr:uid="{00000000-0005-0000-0000-00009F820000}"/>
    <cellStyle name="Hiperłącze 8" xfId="35306" hidden="1" xr:uid="{00000000-0005-0000-0000-0000A48B0000}"/>
    <cellStyle name="Hiperłącze 8" xfId="21416" hidden="1" xr:uid="{00000000-0005-0000-0000-00004E850000}"/>
    <cellStyle name="Hiperłącze 8" xfId="33194" hidden="1" xr:uid="{00000000-0005-0000-0000-0000CC8A0000}"/>
    <cellStyle name="Hiperłącze 8" xfId="35714" hidden="1" xr:uid="{00000000-0005-0000-0000-0000E98B0000}"/>
    <cellStyle name="Hiperłącze 8" xfId="29518" hidden="1" xr:uid="{00000000-0005-0000-0000-000045890000}"/>
    <cellStyle name="Hiperłącze 8" xfId="42354" hidden="1" xr:uid="{00000000-0005-0000-0000-0000FB8E0000}"/>
    <cellStyle name="Hiperłącze 8" xfId="31685" hidden="1" xr:uid="{00000000-0005-0000-0000-0000258A0000}"/>
    <cellStyle name="Hiperłącze 8" xfId="34671" hidden="1" xr:uid="{00000000-0005-0000-0000-0000648B0000}"/>
    <cellStyle name="Hiperłącze 8" xfId="39589" hidden="1" xr:uid="{00000000-0005-0000-0000-0000928D0000}"/>
    <cellStyle name="Hiperłącze 8" xfId="31927" hidden="1" xr:uid="{00000000-0005-0000-0000-00008D8A0000}"/>
    <cellStyle name="Hiperłącze 8" xfId="32207" hidden="1" xr:uid="{00000000-0005-0000-0000-0000418A0000}"/>
    <cellStyle name="Hiperłącze 8" xfId="17957" hidden="1" xr:uid="{00000000-0005-0000-0000-0000D4830000}"/>
    <cellStyle name="Hiperłącze 8" xfId="36666" hidden="1" xr:uid="{00000000-0005-0000-0000-00004A8C0000}"/>
    <cellStyle name="Hiperłącze 8" xfId="40939" hidden="1" xr:uid="{00000000-0005-0000-0000-0000B38E0000}"/>
    <cellStyle name="Hiperłącze 8" xfId="14435" hidden="1" xr:uid="{00000000-0005-0000-0000-000028820000}"/>
    <cellStyle name="Hiperłącze 8" xfId="38989" hidden="1" xr:uid="{00000000-0005-0000-0000-00002C8E0000}"/>
    <cellStyle name="Hiperłącze 8" xfId="36933" hidden="1" xr:uid="{00000000-0005-0000-0000-0000678C0000}"/>
    <cellStyle name="Hiperłącze 8" xfId="35706" hidden="1" xr:uid="{00000000-0005-0000-0000-0000E68B0000}"/>
    <cellStyle name="Hiperłącze 8" xfId="35665" hidden="1" xr:uid="{00000000-0005-0000-0000-0000E78B0000}"/>
    <cellStyle name="Hiperłącze 8" xfId="35722" hidden="1" xr:uid="{00000000-0005-0000-0000-0000EA8B0000}"/>
    <cellStyle name="Hiperłącze 8" xfId="35796" hidden="1" xr:uid="{00000000-0005-0000-0000-0000EE8B0000}"/>
    <cellStyle name="Hiperłącze 8" xfId="35755" hidden="1" xr:uid="{00000000-0005-0000-0000-0000EF8B0000}"/>
    <cellStyle name="Hiperłącze 8" xfId="35769" hidden="1" xr:uid="{00000000-0005-0000-0000-0000F38B0000}"/>
    <cellStyle name="Hiperłącze 8" xfId="35836" hidden="1" xr:uid="{00000000-0005-0000-0000-0000F88B0000}"/>
    <cellStyle name="Hiperłącze 8" xfId="32061" hidden="1" xr:uid="{00000000-0005-0000-0000-0000738A0000}"/>
    <cellStyle name="Hiperłącze 8" xfId="23059" hidden="1" xr:uid="{00000000-0005-0000-0000-000049860000}"/>
    <cellStyle name="Hiperłącze 8" xfId="35313" hidden="1" xr:uid="{00000000-0005-0000-0000-0000A88B0000}"/>
    <cellStyle name="Hiperłącze 8" xfId="21700" hidden="1" xr:uid="{00000000-0005-0000-0000-00006E850000}"/>
    <cellStyle name="Hiperłącze 8" xfId="26742" hidden="1" xr:uid="{00000000-0005-0000-0000-0000CD870000}"/>
    <cellStyle name="Hiperłącze 8" xfId="24487" hidden="1" xr:uid="{00000000-0005-0000-0000-0000D0860000}"/>
    <cellStyle name="Hiperłącze 8" xfId="17412" hidden="1" xr:uid="{00000000-0005-0000-0000-000092830000}"/>
    <cellStyle name="Hiperłącze 8" xfId="27353" hidden="1" xr:uid="{00000000-0005-0000-0000-000072880000}"/>
    <cellStyle name="Hiperłącze 8" xfId="24584" hidden="1" xr:uid="{00000000-0005-0000-0000-000005870000}"/>
    <cellStyle name="Hiperłącze 8" xfId="24533" hidden="1" xr:uid="{00000000-0005-0000-0000-0000D5860000}"/>
    <cellStyle name="Hiperłącze 8" xfId="24651" hidden="1" xr:uid="{00000000-0005-0000-0000-000010870000}"/>
    <cellStyle name="Hiperłącze 8" xfId="18674" hidden="1" xr:uid="{00000000-0005-0000-0000-000016840000}"/>
    <cellStyle name="Hiperłącze 8" xfId="17240" hidden="1" xr:uid="{00000000-0005-0000-0000-00006C830000}"/>
    <cellStyle name="Hiperłącze 8" xfId="24904" hidden="1" xr:uid="{00000000-0005-0000-0000-000026870000}"/>
    <cellStyle name="Hiperłącze 8" xfId="26323" hidden="1" xr:uid="{00000000-0005-0000-0000-000086870000}"/>
    <cellStyle name="Hiperłącze 8" xfId="16738" hidden="1" xr:uid="{00000000-0005-0000-0000-0000EE830000}"/>
    <cellStyle name="Hiperłącze 8" xfId="14690" hidden="1" xr:uid="{00000000-0005-0000-0000-000083820000}"/>
    <cellStyle name="Hiperłącze 8" xfId="28033" hidden="1" xr:uid="{00000000-0005-0000-0000-000051880000}"/>
    <cellStyle name="Hiperłącze 8" xfId="35019" hidden="1" xr:uid="{00000000-0005-0000-0000-0000838B0000}"/>
    <cellStyle name="Hiperłącze 8" xfId="40749" hidden="1" xr:uid="{00000000-0005-0000-0000-00004A8E0000}"/>
    <cellStyle name="Hiperłącze 8" xfId="37071" hidden="1" xr:uid="{00000000-0005-0000-0000-0000758C0000}"/>
    <cellStyle name="Hiperłącze 8" xfId="37097" hidden="1" xr:uid="{00000000-0005-0000-0000-0000768C0000}"/>
    <cellStyle name="Hiperłącze 8" xfId="22483" hidden="1" xr:uid="{00000000-0005-0000-0000-0000E4850000}"/>
    <cellStyle name="Hiperłącze 8" xfId="23223" hidden="1" xr:uid="{00000000-0005-0000-0000-00002C860000}"/>
    <cellStyle name="Hiperłącze 8" xfId="23097" hidden="1" xr:uid="{00000000-0005-0000-0000-00001A860000}"/>
    <cellStyle name="Hiperłącze 8" xfId="21286" hidden="1" xr:uid="{00000000-0005-0000-0000-000088860000}"/>
    <cellStyle name="Hiperłącze 8" xfId="23579" hidden="1" xr:uid="{00000000-0005-0000-0000-000076860000}"/>
    <cellStyle name="Hiperłącze 8" xfId="22904" hidden="1" xr:uid="{00000000-0005-0000-0000-000065860000}"/>
    <cellStyle name="Hiperłącze 8" xfId="27071" hidden="1" xr:uid="{00000000-0005-0000-0000-0000F6870000}"/>
    <cellStyle name="Hiperłącze 8" xfId="25217" hidden="1" xr:uid="{00000000-0005-0000-0000-00009E870000}"/>
    <cellStyle name="Hiperłącze 8" xfId="26215" hidden="1" xr:uid="{00000000-0005-0000-0000-00007A870000}"/>
    <cellStyle name="Hiperłącze 8" xfId="25964" hidden="1" xr:uid="{00000000-0005-0000-0000-000064870000}"/>
    <cellStyle name="Hiperłącze 8" xfId="36980" hidden="1" xr:uid="{00000000-0005-0000-0000-0000668C0000}"/>
    <cellStyle name="Hiperłącze 8" xfId="41579" hidden="1" xr:uid="{00000000-0005-0000-0000-0000878E0000}"/>
    <cellStyle name="Hiperłącze 8" xfId="20712" hidden="1" xr:uid="{00000000-0005-0000-0000-000094850000}"/>
    <cellStyle name="Hiperłącze 8" xfId="42452" hidden="1" xr:uid="{00000000-0005-0000-0000-0000028F0000}"/>
    <cellStyle name="Hiperłącze 8" xfId="45879" hidden="1" xr:uid="{00000000-0005-0000-0000-000079900000}"/>
    <cellStyle name="Hiperłącze 8" xfId="17593" hidden="1" xr:uid="{00000000-0005-0000-0000-0000A1830000}"/>
    <cellStyle name="Hiperłącze 8" xfId="41392" hidden="1" xr:uid="{00000000-0005-0000-0000-0000AB8E0000}"/>
    <cellStyle name="Hiperłącze 8" xfId="46663" hidden="1" xr:uid="{00000000-0005-0000-0000-000034910000}"/>
    <cellStyle name="Hiperłącze 8" xfId="45496" hidden="1" xr:uid="{00000000-0005-0000-0000-0000BD900000}"/>
    <cellStyle name="Hiperłącze 8" xfId="45154" hidden="1" xr:uid="{00000000-0005-0000-0000-000032900000}"/>
    <cellStyle name="Hiperłącze 8" xfId="43481" hidden="1" xr:uid="{00000000-0005-0000-0000-0000C9900000}"/>
    <cellStyle name="Hiperłącze 8" xfId="18502" hidden="1" xr:uid="{00000000-0005-0000-0000-00003F840000}"/>
    <cellStyle name="Hiperłącze 8" xfId="46926" hidden="1" xr:uid="{00000000-0005-0000-0000-00000E910000}"/>
    <cellStyle name="Hiperłącze 8" xfId="43359" hidden="1" xr:uid="{00000000-0005-0000-0000-0000D98F0000}"/>
    <cellStyle name="Hiperłącze 8" xfId="43793" hidden="1" xr:uid="{00000000-0005-0000-0000-00008C8F0000}"/>
    <cellStyle name="Hiperłącze 8" xfId="42923" hidden="1" xr:uid="{00000000-0005-0000-0000-0000638F0000}"/>
    <cellStyle name="Hiperłącze 8" xfId="46247" hidden="1" xr:uid="{00000000-0005-0000-0000-0000E7900000}"/>
    <cellStyle name="Hiperłącze 8" xfId="43850" hidden="1" xr:uid="{00000000-0005-0000-0000-00008E8F0000}"/>
    <cellStyle name="Hiperłącze 8" xfId="18601" hidden="1" xr:uid="{00000000-0005-0000-0000-000010840000}"/>
    <cellStyle name="Hiperłącze 8" xfId="32326" hidden="1" xr:uid="{00000000-0005-0000-0000-00004E8A0000}"/>
    <cellStyle name="Hiperłącze 8" xfId="46368" hidden="1" xr:uid="{00000000-0005-0000-0000-0000F8900000}"/>
    <cellStyle name="Hiperłącze 8" xfId="13280" hidden="1" xr:uid="{00000000-0005-0000-0000-0000AE810000}"/>
    <cellStyle name="Hiperłącze 8" xfId="41430" hidden="1" xr:uid="{00000000-0005-0000-0000-0000738E0000}"/>
    <cellStyle name="Hiperłącze 8" xfId="36559" hidden="1" xr:uid="{00000000-0005-0000-0000-0000858C0000}"/>
    <cellStyle name="Hiperłącze 8" xfId="36543" hidden="1" xr:uid="{00000000-0005-0000-0000-0000888C0000}"/>
    <cellStyle name="Hiperłącze 8" xfId="36350" hidden="1" xr:uid="{00000000-0005-0000-0000-0000898C0000}"/>
    <cellStyle name="Hiperłącze 8" xfId="36374" hidden="1" xr:uid="{00000000-0005-0000-0000-00007D8C0000}"/>
    <cellStyle name="Hiperłącze 8" xfId="35680" hidden="1" xr:uid="{00000000-0005-0000-0000-0000E58B0000}"/>
    <cellStyle name="Hiperłącze 8" xfId="36253" hidden="1" xr:uid="{00000000-0005-0000-0000-00003F8C0000}"/>
    <cellStyle name="Hiperłącze 8" xfId="34589" hidden="1" xr:uid="{00000000-0005-0000-0000-0000288C0000}"/>
    <cellStyle name="Hiperłącze 8" xfId="43580" hidden="1" xr:uid="{00000000-0005-0000-0000-000049900000}"/>
    <cellStyle name="Hiperłącze 8" xfId="44946" hidden="1" xr:uid="{00000000-0005-0000-0000-00001E900000}"/>
    <cellStyle name="Hiperłącze 8" xfId="44709" hidden="1" xr:uid="{00000000-0005-0000-0000-000008900000}"/>
    <cellStyle name="Hiperłącze 8" xfId="44562" hidden="1" xr:uid="{00000000-0005-0000-0000-0000F38F0000}"/>
    <cellStyle name="Hiperłącze 8" xfId="41928" hidden="1" xr:uid="{00000000-0005-0000-0000-00001D8F0000}"/>
    <cellStyle name="Hiperłącze 8" xfId="43931" hidden="1" xr:uid="{00000000-0005-0000-0000-0000938F0000}"/>
    <cellStyle name="Hiperłącze 8" xfId="43746" hidden="1" xr:uid="{00000000-0005-0000-0000-00007E8F0000}"/>
    <cellStyle name="Hiperłącze 8" xfId="41052" hidden="1" xr:uid="{00000000-0005-0000-0000-00009B8E0000}"/>
    <cellStyle name="Hiperłącze 8" xfId="37041" hidden="1" xr:uid="{00000000-0005-0000-0000-0000738C0000}"/>
    <cellStyle name="Hiperłącze 8" xfId="27731" hidden="1" xr:uid="{00000000-0005-0000-0000-000037880000}"/>
    <cellStyle name="Hiperłącze 8" xfId="21852" hidden="1" xr:uid="{00000000-0005-0000-0000-000084850000}"/>
    <cellStyle name="Hiperłącze 8" xfId="21264" hidden="1" xr:uid="{00000000-0005-0000-0000-0000FE850000}"/>
    <cellStyle name="Hiperłącze 8" xfId="24103" hidden="1" xr:uid="{00000000-0005-0000-0000-0000F3860000}"/>
    <cellStyle name="Hiperłącze 8" xfId="36963" hidden="1" xr:uid="{00000000-0005-0000-0000-0000698C0000}"/>
    <cellStyle name="Hiperłącze 8" xfId="15033" hidden="1" xr:uid="{00000000-0005-0000-0000-0000BA820000}"/>
    <cellStyle name="Hiperłącze 8" xfId="27262" hidden="1" xr:uid="{00000000-0005-0000-0000-000025880000}"/>
    <cellStyle name="Hiperłącze 8" xfId="37284" hidden="1" xr:uid="{00000000-0005-0000-0000-0000CF8C0000}"/>
    <cellStyle name="Hiperłącze 8" xfId="15846" hidden="1" xr:uid="{00000000-0005-0000-0000-000005830000}"/>
    <cellStyle name="Hiperłącze 8" xfId="37148" hidden="1" xr:uid="{00000000-0005-0000-0000-0000A68C0000}"/>
    <cellStyle name="Hiperłącze 8" xfId="14002" hidden="1" xr:uid="{00000000-0005-0000-0000-00002A820000}"/>
    <cellStyle name="Hiperłącze 8" xfId="12356" hidden="1" xr:uid="{00000000-0005-0000-0000-00002D810000}"/>
    <cellStyle name="Hiperłącze 8" xfId="19952" hidden="1" xr:uid="{00000000-0005-0000-0000-0000BF840000}"/>
    <cellStyle name="Hiperłącze 8" xfId="21372" hidden="1" xr:uid="{00000000-0005-0000-0000-000049850000}"/>
    <cellStyle name="Hiperłącze 8" xfId="27389" hidden="1" xr:uid="{00000000-0005-0000-0000-00007F880000}"/>
    <cellStyle name="Hiperłącze 8" xfId="12913" hidden="1" xr:uid="{00000000-0005-0000-0000-000088810000}"/>
    <cellStyle name="Hiperłącze 8" xfId="15509" hidden="1" xr:uid="{00000000-0005-0000-0000-0000B6820000}"/>
    <cellStyle name="Hiperłącze 8" xfId="16186" hidden="1" xr:uid="{00000000-0005-0000-0000-000084830000}"/>
    <cellStyle name="Hiperłącze 8" xfId="14703" hidden="1" xr:uid="{00000000-0005-0000-0000-000088820000}"/>
    <cellStyle name="Hiperłącze 8" xfId="20033" hidden="1" xr:uid="{00000000-0005-0000-0000-0000C6840000}"/>
    <cellStyle name="Hiperłącze 8" xfId="14854" hidden="1" xr:uid="{00000000-0005-0000-0000-0000DE820000}"/>
    <cellStyle name="Hiperłącze 8" xfId="34781" hidden="1" xr:uid="{00000000-0005-0000-0000-00006D8B0000}"/>
    <cellStyle name="Hiperłącze 8" xfId="36514" hidden="1" xr:uid="{00000000-0005-0000-0000-00008D8C0000}"/>
    <cellStyle name="Hiperłącze 8" xfId="27746" hidden="1" xr:uid="{00000000-0005-0000-0000-00003C880000}"/>
    <cellStyle name="Hiperłącze 8" xfId="41260" hidden="1" xr:uid="{00000000-0005-0000-0000-00005D8E0000}"/>
    <cellStyle name="Hiperłącze 8" xfId="46071" hidden="1" xr:uid="{00000000-0005-0000-0000-000090900000}"/>
    <cellStyle name="Hiperłącze 8" xfId="33010" hidden="1" xr:uid="{00000000-0005-0000-0000-0000178B0000}"/>
    <cellStyle name="Hiperłącze 8" xfId="41042" hidden="1" xr:uid="{00000000-0005-0000-0000-00009F8E0000}"/>
    <cellStyle name="Hiperłącze 8" xfId="36491" hidden="1" xr:uid="{00000000-0005-0000-0000-00009C8C0000}"/>
    <cellStyle name="Hiperłącze 8" xfId="36435" hidden="1" xr:uid="{00000000-0005-0000-0000-00009F8C0000}"/>
    <cellStyle name="Hiperłącze 8" xfId="36428" hidden="1" xr:uid="{00000000-0005-0000-0000-0000A08C0000}"/>
    <cellStyle name="Hiperłącze 8" xfId="36641" hidden="1" xr:uid="{00000000-0005-0000-0000-0000938C0000}"/>
    <cellStyle name="Hiperłącze 8" xfId="19450" hidden="1" xr:uid="{00000000-0005-0000-0000-0000DD840000}"/>
    <cellStyle name="Hiperłącze 8" xfId="13208" hidden="1" xr:uid="{00000000-0005-0000-0000-0000A7810000}"/>
    <cellStyle name="Hiperłącze 8" xfId="14085" hidden="1" xr:uid="{00000000-0005-0000-0000-0000FF810000}"/>
    <cellStyle name="Hiperłącze 8" xfId="12641" hidden="1" xr:uid="{00000000-0005-0000-0000-00004A810000}"/>
    <cellStyle name="Hiperłącze 8" xfId="11972" hidden="1" xr:uid="{00000000-0005-0000-0000-0000DB810000}"/>
    <cellStyle name="Hiperłącze 8" xfId="13488" hidden="1" xr:uid="{00000000-0005-0000-0000-0000C2810000}"/>
    <cellStyle name="Hiperłącze 8" xfId="15130" hidden="1" xr:uid="{00000000-0005-0000-0000-000093820000}"/>
    <cellStyle name="Hiperłącze 8" xfId="28319" hidden="1" xr:uid="{00000000-0005-0000-0000-0000B6880000}"/>
    <cellStyle name="Hiperłącze 8" xfId="25272" hidden="1" xr:uid="{00000000-0005-0000-0000-00009A880000}"/>
    <cellStyle name="Hiperłącze 8" xfId="11643" hidden="1" xr:uid="{00000000-0005-0000-0000-00006E810000}"/>
    <cellStyle name="Hiperłącze 8" xfId="15551" hidden="1" xr:uid="{00000000-0005-0000-0000-0000E2820000}"/>
    <cellStyle name="Hiperłącze 8" xfId="14996" hidden="1" xr:uid="{00000000-0005-0000-0000-0000C3820000}"/>
    <cellStyle name="Hiperłącze 8" xfId="15116" hidden="1" xr:uid="{00000000-0005-0000-0000-00008F820000}"/>
    <cellStyle name="Hiperłącze 8" xfId="19281" hidden="1" xr:uid="{00000000-0005-0000-0000-0000DA840000}"/>
    <cellStyle name="Hiperłącze 8" xfId="17693" hidden="1" xr:uid="{00000000-0005-0000-0000-0000AD830000}"/>
    <cellStyle name="Hiperłącze 8" xfId="16056" hidden="1" xr:uid="{00000000-0005-0000-0000-00006E840000}"/>
    <cellStyle name="Hiperłącze 8" xfId="37864" hidden="1" xr:uid="{00000000-0005-0000-0000-0000E98C0000}"/>
    <cellStyle name="Hiperłącze 8" xfId="24870" hidden="1" xr:uid="{00000000-0005-0000-0000-00002C870000}"/>
    <cellStyle name="Hiperłącze 8" xfId="15821" hidden="1" xr:uid="{00000000-0005-0000-0000-00000C830000}"/>
    <cellStyle name="Hiperłącze 8" xfId="15900" hidden="1" xr:uid="{00000000-0005-0000-0000-000010830000}"/>
    <cellStyle name="Hiperłącze 8" xfId="14597" hidden="1" xr:uid="{00000000-0005-0000-0000-00007B820000}"/>
    <cellStyle name="Hiperłącze 8" xfId="30937" hidden="1" xr:uid="{00000000-0005-0000-0000-0000A5890000}"/>
    <cellStyle name="Hiperłącze 8" xfId="35477" hidden="1" xr:uid="{00000000-0005-0000-0000-0000B28B0000}"/>
    <cellStyle name="Hiperłącze 8" xfId="22178" hidden="1" xr:uid="{00000000-0005-0000-0000-0000C0850000}"/>
    <cellStyle name="Hiperłącze 8" xfId="22323" hidden="1" xr:uid="{00000000-0005-0000-0000-0000CA850000}"/>
    <cellStyle name="Hiperłącze 8" xfId="22585" hidden="1" xr:uid="{00000000-0005-0000-0000-000004860000}"/>
    <cellStyle name="Hiperłącze 8" xfId="22368" hidden="1" xr:uid="{00000000-0005-0000-0000-0000D4850000}"/>
    <cellStyle name="Hiperłącze 8" xfId="22440" hidden="1" xr:uid="{00000000-0005-0000-0000-0000DA850000}"/>
    <cellStyle name="Hiperłącze 8" xfId="22575" hidden="1" xr:uid="{00000000-0005-0000-0000-000003860000}"/>
    <cellStyle name="Hiperłącze 8" xfId="20965" hidden="1" xr:uid="{00000000-0005-0000-0000-0000F9850000}"/>
    <cellStyle name="Hiperłącze 8" xfId="20944" hidden="1" xr:uid="{00000000-0005-0000-0000-0000FC850000}"/>
    <cellStyle name="Hiperłącze 8" xfId="21015" hidden="1" xr:uid="{00000000-0005-0000-0000-0000F6850000}"/>
    <cellStyle name="Hiperłącze 8" xfId="20914" hidden="1" xr:uid="{00000000-0005-0000-0000-0000F4850000}"/>
    <cellStyle name="Hiperłącze 8" xfId="22458" hidden="1" xr:uid="{00000000-0005-0000-0000-0000DE850000}"/>
    <cellStyle name="Hiperłącze 8" xfId="22449" hidden="1" xr:uid="{00000000-0005-0000-0000-0000DD850000}"/>
    <cellStyle name="Hiperłącze 8" xfId="22467" hidden="1" xr:uid="{00000000-0005-0000-0000-0000DF850000}"/>
    <cellStyle name="Hiperłącze 8" xfId="22267" hidden="1" xr:uid="{00000000-0005-0000-0000-0000C8850000}"/>
    <cellStyle name="Hiperłącze 8" xfId="22282" hidden="1" xr:uid="{00000000-0005-0000-0000-0000CB850000}"/>
    <cellStyle name="Hiperłącze 8" xfId="22274" hidden="1" xr:uid="{00000000-0005-0000-0000-0000CC850000}"/>
    <cellStyle name="Hiperłącze 8" xfId="16701" hidden="1" xr:uid="{00000000-0005-0000-0000-00002A830000}"/>
    <cellStyle name="Hiperłącze 8" xfId="15666" hidden="1" xr:uid="{00000000-0005-0000-0000-0000F5820000}"/>
    <cellStyle name="Hiperłącze 8" xfId="30543" hidden="1" xr:uid="{00000000-0005-0000-0000-000072890000}"/>
    <cellStyle name="Hiperłącze 8" xfId="17319" hidden="1" xr:uid="{00000000-0005-0000-0000-000070830000}"/>
    <cellStyle name="Hiperłącze 8" xfId="17139" hidden="1" xr:uid="{00000000-0005-0000-0000-00005F830000}"/>
    <cellStyle name="Hiperłącze 8" xfId="24659" hidden="1" xr:uid="{00000000-0005-0000-0000-00000F870000}"/>
    <cellStyle name="Hiperłącze 8" xfId="25865" hidden="1" xr:uid="{00000000-0005-0000-0000-000057870000}"/>
    <cellStyle name="Hiperłącze 8" xfId="30344" hidden="1" xr:uid="{00000000-0005-0000-0000-000061890000}"/>
    <cellStyle name="Hiperłącze 8" xfId="15375" hidden="1" xr:uid="{00000000-0005-0000-0000-0000A9820000}"/>
    <cellStyle name="Hiperłącze 8" xfId="23438" hidden="1" xr:uid="{00000000-0005-0000-0000-00003E860000}"/>
    <cellStyle name="Hiperłącze 8" xfId="24635" hidden="1" xr:uid="{00000000-0005-0000-0000-00000B870000}"/>
    <cellStyle name="Hiperłącze 8" xfId="23028" hidden="1" xr:uid="{00000000-0005-0000-0000-00004F860000}"/>
    <cellStyle name="Hiperłącze 8" xfId="12870" hidden="1" xr:uid="{00000000-0005-0000-0000-00006E820000}"/>
    <cellStyle name="Hiperłącze 8" xfId="15568" hidden="1" xr:uid="{00000000-0005-0000-0000-0000E9820000}"/>
    <cellStyle name="Hiperłącze 8" xfId="23616" hidden="1" xr:uid="{00000000-0005-0000-0000-000094860000}"/>
    <cellStyle name="Hiperłącze 8" xfId="25563" hidden="1" xr:uid="{00000000-0005-0000-0000-00009D880000}"/>
    <cellStyle name="Hiperłącze 8" xfId="20838" hidden="1" xr:uid="{00000000-0005-0000-0000-000083860000}"/>
    <cellStyle name="Hiperłącze 8" xfId="22952" hidden="1" xr:uid="{00000000-0005-0000-0000-000060860000}"/>
    <cellStyle name="Hiperłącze 8" xfId="26922" hidden="1" xr:uid="{00000000-0005-0000-0000-0000EB870000}"/>
    <cellStyle name="Hiperłącze 8" xfId="21278" hidden="1" xr:uid="{00000000-0005-0000-0000-00008D850000}"/>
    <cellStyle name="Hiperłącze 8" xfId="40157" hidden="1" xr:uid="{00000000-0005-0000-0000-0000F08D0000}"/>
    <cellStyle name="Hiperłącze 8" xfId="16881" hidden="1" xr:uid="{00000000-0005-0000-0000-00003D830000}"/>
    <cellStyle name="Hiperłącze 8" xfId="26496" hidden="1" xr:uid="{00000000-0005-0000-0000-0000B7870000}"/>
    <cellStyle name="Hiperłącze 8" xfId="26422" hidden="1" xr:uid="{00000000-0005-0000-0000-000091870000}"/>
    <cellStyle name="Hiperłącze 8" xfId="16126" hidden="1" xr:uid="{00000000-0005-0000-0000-00008F830000}"/>
    <cellStyle name="Hiperłącze 8" xfId="17274" hidden="1" xr:uid="{00000000-0005-0000-0000-000066830000}"/>
    <cellStyle name="Hiperłącze 8" xfId="26127" hidden="1" xr:uid="{00000000-0005-0000-0000-000072870000}"/>
    <cellStyle name="Hiperłącze 8" xfId="16637" hidden="1" xr:uid="{00000000-0005-0000-0000-000027830000}"/>
    <cellStyle name="Hiperłącze 8" xfId="22414" hidden="1" xr:uid="{00000000-0005-0000-0000-0000D9850000}"/>
    <cellStyle name="Hiperłącze 8" xfId="26907" hidden="1" xr:uid="{00000000-0005-0000-0000-0000E7870000}"/>
    <cellStyle name="Hiperłącze 8" xfId="23149" hidden="1" xr:uid="{00000000-0005-0000-0000-000023860000}"/>
    <cellStyle name="Hiperłącze 8" xfId="30471" hidden="1" xr:uid="{00000000-0005-0000-0000-00006F890000}"/>
    <cellStyle name="Hiperłącze 8" xfId="18022" hidden="1" xr:uid="{00000000-0005-0000-0000-0000D6830000}"/>
    <cellStyle name="Hiperłącze 8" xfId="22990" hidden="1" xr:uid="{00000000-0005-0000-0000-000055860000}"/>
    <cellStyle name="Hiperłącze 8" xfId="23812" hidden="1" xr:uid="{00000000-0005-0000-0000-0000E9860000}"/>
    <cellStyle name="Hiperłącze 8" xfId="35828" hidden="1" xr:uid="{00000000-0005-0000-0000-0000F78B0000}"/>
    <cellStyle name="Hiperłącze 8" xfId="11606" hidden="1" xr:uid="{00000000-0005-0000-0000-00007B810000}"/>
    <cellStyle name="Hiperłącze 8" xfId="19359" hidden="1" xr:uid="{00000000-0005-0000-0000-0000F4840000}"/>
    <cellStyle name="Hiperłącze 8" xfId="15929" hidden="1" xr:uid="{00000000-0005-0000-0000-000018830000}"/>
    <cellStyle name="Hiperłącze 8" xfId="22756" hidden="1" xr:uid="{00000000-0005-0000-0000-000012860000}"/>
    <cellStyle name="Hiperłącze 8" xfId="25382" hidden="1" xr:uid="{00000000-0005-0000-0000-00008B880000}"/>
    <cellStyle name="Hiperłącze 8" xfId="26135" hidden="1" xr:uid="{00000000-0005-0000-0000-000075870000}"/>
    <cellStyle name="Hiperłącze 8" xfId="34902" hidden="1" xr:uid="{00000000-0005-0000-0000-0000788B0000}"/>
    <cellStyle name="Hiperłącze 8" xfId="34263" hidden="1" xr:uid="{00000000-0005-0000-0000-0000BE8B0000}"/>
    <cellStyle name="Hiperłącze 8" xfId="38085" hidden="1" xr:uid="{00000000-0005-0000-0000-0000088D0000}"/>
    <cellStyle name="Hiperłącze 8" xfId="27198" hidden="1" xr:uid="{00000000-0005-0000-0000-00001E880000}"/>
    <cellStyle name="Hiperłącze 8" xfId="31460" hidden="1" xr:uid="{00000000-0005-0000-0000-0000F9890000}"/>
    <cellStyle name="Hiperłącze 8" xfId="25880" hidden="1" xr:uid="{00000000-0005-0000-0000-00005B870000}"/>
    <cellStyle name="Hiperłącze 8" xfId="30281" hidden="1" xr:uid="{00000000-0005-0000-0000-00005E890000}"/>
    <cellStyle name="Hiperłącze 8" xfId="28443" hidden="1" xr:uid="{00000000-0005-0000-0000-00000A890000}"/>
    <cellStyle name="Hiperłącze 8" xfId="13407" hidden="1" xr:uid="{00000000-0005-0000-0000-0000BE810000}"/>
    <cellStyle name="Hiperłącze 8" xfId="21522" hidden="1" xr:uid="{00000000-0005-0000-0000-00005A850000}"/>
    <cellStyle name="Hiperłącze 8" xfId="27139" hidden="1" xr:uid="{00000000-0005-0000-0000-00001B880000}"/>
    <cellStyle name="Hiperłącze 8" xfId="11390" hidden="1" xr:uid="{00000000-0005-0000-0000-000003810000}"/>
    <cellStyle name="Hiperłącze 8" xfId="27803" hidden="1" xr:uid="{00000000-0005-0000-0000-00003E880000}"/>
    <cellStyle name="Hiperłącze 8" xfId="27279" hidden="1" xr:uid="{00000000-0005-0000-0000-000022880000}"/>
    <cellStyle name="Hiperłącze 8" xfId="39036" hidden="1" xr:uid="{00000000-0005-0000-0000-00003C8E0000}"/>
    <cellStyle name="Hiperłącze 8" xfId="14681" hidden="1" xr:uid="{00000000-0005-0000-0000-000084820000}"/>
    <cellStyle name="Hiperłącze 8" xfId="12463" hidden="1" xr:uid="{00000000-0005-0000-0000-000039810000}"/>
    <cellStyle name="Hiperłącze 8" xfId="13441" hidden="1" xr:uid="{00000000-0005-0000-0000-0000C3810000}"/>
    <cellStyle name="Hiperłącze 8" xfId="26819" hidden="1" xr:uid="{00000000-0005-0000-0000-0000DF870000}"/>
    <cellStyle name="Hiperłącze 8" xfId="39115" hidden="1" xr:uid="{00000000-0005-0000-0000-00003B8E0000}"/>
    <cellStyle name="Hiperłącze 8" xfId="27917" hidden="1" xr:uid="{00000000-0005-0000-0000-000049880000}"/>
    <cellStyle name="Hiperłącze 8" xfId="41807" hidden="1" xr:uid="{00000000-0005-0000-0000-0000DF8E0000}"/>
    <cellStyle name="Hiperłącze 8" xfId="25538" hidden="1" xr:uid="{00000000-0005-0000-0000-000006880000}"/>
    <cellStyle name="Hiperłącze 8" xfId="41337" hidden="1" xr:uid="{00000000-0005-0000-0000-00006F8E0000}"/>
    <cellStyle name="Hiperłącze 8" xfId="41564" hidden="1" xr:uid="{00000000-0005-0000-0000-0000838E0000}"/>
    <cellStyle name="Hiperłącze 8" xfId="41181" hidden="1" xr:uid="{00000000-0005-0000-0000-0000598E0000}"/>
    <cellStyle name="Hiperłącze 8" xfId="22340" hidden="1" xr:uid="{00000000-0005-0000-0000-0000D1850000}"/>
    <cellStyle name="Hiperłącze 8" xfId="23280" hidden="1" xr:uid="{00000000-0005-0000-0000-00002E860000}"/>
    <cellStyle name="Hiperłącze 8" xfId="29535" hidden="1" xr:uid="{00000000-0005-0000-0000-000042890000}"/>
    <cellStyle name="Hiperłącze 8" xfId="43597" hidden="1" xr:uid="{00000000-0005-0000-0000-0000D9900000}"/>
    <cellStyle name="Hiperłącze 8" xfId="17183" hidden="1" xr:uid="{00000000-0005-0000-0000-000061830000}"/>
    <cellStyle name="Hiperłącze 8" xfId="19180" hidden="1" xr:uid="{00000000-0005-0000-0000-00008E840000}"/>
    <cellStyle name="Hiperłącze 8" xfId="13779" hidden="1" xr:uid="{00000000-0005-0000-0000-000042820000}"/>
    <cellStyle name="Hiperłącze 8" xfId="10240" hidden="1" xr:uid="{00000000-0005-0000-0000-0000DB800000}"/>
    <cellStyle name="Hiperłącze 8" xfId="10482" hidden="1" xr:uid="{00000000-0005-0000-0000-0000EE800000}"/>
    <cellStyle name="Hiperłącze 8" xfId="11483" hidden="1" xr:uid="{00000000-0005-0000-0000-000076810000}"/>
    <cellStyle name="Hiperłącze 8" xfId="14891" hidden="1" xr:uid="{00000000-0005-0000-0000-0000D9820000}"/>
    <cellStyle name="Hiperłącze 8" xfId="11547" hidden="1" xr:uid="{00000000-0005-0000-0000-0000DA810000}"/>
    <cellStyle name="Hiperłącze 8" xfId="13289" hidden="1" xr:uid="{00000000-0005-0000-0000-0000B1810000}"/>
    <cellStyle name="Hiperłącze 8" xfId="22375" hidden="1" xr:uid="{00000000-0005-0000-0000-0000D8850000}"/>
    <cellStyle name="Hiperłącze 8" xfId="28139" hidden="1" xr:uid="{00000000-0005-0000-0000-0000A4880000}"/>
    <cellStyle name="Hiperłącze 8" xfId="27433" hidden="1" xr:uid="{00000000-0005-0000-0000-000079880000}"/>
    <cellStyle name="Hiperłącze 8" xfId="14877" hidden="1" xr:uid="{00000000-0005-0000-0000-0000D6820000}"/>
    <cellStyle name="Hiperłącze 8" xfId="37768" hidden="1" xr:uid="{00000000-0005-0000-0000-0000DD8C0000}"/>
    <cellStyle name="Hiperłącze 8" xfId="15078" hidden="1" xr:uid="{00000000-0005-0000-0000-00008A820000}"/>
    <cellStyle name="Hiperłącze 8" xfId="12866" hidden="1" xr:uid="{00000000-0005-0000-0000-000066810000}"/>
    <cellStyle name="Hiperłącze 8" xfId="11356" hidden="1" xr:uid="{00000000-0005-0000-0000-0000FE800000}"/>
    <cellStyle name="Hiperłącze 8" xfId="15128" hidden="1" xr:uid="{00000000-0005-0000-0000-000094820000}"/>
    <cellStyle name="Hiperłącze 8" xfId="19916" hidden="1" xr:uid="{00000000-0005-0000-0000-0000B6840000}"/>
    <cellStyle name="Hiperłącze 8" xfId="14460" hidden="1" xr:uid="{00000000-0005-0000-0000-000021820000}"/>
    <cellStyle name="Hiperłącze 8" xfId="19705" hidden="1" xr:uid="{00000000-0005-0000-0000-0000A6840000}"/>
    <cellStyle name="Hiperłącze 8" xfId="13738" hidden="1" xr:uid="{00000000-0005-0000-0000-00003C820000}"/>
    <cellStyle name="Hiperłącze 8" xfId="29017" hidden="1" xr:uid="{00000000-0005-0000-0000-0000E4880000}"/>
    <cellStyle name="Hiperłącze 8" xfId="13705" hidden="1" xr:uid="{00000000-0005-0000-0000-0000F2810000}"/>
    <cellStyle name="Hiperłącze 8" xfId="12585" hidden="1" xr:uid="{00000000-0005-0000-0000-000048810000}"/>
    <cellStyle name="Hiperłącze 8" xfId="12329" hidden="1" xr:uid="{00000000-0005-0000-0000-000025810000}"/>
    <cellStyle name="Hiperłącze 8" xfId="21333" hidden="1" xr:uid="{00000000-0005-0000-0000-000048850000}"/>
    <cellStyle name="Hiperłącze 8" xfId="19882" hidden="1" xr:uid="{00000000-0005-0000-0000-0000BC840000}"/>
    <cellStyle name="Hiperłącze 8" xfId="40973" hidden="1" xr:uid="{00000000-0005-0000-0000-0000AD8E0000}"/>
    <cellStyle name="Hiperłącze 8" xfId="34833" hidden="1" xr:uid="{00000000-0005-0000-0000-00002E8C0000}"/>
    <cellStyle name="Hiperłącze 8" xfId="17373" hidden="1" xr:uid="{00000000-0005-0000-0000-000071830000}"/>
    <cellStyle name="Hiperłącze 8" xfId="37231" hidden="1" xr:uid="{00000000-0005-0000-0000-0000C98C0000}"/>
    <cellStyle name="Hiperłącze 8" xfId="27739" hidden="1" xr:uid="{00000000-0005-0000-0000-000038880000}"/>
    <cellStyle name="Hiperłącze 8" xfId="37201" hidden="1" xr:uid="{00000000-0005-0000-0000-0000C78C0000}"/>
    <cellStyle name="Hiperłącze 8" xfId="37266" hidden="1" xr:uid="{00000000-0005-0000-0000-0000CD8C0000}"/>
    <cellStyle name="Hiperłącze 8" xfId="37356" hidden="1" xr:uid="{00000000-0005-0000-0000-0000D28C0000}"/>
    <cellStyle name="Hiperłącze 8" xfId="37309" hidden="1" xr:uid="{00000000-0005-0000-0000-0000D38C0000}"/>
    <cellStyle name="Hiperłącze 8" xfId="37339" hidden="1" xr:uid="{00000000-0005-0000-0000-0000D58C0000}"/>
    <cellStyle name="Hiperłącze 8" xfId="37697" hidden="1" xr:uid="{00000000-0005-0000-0000-0000DA8C0000}"/>
    <cellStyle name="Hiperłącze 8" xfId="37717" hidden="1" xr:uid="{00000000-0005-0000-0000-0000DC8C0000}"/>
    <cellStyle name="Hiperłącze 8" xfId="37776" hidden="1" xr:uid="{00000000-0005-0000-0000-0000DE8C0000}"/>
    <cellStyle name="Hiperłącze 8" xfId="37727" hidden="1" xr:uid="{00000000-0005-0000-0000-0000E08C0000}"/>
    <cellStyle name="Hiperłącze 8" xfId="37761" hidden="1" xr:uid="{00000000-0005-0000-0000-0000E18C0000}"/>
    <cellStyle name="Hiperłącze 8" xfId="37257" hidden="1" xr:uid="{00000000-0005-0000-0000-0000CA8C0000}"/>
    <cellStyle name="Hiperłącze 8" xfId="29463" hidden="1" xr:uid="{00000000-0005-0000-0000-00003F890000}"/>
    <cellStyle name="Hiperłącze 8" xfId="22384" hidden="1" xr:uid="{00000000-0005-0000-0000-0000D7850000}"/>
    <cellStyle name="Hiperłącze 8" xfId="35650" hidden="1" xr:uid="{00000000-0005-0000-0000-0000E38B0000}"/>
    <cellStyle name="Hiperłącze 8" xfId="26651" hidden="1" xr:uid="{00000000-0005-0000-0000-0000C2870000}"/>
    <cellStyle name="Hiperłącze 8" xfId="22896" hidden="1" xr:uid="{00000000-0005-0000-0000-000066860000}"/>
    <cellStyle name="Hiperłącze 8" xfId="15165" hidden="1" xr:uid="{00000000-0005-0000-0000-000092820000}"/>
    <cellStyle name="Hiperłącze 8" xfId="26054" hidden="1" xr:uid="{00000000-0005-0000-0000-00006B870000}"/>
    <cellStyle name="Hiperłącze 8" xfId="27645" hidden="1" xr:uid="{00000000-0005-0000-0000-000074880000}"/>
    <cellStyle name="Hiperłącze 8" xfId="27456" hidden="1" xr:uid="{00000000-0005-0000-0000-000077880000}"/>
    <cellStyle name="Hiperłącze 8" xfId="27396" hidden="1" xr:uid="{00000000-0005-0000-0000-00007E880000}"/>
    <cellStyle name="Hiperłącze 8" xfId="27382" hidden="1" xr:uid="{00000000-0005-0000-0000-000080880000}"/>
    <cellStyle name="Hiperłącze 8" xfId="28093" hidden="1" xr:uid="{00000000-0005-0000-0000-000082880000}"/>
    <cellStyle name="Hiperłącze 8" xfId="27370" hidden="1" xr:uid="{00000000-0005-0000-0000-000083880000}"/>
    <cellStyle name="Hiperłącze 8" xfId="28076" hidden="1" xr:uid="{00000000-0005-0000-0000-000085880000}"/>
    <cellStyle name="Hiperłącze 8" xfId="28059" hidden="1" xr:uid="{00000000-0005-0000-0000-000088880000}"/>
    <cellStyle name="Hiperłącze 8" xfId="25351" hidden="1" xr:uid="{00000000-0005-0000-0000-00008D880000}"/>
    <cellStyle name="Hiperłącze 8" xfId="25373" hidden="1" xr:uid="{00000000-0005-0000-0000-000090880000}"/>
    <cellStyle name="Hiperłącze 8" xfId="25287" hidden="1" xr:uid="{00000000-0005-0000-0000-000091880000}"/>
    <cellStyle name="Hiperłącze 8" xfId="25361" hidden="1" xr:uid="{00000000-0005-0000-0000-000093880000}"/>
    <cellStyle name="Hiperłącze 8" xfId="25310" hidden="1" xr:uid="{00000000-0005-0000-0000-00009F880000}"/>
    <cellStyle name="Hiperłącze 8" xfId="28120" hidden="1" xr:uid="{00000000-0005-0000-0000-0000A2880000}"/>
    <cellStyle name="Hiperłącze 8" xfId="28202" hidden="1" xr:uid="{00000000-0005-0000-0000-0000A6880000}"/>
    <cellStyle name="Hiperłącze 8" xfId="28155" hidden="1" xr:uid="{00000000-0005-0000-0000-0000A7880000}"/>
    <cellStyle name="Hiperłącze 8" xfId="28146" hidden="1" xr:uid="{00000000-0005-0000-0000-0000A8880000}"/>
    <cellStyle name="Hiperłącze 8" xfId="28211" hidden="1" xr:uid="{00000000-0005-0000-0000-0000AA880000}"/>
    <cellStyle name="Hiperłącze 8" xfId="28170" hidden="1" xr:uid="{00000000-0005-0000-0000-0000AB880000}"/>
    <cellStyle name="Hiperłącze 8" xfId="28229" hidden="1" xr:uid="{00000000-0005-0000-0000-0000AE880000}"/>
    <cellStyle name="Hiperłącze 8" xfId="28247" hidden="1" xr:uid="{00000000-0005-0000-0000-0000B0880000}"/>
    <cellStyle name="Hiperłącze 8" xfId="28263" hidden="1" xr:uid="{00000000-0005-0000-0000-0000B3880000}"/>
    <cellStyle name="Hiperłącze 8" xfId="28701" hidden="1" xr:uid="{00000000-0005-0000-0000-0000C4880000}"/>
    <cellStyle name="Hiperłącze 8" xfId="28746" hidden="1" xr:uid="{00000000-0005-0000-0000-0000C5880000}"/>
    <cellStyle name="Hiperłącze 8" xfId="28754" hidden="1" xr:uid="{00000000-0005-0000-0000-0000C6880000}"/>
    <cellStyle name="Hiperłącze 8" xfId="20084" hidden="1" xr:uid="{00000000-0005-0000-0000-0000F6840000}"/>
    <cellStyle name="Hiperłącze 8" xfId="28344" hidden="1" xr:uid="{00000000-0005-0000-0000-0000F6880000}"/>
    <cellStyle name="Hiperłącze 8" xfId="21938" hidden="1" xr:uid="{00000000-0005-0000-0000-0000A2850000}"/>
    <cellStyle name="Hiperłącze 8" xfId="13030" hidden="1" xr:uid="{00000000-0005-0000-0000-000093810000}"/>
    <cellStyle name="Hiperłącze 8" xfId="13021" hidden="1" xr:uid="{00000000-0005-0000-0000-000094810000}"/>
    <cellStyle name="Hiperłącze 8" xfId="13102" hidden="1" xr:uid="{00000000-0005-0000-0000-00009A810000}"/>
    <cellStyle name="Hiperłącze 8" xfId="13111" hidden="1" xr:uid="{00000000-0005-0000-0000-00009B810000}"/>
    <cellStyle name="Hiperłącze 8" xfId="13161" hidden="1" xr:uid="{00000000-0005-0000-0000-0000A1810000}"/>
    <cellStyle name="Hiperłącze 8" xfId="13149" hidden="1" xr:uid="{00000000-0005-0000-0000-0000A3810000}"/>
    <cellStyle name="Hiperłącze 8" xfId="13200" hidden="1" xr:uid="{00000000-0005-0000-0000-0000A6810000}"/>
    <cellStyle name="Hiperłącze 8" xfId="13264" hidden="1" xr:uid="{00000000-0005-0000-0000-0000A9810000}"/>
    <cellStyle name="Hiperłącze 8" xfId="13272" hidden="1" xr:uid="{00000000-0005-0000-0000-0000AA810000}"/>
    <cellStyle name="Hiperłącze 8" xfId="13223" hidden="1" xr:uid="{00000000-0005-0000-0000-0000AC810000}"/>
    <cellStyle name="Hiperłącze 8" xfId="13257" hidden="1" xr:uid="{00000000-0005-0000-0000-0000AD810000}"/>
    <cellStyle name="Hiperłącze 8" xfId="13307" hidden="1" xr:uid="{00000000-0005-0000-0000-0000B3810000}"/>
    <cellStyle name="Hiperłącze 8" xfId="13317" hidden="1" xr:uid="{00000000-0005-0000-0000-0000B4810000}"/>
    <cellStyle name="Hiperłącze 8" xfId="13333" hidden="1" xr:uid="{00000000-0005-0000-0000-0000B7810000}"/>
    <cellStyle name="Hiperłącze 8" xfId="13416" hidden="1" xr:uid="{00000000-0005-0000-0000-0000BF810000}"/>
    <cellStyle name="Hiperłącze 8" xfId="13432" hidden="1" xr:uid="{00000000-0005-0000-0000-0000C4810000}"/>
    <cellStyle name="Hiperłącze 8" xfId="13497" hidden="1" xr:uid="{00000000-0005-0000-0000-0000C6810000}"/>
    <cellStyle name="Hiperłącze 8" xfId="11833" hidden="1" xr:uid="{00000000-0005-0000-0000-0000CA810000}"/>
    <cellStyle name="Hiperłącze 8" xfId="11846" hidden="1" xr:uid="{00000000-0005-0000-0000-0000CC810000}"/>
    <cellStyle name="Hiperłącze 8" xfId="11852" hidden="1" xr:uid="{00000000-0005-0000-0000-0000D0810000}"/>
    <cellStyle name="Hiperłącze 8" xfId="11865" hidden="1" xr:uid="{00000000-0005-0000-0000-0000D3810000}"/>
    <cellStyle name="Hiperłącze 8" xfId="11863" hidden="1" xr:uid="{00000000-0005-0000-0000-0000D4810000}"/>
    <cellStyle name="Hiperłącze 8" xfId="11890" hidden="1" xr:uid="{00000000-0005-0000-0000-0000D7810000}"/>
    <cellStyle name="Hiperłącze 8" xfId="11893" hidden="1" xr:uid="{00000000-0005-0000-0000-0000DC810000}"/>
    <cellStyle name="Hiperłącze 8" xfId="33334" hidden="1" xr:uid="{00000000-0005-0000-0000-0000DD8A0000}"/>
    <cellStyle name="Hiperłącze 8" xfId="18396" hidden="1" xr:uid="{00000000-0005-0000-0000-00005C840000}"/>
    <cellStyle name="Hiperłącze 8" xfId="16377" hidden="1" xr:uid="{00000000-0005-0000-0000-0000E0830000}"/>
    <cellStyle name="Hiperłącze 8" xfId="17858" hidden="1" xr:uid="{00000000-0005-0000-0000-0000C7830000}"/>
    <cellStyle name="Hiperłącze 8" xfId="12823" hidden="1" xr:uid="{00000000-0005-0000-0000-000068810000}"/>
    <cellStyle name="Hiperłącze 8" xfId="24559" hidden="1" xr:uid="{00000000-0005-0000-0000-0000D6860000}"/>
    <cellStyle name="Hiperłącze 8" xfId="16556" hidden="1" xr:uid="{00000000-0005-0000-0000-000020830000}"/>
    <cellStyle name="Hiperłącze 8" xfId="16686" hidden="1" xr:uid="{00000000-0005-0000-0000-00002D830000}"/>
    <cellStyle name="Hiperłącze 8" xfId="20043" hidden="1" xr:uid="{00000000-0005-0000-0000-0000F7840000}"/>
    <cellStyle name="Hiperłącze 8" xfId="30963" hidden="1" xr:uid="{00000000-0005-0000-0000-0000A6890000}"/>
    <cellStyle name="Hiperłącze 8" xfId="42595" hidden="1" xr:uid="{00000000-0005-0000-0000-0000138F0000}"/>
    <cellStyle name="Hiperłącze 8" xfId="23847" hidden="1" xr:uid="{00000000-0005-0000-0000-0000DB860000}"/>
    <cellStyle name="Hiperłącze 8" xfId="28476" hidden="1" xr:uid="{00000000-0005-0000-0000-00000C890000}"/>
    <cellStyle name="Hiperłącze 8" xfId="28546" hidden="1" xr:uid="{00000000-0005-0000-0000-0000F2880000}"/>
    <cellStyle name="Hiperłącze 8" xfId="20749" hidden="1" xr:uid="{00000000-0005-0000-0000-00008A860000}"/>
    <cellStyle name="Hiperłącze 8" xfId="17391" hidden="1" xr:uid="{00000000-0005-0000-0000-000076830000}"/>
    <cellStyle name="Hiperłącze 8" xfId="18196" hidden="1" xr:uid="{00000000-0005-0000-0000-000008840000}"/>
    <cellStyle name="Hiperłącze 8" xfId="40056" hidden="1" xr:uid="{00000000-0005-0000-0000-0000E88D0000}"/>
    <cellStyle name="Hiperłącze 8" xfId="20903" hidden="1" xr:uid="{00000000-0005-0000-0000-0000F0850000}"/>
    <cellStyle name="Hiperłącze 8" xfId="11693" hidden="1" xr:uid="{00000000-0005-0000-0000-000069810000}"/>
    <cellStyle name="Hiperłącze 8" xfId="27377" hidden="1" xr:uid="{00000000-0005-0000-0000-000084880000}"/>
    <cellStyle name="Hiperłącze 8" xfId="12715" hidden="1" xr:uid="{00000000-0005-0000-0000-00005C810000}"/>
    <cellStyle name="Hiperłącze 8" xfId="15468" hidden="1" xr:uid="{00000000-0005-0000-0000-0000B7820000}"/>
    <cellStyle name="Hiperłącze 8" xfId="15261" hidden="1" xr:uid="{00000000-0005-0000-0000-00009E820000}"/>
    <cellStyle name="Hiperłącze 8" xfId="12080" hidden="1" xr:uid="{00000000-0005-0000-0000-00000E810000}"/>
    <cellStyle name="Hiperłącze 8" xfId="19371" hidden="1" xr:uid="{00000000-0005-0000-0000-0000EF840000}"/>
    <cellStyle name="Hiperłącze 8" xfId="19487" hidden="1" xr:uid="{00000000-0005-0000-0000-0000D7840000}"/>
    <cellStyle name="Hiperłącze 8" xfId="11793" hidden="1" xr:uid="{00000000-0005-0000-0000-00005F820000}"/>
    <cellStyle name="Hiperłącze 8" xfId="13786" hidden="1" xr:uid="{00000000-0005-0000-0000-000048820000}"/>
    <cellStyle name="Hiperłącze 8" xfId="14118" hidden="1" xr:uid="{00000000-0005-0000-0000-0000FD810000}"/>
    <cellStyle name="Hiperłącze 8" xfId="12667" hidden="1" xr:uid="{00000000-0005-0000-0000-000052810000}"/>
    <cellStyle name="Hiperłącze 8" xfId="12455" hidden="1" xr:uid="{00000000-0005-0000-0000-000036810000}"/>
    <cellStyle name="Hiperłącze 8" xfId="12161" hidden="1" xr:uid="{00000000-0005-0000-0000-00001D810000}"/>
    <cellStyle name="Hiperłącze 8" xfId="41503" hidden="1" xr:uid="{00000000-0005-0000-0000-0000768E0000}"/>
    <cellStyle name="Hiperłącze 8" xfId="29141" hidden="1" xr:uid="{00000000-0005-0000-0000-000019890000}"/>
    <cellStyle name="Hiperłącze 8" xfId="40415" hidden="1" xr:uid="{00000000-0005-0000-0000-00000A8E0000}"/>
    <cellStyle name="Hiperłącze 8" xfId="40423" hidden="1" xr:uid="{00000000-0005-0000-0000-00000E8E0000}"/>
    <cellStyle name="Hiperłącze 8" xfId="40386" hidden="1" xr:uid="{00000000-0005-0000-0000-0000108E0000}"/>
    <cellStyle name="Hiperłącze 8" xfId="40432" hidden="1" xr:uid="{00000000-0005-0000-0000-0000118E0000}"/>
    <cellStyle name="Hiperłącze 8" xfId="40450" hidden="1" xr:uid="{00000000-0005-0000-0000-0000138E0000}"/>
    <cellStyle name="Hiperłącze 8" xfId="16863" hidden="1" xr:uid="{00000000-0005-0000-0000-000036830000}"/>
    <cellStyle name="Hiperłącze 8" xfId="27887" hidden="1" xr:uid="{00000000-0005-0000-0000-000047880000}"/>
    <cellStyle name="Hiperłącze 8" xfId="41253" hidden="1" xr:uid="{00000000-0005-0000-0000-0000618E0000}"/>
    <cellStyle name="Hiperłącze 8" xfId="16223" hidden="1" xr:uid="{00000000-0005-0000-0000-00007A840000}"/>
    <cellStyle name="Hiperłącze 8" xfId="18596" hidden="1" xr:uid="{00000000-0005-0000-0000-000054840000}"/>
    <cellStyle name="Hiperłącze 8" xfId="22982" hidden="1" xr:uid="{00000000-0005-0000-0000-000057860000}"/>
    <cellStyle name="Hiperłącze 8" xfId="11659" hidden="1" xr:uid="{00000000-0005-0000-0000-000073810000}"/>
    <cellStyle name="Hiperłącze 8" xfId="12176" hidden="1" xr:uid="{00000000-0005-0000-0000-00001A810000}"/>
    <cellStyle name="Hiperłącze 8" xfId="12184" hidden="1" xr:uid="{00000000-0005-0000-0000-00001E810000}"/>
    <cellStyle name="Hiperłącze 8" xfId="12149" hidden="1" xr:uid="{00000000-0005-0000-0000-00001F810000}"/>
    <cellStyle name="Hiperłącze 8" xfId="12291" hidden="1" xr:uid="{00000000-0005-0000-0000-000027810000}"/>
    <cellStyle name="Hiperłącze 8" xfId="12347" hidden="1" xr:uid="{00000000-0005-0000-0000-00002A810000}"/>
    <cellStyle name="Hiperłącze 8" xfId="12306" hidden="1" xr:uid="{00000000-0005-0000-0000-00002B810000}"/>
    <cellStyle name="Hiperłącze 8" xfId="12383" hidden="1" xr:uid="{00000000-0005-0000-0000-000030810000}"/>
    <cellStyle name="Hiperłącze 8" xfId="12446" hidden="1" xr:uid="{00000000-0005-0000-0000-000032810000}"/>
    <cellStyle name="Hiperłącze 8" xfId="12390" hidden="1" xr:uid="{00000000-0005-0000-0000-000034810000}"/>
    <cellStyle name="Hiperłącze 8" xfId="12471" hidden="1" xr:uid="{00000000-0005-0000-0000-00003A810000}"/>
    <cellStyle name="Hiperłącze 8" xfId="12537" hidden="1" xr:uid="{00000000-0005-0000-0000-00003D810000}"/>
    <cellStyle name="Hiperłącze 8" xfId="12530" hidden="1" xr:uid="{00000000-0005-0000-0000-000041810000}"/>
    <cellStyle name="Hiperłącze 8" xfId="12518" hidden="1" xr:uid="{00000000-0005-0000-0000-000043810000}"/>
    <cellStyle name="Hiperłącze 8" xfId="12561" hidden="1" xr:uid="{00000000-0005-0000-0000-000045810000}"/>
    <cellStyle name="Hiperłącze 8" xfId="12569" hidden="1" xr:uid="{00000000-0005-0000-0000-000046810000}"/>
    <cellStyle name="Hiperłącze 8" xfId="12649" hidden="1" xr:uid="{00000000-0005-0000-0000-00004E810000}"/>
    <cellStyle name="Hiperłącze 8" xfId="12686" hidden="1" xr:uid="{00000000-0005-0000-0000-000054810000}"/>
    <cellStyle name="Hiperłącze 8" xfId="12740" hidden="1" xr:uid="{00000000-0005-0000-0000-000055810000}"/>
    <cellStyle name="Hiperłącze 8" xfId="19884" hidden="1" xr:uid="{00000000-0005-0000-0000-0000BB840000}"/>
    <cellStyle name="Hiperłącze 8" xfId="16263" hidden="1" xr:uid="{00000000-0005-0000-0000-00007B840000}"/>
    <cellStyle name="Hiperłącze 8" xfId="11908" hidden="1" xr:uid="{00000000-0005-0000-0000-0000DD810000}"/>
    <cellStyle name="Hiperłącze 8" xfId="11981" hidden="1" xr:uid="{00000000-0005-0000-0000-0000DF810000}"/>
    <cellStyle name="Hiperłącze 8" xfId="13515" hidden="1" xr:uid="{00000000-0005-0000-0000-0000E2810000}"/>
    <cellStyle name="Hiperłącze 8" xfId="13588" hidden="1" xr:uid="{00000000-0005-0000-0000-0000E5810000}"/>
    <cellStyle name="Hiperłącze 8" xfId="13606" hidden="1" xr:uid="{00000000-0005-0000-0000-0000EA810000}"/>
    <cellStyle name="Hiperłącze 8" xfId="13563" hidden="1" xr:uid="{00000000-0005-0000-0000-0000EC810000}"/>
    <cellStyle name="Hiperłącze 8" xfId="13624" hidden="1" xr:uid="{00000000-0005-0000-0000-0000EE810000}"/>
    <cellStyle name="Hiperłącze 8" xfId="13649" hidden="1" xr:uid="{00000000-0005-0000-0000-0000F4810000}"/>
    <cellStyle name="Hiperłącze 8" xfId="13673" hidden="1" xr:uid="{00000000-0005-0000-0000-0000F7810000}"/>
    <cellStyle name="Hiperłącze 8" xfId="14039" hidden="1" xr:uid="{00000000-0005-0000-0000-0000F9810000}"/>
    <cellStyle name="Hiperłącze 8" xfId="14047" hidden="1" xr:uid="{00000000-0005-0000-0000-0000FA810000}"/>
    <cellStyle name="Hiperłącze 8" xfId="14134" hidden="1" xr:uid="{00000000-0005-0000-0000-000002820000}"/>
    <cellStyle name="Hiperłącze 8" xfId="14099" hidden="1" xr:uid="{00000000-0005-0000-0000-000003820000}"/>
    <cellStyle name="Hiperłącze 8" xfId="14214" hidden="1" xr:uid="{00000000-0005-0000-0000-000009820000}"/>
    <cellStyle name="Hiperłącze 8" xfId="14173" hidden="1" xr:uid="{00000000-0005-0000-0000-00000C820000}"/>
    <cellStyle name="Hiperłącze 8" xfId="14207" hidden="1" xr:uid="{00000000-0005-0000-0000-00000D820000}"/>
    <cellStyle name="Hiperłącze 8" xfId="14279" hidden="1" xr:uid="{00000000-0005-0000-0000-000012820000}"/>
    <cellStyle name="Hiperłącze 8" xfId="17756" hidden="1" xr:uid="{00000000-0005-0000-0000-0000BB830000}"/>
    <cellStyle name="Hiperłącze 8" xfId="29454" hidden="1" xr:uid="{00000000-0005-0000-0000-00003E890000}"/>
    <cellStyle name="Hiperłącze 8" xfId="28883" hidden="1" xr:uid="{00000000-0005-0000-0000-0000D2880000}"/>
    <cellStyle name="Hiperłącze 8" xfId="28238" hidden="1" xr:uid="{00000000-0005-0000-0000-0000AF880000}"/>
    <cellStyle name="Hiperłącze 8" xfId="27861" hidden="1" xr:uid="{00000000-0005-0000-0000-000043880000}"/>
    <cellStyle name="Hiperłącze 8" xfId="27216" hidden="1" xr:uid="{00000000-0005-0000-0000-000020880000}"/>
    <cellStyle name="Hiperłącze 8" xfId="18717" hidden="1" xr:uid="{00000000-0005-0000-0000-000020840000}"/>
    <cellStyle name="Hiperłącze 8" xfId="12935" hidden="1" xr:uid="{00000000-0005-0000-0000-00008C810000}"/>
    <cellStyle name="Hiperłącze 8" xfId="41577" hidden="1" xr:uid="{00000000-0005-0000-0000-0000888E0000}"/>
    <cellStyle name="Hiperłącze 8" xfId="41241" hidden="1" xr:uid="{00000000-0005-0000-0000-0000638E0000}"/>
    <cellStyle name="Hiperłącze 8" xfId="40407" hidden="1" xr:uid="{00000000-0005-0000-0000-0000098E0000}"/>
    <cellStyle name="Hiperłącze 8" xfId="24469" hidden="1" xr:uid="{00000000-0005-0000-0000-0000CE860000}"/>
    <cellStyle name="Hiperłącze 8" xfId="28582" hidden="1" xr:uid="{00000000-0005-0000-0000-0000EF880000}"/>
    <cellStyle name="Hiperłącze 8" xfId="16924" hidden="1" xr:uid="{00000000-0005-0000-0000-000043830000}"/>
    <cellStyle name="Hiperłącze 8" xfId="11237" hidden="1" xr:uid="{00000000-0005-0000-0000-0000F1800000}"/>
    <cellStyle name="Hiperłącze 8" xfId="11839" hidden="1" xr:uid="{00000000-0005-0000-0000-0000CB810000}"/>
    <cellStyle name="Hiperłącze 8" xfId="13086" hidden="1" xr:uid="{00000000-0005-0000-0000-000096810000}"/>
    <cellStyle name="Hiperłącze 8" xfId="12906" hidden="1" xr:uid="{00000000-0005-0000-0000-000084810000}"/>
    <cellStyle name="Hiperłącze 8" xfId="14903" hidden="1" xr:uid="{00000000-0005-0000-0000-0000DC820000}"/>
    <cellStyle name="Hiperłącze 8" xfId="14757" hidden="1" xr:uid="{00000000-0005-0000-0000-0000CA820000}"/>
    <cellStyle name="Hiperłącze 8" xfId="15466" hidden="1" xr:uid="{00000000-0005-0000-0000-0000B8820000}"/>
    <cellStyle name="Hiperłącze 8" xfId="15173" hidden="1" xr:uid="{00000000-0005-0000-0000-000095820000}"/>
    <cellStyle name="Hiperłącze 8" xfId="14547" hidden="1" xr:uid="{00000000-0005-0000-0000-000072820000}"/>
    <cellStyle name="Hiperłącze 8" xfId="13895" hidden="1" xr:uid="{00000000-0005-0000-0000-00003D820000}"/>
    <cellStyle name="Hiperłącze 8" xfId="14305" hidden="1" xr:uid="{00000000-0005-0000-0000-000018820000}"/>
    <cellStyle name="Hiperłącze 8" xfId="19899" hidden="1" xr:uid="{00000000-0005-0000-0000-0000B9840000}"/>
    <cellStyle name="Hiperłącze 8" xfId="37025" hidden="1" xr:uid="{00000000-0005-0000-0000-0000708C0000}"/>
    <cellStyle name="Hiperłącze 8" xfId="37079" hidden="1" xr:uid="{00000000-0005-0000-0000-0000718C0000}"/>
    <cellStyle name="Hiperłącze 8" xfId="37088" hidden="1" xr:uid="{00000000-0005-0000-0000-0000728C0000}"/>
    <cellStyle name="Hiperłącze 8" xfId="27684" hidden="1" xr:uid="{00000000-0005-0000-0000-000031880000}"/>
    <cellStyle name="Hiperłącze 8" xfId="28671" hidden="1" xr:uid="{00000000-0005-0000-0000-0000BC880000}"/>
    <cellStyle name="Hiperłącze 8" xfId="34342" hidden="1" xr:uid="{00000000-0005-0000-0000-0000AA8C0000}"/>
    <cellStyle name="Hiperłącze 8" xfId="29380" hidden="1" xr:uid="{00000000-0005-0000-0000-000037890000}"/>
    <cellStyle name="Hiperłącze 8" xfId="29182" hidden="1" xr:uid="{00000000-0005-0000-0000-00001F890000}"/>
    <cellStyle name="Hiperłącze 8" xfId="14352" hidden="1" xr:uid="{00000000-0005-0000-0000-000015820000}"/>
    <cellStyle name="Hiperłącze 8" xfId="14314" hidden="1" xr:uid="{00000000-0005-0000-0000-000017820000}"/>
    <cellStyle name="Hiperłącze 8" xfId="14344" hidden="1" xr:uid="{00000000-0005-0000-0000-000019820000}"/>
    <cellStyle name="Hiperłącze 8" xfId="14406" hidden="1" xr:uid="{00000000-0005-0000-0000-000020820000}"/>
    <cellStyle name="Hiperłącze 8" xfId="14452" hidden="1" xr:uid="{00000000-0005-0000-0000-000025820000}"/>
    <cellStyle name="Hiperłącze 8" xfId="14437" hidden="1" xr:uid="{00000000-0005-0000-0000-000027820000}"/>
    <cellStyle name="Hiperłącze 8" xfId="13991" hidden="1" xr:uid="{00000000-0005-0000-0000-00002C820000}"/>
    <cellStyle name="Hiperłącze 8" xfId="13985" hidden="1" xr:uid="{00000000-0005-0000-0000-000030820000}"/>
    <cellStyle name="Hiperłącze 8" xfId="13942" hidden="1" xr:uid="{00000000-0005-0000-0000-000032820000}"/>
    <cellStyle name="Hiperłącze 8" xfId="13965" hidden="1" xr:uid="{00000000-0005-0000-0000-000033820000}"/>
    <cellStyle name="Hiperłącze 8" xfId="13940" hidden="1" xr:uid="{00000000-0005-0000-0000-000035820000}"/>
    <cellStyle name="Hiperłącze 8" xfId="13932" hidden="1" xr:uid="{00000000-0005-0000-0000-000037820000}"/>
    <cellStyle name="Hiperłącze 8" xfId="13900" hidden="1" xr:uid="{00000000-0005-0000-0000-00003F820000}"/>
    <cellStyle name="Hiperłącze 8" xfId="13902" hidden="1" xr:uid="{00000000-0005-0000-0000-000040820000}"/>
    <cellStyle name="Hiperłącze 8" xfId="14022" hidden="1" xr:uid="{00000000-0005-0000-0000-000043820000}"/>
    <cellStyle name="Hiperłącze 8" xfId="13845" hidden="1" xr:uid="{00000000-0005-0000-0000-000046820000}"/>
    <cellStyle name="Hiperłącze 8" xfId="13838" hidden="1" xr:uid="{00000000-0005-0000-0000-00004A820000}"/>
    <cellStyle name="Hiperłącze 8" xfId="14520" hidden="1" xr:uid="{00000000-0005-0000-0000-000052820000}"/>
    <cellStyle name="Hiperłącze 8" xfId="13803" hidden="1" xr:uid="{00000000-0005-0000-0000-000054820000}"/>
    <cellStyle name="Hiperłącze 8" xfId="14503" hidden="1" xr:uid="{00000000-0005-0000-0000-000055820000}"/>
    <cellStyle name="Hiperłącze 8" xfId="11722" hidden="1" xr:uid="{00000000-0005-0000-0000-00005A820000}"/>
    <cellStyle name="Hiperłącze 8" xfId="11808" hidden="1" xr:uid="{00000000-0005-0000-0000-00005B820000}"/>
    <cellStyle name="Hiperłącze 8" xfId="11787" hidden="1" xr:uid="{00000000-0005-0000-0000-000063820000}"/>
    <cellStyle name="Hiperłącze 8" xfId="12231" hidden="1" xr:uid="{00000000-0005-0000-0000-000064820000}"/>
    <cellStyle name="Hiperłącze 8" xfId="11768" hidden="1" xr:uid="{00000000-0005-0000-0000-000065820000}"/>
    <cellStyle name="Hiperłącze 8" xfId="11931" hidden="1" xr:uid="{00000000-0005-0000-0000-000069820000}"/>
    <cellStyle name="Hiperłącze 8" xfId="13882" hidden="1" xr:uid="{00000000-0005-0000-0000-000047820000}"/>
    <cellStyle name="Hiperłącze 8" xfId="24262" hidden="1" xr:uid="{00000000-0005-0000-0000-0000BB860000}"/>
    <cellStyle name="Hiperłącze 8" xfId="35246" hidden="1" xr:uid="{00000000-0005-0000-0000-00009D8B0000}"/>
    <cellStyle name="Hiperłącze 8" xfId="41539" hidden="1" xr:uid="{00000000-0005-0000-0000-00007F8E0000}"/>
    <cellStyle name="Hiperłącze 8" xfId="40677" hidden="1" xr:uid="{00000000-0005-0000-0000-0000448E0000}"/>
    <cellStyle name="Hiperłącze 8" xfId="40614" hidden="1" xr:uid="{00000000-0005-0000-0000-0000258E0000}"/>
    <cellStyle name="Hiperłącze 8" xfId="13597" hidden="1" xr:uid="{00000000-0005-0000-0000-0000E6810000}"/>
    <cellStyle name="Hiperłącze 8" xfId="28276" hidden="1" xr:uid="{00000000-0005-0000-0000-0000B8880000}"/>
    <cellStyle name="Hiperłącze 8" xfId="14674" hidden="1" xr:uid="{00000000-0005-0000-0000-000080820000}"/>
    <cellStyle name="Hiperłącze 8" xfId="26143" hidden="1" xr:uid="{00000000-0005-0000-0000-000076870000}"/>
    <cellStyle name="Hiperłącze 8" xfId="10419" hidden="1" xr:uid="{00000000-0005-0000-0000-0000EB800000}"/>
    <cellStyle name="Hiperłącze 8" xfId="12794" hidden="1" xr:uid="{00000000-0005-0000-0000-000060810000}"/>
    <cellStyle name="Hiperłącze 8" xfId="28722" hidden="1" xr:uid="{00000000-0005-0000-0000-0000BD880000}"/>
    <cellStyle name="Hiperłącze 8" xfId="39304" hidden="1" xr:uid="{00000000-0005-0000-0000-00007D8D0000}"/>
    <cellStyle name="Hiperłącze 8" xfId="11365" hidden="1" xr:uid="{00000000-0005-0000-0000-0000FF800000}"/>
    <cellStyle name="Hiperłącze 8" xfId="37371" hidden="1" xr:uid="{00000000-0005-0000-0000-00001E8D0000}"/>
    <cellStyle name="Hiperłącze 8" xfId="37185" hidden="1" xr:uid="{00000000-0005-0000-0000-0000C48C0000}"/>
    <cellStyle name="Hiperłącze 8" xfId="19748" hidden="1" xr:uid="{00000000-0005-0000-0000-0000B0840000}"/>
    <cellStyle name="Hiperłącze 8" xfId="24747" hidden="1" xr:uid="{00000000-0005-0000-0000-00001C870000}"/>
    <cellStyle name="Hiperłącze 8" xfId="25211" hidden="1" xr:uid="{00000000-0005-0000-0000-0000A5870000}"/>
    <cellStyle name="Hiperłącze 8" xfId="41440" hidden="1" xr:uid="{00000000-0005-0000-0000-0000748E0000}"/>
    <cellStyle name="Hiperłącze 8" xfId="20321" hidden="1" xr:uid="{00000000-0005-0000-0000-000012850000}"/>
    <cellStyle name="Hiperłącze 8" xfId="16772" hidden="1" xr:uid="{00000000-0005-0000-0000-000031830000}"/>
    <cellStyle name="Hiperłącze 8" xfId="14620" hidden="1" xr:uid="{00000000-0005-0000-0000-000075820000}"/>
    <cellStyle name="Hiperłącze 8" xfId="13541" hidden="1" xr:uid="{00000000-0005-0000-0000-0000E8810000}"/>
    <cellStyle name="Hiperłącze 8" xfId="22308" hidden="1" xr:uid="{00000000-0005-0000-0000-0000CD850000}"/>
    <cellStyle name="Hiperłącze 8" xfId="14288" hidden="1" xr:uid="{00000000-0005-0000-0000-000013820000}"/>
    <cellStyle name="Hiperłącze 8" xfId="12504" hidden="1" xr:uid="{00000000-0005-0000-0000-00003F810000}"/>
    <cellStyle name="Hiperłącze 8" xfId="12256" hidden="1" xr:uid="{00000000-0005-0000-0000-000022810000}"/>
    <cellStyle name="Hiperłącze 8" xfId="13456" hidden="1" xr:uid="{00000000-0005-0000-0000-0000C7810000}"/>
    <cellStyle name="Hiperłącze 8" xfId="19713" hidden="1" xr:uid="{00000000-0005-0000-0000-0000A7840000}"/>
    <cellStyle name="Hiperłącze 8" xfId="28293" hidden="1" xr:uid="{00000000-0005-0000-0000-0000B5880000}"/>
    <cellStyle name="Hiperłącze 8" xfId="25334" hidden="1" xr:uid="{00000000-0005-0000-0000-000096880000}"/>
    <cellStyle name="Hiperłącze 8" xfId="27412" hidden="1" xr:uid="{00000000-0005-0000-0000-00007A880000}"/>
    <cellStyle name="Hiperłącze 8" xfId="11593" hidden="1" xr:uid="{00000000-0005-0000-0000-00007D810000}"/>
    <cellStyle name="Hiperłącze 8" xfId="12857" hidden="1" xr:uid="{00000000-0005-0000-0000-000062810000}"/>
    <cellStyle name="Hiperłącze 8" xfId="15181" hidden="1" xr:uid="{00000000-0005-0000-0000-000096820000}"/>
    <cellStyle name="Hiperłącze 8" xfId="20103" hidden="1" xr:uid="{00000000-0005-0000-0000-0000FA840000}"/>
    <cellStyle name="Hiperłącze 8" xfId="19479" hidden="1" xr:uid="{00000000-0005-0000-0000-0000D8840000}"/>
    <cellStyle name="Hiperłącze 8" xfId="14486" hidden="1" xr:uid="{00000000-0005-0000-0000-000058820000}"/>
    <cellStyle name="Hiperłącze 8" xfId="13924" hidden="1" xr:uid="{00000000-0005-0000-0000-000038820000}"/>
    <cellStyle name="Hiperłącze 8" xfId="22137" hidden="1" xr:uid="{00000000-0005-0000-0000-0000B6850000}"/>
    <cellStyle name="Hiperłącze 8" xfId="37300" hidden="1" xr:uid="{00000000-0005-0000-0000-0000D48C0000}"/>
    <cellStyle name="Hiperłącze 8" xfId="17014" hidden="1" xr:uid="{00000000-0005-0000-0000-00004C830000}"/>
    <cellStyle name="Hiperłącze 8" xfId="21155" hidden="1" xr:uid="{00000000-0005-0000-0000-000036850000}"/>
    <cellStyle name="Hiperłącze 8" xfId="21178" hidden="1" xr:uid="{00000000-0005-0000-0000-00003C850000}"/>
    <cellStyle name="Hiperłącze 8" xfId="21298" hidden="1" xr:uid="{00000000-0005-0000-0000-000041850000}"/>
    <cellStyle name="Hiperłącze 8" xfId="21316" hidden="1" xr:uid="{00000000-0005-0000-0000-000043850000}"/>
    <cellStyle name="Hiperłącze 8" xfId="21326" hidden="1" xr:uid="{00000000-0005-0000-0000-000044850000}"/>
    <cellStyle name="Hiperłącze 8" xfId="21389" hidden="1" xr:uid="{00000000-0005-0000-0000-000046850000}"/>
    <cellStyle name="Hiperłącze 8" xfId="11536" hidden="1" xr:uid="{00000000-0005-0000-0000-00005C820000}"/>
    <cellStyle name="Hiperłącze 8" xfId="22631" hidden="1" xr:uid="{00000000-0005-0000-0000-000009860000}"/>
    <cellStyle name="Hiperłącze 8" xfId="21307" hidden="1" xr:uid="{00000000-0005-0000-0000-000042850000}"/>
    <cellStyle name="Hiperłącze 8" xfId="27288" hidden="1" xr:uid="{00000000-0005-0000-0000-000026880000}"/>
    <cellStyle name="Hiperłącze 8" xfId="41708" hidden="1" xr:uid="{00000000-0005-0000-0000-0000D48E0000}"/>
    <cellStyle name="Hiperłącze 8" xfId="24724" hidden="1" xr:uid="{00000000-0005-0000-0000-000016870000}"/>
    <cellStyle name="Hiperłącze 8" xfId="14067" hidden="1" xr:uid="{00000000-0005-0000-0000-0000FC810000}"/>
    <cellStyle name="Hiperłącze 8" xfId="24408" hidden="1" xr:uid="{00000000-0005-0000-0000-0000CC860000}"/>
    <cellStyle name="Hiperłącze 8" xfId="19869" hidden="1" xr:uid="{00000000-0005-0000-0000-0000B7840000}"/>
    <cellStyle name="Hiperłącze 8" xfId="19934" hidden="1" xr:uid="{00000000-0005-0000-0000-0000BD840000}"/>
    <cellStyle name="Hiperłącze 8" xfId="19943" hidden="1" xr:uid="{00000000-0005-0000-0000-0000BE840000}"/>
    <cellStyle name="Hiperłącze 8" xfId="19977" hidden="1" xr:uid="{00000000-0005-0000-0000-0000C3840000}"/>
    <cellStyle name="Hiperłącze 8" xfId="19990" hidden="1" xr:uid="{00000000-0005-0000-0000-0000C8840000}"/>
    <cellStyle name="Hiperłącze 8" xfId="19557" hidden="1" xr:uid="{00000000-0005-0000-0000-0000CA840000}"/>
    <cellStyle name="Hiperłącze 8" xfId="19546" hidden="1" xr:uid="{00000000-0005-0000-0000-0000CC840000}"/>
    <cellStyle name="Hiperłącze 8" xfId="19533" hidden="1" xr:uid="{00000000-0005-0000-0000-0000CF840000}"/>
    <cellStyle name="Hiperłącze 8" xfId="19497" hidden="1" xr:uid="{00000000-0005-0000-0000-0000D2840000}"/>
    <cellStyle name="Hiperłącze 8" xfId="19522" hidden="1" xr:uid="{00000000-0005-0000-0000-0000D4840000}"/>
    <cellStyle name="Hiperłącze 8" xfId="19294" hidden="1" xr:uid="{00000000-0005-0000-0000-0000DC840000}"/>
    <cellStyle name="Hiperłącze 8" xfId="19455" hidden="1" xr:uid="{00000000-0005-0000-0000-0000DF840000}"/>
    <cellStyle name="Hiperłącze 8" xfId="19335" hidden="1" xr:uid="{00000000-0005-0000-0000-0000E2840000}"/>
    <cellStyle name="Hiperłącze 8" xfId="19409" hidden="1" xr:uid="{00000000-0005-0000-0000-0000E5840000}"/>
    <cellStyle name="Hiperłącze 8" xfId="19438" hidden="1" xr:uid="{00000000-0005-0000-0000-0000E7840000}"/>
    <cellStyle name="Hiperłącze 8" xfId="19342" hidden="1" xr:uid="{00000000-0005-0000-0000-0000E8840000}"/>
    <cellStyle name="Hiperłącze 8" xfId="19394" hidden="1" xr:uid="{00000000-0005-0000-0000-0000EA840000}"/>
    <cellStyle name="Hiperłącze 8" xfId="19805" hidden="1" xr:uid="{00000000-0005-0000-0000-0000EB840000}"/>
    <cellStyle name="Hiperłącze 8" xfId="20058" hidden="1" xr:uid="{00000000-0005-0000-0000-0000F5840000}"/>
    <cellStyle name="Hiperłącze 8" xfId="20177" hidden="1" xr:uid="{00000000-0005-0000-0000-0000FD840000}"/>
    <cellStyle name="Hiperłącze 8" xfId="20186" hidden="1" xr:uid="{00000000-0005-0000-0000-0000FE840000}"/>
    <cellStyle name="Hiperłącze 8" xfId="20024" hidden="1" xr:uid="{00000000-0005-0000-0000-0000C2840000}"/>
    <cellStyle name="Hiperłącze 8" xfId="27427" hidden="1" xr:uid="{00000000-0005-0000-0000-000075880000}"/>
    <cellStyle name="Hiperłącze 8" xfId="41239" hidden="1" xr:uid="{00000000-0005-0000-0000-0000648E0000}"/>
    <cellStyle name="Hiperłącze 8" xfId="14538" hidden="1" xr:uid="{00000000-0005-0000-0000-000071820000}"/>
    <cellStyle name="Hiperłącze 8" xfId="14556" hidden="1" xr:uid="{00000000-0005-0000-0000-000073820000}"/>
    <cellStyle name="Hiperłącze 8" xfId="14573" hidden="1" xr:uid="{00000000-0005-0000-0000-000078820000}"/>
    <cellStyle name="Hiperłącze 8" xfId="14612" hidden="1" xr:uid="{00000000-0005-0000-0000-000079820000}"/>
    <cellStyle name="Hiperłącze 8" xfId="14665" hidden="1" xr:uid="{00000000-0005-0000-0000-00007F820000}"/>
    <cellStyle name="Hiperłącze 8" xfId="14728" hidden="1" xr:uid="{00000000-0005-0000-0000-000081820000}"/>
    <cellStyle name="Hiperłącze 8" xfId="14720" hidden="1" xr:uid="{00000000-0005-0000-0000-000085820000}"/>
    <cellStyle name="Hiperłącze 8" xfId="14746" hidden="1" xr:uid="{00000000-0005-0000-0000-000086820000}"/>
    <cellStyle name="Hiperłącze 8" xfId="15089" hidden="1" xr:uid="{00000000-0005-0000-0000-00008B820000}"/>
    <cellStyle name="Hiperłącze 8" xfId="15157" hidden="1" xr:uid="{00000000-0005-0000-0000-00008E820000}"/>
    <cellStyle name="Hiperłącze 8" xfId="15142" hidden="1" xr:uid="{00000000-0005-0000-0000-000091820000}"/>
    <cellStyle name="Hiperłącze 8" xfId="15189" hidden="1" xr:uid="{00000000-0005-0000-0000-000097820000}"/>
    <cellStyle name="Hiperłącze 8" xfId="15212" hidden="1" xr:uid="{00000000-0005-0000-0000-00009B820000}"/>
    <cellStyle name="Hiperłącze 8" xfId="15238" hidden="1" xr:uid="{00000000-0005-0000-0000-00009D820000}"/>
    <cellStyle name="Hiperłącze 8" xfId="15301" hidden="1" xr:uid="{00000000-0005-0000-0000-0000A1820000}"/>
    <cellStyle name="Hiperłącze 8" xfId="15310" hidden="1" xr:uid="{00000000-0005-0000-0000-0000A2820000}"/>
    <cellStyle name="Hiperłącze 8" xfId="15319" hidden="1" xr:uid="{00000000-0005-0000-0000-0000A3820000}"/>
    <cellStyle name="Hiperłącze 8" xfId="15345" hidden="1" xr:uid="{00000000-0005-0000-0000-0000A7820000}"/>
    <cellStyle name="Hiperłącze 8" xfId="15336" hidden="1" xr:uid="{00000000-0005-0000-0000-0000A8820000}"/>
    <cellStyle name="Hiperłącze 8" xfId="15419" hidden="1" xr:uid="{00000000-0005-0000-0000-0000AE820000}"/>
    <cellStyle name="Hiperłącze 8" xfId="40523" hidden="1" xr:uid="{00000000-0005-0000-0000-0000168E0000}"/>
    <cellStyle name="Hiperłącze 8" xfId="38056" hidden="1" xr:uid="{00000000-0005-0000-0000-0000008D0000}"/>
    <cellStyle name="Hiperłącze 8" xfId="36568" hidden="1" xr:uid="{00000000-0005-0000-0000-00007E8C0000}"/>
    <cellStyle name="Hiperłącze 8" xfId="13815" hidden="1" xr:uid="{00000000-0005-0000-0000-00004F820000}"/>
    <cellStyle name="Hiperłącze 8" xfId="26642" hidden="1" xr:uid="{00000000-0005-0000-0000-0000C1870000}"/>
    <cellStyle name="Hiperłącze 8" xfId="21258" hidden="1" xr:uid="{00000000-0005-0000-0000-0000F5850000}"/>
    <cellStyle name="Hiperłącze 8" xfId="22566" hidden="1" xr:uid="{00000000-0005-0000-0000-000002860000}"/>
    <cellStyle name="Hiperłącze 8" xfId="12658" hidden="1" xr:uid="{00000000-0005-0000-0000-000051810000}"/>
    <cellStyle name="Hiperłącze 8" xfId="13739" hidden="1" xr:uid="{00000000-0005-0000-0000-000036820000}"/>
    <cellStyle name="Hiperłącze 8" xfId="46889" hidden="1" xr:uid="{00000000-0005-0000-0000-000010910000}"/>
    <cellStyle name="Hiperłącze 8" xfId="21929" hidden="1" xr:uid="{00000000-0005-0000-0000-0000A1850000}"/>
    <cellStyle name="Hiperłącze 8" xfId="21219" hidden="1" xr:uid="{00000000-0005-0000-0000-000039850000}"/>
    <cellStyle name="Hiperłącze 8" xfId="20449" hidden="1" xr:uid="{00000000-0005-0000-0000-000023850000}"/>
    <cellStyle name="Hiperłącze 8" xfId="26232" hidden="1" xr:uid="{00000000-0005-0000-0000-000081870000}"/>
    <cellStyle name="Hiperłącze 8" xfId="34373" hidden="1" xr:uid="{00000000-0005-0000-0000-0000B78C0000}"/>
    <cellStyle name="Hiperłącze 8" xfId="27080" hidden="1" xr:uid="{00000000-0005-0000-0000-000011880000}"/>
    <cellStyle name="Hiperłącze 8" xfId="19769" hidden="1" xr:uid="{00000000-0005-0000-0000-0000A9840000}"/>
    <cellStyle name="Hiperłącze 8" xfId="11815" hidden="1" xr:uid="{00000000-0005-0000-0000-000059820000}"/>
    <cellStyle name="Hiperłącze 8" xfId="14370" hidden="1" xr:uid="{00000000-0005-0000-0000-00001A820000}"/>
    <cellStyle name="Hiperłącze 8" xfId="14097" hidden="1" xr:uid="{00000000-0005-0000-0000-000004820000}"/>
    <cellStyle name="Hiperłącze 8" xfId="16208" hidden="1" xr:uid="{00000000-0005-0000-0000-00007B830000}"/>
    <cellStyle name="Hiperłącze 8" xfId="12633" hidden="1" xr:uid="{00000000-0005-0000-0000-000049810000}"/>
    <cellStyle name="Hiperłącze 8" xfId="12429" hidden="1" xr:uid="{00000000-0005-0000-0000-000035810000}"/>
    <cellStyle name="Hiperłącze 8" xfId="12147" hidden="1" xr:uid="{00000000-0005-0000-0000-000020810000}"/>
    <cellStyle name="Hiperłącze 8" xfId="13346" hidden="1" xr:uid="{00000000-0005-0000-0000-0000BC810000}"/>
    <cellStyle name="Hiperłącze 8" xfId="11480" hidden="1" xr:uid="{00000000-0005-0000-0000-00007C810000}"/>
    <cellStyle name="Hiperłącze 8" xfId="14847" hidden="1" xr:uid="{00000000-0005-0000-0000-0000DF820000}"/>
    <cellStyle name="Hiperłącze 8" xfId="14762" hidden="1" xr:uid="{00000000-0005-0000-0000-0000C9820000}"/>
    <cellStyle name="Hiperłącze 8" xfId="15444" hidden="1" xr:uid="{00000000-0005-0000-0000-0000B4820000}"/>
    <cellStyle name="Hiperłącze 8" xfId="27606" hidden="1" xr:uid="{00000000-0005-0000-0000-000071880000}"/>
    <cellStyle name="Hiperłącze 8" xfId="17674" hidden="1" xr:uid="{00000000-0005-0000-0000-0000B3830000}"/>
    <cellStyle name="Hiperłącze 8" xfId="17717" hidden="1" xr:uid="{00000000-0005-0000-0000-0000B5830000}"/>
    <cellStyle name="Hiperłącze 8" xfId="17725" hidden="1" xr:uid="{00000000-0005-0000-0000-0000B6830000}"/>
    <cellStyle name="Hiperłącze 8" xfId="17733" hidden="1" xr:uid="{00000000-0005-0000-0000-0000B7830000}"/>
    <cellStyle name="Hiperłącze 8" xfId="22530" hidden="1" xr:uid="{00000000-0005-0000-0000-0000E1850000}"/>
    <cellStyle name="Hiperłącze 8" xfId="19080" hidden="1" xr:uid="{00000000-0005-0000-0000-000083840000}"/>
    <cellStyle name="Hiperłącze 8" xfId="18066" hidden="1" xr:uid="{00000000-0005-0000-0000-0000F8830000}"/>
    <cellStyle name="Hiperłącze 8" xfId="10392" hidden="1" xr:uid="{00000000-0005-0000-0000-0000E7800000}"/>
    <cellStyle name="Hiperłącze 8" xfId="37955" hidden="1" xr:uid="{00000000-0005-0000-0000-0000F88C0000}"/>
    <cellStyle name="Hiperłącze 8" xfId="27551" hidden="1" xr:uid="{00000000-0005-0000-0000-00005F880000}"/>
    <cellStyle name="Hiperłącze 8" xfId="15491" hidden="1" xr:uid="{00000000-0005-0000-0000-0000B1820000}"/>
    <cellStyle name="Hiperłącze 8" xfId="15483" hidden="1" xr:uid="{00000000-0005-0000-0000-0000B5820000}"/>
    <cellStyle name="Hiperłącze 8" xfId="15022" hidden="1" xr:uid="{00000000-0005-0000-0000-0000BC820000}"/>
    <cellStyle name="Hiperłącze 8" xfId="15016" hidden="1" xr:uid="{00000000-0005-0000-0000-0000C0820000}"/>
    <cellStyle name="Hiperłącze 8" xfId="14771" hidden="1" xr:uid="{00000000-0005-0000-0000-0000C6820000}"/>
    <cellStyle name="Hiperłącze 8" xfId="14955" hidden="1" xr:uid="{00000000-0005-0000-0000-0000C8820000}"/>
    <cellStyle name="Hiperłącze 8" xfId="14752" hidden="1" xr:uid="{00000000-0005-0000-0000-0000CE820000}"/>
    <cellStyle name="Hiperłącze 8" xfId="14931" hidden="1" xr:uid="{00000000-0005-0000-0000-0000CF820000}"/>
    <cellStyle name="Hiperłącze 8" xfId="14811" hidden="1" xr:uid="{00000000-0005-0000-0000-0000D2820000}"/>
    <cellStyle name="Hiperłącze 8" xfId="15103" hidden="1" xr:uid="{00000000-0005-0000-0000-0000D4820000}"/>
    <cellStyle name="Hiperłącze 8" xfId="14914" hidden="1" xr:uid="{00000000-0005-0000-0000-0000D7820000}"/>
    <cellStyle name="Hiperłącze 8" xfId="14818" hidden="1" xr:uid="{00000000-0005-0000-0000-0000D8820000}"/>
    <cellStyle name="Hiperłącze 8" xfId="14870" hidden="1" xr:uid="{00000000-0005-0000-0000-0000DA820000}"/>
    <cellStyle name="Hiperłącze 8" xfId="14828" hidden="1" xr:uid="{00000000-0005-0000-0000-0000E3820000}"/>
    <cellStyle name="Hiperłącze 8" xfId="14835" hidden="1" xr:uid="{00000000-0005-0000-0000-0000E4820000}"/>
    <cellStyle name="Hiperłącze 8" xfId="12758" hidden="1" xr:uid="{00000000-0005-0000-0000-00005A810000}"/>
    <cellStyle name="Hiperłącze 8" xfId="12717" hidden="1" xr:uid="{00000000-0005-0000-0000-00005B810000}"/>
    <cellStyle name="Hiperłącze 8" xfId="12785" hidden="1" xr:uid="{00000000-0005-0000-0000-00005F810000}"/>
    <cellStyle name="Hiperłącze 8" xfId="12840" hidden="1" xr:uid="{00000000-0005-0000-0000-000065810000}"/>
    <cellStyle name="Hiperłącze 8" xfId="11683" hidden="1" xr:uid="{00000000-0005-0000-0000-00006B810000}"/>
    <cellStyle name="Hiperłącze 8" xfId="12227" hidden="1" xr:uid="{00000000-0005-0000-0000-00006D810000}"/>
    <cellStyle name="Hiperłącze 8" xfId="11669" hidden="1" xr:uid="{00000000-0005-0000-0000-00006F810000}"/>
    <cellStyle name="Hiperłącze 8" xfId="11487" hidden="1" xr:uid="{00000000-0005-0000-0000-000072810000}"/>
    <cellStyle name="Hiperłącze 8" xfId="11622" hidden="1" xr:uid="{00000000-0005-0000-0000-000077810000}"/>
    <cellStyle name="Hiperłącze 8" xfId="11615" hidden="1" xr:uid="{00000000-0005-0000-0000-000078810000}"/>
    <cellStyle name="Hiperłącze 8" xfId="11590" hidden="1" xr:uid="{00000000-0005-0000-0000-00007A810000}"/>
    <cellStyle name="Hiperłącze 8" xfId="12878" hidden="1" xr:uid="{00000000-0005-0000-0000-000081810000}"/>
    <cellStyle name="Hiperłącze 8" xfId="12887" hidden="1" xr:uid="{00000000-0005-0000-0000-000082810000}"/>
    <cellStyle name="Hiperłącze 8" xfId="12960" hidden="1" xr:uid="{00000000-0005-0000-0000-000085810000}"/>
    <cellStyle name="Hiperłącze 8" xfId="12952" hidden="1" xr:uid="{00000000-0005-0000-0000-000089810000}"/>
    <cellStyle name="Hiperłącze 8" xfId="12978" hidden="1" xr:uid="{00000000-0005-0000-0000-00008A810000}"/>
    <cellStyle name="Hiperłącze 8" xfId="12776" hidden="1" xr:uid="{00000000-0005-0000-0000-00005E810000}"/>
    <cellStyle name="Hiperłącze 8" xfId="25912" hidden="1" xr:uid="{00000000-0005-0000-0000-000056870000}"/>
    <cellStyle name="Hiperłącze 8" xfId="31404" hidden="1" xr:uid="{00000000-0005-0000-0000-0000F3890000}"/>
    <cellStyle name="Hiperłącze 8" xfId="20654" hidden="1" xr:uid="{00000000-0005-0000-0000-0000A0850000}"/>
    <cellStyle name="Hiperłącze 8" xfId="21836" hidden="1" xr:uid="{00000000-0005-0000-0000-00007F850000}"/>
    <cellStyle name="Hiperłącze 8" xfId="21227" hidden="1" xr:uid="{00000000-0005-0000-0000-00003A850000}"/>
    <cellStyle name="Hiperłącze 8" xfId="14638" hidden="1" xr:uid="{00000000-0005-0000-0000-00007A820000}"/>
    <cellStyle name="Hiperłącze 8" xfId="19321" hidden="1" xr:uid="{00000000-0005-0000-0000-0000CB840000}"/>
    <cellStyle name="Hiperłącze 8" xfId="13184" hidden="1" xr:uid="{00000000-0005-0000-0000-0000A2810000}"/>
    <cellStyle name="Hiperłącze 8" xfId="20844" hidden="1" xr:uid="{00000000-0005-0000-0000-00007F860000}"/>
    <cellStyle name="Hiperłącze 8" xfId="11464" hidden="1" xr:uid="{00000000-0005-0000-0000-000079810000}"/>
    <cellStyle name="Hiperłącze 8" xfId="16261" hidden="1" xr:uid="{00000000-0005-0000-0000-00007F840000}"/>
    <cellStyle name="Hiperłącze 8" xfId="14885" hidden="1" xr:uid="{00000000-0005-0000-0000-0000D5820000}"/>
    <cellStyle name="Hiperłącze 8" xfId="15705" hidden="1" xr:uid="{00000000-0005-0000-0000-0000FB820000}"/>
    <cellStyle name="Hiperłącze 8" xfId="16238" hidden="1" xr:uid="{00000000-0005-0000-0000-000071840000}"/>
    <cellStyle name="Hiperłącze 8" xfId="19427" hidden="1" xr:uid="{00000000-0005-0000-0000-0000EC840000}"/>
    <cellStyle name="Hiperłącze 8" xfId="37496" hidden="1" xr:uid="{00000000-0005-0000-0000-0000268D0000}"/>
    <cellStyle name="Hiperłącze 8" xfId="19229" hidden="1" xr:uid="{00000000-0005-0000-0000-000097840000}"/>
    <cellStyle name="Hiperłącze 8" xfId="18533" hidden="1" xr:uid="{00000000-0005-0000-0000-000039840000}"/>
    <cellStyle name="Hiperłącze 8" xfId="18690" hidden="1" xr:uid="{00000000-0005-0000-0000-000018840000}"/>
    <cellStyle name="Hiperłącze 8" xfId="18049" hidden="1" xr:uid="{00000000-0005-0000-0000-0000F3830000}"/>
    <cellStyle name="Hiperłącze 8" xfId="27304" hidden="1" xr:uid="{00000000-0005-0000-0000-000069880000}"/>
    <cellStyle name="Hiperłącze 8" xfId="26668" hidden="1" xr:uid="{00000000-0005-0000-0000-0000C9870000}"/>
    <cellStyle name="Hiperłącze 8" xfId="24223" hidden="1" xr:uid="{00000000-0005-0000-0000-0000B5860000}"/>
    <cellStyle name="Hiperłącze 8" xfId="22111" hidden="1" xr:uid="{00000000-0005-0000-0000-0000B5850000}"/>
    <cellStyle name="Hiperłącze 8" xfId="28992" hidden="1" xr:uid="{00000000-0005-0000-0000-0000DE880000}"/>
    <cellStyle name="Hiperłącze 8" xfId="15358" hidden="1" xr:uid="{00000000-0005-0000-0000-0000AC820000}"/>
    <cellStyle name="Hiperłącze 8" xfId="13045" hidden="1" xr:uid="{00000000-0005-0000-0000-000097810000}"/>
    <cellStyle name="Hiperłącze 8" xfId="16971" hidden="1" xr:uid="{00000000-0005-0000-0000-000042830000}"/>
    <cellStyle name="Hiperłącze 8" xfId="15838" hidden="1" xr:uid="{00000000-0005-0000-0000-000009830000}"/>
    <cellStyle name="Hiperłącze 8" xfId="28061" hidden="1" xr:uid="{00000000-0005-0000-0000-000087880000}"/>
    <cellStyle name="Hiperłącze 8" xfId="15437" hidden="1" xr:uid="{00000000-0005-0000-0000-0000B0820000}"/>
    <cellStyle name="Hiperłącze 8" xfId="15149" hidden="1" xr:uid="{00000000-0005-0000-0000-00008D820000}"/>
    <cellStyle name="Hiperłącze 8" xfId="19577" hidden="1" xr:uid="{00000000-0005-0000-0000-0000E3840000}"/>
    <cellStyle name="Hiperłącze 8" xfId="20015" hidden="1" xr:uid="{00000000-0005-0000-0000-0000C1840000}"/>
    <cellStyle name="Hiperłącze 8" xfId="14529" hidden="1" xr:uid="{00000000-0005-0000-0000-000056820000}"/>
    <cellStyle name="Hiperłącze 8" xfId="27522" hidden="1" xr:uid="{00000000-0005-0000-0000-00005E880000}"/>
    <cellStyle name="Hiperłącze 8" xfId="20169" hidden="1" xr:uid="{00000000-0005-0000-0000-000001850000}"/>
    <cellStyle name="Hiperłącze 8" xfId="13243" hidden="1" xr:uid="{00000000-0005-0000-0000-0000B0810000}"/>
    <cellStyle name="Hiperłącze 8" xfId="25296" hidden="1" xr:uid="{00000000-0005-0000-0000-00008A880000}"/>
    <cellStyle name="Hiperłącze 8" xfId="14126" hidden="1" xr:uid="{00000000-0005-0000-0000-0000FE810000}"/>
    <cellStyle name="Hiperłącze 8" xfId="12545" hidden="1" xr:uid="{00000000-0005-0000-0000-00003E810000}"/>
    <cellStyle name="Hiperłącze 8" xfId="13120" hidden="1" xr:uid="{00000000-0005-0000-0000-00009C810000}"/>
    <cellStyle name="Hiperłącze 8" xfId="28738" hidden="1" xr:uid="{00000000-0005-0000-0000-0000C2880000}"/>
    <cellStyle name="Hiperłącze 8" xfId="25327" hidden="1" xr:uid="{00000000-0005-0000-0000-000097880000}"/>
    <cellStyle name="Hiperłącze 8" xfId="11637" hidden="1" xr:uid="{00000000-0005-0000-0000-000075810000}"/>
    <cellStyle name="Hiperłącze 8" xfId="14980" hidden="1" xr:uid="{00000000-0005-0000-0000-0000BE820000}"/>
    <cellStyle name="Hiperłącze 8" xfId="40514" hidden="1" xr:uid="{00000000-0005-0000-0000-0000158E0000}"/>
    <cellStyle name="Hiperłącze 8" xfId="13005" hidden="1" xr:uid="{00000000-0005-0000-0000-00008F810000}"/>
    <cellStyle name="Hiperłącze 8" xfId="15642" hidden="1" xr:uid="{00000000-0005-0000-0000-0000ED820000}"/>
    <cellStyle name="Hiperłącze 8" xfId="18868" hidden="1" xr:uid="{00000000-0005-0000-0000-000029840000}"/>
    <cellStyle name="Hiperłącze 8" xfId="17996" hidden="1" xr:uid="{00000000-0005-0000-0000-0000D5830000}"/>
    <cellStyle name="Hiperłącze 8" xfId="10472" hidden="1" xr:uid="{00000000-0005-0000-0000-0000EA800000}"/>
    <cellStyle name="Hiperłącze 8" xfId="28435" hidden="1" xr:uid="{00000000-0005-0000-0000-00000D890000}"/>
    <cellStyle name="Hiperłącze 8" xfId="29124" hidden="1" xr:uid="{00000000-0005-0000-0000-000012890000}"/>
    <cellStyle name="Hiperłącze 8" xfId="29107" hidden="1" xr:uid="{00000000-0005-0000-0000-000015890000}"/>
    <cellStyle name="Hiperłącze 8" xfId="29092" hidden="1" xr:uid="{00000000-0005-0000-0000-000017890000}"/>
    <cellStyle name="Hiperłącze 8" xfId="29090" hidden="1" xr:uid="{00000000-0005-0000-0000-000018890000}"/>
    <cellStyle name="Hiperłącze 8" xfId="29215" hidden="1" xr:uid="{00000000-0005-0000-0000-00001D890000}"/>
    <cellStyle name="Hiperłącze 8" xfId="29174" hidden="1" xr:uid="{00000000-0005-0000-0000-000020890000}"/>
    <cellStyle name="Hiperłącze 8" xfId="29231" hidden="1" xr:uid="{00000000-0005-0000-0000-000022890000}"/>
    <cellStyle name="Hiperłącze 8" xfId="29196" hidden="1" xr:uid="{00000000-0005-0000-0000-000023890000}"/>
    <cellStyle name="Hiperłącze 8" xfId="29115" hidden="1" xr:uid="{00000000-0005-0000-0000-000011890000}"/>
    <cellStyle name="Hiperłącze 8" xfId="26660" hidden="1" xr:uid="{00000000-0005-0000-0000-0000C6870000}"/>
    <cellStyle name="Hiperłącze 8" xfId="24980" hidden="1" xr:uid="{00000000-0005-0000-0000-000037870000}"/>
    <cellStyle name="Hiperłącze 8" xfId="21677" hidden="1" xr:uid="{00000000-0005-0000-0000-00006D850000}"/>
    <cellStyle name="Hiperłącze 8" xfId="25180" hidden="1" xr:uid="{00000000-0005-0000-0000-0000AB870000}"/>
    <cellStyle name="Hiperłącze 8" xfId="17283" hidden="1" xr:uid="{00000000-0005-0000-0000-00006A830000}"/>
    <cellStyle name="Hiperłącze 8" xfId="26166" hidden="1" xr:uid="{00000000-0005-0000-0000-00007C870000}"/>
    <cellStyle name="Hiperłącze 8" xfId="25930" hidden="1" xr:uid="{00000000-0005-0000-0000-00005D870000}"/>
    <cellStyle name="Hiperłącze 8" xfId="25569" hidden="1" xr:uid="{00000000-0005-0000-0000-000039870000}"/>
    <cellStyle name="Hiperłącze 8" xfId="24178" hidden="1" xr:uid="{00000000-0005-0000-0000-0000B4860000}"/>
    <cellStyle name="Hiperłącze 8" xfId="16140" hidden="1" xr:uid="{00000000-0005-0000-0000-000088830000}"/>
    <cellStyle name="Hiperłącze 8" xfId="22765" hidden="1" xr:uid="{00000000-0005-0000-0000-000016860000}"/>
    <cellStyle name="Hiperłącze 8" xfId="24700" hidden="1" xr:uid="{00000000-0005-0000-0000-00000E870000}"/>
    <cellStyle name="Hiperłącze 8" xfId="23802" hidden="1" xr:uid="{00000000-0005-0000-0000-0000EE860000}"/>
    <cellStyle name="Hiperłącze 8" xfId="23502" hidden="1" xr:uid="{00000000-0005-0000-0000-000045860000}"/>
    <cellStyle name="Hiperłącze 8" xfId="23168" hidden="1" xr:uid="{00000000-0005-0000-0000-00001D860000}"/>
    <cellStyle name="Hiperłącze 8" xfId="24215" hidden="1" xr:uid="{00000000-0005-0000-0000-0000B2860000}"/>
    <cellStyle name="Hiperłącze 8" xfId="16781" hidden="1" xr:uid="{00000000-0005-0000-0000-000032830000}"/>
    <cellStyle name="Hiperłącze 8" xfId="26891" hidden="1" xr:uid="{00000000-0005-0000-0000-0000E4870000}"/>
    <cellStyle name="Hiperłącze 8" xfId="13231" hidden="1" xr:uid="{00000000-0005-0000-0000-0000AB810000}"/>
    <cellStyle name="Hiperłącze 8" xfId="25021" hidden="1" xr:uid="{00000000-0005-0000-0000-000036870000}"/>
    <cellStyle name="Hiperłącze 8" xfId="12065" hidden="1" xr:uid="{00000000-0005-0000-0000-000011810000}"/>
    <cellStyle name="Hiperłącze 8" xfId="18803" hidden="1" xr:uid="{00000000-0005-0000-0000-000022840000}"/>
    <cellStyle name="Hiperłącze 8" xfId="14009" hidden="1" xr:uid="{00000000-0005-0000-0000-000029820000}"/>
    <cellStyle name="Hiperłącze 8" xfId="12437" hidden="1" xr:uid="{00000000-0005-0000-0000-000031810000}"/>
    <cellStyle name="Hiperłącze 8" xfId="22397" hidden="1" xr:uid="{00000000-0005-0000-0000-0000DC850000}"/>
    <cellStyle name="Hiperłącze 8" xfId="22476" hidden="1" xr:uid="{00000000-0005-0000-0000-0000E0850000}"/>
    <cellStyle name="Hiperłącze 8" xfId="41151" hidden="1" xr:uid="{00000000-0005-0000-0000-0000898E0000}"/>
    <cellStyle name="Hiperłącze 8" xfId="23632" hidden="1" xr:uid="{00000000-0005-0000-0000-000097860000}"/>
    <cellStyle name="Hiperłącze 8" xfId="35820" hidden="1" xr:uid="{00000000-0005-0000-0000-0000F68B0000}"/>
    <cellStyle name="Hiperłącze 8" xfId="41816" hidden="1" xr:uid="{00000000-0005-0000-0000-0000E08E0000}"/>
    <cellStyle name="Hiperłącze 8" xfId="27162" hidden="1" xr:uid="{00000000-0005-0000-0000-000015880000}"/>
    <cellStyle name="Hiperłącze 8" xfId="27108" hidden="1" xr:uid="{00000000-0005-0000-0000-000014880000}"/>
    <cellStyle name="Hiperłącze 8" xfId="27691" hidden="1" xr:uid="{00000000-0005-0000-0000-00002D880000}"/>
    <cellStyle name="Hiperłącze 8" xfId="27699" hidden="1" xr:uid="{00000000-0005-0000-0000-00002E880000}"/>
    <cellStyle name="Hiperłącze 8" xfId="27650" hidden="1" xr:uid="{00000000-0005-0000-0000-000030880000}"/>
    <cellStyle name="Hiperłącze 8" xfId="27672" hidden="1" xr:uid="{00000000-0005-0000-0000-000033880000}"/>
    <cellStyle name="Hiperłącze 8" xfId="27670" hidden="1" xr:uid="{00000000-0005-0000-0000-000034880000}"/>
    <cellStyle name="Hiperłącze 8" xfId="27497" hidden="1" xr:uid="{00000000-0005-0000-0000-000068880000}"/>
    <cellStyle name="Hiperłącze 8" xfId="27468" hidden="1" xr:uid="{00000000-0005-0000-0000-00006D880000}"/>
    <cellStyle name="Hiperłącze 8" xfId="27538" hidden="1" xr:uid="{00000000-0005-0000-0000-000063880000}"/>
    <cellStyle name="Hiperłącze 8" xfId="27540" hidden="1" xr:uid="{00000000-0005-0000-0000-000064880000}"/>
    <cellStyle name="Hiperłącze 8" xfId="27328" hidden="1" xr:uid="{00000000-0005-0000-0000-00005D880000}"/>
    <cellStyle name="Hiperłącze 8" xfId="27582" hidden="1" xr:uid="{00000000-0005-0000-0000-000059880000}"/>
    <cellStyle name="Hiperłącze 8" xfId="27640" hidden="1" xr:uid="{00000000-0005-0000-0000-00002C880000}"/>
    <cellStyle name="Hiperłącze 8" xfId="13671" hidden="1" xr:uid="{00000000-0005-0000-0000-0000F8810000}"/>
    <cellStyle name="Hiperłącze 8" xfId="27780" hidden="1" xr:uid="{00000000-0005-0000-0000-00003D880000}"/>
    <cellStyle name="Hiperłącze 8" xfId="27766" hidden="1" xr:uid="{00000000-0005-0000-0000-000040880000}"/>
    <cellStyle name="Hiperłącze 8" xfId="27270" hidden="1" xr:uid="{00000000-0005-0000-0000-000021880000}"/>
    <cellStyle name="Hiperłącze 8" xfId="27223" hidden="1" xr:uid="{00000000-0005-0000-0000-000024880000}"/>
    <cellStyle name="Hiperłącze 8" xfId="27245" hidden="1" xr:uid="{00000000-0005-0000-0000-000028880000}"/>
    <cellStyle name="Hiperłącze 8" xfId="27207" hidden="1" xr:uid="{00000000-0005-0000-0000-00001F880000}"/>
    <cellStyle name="Hiperłącze 8" xfId="27171" hidden="1" xr:uid="{00000000-0005-0000-0000-000016880000}"/>
    <cellStyle name="Hiperłącze 8" xfId="23662" hidden="1" xr:uid="{00000000-0005-0000-0000-000099860000}"/>
    <cellStyle name="Hiperłącze 8" xfId="22358" hidden="1" xr:uid="{00000000-0005-0000-0000-0000D3850000}"/>
    <cellStyle name="Hiperłącze 8" xfId="13550" hidden="1" xr:uid="{00000000-0005-0000-0000-0000E7810000}"/>
    <cellStyle name="Hiperłącze 8" xfId="35430" hidden="1" xr:uid="{00000000-0005-0000-0000-0000B38B0000}"/>
    <cellStyle name="Hiperłącze 8" xfId="10350" hidden="1" xr:uid="{00000000-0005-0000-0000-0000DE800000}"/>
    <cellStyle name="Hiperłącze 8" xfId="40868" hidden="1" xr:uid="{00000000-0005-0000-0000-00009A8E0000}"/>
    <cellStyle name="Hiperłącze 8" xfId="11878" hidden="1" xr:uid="{00000000-0005-0000-0000-0000CE810000}"/>
    <cellStyle name="Hiperłącze 8" xfId="12414" hidden="1" xr:uid="{00000000-0005-0000-0000-000037810000}"/>
    <cellStyle name="Hiperłącze 8" xfId="41002" hidden="1" xr:uid="{00000000-0005-0000-0000-0000A98E0000}"/>
    <cellStyle name="Hiperłącze 8" xfId="27154" hidden="1" xr:uid="{00000000-0005-0000-0000-000019880000}"/>
    <cellStyle name="Hiperłącze 8" xfId="24494" hidden="1" xr:uid="{00000000-0005-0000-0000-0000D4860000}"/>
    <cellStyle name="Hiperłącze 8" xfId="28278" hidden="1" xr:uid="{00000000-0005-0000-0000-0000B7880000}"/>
    <cellStyle name="Hiperłącze 8" xfId="11941" hidden="1" xr:uid="{00000000-0005-0000-0000-0000C9810000}"/>
    <cellStyle name="Hiperłącze 8" xfId="40335" hidden="1" xr:uid="{00000000-0005-0000-0000-0000058E0000}"/>
    <cellStyle name="Hiperłącze 8" xfId="47148" hidden="1" xr:uid="{00000000-0005-0000-0000-000025910000}"/>
    <cellStyle name="Hiperłącze 8" xfId="35360" hidden="1" xr:uid="{00000000-0005-0000-0000-0000A58B0000}"/>
    <cellStyle name="Hiperłącze 8" xfId="12825" hidden="1" xr:uid="{00000000-0005-0000-0000-000067810000}"/>
    <cellStyle name="Hiperłącze 8" xfId="14973" hidden="1" xr:uid="{00000000-0005-0000-0000-0000C2820000}"/>
    <cellStyle name="Hiperłącze 8" xfId="28770" hidden="1" xr:uid="{00000000-0005-0000-0000-0000C8880000}"/>
    <cellStyle name="Hiperłącze 8" xfId="23231" hidden="1" xr:uid="{00000000-0005-0000-0000-00002B860000}"/>
    <cellStyle name="Hiperłącze 8" xfId="15360" hidden="1" xr:uid="{00000000-0005-0000-0000-0000AB820000}"/>
    <cellStyle name="Hiperłącze 8" xfId="14656" hidden="1" xr:uid="{00000000-0005-0000-0000-00007E820000}"/>
    <cellStyle name="Hiperłącze 8" xfId="19627" hidden="1" xr:uid="{00000000-0005-0000-0000-0000E4840000}"/>
    <cellStyle name="Hiperłącze 8" xfId="26020" hidden="1" xr:uid="{00000000-0005-0000-0000-000062870000}"/>
    <cellStyle name="Hiperłącze 8" xfId="17797" hidden="1" xr:uid="{00000000-0005-0000-0000-0000BA830000}"/>
    <cellStyle name="Hiperłącze 8" xfId="17421" hidden="1" xr:uid="{00000000-0005-0000-0000-000093830000}"/>
    <cellStyle name="Hiperłącze 8" xfId="18456" hidden="1" xr:uid="{00000000-0005-0000-0000-000047840000}"/>
    <cellStyle name="Hiperłącze 8" xfId="11777" hidden="1" xr:uid="{00000000-0005-0000-0000-00005D820000}"/>
    <cellStyle name="Hiperłącze 8" xfId="13754" hidden="1" xr:uid="{00000000-0005-0000-0000-00002D820000}"/>
    <cellStyle name="Hiperłącze 8" xfId="37007" hidden="1" xr:uid="{00000000-0005-0000-0000-00006E8C0000}"/>
    <cellStyle name="Hiperłącze 8" xfId="40229" hidden="1" xr:uid="{00000000-0005-0000-0000-0000F68D0000}"/>
    <cellStyle name="Hiperłącze 8" xfId="14142" hidden="1" xr:uid="{00000000-0005-0000-0000-000005820000}"/>
    <cellStyle name="Hiperłącze 8" xfId="12275" hidden="1" xr:uid="{00000000-0005-0000-0000-000024810000}"/>
    <cellStyle name="Hiperłącze 8" xfId="12265" hidden="1" xr:uid="{00000000-0005-0000-0000-000023810000}"/>
    <cellStyle name="Hiperłącze 8" xfId="22315" hidden="1" xr:uid="{00000000-0005-0000-0000-0000C9850000}"/>
    <cellStyle name="Hiperłącze 8" xfId="27715" hidden="1" xr:uid="{00000000-0005-0000-0000-000035880000}"/>
    <cellStyle name="Hiperłącze 8" xfId="14058" hidden="1" xr:uid="{00000000-0005-0000-0000-0000FB810000}"/>
    <cellStyle name="Hiperłącze 8" xfId="13389" hidden="1" xr:uid="{00000000-0005-0000-0000-0000BA810000}"/>
    <cellStyle name="Hiperłącze 8" xfId="21588" hidden="1" xr:uid="{00000000-0005-0000-0000-00005D850000}"/>
    <cellStyle name="Hiperłącze 8" xfId="25342" hidden="1" xr:uid="{00000000-0005-0000-0000-000095880000}"/>
    <cellStyle name="Hiperłącze 8" xfId="35396" hidden="1" xr:uid="{00000000-0005-0000-0000-0000AE8B0000}"/>
    <cellStyle name="Hiperłącze 8" xfId="37157" hidden="1" xr:uid="{00000000-0005-0000-0000-0000C18C0000}"/>
    <cellStyle name="Hiperłącze 8" xfId="11707" hidden="1" xr:uid="{00000000-0005-0000-0000-000070820000}"/>
    <cellStyle name="Hiperłącze 8" xfId="13425" hidden="1" xr:uid="{00000000-0005-0000-0000-0000C0810000}"/>
    <cellStyle name="Hiperłącze 8" xfId="45560" hidden="1" xr:uid="{00000000-0005-0000-0000-0000AD900000}"/>
    <cellStyle name="Hiperłącze 8" xfId="17494" hidden="1" xr:uid="{00000000-0005-0000-0000-000096830000}"/>
    <cellStyle name="Hiperłącze 8" xfId="15823" hidden="1" xr:uid="{00000000-0005-0000-0000-00000B830000}"/>
    <cellStyle name="Hiperłącze 8" xfId="23300" hidden="1" xr:uid="{00000000-0005-0000-0000-00006B860000}"/>
    <cellStyle name="Hiperłącze 8" xfId="22243" hidden="1" xr:uid="{00000000-0005-0000-0000-0000C5850000}"/>
    <cellStyle name="Hiperłącze 8" xfId="22186" hidden="1" xr:uid="{00000000-0005-0000-0000-0000BF850000}"/>
    <cellStyle name="Hiperłącze 8" xfId="28084" hidden="1" xr:uid="{00000000-0005-0000-0000-000081880000}"/>
    <cellStyle name="Hiperłącze 8" xfId="24048" hidden="1" xr:uid="{00000000-0005-0000-0000-0000E4860000}"/>
    <cellStyle name="Hiperłącze 8" xfId="14166" hidden="1" xr:uid="{00000000-0005-0000-0000-000008820000}"/>
    <cellStyle name="Hiperłącze 8" xfId="44333" hidden="1" xr:uid="{00000000-0005-0000-0000-0000C28F0000}"/>
    <cellStyle name="Hiperłącze 8" xfId="42307" hidden="1" xr:uid="{00000000-0005-0000-0000-0000F28E0000}"/>
    <cellStyle name="Hiperłącze 8" xfId="15658" hidden="1" xr:uid="{00000000-0005-0000-0000-0000F2820000}"/>
    <cellStyle name="Hiperłącze 8" xfId="36998" hidden="1" xr:uid="{00000000-0005-0000-0000-00006D8C0000}"/>
    <cellStyle name="Hiperłącze 8" xfId="19825" hidden="1" xr:uid="{00000000-0005-0000-0000-0000B1840000}"/>
    <cellStyle name="Hiperłącze 8" xfId="36917" hidden="1" xr:uid="{00000000-0005-0000-0000-0000648C0000}"/>
    <cellStyle name="Hiperłącze 8" xfId="22081" hidden="1" xr:uid="{00000000-0005-0000-0000-0000B3850000}"/>
    <cellStyle name="Hiperłącze 8" xfId="12553" hidden="1" xr:uid="{00000000-0005-0000-0000-000042810000}"/>
    <cellStyle name="Hiperłącze 8" xfId="42299" hidden="1" xr:uid="{00000000-0005-0000-0000-0000EE8E0000}"/>
    <cellStyle name="Hiperłącze 8" xfId="22020" hidden="1" xr:uid="{00000000-0005-0000-0000-0000A6850000}"/>
    <cellStyle name="Hiperłącze 8" xfId="21663" hidden="1" xr:uid="{00000000-0005-0000-0000-000070850000}"/>
    <cellStyle name="Hiperłącze 8" xfId="25849" hidden="1" xr:uid="{00000000-0005-0000-0000-000054870000}"/>
    <cellStyle name="Hiperłącze 8" xfId="39124" hidden="1" xr:uid="{00000000-0005-0000-0000-00003F8E0000}"/>
    <cellStyle name="Hiperłącze 8" xfId="13910" hidden="1" xr:uid="{00000000-0005-0000-0000-00003B820000}"/>
    <cellStyle name="Hiperłącze 8" xfId="41292" hidden="1" xr:uid="{00000000-0005-0000-0000-0000668E0000}"/>
    <cellStyle name="Hiperłącze 8" xfId="22539" hidden="1" xr:uid="{00000000-0005-0000-0000-0000E2850000}"/>
    <cellStyle name="Hiperłącze 8" xfId="16939" hidden="1" xr:uid="{00000000-0005-0000-0000-000047830000}"/>
    <cellStyle name="Hiperłącze 8" xfId="16302" hidden="1" xr:uid="{00000000-0005-0000-0000-00006D840000}"/>
    <cellStyle name="Hiperłącze 8" xfId="16514" hidden="1" xr:uid="{00000000-0005-0000-0000-00007D840000}"/>
    <cellStyle name="Hiperłącze 8" xfId="18738" hidden="1" xr:uid="{00000000-0005-0000-0000-000019840000}"/>
    <cellStyle name="Hiperłącze 8" xfId="23740" hidden="1" xr:uid="{00000000-0005-0000-0000-0000A3860000}"/>
    <cellStyle name="Hiperłącze 8" xfId="16131" hidden="1" xr:uid="{00000000-0005-0000-0000-00008B830000}"/>
    <cellStyle name="Hiperłącze 8" xfId="25878" hidden="1" xr:uid="{00000000-0005-0000-0000-00005C870000}"/>
    <cellStyle name="Hiperłącze 8" xfId="33506" hidden="1" xr:uid="{00000000-0005-0000-0000-0000ED8A0000}"/>
    <cellStyle name="Hiperłącze 8" xfId="14566" hidden="1" xr:uid="{00000000-0005-0000-0000-000074820000}"/>
    <cellStyle name="Hiperłącze 8" xfId="41628" hidden="1" xr:uid="{00000000-0005-0000-0000-0000B88E0000}"/>
    <cellStyle name="Hiperłącze 8" xfId="13730" hidden="1" xr:uid="{00000000-0005-0000-0000-000039820000}"/>
    <cellStyle name="Hiperłącze 8" xfId="14840" hidden="1" xr:uid="{00000000-0005-0000-0000-0000E0820000}"/>
    <cellStyle name="Hiperłącze 8" xfId="43638" hidden="1" xr:uid="{00000000-0005-0000-0000-00004B900000}"/>
    <cellStyle name="Hiperłącze 8" xfId="36293" hidden="1" xr:uid="{00000000-0005-0000-0000-0000478C0000}"/>
    <cellStyle name="Hiperłącze 8" xfId="19214" hidden="1" xr:uid="{00000000-0005-0000-0000-000093840000}"/>
    <cellStyle name="Hiperłącze 8" xfId="18384" hidden="1" xr:uid="{00000000-0005-0000-0000-000059840000}"/>
    <cellStyle name="Hiperłącze 8" xfId="30586" hidden="1" xr:uid="{00000000-0005-0000-0000-00007C890000}"/>
    <cellStyle name="Hiperłącze 8" xfId="18473" hidden="1" xr:uid="{00000000-0005-0000-0000-00003E840000}"/>
    <cellStyle name="Hiperłącze 8" xfId="27294" hidden="1" xr:uid="{00000000-0005-0000-0000-00006E880000}"/>
    <cellStyle name="Hiperłącze 8" xfId="28129" hidden="1" xr:uid="{00000000-0005-0000-0000-0000A3880000}"/>
    <cellStyle name="Hiperłącze 8" xfId="11736" hidden="1" xr:uid="{00000000-0005-0000-0000-00006F820000}"/>
    <cellStyle name="Hiperłącze 8" xfId="40009" hidden="1" xr:uid="{00000000-0005-0000-0000-0000C68D0000}"/>
    <cellStyle name="Hiperłącze 8" xfId="25709" hidden="1" xr:uid="{00000000-0005-0000-0000-00004B870000}"/>
    <cellStyle name="Hiperłącze 8" xfId="10197" hidden="1" xr:uid="{00000000-0005-0000-0000-0000D9800000}"/>
    <cellStyle name="Hiperłącze 8" xfId="26735" hidden="1" xr:uid="{00000000-0005-0000-0000-0000D1870000}"/>
    <cellStyle name="Hiperłącze 8" xfId="25856" hidden="1" xr:uid="{00000000-0005-0000-0000-000058870000}"/>
    <cellStyle name="Hiperłącze 8" xfId="15746" hidden="1" xr:uid="{00000000-0005-0000-0000-0000FA820000}"/>
    <cellStyle name="Hiperłącze 8" xfId="15916" hidden="1" xr:uid="{00000000-0005-0000-0000-000013830000}"/>
    <cellStyle name="Hiperłącze 8" xfId="26397" hidden="1" xr:uid="{00000000-0005-0000-0000-000098870000}"/>
    <cellStyle name="Hiperłącze 8" xfId="34356" hidden="1" xr:uid="{00000000-0005-0000-0000-0000BF8C0000}"/>
    <cellStyle name="Hiperłącze 8" xfId="26223" hidden="1" xr:uid="{00000000-0005-0000-0000-00007E870000}"/>
    <cellStyle name="Hiperłącze 8" xfId="23868" hidden="1" xr:uid="{00000000-0005-0000-0000-0000F8860000}"/>
    <cellStyle name="Hiperłącze 8" xfId="23364" hidden="1" xr:uid="{00000000-0005-0000-0000-000037860000}"/>
    <cellStyle name="Hiperłącze 8" xfId="26207" hidden="1" xr:uid="{00000000-0005-0000-0000-000079870000}"/>
    <cellStyle name="Hiperłącze 8" xfId="25694" hidden="1" xr:uid="{00000000-0005-0000-0000-000048870000}"/>
    <cellStyle name="Hiperłącze 8" xfId="27723" hidden="1" xr:uid="{00000000-0005-0000-0000-000036880000}"/>
    <cellStyle name="Hiperłącze 8" xfId="23017" hidden="1" xr:uid="{00000000-0005-0000-0000-000054860000}"/>
    <cellStyle name="Hiperłącze 8" xfId="15204" hidden="1" xr:uid="{00000000-0005-0000-0000-00009C820000}"/>
    <cellStyle name="Hiperłącze 8" xfId="23861" hidden="1" xr:uid="{00000000-0005-0000-0000-0000F2860000}"/>
    <cellStyle name="Hiperłącze 8" xfId="23348" hidden="1" xr:uid="{00000000-0005-0000-0000-000034860000}"/>
    <cellStyle name="Hiperłącze 8" xfId="23035" hidden="1" xr:uid="{00000000-0005-0000-0000-000050860000}"/>
    <cellStyle name="Hiperłącze 8" xfId="24128" hidden="1" xr:uid="{00000000-0005-0000-0000-0000AA860000}"/>
    <cellStyle name="Hiperłącze 8" xfId="24023" hidden="1" xr:uid="{00000000-0005-0000-0000-0000E2860000}"/>
    <cellStyle name="Hiperłącze 8" xfId="16118" hidden="1" xr:uid="{00000000-0005-0000-0000-00008D830000}"/>
    <cellStyle name="Hiperłącze 8" xfId="24295" hidden="1" xr:uid="{00000000-0005-0000-0000-0000B9860000}"/>
    <cellStyle name="Hiperłącze 8" xfId="20982" hidden="1" xr:uid="{00000000-0005-0000-0000-000089860000}"/>
    <cellStyle name="Hiperłącze 8" xfId="26092" hidden="1" xr:uid="{00000000-0005-0000-0000-000073870000}"/>
    <cellStyle name="Hiperłącze 8" xfId="18239" hidden="1" xr:uid="{00000000-0005-0000-0000-000006840000}"/>
    <cellStyle name="Hiperłącze 8" xfId="22790" hidden="1" xr:uid="{00000000-0005-0000-0000-000056860000}"/>
    <cellStyle name="Hiperłącze 8" xfId="26790" hidden="1" xr:uid="{00000000-0005-0000-0000-0000D8870000}"/>
    <cellStyle name="Hiperłącze 8" xfId="29010" hidden="1" xr:uid="{00000000-0005-0000-0000-0000E0880000}"/>
    <cellStyle name="Hiperłącze 8" xfId="25895" hidden="1" xr:uid="{00000000-0005-0000-0000-000059870000}"/>
    <cellStyle name="Hiperłącze 8" xfId="21198" hidden="1" xr:uid="{00000000-0005-0000-0000-000040850000}"/>
    <cellStyle name="Hiperłącze 8" xfId="25265" hidden="1" xr:uid="{00000000-0005-0000-0000-00009A870000}"/>
    <cellStyle name="Hiperłącze 8" xfId="16147" hidden="1" xr:uid="{00000000-0005-0000-0000-000087830000}"/>
    <cellStyle name="Hiperłącze 8" xfId="17125" hidden="1" xr:uid="{00000000-0005-0000-0000-00005B830000}"/>
    <cellStyle name="Hiperłącze 8" xfId="40776" hidden="1" xr:uid="{00000000-0005-0000-0000-00004F8E0000}"/>
    <cellStyle name="Hiperłącze 8" xfId="17546" hidden="1" xr:uid="{00000000-0005-0000-0000-0000A4830000}"/>
    <cellStyle name="Hiperłącze 8" xfId="47131" hidden="1" xr:uid="{00000000-0005-0000-0000-000028910000}"/>
    <cellStyle name="Hiperłącze 8" xfId="17521" hidden="1" xr:uid="{00000000-0005-0000-0000-00009E830000}"/>
    <cellStyle name="Hiperłącze 8" xfId="16962" hidden="1" xr:uid="{00000000-0005-0000-0000-000041830000}"/>
    <cellStyle name="Hiperłącze 8" xfId="12039" hidden="1" xr:uid="{00000000-0005-0000-0000-00000F810000}"/>
    <cellStyle name="Hiperłącze 8" xfId="30193" hidden="1" xr:uid="{00000000-0005-0000-0000-000055890000}"/>
    <cellStyle name="Hiperłącze 8" xfId="18885" hidden="1" xr:uid="{00000000-0005-0000-0000-000026840000}"/>
    <cellStyle name="Hiperłącze 8" xfId="16267" hidden="1" xr:uid="{00000000-0005-0000-0000-00007C840000}"/>
    <cellStyle name="Hiperłącze 8" xfId="30120" hidden="1" xr:uid="{00000000-0005-0000-0000-00004C890000}"/>
    <cellStyle name="Hiperłącze 8" xfId="30177" hidden="1" xr:uid="{00000000-0005-0000-0000-00004E890000}"/>
    <cellStyle name="Hiperłącze 8" xfId="30148" hidden="1" xr:uid="{00000000-0005-0000-0000-000054890000}"/>
    <cellStyle name="Hiperłącze 8" xfId="30265" hidden="1" xr:uid="{00000000-0005-0000-0000-000059890000}"/>
    <cellStyle name="Hiperłącze 8" xfId="30246" hidden="1" xr:uid="{00000000-0005-0000-0000-00005F890000}"/>
    <cellStyle name="Hiperłącze 8" xfId="30353" hidden="1" xr:uid="{00000000-0005-0000-0000-000062890000}"/>
    <cellStyle name="Hiperłącze 8" xfId="30372" hidden="1" xr:uid="{00000000-0005-0000-0000-000064890000}"/>
    <cellStyle name="Hiperłącze 8" xfId="30444" hidden="1" xr:uid="{00000000-0005-0000-0000-00006A890000}"/>
    <cellStyle name="Hiperłącze 8" xfId="30453" hidden="1" xr:uid="{00000000-0005-0000-0000-00006D890000}"/>
    <cellStyle name="Hiperłącze 8" xfId="30462" hidden="1" xr:uid="{00000000-0005-0000-0000-00006E890000}"/>
    <cellStyle name="Hiperłącze 8" xfId="30534" hidden="1" xr:uid="{00000000-0005-0000-0000-000071890000}"/>
    <cellStyle name="Hiperłącze 8" xfId="30232" hidden="1" xr:uid="{00000000-0005-0000-0000-00005B890000}"/>
    <cellStyle name="Hiperłącze 8" xfId="28662" hidden="1" xr:uid="{00000000-0005-0000-0000-0000BB880000}"/>
    <cellStyle name="Hiperłącze 8" xfId="25312" hidden="1" xr:uid="{00000000-0005-0000-0000-00009B880000}"/>
    <cellStyle name="Hiperłącze 8" xfId="27823" hidden="1" xr:uid="{00000000-0005-0000-0000-00007B880000}"/>
    <cellStyle name="Hiperłącze 8" xfId="26511" hidden="1" xr:uid="{00000000-0005-0000-0000-0000BB870000}"/>
    <cellStyle name="Hiperłącze 8" xfId="24331" hidden="1" xr:uid="{00000000-0005-0000-0000-0000FB860000}"/>
    <cellStyle name="Hiperłącze 8" xfId="20859" hidden="1" xr:uid="{00000000-0005-0000-0000-00007B860000}"/>
    <cellStyle name="Hiperłącze 8" xfId="23379" hidden="1" xr:uid="{00000000-0005-0000-0000-00003B860000}"/>
    <cellStyle name="Hiperłącze 8" xfId="22399" hidden="1" xr:uid="{00000000-0005-0000-0000-0000DB850000}"/>
    <cellStyle name="Hiperłącze 8" xfId="21186" hidden="1" xr:uid="{00000000-0005-0000-0000-00003B850000}"/>
    <cellStyle name="Hiperłącze 8" xfId="15534" hidden="1" xr:uid="{00000000-0005-0000-0000-0000E5820000}"/>
    <cellStyle name="Hiperłącze 8" xfId="15585" hidden="1" xr:uid="{00000000-0005-0000-0000-0000EB820000}"/>
    <cellStyle name="Hiperłącze 8" xfId="15650" hidden="1" xr:uid="{00000000-0005-0000-0000-0000EE820000}"/>
    <cellStyle name="Hiperłącze 8" xfId="15601" hidden="1" xr:uid="{00000000-0005-0000-0000-0000F0820000}"/>
    <cellStyle name="Hiperłącze 8" xfId="15682" hidden="1" xr:uid="{00000000-0005-0000-0000-0000F7820000}"/>
    <cellStyle name="Hiperłącze 8" xfId="22960" hidden="1" xr:uid="{00000000-0005-0000-0000-00005B860000}"/>
    <cellStyle name="Hiperłącze 8" xfId="28589" hidden="1" xr:uid="{00000000-0005-0000-0000-0000F0880000}"/>
    <cellStyle name="Hiperłącze 8" xfId="39174" hidden="1" xr:uid="{00000000-0005-0000-0000-0000708D0000}"/>
    <cellStyle name="Hiperłącze 8" xfId="31340" hidden="1" xr:uid="{00000000-0005-0000-0000-0000F0890000}"/>
    <cellStyle name="Hiperłącze 8" xfId="38826" hidden="1" xr:uid="{00000000-0005-0000-0000-0000CB8D0000}"/>
    <cellStyle name="Hiperłącze 8" xfId="41671" hidden="1" xr:uid="{00000000-0005-0000-0000-0000B68E0000}"/>
    <cellStyle name="Hiperłącze 8" xfId="43697" hidden="1" xr:uid="{00000000-0005-0000-0000-0000808F0000}"/>
    <cellStyle name="Hiperłącze 8" xfId="45698" hidden="1" xr:uid="{00000000-0005-0000-0000-0000B1900000}"/>
    <cellStyle name="Hiperłącze 8" xfId="43288" hidden="1" xr:uid="{00000000-0005-0000-0000-0000E78F0000}"/>
    <cellStyle name="Hiperłącze 8" xfId="36718" hidden="1" xr:uid="{00000000-0005-0000-0000-0000538C0000}"/>
    <cellStyle name="Hiperłącze 8" xfId="35927" hidden="1" xr:uid="{00000000-0005-0000-0000-0000038C0000}"/>
    <cellStyle name="Hiperłącze 8" xfId="21957" hidden="1" xr:uid="{00000000-0005-0000-0000-0000A4850000}"/>
    <cellStyle name="Hiperłącze 8" xfId="21131" hidden="1" xr:uid="{00000000-0005-0000-0000-00002E850000}"/>
    <cellStyle name="Hiperłącze 8" xfId="31443" hidden="1" xr:uid="{00000000-0005-0000-0000-0000FC890000}"/>
    <cellStyle name="Hiperłącze 8" xfId="31495" hidden="1" xr:uid="{00000000-0005-0000-0000-0000FD890000}"/>
    <cellStyle name="Hiperłącze 8" xfId="30855" hidden="1" xr:uid="{00000000-0005-0000-0000-00009A890000}"/>
    <cellStyle name="Hiperłącze 8" xfId="30873" hidden="1" xr:uid="{00000000-0005-0000-0000-00009E890000}"/>
    <cellStyle name="Hiperłącze 8" xfId="30882" hidden="1" xr:uid="{00000000-0005-0000-0000-00009F890000}"/>
    <cellStyle name="Hiperłącze 8" xfId="30945" hidden="1" xr:uid="{00000000-0005-0000-0000-0000A1890000}"/>
    <cellStyle name="Hiperłącze 8" xfId="30922" hidden="1" xr:uid="{00000000-0005-0000-0000-0000A7890000}"/>
    <cellStyle name="Hiperłącze 8" xfId="44801" hidden="1" xr:uid="{00000000-0005-0000-0000-00000F900000}"/>
    <cellStyle name="Hiperłącze 8" xfId="15560" hidden="1" xr:uid="{00000000-0005-0000-0000-0000E6820000}"/>
    <cellStyle name="Hiperłącze 8" xfId="28487" hidden="1" xr:uid="{00000000-0005-0000-0000-000007890000}"/>
    <cellStyle name="Hiperłącze 8" xfId="14329" hidden="1" xr:uid="{00000000-0005-0000-0000-00001B820000}"/>
    <cellStyle name="Hiperłącze 8" xfId="16629" hidden="1" xr:uid="{00000000-0005-0000-0000-000026830000}"/>
    <cellStyle name="Hiperłącze 8" xfId="37735" hidden="1" xr:uid="{00000000-0005-0000-0000-0000DF8C0000}"/>
    <cellStyle name="Hiperłącze 8" xfId="27513" hidden="1" xr:uid="{00000000-0005-0000-0000-000065880000}"/>
    <cellStyle name="Hiperłącze 8" xfId="15401" hidden="1" xr:uid="{00000000-0005-0000-0000-0000AA820000}"/>
    <cellStyle name="Hiperłącze 8" xfId="19907" hidden="1" xr:uid="{00000000-0005-0000-0000-0000B5840000}"/>
    <cellStyle name="Hiperłącze 8" xfId="14033" hidden="1" xr:uid="{00000000-0005-0000-0000-000041820000}"/>
    <cellStyle name="Hiperłącze 8" xfId="13094" hidden="1" xr:uid="{00000000-0005-0000-0000-000099810000}"/>
    <cellStyle name="Hiperłącze 8" xfId="39021" hidden="1" xr:uid="{00000000-0005-0000-0000-00002E8E0000}"/>
    <cellStyle name="Hiperłącze 8" xfId="16012" hidden="1" xr:uid="{00000000-0005-0000-0000-000082830000}"/>
    <cellStyle name="Hiperłącze 8" xfId="22200" hidden="1" xr:uid="{00000000-0005-0000-0000-0000C3850000}"/>
    <cellStyle name="Hiperłącze 8" xfId="43948" hidden="1" xr:uid="{00000000-0005-0000-0000-0000988F0000}"/>
    <cellStyle name="Hiperłącze 8" xfId="21380" hidden="1" xr:uid="{00000000-0005-0000-0000-000045850000}"/>
    <cellStyle name="Hiperłącze 8" xfId="17512" hidden="1" xr:uid="{00000000-0005-0000-0000-00009D830000}"/>
    <cellStyle name="Hiperłącze 8" xfId="16576" hidden="1" xr:uid="{00000000-0005-0000-0000-000024830000}"/>
    <cellStyle name="Hiperłącze 8" xfId="16621" hidden="1" xr:uid="{00000000-0005-0000-0000-000025830000}"/>
    <cellStyle name="Hiperłącze 8" xfId="16645" hidden="1" xr:uid="{00000000-0005-0000-0000-000028830000}"/>
    <cellStyle name="Hiperłącze 8" xfId="16660" hidden="1" xr:uid="{00000000-0005-0000-0000-00002B830000}"/>
    <cellStyle name="Hiperłącze 8" xfId="16652" hidden="1" xr:uid="{00000000-0005-0000-0000-00002C830000}"/>
    <cellStyle name="Hiperłącze 8" xfId="16672" hidden="1" xr:uid="{00000000-0005-0000-0000-000030830000}"/>
    <cellStyle name="Hiperłącze 8" xfId="16854" hidden="1" xr:uid="{00000000-0005-0000-0000-000035830000}"/>
    <cellStyle name="Hiperłącze 8" xfId="13454" hidden="1" xr:uid="{00000000-0005-0000-0000-0000C8810000}"/>
    <cellStyle name="Hiperłącze 8" xfId="31486" hidden="1" xr:uid="{00000000-0005-0000-0000-0000FA890000}"/>
    <cellStyle name="Hiperłącze 8" xfId="15576" hidden="1" xr:uid="{00000000-0005-0000-0000-0000EA820000}"/>
    <cellStyle name="Hiperłącze 8" xfId="29247" hidden="1" xr:uid="{00000000-0005-0000-0000-000026890000}"/>
    <cellStyle name="Hiperłącze 8" xfId="34876" hidden="1" xr:uid="{00000000-0005-0000-0000-0000728B0000}"/>
    <cellStyle name="Hiperłącze 8" xfId="31991" hidden="1" xr:uid="{00000000-0005-0000-0000-00007D8A0000}"/>
    <cellStyle name="Hiperłącze 8" xfId="38607" hidden="1" xr:uid="{00000000-0005-0000-0000-0000D98D0000}"/>
    <cellStyle name="Hiperłącze 8" xfId="36108" hidden="1" xr:uid="{00000000-0005-0000-0000-0000128C0000}"/>
    <cellStyle name="Hiperłącze 8" xfId="29804" hidden="1" xr:uid="{00000000-0005-0000-0000-0000B08A0000}"/>
    <cellStyle name="Hiperłącze 8" xfId="31876" hidden="1" xr:uid="{00000000-0005-0000-0000-0000828A0000}"/>
    <cellStyle name="Hiperłącze 8" xfId="32693" hidden="1" xr:uid="{00000000-0005-0000-0000-0000BB8A0000}"/>
    <cellStyle name="Hiperłącze 8" xfId="41200" hidden="1" xr:uid="{00000000-0005-0000-0000-00005B8E0000}"/>
    <cellStyle name="Hiperłącze 8" xfId="39829" hidden="1" xr:uid="{00000000-0005-0000-0000-0000B48D0000}"/>
    <cellStyle name="Hiperłącze 8" xfId="33204" hidden="1" xr:uid="{00000000-0005-0000-0000-0000D08A0000}"/>
    <cellStyle name="Hiperłącze 8" xfId="39006" hidden="1" xr:uid="{00000000-0005-0000-0000-0000348E0000}"/>
    <cellStyle name="Hiperłącze 8" xfId="44553" hidden="1" xr:uid="{00000000-0005-0000-0000-0000F28F0000}"/>
    <cellStyle name="Hiperłącze 8" xfId="35804" hidden="1" xr:uid="{00000000-0005-0000-0000-0000F28B0000}"/>
    <cellStyle name="Hiperłącze 8" xfId="14963" hidden="1" xr:uid="{00000000-0005-0000-0000-0000C7820000}"/>
    <cellStyle name="Hiperłącze 8" xfId="21604" hidden="1" xr:uid="{00000000-0005-0000-0000-000062850000}"/>
    <cellStyle name="Hiperłącze 8" xfId="17627" hidden="1" xr:uid="{00000000-0005-0000-0000-0000AA830000}"/>
    <cellStyle name="Hiperłącze 8" xfId="17636" hidden="1" xr:uid="{00000000-0005-0000-0000-0000AB830000}"/>
    <cellStyle name="Hiperłącze 8" xfId="30790" hidden="1" xr:uid="{00000000-0005-0000-0000-000098890000}"/>
    <cellStyle name="Hiperłącze 8" xfId="31273" hidden="1" xr:uid="{00000000-0005-0000-0000-0000DE890000}"/>
    <cellStyle name="Hiperłącze 8" xfId="31084" hidden="1" xr:uid="{00000000-0005-0000-0000-0000CD890000}"/>
    <cellStyle name="Hiperłącze 8" xfId="31770" hidden="1" xr:uid="{00000000-0005-0000-0000-0000378A0000}"/>
    <cellStyle name="Hiperłącze 8" xfId="31694" hidden="1" xr:uid="{00000000-0005-0000-0000-0000268A0000}"/>
    <cellStyle name="Hiperłącze 8" xfId="30304" hidden="1" xr:uid="{00000000-0005-0000-0000-0000158A0000}"/>
    <cellStyle name="Hiperłącze 8" xfId="35261" hidden="1" xr:uid="{00000000-0005-0000-0000-00009A8B0000}"/>
    <cellStyle name="Hiperłącze 8" xfId="33887" hidden="1" xr:uid="{00000000-0005-0000-0000-0000448B0000}"/>
    <cellStyle name="Hiperłącze 8" xfId="33647" hidden="1" xr:uid="{00000000-0005-0000-0000-0000228B0000}"/>
    <cellStyle name="Hiperłącze 8" xfId="32866" hidden="1" xr:uid="{00000000-0005-0000-0000-00000C8B0000}"/>
    <cellStyle name="Hiperłącze 8" xfId="17462" hidden="1" xr:uid="{00000000-0005-0000-0000-00009B830000}"/>
    <cellStyle name="Hiperłącze 8" xfId="30799" hidden="1" xr:uid="{00000000-0005-0000-0000-000097890000}"/>
    <cellStyle name="Hiperłącze 8" xfId="30111" hidden="1" xr:uid="{00000000-0005-0000-0000-00004B890000}"/>
    <cellStyle name="Hiperłącze 8" xfId="22675" hidden="1" xr:uid="{00000000-0005-0000-0000-00000E860000}"/>
    <cellStyle name="Hiperłącze 8" xfId="26119" hidden="1" xr:uid="{00000000-0005-0000-0000-00006E870000}"/>
    <cellStyle name="Hiperłącze 8" xfId="40065" hidden="1" xr:uid="{00000000-0005-0000-0000-0000E78D0000}"/>
    <cellStyle name="Hiperłącze 8" xfId="27299" hidden="1" xr:uid="{00000000-0005-0000-0000-00006A880000}"/>
    <cellStyle name="Hiperłącze 8" xfId="27189" hidden="1" xr:uid="{00000000-0005-0000-0000-00001D880000}"/>
    <cellStyle name="Hiperłącze 8" xfId="25167" hidden="1" xr:uid="{00000000-0005-0000-0000-0000AD870000}"/>
    <cellStyle name="Hiperłącze 8" xfId="24872" hidden="1" xr:uid="{00000000-0005-0000-0000-00002B870000}"/>
    <cellStyle name="Hiperłącze 8" xfId="26552" hidden="1" xr:uid="{00000000-0005-0000-0000-0000BA870000}"/>
    <cellStyle name="Hiperłącze 8" xfId="41555" hidden="1" xr:uid="{00000000-0005-0000-0000-0000848E0000}"/>
    <cellStyle name="Hiperłącze 8" xfId="25515" hidden="1" xr:uid="{00000000-0005-0000-0000-0000F9870000}"/>
    <cellStyle name="Hiperłącze 8" xfId="24516" hidden="1" xr:uid="{00000000-0005-0000-0000-0000D8860000}"/>
    <cellStyle name="Hiperłącze 8" xfId="22910" hidden="1" xr:uid="{00000000-0005-0000-0000-000069860000}"/>
    <cellStyle name="Hiperłącze 8" xfId="26766" hidden="1" xr:uid="{00000000-0005-0000-0000-0000D5870000}"/>
    <cellStyle name="Hiperłącze 8" xfId="23588" hidden="1" xr:uid="{00000000-0005-0000-0000-000091860000}"/>
    <cellStyle name="Hiperłącze 8" xfId="40831" hidden="1" xr:uid="{00000000-0005-0000-0000-0000558E0000}"/>
    <cellStyle name="Hiperłącze 8" xfId="13192" hidden="1" xr:uid="{00000000-0005-0000-0000-0000A5810000}"/>
    <cellStyle name="Hiperłącze 8" xfId="26945" hidden="1" xr:uid="{00000000-0005-0000-0000-0000E5870000}"/>
    <cellStyle name="Hiperłącze 8" xfId="45396" hidden="1" xr:uid="{00000000-0005-0000-0000-0000A9900000}"/>
    <cellStyle name="Hiperłącze 8" xfId="21874" hidden="1" xr:uid="{00000000-0005-0000-0000-000088850000}"/>
    <cellStyle name="Hiperłącze 8" xfId="17789" hidden="1" xr:uid="{00000000-0005-0000-0000-0000B9830000}"/>
    <cellStyle name="Hiperłącze 8" xfId="17748" hidden="1" xr:uid="{00000000-0005-0000-0000-0000BC830000}"/>
    <cellStyle name="Hiperłącze 8" xfId="17782" hidden="1" xr:uid="{00000000-0005-0000-0000-0000BD830000}"/>
    <cellStyle name="Hiperłącze 8" xfId="17686" hidden="1" xr:uid="{00000000-0005-0000-0000-0000B1830000}"/>
    <cellStyle name="Hiperłącze 8" xfId="16578" hidden="1" xr:uid="{00000000-0005-0000-0000-000023830000}"/>
    <cellStyle name="Hiperłącze 8" xfId="17350" hidden="1" xr:uid="{00000000-0005-0000-0000-000077830000}"/>
    <cellStyle name="Hiperłącze 8" xfId="17192" hidden="1" xr:uid="{00000000-0005-0000-0000-000062830000}"/>
    <cellStyle name="Hiperłącze 8" xfId="25639" hidden="1" xr:uid="{00000000-0005-0000-0000-000041870000}"/>
    <cellStyle name="Hiperłącze 8" xfId="24740" hidden="1" xr:uid="{00000000-0005-0000-0000-000018870000}"/>
    <cellStyle name="Hiperłącze 8" xfId="23885" hidden="1" xr:uid="{00000000-0005-0000-0000-000004870000}"/>
    <cellStyle name="Hiperłącze 8" xfId="23983" hidden="1" xr:uid="{00000000-0005-0000-0000-0000F0860000}"/>
    <cellStyle name="Hiperłącze 8" xfId="23208" hidden="1" xr:uid="{00000000-0005-0000-0000-000027860000}"/>
    <cellStyle name="Hiperłącze 8" xfId="23679" hidden="1" xr:uid="{00000000-0005-0000-0000-000096860000}"/>
    <cellStyle name="Hiperłącze 8" xfId="20580" hidden="1" xr:uid="{00000000-0005-0000-0000-000082860000}"/>
    <cellStyle name="Hiperłącze 8" xfId="27483" hidden="1" xr:uid="{00000000-0005-0000-0000-00006B880000}"/>
    <cellStyle name="Hiperłącze 8" xfId="17568" hidden="1" xr:uid="{00000000-0005-0000-0000-0000A8830000}"/>
    <cellStyle name="Hiperłącze 8" xfId="35555" hidden="1" xr:uid="{00000000-0005-0000-0000-0000DC8B0000}"/>
    <cellStyle name="Hiperłącze 8" xfId="29395" hidden="1" xr:uid="{00000000-0005-0000-0000-00003B890000}"/>
    <cellStyle name="Hiperłącze 8" xfId="47040" hidden="1" xr:uid="{00000000-0005-0000-0000-000019910000}"/>
    <cellStyle name="Hiperłącze 8" xfId="29890" hidden="1" xr:uid="{00000000-0005-0000-0000-00009F8A0000}"/>
    <cellStyle name="Hiperłącze 8" xfId="17530" hidden="1" xr:uid="{00000000-0005-0000-0000-00009F830000}"/>
    <cellStyle name="Hiperłącze 8" xfId="45029" hidden="1" xr:uid="{00000000-0005-0000-0000-000029900000}"/>
    <cellStyle name="Hiperłącze 8" xfId="35598" hidden="1" xr:uid="{00000000-0005-0000-0000-0000DA8B0000}"/>
    <cellStyle name="Hiperłącze 8" xfId="38397" hidden="1" xr:uid="{00000000-0005-0000-0000-00004E8D0000}"/>
    <cellStyle name="Hiperłącze 8" xfId="17979" hidden="1" xr:uid="{00000000-0005-0000-0000-0000D8830000}"/>
    <cellStyle name="Hiperłącze 8" xfId="44013" hidden="1" xr:uid="{00000000-0005-0000-0000-00009A8F0000}"/>
    <cellStyle name="Hiperłącze 8" xfId="46260" hidden="1" xr:uid="{00000000-0005-0000-0000-0000EC900000}"/>
    <cellStyle name="Hiperłącze 8" xfId="42443" hidden="1" xr:uid="{00000000-0005-0000-0000-0000018F0000}"/>
    <cellStyle name="Hiperłącze 8" xfId="28384" hidden="1" xr:uid="{00000000-0005-0000-0000-000002890000}"/>
    <cellStyle name="Hiperłącze 8" xfId="34498" hidden="1" xr:uid="{00000000-0005-0000-0000-00001E8C0000}"/>
    <cellStyle name="Hiperłącze 8" xfId="45953" hidden="1" xr:uid="{00000000-0005-0000-0000-000083900000}"/>
    <cellStyle name="Hiperłącze 8" xfId="45037" hidden="1" xr:uid="{00000000-0005-0000-0000-000025900000}"/>
    <cellStyle name="Hiperłącze 8" xfId="34428" hidden="1" xr:uid="{00000000-0005-0000-0000-0000AB8C0000}"/>
    <cellStyle name="Hiperłącze 8" xfId="44588" hidden="1" xr:uid="{00000000-0005-0000-0000-0000F78F0000}"/>
    <cellStyle name="Hiperłącze 8" xfId="42478" hidden="1" xr:uid="{00000000-0005-0000-0000-0000088F0000}"/>
    <cellStyle name="Hiperłącze 8" xfId="43559" hidden="1" xr:uid="{00000000-0005-0000-0000-00004C900000}"/>
    <cellStyle name="Hiperłącze 8" xfId="15500" hidden="1" xr:uid="{00000000-0005-0000-0000-0000B2820000}"/>
    <cellStyle name="Hiperłącze 8" xfId="17768" hidden="1" xr:uid="{00000000-0005-0000-0000-0000C0830000}"/>
    <cellStyle name="Hiperłącze 8" xfId="35607" hidden="1" xr:uid="{00000000-0005-0000-0000-0000DD8B0000}"/>
    <cellStyle name="Hiperłącze 8" xfId="21727" hidden="1" xr:uid="{00000000-0005-0000-0000-000073850000}"/>
    <cellStyle name="Hiperłącze 8" xfId="26250" hidden="1" xr:uid="{00000000-0005-0000-0000-000083870000}"/>
    <cellStyle name="Hiperłącze 8" xfId="11713" hidden="1" xr:uid="{00000000-0005-0000-0000-000061820000}"/>
    <cellStyle name="Hiperłącze 8" xfId="22119" hidden="1" xr:uid="{00000000-0005-0000-0000-0000B1850000}"/>
    <cellStyle name="Hiperłącze 8" xfId="17932" hidden="1" xr:uid="{00000000-0005-0000-0000-0000CE830000}"/>
    <cellStyle name="Hiperłącze 8" xfId="18004" hidden="1" xr:uid="{00000000-0005-0000-0000-0000D1830000}"/>
    <cellStyle name="Hiperłącze 8" xfId="18013" hidden="1" xr:uid="{00000000-0005-0000-0000-0000D2830000}"/>
    <cellStyle name="Hiperłącze 8" xfId="17905" hidden="1" xr:uid="{00000000-0005-0000-0000-0000C6830000}"/>
    <cellStyle name="Hiperłącze 8" xfId="31342" hidden="1" xr:uid="{00000000-0005-0000-0000-0000EF890000}"/>
    <cellStyle name="Hiperłącze 8" xfId="45607" hidden="1" xr:uid="{00000000-0005-0000-0000-0000A2900000}"/>
    <cellStyle name="Hiperłącze 8" xfId="43032" hidden="1" xr:uid="{00000000-0005-0000-0000-00006F8F0000}"/>
    <cellStyle name="Hiperłącze 8" xfId="46910" hidden="1" xr:uid="{00000000-0005-0000-0000-000009910000}"/>
    <cellStyle name="Hiperłącze 8" xfId="43434" hidden="1" xr:uid="{00000000-0005-0000-0000-0000D5900000}"/>
    <cellStyle name="Hiperłącze 8" xfId="45537" hidden="1" xr:uid="{00000000-0005-0000-0000-0000BC900000}"/>
    <cellStyle name="Hiperłącze 8" xfId="44743" hidden="1" xr:uid="{00000000-0005-0000-0000-000002900000}"/>
    <cellStyle name="Hiperłącze 8" xfId="36200" hidden="1" xr:uid="{00000000-0005-0000-0000-0000398C0000}"/>
    <cellStyle name="Hiperłącze 8" xfId="45704" hidden="1" xr:uid="{00000000-0005-0000-0000-000069900000}"/>
    <cellStyle name="Hiperłącze 8" xfId="43645" hidden="1" xr:uid="{00000000-0005-0000-0000-000050900000}"/>
    <cellStyle name="Hiperłącze 8" xfId="45145" hidden="1" xr:uid="{00000000-0005-0000-0000-000031900000}"/>
    <cellStyle name="Hiperłącze 8" xfId="44882" hidden="1" xr:uid="{00000000-0005-0000-0000-000018900000}"/>
    <cellStyle name="Hiperłącze 8" xfId="42164" hidden="1" xr:uid="{00000000-0005-0000-0000-00001C8F0000}"/>
    <cellStyle name="Hiperłącze 8" xfId="40164" hidden="1" xr:uid="{00000000-0005-0000-0000-0000F48D0000}"/>
    <cellStyle name="Hiperłącze 8" xfId="41662" hidden="1" xr:uid="{00000000-0005-0000-0000-0000B28E0000}"/>
    <cellStyle name="Hiperłącze 8" xfId="18682" hidden="1" xr:uid="{00000000-0005-0000-0000-000017840000}"/>
    <cellStyle name="Hiperłącze 8" xfId="33277" hidden="1" xr:uid="{00000000-0005-0000-0000-0000D68A0000}"/>
    <cellStyle name="Hiperłącze 8" xfId="38478" hidden="1" xr:uid="{00000000-0005-0000-0000-0000558D0000}"/>
    <cellStyle name="Hiperłącze 8" xfId="38471" hidden="1" xr:uid="{00000000-0005-0000-0000-0000598D0000}"/>
    <cellStyle name="Hiperłącze 8" xfId="43256" hidden="1" xr:uid="{00000000-0005-0000-0000-0000EA8F0000}"/>
    <cellStyle name="Hiperłącze 8" xfId="11405" hidden="1" xr:uid="{00000000-0005-0000-0000-000007810000}"/>
    <cellStyle name="Hiperłącze 8" xfId="15623" hidden="1" xr:uid="{00000000-0005-0000-0000-0000F3820000}"/>
    <cellStyle name="Hiperłącze 8" xfId="30511" hidden="1" xr:uid="{00000000-0005-0000-0000-000077890000}"/>
    <cellStyle name="Hiperłącze 8" xfId="30601" hidden="1" xr:uid="{00000000-0005-0000-0000-00007F890000}"/>
    <cellStyle name="Hiperłącze 8" xfId="29719" hidden="1" xr:uid="{00000000-0005-0000-0000-0000B7890000}"/>
    <cellStyle name="Hiperłącze 8" xfId="30730" hidden="1" xr:uid="{00000000-0005-0000-0000-000089890000}"/>
    <cellStyle name="Hiperłącze 8" xfId="30711" hidden="1" xr:uid="{00000000-0005-0000-0000-00008F890000}"/>
    <cellStyle name="Hiperłącze 8" xfId="29580" hidden="1" xr:uid="{00000000-0005-0000-0000-0000B6890000}"/>
    <cellStyle name="Hiperłącze 8" xfId="29604" hidden="1" xr:uid="{00000000-0005-0000-0000-0000AC890000}"/>
    <cellStyle name="Hiperłącze 8" xfId="29766" hidden="1" xr:uid="{00000000-0005-0000-0000-0000AF890000}"/>
    <cellStyle name="Hiperłącze 8" xfId="29788" hidden="1" xr:uid="{00000000-0005-0000-0000-0000AA890000}"/>
    <cellStyle name="Hiperłącze 8" xfId="30920" hidden="1" xr:uid="{00000000-0005-0000-0000-0000A8890000}"/>
    <cellStyle name="Hiperłącze 8" xfId="30764" hidden="1" xr:uid="{00000000-0005-0000-0000-000092890000}"/>
    <cellStyle name="Hiperłącze 8" xfId="37994" hidden="1" xr:uid="{00000000-0005-0000-0000-0000F98C0000}"/>
    <cellStyle name="Hiperłącze 8" xfId="30773" hidden="1" xr:uid="{00000000-0005-0000-0000-000093890000}"/>
    <cellStyle name="Hiperłącze 8" xfId="30634" hidden="1" xr:uid="{00000000-0005-0000-0000-00007D890000}"/>
    <cellStyle name="Hiperłącze 8" xfId="30593" hidden="1" xr:uid="{00000000-0005-0000-0000-000080890000}"/>
    <cellStyle name="Hiperłącze 8" xfId="30627" hidden="1" xr:uid="{00000000-0005-0000-0000-000081890000}"/>
    <cellStyle name="Hiperłącze 8" xfId="38233" hidden="1" xr:uid="{00000000-0005-0000-0000-00003F8D0000}"/>
    <cellStyle name="Hiperłącze 8" xfId="37652" hidden="1" xr:uid="{00000000-0005-0000-0000-00000A8D0000}"/>
    <cellStyle name="Hiperłącze 8" xfId="39836" hidden="1" xr:uid="{00000000-0005-0000-0000-0000B88D0000}"/>
    <cellStyle name="Hiperłącze 8" xfId="39720" hidden="1" xr:uid="{00000000-0005-0000-0000-0000A78D0000}"/>
    <cellStyle name="Hiperłącze 8" xfId="32734" hidden="1" xr:uid="{00000000-0005-0000-0000-0000BA8A0000}"/>
    <cellStyle name="Hiperłącze 8" xfId="33112" hidden="1" xr:uid="{00000000-0005-0000-0000-0000008B0000}"/>
    <cellStyle name="Hiperłącze 8" xfId="30755" hidden="1" xr:uid="{00000000-0005-0000-0000-000091890000}"/>
    <cellStyle name="Hiperłącze 8" xfId="44662" hidden="1" xr:uid="{00000000-0005-0000-0000-0000FE8F0000}"/>
    <cellStyle name="Hiperłącze 8" xfId="42151" hidden="1" xr:uid="{00000000-0005-0000-0000-00001F8F0000}"/>
    <cellStyle name="Hiperłącze 8" xfId="32548" hidden="1" xr:uid="{00000000-0005-0000-0000-0000658A0000}"/>
    <cellStyle name="Hiperłącze 8" xfId="35165" hidden="1" xr:uid="{00000000-0005-0000-0000-00008E8B0000}"/>
    <cellStyle name="Hiperłącze 8" xfId="20652" hidden="1" xr:uid="{00000000-0005-0000-0000-00009F850000}"/>
    <cellStyle name="Hiperłącze 8" xfId="37749" hidden="1" xr:uid="{00000000-0005-0000-0000-0000E38C0000}"/>
    <cellStyle name="Hiperłącze 8" xfId="32254" hidden="1" xr:uid="{00000000-0005-0000-0000-0000478A0000}"/>
    <cellStyle name="Hiperłącze 8" xfId="34592" hidden="1" xr:uid="{00000000-0005-0000-0000-00002B8C0000}"/>
    <cellStyle name="Hiperłącze 8" xfId="31785" hidden="1" xr:uid="{00000000-0005-0000-0000-0000358A0000}"/>
    <cellStyle name="Hiperłącze 8" xfId="30055" hidden="1" xr:uid="{00000000-0005-0000-0000-0000118A0000}"/>
    <cellStyle name="Hiperłącze 8" xfId="35116" hidden="1" xr:uid="{00000000-0005-0000-0000-0000908B0000}"/>
    <cellStyle name="Hiperłącze 8" xfId="33562" hidden="1" xr:uid="{00000000-0005-0000-0000-0000F88A0000}"/>
    <cellStyle name="Hiperłącze 8" xfId="31662" hidden="1" xr:uid="{00000000-0005-0000-0000-00002B8A0000}"/>
    <cellStyle name="Hiperłącze 8" xfId="39704" hidden="1" xr:uid="{00000000-0005-0000-0000-0000A58D0000}"/>
    <cellStyle name="Hiperłącze 8" xfId="34659" hidden="1" xr:uid="{00000000-0005-0000-0000-00005F8B0000}"/>
    <cellStyle name="Hiperłącze 8" xfId="33834" hidden="1" xr:uid="{00000000-0005-0000-0000-0000398B0000}"/>
    <cellStyle name="Hiperłącze 8" xfId="38725" hidden="1" xr:uid="{00000000-0005-0000-0000-0000DE8D0000}"/>
    <cellStyle name="Hiperłącze 8" xfId="39755" hidden="1" xr:uid="{00000000-0005-0000-0000-0000B08D0000}"/>
    <cellStyle name="Hiperłącze 8" xfId="32999" hidden="1" xr:uid="{00000000-0005-0000-0000-00001C8B0000}"/>
    <cellStyle name="Hiperłącze 8" xfId="28799" hidden="1" xr:uid="{00000000-0005-0000-0000-0000CF880000}"/>
    <cellStyle name="Hiperłącze 8" xfId="29740" hidden="1" xr:uid="{00000000-0005-0000-0000-0000AE890000}"/>
    <cellStyle name="Hiperłącze 8" xfId="44777" hidden="1" xr:uid="{00000000-0005-0000-0000-00000B900000}"/>
    <cellStyle name="Hiperłącze 8" xfId="31199" hidden="1" xr:uid="{00000000-0005-0000-0000-0000DA890000}"/>
    <cellStyle name="Hiperłącze 8" xfId="44056" hidden="1" xr:uid="{00000000-0005-0000-0000-0000A48F0000}"/>
    <cellStyle name="Hiperłącze 8" xfId="35157" hidden="1" xr:uid="{00000000-0005-0000-0000-00008D8B0000}"/>
    <cellStyle name="Hiperłącze 8" xfId="42250" hidden="1" xr:uid="{00000000-0005-0000-0000-0000F08E0000}"/>
    <cellStyle name="Hiperłącze 8" xfId="21973" hidden="1" xr:uid="{00000000-0005-0000-0000-0000A7850000}"/>
    <cellStyle name="Hiperłącze 8" xfId="43607" hidden="1" xr:uid="{00000000-0005-0000-0000-000039900000}"/>
    <cellStyle name="Hiperłącze 8" xfId="42625" hidden="1" xr:uid="{00000000-0005-0000-0000-0000158F0000}"/>
    <cellStyle name="Hiperłącze 8" xfId="38533" hidden="1" xr:uid="{00000000-0005-0000-0000-0000648D0000}"/>
    <cellStyle name="Hiperłącze 8" xfId="32074" hidden="1" xr:uid="{00000000-0005-0000-0000-00006F8A0000}"/>
    <cellStyle name="Hiperłącze 8" xfId="25257" hidden="1" xr:uid="{00000000-0005-0000-0000-00009B870000}"/>
    <cellStyle name="Hiperłącze 8" xfId="33269" hidden="1" xr:uid="{00000000-0005-0000-0000-0000D58A0000}"/>
    <cellStyle name="Hiperłącze 8" xfId="15098" hidden="1" xr:uid="{00000000-0005-0000-0000-00008C820000}"/>
    <cellStyle name="Hiperłącze 8" xfId="16674" hidden="1" xr:uid="{00000000-0005-0000-0000-00002F830000}"/>
    <cellStyle name="Hiperłącze 8" xfId="20041" hidden="1" xr:uid="{00000000-0005-0000-0000-0000F8840000}"/>
    <cellStyle name="Hiperłącze 8" xfId="35991" hidden="1" xr:uid="{00000000-0005-0000-0000-0000058C0000}"/>
    <cellStyle name="Hiperłącze 8" xfId="12693" hidden="1" xr:uid="{00000000-0005-0000-0000-000058810000}"/>
    <cellStyle name="Hiperłącze 8" xfId="37550" hidden="1" xr:uid="{00000000-0005-0000-0000-00001F8D0000}"/>
    <cellStyle name="Hiperłącze 8" xfId="37964" hidden="1" xr:uid="{00000000-0005-0000-0000-0000F78C0000}"/>
    <cellStyle name="Hiperłącze 8" xfId="37105" hidden="1" xr:uid="{00000000-0005-0000-0000-0000A88C0000}"/>
    <cellStyle name="Hiperłącze 8" xfId="46102" hidden="1" xr:uid="{00000000-0005-0000-0000-000097900000}"/>
    <cellStyle name="Hiperłącze 8" xfId="28571" hidden="1" xr:uid="{00000000-0005-0000-0000-0000F4880000}"/>
    <cellStyle name="Hiperłącze 8" xfId="43987" hidden="1" xr:uid="{00000000-0005-0000-0000-0000998F0000}"/>
    <cellStyle name="Hiperłącze 8" xfId="32708" hidden="1" xr:uid="{00000000-0005-0000-0000-0000B98A0000}"/>
    <cellStyle name="Hiperłącze 8" xfId="42940" hidden="1" xr:uid="{00000000-0005-0000-0000-0000688F0000}"/>
    <cellStyle name="Hiperłącze 8" xfId="34221" hidden="1" xr:uid="{00000000-0005-0000-0000-0000CF8B0000}"/>
    <cellStyle name="Hiperłącze 8" xfId="42832" hidden="1" xr:uid="{00000000-0005-0000-0000-0000588F0000}"/>
    <cellStyle name="Hiperłącze 8" xfId="32893" hidden="1" xr:uid="{00000000-0005-0000-0000-0000FB8A0000}"/>
    <cellStyle name="Hiperłącze 8" xfId="40173" hidden="1" xr:uid="{00000000-0005-0000-0000-0000F38D0000}"/>
    <cellStyle name="Hiperłącze 8" xfId="36704" hidden="1" xr:uid="{00000000-0005-0000-0000-00004F8C0000}"/>
    <cellStyle name="Hiperłącze 8" xfId="19504" hidden="1" xr:uid="{00000000-0005-0000-0000-0000CE840000}"/>
    <cellStyle name="Hiperłącze 8" xfId="36924" hidden="1" xr:uid="{00000000-0005-0000-0000-0000688C0000}"/>
    <cellStyle name="Hiperłącze 8" xfId="35740" hidden="1" xr:uid="{00000000-0005-0000-0000-0000EC8B0000}"/>
    <cellStyle name="Hiperłącze 8" xfId="21000" hidden="1" xr:uid="{00000000-0005-0000-0000-0000EF850000}"/>
    <cellStyle name="Hiperłącze 8" xfId="21569" hidden="1" xr:uid="{00000000-0005-0000-0000-000063850000}"/>
    <cellStyle name="Hiperłącze 8" xfId="20641" hidden="1" xr:uid="{00000000-0005-0000-0000-00009A850000}"/>
    <cellStyle name="Hiperłącze 8" xfId="21709" hidden="1" xr:uid="{00000000-0005-0000-0000-000071850000}"/>
    <cellStyle name="Hiperłącze 8" xfId="38354" hidden="1" xr:uid="{00000000-0005-0000-0000-0000508D0000}"/>
    <cellStyle name="Hiperłącze 8" xfId="29687" hidden="1" xr:uid="{00000000-0005-0000-0000-0000BA890000}"/>
    <cellStyle name="Hiperłącze 8" xfId="33564" hidden="1" xr:uid="{00000000-0005-0000-0000-0000F78A0000}"/>
    <cellStyle name="Hiperłącze 8" xfId="38179" hidden="1" xr:uid="{00000000-0005-0000-0000-0000368D0000}"/>
    <cellStyle name="Hiperłącze 8" xfId="17823" hidden="1" xr:uid="{00000000-0005-0000-0000-0000C2830000}"/>
    <cellStyle name="Hiperłącze 8" xfId="45481" hidden="1" xr:uid="{00000000-0005-0000-0000-0000BF900000}"/>
    <cellStyle name="Hiperłącze 8" xfId="43827" hidden="1" xr:uid="{00000000-0005-0000-0000-00008D8F0000}"/>
    <cellStyle name="Hiperłącze 8" xfId="42231" hidden="1" xr:uid="{00000000-0005-0000-0000-0000EB8E0000}"/>
    <cellStyle name="Hiperłącze 8" xfId="46596" hidden="1" xr:uid="{00000000-0005-0000-0000-00003F910000}"/>
    <cellStyle name="Hiperłącze 8" xfId="45216" hidden="1" xr:uid="{00000000-0005-0000-0000-000057900000}"/>
    <cellStyle name="Hiperłącze 8" xfId="11403" hidden="1" xr:uid="{00000000-0005-0000-0000-000008810000}"/>
    <cellStyle name="Hiperłącze 8" xfId="43426" hidden="1" xr:uid="{00000000-0005-0000-0000-0000D6900000}"/>
    <cellStyle name="Hiperłącze 8" xfId="45386" hidden="1" xr:uid="{00000000-0005-0000-0000-0000AE900000}"/>
    <cellStyle name="Hiperłącze 8" xfId="29133" hidden="1" xr:uid="{00000000-0005-0000-0000-000016890000}"/>
    <cellStyle name="Hiperłącze 8" xfId="36269" hidden="1" xr:uid="{00000000-0005-0000-0000-0000448C0000}"/>
    <cellStyle name="Hiperłącze 8" xfId="34490" hidden="1" xr:uid="{00000000-0005-0000-0000-00001D8C0000}"/>
    <cellStyle name="Hiperłącze 8" xfId="43873" hidden="1" xr:uid="{00000000-0005-0000-0000-000045900000}"/>
    <cellStyle name="Hiperłącze 8" xfId="35865" hidden="1" xr:uid="{00000000-0005-0000-0000-0000FF8B0000}"/>
    <cellStyle name="Hiperłącze 8" xfId="36971" hidden="1" xr:uid="{00000000-0005-0000-0000-0000658C0000}"/>
    <cellStyle name="Hiperłącze 8" xfId="44280" hidden="1" xr:uid="{00000000-0005-0000-0000-0000BF8F0000}"/>
    <cellStyle name="Hiperłącze 8" xfId="39418" hidden="1" xr:uid="{00000000-0005-0000-0000-0000848D0000}"/>
    <cellStyle name="Hiperłącze 8" xfId="44752" hidden="1" xr:uid="{00000000-0005-0000-0000-000006900000}"/>
    <cellStyle name="Hiperłącze 8" xfId="42395" hidden="1" xr:uid="{00000000-0005-0000-0000-0000FA8E0000}"/>
    <cellStyle name="Hiperłącze 8" xfId="43922" hidden="1" xr:uid="{00000000-0005-0000-0000-0000928F0000}"/>
    <cellStyle name="Hiperłącze 8" xfId="17555" hidden="1" xr:uid="{00000000-0005-0000-0000-0000A3830000}"/>
    <cellStyle name="Hiperłącze 8" xfId="46729" hidden="1" xr:uid="{00000000-0005-0000-0000-000041910000}"/>
    <cellStyle name="Hiperłącze 8" xfId="37016" hidden="1" xr:uid="{00000000-0005-0000-0000-00006F8C0000}"/>
    <cellStyle name="Hiperłącze 8" xfId="42933" hidden="1" xr:uid="{00000000-0005-0000-0000-0000648F0000}"/>
    <cellStyle name="Hiperłącze 8" xfId="46294" hidden="1" xr:uid="{00000000-0005-0000-0000-0000E6900000}"/>
    <cellStyle name="Hiperłącze 8" xfId="28626" hidden="1" xr:uid="{00000000-0005-0000-0000-000003890000}"/>
    <cellStyle name="Hiperłącze 8" xfId="44368" hidden="1" xr:uid="{00000000-0005-0000-0000-0000C78F0000}"/>
    <cellStyle name="Hiperłącze 8" xfId="43719" hidden="1" xr:uid="{00000000-0005-0000-0000-0000838F0000}"/>
    <cellStyle name="Hiperłącze 8" xfId="47093" hidden="1" xr:uid="{00000000-0005-0000-0000-00001F910000}"/>
    <cellStyle name="Hiperłącze 8" xfId="39688" hidden="1" xr:uid="{00000000-0005-0000-0000-00009E8D0000}"/>
    <cellStyle name="Hiperłącze 8" xfId="21425" hidden="1" xr:uid="{00000000-0005-0000-0000-00004F850000}"/>
    <cellStyle name="Hiperłącze 8" xfId="34242" hidden="1" xr:uid="{00000000-0005-0000-0000-0000C78B0000}"/>
    <cellStyle name="Hiperłącze 8" xfId="18075" hidden="1" xr:uid="{00000000-0005-0000-0000-0000F7830000}"/>
    <cellStyle name="Hiperłącze 8" xfId="18088" hidden="1" xr:uid="{00000000-0005-0000-0000-0000FC830000}"/>
    <cellStyle name="Hiperłącze 8" xfId="18221" hidden="1" xr:uid="{00000000-0005-0000-0000-000001840000}"/>
    <cellStyle name="Hiperłącze 8" xfId="18230" hidden="1" xr:uid="{00000000-0005-0000-0000-000002840000}"/>
    <cellStyle name="Hiperłącze 8" xfId="18174" hidden="1" xr:uid="{00000000-0005-0000-0000-000004840000}"/>
    <cellStyle name="Hiperłącze 8" xfId="18563" hidden="1" xr:uid="{00000000-0005-0000-0000-000009840000}"/>
    <cellStyle name="Hiperłącze 8" xfId="18571" hidden="1" xr:uid="{00000000-0005-0000-0000-00000A840000}"/>
    <cellStyle name="Hiperłącze 8" xfId="18591" hidden="1" xr:uid="{00000000-0005-0000-0000-00000C840000}"/>
    <cellStyle name="Hiperłącze 8" xfId="18650" hidden="1" xr:uid="{00000000-0005-0000-0000-00000E840000}"/>
    <cellStyle name="Hiperłącze 8" xfId="18609" hidden="1" xr:uid="{00000000-0005-0000-0000-00000F840000}"/>
    <cellStyle name="Hiperłącze 8" xfId="18131" hidden="1" xr:uid="{00000000-0005-0000-0000-0000FA830000}"/>
    <cellStyle name="Hiperłącze 8" xfId="36358" hidden="1" xr:uid="{00000000-0005-0000-0000-00008C8C0000}"/>
    <cellStyle name="Hiperłącze 8" xfId="30689" hidden="1" xr:uid="{00000000-0005-0000-0000-00008C890000}"/>
    <cellStyle name="Hiperłącze 8" xfId="16590" hidden="1" xr:uid="{00000000-0005-0000-0000-000021830000}"/>
    <cellStyle name="Hiperłącze 8" xfId="34732" hidden="1" xr:uid="{00000000-0005-0000-0000-0000678B0000}"/>
    <cellStyle name="Hiperłącze 8" xfId="30061" hidden="1" xr:uid="{00000000-0005-0000-0000-0000168A0000}"/>
    <cellStyle name="Hiperłącze 8" xfId="44734" hidden="1" xr:uid="{00000000-0005-0000-0000-000001900000}"/>
    <cellStyle name="Hiperłącze 8" xfId="33149" hidden="1" xr:uid="{00000000-0005-0000-0000-0000138B0000}"/>
    <cellStyle name="Hiperłącze 8" xfId="36052" hidden="1" xr:uid="{00000000-0005-0000-0000-0000148C0000}"/>
    <cellStyle name="Hiperłącze 8" xfId="36076" hidden="1" xr:uid="{00000000-0005-0000-0000-0000178C0000}"/>
    <cellStyle name="Hiperłącze 8" xfId="34561" hidden="1" xr:uid="{00000000-0005-0000-0000-0000198C0000}"/>
    <cellStyle name="Hiperłącze 8" xfId="34569" hidden="1" xr:uid="{00000000-0005-0000-0000-00001F8C0000}"/>
    <cellStyle name="Hiperłącze 8" xfId="34578" hidden="1" xr:uid="{00000000-0005-0000-0000-0000218C0000}"/>
    <cellStyle name="Hiperłącze 8" xfId="34483" hidden="1" xr:uid="{00000000-0005-0000-0000-0000248C0000}"/>
    <cellStyle name="Hiperłącze 8" xfId="34510" hidden="1" xr:uid="{00000000-0005-0000-0000-0000278C0000}"/>
    <cellStyle name="Hiperłącze 8" xfId="34167" hidden="1" xr:uid="{00000000-0005-0000-0000-00002A8C0000}"/>
    <cellStyle name="Hiperłącze 8" xfId="34601" hidden="1" xr:uid="{00000000-0005-0000-0000-00002F8C0000}"/>
    <cellStyle name="Hiperłącze 8" xfId="34599" hidden="1" xr:uid="{00000000-0005-0000-0000-0000308C0000}"/>
    <cellStyle name="Hiperłącze 8" xfId="36135" hidden="1" xr:uid="{00000000-0005-0000-0000-0000328C0000}"/>
    <cellStyle name="Hiperłącze 8" xfId="36235" hidden="1" xr:uid="{00000000-0005-0000-0000-00003D8C0000}"/>
    <cellStyle name="Hiperłącze 8" xfId="36262" hidden="1" xr:uid="{00000000-0005-0000-0000-0000408C0000}"/>
    <cellStyle name="Hiperłącze 8" xfId="36325" hidden="1" xr:uid="{00000000-0005-0000-0000-0000428C0000}"/>
    <cellStyle name="Hiperłącze 8" xfId="36308" hidden="1" xr:uid="{00000000-0005-0000-0000-0000458C0000}"/>
    <cellStyle name="Hiperłącze 8" xfId="36334" hidden="1" xr:uid="{00000000-0005-0000-0000-0000468C0000}"/>
    <cellStyle name="Hiperłącze 8" xfId="36291" hidden="1" xr:uid="{00000000-0005-0000-0000-0000488C0000}"/>
    <cellStyle name="Hiperłącze 8" xfId="36658" hidden="1" xr:uid="{00000000-0005-0000-0000-0000498C0000}"/>
    <cellStyle name="Hiperłącze 8" xfId="36686" hidden="1" xr:uid="{00000000-0005-0000-0000-00004C8C0000}"/>
    <cellStyle name="Hiperłącze 8" xfId="36745" hidden="1" xr:uid="{00000000-0005-0000-0000-00004E8C0000}"/>
    <cellStyle name="Hiperłącze 8" xfId="36730" hidden="1" xr:uid="{00000000-0005-0000-0000-0000518C0000}"/>
    <cellStyle name="Hiperłącze 8" xfId="36889" hidden="1" xr:uid="{00000000-0005-0000-0000-0000618C0000}"/>
    <cellStyle name="Hiperłącze 8" xfId="36898" hidden="1" xr:uid="{00000000-0005-0000-0000-0000628C0000}"/>
    <cellStyle name="Hiperłącze 8" xfId="36907" hidden="1" xr:uid="{00000000-0005-0000-0000-0000638C0000}"/>
    <cellStyle name="Hiperłącze 8" xfId="41960" hidden="1" xr:uid="{00000000-0005-0000-0000-0000388F0000}"/>
    <cellStyle name="Hiperłącze 8" xfId="36399" hidden="1" xr:uid="{00000000-0005-0000-0000-0000928C0000}"/>
    <cellStyle name="Hiperłącze 8" xfId="30217" hidden="1" xr:uid="{00000000-0005-0000-0000-000058890000}"/>
    <cellStyle name="Hiperłącze 8" xfId="46053" hidden="1" xr:uid="{00000000-0005-0000-0000-00008E900000}"/>
    <cellStyle name="Hiperłącze 8" xfId="46062" hidden="1" xr:uid="{00000000-0005-0000-0000-00008F900000}"/>
    <cellStyle name="Hiperłącze 8" xfId="46117" hidden="1" xr:uid="{00000000-0005-0000-0000-000095900000}"/>
    <cellStyle name="Hiperłącze 8" xfId="46143" hidden="1" xr:uid="{00000000-0005-0000-0000-000096900000}"/>
    <cellStyle name="Hiperłącze 8" xfId="45656" hidden="1" xr:uid="{00000000-0005-0000-0000-00009C900000}"/>
    <cellStyle name="Hiperłącze 8" xfId="45614" hidden="1" xr:uid="{00000000-0005-0000-0000-00009E900000}"/>
    <cellStyle name="Hiperłącze 8" xfId="45622" hidden="1" xr:uid="{00000000-0005-0000-0000-0000A1900000}"/>
    <cellStyle name="Hiperłącze 8" xfId="45632" hidden="1" xr:uid="{00000000-0005-0000-0000-0000A4900000}"/>
    <cellStyle name="Hiperłącze 8" xfId="45605" hidden="1" xr:uid="{00000000-0005-0000-0000-0000A5900000}"/>
    <cellStyle name="Hiperłącze 8" xfId="45589" hidden="1" xr:uid="{00000000-0005-0000-0000-0000A8900000}"/>
    <cellStyle name="Hiperłącze 8" xfId="45404" hidden="1" xr:uid="{00000000-0005-0000-0000-0000AC900000}"/>
    <cellStyle name="Hiperłącze 8" xfId="45565" hidden="1" xr:uid="{00000000-0005-0000-0000-0000AF900000}"/>
    <cellStyle name="Hiperłącze 8" xfId="45445" hidden="1" xr:uid="{00000000-0005-0000-0000-0000B2900000}"/>
    <cellStyle name="Hiperłącze 8" xfId="45525" hidden="1" xr:uid="{00000000-0005-0000-0000-0000B9900000}"/>
    <cellStyle name="Hiperłącze 8" xfId="45488" hidden="1" xr:uid="{00000000-0005-0000-0000-0000BE900000}"/>
    <cellStyle name="Hiperłącze 8" xfId="45474" hidden="1" xr:uid="{00000000-0005-0000-0000-0000C0900000}"/>
    <cellStyle name="Hiperłącze 8" xfId="45469" hidden="1" xr:uid="{00000000-0005-0000-0000-0000C4900000}"/>
    <cellStyle name="Hiperłącze 8" xfId="46194" hidden="1" xr:uid="{00000000-0005-0000-0000-0000C6900000}"/>
    <cellStyle name="Hiperłącze 8" xfId="43388" hidden="1" xr:uid="{00000000-0005-0000-0000-0000CA900000}"/>
    <cellStyle name="Hiperłącze 8" xfId="43443" hidden="1" xr:uid="{00000000-0005-0000-0000-0000CD900000}"/>
    <cellStyle name="Hiperłącze 8" xfId="43197" hidden="1" xr:uid="{00000000-0005-0000-0000-0000CE900000}"/>
    <cellStyle name="Hiperłącze 8" xfId="43379" hidden="1" xr:uid="{00000000-0005-0000-0000-0000D1900000}"/>
    <cellStyle name="Hiperłącze 8" xfId="43897" hidden="1" xr:uid="{00000000-0005-0000-0000-0000D4900000}"/>
    <cellStyle name="Hiperłącze 8" xfId="13765" hidden="1" xr:uid="{00000000-0005-0000-0000-00002B820000}"/>
    <cellStyle name="Hiperłącze 8" xfId="41044" hidden="1" xr:uid="{00000000-0005-0000-0000-0000A08E0000}"/>
    <cellStyle name="Hiperłącze 8" xfId="40640" hidden="1" xr:uid="{00000000-0005-0000-0000-0000268E0000}"/>
    <cellStyle name="Hiperłącze 8" xfId="40400" hidden="1" xr:uid="{00000000-0005-0000-0000-00000D8E0000}"/>
    <cellStyle name="Hiperłącze 8" xfId="45324" hidden="1" xr:uid="{00000000-0005-0000-0000-000063900000}"/>
    <cellStyle name="Hiperłącze 8" xfId="32118" hidden="1" xr:uid="{00000000-0005-0000-0000-0000838A0000}"/>
    <cellStyle name="Hiperłącze 8" xfId="39138" hidden="1" xr:uid="{00000000-0005-0000-0000-0000698D0000}"/>
    <cellStyle name="Hiperłącze 8" xfId="39247" hidden="1" xr:uid="{00000000-0005-0000-0000-0000768D0000}"/>
    <cellStyle name="Hiperłącze 8" xfId="42012" hidden="1" xr:uid="{00000000-0005-0000-0000-00003A8F0000}"/>
    <cellStyle name="Hiperłącze 8" xfId="43556" hidden="1" xr:uid="{00000000-0005-0000-0000-000047900000}"/>
    <cellStyle name="Hiperłącze 8" xfId="23176" hidden="1" xr:uid="{00000000-0005-0000-0000-00001E860000}"/>
    <cellStyle name="Hiperłącze 8" xfId="37552" hidden="1" xr:uid="{00000000-0005-0000-0000-0000208D0000}"/>
    <cellStyle name="Hiperłącze 8" xfId="37107" hidden="1" xr:uid="{00000000-0005-0000-0000-0000A78C0000}"/>
    <cellStyle name="Hiperłącze 8" xfId="36340" hidden="1" xr:uid="{00000000-0005-0000-0000-00008E8C0000}"/>
    <cellStyle name="Hiperłącze 8" xfId="32135" hidden="1" xr:uid="{00000000-0005-0000-0000-0000398A0000}"/>
    <cellStyle name="Hiperłącze 8" xfId="39919" hidden="1" xr:uid="{00000000-0005-0000-0000-0000BE8D0000}"/>
    <cellStyle name="Hiperłącze 8" xfId="40758" hidden="1" xr:uid="{00000000-0005-0000-0000-00004D8E0000}"/>
    <cellStyle name="Hiperłącze 8" xfId="30898" hidden="1" xr:uid="{00000000-0005-0000-0000-0000A4890000}"/>
    <cellStyle name="Hiperłącze 8" xfId="45315" hidden="1" xr:uid="{00000000-0005-0000-0000-000064900000}"/>
    <cellStyle name="Hiperłącze 8" xfId="34485" hidden="1" xr:uid="{00000000-0005-0000-0000-0000238C0000}"/>
    <cellStyle name="Hiperłącze 8" xfId="45776" hidden="1" xr:uid="{00000000-0005-0000-0000-000071900000}"/>
    <cellStyle name="Hiperłącze 8" xfId="45046" hidden="1" xr:uid="{00000000-0005-0000-0000-000026900000}"/>
    <cellStyle name="Hiperłącze 8" xfId="44834" hidden="1" xr:uid="{00000000-0005-0000-0000-00000D900000}"/>
    <cellStyle name="Hiperłącze 8" xfId="46645" hidden="1" xr:uid="{00000000-0005-0000-0000-00002E910000}"/>
    <cellStyle name="Hiperłącze 8" xfId="42206" hidden="1" xr:uid="{00000000-0005-0000-0000-0000318F0000}"/>
    <cellStyle name="Hiperłącze 8" xfId="42182" hidden="1" xr:uid="{00000000-0005-0000-0000-0000198F0000}"/>
    <cellStyle name="Hiperłącze 8" xfId="44442" hidden="1" xr:uid="{00000000-0005-0000-0000-0000CE8F0000}"/>
    <cellStyle name="Hiperłącze 8" xfId="44243" hidden="1" xr:uid="{00000000-0005-0000-0000-0000B78F0000}"/>
    <cellStyle name="Hiperłącze 8" xfId="43014" hidden="1" xr:uid="{00000000-0005-0000-0000-00006D8F0000}"/>
    <cellStyle name="Hiperłącze 8" xfId="46966" hidden="1" xr:uid="{00000000-0005-0000-0000-000011910000}"/>
    <cellStyle name="Hiperłącze 8" xfId="46385" hidden="1" xr:uid="{00000000-0005-0000-0000-0000F5900000}"/>
    <cellStyle name="Hiperłącze 8" xfId="43408" hidden="1" xr:uid="{00000000-0005-0000-0000-0000DC900000}"/>
    <cellStyle name="Hiperłącze 8" xfId="43072" hidden="1" xr:uid="{00000000-0005-0000-0000-0000778F0000}"/>
    <cellStyle name="Hiperłącze 8" xfId="34851" hidden="1" xr:uid="{00000000-0005-0000-0000-0000B48C0000}"/>
    <cellStyle name="Hiperłącze 8" xfId="20498" hidden="1" xr:uid="{00000000-0005-0000-0000-000026850000}"/>
    <cellStyle name="Hiperłącze 8" xfId="21046" hidden="1" xr:uid="{00000000-0005-0000-0000-000029850000}"/>
    <cellStyle name="Hiperłącze 8" xfId="21065" hidden="1" xr:uid="{00000000-0005-0000-0000-00002B850000}"/>
    <cellStyle name="Hiperłącze 8" xfId="21074" hidden="1" xr:uid="{00000000-0005-0000-0000-00002C850000}"/>
    <cellStyle name="Hiperłącze 8" xfId="21123" hidden="1" xr:uid="{00000000-0005-0000-0000-00002D850000}"/>
    <cellStyle name="Hiperłącze 8" xfId="39292" hidden="1" xr:uid="{00000000-0005-0000-0000-00007F8D0000}"/>
    <cellStyle name="Hiperłącze 8" xfId="35663" hidden="1" xr:uid="{00000000-0005-0000-0000-0000E88B0000}"/>
    <cellStyle name="Hiperłącze 8" xfId="21753" hidden="1" xr:uid="{00000000-0005-0000-0000-000077850000}"/>
    <cellStyle name="Hiperłącze 8" xfId="38674" hidden="1" xr:uid="{00000000-0005-0000-0000-0000BE8E0000}"/>
    <cellStyle name="Hiperłącze 8" xfId="41074" hidden="1" xr:uid="{00000000-0005-0000-0000-0000978E0000}"/>
    <cellStyle name="Hiperłącze 8" xfId="31551" hidden="1" xr:uid="{00000000-0005-0000-0000-0000088A0000}"/>
    <cellStyle name="Hiperłącze 8" xfId="45229" hidden="1" xr:uid="{00000000-0005-0000-0000-00005C900000}"/>
    <cellStyle name="Hiperłącze 8" xfId="43901" hidden="1" xr:uid="{00000000-0005-0000-0000-0000D8900000}"/>
    <cellStyle name="Hiperłącze 8" xfId="43655" hidden="1" xr:uid="{00000000-0005-0000-0000-0000DD900000}"/>
    <cellStyle name="Hiperłącze 8" xfId="46231" hidden="1" xr:uid="{00000000-0005-0000-0000-0000E4900000}"/>
    <cellStyle name="Hiperłącze 8" xfId="46277" hidden="1" xr:uid="{00000000-0005-0000-0000-0000E9900000}"/>
    <cellStyle name="Hiperłącze 8" xfId="46303" hidden="1" xr:uid="{00000000-0005-0000-0000-0000EA900000}"/>
    <cellStyle name="Hiperłącze 8" xfId="46330" hidden="1" xr:uid="{00000000-0005-0000-0000-0000EF900000}"/>
    <cellStyle name="Hiperłącze 8" xfId="46393" hidden="1" xr:uid="{00000000-0005-0000-0000-0000F1900000}"/>
    <cellStyle name="Hiperłącze 8" xfId="46355" hidden="1" xr:uid="{00000000-0005-0000-0000-0000F3900000}"/>
    <cellStyle name="Hiperłącze 8" xfId="46735" hidden="1" xr:uid="{00000000-0005-0000-0000-0000F9900000}"/>
    <cellStyle name="Hiperłącze 8" xfId="46763" hidden="1" xr:uid="{00000000-0005-0000-0000-0000FC900000}"/>
    <cellStyle name="Hiperłącze 8" xfId="46773" hidden="1" xr:uid="{00000000-0005-0000-0000-000000910000}"/>
    <cellStyle name="Hiperłącze 8" xfId="46807" hidden="1" xr:uid="{00000000-0005-0000-0000-000001910000}"/>
    <cellStyle name="Hiperłącze 8" xfId="46793" hidden="1" xr:uid="{00000000-0005-0000-0000-000004910000}"/>
    <cellStyle name="Hiperłącze 8" xfId="46838" hidden="1" xr:uid="{00000000-0005-0000-0000-000005910000}"/>
    <cellStyle name="Hiperłącze 8" xfId="46854" hidden="1" xr:uid="{00000000-0005-0000-0000-000007910000}"/>
    <cellStyle name="Hiperłącze 8" xfId="46984" hidden="1" xr:uid="{00000000-0005-0000-0000-000013910000}"/>
    <cellStyle name="Hiperłącze 8" xfId="46994" hidden="1" xr:uid="{00000000-0005-0000-0000-000014910000}"/>
    <cellStyle name="Hiperłącze 8" xfId="42676" hidden="1" xr:uid="{00000000-0005-0000-0000-0000458F0000}"/>
    <cellStyle name="Hiperłącze 8" xfId="42702" hidden="1" xr:uid="{00000000-0005-0000-0000-0000468F0000}"/>
    <cellStyle name="Hiperłącze 8" xfId="42784" hidden="1" xr:uid="{00000000-0005-0000-0000-00004D8F0000}"/>
    <cellStyle name="Hiperłącze 8" xfId="42751" hidden="1" xr:uid="{00000000-0005-0000-0000-00004F8F0000}"/>
    <cellStyle name="Hiperłącze 8" xfId="42800" hidden="1" xr:uid="{00000000-0005-0000-0000-0000528F0000}"/>
    <cellStyle name="Hiperłącze 8" xfId="42808" hidden="1" xr:uid="{00000000-0005-0000-0000-0000558F0000}"/>
    <cellStyle name="Hiperłącze 8" xfId="42888" hidden="1" xr:uid="{00000000-0005-0000-0000-00005A8F0000}"/>
    <cellStyle name="Hiperłącze 8" xfId="42839" hidden="1" xr:uid="{00000000-0005-0000-0000-00005C8F0000}"/>
    <cellStyle name="Hiperłącze 8" xfId="42896" hidden="1" xr:uid="{00000000-0005-0000-0000-00005E8F0000}"/>
    <cellStyle name="Hiperłącze 8" xfId="42914" hidden="1" xr:uid="{00000000-0005-0000-0000-0000628F0000}"/>
    <cellStyle name="Hiperłącze 8" xfId="42949" hidden="1" xr:uid="{00000000-0005-0000-0000-0000678F0000}"/>
    <cellStyle name="Hiperłącze 8" xfId="42979" hidden="1" xr:uid="{00000000-0005-0000-0000-0000698F0000}"/>
    <cellStyle name="Hiperłącze 8" xfId="43005" hidden="1" xr:uid="{00000000-0005-0000-0000-00006A8F0000}"/>
    <cellStyle name="Hiperłącze 8" xfId="43104" hidden="1" xr:uid="{00000000-0005-0000-0000-0000728F0000}"/>
    <cellStyle name="Hiperłącze 8" xfId="43057" hidden="1" xr:uid="{00000000-0005-0000-0000-0000738F0000}"/>
    <cellStyle name="Hiperłącze 8" xfId="43661" hidden="1" xr:uid="{00000000-0005-0000-0000-0000798F0000}"/>
    <cellStyle name="Hiperłącze 8" xfId="43738" hidden="1" xr:uid="{00000000-0005-0000-0000-00007D8F0000}"/>
    <cellStyle name="Hiperłącze 8" xfId="43754" hidden="1" xr:uid="{00000000-0005-0000-0000-0000828F0000}"/>
    <cellStyle name="Hiperłącze 8" xfId="42710" hidden="1" xr:uid="{00000000-0005-0000-0000-0000498F0000}"/>
    <cellStyle name="Hiperłącze 8" xfId="37324" hidden="1" xr:uid="{00000000-0005-0000-0000-0000D78C0000}"/>
    <cellStyle name="Hiperłącze 8" xfId="36604" hidden="1" xr:uid="{00000000-0005-0000-0000-0000808C0000}"/>
    <cellStyle name="Hiperłącze 8" xfId="36737" hidden="1" xr:uid="{00000000-0005-0000-0000-00004D8C0000}"/>
    <cellStyle name="Hiperłącze 8" xfId="35641" hidden="1" xr:uid="{00000000-0005-0000-0000-0000E48B0000}"/>
    <cellStyle name="Hiperłącze 8" xfId="34107" hidden="1" xr:uid="{00000000-0005-0000-0000-0000C28B0000}"/>
    <cellStyle name="Hiperłącze 8" xfId="41284" hidden="1" xr:uid="{00000000-0005-0000-0000-0000658E0000}"/>
    <cellStyle name="Hiperłącze 8" xfId="45979" hidden="1" xr:uid="{00000000-0005-0000-0000-000087900000}"/>
    <cellStyle name="Hiperłącze 8" xfId="20531" hidden="1" xr:uid="{00000000-0005-0000-0000-00009C850000}"/>
    <cellStyle name="Hiperłącze 8" xfId="21783" hidden="1" xr:uid="{00000000-0005-0000-0000-000079850000}"/>
    <cellStyle name="Hiperłącze 8" xfId="20475" hidden="1" xr:uid="{00000000-0005-0000-0000-000025850000}"/>
    <cellStyle name="Hiperłącze 8" xfId="32006" hidden="1" xr:uid="{00000000-0005-0000-0000-00007B8A0000}"/>
    <cellStyle name="Hiperłącze 8" xfId="36529" hidden="1" xr:uid="{00000000-0005-0000-0000-00008B8C0000}"/>
    <cellStyle name="Hiperłącze 8" xfId="39449" hidden="1" xr:uid="{00000000-0005-0000-0000-00008B8D0000}"/>
    <cellStyle name="Hiperłącze 8" xfId="44146" hidden="1" xr:uid="{00000000-0005-0000-0000-0000AB8F0000}"/>
    <cellStyle name="Hiperłącze 8" xfId="46168" hidden="1" xr:uid="{00000000-0005-0000-0000-0000C5900000}"/>
    <cellStyle name="Hiperłącze 8" xfId="46125" hidden="1" xr:uid="{00000000-0005-0000-0000-000091900000}"/>
    <cellStyle name="Hiperłącze 8" xfId="45860" hidden="1" xr:uid="{00000000-0005-0000-0000-00007F900000}"/>
    <cellStyle name="Hiperłącze 8" xfId="43213" hidden="1" xr:uid="{00000000-0005-0000-0000-00004A900000}"/>
    <cellStyle name="Hiperłącze 8" xfId="45120" hidden="1" xr:uid="{00000000-0005-0000-0000-000038900000}"/>
    <cellStyle name="Hiperłącze 8" xfId="44999" hidden="1" xr:uid="{00000000-0005-0000-0000-000027900000}"/>
    <cellStyle name="Hiperłącze 8" xfId="44687" hidden="1" xr:uid="{00000000-0005-0000-0000-000004900000}"/>
    <cellStyle name="Hiperłącze 8" xfId="43320" hidden="1" xr:uid="{00000000-0005-0000-0000-0000E18F0000}"/>
    <cellStyle name="Hiperłącze 8" xfId="44155" hidden="1" xr:uid="{00000000-0005-0000-0000-0000AC8F0000}"/>
    <cellStyle name="Hiperłącze 8" xfId="43786" hidden="1" xr:uid="{00000000-0005-0000-0000-0000888F0000}"/>
    <cellStyle name="Hiperłącze 8" xfId="42346" hidden="1" xr:uid="{00000000-0005-0000-0000-0000FC8E0000}"/>
    <cellStyle name="Hiperłącze 8" xfId="17585" hidden="1" xr:uid="{00000000-0005-0000-0000-0000A5830000}"/>
    <cellStyle name="Hiperłącze 8" xfId="17611" hidden="1" xr:uid="{00000000-0005-0000-0000-0000A6830000}"/>
    <cellStyle name="Hiperłącze 8" xfId="17570" hidden="1" xr:uid="{00000000-0005-0000-0000-0000A7830000}"/>
    <cellStyle name="Hiperłącze 8" xfId="36833" hidden="1" xr:uid="{00000000-0005-0000-0000-0000598C0000}"/>
    <cellStyle name="Hiperłącze 8" xfId="16371" hidden="1" xr:uid="{00000000-0005-0000-0000-0000DC830000}"/>
    <cellStyle name="Hiperłącze 8" xfId="37347" hidden="1" xr:uid="{00000000-0005-0000-0000-0000D18C0000}"/>
    <cellStyle name="Hiperłącze 8" xfId="34551" hidden="1" xr:uid="{00000000-0005-0000-0000-0000B98C0000}"/>
    <cellStyle name="Hiperłącze 8" xfId="43762" hidden="1" xr:uid="{00000000-0005-0000-0000-0000858F0000}"/>
    <cellStyle name="Hiperłącze 8" xfId="43778" hidden="1" xr:uid="{00000000-0005-0000-0000-0000878F0000}"/>
    <cellStyle name="Hiperłącze 8" xfId="43834" hidden="1" xr:uid="{00000000-0005-0000-0000-0000898F0000}"/>
    <cellStyle name="Hiperłącze 8" xfId="43813" hidden="1" xr:uid="{00000000-0005-0000-0000-0000908F0000}"/>
    <cellStyle name="Hiperłącze 8" xfId="43995" hidden="1" xr:uid="{00000000-0005-0000-0000-0000958F0000}"/>
    <cellStyle name="Hiperłącze 8" xfId="43957" hidden="1" xr:uid="{00000000-0005-0000-0000-0000978F0000}"/>
    <cellStyle name="Hiperłącze 8" xfId="43970" hidden="1" xr:uid="{00000000-0005-0000-0000-00009C8F0000}"/>
    <cellStyle name="Hiperłącze 8" xfId="44049" hidden="1" xr:uid="{00000000-0005-0000-0000-0000A08F0000}"/>
    <cellStyle name="Hiperłącze 8" xfId="44112" hidden="1" xr:uid="{00000000-0005-0000-0000-0000A28F0000}"/>
    <cellStyle name="Hiperłącze 8" xfId="44065" hidden="1" xr:uid="{00000000-0005-0000-0000-0000A38F0000}"/>
    <cellStyle name="Hiperłącze 8" xfId="44095" hidden="1" xr:uid="{00000000-0005-0000-0000-0000A58F0000}"/>
    <cellStyle name="Hiperłącze 8" xfId="44121" hidden="1" xr:uid="{00000000-0005-0000-0000-0000A68F0000}"/>
    <cellStyle name="Hiperłącze 8" xfId="44211" hidden="1" xr:uid="{00000000-0005-0000-0000-0000AE8F0000}"/>
    <cellStyle name="Hiperłącze 8" xfId="44170" hidden="1" xr:uid="{00000000-0005-0000-0000-0000AF8F0000}"/>
    <cellStyle name="Hiperłącze 8" xfId="44219" hidden="1" xr:uid="{00000000-0005-0000-0000-0000B28F0000}"/>
    <cellStyle name="Hiperłącze 8" xfId="44227" hidden="1" xr:uid="{00000000-0005-0000-0000-0000B58F0000}"/>
    <cellStyle name="Hiperłącze 8" xfId="44251" hidden="1" xr:uid="{00000000-0005-0000-0000-0000B88F0000}"/>
    <cellStyle name="Hiperłącze 8" xfId="44324" hidden="1" xr:uid="{00000000-0005-0000-0000-0000C18F0000}"/>
    <cellStyle name="Hiperłącze 8" xfId="44342" hidden="1" xr:uid="{00000000-0005-0000-0000-0000C38F0000}"/>
    <cellStyle name="Hiperłącze 8" xfId="44352" hidden="1" xr:uid="{00000000-0005-0000-0000-0000C48F0000}"/>
    <cellStyle name="Hiperłącze 8" xfId="44398" hidden="1" xr:uid="{00000000-0005-0000-0000-0000C98F0000}"/>
    <cellStyle name="Hiperłącze 8" xfId="44424" hidden="1" xr:uid="{00000000-0005-0000-0000-0000CA8F0000}"/>
    <cellStyle name="Hiperłącze 8" xfId="44460" hidden="1" xr:uid="{00000000-0005-0000-0000-0000D08F0000}"/>
    <cellStyle name="Hiperłącze 8" xfId="44476" hidden="1" xr:uid="{00000000-0005-0000-0000-0000D38F0000}"/>
    <cellStyle name="Hiperłącze 8" xfId="44467" hidden="1" xr:uid="{00000000-0005-0000-0000-0000D48F0000}"/>
    <cellStyle name="Hiperłącze 8" xfId="44489" hidden="1" xr:uid="{00000000-0005-0000-0000-0000D88F0000}"/>
    <cellStyle name="Hiperłącze 8" xfId="44235" hidden="1" xr:uid="{00000000-0005-0000-0000-0000B68F0000}"/>
    <cellStyle name="Hiperłącze 8" xfId="15542" hidden="1" xr:uid="{00000000-0005-0000-0000-0000E1820000}"/>
    <cellStyle name="Hiperłącze 8" xfId="20710" hidden="1" xr:uid="{00000000-0005-0000-0000-000093850000}"/>
    <cellStyle name="Hiperłącze 8" xfId="21540" hidden="1" xr:uid="{00000000-0005-0000-0000-00005C850000}"/>
    <cellStyle name="Hiperłącze 8" xfId="21200" hidden="1" xr:uid="{00000000-0005-0000-0000-00003F850000}"/>
    <cellStyle name="Hiperłącze 8" xfId="42816" hidden="1" xr:uid="{00000000-0005-0000-0000-0000568F0000}"/>
    <cellStyle name="Hiperłącze 8" xfId="36769" hidden="1" xr:uid="{00000000-0005-0000-0000-0000568C0000}"/>
    <cellStyle name="Hiperłącze 8" xfId="43267" hidden="1" xr:uid="{00000000-0005-0000-0000-0000EF8F0000}"/>
    <cellStyle name="Hiperłącze 8" xfId="32950" hidden="1" xr:uid="{00000000-0005-0000-0000-00001E8B0000}"/>
    <cellStyle name="Hiperłącze 8" xfId="46606" hidden="1" xr:uid="{00000000-0005-0000-0000-00003B910000}"/>
    <cellStyle name="Hiperłącze 8" xfId="45231" hidden="1" xr:uid="{00000000-0005-0000-0000-00005B900000}"/>
    <cellStyle name="Hiperłącze 8" xfId="36841" hidden="1" xr:uid="{00000000-0005-0000-0000-00005A8C0000}"/>
    <cellStyle name="Hiperłącze 8" xfId="19666" hidden="1" xr:uid="{00000000-0005-0000-0000-0000A1840000}"/>
    <cellStyle name="Hiperłącze 8" xfId="17227" hidden="1" xr:uid="{00000000-0005-0000-0000-000067830000}"/>
    <cellStyle name="Hiperłącze 8" xfId="18448" hidden="1" xr:uid="{00000000-0005-0000-0000-000048840000}"/>
    <cellStyle name="Hiperłącze 8" xfId="18059" hidden="1" xr:uid="{00000000-0005-0000-0000-0000F4830000}"/>
    <cellStyle name="Hiperłącze 8" xfId="42272" hidden="1" xr:uid="{00000000-0005-0000-0000-0000F38E0000}"/>
    <cellStyle name="Hiperłącze 8" xfId="32842" hidden="1" xr:uid="{00000000-0005-0000-0000-0000C68A0000}"/>
    <cellStyle name="Hiperłącze 8" xfId="33918" hidden="1" xr:uid="{00000000-0005-0000-0000-00004B8B0000}"/>
    <cellStyle name="Hiperłącze 8" xfId="20744" hidden="1" xr:uid="{00000000-0005-0000-0000-000089850000}"/>
    <cellStyle name="Hiperłącze 8" xfId="28811" hidden="1" xr:uid="{00000000-0005-0000-0000-0000CD880000}"/>
    <cellStyle name="Hiperłącze 8" xfId="39319" hidden="1" xr:uid="{00000000-0005-0000-0000-00007A8D0000}"/>
    <cellStyle name="Hiperłącze 8" xfId="43327" hidden="1" xr:uid="{00000000-0005-0000-0000-0000E48F0000}"/>
    <cellStyle name="Hiperłącze 8" xfId="42824" hidden="1" xr:uid="{00000000-0005-0000-0000-0000578F0000}"/>
    <cellStyle name="Hiperłącze 8" xfId="30650" hidden="1" xr:uid="{00000000-0005-0000-0000-000082890000}"/>
    <cellStyle name="Hiperłącze 8" xfId="22227" hidden="1" xr:uid="{00000000-0005-0000-0000-0000BE850000}"/>
    <cellStyle name="Hiperłącze 8" xfId="46822" hidden="1" xr:uid="{00000000-0005-0000-0000-0000FE900000}"/>
    <cellStyle name="Hiperłącze 8" xfId="46203" hidden="1" xr:uid="{00000000-0005-0000-0000-0000E1900000}"/>
    <cellStyle name="Hiperłącze 8" xfId="46176" hidden="1" xr:uid="{00000000-0005-0000-0000-0000C1900000}"/>
    <cellStyle name="Hiperłącze 8" xfId="42220" hidden="1" xr:uid="{00000000-0005-0000-0000-0000EA8E0000}"/>
    <cellStyle name="Hiperłącze 8" xfId="36753" hidden="1" xr:uid="{00000000-0005-0000-0000-0000528C0000}"/>
    <cellStyle name="Hiperłącze 8" xfId="36208" hidden="1" xr:uid="{00000000-0005-0000-0000-0000358C0000}"/>
    <cellStyle name="Hiperłącze 8" xfId="45831" hidden="1" xr:uid="{00000000-0005-0000-0000-000078900000}"/>
    <cellStyle name="Hiperłącze 8" xfId="45281" hidden="1" xr:uid="{00000000-0005-0000-0000-00005D900000}"/>
    <cellStyle name="Hiperłącze 8" xfId="44726" hidden="1" xr:uid="{00000000-0005-0000-0000-000005900000}"/>
    <cellStyle name="Hiperłącze 8" xfId="42045" hidden="1" xr:uid="{00000000-0005-0000-0000-00003C8F0000}"/>
    <cellStyle name="Hiperłącze 8" xfId="42175" hidden="1" xr:uid="{00000000-0005-0000-0000-00001A8F0000}"/>
    <cellStyle name="Hiperłącze 8" xfId="42403" hidden="1" xr:uid="{00000000-0005-0000-0000-0000FE8E0000}"/>
    <cellStyle name="Hiperłącze 8" xfId="44078" hidden="1" xr:uid="{00000000-0005-0000-0000-0000A88F0000}"/>
    <cellStyle name="Hiperłącze 8" xfId="30401" hidden="1" xr:uid="{00000000-0005-0000-0000-00006C890000}"/>
    <cellStyle name="Hiperłącze 8" xfId="18183" hidden="1" xr:uid="{00000000-0005-0000-0000-000003840000}"/>
    <cellStyle name="Hiperłącze 8" xfId="39533" hidden="1" xr:uid="{00000000-0005-0000-0000-0000948D0000}"/>
    <cellStyle name="Hiperłącze 8" xfId="28553" hidden="1" xr:uid="{00000000-0005-0000-0000-0000EE880000}"/>
    <cellStyle name="Hiperłącze 8" xfId="28544" hidden="1" xr:uid="{00000000-0005-0000-0000-0000F5880000}"/>
    <cellStyle name="Hiperłącze 8" xfId="28330" hidden="1" xr:uid="{00000000-0005-0000-0000-0000FA880000}"/>
    <cellStyle name="Hiperłącze 8" xfId="28343" hidden="1" xr:uid="{00000000-0005-0000-0000-0000FC880000}"/>
    <cellStyle name="Hiperłącze 8" xfId="28499" hidden="1" xr:uid="{00000000-0005-0000-0000-0000FD880000}"/>
    <cellStyle name="Hiperłącze 8" xfId="28504" hidden="1" xr:uid="{00000000-0005-0000-0000-0000FF880000}"/>
    <cellStyle name="Hiperłącze 8" xfId="44383" hidden="1" xr:uid="{00000000-0005-0000-0000-0000CB8F0000}"/>
    <cellStyle name="Hiperłącze 8" xfId="29577" hidden="1" xr:uid="{00000000-0005-0000-0000-0000BC890000}"/>
    <cellStyle name="Hiperłącze 8" xfId="28514" hidden="1" xr:uid="{00000000-0005-0000-0000-0000FB880000}"/>
    <cellStyle name="Hiperłącze 8" xfId="34235" hidden="1" xr:uid="{00000000-0005-0000-0000-0000C88B0000}"/>
    <cellStyle name="Hiperłącze 8" xfId="22492" hidden="1" xr:uid="{00000000-0005-0000-0000-0000E3850000}"/>
    <cellStyle name="Hiperłącze 8" xfId="33540" hidden="1" xr:uid="{00000000-0005-0000-0000-0000F48A0000}"/>
    <cellStyle name="Hiperłącze 8" xfId="42962" hidden="1" xr:uid="{00000000-0005-0000-0000-00006C8F0000}"/>
    <cellStyle name="Hiperłącze 8" xfId="31827" hidden="1" xr:uid="{00000000-0005-0000-0000-0000798A0000}"/>
    <cellStyle name="Hiperłącze 8" xfId="42387" hidden="1" xr:uid="{00000000-0005-0000-0000-0000F98E0000}"/>
    <cellStyle name="Hiperłącze 8" xfId="42368" hidden="1" xr:uid="{00000000-0005-0000-0000-0000FF8E0000}"/>
    <cellStyle name="Hiperłącze 8" xfId="42366" hidden="1" xr:uid="{00000000-0005-0000-0000-0000008F0000}"/>
    <cellStyle name="Hiperłącze 8" xfId="42525" hidden="1" xr:uid="{00000000-0005-0000-0000-0000058F0000}"/>
    <cellStyle name="Hiperłącze 8" xfId="42543" hidden="1" xr:uid="{00000000-0005-0000-0000-00000A8F0000}"/>
    <cellStyle name="Hiperłącze 8" xfId="42500" hidden="1" xr:uid="{00000000-0005-0000-0000-00000C8F0000}"/>
    <cellStyle name="Hiperłącze 8" xfId="42561" hidden="1" xr:uid="{00000000-0005-0000-0000-00000E8F0000}"/>
    <cellStyle name="Hiperłącze 8" xfId="42586" hidden="1" xr:uid="{00000000-0005-0000-0000-0000148F0000}"/>
    <cellStyle name="Hiperłącze 8" xfId="42651" hidden="1" xr:uid="{00000000-0005-0000-0000-0000168F0000}"/>
    <cellStyle name="Hiperłącze 8" xfId="42122" hidden="1" xr:uid="{00000000-0005-0000-0000-00001E8F0000}"/>
    <cellStyle name="Hiperłącze 8" xfId="42130" hidden="1" xr:uid="{00000000-0005-0000-0000-0000218F0000}"/>
    <cellStyle name="Hiperłącze 8" xfId="42138" hidden="1" xr:uid="{00000000-0005-0000-0000-0000238F0000}"/>
    <cellStyle name="Hiperłącze 8" xfId="42105" hidden="1" xr:uid="{00000000-0005-0000-0000-0000278F0000}"/>
    <cellStyle name="Hiperłącze 8" xfId="41904" hidden="1" xr:uid="{00000000-0005-0000-0000-0000298F0000}"/>
    <cellStyle name="Hiperłącze 8" xfId="41899" hidden="1" xr:uid="{00000000-0005-0000-0000-00002A8F0000}"/>
    <cellStyle name="Hiperłącze 8" xfId="41912" hidden="1" xr:uid="{00000000-0005-0000-0000-00002C8F0000}"/>
    <cellStyle name="Hiperłącze 8" xfId="42068" hidden="1" xr:uid="{00000000-0005-0000-0000-00002D8F0000}"/>
    <cellStyle name="Hiperłącze 8" xfId="42056" hidden="1" xr:uid="{00000000-0005-0000-0000-0000378F0000}"/>
    <cellStyle name="Hiperłącze 8" xfId="41996" hidden="1" xr:uid="{00000000-0005-0000-0000-00003E8F0000}"/>
    <cellStyle name="Hiperłącze 8" xfId="41989" hidden="1" xr:uid="{00000000-0005-0000-0000-00003F8F0000}"/>
    <cellStyle name="Hiperłącze 8" xfId="42471" hidden="1" xr:uid="{00000000-0005-0000-0000-0000048F0000}"/>
    <cellStyle name="Hiperłącze 8" xfId="36091" hidden="1" xr:uid="{00000000-0005-0000-0000-0000158C0000}"/>
    <cellStyle name="Hiperłącze 8" xfId="21809" hidden="1" xr:uid="{00000000-0005-0000-0000-00007A850000}"/>
    <cellStyle name="Hiperłącze 8" xfId="43335" hidden="1" xr:uid="{00000000-0005-0000-0000-0000DF8F0000}"/>
    <cellStyle name="Hiperłącze 8" xfId="43153" hidden="1" xr:uid="{00000000-0005-0000-0000-0000E28F0000}"/>
    <cellStyle name="Hiperłącze 8" xfId="43149" hidden="1" xr:uid="{00000000-0005-0000-0000-0000E68F0000}"/>
    <cellStyle name="Hiperłącze 8" xfId="43281" hidden="1" xr:uid="{00000000-0005-0000-0000-0000E88F0000}"/>
    <cellStyle name="Hiperłącze 8" xfId="43248" hidden="1" xr:uid="{00000000-0005-0000-0000-0000EE8F0000}"/>
    <cellStyle name="Hiperłącze 8" xfId="43269" hidden="1" xr:uid="{00000000-0005-0000-0000-0000F08F0000}"/>
    <cellStyle name="Hiperłącze 8" xfId="44572" hidden="1" xr:uid="{00000000-0005-0000-0000-0000F48F0000}"/>
    <cellStyle name="Hiperłącze 8" xfId="44626" hidden="1" xr:uid="{00000000-0005-0000-0000-0000F58F0000}"/>
    <cellStyle name="Hiperłącze 8" xfId="44644" hidden="1" xr:uid="{00000000-0005-0000-0000-0000FA8F0000}"/>
    <cellStyle name="Hiperłącze 8" xfId="44653" hidden="1" xr:uid="{00000000-0005-0000-0000-0000FD8F0000}"/>
    <cellStyle name="Hiperłącze 8" xfId="44680" hidden="1" xr:uid="{00000000-0005-0000-0000-000000900000}"/>
    <cellStyle name="Hiperłącze 8" xfId="44696" hidden="1" xr:uid="{00000000-0005-0000-0000-000003900000}"/>
    <cellStyle name="Hiperłącze 8" xfId="44768" hidden="1" xr:uid="{00000000-0005-0000-0000-00000A900000}"/>
    <cellStyle name="Hiperłącze 8" xfId="44786" hidden="1" xr:uid="{00000000-0005-0000-0000-00000C900000}"/>
    <cellStyle name="Hiperłącze 8" xfId="44793" hidden="1" xr:uid="{00000000-0005-0000-0000-000010900000}"/>
    <cellStyle name="Hiperłącze 8" xfId="44850" hidden="1" xr:uid="{00000000-0005-0000-0000-000012900000}"/>
    <cellStyle name="Hiperłącze 8" xfId="44866" hidden="1" xr:uid="{00000000-0005-0000-0000-000016900000}"/>
    <cellStyle name="Hiperłącze 8" xfId="44874" hidden="1" xr:uid="{00000000-0005-0000-0000-000017900000}"/>
    <cellStyle name="Hiperłącze 8" xfId="44923" hidden="1" xr:uid="{00000000-0005-0000-0000-00001D900000}"/>
    <cellStyle name="Hiperłącze 8" xfId="21116" hidden="1" xr:uid="{00000000-0005-0000-0000-000031850000}"/>
    <cellStyle name="Hiperłącze 8" xfId="18851" hidden="1" xr:uid="{00000000-0005-0000-0000-00002C840000}"/>
    <cellStyle name="Hiperłącze 8" xfId="17709" hidden="1" xr:uid="{00000000-0005-0000-0000-0000B2830000}"/>
    <cellStyle name="Hiperłącze 8" xfId="44315" hidden="1" xr:uid="{00000000-0005-0000-0000-0000BE8F0000}"/>
    <cellStyle name="Hiperłącze 8" xfId="34724" hidden="1" xr:uid="{00000000-0005-0000-0000-0000668B0000}"/>
    <cellStyle name="Hiperłącze 8" xfId="29790" hidden="1" xr:uid="{00000000-0005-0000-0000-0000A9890000}"/>
    <cellStyle name="Hiperłącze 8" xfId="29734" hidden="1" xr:uid="{00000000-0005-0000-0000-0000B5890000}"/>
    <cellStyle name="Hiperłącze 8" xfId="46321" hidden="1" xr:uid="{00000000-0005-0000-0000-0000EE900000}"/>
    <cellStyle name="Hiperłącze 8" xfId="44080" hidden="1" xr:uid="{00000000-0005-0000-0000-0000A78F0000}"/>
    <cellStyle name="Hiperłącze 8" xfId="25413" hidden="1" xr:uid="{00000000-0005-0000-0000-0000FB870000}"/>
    <cellStyle name="Hiperłącze 8" xfId="30209" hidden="1" xr:uid="{00000000-0005-0000-0000-000057890000}"/>
    <cellStyle name="Hiperłącze 8" xfId="28569" hidden="1" xr:uid="{00000000-0005-0000-0000-0000F3880000}"/>
    <cellStyle name="Hiperłącze 8" xfId="28983" hidden="1" xr:uid="{00000000-0005-0000-0000-0000DD880000}"/>
    <cellStyle name="Hiperłącze 8" xfId="33613" hidden="1" xr:uid="{00000000-0005-0000-0000-0000288B0000}"/>
    <cellStyle name="Hiperłącze 8" xfId="16494" hidden="1" xr:uid="{00000000-0005-0000-0000-0000E8830000}"/>
    <cellStyle name="Hiperłącze 8" xfId="35421" hidden="1" xr:uid="{00000000-0005-0000-0000-0000B48B0000}"/>
    <cellStyle name="Hiperłącze 8" xfId="42240" hidden="1" xr:uid="{00000000-0005-0000-0000-0000EC8E0000}"/>
    <cellStyle name="Hiperłącze 8" xfId="44359" hidden="1" xr:uid="{00000000-0005-0000-0000-0000C88F0000}"/>
    <cellStyle name="Hiperłącze 8" xfId="43842" hidden="1" xr:uid="{00000000-0005-0000-0000-00008A8F0000}"/>
    <cellStyle name="Hiperłącze 8" xfId="43048" hidden="1" xr:uid="{00000000-0005-0000-0000-0000748F0000}"/>
    <cellStyle name="Hiperłącze 8" xfId="42718" hidden="1" xr:uid="{00000000-0005-0000-0000-00004A8F0000}"/>
    <cellStyle name="Hiperłącze 8" xfId="46862" hidden="1" xr:uid="{00000000-0005-0000-0000-000008910000}"/>
    <cellStyle name="Hiperłącze 8" xfId="46346" hidden="1" xr:uid="{00000000-0005-0000-0000-0000F4900000}"/>
    <cellStyle name="Hiperłącze 8" xfId="43402" hidden="1" xr:uid="{00000000-0005-0000-0000-0000DF900000}"/>
    <cellStyle name="Hiperłącze 8" xfId="45511" hidden="1" xr:uid="{00000000-0005-0000-0000-0000B6900000}"/>
    <cellStyle name="Hiperłącze 8" xfId="45823" hidden="1" xr:uid="{00000000-0005-0000-0000-000077900000}"/>
    <cellStyle name="Hiperłącze 8" xfId="43574" hidden="1" xr:uid="{00000000-0005-0000-0000-00004D900000}"/>
    <cellStyle name="Hiperłącze 8" xfId="44973" hidden="1" xr:uid="{00000000-0005-0000-0000-000023900000}"/>
    <cellStyle name="Hiperłącze 8" xfId="36099" hidden="1" xr:uid="{00000000-0005-0000-0000-0000118C0000}"/>
    <cellStyle name="Hiperłącze 8" xfId="40237" hidden="1" xr:uid="{00000000-0005-0000-0000-0000F98D0000}"/>
    <cellStyle name="Hiperłącze 8" xfId="40263" hidden="1" xr:uid="{00000000-0005-0000-0000-0000FC8D0000}"/>
    <cellStyle name="Hiperłącze 8" xfId="40311" hidden="1" xr:uid="{00000000-0005-0000-0000-0000FD8D0000}"/>
    <cellStyle name="Hiperłącze 8" xfId="40319" hidden="1" xr:uid="{00000000-0005-0000-0000-0000FE8D0000}"/>
    <cellStyle name="Hiperłącze 8" xfId="30837" hidden="1" xr:uid="{00000000-0005-0000-0000-000095890000}"/>
    <cellStyle name="Hiperłącze 8" xfId="38903" hidden="1" xr:uid="{00000000-0005-0000-0000-0000C68E0000}"/>
    <cellStyle name="Hiperłącze 8" xfId="39356" hidden="1" xr:uid="{00000000-0005-0000-0000-00003E8E0000}"/>
    <cellStyle name="Hiperłącze 8" xfId="46512" hidden="1" xr:uid="{00000000-0005-0000-0000-00004F910000}"/>
    <cellStyle name="Hiperłącze 8" xfId="18876" hidden="1" xr:uid="{00000000-0005-0000-0000-000025840000}"/>
    <cellStyle name="Hiperłącze 8" xfId="18582" hidden="1" xr:uid="{00000000-0005-0000-0000-00000B840000}"/>
    <cellStyle name="Hiperłącze 8" xfId="44909" hidden="1" xr:uid="{00000000-0005-0000-0000-000020900000}"/>
    <cellStyle name="Hiperłącze 8" xfId="44983" hidden="1" xr:uid="{00000000-0005-0000-0000-000024900000}"/>
    <cellStyle name="Hiperłącze 8" xfId="45055" hidden="1" xr:uid="{00000000-0005-0000-0000-00002A900000}"/>
    <cellStyle name="Hiperłącze 8" xfId="45073" hidden="1" xr:uid="{00000000-0005-0000-0000-00002E900000}"/>
    <cellStyle name="Hiperłącze 8" xfId="45098" hidden="1" xr:uid="{00000000-0005-0000-0000-000034900000}"/>
    <cellStyle name="Hiperłącze 8" xfId="45137" hidden="1" xr:uid="{00000000-0005-0000-0000-000035900000}"/>
    <cellStyle name="Hiperłącze 8" xfId="43512" hidden="1" xr:uid="{00000000-0005-0000-0000-00003C900000}"/>
    <cellStyle name="Hiperłącze 8" xfId="43536" hidden="1" xr:uid="{00000000-0005-0000-0000-00003D900000}"/>
    <cellStyle name="Hiperłącze 8" xfId="43518" hidden="1" xr:uid="{00000000-0005-0000-0000-000040900000}"/>
    <cellStyle name="Hiperłącze 8" xfId="43205" hidden="1" xr:uid="{00000000-0005-0000-0000-000042900000}"/>
    <cellStyle name="Hiperłącze 8" xfId="43529" hidden="1" xr:uid="{00000000-0005-0000-0000-000044900000}"/>
    <cellStyle name="Hiperłącze 8" xfId="43630" hidden="1" xr:uid="{00000000-0005-0000-0000-000046900000}"/>
    <cellStyle name="Hiperłącze 8" xfId="43635" hidden="1" xr:uid="{00000000-0005-0000-0000-000048900000}"/>
    <cellStyle name="Hiperłącze 8" xfId="45172" hidden="1" xr:uid="{00000000-0005-0000-0000-000051900000}"/>
    <cellStyle name="Hiperłącze 8" xfId="45181" hidden="1" xr:uid="{00000000-0005-0000-0000-000052900000}"/>
    <cellStyle name="Hiperłącze 8" xfId="45254" hidden="1" xr:uid="{00000000-0005-0000-0000-000055900000}"/>
    <cellStyle name="Hiperłącze 8" xfId="45263" hidden="1" xr:uid="{00000000-0005-0000-0000-000056900000}"/>
    <cellStyle name="Hiperłącze 8" xfId="45272" hidden="1" xr:uid="{00000000-0005-0000-0000-00005A900000}"/>
    <cellStyle name="Hiperłącze 8" xfId="45299" hidden="1" xr:uid="{00000000-0005-0000-0000-00005F900000}"/>
    <cellStyle name="Hiperłącze 8" xfId="45337" hidden="1" xr:uid="{00000000-0005-0000-0000-000068900000}"/>
    <cellStyle name="Hiperłącze 8" xfId="45712" hidden="1" xr:uid="{00000000-0005-0000-0000-00006A900000}"/>
    <cellStyle name="Hiperłącze 8" xfId="45732" hidden="1" xr:uid="{00000000-0005-0000-0000-00006C900000}"/>
    <cellStyle name="Hiperłącze 8" xfId="45799" hidden="1" xr:uid="{00000000-0005-0000-0000-000072900000}"/>
    <cellStyle name="Hiperłącze 8" xfId="45764" hidden="1" xr:uid="{00000000-0005-0000-0000-000073900000}"/>
    <cellStyle name="Hiperłącze 8" xfId="45807" hidden="1" xr:uid="{00000000-0005-0000-0000-000075900000}"/>
    <cellStyle name="Hiperłącze 8" xfId="45838" hidden="1" xr:uid="{00000000-0005-0000-0000-00007C900000}"/>
    <cellStyle name="Hiperłącze 8" xfId="45872" hidden="1" xr:uid="{00000000-0005-0000-0000-00007D900000}"/>
    <cellStyle name="Hiperłącze 8" xfId="45858" hidden="1" xr:uid="{00000000-0005-0000-0000-000080900000}"/>
    <cellStyle name="Hiperłącze 8" xfId="45963" hidden="1" xr:uid="{00000000-0005-0000-0000-000084900000}"/>
    <cellStyle name="Hiperłącze 8" xfId="46017" hidden="1" xr:uid="{00000000-0005-0000-0000-000085900000}"/>
    <cellStyle name="Hiperłącze 8" xfId="45246" hidden="1" xr:uid="{00000000-0005-0000-0000-000059900000}"/>
    <cellStyle name="Hiperłącze 8" xfId="33105" hidden="1" xr:uid="{00000000-0005-0000-0000-0000FF8A0000}"/>
    <cellStyle name="Hiperłącze 8" xfId="12612" hidden="1" xr:uid="{00000000-0005-0000-0000-000050810000}"/>
    <cellStyle name="Hiperłącze 8" xfId="30201" hidden="1" xr:uid="{00000000-0005-0000-0000-000056890000}"/>
    <cellStyle name="Hiperłącze 8" xfId="29427" hidden="1" xr:uid="{00000000-0005-0000-0000-000036890000}"/>
    <cellStyle name="Hiperłącze 8" xfId="28401" hidden="1" xr:uid="{00000000-0005-0000-0000-000013890000}"/>
    <cellStyle name="Hiperłącze 8" xfId="43130" hidden="1" xr:uid="{00000000-0005-0000-0000-0000E98F0000}"/>
    <cellStyle name="Hiperłącze 8" xfId="42552" hidden="1" xr:uid="{00000000-0005-0000-0000-00000D8F0000}"/>
    <cellStyle name="Hiperłącze 8" xfId="45420" hidden="1" xr:uid="{00000000-0005-0000-0000-00009D900000}"/>
    <cellStyle name="Hiperłącze 8" xfId="31721" hidden="1" xr:uid="{00000000-0005-0000-0000-00002E8A0000}"/>
    <cellStyle name="Hiperłącze 8" xfId="45762" hidden="1" xr:uid="{00000000-0005-0000-0000-000074900000}"/>
    <cellStyle name="Hiperłącze 8" xfId="38672" hidden="1" xr:uid="{00000000-0005-0000-0000-0000C28E0000}"/>
    <cellStyle name="Hiperłącze 8" xfId="43531" hidden="1" xr:uid="{00000000-0005-0000-0000-000043900000}"/>
    <cellStyle name="Hiperłącze 8" xfId="42736" hidden="1" xr:uid="{00000000-0005-0000-0000-00004C8F0000}"/>
    <cellStyle name="Hiperłącze 8" xfId="41645" hidden="1" xr:uid="{00000000-0005-0000-0000-0000B58E0000}"/>
    <cellStyle name="Hiperłącze 8" xfId="41894" hidden="1" xr:uid="{00000000-0005-0000-0000-00002E8F0000}"/>
    <cellStyle name="Hiperłącze 8" xfId="18426" hidden="1" xr:uid="{00000000-0005-0000-0000-000050840000}"/>
    <cellStyle name="Hiperłącze 8" xfId="41780" hidden="1" xr:uid="{00000000-0005-0000-0000-0000DA8E0000}"/>
    <cellStyle name="Hiperłącze 8" xfId="41530" hidden="1" xr:uid="{00000000-0005-0000-0000-00007E8E0000}"/>
    <cellStyle name="Hiperłącze 8" xfId="41209" hidden="1" xr:uid="{00000000-0005-0000-0000-00005C8E0000}"/>
    <cellStyle name="Hiperłącze 8" xfId="35983" hidden="1" xr:uid="{00000000-0005-0000-0000-0000098C0000}"/>
    <cellStyle name="Hiperłącze 8" xfId="34804" hidden="1" xr:uid="{00000000-0005-0000-0000-00006E8B0000}"/>
    <cellStyle name="Hiperłącze 8" xfId="32518" hidden="1" xr:uid="{00000000-0005-0000-0000-0000638A0000}"/>
    <cellStyle name="Hiperłącze 8" xfId="30403" hidden="1" xr:uid="{00000000-0005-0000-0000-00006B890000}"/>
    <cellStyle name="Hiperłącze 8" xfId="36628" hidden="1" xr:uid="{00000000-0005-0000-0000-0000798C0000}"/>
    <cellStyle name="Hiperłącze 8" xfId="44897" hidden="1" xr:uid="{00000000-0005-0000-0000-00001B900000}"/>
    <cellStyle name="Hiperłącze 8" xfId="46134" hidden="1" xr:uid="{00000000-0005-0000-0000-000092900000}"/>
    <cellStyle name="Hiperłącze 8" xfId="39490" hidden="1" xr:uid="{00000000-0005-0000-0000-00008A8D0000}"/>
    <cellStyle name="Hiperłącze 8" xfId="38413" hidden="1" xr:uid="{00000000-0005-0000-0000-0000528D0000}"/>
    <cellStyle name="Hiperłącze 8" xfId="20152" hidden="1" xr:uid="{00000000-0005-0000-0000-000004850000}"/>
    <cellStyle name="Hiperłącze 8" xfId="44911" hidden="1" xr:uid="{00000000-0005-0000-0000-00001F900000}"/>
    <cellStyle name="Hiperłącze 8" xfId="44601" hidden="1" xr:uid="{00000000-0005-0000-0000-0000FC8F0000}"/>
    <cellStyle name="Hiperłącze 8" xfId="42113" hidden="1" xr:uid="{00000000-0005-0000-0000-0000258F0000}"/>
    <cellStyle name="Hiperłącze 8" xfId="42461" hidden="1" xr:uid="{00000000-0005-0000-0000-0000038F0000}"/>
    <cellStyle name="Hiperłącze 8" xfId="44406" hidden="1" xr:uid="{00000000-0005-0000-0000-0000C58F0000}"/>
    <cellStyle name="Hiperłącze 8" xfId="35900" hidden="1" xr:uid="{00000000-0005-0000-0000-0000FE8B0000}"/>
    <cellStyle name="Hiperłącze 8" xfId="42693" hidden="1" xr:uid="{00000000-0005-0000-0000-0000428F0000}"/>
    <cellStyle name="Hiperłącze 8" xfId="45575" hidden="1" xr:uid="{00000000-0005-0000-0000-0000AB900000}"/>
    <cellStyle name="Hiperłącze 8" xfId="34534" hidden="1" xr:uid="{00000000-0005-0000-0000-0000298C0000}"/>
    <cellStyle name="Hiperłącze 8" xfId="43023" hidden="1" xr:uid="{00000000-0005-0000-0000-00006E8F0000}"/>
    <cellStyle name="Hiperłącze 8" xfId="46814" hidden="1" xr:uid="{00000000-0005-0000-0000-0000FD900000}"/>
    <cellStyle name="Hiperłącze 8" xfId="45452" hidden="1" xr:uid="{00000000-0005-0000-0000-0000B8900000}"/>
    <cellStyle name="Hiperłącze 8" xfId="36814" hidden="1" xr:uid="{00000000-0005-0000-0000-00005F8C0000}"/>
    <cellStyle name="Hiperłącze 8" xfId="36217" hidden="1" xr:uid="{00000000-0005-0000-0000-0000368C0000}"/>
    <cellStyle name="Hiperłącze 8" xfId="45742" hidden="1" xr:uid="{00000000-0005-0000-0000-000070900000}"/>
    <cellStyle name="Hiperłącze 8" xfId="45012" hidden="1" xr:uid="{00000000-0005-0000-0000-00002C900000}"/>
    <cellStyle name="Hiperłącze 8" xfId="21082" hidden="1" xr:uid="{00000000-0005-0000-0000-000030850000}"/>
    <cellStyle name="Hiperłącze 8" xfId="46035" hidden="1" xr:uid="{00000000-0005-0000-0000-00008A900000}"/>
    <cellStyle name="Hiperłącze 8" xfId="38138" hidden="1" xr:uid="{00000000-0005-0000-0000-0000378D0000}"/>
    <cellStyle name="Hiperłącze 8" xfId="41372" hidden="1" xr:uid="{00000000-0005-0000-0000-00006E8E0000}"/>
    <cellStyle name="Hiperłącze 8" xfId="40491" hidden="1" xr:uid="{00000000-0005-0000-0000-00001B8E0000}"/>
    <cellStyle name="Hiperłącze 8" xfId="37122" hidden="1" xr:uid="{00000000-0005-0000-0000-0000A58C0000}"/>
    <cellStyle name="Hiperłącze 8" xfId="34397" hidden="1" xr:uid="{00000000-0005-0000-0000-0000AD8C0000}"/>
    <cellStyle name="Hiperłącze 8" xfId="34419" hidden="1" xr:uid="{00000000-0005-0000-0000-0000B08C0000}"/>
    <cellStyle name="Hiperłącze 8" xfId="34149" hidden="1" xr:uid="{00000000-0005-0000-0000-0000B28C0000}"/>
    <cellStyle name="Hiperłącze 8" xfId="34407" hidden="1" xr:uid="{00000000-0005-0000-0000-0000B38C0000}"/>
    <cellStyle name="Hiperłącze 8" xfId="34380" hidden="1" xr:uid="{00000000-0005-0000-0000-0000B68C0000}"/>
    <cellStyle name="Hiperłącze 8" xfId="34318" hidden="1" xr:uid="{00000000-0005-0000-0000-0000BA8C0000}"/>
    <cellStyle name="Hiperłącze 8" xfId="34362" hidden="1" xr:uid="{00000000-0005-0000-0000-0000BC8C0000}"/>
    <cellStyle name="Hiperłącze 8" xfId="34609" hidden="1" xr:uid="{00000000-0005-0000-0000-0000BD8C0000}"/>
    <cellStyle name="Hiperłącze 8" xfId="34156" hidden="1" xr:uid="{00000000-0005-0000-0000-0000AC8C0000}"/>
    <cellStyle name="Hiperłącze 8" xfId="34755" hidden="1" xr:uid="{00000000-0005-0000-0000-00006B8B0000}"/>
    <cellStyle name="Hiperłącze 8" xfId="33397" hidden="1" xr:uid="{00000000-0005-0000-0000-0000E18A0000}"/>
    <cellStyle name="Hiperłącze 8" xfId="29239" hidden="1" xr:uid="{00000000-0005-0000-0000-000025890000}"/>
    <cellStyle name="Hiperłącze 8" xfId="34049" hidden="1" xr:uid="{00000000-0005-0000-0000-0000518B0000}"/>
    <cellStyle name="Hiperłącze 8" xfId="39810" hidden="1" xr:uid="{00000000-0005-0000-0000-0000B28D0000}"/>
    <cellStyle name="Hiperłącze 8" xfId="32924" hidden="1" xr:uid="{00000000-0005-0000-0000-0000238B0000}"/>
    <cellStyle name="Hiperłącze 8" xfId="33067" hidden="1" xr:uid="{00000000-0005-0000-0000-0000058B0000}"/>
    <cellStyle name="Hiperłącze 8" xfId="33415" hidden="1" xr:uid="{00000000-0005-0000-0000-0000E38A0000}"/>
    <cellStyle name="Hiperłącze 8" xfId="32565" hidden="1" xr:uid="{00000000-0005-0000-0000-0000628A0000}"/>
    <cellStyle name="Hiperłącze 8" xfId="38812" hidden="1" xr:uid="{00000000-0005-0000-0000-0000CF8D0000}"/>
    <cellStyle name="Hiperłącze 8" xfId="31049" hidden="1" xr:uid="{00000000-0005-0000-0000-0000C9890000}"/>
    <cellStyle name="Hiperłącze 8" xfId="47118" hidden="1" xr:uid="{00000000-0005-0000-0000-000023910000}"/>
    <cellStyle name="Hiperłącze 8" xfId="29819" hidden="1" xr:uid="{00000000-0005-0000-0000-00009A8A0000}"/>
    <cellStyle name="Hiperłącze 8" xfId="31477" hidden="1" xr:uid="{00000000-0005-0000-0000-0000F6890000}"/>
    <cellStyle name="Hiperłącze 8" xfId="31102" hidden="1" xr:uid="{00000000-0005-0000-0000-0000CF890000}"/>
    <cellStyle name="Hiperłącze 8" xfId="32502" hidden="1" xr:uid="{00000000-0005-0000-0000-0000608A0000}"/>
    <cellStyle name="Hiperłącze 8" xfId="39278" hidden="1" xr:uid="{00000000-0005-0000-0000-00007B8D0000}"/>
    <cellStyle name="Hiperłącze 8" xfId="35032" hidden="1" xr:uid="{00000000-0005-0000-0000-0000888B0000}"/>
    <cellStyle name="Hiperłącze 8" xfId="45405" hidden="1" xr:uid="{00000000-0005-0000-0000-0000A6900000}"/>
    <cellStyle name="Hiperłącze 8" xfId="33320" hidden="1" xr:uid="{00000000-0005-0000-0000-0000E08A0000}"/>
    <cellStyle name="Hiperłącze 8" xfId="46653" hidden="1" xr:uid="{00000000-0005-0000-0000-000031910000}"/>
    <cellStyle name="Hiperłącze 8" xfId="37390" hidden="1" xr:uid="{00000000-0005-0000-0000-0000168D0000}"/>
    <cellStyle name="Hiperłącze 8" xfId="46339" hidden="1" xr:uid="{00000000-0005-0000-0000-0000F0900000}"/>
    <cellStyle name="Hiperłącze 8" xfId="30709" hidden="1" xr:uid="{00000000-0005-0000-0000-000090890000}"/>
    <cellStyle name="Hiperłącze 8" xfId="30783" hidden="1" xr:uid="{00000000-0005-0000-0000-000094890000}"/>
    <cellStyle name="Hiperłącze 8" xfId="20644" hidden="1" xr:uid="{00000000-0005-0000-0000-00009D850000}"/>
    <cellStyle name="Hiperłącze 8" xfId="32246" hidden="1" xr:uid="{00000000-0005-0000-0000-0000468A0000}"/>
    <cellStyle name="Hiperłącze 8" xfId="16790" hidden="1" xr:uid="{00000000-0005-0000-0000-000033830000}"/>
    <cellStyle name="Hiperłącze 8" xfId="20929" hidden="1" xr:uid="{00000000-0005-0000-0000-0000EE850000}"/>
    <cellStyle name="Hiperłącze 8" xfId="35443" hidden="1" xr:uid="{00000000-0005-0000-0000-0000B88B0000}"/>
    <cellStyle name="Hiperłącze 8" xfId="35445" hidden="1" xr:uid="{00000000-0005-0000-0000-0000B78B0000}"/>
    <cellStyle name="Hiperłącze 8" xfId="34281" hidden="1" xr:uid="{00000000-0005-0000-0000-0000C48B0000}"/>
    <cellStyle name="Hiperłącze 8" xfId="34223" hidden="1" xr:uid="{00000000-0005-0000-0000-0000D08B0000}"/>
    <cellStyle name="Hiperłącze 8" xfId="35507" hidden="1" xr:uid="{00000000-0005-0000-0000-0000D28B0000}"/>
    <cellStyle name="Hiperłącze 8" xfId="35580" hidden="1" xr:uid="{00000000-0005-0000-0000-0000D58B0000}"/>
    <cellStyle name="Hiperłącze 8" xfId="35589" hidden="1" xr:uid="{00000000-0005-0000-0000-0000D68B0000}"/>
    <cellStyle name="Hiperłącze 8" xfId="35944" hidden="1" xr:uid="{00000000-0005-0000-0000-0000088C0000}"/>
    <cellStyle name="Hiperłącze 8" xfId="36018" hidden="1" xr:uid="{00000000-0005-0000-0000-00000D8C0000}"/>
    <cellStyle name="Hiperłącze 8" xfId="35918" hidden="1" xr:uid="{00000000-0005-0000-0000-0000028C0000}"/>
    <cellStyle name="Hiperłącze 8" xfId="35937" hidden="1" xr:uid="{00000000-0005-0000-0000-0000048C0000}"/>
    <cellStyle name="Hiperłącze 8" xfId="35877" hidden="1" xr:uid="{00000000-0005-0000-0000-0000FD8B0000}"/>
    <cellStyle name="Hiperłącze 8" xfId="35892" hidden="1" xr:uid="{00000000-0005-0000-0000-0000FA8B0000}"/>
    <cellStyle name="Hiperłącze 8" xfId="34202" hidden="1" xr:uid="{00000000-0005-0000-0000-0000CE8B0000}"/>
    <cellStyle name="Hiperłącze 8" xfId="35625" hidden="1" xr:uid="{00000000-0005-0000-0000-0000DF8B0000}"/>
    <cellStyle name="Hiperłącze 8" xfId="35616" hidden="1" xr:uid="{00000000-0005-0000-0000-0000DE8B0000}"/>
    <cellStyle name="Hiperłącze 8" xfId="35688" hidden="1" xr:uid="{00000000-0005-0000-0000-0000E18B0000}"/>
    <cellStyle name="Hiperłącze 8" xfId="34279" hidden="1" xr:uid="{00000000-0005-0000-0000-0000C38B0000}"/>
    <cellStyle name="Hiperłącze 8" xfId="34103" hidden="1" xr:uid="{00000000-0005-0000-0000-0000C68B0000}"/>
    <cellStyle name="Hiperłącze 8" xfId="34210" hidden="1" xr:uid="{00000000-0005-0000-0000-0000CA8B0000}"/>
    <cellStyle name="Hiperłącze 8" xfId="34274" hidden="1" xr:uid="{00000000-0005-0000-0000-0000C18B0000}"/>
    <cellStyle name="Hiperłącze 8" xfId="34313" hidden="1" xr:uid="{00000000-0005-0000-0000-0000B98B0000}"/>
    <cellStyle name="Hiperłącze 8" xfId="32262" hidden="1" xr:uid="{00000000-0005-0000-0000-0000488A0000}"/>
    <cellStyle name="Hiperłącze 8" xfId="21480" hidden="1" xr:uid="{00000000-0005-0000-0000-000055850000}"/>
    <cellStyle name="Hiperłącze 8" xfId="15621" hidden="1" xr:uid="{00000000-0005-0000-0000-0000F4820000}"/>
    <cellStyle name="Hiperłącze 8" xfId="47216" hidden="1" xr:uid="{00000000-0005-0000-0000-000052910000}"/>
    <cellStyle name="Hiperłącze 8" xfId="22038" hidden="1" xr:uid="{00000000-0005-0000-0000-0000AD850000}"/>
    <cellStyle name="Hiperłącze 8" xfId="46151" hidden="1" xr:uid="{00000000-0005-0000-0000-0000C8900000}"/>
    <cellStyle name="Hiperłącze 8" xfId="46411" hidden="1" xr:uid="{00000000-0005-0000-0000-0000F6900000}"/>
    <cellStyle name="Hiperłącze 8" xfId="22162" hidden="1" xr:uid="{00000000-0005-0000-0000-0000BB850000}"/>
    <cellStyle name="Hiperłącze 8" xfId="34127" hidden="1" xr:uid="{00000000-0005-0000-0000-0000BC8B0000}"/>
    <cellStyle name="Hiperłącze 8" xfId="32129" hidden="1" xr:uid="{00000000-0005-0000-0000-0000818A0000}"/>
    <cellStyle name="Hiperłącze 8" xfId="36761" hidden="1" xr:uid="{00000000-0005-0000-0000-0000558C0000}"/>
    <cellStyle name="Hiperłącze 8" xfId="45462" hidden="1" xr:uid="{00000000-0005-0000-0000-0000C3900000}"/>
    <cellStyle name="Hiperłącze 8" xfId="20482" hidden="1" xr:uid="{00000000-0005-0000-0000-000021850000}"/>
    <cellStyle name="Hiperłącze 8" xfId="31746" hidden="1" xr:uid="{00000000-0005-0000-0000-0000348A0000}"/>
    <cellStyle name="Hiperłącze 8" xfId="15519" hidden="1" xr:uid="{00000000-0005-0000-0000-0000E7820000}"/>
    <cellStyle name="Hiperłącze 8" xfId="45371" hidden="1" xr:uid="{00000000-0005-0000-0000-000062900000}"/>
    <cellStyle name="Hiperłącze 8" xfId="45091" hidden="1" xr:uid="{00000000-0005-0000-0000-000030900000}"/>
    <cellStyle name="Hiperłącze 8" xfId="44618" hidden="1" xr:uid="{00000000-0005-0000-0000-0000F98F0000}"/>
    <cellStyle name="Hiperłącze 8" xfId="31265" hidden="1" xr:uid="{00000000-0005-0000-0000-0000DD890000}"/>
    <cellStyle name="Hiperłącze 8" xfId="44938" hidden="1" xr:uid="{00000000-0005-0000-0000-00001A900000}"/>
    <cellStyle name="Hiperłącze 8" xfId="43259" hidden="1" xr:uid="{00000000-0005-0000-0000-0000ED8F0000}"/>
    <cellStyle name="Hiperłącze 8" xfId="41913" hidden="1" xr:uid="{00000000-0005-0000-0000-0000268F0000}"/>
    <cellStyle name="Hiperłącze 8" xfId="32853" hidden="1" xr:uid="{00000000-0005-0000-0000-00000A8B0000}"/>
    <cellStyle name="Hiperłącze 8" xfId="40304" hidden="1" xr:uid="{00000000-0005-0000-0000-0000018E0000}"/>
    <cellStyle name="Hiperłącze 8" xfId="38733" hidden="1" xr:uid="{00000000-0005-0000-0000-0000DA8D0000}"/>
    <cellStyle name="Hiperłącze 8" xfId="40908" hidden="1" xr:uid="{00000000-0005-0000-0000-00008B8E0000}"/>
    <cellStyle name="Hiperłącze 8" xfId="44381" hidden="1" xr:uid="{00000000-0005-0000-0000-0000CC8F0000}"/>
    <cellStyle name="Hiperłącze 8" xfId="44022" hidden="1" xr:uid="{00000000-0005-0000-0000-00009D8F0000}"/>
    <cellStyle name="Hiperłącze 8" xfId="42212" hidden="1" xr:uid="{00000000-0005-0000-0000-0000E98E0000}"/>
    <cellStyle name="Hiperłącze 8" xfId="20329" hidden="1" xr:uid="{00000000-0005-0000-0000-000013850000}"/>
    <cellStyle name="Hiperłącze 8" xfId="43087" hidden="1" xr:uid="{00000000-0005-0000-0000-0000758F0000}"/>
    <cellStyle name="Hiperłącze 8" xfId="46221" hidden="1" xr:uid="{00000000-0005-0000-0000-0000E3900000}"/>
    <cellStyle name="Hiperłącze 8" xfId="30642" hidden="1" xr:uid="{00000000-0005-0000-0000-00007E890000}"/>
    <cellStyle name="Hiperłącze 8" xfId="35542" hidden="1" xr:uid="{00000000-0005-0000-0000-0000D78B0000}"/>
    <cellStyle name="Hiperłącze 8" xfId="42964" hidden="1" xr:uid="{00000000-0005-0000-0000-00006B8F0000}"/>
    <cellStyle name="Hiperłącze 8" xfId="45519" hidden="1" xr:uid="{00000000-0005-0000-0000-0000B5900000}"/>
    <cellStyle name="Hiperłącze 8" xfId="30723" hidden="1" xr:uid="{00000000-0005-0000-0000-00008D890000}"/>
    <cellStyle name="Hiperłącze 8" xfId="36154" hidden="1" xr:uid="{00000000-0005-0000-0000-0000348C0000}"/>
    <cellStyle name="Hiperłącze 8" xfId="15609" hidden="1" xr:uid="{00000000-0005-0000-0000-0000EF820000}"/>
    <cellStyle name="Hiperłącze 8" xfId="18031" hidden="1" xr:uid="{00000000-0005-0000-0000-0000F1830000}"/>
    <cellStyle name="Hiperłącze 8" xfId="43342" hidden="1" xr:uid="{00000000-0005-0000-0000-0000E08F0000}"/>
    <cellStyle name="Hiperłącze 8" xfId="45667" hidden="1" xr:uid="{00000000-0005-0000-0000-00009A900000}"/>
    <cellStyle name="Hiperłącze 8" xfId="26289" hidden="1" xr:uid="{00000000-0005-0000-0000-00008C870000}"/>
    <cellStyle name="Hiperłącze 8" xfId="39146" hidden="1" xr:uid="{00000000-0005-0000-0000-00006A8D0000}"/>
    <cellStyle name="Hiperłącze 8" xfId="37214" hidden="1" xr:uid="{00000000-0005-0000-0000-0000CC8C0000}"/>
    <cellStyle name="Hiperłącze 8" xfId="29703" hidden="1" xr:uid="{00000000-0005-0000-0000-0000BB890000}"/>
    <cellStyle name="Hiperłącze 8" xfId="30568" hidden="1" xr:uid="{00000000-0005-0000-0000-00007A890000}"/>
    <cellStyle name="Hiperłącze 8" xfId="30487" hidden="1" xr:uid="{00000000-0005-0000-0000-000074890000}"/>
    <cellStyle name="Hiperłącze 8" xfId="34472" hidden="1" xr:uid="{00000000-0005-0000-0000-0000208C0000}"/>
    <cellStyle name="Hiperłącze 8" xfId="31905" hidden="1" xr:uid="{00000000-0005-0000-0000-0000908A0000}"/>
    <cellStyle name="Hiperłącze 8" xfId="43070" hidden="1" xr:uid="{00000000-0005-0000-0000-0000788F0000}"/>
    <cellStyle name="Hiperłącze 8" xfId="24360" hidden="1" xr:uid="{00000000-0005-0000-0000-0000C2860000}"/>
    <cellStyle name="Hiperłącze 8" xfId="21032" hidden="1" xr:uid="{00000000-0005-0000-0000-0000FF850000}"/>
    <cellStyle name="Hiperłącze 8" xfId="38217" hidden="1" xr:uid="{00000000-0005-0000-0000-00003C8D0000}"/>
    <cellStyle name="Hiperłącze 8" xfId="17602" hidden="1" xr:uid="{00000000-0005-0000-0000-0000A2830000}"/>
    <cellStyle name="Hiperłącze 8" xfId="42270" hidden="1" xr:uid="{00000000-0005-0000-0000-0000F48E0000}"/>
    <cellStyle name="Hiperłącze 8" xfId="17503" hidden="1" xr:uid="{00000000-0005-0000-0000-00009A830000}"/>
    <cellStyle name="Hiperłącze 8" xfId="30418" hidden="1" xr:uid="{00000000-0005-0000-0000-000069890000}"/>
    <cellStyle name="Hiperłącze 8" xfId="46830" hidden="1" xr:uid="{00000000-0005-0000-0000-000002910000}"/>
    <cellStyle name="Hiperłącze 8" xfId="21023" hidden="1" xr:uid="{00000000-0005-0000-0000-0000FB850000}"/>
    <cellStyle name="Hiperłącze 8" xfId="30224" hidden="1" xr:uid="{00000000-0005-0000-0000-00005C890000}"/>
    <cellStyle name="Hiperłącze 8" xfId="29263" hidden="1" xr:uid="{00000000-0005-0000-0000-000028890000}"/>
    <cellStyle name="Hiperłącze 8" xfId="32882" hidden="1" xr:uid="{00000000-0005-0000-0000-0000FD8A0000}"/>
    <cellStyle name="Hiperłącze 8" xfId="45200" hidden="1" xr:uid="{00000000-0005-0000-0000-000054900000}"/>
    <cellStyle name="Hiperłącze 8" xfId="21766" hidden="1" xr:uid="{00000000-0005-0000-0000-00007C850000}"/>
    <cellStyle name="Hiperłącze 8" xfId="30846" hidden="1" xr:uid="{00000000-0005-0000-0000-000096890000}"/>
    <cellStyle name="Hiperłącze 8" xfId="39517" hidden="1" xr:uid="{00000000-0005-0000-0000-00008F8D0000}"/>
    <cellStyle name="Hiperłącze 8" xfId="41653" hidden="1" xr:uid="{00000000-0005-0000-0000-0000B18E0000}"/>
    <cellStyle name="Hiperłącze 8" xfId="38942" hidden="1" xr:uid="{00000000-0005-0000-0000-0000C08E0000}"/>
    <cellStyle name="Hiperłącze 8" xfId="41268" hidden="1" xr:uid="{00000000-0005-0000-0000-00005E8E0000}"/>
    <cellStyle name="Hiperłącze 8" xfId="32366" hidden="1" xr:uid="{00000000-0005-0000-0000-0000518A0000}"/>
    <cellStyle name="Hiperłącze 8" xfId="38630" hidden="1" xr:uid="{00000000-0005-0000-0000-0000D28D0000}"/>
    <cellStyle name="Hiperłącze 8" xfId="33094" hidden="1" xr:uid="{00000000-0005-0000-0000-0000048B0000}"/>
    <cellStyle name="Hiperłącze 8" xfId="13725" hidden="1" xr:uid="{00000000-0005-0000-0000-00003A820000}"/>
    <cellStyle name="Hiperłącze 8" xfId="42610" hidden="1" xr:uid="{00000000-0005-0000-0000-0000178F0000}"/>
    <cellStyle name="Hiperłącze 8" xfId="40290" hidden="1" xr:uid="{00000000-0005-0000-0000-0000048E0000}"/>
    <cellStyle name="Hiperłącze 8" xfId="44129" hidden="1" xr:uid="{00000000-0005-0000-0000-0000A98F0000}"/>
    <cellStyle name="Hiperłącze 8" xfId="43879" hidden="1" xr:uid="{00000000-0005-0000-0000-00004E900000}"/>
    <cellStyle name="Hiperłącze 8" xfId="27979" hidden="1" xr:uid="{00000000-0005-0000-0000-000050880000}"/>
    <cellStyle name="Hiperłącze 8" xfId="16194" hidden="1" xr:uid="{00000000-0005-0000-0000-00007F830000}"/>
    <cellStyle name="Hiperłącze 8" xfId="41771" hidden="1" xr:uid="{00000000-0005-0000-0000-0000D68E0000}"/>
    <cellStyle name="Hiperłącze 8" xfId="41037" hidden="1" xr:uid="{00000000-0005-0000-0000-00009D8E0000}"/>
    <cellStyle name="Hiperłącze 8" xfId="10287" hidden="1" xr:uid="{00000000-0005-0000-0000-0000E0800000}"/>
    <cellStyle name="Hiperłącze 8" xfId="41611" hidden="1" xr:uid="{00000000-0005-0000-0000-0000828E0000}"/>
    <cellStyle name="Hiperłącze 8" xfId="36027" hidden="1" xr:uid="{00000000-0005-0000-0000-00000E8C0000}"/>
    <cellStyle name="Hiperłącze 8" xfId="36316" hidden="1" xr:uid="{00000000-0005-0000-0000-0000418C0000}"/>
    <cellStyle name="Hiperłącze 8" xfId="43309" hidden="1" xr:uid="{00000000-0005-0000-0000-0000DE8F0000}"/>
    <cellStyle name="Hiperłącze 8" xfId="19401" hidden="1" xr:uid="{00000000-0005-0000-0000-0000E6840000}"/>
    <cellStyle name="Hiperłącze 8" xfId="32824" hidden="1" xr:uid="{00000000-0005-0000-0000-0000C18A0000}"/>
    <cellStyle name="Hiperłącze 8" xfId="47182" hidden="1" xr:uid="{00000000-0005-0000-0000-000058910000}"/>
    <cellStyle name="Hiperłącze 8" xfId="34958" hidden="1" xr:uid="{00000000-0005-0000-0000-0000768B0000}"/>
    <cellStyle name="Hiperłącze 8" xfId="33084" hidden="1" xr:uid="{00000000-0005-0000-0000-0000018B0000}"/>
    <cellStyle name="Hiperłącze 8" xfId="38246" hidden="1" xr:uid="{00000000-0005-0000-0000-0000448D0000}"/>
    <cellStyle name="Hiperłącze 8" xfId="38457" hidden="1" xr:uid="{00000000-0005-0000-0000-00005C8D0000}"/>
    <cellStyle name="Hiperłącze 8" xfId="16506" hidden="1" xr:uid="{00000000-0005-0000-0000-0000EF830000}"/>
    <cellStyle name="Hiperłącze 8" xfId="33630" hidden="1" xr:uid="{00000000-0005-0000-0000-0000258B0000}"/>
    <cellStyle name="Hiperłącze 8" xfId="30328" hidden="1" xr:uid="{00000000-0005-0000-0000-0000A48A0000}"/>
    <cellStyle name="Hiperłącze 8" xfId="31361" hidden="1" xr:uid="{00000000-0005-0000-0000-0000E9890000}"/>
    <cellStyle name="Hiperłącze 8" xfId="33638" hidden="1" xr:uid="{00000000-0005-0000-0000-0000218B0000}"/>
    <cellStyle name="Hiperłącze 8" xfId="33587" hidden="1" xr:uid="{00000000-0005-0000-0000-0000F18A0000}"/>
    <cellStyle name="Hiperłącze 8" xfId="35533" hidden="1" xr:uid="{00000000-0005-0000-0000-0000D88B0000}"/>
    <cellStyle name="Hiperłącze 8" xfId="31568" hidden="1" xr:uid="{00000000-0005-0000-0000-0000058A0000}"/>
    <cellStyle name="Hiperłącze 8" xfId="35100" hidden="1" xr:uid="{00000000-0005-0000-0000-00008B8B0000}"/>
    <cellStyle name="Hiperłącze 8" xfId="29628" hidden="1" xr:uid="{00000000-0005-0000-0000-00009E8A0000}"/>
    <cellStyle name="Hiperłącze 8" xfId="31297" hidden="1" xr:uid="{00000000-0005-0000-0000-0000E6890000}"/>
    <cellStyle name="Hiperłącze 8" xfId="31576" hidden="1" xr:uid="{00000000-0005-0000-0000-0000018A0000}"/>
    <cellStyle name="Hiperłącze 8" xfId="32401" hidden="1" xr:uid="{00000000-0005-0000-0000-0000588A0000}"/>
    <cellStyle name="Hiperłącze 8" xfId="31919" hidden="1" xr:uid="{00000000-0005-0000-0000-00008E8A0000}"/>
    <cellStyle name="Hiperłącze 8" xfId="38804" hidden="1" xr:uid="{00000000-0005-0000-0000-0000D48D0000}"/>
    <cellStyle name="Hiperłącze 8" xfId="32533" hidden="1" xr:uid="{00000000-0005-0000-0000-0000678A0000}"/>
    <cellStyle name="Hiperłącze 8" xfId="31768" hidden="1" xr:uid="{00000000-0005-0000-0000-0000388A0000}"/>
    <cellStyle name="Hiperłącze 8" xfId="33377" hidden="1" xr:uid="{00000000-0005-0000-0000-00001B8B0000}"/>
    <cellStyle name="Hiperłącze 8" xfId="40708" hidden="1" xr:uid="{00000000-0005-0000-0000-00004B8E0000}"/>
    <cellStyle name="Hiperłącze 8" xfId="31553" hidden="1" xr:uid="{00000000-0005-0000-0000-0000078A0000}"/>
    <cellStyle name="Hiperłącze 8" xfId="34976" hidden="1" xr:uid="{00000000-0005-0000-0000-00007D8B0000}"/>
    <cellStyle name="Hiperłącze 8" xfId="36610" hidden="1" xr:uid="{00000000-0005-0000-0000-00007C8C0000}"/>
    <cellStyle name="Hiperłącze 8" xfId="33069" hidden="1" xr:uid="{00000000-0005-0000-0000-0000028B0000}"/>
    <cellStyle name="Hiperłącze 8" xfId="28335" hidden="1" xr:uid="{00000000-0005-0000-0000-0000F9880000}"/>
    <cellStyle name="Hiperłącze 8" xfId="33859" hidden="1" xr:uid="{00000000-0005-0000-0000-0000418B0000}"/>
    <cellStyle name="Hiperłącze 8" xfId="38786" hidden="1" xr:uid="{00000000-0005-0000-0000-0000CE8D0000}"/>
    <cellStyle name="Hiperłącze 8" xfId="39661" hidden="1" xr:uid="{00000000-0005-0000-0000-0000A38D0000}"/>
    <cellStyle name="Hiperłącze 8" xfId="21620" hidden="1" xr:uid="{00000000-0005-0000-0000-000066850000}"/>
    <cellStyle name="Hiperłącze 8" xfId="40080" hidden="1" xr:uid="{00000000-0005-0000-0000-0000EB8D0000}"/>
    <cellStyle name="Hiperłącze 8" xfId="27089" hidden="1" xr:uid="{00000000-0005-0000-0000-000012880000}"/>
    <cellStyle name="Hiperłącze 8" xfId="40103" hidden="1" xr:uid="{00000000-0005-0000-0000-0000E58D0000}"/>
    <cellStyle name="Hiperłącze 8" xfId="46674" hidden="1" xr:uid="{00000000-0005-0000-0000-00002F910000}"/>
    <cellStyle name="Hiperłącze 8" xfId="37880" hidden="1" xr:uid="{00000000-0005-0000-0000-0000EE8C0000}"/>
    <cellStyle name="Hiperłącze 8" xfId="41323" hidden="1" xr:uid="{00000000-0005-0000-0000-00006B8E0000}"/>
    <cellStyle name="Hiperłącze 8" xfId="38936" hidden="1" xr:uid="{00000000-0005-0000-0000-0000BF8E0000}"/>
    <cellStyle name="Hiperłącze 8" xfId="37792" hidden="1" xr:uid="{00000000-0005-0000-0000-0000E58C0000}"/>
    <cellStyle name="Hiperłącze 8" xfId="37808" hidden="1" xr:uid="{00000000-0005-0000-0000-0000E78C0000}"/>
    <cellStyle name="Hiperłącze 8" xfId="37857" hidden="1" xr:uid="{00000000-0005-0000-0000-0000ED8C0000}"/>
    <cellStyle name="Hiperłącze 8" xfId="37929" hidden="1" xr:uid="{00000000-0005-0000-0000-0000F28C0000}"/>
    <cellStyle name="Hiperłącze 8" xfId="38011" hidden="1" xr:uid="{00000000-0005-0000-0000-0000F68C0000}"/>
    <cellStyle name="Hiperłącze 8" xfId="38020" hidden="1" xr:uid="{00000000-0005-0000-0000-0000FA8C0000}"/>
    <cellStyle name="Hiperłącze 8" xfId="37977" hidden="1" xr:uid="{00000000-0005-0000-0000-0000FC8C0000}"/>
    <cellStyle name="Hiperłącze 8" xfId="38119" hidden="1" xr:uid="{00000000-0005-0000-0000-0000028D0000}"/>
    <cellStyle name="Hiperłącze 8" xfId="38063" hidden="1" xr:uid="{00000000-0005-0000-0000-0000048D0000}"/>
    <cellStyle name="Hiperłącze 8" xfId="38128" hidden="1" xr:uid="{00000000-0005-0000-0000-0000068D0000}"/>
    <cellStyle name="Hiperłącze 8" xfId="37659" hidden="1" xr:uid="{00000000-0005-0000-0000-0000098D0000}"/>
    <cellStyle name="Hiperłącze 8" xfId="37641" hidden="1" xr:uid="{00000000-0005-0000-0000-00000C8D0000}"/>
    <cellStyle name="Hiperłącze 8" xfId="37607" hidden="1" xr:uid="{00000000-0005-0000-0000-0000118D0000}"/>
    <cellStyle name="Hiperłącze 8" xfId="37592" hidden="1" xr:uid="{00000000-0005-0000-0000-0000128D0000}"/>
    <cellStyle name="Hiperłącze 8" xfId="37615" hidden="1" xr:uid="{00000000-0005-0000-0000-0000138D0000}"/>
    <cellStyle name="Hiperłącze 8" xfId="37582" hidden="1" xr:uid="{00000000-0005-0000-0000-0000178D0000}"/>
    <cellStyle name="Hiperłącze 8" xfId="37389" hidden="1" xr:uid="{00000000-0005-0000-0000-00001C8D0000}"/>
    <cellStyle name="Hiperłącze 8" xfId="37672" hidden="1" xr:uid="{00000000-0005-0000-0000-0000238D0000}"/>
    <cellStyle name="Hiperłącze 8" xfId="37504" hidden="1" xr:uid="{00000000-0005-0000-0000-0000258D0000}"/>
    <cellStyle name="Hiperłącze 8" xfId="37437" hidden="1" xr:uid="{00000000-0005-0000-0000-0000288D0000}"/>
    <cellStyle name="Hiperłącze 8" xfId="37522" hidden="1" xr:uid="{00000000-0005-0000-0000-00002C8D0000}"/>
    <cellStyle name="Hiperłącze 8" xfId="37466" hidden="1" xr:uid="{00000000-0005-0000-0000-00002F8D0000}"/>
    <cellStyle name="Hiperłącze 8" xfId="38153" hidden="1" xr:uid="{00000000-0005-0000-0000-0000358D0000}"/>
    <cellStyle name="Hiperłącze 8" xfId="38136" hidden="1" xr:uid="{00000000-0005-0000-0000-0000388D0000}"/>
    <cellStyle name="Hiperłącze 8" xfId="38197" hidden="1" xr:uid="{00000000-0005-0000-0000-00003A8D0000}"/>
    <cellStyle name="Hiperłącze 8" xfId="38224" hidden="1" xr:uid="{00000000-0005-0000-0000-0000408D0000}"/>
    <cellStyle name="Hiperłącze 8" xfId="37722" hidden="1" xr:uid="{00000000-0005-0000-0000-0000248D0000}"/>
    <cellStyle name="Hiperłącze 8" xfId="19244" hidden="1" xr:uid="{00000000-0005-0000-0000-000095840000}"/>
    <cellStyle name="Hiperłącze 8" xfId="12626" hidden="1" xr:uid="{00000000-0005-0000-0000-00004D810000}"/>
    <cellStyle name="Hiperłącze 8" xfId="27360" hidden="1" xr:uid="{00000000-0005-0000-0000-000078880000}"/>
    <cellStyle name="Hiperłącze 8" xfId="22259" hidden="1" xr:uid="{00000000-0005-0000-0000-0000C7850000}"/>
    <cellStyle name="Hiperłącze 8" xfId="24120" hidden="1" xr:uid="{00000000-0005-0000-0000-0000A9860000}"/>
    <cellStyle name="Hiperłącze 8" xfId="25061" hidden="1" xr:uid="{00000000-0005-0000-0000-0000A2870000}"/>
    <cellStyle name="Hiperłącze 8" xfId="24021" hidden="1" xr:uid="{00000000-0005-0000-0000-0000E5860000}"/>
    <cellStyle name="Hiperłącze 8" xfId="16115" hidden="1" xr:uid="{00000000-0005-0000-0000-00008A830000}"/>
    <cellStyle name="Hiperłącze 8" xfId="16899" hidden="1" xr:uid="{00000000-0005-0000-0000-00003F830000}"/>
    <cellStyle name="Hiperłącze 8" xfId="26805" hidden="1" xr:uid="{00000000-0005-0000-0000-0000DB870000}"/>
    <cellStyle name="Hiperłącze 8" xfId="29039" hidden="1" xr:uid="{00000000-0005-0000-0000-0000E8880000}"/>
    <cellStyle name="Hiperłącze 8" xfId="12749" hidden="1" xr:uid="{00000000-0005-0000-0000-000056810000}"/>
    <cellStyle name="Hiperłącze 8" xfId="12732" hidden="1" xr:uid="{00000000-0005-0000-0000-000059810000}"/>
    <cellStyle name="Hiperłącze 8" xfId="11347" hidden="1" xr:uid="{00000000-0005-0000-0000-0000FD800000}"/>
    <cellStyle name="Hiperłącze 8" xfId="11374" hidden="1" xr:uid="{00000000-0005-0000-0000-000000810000}"/>
    <cellStyle name="Hiperłącze 8" xfId="11428" hidden="1" xr:uid="{00000000-0005-0000-0000-000001810000}"/>
    <cellStyle name="Hiperłącze 8" xfId="11437" hidden="1" xr:uid="{00000000-0005-0000-0000-000002810000}"/>
    <cellStyle name="Hiperłącze 8" xfId="11995" hidden="1" xr:uid="{00000000-0005-0000-0000-000009810000}"/>
    <cellStyle name="Hiperłącze 8" xfId="24626" hidden="1" xr:uid="{00000000-0005-0000-0000-00000A870000}"/>
    <cellStyle name="Hiperłącze 8" xfId="37459" hidden="1" xr:uid="{00000000-0005-0000-0000-0000308D0000}"/>
    <cellStyle name="Hiperłącze 8" xfId="37130" hidden="1" xr:uid="{00000000-0005-0000-0000-0000A18C0000}"/>
    <cellStyle name="Hiperłącze 8" xfId="43801" hidden="1" xr:uid="{00000000-0005-0000-0000-00008B8F0000}"/>
    <cellStyle name="Hiperłącze 8" xfId="39182" hidden="1" xr:uid="{00000000-0005-0000-0000-00006F8D0000}"/>
    <cellStyle name="Hiperłącze 8" xfId="18642" hidden="1" xr:uid="{00000000-0005-0000-0000-00000D840000}"/>
    <cellStyle name="Hiperłącze 8" xfId="34296" hidden="1" xr:uid="{00000000-0005-0000-0000-0000C08B0000}"/>
    <cellStyle name="Hiperłącze 8" xfId="44930" hidden="1" xr:uid="{00000000-0005-0000-0000-000019900000}"/>
    <cellStyle name="Hiperłącze 8" xfId="42339" hidden="1" xr:uid="{00000000-0005-0000-0000-0000F88E0000}"/>
    <cellStyle name="Hiperłącze 8" xfId="44162" hidden="1" xr:uid="{00000000-0005-0000-0000-0000B08F0000}"/>
    <cellStyle name="Hiperłącze 8" xfId="46078" hidden="1" xr:uid="{00000000-0005-0000-0000-000094900000}"/>
    <cellStyle name="Hiperłącze 8" xfId="21342" hidden="1" xr:uid="{00000000-0005-0000-0000-000047850000}"/>
    <cellStyle name="Hiperłącze 8" xfId="38836" hidden="1" xr:uid="{00000000-0005-0000-0000-0000C98D0000}"/>
    <cellStyle name="Hiperłącze 8" xfId="23647" hidden="1" xr:uid="{00000000-0005-0000-0000-00009B860000}"/>
    <cellStyle name="Hiperłącze 8" xfId="28325" hidden="1" xr:uid="{00000000-0005-0000-0000-0000FE880000}"/>
    <cellStyle name="Hiperłącze 8" xfId="40049" hidden="1" xr:uid="{00000000-0005-0000-0000-0000E48D0000}"/>
    <cellStyle name="Hiperłącze 8" xfId="39215" hidden="1" xr:uid="{00000000-0005-0000-0000-00006D8D0000}"/>
    <cellStyle name="Hiperłącze 8" xfId="39223" hidden="1" xr:uid="{00000000-0005-0000-0000-00006E8D0000}"/>
    <cellStyle name="Hiperłącze 8" xfId="39208" hidden="1" xr:uid="{00000000-0005-0000-0000-0000718D0000}"/>
    <cellStyle name="Hiperłącze 8" xfId="39194" hidden="1" xr:uid="{00000000-0005-0000-0000-0000748D0000}"/>
    <cellStyle name="Hiperłącze 8" xfId="39239" hidden="1" xr:uid="{00000000-0005-0000-0000-0000758D0000}"/>
    <cellStyle name="Hiperłącze 8" xfId="39311" hidden="1" xr:uid="{00000000-0005-0000-0000-0000798D0000}"/>
    <cellStyle name="Hiperłącze 8" xfId="39327" hidden="1" xr:uid="{00000000-0005-0000-0000-00007E8D0000}"/>
    <cellStyle name="Hiperłącze 8" xfId="46185" hidden="1" xr:uid="{00000000-0005-0000-0000-0000C2900000}"/>
    <cellStyle name="Hiperłącze 8" xfId="12702" hidden="1" xr:uid="{00000000-0005-0000-0000-000057810000}"/>
    <cellStyle name="Hiperłącze 8" xfId="37454" hidden="1" xr:uid="{00000000-0005-0000-0000-0000348D0000}"/>
    <cellStyle name="Hiperłącze 8" xfId="34327" hidden="1" xr:uid="{00000000-0005-0000-0000-0000C08C0000}"/>
    <cellStyle name="Hiperłącze 8" xfId="15040" hidden="1" xr:uid="{00000000-0005-0000-0000-0000B9820000}"/>
    <cellStyle name="Hiperłącze 8" xfId="11958" hidden="1" xr:uid="{00000000-0005-0000-0000-0000D1810000}"/>
    <cellStyle name="Hiperłącze 8" xfId="18937" hidden="1" xr:uid="{00000000-0005-0000-0000-000034840000}"/>
    <cellStyle name="Hiperłącze 8" xfId="17062" hidden="1" xr:uid="{00000000-0005-0000-0000-00004D830000}"/>
    <cellStyle name="Hiperłącze 8" xfId="14077" hidden="1" xr:uid="{00000000-0005-0000-0000-000000820000}"/>
    <cellStyle name="Hiperłącze 8" xfId="11964" hidden="1" xr:uid="{00000000-0005-0000-0000-0000D6810000}"/>
    <cellStyle name="Hiperłącze 8" xfId="28185" hidden="1" xr:uid="{00000000-0005-0000-0000-0000A9880000}"/>
    <cellStyle name="Hiperłącze 8" xfId="27473" hidden="1" xr:uid="{00000000-0005-0000-0000-00006F880000}"/>
    <cellStyle name="Hiperłącze 8" xfId="19495" hidden="1" xr:uid="{00000000-0005-0000-0000-0000D5840000}"/>
    <cellStyle name="Hiperłącze 8" xfId="14397" hidden="1" xr:uid="{00000000-0005-0000-0000-00001F820000}"/>
    <cellStyle name="Hiperłącze 8" xfId="21407" hidden="1" xr:uid="{00000000-0005-0000-0000-00004D850000}"/>
    <cellStyle name="Hiperłącze 8" xfId="23981" hidden="1" xr:uid="{00000000-0005-0000-0000-0000EF860000}"/>
    <cellStyle name="Hiperłącze 8" xfId="15754" hidden="1" xr:uid="{00000000-0005-0000-0000-0000FE820000}"/>
    <cellStyle name="Hiperłącze 8" xfId="45163" hidden="1" xr:uid="{00000000-0005-0000-0000-000036900000}"/>
    <cellStyle name="Hiperłącze 8" xfId="29149" hidden="1" xr:uid="{00000000-0005-0000-0000-00001A890000}"/>
    <cellStyle name="Hiperłącze 8" xfId="40211" hidden="1" xr:uid="{00000000-0005-0000-0000-0000F18D0000}"/>
    <cellStyle name="Hiperłącze 8" xfId="40220" hidden="1" xr:uid="{00000000-0005-0000-0000-0000F28D0000}"/>
    <cellStyle name="Hiperłącze 8" xfId="12489" hidden="1" xr:uid="{00000000-0005-0000-0000-00003C810000}"/>
    <cellStyle name="Hiperłącze 8" xfId="12304" hidden="1" xr:uid="{00000000-0005-0000-0000-00002C810000}"/>
    <cellStyle name="Hiperłącze 8" xfId="13014" hidden="1" xr:uid="{00000000-0005-0000-0000-000090810000}"/>
    <cellStyle name="Hiperłącze 8" xfId="11603" hidden="1" xr:uid="{00000000-0005-0000-0000-000080810000}"/>
    <cellStyle name="Hiperłącze 8" xfId="11676" hidden="1" xr:uid="{00000000-0005-0000-0000-000070810000}"/>
    <cellStyle name="Hiperłącze 8" xfId="14862" hidden="1" xr:uid="{00000000-0005-0000-0000-0000DD820000}"/>
    <cellStyle name="Hiperłącze 8" xfId="14786" hidden="1" xr:uid="{00000000-0005-0000-0000-0000BD820000}"/>
    <cellStyle name="Hiperłącze 8" xfId="11742" hidden="1" xr:uid="{00000000-0005-0000-0000-00006C820000}"/>
    <cellStyle name="Hiperłącze 8" xfId="14488" hidden="1" xr:uid="{00000000-0005-0000-0000-000057820000}"/>
    <cellStyle name="Hiperłącze 8" xfId="40030" hidden="1" xr:uid="{00000000-0005-0000-0000-0000E28D0000}"/>
    <cellStyle name="Hiperłącze 8" xfId="11338" hidden="1" xr:uid="{00000000-0005-0000-0000-0000FA800000}"/>
    <cellStyle name="Hiperłącze 8" xfId="37747" hidden="1" xr:uid="{00000000-0005-0000-0000-0000E48C0000}"/>
    <cellStyle name="Hiperłącze 8" xfId="30975" hidden="1" xr:uid="{00000000-0005-0000-0000-0000C1890000}"/>
    <cellStyle name="Hiperłącze 8" xfId="32973" hidden="1" xr:uid="{00000000-0005-0000-0000-0000168B0000}"/>
    <cellStyle name="Hiperłącze 8" xfId="20204" hidden="1" xr:uid="{00000000-0005-0000-0000-000005850000}"/>
    <cellStyle name="Hiperłącze 8" xfId="36009" hidden="1" xr:uid="{00000000-0005-0000-0000-00000A8C0000}"/>
    <cellStyle name="Hiperłącze 8" xfId="34289" hidden="1" xr:uid="{00000000-0005-0000-0000-0000BF8B0000}"/>
    <cellStyle name="Hiperłącze 8" xfId="34011" hidden="1" xr:uid="{00000000-0005-0000-0000-0000538B0000}"/>
    <cellStyle name="Hiperłącze 8" xfId="32958" hidden="1" xr:uid="{00000000-0005-0000-0000-00001D8B0000}"/>
    <cellStyle name="Hiperłącze 8" xfId="34651" hidden="1" xr:uid="{00000000-0005-0000-0000-0000608B0000}"/>
    <cellStyle name="Hiperłącze 8" xfId="20666" hidden="1" xr:uid="{00000000-0005-0000-0000-000098850000}"/>
    <cellStyle name="Hiperłącze 8" xfId="35269" hidden="1" xr:uid="{00000000-0005-0000-0000-00009E8B0000}"/>
    <cellStyle name="Hiperłącze 8" xfId="31950" hidden="1" xr:uid="{00000000-0005-0000-0000-0000858A0000}"/>
    <cellStyle name="Hiperłącze 8" xfId="30011" hidden="1" xr:uid="{00000000-0005-0000-0000-0000198A0000}"/>
    <cellStyle name="Hiperłącze 8" xfId="34967" hidden="1" xr:uid="{00000000-0005-0000-0000-00007A8B0000}"/>
    <cellStyle name="Hiperłącze 8" xfId="32173" hidden="1" xr:uid="{00000000-0005-0000-0000-0000408A0000}"/>
    <cellStyle name="Hiperłącze 8" xfId="21643" hidden="1" xr:uid="{00000000-0005-0000-0000-00006C850000}"/>
    <cellStyle name="Hiperłącze 8" xfId="45650" hidden="1" xr:uid="{00000000-0005-0000-0000-0000A0900000}"/>
    <cellStyle name="Hiperłącze 8" xfId="35083" hidden="1" xr:uid="{00000000-0005-0000-0000-0000898B0000}"/>
    <cellStyle name="Hiperłącze 8" xfId="34513" hidden="1" xr:uid="{00000000-0005-0000-0000-00002C8C0000}"/>
    <cellStyle name="Hiperłącze 8" xfId="29445" hidden="1" xr:uid="{00000000-0005-0000-0000-00003D890000}"/>
    <cellStyle name="Hiperłącze 8" xfId="40327" hidden="1" xr:uid="{00000000-0005-0000-0000-0000028E0000}"/>
    <cellStyle name="Hiperłącze 8" xfId="40292" hidden="1" xr:uid="{00000000-0005-0000-0000-0000038E0000}"/>
    <cellStyle name="Hiperłącze 8" xfId="40186" hidden="1" xr:uid="{00000000-0005-0000-0000-0000F88D0000}"/>
    <cellStyle name="Hiperłącze 8" xfId="39166" hidden="1" xr:uid="{00000000-0005-0000-0000-00006C8D0000}"/>
    <cellStyle name="Hiperłącze 8" xfId="39928" hidden="1" xr:uid="{00000000-0005-0000-0000-0000BF8D0000}"/>
    <cellStyle name="Hiperłącze 8" xfId="39784" hidden="1" xr:uid="{00000000-0005-0000-0000-0000AA8D0000}"/>
    <cellStyle name="Hiperłącze 8" xfId="33497" hidden="1" xr:uid="{00000000-0005-0000-0000-0000EA8A0000}"/>
    <cellStyle name="Hiperłącze 8" xfId="32786" hidden="1" xr:uid="{00000000-0005-0000-0000-0000C38A0000}"/>
    <cellStyle name="Hiperłącze 8" xfId="29833" hidden="1" xr:uid="{00000000-0005-0000-0000-0000AF8A0000}"/>
    <cellStyle name="Hiperłącze 8" xfId="29633" hidden="1" xr:uid="{00000000-0005-0000-0000-00009C8A0000}"/>
    <cellStyle name="Hiperłącze 8" xfId="31191" hidden="1" xr:uid="{00000000-0005-0000-0000-0000D9890000}"/>
    <cellStyle name="Hiperłącze 8" xfId="32238" hidden="1" xr:uid="{00000000-0005-0000-0000-0000458A0000}"/>
    <cellStyle name="Hiperłącze 8" xfId="31793" hidden="1" xr:uid="{00000000-0005-0000-0000-0000318A0000}"/>
    <cellStyle name="Hiperłącze 8" xfId="35968" hidden="1" xr:uid="{00000000-0005-0000-0000-00000B8C0000}"/>
    <cellStyle name="Hiperłącze 8" xfId="40148" hidden="1" xr:uid="{00000000-0005-0000-0000-0000EF8D0000}"/>
    <cellStyle name="Hiperłącze 8" xfId="16528" hidden="1" xr:uid="{00000000-0005-0000-0000-00001A830000}"/>
    <cellStyle name="Hiperłącze 8" xfId="37405" hidden="1" xr:uid="{00000000-0005-0000-0000-00000D8D0000}"/>
    <cellStyle name="Hiperłącze 8" xfId="25437" hidden="1" xr:uid="{00000000-0005-0000-0000-000004880000}"/>
    <cellStyle name="Hiperłącze 8" xfId="13696" hidden="1" xr:uid="{00000000-0005-0000-0000-0000F1810000}"/>
    <cellStyle name="Hiperłącze 8" xfId="40112" hidden="1" xr:uid="{00000000-0005-0000-0000-0000E68D0000}"/>
    <cellStyle name="Hiperłącze 8" xfId="24831" hidden="1" xr:uid="{00000000-0005-0000-0000-000023870000}"/>
    <cellStyle name="Hiperłącze 8" xfId="16520" hidden="1" xr:uid="{00000000-0005-0000-0000-000019830000}"/>
    <cellStyle name="Hiperłącze 8" xfId="16756" hidden="1" xr:uid="{00000000-0005-0000-0000-000074840000}"/>
    <cellStyle name="Hiperłącze 8" xfId="40550" hidden="1" xr:uid="{00000000-0005-0000-0000-00001E8E0000}"/>
    <cellStyle name="Hiperłącze 8" xfId="23697" hidden="1" xr:uid="{00000000-0005-0000-0000-00009D860000}"/>
    <cellStyle name="Hiperłącze 8" xfId="26838" hidden="1" xr:uid="{00000000-0005-0000-0000-0000D9870000}"/>
    <cellStyle name="Hiperłącze 8" xfId="22666" hidden="1" xr:uid="{00000000-0005-0000-0000-00000D860000}"/>
    <cellStyle name="Hiperłącze 8" xfId="36450" hidden="1" xr:uid="{00000000-0005-0000-0000-00009D8C0000}"/>
    <cellStyle name="Hiperłącze 8" xfId="17110" hidden="1" xr:uid="{00000000-0005-0000-0000-000058830000}"/>
    <cellStyle name="Hiperłącze 8" xfId="26151" hidden="1" xr:uid="{00000000-0005-0000-0000-000077870000}"/>
    <cellStyle name="Hiperłącze 8" xfId="24769" hidden="1" xr:uid="{00000000-0005-0000-0000-00001F870000}"/>
    <cellStyle name="Hiperłącze 8" xfId="24153" hidden="1" xr:uid="{00000000-0005-0000-0000-0000F4860000}"/>
    <cellStyle name="Hiperłącze 8" xfId="22700" hidden="1" xr:uid="{00000000-0005-0000-0000-000014860000}"/>
    <cellStyle name="Hiperłącze 8" xfId="25627" hidden="1" xr:uid="{00000000-0005-0000-0000-000043870000}"/>
    <cellStyle name="Hiperłącze 8" xfId="44955" hidden="1" xr:uid="{00000000-0005-0000-0000-000021900000}"/>
    <cellStyle name="Hiperłącze 8" xfId="40343" hidden="1" xr:uid="{00000000-0005-0000-0000-0000068E0000}"/>
    <cellStyle name="Hiperłącze 8" xfId="16539" hidden="1" xr:uid="{00000000-0005-0000-0000-00001B830000}"/>
    <cellStyle name="Hiperłącze 8" xfId="29278" hidden="1" xr:uid="{00000000-0005-0000-0000-00002B890000}"/>
    <cellStyle name="Hiperłącze 8" xfId="33672" hidden="1" xr:uid="{00000000-0005-0000-0000-00002A8B0000}"/>
    <cellStyle name="Hiperłącze 8" xfId="44523" hidden="1" xr:uid="{00000000-0005-0000-0000-0000D28F0000}"/>
    <cellStyle name="Hiperłącze 8" xfId="30388" hidden="1" xr:uid="{00000000-0005-0000-0000-000067890000}"/>
    <cellStyle name="Hiperłącze 8" xfId="40460" hidden="1" xr:uid="{00000000-0005-0000-0000-0000148E0000}"/>
    <cellStyle name="Hiperłącze 8" xfId="40476" hidden="1" xr:uid="{00000000-0005-0000-0000-0000178E0000}"/>
    <cellStyle name="Hiperłącze 8" xfId="40467" hidden="1" xr:uid="{00000000-0005-0000-0000-0000188E0000}"/>
    <cellStyle name="Hiperłącze 8" xfId="40366" hidden="1" xr:uid="{00000000-0005-0000-0000-00000C8E0000}"/>
    <cellStyle name="Hiperłącze 8" xfId="12592" hidden="1" xr:uid="{00000000-0005-0000-0000-00004C810000}"/>
    <cellStyle name="Hiperłącze 8" xfId="26375" hidden="1" xr:uid="{00000000-0005-0000-0000-000094870000}"/>
    <cellStyle name="Hiperłącze 8" xfId="22854" hidden="1" xr:uid="{00000000-0005-0000-0000-000074860000}"/>
    <cellStyle name="Hiperłącze 8" xfId="27006" hidden="1" xr:uid="{00000000-0005-0000-0000-0000F4870000}"/>
    <cellStyle name="Hiperłącze 8" xfId="26595" hidden="1" xr:uid="{00000000-0005-0000-0000-0000C4870000}"/>
    <cellStyle name="Hiperłącze 8" xfId="25054" hidden="1" xr:uid="{00000000-0005-0000-0000-0000AC870000}"/>
    <cellStyle name="Hiperłącze 8" xfId="23904" hidden="1" xr:uid="{00000000-0005-0000-0000-0000FE860000}"/>
    <cellStyle name="Hiperłącze 8" xfId="17382" hidden="1" xr:uid="{00000000-0005-0000-0000-000072830000}"/>
    <cellStyle name="Hiperłącze 8" xfId="25948" hidden="1" xr:uid="{00000000-0005-0000-0000-00005F870000}"/>
    <cellStyle name="Hiperłącze 8" xfId="25625" hidden="1" xr:uid="{00000000-0005-0000-0000-000044870000}"/>
    <cellStyle name="Hiperłącze 8" xfId="24913" hidden="1" xr:uid="{00000000-0005-0000-0000-00002A870000}"/>
    <cellStyle name="Hiperłącze 8" xfId="24673" hidden="1" xr:uid="{00000000-0005-0000-0000-000013870000}"/>
    <cellStyle name="Hiperłącze 8" xfId="27505" hidden="1" xr:uid="{00000000-0005-0000-0000-000067880000}"/>
    <cellStyle name="Hiperłącze 8" xfId="40270" hidden="1" xr:uid="{00000000-0005-0000-0000-0000008E0000}"/>
    <cellStyle name="Hiperłącze 8" xfId="12014" hidden="1" xr:uid="{00000000-0005-0000-0000-00000B810000}"/>
    <cellStyle name="Hiperłącze 8" xfId="30509" hidden="1" xr:uid="{00000000-0005-0000-0000-000078890000}"/>
    <cellStyle name="Hiperłącze 8" xfId="37322" hidden="1" xr:uid="{00000000-0005-0000-0000-0000D88C0000}"/>
    <cellStyle name="Hiperłącze 8" xfId="39464" hidden="1" xr:uid="{00000000-0005-0000-0000-0000898D0000}"/>
    <cellStyle name="Hiperłącze 8" xfId="33815" hidden="1" xr:uid="{00000000-0005-0000-0000-00003F8B0000}"/>
    <cellStyle name="Hiperłącze 8" xfId="21465" hidden="1" xr:uid="{00000000-0005-0000-0000-000057850000}"/>
    <cellStyle name="Hiperłącze 8" xfId="46212" hidden="1" xr:uid="{00000000-0005-0000-0000-0000E2900000}"/>
    <cellStyle name="Hiperłącze 8" xfId="30682" hidden="1" xr:uid="{00000000-0005-0000-0000-000088890000}"/>
    <cellStyle name="Hiperłącze 8" xfId="41300" hidden="1" xr:uid="{00000000-0005-0000-0000-0000678E0000}"/>
    <cellStyle name="Hiperłącze 8" xfId="46422" hidden="1" xr:uid="{00000000-0005-0000-0000-00003A910000}"/>
    <cellStyle name="Hiperłącze 8" xfId="39057" hidden="1" xr:uid="{00000000-0005-0000-0000-0000398E0000}"/>
    <cellStyle name="Hiperłącze 8" xfId="45380" hidden="1" xr:uid="{00000000-0005-0000-0000-000066900000}"/>
    <cellStyle name="Hiperłącze 8" xfId="45122" hidden="1" xr:uid="{00000000-0005-0000-0000-000037900000}"/>
    <cellStyle name="Hiperłącze 8" xfId="44827" hidden="1" xr:uid="{00000000-0005-0000-0000-000011900000}"/>
    <cellStyle name="Hiperłącze 8" xfId="42633" hidden="1" xr:uid="{00000000-0005-0000-0000-0000118F0000}"/>
    <cellStyle name="Hiperłącze 8" xfId="34453" hidden="1" xr:uid="{00000000-0005-0000-0000-00001A8C0000}"/>
    <cellStyle name="Hiperłącze 8" xfId="37683" hidden="1" xr:uid="{00000000-0005-0000-0000-0000218D0000}"/>
    <cellStyle name="Hiperłącze 8" xfId="35516" hidden="1" xr:uid="{00000000-0005-0000-0000-0000D38B0000}"/>
    <cellStyle name="Hiperłącze 8" xfId="43689" hidden="1" xr:uid="{00000000-0005-0000-0000-00007C8F0000}"/>
    <cellStyle name="Hiperłącze 8" xfId="44536" hidden="1" xr:uid="{00000000-0005-0000-0000-0000DE900000}"/>
    <cellStyle name="Hiperłącze 8" xfId="20213" hidden="1" xr:uid="{00000000-0005-0000-0000-000006850000}"/>
    <cellStyle name="Hiperłącze 8" xfId="45597" hidden="1" xr:uid="{00000000-0005-0000-0000-0000A7900000}"/>
    <cellStyle name="Hiperłącze 8" xfId="34159" hidden="1" xr:uid="{00000000-0005-0000-0000-0000228C0000}"/>
    <cellStyle name="Hiperłącze 8" xfId="46903" hidden="1" xr:uid="{00000000-0005-0000-0000-00000D910000}"/>
    <cellStyle name="Hiperłącze 8" xfId="35378" hidden="1" xr:uid="{00000000-0005-0000-0000-0000AA8B0000}"/>
    <cellStyle name="Hiperłącze 8" xfId="40541" hidden="1" xr:uid="{00000000-0005-0000-0000-00001D8E0000}"/>
    <cellStyle name="Hiperłącze 8" xfId="39196" hidden="1" xr:uid="{00000000-0005-0000-0000-0000738D0000}"/>
    <cellStyle name="Hiperłącze 8" xfId="36716" hidden="1" xr:uid="{00000000-0005-0000-0000-0000548C0000}"/>
    <cellStyle name="Hiperłącze 8" xfId="18149" hidden="1" xr:uid="{00000000-0005-0000-0000-0000FE830000}"/>
    <cellStyle name="Hiperłącze 8" xfId="21921" hidden="1" xr:uid="{00000000-0005-0000-0000-00008E860000}"/>
    <cellStyle name="Hiperłącze 8" xfId="33738" hidden="1" xr:uid="{00000000-0005-0000-0000-00002D8B0000}"/>
    <cellStyle name="Hiperłącze 8" xfId="11601" hidden="1" xr:uid="{00000000-0005-0000-0000-00007F810000}"/>
    <cellStyle name="Hiperłącze 8" xfId="15517" hidden="1" xr:uid="{00000000-0005-0000-0000-0000E8820000}"/>
    <cellStyle name="Hiperłącze 8" xfId="39101" hidden="1" xr:uid="{00000000-0005-0000-0000-0000318E0000}"/>
    <cellStyle name="Hiperłącze 8" xfId="38682" hidden="1" xr:uid="{00000000-0005-0000-0000-0000328E0000}"/>
    <cellStyle name="Hiperłącze 8" xfId="39008" hidden="1" xr:uid="{00000000-0005-0000-0000-0000338E0000}"/>
    <cellStyle name="Hiperłącze 8" xfId="40575" hidden="1" xr:uid="{00000000-0005-0000-0000-0000248E0000}"/>
    <cellStyle name="Hiperłącze 8" xfId="36183" hidden="1" xr:uid="{00000000-0005-0000-0000-00003C8C0000}"/>
    <cellStyle name="Hiperłącze 8" xfId="44040" hidden="1" xr:uid="{00000000-0005-0000-0000-00009F8F0000}"/>
    <cellStyle name="Hiperłącze 8" xfId="44711" hidden="1" xr:uid="{00000000-0005-0000-0000-000007900000}"/>
    <cellStyle name="Hiperłącze 8" xfId="42019" hidden="1" xr:uid="{00000000-0005-0000-0000-0000368F0000}"/>
    <cellStyle name="Hiperłącze 8" xfId="43173" hidden="1" xr:uid="{00000000-0005-0000-0000-0000DC8F0000}"/>
    <cellStyle name="Hiperłącze 8" xfId="44278" hidden="1" xr:uid="{00000000-0005-0000-0000-0000C08F0000}"/>
    <cellStyle name="Hiperłącze 8" xfId="44103" hidden="1" xr:uid="{00000000-0005-0000-0000-0000A18F0000}"/>
    <cellStyle name="Hiperłącze 8" xfId="45687" hidden="1" xr:uid="{00000000-0005-0000-0000-0000B3900000}"/>
    <cellStyle name="Hiperłącze 8" xfId="42075" hidden="1" xr:uid="{00000000-0005-0000-0000-0000308F0000}"/>
    <cellStyle name="Hiperłącze 8" xfId="46743" hidden="1" xr:uid="{00000000-0005-0000-0000-0000FA900000}"/>
    <cellStyle name="Hiperłącze 8" xfId="35414" hidden="1" xr:uid="{00000000-0005-0000-0000-0000B08B0000}"/>
    <cellStyle name="Hiperłącze 8" xfId="42873" hidden="1" xr:uid="{00000000-0005-0000-0000-00005D8F0000}"/>
    <cellStyle name="Hiperłącze 8" xfId="46975" hidden="1" xr:uid="{00000000-0005-0000-0000-000012910000}"/>
    <cellStyle name="Hiperłącze 8" xfId="46312" hidden="1" xr:uid="{00000000-0005-0000-0000-0000ED900000}"/>
    <cellStyle name="Hiperłącze 8" xfId="45567" hidden="1" xr:uid="{00000000-0005-0000-0000-0000B0900000}"/>
    <cellStyle name="Hiperłącze 8" xfId="34466" hidden="1" xr:uid="{00000000-0005-0000-0000-00001C8C0000}"/>
    <cellStyle name="Hiperłącze 8" xfId="44031" hidden="1" xr:uid="{00000000-0005-0000-0000-00009E8F0000}"/>
    <cellStyle name="Hiperłącze 8" xfId="34847" hidden="1" xr:uid="{00000000-0005-0000-0000-0000BD8B0000}"/>
    <cellStyle name="Hiperłącze 8" xfId="41594" hidden="1" xr:uid="{00000000-0005-0000-0000-0000858E0000}"/>
    <cellStyle name="Hiperłącze 8" xfId="35057" hidden="1" xr:uid="{00000000-0005-0000-0000-0000818B0000}"/>
    <cellStyle name="Hiperłącze 8" xfId="46718" hidden="1" xr:uid="{00000000-0005-0000-0000-000043910000}"/>
    <cellStyle name="Hiperłącze 8" xfId="46579" hidden="1" xr:uid="{00000000-0005-0000-0000-000047910000}"/>
    <cellStyle name="Hiperłącze 8" xfId="37823" hidden="1" xr:uid="{00000000-0005-0000-0000-0000EC8C0000}"/>
    <cellStyle name="Hiperłącze 8" xfId="46100" hidden="1" xr:uid="{00000000-0005-0000-0000-000098900000}"/>
    <cellStyle name="Hiperłącze 8" xfId="19632" hidden="1" xr:uid="{00000000-0005-0000-0000-0000A0840000}"/>
    <cellStyle name="Hiperłącze 8" xfId="11381" hidden="1" xr:uid="{00000000-0005-0000-0000-000004810000}"/>
    <cellStyle name="Hiperłącze 8" xfId="38248" hidden="1" xr:uid="{00000000-0005-0000-0000-0000438D0000}"/>
    <cellStyle name="Hiperłącze 8" xfId="38289" hidden="1" xr:uid="{00000000-0005-0000-0000-0000428D0000}"/>
    <cellStyle name="Hiperłącze 8" xfId="38371" hidden="1" xr:uid="{00000000-0005-0000-0000-00004D8D0000}"/>
    <cellStyle name="Hiperłącze 8" xfId="38437" hidden="1" xr:uid="{00000000-0005-0000-0000-0000588D0000}"/>
    <cellStyle name="Hiperłącze 8" xfId="38494" hidden="1" xr:uid="{00000000-0005-0000-0000-00005A8D0000}"/>
    <cellStyle name="Hiperłącze 8" xfId="38510" hidden="1" xr:uid="{00000000-0005-0000-0000-00005E8D0000}"/>
    <cellStyle name="Hiperłącze 8" xfId="39447" hidden="1" xr:uid="{00000000-0005-0000-0000-00008C8D0000}"/>
    <cellStyle name="Hiperłącze 8" xfId="39526" hidden="1" xr:uid="{00000000-0005-0000-0000-0000908D0000}"/>
    <cellStyle name="Hiperłącze 8" xfId="39481" hidden="1" xr:uid="{00000000-0005-0000-0000-0000868D0000}"/>
    <cellStyle name="Hiperłącze 8" xfId="39425" hidden="1" xr:uid="{00000000-0005-0000-0000-0000888D0000}"/>
    <cellStyle name="Hiperłącze 8" xfId="39390" hidden="1" xr:uid="{00000000-0005-0000-0000-0000818D0000}"/>
    <cellStyle name="Hiperłącze 8" xfId="39290" hidden="1" xr:uid="{00000000-0005-0000-0000-0000808D0000}"/>
    <cellStyle name="Hiperłącze 8" xfId="38486" hidden="1" xr:uid="{00000000-0005-0000-0000-0000568D0000}"/>
    <cellStyle name="Hiperłącze 8" xfId="38590" hidden="1" xr:uid="{00000000-0005-0000-0000-0000668D0000}"/>
    <cellStyle name="Hiperłącze 8" xfId="38567" hidden="1" xr:uid="{00000000-0005-0000-0000-0000658D0000}"/>
    <cellStyle name="Hiperłącze 8" xfId="38555" hidden="1" xr:uid="{00000000-0005-0000-0000-0000678D0000}"/>
    <cellStyle name="Hiperłącze 8" xfId="38332" hidden="1" xr:uid="{00000000-0005-0000-0000-00004C8D0000}"/>
    <cellStyle name="Hiperłącze 8" xfId="38356" hidden="1" xr:uid="{00000000-0005-0000-0000-00004F8D0000}"/>
    <cellStyle name="Hiperłącze 8" xfId="38405" hidden="1" xr:uid="{00000000-0005-0000-0000-0000518D0000}"/>
    <cellStyle name="Hiperłącze 8" xfId="38388" hidden="1" xr:uid="{00000000-0005-0000-0000-00004A8D0000}"/>
    <cellStyle name="Hiperłącze 8" xfId="45431" hidden="1" xr:uid="{00000000-0005-0000-0000-00009B900000}"/>
    <cellStyle name="Hiperłącze 8" xfId="34435" hidden="1" xr:uid="{00000000-0005-0000-0000-0000A98C0000}"/>
    <cellStyle name="Hiperłącze 8" xfId="19053" hidden="1" xr:uid="{00000000-0005-0000-0000-000066840000}"/>
    <cellStyle name="Hiperłącze 8" xfId="35557" hidden="1" xr:uid="{00000000-0005-0000-0000-0000DB8B0000}"/>
    <cellStyle name="Hiperłącze 8" xfId="37979" hidden="1" xr:uid="{00000000-0005-0000-0000-0000FB8C0000}"/>
    <cellStyle name="Hiperłącze 8" xfId="34700" hidden="1" xr:uid="{00000000-0005-0000-0000-00005E8B0000}"/>
    <cellStyle name="Hiperłącze 8" xfId="35034" hidden="1" xr:uid="{00000000-0005-0000-0000-0000878B0000}"/>
    <cellStyle name="Hiperłącze 8" xfId="18546" hidden="1" xr:uid="{00000000-0005-0000-0000-000053840000}"/>
    <cellStyle name="Hiperłącze 8" xfId="38298" hidden="1" xr:uid="{00000000-0005-0000-0000-0000458D0000}"/>
    <cellStyle name="Hiperłącze 8" xfId="43459" hidden="1" xr:uid="{00000000-0005-0000-0000-0000CF900000}"/>
    <cellStyle name="Hiperłącze 8" xfId="38802" hidden="1" xr:uid="{00000000-0005-0000-0000-0000D38D0000}"/>
    <cellStyle name="Hiperłącze 8" xfId="34615" hidden="1" xr:uid="{00000000-0005-0000-0000-0000598B0000}"/>
    <cellStyle name="Hiperłącze 8" xfId="37635" hidden="1" xr:uid="{00000000-0005-0000-0000-0000108D0000}"/>
    <cellStyle name="Hiperłącze 8" xfId="46009" hidden="1" xr:uid="{00000000-0005-0000-0000-000089900000}"/>
    <cellStyle name="Hiperłącze 8" xfId="18363" hidden="1" xr:uid="{00000000-0005-0000-0000-00005A840000}"/>
    <cellStyle name="Hiperłącze 8" xfId="33226" hidden="1" xr:uid="{00000000-0005-0000-0000-0000D38A0000}"/>
    <cellStyle name="Hiperłącze 8" xfId="29884" hidden="1" xr:uid="{00000000-0005-0000-0000-0000A38A0000}"/>
    <cellStyle name="Hiperłącze 8" xfId="46238" hidden="1" xr:uid="{00000000-0005-0000-0000-0000E8900000}"/>
    <cellStyle name="Hiperłącze 8" xfId="32770" hidden="1" xr:uid="{00000000-0005-0000-0000-0000C08A0000}"/>
    <cellStyle name="Hiperłącze 8" xfId="32625" hidden="1" xr:uid="{00000000-0005-0000-0000-0000968A0000}"/>
    <cellStyle name="Hiperłącze 8" xfId="31281" hidden="1" xr:uid="{00000000-0005-0000-0000-0000E2890000}"/>
    <cellStyle name="Hiperłącze 8" xfId="38087" hidden="1" xr:uid="{00000000-0005-0000-0000-0000078D0000}"/>
    <cellStyle name="Hiperłącze 8" xfId="28918" hidden="1" xr:uid="{00000000-0005-0000-0000-0000D7880000}"/>
    <cellStyle name="Hiperłącze 8" xfId="42423" hidden="1" xr:uid="{00000000-0005-0000-0000-00003B8F0000}"/>
    <cellStyle name="Hiperłącze 8" xfId="35966" hidden="1" xr:uid="{00000000-0005-0000-0000-00000C8C0000}"/>
    <cellStyle name="Hiperłącze 8" xfId="32020" hidden="1" xr:uid="{00000000-0005-0000-0000-0000788A0000}"/>
    <cellStyle name="Hiperłącze 8" xfId="32303" hidden="1" xr:uid="{00000000-0005-0000-0000-00004D8A0000}"/>
    <cellStyle name="Hiperłącze 8" xfId="29780" hidden="1" xr:uid="{00000000-0005-0000-0000-0000AB890000}"/>
    <cellStyle name="Hiperłącze 8" xfId="36948" hidden="1" xr:uid="{00000000-0005-0000-0000-00006B8C0000}"/>
    <cellStyle name="Hiperłącze 8" xfId="31677" hidden="1" xr:uid="{00000000-0005-0000-0000-0000298A0000}"/>
    <cellStyle name="Hiperłącze 8" xfId="46535" hidden="1" xr:uid="{00000000-0005-0000-0000-00004A910000}"/>
    <cellStyle name="Hiperłącze 8" xfId="38518" hidden="1" xr:uid="{00000000-0005-0000-0000-00005F8D0000}"/>
    <cellStyle name="Hiperłącze 8" xfId="35863" hidden="1" xr:uid="{00000000-0005-0000-0000-0000008C0000}"/>
    <cellStyle name="Hiperłącze 8" xfId="46476" hidden="1" xr:uid="{00000000-0005-0000-0000-000042910000}"/>
    <cellStyle name="Hiperłącze 8" xfId="39883" hidden="1" xr:uid="{00000000-0005-0000-0000-0000B58D0000}"/>
    <cellStyle name="Hiperłącze 8" xfId="19044" hidden="1" xr:uid="{00000000-0005-0000-0000-000062840000}"/>
    <cellStyle name="Hiperłącze 8" xfId="21434" hidden="1" xr:uid="{00000000-0005-0000-0000-000050850000}"/>
    <cellStyle name="Hiperłącze 8" xfId="31935" hidden="1" xr:uid="{00000000-0005-0000-0000-00008A8A0000}"/>
    <cellStyle name="Hiperłącze 8" xfId="33717" hidden="1" xr:uid="{00000000-0005-0000-0000-0000348B0000}"/>
    <cellStyle name="Hiperłącze 8" xfId="14595" hidden="1" xr:uid="{00000000-0005-0000-0000-00007C820000}"/>
    <cellStyle name="Hiperłącze 8" xfId="41698" hidden="1" xr:uid="{00000000-0005-0000-0000-0000D38E0000}"/>
    <cellStyle name="Hiperłącze 8" xfId="42659" hidden="1" xr:uid="{00000000-0005-0000-0000-0000488F0000}"/>
    <cellStyle name="Hiperłącze 8" xfId="36777" hidden="1" xr:uid="{00000000-0005-0000-0000-0000578C0000}"/>
    <cellStyle name="Hiperłącze 8" xfId="46493" hidden="1" xr:uid="{00000000-0005-0000-0000-000053910000}"/>
    <cellStyle name="Hiperłącze 8" xfId="39696" hidden="1" xr:uid="{00000000-0005-0000-0000-0000A28D0000}"/>
    <cellStyle name="Hiperłącze 8" xfId="42765" hidden="1" xr:uid="{00000000-0005-0000-0000-0000538F0000}"/>
    <cellStyle name="Hiperłącze 8" xfId="31660" hidden="1" xr:uid="{00000000-0005-0000-0000-00002C8A0000}"/>
    <cellStyle name="Hiperłącze 8" xfId="12338" hidden="1" xr:uid="{00000000-0005-0000-0000-000026810000}"/>
    <cellStyle name="Hiperłącze 8" xfId="12053" hidden="1" xr:uid="{00000000-0005-0000-0000-000013810000}"/>
    <cellStyle name="Hiperłącze 8" xfId="40929" hidden="1" xr:uid="{00000000-0005-0000-0000-0000A88E0000}"/>
    <cellStyle name="Hiperłącze 8" xfId="20231" hidden="1" xr:uid="{00000000-0005-0000-0000-000008850000}"/>
    <cellStyle name="Hiperłącze 8" xfId="29758" hidden="1" xr:uid="{00000000-0005-0000-0000-0000B4890000}"/>
    <cellStyle name="Hiperłącze 8" xfId="20139" hidden="1" xr:uid="{00000000-0005-0000-0000-0000FF840000}"/>
    <cellStyle name="Hiperłącze 8" xfId="18903" hidden="1" xr:uid="{00000000-0005-0000-0000-00002D840000}"/>
    <cellStyle name="Hiperłącze 8" xfId="35173" hidden="1" xr:uid="{00000000-0005-0000-0000-0000928B0000}"/>
    <cellStyle name="Hiperłącze 8" xfId="18557" hidden="1" xr:uid="{00000000-0005-0000-0000-000051840000}"/>
    <cellStyle name="Hiperłącze 8" xfId="18794" hidden="1" xr:uid="{00000000-0005-0000-0000-000021840000}"/>
    <cellStyle name="Hiperłącze 8" xfId="18040" hidden="1" xr:uid="{00000000-0005-0000-0000-0000F2830000}"/>
    <cellStyle name="Hiperłącze 8" xfId="44299" hidden="1" xr:uid="{00000000-0005-0000-0000-0000B98F0000}"/>
    <cellStyle name="Hiperłącze 8" xfId="37275" hidden="1" xr:uid="{00000000-0005-0000-0000-0000CE8C0000}"/>
    <cellStyle name="Hiperłącze 8" xfId="29751" hidden="1" xr:uid="{00000000-0005-0000-0000-0000B1890000}"/>
    <cellStyle name="Hiperłącze 8" xfId="41798" hidden="1" xr:uid="{00000000-0005-0000-0000-0000DE8E0000}"/>
    <cellStyle name="Hiperłącze 8" xfId="30526" hidden="1" xr:uid="{00000000-0005-0000-0000-000075890000}"/>
    <cellStyle name="Hiperłącze 8" xfId="30658" hidden="1" xr:uid="{00000000-0005-0000-0000-000085890000}"/>
    <cellStyle name="Hiperłącze 8" xfId="29270" hidden="1" xr:uid="{00000000-0005-0000-0000-00002C890000}"/>
    <cellStyle name="Hiperłącze 8" xfId="45630" hidden="1" xr:uid="{00000000-0005-0000-0000-0000A3900000}"/>
    <cellStyle name="Hiperłącze 8" xfId="42195" hidden="1" xr:uid="{00000000-0005-0000-0000-0000338F0000}"/>
    <cellStyle name="Hiperłącze 8" xfId="44292" hidden="1" xr:uid="{00000000-0005-0000-0000-0000BD8F0000}"/>
    <cellStyle name="Hiperłącze 8" xfId="24148" hidden="1" xr:uid="{00000000-0005-0000-0000-0000AC860000}"/>
    <cellStyle name="Hiperłącze 8" xfId="31118" hidden="1" xr:uid="{00000000-0005-0000-0000-0000D4890000}"/>
    <cellStyle name="Hiperłącze 8" xfId="28974" hidden="1" xr:uid="{00000000-0005-0000-0000-0000DA880000}"/>
    <cellStyle name="Hiperłącze 8" xfId="32087" hidden="1" xr:uid="{00000000-0005-0000-0000-00006C8A0000}"/>
    <cellStyle name="Hiperłącze 8" xfId="33515" hidden="1" xr:uid="{00000000-0005-0000-0000-0000EE8A0000}"/>
    <cellStyle name="Hiperłącze 8" xfId="16709" hidden="1" xr:uid="{00000000-0005-0000-0000-00002E830000}"/>
    <cellStyle name="Hiperłącze 8" xfId="30829" hidden="1" xr:uid="{00000000-0005-0000-0000-000099890000}"/>
    <cellStyle name="Hiperłącze 8" xfId="30435" hidden="1" xr:uid="{00000000-0005-0000-0000-000066890000}"/>
    <cellStyle name="Hiperłącze 8" xfId="27754" hidden="1" xr:uid="{00000000-0005-0000-0000-00003B880000}"/>
    <cellStyle name="Hiperłącze 8" xfId="30169" hidden="1" xr:uid="{00000000-0005-0000-0000-00004D890000}"/>
    <cellStyle name="Hiperłącze 8" xfId="39580" hidden="1" xr:uid="{00000000-0005-0000-0000-0000918D0000}"/>
    <cellStyle name="Hiperłącze 8" xfId="39991" hidden="1" xr:uid="{00000000-0005-0000-0000-0000C18D0000}"/>
    <cellStyle name="Hiperłącze 8" xfId="32725" hidden="1" xr:uid="{00000000-0005-0000-0000-0000B68A0000}"/>
    <cellStyle name="Hiperłącze 8" xfId="23329" hidden="1" xr:uid="{00000000-0005-0000-0000-000032860000}"/>
    <cellStyle name="Hiperłącze 8" xfId="43731" hidden="1" xr:uid="{00000000-0005-0000-0000-0000818F0000}"/>
    <cellStyle name="Hiperłącze 8" xfId="35634" hidden="1" xr:uid="{00000000-0005-0000-0000-0000E08B0000}"/>
    <cellStyle name="Hiperłącze 8" xfId="45190" hidden="1" xr:uid="{00000000-0005-0000-0000-000053900000}"/>
    <cellStyle name="Hiperłącze 8" xfId="44258" hidden="1" xr:uid="{00000000-0005-0000-0000-0000BC8F0000}"/>
    <cellStyle name="Hiperłącze 8" xfId="40951" hidden="1" xr:uid="{00000000-0005-0000-0000-0000B08E0000}"/>
    <cellStyle name="Hiperłącze 8" xfId="38911" hidden="1" xr:uid="{00000000-0005-0000-0000-0000C58E0000}"/>
    <cellStyle name="Hiperłącze 8" xfId="18105" hidden="1" xr:uid="{00000000-0005-0000-0000-0000F9830000}"/>
    <cellStyle name="Hiperłącze 8" xfId="42996" hidden="1" xr:uid="{00000000-0005-0000-0000-0000668F0000}"/>
    <cellStyle name="Hiperłącze 8" xfId="46846" hidden="1" xr:uid="{00000000-0005-0000-0000-000006910000}"/>
    <cellStyle name="Hiperłącze 8" xfId="43357" hidden="1" xr:uid="{00000000-0005-0000-0000-0000DA8F0000}"/>
    <cellStyle name="Hiperłącze 8" xfId="44203" hidden="1" xr:uid="{00000000-0005-0000-0000-0000AD8F0000}"/>
    <cellStyle name="Hiperłącze 8" xfId="38526" hidden="1" xr:uid="{00000000-0005-0000-0000-0000608D0000}"/>
    <cellStyle name="Hiperłącze 8" xfId="45791" hidden="1" xr:uid="{00000000-0005-0000-0000-00006E900000}"/>
    <cellStyle name="Hiperłącze 8" xfId="36226" hidden="1" xr:uid="{00000000-0005-0000-0000-00003A8C0000}"/>
    <cellStyle name="Hiperłącze 8" xfId="46795" hidden="1" xr:uid="{00000000-0005-0000-0000-000003910000}"/>
    <cellStyle name="Hiperłącze 8" xfId="45207" hidden="1" xr:uid="{00000000-0005-0000-0000-000058900000}"/>
    <cellStyle name="Hiperłącze 8" xfId="45391" hidden="1" xr:uid="{00000000-0005-0000-0000-0000AA900000}"/>
    <cellStyle name="Hiperłącze 8" xfId="42777" hidden="1" xr:uid="{00000000-0005-0000-0000-0000518F0000}"/>
    <cellStyle name="Hiperłącze 8" xfId="42245" hidden="1" xr:uid="{00000000-0005-0000-0000-0000348F0000}"/>
    <cellStyle name="Hiperłącze 8" xfId="45548" hidden="1" xr:uid="{00000000-0005-0000-0000-0000B7900000}"/>
    <cellStyle name="Hiperłącze 8" xfId="45992" hidden="1" xr:uid="{00000000-0005-0000-0000-00008C900000}"/>
    <cellStyle name="Hiperłącze 8" xfId="36045" hidden="1" xr:uid="{00000000-0005-0000-0000-0000108C0000}"/>
    <cellStyle name="Hiperłącze 8" xfId="45290" hidden="1" xr:uid="{00000000-0005-0000-0000-00005E900000}"/>
    <cellStyle name="Hiperłącze 8" xfId="45082" hidden="1" xr:uid="{00000000-0005-0000-0000-00002F900000}"/>
    <cellStyle name="Hiperłącze 8" xfId="40188" hidden="1" xr:uid="{00000000-0005-0000-0000-0000F78D0000}"/>
    <cellStyle name="Hiperłącze 8" xfId="45362" hidden="1" xr:uid="{00000000-0005-0000-0000-000061900000}"/>
    <cellStyle name="Hiperłącze 8" xfId="17849" hidden="1" xr:uid="{00000000-0005-0000-0000-0000C8830000}"/>
    <cellStyle name="Hiperłącze 8" xfId="44579" hidden="1" xr:uid="{00000000-0005-0000-0000-0000F88F0000}"/>
    <cellStyle name="Hiperłącze 8" xfId="42073" hidden="1" xr:uid="{00000000-0005-0000-0000-00002F8F0000}"/>
    <cellStyle name="Hiperłącze 8" xfId="42487" hidden="1" xr:uid="{00000000-0005-0000-0000-0000078F0000}"/>
    <cellStyle name="Hiperłącze 8" xfId="34855" hidden="1" xr:uid="{00000000-0005-0000-0000-0000B88C0000}"/>
    <cellStyle name="Hiperłącze 8" xfId="36117" hidden="1" xr:uid="{00000000-0005-0000-0000-0000168C0000}"/>
    <cellStyle name="Hiperłącze 8" xfId="15674" hidden="1" xr:uid="{00000000-0005-0000-0000-0000F6820000}"/>
    <cellStyle name="Hiperłącze 8" xfId="28730" hidden="1" xr:uid="{00000000-0005-0000-0000-0000BE880000}"/>
    <cellStyle name="Hiperłącze 8" xfId="34303" hidden="1" xr:uid="{00000000-0005-0000-0000-0000BB8B0000}"/>
    <cellStyle name="Hiperłącze 8" xfId="41219" hidden="1" xr:uid="{00000000-0005-0000-0000-0000608E0000}"/>
    <cellStyle name="Hiperłącze 8" xfId="30613" hidden="1" xr:uid="{00000000-0005-0000-0000-000084890000}"/>
    <cellStyle name="Hiperłącze 8" xfId="40814" hidden="1" xr:uid="{00000000-0005-0000-0000-0000588E0000}"/>
    <cellStyle name="Hiperłącze 8" xfId="41189" hidden="1" xr:uid="{00000000-0005-0000-0000-00005A8E0000}"/>
    <cellStyle name="Hiperłącze 8" xfId="41227" hidden="1" xr:uid="{00000000-0005-0000-0000-00005F8E0000}"/>
    <cellStyle name="Hiperłącze 8" xfId="41276" hidden="1" xr:uid="{00000000-0005-0000-0000-0000628E0000}"/>
    <cellStyle name="Hiperłącze 8" xfId="41308" hidden="1" xr:uid="{00000000-0005-0000-0000-0000688E0000}"/>
    <cellStyle name="Hiperłącze 8" xfId="41315" hidden="1" xr:uid="{00000000-0005-0000-0000-00006C8E0000}"/>
    <cellStyle name="Hiperłącze 8" xfId="41349" hidden="1" xr:uid="{00000000-0005-0000-0000-00006D8E0000}"/>
    <cellStyle name="Hiperłącze 8" xfId="41335" hidden="1" xr:uid="{00000000-0005-0000-0000-0000708E0000}"/>
    <cellStyle name="Hiperłącze 8" xfId="41494" hidden="1" xr:uid="{00000000-0005-0000-0000-0000758E0000}"/>
    <cellStyle name="Hiperłącze 8" xfId="41456" hidden="1" xr:uid="{00000000-0005-0000-0000-0000778E0000}"/>
    <cellStyle name="Hiperłącze 8" xfId="41512" hidden="1" xr:uid="{00000000-0005-0000-0000-00007A8E0000}"/>
    <cellStyle name="Hiperłącze 8" xfId="41469" hidden="1" xr:uid="{00000000-0005-0000-0000-00007C8E0000}"/>
    <cellStyle name="Hiperłącze 8" xfId="41521" hidden="1" xr:uid="{00000000-0005-0000-0000-00007D8E0000}"/>
    <cellStyle name="Hiperłącze 8" xfId="41602" hidden="1" xr:uid="{00000000-0005-0000-0000-0000818E0000}"/>
    <cellStyle name="Hiperłącze 8" xfId="41620" hidden="1" xr:uid="{00000000-0005-0000-0000-0000868E0000}"/>
    <cellStyle name="Hiperłącze 8" xfId="41144" hidden="1" xr:uid="{00000000-0005-0000-0000-00008A8E0000}"/>
    <cellStyle name="Hiperłącze 8" xfId="41099" hidden="1" xr:uid="{00000000-0005-0000-0000-0000918E0000}"/>
    <cellStyle name="Hiperłącze 8" xfId="41107" hidden="1" xr:uid="{00000000-0005-0000-0000-0000938E0000}"/>
    <cellStyle name="Hiperłącze 8" xfId="40882" hidden="1" xr:uid="{00000000-0005-0000-0000-0000968E0000}"/>
    <cellStyle name="Hiperłącze 8" xfId="40873" hidden="1" xr:uid="{00000000-0005-0000-0000-0000998E0000}"/>
    <cellStyle name="Hiperłącze 8" xfId="40881" hidden="1" xr:uid="{00000000-0005-0000-0000-00009C8E0000}"/>
    <cellStyle name="Hiperłącze 8" xfId="40922" hidden="1" xr:uid="{00000000-0005-0000-0000-0000A28E0000}"/>
    <cellStyle name="Hiperłącze 8" xfId="40996" hidden="1" xr:uid="{00000000-0005-0000-0000-0000A58E0000}"/>
    <cellStyle name="Hiperłącze 8" xfId="41025" hidden="1" xr:uid="{00000000-0005-0000-0000-0000A78E0000}"/>
    <cellStyle name="Hiperłącze 8" xfId="40981" hidden="1" xr:uid="{00000000-0005-0000-0000-0000AA8E0000}"/>
    <cellStyle name="Hiperłącze 8" xfId="41084" hidden="1" xr:uid="{00000000-0005-0000-0000-0000928E0000}"/>
    <cellStyle name="Hiperłącze 8" xfId="22507" hidden="1" xr:uid="{00000000-0005-0000-0000-0000E7850000}"/>
    <cellStyle name="Hiperłącze 8" xfId="27030" hidden="1" xr:uid="{00000000-0005-0000-0000-0000F7870000}"/>
    <cellStyle name="Hiperłącze 8" xfId="17043" hidden="1" xr:uid="{00000000-0005-0000-0000-000053830000}"/>
    <cellStyle name="Hiperłącze 8" xfId="11539" hidden="1" xr:uid="{00000000-0005-0000-0000-0000D2810000}"/>
    <cellStyle name="Hiperłącze 8" xfId="15108" hidden="1" xr:uid="{00000000-0005-0000-0000-000090820000}"/>
    <cellStyle name="Hiperłącze 8" xfId="13534" hidden="1" xr:uid="{00000000-0005-0000-0000-0000E4810000}"/>
    <cellStyle name="Hiperłącze 8" xfId="19364" hidden="1" xr:uid="{00000000-0005-0000-0000-0000F0840000}"/>
    <cellStyle name="Hiperłącze 8" xfId="19736" hidden="1" xr:uid="{00000000-0005-0000-0000-0000AB840000}"/>
    <cellStyle name="Hiperłącze 8" xfId="19136" hidden="1" xr:uid="{00000000-0005-0000-0000-000089840000}"/>
    <cellStyle name="Hiperłącze 8" xfId="16364" hidden="1" xr:uid="{00000000-0005-0000-0000-0000DB830000}"/>
    <cellStyle name="Hiperłącze 8" xfId="25426" hidden="1" xr:uid="{00000000-0005-0000-0000-000000880000}"/>
    <cellStyle name="Hiperłącze 8" xfId="25439" hidden="1" xr:uid="{00000000-0005-0000-0000-000003880000}"/>
    <cellStyle name="Hiperłącze 8" xfId="25464" hidden="1" xr:uid="{00000000-0005-0000-0000-000007880000}"/>
    <cellStyle name="Hiperłącze 8" xfId="25121" hidden="1" xr:uid="{00000000-0005-0000-0000-00000A880000}"/>
    <cellStyle name="Hiperłącze 8" xfId="25467" hidden="1" xr:uid="{00000000-0005-0000-0000-00000C880000}"/>
    <cellStyle name="Hiperłącze 8" xfId="27098" hidden="1" xr:uid="{00000000-0005-0000-0000-000013880000}"/>
    <cellStyle name="Hiperłącze 8" xfId="14150" hidden="1" xr:uid="{00000000-0005-0000-0000-000006820000}"/>
    <cellStyle name="Hiperłącze 8" xfId="40506" hidden="1" xr:uid="{00000000-0005-0000-0000-0000198E0000}"/>
    <cellStyle name="Hiperłącze 8" xfId="35843" hidden="1" xr:uid="{00000000-0005-0000-0000-0000FC8B0000}"/>
    <cellStyle name="Hiperłącze 8" xfId="41724" hidden="1" xr:uid="{00000000-0005-0000-0000-0000D78E0000}"/>
    <cellStyle name="Hiperłącze 8" xfId="21684" hidden="1" xr:uid="{00000000-0005-0000-0000-000069850000}"/>
    <cellStyle name="Hiperłącze 8" xfId="38325" hidden="1" xr:uid="{00000000-0005-0000-0000-0000488D0000}"/>
    <cellStyle name="Hiperłącze 8" xfId="32761" hidden="1" xr:uid="{00000000-0005-0000-0000-0000BF8A0000}"/>
    <cellStyle name="Hiperłącze 8" xfId="29712" hidden="1" xr:uid="{00000000-0005-0000-0000-0000B8890000}"/>
    <cellStyle name="Hiperłącze 8" xfId="32493" hidden="1" xr:uid="{00000000-0005-0000-0000-00005F8A0000}"/>
    <cellStyle name="Hiperłącze 8" xfId="33746" hidden="1" xr:uid="{00000000-0005-0000-0000-00002E8B0000}"/>
    <cellStyle name="Hiperłącze 8" xfId="29936" hidden="1" xr:uid="{00000000-0005-0000-0000-00000B8A0000}"/>
    <cellStyle name="Hiperłącze 8" xfId="42083" hidden="1" xr:uid="{00000000-0005-0000-0000-00002B8F0000}"/>
    <cellStyle name="Hiperłącze 8" xfId="18263" hidden="1" xr:uid="{00000000-0005-0000-0000-00004C840000}"/>
    <cellStyle name="Hiperłącze 8" xfId="17871" hidden="1" xr:uid="{00000000-0005-0000-0000-0000CC830000}"/>
    <cellStyle name="Hiperłącze 8" xfId="41970" hidden="1" xr:uid="{00000000-0005-0000-0000-0000438F0000}"/>
    <cellStyle name="Hiperłącze 8" xfId="41977" hidden="1" xr:uid="{00000000-0005-0000-0000-0000448F0000}"/>
    <cellStyle name="Hiperłącze 8" xfId="41754" hidden="1" xr:uid="{00000000-0005-0000-0000-0000D98E0000}"/>
    <cellStyle name="Hiperłącze 8" xfId="41737" hidden="1" xr:uid="{00000000-0005-0000-0000-0000DC8E0000}"/>
    <cellStyle name="Hiperłącze 8" xfId="41789" hidden="1" xr:uid="{00000000-0005-0000-0000-0000DD8E0000}"/>
    <cellStyle name="Hiperłącze 8" xfId="41870" hidden="1" xr:uid="{00000000-0005-0000-0000-0000E18E0000}"/>
    <cellStyle name="Hiperłącze 8" xfId="41862" hidden="1" xr:uid="{00000000-0005-0000-0000-0000E58E0000}"/>
    <cellStyle name="Hiperłącze 8" xfId="34024" hidden="1" xr:uid="{00000000-0005-0000-0000-0000588B0000}"/>
    <cellStyle name="Hiperłącze 8" xfId="25532" hidden="1" xr:uid="{00000000-0005-0000-0000-000001880000}"/>
    <cellStyle name="Hiperłącze 8" xfId="41175" hidden="1" xr:uid="{00000000-0005-0000-0000-0000A18E0000}"/>
    <cellStyle name="Hiperłącze 8" xfId="39350" hidden="1" xr:uid="{00000000-0005-0000-0000-0000358E0000}"/>
    <cellStyle name="Hiperłącze 8" xfId="24822" hidden="1" xr:uid="{00000000-0005-0000-0000-000022870000}"/>
    <cellStyle name="Hiperłącze 8" xfId="27878" hidden="1" xr:uid="{00000000-0005-0000-0000-000048880000}"/>
    <cellStyle name="Hiperłącze 8" xfId="20694" hidden="1" xr:uid="{00000000-0005-0000-0000-00008E850000}"/>
    <cellStyle name="Hiperłącze 8" xfId="19860" hidden="1" xr:uid="{00000000-0005-0000-0000-0000B8840000}"/>
    <cellStyle name="Hiperłącze 8" xfId="23553" hidden="1" xr:uid="{00000000-0005-0000-0000-000075860000}"/>
    <cellStyle name="Hiperłącze 8" xfId="26579" hidden="1" xr:uid="{00000000-0005-0000-0000-0000BF870000}"/>
    <cellStyle name="Hiperłącze 8" xfId="16996" hidden="1" xr:uid="{00000000-0005-0000-0000-00004A830000}"/>
    <cellStyle name="Hiperłącze 8" xfId="24038" hidden="1" xr:uid="{00000000-0005-0000-0000-0000E1860000}"/>
    <cellStyle name="Hiperłącze 8" xfId="23597" hidden="1" xr:uid="{00000000-0005-0000-0000-000092860000}"/>
    <cellStyle name="Hiperłącze 8" xfId="37139" hidden="1" xr:uid="{00000000-0005-0000-0000-0000A28C0000}"/>
    <cellStyle name="Hiperłącze 8" xfId="28168" hidden="1" xr:uid="{00000000-0005-0000-0000-0000AC880000}"/>
    <cellStyle name="Hiperłącze 8" xfId="16318" hidden="1" xr:uid="{00000000-0005-0000-0000-00006F840000}"/>
    <cellStyle name="Hiperłącze 8" xfId="33341" hidden="1" xr:uid="{00000000-0005-0000-0000-0000D98A0000}"/>
    <cellStyle name="Hiperłącze 8" xfId="16489" hidden="1" xr:uid="{00000000-0005-0000-0000-0000E6830000}"/>
    <cellStyle name="Hiperłącze 8" xfId="28762" hidden="1" xr:uid="{00000000-0005-0000-0000-0000C7880000}"/>
    <cellStyle name="Hiperłącze 8" xfId="28826" hidden="1" xr:uid="{00000000-0005-0000-0000-0000CA880000}"/>
    <cellStyle name="Hiperłącze 8" xfId="27925" hidden="1" xr:uid="{00000000-0005-0000-0000-000045880000}"/>
    <cellStyle name="Hiperłącze 8" xfId="27934" hidden="1" xr:uid="{00000000-0005-0000-0000-000046880000}"/>
    <cellStyle name="Hiperłącze 8" xfId="27902" hidden="1" xr:uid="{00000000-0005-0000-0000-00004B880000}"/>
    <cellStyle name="Hiperłącze 8" xfId="27952" hidden="1" xr:uid="{00000000-0005-0000-0000-00004D880000}"/>
    <cellStyle name="Hiperłącze 8" xfId="27961" hidden="1" xr:uid="{00000000-0005-0000-0000-00004E880000}"/>
    <cellStyle name="Hiperłącze 8" xfId="28042" hidden="1" xr:uid="{00000000-0005-0000-0000-000052880000}"/>
    <cellStyle name="Hiperłącze 8" xfId="28010" hidden="1" xr:uid="{00000000-0005-0000-0000-000057880000}"/>
    <cellStyle name="Hiperłącze 8" xfId="24442" hidden="1" xr:uid="{00000000-0005-0000-0000-0000C6860000}"/>
    <cellStyle name="Hiperłącze 8" xfId="42684" hidden="1" xr:uid="{00000000-0005-0000-0000-0000418F0000}"/>
    <cellStyle name="Hiperłącze 8" xfId="25781" hidden="1" xr:uid="{00000000-0005-0000-0000-000005880000}"/>
    <cellStyle name="Hiperłącze 8" xfId="40816" hidden="1" xr:uid="{00000000-0005-0000-0000-0000578E0000}"/>
    <cellStyle name="Hiperłącze 8" xfId="43373" hidden="1" xr:uid="{00000000-0005-0000-0000-0000E0900000}"/>
    <cellStyle name="Hiperłącze 8" xfId="44514" hidden="1" xr:uid="{00000000-0005-0000-0000-0000D18F0000}"/>
    <cellStyle name="Hiperłącze 8" xfId="36792" hidden="1" xr:uid="{00000000-0005-0000-0000-00005C8C0000}"/>
    <cellStyle name="Hiperłącze 8" xfId="39508" hidden="1" xr:uid="{00000000-0005-0000-0000-00008E8D0000}"/>
    <cellStyle name="Hiperłącze 8" xfId="38379" hidden="1" xr:uid="{00000000-0005-0000-0000-0000498D0000}"/>
    <cellStyle name="Hiperłącze 8" xfId="44760" hidden="1" xr:uid="{00000000-0005-0000-0000-000009900000}"/>
    <cellStyle name="Hiperłącze 8" xfId="44532" hidden="1" xr:uid="{00000000-0005-0000-0000-0000D68F0000}"/>
    <cellStyle name="Hiperłącze 8" xfId="44858" hidden="1" xr:uid="{00000000-0005-0000-0000-000015900000}"/>
    <cellStyle name="Hiperłącze 8" xfId="37816" hidden="1" xr:uid="{00000000-0005-0000-0000-0000E88C0000}"/>
    <cellStyle name="Hiperłącze 8" xfId="36144" hidden="1" xr:uid="{00000000-0005-0000-0000-0000338C0000}"/>
    <cellStyle name="Hiperłącze 8" xfId="45064" hidden="1" xr:uid="{00000000-0005-0000-0000-00002D900000}"/>
    <cellStyle name="Hiperłącze 8" xfId="46087" hidden="1" xr:uid="{00000000-0005-0000-0000-000093900000}"/>
    <cellStyle name="Hiperłącze 8" xfId="35490" hidden="1" xr:uid="{00000000-0005-0000-0000-0000BE8C0000}"/>
    <cellStyle name="Hiperłącze 8" xfId="33842" hidden="1" xr:uid="{00000000-0005-0000-0000-00003A8B0000}"/>
    <cellStyle name="Hiperłącze 8" xfId="43505" hidden="1" xr:uid="{00000000-0005-0000-0000-00003B900000}"/>
    <cellStyle name="Hiperłącze 8" xfId="39769" hidden="1" xr:uid="{00000000-0005-0000-0000-0000AD8D0000}"/>
    <cellStyle name="Hiperłącze 8" xfId="18213" hidden="1" xr:uid="{00000000-0005-0000-0000-000005840000}"/>
    <cellStyle name="Hiperłącze 8" xfId="28909" hidden="1" xr:uid="{00000000-0005-0000-0000-0000D8880000}"/>
    <cellStyle name="Hiperłącze 8" xfId="28948" hidden="1" xr:uid="{00000000-0005-0000-0000-0000D9880000}"/>
    <cellStyle name="Hiperłącze 8" xfId="28797" hidden="1" xr:uid="{00000000-0005-0000-0000-0000D0880000}"/>
    <cellStyle name="Hiperłącze 8" xfId="41762" hidden="1" xr:uid="{00000000-0005-0000-0000-0000D58E0000}"/>
    <cellStyle name="Hiperłącze 8" xfId="42115" hidden="1" xr:uid="{00000000-0005-0000-0000-0000228F0000}"/>
    <cellStyle name="Hiperłącze 8" xfId="42570" hidden="1" xr:uid="{00000000-0005-0000-0000-00000F8F0000}"/>
    <cellStyle name="Hiperłącze 8" xfId="43717" hidden="1" xr:uid="{00000000-0005-0000-0000-0000848F0000}"/>
    <cellStyle name="Hiperłącze 8" xfId="43095" hidden="1" xr:uid="{00000000-0005-0000-0000-0000718F0000}"/>
    <cellStyle name="Hiperłącze 8" xfId="42861" hidden="1" xr:uid="{00000000-0005-0000-0000-00005F8F0000}"/>
    <cellStyle name="Hiperłącze 8" xfId="46918" hidden="1" xr:uid="{00000000-0005-0000-0000-00000A910000}"/>
    <cellStyle name="Hiperłącze 8" xfId="45674" hidden="1" xr:uid="{00000000-0005-0000-0000-000099900000}"/>
    <cellStyle name="Hiperłącze 8" xfId="46026" hidden="1" xr:uid="{00000000-0005-0000-0000-000086900000}"/>
    <cellStyle name="Hiperłącze 8" xfId="45750" hidden="1" xr:uid="{00000000-0005-0000-0000-00006F900000}"/>
    <cellStyle name="Hiperłącze 8" xfId="28818" hidden="1" xr:uid="{00000000-0005-0000-0000-0000C9880000}"/>
    <cellStyle name="Hiperłącze 8" xfId="18489" hidden="1" xr:uid="{00000000-0005-0000-0000-000043840000}"/>
    <cellStyle name="Hiperłącze 8" xfId="41548" hidden="1" xr:uid="{00000000-0005-0000-0000-0000808E0000}"/>
    <cellStyle name="Hiperłącze 8" xfId="19961" hidden="1" xr:uid="{00000000-0005-0000-0000-0000C0840000}"/>
    <cellStyle name="Hiperłącze 8" xfId="11582" hidden="1" xr:uid="{00000000-0005-0000-0000-00007E810000}"/>
    <cellStyle name="Hiperłącze 8" xfId="35468" hidden="1" xr:uid="{00000000-0005-0000-0000-0000B18B0000}"/>
    <cellStyle name="Hiperłącze 8" xfId="36946" hidden="1" xr:uid="{00000000-0005-0000-0000-00006C8C0000}"/>
    <cellStyle name="Hiperłącze 8" xfId="19012" hidden="1" xr:uid="{00000000-0005-0000-0000-000067840000}"/>
    <cellStyle name="Hiperłącze 8" xfId="12051" hidden="1" xr:uid="{00000000-0005-0000-0000-000014810000}"/>
    <cellStyle name="Hiperłącze 8" xfId="28301" hidden="1" xr:uid="{00000000-0005-0000-0000-0000B1880000}"/>
    <cellStyle name="Hiperłącze 8" xfId="14998" hidden="1" xr:uid="{00000000-0005-0000-0000-0000C4820000}"/>
    <cellStyle name="Hiperłącze 8" xfId="11949" hidden="1" xr:uid="{00000000-0005-0000-0000-0000CF810000}"/>
    <cellStyle name="Hiperłącze 8" xfId="37617" hidden="1" xr:uid="{00000000-0005-0000-0000-0000148D0000}"/>
    <cellStyle name="Hiperłącze 8" xfId="12614" hidden="1" xr:uid="{00000000-0005-0000-0000-00004F810000}"/>
    <cellStyle name="Hiperłącze 8" xfId="11698" hidden="1" xr:uid="{00000000-0005-0000-0000-00006A820000}"/>
    <cellStyle name="Hiperłącze 8" xfId="14327" hidden="1" xr:uid="{00000000-0005-0000-0000-00001C820000}"/>
    <cellStyle name="Hiperłącze 8" xfId="13658" hidden="1" xr:uid="{00000000-0005-0000-0000-0000F3810000}"/>
    <cellStyle name="Hiperłącze 8" xfId="12282" hidden="1" xr:uid="{00000000-0005-0000-0000-000028810000}"/>
    <cellStyle name="Hiperłącze 8" xfId="14388" hidden="1" xr:uid="{00000000-0005-0000-0000-00001E820000}"/>
    <cellStyle name="Hiperłącze 8" xfId="37784" hidden="1" xr:uid="{00000000-0005-0000-0000-0000E28C0000}"/>
    <cellStyle name="Hiperłącze 8" xfId="23724" hidden="1" xr:uid="{00000000-0005-0000-0000-0000A0860000}"/>
    <cellStyle name="Hiperłącze 8" xfId="19750" hidden="1" xr:uid="{00000000-0005-0000-0000-0000AF840000}"/>
    <cellStyle name="Hiperłącze 8" xfId="17645" hidden="1" xr:uid="{00000000-0005-0000-0000-0000AC830000}"/>
    <cellStyle name="Hiperłącze 8" xfId="32410" hidden="1" xr:uid="{00000000-0005-0000-0000-0000578A0000}"/>
    <cellStyle name="Hiperłącze 8" xfId="18912" hidden="1" xr:uid="{00000000-0005-0000-0000-00002E840000}"/>
    <cellStyle name="Hiperłącze 8" xfId="28613" hidden="1" xr:uid="{00000000-0005-0000-0000-0000E9880000}"/>
    <cellStyle name="Hiperłącze 8" xfId="28595" hidden="1" xr:uid="{00000000-0005-0000-0000-0000EC880000}"/>
    <cellStyle name="Hiperłącze 8" xfId="28359" hidden="1" xr:uid="{00000000-0005-0000-0000-0000ED880000}"/>
    <cellStyle name="Hiperłącze 8" xfId="29064" hidden="1" xr:uid="{00000000-0005-0000-0000-0000E1880000}"/>
    <cellStyle name="Hiperłącze 8" xfId="27871" hidden="1" xr:uid="{00000000-0005-0000-0000-000044880000}"/>
    <cellStyle name="Hiperłącze 8" xfId="28111" hidden="1" xr:uid="{00000000-0005-0000-0000-0000A1880000}"/>
    <cellStyle name="Hiperłącze 8" xfId="25389" hidden="1" xr:uid="{00000000-0005-0000-0000-000089880000}"/>
    <cellStyle name="Hiperłącze 8" xfId="15281" hidden="1" xr:uid="{00000000-0005-0000-0000-0000DB820000}"/>
    <cellStyle name="Hiperłącze 8" xfId="15428" hidden="1" xr:uid="{00000000-0005-0000-0000-0000AF820000}"/>
    <cellStyle name="Hiperłącze 8" xfId="15245" hidden="1" xr:uid="{00000000-0005-0000-0000-000099820000}"/>
    <cellStyle name="Hiperłącze 8" xfId="25830" hidden="1" xr:uid="{00000000-0005-0000-0000-000052870000}"/>
    <cellStyle name="Hiperłącze 8" xfId="19465" hidden="1" xr:uid="{00000000-0005-0000-0000-0000DB840000}"/>
    <cellStyle name="Hiperłącze 8" xfId="13796" hidden="1" xr:uid="{00000000-0005-0000-0000-000053820000}"/>
    <cellStyle name="Hiperłącze 8" xfId="14422" hidden="1" xr:uid="{00000000-0005-0000-0000-000023820000}"/>
    <cellStyle name="Hiperłącze 8" xfId="14230" hidden="1" xr:uid="{00000000-0005-0000-0000-00000E820000}"/>
    <cellStyle name="Hiperłącze 8" xfId="18407" hidden="1" xr:uid="{00000000-0005-0000-0000-000057840000}"/>
    <cellStyle name="Hiperłącze 8" xfId="28965" hidden="1" xr:uid="{00000000-0005-0000-0000-0000D6880000}"/>
    <cellStyle name="Hiperłącze 8" xfId="47207" hidden="1" xr:uid="{00000000-0005-0000-0000-000051910000}"/>
    <cellStyle name="Hiperłącze 8" xfId="40706" hidden="1" xr:uid="{00000000-0005-0000-0000-00004C8E0000}"/>
    <cellStyle name="Hiperłącze 8" xfId="42284" hidden="1" xr:uid="{00000000-0005-0000-0000-0000F18E0000}"/>
    <cellStyle name="Hiperłącze 8" xfId="44635" hidden="1" xr:uid="{00000000-0005-0000-0000-0000F68F0000}"/>
    <cellStyle name="Hiperłącze 8" xfId="31631" hidden="1" xr:uid="{00000000-0005-0000-0000-0000248A0000}"/>
    <cellStyle name="Hiperłącze 8" xfId="34949" hidden="1" xr:uid="{00000000-0005-0000-0000-0000758B0000}"/>
    <cellStyle name="Hiperłącze 8" xfId="46435" hidden="1" xr:uid="{00000000-0005-0000-0000-00003C910000}"/>
    <cellStyle name="Hiperłącze 8" xfId="29418" hidden="1" xr:uid="{00000000-0005-0000-0000-000035890000}"/>
    <cellStyle name="Hiperłącze 8" xfId="34257" hidden="1" xr:uid="{00000000-0005-0000-0000-0000C58B0000}"/>
    <cellStyle name="Hiperłącze 8" xfId="28854" hidden="1" xr:uid="{00000000-0005-0000-0000-00000B890000}"/>
    <cellStyle name="Hiperłącze 8" xfId="33300" hidden="1" xr:uid="{00000000-0005-0000-0000-0000DC8A0000}"/>
    <cellStyle name="Hiperłącze 8" xfId="32678" hidden="1" xr:uid="{00000000-0005-0000-0000-0000B78A0000}"/>
    <cellStyle name="Hiperłącze 8" xfId="31093" hidden="1" xr:uid="{00000000-0005-0000-0000-0000CE890000}"/>
    <cellStyle name="Hiperłącze 8" xfId="39680" hidden="1" xr:uid="{00000000-0005-0000-0000-00009D8D0000}"/>
    <cellStyle name="Hiperłącze 8" xfId="38995" hidden="1" xr:uid="{00000000-0005-0000-0000-0000308E0000}"/>
    <cellStyle name="Hiperłącze 8" xfId="38459" hidden="1" xr:uid="{00000000-0005-0000-0000-00005B8D0000}"/>
    <cellStyle name="Hiperłącze 8" xfId="31730" hidden="1" xr:uid="{00000000-0005-0000-0000-00002F8A0000}"/>
    <cellStyle name="Hiperłącze 8" xfId="34867" hidden="1" xr:uid="{00000000-0005-0000-0000-0000718B0000}"/>
    <cellStyle name="Hiperłącze 8" xfId="36849" hidden="1" xr:uid="{00000000-0005-0000-0000-00005E8C0000}"/>
    <cellStyle name="Hiperłącze 8" xfId="33813" hidden="1" xr:uid="{00000000-0005-0000-0000-0000408B0000}"/>
    <cellStyle name="Hiperłącze 8" xfId="39659" hidden="1" xr:uid="{00000000-0005-0000-0000-0000A48D0000}"/>
    <cellStyle name="Hiperłącze 8" xfId="35212" hidden="1" xr:uid="{00000000-0005-0000-0000-00009C8B0000}"/>
    <cellStyle name="Hiperłącze 8" xfId="26617" hidden="1" xr:uid="{00000000-0005-0000-0000-0000C8870000}"/>
    <cellStyle name="Hiperłącze 8" xfId="28561" hidden="1" xr:uid="{00000000-0005-0000-0000-0000F1880000}"/>
    <cellStyle name="Hiperłącze 8" xfId="47199" hidden="1" xr:uid="{00000000-0005-0000-0000-000055910000}"/>
    <cellStyle name="Hiperłącze 8" xfId="21531" hidden="1" xr:uid="{00000000-0005-0000-0000-00005B850000}"/>
    <cellStyle name="Hiperłącze 8" xfId="13060" hidden="1" xr:uid="{00000000-0005-0000-0000-000095810000}"/>
    <cellStyle name="Hiperłącze 8" xfId="43303" hidden="1" xr:uid="{00000000-0005-0000-0000-0000E58F0000}"/>
    <cellStyle name="Hiperłącze 8" xfId="26078" hidden="1" xr:uid="{00000000-0005-0000-0000-00006F870000}"/>
    <cellStyle name="Hiperłącze 8" xfId="18774" hidden="1" xr:uid="{00000000-0005-0000-0000-00005B840000}"/>
    <cellStyle name="Hiperłącze 8" xfId="28637" hidden="1" xr:uid="{00000000-0005-0000-0000-000001890000}"/>
    <cellStyle name="Hiperłącze 8" xfId="28676" hidden="1" xr:uid="{00000000-0005-0000-0000-000004890000}"/>
    <cellStyle name="Hiperłącze 8" xfId="28458" hidden="1" xr:uid="{00000000-0005-0000-0000-000005890000}"/>
    <cellStyle name="Hiperłącze 8" xfId="28536" hidden="1" xr:uid="{00000000-0005-0000-0000-0000F7880000}"/>
    <cellStyle name="Hiperłącze 8" xfId="39910" hidden="1" xr:uid="{00000000-0005-0000-0000-0000BD8D0000}"/>
    <cellStyle name="Hiperłącze 8" xfId="32289" hidden="1" xr:uid="{00000000-0005-0000-0000-0000508A0000}"/>
    <cellStyle name="Hiperłącze 8" xfId="30967" hidden="1" xr:uid="{00000000-0005-0000-0000-0000AE8A0000}"/>
    <cellStyle name="Hiperłącze 8" xfId="31377" hidden="1" xr:uid="{00000000-0005-0000-0000-0000EE890000}"/>
    <cellStyle name="Hiperłącze 8" xfId="31979" hidden="1" xr:uid="{00000000-0005-0000-0000-0000878A0000}"/>
    <cellStyle name="Hiperłącze 8" xfId="31851" hidden="1" xr:uid="{00000000-0005-0000-0000-00006D8A0000}"/>
    <cellStyle name="Hiperłącze 8" xfId="33959" hidden="1" xr:uid="{00000000-0005-0000-0000-00004A8B0000}"/>
    <cellStyle name="Hiperłącze 8" xfId="31328" hidden="1" xr:uid="{00000000-0005-0000-0000-0000EB890000}"/>
    <cellStyle name="Hiperłącze 8" xfId="35337" hidden="1" xr:uid="{00000000-0005-0000-0000-0000AB8B0000}"/>
    <cellStyle name="Hiperłącze 8" xfId="38207" hidden="1" xr:uid="{00000000-0005-0000-0000-00003B8D0000}"/>
    <cellStyle name="Hiperłącze 8" xfId="29962" hidden="1" xr:uid="{00000000-0005-0000-0000-0000138A0000}"/>
    <cellStyle name="Hiperłącze 8" xfId="35232" hidden="1" xr:uid="{00000000-0005-0000-0000-0000A08B0000}"/>
    <cellStyle name="Hiperłącze 8" xfId="34994" hidden="1" xr:uid="{00000000-0005-0000-0000-00007F8B0000}"/>
    <cellStyle name="Hiperłącze 8" xfId="33903" hidden="1" xr:uid="{00000000-0005-0000-0000-0000478B0000}"/>
    <cellStyle name="Hiperłącze 8" xfId="39875" hidden="1" xr:uid="{00000000-0005-0000-0000-0000B98D0000}"/>
    <cellStyle name="Hiperłącze 8" xfId="37054" hidden="1" xr:uid="{00000000-0005-0000-0000-0000788C0000}"/>
    <cellStyle name="Hiperłącze 8" xfId="38307" hidden="1" xr:uid="{00000000-0005-0000-0000-0000468D0000}"/>
    <cellStyle name="Hiperłącze 8" xfId="30128" hidden="1" xr:uid="{00000000-0005-0000-0000-000050890000}"/>
    <cellStyle name="Hiperłącze 8" xfId="45107" hidden="1" xr:uid="{00000000-0005-0000-0000-000033900000}"/>
    <cellStyle name="Hiperłącze 8" xfId="34213" hidden="1" xr:uid="{00000000-0005-0000-0000-0000CD8B0000}"/>
    <cellStyle name="Hiperłącze 8" xfId="35498" hidden="1" xr:uid="{00000000-0005-0000-0000-0000D18B0000}"/>
    <cellStyle name="Hiperłącze 8" xfId="33754" hidden="1" xr:uid="{00000000-0005-0000-0000-0000328B0000}"/>
    <cellStyle name="Hiperłącze 8" xfId="21009" hidden="1" xr:uid="{00000000-0005-0000-0000-0000F1850000}"/>
    <cellStyle name="Hiperłącze 8" xfId="25787" hidden="1" xr:uid="{00000000-0005-0000-0000-00000E880000}"/>
    <cellStyle name="Hiperłącze 8" xfId="40958" hidden="1" xr:uid="{00000000-0005-0000-0000-0000AF8E0000}"/>
    <cellStyle name="Hiperłącze 8" xfId="40965" hidden="1" xr:uid="{00000000-0005-0000-0000-0000AE8E0000}"/>
    <cellStyle name="Hiperłącze 8" xfId="38958" hidden="1" xr:uid="{00000000-0005-0000-0000-0000B98E0000}"/>
    <cellStyle name="Hiperłącze 8" xfId="42331" hidden="1" xr:uid="{00000000-0005-0000-0000-0000F78E0000}"/>
    <cellStyle name="Hiperłącze 8" xfId="39374" hidden="1" xr:uid="{00000000-0005-0000-0000-0000C48E0000}"/>
    <cellStyle name="Hiperłącze 8" xfId="38841" hidden="1" xr:uid="{00000000-0005-0000-0000-0000CA8E0000}"/>
    <cellStyle name="Hiperłącze 8" xfId="42323" hidden="1" xr:uid="{00000000-0005-0000-0000-0000F68E0000}"/>
    <cellStyle name="Hiperłącze 8" xfId="42291" hidden="1" xr:uid="{00000000-0005-0000-0000-0000ED8E0000}"/>
    <cellStyle name="Hiperłącze 8" xfId="42258" hidden="1" xr:uid="{00000000-0005-0000-0000-0000EF8E0000}"/>
    <cellStyle name="Hiperłącze 8" xfId="41845" hidden="1" xr:uid="{00000000-0005-0000-0000-0000E88E0000}"/>
    <cellStyle name="Hiperłącze 8" xfId="41888" hidden="1" xr:uid="{00000000-0005-0000-0000-0000E68E0000}"/>
    <cellStyle name="Hiperłącze 8" xfId="38879" hidden="1" xr:uid="{00000000-0005-0000-0000-0000CF8E0000}"/>
    <cellStyle name="Hiperłącze 8" xfId="40013" hidden="1" xr:uid="{00000000-0005-0000-0000-0000CE8E0000}"/>
    <cellStyle name="Hiperłącze 8" xfId="38850" hidden="1" xr:uid="{00000000-0005-0000-0000-0000D08E0000}"/>
    <cellStyle name="Hiperłącze 8" xfId="41630" hidden="1" xr:uid="{00000000-0005-0000-0000-0000B78E0000}"/>
    <cellStyle name="Hiperłącze 8" xfId="38865" hidden="1" xr:uid="{00000000-0005-0000-0000-0000BA8E0000}"/>
    <cellStyle name="Hiperłącze 8" xfId="38679" hidden="1" xr:uid="{00000000-0005-0000-0000-0000BC8E0000}"/>
    <cellStyle name="Hiperłącze 8" xfId="40946" hidden="1" xr:uid="{00000000-0005-0000-0000-0000B48E0000}"/>
    <cellStyle name="Hiperłącze 8" xfId="35788" hidden="1" xr:uid="{00000000-0005-0000-0000-0000ED8B0000}"/>
    <cellStyle name="Hiperłącze 8" xfId="40278" hidden="1" xr:uid="{00000000-0005-0000-0000-0000FF8D0000}"/>
    <cellStyle name="Hiperłącze 8" xfId="22219" hidden="1" xr:uid="{00000000-0005-0000-0000-0000BD850000}"/>
    <cellStyle name="Hiperłącze 8" xfId="36170" hidden="1" xr:uid="{00000000-0005-0000-0000-0000378C0000}"/>
    <cellStyle name="Hiperłącze 8" xfId="34827" hidden="1" xr:uid="{00000000-0005-0000-0000-0000258C0000}"/>
    <cellStyle name="Hiperłącze 8" xfId="44813" hidden="1" xr:uid="{00000000-0005-0000-0000-000014900000}"/>
    <cellStyle name="Hiperłącze 8" xfId="43647" hidden="1" xr:uid="{00000000-0005-0000-0000-00004F900000}"/>
    <cellStyle name="Hiperłącze 8" xfId="21988" hidden="1" xr:uid="{00000000-0005-0000-0000-0000AB850000}"/>
    <cellStyle name="Hiperłącze 8" xfId="34673" hidden="1" xr:uid="{00000000-0005-0000-0000-0000638B0000}"/>
    <cellStyle name="Hiperłącze 8" xfId="42027" hidden="1" xr:uid="{00000000-0005-0000-0000-0000358F0000}"/>
    <cellStyle name="Hiperłącze 8" xfId="44842" hidden="1" xr:uid="{00000000-0005-0000-0000-00000E900000}"/>
    <cellStyle name="Hiperłącze 8" xfId="42661" hidden="1" xr:uid="{00000000-0005-0000-0000-0000478F0000}"/>
    <cellStyle name="Hiperłącze 8" xfId="32931" hidden="1" xr:uid="{00000000-0005-0000-0000-0000248B0000}"/>
    <cellStyle name="Hiperłącze 8" xfId="35322" hidden="1" xr:uid="{00000000-0005-0000-0000-0000A78B0000}"/>
    <cellStyle name="Hiperłącze 8" xfId="43913" hidden="1" xr:uid="{00000000-0005-0000-0000-0000918F0000}"/>
    <cellStyle name="Hiperłącze 8" xfId="42987" hidden="1" xr:uid="{00000000-0005-0000-0000-0000658F0000}"/>
    <cellStyle name="Hiperłącze 8" xfId="34926" hidden="1" xr:uid="{00000000-0005-0000-0000-00007B8B0000}"/>
    <cellStyle name="Hiperłącze 8" xfId="43705" hidden="1" xr:uid="{00000000-0005-0000-0000-00007F8F0000}"/>
    <cellStyle name="Hiperłącze 8" xfId="42880" hidden="1" xr:uid="{00000000-0005-0000-0000-0000598F0000}"/>
    <cellStyle name="Hiperłącze 8" xfId="46781" hidden="1" xr:uid="{00000000-0005-0000-0000-0000FF900000}"/>
    <cellStyle name="Hiperłącze 8" xfId="41447" hidden="1" xr:uid="{00000000-0005-0000-0000-0000788E0000}"/>
    <cellStyle name="Hiperłącze 8" xfId="17619" hidden="1" xr:uid="{00000000-0005-0000-0000-0000A9830000}"/>
    <cellStyle name="Hiperłącze 8" xfId="35909" hidden="1" xr:uid="{00000000-0005-0000-0000-0000018C0000}"/>
    <cellStyle name="Hiperłącze 8" xfId="46153" hidden="1" xr:uid="{00000000-0005-0000-0000-0000C7900000}"/>
    <cellStyle name="Hiperłącze 8" xfId="45643" hidden="1" xr:uid="{00000000-0005-0000-0000-00009F900000}"/>
    <cellStyle name="Hiperłącze 8" xfId="36785" hidden="1" xr:uid="{00000000-0005-0000-0000-0000588C0000}"/>
    <cellStyle name="Hiperłącze 8" xfId="34528" hidden="1" xr:uid="{00000000-0005-0000-0000-00002D8C0000}"/>
    <cellStyle name="Hiperłącze 8" xfId="45895" hidden="1" xr:uid="{00000000-0005-0000-0000-00007E900000}"/>
    <cellStyle name="Hiperłącze 8" xfId="35526" hidden="1" xr:uid="{00000000-0005-0000-0000-0000D48B0000}"/>
    <cellStyle name="Hiperłącze 8" xfId="39378" hidden="1" xr:uid="{00000000-0005-0000-0000-0000C88E0000}"/>
    <cellStyle name="Hiperłącze 8" xfId="47084" hidden="1" xr:uid="{00000000-0005-0000-0000-00001E910000}"/>
    <cellStyle name="Hiperłącze 8" xfId="34100" hidden="1" xr:uid="{00000000-0005-0000-0000-0000CC8B0000}"/>
    <cellStyle name="Hiperłącze 8" xfId="42608" hidden="1" xr:uid="{00000000-0005-0000-0000-0000188F0000}"/>
    <cellStyle name="Hiperłącze 8" xfId="22094" hidden="1" xr:uid="{00000000-0005-0000-0000-0000B8850000}"/>
    <cellStyle name="Hiperłącze 8" xfId="36423" hidden="1" xr:uid="{00000000-0005-0000-0000-0000A48C0000}"/>
    <cellStyle name="Hiperłącze 8" xfId="42792" hidden="1" xr:uid="{00000000-0005-0000-0000-00004E8F0000}"/>
    <cellStyle name="Hiperłącze 8" xfId="43146" hidden="1" xr:uid="{00000000-0005-0000-0000-0000EC8F0000}"/>
    <cellStyle name="Hiperłącze 8" xfId="28051" hidden="1" xr:uid="{00000000-0005-0000-0000-000056880000}"/>
    <cellStyle name="Hiperłącze 8" xfId="31603" hidden="1" xr:uid="{00000000-0005-0000-0000-0000218A0000}"/>
    <cellStyle name="Hiperłącze 8" xfId="38780" hidden="1" xr:uid="{00000000-0005-0000-0000-0000D58D0000}"/>
    <cellStyle name="Hiperłącze 8" xfId="35572" hidden="1" xr:uid="{00000000-0005-0000-0000-0000D98B0000}"/>
    <cellStyle name="Hiperłącze 8" xfId="42534" hidden="1" xr:uid="{00000000-0005-0000-0000-0000068F0000}"/>
    <cellStyle name="Hiperłącze 8" xfId="36869" hidden="1" xr:uid="{00000000-0005-0000-0000-00009B8C0000}"/>
    <cellStyle name="Hiperłącze 8" xfId="45935" hidden="1" xr:uid="{00000000-0005-0000-0000-000081900000}"/>
    <cellStyle name="Hiperłącze 8" xfId="26723" hidden="1" xr:uid="{00000000-0005-0000-0000-0000D3870000}"/>
    <cellStyle name="Hiperłącze 8" xfId="27137" hidden="1" xr:uid="{00000000-0005-0000-0000-00001C880000}"/>
    <cellStyle name="Hiperłącze 8" xfId="30480" hidden="1" xr:uid="{00000000-0005-0000-0000-000070890000}"/>
    <cellStyle name="Hiperłącze 8" xfId="36812" hidden="1" xr:uid="{00000000-0005-0000-0000-0000608C0000}"/>
    <cellStyle name="Hiperłącze 8" xfId="46636" hidden="1" xr:uid="{00000000-0005-0000-0000-000035910000}"/>
    <cellStyle name="Hiperłącze 8" xfId="23485" hidden="1" xr:uid="{00000000-0005-0000-0000-000048860000}"/>
    <cellStyle name="Hiperłącze 8" xfId="45354" hidden="1" xr:uid="{00000000-0005-0000-0000-000065900000}"/>
    <cellStyle name="Hiperłącze 8" xfId="21964" hidden="1" xr:uid="{00000000-0005-0000-0000-0000A8850000}"/>
    <cellStyle name="Hiperłącze 8" xfId="21488" hidden="1" xr:uid="{00000000-0005-0000-0000-000051850000}"/>
    <cellStyle name="Hiperłącze 8" xfId="32531" hidden="1" xr:uid="{00000000-0005-0000-0000-0000688A0000}"/>
    <cellStyle name="Hiperłącze 8" xfId="40658" hidden="1" xr:uid="{00000000-0005-0000-0000-0000428E0000}"/>
    <cellStyle name="Hiperłącze 8" xfId="46638" hidden="1" xr:uid="{00000000-0005-0000-0000-000032910000}"/>
    <cellStyle name="Hiperłącze 8" xfId="30891" hidden="1" xr:uid="{00000000-0005-0000-0000-0000A0890000}"/>
    <cellStyle name="Hiperłącze 8" xfId="47184" hidden="1" xr:uid="{00000000-0005-0000-0000-000057910000}"/>
    <cellStyle name="Hiperłącze 8" xfId="46427" hidden="1" xr:uid="{00000000-0005-0000-0000-000039910000}"/>
    <cellStyle name="Hiperłącze 8" xfId="18122" hidden="1" xr:uid="{00000000-0005-0000-0000-0000F6830000}"/>
    <cellStyle name="Hiperłącze 8" xfId="33793" hidden="1" xr:uid="{00000000-0005-0000-0000-00003C8B0000}"/>
    <cellStyle name="Hiperłącze 8" xfId="31354" hidden="1" xr:uid="{00000000-0005-0000-0000-0000ED890000}"/>
    <cellStyle name="Hiperłącze 8" xfId="32105" hidden="1" xr:uid="{00000000-0005-0000-0000-0000698A0000}"/>
    <cellStyle name="Hiperłącze 8" xfId="13298" hidden="1" xr:uid="{00000000-0005-0000-0000-0000B2810000}"/>
    <cellStyle name="Hiperłącze 8" xfId="46402" hidden="1" xr:uid="{00000000-0005-0000-0000-0000F2900000}"/>
    <cellStyle name="Hiperłącze 8" xfId="18113" hidden="1" xr:uid="{00000000-0005-0000-0000-0000F5830000}"/>
    <cellStyle name="Hiperłącze 8" xfId="45915" hidden="1" xr:uid="{00000000-0005-0000-0000-0000BB900000}"/>
    <cellStyle name="Hiperłącze 8" xfId="19622" hidden="1" xr:uid="{00000000-0005-0000-0000-00009C840000}"/>
    <cellStyle name="Hiperłącze 8" xfId="47023" hidden="1" xr:uid="{00000000-0005-0000-0000-00001C910000}"/>
    <cellStyle name="Hiperłącze 8" xfId="18894" hidden="1" xr:uid="{00000000-0005-0000-0000-00002A840000}"/>
    <cellStyle name="Hiperłącze 8" xfId="18509" hidden="1" xr:uid="{00000000-0005-0000-0000-000040840000}"/>
    <cellStyle name="Hiperłącze 8" xfId="18621" hidden="1" xr:uid="{00000000-0005-0000-0000-000014840000}"/>
    <cellStyle name="Hiperłącze 8" xfId="38856" hidden="1" xr:uid="{00000000-0005-0000-0000-0000C18E0000}"/>
    <cellStyle name="Hiperłącze 8" xfId="42140" hidden="1" xr:uid="{00000000-0005-0000-0000-0000248F0000}"/>
    <cellStyle name="Hiperłącze 8" xfId="20734" hidden="1" xr:uid="{00000000-0005-0000-0000-00008B850000}"/>
    <cellStyle name="Hiperłącze 8" xfId="12168" hidden="1" xr:uid="{00000000-0005-0000-0000-000019810000}"/>
    <cellStyle name="Hiperłącze 8" xfId="25555" hidden="1" xr:uid="{00000000-0005-0000-0000-00000F880000}"/>
    <cellStyle name="Hiperłącze 8" xfId="38553" hidden="1" xr:uid="{00000000-0005-0000-0000-0000688D0000}"/>
    <cellStyle name="Hiperłącze 8" xfId="33579" hidden="1" xr:uid="{00000000-0005-0000-0000-0000F58A0000}"/>
    <cellStyle name="Hiperłącze 8" xfId="32098" hidden="1" xr:uid="{00000000-0005-0000-0000-00006A8A0000}"/>
    <cellStyle name="Hiperłącze 8" xfId="30552" hidden="1" xr:uid="{00000000-0005-0000-0000-000076890000}"/>
    <cellStyle name="Hiperłącze 8" xfId="30738" hidden="1" xr:uid="{00000000-0005-0000-0000-00008A890000}"/>
    <cellStyle name="Hiperłącze 8" xfId="29990" hidden="1" xr:uid="{00000000-0005-0000-0000-00001C8A0000}"/>
    <cellStyle name="Hiperłącze 8" xfId="35189" hidden="1" xr:uid="{00000000-0005-0000-0000-0000968B0000}"/>
    <cellStyle name="Hiperłącze 8" xfId="31942" hidden="1" xr:uid="{00000000-0005-0000-0000-0000868A0000}"/>
    <cellStyle name="Hiperłącze 8" xfId="32423" hidden="1" xr:uid="{00000000-0005-0000-0000-00005C8A0000}"/>
    <cellStyle name="Hiperłącze 8" xfId="39074" hidden="1" xr:uid="{00000000-0005-0000-0000-0000C98E0000}"/>
    <cellStyle name="Hiperłącze 8" xfId="33037" hidden="1" xr:uid="{00000000-0005-0000-0000-00000B8B0000}"/>
    <cellStyle name="Hiperłącze 8" xfId="39860" hidden="1" xr:uid="{00000000-0005-0000-0000-0000BB8D0000}"/>
    <cellStyle name="Hiperłącze 8" xfId="35138" hidden="1" xr:uid="{00000000-0005-0000-0000-0000938B0000}"/>
    <cellStyle name="Hiperłącze 8" xfId="29479" hidden="1" xr:uid="{00000000-0005-0000-0000-000044890000}"/>
    <cellStyle name="Hiperłącze 8" xfId="33868" hidden="1" xr:uid="{00000000-0005-0000-0000-0000428B0000}"/>
    <cellStyle name="Hiperłącze 8" xfId="30038" hidden="1" xr:uid="{00000000-0005-0000-0000-0000098A0000}"/>
    <cellStyle name="Hiperłącze 8" xfId="30812" hidden="1" xr:uid="{00000000-0005-0000-0000-00009C890000}"/>
    <cellStyle name="Hiperłącze 8" xfId="33968" hidden="1" xr:uid="{00000000-0005-0000-0000-00004D8B0000}"/>
    <cellStyle name="Hiperłącze 8" xfId="33656" hidden="1" xr:uid="{00000000-0005-0000-0000-0000268B0000}"/>
    <cellStyle name="Hiperłącze 8" xfId="39542" hidden="1" xr:uid="{00000000-0005-0000-0000-0000938D0000}"/>
    <cellStyle name="Hiperłącze 8" xfId="33261" hidden="1" xr:uid="{00000000-0005-0000-0000-0000D28A0000}"/>
    <cellStyle name="Hiperłącze 8" xfId="39399" hidden="1" xr:uid="{00000000-0005-0000-0000-0000828D0000}"/>
    <cellStyle name="Hiperłącze 8" xfId="33524" hidden="1" xr:uid="{00000000-0005-0000-0000-0000EF8A0000}"/>
    <cellStyle name="Hiperłącze 8" xfId="21054" hidden="1" xr:uid="{00000000-0005-0000-0000-00002A850000}"/>
    <cellStyle name="Hiperłącze 8" xfId="29810" hidden="1" xr:uid="{00000000-0005-0000-0000-0000A18A0000}"/>
    <cellStyle name="Hiperłącze 8" xfId="31369" hidden="1" xr:uid="{00000000-0005-0000-0000-0000EA890000}"/>
    <cellStyle name="Hiperłącze 8" xfId="31066" hidden="1" xr:uid="{00000000-0005-0000-0000-0000C6890000}"/>
    <cellStyle name="Hiperłącze 8" xfId="39092" hidden="1" xr:uid="{00000000-0005-0000-0000-00002F8E0000}"/>
    <cellStyle name="Hiperłącze 8" xfId="39606" hidden="1" xr:uid="{00000000-0005-0000-0000-0000998D0000}"/>
    <cellStyle name="Hiperłącze 8" xfId="16340" hidden="1" xr:uid="{00000000-0005-0000-0000-000069840000}"/>
    <cellStyle name="Hiperłącze 8" xfId="25367" hidden="1" xr:uid="{00000000-0005-0000-0000-00008F880000}"/>
    <cellStyle name="Hiperłącze 8" xfId="36161" hidden="1" xr:uid="{00000000-0005-0000-0000-0000388C0000}"/>
    <cellStyle name="Hiperłącze 8" xfId="29327" hidden="1" xr:uid="{00000000-0005-0000-0000-00002E890000}"/>
    <cellStyle name="Hiperłącze 8" xfId="46505" hidden="1" xr:uid="{00000000-0005-0000-0000-000050910000}"/>
    <cellStyle name="Hiperłącze 8" xfId="29255" hidden="1" xr:uid="{00000000-0005-0000-0000-000027890000}"/>
    <cellStyle name="Hiperłącze 8" xfId="29304" hidden="1" xr:uid="{00000000-0005-0000-0000-00002D890000}"/>
    <cellStyle name="Hiperłącze 8" xfId="29364" hidden="1" xr:uid="{00000000-0005-0000-0000-000034890000}"/>
    <cellStyle name="Hiperłącze 8" xfId="29371" hidden="1" xr:uid="{00000000-0005-0000-0000-000038890000}"/>
    <cellStyle name="Hiperłącze 8" xfId="29410" hidden="1" xr:uid="{00000000-0005-0000-0000-000039890000}"/>
    <cellStyle name="Hiperłącze 8" xfId="29393" hidden="1" xr:uid="{00000000-0005-0000-0000-00003C890000}"/>
    <cellStyle name="Hiperłącze 8" xfId="29526" hidden="1" xr:uid="{00000000-0005-0000-0000-000041890000}"/>
    <cellStyle name="Hiperłącze 8" xfId="29488" hidden="1" xr:uid="{00000000-0005-0000-0000-000043890000}"/>
    <cellStyle name="Hiperłącze 8" xfId="29544" hidden="1" xr:uid="{00000000-0005-0000-0000-000046890000}"/>
    <cellStyle name="Hiperłącze 8" xfId="29503" hidden="1" xr:uid="{00000000-0005-0000-0000-000047890000}"/>
    <cellStyle name="Hiperłącze 8" xfId="29501" hidden="1" xr:uid="{00000000-0005-0000-0000-000048890000}"/>
    <cellStyle name="Hiperłącze 8" xfId="29290" hidden="1" xr:uid="{00000000-0005-0000-0000-000030890000}"/>
    <cellStyle name="Hiperłącze 8" xfId="21917" hidden="1" xr:uid="{00000000-0005-0000-0000-000086850000}"/>
    <cellStyle name="Hiperłącze 8" xfId="38896" hidden="1" xr:uid="{00000000-0005-0000-0000-0000C78E0000}"/>
    <cellStyle name="Hiperłącze 8" xfId="27852" hidden="1" xr:uid="{00000000-0005-0000-0000-000042880000}"/>
    <cellStyle name="Hiperłącze 8" xfId="43453" hidden="1" xr:uid="{00000000-0005-0000-0000-0000D3900000}"/>
    <cellStyle name="Hiperłącze 8" xfId="25546" hidden="1" xr:uid="{00000000-0005-0000-0000-00000B880000}"/>
    <cellStyle name="Hiperłącze 8" xfId="42859" hidden="1" xr:uid="{00000000-0005-0000-0000-0000608F0000}"/>
    <cellStyle name="Hiperłącze 8" xfId="33916" hidden="1" xr:uid="{00000000-0005-0000-0000-00004C8B0000}"/>
    <cellStyle name="Hiperłącze 8" xfId="45815" hidden="1" xr:uid="{00000000-0005-0000-0000-000076900000}"/>
    <cellStyle name="Hiperłącze 8" xfId="40374" hidden="1" xr:uid="{00000000-0005-0000-0000-00000B8E0000}"/>
    <cellStyle name="Hiperłącze 8" xfId="38749" hidden="1" xr:uid="{00000000-0005-0000-0000-0000DB8D0000}"/>
    <cellStyle name="Hiperłącze 8" xfId="39157" hidden="1" xr:uid="{00000000-0005-0000-0000-00006B8D0000}"/>
    <cellStyle name="Hiperłącze 8" xfId="38341" hidden="1" xr:uid="{00000000-0005-0000-0000-00004B8D0000}"/>
    <cellStyle name="Hiperłącze 8" xfId="37900" hidden="1" xr:uid="{00000000-0005-0000-0000-00002B8D0000}"/>
    <cellStyle name="Hiperłącze 8" xfId="37560" hidden="1" xr:uid="{00000000-0005-0000-0000-00001B8D0000}"/>
    <cellStyle name="Hiperłącze 8" xfId="37831" hidden="1" xr:uid="{00000000-0005-0000-0000-0000EB8C0000}"/>
    <cellStyle name="Hiperłącze 8" xfId="37216" hidden="1" xr:uid="{00000000-0005-0000-0000-0000CB8C0000}"/>
    <cellStyle name="Hiperłącze 8" xfId="36385" hidden="1" xr:uid="{00000000-0005-0000-0000-00007B8C0000}"/>
    <cellStyle name="Hiperłącze 8" xfId="36677" hidden="1" xr:uid="{00000000-0005-0000-0000-00004B8C0000}"/>
    <cellStyle name="Hiperłącze 8" xfId="36185" hidden="1" xr:uid="{00000000-0005-0000-0000-00003B8C0000}"/>
    <cellStyle name="Hiperłącze 8" xfId="34459" hidden="1" xr:uid="{00000000-0005-0000-0000-00001B8C0000}"/>
    <cellStyle name="Hiperłącze 8" xfId="35851" hidden="1" xr:uid="{00000000-0005-0000-0000-0000FB8B0000}"/>
    <cellStyle name="Hiperłącze 8" xfId="34634" hidden="1" xr:uid="{00000000-0005-0000-0000-00005B8B0000}"/>
    <cellStyle name="Hiperłącze 8" xfId="33681" hidden="1" xr:uid="{00000000-0005-0000-0000-00002B8B0000}"/>
    <cellStyle name="Hiperłącze 8" xfId="33456" hidden="1" xr:uid="{00000000-0005-0000-0000-0000EB8A0000}"/>
    <cellStyle name="Hiperłącze 8" xfId="33308" hidden="1" xr:uid="{00000000-0005-0000-0000-0000DB8A0000}"/>
    <cellStyle name="Hiperłącze 8" xfId="33185" hidden="1" xr:uid="{00000000-0005-0000-0000-0000CB8A0000}"/>
    <cellStyle name="Hiperłącze 8" xfId="29835" hidden="1" xr:uid="{00000000-0005-0000-0000-0000AB8A0000}"/>
    <cellStyle name="Hiperłącze 8" xfId="32346" hidden="1" xr:uid="{00000000-0005-0000-0000-00008B8A0000}"/>
    <cellStyle name="Hiperłącze 8" xfId="31862" hidden="1" xr:uid="{00000000-0005-0000-0000-00006B8A0000}"/>
    <cellStyle name="Hiperłącze 8" xfId="32154" hidden="1" xr:uid="{00000000-0005-0000-0000-00003B8A0000}"/>
    <cellStyle name="Hiperłącze 8" xfId="30069" hidden="1" xr:uid="{00000000-0005-0000-0000-00001B8A0000}"/>
    <cellStyle name="Hiperłącze 8" xfId="20285" hidden="1" xr:uid="{00000000-0005-0000-0000-000009850000}"/>
    <cellStyle name="Hiperłącze 8" xfId="20294" hidden="1" xr:uid="{00000000-0005-0000-0000-00000A850000}"/>
    <cellStyle name="Hiperłącze 8" xfId="20247" hidden="1" xr:uid="{00000000-0005-0000-0000-00000B850000}"/>
    <cellStyle name="Hiperłącze 8" xfId="38765" hidden="1" xr:uid="{00000000-0005-0000-0000-0000D78D0000}"/>
    <cellStyle name="Hiperłącze 8" xfId="21212" hidden="1" xr:uid="{00000000-0005-0000-0000-00003D850000}"/>
    <cellStyle name="Hiperłącze 8" xfId="40731" hidden="1" xr:uid="{00000000-0005-0000-0000-0000458E0000}"/>
    <cellStyle name="Hiperłącze 8" xfId="41120" hidden="1" xr:uid="{00000000-0005-0000-0000-00008F8E0000}"/>
    <cellStyle name="Hiperłącze 8" xfId="32143" hidden="1" xr:uid="{00000000-0005-0000-0000-00003A8A0000}"/>
    <cellStyle name="Hiperłącze 8" xfId="32163" hidden="1" xr:uid="{00000000-0005-0000-0000-00003C8A0000}"/>
    <cellStyle name="Hiperłącze 8" xfId="32230" hidden="1" xr:uid="{00000000-0005-0000-0000-0000428A0000}"/>
    <cellStyle name="Hiperłącze 8" xfId="32195" hidden="1" xr:uid="{00000000-0005-0000-0000-0000438A0000}"/>
    <cellStyle name="Hiperłącze 8" xfId="32310" hidden="1" xr:uid="{00000000-0005-0000-0000-0000498A0000}"/>
    <cellStyle name="Hiperłącze 8" xfId="32269" hidden="1" xr:uid="{00000000-0005-0000-0000-00004C8A0000}"/>
    <cellStyle name="Hiperłącze 8" xfId="32291" hidden="1" xr:uid="{00000000-0005-0000-0000-00004F8A0000}"/>
    <cellStyle name="Hiperłącze 8" xfId="32375" hidden="1" xr:uid="{00000000-0005-0000-0000-0000528A0000}"/>
    <cellStyle name="Hiperłącze 8" xfId="32384" hidden="1" xr:uid="{00000000-0005-0000-0000-0000538A0000}"/>
    <cellStyle name="Hiperłącze 8" xfId="32448" hidden="1" xr:uid="{00000000-0005-0000-0000-0000558A0000}"/>
    <cellStyle name="Hiperłącze 8" xfId="32457" hidden="1" xr:uid="{00000000-0005-0000-0000-0000568A0000}"/>
    <cellStyle name="Hiperłącze 8" xfId="32475" hidden="1" xr:uid="{00000000-0005-0000-0000-00005D8A0000}"/>
    <cellStyle name="Hiperłącze 8" xfId="32484" hidden="1" xr:uid="{00000000-0005-0000-0000-00005E8A0000}"/>
    <cellStyle name="Hiperłącze 8" xfId="32556" hidden="1" xr:uid="{00000000-0005-0000-0000-0000618A0000}"/>
    <cellStyle name="Hiperłącze 8" xfId="32509" hidden="1" xr:uid="{00000000-0005-0000-0000-0000648A0000}"/>
    <cellStyle name="Hiperłącze 8" xfId="32045" hidden="1" xr:uid="{00000000-0005-0000-0000-00006E8A0000}"/>
    <cellStyle name="Hiperłącze 8" xfId="32081" hidden="1" xr:uid="{00000000-0005-0000-0000-0000708A0000}"/>
    <cellStyle name="Hiperłącze 8" xfId="32053" hidden="1" xr:uid="{00000000-0005-0000-0000-0000718A0000}"/>
    <cellStyle name="Hiperłącze 8" xfId="32036" hidden="1" xr:uid="{00000000-0005-0000-0000-0000758A0000}"/>
    <cellStyle name="Hiperłącze 8" xfId="32028" hidden="1" xr:uid="{00000000-0005-0000-0000-0000778A0000}"/>
    <cellStyle name="Hiperłącze 8" xfId="31835" hidden="1" xr:uid="{00000000-0005-0000-0000-00007C8A0000}"/>
    <cellStyle name="Hiperłącze 8" xfId="31996" hidden="1" xr:uid="{00000000-0005-0000-0000-00007F8A0000}"/>
    <cellStyle name="Hiperłącze 8" xfId="31998" hidden="1" xr:uid="{00000000-0005-0000-0000-0000808A0000}"/>
    <cellStyle name="Hiperłącze 8" xfId="32168" hidden="1" xr:uid="{00000000-0005-0000-0000-0000848A0000}"/>
    <cellStyle name="Hiperłącze 8" xfId="31883" hidden="1" xr:uid="{00000000-0005-0000-0000-0000888A0000}"/>
    <cellStyle name="Hiperłącze 8" xfId="24965" hidden="1" xr:uid="{00000000-0005-0000-0000-000033870000}"/>
    <cellStyle name="Hiperłącze 8" xfId="37447" hidden="1" xr:uid="{00000000-0005-0000-0000-0000338D0000}"/>
    <cellStyle name="Hiperłącze 8" xfId="34413" hidden="1" xr:uid="{00000000-0005-0000-0000-0000AF8C0000}"/>
    <cellStyle name="Hiperłącze 8" xfId="36691" hidden="1" xr:uid="{00000000-0005-0000-0000-0000948C0000}"/>
    <cellStyle name="Hiperłącze 8" xfId="29967" hidden="1" xr:uid="{00000000-0005-0000-0000-00000D8A0000}"/>
    <cellStyle name="Hiperłącze 8" xfId="30028" hidden="1" xr:uid="{00000000-0005-0000-0000-0000A98A0000}"/>
    <cellStyle name="Hiperłącze 8" xfId="44491" hidden="1" xr:uid="{00000000-0005-0000-0000-0000D78F0000}"/>
    <cellStyle name="Hiperłącze 8" xfId="35697" hidden="1" xr:uid="{00000000-0005-0000-0000-0000E28B0000}"/>
    <cellStyle name="Hiperłącze 8" xfId="35747" hidden="1" xr:uid="{00000000-0005-0000-0000-0000F08B0000}"/>
    <cellStyle name="Hiperłącze 8" xfId="38758" hidden="1" xr:uid="{00000000-0005-0000-0000-0000D88D0000}"/>
    <cellStyle name="Hiperłącze 8" xfId="20590" hidden="1" xr:uid="{00000000-0005-0000-0000-0000F2850000}"/>
    <cellStyle name="Hiperłącze 8" xfId="19540" hidden="1" xr:uid="{00000000-0005-0000-0000-0000D0840000}"/>
    <cellStyle name="Hiperłącze 8" xfId="43893" hidden="1" xr:uid="{00000000-0005-0000-0000-0000DD8F0000}"/>
    <cellStyle name="Hiperłącze 8" xfId="21450" hidden="1" xr:uid="{00000000-0005-0000-0000-000053850000}"/>
    <cellStyle name="Hiperłącze 8" xfId="29756" hidden="1" xr:uid="{00000000-0005-0000-0000-0000B3890000}"/>
    <cellStyle name="Hiperłącze 8" xfId="43770" hidden="1" xr:uid="{00000000-0005-0000-0000-0000868F0000}"/>
    <cellStyle name="Hiperłącze 8" xfId="36244" hidden="1" xr:uid="{00000000-0005-0000-0000-00003E8C0000}"/>
    <cellStyle name="Hiperłącze 8" xfId="37689" hidden="1" xr:uid="{00000000-0005-0000-0000-0000D98C0000}"/>
    <cellStyle name="Hiperłącze 8" xfId="17539" hidden="1" xr:uid="{00000000-0005-0000-0000-0000A0830000}"/>
    <cellStyle name="Hiperłącze 8" xfId="41879" hidden="1" xr:uid="{00000000-0005-0000-0000-0000E28E0000}"/>
    <cellStyle name="Hiperłącze 8" xfId="29975" hidden="1" xr:uid="{00000000-0005-0000-0000-00000E8A0000}"/>
    <cellStyle name="Hiperłącze 8" xfId="46519" hidden="1" xr:uid="{00000000-0005-0000-0000-00004E910000}"/>
    <cellStyle name="Hiperłącze 8" xfId="37416" hidden="1" xr:uid="{00000000-0005-0000-0000-00000B8D0000}"/>
    <cellStyle name="Hiperłącze 8" xfId="31522" hidden="1" xr:uid="{00000000-0005-0000-0000-0000008A0000}"/>
    <cellStyle name="Hiperłącze 8" xfId="34895" hidden="1" xr:uid="{00000000-0005-0000-0000-0000748B0000}"/>
    <cellStyle name="Hiperłącze 8" xfId="34026" hidden="1" xr:uid="{00000000-0005-0000-0000-0000578B0000}"/>
    <cellStyle name="Hiperłącze 8" xfId="30324" hidden="1" xr:uid="{00000000-0005-0000-0000-0000AD890000}"/>
    <cellStyle name="Hiperłącze 8" xfId="38819" hidden="1" xr:uid="{00000000-0005-0000-0000-0000D08D0000}"/>
    <cellStyle name="Hiperłącze 8" xfId="39892" hidden="1" xr:uid="{00000000-0005-0000-0000-0000B68D0000}"/>
    <cellStyle name="Hiperłącze 8" xfId="33199" hidden="1" xr:uid="{00000000-0005-0000-0000-0000148B0000}"/>
    <cellStyle name="Hiperłącze 8" xfId="33118" hidden="1" xr:uid="{00000000-0005-0000-0000-0000FC8A0000}"/>
    <cellStyle name="Hiperłącze 8" xfId="29839" hidden="1" xr:uid="{00000000-0005-0000-0000-0000AC8A0000}"/>
    <cellStyle name="Hiperłącze 8" xfId="31468" hidden="1" xr:uid="{00000000-0005-0000-0000-0000F5890000}"/>
    <cellStyle name="Hiperłącze 8" xfId="31142" hidden="1" xr:uid="{00000000-0005-0000-0000-0000D7890000}"/>
    <cellStyle name="Hiperłącze 8" xfId="29690" hidden="1" xr:uid="{00000000-0005-0000-0000-0000BD890000}"/>
    <cellStyle name="Hiperłącze 8" xfId="18984" hidden="1" xr:uid="{00000000-0005-0000-0000-000031840000}"/>
    <cellStyle name="Hiperłącze 8" xfId="21581" hidden="1" xr:uid="{00000000-0005-0000-0000-000061850000}"/>
    <cellStyle name="Hiperłącze 8" xfId="17805" hidden="1" xr:uid="{00000000-0005-0000-0000-0000BE830000}"/>
    <cellStyle name="Hiperłącze 8" xfId="17842" hidden="1" xr:uid="{00000000-0005-0000-0000-0000C4830000}"/>
    <cellStyle name="Hiperłącze 8" xfId="17888" hidden="1" xr:uid="{00000000-0005-0000-0000-0000C9830000}"/>
    <cellStyle name="Hiperłącze 8" xfId="17914" hidden="1" xr:uid="{00000000-0005-0000-0000-0000CA830000}"/>
    <cellStyle name="Hiperłącze 8" xfId="17873" hidden="1" xr:uid="{00000000-0005-0000-0000-0000CB830000}"/>
    <cellStyle name="Hiperłącze 8" xfId="17923" hidden="1" xr:uid="{00000000-0005-0000-0000-0000CD830000}"/>
    <cellStyle name="Hiperłącze 8" xfId="35884" hidden="1" xr:uid="{00000000-0005-0000-0000-0000F98B0000}"/>
    <cellStyle name="Hiperłącze 8" xfId="43404" hidden="1" xr:uid="{00000000-0005-0000-0000-0000DB900000}"/>
    <cellStyle name="Hiperłącze 8" xfId="18697" hidden="1" xr:uid="{00000000-0005-0000-0000-00001C840000}"/>
    <cellStyle name="Hiperłącze 8" xfId="38421" hidden="1" xr:uid="{00000000-0005-0000-0000-0000538D0000}"/>
    <cellStyle name="Hiperłącze 8" xfId="37489" hidden="1" xr:uid="{00000000-0005-0000-0000-00002A8D0000}"/>
    <cellStyle name="Hiperłącze 8" xfId="42743" hidden="1" xr:uid="{00000000-0005-0000-0000-0000508F0000}"/>
    <cellStyle name="Hiperłącze 8" xfId="30066" hidden="1" xr:uid="{00000000-0005-0000-0000-0000188A0000}"/>
    <cellStyle name="Hiperłącze 8" xfId="29561" hidden="1" xr:uid="{00000000-0005-0000-0000-0000B9890000}"/>
    <cellStyle name="Hiperłącze 8" xfId="29679" hidden="1" xr:uid="{00000000-0005-0000-0000-0000BE890000}"/>
    <cellStyle name="Hiperłącze 8" xfId="29698" hidden="1" xr:uid="{00000000-0005-0000-0000-0000BF890000}"/>
    <cellStyle name="Hiperłącze 8" xfId="30993" hidden="1" xr:uid="{00000000-0005-0000-0000-0000C3890000}"/>
    <cellStyle name="Hiperłącze 8" xfId="31010" hidden="1" xr:uid="{00000000-0005-0000-0000-0000C8890000}"/>
    <cellStyle name="Hiperłącze 8" xfId="31075" hidden="1" xr:uid="{00000000-0005-0000-0000-0000CA890000}"/>
    <cellStyle name="Hiperłącze 8" xfId="31032" hidden="1" xr:uid="{00000000-0005-0000-0000-0000CC890000}"/>
    <cellStyle name="Hiperłącze 8" xfId="31165" hidden="1" xr:uid="{00000000-0005-0000-0000-0000D1890000}"/>
    <cellStyle name="Hiperłącze 8" xfId="31127" hidden="1" xr:uid="{00000000-0005-0000-0000-0000D3890000}"/>
    <cellStyle name="Hiperłącze 8" xfId="31157" hidden="1" xr:uid="{00000000-0005-0000-0000-0000D5890000}"/>
    <cellStyle name="Hiperłącze 8" xfId="31217" hidden="1" xr:uid="{00000000-0005-0000-0000-0000DC890000}"/>
    <cellStyle name="Hiperłącze 8" xfId="31232" hidden="1" xr:uid="{00000000-0005-0000-0000-0000DF890000}"/>
    <cellStyle name="Hiperłącze 8" xfId="31246" hidden="1" xr:uid="{00000000-0005-0000-0000-0000E3890000}"/>
    <cellStyle name="Hiperłącze 8" xfId="31289" hidden="1" xr:uid="{00000000-0005-0000-0000-0000E5890000}"/>
    <cellStyle name="Hiperłącze 8" xfId="31305" hidden="1" xr:uid="{00000000-0005-0000-0000-0000E7890000}"/>
    <cellStyle name="Hiperłącze 8" xfId="31313" hidden="1" xr:uid="{00000000-0005-0000-0000-0000E8890000}"/>
    <cellStyle name="Hiperłącze 8" xfId="31386" hidden="1" xr:uid="{00000000-0005-0000-0000-0000F1890000}"/>
    <cellStyle name="Hiperłącze 8" xfId="31430" hidden="1" xr:uid="{00000000-0005-0000-0000-0000F7890000}"/>
    <cellStyle name="Hiperłącze 8" xfId="31421" hidden="1" xr:uid="{00000000-0005-0000-0000-0000F8890000}"/>
    <cellStyle name="Hiperłącze 8" xfId="31003" hidden="1" xr:uid="{00000000-0005-0000-0000-0000C4890000}"/>
    <cellStyle name="Hiperłącze 8" xfId="39555" hidden="1" xr:uid="{00000000-0005-0000-0000-0000988D0000}"/>
    <cellStyle name="Hiperłącze 8" xfId="38430" hidden="1" xr:uid="{00000000-0005-0000-0000-0000548D0000}"/>
    <cellStyle name="Hiperłącze 8" xfId="31956" hidden="1" xr:uid="{00000000-0005-0000-0000-0000898A0000}"/>
    <cellStyle name="Hiperłącze 8" xfId="31968" hidden="1" xr:uid="{00000000-0005-0000-0000-00008C8A0000}"/>
    <cellStyle name="Hiperłącze 8" xfId="31912" hidden="1" xr:uid="{00000000-0005-0000-0000-00008F8A0000}"/>
    <cellStyle name="Hiperłącze 8" xfId="32616" hidden="1" xr:uid="{00000000-0005-0000-0000-0000928A0000}"/>
    <cellStyle name="Hiperłącze 8" xfId="32584" hidden="1" xr:uid="{00000000-0005-0000-0000-0000978A0000}"/>
    <cellStyle name="Hiperłącze 8" xfId="29912" hidden="1" xr:uid="{00000000-0005-0000-0000-0000998A0000}"/>
    <cellStyle name="Hiperłącze 8" xfId="29874" hidden="1" xr:uid="{00000000-0005-0000-0000-00009D8A0000}"/>
    <cellStyle name="Hiperłącze 8" xfId="29626" hidden="1" xr:uid="{00000000-0005-0000-0000-0000A28A0000}"/>
    <cellStyle name="Hiperłącze 8" xfId="29865" hidden="1" xr:uid="{00000000-0005-0000-0000-0000A58A0000}"/>
    <cellStyle name="Hiperłącze 8" xfId="29850" hidden="1" xr:uid="{00000000-0005-0000-0000-0000A78A0000}"/>
    <cellStyle name="Hiperłącze 8" xfId="30332" hidden="1" xr:uid="{00000000-0005-0000-0000-0000A88A0000}"/>
    <cellStyle name="Hiperłącze 8" xfId="32634" hidden="1" xr:uid="{00000000-0005-0000-0000-0000B18A0000}"/>
    <cellStyle name="Hiperłącze 8" xfId="32643" hidden="1" xr:uid="{00000000-0005-0000-0000-0000B28A0000}"/>
    <cellStyle name="Hiperłącze 8" xfId="32662" hidden="1" xr:uid="{00000000-0005-0000-0000-0000B48A0000}"/>
    <cellStyle name="Hiperłącze 8" xfId="32669" hidden="1" xr:uid="{00000000-0005-0000-0000-0000B88A0000}"/>
    <cellStyle name="Hiperłącze 8" xfId="32691" hidden="1" xr:uid="{00000000-0005-0000-0000-0000BC8A0000}"/>
    <cellStyle name="Hiperłącze 8" xfId="32743" hidden="1" xr:uid="{00000000-0005-0000-0000-0000BD8A0000}"/>
    <cellStyle name="Hiperłącze 8" xfId="32833" hidden="1" xr:uid="{00000000-0005-0000-0000-0000C28A0000}"/>
    <cellStyle name="Hiperłącze 8" xfId="36551" hidden="1" xr:uid="{00000000-0005-0000-0000-0000878C0000}"/>
    <cellStyle name="Hiperłącze 8" xfId="21876" hidden="1" xr:uid="{00000000-0005-0000-0000-000087850000}"/>
    <cellStyle name="Hiperłącze 8" xfId="20353" hidden="1" xr:uid="{00000000-0005-0000-0000-000017850000}"/>
    <cellStyle name="Hiperłącze 8" xfId="32425" hidden="1" xr:uid="{00000000-0005-0000-0000-00005B8A0000}"/>
    <cellStyle name="Hiperłącze 8" xfId="47025" hidden="1" xr:uid="{00000000-0005-0000-0000-00001B910000}"/>
    <cellStyle name="Hiperłącze 8" xfId="46628" hidden="1" xr:uid="{00000000-0005-0000-0000-000037910000}"/>
    <cellStyle name="Hiperłącze 8" xfId="37938" hidden="1" xr:uid="{00000000-0005-0000-0000-0000F38C0000}"/>
    <cellStyle name="Hiperłącze 8" xfId="31755" hidden="1" xr:uid="{00000000-0005-0000-0000-0000338A0000}"/>
    <cellStyle name="Hiperłącze 8" xfId="18491" hidden="1" xr:uid="{00000000-0005-0000-0000-000044840000}"/>
    <cellStyle name="Hiperłącze 8" xfId="18754" hidden="1" xr:uid="{00000000-0005-0000-0000-00001E840000}"/>
    <cellStyle name="Hiperłącze 8" xfId="17832" hidden="1" xr:uid="{00000000-0005-0000-0000-0000C3830000}"/>
    <cellStyle name="Hiperłącze 8" xfId="17660" hidden="1" xr:uid="{00000000-0005-0000-0000-0000AF830000}"/>
    <cellStyle name="Hiperłącze 8" xfId="44451" hidden="1" xr:uid="{00000000-0005-0000-0000-0000CF8F0000}"/>
    <cellStyle name="Hiperłącze 8" xfId="21147" hidden="1" xr:uid="{00000000-0005-0000-0000-000035850000}"/>
    <cellStyle name="Hiperłącze 8" xfId="37473" hidden="1" xr:uid="{00000000-0005-0000-0000-00002E8D0000}"/>
    <cellStyle name="Hiperłącze 8" xfId="30746" hidden="1" xr:uid="{00000000-0005-0000-0000-00008E890000}"/>
    <cellStyle name="Hiperłącze 8" xfId="31836" hidden="1" xr:uid="{00000000-0005-0000-0000-0000768A0000}"/>
    <cellStyle name="Hiperłącze 8" xfId="32222" hidden="1" xr:uid="{00000000-0005-0000-0000-00003E8A0000}"/>
    <cellStyle name="Hiperłącze 8" xfId="31703" hidden="1" xr:uid="{00000000-0005-0000-0000-00002A8A0000}"/>
    <cellStyle name="Hiperłącze 8" xfId="35253" hidden="1" xr:uid="{00000000-0005-0000-0000-0000998B0000}"/>
    <cellStyle name="Hiperłącze 8" xfId="35075" hidden="1" xr:uid="{00000000-0005-0000-0000-0000868B0000}"/>
    <cellStyle name="Hiperłącze 8" xfId="34885" hidden="1" xr:uid="{00000000-0005-0000-0000-0000738B0000}"/>
    <cellStyle name="Hiperłącze 8" xfId="33977" hidden="1" xr:uid="{00000000-0005-0000-0000-00004E8B0000}"/>
    <cellStyle name="Hiperłącze 8" xfId="32981" hidden="1" xr:uid="{00000000-0005-0000-0000-0000158B0000}"/>
    <cellStyle name="Hiperłącze 8" xfId="33533" hidden="1" xr:uid="{00000000-0005-0000-0000-0000F08A0000}"/>
    <cellStyle name="Hiperłącze 8" xfId="32799" hidden="1" xr:uid="{00000000-0005-0000-0000-0000C88A0000}"/>
    <cellStyle name="Hiperłącze 8" xfId="39598" hidden="1" xr:uid="{00000000-0005-0000-0000-0000968D0000}"/>
    <cellStyle name="Hiperłącze 8" xfId="28874" hidden="1" xr:uid="{00000000-0005-0000-0000-0000D1880000}"/>
    <cellStyle name="Hiperłącze 8" xfId="28892" hidden="1" xr:uid="{00000000-0005-0000-0000-0000D3880000}"/>
    <cellStyle name="Hiperłącze 8" xfId="28902" hidden="1" xr:uid="{00000000-0005-0000-0000-0000D4880000}"/>
    <cellStyle name="Hiperłącze 8" xfId="28956" hidden="1" xr:uid="{00000000-0005-0000-0000-0000D5880000}"/>
    <cellStyle name="Hiperłącze 8" xfId="46556" hidden="1" xr:uid="{00000000-0005-0000-0000-000049910000}"/>
    <cellStyle name="Hiperłącze 8" xfId="30697" hidden="1" xr:uid="{00000000-0005-0000-0000-00008B890000}"/>
    <cellStyle name="Hiperłącze 8" xfId="28420" hidden="1" xr:uid="{00000000-0005-0000-0000-00000F890000}"/>
    <cellStyle name="Hiperłącze 8" xfId="21845" hidden="1" xr:uid="{00000000-0005-0000-0000-000080850000}"/>
    <cellStyle name="Hiperłącze 8" xfId="21628" hidden="1" xr:uid="{00000000-0005-0000-0000-000067850000}"/>
    <cellStyle name="Hiperłącze 8" xfId="32816" hidden="1" xr:uid="{00000000-0005-0000-0000-0000C58A0000}"/>
    <cellStyle name="Hiperłącze 8" xfId="32801" hidden="1" xr:uid="{00000000-0005-0000-0000-0000C78A0000}"/>
    <cellStyle name="Hiperłącze 8" xfId="33245" hidden="1" xr:uid="{00000000-0005-0000-0000-0000CD8A0000}"/>
    <cellStyle name="Hiperłącze 8" xfId="33238" hidden="1" xr:uid="{00000000-0005-0000-0000-0000D18A0000}"/>
    <cellStyle name="Hiperłącze 8" xfId="33285" hidden="1" xr:uid="{00000000-0005-0000-0000-0000D78A0000}"/>
    <cellStyle name="Hiperłącze 8" xfId="33293" hidden="1" xr:uid="{00000000-0005-0000-0000-0000D88A0000}"/>
    <cellStyle name="Hiperłącze 8" xfId="33357" hidden="1" xr:uid="{00000000-0005-0000-0000-0000DE8A0000}"/>
    <cellStyle name="Hiperłącze 8" xfId="33322" hidden="1" xr:uid="{00000000-0005-0000-0000-0000DF8A0000}"/>
    <cellStyle name="Hiperłącze 8" xfId="33406" hidden="1" xr:uid="{00000000-0005-0000-0000-0000E28A0000}"/>
    <cellStyle name="Hiperłącze 8" xfId="33425" hidden="1" xr:uid="{00000000-0005-0000-0000-0000E48A0000}"/>
    <cellStyle name="Hiperłącze 8" xfId="33479" hidden="1" xr:uid="{00000000-0005-0000-0000-0000E58A0000}"/>
    <cellStyle name="Hiperłącze 8" xfId="33441" hidden="1" xr:uid="{00000000-0005-0000-0000-0000E78A0000}"/>
    <cellStyle name="Hiperłącze 8" xfId="33471" hidden="1" xr:uid="{00000000-0005-0000-0000-0000E98A0000}"/>
    <cellStyle name="Hiperłącze 8" xfId="33596" hidden="1" xr:uid="{00000000-0005-0000-0000-0000F28A0000}"/>
    <cellStyle name="Hiperłącze 8" xfId="33549" hidden="1" xr:uid="{00000000-0005-0000-0000-0000F38A0000}"/>
    <cellStyle name="Hiperłącze 8" xfId="33605" hidden="1" xr:uid="{00000000-0005-0000-0000-0000F68A0000}"/>
    <cellStyle name="Hiperłącze 8" xfId="33136" hidden="1" xr:uid="{00000000-0005-0000-0000-0000F98A0000}"/>
    <cellStyle name="Hiperłącze 8" xfId="33076" hidden="1" xr:uid="{00000000-0005-0000-0000-0000FE8A0000}"/>
    <cellStyle name="Hiperłącze 8" xfId="32867" hidden="1" xr:uid="{00000000-0005-0000-0000-0000068B0000}"/>
    <cellStyle name="Hiperłącze 8" xfId="33051" hidden="1" xr:uid="{00000000-0005-0000-0000-0000088B0000}"/>
    <cellStyle name="Hiperłącze 8" xfId="32858" hidden="1" xr:uid="{00000000-0005-0000-0000-0000098B0000}"/>
    <cellStyle name="Hiperłącze 8" xfId="33027" hidden="1" xr:uid="{00000000-0005-0000-0000-00000F8B0000}"/>
    <cellStyle name="Hiperłącze 8" xfId="33029" hidden="1" xr:uid="{00000000-0005-0000-0000-0000108B0000}"/>
    <cellStyle name="Hiperłącze 8" xfId="32907" hidden="1" xr:uid="{00000000-0005-0000-0000-0000128B0000}"/>
    <cellStyle name="Hiperłącze 8" xfId="32914" hidden="1" xr:uid="{00000000-0005-0000-0000-0000188B0000}"/>
    <cellStyle name="Hiperłącze 8" xfId="32987" hidden="1" xr:uid="{00000000-0005-0000-0000-0000198B0000}"/>
    <cellStyle name="Hiperłącze 8" xfId="32966" hidden="1" xr:uid="{00000000-0005-0000-0000-00001A8B0000}"/>
    <cellStyle name="Hiperłącze 8" xfId="32936" hidden="1" xr:uid="{00000000-0005-0000-0000-0000208B0000}"/>
    <cellStyle name="Hiperłącze 8" xfId="33129" hidden="1" xr:uid="{00000000-0005-0000-0000-0000FA8A0000}"/>
    <cellStyle name="Hiperłącze 8" xfId="44307" hidden="1" xr:uid="{00000000-0005-0000-0000-0000BA8F0000}"/>
    <cellStyle name="Hiperłącze 8" xfId="25407" hidden="1" xr:uid="{00000000-0005-0000-0000-0000FA870000}"/>
    <cellStyle name="Hiperłącze 8" xfId="18526" hidden="1" xr:uid="{00000000-0005-0000-0000-00003A840000}"/>
    <cellStyle name="Hiperłącze 8" xfId="18158" hidden="1" xr:uid="{00000000-0005-0000-0000-0000FF830000}"/>
    <cellStyle name="Hiperłącze 8" xfId="16474" hidden="1" xr:uid="{00000000-0005-0000-0000-0000DF830000}"/>
    <cellStyle name="Hiperłącze 8" xfId="31893" hidden="1" xr:uid="{00000000-0005-0000-0000-0000938A0000}"/>
    <cellStyle name="Hiperłącze 8" xfId="31034" hidden="1" xr:uid="{00000000-0005-0000-0000-0000CB890000}"/>
    <cellStyle name="Hiperłącze 8" xfId="33770" hidden="1" xr:uid="{00000000-0005-0000-0000-0000368B0000}"/>
    <cellStyle name="Hiperłącze 8" xfId="45944" hidden="1" xr:uid="{00000000-0005-0000-0000-000082900000}"/>
    <cellStyle name="Hiperłącze 8" xfId="30674" hidden="1" xr:uid="{00000000-0005-0000-0000-000087890000}"/>
    <cellStyle name="Hiperłącze 8" xfId="37545" hidden="1" xr:uid="{00000000-0005-0000-0000-00001D8D0000}"/>
    <cellStyle name="Hiperłącze 8" xfId="31529" hidden="1" xr:uid="{00000000-0005-0000-0000-0000048A0000}"/>
    <cellStyle name="Hiperłącze 8" xfId="30577" hidden="1" xr:uid="{00000000-0005-0000-0000-00007B890000}"/>
    <cellStyle name="Hiperłącze 8" xfId="16800" hidden="1" xr:uid="{00000000-0005-0000-0000-000034830000}"/>
    <cellStyle name="Hiperłącze 8" xfId="30864" hidden="1" xr:uid="{00000000-0005-0000-0000-00009D890000}"/>
    <cellStyle name="Hiperłącze 8" xfId="30092" hidden="1" xr:uid="{00000000-0005-0000-0000-000049890000}"/>
    <cellStyle name="Hiperłącze 8" xfId="29319" hidden="1" xr:uid="{00000000-0005-0000-0000-00002A890000}"/>
    <cellStyle name="Hiperłącze 8" xfId="39499" hidden="1" xr:uid="{00000000-0005-0000-0000-00008D8D0000}"/>
    <cellStyle name="Hiperłącze 8" xfId="44964" hidden="1" xr:uid="{00000000-0005-0000-0000-000022900000}"/>
    <cellStyle name="Hiperłącze 8" xfId="45737" hidden="1" xr:uid="{00000000-0005-0000-0000-0000B4900000}"/>
    <cellStyle name="Hiperłącze 8" xfId="18921" hidden="1" xr:uid="{00000000-0005-0000-0000-00002F840000}"/>
    <cellStyle name="Hiperłącze 8" xfId="40203" hidden="1" xr:uid="{00000000-0005-0000-0000-0000F58D0000}"/>
    <cellStyle name="Hiperłącze 8" xfId="35767" hidden="1" xr:uid="{00000000-0005-0000-0000-0000F48B0000}"/>
    <cellStyle name="Hiperłącze 8" xfId="33690" hidden="1" xr:uid="{00000000-0005-0000-0000-00002C8B0000}"/>
    <cellStyle name="Hiperłącze 8" xfId="32599" hidden="1" xr:uid="{00000000-0005-0000-0000-0000958A0000}"/>
    <cellStyle name="Hiperłącze 8" xfId="38920" hidden="1" xr:uid="{00000000-0005-0000-0000-0000BD8E0000}"/>
    <cellStyle name="Hiperłącze 8" xfId="36826" hidden="1" xr:uid="{00000000-0005-0000-0000-00005D8C0000}"/>
    <cellStyle name="Hiperłącze 8" xfId="32777" hidden="1" xr:uid="{00000000-0005-0000-0000-0000C48A0000}"/>
    <cellStyle name="Hiperłącze 8" xfId="31258" hidden="1" xr:uid="{00000000-0005-0000-0000-0000E1890000}"/>
    <cellStyle name="Hiperłącze 8" xfId="30984" hidden="1" xr:uid="{00000000-0005-0000-0000-0000C2890000}"/>
    <cellStyle name="Hiperłącze 8" xfId="32038" hidden="1" xr:uid="{00000000-0005-0000-0000-0000728A0000}"/>
    <cellStyle name="Hiperłącze 8" xfId="39408" hidden="1" xr:uid="{00000000-0005-0000-0000-0000838D0000}"/>
    <cellStyle name="Hiperłącze 8" xfId="31445" hidden="1" xr:uid="{00000000-0005-0000-0000-0000FB890000}"/>
    <cellStyle name="Hiperłącze 8" xfId="35731" hidden="1" xr:uid="{00000000-0005-0000-0000-0000EB8B0000}"/>
    <cellStyle name="Hiperłącze 8" xfId="39743" hidden="1" xr:uid="{00000000-0005-0000-0000-0000AB8D0000}"/>
    <cellStyle name="Hiperłącze 8" xfId="31621" hidden="1" xr:uid="{00000000-0005-0000-0000-0000238A0000}"/>
    <cellStyle name="Hiperłącze 8" xfId="31594" hidden="1" xr:uid="{00000000-0005-0000-0000-0000068A0000}"/>
    <cellStyle name="Hiperłącze 8" xfId="33986" hidden="1" xr:uid="{00000000-0005-0000-0000-00004F8B0000}"/>
    <cellStyle name="Hiperłącze 8" xfId="38623" hidden="1" xr:uid="{00000000-0005-0000-0000-0000DC8D0000}"/>
    <cellStyle name="Hiperłącze 8" xfId="39845" hidden="1" xr:uid="{00000000-0005-0000-0000-0000B78D0000}"/>
    <cellStyle name="Hiperłącze 8" xfId="33022" hidden="1" xr:uid="{00000000-0005-0000-0000-00000D8B0000}"/>
    <cellStyle name="Hiperłącze 8" xfId="33212" hidden="1" xr:uid="{00000000-0005-0000-0000-0000CF8A0000}"/>
    <cellStyle name="Hiperłącze 8" xfId="36359" hidden="1" xr:uid="{00000000-0005-0000-0000-0000868C0000}"/>
    <cellStyle name="Hiperłącze 8" xfId="41214" hidden="1" xr:uid="{00000000-0005-0000-0000-0000A48E0000}"/>
    <cellStyle name="Hiperłącze 8" xfId="29436" hidden="1" xr:uid="{00000000-0005-0000-0000-00003A890000}"/>
    <cellStyle name="Hiperłącze 8" xfId="36061" hidden="1" xr:uid="{00000000-0005-0000-0000-0000138C0000}"/>
    <cellStyle name="Hiperłącze 8" xfId="40489" hidden="1" xr:uid="{00000000-0005-0000-0000-00001C8E0000}"/>
    <cellStyle name="Hiperłącze 8" xfId="40631" hidden="1" xr:uid="{00000000-0005-0000-0000-0000228E0000}"/>
    <cellStyle name="Hiperłącze 8" xfId="40599" hidden="1" xr:uid="{00000000-0005-0000-0000-0000278E0000}"/>
    <cellStyle name="Hiperłącze 8" xfId="39084" hidden="1" xr:uid="{00000000-0005-0000-0000-0000298E0000}"/>
    <cellStyle name="Hiperłącze 8" xfId="38976" hidden="1" xr:uid="{00000000-0005-0000-0000-00002A8E0000}"/>
    <cellStyle name="Hiperłącze 8" xfId="39013" hidden="1" xr:uid="{00000000-0005-0000-0000-00002D8E0000}"/>
    <cellStyle name="Hiperłącze 8" xfId="33160" hidden="1" xr:uid="{00000000-0005-0000-0000-0000118B0000}"/>
    <cellStyle name="Hiperłącze 8" xfId="42380" hidden="1" xr:uid="{00000000-0005-0000-0000-0000FD8E0000}"/>
    <cellStyle name="Hiperłącze 8" xfId="40597" hidden="1" xr:uid="{00000000-0005-0000-0000-0000288E0000}"/>
    <cellStyle name="Hiperłącze 8" xfId="46417" hidden="1" xr:uid="{00000000-0005-0000-0000-00003E910000}"/>
    <cellStyle name="Hiperłącze 8" xfId="20113" hidden="1" xr:uid="{00000000-0005-0000-0000-0000FB840000}"/>
    <cellStyle name="Hiperłącze 8" xfId="44889" hidden="1" xr:uid="{00000000-0005-0000-0000-00001C900000}"/>
    <cellStyle name="Hiperłącze 8" xfId="45783" hidden="1" xr:uid="{00000000-0005-0000-0000-00006D900000}"/>
    <cellStyle name="Hiperłącze 8" xfId="29795" hidden="1" xr:uid="{00000000-0005-0000-0000-0000AA8A0000}"/>
    <cellStyle name="Hiperłącze 8" xfId="44433" hidden="1" xr:uid="{00000000-0005-0000-0000-0000CD8F0000}"/>
    <cellStyle name="Hiperłącze 8" xfId="39557" hidden="1" xr:uid="{00000000-0005-0000-0000-0000978D0000}"/>
    <cellStyle name="Hiperłącze 8" xfId="39614" hidden="1" xr:uid="{00000000-0005-0000-0000-00009A8D0000}"/>
    <cellStyle name="Hiperłącze 8" xfId="39632" hidden="1" xr:uid="{00000000-0005-0000-0000-00009C8D0000}"/>
    <cellStyle name="Hiperłącze 8" xfId="39673" hidden="1" xr:uid="{00000000-0005-0000-0000-0000A18D0000}"/>
    <cellStyle name="Hiperłącze 8" xfId="39712" hidden="1" xr:uid="{00000000-0005-0000-0000-0000A68D0000}"/>
    <cellStyle name="Hiperłącze 8" xfId="39728" hidden="1" xr:uid="{00000000-0005-0000-0000-0000A88D0000}"/>
    <cellStyle name="Hiperłącze 8" xfId="39735" hidden="1" xr:uid="{00000000-0005-0000-0000-0000AC8D0000}"/>
    <cellStyle name="Hiperłącze 8" xfId="39792" hidden="1" xr:uid="{00000000-0005-0000-0000-0000AE8D0000}"/>
    <cellStyle name="Hiperłącze 8" xfId="39801" hidden="1" xr:uid="{00000000-0005-0000-0000-0000B18D0000}"/>
    <cellStyle name="Hiperłącze 8" xfId="39819" hidden="1" xr:uid="{00000000-0005-0000-0000-0000B38D0000}"/>
    <cellStyle name="Hiperłącze 8" xfId="39858" hidden="1" xr:uid="{00000000-0005-0000-0000-0000BC8D0000}"/>
    <cellStyle name="Hiperłącze 8" xfId="39937" hidden="1" xr:uid="{00000000-0005-0000-0000-0000C08D0000}"/>
    <cellStyle name="Hiperłącze 8" xfId="40000" hidden="1" xr:uid="{00000000-0005-0000-0000-0000C28D0000}"/>
    <cellStyle name="Hiperłącze 8" xfId="39944" hidden="1" xr:uid="{00000000-0005-0000-0000-0000C48D0000}"/>
    <cellStyle name="Hiperłącze 8" xfId="39983" hidden="1" xr:uid="{00000000-0005-0000-0000-0000C58D0000}"/>
    <cellStyle name="Hiperłącze 8" xfId="39968" hidden="1" xr:uid="{00000000-0005-0000-0000-0000C78D0000}"/>
    <cellStyle name="Hiperłącze 8" xfId="39966" hidden="1" xr:uid="{00000000-0005-0000-0000-0000C88D0000}"/>
    <cellStyle name="Hiperłącze 8" xfId="38834" hidden="1" xr:uid="{00000000-0005-0000-0000-0000CA8D0000}"/>
    <cellStyle name="Hiperłącze 8" xfId="38650" hidden="1" xr:uid="{00000000-0005-0000-0000-0000CC8D0000}"/>
    <cellStyle name="Hiperłącze 8" xfId="38626" hidden="1" xr:uid="{00000000-0005-0000-0000-0000D68D0000}"/>
    <cellStyle name="Hiperłącze 8" xfId="38744" hidden="1" xr:uid="{00000000-0005-0000-0000-0000DF8D0000}"/>
    <cellStyle name="Hiperłącze 8" xfId="38746" hidden="1" xr:uid="{00000000-0005-0000-0000-0000E08D0000}"/>
    <cellStyle name="Hiperłącze 8" xfId="31395" hidden="1" xr:uid="{00000000-0005-0000-0000-0000F2890000}"/>
    <cellStyle name="Hiperłącze 8" xfId="40254" hidden="1" xr:uid="{00000000-0005-0000-0000-0000FB8D0000}"/>
    <cellStyle name="Hiperłącze 8" xfId="18719" hidden="1" xr:uid="{00000000-0005-0000-0000-00001F840000}"/>
    <cellStyle name="Hiperłącze 8" xfId="33615" hidden="1" xr:uid="{00000000-0005-0000-0000-0000278B0000}"/>
    <cellStyle name="Hiperłącze 8" xfId="33664" hidden="1" xr:uid="{00000000-0005-0000-0000-0000298B0000}"/>
    <cellStyle name="Hiperłącze 8" xfId="33705" hidden="1" xr:uid="{00000000-0005-0000-0000-00002F8B0000}"/>
    <cellStyle name="Hiperłącze 8" xfId="33697" hidden="1" xr:uid="{00000000-0005-0000-0000-0000308B0000}"/>
    <cellStyle name="Hiperłącze 8" xfId="33762" hidden="1" xr:uid="{00000000-0005-0000-0000-0000358B0000}"/>
    <cellStyle name="Hiperłącze 8" xfId="33778" hidden="1" xr:uid="{00000000-0005-0000-0000-0000378B0000}"/>
    <cellStyle name="Hiperłącze 8" xfId="33786" hidden="1" xr:uid="{00000000-0005-0000-0000-0000388B0000}"/>
    <cellStyle name="Hiperłącze 8" xfId="33827" hidden="1" xr:uid="{00000000-0005-0000-0000-00003D8B0000}"/>
    <cellStyle name="Hiperłącze 8" xfId="33850" hidden="1" xr:uid="{00000000-0005-0000-0000-00003E8B0000}"/>
    <cellStyle name="Hiperłącze 8" xfId="33877" hidden="1" xr:uid="{00000000-0005-0000-0000-0000438B0000}"/>
    <cellStyle name="Hiperłącze 8" xfId="33950" hidden="1" xr:uid="{00000000-0005-0000-0000-0000468B0000}"/>
    <cellStyle name="Hiperłącze 8" xfId="33933" hidden="1" xr:uid="{00000000-0005-0000-0000-0000498B0000}"/>
    <cellStyle name="Hiperłącze 8" xfId="33995" hidden="1" xr:uid="{00000000-0005-0000-0000-0000508B0000}"/>
    <cellStyle name="Hiperłącze 8" xfId="34002" hidden="1" xr:uid="{00000000-0005-0000-0000-0000548B0000}"/>
    <cellStyle name="Hiperłącze 8" xfId="34067" hidden="1" xr:uid="{00000000-0005-0000-0000-0000568B0000}"/>
    <cellStyle name="Hiperłącze 8" xfId="34623" hidden="1" xr:uid="{00000000-0005-0000-0000-00005A8B0000}"/>
    <cellStyle name="Hiperłącze 8" xfId="34643" hidden="1" xr:uid="{00000000-0005-0000-0000-00005C8B0000}"/>
    <cellStyle name="Hiperłącze 8" xfId="34692" hidden="1" xr:uid="{00000000-0005-0000-0000-00005D8B0000}"/>
    <cellStyle name="Hiperłącze 8" xfId="34685" hidden="1" xr:uid="{00000000-0005-0000-0000-0000618B0000}"/>
    <cellStyle name="Hiperłącze 8" xfId="34708" hidden="1" xr:uid="{00000000-0005-0000-0000-0000628B0000}"/>
    <cellStyle name="Hiperłącze 8" xfId="34716" hidden="1" xr:uid="{00000000-0005-0000-0000-0000658B0000}"/>
    <cellStyle name="Hiperłącze 8" xfId="34740" hidden="1" xr:uid="{00000000-0005-0000-0000-0000688B0000}"/>
    <cellStyle name="Hiperłącze 8" xfId="27339" hidden="1" xr:uid="{00000000-0005-0000-0000-00005B880000}"/>
    <cellStyle name="Hiperłącze 8" xfId="30379" hidden="1" xr:uid="{00000000-0005-0000-0000-000068890000}"/>
    <cellStyle name="Hiperłącze 8" xfId="29073" hidden="1" xr:uid="{00000000-0005-0000-0000-0000E2880000}"/>
    <cellStyle name="Hiperłącze 8" xfId="33092" hidden="1" xr:uid="{00000000-0005-0000-0000-0000038B0000}"/>
    <cellStyle name="Hiperłącze 8" xfId="43195" hidden="1" xr:uid="{00000000-0005-0000-0000-0000D2900000}"/>
    <cellStyle name="Hiperłącze 8" xfId="41847" hidden="1" xr:uid="{00000000-0005-0000-0000-0000E78E0000}"/>
    <cellStyle name="Hiperłącze 8" xfId="42315" hidden="1" xr:uid="{00000000-0005-0000-0000-0000F58E0000}"/>
    <cellStyle name="Hiperłącze 8" xfId="31414" hidden="1" xr:uid="{00000000-0005-0000-0000-0000F4890000}"/>
    <cellStyle name="Hiperłącze 8" xfId="33432" hidden="1" xr:uid="{00000000-0005-0000-0000-0000E88A0000}"/>
    <cellStyle name="Hiperłącze 8" xfId="12374" hidden="1" xr:uid="{00000000-0005-0000-0000-00002F810000}"/>
    <cellStyle name="Hiperłącze 8" xfId="41091" hidden="1" xr:uid="{00000000-0005-0000-0000-00008E8E0000}"/>
    <cellStyle name="Hiperłącze 8" xfId="40559" hidden="1" xr:uid="{00000000-0005-0000-0000-00001F8E0000}"/>
    <cellStyle name="Hiperłącze 8" xfId="40351" hidden="1" xr:uid="{00000000-0005-0000-0000-0000078E0000}"/>
    <cellStyle name="Hiperłącze 8" xfId="46044" hidden="1" xr:uid="{00000000-0005-0000-0000-00008D900000}"/>
    <cellStyle name="Hiperłącze 8" xfId="42158" hidden="1" xr:uid="{00000000-0005-0000-0000-0000208F0000}"/>
    <cellStyle name="Hiperłącze 8" xfId="29167" hidden="1" xr:uid="{00000000-0005-0000-0000-00001C890000}"/>
    <cellStyle name="Hiperłącze 8" xfId="47174" hidden="1" xr:uid="{00000000-0005-0000-0000-000026910000}"/>
    <cellStyle name="Hiperłącze 8" xfId="39472" hidden="1" xr:uid="{00000000-0005-0000-0000-0000858D0000}"/>
    <cellStyle name="Hiperłącze 8" xfId="32848" hidden="1" xr:uid="{00000000-0005-0000-0000-00000E8B0000}"/>
    <cellStyle name="Hiperłącze 8" xfId="33174" hidden="1" xr:uid="{00000000-0005-0000-0000-0000CA8A0000}"/>
    <cellStyle name="Hiperłącze 8" xfId="32652" hidden="1" xr:uid="{00000000-0005-0000-0000-0000B38A0000}"/>
    <cellStyle name="Hiperłącze 8" xfId="34311" hidden="1" xr:uid="{00000000-0005-0000-0000-0000BA8B0000}"/>
    <cellStyle name="Hiperłącze 8" xfId="31320" hidden="1" xr:uid="{00000000-0005-0000-0000-0000EC890000}"/>
    <cellStyle name="Hiperłącze 8" xfId="31183" hidden="1" xr:uid="{00000000-0005-0000-0000-0000D6890000}"/>
    <cellStyle name="Hiperłącze 8" xfId="31822" hidden="1" xr:uid="{00000000-0005-0000-0000-00007A8A0000}"/>
    <cellStyle name="Hiperłącze 8" xfId="32574" hidden="1" xr:uid="{00000000-0005-0000-0000-0000668A0000}"/>
    <cellStyle name="Hiperłącze 8" xfId="31612" hidden="1" xr:uid="{00000000-0005-0000-0000-0000228A0000}"/>
    <cellStyle name="Hiperłącze 8" xfId="35234" hidden="1" xr:uid="{00000000-0005-0000-0000-00009F8B0000}"/>
    <cellStyle name="Hiperłącze 8" xfId="35049" hidden="1" xr:uid="{00000000-0005-0000-0000-0000858B0000}"/>
    <cellStyle name="Hiperłącze 8" xfId="34769" hidden="1" xr:uid="{00000000-0005-0000-0000-00006F8B0000}"/>
    <cellStyle name="Hiperłącze 8" xfId="20277" hidden="1" xr:uid="{00000000-0005-0000-0000-00000D850000}"/>
    <cellStyle name="Hiperłącze 8" xfId="38982" hidden="1" xr:uid="{00000000-0005-0000-0000-00002B8E0000}"/>
    <cellStyle name="Hiperłącze 8" xfId="36597" hidden="1" xr:uid="{00000000-0005-0000-0000-00007F8C0000}"/>
    <cellStyle name="Hiperłącze 8" xfId="36576" hidden="1" xr:uid="{00000000-0005-0000-0000-0000818C0000}"/>
    <cellStyle name="Hiperłącze 8" xfId="36561" hidden="1" xr:uid="{00000000-0005-0000-0000-0000828C0000}"/>
    <cellStyle name="Hiperłącze 8" xfId="36584" hidden="1" xr:uid="{00000000-0005-0000-0000-0000838C0000}"/>
    <cellStyle name="Hiperłącze 8" xfId="41689" hidden="1" xr:uid="{00000000-0005-0000-0000-0000D28E0000}"/>
    <cellStyle name="Hiperłącze 8" xfId="38502" hidden="1" xr:uid="{00000000-0005-0000-0000-00005D8D0000}"/>
    <cellStyle name="Hiperłącze 8" xfId="37192" hidden="1" xr:uid="{00000000-0005-0000-0000-0000C88C0000}"/>
    <cellStyle name="Hiperłącze 8" xfId="30615" hidden="1" xr:uid="{00000000-0005-0000-0000-000083890000}"/>
    <cellStyle name="Hiperłącze 8" xfId="30244" hidden="1" xr:uid="{00000000-0005-0000-0000-000060890000}"/>
    <cellStyle name="Hiperłącze 8" xfId="42847" hidden="1" xr:uid="{00000000-0005-0000-0000-00005B8F0000}"/>
    <cellStyle name="Hiperłącze 8" xfId="34747" hidden="1" xr:uid="{00000000-0005-0000-0000-00006C8B0000}"/>
    <cellStyle name="Hiperłącze 8" xfId="34767" hidden="1" xr:uid="{00000000-0005-0000-0000-0000708B0000}"/>
    <cellStyle name="Hiperłącze 8" xfId="34911" hidden="1" xr:uid="{00000000-0005-0000-0000-0000778B0000}"/>
    <cellStyle name="Hiperłącze 8" xfId="34924" hidden="1" xr:uid="{00000000-0005-0000-0000-00007C8B0000}"/>
    <cellStyle name="Hiperłącze 8" xfId="35003" hidden="1" xr:uid="{00000000-0005-0000-0000-0000808B0000}"/>
    <cellStyle name="Hiperłącze 8" xfId="35066" hidden="1" xr:uid="{00000000-0005-0000-0000-0000828B0000}"/>
    <cellStyle name="Hiperłącze 8" xfId="35010" hidden="1" xr:uid="{00000000-0005-0000-0000-0000848B0000}"/>
    <cellStyle name="Hiperłącze 8" xfId="35091" hidden="1" xr:uid="{00000000-0005-0000-0000-00008A8B0000}"/>
    <cellStyle name="Hiperłącze 8" xfId="35109" hidden="1" xr:uid="{00000000-0005-0000-0000-00008C8B0000}"/>
    <cellStyle name="Hiperłącze 8" xfId="35124" hidden="1" xr:uid="{00000000-0005-0000-0000-00008F8B0000}"/>
    <cellStyle name="Hiperłącze 8" xfId="35150" hidden="1" xr:uid="{00000000-0005-0000-0000-0000918B0000}"/>
    <cellStyle name="Hiperłącze 8" xfId="35136" hidden="1" xr:uid="{00000000-0005-0000-0000-0000948B0000}"/>
    <cellStyle name="Hiperłącze 8" xfId="35181" hidden="1" xr:uid="{00000000-0005-0000-0000-0000958B0000}"/>
    <cellStyle name="Hiperłącze 8" xfId="35197" hidden="1" xr:uid="{00000000-0005-0000-0000-0000978B0000}"/>
    <cellStyle name="Hiperłącze 8" xfId="35278" hidden="1" xr:uid="{00000000-0005-0000-0000-0000A18B0000}"/>
    <cellStyle name="Hiperłącze 8" xfId="35287" hidden="1" xr:uid="{00000000-0005-0000-0000-0000A28B0000}"/>
    <cellStyle name="Hiperłącze 8" xfId="31504" hidden="1" xr:uid="{00000000-0005-0000-0000-0000FE890000}"/>
    <cellStyle name="Hiperłącze 8" xfId="31513" hidden="1" xr:uid="{00000000-0005-0000-0000-0000FF890000}"/>
    <cellStyle name="Hiperłącze 8" xfId="31538" hidden="1" xr:uid="{00000000-0005-0000-0000-0000038A0000}"/>
    <cellStyle name="Hiperłącze 8" xfId="29930" hidden="1" xr:uid="{00000000-0005-0000-0000-00000A8A0000}"/>
    <cellStyle name="Hiperłącze 8" xfId="29943" hidden="1" xr:uid="{00000000-0005-0000-0000-00000C8A0000}"/>
    <cellStyle name="Hiperłącze 8" xfId="29949" hidden="1" xr:uid="{00000000-0005-0000-0000-0000108A0000}"/>
    <cellStyle name="Hiperłącze 8" xfId="29636" hidden="1" xr:uid="{00000000-0005-0000-0000-0000128A0000}"/>
    <cellStyle name="Hiperłącze 8" xfId="29960" hidden="1" xr:uid="{00000000-0005-0000-0000-0000148A0000}"/>
    <cellStyle name="Hiperłącze 8" xfId="29987" hidden="1" xr:uid="{00000000-0005-0000-0000-0000178A0000}"/>
    <cellStyle name="Hiperłącze 8" xfId="30005" hidden="1" xr:uid="{00000000-0005-0000-0000-00001D8A0000}"/>
    <cellStyle name="Hiperłącze 8" xfId="30078" hidden="1" xr:uid="{00000000-0005-0000-0000-00001F8A0000}"/>
    <cellStyle name="Hiperłącze 8" xfId="30076" hidden="1" xr:uid="{00000000-0005-0000-0000-0000208A0000}"/>
    <cellStyle name="Hiperłącze 8" xfId="31647" hidden="1" xr:uid="{00000000-0005-0000-0000-0000278A0000}"/>
    <cellStyle name="Hiperłącze 8" xfId="31638" hidden="1" xr:uid="{00000000-0005-0000-0000-0000288A0000}"/>
    <cellStyle name="Hiperłącze 8" xfId="31712" hidden="1" xr:uid="{00000000-0005-0000-0000-00002D8A0000}"/>
    <cellStyle name="Hiperłącze 8" xfId="31739" hidden="1" xr:uid="{00000000-0005-0000-0000-0000308A0000}"/>
    <cellStyle name="Hiperłącze 8" xfId="31802" hidden="1" xr:uid="{00000000-0005-0000-0000-0000328A0000}"/>
    <cellStyle name="Hiperłącze 8" xfId="31585" hidden="1" xr:uid="{00000000-0005-0000-0000-0000028A0000}"/>
    <cellStyle name="Hiperłącze 8" xfId="45308" hidden="1" xr:uid="{00000000-0005-0000-0000-000060900000}"/>
    <cellStyle name="Hiperłącze 8" xfId="23519" hidden="1" xr:uid="{00000000-0005-0000-0000-000042860000}"/>
    <cellStyle name="Hiperłącze 8" xfId="25113" hidden="1" xr:uid="{00000000-0005-0000-0000-000002880000}"/>
    <cellStyle name="Hiperłącze 8" xfId="40897" hidden="1" xr:uid="{00000000-0005-0000-0000-00008D8E0000}"/>
    <cellStyle name="Hiperłącze 8" xfId="41356" hidden="1" xr:uid="{00000000-0005-0000-0000-0000698E0000}"/>
    <cellStyle name="Hiperłącze 8" xfId="40568" hidden="1" xr:uid="{00000000-0005-0000-0000-0000208E0000}"/>
    <cellStyle name="Hiperłącze 8" xfId="33731" hidden="1" xr:uid="{00000000-0005-0000-0000-0000318B0000}"/>
    <cellStyle name="Hiperłącze 8" xfId="39776" hidden="1" xr:uid="{00000000-0005-0000-0000-0000A98D0000}"/>
    <cellStyle name="Hiperłącze 8" xfId="32318" hidden="1" xr:uid="{00000000-0005-0000-0000-00004A8A0000}"/>
    <cellStyle name="Hiperłącze 8" xfId="43669" hidden="1" xr:uid="{00000000-0005-0000-0000-00007A8F0000}"/>
    <cellStyle name="Hiperłącze 8" xfId="30310" hidden="1" xr:uid="{00000000-0005-0000-0000-00001E8A0000}"/>
    <cellStyle name="Hiperłącze 8" xfId="38445" hidden="1" xr:uid="{00000000-0005-0000-0000-0000578D0000}"/>
    <cellStyle name="Hiperłącze 8" xfId="30046" hidden="1" xr:uid="{00000000-0005-0000-0000-00000F8A0000}"/>
    <cellStyle name="Hiperłącze 8" xfId="36278" hidden="1" xr:uid="{00000000-0005-0000-0000-0000438C0000}"/>
    <cellStyle name="Hiperłącze 8" xfId="28785" hidden="1" xr:uid="{00000000-0005-0000-0000-0000CB880000}"/>
    <cellStyle name="Hiperłącze 8" xfId="39370" hidden="1" xr:uid="{00000000-0005-0000-0000-0000CD8D0000}"/>
    <cellStyle name="Hiperłącze 8" xfId="23108" hidden="1" xr:uid="{00000000-0005-0000-0000-00001B860000}"/>
    <cellStyle name="Hiperłącze 8" xfId="39231" hidden="1" xr:uid="{00000000-0005-0000-0000-0000728D0000}"/>
    <cellStyle name="Hiperłącze 8" xfId="11420" hidden="1" xr:uid="{00000000-0005-0000-0000-000005810000}"/>
    <cellStyle name="Hiperłącze 8" xfId="37599" hidden="1" xr:uid="{00000000-0005-0000-0000-00000E8D0000}"/>
    <cellStyle name="Hiperłącze 8" xfId="37872" hidden="1" xr:uid="{00000000-0005-0000-0000-0000EA8C0000}"/>
    <cellStyle name="Hiperłącze 8" xfId="37175" hidden="1" xr:uid="{00000000-0005-0000-0000-0000C38C0000}"/>
    <cellStyle name="Hiperłącze 8" xfId="38951" hidden="1" xr:uid="{00000000-0005-0000-0000-0000BB8E0000}"/>
    <cellStyle name="Hiperłącze 8" xfId="43364" hidden="1" xr:uid="{00000000-0005-0000-0000-0000DA900000}"/>
    <cellStyle name="Hiperłącze 8" xfId="44184" hidden="1" xr:uid="{00000000-0005-0000-0000-0000B38F0000}"/>
    <cellStyle name="Hiperłącze 8" xfId="41164" hidden="1" xr:uid="{00000000-0005-0000-0000-0000A38E0000}"/>
    <cellStyle name="Hiperłącze 8" xfId="20441" hidden="1" xr:uid="{00000000-0005-0000-0000-000024850000}"/>
    <cellStyle name="Hiperłącze 8" xfId="34041" hidden="1" xr:uid="{00000000-0005-0000-0000-0000558B0000}"/>
    <cellStyle name="Hiperłącze 8" xfId="32181" hidden="1" xr:uid="{00000000-0005-0000-0000-00003F8A0000}"/>
    <cellStyle name="Hiperłącze 8" xfId="36000" hidden="1" xr:uid="{00000000-0005-0000-0000-0000068C0000}"/>
    <cellStyle name="Hiperłącze 8" xfId="34084" hidden="1" xr:uid="{00000000-0005-0000-0000-0000C98B0000}"/>
    <cellStyle name="Hiperłącze 8" xfId="37708" hidden="1" xr:uid="{00000000-0005-0000-0000-0000DB8C0000}"/>
    <cellStyle name="Hiperłącze 8" xfId="34796" hidden="1" xr:uid="{00000000-0005-0000-0000-00006A8B0000}"/>
    <cellStyle name="Hiperłącze 8" xfId="33941" hidden="1" xr:uid="{00000000-0005-0000-0000-0000458B0000}"/>
    <cellStyle name="Hiperłącze 8" xfId="17770" hidden="1" xr:uid="{00000000-0005-0000-0000-0000BF830000}"/>
    <cellStyle name="Hiperłącze 8" xfId="39953" hidden="1" xr:uid="{00000000-0005-0000-0000-0000C38D0000}"/>
    <cellStyle name="Hiperłącze 8" xfId="39647" hidden="1" xr:uid="{00000000-0005-0000-0000-00009F8D0000}"/>
    <cellStyle name="Hiperłącze 8" xfId="33488" hidden="1" xr:uid="{00000000-0005-0000-0000-0000E68A0000}"/>
    <cellStyle name="Hiperłącze 8" xfId="42727" hidden="1" xr:uid="{00000000-0005-0000-0000-00004B8F0000}"/>
    <cellStyle name="Hiperłącze 8" xfId="40039" hidden="1" xr:uid="{00000000-0005-0000-0000-0000E38D0000}"/>
    <cellStyle name="Hiperłącze 8" xfId="32440" hidden="1" xr:uid="{00000000-0005-0000-0000-0000598A0000}"/>
    <cellStyle name="Hiperłącze 8" xfId="41739" hidden="1" xr:uid="{00000000-0005-0000-0000-0000DB8E0000}"/>
    <cellStyle name="Hiperłącze 8" xfId="30086" hidden="1" xr:uid="{00000000-0005-0000-0000-0000AD8A0000}"/>
    <cellStyle name="Hiperłącze 8" xfId="31224" hidden="1" xr:uid="{00000000-0005-0000-0000-0000E0890000}"/>
    <cellStyle name="Hiperłącze 8" xfId="32193" hidden="1" xr:uid="{00000000-0005-0000-0000-0000448A0000}"/>
    <cellStyle name="Hiperłącze 8" xfId="20222" hidden="1" xr:uid="{00000000-0005-0000-0000-000007850000}"/>
    <cellStyle name="Hiperłącze 8" xfId="34226" hidden="1" xr:uid="{00000000-0005-0000-0000-0000CB8B0000}"/>
    <cellStyle name="Hiperłącze 8" xfId="29644" hidden="1" xr:uid="{00000000-0005-0000-0000-00001A8A0000}"/>
    <cellStyle name="Hiperłącze 8" xfId="34941" hidden="1" xr:uid="{00000000-0005-0000-0000-0000798B0000}"/>
    <cellStyle name="Hiperłącze 8" xfId="17941" hidden="1" xr:uid="{00000000-0005-0000-0000-0000CF830000}"/>
    <cellStyle name="Hiperłącze 8" xfId="32063" hidden="1" xr:uid="{00000000-0005-0000-0000-0000748A0000}"/>
    <cellStyle name="Hiperłącze 8" xfId="31811" hidden="1" xr:uid="{00000000-0005-0000-0000-0000368A0000}"/>
    <cellStyle name="Hiperłącze 8" xfId="35335" hidden="1" xr:uid="{00000000-0005-0000-0000-0000AC8B0000}"/>
    <cellStyle name="Hiperłącze 8" xfId="38029" hidden="1" xr:uid="{00000000-0005-0000-0000-0000FD8C0000}"/>
    <cellStyle name="Hiperłącze 8" xfId="36416" hidden="1" xr:uid="{00000000-0005-0000-0000-0000A38C0000}"/>
    <cellStyle name="Hiperłącze 8" xfId="30666" hidden="1" xr:uid="{00000000-0005-0000-0000-000086890000}"/>
    <cellStyle name="Hiperłącze 8" xfId="21441" hidden="1" xr:uid="{00000000-0005-0000-0000-000054850000}"/>
    <cellStyle name="Hiperłącze 8" xfId="21514" hidden="1" xr:uid="{00000000-0005-0000-0000-000059850000}"/>
    <cellStyle name="Hiperłącze 8" xfId="21596" hidden="1" xr:uid="{00000000-0005-0000-0000-00005E850000}"/>
    <cellStyle name="Hiperłącze 8" xfId="21555" hidden="1" xr:uid="{00000000-0005-0000-0000-00005F850000}"/>
    <cellStyle name="Hiperłącze 8" xfId="21547" hidden="1" xr:uid="{00000000-0005-0000-0000-000060850000}"/>
    <cellStyle name="Hiperłącze 8" xfId="21612" hidden="1" xr:uid="{00000000-0005-0000-0000-000065850000}"/>
    <cellStyle name="Hiperłącze 8" xfId="21636" hidden="1" xr:uid="{00000000-0005-0000-0000-000068850000}"/>
    <cellStyle name="Hiperłącze 8" xfId="21692" hidden="1" xr:uid="{00000000-0005-0000-0000-00006A850000}"/>
    <cellStyle name="Hiperłącze 8" xfId="21651" hidden="1" xr:uid="{00000000-0005-0000-0000-00006B850000}"/>
    <cellStyle name="Hiperłącze 8" xfId="21463" hidden="1" xr:uid="{00000000-0005-0000-0000-000058850000}"/>
    <cellStyle name="Hiperłącze 8" xfId="31208" hidden="1" xr:uid="{00000000-0005-0000-0000-0000DB890000}"/>
    <cellStyle name="Hiperłącze 8" xfId="43419" hidden="1" xr:uid="{00000000-0005-0000-0000-0000D7900000}"/>
    <cellStyle name="Hiperłącze 8" xfId="43615" hidden="1" xr:uid="{00000000-0005-0000-0000-00003F900000}"/>
    <cellStyle name="Hiperłącze 8" xfId="40857" hidden="1" xr:uid="{00000000-0005-0000-0000-0000568E0000}"/>
    <cellStyle name="Hiperłącze 8" xfId="45504" hidden="1" xr:uid="{00000000-0005-0000-0000-0000BA900000}"/>
    <cellStyle name="Hiperłącze 8" xfId="36126" hidden="1" xr:uid="{00000000-0005-0000-0000-0000318C0000}"/>
    <cellStyle name="Hiperłącze 8" xfId="45970" hidden="1" xr:uid="{00000000-0005-0000-0000-000088900000}"/>
    <cellStyle name="Hiperłącze 8" xfId="45339" hidden="1" xr:uid="{00000000-0005-0000-0000-000067900000}"/>
    <cellStyle name="Hiperłącze 8" xfId="43624" hidden="1" xr:uid="{00000000-0005-0000-0000-000041900000}"/>
    <cellStyle name="Hiperłącze 8" xfId="44182" hidden="1" xr:uid="{00000000-0005-0000-0000-0000B48F0000}"/>
    <cellStyle name="Hiperłącze 8" xfId="36696" hidden="1" xr:uid="{00000000-0005-0000-0000-0000508C0000}"/>
    <cellStyle name="Hiperłącze 8" xfId="42517" hidden="1" xr:uid="{00000000-0005-0000-0000-0000098F0000}"/>
    <cellStyle name="Hiperłącze 8" xfId="44815" hidden="1" xr:uid="{00000000-0005-0000-0000-000013900000}"/>
    <cellStyle name="Hiperłącze 8" xfId="44544" hidden="1" xr:uid="{00000000-0005-0000-0000-0000F18F0000}"/>
    <cellStyle name="Hiperłącze 8" xfId="42004" hidden="1" xr:uid="{00000000-0005-0000-0000-00003D8F0000}"/>
    <cellStyle name="Hiperłącze 8" xfId="42642" hidden="1" xr:uid="{00000000-0005-0000-0000-0000128F0000}"/>
    <cellStyle name="Hiperłącze 8" xfId="44506" hidden="1" xr:uid="{00000000-0005-0000-0000-0000D58F0000}"/>
    <cellStyle name="Hiperłącze 8" xfId="44196" hidden="1" xr:uid="{00000000-0005-0000-0000-0000B18F0000}"/>
    <cellStyle name="Hiperłącze 8" xfId="35812" hidden="1" xr:uid="{00000000-0005-0000-0000-0000F58B0000}"/>
    <cellStyle name="Hiperłącze 8" xfId="46370" hidden="1" xr:uid="{00000000-0005-0000-0000-0000F7900000}"/>
    <cellStyle name="Hiperłącze 8" xfId="32394" hidden="1" xr:uid="{00000000-0005-0000-0000-0000548A0000}"/>
    <cellStyle name="Hiperłącze 8" xfId="43544" hidden="1" xr:uid="{00000000-0005-0000-0000-00003E900000}"/>
    <cellStyle name="Hiperłącze 8" xfId="29773" hidden="1" xr:uid="{00000000-0005-0000-0000-0000B0890000}"/>
    <cellStyle name="Hiperłącze 8" xfId="38002" hidden="1" xr:uid="{00000000-0005-0000-0000-0000F58C0000}"/>
    <cellStyle name="Hiperłącze 8" xfId="33349" hidden="1" xr:uid="{00000000-0005-0000-0000-0000DA8A0000}"/>
    <cellStyle name="Hiperłącze 8" xfId="31174" hidden="1" xr:uid="{00000000-0005-0000-0000-0000D2890000}"/>
    <cellStyle name="Hiperłącze 8" xfId="39132" hidden="1" xr:uid="{00000000-0005-0000-0000-0000CD8E0000}"/>
    <cellStyle name="Hiperłącze 8" xfId="41680" hidden="1" xr:uid="{00000000-0005-0000-0000-0000D18E0000}"/>
    <cellStyle name="Hiperłącze 8" xfId="18464" hidden="1" xr:uid="{00000000-0005-0000-0000-000045840000}"/>
    <cellStyle name="Hiperłącze 8" xfId="43941" hidden="1" xr:uid="{00000000-0005-0000-0000-0000948F0000}"/>
    <cellStyle name="Hiperłącze 8" xfId="28025" hidden="1" xr:uid="{00000000-0005-0000-0000-000055880000}"/>
    <cellStyle name="Hiperłącze 8" xfId="19673" hidden="1" xr:uid="{00000000-0005-0000-0000-00009D840000}"/>
    <cellStyle name="Hiperłącze 8" xfId="46681" hidden="1" xr:uid="{00000000-0005-0000-0000-000030910000}"/>
    <cellStyle name="Hiperłącze 8" xfId="46687" hidden="1" xr:uid="{00000000-0005-0000-0000-00002C910000}"/>
    <cellStyle name="Hiperłącze 8" xfId="46698" hidden="1" xr:uid="{00000000-0005-0000-0000-00002A910000}"/>
    <cellStyle name="Hiperłącze 8" xfId="46550" hidden="1" xr:uid="{00000000-0005-0000-0000-000045910000}"/>
    <cellStyle name="Hiperłącze 8" xfId="46542" hidden="1" xr:uid="{00000000-0005-0000-0000-000046910000}"/>
    <cellStyle name="Hiperłącze 8" xfId="46483" hidden="1" xr:uid="{00000000-0005-0000-0000-000048910000}"/>
    <cellStyle name="Hiperłącze 8" xfId="46568" hidden="1" xr:uid="{00000000-0005-0000-0000-00004C910000}"/>
    <cellStyle name="Hiperłącze 8" xfId="46527" hidden="1" xr:uid="{00000000-0005-0000-0000-00004D910000}"/>
    <cellStyle name="Hiperłącze 8" xfId="38881" hidden="1" xr:uid="{00000000-0005-0000-0000-0000CB8E0000}"/>
    <cellStyle name="Hiperłącze 8" xfId="41471" hidden="1" xr:uid="{00000000-0005-0000-0000-00007B8E0000}"/>
    <cellStyle name="Hiperłącze 8" xfId="41939" hidden="1" xr:uid="{00000000-0005-0000-0000-00001B8F0000}"/>
    <cellStyle name="Hiperłącze 8" xfId="42502" hidden="1" xr:uid="{00000000-0005-0000-0000-00000B8F0000}"/>
    <cellStyle name="Hiperłącze 8" xfId="43680" hidden="1" xr:uid="{00000000-0005-0000-0000-00007B8F0000}"/>
    <cellStyle name="Hiperłącze 8" xfId="44266" hidden="1" xr:uid="{00000000-0005-0000-0000-0000BB8F0000}"/>
    <cellStyle name="Hiperłącze 8" xfId="46768" hidden="1" xr:uid="{00000000-0005-0000-0000-000044910000}"/>
    <cellStyle name="Hiperłącze 8" xfId="29857" hidden="1" xr:uid="{00000000-0005-0000-0000-0000A68A0000}"/>
    <cellStyle name="Hiperłącze 8" xfId="19027" hidden="1" xr:uid="{00000000-0005-0000-0000-000065840000}"/>
    <cellStyle name="Hiperłącze 8" xfId="47225" hidden="1" xr:uid="{00000000-0005-0000-0000-000056910000}"/>
    <cellStyle name="Hiperłącze 8" xfId="46946" hidden="1" xr:uid="{00000000-0005-0000-0000-00004B910000}"/>
    <cellStyle name="Hiperłącze 8" xfId="46620" hidden="1" xr:uid="{00000000-0005-0000-0000-000038910000}"/>
    <cellStyle name="Hiperłącze 8" xfId="46591" hidden="1" xr:uid="{00000000-0005-0000-0000-00003D910000}"/>
    <cellStyle name="Hiperłącze 8" xfId="46598" hidden="1" xr:uid="{00000000-0005-0000-0000-000040910000}"/>
    <cellStyle name="Hiperłącze 8" xfId="46436" hidden="1" xr:uid="{00000000-0005-0000-0000-000036910000}"/>
    <cellStyle name="Hiperłącze 8" xfId="46451" hidden="1" xr:uid="{00000000-0005-0000-0000-00002D910000}"/>
    <cellStyle name="Hiperłącze 8" xfId="44004" hidden="1" xr:uid="{00000000-0005-0000-0000-0000968F0000}"/>
    <cellStyle name="Hiperłącze 8" xfId="38930" hidden="1" xr:uid="{00000000-0005-0000-0000-0000C38E0000}"/>
    <cellStyle name="Hiperłącze 8" xfId="31900" hidden="1" xr:uid="{00000000-0005-0000-0000-0000948A0000}"/>
    <cellStyle name="Hiperłącze 8" xfId="25553" hidden="1" xr:uid="{00000000-0005-0000-0000-000010880000}"/>
    <cellStyle name="Hiperłącze 8" xfId="30560" hidden="1" xr:uid="{00000000-0005-0000-0000-000079890000}"/>
    <cellStyle name="Hiperłącze 8" xfId="18370" hidden="1" xr:uid="{00000000-0005-0000-0000-000056840000}"/>
    <cellStyle name="Hiperłącze 8" xfId="42905" hidden="1" xr:uid="{00000000-0005-0000-0000-0000618F0000}"/>
    <cellStyle name="Hiperłącze 8" xfId="31140" hidden="1" xr:uid="{00000000-0005-0000-0000-0000D8890000}"/>
    <cellStyle name="Hiperłącze 9" xfId="22482" hidden="1" xr:uid="{00000000-0005-0000-0000-000064960000}"/>
    <cellStyle name="Hiperłącze 9" xfId="22228" hidden="1" xr:uid="{00000000-0005-0000-0000-00003E960000}"/>
    <cellStyle name="Hiperłącze 9" xfId="32476" hidden="1" xr:uid="{00000000-0005-0000-0000-0000DD9A0000}"/>
    <cellStyle name="Hiperłącze 9" xfId="31754" hidden="1" xr:uid="{00000000-0005-0000-0000-0000B39A0000}"/>
    <cellStyle name="Hiperłącze 9" xfId="29057" hidden="1" xr:uid="{00000000-0005-0000-0000-000065990000}"/>
    <cellStyle name="Hiperłącze 9" xfId="40832" hidden="1" xr:uid="{00000000-0005-0000-0000-0000D59E0000}"/>
    <cellStyle name="Hiperłącze 9" xfId="27574" hidden="1" xr:uid="{00000000-0005-0000-0000-0000DA980000}"/>
    <cellStyle name="Hiperłącze 9" xfId="27926" hidden="1" xr:uid="{00000000-0005-0000-0000-0000C5980000}"/>
    <cellStyle name="Hiperłącze 9" xfId="37448" hidden="1" xr:uid="{00000000-0005-0000-0000-0000B39D0000}"/>
    <cellStyle name="Hiperłącze 9" xfId="25285" hidden="1" xr:uid="{00000000-0005-0000-0000-00000E990000}"/>
    <cellStyle name="Hiperłącze 9" xfId="35115" hidden="1" xr:uid="{00000000-0005-0000-0000-0000109C0000}"/>
    <cellStyle name="Hiperłącze 9" xfId="28652" hidden="1" xr:uid="{00000000-0005-0000-0000-00003A990000}"/>
    <cellStyle name="Hiperłącze 9" xfId="36807" hidden="1" xr:uid="{00000000-0005-0000-0000-0000E09C0000}"/>
    <cellStyle name="Hiperłącze 9" xfId="29125" hidden="1" xr:uid="{00000000-0005-0000-0000-000092990000}"/>
    <cellStyle name="Hiperłącze 9" xfId="28975" hidden="1" xr:uid="{00000000-0005-0000-0000-00005A990000}"/>
    <cellStyle name="Hiperłącze 9" xfId="29034" hidden="1" xr:uid="{00000000-0005-0000-0000-000068990000}"/>
    <cellStyle name="Hiperłącze 9" xfId="31985" hidden="1" xr:uid="{00000000-0005-0000-0000-0000F99A0000}"/>
    <cellStyle name="Hiperłącze 9" xfId="20339" hidden="1" xr:uid="{00000000-0005-0000-0000-000094950000}"/>
    <cellStyle name="Hiperłącze 9" xfId="46855" hidden="1" xr:uid="{00000000-0005-0000-0000-000087A10000}"/>
    <cellStyle name="Hiperłącze 9" xfId="30210" hidden="1" xr:uid="{00000000-0005-0000-0000-0000D7990000}"/>
    <cellStyle name="Hiperłącze 9" xfId="27338" hidden="1" xr:uid="{00000000-0005-0000-0000-0000DB980000}"/>
    <cellStyle name="Hiperłącze 9" xfId="17167" hidden="1" xr:uid="{00000000-0005-0000-0000-0000DA930000}"/>
    <cellStyle name="Hiperłącze 9" xfId="26173" hidden="1" xr:uid="{00000000-0005-0000-0000-0000FB970000}"/>
    <cellStyle name="Hiperłącze 9" xfId="13006" hidden="1" xr:uid="{00000000-0005-0000-0000-00000F920000}"/>
    <cellStyle name="Hiperłącze 9" xfId="11463" hidden="1" xr:uid="{00000000-0005-0000-0000-0000F9910000}"/>
    <cellStyle name="Hiperłącze 9" xfId="15874" hidden="1" xr:uid="{00000000-0005-0000-0000-00008D930000}"/>
    <cellStyle name="Hiperłącze 9" xfId="22998" hidden="1" xr:uid="{00000000-0005-0000-0000-0000CE960000}"/>
    <cellStyle name="Hiperłącze 9" xfId="23126" hidden="1" xr:uid="{00000000-0005-0000-0000-0000A0960000}"/>
    <cellStyle name="Hiperłącze 9" xfId="21005" hidden="1" xr:uid="{00000000-0005-0000-0000-000073960000}"/>
    <cellStyle name="Hiperłącze 9" xfId="22260" hidden="1" xr:uid="{00000000-0005-0000-0000-000047960000}"/>
    <cellStyle name="Hiperłącze 9" xfId="22066" hidden="1" xr:uid="{00000000-0005-0000-0000-000030960000}"/>
    <cellStyle name="Hiperłącze 9" xfId="32231" hidden="1" xr:uid="{00000000-0005-0000-0000-0000C29A0000}"/>
    <cellStyle name="Hiperłącze 9" xfId="31314" hidden="1" xr:uid="{00000000-0005-0000-0000-0000689A0000}"/>
    <cellStyle name="Hiperłącze 9" xfId="14648" hidden="1" xr:uid="{00000000-0005-0000-0000-0000FD920000}"/>
    <cellStyle name="Hiperłącze 9" xfId="11726" hidden="1" xr:uid="{00000000-0005-0000-0000-0000CF920000}"/>
    <cellStyle name="Hiperłącze 9" xfId="21546" hidden="1" xr:uid="{00000000-0005-0000-0000-0000E0950000}"/>
    <cellStyle name="Hiperłącze 9" xfId="21350" hidden="1" xr:uid="{00000000-0005-0000-0000-0000CC950000}"/>
    <cellStyle name="Hiperłącze 9" xfId="21108" hidden="1" xr:uid="{00000000-0005-0000-0000-0000B3950000}"/>
    <cellStyle name="Hiperłącze 9" xfId="20411" hidden="1" xr:uid="{00000000-0005-0000-0000-00009D950000}"/>
    <cellStyle name="Hiperłącze 9" xfId="20232" hidden="1" xr:uid="{00000000-0005-0000-0000-000088950000}"/>
    <cellStyle name="Hiperłącze 9" xfId="19363" hidden="1" xr:uid="{00000000-0005-0000-0000-000070950000}"/>
    <cellStyle name="Hiperłącze 9" xfId="40255" hidden="1" xr:uid="{00000000-0005-0000-0000-00007B9E0000}"/>
    <cellStyle name="Hiperłącze 9" xfId="42041" hidden="1" xr:uid="{00000000-0005-0000-0000-0000BB9F0000}"/>
    <cellStyle name="Hiperłącze 9" xfId="16495" hidden="1" xr:uid="{00000000-0005-0000-0000-000068940000}"/>
    <cellStyle name="Hiperłącze 9" xfId="31713" hidden="1" xr:uid="{00000000-0005-0000-0000-0000AD9A0000}"/>
    <cellStyle name="Hiperłącze 9" xfId="22858" hidden="1" xr:uid="{00000000-0005-0000-0000-0000F0960000}"/>
    <cellStyle name="Hiperłącze 9" xfId="23562" hidden="1" xr:uid="{00000000-0005-0000-0000-0000F1960000}"/>
    <cellStyle name="Hiperłącze 9" xfId="22855" hidden="1" xr:uid="{00000000-0005-0000-0000-0000F4960000}"/>
    <cellStyle name="Hiperłącze 9" xfId="23554" hidden="1" xr:uid="{00000000-0005-0000-0000-0000F5960000}"/>
    <cellStyle name="Hiperłącze 9" xfId="20772" hidden="1" xr:uid="{00000000-0005-0000-0000-0000FA960000}"/>
    <cellStyle name="Hiperłącze 9" xfId="22934" hidden="1" xr:uid="{00000000-0005-0000-0000-0000E7960000}"/>
    <cellStyle name="Hiperłącze 9" xfId="11357" hidden="1" xr:uid="{00000000-0005-0000-0000-00007E910000}"/>
    <cellStyle name="Hiperłącze 9" xfId="11375" hidden="1" xr:uid="{00000000-0005-0000-0000-000080910000}"/>
    <cellStyle name="Hiperłącze 9" xfId="11438" hidden="1" xr:uid="{00000000-0005-0000-0000-000082910000}"/>
    <cellStyle name="Hiperłącze 9" xfId="11421" hidden="1" xr:uid="{00000000-0005-0000-0000-000085910000}"/>
    <cellStyle name="Hiperłącze 9" xfId="11996" hidden="1" xr:uid="{00000000-0005-0000-0000-000089910000}"/>
    <cellStyle name="Hiperłącze 9" xfId="12038" hidden="1" xr:uid="{00000000-0005-0000-0000-00008F910000}"/>
    <cellStyle name="Hiperłącze 9" xfId="12046" hidden="1" xr:uid="{00000000-0005-0000-0000-000094910000}"/>
    <cellStyle name="Hiperłącze 9" xfId="12097" hidden="1" xr:uid="{00000000-0005-0000-0000-000095910000}"/>
    <cellStyle name="Hiperłącze 9" xfId="12105" hidden="1" xr:uid="{00000000-0005-0000-0000-000096910000}"/>
    <cellStyle name="Hiperłącze 9" xfId="12185" hidden="1" xr:uid="{00000000-0005-0000-0000-00009E910000}"/>
    <cellStyle name="Hiperłącze 9" xfId="12153" hidden="1" xr:uid="{00000000-0005-0000-0000-00009F910000}"/>
    <cellStyle name="Hiperłącze 9" xfId="10418" hidden="1" xr:uid="{00000000-0005-0000-0000-00006B910000}"/>
    <cellStyle name="Hiperłącze 9" xfId="10483" hidden="1" xr:uid="{00000000-0005-0000-0000-00006E910000}"/>
    <cellStyle name="Hiperłącze 9" xfId="11247" hidden="1" xr:uid="{00000000-0005-0000-0000-000072910000}"/>
    <cellStyle name="Hiperłącze 9" xfId="11330" hidden="1" xr:uid="{00000000-0005-0000-0000-000076910000}"/>
    <cellStyle name="Hiperłącze 9" xfId="30955" hidden="1" xr:uid="{00000000-0005-0000-0000-0000229A0000}"/>
    <cellStyle name="Hiperłącze 9" xfId="23036" hidden="1" xr:uid="{00000000-0005-0000-0000-0000D0960000}"/>
    <cellStyle name="Hiperłącze 9" xfId="23006" hidden="1" xr:uid="{00000000-0005-0000-0000-0000D1960000}"/>
    <cellStyle name="Hiperłącze 9" xfId="22939" hidden="1" xr:uid="{00000000-0005-0000-0000-0000D9960000}"/>
    <cellStyle name="Hiperłącze 9" xfId="22785" hidden="1" xr:uid="{00000000-0005-0000-0000-0000DF960000}"/>
    <cellStyle name="Hiperłącze 9" xfId="11690" hidden="1" xr:uid="{00000000-0005-0000-0000-0000EA910000}"/>
    <cellStyle name="Hiperłącze 9" xfId="26201" hidden="1" xr:uid="{00000000-0005-0000-0000-0000FD970000}"/>
    <cellStyle name="Hiperłącze 9" xfId="26192" hidden="1" xr:uid="{00000000-0005-0000-0000-0000FF970000}"/>
    <cellStyle name="Hiperłącze 9" xfId="26181" hidden="1" xr:uid="{00000000-0005-0000-0000-000000980000}"/>
    <cellStyle name="Hiperłącze 9" xfId="26233" hidden="1" xr:uid="{00000000-0005-0000-0000-000001980000}"/>
    <cellStyle name="Hiperłącze 9" xfId="26242" hidden="1" xr:uid="{00000000-0005-0000-0000-000002980000}"/>
    <cellStyle name="Hiperłącze 9" xfId="26266" hidden="1" xr:uid="{00000000-0005-0000-0000-000008980000}"/>
    <cellStyle name="Hiperłącze 9" xfId="26077" hidden="1" xr:uid="{00000000-0005-0000-0000-0000EF970000}"/>
    <cellStyle name="Hiperłącze 9" xfId="13648" hidden="1" xr:uid="{00000000-0005-0000-0000-000074920000}"/>
    <cellStyle name="Hiperłącze 9" xfId="13715" hidden="1" xr:uid="{00000000-0005-0000-0000-000076920000}"/>
    <cellStyle name="Hiperłącze 9" xfId="14068" hidden="1" xr:uid="{00000000-0005-0000-0000-00007C920000}"/>
    <cellStyle name="Hiperłącze 9" xfId="14119" hidden="1" xr:uid="{00000000-0005-0000-0000-00007D920000}"/>
    <cellStyle name="Hiperłącze 9" xfId="12266" hidden="1" xr:uid="{00000000-0005-0000-0000-0000A3910000}"/>
    <cellStyle name="Hiperłącze 9" xfId="12276" hidden="1" xr:uid="{00000000-0005-0000-0000-0000A4910000}"/>
    <cellStyle name="Hiperłącze 9" xfId="12290" hidden="1" xr:uid="{00000000-0005-0000-0000-0000A7910000}"/>
    <cellStyle name="Hiperłącze 9" xfId="12438" hidden="1" xr:uid="{00000000-0005-0000-0000-0000B1910000}"/>
    <cellStyle name="Hiperłącze 9" xfId="12447" hidden="1" xr:uid="{00000000-0005-0000-0000-0000B2910000}"/>
    <cellStyle name="Hiperłącze 9" xfId="12398" hidden="1" xr:uid="{00000000-0005-0000-0000-0000B3910000}"/>
    <cellStyle name="Hiperłącze 9" xfId="12456" hidden="1" xr:uid="{00000000-0005-0000-0000-0000B6910000}"/>
    <cellStyle name="Hiperłącze 9" xfId="12538" hidden="1" xr:uid="{00000000-0005-0000-0000-0000BD910000}"/>
    <cellStyle name="Hiperłącze 9" xfId="12546" hidden="1" xr:uid="{00000000-0005-0000-0000-0000BE910000}"/>
    <cellStyle name="Hiperłącze 9" xfId="12503" hidden="1" xr:uid="{00000000-0005-0000-0000-0000BF910000}"/>
    <cellStyle name="Hiperłącze 9" xfId="11984" hidden="1" xr:uid="{00000000-0005-0000-0000-00005E920000}"/>
    <cellStyle name="Hiperłącze 9" xfId="11977" hidden="1" xr:uid="{00000000-0005-0000-0000-000060920000}"/>
    <cellStyle name="Hiperłącze 9" xfId="13589" hidden="1" xr:uid="{00000000-0005-0000-0000-000065920000}"/>
    <cellStyle name="Hiperłącze 9" xfId="13549" hidden="1" xr:uid="{00000000-0005-0000-0000-000067920000}"/>
    <cellStyle name="Hiperłącze 9" xfId="13570" hidden="1" xr:uid="{00000000-0005-0000-0000-00006B920000}"/>
    <cellStyle name="Hiperłącze 9" xfId="46719" hidden="1" xr:uid="{00000000-0005-0000-0000-0000C3A10000}"/>
    <cellStyle name="Hiperłącze 9" xfId="25904" hidden="1" xr:uid="{00000000-0005-0000-0000-0000D5970000}"/>
    <cellStyle name="Hiperłącze 9" xfId="25940" hidden="1" xr:uid="{00000000-0005-0000-0000-0000DE970000}"/>
    <cellStyle name="Hiperłącze 9" xfId="26012" hidden="1" xr:uid="{00000000-0005-0000-0000-0000E1970000}"/>
    <cellStyle name="Hiperłącze 9" xfId="26030" hidden="1" xr:uid="{00000000-0005-0000-0000-0000E6970000}"/>
    <cellStyle name="Hiperłącze 9" xfId="25981" hidden="1" xr:uid="{00000000-0005-0000-0000-0000E8970000}"/>
    <cellStyle name="Hiperłącze 9" xfId="26055" hidden="1" xr:uid="{00000000-0005-0000-0000-0000EB970000}"/>
    <cellStyle name="Hiperłącze 9" xfId="11267" hidden="1" xr:uid="{00000000-0005-0000-0000-000074910000}"/>
    <cellStyle name="Hiperłącze 9" xfId="38790" hidden="1" xr:uid="{00000000-0005-0000-0000-00004D9E0000}"/>
    <cellStyle name="Hiperłącze 9" xfId="39876" hidden="1" xr:uid="{00000000-0005-0000-0000-0000399E0000}"/>
    <cellStyle name="Hiperłącze 9" xfId="39721" hidden="1" xr:uid="{00000000-0005-0000-0000-0000279E0000}"/>
    <cellStyle name="Hiperłącze 9" xfId="39532" hidden="1" xr:uid="{00000000-0005-0000-0000-0000149E0000}"/>
    <cellStyle name="Hiperłącze 9" xfId="39391" hidden="1" xr:uid="{00000000-0005-0000-0000-0000019E0000}"/>
    <cellStyle name="Hiperłącze 9" xfId="45381" hidden="1" xr:uid="{00000000-0005-0000-0000-0000E6A00000}"/>
    <cellStyle name="Hiperłącze 9" xfId="45074" hidden="1" xr:uid="{00000000-0005-0000-0000-0000AEA00000}"/>
    <cellStyle name="Hiperłącze 9" xfId="44138" hidden="1" xr:uid="{00000000-0005-0000-0000-00002AA00000}"/>
    <cellStyle name="Hiperłącze 9" xfId="44204" hidden="1" xr:uid="{00000000-0005-0000-0000-00002DA00000}"/>
    <cellStyle name="Hiperłącze 9" xfId="44169" hidden="1" xr:uid="{00000000-0005-0000-0000-00002FA00000}"/>
    <cellStyle name="Hiperłącze 9" xfId="44228" hidden="1" xr:uid="{00000000-0005-0000-0000-000035A00000}"/>
    <cellStyle name="Hiperłącze 9" xfId="44236" hidden="1" xr:uid="{00000000-0005-0000-0000-000036A00000}"/>
    <cellStyle name="Hiperłącze 9" xfId="12511" hidden="1" xr:uid="{00000000-0005-0000-0000-0000C4910000}"/>
    <cellStyle name="Hiperłącze 9" xfId="12562" hidden="1" xr:uid="{00000000-0005-0000-0000-0000C5910000}"/>
    <cellStyle name="Hiperłącze 9" xfId="12586" hidden="1" xr:uid="{00000000-0005-0000-0000-0000C8910000}"/>
    <cellStyle name="Hiperłącze 9" xfId="12642" hidden="1" xr:uid="{00000000-0005-0000-0000-0000CA910000}"/>
    <cellStyle name="Hiperłącze 9" xfId="12599" hidden="1" xr:uid="{00000000-0005-0000-0000-0000CB910000}"/>
    <cellStyle name="Hiperłącze 9" xfId="12618" hidden="1" xr:uid="{00000000-0005-0000-0000-0000CF910000}"/>
    <cellStyle name="Hiperłącze 9" xfId="12701" hidden="1" xr:uid="{00000000-0005-0000-0000-0000D7910000}"/>
    <cellStyle name="Hiperłącze 9" xfId="12692" hidden="1" xr:uid="{00000000-0005-0000-0000-0000D8910000}"/>
    <cellStyle name="Hiperłącze 9" xfId="12733" hidden="1" xr:uid="{00000000-0005-0000-0000-0000D9910000}"/>
    <cellStyle name="Hiperłącze 9" xfId="12786" hidden="1" xr:uid="{00000000-0005-0000-0000-0000DF910000}"/>
    <cellStyle name="Hiperłącze 9" xfId="12809" hidden="1" xr:uid="{00000000-0005-0000-0000-0000E3910000}"/>
    <cellStyle name="Hiperłącze 9" xfId="12841" hidden="1" xr:uid="{00000000-0005-0000-0000-0000E5910000}"/>
    <cellStyle name="Hiperłącze 9" xfId="12830" hidden="1" xr:uid="{00000000-0005-0000-0000-0000E7910000}"/>
    <cellStyle name="Hiperłącze 9" xfId="43808" hidden="1" xr:uid="{00000000-0005-0000-0000-000010A00000}"/>
    <cellStyle name="Hiperłącze 9" xfId="43923" hidden="1" xr:uid="{00000000-0005-0000-0000-000012A00000}"/>
    <cellStyle name="Hiperłącze 9" xfId="43947" hidden="1" xr:uid="{00000000-0005-0000-0000-000018A00000}"/>
    <cellStyle name="Hiperłącze 9" xfId="44032" hidden="1" xr:uid="{00000000-0005-0000-0000-00001EA00000}"/>
    <cellStyle name="Hiperłącze 9" xfId="12495" hidden="1" xr:uid="{00000000-0005-0000-0000-0000C0910000}"/>
    <cellStyle name="Hiperłącze 9" xfId="46204" hidden="1" xr:uid="{00000000-0005-0000-0000-000061A10000}"/>
    <cellStyle name="Hiperłącze 9" xfId="27327" hidden="1" xr:uid="{00000000-0005-0000-0000-0000DD980000}"/>
    <cellStyle name="Hiperłącze 9" xfId="27740" hidden="1" xr:uid="{00000000-0005-0000-0000-0000B8980000}"/>
    <cellStyle name="Hiperłącze 9" xfId="26669" hidden="1" xr:uid="{00000000-0005-0000-0000-000049980000}"/>
    <cellStyle name="Hiperłącze 9" xfId="36236" hidden="1" xr:uid="{00000000-0005-0000-0000-0000BD9C0000}"/>
    <cellStyle name="Hiperłącze 9" xfId="36069" hidden="1" xr:uid="{00000000-0005-0000-0000-0000989C0000}"/>
    <cellStyle name="Hiperłącze 9" xfId="34201" hidden="1" xr:uid="{00000000-0005-0000-0000-00004E9C0000}"/>
    <cellStyle name="Hiperłącze 9" xfId="42980" hidden="1" xr:uid="{00000000-0005-0000-0000-0000E99F0000}"/>
    <cellStyle name="Hiperłącze 9" xfId="42825" hidden="1" xr:uid="{00000000-0005-0000-0000-0000D79F0000}"/>
    <cellStyle name="Hiperłącze 9" xfId="42121" hidden="1" xr:uid="{00000000-0005-0000-0000-00009E9F0000}"/>
    <cellStyle name="Hiperłącze 9" xfId="41863" hidden="1" xr:uid="{00000000-0005-0000-0000-0000659F0000}"/>
    <cellStyle name="Hiperłącze 9" xfId="41382" hidden="1" xr:uid="{00000000-0005-0000-0000-00001A9F0000}"/>
    <cellStyle name="Hiperłącze 9" xfId="41504" hidden="1" xr:uid="{00000000-0005-0000-0000-0000F69E0000}"/>
    <cellStyle name="Hiperłącze 9" xfId="41277" hidden="1" xr:uid="{00000000-0005-0000-0000-0000E29E0000}"/>
    <cellStyle name="Hiperłącze 9" xfId="40475" hidden="1" xr:uid="{00000000-0005-0000-0000-0000979E0000}"/>
    <cellStyle name="Hiperłącze 9" xfId="29536" hidden="1" xr:uid="{00000000-0005-0000-0000-0000C2990000}"/>
    <cellStyle name="Hiperłącze 9" xfId="32608" hidden="1" xr:uid="{00000000-0005-0000-0000-0000119B0000}"/>
    <cellStyle name="Hiperłącze 9" xfId="29733" hidden="1" xr:uid="{00000000-0005-0000-0000-0000359A0000}"/>
    <cellStyle name="Hiperłącze 9" xfId="28612" hidden="1" xr:uid="{00000000-0005-0000-0000-000069990000}"/>
    <cellStyle name="Hiperłącze 9" xfId="29232" hidden="1" xr:uid="{00000000-0005-0000-0000-0000A2990000}"/>
    <cellStyle name="Hiperłącze 9" xfId="28819" hidden="1" xr:uid="{00000000-0005-0000-0000-000049990000}"/>
    <cellStyle name="Hiperłącze 9" xfId="13201" hidden="1" xr:uid="{00000000-0005-0000-0000-000026920000}"/>
    <cellStyle name="Hiperłącze 9" xfId="28755" hidden="1" xr:uid="{00000000-0005-0000-0000-000046990000}"/>
    <cellStyle name="Hiperłącze 9" xfId="45768" hidden="1" xr:uid="{00000000-0005-0000-0000-0000F3A00000}"/>
    <cellStyle name="Hiperłącze 9" xfId="21918" hidden="1" xr:uid="{00000000-0005-0000-0000-000006960000}"/>
    <cellStyle name="Hiperłącze 9" xfId="26441" hidden="1" xr:uid="{00000000-0005-0000-0000-000016980000}"/>
    <cellStyle name="Hiperłącze 9" xfId="42396" hidden="1" xr:uid="{00000000-0005-0000-0000-00007A9F0000}"/>
    <cellStyle name="Hiperłącze 9" xfId="41714" hidden="1" xr:uid="{00000000-0005-0000-0000-0000589F0000}"/>
    <cellStyle name="Hiperłącze 9" xfId="42626" hidden="1" xr:uid="{00000000-0005-0000-0000-0000959F0000}"/>
    <cellStyle name="Hiperłącze 9" xfId="42018" hidden="1" xr:uid="{00000000-0005-0000-0000-0000B69F0000}"/>
    <cellStyle name="Hiperłącze 9" xfId="28849" hidden="1" xr:uid="{00000000-0005-0000-0000-000088990000}"/>
    <cellStyle name="Hiperłącze 9" xfId="12710" hidden="1" xr:uid="{00000000-0005-0000-0000-0000DC910000}"/>
    <cellStyle name="Hiperłącze 9" xfId="41699" hidden="1" xr:uid="{00000000-0005-0000-0000-0000539F0000}"/>
    <cellStyle name="Hiperłącze 9" xfId="25864" hidden="1" xr:uid="{00000000-0005-0000-0000-0000D7970000}"/>
    <cellStyle name="Hiperłącze 9" xfId="12311" hidden="1" xr:uid="{00000000-0005-0000-0000-0000AB910000}"/>
    <cellStyle name="Hiperłącze 9" xfId="26224" hidden="1" xr:uid="{00000000-0005-0000-0000-0000FE970000}"/>
    <cellStyle name="Hiperłącze 9" xfId="12134" hidden="1" xr:uid="{00000000-0005-0000-0000-00009B910000}"/>
    <cellStyle name="Hiperłącze 9" xfId="22848" hidden="1" xr:uid="{00000000-0005-0000-0000-0000F3960000}"/>
    <cellStyle name="Hiperłącze 9" xfId="11767" hidden="1" xr:uid="{00000000-0005-0000-0000-0000E5920000}"/>
    <cellStyle name="Hiperłącze 9" xfId="17374" hidden="1" xr:uid="{00000000-0005-0000-0000-0000F1930000}"/>
    <cellStyle name="Hiperłącze 9" xfId="17392" hidden="1" xr:uid="{00000000-0005-0000-0000-0000F6930000}"/>
    <cellStyle name="Hiperłącze 9" xfId="19631" hidden="1" xr:uid="{00000000-0005-0000-0000-000020950000}"/>
    <cellStyle name="Hiperłącze 9" xfId="30856" hidden="1" xr:uid="{00000000-0005-0000-0000-00001A9A0000}"/>
    <cellStyle name="Hiperłącze 9" xfId="16824" hidden="1" xr:uid="{00000000-0005-0000-0000-0000BC930000}"/>
    <cellStyle name="Hiperłącze 9" xfId="25873" hidden="1" xr:uid="{00000000-0005-0000-0000-0000DC970000}"/>
    <cellStyle name="Hiperłącze 9" xfId="27918" hidden="1" xr:uid="{00000000-0005-0000-0000-0000C9980000}"/>
    <cellStyle name="Hiperłącze 9" xfId="40560" hidden="1" xr:uid="{00000000-0005-0000-0000-00009F9E0000}"/>
    <cellStyle name="Hiperłącze 9" xfId="40140" hidden="1" xr:uid="{00000000-0005-0000-0000-00006E9E0000}"/>
    <cellStyle name="Hiperłącze 9" xfId="16909" hidden="1" xr:uid="{00000000-0005-0000-0000-0000C0930000}"/>
    <cellStyle name="Hiperłącze 9" xfId="11238" hidden="1" xr:uid="{00000000-0005-0000-0000-000071910000}"/>
    <cellStyle name="Hiperłącze 9" xfId="14747" hidden="1" xr:uid="{00000000-0005-0000-0000-000006930000}"/>
    <cellStyle name="Hiperłącze 9" xfId="32019" hidden="1" xr:uid="{00000000-0005-0000-0000-0000F89A0000}"/>
    <cellStyle name="Hiperłącze 9" xfId="36441" hidden="1" xr:uid="{00000000-0005-0000-0000-00001E9D0000}"/>
    <cellStyle name="Hiperłącze 9" xfId="15010" hidden="1" xr:uid="{00000000-0005-0000-0000-00003F930000}"/>
    <cellStyle name="Hiperłącze 9" xfId="18732" hidden="1" xr:uid="{00000000-0005-0000-0000-00009D940000}"/>
    <cellStyle name="Hiperłącze 9" xfId="15595" hidden="1" xr:uid="{00000000-0005-0000-0000-00006C930000}"/>
    <cellStyle name="Hiperłącze 9" xfId="37858" hidden="1" xr:uid="{00000000-0005-0000-0000-00006D9D0000}"/>
    <cellStyle name="Hiperłącze 9" xfId="34853" hidden="1" xr:uid="{00000000-0005-0000-0000-0000409D0000}"/>
    <cellStyle name="Hiperłącze 9" xfId="36400" hidden="1" xr:uid="{00000000-0005-0000-0000-0000129D0000}"/>
    <cellStyle name="Hiperłącze 9" xfId="44984" hidden="1" xr:uid="{00000000-0005-0000-0000-0000A4A00000}"/>
    <cellStyle name="Hiperłącze 9" xfId="36990" hidden="1" xr:uid="{00000000-0005-0000-0000-0000EA9C0000}"/>
    <cellStyle name="Hiperłącze 9" xfId="25141" hidden="1" xr:uid="{00000000-0005-0000-0000-00001E990000}"/>
    <cellStyle name="Hiperłącze 9" xfId="30892" hidden="1" xr:uid="{00000000-0005-0000-0000-0000209A0000}"/>
    <cellStyle name="Hiperłącze 9" xfId="22112" hidden="1" xr:uid="{00000000-0005-0000-0000-000035960000}"/>
    <cellStyle name="Hiperłącze 9" xfId="44828" hidden="1" xr:uid="{00000000-0005-0000-0000-000091A00000}"/>
    <cellStyle name="Hiperłącze 9" xfId="43343" hidden="1" xr:uid="{00000000-0005-0000-0000-000060A00000}"/>
    <cellStyle name="Hiperłącze 9" xfId="39125" hidden="1" xr:uid="{00000000-0005-0000-0000-0000BF9E0000}"/>
    <cellStyle name="Hiperłącze 9" xfId="27761" hidden="1" xr:uid="{00000000-0005-0000-0000-0000C0980000}"/>
    <cellStyle name="Hiperłącze 9" xfId="14839" hidden="1" xr:uid="{00000000-0005-0000-0000-000060930000}"/>
    <cellStyle name="Hiperłącze 9" xfId="15712" hidden="1" xr:uid="{00000000-0005-0000-0000-000080930000}"/>
    <cellStyle name="Hiperłącze 9" xfId="31595" hidden="1" xr:uid="{00000000-0005-0000-0000-0000869A0000}"/>
    <cellStyle name="Hiperłącze 9" xfId="27190" hidden="1" xr:uid="{00000000-0005-0000-0000-00009D980000}"/>
    <cellStyle name="Hiperłącze 9" xfId="26982" hidden="1" xr:uid="{00000000-0005-0000-0000-00006E980000}"/>
    <cellStyle name="Hiperłącze 9" xfId="40451" hidden="1" xr:uid="{00000000-0005-0000-0000-0000939E0000}"/>
    <cellStyle name="Hiperłącze 9" xfId="34597" hidden="1" xr:uid="{00000000-0005-0000-0000-0000B09C0000}"/>
    <cellStyle name="Hiperłącze 9" xfId="15376" hidden="1" xr:uid="{00000000-0005-0000-0000-000029930000}"/>
    <cellStyle name="Hiperłącze 9" xfId="24923" hidden="1" xr:uid="{00000000-0005-0000-0000-0000AD970000}"/>
    <cellStyle name="Hiperłącze 9" xfId="34168" hidden="1" xr:uid="{00000000-0005-0000-0000-0000AA9C0000}"/>
    <cellStyle name="Hiperłącze 9" xfId="26415" hidden="1" xr:uid="{00000000-0005-0000-0000-000015980000}"/>
    <cellStyle name="Hiperłącze 9" xfId="35517" hidden="1" xr:uid="{00000000-0005-0000-0000-0000539C0000}"/>
    <cellStyle name="Hiperłącze 9" xfId="43670" hidden="1" xr:uid="{00000000-0005-0000-0000-0000FA9F0000}"/>
    <cellStyle name="Hiperłącze 9" xfId="11614" hidden="1" xr:uid="{00000000-0005-0000-0000-0000F8910000}"/>
    <cellStyle name="Hiperłącze 9" xfId="40484" hidden="1" xr:uid="{00000000-0005-0000-0000-00009C9E0000}"/>
    <cellStyle name="Hiperłącze 9" xfId="33203" hidden="1" xr:uid="{00000000-0005-0000-0000-0000509B0000}"/>
    <cellStyle name="Hiperłącze 9" xfId="35438" hidden="1" xr:uid="{00000000-0005-0000-0000-0000389C0000}"/>
    <cellStyle name="Hiperłącze 9" xfId="42544" hidden="1" xr:uid="{00000000-0005-0000-0000-00008A9F0000}"/>
    <cellStyle name="Hiperłącze 9" xfId="41781" hidden="1" xr:uid="{00000000-0005-0000-0000-00005A9F0000}"/>
    <cellStyle name="Hiperłącze 9" xfId="29774" hidden="1" xr:uid="{00000000-0005-0000-0000-0000309A0000}"/>
    <cellStyle name="Hiperłącze 9" xfId="46095" hidden="1" xr:uid="{00000000-0005-0000-0000-000018A10000}"/>
    <cellStyle name="Hiperłącze 9" xfId="40014" hidden="1" xr:uid="{00000000-0005-0000-0000-0000399F0000}"/>
    <cellStyle name="Hiperłącze 9" xfId="41081" hidden="1" xr:uid="{00000000-0005-0000-0000-0000169F0000}"/>
    <cellStyle name="Hiperłącze 9" xfId="41254" hidden="1" xr:uid="{00000000-0005-0000-0000-0000E19E0000}"/>
    <cellStyle name="Hiperłącze 9" xfId="28239" hidden="1" xr:uid="{00000000-0005-0000-0000-00002F990000}"/>
    <cellStyle name="Hiperłącze 9" xfId="39442" hidden="1" xr:uid="{00000000-0005-0000-0000-00000C9E0000}"/>
    <cellStyle name="Hiperłącze 9" xfId="25102" hidden="1" xr:uid="{00000000-0005-0000-0000-000012990000}"/>
    <cellStyle name="Hiperłącze 9" xfId="38700" hidden="1" xr:uid="{00000000-0005-0000-0000-0000B69E0000}"/>
    <cellStyle name="Hiperłącze 9" xfId="35715" hidden="1" xr:uid="{00000000-0005-0000-0000-0000699C0000}"/>
    <cellStyle name="Hiperłącze 9" xfId="25295" hidden="1" xr:uid="{00000000-0005-0000-0000-00000A990000}"/>
    <cellStyle name="Hiperłącze 9" xfId="22740" hidden="1" xr:uid="{00000000-0005-0000-0000-000095960000}"/>
    <cellStyle name="Hiperłącze 9" xfId="14796" hidden="1" xr:uid="{00000000-0005-0000-0000-00003B930000}"/>
    <cellStyle name="Hiperłącze 9" xfId="42728" hidden="1" xr:uid="{00000000-0005-0000-0000-0000CB9F0000}"/>
    <cellStyle name="Hiperłącze 9" xfId="26594" hidden="1" xr:uid="{00000000-0005-0000-0000-000044980000}"/>
    <cellStyle name="Hiperłącze 9" xfId="38299" hidden="1" xr:uid="{00000000-0005-0000-0000-0000C59D0000}"/>
    <cellStyle name="Hiperłącze 9" xfId="37413" hidden="1" xr:uid="{00000000-0005-0000-0000-0000949D0000}"/>
    <cellStyle name="Hiperłącze 9" xfId="24403" hidden="1" xr:uid="{00000000-0005-0000-0000-00004C970000}"/>
    <cellStyle name="Hiperłącze 9" xfId="33911" hidden="1" xr:uid="{00000000-0005-0000-0000-0000CC9B0000}"/>
    <cellStyle name="Hiperłącze 9" xfId="37954" hidden="1" xr:uid="{00000000-0005-0000-0000-0000789D0000}"/>
    <cellStyle name="Hiperłącze 9" xfId="13472" hidden="1" xr:uid="{00000000-0005-0000-0000-000045920000}"/>
    <cellStyle name="Hiperłącze 9" xfId="31231" hidden="1" xr:uid="{00000000-0005-0000-0000-00005F9A0000}"/>
    <cellStyle name="Hiperłącze 9" xfId="23503" hidden="1" xr:uid="{00000000-0005-0000-0000-0000C5960000}"/>
    <cellStyle name="Hiperłącze 9" xfId="25466" hidden="1" xr:uid="{00000000-0005-0000-0000-00008C980000}"/>
    <cellStyle name="Hiperłącze 9" xfId="40515" hidden="1" xr:uid="{00000000-0005-0000-0000-0000959E0000}"/>
    <cellStyle name="Hiperłącze 9" xfId="19900" hidden="1" xr:uid="{00000000-0005-0000-0000-000039950000}"/>
    <cellStyle name="Hiperłącze 9" xfId="34977" hidden="1" xr:uid="{00000000-0005-0000-0000-0000FD9B0000}"/>
    <cellStyle name="Hiperłącze 9" xfId="42224" hidden="1" xr:uid="{00000000-0005-0000-0000-0000B49F0000}"/>
    <cellStyle name="Hiperłącze 9" xfId="19262" hidden="1" xr:uid="{00000000-0005-0000-0000-000012950000}"/>
    <cellStyle name="Hiperłącze 9" xfId="29609" hidden="1" xr:uid="{00000000-0005-0000-0000-00002B9A0000}"/>
    <cellStyle name="Hiperłącze 9" xfId="31050" hidden="1" xr:uid="{00000000-0005-0000-0000-0000499A0000}"/>
    <cellStyle name="Hiperłącze 9" xfId="13162" hidden="1" xr:uid="{00000000-0005-0000-0000-000021920000}"/>
    <cellStyle name="Hiperłącze 9" xfId="28747" hidden="1" xr:uid="{00000000-0005-0000-0000-000045990000}"/>
    <cellStyle name="Hiperłącze 9" xfId="36981" hidden="1" xr:uid="{00000000-0005-0000-0000-0000E69C0000}"/>
    <cellStyle name="Hiperłącze 9" xfId="28434" hidden="1" xr:uid="{00000000-0005-0000-0000-00008D990000}"/>
    <cellStyle name="Hiperłącze 9" xfId="35050" hidden="1" xr:uid="{00000000-0005-0000-0000-0000059C0000}"/>
    <cellStyle name="Hiperłącze 9" xfId="25122" hidden="1" xr:uid="{00000000-0005-0000-0000-00008A980000}"/>
    <cellStyle name="Hiperłącze 9" xfId="29767" hidden="1" xr:uid="{00000000-0005-0000-0000-00002F9A0000}"/>
    <cellStyle name="Hiperłącze 9" xfId="17006" hidden="1" xr:uid="{00000000-0005-0000-0000-0000CB930000}"/>
    <cellStyle name="Hiperłącze 9" xfId="30643" hidden="1" xr:uid="{00000000-0005-0000-0000-0000FE990000}"/>
    <cellStyle name="Hiperłącze 9" xfId="39097" hidden="1" xr:uid="{00000000-0005-0000-0000-0000B39E0000}"/>
    <cellStyle name="Hiperłącze 9" xfId="40238" hidden="1" xr:uid="{00000000-0005-0000-0000-0000799E0000}"/>
    <cellStyle name="Hiperłącze 9" xfId="26796" hidden="1" xr:uid="{00000000-0005-0000-0000-00005C980000}"/>
    <cellStyle name="Hiperłącze 9" xfId="15955" hidden="1" xr:uid="{00000000-0005-0000-0000-000091930000}"/>
    <cellStyle name="Hiperłącze 9" xfId="10296" hidden="1" xr:uid="{00000000-0005-0000-0000-00005F910000}"/>
    <cellStyle name="Hiperłącze 9" xfId="39830" hidden="1" xr:uid="{00000000-0005-0000-0000-0000349E0000}"/>
    <cellStyle name="Hiperłącze 9" xfId="33878" hidden="1" xr:uid="{00000000-0005-0000-0000-0000C39B0000}"/>
    <cellStyle name="Hiperłącze 9" xfId="14987" hidden="1" xr:uid="{00000000-0005-0000-0000-000041930000}"/>
    <cellStyle name="Hiperłącze 9" xfId="25840" hidden="1" xr:uid="{00000000-0005-0000-0000-0000D3970000}"/>
    <cellStyle name="Hiperłącze 9" xfId="38591" hidden="1" xr:uid="{00000000-0005-0000-0000-0000E69D0000}"/>
    <cellStyle name="Hiperłącze 9" xfId="37606" hidden="1" xr:uid="{00000000-0005-0000-0000-0000919D0000}"/>
    <cellStyle name="Hiperłącze 9" xfId="44538" hidden="1" xr:uid="{00000000-0005-0000-0000-000054A10000}"/>
    <cellStyle name="Hiperłącze 9" xfId="33969" hidden="1" xr:uid="{00000000-0005-0000-0000-0000CD9B0000}"/>
    <cellStyle name="Hiperłącze 9" xfId="33696" hidden="1" xr:uid="{00000000-0005-0000-0000-0000B09B0000}"/>
    <cellStyle name="Hiperłącze 9" xfId="36427" hidden="1" xr:uid="{00000000-0005-0000-0000-0000209D0000}"/>
    <cellStyle name="Hiperłącze 9" xfId="45215" hidden="1" xr:uid="{00000000-0005-0000-0000-0000D7A00000}"/>
    <cellStyle name="Hiperłącze 9" xfId="43608" hidden="1" xr:uid="{00000000-0005-0000-0000-0000B9A00000}"/>
    <cellStyle name="Hiperłącze 9" xfId="43169" hidden="1" xr:uid="{00000000-0005-0000-0000-000064A00000}"/>
    <cellStyle name="Hiperłącze 9" xfId="27692" hidden="1" xr:uid="{00000000-0005-0000-0000-0000AD980000}"/>
    <cellStyle name="Hiperłącze 9" xfId="27163" hidden="1" xr:uid="{00000000-0005-0000-0000-000095980000}"/>
    <cellStyle name="Hiperłącze 9" xfId="27035" hidden="1" xr:uid="{00000000-0005-0000-0000-000077980000}"/>
    <cellStyle name="Hiperłącze 9" xfId="26847" hidden="1" xr:uid="{00000000-0005-0000-0000-00005A980000}"/>
    <cellStyle name="Hiperłącze 9" xfId="42285" hidden="1" xr:uid="{00000000-0005-0000-0000-0000719F0000}"/>
    <cellStyle name="Hiperłącze 9" xfId="36178" hidden="1" xr:uid="{00000000-0005-0000-0000-0000BC9C0000}"/>
    <cellStyle name="Hiperłącze 9" xfId="12768" hidden="1" xr:uid="{00000000-0005-0000-0000-0000DD910000}"/>
    <cellStyle name="Hiperłącze 9" xfId="33648" hidden="1" xr:uid="{00000000-0005-0000-0000-0000A29B0000}"/>
    <cellStyle name="Hiperłącze 9" xfId="21851" hidden="1" xr:uid="{00000000-0005-0000-0000-000004960000}"/>
    <cellStyle name="Hiperłącze 9" xfId="20885" hidden="1" xr:uid="{00000000-0005-0000-0000-00006A960000}"/>
    <cellStyle name="Hiperłącze 9" xfId="38895" hidden="1" xr:uid="{00000000-0005-0000-0000-0000479F0000}"/>
    <cellStyle name="Hiperłącze 9" xfId="37939" hidden="1" xr:uid="{00000000-0005-0000-0000-0000739D0000}"/>
    <cellStyle name="Hiperłącze 9" xfId="19674" hidden="1" xr:uid="{00000000-0005-0000-0000-00001D950000}"/>
    <cellStyle name="Hiperłącze 9" xfId="15901" hidden="1" xr:uid="{00000000-0005-0000-0000-000090930000}"/>
    <cellStyle name="Hiperłącze 9" xfId="23265" hidden="1" xr:uid="{00000000-0005-0000-0000-0000A9960000}"/>
    <cellStyle name="Hiperłącze 9" xfId="25489" hidden="1" xr:uid="{00000000-0005-0000-0000-000089980000}"/>
    <cellStyle name="Hiperłącze 9" xfId="19028" hidden="1" xr:uid="{00000000-0005-0000-0000-0000E5940000}"/>
    <cellStyle name="Hiperłącze 9" xfId="40507" hidden="1" xr:uid="{00000000-0005-0000-0000-0000999E0000}"/>
    <cellStyle name="Hiperłącze 9" xfId="14412" hidden="1" xr:uid="{00000000-0005-0000-0000-0000A4920000}"/>
    <cellStyle name="Hiperłącze 9" xfId="46213" hidden="1" xr:uid="{00000000-0005-0000-0000-000062A10000}"/>
    <cellStyle name="Hiperłącze 9" xfId="20665" hidden="1" xr:uid="{00000000-0005-0000-0000-000018960000}"/>
    <cellStyle name="Hiperłącze 9" xfId="31450" hidden="1" xr:uid="{00000000-0005-0000-0000-00007B9A0000}"/>
    <cellStyle name="Hiperłącze 9" xfId="30006" hidden="1" xr:uid="{00000000-0005-0000-0000-00009D9A0000}"/>
    <cellStyle name="Hiperłącze 9" xfId="27818" hidden="1" xr:uid="{00000000-0005-0000-0000-0000F8980000}"/>
    <cellStyle name="Hiperłącze 9" xfId="37149" hidden="1" xr:uid="{00000000-0005-0000-0000-0000269D0000}"/>
    <cellStyle name="Hiperłącze 9" xfId="43575" hidden="1" xr:uid="{00000000-0005-0000-0000-0000CDA00000}"/>
    <cellStyle name="Hiperłącze 9" xfId="14470" hidden="1" xr:uid="{00000000-0005-0000-0000-0000A2920000}"/>
    <cellStyle name="Hiperłącze 9" xfId="16981" hidden="1" xr:uid="{00000000-0005-0000-0000-0000C6930000}"/>
    <cellStyle name="Hiperłącze 9" xfId="14530" hidden="1" xr:uid="{00000000-0005-0000-0000-0000D6920000}"/>
    <cellStyle name="Hiperłącze 9" xfId="25922" hidden="1" xr:uid="{00000000-0005-0000-0000-0000DA970000}"/>
    <cellStyle name="Hiperłącze 9" xfId="11398" hidden="1" xr:uid="{00000000-0005-0000-0000-000088910000}"/>
    <cellStyle name="Hiperłącze 9" xfId="12627" hidden="1" xr:uid="{00000000-0005-0000-0000-0000CD910000}"/>
    <cellStyle name="Hiperłącze 9" xfId="43704" hidden="1" xr:uid="{00000000-0005-0000-0000-0000FF9F0000}"/>
    <cellStyle name="Hiperłącze 9" xfId="35151" hidden="1" xr:uid="{00000000-0005-0000-0000-0000119C0000}"/>
    <cellStyle name="Hiperłącze 9" xfId="40131" hidden="1" xr:uid="{00000000-0005-0000-0000-00006D9E0000}"/>
    <cellStyle name="Hiperłącze 9" xfId="44005" hidden="1" xr:uid="{00000000-0005-0000-0000-000016A00000}"/>
    <cellStyle name="Hiperłącze 9" xfId="17175" hidden="1" xr:uid="{00000000-0005-0000-0000-0000DE930000}"/>
    <cellStyle name="Hiperłącze 9" xfId="28938" hidden="1" xr:uid="{00000000-0005-0000-0000-00005B990000}"/>
    <cellStyle name="Hiperłącze 9" xfId="16630" hidden="1" xr:uid="{00000000-0005-0000-0000-0000A6930000}"/>
    <cellStyle name="Hiperłącze 9" xfId="43295" hidden="1" xr:uid="{00000000-0005-0000-0000-000066A00000}"/>
    <cellStyle name="Hiperłącze 9" xfId="17997" hidden="1" xr:uid="{00000000-0005-0000-0000-000055940000}"/>
    <cellStyle name="Hiperłącze 9" xfId="17974" hidden="1" xr:uid="{00000000-0005-0000-0000-000058940000}"/>
    <cellStyle name="Hiperłącze 9" xfId="16365" hidden="1" xr:uid="{00000000-0005-0000-0000-00005B940000}"/>
    <cellStyle name="Hiperłącze 9" xfId="16470" hidden="1" xr:uid="{00000000-0005-0000-0000-00005C940000}"/>
    <cellStyle name="Hiperłącze 9" xfId="16396" hidden="1" xr:uid="{00000000-0005-0000-0000-00005D940000}"/>
    <cellStyle name="Hiperłącze 9" xfId="16479" hidden="1" xr:uid="{00000000-0005-0000-0000-000063940000}"/>
    <cellStyle name="Hiperłącze 9" xfId="16733" hidden="1" xr:uid="{00000000-0005-0000-0000-000065940000}"/>
    <cellStyle name="Hiperłącze 9" xfId="16737" hidden="1" xr:uid="{00000000-0005-0000-0000-00006B940000}"/>
    <cellStyle name="Hiperłącze 9" xfId="46711" hidden="1" xr:uid="{00000000-0005-0000-0000-0000C1A10000}"/>
    <cellStyle name="Hiperłącze 9" xfId="46747" hidden="1" xr:uid="{00000000-0005-0000-0000-0000C4A10000}"/>
    <cellStyle name="Hiperłącze 9" xfId="46541" hidden="1" xr:uid="{00000000-0005-0000-0000-0000C6A10000}"/>
    <cellStyle name="Hiperłącze 9" xfId="46573" hidden="1" xr:uid="{00000000-0005-0000-0000-0000CCA10000}"/>
    <cellStyle name="Hiperłącze 9" xfId="46526" hidden="1" xr:uid="{00000000-0005-0000-0000-0000CDA10000}"/>
    <cellStyle name="Hiperłącze 9" xfId="46494" hidden="1" xr:uid="{00000000-0005-0000-0000-0000D3A10000}"/>
    <cellStyle name="Hiperłącze 9" xfId="46933" hidden="1" xr:uid="{00000000-0005-0000-0000-0000D8A10000}"/>
    <cellStyle name="Hiperłącze 9" xfId="46267" hidden="1" xr:uid="{00000000-0005-0000-0000-00006BA10000}"/>
    <cellStyle name="Hiperłącze 9" xfId="43405" hidden="1" xr:uid="{00000000-0005-0000-0000-00005BA10000}"/>
    <cellStyle name="Hiperłącze 9" xfId="43473" hidden="1" xr:uid="{00000000-0005-0000-0000-00004BA10000}"/>
    <cellStyle name="Hiperłącze 9" xfId="45533" hidden="1" xr:uid="{00000000-0005-0000-0000-00003BA10000}"/>
    <cellStyle name="Hiperłącze 9" xfId="45999" hidden="1" xr:uid="{00000000-0005-0000-0000-00000BA10000}"/>
    <cellStyle name="Hiperłącze 9" xfId="43273" hidden="1" xr:uid="{00000000-0005-0000-0000-00006BA00000}"/>
    <cellStyle name="Hiperłącze 9" xfId="43178" hidden="1" xr:uid="{00000000-0005-0000-0000-00005BA00000}"/>
    <cellStyle name="Hiperłącze 9" xfId="44265" hidden="1" xr:uid="{00000000-0005-0000-0000-00003BA00000}"/>
    <cellStyle name="Hiperłącze 9" xfId="44147" hidden="1" xr:uid="{00000000-0005-0000-0000-00002BA00000}"/>
    <cellStyle name="Hiperłącze 9" xfId="17545" hidden="1" xr:uid="{00000000-0005-0000-0000-000024940000}"/>
    <cellStyle name="Hiperłącze 9" xfId="12879" hidden="1" xr:uid="{00000000-0005-0000-0000-000001920000}"/>
    <cellStyle name="Hiperłącze 9" xfId="14890" hidden="1" xr:uid="{00000000-0005-0000-0000-000059930000}"/>
    <cellStyle name="Hiperłącze 9" xfId="23185" hidden="1" xr:uid="{00000000-0005-0000-0000-0000A2960000}"/>
    <cellStyle name="Hiperłącze 9" xfId="22172" hidden="1" xr:uid="{00000000-0005-0000-0000-00003C960000}"/>
    <cellStyle name="Hiperłącze 9" xfId="29955" hidden="1" xr:uid="{00000000-0005-0000-0000-0000949A0000}"/>
    <cellStyle name="Hiperłącze 9" xfId="12214" hidden="1" xr:uid="{00000000-0005-0000-0000-0000EA920000}"/>
    <cellStyle name="Hiperłącze 9" xfId="15793" hidden="1" xr:uid="{00000000-0005-0000-0000-000084930000}"/>
    <cellStyle name="Hiperłącze 9" xfId="25181" hidden="1" xr:uid="{00000000-0005-0000-0000-00002B980000}"/>
    <cellStyle name="Hiperłącze 9" xfId="38994" hidden="1" xr:uid="{00000000-0005-0000-0000-0000B09E0000}"/>
    <cellStyle name="Hiperłącze 9" xfId="32617" hidden="1" xr:uid="{00000000-0005-0000-0000-0000129B0000}"/>
    <cellStyle name="Hiperłącze 9" xfId="33691" hidden="1" xr:uid="{00000000-0005-0000-0000-0000AC9B0000}"/>
    <cellStyle name="Hiperłącze 9" xfId="37753" hidden="1" xr:uid="{00000000-0005-0000-0000-0000639D0000}"/>
    <cellStyle name="Hiperłącze 9" xfId="28680" hidden="1" xr:uid="{00000000-0005-0000-0000-000040990000}"/>
    <cellStyle name="Hiperłącze 9" xfId="28203" hidden="1" xr:uid="{00000000-0005-0000-0000-000026990000}"/>
    <cellStyle name="Hiperłącze 9" xfId="30774" hidden="1" xr:uid="{00000000-0005-0000-0000-0000139A0000}"/>
    <cellStyle name="Hiperłącze 9" xfId="16172" hidden="1" xr:uid="{00000000-0005-0000-0000-0000FD930000}"/>
    <cellStyle name="Hiperłącze 9" xfId="17111" hidden="1" xr:uid="{00000000-0005-0000-0000-0000D8930000}"/>
    <cellStyle name="Hiperłącze 9" xfId="16791" hidden="1" xr:uid="{00000000-0005-0000-0000-0000B3930000}"/>
    <cellStyle name="Hiperłącze 9" xfId="16434" hidden="1" xr:uid="{00000000-0005-0000-0000-00006D940000}"/>
    <cellStyle name="Hiperłącze 9" xfId="16509" hidden="1" xr:uid="{00000000-0005-0000-0000-00006E940000}"/>
    <cellStyle name="Hiperłącze 9" xfId="16502" hidden="1" xr:uid="{00000000-0005-0000-0000-000070940000}"/>
    <cellStyle name="Hiperłącze 9" xfId="18032" hidden="1" xr:uid="{00000000-0005-0000-0000-000071940000}"/>
    <cellStyle name="Hiperłącze 9" xfId="18060" hidden="1" xr:uid="{00000000-0005-0000-0000-000074940000}"/>
    <cellStyle name="Hiperłącze 9" xfId="18074" hidden="1" xr:uid="{00000000-0005-0000-0000-000077940000}"/>
    <cellStyle name="Hiperłącze 9" xfId="18141" hidden="1" xr:uid="{00000000-0005-0000-0000-00007D940000}"/>
    <cellStyle name="Hiperłącze 9" xfId="18572" hidden="1" xr:uid="{00000000-0005-0000-0000-00008A940000}"/>
    <cellStyle name="Hiperłącze 9" xfId="18583" hidden="1" xr:uid="{00000000-0005-0000-0000-00008B940000}"/>
    <cellStyle name="Hiperłącze 9" xfId="18592" hidden="1" xr:uid="{00000000-0005-0000-0000-00008C940000}"/>
    <cellStyle name="Hiperłącze 9" xfId="18659" hidden="1" xr:uid="{00000000-0005-0000-0000-000092940000}"/>
    <cellStyle name="Hiperłącze 9" xfId="18627" hidden="1" xr:uid="{00000000-0005-0000-0000-000093940000}"/>
    <cellStyle name="Hiperłącze 9" xfId="18616" hidden="1" xr:uid="{00000000-0005-0000-0000-000094940000}"/>
    <cellStyle name="Hiperłącze 9" xfId="18675" hidden="1" xr:uid="{00000000-0005-0000-0000-000096940000}"/>
    <cellStyle name="Hiperłącze 9" xfId="18683" hidden="1" xr:uid="{00000000-0005-0000-0000-000097940000}"/>
    <cellStyle name="Hiperłącze 9" xfId="18747" hidden="1" xr:uid="{00000000-0005-0000-0000-00009A940000}"/>
    <cellStyle name="Hiperłącze 9" xfId="18704" hidden="1" xr:uid="{00000000-0005-0000-0000-00009B940000}"/>
    <cellStyle name="Hiperłącze 9" xfId="18755" hidden="1" xr:uid="{00000000-0005-0000-0000-00009E940000}"/>
    <cellStyle name="Hiperłącze 9" xfId="18804" hidden="1" xr:uid="{00000000-0005-0000-0000-0000A2940000}"/>
    <cellStyle name="Hiperłącze 9" xfId="18922" hidden="1" xr:uid="{00000000-0005-0000-0000-0000AF940000}"/>
    <cellStyle name="Hiperłącze 9" xfId="18994" hidden="1" xr:uid="{00000000-0005-0000-0000-0000B2940000}"/>
    <cellStyle name="Hiperłącze 9" xfId="18945" hidden="1" xr:uid="{00000000-0005-0000-0000-0000B3940000}"/>
    <cellStyle name="Hiperłącze 9" xfId="19003" hidden="1" xr:uid="{00000000-0005-0000-0000-0000B6940000}"/>
    <cellStyle name="Hiperłącze 9" xfId="18966" hidden="1" xr:uid="{00000000-0005-0000-0000-0000B7940000}"/>
    <cellStyle name="Hiperłącze 9" xfId="18954" hidden="1" xr:uid="{00000000-0005-0000-0000-0000B8940000}"/>
    <cellStyle name="Hiperłącze 9" xfId="18274" hidden="1" xr:uid="{00000000-0005-0000-0000-0000C2940000}"/>
    <cellStyle name="Hiperłącze 9" xfId="32873" hidden="1" xr:uid="{00000000-0005-0000-0000-0000859B0000}"/>
    <cellStyle name="Hiperłącze 9" xfId="15420" hidden="1" xr:uid="{00000000-0005-0000-0000-00002E930000}"/>
    <cellStyle name="Hiperłącze 9" xfId="30569" hidden="1" xr:uid="{00000000-0005-0000-0000-0000FA990000}"/>
    <cellStyle name="Hiperłącze 9" xfId="30635" hidden="1" xr:uid="{00000000-0005-0000-0000-0000FD990000}"/>
    <cellStyle name="Hiperłącze 9" xfId="30600" hidden="1" xr:uid="{00000000-0005-0000-0000-0000FF990000}"/>
    <cellStyle name="Hiperłącze 9" xfId="30619" hidden="1" xr:uid="{00000000-0005-0000-0000-0000039A0000}"/>
    <cellStyle name="Hiperłącze 9" xfId="11481" hidden="1" xr:uid="{00000000-0005-0000-0000-0000FC910000}"/>
    <cellStyle name="Hiperłącze 9" xfId="47000" hidden="1" xr:uid="{00000000-0005-0000-0000-000098A10000}"/>
    <cellStyle name="Hiperłącze 9" xfId="33167" hidden="1" xr:uid="{00000000-0005-0000-0000-0000499B0000}"/>
    <cellStyle name="Hiperłącze 9" xfId="33606" hidden="1" xr:uid="{00000000-0005-0000-0000-0000769B0000}"/>
    <cellStyle name="Hiperłącze 9" xfId="33034" hidden="1" xr:uid="{00000000-0005-0000-0000-0000909B0000}"/>
    <cellStyle name="Hiperłącze 9" xfId="32847" hidden="1" xr:uid="{00000000-0005-0000-0000-00008E9B0000}"/>
    <cellStyle name="Hiperłącze 9" xfId="44050" hidden="1" xr:uid="{00000000-0005-0000-0000-000020A00000}"/>
    <cellStyle name="Hiperłącze 9" xfId="45332" hidden="1" xr:uid="{00000000-0005-0000-0000-0000E8A00000}"/>
    <cellStyle name="Hiperłącze 9" xfId="30178" hidden="1" xr:uid="{00000000-0005-0000-0000-0000CE990000}"/>
    <cellStyle name="Hiperłącze 9" xfId="39491" hidden="1" xr:uid="{00000000-0005-0000-0000-00000A9E0000}"/>
    <cellStyle name="Hiperłącze 9" xfId="39232" hidden="1" xr:uid="{00000000-0005-0000-0000-0000F29D0000}"/>
    <cellStyle name="Hiperłącze 9" xfId="39638" hidden="1" xr:uid="{00000000-0005-0000-0000-0000209E0000}"/>
    <cellStyle name="Hiperłącze 9" xfId="39902" hidden="1" xr:uid="{00000000-0005-0000-0000-00003A9E0000}"/>
    <cellStyle name="Hiperłącze 9" xfId="29799" hidden="1" xr:uid="{00000000-0005-0000-0000-0000299B0000}"/>
    <cellStyle name="Hiperłącze 9" xfId="27813" hidden="1" xr:uid="{00000000-0005-0000-0000-0000EA980000}"/>
    <cellStyle name="Hiperłącze 9" xfId="47175" hidden="1" xr:uid="{00000000-0005-0000-0000-0000A6A10000}"/>
    <cellStyle name="Hiperłącze 9" xfId="27378" hidden="1" xr:uid="{00000000-0005-0000-0000-000004990000}"/>
    <cellStyle name="Hiperłącze 9" xfId="46799" hidden="1" xr:uid="{00000000-0005-0000-0000-000083A10000}"/>
    <cellStyle name="Hiperłącze 9" xfId="22004" hidden="1" xr:uid="{00000000-0005-0000-0000-000029960000}"/>
    <cellStyle name="Hiperłącze 9" xfId="18346" hidden="1" xr:uid="{00000000-0005-0000-0000-0000DE940000}"/>
    <cellStyle name="Hiperłącze 9" xfId="36842" hidden="1" xr:uid="{00000000-0005-0000-0000-0000DA9C0000}"/>
    <cellStyle name="Hiperłącze 9" xfId="16891" hidden="1" xr:uid="{00000000-0005-0000-0000-0000BE930000}"/>
    <cellStyle name="Hiperłącze 9" xfId="31223" hidden="1" xr:uid="{00000000-0005-0000-0000-0000609A0000}"/>
    <cellStyle name="Hiperłącze 9" xfId="46967" hidden="1" xr:uid="{00000000-0005-0000-0000-000091A10000}"/>
    <cellStyle name="Hiperłącze 9" xfId="37726" hidden="1" xr:uid="{00000000-0005-0000-0000-0000609D0000}"/>
    <cellStyle name="Hiperłącze 9" xfId="36472" hidden="1" xr:uid="{00000000-0005-0000-0000-0000159D0000}"/>
    <cellStyle name="Hiperłącze 9" xfId="44563" hidden="1" xr:uid="{00000000-0005-0000-0000-000073A00000}"/>
    <cellStyle name="Hiperłącze 9" xfId="43537" hidden="1" xr:uid="{00000000-0005-0000-0000-0000BDA00000}"/>
    <cellStyle name="Hiperłącze 9" xfId="38977" hidden="1" xr:uid="{00000000-0005-0000-0000-0000AA9E0000}"/>
    <cellStyle name="Hiperłącze 9" xfId="43033" hidden="1" xr:uid="{00000000-0005-0000-0000-0000EF9F0000}"/>
    <cellStyle name="Hiperłącze 9" xfId="21801" hidden="1" xr:uid="{00000000-0005-0000-0000-0000F6950000}"/>
    <cellStyle name="Hiperłącze 9" xfId="14942" hidden="1" xr:uid="{00000000-0005-0000-0000-00004B930000}"/>
    <cellStyle name="Hiperłącze 9" xfId="26351" hidden="1" xr:uid="{00000000-0005-0000-0000-00000E980000}"/>
    <cellStyle name="Hiperłącze 9" xfId="41572" hidden="1" xr:uid="{00000000-0005-0000-0000-0000089F0000}"/>
    <cellStyle name="Hiperłącze 9" xfId="35837" hidden="1" xr:uid="{00000000-0005-0000-0000-0000789C0000}"/>
    <cellStyle name="Hiperłącze 9" xfId="43771" hidden="1" xr:uid="{00000000-0005-0000-0000-000006A00000}"/>
    <cellStyle name="Hiperłącze 9" xfId="37658" hidden="1" xr:uid="{00000000-0005-0000-0000-0000899D0000}"/>
    <cellStyle name="Hiperłącze 9" xfId="30218" hidden="1" xr:uid="{00000000-0005-0000-0000-0000D8990000}"/>
    <cellStyle name="Hiperłącze 9" xfId="18472" hidden="1" xr:uid="{00000000-0005-0000-0000-0000BE940000}"/>
    <cellStyle name="Hiperłącze 9" xfId="42778" hidden="1" xr:uid="{00000000-0005-0000-0000-0000D19F0000}"/>
    <cellStyle name="Hiperłącze 9" xfId="42091" hidden="1" xr:uid="{00000000-0005-0000-0000-0000AC9F0000}"/>
    <cellStyle name="Hiperłącze 9" xfId="41852" hidden="1" xr:uid="{00000000-0005-0000-0000-0000679F0000}"/>
    <cellStyle name="Hiperłącze 9" xfId="29264" hidden="1" xr:uid="{00000000-0005-0000-0000-0000A8990000}"/>
    <cellStyle name="Hiperłącze 9" xfId="32035" hidden="1" xr:uid="{00000000-0005-0000-0000-0000F69A0000}"/>
    <cellStyle name="Hiperłącze 9" xfId="46135" hidden="1" xr:uid="{00000000-0005-0000-0000-000012A10000}"/>
    <cellStyle name="Hiperłącze 9" xfId="38845" hidden="1" xr:uid="{00000000-0005-0000-0000-0000499F0000}"/>
    <cellStyle name="Hiperłącze 9" xfId="41026" hidden="1" xr:uid="{00000000-0005-0000-0000-0000279F0000}"/>
    <cellStyle name="Hiperłącze 9" xfId="41563" hidden="1" xr:uid="{00000000-0005-0000-0000-0000039F0000}"/>
    <cellStyle name="Hiperłącze 9" xfId="41269" hidden="1" xr:uid="{00000000-0005-0000-0000-0000DE9E0000}"/>
    <cellStyle name="Hiperłącze 9" xfId="12607" hidden="1" xr:uid="{00000000-0005-0000-0000-0000D0910000}"/>
    <cellStyle name="Hiperłącze 9" xfId="29508" hidden="1" xr:uid="{00000000-0005-0000-0000-0000C7990000}"/>
    <cellStyle name="Hiperłącze 9" xfId="40172" hidden="1" xr:uid="{00000000-0005-0000-0000-0000739E0000}"/>
    <cellStyle name="Hiperłącze 9" xfId="36354" hidden="1" xr:uid="{00000000-0005-0000-0000-00000F9D0000}"/>
    <cellStyle name="Hiperłącze 9" xfId="11486" hidden="1" xr:uid="{00000000-0005-0000-0000-0000F2910000}"/>
    <cellStyle name="Hiperłącze 9" xfId="10361" hidden="1" xr:uid="{00000000-0005-0000-0000-000062910000}"/>
    <cellStyle name="Hiperłącze 9" xfId="39633" hidden="1" xr:uid="{00000000-0005-0000-0000-00001C9E0000}"/>
    <cellStyle name="Hiperłącze 9" xfId="39248" hidden="1" xr:uid="{00000000-0005-0000-0000-0000F69D0000}"/>
    <cellStyle name="Hiperłącze 9" xfId="14793" hidden="1" xr:uid="{00000000-0005-0000-0000-000043930000}"/>
    <cellStyle name="Hiperłącze 9" xfId="24964" hidden="1" xr:uid="{00000000-0005-0000-0000-0000B3970000}"/>
    <cellStyle name="Hiperłącze 9" xfId="38495" hidden="1" xr:uid="{00000000-0005-0000-0000-0000DA9D0000}"/>
    <cellStyle name="Hiperłącze 9" xfId="38223" hidden="1" xr:uid="{00000000-0005-0000-0000-0000C09D0000}"/>
    <cellStyle name="Hiperłącze 9" xfId="37581" hidden="1" xr:uid="{00000000-0005-0000-0000-0000979D0000}"/>
    <cellStyle name="Hiperłącze 9" xfId="47030" hidden="1" xr:uid="{00000000-0005-0000-0000-00009BA10000}"/>
    <cellStyle name="Hiperłącze 9" xfId="27953" hidden="1" xr:uid="{00000000-0005-0000-0000-0000CD980000}"/>
    <cellStyle name="Hiperłącze 9" xfId="33835" hidden="1" xr:uid="{00000000-0005-0000-0000-0000B99B0000}"/>
    <cellStyle name="Hiperłącze 9" xfId="33270" hidden="1" xr:uid="{00000000-0005-0000-0000-0000559B0000}"/>
    <cellStyle name="Hiperłącze 9" xfId="28367" hidden="1" xr:uid="{00000000-0005-0000-0000-000074990000}"/>
    <cellStyle name="Hiperłącze 9" xfId="23462" hidden="1" xr:uid="{00000000-0005-0000-0000-0000C4960000}"/>
    <cellStyle name="Hiperłącze 9" xfId="31290" hidden="1" xr:uid="{00000000-0005-0000-0000-0000659A0000}"/>
    <cellStyle name="Hiperłącze 9" xfId="27132" hidden="1" xr:uid="{00000000-0005-0000-0000-00009C980000}"/>
    <cellStyle name="Hiperłącze 9" xfId="25320" hidden="1" xr:uid="{00000000-0005-0000-0000-000018990000}"/>
    <cellStyle name="Hiperłącze 9" xfId="18369" hidden="1" xr:uid="{00000000-0005-0000-0000-0000D6940000}"/>
    <cellStyle name="Hiperłącze 9" xfId="18278" hidden="1" xr:uid="{00000000-0005-0000-0000-0000BD940000}"/>
    <cellStyle name="Hiperłącze 9" xfId="29711" hidden="1" xr:uid="{00000000-0005-0000-0000-0000389A0000}"/>
    <cellStyle name="Hiperłącze 9" xfId="46549" hidden="1" xr:uid="{00000000-0005-0000-0000-0000C5A10000}"/>
    <cellStyle name="Hiperłącze 9" xfId="23543" hidden="1" xr:uid="{00000000-0005-0000-0000-0000F7960000}"/>
    <cellStyle name="Hiperłącze 9" xfId="38389" hidden="1" xr:uid="{00000000-0005-0000-0000-0000CA9D0000}"/>
    <cellStyle name="Hiperłącze 9" xfId="28707" hidden="1" xr:uid="{00000000-0005-0000-0000-000043990000}"/>
    <cellStyle name="Hiperłącze 9" xfId="35869" hidden="1" xr:uid="{00000000-0005-0000-0000-00007F9C0000}"/>
    <cellStyle name="Hiperłącze 9" xfId="10373" hidden="1" xr:uid="{00000000-0005-0000-0000-000065910000}"/>
    <cellStyle name="Hiperłącze 9" xfId="12795" hidden="1" xr:uid="{00000000-0005-0000-0000-0000E0910000}"/>
    <cellStyle name="Hiperłącze 9" xfId="25850" hidden="1" xr:uid="{00000000-0005-0000-0000-0000D4970000}"/>
    <cellStyle name="Hiperłącze 9" xfId="22770" hidden="1" xr:uid="{00000000-0005-0000-0000-0000DE960000}"/>
    <cellStyle name="Hiperłącze 9" xfId="19444" hidden="1" xr:uid="{00000000-0005-0000-0000-000059950000}"/>
    <cellStyle name="Hiperłącze 9" xfId="28121" hidden="1" xr:uid="{00000000-0005-0000-0000-000022990000}"/>
    <cellStyle name="Hiperłącze 9" xfId="41010" hidden="1" xr:uid="{00000000-0005-0000-0000-00002B9F0000}"/>
    <cellStyle name="Hiperłącze 9" xfId="32304" hidden="1" xr:uid="{00000000-0005-0000-0000-0000CD9A0000}"/>
    <cellStyle name="Hiperłącze 9" xfId="26120" hidden="1" xr:uid="{00000000-0005-0000-0000-0000EE970000}"/>
    <cellStyle name="Hiperłącze 9" xfId="24140" hidden="1" xr:uid="{00000000-0005-0000-0000-00002B970000}"/>
    <cellStyle name="Hiperłącze 9" xfId="10383" hidden="1" xr:uid="{00000000-0005-0000-0000-000066910000}"/>
    <cellStyle name="Hiperłącze 9" xfId="33934" hidden="1" xr:uid="{00000000-0005-0000-0000-0000C99B0000}"/>
    <cellStyle name="Hiperłącze 9" xfId="15947" hidden="1" xr:uid="{00000000-0005-0000-0000-000095930000}"/>
    <cellStyle name="Hiperłącze 9" xfId="30865" hidden="1" xr:uid="{00000000-0005-0000-0000-00001D9A0000}"/>
    <cellStyle name="Hiperłącze 9" xfId="40163" hidden="1" xr:uid="{00000000-0005-0000-0000-0000749E0000}"/>
    <cellStyle name="Hiperłącze 9" xfId="12953" hidden="1" xr:uid="{00000000-0005-0000-0000-000009920000}"/>
    <cellStyle name="Hiperłącze 9" xfId="22748" hidden="1" xr:uid="{00000000-0005-0000-0000-000091960000}"/>
    <cellStyle name="Hiperłącze 9" xfId="13249" hidden="1" xr:uid="{00000000-0005-0000-0000-00002F920000}"/>
    <cellStyle name="Hiperłącze 9" xfId="33299" hidden="1" xr:uid="{00000000-0005-0000-0000-00005C9B0000}"/>
    <cellStyle name="Hiperłącze 9" xfId="32771" hidden="1" xr:uid="{00000000-0005-0000-0000-0000409B0000}"/>
    <cellStyle name="Hiperłącze 9" xfId="36542" hidden="1" xr:uid="{00000000-0005-0000-0000-0000089D0000}"/>
    <cellStyle name="Hiperłącze 9" xfId="20008" hidden="1" xr:uid="{00000000-0005-0000-0000-000045950000}"/>
    <cellStyle name="Hiperłącze 9" xfId="37573" hidden="1" xr:uid="{00000000-0005-0000-0000-0000989D0000}"/>
    <cellStyle name="Hiperłącze 9" xfId="34310" hidden="1" xr:uid="{00000000-0005-0000-0000-00003A9C0000}"/>
    <cellStyle name="Hiperłącze 9" xfId="19614" hidden="1" xr:uid="{00000000-0005-0000-0000-00001B950000}"/>
    <cellStyle name="Hiperłącze 9" xfId="24741" hidden="1" xr:uid="{00000000-0005-0000-0000-000098970000}"/>
    <cellStyle name="Hiperłącze 9" xfId="18769" hidden="1" xr:uid="{00000000-0005-0000-0000-0000D8940000}"/>
    <cellStyle name="Hiperłącze 9" xfId="45363" hidden="1" xr:uid="{00000000-0005-0000-0000-0000E1A00000}"/>
    <cellStyle name="Hiperłącze 9" xfId="39562" hidden="1" xr:uid="{00000000-0005-0000-0000-0000179E0000}"/>
    <cellStyle name="Hiperłącze 9" xfId="21213" hidden="1" xr:uid="{00000000-0005-0000-0000-0000BD950000}"/>
    <cellStyle name="Hiperłącze 9" xfId="21236" hidden="1" xr:uid="{00000000-0005-0000-0000-0000BE950000}"/>
    <cellStyle name="Hiperłącze 9" xfId="21299" hidden="1" xr:uid="{00000000-0005-0000-0000-0000C1950000}"/>
    <cellStyle name="Hiperłącze 9" xfId="21308" hidden="1" xr:uid="{00000000-0005-0000-0000-0000C2950000}"/>
    <cellStyle name="Hiperłącze 9" xfId="21341" hidden="1" xr:uid="{00000000-0005-0000-0000-0000C7950000}"/>
    <cellStyle name="Hiperłącze 9" xfId="21373" hidden="1" xr:uid="{00000000-0005-0000-0000-0000C9950000}"/>
    <cellStyle name="Hiperłącze 9" xfId="21408" hidden="1" xr:uid="{00000000-0005-0000-0000-0000CD950000}"/>
    <cellStyle name="Hiperłącze 9" xfId="21426" hidden="1" xr:uid="{00000000-0005-0000-0000-0000CF950000}"/>
    <cellStyle name="Hiperłącze 9" xfId="21498" hidden="1" xr:uid="{00000000-0005-0000-0000-0000D2950000}"/>
    <cellStyle name="Hiperłącze 9" xfId="17718" hidden="1" xr:uid="{00000000-0005-0000-0000-000035940000}"/>
    <cellStyle name="Hiperłącze 9" xfId="13558" hidden="1" xr:uid="{00000000-0005-0000-0000-00006C920000}"/>
    <cellStyle name="Hiperłącze 9" xfId="13634" hidden="1" xr:uid="{00000000-0005-0000-0000-00006F920000}"/>
    <cellStyle name="Hiperłącze 9" xfId="13643" hidden="1" xr:uid="{00000000-0005-0000-0000-000070920000}"/>
    <cellStyle name="Hiperłącze 9" xfId="11858" hidden="1" xr:uid="{00000000-0005-0000-0000-000054920000}"/>
    <cellStyle name="Hiperłącze 9" xfId="11970" hidden="1" xr:uid="{00000000-0005-0000-0000-000058920000}"/>
    <cellStyle name="Hiperłącze 9" xfId="11915" hidden="1" xr:uid="{00000000-0005-0000-0000-000059920000}"/>
    <cellStyle name="Hiperłącze 9" xfId="12212" hidden="1" xr:uid="{00000000-0005-0000-0000-00005B920000}"/>
    <cellStyle name="Hiperłącze 9" xfId="11834" hidden="1" xr:uid="{00000000-0005-0000-0000-00004A920000}"/>
    <cellStyle name="Hiperłącze 9" xfId="13449" hidden="1" xr:uid="{00000000-0005-0000-0000-000048920000}"/>
    <cellStyle name="Hiperłącze 9" xfId="12208" hidden="1" xr:uid="{00000000-0005-0000-0000-000055920000}"/>
    <cellStyle name="Hiperłącze 9" xfId="11366" hidden="1" xr:uid="{00000000-0005-0000-0000-00007F910000}"/>
    <cellStyle name="Hiperłącze 9" xfId="12759" hidden="1" xr:uid="{00000000-0005-0000-0000-0000DA910000}"/>
    <cellStyle name="Hiperłącze 9" xfId="12578" hidden="1" xr:uid="{00000000-0005-0000-0000-0000C7910000}"/>
    <cellStyle name="Hiperłącze 9" xfId="44085" hidden="1" xr:uid="{00000000-0005-0000-0000-000027A00000}"/>
    <cellStyle name="Hiperłącze 9" xfId="18539" hidden="1" xr:uid="{00000000-0005-0000-0000-0000D1940000}"/>
    <cellStyle name="Hiperłącze 9" xfId="10320" hidden="1" xr:uid="{00000000-0005-0000-0000-000063910000}"/>
    <cellStyle name="Hiperłącze 9" xfId="39269" hidden="1" xr:uid="{00000000-0005-0000-0000-0000FC9D0000}"/>
    <cellStyle name="Hiperłącze 9" xfId="15262" hidden="1" xr:uid="{00000000-0005-0000-0000-00001E930000}"/>
    <cellStyle name="Hiperłącze 9" xfId="43129" hidden="1" xr:uid="{00000000-0005-0000-0000-000069A00000}"/>
    <cellStyle name="Hiperłącze 9" xfId="45945" hidden="1" xr:uid="{00000000-0005-0000-0000-000002A10000}"/>
    <cellStyle name="Hiperłącze 9" xfId="13525" hidden="1" xr:uid="{00000000-0005-0000-0000-000063920000}"/>
    <cellStyle name="Hiperłącze 9" xfId="20104" hidden="1" xr:uid="{00000000-0005-0000-0000-00007A950000}"/>
    <cellStyle name="Hiperłącze 9" xfId="33150" hidden="1" xr:uid="{00000000-0005-0000-0000-0000939B0000}"/>
    <cellStyle name="Hiperłącze 9" xfId="18065" hidden="1" xr:uid="{00000000-0005-0000-0000-000078940000}"/>
    <cellStyle name="Hiperłącze 9" xfId="20942" hidden="1" xr:uid="{00000000-0005-0000-0000-000077960000}"/>
    <cellStyle name="Hiperłącze 9" xfId="45873" hidden="1" xr:uid="{00000000-0005-0000-0000-0000FDA00000}"/>
    <cellStyle name="Hiperłącze 9" xfId="17095" hidden="1" xr:uid="{00000000-0005-0000-0000-0000D6930000}"/>
    <cellStyle name="Hiperłącze 9" xfId="18392" hidden="1" xr:uid="{00000000-0005-0000-0000-0000DB940000}"/>
    <cellStyle name="Hiperłącze 9" xfId="35247" hidden="1" xr:uid="{00000000-0005-0000-0000-00001D9C0000}"/>
    <cellStyle name="Hiperłącze 9" xfId="27381" hidden="1" xr:uid="{00000000-0005-0000-0000-000000990000}"/>
    <cellStyle name="Hiperłącze 9" xfId="35961" hidden="1" xr:uid="{00000000-0005-0000-0000-00008C9C0000}"/>
    <cellStyle name="Hiperłącze 9" xfId="29787" hidden="1" xr:uid="{00000000-0005-0000-0000-00002A9A0000}"/>
    <cellStyle name="Hiperłącze 9" xfId="28130" hidden="1" xr:uid="{00000000-0005-0000-0000-000023990000}"/>
    <cellStyle name="Hiperłącze 9" xfId="16202" hidden="1" xr:uid="{00000000-0005-0000-0000-000000940000}"/>
    <cellStyle name="Hiperłącze 9" xfId="28248" hidden="1" xr:uid="{00000000-0005-0000-0000-000030990000}"/>
    <cellStyle name="Hiperłącze 9" xfId="40632" hidden="1" xr:uid="{00000000-0005-0000-0000-0000A29E0000}"/>
    <cellStyle name="Hiperłącze 9" xfId="40221" hidden="1" xr:uid="{00000000-0005-0000-0000-0000729E0000}"/>
    <cellStyle name="Hiperłącze 9" xfId="23843" hidden="1" xr:uid="{00000000-0005-0000-0000-000063970000}"/>
    <cellStyle name="Hiperłącze 9" xfId="23879" hidden="1" xr:uid="{00000000-0005-0000-0000-000083970000}"/>
    <cellStyle name="Hiperłącze 9" xfId="32052" hidden="1" xr:uid="{00000000-0005-0000-0000-0000F19A0000}"/>
    <cellStyle name="Hiperłącze 9" xfId="35805" hidden="1" xr:uid="{00000000-0005-0000-0000-0000729C0000}"/>
    <cellStyle name="Hiperłącze 9" xfId="19985" hidden="1" xr:uid="{00000000-0005-0000-0000-000048950000}"/>
    <cellStyle name="Hiperłącze 9" xfId="19222" hidden="1" xr:uid="{00000000-0005-0000-0000-000018950000}"/>
    <cellStyle name="Hiperłącze 9" xfId="17396" hidden="1" xr:uid="{00000000-0005-0000-0000-0000E9940000}"/>
    <cellStyle name="Hiperłącze 9" xfId="24096" hidden="1" xr:uid="{00000000-0005-0000-0000-000071970000}"/>
    <cellStyle name="Hiperłącze 9" xfId="21458" hidden="1" xr:uid="{00000000-0005-0000-0000-0000D8950000}"/>
    <cellStyle name="Hiperłącze 9" xfId="21523" hidden="1" xr:uid="{00000000-0005-0000-0000-0000DA950000}"/>
    <cellStyle name="Hiperłącze 9" xfId="21532" hidden="1" xr:uid="{00000000-0005-0000-0000-0000DB950000}"/>
    <cellStyle name="Hiperłącze 9" xfId="21597" hidden="1" xr:uid="{00000000-0005-0000-0000-0000DE950000}"/>
    <cellStyle name="Hiperłącze 9" xfId="21582" hidden="1" xr:uid="{00000000-0005-0000-0000-0000E1950000}"/>
    <cellStyle name="Hiperłącze 9" xfId="21693" hidden="1" xr:uid="{00000000-0005-0000-0000-0000EA950000}"/>
    <cellStyle name="Hiperłącze 9" xfId="21650" hidden="1" xr:uid="{00000000-0005-0000-0000-0000EB950000}"/>
    <cellStyle name="Hiperłącze 9" xfId="21728" hidden="1" xr:uid="{00000000-0005-0000-0000-0000F3950000}"/>
    <cellStyle name="Hiperłącze 9" xfId="21784" hidden="1" xr:uid="{00000000-0005-0000-0000-0000F9950000}"/>
    <cellStyle name="Hiperłącze 9" xfId="21819" hidden="1" xr:uid="{00000000-0005-0000-0000-0000FD950000}"/>
    <cellStyle name="Hiperłącze 9" xfId="21828" hidden="1" xr:uid="{00000000-0005-0000-0000-0000FE950000}"/>
    <cellStyle name="Hiperłącze 9" xfId="21837" hidden="1" xr:uid="{00000000-0005-0000-0000-0000FF950000}"/>
    <cellStyle name="Hiperłącze 9" xfId="21869" hidden="1" xr:uid="{00000000-0005-0000-0000-000008960000}"/>
    <cellStyle name="Hiperłącze 9" xfId="20743" hidden="1" xr:uid="{00000000-0005-0000-0000-000009960000}"/>
    <cellStyle name="Hiperłącze 9" xfId="20741" hidden="1" xr:uid="{00000000-0005-0000-0000-00000A960000}"/>
    <cellStyle name="Hiperłącze 9" xfId="20114" hidden="1" xr:uid="{00000000-0005-0000-0000-00007B950000}"/>
    <cellStyle name="Hiperłącze 9" xfId="18289" hidden="1" xr:uid="{00000000-0005-0000-0000-0000BB940000}"/>
    <cellStyle name="Hiperłącze 9" xfId="18095" hidden="1" xr:uid="{00000000-0005-0000-0000-00007B940000}"/>
    <cellStyle name="Hiperłącze 9" xfId="16037" hidden="1" xr:uid="{00000000-0005-0000-0000-0000FB930000}"/>
    <cellStyle name="Hiperłącze 9" xfId="14103" hidden="1" xr:uid="{00000000-0005-0000-0000-000083920000}"/>
    <cellStyle name="Hiperłącze 9" xfId="14151" hidden="1" xr:uid="{00000000-0005-0000-0000-000086920000}"/>
    <cellStyle name="Hiperłącze 9" xfId="14188" hidden="1" xr:uid="{00000000-0005-0000-0000-000090920000}"/>
    <cellStyle name="Hiperłącze 9" xfId="14353" hidden="1" xr:uid="{00000000-0005-0000-0000-000095920000}"/>
    <cellStyle name="Hiperłącze 9" xfId="14313" hidden="1" xr:uid="{00000000-0005-0000-0000-000097920000}"/>
    <cellStyle name="Hiperłącze 9" xfId="14304" hidden="1" xr:uid="{00000000-0005-0000-0000-000098920000}"/>
    <cellStyle name="Hiperłącze 9" xfId="14345" hidden="1" xr:uid="{00000000-0005-0000-0000-000099920000}"/>
    <cellStyle name="Hiperłącze 9" xfId="14334" hidden="1" xr:uid="{00000000-0005-0000-0000-00009B920000}"/>
    <cellStyle name="Hiperłącze 9" xfId="14322" hidden="1" xr:uid="{00000000-0005-0000-0000-00009C920000}"/>
    <cellStyle name="Hiperłącze 9" xfId="14380" hidden="1" xr:uid="{00000000-0005-0000-0000-00009D920000}"/>
    <cellStyle name="Hiperłącze 9" xfId="14421" hidden="1" xr:uid="{00000000-0005-0000-0000-0000A3920000}"/>
    <cellStyle name="Hiperłącze 9" xfId="14453" hidden="1" xr:uid="{00000000-0005-0000-0000-0000A5920000}"/>
    <cellStyle name="Hiperłącze 9" xfId="13764" hidden="1" xr:uid="{00000000-0005-0000-0000-0000AB920000}"/>
    <cellStyle name="Hiperłącze 9" xfId="13956" hidden="1" xr:uid="{00000000-0005-0000-0000-0000B1920000}"/>
    <cellStyle name="Hiperłącze 9" xfId="13749" hidden="1" xr:uid="{00000000-0005-0000-0000-0000B2920000}"/>
    <cellStyle name="Hiperłącze 9" xfId="13762" hidden="1" xr:uid="{00000000-0005-0000-0000-0000B4920000}"/>
    <cellStyle name="Hiperłącze 9" xfId="13745" hidden="1" xr:uid="{00000000-0005-0000-0000-0000B5920000}"/>
    <cellStyle name="Hiperłącze 9" xfId="13939" hidden="1" xr:uid="{00000000-0005-0000-0000-0000B6920000}"/>
    <cellStyle name="Hiperłącze 9" xfId="13918" hidden="1" xr:uid="{00000000-0005-0000-0000-0000BC920000}"/>
    <cellStyle name="Hiperłącze 9" xfId="13719" hidden="1" xr:uid="{00000000-0005-0000-0000-0000BE920000}"/>
    <cellStyle name="Hiperłącze 9" xfId="14023" hidden="1" xr:uid="{00000000-0005-0000-0000-0000C3920000}"/>
    <cellStyle name="Hiperłącze 9" xfId="13852" hidden="1" xr:uid="{00000000-0005-0000-0000-0000C5920000}"/>
    <cellStyle name="Hiperłącze 9" xfId="13858" hidden="1" xr:uid="{00000000-0005-0000-0000-0000C9920000}"/>
    <cellStyle name="Hiperłącze 9" xfId="18723" hidden="1" xr:uid="{00000000-0005-0000-0000-00009F940000}"/>
    <cellStyle name="Hiperłącze 9" xfId="29578" hidden="1" xr:uid="{00000000-0005-0000-0000-00003C9A0000}"/>
    <cellStyle name="Hiperłącze 9" xfId="29694" hidden="1" xr:uid="{00000000-0005-0000-0000-00003F9A0000}"/>
    <cellStyle name="Hiperłącze 9" xfId="29572" hidden="1" xr:uid="{00000000-0005-0000-0000-0000409A0000}"/>
    <cellStyle name="Hiperłącze 9" xfId="30946" hidden="1" xr:uid="{00000000-0005-0000-0000-0000219A0000}"/>
    <cellStyle name="Hiperłącze 9" xfId="30964" hidden="1" xr:uid="{00000000-0005-0000-0000-0000269A0000}"/>
    <cellStyle name="Hiperłącze 9" xfId="30927" hidden="1" xr:uid="{00000000-0005-0000-0000-0000279A0000}"/>
    <cellStyle name="Hiperłącze 9" xfId="30915" hidden="1" xr:uid="{00000000-0005-0000-0000-0000289A0000}"/>
    <cellStyle name="Hiperłącze 9" xfId="29789" hidden="1" xr:uid="{00000000-0005-0000-0000-0000299A0000}"/>
    <cellStyle name="Hiperłącze 9" xfId="30830" hidden="1" xr:uid="{00000000-0005-0000-0000-0000199A0000}"/>
    <cellStyle name="Hiperłącze 9" xfId="30838" hidden="1" xr:uid="{00000000-0005-0000-0000-0000159A0000}"/>
    <cellStyle name="Hiperłącze 9" xfId="30784" hidden="1" xr:uid="{00000000-0005-0000-0000-0000149A0000}"/>
    <cellStyle name="Hiperłącze 9" xfId="28784" hidden="1" xr:uid="{00000000-0005-0000-0000-00004B990000}"/>
    <cellStyle name="Hiperłącze 9" xfId="28320" hidden="1" xr:uid="{00000000-0005-0000-0000-000036990000}"/>
    <cellStyle name="Hiperłącze 9" xfId="29150" hidden="1" xr:uid="{00000000-0005-0000-0000-00009A990000}"/>
    <cellStyle name="Hiperłącze 9" xfId="28449" hidden="1" xr:uid="{00000000-0005-0000-0000-000086990000}"/>
    <cellStyle name="Hiperłącze 9" xfId="37017" hidden="1" xr:uid="{00000000-0005-0000-0000-0000EF9C0000}"/>
    <cellStyle name="Hiperłącze 9" xfId="19563" hidden="1" xr:uid="{00000000-0005-0000-0000-000049950000}"/>
    <cellStyle name="Hiperłącze 9" xfId="25326" hidden="1" xr:uid="{00000000-0005-0000-0000-000017990000}"/>
    <cellStyle name="Hiperłącze 9" xfId="40073" hidden="1" xr:uid="{00000000-0005-0000-0000-00006C9E0000}"/>
    <cellStyle name="Hiperłącze 9" xfId="32003" hidden="1" xr:uid="{00000000-0005-0000-0000-0000009B0000}"/>
    <cellStyle name="Hiperłącze 9" xfId="34379" hidden="1" xr:uid="{00000000-0005-0000-0000-0000369D0000}"/>
    <cellStyle name="Hiperłącze 9" xfId="34725" hidden="1" xr:uid="{00000000-0005-0000-0000-0000E69B0000}"/>
    <cellStyle name="Hiperłącze 9" xfId="29750" hidden="1" xr:uid="{00000000-0005-0000-0000-0000319A0000}"/>
    <cellStyle name="Hiperłącze 9" xfId="21846" hidden="1" xr:uid="{00000000-0005-0000-0000-000000960000}"/>
    <cellStyle name="Hiperłącze 9" xfId="20129" hidden="1" xr:uid="{00000000-0005-0000-0000-000080950000}"/>
    <cellStyle name="Hiperłącze 9" xfId="24619" hidden="1" xr:uid="{00000000-0005-0000-0000-000089970000}"/>
    <cellStyle name="Hiperłącze 9" xfId="18761" hidden="1" xr:uid="{00000000-0005-0000-0000-0000E8940000}"/>
    <cellStyle name="Hiperłącze 9" xfId="15691" hidden="1" xr:uid="{00000000-0005-0000-0000-000078930000}"/>
    <cellStyle name="Hiperłącze 9" xfId="34050" hidden="1" xr:uid="{00000000-0005-0000-0000-0000D19B0000}"/>
    <cellStyle name="Hiperłącze 9" xfId="17742" hidden="1" xr:uid="{00000000-0005-0000-0000-000038940000}"/>
    <cellStyle name="Hiperłącze 9" xfId="19318" hidden="1" xr:uid="{00000000-0005-0000-0000-000054950000}"/>
    <cellStyle name="Hiperłącze 9" xfId="25080" hidden="1" xr:uid="{00000000-0005-0000-0000-00001C980000}"/>
    <cellStyle name="Hiperłącze 9" xfId="45954" hidden="1" xr:uid="{00000000-0005-0000-0000-000003A10000}"/>
    <cellStyle name="Hiperłącze 9" xfId="45757" hidden="1" xr:uid="{00000000-0005-0000-0000-0000F4A00000}"/>
    <cellStyle name="Hiperłącze 9" xfId="29836" hidden="1" xr:uid="{00000000-0005-0000-0000-00002B9B0000}"/>
    <cellStyle name="Hiperłącze 9" xfId="45588" hidden="1" xr:uid="{00000000-0005-0000-0000-000028A10000}"/>
    <cellStyle name="Hiperłącze 9" xfId="16082" hidden="1" xr:uid="{00000000-0005-0000-0000-000066940000}"/>
    <cellStyle name="Hiperłącze 9" xfId="45549" hidden="1" xr:uid="{00000000-0005-0000-0000-000037A10000}"/>
    <cellStyle name="Hiperłącze 9" xfId="40877" hidden="1" xr:uid="{00000000-0005-0000-0000-00001F9F0000}"/>
    <cellStyle name="Hiperłącze 9" xfId="41531" hidden="1" xr:uid="{00000000-0005-0000-0000-0000FE9E0000}"/>
    <cellStyle name="Hiperłącze 9" xfId="29564" hidden="1" xr:uid="{00000000-0005-0000-0000-00003D9A0000}"/>
    <cellStyle name="Hiperłącze 9" xfId="12722" hidden="1" xr:uid="{00000000-0005-0000-0000-0000DB910000}"/>
    <cellStyle name="Hiperłącze 9" xfId="12081" hidden="1" xr:uid="{00000000-0005-0000-0000-00008E910000}"/>
    <cellStyle name="Hiperłącze 9" xfId="22944" hidden="1" xr:uid="{00000000-0005-0000-0000-0000DD960000}"/>
    <cellStyle name="Hiperłącze 9" xfId="10442" hidden="1" xr:uid="{00000000-0005-0000-0000-00006F910000}"/>
    <cellStyle name="Hiperłącze 9" xfId="21399" hidden="1" xr:uid="{00000000-0005-0000-0000-0000CA950000}"/>
    <cellStyle name="Hiperłącze 9" xfId="20395" hidden="1" xr:uid="{00000000-0005-0000-0000-000096950000}"/>
    <cellStyle name="Hiperłącze 9" xfId="19336" hidden="1" xr:uid="{00000000-0005-0000-0000-000062950000}"/>
    <cellStyle name="Hiperłącze 9" xfId="11692" hidden="1" xr:uid="{00000000-0005-0000-0000-0000E9910000}"/>
    <cellStyle name="Hiperłącze 9" xfId="13821" hidden="1" xr:uid="{00000000-0005-0000-0000-0000CE920000}"/>
    <cellStyle name="Hiperłącze 9" xfId="14512" hidden="1" xr:uid="{00000000-0005-0000-0000-0000D1920000}"/>
    <cellStyle name="Hiperłącze 9" xfId="14521" hidden="1" xr:uid="{00000000-0005-0000-0000-0000D2920000}"/>
    <cellStyle name="Hiperłącze 9" xfId="14504" hidden="1" xr:uid="{00000000-0005-0000-0000-0000D5920000}"/>
    <cellStyle name="Hiperłącze 9" xfId="14237" hidden="1" xr:uid="{00000000-0005-0000-0000-0000D8920000}"/>
    <cellStyle name="Hiperłącze 9" xfId="11528" hidden="1" xr:uid="{00000000-0005-0000-0000-0000E2920000}"/>
    <cellStyle name="Hiperłącze 9" xfId="12197" hidden="1" xr:uid="{00000000-0005-0000-0000-0000E3920000}"/>
    <cellStyle name="Hiperłącze 9" xfId="11702" hidden="1" xr:uid="{00000000-0005-0000-0000-0000E9920000}"/>
    <cellStyle name="Hiperłącze 9" xfId="11739" hidden="1" xr:uid="{00000000-0005-0000-0000-0000EB920000}"/>
    <cellStyle name="Hiperłącze 9" xfId="14548" hidden="1" xr:uid="{00000000-0005-0000-0000-0000F2920000}"/>
    <cellStyle name="Hiperłącze 9" xfId="14630" hidden="1" xr:uid="{00000000-0005-0000-0000-0000F6920000}"/>
    <cellStyle name="Hiperłącze 9" xfId="14581" hidden="1" xr:uid="{00000000-0005-0000-0000-0000F7920000}"/>
    <cellStyle name="Hiperłącze 9" xfId="14729" hidden="1" xr:uid="{00000000-0005-0000-0000-000001930000}"/>
    <cellStyle name="Hiperłącze 9" xfId="14738" hidden="1" xr:uid="{00000000-0005-0000-0000-000002930000}"/>
    <cellStyle name="Hiperłącze 9" xfId="14689" hidden="1" xr:uid="{00000000-0005-0000-0000-000003930000}"/>
    <cellStyle name="Hiperłącze 9" xfId="14680" hidden="1" xr:uid="{00000000-0005-0000-0000-000004930000}"/>
    <cellStyle name="Hiperłącze 9" xfId="21900" hidden="1" xr:uid="{00000000-0005-0000-0000-000001960000}"/>
    <cellStyle name="Hiperłącze 9" xfId="19743" hidden="1" xr:uid="{00000000-0005-0000-0000-000030950000}"/>
    <cellStyle name="Hiperłącze 9" xfId="16332" hidden="1" xr:uid="{00000000-0005-0000-0000-0000EB940000}"/>
    <cellStyle name="Hiperłącze 9" xfId="17467" hidden="1" xr:uid="{00000000-0005-0000-0000-00001B940000}"/>
    <cellStyle name="Hiperłącze 9" xfId="31158" hidden="1" xr:uid="{00000000-0005-0000-0000-0000559A0000}"/>
    <cellStyle name="Hiperłącze 9" xfId="31184" hidden="1" xr:uid="{00000000-0005-0000-0000-0000569A0000}"/>
    <cellStyle name="Hiperłącze 9" xfId="31135" hidden="1" xr:uid="{00000000-0005-0000-0000-0000589A0000}"/>
    <cellStyle name="Hiperłącze 9" xfId="31250" hidden="1" xr:uid="{00000000-0005-0000-0000-0000639A0000}"/>
    <cellStyle name="Hiperłącze 9" xfId="31298" hidden="1" xr:uid="{00000000-0005-0000-0000-0000669A0000}"/>
    <cellStyle name="Hiperłącze 9" xfId="31362" hidden="1" xr:uid="{00000000-0005-0000-0000-0000699A0000}"/>
    <cellStyle name="Hiperłącze 9" xfId="31327" hidden="1" xr:uid="{00000000-0005-0000-0000-00006B9A0000}"/>
    <cellStyle name="Hiperłącze 9" xfId="31319" hidden="1" xr:uid="{00000000-0005-0000-0000-00006C9A0000}"/>
    <cellStyle name="Hiperłącze 9" xfId="31355" hidden="1" xr:uid="{00000000-0005-0000-0000-00006D9A0000}"/>
    <cellStyle name="Hiperłącze 9" xfId="31346" hidden="1" xr:uid="{00000000-0005-0000-0000-00006F9A0000}"/>
    <cellStyle name="Hiperłącze 9" xfId="31335" hidden="1" xr:uid="{00000000-0005-0000-0000-0000709A0000}"/>
    <cellStyle name="Hiperłącze 9" xfId="31387" hidden="1" xr:uid="{00000000-0005-0000-0000-0000719A0000}"/>
    <cellStyle name="Hiperłącze 9" xfId="31461" hidden="1" xr:uid="{00000000-0005-0000-0000-0000799A0000}"/>
    <cellStyle name="Hiperłącze 9" xfId="31487" hidden="1" xr:uid="{00000000-0005-0000-0000-00007A9A0000}"/>
    <cellStyle name="Hiperłącze 9" xfId="31577" hidden="1" xr:uid="{00000000-0005-0000-0000-0000819A0000}"/>
    <cellStyle name="Hiperłącze 9" xfId="31546" hidden="1" xr:uid="{00000000-0005-0000-0000-0000889A0000}"/>
    <cellStyle name="Hiperłącze 9" xfId="30039" hidden="1" xr:uid="{00000000-0005-0000-0000-0000899A0000}"/>
    <cellStyle name="Hiperłącze 9" xfId="29937" hidden="1" xr:uid="{00000000-0005-0000-0000-00008B9A0000}"/>
    <cellStyle name="Hiperłącze 9" xfId="30042" hidden="1" xr:uid="{00000000-0005-0000-0000-00008C9A0000}"/>
    <cellStyle name="Hiperłącze 9" xfId="29968" hidden="1" xr:uid="{00000000-0005-0000-0000-00008D9A0000}"/>
    <cellStyle name="Hiperłącze 9" xfId="30045" hidden="1" xr:uid="{00000000-0005-0000-0000-00008F9A0000}"/>
    <cellStyle name="Hiperłącze 9" xfId="30051" hidden="1" xr:uid="{00000000-0005-0000-0000-0000939A0000}"/>
    <cellStyle name="Hiperłącze 9" xfId="30305" hidden="1" xr:uid="{00000000-0005-0000-0000-0000959A0000}"/>
    <cellStyle name="Hiperłącze 9" xfId="29989" hidden="1" xr:uid="{00000000-0005-0000-0000-00009C9A0000}"/>
    <cellStyle name="Hiperłącze 9" xfId="30079" hidden="1" xr:uid="{00000000-0005-0000-0000-00009F9A0000}"/>
    <cellStyle name="Hiperłącze 9" xfId="31613" hidden="1" xr:uid="{00000000-0005-0000-0000-0000A29A0000}"/>
    <cellStyle name="Hiperłącze 9" xfId="19213" hidden="1" xr:uid="{00000000-0005-0000-0000-000013950000}"/>
    <cellStyle name="Hiperłącze 9" xfId="20532" hidden="1" xr:uid="{00000000-0005-0000-0000-00001C960000}"/>
    <cellStyle name="Hiperłącze 9" xfId="20648" hidden="1" xr:uid="{00000000-0005-0000-0000-00001F960000}"/>
    <cellStyle name="Hiperłącze 9" xfId="20526" hidden="1" xr:uid="{00000000-0005-0000-0000-000020960000}"/>
    <cellStyle name="Hiperłącze 9" xfId="33923" hidden="1" xr:uid="{00000000-0005-0000-0000-0000CB9B0000}"/>
    <cellStyle name="Hiperłącze 9" xfId="33461" hidden="1" xr:uid="{00000000-0005-0000-0000-00006B9B0000}"/>
    <cellStyle name="Hiperłącze 9" xfId="33307" hidden="1" xr:uid="{00000000-0005-0000-0000-00005B9B0000}"/>
    <cellStyle name="Hiperłącze 9" xfId="33186" hidden="1" xr:uid="{00000000-0005-0000-0000-00004B9B0000}"/>
    <cellStyle name="Hiperłącze 9" xfId="32698" hidden="1" xr:uid="{00000000-0005-0000-0000-00003B9B0000}"/>
    <cellStyle name="Hiperłącze 9" xfId="34132" hidden="1" xr:uid="{00000000-0005-0000-0000-00003B9C0000}"/>
    <cellStyle name="Hiperłącze 9" xfId="35219" hidden="1" xr:uid="{00000000-0005-0000-0000-00001B9C0000}"/>
    <cellStyle name="Hiperłącze 9" xfId="35973" hidden="1" xr:uid="{00000000-0005-0000-0000-00008B9C0000}"/>
    <cellStyle name="Hiperłącze 9" xfId="34460" hidden="1" xr:uid="{00000000-0005-0000-0000-00009B9C0000}"/>
    <cellStyle name="Hiperłącze 9" xfId="43433" hidden="1" xr:uid="{00000000-0005-0000-0000-000055A10000}"/>
    <cellStyle name="Hiperłącze 9" xfId="45487" hidden="1" xr:uid="{00000000-0005-0000-0000-00003EA10000}"/>
    <cellStyle name="Hiperłącze 9" xfId="46686" hidden="1" xr:uid="{00000000-0005-0000-0000-0000ACA10000}"/>
    <cellStyle name="Hiperłącze 9" xfId="47049" hidden="1" xr:uid="{00000000-0005-0000-0000-000095A10000}"/>
    <cellStyle name="Hiperłącze 9" xfId="27319" hidden="1" xr:uid="{00000000-0005-0000-0000-0000E5980000}"/>
    <cellStyle name="Hiperłącze 9" xfId="21164" hidden="1" xr:uid="{00000000-0005-0000-0000-0000B7950000}"/>
    <cellStyle name="Hiperłącze 9" xfId="41019" hidden="1" xr:uid="{00000000-0005-0000-0000-00002C9F0000}"/>
    <cellStyle name="Hiperłącze 9" xfId="41234" hidden="1" xr:uid="{00000000-0005-0000-0000-0000E49E0000}"/>
    <cellStyle name="Hiperłącze 9" xfId="22927" hidden="1" xr:uid="{00000000-0005-0000-0000-0000EC960000}"/>
    <cellStyle name="Hiperłącze 9" xfId="37412" hidden="1" xr:uid="{00000000-0005-0000-0000-0000939D0000}"/>
    <cellStyle name="Hiperłącze 9" xfId="26021" hidden="1" xr:uid="{00000000-0005-0000-0000-0000E2970000}"/>
    <cellStyle name="Hiperłącze 9" xfId="20728" hidden="1" xr:uid="{00000000-0005-0000-0000-000010960000}"/>
    <cellStyle name="Hiperłącze 9" xfId="14613" hidden="1" xr:uid="{00000000-0005-0000-0000-0000F9920000}"/>
    <cellStyle name="Hiperłącze 9" xfId="36834" hidden="1" xr:uid="{00000000-0005-0000-0000-0000D99C0000}"/>
    <cellStyle name="Hiperłącze 9" xfId="21881" hidden="1" xr:uid="{00000000-0005-0000-0000-000007960000}"/>
    <cellStyle name="Hiperłącze 9" xfId="12089" hidden="1" xr:uid="{00000000-0005-0000-0000-000092910000}"/>
    <cellStyle name="Hiperłącze 9" xfId="19570" hidden="1" xr:uid="{00000000-0005-0000-0000-000061950000}"/>
    <cellStyle name="Hiperłącze 9" xfId="17047" hidden="1" xr:uid="{00000000-0005-0000-0000-0000D3930000}"/>
    <cellStyle name="Hiperłącze 9" xfId="25751" hidden="1" xr:uid="{00000000-0005-0000-0000-0000CA970000}"/>
    <cellStyle name="Hiperłącze 9" xfId="18813" hidden="1" xr:uid="{00000000-0005-0000-0000-0000A3940000}"/>
    <cellStyle name="Hiperłącze 9" xfId="21470" hidden="1" xr:uid="{00000000-0005-0000-0000-0000D7950000}"/>
    <cellStyle name="Hiperłącze 9" xfId="28426" hidden="1" xr:uid="{00000000-0005-0000-0000-00008E990000}"/>
    <cellStyle name="Hiperłącze 9" xfId="34986" hidden="1" xr:uid="{00000000-0005-0000-0000-0000FE9B0000}"/>
    <cellStyle name="Hiperłącze 9" xfId="34805" hidden="1" xr:uid="{00000000-0005-0000-0000-0000EE9B0000}"/>
    <cellStyle name="Hiperłącze 9" xfId="23689" hidden="1" xr:uid="{00000000-0005-0000-0000-00001A970000}"/>
    <cellStyle name="Hiperłącze 9" xfId="35361" hidden="1" xr:uid="{00000000-0005-0000-0000-0000259C0000}"/>
    <cellStyle name="Hiperłącze 9" xfId="46036" hidden="1" xr:uid="{00000000-0005-0000-0000-00000AA10000}"/>
    <cellStyle name="Hiperłącze 9" xfId="18575" hidden="1" xr:uid="{00000000-0005-0000-0000-0000D4940000}"/>
    <cellStyle name="Hiperłącze 9" xfId="35461" hidden="1" xr:uid="{00000000-0005-0000-0000-0000359C0000}"/>
    <cellStyle name="Hiperłącze 9" xfId="42112" hidden="1" xr:uid="{00000000-0005-0000-0000-0000A69F0000}"/>
    <cellStyle name="Hiperłącze 9" xfId="42249" hidden="1" xr:uid="{00000000-0005-0000-0000-0000709F0000}"/>
    <cellStyle name="Hiperłącze 9" xfId="42462" hidden="1" xr:uid="{00000000-0005-0000-0000-0000839F0000}"/>
    <cellStyle name="Hiperłącze 9" xfId="18050" hidden="1" xr:uid="{00000000-0005-0000-0000-000073940000}"/>
    <cellStyle name="Hiperłącze 9" xfId="29168" hidden="1" xr:uid="{00000000-0005-0000-0000-00009C990000}"/>
    <cellStyle name="Hiperłącze 9" xfId="28763" hidden="1" xr:uid="{00000000-0005-0000-0000-000047990000}"/>
    <cellStyle name="Hiperłącze 9" xfId="13209" hidden="1" xr:uid="{00000000-0005-0000-0000-000027920000}"/>
    <cellStyle name="Hiperłącze 9" xfId="28194" hidden="1" xr:uid="{00000000-0005-0000-0000-000025990000}"/>
    <cellStyle name="Hiperłącze 9" xfId="14015" hidden="1" xr:uid="{00000000-0005-0000-0000-0000C1920000}"/>
    <cellStyle name="Hiperłącze 9" xfId="14159" hidden="1" xr:uid="{00000000-0005-0000-0000-000087920000}"/>
    <cellStyle name="Hiperłącze 9" xfId="21621" hidden="1" xr:uid="{00000000-0005-0000-0000-0000E6950000}"/>
    <cellStyle name="Hiperłącze 9" xfId="29277" hidden="1" xr:uid="{00000000-0005-0000-0000-0000AB990000}"/>
    <cellStyle name="Hiperłącze 9" xfId="31637" hidden="1" xr:uid="{00000000-0005-0000-0000-0000A89A0000}"/>
    <cellStyle name="Hiperłącze 9" xfId="31667" hidden="1" xr:uid="{00000000-0005-0000-0000-0000AB9A0000}"/>
    <cellStyle name="Hiperłącze 9" xfId="31655" hidden="1" xr:uid="{00000000-0005-0000-0000-0000AC9A0000}"/>
    <cellStyle name="Hiperłącze 9" xfId="31740" hidden="1" xr:uid="{00000000-0005-0000-0000-0000B09A0000}"/>
    <cellStyle name="Hiperłącze 9" xfId="31803" hidden="1" xr:uid="{00000000-0005-0000-0000-0000B29A0000}"/>
    <cellStyle name="Hiperłącze 9" xfId="31786" hidden="1" xr:uid="{00000000-0005-0000-0000-0000B59A0000}"/>
    <cellStyle name="Hiperłącze 9" xfId="32223" hidden="1" xr:uid="{00000000-0005-0000-0000-0000BE9A0000}"/>
    <cellStyle name="Hiperłącze 9" xfId="32180" hidden="1" xr:uid="{00000000-0005-0000-0000-0000BF9A0000}"/>
    <cellStyle name="Hiperłącze 9" xfId="32239" hidden="1" xr:uid="{00000000-0005-0000-0000-0000C59A0000}"/>
    <cellStyle name="Hiperłącze 9" xfId="32255" hidden="1" xr:uid="{00000000-0005-0000-0000-0000C79A0000}"/>
    <cellStyle name="Hiperłącze 9" xfId="32295" hidden="1" xr:uid="{00000000-0005-0000-0000-0000CF9A0000}"/>
    <cellStyle name="Hiperłącze 9" xfId="32385" hidden="1" xr:uid="{00000000-0005-0000-0000-0000D39A0000}"/>
    <cellStyle name="Hiperłącze 9" xfId="32395" hidden="1" xr:uid="{00000000-0005-0000-0000-0000D49A0000}"/>
    <cellStyle name="Hiperłącze 9" xfId="32503" hidden="1" xr:uid="{00000000-0005-0000-0000-0000E09A0000}"/>
    <cellStyle name="Hiperłącze 9" xfId="32557" hidden="1" xr:uid="{00000000-0005-0000-0000-0000E19A0000}"/>
    <cellStyle name="Hiperłącze 9" xfId="32566" hidden="1" xr:uid="{00000000-0005-0000-0000-0000E29A0000}"/>
    <cellStyle name="Hiperłącze 9" xfId="32367" hidden="1" xr:uid="{00000000-0005-0000-0000-0000D19A0000}"/>
    <cellStyle name="Hiperłącze 9" xfId="14639" hidden="1" xr:uid="{00000000-0005-0000-0000-0000FA920000}"/>
    <cellStyle name="Hiperłącze 9" xfId="21089" hidden="1" xr:uid="{00000000-0005-0000-0000-0000AF950000}"/>
    <cellStyle name="Hiperłącze 9" xfId="19408" hidden="1" xr:uid="{00000000-0005-0000-0000-000065950000}"/>
    <cellStyle name="Hiperłącze 9" xfId="18173" hidden="1" xr:uid="{00000000-0005-0000-0000-000084940000}"/>
    <cellStyle name="Hiperłącze 9" xfId="22129" hidden="1" xr:uid="{00000000-0005-0000-0000-000032960000}"/>
    <cellStyle name="Hiperłącze 9" xfId="22138" hidden="1" xr:uid="{00000000-0005-0000-0000-000036960000}"/>
    <cellStyle name="Hiperłącze 9" xfId="22089" hidden="1" xr:uid="{00000000-0005-0000-0000-000038960000}"/>
    <cellStyle name="Hiperłącze 9" xfId="22146" hidden="1" xr:uid="{00000000-0005-0000-0000-000039960000}"/>
    <cellStyle name="Hiperłącze 9" xfId="22252" hidden="1" xr:uid="{00000000-0005-0000-0000-000046960000}"/>
    <cellStyle name="Hiperłącze 9" xfId="22316" hidden="1" xr:uid="{00000000-0005-0000-0000-000049960000}"/>
    <cellStyle name="Hiperłącze 9" xfId="22309" hidden="1" xr:uid="{00000000-0005-0000-0000-00004D960000}"/>
    <cellStyle name="Hiperłącze 9" xfId="22332" hidden="1" xr:uid="{00000000-0005-0000-0000-00004E960000}"/>
    <cellStyle name="Hiperłącze 9" xfId="22300" hidden="1" xr:uid="{00000000-0005-0000-0000-00004F960000}"/>
    <cellStyle name="Hiperłącze 9" xfId="22289" hidden="1" xr:uid="{00000000-0005-0000-0000-000050960000}"/>
    <cellStyle name="Hiperłącze 9" xfId="22350" hidden="1" xr:uid="{00000000-0005-0000-0000-000052960000}"/>
    <cellStyle name="Hiperłącze 9" xfId="22359" hidden="1" xr:uid="{00000000-0005-0000-0000-000053960000}"/>
    <cellStyle name="Hiperłącze 9" xfId="22369" hidden="1" xr:uid="{00000000-0005-0000-0000-000054960000}"/>
    <cellStyle name="Hiperłącze 9" xfId="22450" hidden="1" xr:uid="{00000000-0005-0000-0000-00005D960000}"/>
    <cellStyle name="Hiperłącze 9" xfId="22459" hidden="1" xr:uid="{00000000-0005-0000-0000-00005E960000}"/>
    <cellStyle name="Hiperłącze 9" xfId="22549" hidden="1" xr:uid="{00000000-0005-0000-0000-000066960000}"/>
    <cellStyle name="Hiperłącze 9" xfId="20996" hidden="1" xr:uid="{00000000-0005-0000-0000-00006C960000}"/>
    <cellStyle name="Hiperłącze 9" xfId="20922" hidden="1" xr:uid="{00000000-0005-0000-0000-00006D960000}"/>
    <cellStyle name="Hiperłącze 9" xfId="20930" hidden="1" xr:uid="{00000000-0005-0000-0000-00006E960000}"/>
    <cellStyle name="Hiperłącze 9" xfId="20902" hidden="1" xr:uid="{00000000-0005-0000-0000-000070960000}"/>
    <cellStyle name="Hiperłącze 9" xfId="21010" hidden="1" xr:uid="{00000000-0005-0000-0000-000071960000}"/>
    <cellStyle name="Hiperłącze 9" xfId="20934" hidden="1" xr:uid="{00000000-0005-0000-0000-000072960000}"/>
    <cellStyle name="Hiperłącze 9" xfId="21259" hidden="1" xr:uid="{00000000-0005-0000-0000-000075960000}"/>
    <cellStyle name="Hiperłącze 9" xfId="21021" hidden="1" xr:uid="{00000000-0005-0000-0000-000078960000}"/>
    <cellStyle name="Hiperłącze 9" xfId="20599" hidden="1" xr:uid="{00000000-0005-0000-0000-00007A960000}"/>
    <cellStyle name="Hiperłącze 9" xfId="22567" hidden="1" xr:uid="{00000000-0005-0000-0000-000082960000}"/>
    <cellStyle name="Hiperłącze 9" xfId="22640" hidden="1" xr:uid="{00000000-0005-0000-0000-000085960000}"/>
    <cellStyle name="Hiperłącze 9" xfId="22632" hidden="1" xr:uid="{00000000-0005-0000-0000-000089960000}"/>
    <cellStyle name="Hiperłącze 9" xfId="14112" hidden="1" xr:uid="{00000000-0005-0000-0000-000081920000}"/>
    <cellStyle name="Hiperłącze 9" xfId="20255" hidden="1" xr:uid="{00000000-0005-0000-0000-000090950000}"/>
    <cellStyle name="Hiperłącze 9" xfId="15190" hidden="1" xr:uid="{00000000-0005-0000-0000-000017930000}"/>
    <cellStyle name="Hiperłącze 9" xfId="15254" hidden="1" xr:uid="{00000000-0005-0000-0000-00001A930000}"/>
    <cellStyle name="Hiperłącze 9" xfId="15211" hidden="1" xr:uid="{00000000-0005-0000-0000-00001B930000}"/>
    <cellStyle name="Hiperłącze 9" xfId="15239" hidden="1" xr:uid="{00000000-0005-0000-0000-00001D930000}"/>
    <cellStyle name="Hiperłącze 9" xfId="25671" hidden="1" xr:uid="{00000000-0005-0000-0000-0000C5970000}"/>
    <cellStyle name="Hiperłącze 9" xfId="24060" hidden="1" xr:uid="{00000000-0005-0000-0000-00005F970000}"/>
    <cellStyle name="Hiperłącze 9" xfId="24470" hidden="1" xr:uid="{00000000-0005-0000-0000-00004E970000}"/>
    <cellStyle name="Hiperłącze 9" xfId="24289" hidden="1" xr:uid="{00000000-0005-0000-0000-00003D970000}"/>
    <cellStyle name="Hiperłącze 9" xfId="24149" hidden="1" xr:uid="{00000000-0005-0000-0000-00002C970000}"/>
    <cellStyle name="Hiperłącze 9" xfId="26562" hidden="1" xr:uid="{00000000-0005-0000-0000-00003D980000}"/>
    <cellStyle name="Hiperłącze 9" xfId="25264" hidden="1" xr:uid="{00000000-0005-0000-0000-00001A980000}"/>
    <cellStyle name="Hiperłącze 9" xfId="27081" hidden="1" xr:uid="{00000000-0005-0000-0000-000091980000}"/>
    <cellStyle name="Hiperłącze 9" xfId="27231" hidden="1" xr:uid="{00000000-0005-0000-0000-0000A3980000}"/>
    <cellStyle name="Hiperłącze 9" xfId="33472" hidden="1" xr:uid="{00000000-0005-0000-0000-0000699B0000}"/>
    <cellStyle name="Hiperłącze 9" xfId="34267" hidden="1" xr:uid="{00000000-0005-0000-0000-00003D9C0000}"/>
    <cellStyle name="Hiperłącze 9" xfId="33239" hidden="1" xr:uid="{00000000-0005-0000-0000-0000519B0000}"/>
    <cellStyle name="Hiperłącze 9" xfId="32668" hidden="1" xr:uid="{00000000-0005-0000-0000-0000389B0000}"/>
    <cellStyle name="Hiperłącze 9" xfId="45314" hidden="1" xr:uid="{00000000-0005-0000-0000-0000E4A00000}"/>
    <cellStyle name="Hiperłącze 9" xfId="14008" hidden="1" xr:uid="{00000000-0005-0000-0000-0000A9920000}"/>
    <cellStyle name="Hiperłącze 9" xfId="33350" hidden="1" xr:uid="{00000000-0005-0000-0000-00005A9B0000}"/>
    <cellStyle name="Hiperłącze 9" xfId="42444" hidden="1" xr:uid="{00000000-0005-0000-0000-0000819F0000}"/>
    <cellStyle name="Hiperłącze 9" xfId="41889" hidden="1" xr:uid="{00000000-0005-0000-0000-0000669F0000}"/>
    <cellStyle name="Hiperłącze 9" xfId="13332" hidden="1" xr:uid="{00000000-0005-0000-0000-000037920000}"/>
    <cellStyle name="Hiperłącze 9" xfId="39312" hidden="1" xr:uid="{00000000-0005-0000-0000-0000F99D0000}"/>
    <cellStyle name="Hiperłącze 9" xfId="20440" hidden="1" xr:uid="{00000000-0005-0000-0000-0000A4950000}"/>
    <cellStyle name="Hiperłącze 9" xfId="23988" hidden="1" xr:uid="{00000000-0005-0000-0000-000070970000}"/>
    <cellStyle name="Hiperłącze 9" xfId="32449" hidden="1" xr:uid="{00000000-0005-0000-0000-0000D59A0000}"/>
    <cellStyle name="Hiperłącze 9" xfId="27403" hidden="1" xr:uid="{00000000-0005-0000-0000-0000FD980000}"/>
    <cellStyle name="Hiperłącze 9" xfId="14572" hidden="1" xr:uid="{00000000-0005-0000-0000-0000F8920000}"/>
    <cellStyle name="Hiperłącze 9" xfId="30897" hidden="1" xr:uid="{00000000-0005-0000-0000-0000249A0000}"/>
    <cellStyle name="Hiperłącze 9" xfId="21573" hidden="1" xr:uid="{00000000-0005-0000-0000-0000E3950000}"/>
    <cellStyle name="Hiperłącze 9" xfId="21440" hidden="1" xr:uid="{00000000-0005-0000-0000-0000D4950000}"/>
    <cellStyle name="Hiperłącze 9" xfId="44220" hidden="1" xr:uid="{00000000-0005-0000-0000-000032A00000}"/>
    <cellStyle name="Hiperłącze 9" xfId="19271" hidden="1" xr:uid="{00000000-0005-0000-0000-000016950000}"/>
    <cellStyle name="Hiperłącze 9" xfId="13829" hidden="1" xr:uid="{00000000-0005-0000-0000-0000CD920000}"/>
    <cellStyle name="Hiperłącze 9" xfId="14289" hidden="1" xr:uid="{00000000-0005-0000-0000-000093920000}"/>
    <cellStyle name="Hiperłącze 9" xfId="38864" hidden="1" xr:uid="{00000000-0005-0000-0000-00003A9F0000}"/>
    <cellStyle name="Hiperłącze 9" xfId="26165" hidden="1" xr:uid="{00000000-0005-0000-0000-0000FC970000}"/>
    <cellStyle name="Hiperłącze 9" xfId="26046" hidden="1" xr:uid="{00000000-0005-0000-0000-0000EA970000}"/>
    <cellStyle name="Hiperłącze 9" xfId="13540" hidden="1" xr:uid="{00000000-0005-0000-0000-000068920000}"/>
    <cellStyle name="Hiperłącze 9" xfId="25210" hidden="1" xr:uid="{00000000-0005-0000-0000-000025980000}"/>
    <cellStyle name="Hiperłącze 9" xfId="35039" hidden="1" xr:uid="{00000000-0005-0000-0000-0000079C0000}"/>
    <cellStyle name="Hiperłącze 9" xfId="19545" hidden="1" xr:uid="{00000000-0005-0000-0000-00004C950000}"/>
    <cellStyle name="Hiperłącze 9" xfId="26544" hidden="1" xr:uid="{00000000-0005-0000-0000-000036980000}"/>
    <cellStyle name="Hiperłącze 9" xfId="35640" hidden="1" xr:uid="{00000000-0005-0000-0000-0000649C0000}"/>
    <cellStyle name="Hiperłącze 9" xfId="43747" hidden="1" xr:uid="{00000000-0005-0000-0000-0000FE9F0000}"/>
    <cellStyle name="Hiperłącze 9" xfId="41663" hidden="1" xr:uid="{00000000-0005-0000-0000-0000329F0000}"/>
    <cellStyle name="Hiperłącze 9" xfId="18322" hidden="1" xr:uid="{00000000-0005-0000-0000-0000E3940000}"/>
    <cellStyle name="Hiperłącze 9" xfId="46644" hidden="1" xr:uid="{00000000-0005-0000-0000-0000AEA10000}"/>
    <cellStyle name="Hiperłącze 9" xfId="43466" hidden="1" xr:uid="{00000000-0005-0000-0000-000050A10000}"/>
    <cellStyle name="Hiperłącze 9" xfId="30472" hidden="1" xr:uid="{00000000-0005-0000-0000-0000EF990000}"/>
    <cellStyle name="Hiperłącze 9" xfId="10473" hidden="1" xr:uid="{00000000-0005-0000-0000-00006A910000}"/>
    <cellStyle name="Hiperłącze 9" xfId="45583" hidden="1" xr:uid="{00000000-0005-0000-0000-00002CA10000}"/>
    <cellStyle name="Hiperłącze 9" xfId="30012" hidden="1" xr:uid="{00000000-0005-0000-0000-0000999A0000}"/>
    <cellStyle name="Hiperłącze 9" xfId="31192" hidden="1" xr:uid="{00000000-0005-0000-0000-0000599A0000}"/>
    <cellStyle name="Hiperłącze 9" xfId="11776" hidden="1" xr:uid="{00000000-0005-0000-0000-0000DD920000}"/>
    <cellStyle name="Hiperłącze 9" xfId="46431" hidden="1" xr:uid="{00000000-0005-0000-0000-0000BFA10000}"/>
    <cellStyle name="Hiperłącze 9" xfId="22685" hidden="1" xr:uid="{00000000-0005-0000-0000-00008F960000}"/>
    <cellStyle name="Hiperłącze 9" xfId="22757" hidden="1" xr:uid="{00000000-0005-0000-0000-000092960000}"/>
    <cellStyle name="Hiperłącze 9" xfId="22708" hidden="1" xr:uid="{00000000-0005-0000-0000-000093960000}"/>
    <cellStyle name="Hiperłącze 9" xfId="22729" hidden="1" xr:uid="{00000000-0005-0000-0000-000097960000}"/>
    <cellStyle name="Hiperłącze 9" xfId="23098" hidden="1" xr:uid="{00000000-0005-0000-0000-00009A960000}"/>
    <cellStyle name="Hiperłącze 9" xfId="23118" hidden="1" xr:uid="{00000000-0005-0000-0000-00009C960000}"/>
    <cellStyle name="Hiperłącze 9" xfId="23177" hidden="1" xr:uid="{00000000-0005-0000-0000-00009E960000}"/>
    <cellStyle name="Hiperłącze 9" xfId="23201" hidden="1" xr:uid="{00000000-0005-0000-0000-0000A6960000}"/>
    <cellStyle name="Hiperłącze 9" xfId="23217" hidden="1" xr:uid="{00000000-0005-0000-0000-0000A8960000}"/>
    <cellStyle name="Hiperłącze 9" xfId="23281" hidden="1" xr:uid="{00000000-0005-0000-0000-0000AE960000}"/>
    <cellStyle name="Hiperłącze 9" xfId="23238" hidden="1" xr:uid="{00000000-0005-0000-0000-0000B0960000}"/>
    <cellStyle name="Hiperłącze 9" xfId="23363" hidden="1" xr:uid="{00000000-0005-0000-0000-0000B7960000}"/>
    <cellStyle name="Hiperłącze 9" xfId="23354" hidden="1" xr:uid="{00000000-0005-0000-0000-0000B8960000}"/>
    <cellStyle name="Hiperłącze 9" xfId="23430" hidden="1" xr:uid="{00000000-0005-0000-0000-0000BD960000}"/>
    <cellStyle name="Hiperłącze 9" xfId="23439" hidden="1" xr:uid="{00000000-0005-0000-0000-0000BE960000}"/>
    <cellStyle name="Hiperłącze 9" xfId="22815" hidden="1" xr:uid="{00000000-0005-0000-0000-0000CB960000}"/>
    <cellStyle name="Hiperłącze 9" xfId="23040" hidden="1" xr:uid="{00000000-0005-0000-0000-0000CC960000}"/>
    <cellStyle name="Hiperłącze 9" xfId="22804" hidden="1" xr:uid="{00000000-0005-0000-0000-0000CD960000}"/>
    <cellStyle name="Hiperłącze 9" xfId="23395" hidden="1" xr:uid="{00000000-0005-0000-0000-0000B9960000}"/>
    <cellStyle name="Hiperłącze 9" xfId="32458" hidden="1" xr:uid="{00000000-0005-0000-0000-0000D69A0000}"/>
    <cellStyle name="Hiperłącze 9" xfId="14461" hidden="1" xr:uid="{00000000-0005-0000-0000-0000A1920000}"/>
    <cellStyle name="Hiperłącze 9" xfId="21637" hidden="1" xr:uid="{00000000-0005-0000-0000-0000E8950000}"/>
    <cellStyle name="Hiperłącze 9" xfId="17397" hidden="1" xr:uid="{00000000-0005-0000-0000-0000F4940000}"/>
    <cellStyle name="Hiperłącze 9" xfId="15492" hidden="1" xr:uid="{00000000-0005-0000-0000-000031930000}"/>
    <cellStyle name="Hiperłącze 9" xfId="15452" hidden="1" xr:uid="{00000000-0005-0000-0000-000033930000}"/>
    <cellStyle name="Hiperłącze 9" xfId="15484" hidden="1" xr:uid="{00000000-0005-0000-0000-000035930000}"/>
    <cellStyle name="Hiperłącze 9" xfId="15021" hidden="1" xr:uid="{00000000-0005-0000-0000-00003C930000}"/>
    <cellStyle name="Hiperłącze 9" xfId="14979" hidden="1" xr:uid="{00000000-0005-0000-0000-00003E930000}"/>
    <cellStyle name="Hiperłącze 9" xfId="14777" hidden="1" xr:uid="{00000000-0005-0000-0000-000045930000}"/>
    <cellStyle name="Hiperłącze 9" xfId="14954" hidden="1" xr:uid="{00000000-0005-0000-0000-000048930000}"/>
    <cellStyle name="Hiperłącze 9" xfId="14949" hidden="1" xr:uid="{00000000-0005-0000-0000-00004C930000}"/>
    <cellStyle name="Hiperłącze 9" xfId="14925" hidden="1" xr:uid="{00000000-0005-0000-0000-00004D930000}"/>
    <cellStyle name="Hiperłącze 9" xfId="14751" hidden="1" xr:uid="{00000000-0005-0000-0000-00004E930000}"/>
    <cellStyle name="Hiperłącze 9" xfId="14766" hidden="1" xr:uid="{00000000-0005-0000-0000-00004F930000}"/>
    <cellStyle name="Hiperłącze 9" xfId="14812" hidden="1" xr:uid="{00000000-0005-0000-0000-000052930000}"/>
    <cellStyle name="Hiperłącze 9" xfId="15054" hidden="1" xr:uid="{00000000-0005-0000-0000-000053930000}"/>
    <cellStyle name="Hiperłącze 9" xfId="15082" hidden="1" xr:uid="{00000000-0005-0000-0000-000054930000}"/>
    <cellStyle name="Hiperłącze 9" xfId="14861" hidden="1" xr:uid="{00000000-0005-0000-0000-00005D930000}"/>
    <cellStyle name="Hiperłącze 9" xfId="15535" hidden="1" xr:uid="{00000000-0005-0000-0000-000065930000}"/>
    <cellStyle name="Hiperłącze 9" xfId="15524" hidden="1" xr:uid="{00000000-0005-0000-0000-000067930000}"/>
    <cellStyle name="Hiperłącze 9" xfId="15643" hidden="1" xr:uid="{00000000-0005-0000-0000-00006D930000}"/>
    <cellStyle name="Hiperłącze 9" xfId="15651" hidden="1" xr:uid="{00000000-0005-0000-0000-00006E930000}"/>
    <cellStyle name="Hiperłącze 9" xfId="15608" hidden="1" xr:uid="{00000000-0005-0000-0000-00006F930000}"/>
    <cellStyle name="Hiperłącze 9" xfId="15600" hidden="1" xr:uid="{00000000-0005-0000-0000-000070930000}"/>
    <cellStyle name="Hiperłącze 9" xfId="15659" hidden="1" xr:uid="{00000000-0005-0000-0000-000072930000}"/>
    <cellStyle name="Hiperłącze 9" xfId="15627" hidden="1" xr:uid="{00000000-0005-0000-0000-000073930000}"/>
    <cellStyle name="Hiperłącze 9" xfId="15616" hidden="1" xr:uid="{00000000-0005-0000-0000-000074930000}"/>
    <cellStyle name="Hiperłącze 9" xfId="15683" hidden="1" xr:uid="{00000000-0005-0000-0000-000077930000}"/>
    <cellStyle name="Hiperłącze 9" xfId="15747" hidden="1" xr:uid="{00000000-0005-0000-0000-00007A930000}"/>
    <cellStyle name="Hiperłącze 9" xfId="15696" hidden="1" xr:uid="{00000000-0005-0000-0000-00007C930000}"/>
    <cellStyle name="Hiperłącze 9" xfId="15847" hidden="1" xr:uid="{00000000-0005-0000-0000-000085930000}"/>
    <cellStyle name="Hiperłącze 9" xfId="15865" hidden="1" xr:uid="{00000000-0005-0000-0000-00008A930000}"/>
    <cellStyle name="Hiperłącze 9" xfId="15816" hidden="1" xr:uid="{00000000-0005-0000-0000-00008C930000}"/>
    <cellStyle name="Hiperłącze 9" xfId="31175" hidden="1" xr:uid="{00000000-0005-0000-0000-0000529A0000}"/>
    <cellStyle name="Hiperłącze 9" xfId="14135" hidden="1" xr:uid="{00000000-0005-0000-0000-000082920000}"/>
    <cellStyle name="Hiperłącze 9" xfId="32027" hidden="1" xr:uid="{00000000-0005-0000-0000-0000F79A0000}"/>
    <cellStyle name="Hiperłącze 9" xfId="32014" hidden="1" xr:uid="{00000000-0005-0000-0000-0000FC9A0000}"/>
    <cellStyle name="Hiperłącze 9" xfId="31990" hidden="1" xr:uid="{00000000-0005-0000-0000-0000FD9A0000}"/>
    <cellStyle name="Hiperłącze 9" xfId="31831" hidden="1" xr:uid="{00000000-0005-0000-0000-0000FF9A0000}"/>
    <cellStyle name="Hiperłącze 9" xfId="19578" hidden="1" xr:uid="{00000000-0005-0000-0000-000063950000}"/>
    <cellStyle name="Hiperłącze 9" xfId="13299" hidden="1" xr:uid="{00000000-0005-0000-0000-000032920000}"/>
    <cellStyle name="Hiperłącze 9" xfId="12741" hidden="1" xr:uid="{00000000-0005-0000-0000-0000D5910000}"/>
    <cellStyle name="Hiperłącze 9" xfId="12522" hidden="1" xr:uid="{00000000-0005-0000-0000-0000C3910000}"/>
    <cellStyle name="Hiperłącze 9" xfId="12384" hidden="1" xr:uid="{00000000-0005-0000-0000-0000B0910000}"/>
    <cellStyle name="Hiperłącze 9" xfId="44515" hidden="1" xr:uid="{00000000-0005-0000-0000-000051A00000}"/>
    <cellStyle name="Hiperłącze 9" xfId="43956" hidden="1" xr:uid="{00000000-0005-0000-0000-000017A00000}"/>
    <cellStyle name="Hiperłącze 9" xfId="29296" hidden="1" xr:uid="{00000000-0005-0000-0000-0000AF990000}"/>
    <cellStyle name="Hiperłącze 9" xfId="44704" hidden="1" xr:uid="{00000000-0005-0000-0000-000088A00000}"/>
    <cellStyle name="Hiperłącze 9" xfId="44888" hidden="1" xr:uid="{00000000-0005-0000-0000-00009CA00000}"/>
    <cellStyle name="Hiperłącze 9" xfId="32097" hidden="1" xr:uid="{00000000-0005-0000-0000-0000EA9A0000}"/>
    <cellStyle name="Hiperłącze 9" xfId="24029" hidden="1" xr:uid="{00000000-0005-0000-0000-00005E970000}"/>
    <cellStyle name="Hiperłącze 9" xfId="26580" hidden="1" xr:uid="{00000000-0005-0000-0000-00003F980000}"/>
    <cellStyle name="Hiperłącze 9" xfId="24380" hidden="1" xr:uid="{00000000-0005-0000-0000-000044970000}"/>
    <cellStyle name="Hiperłącze 9" xfId="23748" hidden="1" xr:uid="{00000000-0005-0000-0000-000028970000}"/>
    <cellStyle name="Hiperłącze 9" xfId="38678" hidden="1" xr:uid="{00000000-0005-0000-0000-00003C9F0000}"/>
    <cellStyle name="Hiperłącze 9" xfId="31514" hidden="1" xr:uid="{00000000-0005-0000-0000-00007F9A0000}"/>
    <cellStyle name="Hiperłącze 9" xfId="16614" hidden="1" xr:uid="{00000000-0005-0000-0000-0000A2930000}"/>
    <cellStyle name="Hiperłącze 9" xfId="24461" hidden="1" xr:uid="{00000000-0005-0000-0000-00004D970000}"/>
    <cellStyle name="Hiperłącze 9" xfId="42011" hidden="1" xr:uid="{00000000-0005-0000-0000-0000BA9F0000}"/>
    <cellStyle name="Hiperłącze 9" xfId="43056" hidden="1" xr:uid="{00000000-0005-0000-0000-0000F39F0000}"/>
    <cellStyle name="Hiperłącze 9" xfId="30628" hidden="1" xr:uid="{00000000-0005-0000-0000-0000019A0000}"/>
    <cellStyle name="Hiperłącze 9" xfId="40055" hidden="1" xr:uid="{00000000-0005-0000-0000-0000689E0000}"/>
    <cellStyle name="Hiperłącze 9" xfId="14362" hidden="1" xr:uid="{00000000-0005-0000-0000-000096920000}"/>
    <cellStyle name="Hiperłącze 9" xfId="12818" hidden="1" xr:uid="{00000000-0005-0000-0000-0000E8910000}"/>
    <cellStyle name="Hiperłącze 9" xfId="23448" hidden="1" xr:uid="{00000000-0005-0000-0000-0000BF960000}"/>
    <cellStyle name="Hiperłącze 9" xfId="45864" hidden="1" xr:uid="{00000000-0005-0000-0000-0000FFA00000}"/>
    <cellStyle name="Hiperłącze 9" xfId="32441" hidden="1" xr:uid="{00000000-0005-0000-0000-0000D99A0000}"/>
    <cellStyle name="Hiperłącze 9" xfId="32892" hidden="1" xr:uid="{00000000-0005-0000-0000-00007B9B0000}"/>
    <cellStyle name="Hiperłącze 9" xfId="11721" hidden="1" xr:uid="{00000000-0005-0000-0000-0000DA920000}"/>
    <cellStyle name="Hiperłącze 9" xfId="13837" hidden="1" xr:uid="{00000000-0005-0000-0000-0000CA920000}"/>
    <cellStyle name="Hiperłącze 9" xfId="36620" hidden="1" xr:uid="{00000000-0005-0000-0000-0000FA9C0000}"/>
    <cellStyle name="Hiperłącze 9" xfId="20330" hidden="1" xr:uid="{00000000-0005-0000-0000-000093950000}"/>
    <cellStyle name="Hiperłącze 9" xfId="17763" hidden="1" xr:uid="{00000000-0005-0000-0000-000040940000}"/>
    <cellStyle name="Hiperłącze 9" xfId="31695" hidden="1" xr:uid="{00000000-0005-0000-0000-0000A69A0000}"/>
    <cellStyle name="Hiperłącze 9" xfId="31306" hidden="1" xr:uid="{00000000-0005-0000-0000-0000679A0000}"/>
    <cellStyle name="Hiperłącze 9" xfId="41978" hidden="1" xr:uid="{00000000-0005-0000-0000-0000C49F0000}"/>
    <cellStyle name="Hiperłącze 9" xfId="16106" hidden="1" xr:uid="{00000000-0005-0000-0000-00000E940000}"/>
    <cellStyle name="Hiperłącze 9" xfId="19835" hidden="1" xr:uid="{00000000-0005-0000-0000-000032950000}"/>
    <cellStyle name="Hiperłącze 9" xfId="29726" hidden="1" xr:uid="{00000000-0005-0000-0000-0000369A0000}"/>
    <cellStyle name="Hiperłącze 9" xfId="43914" hidden="1" xr:uid="{00000000-0005-0000-0000-000011A00000}"/>
    <cellStyle name="Hiperłącze 9" xfId="29074" hidden="1" xr:uid="{00000000-0005-0000-0000-000062990000}"/>
    <cellStyle name="Hiperłącze 9" xfId="21417" hidden="1" xr:uid="{00000000-0005-0000-0000-0000CE950000}"/>
    <cellStyle name="Hiperłącze 9" xfId="44055" hidden="1" xr:uid="{00000000-0005-0000-0000-000024A00000}"/>
    <cellStyle name="Hiperłącze 9" xfId="26897" hidden="1" xr:uid="{00000000-0005-0000-0000-000068980000}"/>
    <cellStyle name="Hiperłącze 9" xfId="36309" hidden="1" xr:uid="{00000000-0005-0000-0000-0000C59C0000}"/>
    <cellStyle name="Hiperłącze 9" xfId="42050" hidden="1" xr:uid="{00000000-0005-0000-0000-0000BC9F0000}"/>
    <cellStyle name="Hiperłącze 9" xfId="19473" hidden="1" xr:uid="{00000000-0005-0000-0000-00005C950000}"/>
    <cellStyle name="Hiperłącze 9" xfId="33230" hidden="1" xr:uid="{00000000-0005-0000-0000-0000539B0000}"/>
    <cellStyle name="Hiperłącze 9" xfId="33050" hidden="1" xr:uid="{00000000-0005-0000-0000-0000889B0000}"/>
    <cellStyle name="Hiperłącze 9" xfId="33426" hidden="1" xr:uid="{00000000-0005-0000-0000-0000649B0000}"/>
    <cellStyle name="Hiperłącze 9" xfId="41476" hidden="1" xr:uid="{00000000-0005-0000-0000-0000FB9E0000}"/>
    <cellStyle name="Hiperłącze 9" xfId="25807" hidden="1" xr:uid="{00000000-0005-0000-0000-000020990000}"/>
    <cellStyle name="Hiperłącze 9" xfId="35379" hidden="1" xr:uid="{00000000-0005-0000-0000-00002A9C0000}"/>
    <cellStyle name="Hiperłącze 9" xfId="21033" hidden="1" xr:uid="{00000000-0005-0000-0000-00007F960000}"/>
    <cellStyle name="Hiperłącze 9" xfId="22154" hidden="1" xr:uid="{00000000-0005-0000-0000-00003A960000}"/>
    <cellStyle name="Hiperłącze 9" xfId="32136" hidden="1" xr:uid="{00000000-0005-0000-0000-0000B99A0000}"/>
    <cellStyle name="Hiperłącze 9" xfId="30085" hidden="1" xr:uid="{00000000-0005-0000-0000-00002C9B0000}"/>
    <cellStyle name="Hiperłącze 9" xfId="15915" hidden="1" xr:uid="{00000000-0005-0000-0000-000093930000}"/>
    <cellStyle name="Hiperłącze 9" xfId="15973" hidden="1" xr:uid="{00000000-0005-0000-0000-000096930000}"/>
    <cellStyle name="Hiperłącze 9" xfId="15936" hidden="1" xr:uid="{00000000-0005-0000-0000-000097930000}"/>
    <cellStyle name="Hiperłącze 9" xfId="16540" hidden="1" xr:uid="{00000000-0005-0000-0000-00009B930000}"/>
    <cellStyle name="Hiperłącze 9" xfId="16606" hidden="1" xr:uid="{00000000-0005-0000-0000-00009E930000}"/>
    <cellStyle name="Hiperłącze 9" xfId="16555" hidden="1" xr:uid="{00000000-0005-0000-0000-0000A0930000}"/>
    <cellStyle name="Hiperłącze 9" xfId="16582" hidden="1" xr:uid="{00000000-0005-0000-0000-0000A3930000}"/>
    <cellStyle name="Hiperłącze 9" xfId="11512" hidden="1" xr:uid="{00000000-0005-0000-0000-0000EB910000}"/>
    <cellStyle name="Hiperłącze 9" xfId="11506" hidden="1" xr:uid="{00000000-0005-0000-0000-0000EC910000}"/>
    <cellStyle name="Hiperłącze 9" xfId="11670" hidden="1" xr:uid="{00000000-0005-0000-0000-0000EF910000}"/>
    <cellStyle name="Hiperłącze 9" xfId="11636" hidden="1" xr:uid="{00000000-0005-0000-0000-0000F5910000}"/>
    <cellStyle name="Hiperłącze 9" xfId="11621" hidden="1" xr:uid="{00000000-0005-0000-0000-0000F7910000}"/>
    <cellStyle name="Hiperłącze 9" xfId="11581" hidden="1" xr:uid="{00000000-0005-0000-0000-0000FE910000}"/>
    <cellStyle name="Hiperłącze 9" xfId="12907" hidden="1" xr:uid="{00000000-0005-0000-0000-000004920000}"/>
    <cellStyle name="Hiperłącze 9" xfId="12961" hidden="1" xr:uid="{00000000-0005-0000-0000-000005920000}"/>
    <cellStyle name="Hiperłącze 9" xfId="12970" hidden="1" xr:uid="{00000000-0005-0000-0000-000006920000}"/>
    <cellStyle name="Hiperłącze 9" xfId="13029" hidden="1" xr:uid="{00000000-0005-0000-0000-000013920000}"/>
    <cellStyle name="Hiperłącze 9" xfId="13020" hidden="1" xr:uid="{00000000-0005-0000-0000-000014920000}"/>
    <cellStyle name="Hiperłącze 9" xfId="13061" hidden="1" xr:uid="{00000000-0005-0000-0000-000015920000}"/>
    <cellStyle name="Hiperłącze 9" xfId="13087" hidden="1" xr:uid="{00000000-0005-0000-0000-000016920000}"/>
    <cellStyle name="Hiperłącze 9" xfId="11475" hidden="1" xr:uid="{00000000-0005-0000-0000-000000920000}"/>
    <cellStyle name="Hiperłącze 9" xfId="23457" hidden="1" xr:uid="{00000000-0005-0000-0000-0000C0960000}"/>
    <cellStyle name="Hiperłącze 9" xfId="31478" hidden="1" xr:uid="{00000000-0005-0000-0000-0000769A0000}"/>
    <cellStyle name="Hiperłącze 9" xfId="11794" hidden="1" xr:uid="{00000000-0005-0000-0000-0000DF920000}"/>
    <cellStyle name="Hiperłącze 9" xfId="14167" hidden="1" xr:uid="{00000000-0005-0000-0000-000088920000}"/>
    <cellStyle name="Hiperłącze 9" xfId="19377" hidden="1" xr:uid="{00000000-0005-0000-0000-00006E950000}"/>
    <cellStyle name="Hiperłącze 9" xfId="30819" hidden="1" xr:uid="{00000000-0005-0000-0000-00001B9A0000}"/>
    <cellStyle name="Hiperłącze 9" xfId="30578" hidden="1" xr:uid="{00000000-0005-0000-0000-0000FB990000}"/>
    <cellStyle name="Hiperłącze 9" xfId="29400" hidden="1" xr:uid="{00000000-0005-0000-0000-0000BB990000}"/>
    <cellStyle name="Hiperłącze 9" xfId="27753" hidden="1" xr:uid="{00000000-0005-0000-0000-0000BB980000}"/>
    <cellStyle name="Hiperłącze 9" xfId="25414" hidden="1" xr:uid="{00000000-0005-0000-0000-00007B980000}"/>
    <cellStyle name="Hiperłącze 9" xfId="24754" hidden="1" xr:uid="{00000000-0005-0000-0000-00009B970000}"/>
    <cellStyle name="Hiperłącze 9" xfId="20858" hidden="1" xr:uid="{00000000-0005-0000-0000-0000FB960000}"/>
    <cellStyle name="Hiperłącze 9" xfId="23109" hidden="1" xr:uid="{00000000-0005-0000-0000-00009B960000}"/>
    <cellStyle name="Hiperłącze 9" xfId="21263" hidden="1" xr:uid="{00000000-0005-0000-0000-00007B960000}"/>
    <cellStyle name="Hiperłącze 9" xfId="22404" hidden="1" xr:uid="{00000000-0005-0000-0000-00005B960000}"/>
    <cellStyle name="Hiperłącze 9" xfId="20658" hidden="1" xr:uid="{00000000-0005-0000-0000-00001B960000}"/>
    <cellStyle name="Hiperłącze 9" xfId="16694" hidden="1" xr:uid="{00000000-0005-0000-0000-0000A9930000}"/>
    <cellStyle name="Hiperłącze 9" xfId="16702" hidden="1" xr:uid="{00000000-0005-0000-0000-0000AA930000}"/>
    <cellStyle name="Hiperłącze 9" xfId="16659" hidden="1" xr:uid="{00000000-0005-0000-0000-0000AB930000}"/>
    <cellStyle name="Hiperłącze 9" xfId="16667" hidden="1" xr:uid="{00000000-0005-0000-0000-0000B0930000}"/>
    <cellStyle name="Hiperłącze 9" xfId="16855" hidden="1" xr:uid="{00000000-0005-0000-0000-0000B5930000}"/>
    <cellStyle name="Hiperłącze 9" xfId="16900" hidden="1" xr:uid="{00000000-0005-0000-0000-0000BF930000}"/>
    <cellStyle name="Hiperłącze 9" xfId="16963" hidden="1" xr:uid="{00000000-0005-0000-0000-0000C1930000}"/>
    <cellStyle name="Hiperłącze 9" xfId="16944" hidden="1" xr:uid="{00000000-0005-0000-0000-0000C7930000}"/>
    <cellStyle name="Hiperłącze 9" xfId="16932" hidden="1" xr:uid="{00000000-0005-0000-0000-0000C8930000}"/>
    <cellStyle name="Hiperłącze 9" xfId="16989" hidden="1" xr:uid="{00000000-0005-0000-0000-0000C9930000}"/>
    <cellStyle name="Hiperłącze 9" xfId="16997" hidden="1" xr:uid="{00000000-0005-0000-0000-0000CA930000}"/>
    <cellStyle name="Hiperłącze 9" xfId="17015" hidden="1" xr:uid="{00000000-0005-0000-0000-0000CC930000}"/>
    <cellStyle name="Hiperłącze 9" xfId="17071" hidden="1" xr:uid="{00000000-0005-0000-0000-0000CE930000}"/>
    <cellStyle name="Hiperłącze 9" xfId="17028" hidden="1" xr:uid="{00000000-0005-0000-0000-0000CF930000}"/>
    <cellStyle name="Hiperłącze 9" xfId="17079" hidden="1" xr:uid="{00000000-0005-0000-0000-0000D2930000}"/>
    <cellStyle name="Hiperłącze 9" xfId="17087" hidden="1" xr:uid="{00000000-0005-0000-0000-0000D5930000}"/>
    <cellStyle name="Hiperłącze 9" xfId="17159" hidden="1" xr:uid="{00000000-0005-0000-0000-0000D9930000}"/>
    <cellStyle name="Hiperłącze 9" xfId="17184" hidden="1" xr:uid="{00000000-0005-0000-0000-0000E1930000}"/>
    <cellStyle name="Hiperłącze 9" xfId="17275" hidden="1" xr:uid="{00000000-0005-0000-0000-0000E6930000}"/>
    <cellStyle name="Hiperłącze 9" xfId="17226" hidden="1" xr:uid="{00000000-0005-0000-0000-0000E7930000}"/>
    <cellStyle name="Hiperłącze 9" xfId="17217" hidden="1" xr:uid="{00000000-0005-0000-0000-0000E8930000}"/>
    <cellStyle name="Hiperłącze 9" xfId="22080" hidden="1" xr:uid="{00000000-0005-0000-0000-000033960000}"/>
    <cellStyle name="Hiperłącze 9" xfId="31126" hidden="1" xr:uid="{00000000-0005-0000-0000-0000539A0000}"/>
    <cellStyle name="Hiperłącze 9" xfId="22895" hidden="1" xr:uid="{00000000-0005-0000-0000-0000E6960000}"/>
    <cellStyle name="Hiperłącze 9" xfId="23295" hidden="1" xr:uid="{00000000-0005-0000-0000-0000E8960000}"/>
    <cellStyle name="Hiperłącze 9" xfId="22888" hidden="1" xr:uid="{00000000-0005-0000-0000-0000EA960000}"/>
    <cellStyle name="Hiperłącze 9" xfId="22880" hidden="1" xr:uid="{00000000-0005-0000-0000-0000ED960000}"/>
    <cellStyle name="Hiperłącze 9" xfId="21743" hidden="1" xr:uid="{00000000-0005-0000-0000-0000F8950000}"/>
    <cellStyle name="Hiperłącze 9" xfId="30724" hidden="1" xr:uid="{00000000-0005-0000-0000-00000D9A0000}"/>
    <cellStyle name="Hiperłącze 9" xfId="28409" hidden="1" xr:uid="{00000000-0005-0000-0000-000094990000}"/>
    <cellStyle name="Hiperłącze 9" xfId="28619" hidden="1" xr:uid="{00000000-0005-0000-0000-000081990000}"/>
    <cellStyle name="Hiperłącze 9" xfId="28369" hidden="1" xr:uid="{00000000-0005-0000-0000-00006B990000}"/>
    <cellStyle name="Hiperłącze 9" xfId="36496" hidden="1" xr:uid="{00000000-0005-0000-0000-00001C9D0000}"/>
    <cellStyle name="Hiperłącze 9" xfId="36827" hidden="1" xr:uid="{00000000-0005-0000-0000-0000DD9C0000}"/>
    <cellStyle name="Hiperłącze 9" xfId="47200" hidden="1" xr:uid="{00000000-0005-0000-0000-0000D5A10000}"/>
    <cellStyle name="Hiperłącze 9" xfId="34331" hidden="1" xr:uid="{00000000-0005-0000-0000-00002E9D0000}"/>
    <cellStyle name="Hiperłącze 9" xfId="37340" hidden="1" xr:uid="{00000000-0005-0000-0000-0000559D0000}"/>
    <cellStyle name="Hiperłącze 9" xfId="37873" hidden="1" xr:uid="{00000000-0005-0000-0000-00006A9D0000}"/>
    <cellStyle name="Hiperłącze 9" xfId="22796" hidden="1" xr:uid="{00000000-0005-0000-0000-0000D5960000}"/>
    <cellStyle name="Hiperłącze 9" xfId="12687" hidden="1" xr:uid="{00000000-0005-0000-0000-0000D4910000}"/>
    <cellStyle name="Hiperłącze 9" xfId="44212" hidden="1" xr:uid="{00000000-0005-0000-0000-00002EA00000}"/>
    <cellStyle name="Hiperłącze 9" xfId="12407" hidden="1" xr:uid="{00000000-0005-0000-0000-0000B8910000}"/>
    <cellStyle name="Hiperłącze 9" xfId="13678" hidden="1" xr:uid="{00000000-0005-0000-0000-000077920000}"/>
    <cellStyle name="Hiperłącze 9" xfId="26144" hidden="1" xr:uid="{00000000-0005-0000-0000-0000F6970000}"/>
    <cellStyle name="Hiperłącze 9" xfId="42703" hidden="1" xr:uid="{00000000-0005-0000-0000-0000C69F0000}"/>
    <cellStyle name="Hiperłącze 9" xfId="22491" hidden="1" xr:uid="{00000000-0005-0000-0000-000063960000}"/>
    <cellStyle name="Hiperłącze 9" xfId="20360" hidden="1" xr:uid="{00000000-0005-0000-0000-00009C950000}"/>
    <cellStyle name="Hiperłącze 9" xfId="12554" hidden="1" xr:uid="{00000000-0005-0000-0000-0000C2910000}"/>
    <cellStyle name="Hiperłącze 9" xfId="35885" hidden="1" xr:uid="{00000000-0005-0000-0000-0000799C0000}"/>
    <cellStyle name="Hiperłącze 9" xfId="36169" hidden="1" xr:uid="{00000000-0005-0000-0000-0000B79C0000}"/>
    <cellStyle name="Hiperłącze 9" xfId="38463" hidden="1" xr:uid="{00000000-0005-0000-0000-0000DB9D0000}"/>
    <cellStyle name="Hiperłącze 9" xfId="41218" hidden="1" xr:uid="{00000000-0005-0000-0000-0000E09E0000}"/>
    <cellStyle name="Hiperłącze 9" xfId="16271" hidden="1" xr:uid="{00000000-0005-0000-0000-0000F8940000}"/>
    <cellStyle name="Hiperłącze 9" xfId="31370" hidden="1" xr:uid="{00000000-0005-0000-0000-00006A9A0000}"/>
    <cellStyle name="Hiperłącze 9" xfId="29312" hidden="1" xr:uid="{00000000-0005-0000-0000-0000A9990000}"/>
    <cellStyle name="Hiperłącze 9" xfId="12921" hidden="1" xr:uid="{00000000-0005-0000-0000-000007920000}"/>
    <cellStyle name="Hiperłącze 9" xfId="34942" hidden="1" xr:uid="{00000000-0005-0000-0000-0000F99B0000}"/>
    <cellStyle name="Hiperłącze 9" xfId="23058" hidden="1" xr:uid="{00000000-0005-0000-0000-0000C9960000}"/>
    <cellStyle name="Hiperłącze 9" xfId="15079" hidden="1" xr:uid="{00000000-0005-0000-0000-00000A930000}"/>
    <cellStyle name="Hiperłącze 9" xfId="31745" hidden="1" xr:uid="{00000000-0005-0000-0000-0000B49A0000}"/>
    <cellStyle name="Hiperłącze 9" xfId="31686" hidden="1" xr:uid="{00000000-0005-0000-0000-0000A59A0000}"/>
    <cellStyle name="Hiperłącze 9" xfId="27810" hidden="1" xr:uid="{00000000-0005-0000-0000-000008990000}"/>
    <cellStyle name="Hiperłącze 9" xfId="14092" hidden="1" xr:uid="{00000000-0005-0000-0000-000084920000}"/>
    <cellStyle name="Hiperłącze 9" xfId="18869" hidden="1" xr:uid="{00000000-0005-0000-0000-0000A9940000}"/>
    <cellStyle name="Hiperłącze 9" xfId="22667" hidden="1" xr:uid="{00000000-0005-0000-0000-00008D960000}"/>
    <cellStyle name="Hiperłącze 9" xfId="32172" hidden="1" xr:uid="{00000000-0005-0000-0000-0000C09A0000}"/>
    <cellStyle name="Hiperłącze 9" xfId="35928" hidden="1" xr:uid="{00000000-0005-0000-0000-0000839C0000}"/>
    <cellStyle name="Hiperłącze 9" xfId="18114" hidden="1" xr:uid="{00000000-0005-0000-0000-000075940000}"/>
    <cellStyle name="Hiperłącze 9" xfId="39713" hidden="1" xr:uid="{00000000-0005-0000-0000-0000269E0000}"/>
    <cellStyle name="Hiperłącze 9" xfId="21117" hidden="1" xr:uid="{00000000-0005-0000-0000-0000B1950000}"/>
    <cellStyle name="Hiperłącze 9" xfId="20687" hidden="1" xr:uid="{00000000-0005-0000-0000-000015960000}"/>
    <cellStyle name="Hiperłącze 9" xfId="29560" hidden="1" xr:uid="{00000000-0005-0000-0000-0000399A0000}"/>
    <cellStyle name="Hiperłącze 9" xfId="46322" hidden="1" xr:uid="{00000000-0005-0000-0000-00006EA10000}"/>
    <cellStyle name="Hiperłącze 9" xfId="14051" hidden="1" xr:uid="{00000000-0005-0000-0000-0000C4920000}"/>
    <cellStyle name="Hiperłącze 9" xfId="36941" hidden="1" xr:uid="{00000000-0005-0000-0000-0000EC9C0000}"/>
    <cellStyle name="Hiperłącze 9" xfId="43356" hidden="1" xr:uid="{00000000-0005-0000-0000-00005AA00000}"/>
    <cellStyle name="Hiperłącze 9" xfId="27971" hidden="1" xr:uid="{00000000-0005-0000-0000-0000CF980000}"/>
    <cellStyle name="Hiperłącze 9" xfId="21132" hidden="1" xr:uid="{00000000-0005-0000-0000-0000AE950000}"/>
    <cellStyle name="Hiperłącze 9" xfId="21554" hidden="1" xr:uid="{00000000-0005-0000-0000-0000DF950000}"/>
    <cellStyle name="Hiperłącze 9" xfId="24434" hidden="1" xr:uid="{00000000-0005-0000-0000-000045970000}"/>
    <cellStyle name="Hiperłącze 9" xfId="23903" hidden="1" xr:uid="{00000000-0005-0000-0000-00007E970000}"/>
    <cellStyle name="Hiperłącze 9" xfId="24523" hidden="1" xr:uid="{00000000-0005-0000-0000-000057970000}"/>
    <cellStyle name="Hiperłącze 9" xfId="42361" hidden="1" xr:uid="{00000000-0005-0000-0000-0000809F0000}"/>
    <cellStyle name="Hiperłącze 9" xfId="46118" hidden="1" xr:uid="{00000000-0005-0000-0000-000015A10000}"/>
    <cellStyle name="Hiperłącze 9" xfId="39305" hidden="1" xr:uid="{00000000-0005-0000-0000-0000FD9D0000}"/>
    <cellStyle name="Hiperłącze 9" xfId="25163" hidden="1" xr:uid="{00000000-0005-0000-0000-00002A980000}"/>
    <cellStyle name="Hiperłącze 9" xfId="15774" hidden="1" xr:uid="{00000000-0005-0000-0000-000082930000}"/>
    <cellStyle name="Hiperłącze 9" xfId="15473" hidden="1" xr:uid="{00000000-0005-0000-0000-000037930000}"/>
    <cellStyle name="Hiperłącze 9" xfId="23162" hidden="1" xr:uid="{00000000-0005-0000-0000-0000A1960000}"/>
    <cellStyle name="Hiperłącze 9" xfId="27063" hidden="1" xr:uid="{00000000-0005-0000-0000-000072980000}"/>
    <cellStyle name="Hiperłącze 9" xfId="17320" hidden="1" xr:uid="{00000000-0005-0000-0000-0000F0930000}"/>
    <cellStyle name="Hiperłącze 9" xfId="17334" hidden="1" xr:uid="{00000000-0005-0000-0000-0000F3930000}"/>
    <cellStyle name="Hiperłącze 9" xfId="17325" hidden="1" xr:uid="{00000000-0005-0000-0000-0000F4930000}"/>
    <cellStyle name="Hiperłącze 9" xfId="17343" hidden="1" xr:uid="{00000000-0005-0000-0000-0000F8930000}"/>
    <cellStyle name="Hiperłącze 9" xfId="16031" hidden="1" xr:uid="{00000000-0005-0000-0000-0000FC930000}"/>
    <cellStyle name="Hiperłącze 9" xfId="16195" hidden="1" xr:uid="{00000000-0005-0000-0000-0000FF930000}"/>
    <cellStyle name="Hiperłącze 9" xfId="16161" hidden="1" xr:uid="{00000000-0005-0000-0000-000005940000}"/>
    <cellStyle name="Hiperłącze 9" xfId="29305" hidden="1" xr:uid="{00000000-0005-0000-0000-0000AD990000}"/>
    <cellStyle name="Hiperłącze 9" xfId="29328" hidden="1" xr:uid="{00000000-0005-0000-0000-0000AE990000}"/>
    <cellStyle name="Hiperłącze 9" xfId="29346" hidden="1" xr:uid="{00000000-0005-0000-0000-0000B2990000}"/>
    <cellStyle name="Hiperłącze 9" xfId="29379" hidden="1" xr:uid="{00000000-0005-0000-0000-0000B7990000}"/>
    <cellStyle name="Hiperłącze 9" xfId="29370" hidden="1" xr:uid="{00000000-0005-0000-0000-0000B8990000}"/>
    <cellStyle name="Hiperłącze 9" xfId="29388" hidden="1" xr:uid="{00000000-0005-0000-0000-0000BC990000}"/>
    <cellStyle name="Hiperłącze 9" xfId="29487" hidden="1" xr:uid="{00000000-0005-0000-0000-0000C3990000}"/>
    <cellStyle name="Hiperłącze 9" xfId="30093" hidden="1" xr:uid="{00000000-0005-0000-0000-0000C9990000}"/>
    <cellStyle name="Hiperłącze 9" xfId="30101" hidden="1" xr:uid="{00000000-0005-0000-0000-0000CA990000}"/>
    <cellStyle name="Hiperłącze 9" xfId="30112" hidden="1" xr:uid="{00000000-0005-0000-0000-0000CB990000}"/>
    <cellStyle name="Hiperłącze 9" xfId="30121" hidden="1" xr:uid="{00000000-0005-0000-0000-0000CC990000}"/>
    <cellStyle name="Hiperłącze 9" xfId="30266" hidden="1" xr:uid="{00000000-0005-0000-0000-0000D9990000}"/>
    <cellStyle name="Hiperłącze 9" xfId="30274" hidden="1" xr:uid="{00000000-0005-0000-0000-0000DA990000}"/>
    <cellStyle name="Hiperłącze 9" xfId="30223" hidden="1" xr:uid="{00000000-0005-0000-0000-0000DC990000}"/>
    <cellStyle name="Hiperłącze 9" xfId="30259" hidden="1" xr:uid="{00000000-0005-0000-0000-0000DD990000}"/>
    <cellStyle name="Hiperłącze 9" xfId="16923" hidden="1" xr:uid="{00000000-0005-0000-0000-0000C3930000}"/>
    <cellStyle name="Hiperłącze 9" xfId="12912" hidden="1" xr:uid="{00000000-0005-0000-0000-000008920000}"/>
    <cellStyle name="Hiperłącze 9" xfId="22415" hidden="1" xr:uid="{00000000-0005-0000-0000-000059960000}"/>
    <cellStyle name="Hiperłącze 9" xfId="32144" hidden="1" xr:uid="{00000000-0005-0000-0000-0000BA9A0000}"/>
    <cellStyle name="Hiperłącze 9" xfId="31200" hidden="1" xr:uid="{00000000-0005-0000-0000-00005A9A0000}"/>
    <cellStyle name="Hiperłącze 9" xfId="13894" hidden="1" xr:uid="{00000000-0005-0000-0000-0000BD920000}"/>
    <cellStyle name="Hiperłącze 9" xfId="21719" hidden="1" xr:uid="{00000000-0005-0000-0000-0000F2950000}"/>
    <cellStyle name="Hiperłącze 9" xfId="35342" hidden="1" xr:uid="{00000000-0005-0000-0000-00002B9C0000}"/>
    <cellStyle name="Hiperłącze 9" xfId="39865" hidden="1" xr:uid="{00000000-0005-0000-0000-00003B9E0000}"/>
    <cellStyle name="Hiperłącze 9" xfId="46504" hidden="1" xr:uid="{00000000-0005-0000-0000-0000D0A10000}"/>
    <cellStyle name="Hiperłącze 9" xfId="45164" hidden="1" xr:uid="{00000000-0005-0000-0000-0000B6A00000}"/>
    <cellStyle name="Hiperłącze 9" xfId="44130" hidden="1" xr:uid="{00000000-0005-0000-0000-000029A00000}"/>
    <cellStyle name="Hiperłącze 9" xfId="10428" hidden="1" xr:uid="{00000000-0005-0000-0000-000070910000}"/>
    <cellStyle name="Hiperłącze 9" xfId="13461" hidden="1" xr:uid="{00000000-0005-0000-0000-000047920000}"/>
    <cellStyle name="Hiperłącze 9" xfId="16563" hidden="1" xr:uid="{00000000-0005-0000-0000-00009F930000}"/>
    <cellStyle name="Hiperłącze 9" xfId="15732" hidden="1" xr:uid="{00000000-0005-0000-0000-00007D930000}"/>
    <cellStyle name="Hiperłącze 9" xfId="14899" hidden="1" xr:uid="{00000000-0005-0000-0000-00005B930000}"/>
    <cellStyle name="Hiperłącze 9" xfId="15182" hidden="1" xr:uid="{00000000-0005-0000-0000-000016930000}"/>
    <cellStyle name="Hiperłącze 9" xfId="16139" hidden="1" xr:uid="{00000000-0005-0000-0000-000008940000}"/>
    <cellStyle name="Hiperłącze 9" xfId="15988" hidden="1" xr:uid="{00000000-0005-0000-0000-000009940000}"/>
    <cellStyle name="Hiperłącze 9" xfId="16114" hidden="1" xr:uid="{00000000-0005-0000-0000-00000A940000}"/>
    <cellStyle name="Hiperłącze 9" xfId="15992" hidden="1" xr:uid="{00000000-0005-0000-0000-00000D940000}"/>
    <cellStyle name="Hiperłącze 9" xfId="16000" hidden="1" xr:uid="{00000000-0005-0000-0000-000010940000}"/>
    <cellStyle name="Hiperłącze 9" xfId="17486" hidden="1" xr:uid="{00000000-0005-0000-0000-000015940000}"/>
    <cellStyle name="Hiperłącze 9" xfId="17594" hidden="1" xr:uid="{00000000-0005-0000-0000-000021940000}"/>
    <cellStyle name="Hiperłącze 9" xfId="17603" hidden="1" xr:uid="{00000000-0005-0000-0000-000022940000}"/>
    <cellStyle name="Hiperłącze 9" xfId="17563" hidden="1" xr:uid="{00000000-0005-0000-0000-000028940000}"/>
    <cellStyle name="Hiperłącze 9" xfId="17620" hidden="1" xr:uid="{00000000-0005-0000-0000-000029940000}"/>
    <cellStyle name="Hiperłącze 9" xfId="17628" hidden="1" xr:uid="{00000000-0005-0000-0000-00002A940000}"/>
    <cellStyle name="Hiperłącze 9" xfId="17637" hidden="1" xr:uid="{00000000-0005-0000-0000-00002B940000}"/>
    <cellStyle name="Hiperłącze 9" xfId="17694" hidden="1" xr:uid="{00000000-0005-0000-0000-00002D940000}"/>
    <cellStyle name="Hiperłącze 9" xfId="17651" hidden="1" xr:uid="{00000000-0005-0000-0000-000030940000}"/>
    <cellStyle name="Hiperłącze 9" xfId="17687" hidden="1" xr:uid="{00000000-0005-0000-0000-000031940000}"/>
    <cellStyle name="Hiperłącze 9" xfId="17667" hidden="1" xr:uid="{00000000-0005-0000-0000-000034940000}"/>
    <cellStyle name="Hiperłącze 9" xfId="17734" hidden="1" xr:uid="{00000000-0005-0000-0000-000037940000}"/>
    <cellStyle name="Hiperłącze 9" xfId="17824" hidden="1" xr:uid="{00000000-0005-0000-0000-000042940000}"/>
    <cellStyle name="Hiperłącze 9" xfId="17906" hidden="1" xr:uid="{00000000-0005-0000-0000-000046940000}"/>
    <cellStyle name="Hiperłącze 9" xfId="17857" hidden="1" xr:uid="{00000000-0005-0000-0000-000047940000}"/>
    <cellStyle name="Hiperłącze 9" xfId="17915" hidden="1" xr:uid="{00000000-0005-0000-0000-00004A940000}"/>
    <cellStyle name="Hiperłącze 9" xfId="17878" hidden="1" xr:uid="{00000000-0005-0000-0000-00004B940000}"/>
    <cellStyle name="Hiperłącze 9" xfId="17866" hidden="1" xr:uid="{00000000-0005-0000-0000-00004C940000}"/>
    <cellStyle name="Hiperłącze 9" xfId="15429" hidden="1" xr:uid="{00000000-0005-0000-0000-00002F930000}"/>
    <cellStyle name="Hiperłącze 9" xfId="22071" hidden="1" xr:uid="{00000000-0005-0000-0000-000034960000}"/>
    <cellStyle name="Hiperłącze 9" xfId="13238" hidden="1" xr:uid="{00000000-0005-0000-0000-000030920000}"/>
    <cellStyle name="Hiperłącze 9" xfId="13308" hidden="1" xr:uid="{00000000-0005-0000-0000-000033920000}"/>
    <cellStyle name="Hiperłącze 9" xfId="13372" hidden="1" xr:uid="{00000000-0005-0000-0000-000035920000}"/>
    <cellStyle name="Hiperłącze 9" xfId="13323" hidden="1" xr:uid="{00000000-0005-0000-0000-000038920000}"/>
    <cellStyle name="Hiperłącze 9" xfId="23412" hidden="1" xr:uid="{00000000-0005-0000-0000-0000B6960000}"/>
    <cellStyle name="Hiperłącze 9" xfId="36530" hidden="1" xr:uid="{00000000-0005-0000-0000-00000B9D0000}"/>
    <cellStyle name="Hiperłącze 9" xfId="47149" hidden="1" xr:uid="{00000000-0005-0000-0000-0000A5A10000}"/>
    <cellStyle name="Hiperłącze 9" xfId="46884" hidden="1" xr:uid="{00000000-0005-0000-0000-000090A10000}"/>
    <cellStyle name="Hiperłącze 9" xfId="46363" hidden="1" xr:uid="{00000000-0005-0000-0000-000078A10000}"/>
    <cellStyle name="Hiperłącze 9" xfId="46412" hidden="1" xr:uid="{00000000-0005-0000-0000-000076A10000}"/>
    <cellStyle name="Hiperłącze 9" xfId="26471" hidden="1" xr:uid="{00000000-0005-0000-0000-000033980000}"/>
    <cellStyle name="Hiperłącze 9" xfId="27462" hidden="1" xr:uid="{00000000-0005-0000-0000-0000E9980000}"/>
    <cellStyle name="Hiperłącze 9" xfId="31904" hidden="1" xr:uid="{00000000-0005-0000-0000-0000109B0000}"/>
    <cellStyle name="Hiperłącze 9" xfId="37640" hidden="1" xr:uid="{00000000-0005-0000-0000-00008C9D0000}"/>
    <cellStyle name="Hiperłącze 9" xfId="38180" hidden="1" xr:uid="{00000000-0005-0000-0000-0000B69D0000}"/>
    <cellStyle name="Hiperłącze 9" xfId="38372" hidden="1" xr:uid="{00000000-0005-0000-0000-0000CD9D0000}"/>
    <cellStyle name="Hiperłącze 9" xfId="46590" hidden="1" xr:uid="{00000000-0005-0000-0000-0000BDA10000}"/>
    <cellStyle name="Hiperłącze 9" xfId="36850" hidden="1" xr:uid="{00000000-0005-0000-0000-0000DE9C0000}"/>
    <cellStyle name="Hiperłącze 9" xfId="29108" hidden="1" xr:uid="{00000000-0005-0000-0000-000095990000}"/>
    <cellStyle name="Hiperłącze 9" xfId="37098" hidden="1" xr:uid="{00000000-0005-0000-0000-0000F69C0000}"/>
    <cellStyle name="Hiperłącze 9" xfId="28350" hidden="1" xr:uid="{00000000-0005-0000-0000-000075990000}"/>
    <cellStyle name="Hiperłącze 9" xfId="31009" hidden="1" xr:uid="{00000000-0005-0000-0000-0000489A0000}"/>
    <cellStyle name="Hiperłącze 9" xfId="16507" hidden="1" xr:uid="{00000000-0005-0000-0000-00006F940000}"/>
    <cellStyle name="Hiperłącze 9" xfId="36001" hidden="1" xr:uid="{00000000-0005-0000-0000-0000869C0000}"/>
    <cellStyle name="Hiperłącze 9" xfId="14836" hidden="1" xr:uid="{00000000-0005-0000-0000-000064930000}"/>
    <cellStyle name="Hiperłącze 9" xfId="14208" hidden="1" xr:uid="{00000000-0005-0000-0000-00008D920000}"/>
    <cellStyle name="Hiperłącze 9" xfId="28385" hidden="1" xr:uid="{00000000-0005-0000-0000-000082990000}"/>
    <cellStyle name="Hiperłącze 9" xfId="44792" hidden="1" xr:uid="{00000000-0005-0000-0000-000090A00000}"/>
    <cellStyle name="Hiperłącze 9" xfId="25522" hidden="1" xr:uid="{00000000-0005-0000-0000-00007F980000}"/>
    <cellStyle name="Hiperłącze 9" xfId="27844" hidden="1" xr:uid="{00000000-0005-0000-0000-0000C1980000}"/>
    <cellStyle name="Hiperłącze 9" xfId="39973" hidden="1" xr:uid="{00000000-0005-0000-0000-0000479E0000}"/>
    <cellStyle name="Hiperłącze 9" xfId="41880" hidden="1" xr:uid="{00000000-0005-0000-0000-0000629F0000}"/>
    <cellStyle name="Hiperłącze 9" xfId="20067" hidden="1" xr:uid="{00000000-0005-0000-0000-000071950000}"/>
    <cellStyle name="Hiperłącze 9" xfId="22273" hidden="1" xr:uid="{00000000-0005-0000-0000-00004C960000}"/>
    <cellStyle name="Hiperłącze 9" xfId="18667" hidden="1" xr:uid="{00000000-0005-0000-0000-000095940000}"/>
    <cellStyle name="Hiperłącze 9" xfId="40401" hidden="1" xr:uid="{00000000-0005-0000-0000-00008D9E0000}"/>
    <cellStyle name="Hiperłącze 9" xfId="42032" hidden="1" xr:uid="{00000000-0005-0000-0000-0000B99F0000}"/>
    <cellStyle name="Hiperłącze 9" xfId="42332" hidden="1" xr:uid="{00000000-0005-0000-0000-0000779F0000}"/>
    <cellStyle name="Hiperłącze 9" xfId="34155" hidden="1" xr:uid="{00000000-0005-0000-0000-00002C9D0000}"/>
    <cellStyle name="Hiperłącze 9" xfId="13078" hidden="1" xr:uid="{00000000-0005-0000-0000-000012920000}"/>
    <cellStyle name="Hiperłącze 9" xfId="17965" hidden="1" xr:uid="{00000000-0005-0000-0000-000053940000}"/>
    <cellStyle name="Hiperłącze 9" xfId="38902" hidden="1" xr:uid="{00000000-0005-0000-0000-0000469F0000}"/>
    <cellStyle name="Hiperłącze 9" xfId="41193" hidden="1" xr:uid="{00000000-0005-0000-0000-0000249F0000}"/>
    <cellStyle name="Hiperłącze 9" xfId="12867" hidden="1" xr:uid="{00000000-0005-0000-0000-0000E6910000}"/>
    <cellStyle name="Hiperłącze 9" xfId="16146" hidden="1" xr:uid="{00000000-0005-0000-0000-000007940000}"/>
    <cellStyle name="Hiperłącze 9" xfId="32082" hidden="1" xr:uid="{00000000-0005-0000-0000-0000F09A0000}"/>
    <cellStyle name="Hiperłącze 9" xfId="40724" hidden="1" xr:uid="{00000000-0005-0000-0000-0000C99E0000}"/>
    <cellStyle name="Hiperłącze 9" xfId="40592" hidden="1" xr:uid="{00000000-0005-0000-0000-0000A89E0000}"/>
    <cellStyle name="Hiperłącze 9" xfId="40360" hidden="1" xr:uid="{00000000-0005-0000-0000-0000889E0000}"/>
    <cellStyle name="Hiperłącze 9" xfId="40113" hidden="1" xr:uid="{00000000-0005-0000-0000-0000669E0000}"/>
    <cellStyle name="Hiperłącze 9" xfId="24071" hidden="1" xr:uid="{00000000-0005-0000-0000-00005C970000}"/>
    <cellStyle name="Hiperłącze 9" xfId="12888" hidden="1" xr:uid="{00000000-0005-0000-0000-000002920000}"/>
    <cellStyle name="Hiperłącze 9" xfId="39409" hidden="1" xr:uid="{00000000-0005-0000-0000-0000039E0000}"/>
    <cellStyle name="Hiperłącze 9" xfId="44407" hidden="1" xr:uid="{00000000-0005-0000-0000-000045A00000}"/>
    <cellStyle name="Hiperłącze 9" xfId="25743" hidden="1" xr:uid="{00000000-0005-0000-0000-0000C9970000}"/>
    <cellStyle name="Hiperłącze 9" xfId="24856" hidden="1" xr:uid="{00000000-0005-0000-0000-0000A7970000}"/>
    <cellStyle name="Hiperłącze 9" xfId="38422" hidden="1" xr:uid="{00000000-0005-0000-0000-0000D39D0000}"/>
    <cellStyle name="Hiperłącze 9" xfId="37629" hidden="1" xr:uid="{00000000-0005-0000-0000-00008F9D0000}"/>
    <cellStyle name="Hiperłącze 9" xfId="33843" hidden="1" xr:uid="{00000000-0005-0000-0000-0000BA9B0000}"/>
    <cellStyle name="Hiperłącze 9" xfId="37963" hidden="1" xr:uid="{00000000-0005-0000-0000-0000779D0000}"/>
    <cellStyle name="Hiperłącze 9" xfId="37769" hidden="1" xr:uid="{00000000-0005-0000-0000-00005D9D0000}"/>
    <cellStyle name="Hiperłącze 9" xfId="34322" hidden="1" xr:uid="{00000000-0005-0000-0000-0000399D0000}"/>
    <cellStyle name="Hiperłącze 9" xfId="36478" hidden="1" xr:uid="{00000000-0005-0000-0000-0000199D0000}"/>
    <cellStyle name="Hiperłącze 9" xfId="36277" hidden="1" xr:uid="{00000000-0005-0000-0000-0000C39C0000}"/>
    <cellStyle name="Hiperłącze 9" xfId="43620" hidden="1" xr:uid="{00000000-0005-0000-0000-0000C3A00000}"/>
    <cellStyle name="Hiperłącze 9" xfId="46682" hidden="1" xr:uid="{00000000-0005-0000-0000-0000B0A10000}"/>
    <cellStyle name="Hiperłącze 9" xfId="12419" hidden="1" xr:uid="{00000000-0005-0000-0000-0000B7910000}"/>
    <cellStyle name="Hiperłącze 9" xfId="32467" hidden="1" xr:uid="{00000000-0005-0000-0000-0000DA9A0000}"/>
    <cellStyle name="Hiperłącze 9" xfId="26360" hidden="1" xr:uid="{00000000-0005-0000-0000-00000F980000}"/>
    <cellStyle name="Hiperłącze 9" xfId="36051" hidden="1" xr:uid="{00000000-0005-0000-0000-0000949C0000}"/>
    <cellStyle name="Hiperłącze 9" xfId="10306" hidden="1" xr:uid="{00000000-0005-0000-0000-000064910000}"/>
    <cellStyle name="Hiperłącze 9" xfId="16416" hidden="1" xr:uid="{00000000-0005-0000-0000-000067940000}"/>
    <cellStyle name="Hiperłącze 9" xfId="17951" hidden="1" xr:uid="{00000000-0005-0000-0000-000050940000}"/>
    <cellStyle name="Hiperłącze 9" xfId="29337" hidden="1" xr:uid="{00000000-0005-0000-0000-0000B1990000}"/>
    <cellStyle name="Hiperłącze 9" xfId="31934" hidden="1" xr:uid="{00000000-0005-0000-0000-00000A9B0000}"/>
    <cellStyle name="Hiperłącze 9" xfId="37817" hidden="1" xr:uid="{00000000-0005-0000-0000-0000689D0000}"/>
    <cellStyle name="Hiperłącze 9" xfId="12015" hidden="1" xr:uid="{00000000-0005-0000-0000-00008B910000}"/>
    <cellStyle name="Hiperłącze 9" xfId="38964" hidden="1" xr:uid="{00000000-0005-0000-0000-0000BF9F0000}"/>
    <cellStyle name="Hiperłącze 9" xfId="24914" hidden="1" xr:uid="{00000000-0005-0000-0000-0000AA970000}"/>
    <cellStyle name="Hiperłącze 9" xfId="23970" hidden="1" xr:uid="{00000000-0005-0000-0000-000069970000}"/>
    <cellStyle name="Hiperłącze 9" xfId="34616" hidden="1" xr:uid="{00000000-0005-0000-0000-0000D99B0000}"/>
    <cellStyle name="Hiperłącze 9" xfId="31846" hidden="1" xr:uid="{00000000-0005-0000-0000-0000F29A0000}"/>
    <cellStyle name="Hiperłącze 9" xfId="18332" hidden="1" xr:uid="{00000000-0005-0000-0000-0000E0940000}"/>
    <cellStyle name="Hiperłącze 9" xfId="30454" hidden="1" xr:uid="{00000000-0005-0000-0000-0000ED990000}"/>
    <cellStyle name="Hiperłącze 9" xfId="11800" hidden="1" xr:uid="{00000000-0005-0000-0000-0000E0920000}"/>
    <cellStyle name="Hiperłącze 9" xfId="34762" hidden="1" xr:uid="{00000000-0005-0000-0000-0000F09B0000}"/>
    <cellStyle name="Hiperłącze 9" xfId="36513" hidden="1" xr:uid="{00000000-0005-0000-0000-00000D9D0000}"/>
    <cellStyle name="Hiperłącze 9" xfId="24973" hidden="1" xr:uid="{00000000-0005-0000-0000-0000B8970000}"/>
    <cellStyle name="Hiperłącze 9" xfId="22694" hidden="1" xr:uid="{00000000-0005-0000-0000-000090960000}"/>
    <cellStyle name="Hiperłącze 9" xfId="11851" hidden="1" xr:uid="{00000000-0005-0000-0000-000050920000}"/>
    <cellStyle name="Hiperłącze 9" xfId="39419" hidden="1" xr:uid="{00000000-0005-0000-0000-0000049E0000}"/>
    <cellStyle name="Hiperłącze 9" xfId="23511" hidden="1" xr:uid="{00000000-0005-0000-0000-0000C1960000}"/>
    <cellStyle name="Hiperłącze 9" xfId="31704" hidden="1" xr:uid="{00000000-0005-0000-0000-0000AA9A0000}"/>
    <cellStyle name="Hiperłącze 9" xfId="22903" hidden="1" xr:uid="{00000000-0005-0000-0000-0000E5960000}"/>
    <cellStyle name="Hiperłącze 9" xfId="46158" hidden="1" xr:uid="{00000000-0005-0000-0000-000047A10000}"/>
    <cellStyle name="Hiperłącze 9" xfId="47067" hidden="1" xr:uid="{00000000-0005-0000-0000-00009AA10000}"/>
    <cellStyle name="Hiperłącze 9" xfId="44284" hidden="1" xr:uid="{00000000-0005-0000-0000-00003FA00000}"/>
    <cellStyle name="Hiperłącze 9" xfId="18418" hidden="1" xr:uid="{00000000-0005-0000-0000-0000CD940000}"/>
    <cellStyle name="Hiperłącze 9" xfId="42518" hidden="1" xr:uid="{00000000-0005-0000-0000-0000899F0000}"/>
    <cellStyle name="Hiperłącze 9" xfId="45542" hidden="1" xr:uid="{00000000-0005-0000-0000-00003CA10000}"/>
    <cellStyle name="Hiperłącze 9" xfId="18837" hidden="1" xr:uid="{00000000-0005-0000-0000-0000A7940000}"/>
    <cellStyle name="Hiperłącze 9" xfId="33262" hidden="1" xr:uid="{00000000-0005-0000-0000-0000529B0000}"/>
    <cellStyle name="Hiperłącze 9" xfId="16440" hidden="1" xr:uid="{00000000-0005-0000-0000-000069940000}"/>
    <cellStyle name="Hiperłącze 9" xfId="34441" hidden="1" xr:uid="{00000000-0005-0000-0000-0000AF9D0000}"/>
    <cellStyle name="Hiperłącze 9" xfId="19877" hidden="1" xr:uid="{00000000-0005-0000-0000-00003C950000}"/>
    <cellStyle name="Hiperłącze 9" xfId="19935" hidden="1" xr:uid="{00000000-0005-0000-0000-00003D950000}"/>
    <cellStyle name="Hiperłącze 9" xfId="19962" hidden="1" xr:uid="{00000000-0005-0000-0000-000040950000}"/>
    <cellStyle name="Hiperłącze 9" xfId="20016" hidden="1" xr:uid="{00000000-0005-0000-0000-000041950000}"/>
    <cellStyle name="Hiperłącze 9" xfId="19967" hidden="1" xr:uid="{00000000-0005-0000-0000-000044950000}"/>
    <cellStyle name="Hiperłącze 9" xfId="19997" hidden="1" xr:uid="{00000000-0005-0000-0000-000047950000}"/>
    <cellStyle name="Hiperłącze 9" xfId="19320" hidden="1" xr:uid="{00000000-0005-0000-0000-00004B950000}"/>
    <cellStyle name="Hiperłącze 9" xfId="19309" hidden="1" xr:uid="{00000000-0005-0000-0000-00004D950000}"/>
    <cellStyle name="Hiperłącze 9" xfId="19541" hidden="1" xr:uid="{00000000-0005-0000-0000-000050950000}"/>
    <cellStyle name="Hiperłącze 9" xfId="19305" hidden="1" xr:uid="{00000000-0005-0000-0000-000052950000}"/>
    <cellStyle name="Hiperłącze 9" xfId="23707" hidden="1" xr:uid="{00000000-0005-0000-0000-00001E970000}"/>
    <cellStyle name="Hiperłącze 9" xfId="23779" hidden="1" xr:uid="{00000000-0005-0000-0000-000021970000}"/>
    <cellStyle name="Hiperłącze 9" xfId="23788" hidden="1" xr:uid="{00000000-0005-0000-0000-000022970000}"/>
    <cellStyle name="Hiperłącze 9" xfId="20818" hidden="1" xr:uid="{00000000-0005-0000-0000-000005970000}"/>
    <cellStyle name="Hiperłącze 9" xfId="21039" hidden="1" xr:uid="{00000000-0005-0000-0000-00000C970000}"/>
    <cellStyle name="Hiperłącze 9" xfId="20618" hidden="1" xr:uid="{00000000-0005-0000-0000-00000E970000}"/>
    <cellStyle name="Hiperłącze 9" xfId="20762" hidden="1" xr:uid="{00000000-0005-0000-0000-0000FE960000}"/>
    <cellStyle name="Hiperłącze 9" xfId="20586" hidden="1" xr:uid="{00000000-0005-0000-0000-0000FC960000}"/>
    <cellStyle name="Hiperłącze 9" xfId="20790" hidden="1" xr:uid="{00000000-0005-0000-0000-00000B970000}"/>
    <cellStyle name="Hiperłącze 9" xfId="23965" hidden="1" xr:uid="{00000000-0005-0000-0000-000077970000}"/>
    <cellStyle name="Hiperłącze 9" xfId="23844" hidden="1" xr:uid="{00000000-0005-0000-0000-000064970000}"/>
    <cellStyle name="Hiperłącze 9" xfId="24551" hidden="1" xr:uid="{00000000-0005-0000-0000-000052970000}"/>
    <cellStyle name="Hiperłącze 9" xfId="26553" hidden="1" xr:uid="{00000000-0005-0000-0000-00003A980000}"/>
    <cellStyle name="Hiperłącze 9" xfId="26128" hidden="1" xr:uid="{00000000-0005-0000-0000-0000F2970000}"/>
    <cellStyle name="Hiperłącze 9" xfId="24888" hidden="1" xr:uid="{00000000-0005-0000-0000-0000A9970000}"/>
    <cellStyle name="Hiperłącze 9" xfId="37589" hidden="1" xr:uid="{00000000-0005-0000-0000-0000969D0000}"/>
    <cellStyle name="Hiperłącze 9" xfId="32995" hidden="1" xr:uid="{00000000-0005-0000-0000-00009B9B0000}"/>
    <cellStyle name="Hiperłącze 9" xfId="26716" hidden="1" xr:uid="{00000000-0005-0000-0000-000054980000}"/>
    <cellStyle name="Hiperłącze 9" xfId="28085" hidden="1" xr:uid="{00000000-0005-0000-0000-000001990000}"/>
    <cellStyle name="Hiperłącze 9" xfId="16095" hidden="1" xr:uid="{00000000-0005-0000-0000-0000FF940000}"/>
    <cellStyle name="Hiperłącze 9" xfId="46755" hidden="1" xr:uid="{00000000-0005-0000-0000-00007BA10000}"/>
    <cellStyle name="Hiperłącze 9" xfId="17404" hidden="1" xr:uid="{00000000-0005-0000-0000-000011940000}"/>
    <cellStyle name="Hiperłącze 9" xfId="29980" hidden="1" xr:uid="{00000000-0005-0000-0000-0000929A0000}"/>
    <cellStyle name="Hiperłącze 9" xfId="27441" hidden="1" xr:uid="{00000000-0005-0000-0000-0000FB980000}"/>
    <cellStyle name="Hiperłącze 9" xfId="15704" hidden="1" xr:uid="{00000000-0005-0000-0000-00007B930000}"/>
    <cellStyle name="Hiperłącze 9" xfId="23249" hidden="1" xr:uid="{00000000-0005-0000-0000-0000AF960000}"/>
    <cellStyle name="Hiperłącze 9" xfId="45651" hidden="1" xr:uid="{00000000-0005-0000-0000-000020A10000}"/>
    <cellStyle name="Hiperłącze 9" xfId="37089" hidden="1" xr:uid="{00000000-0005-0000-0000-0000F29C0000}"/>
    <cellStyle name="Hiperłącze 9" xfId="42719" hidden="1" xr:uid="{00000000-0005-0000-0000-0000CA9F0000}"/>
    <cellStyle name="Hiperłącze 9" xfId="11892" hidden="1" xr:uid="{00000000-0005-0000-0000-00005C920000}"/>
    <cellStyle name="Hiperłącze 9" xfId="10454" hidden="1" xr:uid="{00000000-0005-0000-0000-00006D910000}"/>
    <cellStyle name="Hiperłącze 9" xfId="16591" hidden="1" xr:uid="{00000000-0005-0000-0000-0000A1930000}"/>
    <cellStyle name="Hiperłącze 9" xfId="11272" hidden="1" xr:uid="{00000000-0005-0000-0000-000078910000}"/>
    <cellStyle name="Hiperłącze 9" xfId="39761" hidden="1" xr:uid="{00000000-0005-0000-0000-00002F9E0000}"/>
    <cellStyle name="Hiperłącze 9" xfId="33525" hidden="1" xr:uid="{00000000-0005-0000-0000-00006F9B0000}"/>
    <cellStyle name="Hiperłącze 9" xfId="34273" hidden="1" xr:uid="{00000000-0005-0000-0000-0000419C0000}"/>
    <cellStyle name="Hiperłącze 9" xfId="15143" hidden="1" xr:uid="{00000000-0005-0000-0000-000011930000}"/>
    <cellStyle name="Hiperłącze 9" xfId="42196" hidden="1" xr:uid="{00000000-0005-0000-0000-0000B39F0000}"/>
    <cellStyle name="Hiperłącze 9" xfId="18431" hidden="1" xr:uid="{00000000-0005-0000-0000-0000D0940000}"/>
    <cellStyle name="Hiperłącze 9" xfId="18823" hidden="1" xr:uid="{00000000-0005-0000-0000-0000A4940000}"/>
    <cellStyle name="Hiperłącze 9" xfId="18106" hidden="1" xr:uid="{00000000-0005-0000-0000-000079940000}"/>
    <cellStyle name="Hiperłącze 9" xfId="32881" hidden="1" xr:uid="{00000000-0005-0000-0000-00007D9B0000}"/>
    <cellStyle name="Hiperłącze 9" xfId="19301" hidden="1" xr:uid="{00000000-0005-0000-0000-000055950000}"/>
    <cellStyle name="Hiperłącze 9" xfId="19494" hidden="1" xr:uid="{00000000-0005-0000-0000-000056950000}"/>
    <cellStyle name="Hiperłącze 9" xfId="19478" hidden="1" xr:uid="{00000000-0005-0000-0000-000058950000}"/>
    <cellStyle name="Hiperłącze 9" xfId="19466" hidden="1" xr:uid="{00000000-0005-0000-0000-00005B950000}"/>
    <cellStyle name="Hiperłącze 9" xfId="19275" hidden="1" xr:uid="{00000000-0005-0000-0000-00005E950000}"/>
    <cellStyle name="Hiperłącze 9" xfId="19606" hidden="1" xr:uid="{00000000-0005-0000-0000-000064950000}"/>
    <cellStyle name="Hiperłącze 9" xfId="19439" hidden="1" xr:uid="{00000000-0005-0000-0000-000067950000}"/>
    <cellStyle name="Hiperłącze 9" xfId="19360" hidden="1" xr:uid="{00000000-0005-0000-0000-000074950000}"/>
    <cellStyle name="Hiperłącze 9" xfId="20048" hidden="1" xr:uid="{00000000-0005-0000-0000-000077950000}"/>
    <cellStyle name="Hiperłącze 9" xfId="19792" hidden="1" xr:uid="{00000000-0005-0000-0000-000078950000}"/>
    <cellStyle name="Hiperłącze 9" xfId="20095" hidden="1" xr:uid="{00000000-0005-0000-0000-000079950000}"/>
    <cellStyle name="Hiperłącze 9" xfId="20170" hidden="1" xr:uid="{00000000-0005-0000-0000-000081950000}"/>
    <cellStyle name="Hiperłącze 9" xfId="20196" hidden="1" xr:uid="{00000000-0005-0000-0000-000082950000}"/>
    <cellStyle name="Hiperłącze 9" xfId="20159" hidden="1" xr:uid="{00000000-0005-0000-0000-000083950000}"/>
    <cellStyle name="Hiperłącze 9" xfId="20214" hidden="1" xr:uid="{00000000-0005-0000-0000-000086950000}"/>
    <cellStyle name="Hiperłącze 9" xfId="20286" hidden="1" xr:uid="{00000000-0005-0000-0000-000089950000}"/>
    <cellStyle name="Hiperłącze 9" xfId="20295" hidden="1" xr:uid="{00000000-0005-0000-0000-00008A950000}"/>
    <cellStyle name="Hiperłącze 9" xfId="20246" hidden="1" xr:uid="{00000000-0005-0000-0000-00008B950000}"/>
    <cellStyle name="Hiperłącze 9" xfId="20322" hidden="1" xr:uid="{00000000-0005-0000-0000-000092950000}"/>
    <cellStyle name="Hiperłącze 9" xfId="20387" hidden="1" xr:uid="{00000000-0005-0000-0000-000095950000}"/>
    <cellStyle name="Hiperłącze 9" xfId="20419" hidden="1" xr:uid="{00000000-0005-0000-0000-00009E950000}"/>
    <cellStyle name="Hiperłącze 9" xfId="20491" hidden="1" xr:uid="{00000000-0005-0000-0000-0000A2950000}"/>
    <cellStyle name="Hiperłącze 9" xfId="20499" hidden="1" xr:uid="{00000000-0005-0000-0000-0000A6950000}"/>
    <cellStyle name="Hiperłącze 9" xfId="20467" hidden="1" xr:uid="{00000000-0005-0000-0000-0000A7950000}"/>
    <cellStyle name="Hiperłącze 9" xfId="21047" hidden="1" xr:uid="{00000000-0005-0000-0000-0000A9950000}"/>
    <cellStyle name="Hiperłącze 9" xfId="21055" hidden="1" xr:uid="{00000000-0005-0000-0000-0000AA950000}"/>
    <cellStyle name="Hiperłącze 9" xfId="21066" hidden="1" xr:uid="{00000000-0005-0000-0000-0000AB950000}"/>
    <cellStyle name="Hiperłącze 9" xfId="21075" hidden="1" xr:uid="{00000000-0005-0000-0000-0000AC950000}"/>
    <cellStyle name="Hiperłącze 9" xfId="21140" hidden="1" xr:uid="{00000000-0005-0000-0000-0000B2950000}"/>
    <cellStyle name="Hiperłącze 9" xfId="21172" hidden="1" xr:uid="{00000000-0005-0000-0000-0000B8950000}"/>
    <cellStyle name="Hiperłącze 9" xfId="10408" hidden="1" xr:uid="{00000000-0005-0000-0000-00006C910000}"/>
    <cellStyle name="Hiperłącze 9" xfId="22558" hidden="1" xr:uid="{00000000-0005-0000-0000-000081960000}"/>
    <cellStyle name="Hiperłącze 9" xfId="41245" hidden="1" xr:uid="{00000000-0005-0000-0000-0000E39E0000}"/>
    <cellStyle name="Hiperłącze 9" xfId="40551" hidden="1" xr:uid="{00000000-0005-0000-0000-00009E9E0000}"/>
    <cellStyle name="Hiperłącze 9" xfId="40264" hidden="1" xr:uid="{00000000-0005-0000-0000-00007C9E0000}"/>
    <cellStyle name="Hiperłącze 9" xfId="40122" hidden="1" xr:uid="{00000000-0005-0000-0000-00006A9E0000}"/>
    <cellStyle name="Hiperłącze 9" xfId="39705" hidden="1" xr:uid="{00000000-0005-0000-0000-0000259E0000}"/>
    <cellStyle name="Hiperłącze 9" xfId="47226" hidden="1" xr:uid="{00000000-0005-0000-0000-0000D6A10000}"/>
    <cellStyle name="Hiperłącze 9" xfId="13598" hidden="1" xr:uid="{00000000-0005-0000-0000-000066920000}"/>
    <cellStyle name="Hiperłącze 9" xfId="12357" hidden="1" xr:uid="{00000000-0005-0000-0000-0000AD910000}"/>
    <cellStyle name="Hiperłącze 9" xfId="12849" hidden="1" xr:uid="{00000000-0005-0000-0000-0000E1910000}"/>
    <cellStyle name="Hiperłącze 9" xfId="12030" hidden="1" xr:uid="{00000000-0005-0000-0000-000090910000}"/>
    <cellStyle name="Hiperłącze 9" xfId="23290" hidden="1" xr:uid="{00000000-0005-0000-0000-0000DA960000}"/>
    <cellStyle name="Hiperłącze 9" xfId="12073" hidden="1" xr:uid="{00000000-0005-0000-0000-00008D910000}"/>
    <cellStyle name="Hiperłącze 9" xfId="27354" hidden="1" xr:uid="{00000000-0005-0000-0000-0000F2980000}"/>
    <cellStyle name="Hiperłącze 9" xfId="25931" hidden="1" xr:uid="{00000000-0005-0000-0000-0000DD970000}"/>
    <cellStyle name="Hiperłącze 9" xfId="35198" hidden="1" xr:uid="{00000000-0005-0000-0000-0000179C0000}"/>
    <cellStyle name="Hiperłącze 9" xfId="41441" hidden="1" xr:uid="{00000000-0005-0000-0000-0000F49E0000}"/>
    <cellStyle name="Hiperłącze 9" xfId="40821" hidden="1" xr:uid="{00000000-0005-0000-0000-0000D79E0000}"/>
    <cellStyle name="Hiperłącze 9" xfId="41090" hidden="1" xr:uid="{00000000-0005-0000-0000-00000E9F0000}"/>
    <cellStyle name="Hiperłącze 9" xfId="40972" hidden="1" xr:uid="{00000000-0005-0000-0000-00002D9F0000}"/>
    <cellStyle name="Hiperłącze 9" xfId="23671" hidden="1" xr:uid="{00000000-0005-0000-0000-000015970000}"/>
    <cellStyle name="Hiperłącze 9" xfId="40849" hidden="1" xr:uid="{00000000-0005-0000-0000-0000D29E0000}"/>
    <cellStyle name="Hiperłącze 9" xfId="34644" hidden="1" xr:uid="{00000000-0005-0000-0000-0000DC9B0000}"/>
    <cellStyle name="Hiperłącze 9" xfId="24248" hidden="1" xr:uid="{00000000-0005-0000-0000-000038970000}"/>
    <cellStyle name="Hiperłącze 9" xfId="35004" hidden="1" xr:uid="{00000000-0005-0000-0000-0000009C0000}"/>
    <cellStyle name="Hiperłącze 9" xfId="24650" hidden="1" xr:uid="{00000000-0005-0000-0000-000090970000}"/>
    <cellStyle name="Hiperłącze 9" xfId="31941" hidden="1" xr:uid="{00000000-0005-0000-0000-0000069B0000}"/>
    <cellStyle name="Hiperłącze 9" xfId="21678" hidden="1" xr:uid="{00000000-0005-0000-0000-0000ED950000}"/>
    <cellStyle name="Hiperłącze 9" xfId="15906" hidden="1" xr:uid="{00000000-0005-0000-0000-000094930000}"/>
    <cellStyle name="Hiperłącze 9" xfId="16521" hidden="1" xr:uid="{00000000-0005-0000-0000-000099930000}"/>
    <cellStyle name="Hiperłącze 9" xfId="18447" hidden="1" xr:uid="{00000000-0005-0000-0000-0000C8940000}"/>
    <cellStyle name="Hiperłącze 9" xfId="11879" hidden="1" xr:uid="{00000000-0005-0000-0000-00004E920000}"/>
    <cellStyle name="Hiperłącze 9" xfId="14829" hidden="1" xr:uid="{00000000-0005-0000-0000-000063930000}"/>
    <cellStyle name="Hiperłącze 9" xfId="34650" hidden="1" xr:uid="{00000000-0005-0000-0000-0000E09B0000}"/>
    <cellStyle name="Hiperłącze 9" xfId="36254" hidden="1" xr:uid="{00000000-0005-0000-0000-0000BF9C0000}"/>
    <cellStyle name="Hiperłącze 9" xfId="39734" hidden="1" xr:uid="{00000000-0005-0000-0000-00002C9E0000}"/>
    <cellStyle name="Hiperłącze 9" xfId="15561" hidden="1" xr:uid="{00000000-0005-0000-0000-000066930000}"/>
    <cellStyle name="Hiperłącze 9" xfId="25570" hidden="1" xr:uid="{00000000-0005-0000-0000-0000B9970000}"/>
    <cellStyle name="Hiperłącze 9" xfId="45688" hidden="1" xr:uid="{00000000-0005-0000-0000-000033A10000}"/>
    <cellStyle name="Hiperłącze 9" xfId="31537" hidden="1" xr:uid="{00000000-0005-0000-0000-0000839A0000}"/>
    <cellStyle name="Hiperłącze 9" xfId="44475" hidden="1" xr:uid="{00000000-0005-0000-0000-000053A00000}"/>
    <cellStyle name="Hiperłącze 9" xfId="22213" hidden="1" xr:uid="{00000000-0005-0000-0000-000041960000}"/>
    <cellStyle name="Hiperłącze 9" xfId="17678" hidden="1" xr:uid="{00000000-0005-0000-0000-000033940000}"/>
    <cellStyle name="Hiperłącze 9" xfId="20891" hidden="1" xr:uid="{00000000-0005-0000-0000-00006B960000}"/>
    <cellStyle name="Hiperłącze 9" xfId="44931" hidden="1" xr:uid="{00000000-0005-0000-0000-000099A00000}"/>
    <cellStyle name="Hiperłącze 9" xfId="44554" hidden="1" xr:uid="{00000000-0005-0000-0000-000072A00000}"/>
    <cellStyle name="Hiperłącze 9" xfId="44367" hidden="1" xr:uid="{00000000-0005-0000-0000-000047A00000}"/>
    <cellStyle name="Hiperłącze 9" xfId="27632" hidden="1" xr:uid="{00000000-0005-0000-0000-0000AB980000}"/>
    <cellStyle name="Hiperłącze 9" xfId="44064" hidden="1" xr:uid="{00000000-0005-0000-0000-000023A00000}"/>
    <cellStyle name="Hiperłącze 9" xfId="10403" hidden="1" xr:uid="{00000000-0005-0000-0000-000068910000}"/>
    <cellStyle name="Hiperłącze 9" xfId="11954" hidden="1" xr:uid="{00000000-0005-0000-0000-000053920000}"/>
    <cellStyle name="Hiperłącze 9" xfId="27155" hidden="1" xr:uid="{00000000-0005-0000-0000-000099980000}"/>
    <cellStyle name="Hiperłącze 9" xfId="26915" hidden="1" xr:uid="{00000000-0005-0000-0000-00006C980000}"/>
    <cellStyle name="Hiperłącze 9" xfId="38835" hidden="1" xr:uid="{00000000-0005-0000-0000-0000499E0000}"/>
    <cellStyle name="Hiperłącze 9" xfId="36218" hidden="1" xr:uid="{00000000-0005-0000-0000-0000B69C0000}"/>
    <cellStyle name="Hiperłącze 9" xfId="22477" hidden="1" xr:uid="{00000000-0005-0000-0000-000060960000}"/>
    <cellStyle name="Hiperłącze 9" xfId="20960" hidden="1" xr:uid="{00000000-0005-0000-0000-00007D960000}"/>
    <cellStyle name="Hiperłącze 9" xfId="26342" hidden="1" xr:uid="{00000000-0005-0000-0000-00000D980000}"/>
    <cellStyle name="Hiperłącze 9" xfId="36092" hidden="1" xr:uid="{00000000-0005-0000-0000-0000959C0000}"/>
    <cellStyle name="Hiperłącze 9" xfId="35658" hidden="1" xr:uid="{00000000-0005-0000-0000-0000689C0000}"/>
    <cellStyle name="Hiperłącze 9" xfId="39674" hidden="1" xr:uid="{00000000-0005-0000-0000-0000219E0000}"/>
    <cellStyle name="Hiperłącze 9" xfId="42957" hidden="1" xr:uid="{00000000-0005-0000-0000-0000EC9F0000}"/>
    <cellStyle name="Hiperłącze 9" xfId="22039" hidden="1" xr:uid="{00000000-0005-0000-0000-00002D960000}"/>
    <cellStyle name="Hiperłącze 9" xfId="33763" hidden="1" xr:uid="{00000000-0005-0000-0000-0000B59B0000}"/>
    <cellStyle name="Hiperłącze 9" xfId="42948" hidden="1" xr:uid="{00000000-0005-0000-0000-0000E79F0000}"/>
    <cellStyle name="Hiperłącze 9" xfId="35190" hidden="1" xr:uid="{00000000-0005-0000-0000-0000169C0000}"/>
    <cellStyle name="Hiperłącze 9" xfId="42292" hidden="1" xr:uid="{00000000-0005-0000-0000-00006D9F0000}"/>
    <cellStyle name="Hiperłącze 9" xfId="23321" hidden="1" xr:uid="{00000000-0005-0000-0000-0000B1960000}"/>
    <cellStyle name="Hiperłącze 9" xfId="39777" hidden="1" xr:uid="{00000000-0005-0000-0000-0000299E0000}"/>
    <cellStyle name="Hiperłącze 9" xfId="38882" hidden="1" xr:uid="{00000000-0005-0000-0000-00004B9F0000}"/>
    <cellStyle name="Hiperłącze 9" xfId="45503" hidden="1" xr:uid="{00000000-0005-0000-0000-00003AA10000}"/>
    <cellStyle name="Hiperłącze 9" xfId="41595" hidden="1" xr:uid="{00000000-0005-0000-0000-0000059F0000}"/>
    <cellStyle name="Hiperłącze 9" xfId="40809" hidden="1" xr:uid="{00000000-0005-0000-0000-0000D89E0000}"/>
    <cellStyle name="Hiperłącze 9" xfId="13516" hidden="1" xr:uid="{00000000-0005-0000-0000-000062920000}"/>
    <cellStyle name="Hiperłącze 9" xfId="26446" hidden="1" xr:uid="{00000000-0005-0000-0000-000014990000}"/>
    <cellStyle name="Hiperłącze 9" xfId="38691" hidden="1" xr:uid="{00000000-0005-0000-0000-0000BA9E0000}"/>
    <cellStyle name="Hiperłącze 9" xfId="40533" hidden="1" xr:uid="{00000000-0005-0000-0000-00009A9E0000}"/>
    <cellStyle name="Hiperłącze 9" xfId="40096" hidden="1" xr:uid="{00000000-0005-0000-0000-0000699E0000}"/>
    <cellStyle name="Hiperłącze 9" xfId="12162" hidden="1" xr:uid="{00000000-0005-0000-0000-00009D910000}"/>
    <cellStyle name="Hiperłącze 9" xfId="25663" hidden="1" xr:uid="{00000000-0005-0000-0000-0000C2970000}"/>
    <cellStyle name="Hiperłącze 9" xfId="10351" hidden="1" xr:uid="{00000000-0005-0000-0000-00005E910000}"/>
    <cellStyle name="Hiperłącze 9" xfId="42507" hidden="1" xr:uid="{00000000-0005-0000-0000-00008B9F0000}"/>
    <cellStyle name="Hiperłącze 9" xfId="36609" hidden="1" xr:uid="{00000000-0005-0000-0000-0000FC9C0000}"/>
    <cellStyle name="Hiperłącze 9" xfId="31722" hidden="1" xr:uid="{00000000-0005-0000-0000-0000AE9A0000}"/>
    <cellStyle name="Hiperłącze 9" xfId="23153" hidden="1" xr:uid="{00000000-0005-0000-0000-0000A3960000}"/>
    <cellStyle name="Hiperłącze 9" xfId="30363" hidden="1" xr:uid="{00000000-0005-0000-0000-0000E3990000}"/>
    <cellStyle name="Hiperłącze 9" xfId="34846" hidden="1" xr:uid="{00000000-0005-0000-0000-0000439C0000}"/>
    <cellStyle name="Hiperłącze 9" xfId="37785" hidden="1" xr:uid="{00000000-0005-0000-0000-0000629D0000}"/>
    <cellStyle name="Hiperłącze 9" xfId="34387" hidden="1" xr:uid="{00000000-0005-0000-0000-0000359D0000}"/>
    <cellStyle name="Hiperłącze 9" xfId="36859" hidden="1" xr:uid="{00000000-0005-0000-0000-00000A9D0000}"/>
    <cellStyle name="Hiperłącze 9" xfId="45201" hidden="1" xr:uid="{00000000-0005-0000-0000-0000D4A00000}"/>
    <cellStyle name="Hiperłącze 9" xfId="44998" hidden="1" xr:uid="{00000000-0005-0000-0000-0000A7A00000}"/>
    <cellStyle name="Hiperłącze 9" xfId="21922" hidden="1" xr:uid="{00000000-0005-0000-0000-0000F9960000}"/>
    <cellStyle name="Hiperłącze 9" xfId="14172" hidden="1" xr:uid="{00000000-0005-0000-0000-00008C920000}"/>
    <cellStyle name="Hiperłącze 9" xfId="32430" hidden="1" xr:uid="{00000000-0005-0000-0000-0000DB9A0000}"/>
    <cellStyle name="Hiperłącze 9" xfId="43942" hidden="1" xr:uid="{00000000-0005-0000-0000-000014A00000}"/>
    <cellStyle name="Hiperłącze 9" xfId="18270" hidden="1" xr:uid="{00000000-0005-0000-0000-0000C5940000}"/>
    <cellStyle name="Hiperłącze 9" xfId="45784" hidden="1" xr:uid="{00000000-0005-0000-0000-0000EDA00000}"/>
    <cellStyle name="Hiperłącze 9" xfId="41464" hidden="1" xr:uid="{00000000-0005-0000-0000-0000FC9E0000}"/>
    <cellStyle name="Hiperłącze 9" xfId="26064" hidden="1" xr:uid="{00000000-0005-0000-0000-0000EC970000}"/>
    <cellStyle name="Hiperłącze 9" xfId="11909" hidden="1" xr:uid="{00000000-0005-0000-0000-00005D920000}"/>
    <cellStyle name="Hiperłącze 9" xfId="13666" hidden="1" xr:uid="{00000000-0005-0000-0000-000078920000}"/>
    <cellStyle name="Hiperłącze 9" xfId="22973" hidden="1" xr:uid="{00000000-0005-0000-0000-0000D8960000}"/>
    <cellStyle name="Hiperłącze 9" xfId="12024" hidden="1" xr:uid="{00000000-0005-0000-0000-00008C910000}"/>
    <cellStyle name="Hiperłącze 9" xfId="44041" hidden="1" xr:uid="{00000000-0005-0000-0000-00001FA00000}"/>
    <cellStyle name="Hiperłącze 9" xfId="12650" hidden="1" xr:uid="{00000000-0005-0000-0000-0000CE910000}"/>
    <cellStyle name="Hiperłącze 9" xfId="45987" hidden="1" xr:uid="{00000000-0005-0000-0000-00000CA10000}"/>
    <cellStyle name="Hiperłącze 9" xfId="35992" hidden="1" xr:uid="{00000000-0005-0000-0000-0000859C0000}"/>
    <cellStyle name="Hiperłącze 9" xfId="13507" hidden="1" xr:uid="{00000000-0005-0000-0000-000061920000}"/>
    <cellStyle name="Hiperłącze 9" xfId="15636" hidden="1" xr:uid="{00000000-0005-0000-0000-000071930000}"/>
    <cellStyle name="Hiperłącze 9" xfId="13015" hidden="1" xr:uid="{00000000-0005-0000-0000-000010920000}"/>
    <cellStyle name="Hiperłącze 9" xfId="39665" hidden="1" xr:uid="{00000000-0005-0000-0000-0000239E0000}"/>
    <cellStyle name="Hiperłącze 9" xfId="35532" hidden="1" xr:uid="{00000000-0005-0000-0000-0000589C0000}"/>
    <cellStyle name="Hiperłącze 9" xfId="25708" hidden="1" xr:uid="{00000000-0005-0000-0000-0000CB970000}"/>
    <cellStyle name="Hiperłącze 9" xfId="25004" hidden="1" xr:uid="{00000000-0005-0000-0000-0000B1970000}"/>
    <cellStyle name="Hiperłącze 9" xfId="38380" hidden="1" xr:uid="{00000000-0005-0000-0000-0000C99D0000}"/>
    <cellStyle name="Hiperłącze 9" xfId="43558" hidden="1" xr:uid="{00000000-0005-0000-0000-0000CCA00000}"/>
    <cellStyle name="Hiperłącze 9" xfId="25716" hidden="1" xr:uid="{00000000-0005-0000-0000-0000D0970000}"/>
    <cellStyle name="Hiperłącze 9" xfId="34019" hidden="1" xr:uid="{00000000-0005-0000-0000-0000D89B0000}"/>
    <cellStyle name="Hiperłącze 9" xfId="38111" hidden="1" xr:uid="{00000000-0005-0000-0000-0000819D0000}"/>
    <cellStyle name="Hiperłącze 9" xfId="34817" hidden="1" xr:uid="{00000000-0005-0000-0000-0000339D0000}"/>
    <cellStyle name="Hiperłącze 9" xfId="36449" hidden="1" xr:uid="{00000000-0005-0000-0000-00001D9D0000}"/>
    <cellStyle name="Hiperłącze 9" xfId="36575" hidden="1" xr:uid="{00000000-0005-0000-0000-0000019D0000}"/>
    <cellStyle name="Hiperłącze 9" xfId="43500" hidden="1" xr:uid="{00000000-0005-0000-0000-0000BAA00000}"/>
    <cellStyle name="Hiperłącze 9" xfId="44466" hidden="1" xr:uid="{00000000-0005-0000-0000-000054A00000}"/>
    <cellStyle name="Hiperłącze 9" xfId="27581" hidden="1" xr:uid="{00000000-0005-0000-0000-0000D9980000}"/>
    <cellStyle name="Hiperłącze 9" xfId="27054" hidden="1" xr:uid="{00000000-0005-0000-0000-000071980000}"/>
    <cellStyle name="Hiperłącze 9" xfId="34828" hidden="1" xr:uid="{00000000-0005-0000-0000-0000A59C0000}"/>
    <cellStyle name="Hiperłącze 9" xfId="36037" hidden="1" xr:uid="{00000000-0005-0000-0000-00008F9C0000}"/>
    <cellStyle name="Hiperłącze 9" xfId="35782" hidden="1" xr:uid="{00000000-0005-0000-0000-0000719C0000}"/>
    <cellStyle name="Hiperłącze 9" xfId="35541" hidden="1" xr:uid="{00000000-0005-0000-0000-0000579C0000}"/>
    <cellStyle name="Hiperłącze 9" xfId="41373" hidden="1" xr:uid="{00000000-0005-0000-0000-0000EE9E0000}"/>
    <cellStyle name="Hiperłącze 9" xfId="43077" hidden="1" xr:uid="{00000000-0005-0000-0000-0000F79F0000}"/>
    <cellStyle name="Hiperłącze 9" xfId="42865" hidden="1" xr:uid="{00000000-0005-0000-0000-0000DF9F0000}"/>
    <cellStyle name="Hiperłącze 9" xfId="46911" hidden="1" xr:uid="{00000000-0005-0000-0000-000089A10000}"/>
    <cellStyle name="Hiperłącze 9" xfId="20187" hidden="1" xr:uid="{00000000-0005-0000-0000-00007E950000}"/>
    <cellStyle name="Hiperłącze 9" xfId="31569" hidden="1" xr:uid="{00000000-0005-0000-0000-0000859A0000}"/>
    <cellStyle name="Hiperłącze 9" xfId="40692" hidden="1" xr:uid="{00000000-0005-0000-0000-0000C79E0000}"/>
    <cellStyle name="Hiperłącze 9" xfId="44965" hidden="1" xr:uid="{00000000-0005-0000-0000-0000A2A00000}"/>
    <cellStyle name="Hiperłącze 9" xfId="34995" hidden="1" xr:uid="{00000000-0005-0000-0000-0000FF9B0000}"/>
    <cellStyle name="Hiperłącze 9" xfId="35058" hidden="1" xr:uid="{00000000-0005-0000-0000-0000019C0000}"/>
    <cellStyle name="Hiperłącze 9" xfId="35018" hidden="1" xr:uid="{00000000-0005-0000-0000-0000039C0000}"/>
    <cellStyle name="Hiperłącze 9" xfId="35009" hidden="1" xr:uid="{00000000-0005-0000-0000-0000049C0000}"/>
    <cellStyle name="Hiperłącze 9" xfId="35092" hidden="1" xr:uid="{00000000-0005-0000-0000-00000A9C0000}"/>
    <cellStyle name="Hiperłącze 9" xfId="34896" hidden="1" xr:uid="{00000000-0005-0000-0000-0000F49B0000}"/>
    <cellStyle name="Hiperłącze 9" xfId="23771" hidden="1" xr:uid="{00000000-0005-0000-0000-000025970000}"/>
    <cellStyle name="Hiperłącze 9" xfId="23760" hidden="1" xr:uid="{00000000-0005-0000-0000-000027970000}"/>
    <cellStyle name="Hiperłącze 9" xfId="24121" hidden="1" xr:uid="{00000000-0005-0000-0000-000029970000}"/>
    <cellStyle name="Hiperłącze 9" xfId="24208" hidden="1" xr:uid="{00000000-0005-0000-0000-00002E970000}"/>
    <cellStyle name="Hiperłącze 9" xfId="24193" hidden="1" xr:uid="{00000000-0005-0000-0000-000031970000}"/>
    <cellStyle name="Hiperłącze 9" xfId="24216" hidden="1" xr:uid="{00000000-0005-0000-0000-000032970000}"/>
    <cellStyle name="Hiperłącze 9" xfId="24173" hidden="1" xr:uid="{00000000-0005-0000-0000-000034970000}"/>
    <cellStyle name="Hiperłącze 9" xfId="24312" hidden="1" xr:uid="{00000000-0005-0000-0000-00003E970000}"/>
    <cellStyle name="Hiperłącze 9" xfId="24280" hidden="1" xr:uid="{00000000-0005-0000-0000-00003F970000}"/>
    <cellStyle name="Hiperłącze 9" xfId="24269" hidden="1" xr:uid="{00000000-0005-0000-0000-000040970000}"/>
    <cellStyle name="Hiperłącze 9" xfId="24352" hidden="1" xr:uid="{00000000-0005-0000-0000-000041970000}"/>
    <cellStyle name="Hiperłącze 9" xfId="24426" hidden="1" xr:uid="{00000000-0005-0000-0000-000049970000}"/>
    <cellStyle name="Hiperłącze 9" xfId="24452" hidden="1" xr:uid="{00000000-0005-0000-0000-00004A970000}"/>
    <cellStyle name="Hiperłącze 9" xfId="21284" hidden="1" xr:uid="{00000000-0005-0000-0000-000010970000}"/>
    <cellStyle name="Hiperłącze 9" xfId="23607" hidden="1" xr:uid="{00000000-0005-0000-0000-000013970000}"/>
    <cellStyle name="Hiperłącze 9" xfId="23631" hidden="1" xr:uid="{00000000-0005-0000-0000-000017970000}"/>
    <cellStyle name="Hiperłącze 9" xfId="23698" hidden="1" xr:uid="{00000000-0005-0000-0000-00001D970000}"/>
    <cellStyle name="Hiperłącze 9" xfId="29473" hidden="1" xr:uid="{00000000-0005-0000-0000-0000C0990000}"/>
    <cellStyle name="Hiperłącze 9" xfId="34624" hidden="1" xr:uid="{00000000-0005-0000-0000-0000DA9B0000}"/>
    <cellStyle name="Hiperłącze 9" xfId="34709" hidden="1" xr:uid="{00000000-0005-0000-0000-0000E29B0000}"/>
    <cellStyle name="Hiperłącze 9" xfId="34717" hidden="1" xr:uid="{00000000-0005-0000-0000-0000E59B0000}"/>
    <cellStyle name="Hiperłącze 9" xfId="34797" hidden="1" xr:uid="{00000000-0005-0000-0000-0000EA9B0000}"/>
    <cellStyle name="Hiperłącze 9" xfId="34746" hidden="1" xr:uid="{00000000-0005-0000-0000-0000EC9B0000}"/>
    <cellStyle name="Hiperłącze 9" xfId="34773" hidden="1" xr:uid="{00000000-0005-0000-0000-0000EF9B0000}"/>
    <cellStyle name="Hiperłącze 9" xfId="24805" hidden="1" xr:uid="{00000000-0005-0000-0000-00009E970000}"/>
    <cellStyle name="Hiperłącze 9" xfId="38527" hidden="1" xr:uid="{00000000-0005-0000-0000-0000E09D0000}"/>
    <cellStyle name="Hiperłącze 9" xfId="38272" hidden="1" xr:uid="{00000000-0005-0000-0000-0000BD9D0000}"/>
    <cellStyle name="Hiperłącze 9" xfId="37527" hidden="1" xr:uid="{00000000-0005-0000-0000-0000AC9D0000}"/>
    <cellStyle name="Hiperłącze 9" xfId="37890" hidden="1" xr:uid="{00000000-0005-0000-0000-00009A9D0000}"/>
    <cellStyle name="Hiperłącze 9" xfId="27504" hidden="1" xr:uid="{00000000-0005-0000-0000-0000E7980000}"/>
    <cellStyle name="Hiperłącze 9" xfId="27676" hidden="1" xr:uid="{00000000-0005-0000-0000-0000B3980000}"/>
    <cellStyle name="Hiperłącze 9" xfId="26504" hidden="1" xr:uid="{00000000-0005-0000-0000-00003C980000}"/>
    <cellStyle name="Hiperłącze 9" xfId="26571" hidden="1" xr:uid="{00000000-0005-0000-0000-00003E980000}"/>
    <cellStyle name="Hiperłącze 9" xfId="26589" hidden="1" xr:uid="{00000000-0005-0000-0000-000040980000}"/>
    <cellStyle name="Hiperłącze 9" xfId="26661" hidden="1" xr:uid="{00000000-0005-0000-0000-000046980000}"/>
    <cellStyle name="Hiperłącze 9" xfId="26624" hidden="1" xr:uid="{00000000-0005-0000-0000-000047980000}"/>
    <cellStyle name="Hiperłącze 9" xfId="24479" hidden="1" xr:uid="{00000000-0005-0000-0000-00004F970000}"/>
    <cellStyle name="Hiperłącze 9" xfId="24488" hidden="1" xr:uid="{00000000-0005-0000-0000-000050970000}"/>
    <cellStyle name="Hiperłącze 9" xfId="24542" hidden="1" xr:uid="{00000000-0005-0000-0000-000051970000}"/>
    <cellStyle name="Hiperłącze 9" xfId="24493" hidden="1" xr:uid="{00000000-0005-0000-0000-000054970000}"/>
    <cellStyle name="Hiperłącze 9" xfId="24534" hidden="1" xr:uid="{00000000-0005-0000-0000-000055970000}"/>
    <cellStyle name="Hiperłącze 9" xfId="24067" hidden="1" xr:uid="{00000000-0005-0000-0000-000060970000}"/>
    <cellStyle name="Hiperłącze 9" xfId="24037" hidden="1" xr:uid="{00000000-0005-0000-0000-000061970000}"/>
    <cellStyle name="Hiperłącze 9" xfId="23831" hidden="1" xr:uid="{00000000-0005-0000-0000-000062970000}"/>
    <cellStyle name="Hiperłącze 9" xfId="24004" hidden="1" xr:uid="{00000000-0005-0000-0000-000068970000}"/>
    <cellStyle name="Hiperłącze 9" xfId="23999" hidden="1" xr:uid="{00000000-0005-0000-0000-00006C970000}"/>
    <cellStyle name="Hiperłącze 9" xfId="23801" hidden="1" xr:uid="{00000000-0005-0000-0000-00006E970000}"/>
    <cellStyle name="Hiperłącze 9" xfId="23816" hidden="1" xr:uid="{00000000-0005-0000-0000-00006F970000}"/>
    <cellStyle name="Hiperłącze 9" xfId="25077" hidden="1" xr:uid="{00000000-0005-0000-0000-000024980000}"/>
    <cellStyle name="Hiperłącze 9" xfId="25203" hidden="1" xr:uid="{00000000-0005-0000-0000-000026980000}"/>
    <cellStyle name="Hiperłącze 9" xfId="25055" hidden="1" xr:uid="{00000000-0005-0000-0000-00002C980000}"/>
    <cellStyle name="Hiperłącze 9" xfId="25171" hidden="1" xr:uid="{00000000-0005-0000-0000-00002F980000}"/>
    <cellStyle name="Hiperłącze 9" xfId="26462" hidden="1" xr:uid="{00000000-0005-0000-0000-000032980000}"/>
    <cellStyle name="Hiperłącze 9" xfId="28966" hidden="1" xr:uid="{00000000-0005-0000-0000-000056990000}"/>
    <cellStyle name="Hiperłącze 9" xfId="36731" hidden="1" xr:uid="{00000000-0005-0000-0000-0000D19C0000}"/>
    <cellStyle name="Hiperłącze 9" xfId="36263" hidden="1" xr:uid="{00000000-0005-0000-0000-0000C09C0000}"/>
    <cellStyle name="Hiperłącze 9" xfId="43065" hidden="1" xr:uid="{00000000-0005-0000-0000-0000F89F0000}"/>
    <cellStyle name="Hiperłącze 9" xfId="42817" hidden="1" xr:uid="{00000000-0005-0000-0000-0000D69F0000}"/>
    <cellStyle name="Hiperłącze 9" xfId="42677" hidden="1" xr:uid="{00000000-0005-0000-0000-0000C59F0000}"/>
    <cellStyle name="Hiperłącze 9" xfId="42300" hidden="1" xr:uid="{00000000-0005-0000-0000-00006E9F0000}"/>
    <cellStyle name="Hiperłącze 9" xfId="39131" hidden="1" xr:uid="{00000000-0005-0000-0000-00004C9F0000}"/>
    <cellStyle name="Hiperłącze 9" xfId="41073" hidden="1" xr:uid="{00000000-0005-0000-0000-0000179F0000}"/>
    <cellStyle name="Hiperłącze 9" xfId="23663" hidden="1" xr:uid="{00000000-0005-0000-0000-000019970000}"/>
    <cellStyle name="Hiperłącze 9" xfId="19556" hidden="1" xr:uid="{00000000-0005-0000-0000-00004A950000}"/>
    <cellStyle name="Hiperłącze 9" xfId="19854" hidden="1" xr:uid="{00000000-0005-0000-0000-000034950000}"/>
    <cellStyle name="Hiperłącze 9" xfId="19639" hidden="1" xr:uid="{00000000-0005-0000-0000-00001F950000}"/>
    <cellStyle name="Hiperłącze 9" xfId="19163" hidden="1" xr:uid="{00000000-0005-0000-0000-00000A950000}"/>
    <cellStyle name="Hiperłącze 9" xfId="16284" hidden="1" xr:uid="{00000000-0005-0000-0000-0000F6940000}"/>
    <cellStyle name="Hiperłącze 9" xfId="30516" hidden="1" xr:uid="{00000000-0005-0000-0000-0000F7990000}"/>
    <cellStyle name="Hiperłącze 9" xfId="30373" hidden="1" xr:uid="{00000000-0005-0000-0000-0000E4990000}"/>
    <cellStyle name="Hiperłącze 9" xfId="16011" hidden="1" xr:uid="{00000000-0005-0000-0000-000002940000}"/>
    <cellStyle name="Hiperłącze 9" xfId="32119" hidden="1" xr:uid="{00000000-0005-0000-0000-0000039B0000}"/>
    <cellStyle name="Hiperłącze 9" xfId="32147" hidden="1" xr:uid="{00000000-0005-0000-0000-0000049B0000}"/>
    <cellStyle name="Hiperłącze 9" xfId="31980" hidden="1" xr:uid="{00000000-0005-0000-0000-0000079B0000}"/>
    <cellStyle name="Hiperłącze 9" xfId="32341" hidden="1" xr:uid="{00000000-0005-0000-0000-0000089B0000}"/>
    <cellStyle name="Hiperłącze 9" xfId="31926" hidden="1" xr:uid="{00000000-0005-0000-0000-00000D9B0000}"/>
    <cellStyle name="Hiperłącze 9" xfId="32007" hidden="1" xr:uid="{00000000-0005-0000-0000-0000FB9A0000}"/>
    <cellStyle name="Hiperłącze 9" xfId="23934" hidden="1" xr:uid="{00000000-0005-0000-0000-000075970000}"/>
    <cellStyle name="Hiperłącze 9" xfId="23926" hidden="1" xr:uid="{00000000-0005-0000-0000-000076970000}"/>
    <cellStyle name="Hiperłącze 9" xfId="23940" hidden="1" xr:uid="{00000000-0005-0000-0000-000079970000}"/>
    <cellStyle name="Hiperłącze 9" xfId="23958" hidden="1" xr:uid="{00000000-0005-0000-0000-00007C970000}"/>
    <cellStyle name="Hiperłącze 9" xfId="20872" hidden="1" xr:uid="{00000000-0005-0000-0000-00007F970000}"/>
    <cellStyle name="Hiperłącze 9" xfId="24602" hidden="1" xr:uid="{00000000-0005-0000-0000-000082970000}"/>
    <cellStyle name="Hiperłącze 9" xfId="24627" hidden="1" xr:uid="{00000000-0005-0000-0000-00008A970000}"/>
    <cellStyle name="Hiperłącze 9" xfId="24636" hidden="1" xr:uid="{00000000-0005-0000-0000-00008B970000}"/>
    <cellStyle name="Hiperłącze 9" xfId="24645" hidden="1" xr:uid="{00000000-0005-0000-0000-00008C970000}"/>
    <cellStyle name="Hiperłącze 9" xfId="24666" hidden="1" xr:uid="{00000000-0005-0000-0000-000094970000}"/>
    <cellStyle name="Hiperłącze 9" xfId="24725" hidden="1" xr:uid="{00000000-0005-0000-0000-000096970000}"/>
    <cellStyle name="Hiperłącze 9" xfId="24789" hidden="1" xr:uid="{00000000-0005-0000-0000-000099970000}"/>
    <cellStyle name="Hiperłącze 9" xfId="24797" hidden="1" xr:uid="{00000000-0005-0000-0000-00009A970000}"/>
    <cellStyle name="Hiperłącze 9" xfId="24762" hidden="1" xr:uid="{00000000-0005-0000-0000-0000A0970000}"/>
    <cellStyle name="Hiperłącze 9" xfId="11557" hidden="1" xr:uid="{00000000-0005-0000-0000-000056920000}"/>
    <cellStyle name="Hiperłącze 9" xfId="32508" hidden="1" xr:uid="{00000000-0005-0000-0000-0000E49A0000}"/>
    <cellStyle name="Hiperłącze 9" xfId="32575" hidden="1" xr:uid="{00000000-0005-0000-0000-0000E69A0000}"/>
    <cellStyle name="Hiperłącze 9" xfId="31850" hidden="1" xr:uid="{00000000-0005-0000-0000-0000ED9A0000}"/>
    <cellStyle name="Hiperłącze 9" xfId="31858" hidden="1" xr:uid="{00000000-0005-0000-0000-0000F39A0000}"/>
    <cellStyle name="Hiperłącze 9" xfId="23862" hidden="1" xr:uid="{00000000-0005-0000-0000-000072970000}"/>
    <cellStyle name="Hiperłącze 9" xfId="28493" hidden="1" xr:uid="{00000000-0005-0000-0000-000079990000}"/>
    <cellStyle name="Hiperłącze 9" xfId="13069" hidden="1" xr:uid="{00000000-0005-0000-0000-000011920000}"/>
    <cellStyle name="Hiperłącze 9" xfId="16638" hidden="1" xr:uid="{00000000-0005-0000-0000-0000A7930000}"/>
    <cellStyle name="Hiperłącze 9" xfId="15723" hidden="1" xr:uid="{00000000-0005-0000-0000-00007F930000}"/>
    <cellStyle name="Hiperłącze 9" xfId="15353" hidden="1" xr:uid="{00000000-0005-0000-0000-00002C930000}"/>
    <cellStyle name="Hiperłącze 9" xfId="23330" hidden="1" xr:uid="{00000000-0005-0000-0000-0000B2960000}"/>
    <cellStyle name="Hiperłącze 9" xfId="22658" hidden="1" xr:uid="{00000000-0005-0000-0000-00008A960000}"/>
    <cellStyle name="Hiperłącze 9" xfId="32517" hidden="1" xr:uid="{00000000-0005-0000-0000-0000E39A0000}"/>
    <cellStyle name="Hiperłącze 9" xfId="31763" hidden="1" xr:uid="{00000000-0005-0000-0000-0000B89A0000}"/>
    <cellStyle name="Hiperłącze 9" xfId="31622" hidden="1" xr:uid="{00000000-0005-0000-0000-0000A39A0000}"/>
    <cellStyle name="Hiperłącze 9" xfId="31239" hidden="1" xr:uid="{00000000-0005-0000-0000-0000649A0000}"/>
    <cellStyle name="Hiperłącze 9" xfId="31103" hidden="1" xr:uid="{00000000-0005-0000-0000-00004F9A0000}"/>
    <cellStyle name="Hiperłącze 9" xfId="11759" hidden="1" xr:uid="{00000000-0005-0000-0000-0000E6920000}"/>
    <cellStyle name="Hiperłącze 9" xfId="14299" hidden="1" xr:uid="{00000000-0005-0000-0000-000094920000}"/>
    <cellStyle name="Hiperłącze 9" xfId="21860" hidden="1" xr:uid="{00000000-0005-0000-0000-000003960000}"/>
    <cellStyle name="Hiperłącze 9" xfId="21515" hidden="1" xr:uid="{00000000-0005-0000-0000-0000D9950000}"/>
    <cellStyle name="Hiperłącze 9" xfId="20371" hidden="1" xr:uid="{00000000-0005-0000-0000-00009B950000}"/>
    <cellStyle name="Hiperłącze 9" xfId="10207" hidden="1" xr:uid="{00000000-0005-0000-0000-00005A910000}"/>
    <cellStyle name="Hiperłącze 9" xfId="46077" hidden="1" xr:uid="{00000000-0005-0000-0000-000014A10000}"/>
    <cellStyle name="Hiperłącze 9" xfId="43988" hidden="1" xr:uid="{00000000-0005-0000-0000-000019A00000}"/>
    <cellStyle name="Hiperłącze 9" xfId="12668" hidden="1" xr:uid="{00000000-0005-0000-0000-0000D2910000}"/>
    <cellStyle name="Hiperłącze 9" xfId="12142" hidden="1" xr:uid="{00000000-0005-0000-0000-0000A0910000}"/>
    <cellStyle name="Hiperłącze 9" xfId="12299" hidden="1" xr:uid="{00000000-0005-0000-0000-0000AC910000}"/>
    <cellStyle name="Hiperłącze 9" xfId="26324" hidden="1" xr:uid="{00000000-0005-0000-0000-000006980000}"/>
    <cellStyle name="Hiperłącze 9" xfId="25963" hidden="1" xr:uid="{00000000-0005-0000-0000-0000E4970000}"/>
    <cellStyle name="Hiperłącze 9" xfId="12322" hidden="1" xr:uid="{00000000-0005-0000-0000-0000A9910000}"/>
    <cellStyle name="Hiperłącze 9" xfId="30495" hidden="1" xr:uid="{00000000-0005-0000-0000-0000F3990000}"/>
    <cellStyle name="Hiperłącze 9" xfId="36695" hidden="1" xr:uid="{00000000-0005-0000-0000-0000D09C0000}"/>
    <cellStyle name="Hiperłącze 9" xfId="36190" hidden="1" xr:uid="{00000000-0005-0000-0000-0000BB9C0000}"/>
    <cellStyle name="Hiperłącze 9" xfId="37357" hidden="1" xr:uid="{00000000-0005-0000-0000-0000529D0000}"/>
    <cellStyle name="Hiperłącze 9" xfId="14657" hidden="1" xr:uid="{00000000-0005-0000-0000-0000FE920000}"/>
    <cellStyle name="Hiperłącze 9" xfId="12871" hidden="1" xr:uid="{00000000-0005-0000-0000-0000D9920000}"/>
    <cellStyle name="Hiperłącze 9" xfId="31218" hidden="1" xr:uid="{00000000-0005-0000-0000-00005C9A0000}"/>
    <cellStyle name="Hiperłącze 9" xfId="31523" hidden="1" xr:uid="{00000000-0005-0000-0000-0000809A0000}"/>
    <cellStyle name="Hiperłącze 9" xfId="11389" hidden="1" xr:uid="{00000000-0005-0000-0000-000083910000}"/>
    <cellStyle name="Hiperłącze 9" xfId="14781" hidden="1" xr:uid="{00000000-0005-0000-0000-000042930000}"/>
    <cellStyle name="Hiperłącze 9" xfId="24677" hidden="1" xr:uid="{00000000-0005-0000-0000-000093970000}"/>
    <cellStyle name="Hiperłącze 9" xfId="13797" hidden="1" xr:uid="{00000000-0005-0000-0000-0000D3920000}"/>
    <cellStyle name="Hiperłącze 9" xfId="34241" hidden="1" xr:uid="{00000000-0005-0000-0000-0000479C0000}"/>
    <cellStyle name="Hiperłącze 9" xfId="24511" hidden="1" xr:uid="{00000000-0005-0000-0000-000058970000}"/>
    <cellStyle name="Hiperłącze 9" xfId="38398" hidden="1" xr:uid="{00000000-0005-0000-0000-0000CE9D0000}"/>
    <cellStyle name="Hiperłącze 9" xfId="24443" hidden="1" xr:uid="{00000000-0005-0000-0000-000046970000}"/>
    <cellStyle name="Hiperłącze 9" xfId="35067" hidden="1" xr:uid="{00000000-0005-0000-0000-0000029C0000}"/>
    <cellStyle name="Hiperłącze 9" xfId="27804" hidden="1" xr:uid="{00000000-0005-0000-0000-0000BE980000}"/>
    <cellStyle name="Hiperłącze 9" xfId="39920" hidden="1" xr:uid="{00000000-0005-0000-0000-00003E9E0000}"/>
    <cellStyle name="Hiperłącze 9" xfId="39465" hidden="1" xr:uid="{00000000-0005-0000-0000-0000099E0000}"/>
    <cellStyle name="Hiperłącze 9" xfId="39992" hidden="1" xr:uid="{00000000-0005-0000-0000-0000419E0000}"/>
    <cellStyle name="Hiperłącze 9" xfId="42652" hidden="1" xr:uid="{00000000-0005-0000-0000-0000969F0000}"/>
    <cellStyle name="Hiperłącze 9" xfId="31117" hidden="1" xr:uid="{00000000-0005-0000-0000-0000549A0000}"/>
    <cellStyle name="Hiperłącze 9" xfId="39320" hidden="1" xr:uid="{00000000-0005-0000-0000-0000FA9D0000}"/>
    <cellStyle name="Hiperłącze 9" xfId="23827" hidden="1" xr:uid="{00000000-0005-0000-0000-000065970000}"/>
    <cellStyle name="Hiperłącze 9" xfId="11467" hidden="1" xr:uid="{00000000-0005-0000-0000-0000FD910000}"/>
    <cellStyle name="Hiperłącze 9" xfId="20476" hidden="1" xr:uid="{00000000-0005-0000-0000-0000A5950000}"/>
    <cellStyle name="Hiperłącze 9" xfId="16346" hidden="1" xr:uid="{00000000-0005-0000-0000-00006F950000}"/>
    <cellStyle name="Hiperłącze 9" xfId="39400" hidden="1" xr:uid="{00000000-0005-0000-0000-0000029E0000}"/>
    <cellStyle name="Hiperłącze 9" xfId="23680" hidden="1" xr:uid="{00000000-0005-0000-0000-000016970000}"/>
    <cellStyle name="Hiperłącze 9" xfId="20797" hidden="1" xr:uid="{00000000-0005-0000-0000-000008970000}"/>
    <cellStyle name="Hiperłącze 9" xfId="27335" hidden="1" xr:uid="{00000000-0005-0000-0000-0000E3980000}"/>
    <cellStyle name="Hiperłącze 9" xfId="45824" hidden="1" xr:uid="{00000000-0005-0000-0000-0000F7A00000}"/>
    <cellStyle name="Hiperłącze 9" xfId="13581" hidden="1" xr:uid="{00000000-0005-0000-0000-000069920000}"/>
    <cellStyle name="Hiperłącze 9" xfId="22193" hidden="1" xr:uid="{00000000-0005-0000-0000-000044960000}"/>
    <cellStyle name="Hiperłącze 9" xfId="41285" hidden="1" xr:uid="{00000000-0005-0000-0000-0000E59E0000}"/>
    <cellStyle name="Hiperłącze 9" xfId="44425" hidden="1" xr:uid="{00000000-0005-0000-0000-00004AA00000}"/>
    <cellStyle name="Hiperłącze 9" xfId="37673" hidden="1" xr:uid="{00000000-0005-0000-0000-0000A39D0000}"/>
    <cellStyle name="Hiperłącze 9" xfId="17956" hidden="1" xr:uid="{00000000-0005-0000-0000-000054940000}"/>
    <cellStyle name="Hiperłącze 9" xfId="17554" hidden="1" xr:uid="{00000000-0005-0000-0000-000023940000}"/>
    <cellStyle name="Hiperłącze 9" xfId="44819" hidden="1" xr:uid="{00000000-0005-0000-0000-000093A00000}"/>
    <cellStyle name="Hiperłącze 9" xfId="30135" hidden="1" xr:uid="{00000000-0005-0000-0000-0000CF990000}"/>
    <cellStyle name="Hiperłącze 9" xfId="17355" hidden="1" xr:uid="{00000000-0005-0000-0000-0000F7930000}"/>
    <cellStyle name="Hiperłącze 9" xfId="15586" hidden="1" xr:uid="{00000000-0005-0000-0000-00006B930000}"/>
    <cellStyle name="Hiperłącze 9" xfId="11548" hidden="1" xr:uid="{00000000-0005-0000-0000-00005A920000}"/>
    <cellStyle name="Hiperłącze 9" xfId="27114" hidden="1" xr:uid="{00000000-0005-0000-0000-000098980000}"/>
    <cellStyle name="Hiperłącze 9" xfId="36365" hidden="1" xr:uid="{00000000-0005-0000-0000-0000059D0000}"/>
    <cellStyle name="Hiperłącze 9" xfId="17202" hidden="1" xr:uid="{00000000-0005-0000-0000-0000E3930000}"/>
    <cellStyle name="Hiperłącze 9" xfId="16710" hidden="1" xr:uid="{00000000-0005-0000-0000-0000AE930000}"/>
    <cellStyle name="Hiperłącze 9" xfId="21332" hidden="1" xr:uid="{00000000-0005-0000-0000-0000C8950000}"/>
    <cellStyle name="Hiperłącze 9" xfId="12226" hidden="1" xr:uid="{00000000-0005-0000-0000-0000F3910000}"/>
    <cellStyle name="Hiperłącze 9" xfId="37396" hidden="1" xr:uid="{00000000-0005-0000-0000-0000959D0000}"/>
    <cellStyle name="Hiperłącze 9" xfId="38198" hidden="1" xr:uid="{00000000-0005-0000-0000-0000BA9D0000}"/>
    <cellStyle name="Hiperłącze 9" xfId="18691" hidden="1" xr:uid="{00000000-0005-0000-0000-000098940000}"/>
    <cellStyle name="Hiperłącze 9" xfId="43152" hidden="1" xr:uid="{00000000-0005-0000-0000-000062A00000}"/>
    <cellStyle name="Hiperłącze 9" xfId="15828" hidden="1" xr:uid="{00000000-0005-0000-0000-00008B930000}"/>
    <cellStyle name="Hiperłącze 9" xfId="14915" hidden="1" xr:uid="{00000000-0005-0000-0000-000057930000}"/>
    <cellStyle name="Hiperłącze 9" xfId="20352" hidden="1" xr:uid="{00000000-0005-0000-0000-000097950000}"/>
    <cellStyle name="Hiperłącze 9" xfId="23193" hidden="1" xr:uid="{00000000-0005-0000-0000-0000A5960000}"/>
    <cellStyle name="Hiperłącze 9" xfId="46394" hidden="1" xr:uid="{00000000-0005-0000-0000-000071A10000}"/>
    <cellStyle name="Hiperłącze 9" xfId="17116" hidden="1" xr:uid="{00000000-0005-0000-0000-0000DC930000}"/>
    <cellStyle name="Hiperłącze 9" xfId="23169" hidden="1" xr:uid="{00000000-0005-0000-0000-00009D960000}"/>
    <cellStyle name="Hiperłącze 9" xfId="25993" hidden="1" xr:uid="{00000000-0005-0000-0000-0000E7970000}"/>
    <cellStyle name="Hiperłącze 9" xfId="20999" hidden="1" xr:uid="{00000000-0005-0000-0000-00006F960000}"/>
    <cellStyle name="Hiperłącze 9" xfId="22177" hidden="1" xr:uid="{00000000-0005-0000-0000-000040960000}"/>
    <cellStyle name="Hiperłącze 9" xfId="32327" hidden="1" xr:uid="{00000000-0005-0000-0000-0000CE9A0000}"/>
    <cellStyle name="Hiperłącze 9" xfId="24932" hidden="1" xr:uid="{00000000-0005-0000-0000-0000AE970000}"/>
    <cellStyle name="Hiperłącze 9" xfId="20483" hidden="1" xr:uid="{00000000-0005-0000-0000-0000A1950000}"/>
    <cellStyle name="Hiperłącze 9" xfId="45902" hidden="1" xr:uid="{00000000-0005-0000-0000-000048A10000}"/>
    <cellStyle name="Hiperłącze 9" xfId="21930" hidden="1" xr:uid="{00000000-0005-0000-0000-000021960000}"/>
    <cellStyle name="Hiperłącze 9" xfId="31586" hidden="1" xr:uid="{00000000-0005-0000-0000-0000829A0000}"/>
    <cellStyle name="Hiperłącze 9" xfId="31166" hidden="1" xr:uid="{00000000-0005-0000-0000-0000519A0000}"/>
    <cellStyle name="Hiperłącze 9" xfId="11807" hidden="1" xr:uid="{00000000-0005-0000-0000-0000DB920000}"/>
    <cellStyle name="Hiperłącze 9" xfId="41350" hidden="1" xr:uid="{00000000-0005-0000-0000-0000ED9E0000}"/>
    <cellStyle name="Hiperłącze 9" xfId="43932" hidden="1" xr:uid="{00000000-0005-0000-0000-000013A00000}"/>
    <cellStyle name="Hiperłącze 9" xfId="30807" hidden="1" xr:uid="{00000000-0005-0000-0000-00001C9A0000}"/>
    <cellStyle name="Hiperłącze 9" xfId="13931" hidden="1" xr:uid="{00000000-0005-0000-0000-0000B7920000}"/>
    <cellStyle name="Hiperłącze 9" xfId="14271" hidden="1" xr:uid="{00000000-0005-0000-0000-000091920000}"/>
    <cellStyle name="Hiperłącze 9" xfId="21701" hidden="1" xr:uid="{00000000-0005-0000-0000-0000EE950000}"/>
    <cellStyle name="Hiperłącze 9" xfId="13616" hidden="1" xr:uid="{00000000-0005-0000-0000-00006D920000}"/>
    <cellStyle name="Hiperłącze 9" xfId="19091" hidden="1" xr:uid="{00000000-0005-0000-0000-000004950000}"/>
    <cellStyle name="Hiperłącze 9" xfId="11871" hidden="1" xr:uid="{00000000-0005-0000-0000-00004D920000}"/>
    <cellStyle name="Hiperłącze 9" xfId="21193" hidden="1" xr:uid="{00000000-0005-0000-0000-0000C0950000}"/>
    <cellStyle name="Hiperłącze 9" xfId="22244" hidden="1" xr:uid="{00000000-0005-0000-0000-000045960000}"/>
    <cellStyle name="Hiperłącze 9" xfId="13431" hidden="1" xr:uid="{00000000-0005-0000-0000-000044920000}"/>
    <cellStyle name="Hiperłącze 9" xfId="13121" hidden="1" xr:uid="{00000000-0005-0000-0000-00001C920000}"/>
    <cellStyle name="Hiperłącze 9" xfId="38548" hidden="1" xr:uid="{00000000-0005-0000-0000-0000E89D0000}"/>
    <cellStyle name="Hiperłącze 9" xfId="35527" hidden="1" xr:uid="{00000000-0005-0000-0000-0000549C0000}"/>
    <cellStyle name="Hiperłącze 9" xfId="30067" hidden="1" xr:uid="{00000000-0005-0000-0000-0000989A0000}"/>
    <cellStyle name="Hiperłącze 9" xfId="15335" hidden="1" xr:uid="{00000000-0005-0000-0000-000028930000}"/>
    <cellStyle name="Hiperłącze 9" xfId="18977" hidden="1" xr:uid="{00000000-0005-0000-0000-0000B5940000}"/>
    <cellStyle name="Hiperłącze 9" xfId="18214" hidden="1" xr:uid="{00000000-0005-0000-0000-000085940000}"/>
    <cellStyle name="Hiperłącze 9" xfId="34106" hidden="1" xr:uid="{00000000-0005-0000-0000-0000429C0000}"/>
    <cellStyle name="Hiperłącze 9" xfId="45724" hidden="1" xr:uid="{00000000-0005-0000-0000-0000EBA00000}"/>
    <cellStyle name="Hiperłącze 9" xfId="16376" hidden="1" xr:uid="{00000000-0005-0000-0000-000060940000}"/>
    <cellStyle name="Hiperłącze 9" xfId="26275" hidden="1" xr:uid="{00000000-0005-0000-0000-000007980000}"/>
    <cellStyle name="Hiperłącze 9" xfId="12339" hidden="1" xr:uid="{00000000-0005-0000-0000-0000A6910000}"/>
    <cellStyle name="Hiperłącze 9" xfId="27877" hidden="1" xr:uid="{00000000-0005-0000-0000-0000C8980000}"/>
    <cellStyle name="Hiperłącze 9" xfId="33978" hidden="1" xr:uid="{00000000-0005-0000-0000-0000CE9B0000}"/>
    <cellStyle name="Hiperłącze 9" xfId="30651" hidden="1" xr:uid="{00000000-0005-0000-0000-0000029A0000}"/>
    <cellStyle name="Hiperłącze 9" xfId="20403" hidden="1" xr:uid="{00000000-0005-0000-0000-00009A950000}"/>
    <cellStyle name="Hiperłącze 9" xfId="42418" hidden="1" xr:uid="{00000000-0005-0000-0000-0000B89F0000}"/>
    <cellStyle name="Hiperłącze 9" xfId="37518" hidden="1" xr:uid="{00000000-0005-0000-0000-0000AB9D0000}"/>
    <cellStyle name="Hiperłącze 9" xfId="31505" hidden="1" xr:uid="{00000000-0005-0000-0000-00007E9A0000}"/>
    <cellStyle name="Hiperłącze 9" xfId="17942" hidden="1" xr:uid="{00000000-0005-0000-0000-00004F940000}"/>
    <cellStyle name="Hiperłącze 9" xfId="35101" hidden="1" xr:uid="{00000000-0005-0000-0000-00000B9C0000}"/>
    <cellStyle name="Hiperłącze 9" xfId="42495" hidden="1" xr:uid="{00000000-0005-0000-0000-00008C9F0000}"/>
    <cellStyle name="Hiperłącze 9" xfId="25788" hidden="1" xr:uid="{00000000-0005-0000-0000-00001A990000}"/>
    <cellStyle name="Hiperłącze 9" xfId="44197" hidden="1" xr:uid="{00000000-0005-0000-0000-000031A00000}"/>
    <cellStyle name="Hiperłącze 9" xfId="25949" hidden="1" xr:uid="{00000000-0005-0000-0000-0000DF970000}"/>
    <cellStyle name="Hiperłącze 9" xfId="12281" hidden="1" xr:uid="{00000000-0005-0000-0000-0000A8910000}"/>
    <cellStyle name="Hiperłącze 9" xfId="22831" hidden="1" xr:uid="{00000000-0005-0000-0000-0000E2960000}"/>
    <cellStyle name="Hiperłącze 9" xfId="12004" hidden="1" xr:uid="{00000000-0005-0000-0000-00008A910000}"/>
    <cellStyle name="Hiperłącze 9" xfId="36487" hidden="1" xr:uid="{00000000-0005-0000-0000-00001B9D0000}"/>
    <cellStyle name="Hiperłącze 9" xfId="15675" hidden="1" xr:uid="{00000000-0005-0000-0000-000076930000}"/>
    <cellStyle name="Hiperłącze 9" xfId="12979" hidden="1" xr:uid="{00000000-0005-0000-0000-00000A920000}"/>
    <cellStyle name="Hiperłącze 9" xfId="39527" hidden="1" xr:uid="{00000000-0005-0000-0000-0000109E0000}"/>
    <cellStyle name="Hiperłącze 9" xfId="18712" hidden="1" xr:uid="{00000000-0005-0000-0000-0000A0940000}"/>
    <cellStyle name="Hiperłącze 9" xfId="21228" hidden="1" xr:uid="{00000000-0005-0000-0000-0000BA950000}"/>
    <cellStyle name="Hiperłącze 9" xfId="20124" hidden="1" xr:uid="{00000000-0005-0000-0000-00007C950000}"/>
    <cellStyle name="Hiperłącze 9" xfId="14884" hidden="1" xr:uid="{00000000-0005-0000-0000-000055930000}"/>
    <cellStyle name="Hiperłącze 9" xfId="45236" hidden="1" xr:uid="{00000000-0005-0000-0000-0000DBA00000}"/>
    <cellStyle name="Hiperłącze 9" xfId="38361" hidden="1" xr:uid="{00000000-0005-0000-0000-0000CF9D0000}"/>
    <cellStyle name="Hiperłącze 9" xfId="20579" hidden="1" xr:uid="{00000000-0005-0000-0000-000002970000}"/>
    <cellStyle name="Hiperłącze 9" xfId="19786" hidden="1" xr:uid="{00000000-0005-0000-0000-00002E950000}"/>
    <cellStyle name="Hiperłącze 9" xfId="46461" hidden="1" xr:uid="{00000000-0005-0000-0000-0000ABA10000}"/>
    <cellStyle name="Hiperłącze 9" xfId="38062" hidden="1" xr:uid="{00000000-0005-0000-0000-0000849D0000}"/>
    <cellStyle name="Hiperłącze 9" xfId="36899" hidden="1" xr:uid="{00000000-0005-0000-0000-0000E29C0000}"/>
    <cellStyle name="Hiperłącze 9" xfId="18383" hidden="1" xr:uid="{00000000-0005-0000-0000-0000D9940000}"/>
    <cellStyle name="Hiperłącze 9" xfId="18525" hidden="1" xr:uid="{00000000-0005-0000-0000-0000BA940000}"/>
    <cellStyle name="Hiperłącze 9" xfId="18083" hidden="1" xr:uid="{00000000-0005-0000-0000-00007C940000}"/>
    <cellStyle name="Hiperłącze 9" xfId="28605" hidden="1" xr:uid="{00000000-0005-0000-0000-00006A990000}"/>
    <cellStyle name="Hiperłącze 9" xfId="43878" hidden="1" xr:uid="{00000000-0005-0000-0000-0000CBA00000}"/>
    <cellStyle name="Hiperłącze 9" xfId="16359" hidden="1" xr:uid="{00000000-0005-0000-0000-00005A940000}"/>
    <cellStyle name="Hiperłącze 9" xfId="22468" hidden="1" xr:uid="{00000000-0005-0000-0000-00005F960000}"/>
    <cellStyle name="Hiperłącze 9" xfId="30143" hidden="1" xr:uid="{00000000-0005-0000-0000-0000D4990000}"/>
    <cellStyle name="Hiperłącze 9" xfId="29355" hidden="1" xr:uid="{00000000-0005-0000-0000-0000B3990000}"/>
    <cellStyle name="Hiperłącze 9" xfId="17383" hidden="1" xr:uid="{00000000-0005-0000-0000-0000F2930000}"/>
    <cellStyle name="Hiperłącze 9" xfId="16782" hidden="1" xr:uid="{00000000-0005-0000-0000-0000B2930000}"/>
    <cellStyle name="Hiperłącze 9" xfId="11607" hidden="1" xr:uid="{00000000-0005-0000-0000-0000FB910000}"/>
    <cellStyle name="Hiperłącze 9" xfId="16549" hidden="1" xr:uid="{00000000-0005-0000-0000-00009C930000}"/>
    <cellStyle name="Hiperłącze 9" xfId="15783" hidden="1" xr:uid="{00000000-0005-0000-0000-000083930000}"/>
    <cellStyle name="Hiperłącze 9" xfId="15552" hidden="1" xr:uid="{00000000-0005-0000-0000-000062930000}"/>
    <cellStyle name="Hiperłącze 9" xfId="14794" hidden="1" xr:uid="{00000000-0005-0000-0000-000044930000}"/>
    <cellStyle name="Hiperłącze 9" xfId="14557" hidden="1" xr:uid="{00000000-0005-0000-0000-0000F3920000}"/>
    <cellStyle name="Hiperłącze 9" xfId="23339" hidden="1" xr:uid="{00000000-0005-0000-0000-0000B3960000}"/>
    <cellStyle name="Hiperłącze 9" xfId="24686" hidden="1" xr:uid="{00000000-0005-0000-0000-000091970000}"/>
    <cellStyle name="Hiperłącze 9" xfId="43219" hidden="1" xr:uid="{00000000-0005-0000-0000-00005DA10000}"/>
    <cellStyle name="Hiperłącze 9" xfId="36738" hidden="1" xr:uid="{00000000-0005-0000-0000-0000CD9C0000}"/>
    <cellStyle name="Hiperłącze 9" xfId="30789" hidden="1" xr:uid="{00000000-0005-0000-0000-0000189A0000}"/>
    <cellStyle name="Hiperłącze 9" xfId="13883" hidden="1" xr:uid="{00000000-0005-0000-0000-0000C7920000}"/>
    <cellStyle name="Hiperłącze 9" xfId="46941" hidden="1" xr:uid="{00000000-0005-0000-0000-0000C8A10000}"/>
    <cellStyle name="Hiperłącze 9" xfId="38540" hidden="1" xr:uid="{00000000-0005-0000-0000-0000E39D0000}"/>
    <cellStyle name="Hiperłącze 9" xfId="38331" hidden="1" xr:uid="{00000000-0005-0000-0000-0000CC9D0000}"/>
    <cellStyle name="Hiperłącze 9" xfId="33739" hidden="1" xr:uid="{00000000-0005-0000-0000-0000AD9B0000}"/>
    <cellStyle name="Hiperłącze 9" xfId="36384" hidden="1" xr:uid="{00000000-0005-0000-0000-0000FB9C0000}"/>
    <cellStyle name="Hiperłącze 9" xfId="15883" hidden="1" xr:uid="{00000000-0005-0000-0000-00008E930000}"/>
    <cellStyle name="Hiperłącze 9" xfId="47094" hidden="1" xr:uid="{00000000-0005-0000-0000-00009FA10000}"/>
    <cellStyle name="Hiperłącze 9" xfId="21204" hidden="1" xr:uid="{00000000-0005-0000-0000-0000BF950000}"/>
    <cellStyle name="Hiperłącze 9" xfId="29428" hidden="1" xr:uid="{00000000-0005-0000-0000-0000B6990000}"/>
    <cellStyle name="Hiperłącze 9" xfId="28535" hidden="1" xr:uid="{00000000-0005-0000-0000-000077990000}"/>
    <cellStyle name="Hiperłącze 9" xfId="36918" hidden="1" xr:uid="{00000000-0005-0000-0000-0000E49C0000}"/>
    <cellStyle name="Hiperłącze 9" xfId="38732" hidden="1" xr:uid="{00000000-0005-0000-0000-00005A9E0000}"/>
    <cellStyle name="Hiperłącze 9" xfId="34733" hidden="1" xr:uid="{00000000-0005-0000-0000-0000E79B0000}"/>
    <cellStyle name="Hiperłącze 9" xfId="42969" hidden="1" xr:uid="{00000000-0005-0000-0000-0000EB9F0000}"/>
    <cellStyle name="Hiperłącze 9" xfId="13258" hidden="1" xr:uid="{00000000-0005-0000-0000-00002D920000}"/>
    <cellStyle name="Hiperłącze 9" xfId="15461" hidden="1" xr:uid="{00000000-0005-0000-0000-000038930000}"/>
    <cellStyle name="Hiperłącze 9" xfId="29478" hidden="1" xr:uid="{00000000-0005-0000-0000-0000C4990000}"/>
    <cellStyle name="Hiperłącze 9" xfId="27263" hidden="1" xr:uid="{00000000-0005-0000-0000-0000A5980000}"/>
    <cellStyle name="Hiperłącze 9" xfId="45673" hidden="1" xr:uid="{00000000-0005-0000-0000-000019A10000}"/>
    <cellStyle name="Hiperłącze 9" xfId="17540" hidden="1" xr:uid="{00000000-0005-0000-0000-000020940000}"/>
    <cellStyle name="Hiperłącze 9" xfId="27985" hidden="1" xr:uid="{00000000-0005-0000-0000-0000D4980000}"/>
    <cellStyle name="Hiperłącze 9" xfId="34499" hidden="1" xr:uid="{00000000-0005-0000-0000-00009E9C0000}"/>
    <cellStyle name="Hiperłącze 9" xfId="38080" hidden="1" xr:uid="{00000000-0005-0000-0000-0000889D0000}"/>
    <cellStyle name="Hiperłącze 9" xfId="24165" hidden="1" xr:uid="{00000000-0005-0000-0000-00002F970000}"/>
    <cellStyle name="Hiperłącze 9" xfId="23911" hidden="1" xr:uid="{00000000-0005-0000-0000-00007D970000}"/>
    <cellStyle name="Hiperłącze 9" xfId="22101" hidden="1" xr:uid="{00000000-0005-0000-0000-000037960000}"/>
    <cellStyle name="Hiperłącze 9" xfId="37431" hidden="1" xr:uid="{00000000-0005-0000-0000-0000A29D0000}"/>
    <cellStyle name="Hiperłącze 9" xfId="20278" hidden="1" xr:uid="{00000000-0005-0000-0000-00008D950000}"/>
    <cellStyle name="Hiperłącze 9" xfId="23730" hidden="1" xr:uid="{00000000-0005-0000-0000-000024970000}"/>
    <cellStyle name="Hiperłącze 9" xfId="39697" hidden="1" xr:uid="{00000000-0005-0000-0000-0000229E0000}"/>
    <cellStyle name="Hiperłącze 9" xfId="12169" hidden="1" xr:uid="{00000000-0005-0000-0000-000099910000}"/>
    <cellStyle name="Hiperłącze 9" xfId="38568" hidden="1" xr:uid="{00000000-0005-0000-0000-0000E59D0000}"/>
    <cellStyle name="Hiperłącze 9" xfId="17020" hidden="1" xr:uid="{00000000-0005-0000-0000-0000D0930000}"/>
    <cellStyle name="Hiperłącze 9" xfId="39026" hidden="1" xr:uid="{00000000-0005-0000-0000-0000B29E0000}"/>
    <cellStyle name="Hiperłącze 9" xfId="39351" hidden="1" xr:uid="{00000000-0005-0000-0000-0000B59E0000}"/>
    <cellStyle name="Hiperłącze 9" xfId="39113" hidden="1" xr:uid="{00000000-0005-0000-0000-0000B89E0000}"/>
    <cellStyle name="Hiperłącze 9" xfId="39058" hidden="1" xr:uid="{00000000-0005-0000-0000-0000B99E0000}"/>
    <cellStyle name="Hiperłącze 9" xfId="39035" hidden="1" xr:uid="{00000000-0005-0000-0000-0000BC9E0000}"/>
    <cellStyle name="Hiperłącze 9" xfId="39127" hidden="1" xr:uid="{00000000-0005-0000-0000-0000BE9E0000}"/>
    <cellStyle name="Hiperłącze 9" xfId="40668" hidden="1" xr:uid="{00000000-0005-0000-0000-0000C39E0000}"/>
    <cellStyle name="Hiperłącze 9" xfId="40732" hidden="1" xr:uid="{00000000-0005-0000-0000-0000C59E0000}"/>
    <cellStyle name="Hiperłącze 9" xfId="40750" hidden="1" xr:uid="{00000000-0005-0000-0000-0000CA9E0000}"/>
    <cellStyle name="Hiperłącze 9" xfId="28230" hidden="1" xr:uid="{00000000-0005-0000-0000-00002E990000}"/>
    <cellStyle name="Hiperłącze 9" xfId="28302" hidden="1" xr:uid="{00000000-0005-0000-0000-000031990000}"/>
    <cellStyle name="Hiperłącze 9" xfId="28311" hidden="1" xr:uid="{00000000-0005-0000-0000-000032990000}"/>
    <cellStyle name="Hiperłącze 9" xfId="28262" hidden="1" xr:uid="{00000000-0005-0000-0000-000033990000}"/>
    <cellStyle name="Hiperłącze 9" xfId="25127" hidden="1" xr:uid="{00000000-0005-0000-0000-00001D990000}"/>
    <cellStyle name="Hiperłącze 9" xfId="25144" hidden="1" xr:uid="{00000000-0005-0000-0000-00001F990000}"/>
    <cellStyle name="Hiperłącze 9" xfId="25368" hidden="1" xr:uid="{00000000-0005-0000-0000-00000F990000}"/>
    <cellStyle name="Hiperłącze 9" xfId="25350" hidden="1" xr:uid="{00000000-0005-0000-0000-00000D990000}"/>
    <cellStyle name="Hiperłącze 9" xfId="25562" hidden="1" xr:uid="{00000000-0005-0000-0000-00001C990000}"/>
    <cellStyle name="Hiperłącze 9" xfId="28457" hidden="1" xr:uid="{00000000-0005-0000-0000-000085990000}"/>
    <cellStyle name="Hiperłącze 9" xfId="28354" hidden="1" xr:uid="{00000000-0005-0000-0000-000072990000}"/>
    <cellStyle name="Hiperłącze 9" xfId="29065" hidden="1" xr:uid="{00000000-0005-0000-0000-000061990000}"/>
    <cellStyle name="Hiperłącze 9" xfId="30985" hidden="1" xr:uid="{00000000-0005-0000-0000-0000429A0000}"/>
    <cellStyle name="Hiperłącze 9" xfId="30587" hidden="1" xr:uid="{00000000-0005-0000-0000-0000FC990000}"/>
    <cellStyle name="Hiperłącze 9" xfId="30445" hidden="1" xr:uid="{00000000-0005-0000-0000-0000EA990000}"/>
    <cellStyle name="Hiperłącze 9" xfId="16847" hidden="1" xr:uid="{00000000-0005-0000-0000-0000B9930000}"/>
    <cellStyle name="Hiperłącze 9" xfId="16646" hidden="1" xr:uid="{00000000-0005-0000-0000-0000A8930000}"/>
    <cellStyle name="Hiperłącze 9" xfId="31209" hidden="1" xr:uid="{00000000-0005-0000-0000-00005B9A0000}"/>
    <cellStyle name="Hiperłącze 9" xfId="31877" hidden="1" xr:uid="{00000000-0005-0000-0000-0000029B0000}"/>
    <cellStyle name="Hiperłącze 9" xfId="40181" hidden="1" xr:uid="{00000000-0005-0000-0000-0000789E0000}"/>
    <cellStyle name="Hiperłącze 9" xfId="25578" hidden="1" xr:uid="{00000000-0005-0000-0000-0000BA970000}"/>
    <cellStyle name="Hiperłącze 9" xfId="37598" hidden="1" xr:uid="{00000000-0005-0000-0000-00008E9D0000}"/>
    <cellStyle name="Hiperłącze 9" xfId="35952" hidden="1" xr:uid="{00000000-0005-0000-0000-0000879C0000}"/>
    <cellStyle name="Hiperłącze 9" xfId="36339" hidden="1" xr:uid="{00000000-0005-0000-0000-00000E9D0000}"/>
    <cellStyle name="Hiperłącze 9" xfId="44727" hidden="1" xr:uid="{00000000-0005-0000-0000-000085A00000}"/>
    <cellStyle name="Hiperłącze 9" xfId="27862" hidden="1" xr:uid="{00000000-0005-0000-0000-0000C3980000}"/>
    <cellStyle name="Hiperłącze 9" xfId="38232" hidden="1" xr:uid="{00000000-0005-0000-0000-0000BF9D0000}"/>
    <cellStyle name="Hiperłącze 9" xfId="15302" hidden="1" xr:uid="{00000000-0005-0000-0000-000021930000}"/>
    <cellStyle name="Hiperłącze 9" xfId="21362" hidden="1" xr:uid="{00000000-0005-0000-0000-0000CB950000}"/>
    <cellStyle name="Hiperłącze 9" xfId="45411" hidden="1" xr:uid="{00000000-0005-0000-0000-000025A10000}"/>
    <cellStyle name="Hiperłącze 9" xfId="45019" hidden="1" xr:uid="{00000000-0005-0000-0000-0000ABA00000}"/>
    <cellStyle name="Hiperłącze 9" xfId="46477" hidden="1" xr:uid="{00000000-0005-0000-0000-0000C2A10000}"/>
    <cellStyle name="Hiperłącze 9" xfId="17848" hidden="1" xr:uid="{00000000-0005-0000-0000-000048940000}"/>
    <cellStyle name="Hiperłącze 9" xfId="12389" hidden="1" xr:uid="{00000000-0005-0000-0000-0000B4910000}"/>
    <cellStyle name="Hiperłącze 9" xfId="14040" hidden="1" xr:uid="{00000000-0005-0000-0000-000079920000}"/>
    <cellStyle name="Hiperłącze 9" xfId="43965" hidden="1" xr:uid="{00000000-0005-0000-0000-00001CA00000}"/>
    <cellStyle name="Hiperłącze 9" xfId="32400" hidden="1" xr:uid="{00000000-0005-0000-0000-0000D89A0000}"/>
    <cellStyle name="Hiperłącze 9" xfId="38833" hidden="1" xr:uid="{00000000-0005-0000-0000-00004A9E0000}"/>
    <cellStyle name="Hiperłącze 9" xfId="39646" hidden="1" xr:uid="{00000000-0005-0000-0000-00001F9E0000}"/>
    <cellStyle name="Hiperłącze 9" xfId="39240" hidden="1" xr:uid="{00000000-0005-0000-0000-0000F59D0000}"/>
    <cellStyle name="Hiperłącze 9" xfId="12531" hidden="1" xr:uid="{00000000-0005-0000-0000-0000C1910000}"/>
    <cellStyle name="Hiperłącze 9" xfId="40759" hidden="1" xr:uid="{00000000-0005-0000-0000-0000CD9E0000}"/>
    <cellStyle name="Hiperłącze 9" xfId="40768" hidden="1" xr:uid="{00000000-0005-0000-0000-0000CE9E0000}"/>
    <cellStyle name="Hiperłącze 9" xfId="40786" hidden="1" xr:uid="{00000000-0005-0000-0000-0000D09E0000}"/>
    <cellStyle name="Hiperłącze 9" xfId="40800" hidden="1" xr:uid="{00000000-0005-0000-0000-0000D39E0000}"/>
    <cellStyle name="Hiperłącze 9" xfId="40858" hidden="1" xr:uid="{00000000-0005-0000-0000-0000D69E0000}"/>
    <cellStyle name="Hiperłącze 9" xfId="41210" hidden="1" xr:uid="{00000000-0005-0000-0000-0000DC9E0000}"/>
    <cellStyle name="Hiperłącze 9" xfId="41226" hidden="1" xr:uid="{00000000-0005-0000-0000-0000DF9E0000}"/>
    <cellStyle name="Hiperłącze 9" xfId="41365" hidden="1" xr:uid="{00000000-0005-0000-0000-0000EA9E0000}"/>
    <cellStyle name="Hiperłącze 9" xfId="41341" hidden="1" xr:uid="{00000000-0005-0000-0000-0000EF9E0000}"/>
    <cellStyle name="Hiperłącze 9" xfId="41330" hidden="1" xr:uid="{00000000-0005-0000-0000-0000F09E0000}"/>
    <cellStyle name="Hiperłącze 9" xfId="41413" hidden="1" xr:uid="{00000000-0005-0000-0000-0000F19E0000}"/>
    <cellStyle name="Hiperłącze 9" xfId="41446" hidden="1" xr:uid="{00000000-0005-0000-0000-0000F89E0000}"/>
    <cellStyle name="Hiperłącze 9" xfId="41487" hidden="1" xr:uid="{00000000-0005-0000-0000-0000F99E0000}"/>
    <cellStyle name="Hiperłącze 9" xfId="41513" hidden="1" xr:uid="{00000000-0005-0000-0000-0000FA9E0000}"/>
    <cellStyle name="Hiperłącze 9" xfId="41522" hidden="1" xr:uid="{00000000-0005-0000-0000-0000FD9E0000}"/>
    <cellStyle name="Hiperłącze 9" xfId="41549" hidden="1" xr:uid="{00000000-0005-0000-0000-0000009F0000}"/>
    <cellStyle name="Hiperłącze 9" xfId="41603" hidden="1" xr:uid="{00000000-0005-0000-0000-0000019F0000}"/>
    <cellStyle name="Hiperłącze 9" xfId="41612" hidden="1" xr:uid="{00000000-0005-0000-0000-0000029F0000}"/>
    <cellStyle name="Hiperłącze 9" xfId="41150" hidden="1" xr:uid="{00000000-0005-0000-0000-0000099F0000}"/>
    <cellStyle name="Hiperłącze 9" xfId="41132" hidden="1" xr:uid="{00000000-0005-0000-0000-00000C9F0000}"/>
    <cellStyle name="Hiperłącze 9" xfId="41031" hidden="1" xr:uid="{00000000-0005-0000-0000-0000199F0000}"/>
    <cellStyle name="Hiperłącze 9" xfId="41036" hidden="1" xr:uid="{00000000-0005-0000-0000-00001D9F0000}"/>
    <cellStyle name="Hiperłącze 9" xfId="40862" hidden="1" xr:uid="{00000000-0005-0000-0000-00001E9F0000}"/>
    <cellStyle name="Hiperłącze 9" xfId="41049" hidden="1" xr:uid="{00000000-0005-0000-0000-0000209F0000}"/>
    <cellStyle name="Hiperłącze 9" xfId="41157" hidden="1" xr:uid="{00000000-0005-0000-0000-0000219F0000}"/>
    <cellStyle name="Hiperłącze 9" xfId="40923" hidden="1" xr:uid="{00000000-0005-0000-0000-0000229F0000}"/>
    <cellStyle name="Hiperłącze 9" xfId="41165" hidden="1" xr:uid="{00000000-0005-0000-0000-0000239F0000}"/>
    <cellStyle name="Hiperłącze 9" xfId="41001" hidden="1" xr:uid="{00000000-0005-0000-0000-0000299F0000}"/>
    <cellStyle name="Hiperłącze 9" xfId="38869" hidden="1" xr:uid="{00000000-0005-0000-0000-00002F9F0000}"/>
    <cellStyle name="Hiperłącze 9" xfId="46635" hidden="1" xr:uid="{00000000-0005-0000-0000-0000B6A10000}"/>
    <cellStyle name="Hiperłącze 9" xfId="27172" hidden="1" xr:uid="{00000000-0005-0000-0000-000096980000}"/>
    <cellStyle name="Hiperłącze 9" xfId="16308" hidden="1" xr:uid="{00000000-0005-0000-0000-0000F1940000}"/>
    <cellStyle name="Hiperłącze 9" xfId="18931" hidden="1" xr:uid="{00000000-0005-0000-0000-0000B0940000}"/>
    <cellStyle name="Hiperłącze 9" xfId="18600" hidden="1" xr:uid="{00000000-0005-0000-0000-000090940000}"/>
    <cellStyle name="Hiperłącze 9" xfId="18168" hidden="1" xr:uid="{00000000-0005-0000-0000-000080940000}"/>
    <cellStyle name="Hiperłącze 9" xfId="17774" hidden="1" xr:uid="{00000000-0005-0000-0000-00003F940000}"/>
    <cellStyle name="Hiperłącze 9" xfId="24996" hidden="1" xr:uid="{00000000-0005-0000-0000-0000B5970000}"/>
    <cellStyle name="Hiperłącze 9" xfId="45400" hidden="1" xr:uid="{00000000-0005-0000-0000-00002FA10000}"/>
    <cellStyle name="Hiperłącze 9" xfId="43863" hidden="1" xr:uid="{00000000-0005-0000-0000-000053A10000}"/>
    <cellStyle name="Hiperłącze 9" xfId="46847" hidden="1" xr:uid="{00000000-0005-0000-0000-000086A10000}"/>
    <cellStyle name="Hiperłącze 9" xfId="47108" hidden="1" xr:uid="{00000000-0005-0000-0000-0000A4A10000}"/>
    <cellStyle name="Hiperłącze 9" xfId="27467" hidden="1" xr:uid="{00000000-0005-0000-0000-0000ED980000}"/>
    <cellStyle name="Hiperłącze 9" xfId="47157" hidden="1" xr:uid="{00000000-0005-0000-0000-0000A1A10000}"/>
    <cellStyle name="Hiperłącze 9" xfId="31859" hidden="1" xr:uid="{00000000-0005-0000-0000-0000F49A0000}"/>
    <cellStyle name="Hiperłącze 9" xfId="30387" hidden="1" xr:uid="{00000000-0005-0000-0000-0000E7990000}"/>
    <cellStyle name="Hiperłącze 9" xfId="11883" hidden="1" xr:uid="{00000000-0005-0000-0000-000052920000}"/>
    <cellStyle name="Hiperłącze 9" xfId="19063" hidden="1" xr:uid="{00000000-0005-0000-0000-000001950000}"/>
    <cellStyle name="Hiperłącze 9" xfId="19054" hidden="1" xr:uid="{00000000-0005-0000-0000-0000E6940000}"/>
    <cellStyle name="Hiperłącze 9" xfId="19595" hidden="1" xr:uid="{00000000-0005-0000-0000-000019950000}"/>
    <cellStyle name="Hiperłącze 9" xfId="19917" hidden="1" xr:uid="{00000000-0005-0000-0000-000036950000}"/>
    <cellStyle name="Hiperłącze 9" xfId="28723" hidden="1" xr:uid="{00000000-0005-0000-0000-00003D990000}"/>
    <cellStyle name="Hiperłącze 9" xfId="13103" hidden="1" xr:uid="{00000000-0005-0000-0000-00001A920000}"/>
    <cellStyle name="Hiperłącze 9" xfId="28771" hidden="1" xr:uid="{00000000-0005-0000-0000-000048990000}"/>
    <cellStyle name="Hiperłącze 9" xfId="13341" hidden="1" xr:uid="{00000000-0005-0000-0000-00003C920000}"/>
    <cellStyle name="Hiperłącze 9" xfId="29216" hidden="1" xr:uid="{00000000-0005-0000-0000-00009D990000}"/>
    <cellStyle name="Hiperłącze 9" xfId="37061" hidden="1" xr:uid="{00000000-0005-0000-0000-0000F79C0000}"/>
    <cellStyle name="Hiperłącze 9" xfId="41831" hidden="1" xr:uid="{00000000-0005-0000-0000-0000639F0000}"/>
    <cellStyle name="Hiperłącze 9" xfId="44947" hidden="1" xr:uid="{00000000-0005-0000-0000-00009EA00000}"/>
    <cellStyle name="Hiperłącze 9" xfId="44974" hidden="1" xr:uid="{00000000-0005-0000-0000-0000A3A00000}"/>
    <cellStyle name="Hiperłącze 9" xfId="40001" hidden="1" xr:uid="{00000000-0005-0000-0000-0000429E0000}"/>
    <cellStyle name="Hiperłącze 9" xfId="46107" hidden="1" xr:uid="{00000000-0005-0000-0000-000017A10000}"/>
    <cellStyle name="Hiperłącze 9" xfId="43133" hidden="1" xr:uid="{00000000-0005-0000-0000-00006DA00000}"/>
    <cellStyle name="Hiperłącze 9" xfId="13177" hidden="1" xr:uid="{00000000-0005-0000-0000-00001E920000}"/>
    <cellStyle name="Hiperłącze 9" xfId="14539" hidden="1" xr:uid="{00000000-0005-0000-0000-0000F1920000}"/>
    <cellStyle name="Hiperłącze 9" xfId="17897" hidden="1" xr:uid="{00000000-0005-0000-0000-000045940000}"/>
    <cellStyle name="Hiperłącze 9" xfId="43141" hidden="1" xr:uid="{00000000-0005-0000-0000-000070A00000}"/>
    <cellStyle name="Hiperłącze 9" xfId="29519" hidden="1" xr:uid="{00000000-0005-0000-0000-0000C5990000}"/>
    <cellStyle name="Hiperłącze 9" xfId="23640" hidden="1" xr:uid="{00000000-0005-0000-0000-00001C970000}"/>
    <cellStyle name="Hiperłącze 9" xfId="35842" hidden="1" xr:uid="{00000000-0005-0000-0000-00007C9C0000}"/>
    <cellStyle name="Hiperłącze 9" xfId="22324" hidden="1" xr:uid="{00000000-0005-0000-0000-00004A960000}"/>
    <cellStyle name="Hiperłącze 9" xfId="26791" hidden="1" xr:uid="{00000000-0005-0000-0000-000058980000}"/>
    <cellStyle name="Hiperłącze 9" xfId="37458" hidden="1" xr:uid="{00000000-0005-0000-0000-0000B09D0000}"/>
    <cellStyle name="Hiperłącze 9" xfId="25533" hidden="1" xr:uid="{00000000-0005-0000-0000-000081980000}"/>
    <cellStyle name="Hiperłącze 9" xfId="22609" hidden="1" xr:uid="{00000000-0005-0000-0000-00008C960000}"/>
    <cellStyle name="Hiperłącze 9" xfId="22512" hidden="1" xr:uid="{00000000-0005-0000-0000-000067960000}"/>
    <cellStyle name="Hiperłącze 9" xfId="22185" hidden="1" xr:uid="{00000000-0005-0000-0000-00003F960000}"/>
    <cellStyle name="Hiperłącze 9" xfId="31731" hidden="1" xr:uid="{00000000-0005-0000-0000-0000AF9A0000}"/>
    <cellStyle name="Hiperłącze 9" xfId="20518" hidden="1" xr:uid="{00000000-0005-0000-0000-00001D960000}"/>
    <cellStyle name="Hiperłącze 9" xfId="46518" hidden="1" xr:uid="{00000000-0005-0000-0000-0000CEA10000}"/>
    <cellStyle name="Hiperłącze 9" xfId="45655" hidden="1" xr:uid="{00000000-0005-0000-0000-00001CA10000}"/>
    <cellStyle name="Hiperłącze 9" xfId="30081" hidden="1" xr:uid="{00000000-0005-0000-0000-00009E9A0000}"/>
    <cellStyle name="Hiperłącze 9" xfId="31396" hidden="1" xr:uid="{00000000-0005-0000-0000-0000729A0000}"/>
    <cellStyle name="Hiperłącze 9" xfId="11752" hidden="1" xr:uid="{00000000-0005-0000-0000-0000E7920000}"/>
    <cellStyle name="Hiperłącze 9" xfId="27072" hidden="1" xr:uid="{00000000-0005-0000-0000-000076980000}"/>
    <cellStyle name="Hiperłącze 9" xfId="27090" hidden="1" xr:uid="{00000000-0005-0000-0000-000092980000}"/>
    <cellStyle name="Hiperłącze 9" xfId="30847" hidden="1" xr:uid="{00000000-0005-0000-0000-0000169A0000}"/>
    <cellStyle name="Hiperłącze 9" xfId="14245" hidden="1" xr:uid="{00000000-0005-0000-0000-0000C8920000}"/>
    <cellStyle name="Hiperłącze 9" xfId="14389" hidden="1" xr:uid="{00000000-0005-0000-0000-00009E920000}"/>
    <cellStyle name="Hiperłącze 9" xfId="17755" hidden="1" xr:uid="{00000000-0005-0000-0000-00003B940000}"/>
    <cellStyle name="Hiperłącze 9" xfId="21685" hidden="1" xr:uid="{00000000-0005-0000-0000-0000E9950000}"/>
    <cellStyle name="Hiperłącze 9" xfId="26635" hidden="1" xr:uid="{00000000-0005-0000-0000-000045980000}"/>
    <cellStyle name="Hiperłącze 9" xfId="11629" hidden="1" xr:uid="{00000000-0005-0000-0000-0000F6910000}"/>
    <cellStyle name="Hiperłącze 9" xfId="21613" hidden="1" xr:uid="{00000000-0005-0000-0000-0000E5950000}"/>
    <cellStyle name="Hiperłącze 9" xfId="11959" hidden="1" xr:uid="{00000000-0005-0000-0000-000051920000}"/>
    <cellStyle name="Hiperłącze 9" xfId="20076" hidden="1" xr:uid="{00000000-0005-0000-0000-000072950000}"/>
    <cellStyle name="Hiperłącze 9" xfId="28026" hidden="1" xr:uid="{00000000-0005-0000-0000-0000D5980000}"/>
    <cellStyle name="Hiperłącze 9" xfId="17833" hidden="1" xr:uid="{00000000-0005-0000-0000-000043940000}"/>
    <cellStyle name="Hiperłącze 9" xfId="25958" hidden="1" xr:uid="{00000000-0005-0000-0000-0000E0970000}"/>
    <cellStyle name="Hiperłącze 9" xfId="23739" hidden="1" xr:uid="{00000000-0005-0000-0000-000023970000}"/>
    <cellStyle name="Hiperłącze 9" xfId="19253" hidden="1" xr:uid="{00000000-0005-0000-0000-000011950000}"/>
    <cellStyle name="Hiperłącze 9" xfId="19017" hidden="1" xr:uid="{00000000-0005-0000-0000-0000E7940000}"/>
    <cellStyle name="Hiperłącze 9" xfId="45576" hidden="1" xr:uid="{00000000-0005-0000-0000-00002BA10000}"/>
    <cellStyle name="Hiperłącze 9" xfId="32600" hidden="1" xr:uid="{00000000-0005-0000-0000-0000159B0000}"/>
    <cellStyle name="Hiperłącze 9" xfId="18435" hidden="1" xr:uid="{00000000-0005-0000-0000-0000CB940000}"/>
    <cellStyle name="Hiperłącze 9" xfId="18904" hidden="1" xr:uid="{00000000-0005-0000-0000-0000AD940000}"/>
    <cellStyle name="Hiperłącze 9" xfId="18159" hidden="1" xr:uid="{00000000-0005-0000-0000-00007F940000}"/>
    <cellStyle name="Hiperłącze 9" xfId="46652" hidden="1" xr:uid="{00000000-0005-0000-0000-0000B1A10000}"/>
    <cellStyle name="Hiperłącze 9" xfId="30170" hidden="1" xr:uid="{00000000-0005-0000-0000-0000CD990000}"/>
    <cellStyle name="Hiperłącze 9" xfId="47208" hidden="1" xr:uid="{00000000-0005-0000-0000-0000D1A10000}"/>
    <cellStyle name="Hiperłącze 9" xfId="12464" hidden="1" xr:uid="{00000000-0005-0000-0000-0000B9910000}"/>
    <cellStyle name="Hiperłącze 9" xfId="15115" hidden="1" xr:uid="{00000000-0005-0000-0000-00000F930000}"/>
    <cellStyle name="Hiperłącze 9" xfId="34503" hidden="1" xr:uid="{00000000-0005-0000-0000-0000A29C0000}"/>
    <cellStyle name="Hiperłącze 9" xfId="27732" hidden="1" xr:uid="{00000000-0005-0000-0000-0000B7980000}"/>
    <cellStyle name="Hiperłącze 9" xfId="14059" hidden="1" xr:uid="{00000000-0005-0000-0000-00007B920000}"/>
    <cellStyle name="Hiperłącze 9" xfId="15798" hidden="1" xr:uid="{00000000-0005-0000-0000-000088930000}"/>
    <cellStyle name="Hiperłącze 9" xfId="14853" hidden="1" xr:uid="{00000000-0005-0000-0000-00005E930000}"/>
    <cellStyle name="Hiperłącze 9" xfId="15510" hidden="1" xr:uid="{00000000-0005-0000-0000-000036930000}"/>
    <cellStyle name="Hiperłącze 9" xfId="23471" hidden="1" xr:uid="{00000000-0005-0000-0000-0000C3960000}"/>
    <cellStyle name="Hiperłącze 9" xfId="23090" hidden="1" xr:uid="{00000000-0005-0000-0000-000099960000}"/>
    <cellStyle name="Hiperłącze 9" xfId="25381" hidden="1" xr:uid="{00000000-0005-0000-0000-00000B990000}"/>
    <cellStyle name="Hiperłącze 9" xfId="42603" hidden="1" xr:uid="{00000000-0005-0000-0000-0000989F0000}"/>
    <cellStyle name="Hiperłącze 9" xfId="36605" hidden="1" xr:uid="{00000000-0005-0000-0000-0000009D0000}"/>
    <cellStyle name="Hiperłącze 9" xfId="20543" hidden="1" xr:uid="{00000000-0005-0000-0000-00000E960000}"/>
    <cellStyle name="Hiperłącze 9" xfId="39929" hidden="1" xr:uid="{00000000-0005-0000-0000-00003F9E0000}"/>
    <cellStyle name="Hiperłącze 9" xfId="22968" hidden="1" xr:uid="{00000000-0005-0000-0000-0000DC960000}"/>
    <cellStyle name="Hiperłącze 9" xfId="19096" hidden="1" xr:uid="{00000000-0005-0000-0000-000008950000}"/>
    <cellStyle name="Hiperłącze 9" xfId="30553" hidden="1" xr:uid="{00000000-0005-0000-0000-0000F6990000}"/>
    <cellStyle name="Hiperłącze 9" xfId="45604" hidden="1" xr:uid="{00000000-0005-0000-0000-000026A10000}"/>
    <cellStyle name="Hiperłącze 9" xfId="46177" hidden="1" xr:uid="{00000000-0005-0000-0000-000041A10000}"/>
    <cellStyle name="Hiperłącze 9" xfId="27484" hidden="1" xr:uid="{00000000-0005-0000-0000-0000EB980000}"/>
    <cellStyle name="Hiperłącze 9" xfId="47103" hidden="1" xr:uid="{00000000-0005-0000-0000-0000A0A10000}"/>
    <cellStyle name="Hiperłącze 9" xfId="20514" hidden="1" xr:uid="{00000000-0005-0000-0000-000019960000}"/>
    <cellStyle name="Hiperłącze 9" xfId="46354" hidden="1" xr:uid="{00000000-0005-0000-0000-000073A10000}"/>
    <cellStyle name="Hiperłącze 9" xfId="16132" hidden="1" xr:uid="{00000000-0005-0000-0000-00000B940000}"/>
    <cellStyle name="Hiperłącze 9" xfId="13889" hidden="1" xr:uid="{00000000-0005-0000-0000-0000B9920000}"/>
    <cellStyle name="Hiperłącze 9" xfId="45905" hidden="1" xr:uid="{00000000-0005-0000-0000-00002AA10000}"/>
    <cellStyle name="Hiperłącze 9" xfId="44778" hidden="1" xr:uid="{00000000-0005-0000-0000-00008BA00000}"/>
    <cellStyle name="Hiperłącze 9" xfId="45247" hidden="1" xr:uid="{00000000-0005-0000-0000-0000D9A00000}"/>
    <cellStyle name="Hiperłącze 9" xfId="17783" hidden="1" xr:uid="{00000000-0005-0000-0000-00003D940000}"/>
    <cellStyle name="Hiperłącze 9" xfId="14199" hidden="1" xr:uid="{00000000-0005-0000-0000-00008F920000}"/>
    <cellStyle name="Hiperłącze 9" xfId="30194" hidden="1" xr:uid="{00000000-0005-0000-0000-0000D5990000}"/>
    <cellStyle name="Hiperłącze 9" xfId="29446" hidden="1" xr:uid="{00000000-0005-0000-0000-0000BD990000}"/>
    <cellStyle name="Hiperłącze 9" xfId="17258" hidden="1" xr:uid="{00000000-0005-0000-0000-0000E9930000}"/>
    <cellStyle name="Hiperłącze 9" xfId="17056" hidden="1" xr:uid="{00000000-0005-0000-0000-0000D1930000}"/>
    <cellStyle name="Hiperłącze 9" xfId="13050" hidden="1" xr:uid="{00000000-0005-0000-0000-000017920000}"/>
    <cellStyle name="Hiperłącze 9" xfId="16622" hidden="1" xr:uid="{00000000-0005-0000-0000-0000A5930000}"/>
    <cellStyle name="Hiperłącze 9" xfId="14908" hidden="1" xr:uid="{00000000-0005-0000-0000-00005C930000}"/>
    <cellStyle name="Hiperłącze 9" xfId="14970" hidden="1" xr:uid="{00000000-0005-0000-0000-000046930000}"/>
    <cellStyle name="Hiperłącze 9" xfId="15411" hidden="1" xr:uid="{00000000-0005-0000-0000-00002D930000}"/>
    <cellStyle name="Hiperłącze 9" xfId="23230" hidden="1" xr:uid="{00000000-0005-0000-0000-0000AB960000}"/>
    <cellStyle name="Hiperłącze 9" xfId="22281" hidden="1" xr:uid="{00000000-0005-0000-0000-00004B960000}"/>
    <cellStyle name="Hiperłącze 9" xfId="32418" hidden="1" xr:uid="{00000000-0005-0000-0000-0000DC9A0000}"/>
    <cellStyle name="Hiperłącze 9" xfId="31429" hidden="1" xr:uid="{00000000-0005-0000-0000-0000779A0000}"/>
    <cellStyle name="Hiperłącze 9" xfId="14493" hidden="1" xr:uid="{00000000-0005-0000-0000-0000D7920000}"/>
    <cellStyle name="Hiperłącze 9" xfId="13780" hidden="1" xr:uid="{00000000-0005-0000-0000-0000C2920000}"/>
    <cellStyle name="Hiperłącze 9" xfId="14479" hidden="1" xr:uid="{00000000-0005-0000-0000-0000A6920000}"/>
    <cellStyle name="Hiperłącze 9" xfId="14231" hidden="1" xr:uid="{00000000-0005-0000-0000-00008E920000}"/>
    <cellStyle name="Hiperłącze 9" xfId="16264" hidden="1" xr:uid="{00000000-0005-0000-0000-0000FB940000}"/>
    <cellStyle name="Hiperłącze 9" xfId="21738" hidden="1" xr:uid="{00000000-0005-0000-0000-0000F4950000}"/>
    <cellStyle name="Hiperłącze 9" xfId="21541" hidden="1" xr:uid="{00000000-0005-0000-0000-0000DC950000}"/>
    <cellStyle name="Hiperłącze 9" xfId="23975" hidden="1" xr:uid="{00000000-0005-0000-0000-00006D970000}"/>
    <cellStyle name="Hiperłącze 9" xfId="41495" hidden="1" xr:uid="{00000000-0005-0000-0000-0000F59E0000}"/>
    <cellStyle name="Hiperłącze 9" xfId="35893" hidden="1" xr:uid="{00000000-0005-0000-0000-00007A9C0000}"/>
    <cellStyle name="Hiperłącze 9" xfId="18408" hidden="1" xr:uid="{00000000-0005-0000-0000-0000D7940000}"/>
    <cellStyle name="Hiperłącze 9" xfId="22699" hidden="1" xr:uid="{00000000-0005-0000-0000-000094960000}"/>
    <cellStyle name="Hiperłącze 9" xfId="13353" hidden="1" xr:uid="{00000000-0005-0000-0000-00003B920000}"/>
    <cellStyle name="Hiperłącze 9" xfId="13399" hidden="1" xr:uid="{00000000-0005-0000-0000-00003D920000}"/>
    <cellStyle name="Hiperłącze 9" xfId="13417" hidden="1" xr:uid="{00000000-0005-0000-0000-00003F920000}"/>
    <cellStyle name="Hiperłącze 9" xfId="13426" hidden="1" xr:uid="{00000000-0005-0000-0000-000040920000}"/>
    <cellStyle name="Hiperłącze 9" xfId="13498" hidden="1" xr:uid="{00000000-0005-0000-0000-000046920000}"/>
    <cellStyle name="Hiperłącze 9" xfId="13290" hidden="1" xr:uid="{00000000-0005-0000-0000-000031920000}"/>
    <cellStyle name="Hiperłącze 9" xfId="28294" hidden="1" xr:uid="{00000000-0005-0000-0000-000035990000}"/>
    <cellStyle name="Hiperłącze 9" xfId="28283" hidden="1" xr:uid="{00000000-0005-0000-0000-000037990000}"/>
    <cellStyle name="Hiperłącze 9" xfId="28644" hidden="1" xr:uid="{00000000-0005-0000-0000-000039990000}"/>
    <cellStyle name="Hiperłącze 9" xfId="28731" hidden="1" xr:uid="{00000000-0005-0000-0000-00003E990000}"/>
    <cellStyle name="Hiperłącze 9" xfId="28739" hidden="1" xr:uid="{00000000-0005-0000-0000-000042990000}"/>
    <cellStyle name="Hiperłącze 9" xfId="28696" hidden="1" xr:uid="{00000000-0005-0000-0000-000044990000}"/>
    <cellStyle name="Hiperłącze 9" xfId="28812" hidden="1" xr:uid="{00000000-0005-0000-0000-00004D990000}"/>
    <cellStyle name="Hiperłącze 9" xfId="28835" hidden="1" xr:uid="{00000000-0005-0000-0000-00004E990000}"/>
    <cellStyle name="Hiperłącze 9" xfId="28803" hidden="1" xr:uid="{00000000-0005-0000-0000-00004F990000}"/>
    <cellStyle name="Hiperłącze 9" xfId="28792" hidden="1" xr:uid="{00000000-0005-0000-0000-000050990000}"/>
    <cellStyle name="Hiperłącze 9" xfId="28908" hidden="1" xr:uid="{00000000-0005-0000-0000-000058990000}"/>
    <cellStyle name="Hiperłącze 9" xfId="28949" hidden="1" xr:uid="{00000000-0005-0000-0000-000059990000}"/>
    <cellStyle name="Hiperłącze 9" xfId="28112" hidden="1" xr:uid="{00000000-0005-0000-0000-000021990000}"/>
    <cellStyle name="Hiperłącze 9" xfId="28140" hidden="1" xr:uid="{00000000-0005-0000-0000-000024990000}"/>
    <cellStyle name="Hiperłącze 9" xfId="28145" hidden="1" xr:uid="{00000000-0005-0000-0000-000028990000}"/>
    <cellStyle name="Hiperłącze 9" xfId="28221" hidden="1" xr:uid="{00000000-0005-0000-0000-00002D990000}"/>
    <cellStyle name="Hiperłącze 9" xfId="33800" hidden="1" xr:uid="{00000000-0005-0000-0000-0000BB9B0000}"/>
    <cellStyle name="Hiperłącze 9" xfId="13095" hidden="1" xr:uid="{00000000-0005-0000-0000-000019920000}"/>
    <cellStyle name="Hiperłącze 9" xfId="13126" hidden="1" xr:uid="{00000000-0005-0000-0000-000020920000}"/>
    <cellStyle name="Hiperłącze 9" xfId="13153" hidden="1" xr:uid="{00000000-0005-0000-0000-000023920000}"/>
    <cellStyle name="Hiperłącze 9" xfId="13217" hidden="1" xr:uid="{00000000-0005-0000-0000-000028920000}"/>
    <cellStyle name="Hiperłącze 9" xfId="13265" hidden="1" xr:uid="{00000000-0005-0000-0000-000029920000}"/>
    <cellStyle name="Hiperłącze 9" xfId="13222" hidden="1" xr:uid="{00000000-0005-0000-0000-00002C920000}"/>
    <cellStyle name="Hiperłącze 9" xfId="29269" hidden="1" xr:uid="{00000000-0005-0000-0000-0000AC990000}"/>
    <cellStyle name="Hiperłącze 9" xfId="16017" hidden="1" xr:uid="{00000000-0005-0000-0000-0000FE930000}"/>
    <cellStyle name="Hiperłącze 9" xfId="17152" hidden="1" xr:uid="{00000000-0005-0000-0000-0000DD930000}"/>
    <cellStyle name="Hiperłącze 9" xfId="17063" hidden="1" xr:uid="{00000000-0005-0000-0000-0000CD930000}"/>
    <cellStyle name="Hiperłącze 9" xfId="16882" hidden="1" xr:uid="{00000000-0005-0000-0000-0000BD930000}"/>
    <cellStyle name="Hiperłącze 9" xfId="32104" hidden="1" xr:uid="{00000000-0005-0000-0000-0000E99A0000}"/>
    <cellStyle name="Hiperłącze 9" xfId="31775" hidden="1" xr:uid="{00000000-0005-0000-0000-0000B79A0000}"/>
    <cellStyle name="Hiperłącze 9" xfId="30994" hidden="1" xr:uid="{00000000-0005-0000-0000-0000439A0000}"/>
    <cellStyle name="Hiperłącze 9" xfId="31058" hidden="1" xr:uid="{00000000-0005-0000-0000-0000459A0000}"/>
    <cellStyle name="Hiperłącze 9" xfId="31018" hidden="1" xr:uid="{00000000-0005-0000-0000-0000479A0000}"/>
    <cellStyle name="Hiperłącze 9" xfId="31085" hidden="1" xr:uid="{00000000-0005-0000-0000-00004D9A0000}"/>
    <cellStyle name="Hiperłącze 9" xfId="31094" hidden="1" xr:uid="{00000000-0005-0000-0000-00004E9A0000}"/>
    <cellStyle name="Hiperłącze 9" xfId="29002" hidden="1" xr:uid="{00000000-0005-0000-0000-00005F990000}"/>
    <cellStyle name="Hiperłącze 9" xfId="29011" hidden="1" xr:uid="{00000000-0005-0000-0000-000060990000}"/>
    <cellStyle name="Hiperłącze 9" xfId="29025" hidden="1" xr:uid="{00000000-0005-0000-0000-000063990000}"/>
    <cellStyle name="Hiperłącze 9" xfId="29016" hidden="1" xr:uid="{00000000-0005-0000-0000-000064990000}"/>
    <cellStyle name="Hiperłącze 9" xfId="28552" hidden="1" xr:uid="{00000000-0005-0000-0000-00006E990000}"/>
    <cellStyle name="Hiperłącze 9" xfId="28583" hidden="1" xr:uid="{00000000-0005-0000-0000-00006F990000}"/>
    <cellStyle name="Hiperłącze 9" xfId="28590" hidden="1" xr:uid="{00000000-0005-0000-0000-000070990000}"/>
    <cellStyle name="Hiperłącze 9" xfId="28543" hidden="1" xr:uid="{00000000-0005-0000-0000-000076990000}"/>
    <cellStyle name="Hiperłącze 9" xfId="28844" hidden="1" xr:uid="{00000000-0005-0000-0000-00007A990000}"/>
    <cellStyle name="Hiperłącze 9" xfId="28522" hidden="1" xr:uid="{00000000-0005-0000-0000-00007C990000}"/>
    <cellStyle name="Hiperłącze 9" xfId="28498" hidden="1" xr:uid="{00000000-0005-0000-0000-00007D990000}"/>
    <cellStyle name="Hiperłącze 9" xfId="29603" hidden="1" xr:uid="{00000000-0005-0000-0000-00002C9A0000}"/>
    <cellStyle name="Hiperłącze 9" xfId="29589" hidden="1" xr:uid="{00000000-0005-0000-0000-00002E9A0000}"/>
    <cellStyle name="Hiperłącze 9" xfId="29600" hidden="1" xr:uid="{00000000-0005-0000-0000-0000349A0000}"/>
    <cellStyle name="Hiperłącze 9" xfId="29718" hidden="1" xr:uid="{00000000-0005-0000-0000-0000379A0000}"/>
    <cellStyle name="Hiperłącze 9" xfId="29686" hidden="1" xr:uid="{00000000-0005-0000-0000-00003A9A0000}"/>
    <cellStyle name="Hiperłącze 9" xfId="33278" hidden="1" xr:uid="{00000000-0005-0000-0000-0000569B0000}"/>
    <cellStyle name="Hiperłącze 9" xfId="14675" hidden="1" xr:uid="{00000000-0005-0000-0000-000000930000}"/>
    <cellStyle name="Hiperłącze 9" xfId="12233" hidden="1" xr:uid="{00000000-0005-0000-0000-0000F0920000}"/>
    <cellStyle name="Hiperłącze 9" xfId="21792" hidden="1" xr:uid="{00000000-0005-0000-0000-0000F5950000}"/>
    <cellStyle name="Hiperłącze 9" xfId="21481" hidden="1" xr:uid="{00000000-0005-0000-0000-0000D5950000}"/>
    <cellStyle name="Hiperłącze 9" xfId="21381" hidden="1" xr:uid="{00000000-0005-0000-0000-0000C5950000}"/>
    <cellStyle name="Hiperłącze 9" xfId="19353" hidden="1" xr:uid="{00000000-0005-0000-0000-000073950000}"/>
    <cellStyle name="Hiperłącze 9" xfId="19317" hidden="1" xr:uid="{00000000-0005-0000-0000-000053950000}"/>
    <cellStyle name="Hiperłącze 9" xfId="19690" hidden="1" xr:uid="{00000000-0005-0000-0000-000022950000}"/>
    <cellStyle name="Hiperłącze 9" xfId="28212" hidden="1" xr:uid="{00000000-0005-0000-0000-00002A990000}"/>
    <cellStyle name="Hiperłącze 9" xfId="40659" hidden="1" xr:uid="{00000000-0005-0000-0000-0000C29E0000}"/>
    <cellStyle name="Hiperłącze 9" xfId="39014" hidden="1" xr:uid="{00000000-0005-0000-0000-0000AD9E0000}"/>
    <cellStyle name="Hiperłącze 9" xfId="40466" hidden="1" xr:uid="{00000000-0005-0000-0000-0000989E0000}"/>
    <cellStyle name="Hiperłącze 9" xfId="40296" hidden="1" xr:uid="{00000000-0005-0000-0000-0000839E0000}"/>
    <cellStyle name="Hiperłącze 9" xfId="40158" hidden="1" xr:uid="{00000000-0005-0000-0000-0000709E0000}"/>
    <cellStyle name="Hiperłącze 9" xfId="34701" hidden="1" xr:uid="{00000000-0005-0000-0000-0000DE9B0000}"/>
    <cellStyle name="Hiperłącze 9" xfId="38048" hidden="1" xr:uid="{00000000-0005-0000-0000-00007F9D0000}"/>
    <cellStyle name="Hiperłącze 9" xfId="37031" hidden="1" xr:uid="{00000000-0005-0000-0000-0000F49C0000}"/>
    <cellStyle name="Hiperłącze 9" xfId="37072" hidden="1" xr:uid="{00000000-0005-0000-0000-0000F59C0000}"/>
    <cellStyle name="Hiperłącze 9" xfId="37049" hidden="1" xr:uid="{00000000-0005-0000-0000-0000F89C0000}"/>
    <cellStyle name="Hiperłącze 9" xfId="36627" hidden="1" xr:uid="{00000000-0005-0000-0000-0000F99C0000}"/>
    <cellStyle name="Hiperłącze 9" xfId="36567" hidden="1" xr:uid="{00000000-0005-0000-0000-0000FE9C0000}"/>
    <cellStyle name="Hiperłącze 9" xfId="36598" hidden="1" xr:uid="{00000000-0005-0000-0000-0000FF9C0000}"/>
    <cellStyle name="Hiperłącze 9" xfId="28627" hidden="1" xr:uid="{00000000-0005-0000-0000-000083990000}"/>
    <cellStyle name="Hiperłącze 9" xfId="28655" hidden="1" xr:uid="{00000000-0005-0000-0000-000084990000}"/>
    <cellStyle name="Hiperłącze 9" xfId="28488" hidden="1" xr:uid="{00000000-0005-0000-0000-000087990000}"/>
    <cellStyle name="Hiperłącze 9" xfId="28463" hidden="1" xr:uid="{00000000-0005-0000-0000-000089990000}"/>
    <cellStyle name="Hiperłącze 9" xfId="28481" hidden="1" xr:uid="{00000000-0005-0000-0000-00008C990000}"/>
    <cellStyle name="Hiperłącze 9" xfId="25395" hidden="1" xr:uid="{00000000-0005-0000-0000-00008F990000}"/>
    <cellStyle name="Hiperłącze 9" xfId="29097" hidden="1" xr:uid="{00000000-0005-0000-0000-000097990000}"/>
    <cellStyle name="Hiperłącze 9" xfId="28841" hidden="1" xr:uid="{00000000-0005-0000-0000-000098990000}"/>
    <cellStyle name="Hiperłącze 9" xfId="29142" hidden="1" xr:uid="{00000000-0005-0000-0000-000099990000}"/>
    <cellStyle name="Hiperłącze 9" xfId="29209" hidden="1" xr:uid="{00000000-0005-0000-0000-0000A1990000}"/>
    <cellStyle name="Hiperłącze 9" xfId="29200" hidden="1" xr:uid="{00000000-0005-0000-0000-0000A3990000}"/>
    <cellStyle name="Hiperłącze 9" xfId="29240" hidden="1" xr:uid="{00000000-0005-0000-0000-0000A5990000}"/>
    <cellStyle name="Hiperłącze 9" xfId="29256" hidden="1" xr:uid="{00000000-0005-0000-0000-0000A7990000}"/>
    <cellStyle name="Hiperłącze 9" xfId="29320" hidden="1" xr:uid="{00000000-0005-0000-0000-0000AA990000}"/>
    <cellStyle name="Hiperłącze 9" xfId="45644" hidden="1" xr:uid="{00000000-0005-0000-0000-00001FA10000}"/>
    <cellStyle name="Hiperłącze 9" xfId="36770" hidden="1" xr:uid="{00000000-0005-0000-0000-0000D69C0000}"/>
    <cellStyle name="Hiperłącze 9" xfId="36786" hidden="1" xr:uid="{00000000-0005-0000-0000-0000D89C0000}"/>
    <cellStyle name="Hiperłącze 9" xfId="36818" hidden="1" xr:uid="{00000000-0005-0000-0000-0000DF9C0000}"/>
    <cellStyle name="Hiperłącze 9" xfId="36972" hidden="1" xr:uid="{00000000-0005-0000-0000-0000E59C0000}"/>
    <cellStyle name="Hiperłącze 9" xfId="28339" hidden="1" xr:uid="{00000000-0005-0000-0000-00007F990000}"/>
    <cellStyle name="Hiperłącze 9" xfId="33569" hidden="1" xr:uid="{00000000-0005-0000-0000-0000779B0000}"/>
    <cellStyle name="Hiperłącze 9" xfId="45273" hidden="1" xr:uid="{00000000-0005-0000-0000-0000DAA00000}"/>
    <cellStyle name="Hiperłącze 9" xfId="45146" hidden="1" xr:uid="{00000000-0005-0000-0000-0000B1A00000}"/>
    <cellStyle name="Hiperłącze 9" xfId="44244" hidden="1" xr:uid="{00000000-0005-0000-0000-000037A00000}"/>
    <cellStyle name="Hiperłącze 9" xfId="27935" hidden="1" xr:uid="{00000000-0005-0000-0000-0000C6980000}"/>
    <cellStyle name="Hiperłącze 9" xfId="27208" hidden="1" xr:uid="{00000000-0005-0000-0000-00009F980000}"/>
    <cellStyle name="Hiperłącze 9" xfId="36762" hidden="1" xr:uid="{00000000-0005-0000-0000-0000D59C0000}"/>
    <cellStyle name="Hiperłącze 9" xfId="34512" hidden="1" xr:uid="{00000000-0005-0000-0000-0000AC9C0000}"/>
    <cellStyle name="Hiperłącze 9" xfId="36081" hidden="1" xr:uid="{00000000-0005-0000-0000-0000979C0000}"/>
    <cellStyle name="Hiperłącze 9" xfId="35599" hidden="1" xr:uid="{00000000-0005-0000-0000-00005A9C0000}"/>
    <cellStyle name="Hiperłącze 9" xfId="34249" hidden="1" xr:uid="{00000000-0005-0000-0000-0000469C0000}"/>
    <cellStyle name="Hiperłącze 9" xfId="43096" hidden="1" xr:uid="{00000000-0005-0000-0000-0000F19F0000}"/>
    <cellStyle name="Hiperłącze 9" xfId="42159" hidden="1" xr:uid="{00000000-0005-0000-0000-0000A09F0000}"/>
    <cellStyle name="Hiperłącze 9" xfId="42340" hidden="1" xr:uid="{00000000-0005-0000-0000-0000789F0000}"/>
    <cellStyle name="Hiperłącze 9" xfId="38713" hidden="1" xr:uid="{00000000-0005-0000-0000-00004F9F0000}"/>
    <cellStyle name="Hiperłącze 9" xfId="40892" hidden="1" xr:uid="{00000000-0005-0000-0000-0000129F0000}"/>
    <cellStyle name="Hiperłącze 9" xfId="47189" hidden="1" xr:uid="{00000000-0005-0000-0000-0000D7A10000}"/>
    <cellStyle name="Hiperłącze 9" xfId="20845" hidden="1" xr:uid="{00000000-0005-0000-0000-0000FF960000}"/>
    <cellStyle name="Hiperłącze 9" xfId="20554" hidden="1" xr:uid="{00000000-0005-0000-0000-000014960000}"/>
    <cellStyle name="Hiperłącze 9" xfId="46375" hidden="1" xr:uid="{00000000-0005-0000-0000-000077A10000}"/>
    <cellStyle name="Hiperłącze 9" xfId="46459" hidden="1" xr:uid="{00000000-0005-0000-0000-0000B4A10000}"/>
    <cellStyle name="Hiperłącze 9" xfId="43194" hidden="1" xr:uid="{00000000-0005-0000-0000-000052A10000}"/>
    <cellStyle name="Hiperłącze 9" xfId="30715" hidden="1" xr:uid="{00000000-0005-0000-0000-00000F9A0000}"/>
    <cellStyle name="Hiperłącze 9" xfId="30463" hidden="1" xr:uid="{00000000-0005-0000-0000-0000EE990000}"/>
    <cellStyle name="Hiperłącze 9" xfId="43460" hidden="1" xr:uid="{00000000-0005-0000-0000-00004FA10000}"/>
    <cellStyle name="Hiperłącze 9" xfId="34782" hidden="1" xr:uid="{00000000-0005-0000-0000-0000ED9B0000}"/>
    <cellStyle name="Hiperłącze 9" xfId="14666" hidden="1" xr:uid="{00000000-0005-0000-0000-0000FF920000}"/>
    <cellStyle name="Hiperłącze 9" xfId="26307" hidden="1" xr:uid="{00000000-0005-0000-0000-000009980000}"/>
    <cellStyle name="Hiperłącze 9" xfId="15739" hidden="1" xr:uid="{00000000-0005-0000-0000-000079930000}"/>
    <cellStyle name="Hiperłącze 9" xfId="43835" hidden="1" xr:uid="{00000000-0005-0000-0000-000009A00000}"/>
    <cellStyle name="Hiperłącze 9" xfId="42934" hidden="1" xr:uid="{00000000-0005-0000-0000-0000E49F0000}"/>
    <cellStyle name="Hiperłącze 9" xfId="35508" hidden="1" xr:uid="{00000000-0005-0000-0000-0000529C0000}"/>
    <cellStyle name="Hiperłącze 9" xfId="35813" hidden="1" xr:uid="{00000000-0005-0000-0000-0000759C0000}"/>
    <cellStyle name="Hiperłącze 9" xfId="47009" hidden="1" xr:uid="{00000000-0005-0000-0000-000097A10000}"/>
    <cellStyle name="Hiperłącze 9" xfId="29173" hidden="1" xr:uid="{00000000-0005-0000-0000-0000A0990000}"/>
    <cellStyle name="Hiperłącze 9" xfId="42897" hidden="1" xr:uid="{00000000-0005-0000-0000-0000DE9F0000}"/>
    <cellStyle name="Hiperłącze 9" xfId="14084" hidden="1" xr:uid="{00000000-0005-0000-0000-00007F920000}"/>
    <cellStyle name="Hiperłącze 9" xfId="29046" hidden="1" xr:uid="{00000000-0005-0000-0000-000067990000}"/>
    <cellStyle name="Hiperłącze 9" xfId="17293" hidden="1" xr:uid="{00000000-0005-0000-0000-0000ED930000}"/>
    <cellStyle name="Hiperłącze 9" xfId="28957" hidden="1" xr:uid="{00000000-0005-0000-0000-000055990000}"/>
    <cellStyle name="Hiperłącze 9" xfId="13408" hidden="1" xr:uid="{00000000-0005-0000-0000-00003E920000}"/>
    <cellStyle name="Hiperłącze 9" xfId="32208" hidden="1" xr:uid="{00000000-0005-0000-0000-0000C19A0000}"/>
    <cellStyle name="Hiperłącze 9" xfId="18023" hidden="1" xr:uid="{00000000-0005-0000-0000-000056940000}"/>
    <cellStyle name="Hiperłącze 9" xfId="17586" hidden="1" xr:uid="{00000000-0005-0000-0000-000025940000}"/>
    <cellStyle name="Hiperłącze 9" xfId="16467" hidden="1" xr:uid="{00000000-0005-0000-0000-000059940000}"/>
    <cellStyle name="Hiperłącze 9" xfId="20380" hidden="1" xr:uid="{00000000-0005-0000-0000-000099950000}"/>
    <cellStyle name="Hiperłącze 9" xfId="34227" hidden="1" xr:uid="{00000000-0005-0000-0000-00004B9C0000}"/>
    <cellStyle name="Hiperłącze 9" xfId="17446" hidden="1" xr:uid="{00000000-0005-0000-0000-000017940000}"/>
    <cellStyle name="Hiperłącze 9" xfId="28366" hidden="1" xr:uid="{00000000-0005-0000-0000-000073990000}"/>
    <cellStyle name="Hiperłącze 9" xfId="43223" hidden="1" xr:uid="{00000000-0005-0000-0000-0000C6A00000}"/>
    <cellStyle name="Hiperłącze 9" xfId="41060" hidden="1" xr:uid="{00000000-0005-0000-0000-00001C9F0000}"/>
    <cellStyle name="Hiperłącze 9" xfId="41301" hidden="1" xr:uid="{00000000-0005-0000-0000-0000E79E0000}"/>
    <cellStyle name="Hiperłącze 9" xfId="17522" hidden="1" xr:uid="{00000000-0005-0000-0000-00001E940000}"/>
    <cellStyle name="Hiperłącze 9" xfId="28154" hidden="1" xr:uid="{00000000-0005-0000-0000-000027990000}"/>
    <cellStyle name="Hiperłącze 9" xfId="25276" hidden="1" xr:uid="{00000000-0005-0000-0000-000019990000}"/>
    <cellStyle name="Hiperłącze 9" xfId="32549" hidden="1" xr:uid="{00000000-0005-0000-0000-0000E59A0000}"/>
    <cellStyle name="Hiperłącze 9" xfId="23101" hidden="1" xr:uid="{00000000-0005-0000-0000-0000E4960000}"/>
    <cellStyle name="Hiperłącze 9" xfId="45446" hidden="1" xr:uid="{00000000-0005-0000-0000-000032A10000}"/>
    <cellStyle name="Hiperłącze 9" xfId="26804" hidden="1" xr:uid="{00000000-0005-0000-0000-00005B980000}"/>
    <cellStyle name="Hiperłącze 9" xfId="16722" hidden="1" xr:uid="{00000000-0005-0000-0000-0000F3940000}"/>
    <cellStyle name="Hiperłącze 9" xfId="22540" hidden="1" xr:uid="{00000000-0005-0000-0000-000062960000}"/>
    <cellStyle name="Hiperłącze 9" xfId="16955" hidden="1" xr:uid="{00000000-0005-0000-0000-0000C5930000}"/>
    <cellStyle name="Hiperłącze 9" xfId="38349" hidden="1" xr:uid="{00000000-0005-0000-0000-0000D09D0000}"/>
    <cellStyle name="Hiperłącze 9" xfId="37557" hidden="1" xr:uid="{00000000-0005-0000-0000-0000A09D0000}"/>
    <cellStyle name="Hiperłącze 9" xfId="22649" hidden="1" xr:uid="{00000000-0005-0000-0000-000086960000}"/>
    <cellStyle name="Hiperłącze 9" xfId="38003" hidden="1" xr:uid="{00000000-0005-0000-0000-0000759D0000}"/>
    <cellStyle name="Hiperłącze 9" xfId="44627" hidden="1" xr:uid="{00000000-0005-0000-0000-000075A00000}"/>
    <cellStyle name="Hiperłącze 9" xfId="45427" hidden="1" xr:uid="{00000000-0005-0000-0000-000023A10000}"/>
    <cellStyle name="Hiperłącze 9" xfId="34635" hidden="1" xr:uid="{00000000-0005-0000-0000-0000DB9B0000}"/>
    <cellStyle name="Hiperłącze 9" xfId="15501" hidden="1" xr:uid="{00000000-0005-0000-0000-000032930000}"/>
    <cellStyle name="Hiperłącze 9" xfId="37762" hidden="1" xr:uid="{00000000-0005-0000-0000-0000619D0000}"/>
    <cellStyle name="Hiperłącze 9" xfId="34396" hidden="1" xr:uid="{00000000-0005-0000-0000-00002D9D0000}"/>
    <cellStyle name="Hiperłącze 9" xfId="38854" hidden="1" xr:uid="{00000000-0005-0000-0000-00003E9F0000}"/>
    <cellStyle name="Hiperłącze 9" xfId="43611" hidden="1" xr:uid="{00000000-0005-0000-0000-0000BCA00000}"/>
    <cellStyle name="Hiperłącze 9" xfId="16806" hidden="1" xr:uid="{00000000-0005-0000-0000-0000B8930000}"/>
    <cellStyle name="Hiperłącze 9" xfId="17124" hidden="1" xr:uid="{00000000-0005-0000-0000-0000DB930000}"/>
    <cellStyle name="Hiperłącze 9" xfId="39541" hidden="1" xr:uid="{00000000-0005-0000-0000-0000139E0000}"/>
    <cellStyle name="Hiperłącze 9" xfId="22374" hidden="1" xr:uid="{00000000-0005-0000-0000-000058960000}"/>
    <cellStyle name="Hiperłącze 9" xfId="44859" hidden="1" xr:uid="{00000000-0005-0000-0000-000095A00000}"/>
    <cellStyle name="Hiperłącze 9" xfId="43319" hidden="1" xr:uid="{00000000-0005-0000-0000-000061A00000}"/>
    <cellStyle name="Hiperłącze 9" xfId="41121" hidden="1" xr:uid="{00000000-0005-0000-0000-00000F9F0000}"/>
    <cellStyle name="Hiperłącze 9" xfId="27788" hidden="1" xr:uid="{00000000-0005-0000-0000-0000B9980000}"/>
    <cellStyle name="Hiperłącze 9" xfId="31973" hidden="1" xr:uid="{00000000-0005-0000-0000-00000C9B0000}"/>
    <cellStyle name="Hiperłącze 9" xfId="37698" hidden="1" xr:uid="{00000000-0005-0000-0000-00005A9D0000}"/>
    <cellStyle name="Hiperłącze 9" xfId="27685" hidden="1" xr:uid="{00000000-0005-0000-0000-0000B1980000}"/>
    <cellStyle name="Hiperłącze 9" xfId="30535" hidden="1" xr:uid="{00000000-0005-0000-0000-0000F1990000}"/>
    <cellStyle name="Hiperłącze 9" xfId="25782" hidden="1" xr:uid="{00000000-0005-0000-0000-000085980000}"/>
    <cellStyle name="Hiperłącze 9" xfId="26775" hidden="1" xr:uid="{00000000-0005-0000-0000-000056980000}"/>
    <cellStyle name="Hiperłącze 9" xfId="36317" hidden="1" xr:uid="{00000000-0005-0000-0000-0000C19C0000}"/>
    <cellStyle name="Hiperłącze 9" xfId="29437" hidden="1" xr:uid="{00000000-0005-0000-0000-0000BA990000}"/>
    <cellStyle name="Hiperłącze 9" xfId="41065" hidden="1" xr:uid="{00000000-0005-0000-0000-0000189F0000}"/>
    <cellStyle name="Hiperłącze 9" xfId="24361" hidden="1" xr:uid="{00000000-0005-0000-0000-000042970000}"/>
    <cellStyle name="Hiperłącze 9" xfId="26527" hidden="1" xr:uid="{00000000-0005-0000-0000-000039980000}"/>
    <cellStyle name="Hiperłącze 9" xfId="35829" hidden="1" xr:uid="{00000000-0005-0000-0000-0000779C0000}"/>
    <cellStyle name="Hiperłącze 9" xfId="34234" hidden="1" xr:uid="{00000000-0005-0000-0000-0000489C0000}"/>
    <cellStyle name="Hiperłącze 9" xfId="42997" hidden="1" xr:uid="{00000000-0005-0000-0000-0000E69F0000}"/>
    <cellStyle name="Hiperłącze 9" xfId="20721" hidden="1" xr:uid="{00000000-0005-0000-0000-00000F960000}"/>
    <cellStyle name="Hiperłącze 9" xfId="35131" hidden="1" xr:uid="{00000000-0005-0000-0000-0000149C0000}"/>
    <cellStyle name="Hiperłącze 9" xfId="41971" hidden="1" xr:uid="{00000000-0005-0000-0000-0000C39F0000}"/>
    <cellStyle name="Hiperłącze 9" xfId="41927" hidden="1" xr:uid="{00000000-0005-0000-0000-00009D9F0000}"/>
    <cellStyle name="Hiperłącze 9" xfId="41822" hidden="1" xr:uid="{00000000-0005-0000-0000-0000649F0000}"/>
    <cellStyle name="Hiperłącze 9" xfId="45510" hidden="1" xr:uid="{00000000-0005-0000-0000-000036A10000}"/>
    <cellStyle name="Hiperłącze 9" xfId="40312" hidden="1" xr:uid="{00000000-0005-0000-0000-00007D9E0000}"/>
    <cellStyle name="Hiperłącze 9" xfId="46144" hidden="1" xr:uid="{00000000-0005-0000-0000-000016A10000}"/>
    <cellStyle name="Hiperłącze 9" xfId="41646" hidden="1" xr:uid="{00000000-0005-0000-0000-0000359F0000}"/>
    <cellStyle name="Hiperłącze 9" xfId="26973" hidden="1" xr:uid="{00000000-0005-0000-0000-00006D980000}"/>
    <cellStyle name="Hiperłącze 9" xfId="46045" hidden="1" xr:uid="{00000000-0005-0000-0000-00000DA10000}"/>
    <cellStyle name="Hiperłącze 9" xfId="45355" hidden="1" xr:uid="{00000000-0005-0000-0000-0000E5A00000}"/>
    <cellStyle name="Hiperłącze 9" xfId="16154" hidden="1" xr:uid="{00000000-0005-0000-0000-000006940000}"/>
    <cellStyle name="Hiperłącze 9" xfId="14180" hidden="1" xr:uid="{00000000-0005-0000-0000-00008B920000}"/>
    <cellStyle name="Hiperłącze 9" xfId="36019" hidden="1" xr:uid="{00000000-0005-0000-0000-00008D9C0000}"/>
    <cellStyle name="Hiperłącze 9" xfId="44188" hidden="1" xr:uid="{00000000-0005-0000-0000-000033A00000}"/>
    <cellStyle name="Hiperłącze 9" xfId="39750" hidden="1" xr:uid="{00000000-0005-0000-0000-0000309E0000}"/>
    <cellStyle name="Hiperłącze 9" xfId="39285" hidden="1" xr:uid="{00000000-0005-0000-0000-0000009E0000}"/>
    <cellStyle name="Hiperłącze 9" xfId="14048" hidden="1" xr:uid="{00000000-0005-0000-0000-00007A920000}"/>
    <cellStyle name="Hiperłącze 9" xfId="25679" hidden="1" xr:uid="{00000000-0005-0000-0000-0000C6970000}"/>
    <cellStyle name="Hiperłącze 9" xfId="38452" hidden="1" xr:uid="{00000000-0005-0000-0000-0000DC9D0000}"/>
    <cellStyle name="Hiperłącze 9" xfId="30704" hidden="1" xr:uid="{00000000-0005-0000-0000-0000109A0000}"/>
    <cellStyle name="Hiperłącze 9" xfId="43201" hidden="1" xr:uid="{00000000-0005-0000-0000-00004CA10000}"/>
    <cellStyle name="Hiperłącze 9" xfId="32276" hidden="1" xr:uid="{00000000-0005-0000-0000-0000CB9A0000}"/>
    <cellStyle name="Hiperłącze 9" xfId="12988" hidden="1" xr:uid="{00000000-0005-0000-0000-00000D920000}"/>
    <cellStyle name="Hiperłącze 9" xfId="44744" hidden="1" xr:uid="{00000000-0005-0000-0000-000082A00000}"/>
    <cellStyle name="Hiperłącze 9" xfId="41098" hidden="1" xr:uid="{00000000-0005-0000-0000-0000119F0000}"/>
    <cellStyle name="Hiperłącze 9" xfId="21220" hidden="1" xr:uid="{00000000-0005-0000-0000-0000B9950000}"/>
    <cellStyle name="Hiperłącze 9" xfId="26216" hidden="1" xr:uid="{00000000-0005-0000-0000-0000FA970000}"/>
    <cellStyle name="Hiperłącze 9" xfId="35773" hidden="1" xr:uid="{00000000-0005-0000-0000-0000739C0000}"/>
    <cellStyle name="Hiperłącze 9" xfId="38340" hidden="1" xr:uid="{00000000-0005-0000-0000-0000CB9D0000}"/>
    <cellStyle name="Hiperłącze 9" xfId="20267" hidden="1" xr:uid="{00000000-0005-0000-0000-00008F950000}"/>
    <cellStyle name="Hiperłącze 9" xfId="29904" hidden="1" xr:uid="{00000000-0005-0000-0000-00001B9B0000}"/>
    <cellStyle name="Hiperłącze 9" xfId="22030" hidden="1" xr:uid="{00000000-0005-0000-0000-00002A960000}"/>
    <cellStyle name="Hiperłącze 9" xfId="30419" hidden="1" xr:uid="{00000000-0005-0000-0000-0000E9990000}"/>
    <cellStyle name="Hiperłącze 9" xfId="43377" hidden="1" xr:uid="{00000000-0005-0000-0000-00004EA10000}"/>
    <cellStyle name="Hiperłącze 9" xfId="27596" hidden="1" xr:uid="{00000000-0005-0000-0000-0000F3980000}"/>
    <cellStyle name="Hiperłącze 9" xfId="47085" hidden="1" xr:uid="{00000000-0005-0000-0000-00009EA10000}"/>
    <cellStyle name="Hiperłącze 9" xfId="26251" hidden="1" xr:uid="{00000000-0005-0000-0000-000003980000}"/>
    <cellStyle name="Hiperłącze 9" xfId="44681" hidden="1" xr:uid="{00000000-0005-0000-0000-000080A00000}"/>
    <cellStyle name="Hiperłącze 9" xfId="45191" hidden="1" xr:uid="{00000000-0005-0000-0000-0000D3A00000}"/>
    <cellStyle name="Hiperłącze 9" xfId="17646" hidden="1" xr:uid="{00000000-0005-0000-0000-00002C940000}"/>
    <cellStyle name="Hiperłącze 9" xfId="39624" hidden="1" xr:uid="{00000000-0005-0000-0000-00001B9E0000}"/>
    <cellStyle name="Hiperłącze 9" xfId="41654" hidden="1" xr:uid="{00000000-0005-0000-0000-0000319F0000}"/>
    <cellStyle name="Hiperłącze 9" xfId="41431" hidden="1" xr:uid="{00000000-0005-0000-0000-0000F39E0000}"/>
    <cellStyle name="Hiperłącze 9" xfId="43336" hidden="1" xr:uid="{00000000-0005-0000-0000-00005FA00000}"/>
    <cellStyle name="Hiperłącze 9" xfId="25687" hidden="1" xr:uid="{00000000-0005-0000-0000-0000C7970000}"/>
    <cellStyle name="Hiperłącze 9" xfId="17302" hidden="1" xr:uid="{00000000-0005-0000-0000-0000EE930000}"/>
    <cellStyle name="Hiperłącze 9" xfId="25771" hidden="1" xr:uid="{00000000-0005-0000-0000-000013990000}"/>
    <cellStyle name="Hiperłącze 9" xfId="40604" hidden="1" xr:uid="{00000000-0005-0000-0000-0000A79E0000}"/>
    <cellStyle name="Hiperłącze 9" xfId="25647" hidden="1" xr:uid="{00000000-0005-0000-0000-0000BD970000}"/>
    <cellStyle name="Hiperłącze 9" xfId="25086" hidden="1" xr:uid="{00000000-0005-0000-0000-00001B980000}"/>
    <cellStyle name="Hiperłącze 9" xfId="15107" hidden="1" xr:uid="{00000000-0005-0000-0000-000010930000}"/>
    <cellStyle name="Hiperłącze 9" xfId="39369" hidden="1" xr:uid="{00000000-0005-0000-0000-0000539E0000}"/>
    <cellStyle name="Hiperłącze 9" xfId="39884" hidden="1" xr:uid="{00000000-0005-0000-0000-0000359E0000}"/>
    <cellStyle name="Hiperłącze 9" xfId="39256" hidden="1" xr:uid="{00000000-0005-0000-0000-0000F79D0000}"/>
    <cellStyle name="Hiperłącze 9" xfId="33431" hidden="1" xr:uid="{00000000-0005-0000-0000-0000689B0000}"/>
    <cellStyle name="Hiperłącze 9" xfId="25695" hidden="1" xr:uid="{00000000-0005-0000-0000-0000C8970000}"/>
    <cellStyle name="Hiperłącze 9" xfId="38487" hidden="1" xr:uid="{00000000-0005-0000-0000-0000D69D0000}"/>
    <cellStyle name="Hiperłącze 9" xfId="27046" hidden="1" xr:uid="{00000000-0005-0000-0000-000075980000}"/>
    <cellStyle name="Hiperłącze 9" xfId="33987" hidden="1" xr:uid="{00000000-0005-0000-0000-0000CF9B0000}"/>
    <cellStyle name="Hiperłącze 9" xfId="33704" hidden="1" xr:uid="{00000000-0005-0000-0000-0000AF9B0000}"/>
    <cellStyle name="Hiperłącze 9" xfId="34403" hidden="1" xr:uid="{00000000-0005-0000-0000-0000319D0000}"/>
    <cellStyle name="Hiperłącze 9" xfId="43524" hidden="1" xr:uid="{00000000-0005-0000-0000-0000C4A00000}"/>
    <cellStyle name="Hiperłącze 9" xfId="45047" hidden="1" xr:uid="{00000000-0005-0000-0000-0000A6A00000}"/>
    <cellStyle name="Hiperłącze 9" xfId="44835" hidden="1" xr:uid="{00000000-0005-0000-0000-00008DA00000}"/>
    <cellStyle name="Hiperłącze 9" xfId="43147" hidden="1" xr:uid="{00000000-0005-0000-0000-00006CA00000}"/>
    <cellStyle name="Hiperłącze 9" xfId="44443" hidden="1" xr:uid="{00000000-0005-0000-0000-00004EA00000}"/>
    <cellStyle name="Hiperłącze 9" xfId="43696" hidden="1" xr:uid="{00000000-0005-0000-0000-000000A00000}"/>
    <cellStyle name="Hiperłącze 9" xfId="27886" hidden="1" xr:uid="{00000000-0005-0000-0000-0000C7980000}"/>
    <cellStyle name="Hiperłącze 9" xfId="29224" hidden="1" xr:uid="{00000000-0005-0000-0000-00009E990000}"/>
    <cellStyle name="Hiperłącze 9" xfId="24370" hidden="1" xr:uid="{00000000-0005-0000-0000-000043970000}"/>
    <cellStyle name="Hiperłącze 9" xfId="14590" hidden="1" xr:uid="{00000000-0005-0000-0000-0000FC920000}"/>
    <cellStyle name="Hiperłącze 9" xfId="15577" hidden="1" xr:uid="{00000000-0005-0000-0000-00006A930000}"/>
    <cellStyle name="Hiperłącze 9" xfId="42801" hidden="1" xr:uid="{00000000-0005-0000-0000-0000D29F0000}"/>
    <cellStyle name="Hiperłącze 9" xfId="24847" hidden="1" xr:uid="{00000000-0005-0000-0000-0000A8970000}"/>
    <cellStyle name="Hiperłącze 9" xfId="16178" hidden="1" xr:uid="{00000000-0005-0000-0000-000001940000}"/>
    <cellStyle name="Hiperłącze 9" xfId="17247" hidden="1" xr:uid="{00000000-0005-0000-0000-0000EB930000}"/>
    <cellStyle name="Hiperłącze 9" xfId="11492" hidden="1" xr:uid="{00000000-0005-0000-0000-0000EE910000}"/>
    <cellStyle name="Hiperłącze 9" xfId="26315" hidden="1" xr:uid="{00000000-0005-0000-0000-000005980000}"/>
    <cellStyle name="Hiperłącze 9" xfId="44883" hidden="1" xr:uid="{00000000-0005-0000-0000-000098A00000}"/>
    <cellStyle name="Hiperłącze 9" xfId="19976" hidden="1" xr:uid="{00000000-0005-0000-0000-000043950000}"/>
    <cellStyle name="Hiperłącze 9" xfId="41672" hidden="1" xr:uid="{00000000-0005-0000-0000-0000369F0000}"/>
    <cellStyle name="Hiperłącze 9" xfId="33723" hidden="1" xr:uid="{00000000-0005-0000-0000-0000B39B0000}"/>
    <cellStyle name="Hiperłącze 9" xfId="33580" hidden="1" xr:uid="{00000000-0005-0000-0000-0000759B0000}"/>
    <cellStyle name="Hiperłącze 9" xfId="15166" hidden="1" xr:uid="{00000000-0005-0000-0000-000012930000}"/>
    <cellStyle name="Hiperłącze 9" xfId="18041" hidden="1" xr:uid="{00000000-0005-0000-0000-000072940000}"/>
    <cellStyle name="Hiperłącze 9" xfId="13193" hidden="1" xr:uid="{00000000-0005-0000-0000-000025920000}"/>
    <cellStyle name="Hiperłącze 9" xfId="25913" hidden="1" xr:uid="{00000000-0005-0000-0000-0000D6970000}"/>
    <cellStyle name="Hiperłącze 9" xfId="45816" hidden="1" xr:uid="{00000000-0005-0000-0000-0000F6A00000}"/>
    <cellStyle name="Hiperłącze 9" xfId="44343" hidden="1" xr:uid="{00000000-0005-0000-0000-000043A00000}"/>
    <cellStyle name="Hiperłącze 9" xfId="33819" hidden="1" xr:uid="{00000000-0005-0000-0000-0000BF9B0000}"/>
    <cellStyle name="Hiperłącze 9" xfId="31678" hidden="1" xr:uid="{00000000-0005-0000-0000-0000A99A0000}"/>
    <cellStyle name="Hiperłącze 9" xfId="37544" hidden="1" xr:uid="{00000000-0005-0000-0000-00009D9D0000}"/>
    <cellStyle name="Hiperłącze 9" xfId="32409" hidden="1" xr:uid="{00000000-0005-0000-0000-0000D79A0000}"/>
    <cellStyle name="Hiperłącze 9" xfId="13807" hidden="1" xr:uid="{00000000-0005-0000-0000-0000D0920000}"/>
    <cellStyle name="Hiperłącze 9" xfId="16651" hidden="1" xr:uid="{00000000-0005-0000-0000-0000AC930000}"/>
    <cellStyle name="Hiperłącze 9" xfId="28688" hidden="1" xr:uid="{00000000-0005-0000-0000-00003F990000}"/>
    <cellStyle name="Hiperłącze 9" xfId="28442" hidden="1" xr:uid="{00000000-0005-0000-0000-00008A990000}"/>
    <cellStyle name="Hiperłącze 9" xfId="26708" hidden="1" xr:uid="{00000000-0005-0000-0000-00004F980000}"/>
    <cellStyle name="Hiperłącze 9" xfId="16914" hidden="1" xr:uid="{00000000-0005-0000-0000-0000C4930000}"/>
    <cellStyle name="Hiperłącze 9" xfId="41554" hidden="1" xr:uid="{00000000-0005-0000-0000-0000049F0000}"/>
    <cellStyle name="Hiperłącze 9" xfId="28253" hidden="1" xr:uid="{00000000-0005-0000-0000-000034990000}"/>
    <cellStyle name="Hiperłącze 9" xfId="17747" hidden="1" xr:uid="{00000000-0005-0000-0000-00003C940000}"/>
    <cellStyle name="Hiperłącze 9" xfId="46450" hidden="1" xr:uid="{00000000-0005-0000-0000-0000ADA10000}"/>
    <cellStyle name="Hiperłącze 9" xfId="16751" hidden="1" xr:uid="{00000000-0005-0000-0000-000003940000}"/>
    <cellStyle name="Hiperłącze 9" xfId="37276" hidden="1" xr:uid="{00000000-0005-0000-0000-00004E9D0000}"/>
    <cellStyle name="Hiperłącze 9" xfId="18286" hidden="1" xr:uid="{00000000-0005-0000-0000-0000C3940000}"/>
    <cellStyle name="Hiperłącze 9" xfId="18463" hidden="1" xr:uid="{00000000-0005-0000-0000-0000C6940000}"/>
    <cellStyle name="Hiperłącze 9" xfId="18413" hidden="1" xr:uid="{00000000-0005-0000-0000-0000C9940000}"/>
    <cellStyle name="Hiperłącze 9" xfId="18764" hidden="1" xr:uid="{00000000-0005-0000-0000-0000CA940000}"/>
    <cellStyle name="Hiperłącze 9" xfId="18442" hidden="1" xr:uid="{00000000-0005-0000-0000-0000CC940000}"/>
    <cellStyle name="Hiperłącze 9" xfId="18244" hidden="1" xr:uid="{00000000-0005-0000-0000-0000CE940000}"/>
    <cellStyle name="Hiperłącze 9" xfId="18305" hidden="1" xr:uid="{00000000-0005-0000-0000-0000D2940000}"/>
    <cellStyle name="Hiperłącze 9" xfId="18377" hidden="1" xr:uid="{00000000-0005-0000-0000-0000D5940000}"/>
    <cellStyle name="Hiperłącze 9" xfId="18362" hidden="1" xr:uid="{00000000-0005-0000-0000-0000DA940000}"/>
    <cellStyle name="Hiperłącze 9" xfId="29664" hidden="1" xr:uid="{00000000-0005-0000-0000-00002E9B0000}"/>
    <cellStyle name="Hiperłącze 9" xfId="32635" hidden="1" xr:uid="{00000000-0005-0000-0000-0000319B0000}"/>
    <cellStyle name="Hiperłącze 9" xfId="32644" hidden="1" xr:uid="{00000000-0005-0000-0000-0000329B0000}"/>
    <cellStyle name="Hiperłącze 9" xfId="32653" hidden="1" xr:uid="{00000000-0005-0000-0000-0000339B0000}"/>
    <cellStyle name="Hiperłącze 9" xfId="29873" hidden="1" xr:uid="{00000000-0005-0000-0000-00001D9B0000}"/>
    <cellStyle name="Hiperłącze 9" xfId="29891" hidden="1" xr:uid="{00000000-0005-0000-0000-00001F9B0000}"/>
    <cellStyle name="Hiperłącze 9" xfId="32626" hidden="1" xr:uid="{00000000-0005-0000-0000-0000169B0000}"/>
    <cellStyle name="Hiperłącze 9" xfId="31918" hidden="1" xr:uid="{00000000-0005-0000-0000-00000E9B0000}"/>
    <cellStyle name="Hiperłącze 9" xfId="32877" hidden="1" xr:uid="{00000000-0005-0000-0000-0000829B0000}"/>
    <cellStyle name="Hiperłącze 9" xfId="33534" hidden="1" xr:uid="{00000000-0005-0000-0000-0000709B0000}"/>
    <cellStyle name="Hiperłącze 9" xfId="33326" hidden="1" xr:uid="{00000000-0005-0000-0000-00005F9B0000}"/>
    <cellStyle name="Hiperłącze 9" xfId="34312" hidden="1" xr:uid="{00000000-0005-0000-0000-0000399C0000}"/>
    <cellStyle name="Hiperłącze 9" xfId="35076" hidden="1" xr:uid="{00000000-0005-0000-0000-0000069C0000}"/>
    <cellStyle name="Hiperłącze 9" xfId="34666" hidden="1" xr:uid="{00000000-0005-0000-0000-0000E49B0000}"/>
    <cellStyle name="Hiperłącze 9" xfId="34366" hidden="1" xr:uid="{00000000-0005-0000-0000-0000389D0000}"/>
    <cellStyle name="Hiperłącze 9" xfId="37112" hidden="1" xr:uid="{00000000-0005-0000-0000-0000279D0000}"/>
    <cellStyle name="Hiperłącze 9" xfId="36382" hidden="1" xr:uid="{00000000-0005-0000-0000-0000049D0000}"/>
    <cellStyle name="Hiperłącze 9" xfId="37040" hidden="1" xr:uid="{00000000-0005-0000-0000-0000F39C0000}"/>
    <cellStyle name="Hiperłącze 9" xfId="18643" hidden="1" xr:uid="{00000000-0005-0000-0000-00008D940000}"/>
    <cellStyle name="Hiperłącze 9" xfId="29545" hidden="1" xr:uid="{00000000-0005-0000-0000-0000C6990000}"/>
    <cellStyle name="Hiperłącze 9" xfId="16773" hidden="1" xr:uid="{00000000-0005-0000-0000-0000B1930000}"/>
    <cellStyle name="Hiperłącze 9" xfId="13911" hidden="1" xr:uid="{00000000-0005-0000-0000-0000BB920000}"/>
    <cellStyle name="Hiperłącze 9" xfId="15039" hidden="1" xr:uid="{00000000-0005-0000-0000-000039930000}"/>
    <cellStyle name="Hiperłącze 9" xfId="20966" hidden="1" xr:uid="{00000000-0005-0000-0000-000079960000}"/>
    <cellStyle name="Hiperłącze 9" xfId="32247" hidden="1" xr:uid="{00000000-0005-0000-0000-0000C69A0000}"/>
    <cellStyle name="Hiperłącze 9" xfId="17143" hidden="1" xr:uid="{00000000-0005-0000-0000-0000DF930000}"/>
    <cellStyle name="Hiperłącze 9" xfId="44156" hidden="1" xr:uid="{00000000-0005-0000-0000-00002CA00000}"/>
    <cellStyle name="Hiperłącze 9" xfId="38926" hidden="1" xr:uid="{00000000-0005-0000-0000-0000419F0000}"/>
    <cellStyle name="Hiperłącze 9" xfId="20621" hidden="1" xr:uid="{00000000-0005-0000-0000-00000F970000}"/>
    <cellStyle name="Hiperłącze 9" xfId="26603" hidden="1" xr:uid="{00000000-0005-0000-0000-000043980000}"/>
    <cellStyle name="Hiperłącze 9" xfId="24823" hidden="1" xr:uid="{00000000-0005-0000-0000-0000A2970000}"/>
    <cellStyle name="Hiperłącze 9" xfId="38241" hidden="1" xr:uid="{00000000-0005-0000-0000-0000C49D0000}"/>
    <cellStyle name="Hiperłącze 9" xfId="43654" hidden="1" xr:uid="{00000000-0005-0000-0000-00005CA10000}"/>
    <cellStyle name="Hiperłącze 9" xfId="46186" hidden="1" xr:uid="{00000000-0005-0000-0000-000042A10000}"/>
    <cellStyle name="Hiperłącze 9" xfId="20680" hidden="1" xr:uid="{00000000-0005-0000-0000-000016960000}"/>
    <cellStyle name="Hiperłącze 9" xfId="36678" hidden="1" xr:uid="{00000000-0005-0000-0000-0000CB9C0000}"/>
    <cellStyle name="Hiperłącze 9" xfId="16408" hidden="1" xr:uid="{00000000-0005-0000-0000-000062940000}"/>
    <cellStyle name="Hiperłącze 9" xfId="17790" hidden="1" xr:uid="{00000000-0005-0000-0000-000039940000}"/>
    <cellStyle name="Hiperłącze 9" xfId="17413" hidden="1" xr:uid="{00000000-0005-0000-0000-000012940000}"/>
    <cellStyle name="Hiperłącze 9" xfId="18401" hidden="1" xr:uid="{00000000-0005-0000-0000-0000DC940000}"/>
    <cellStyle name="Hiperłącze 9" xfId="18354" hidden="1" xr:uid="{00000000-0005-0000-0000-0000DD940000}"/>
    <cellStyle name="Hiperłącze 9" xfId="16251" hidden="1" xr:uid="{00000000-0005-0000-0000-0000DF940000}"/>
    <cellStyle name="Hiperłącze 9" xfId="19045" hidden="1" xr:uid="{00000000-0005-0000-0000-0000E2940000}"/>
    <cellStyle name="Hiperłącze 9" xfId="18329" hidden="1" xr:uid="{00000000-0005-0000-0000-0000E4940000}"/>
    <cellStyle name="Hiperłącze 9" xfId="16246" hidden="1" xr:uid="{00000000-0005-0000-0000-0000EA940000}"/>
    <cellStyle name="Hiperłącze 9" xfId="16301" hidden="1" xr:uid="{00000000-0005-0000-0000-0000ED940000}"/>
    <cellStyle name="Hiperłącze 9" xfId="16277" hidden="1" xr:uid="{00000000-0005-0000-0000-0000F7940000}"/>
    <cellStyle name="Hiperłącze 9" xfId="16513" hidden="1" xr:uid="{00000000-0005-0000-0000-0000FC940000}"/>
    <cellStyle name="Hiperłącze 9" xfId="16078" hidden="1" xr:uid="{00000000-0005-0000-0000-0000FD940000}"/>
    <cellStyle name="Hiperłącze 9" xfId="16092" hidden="1" xr:uid="{00000000-0005-0000-0000-0000FE940000}"/>
    <cellStyle name="Hiperłącze 9" xfId="19145" hidden="1" xr:uid="{00000000-0005-0000-0000-000005950000}"/>
    <cellStyle name="Hiperłącze 9" xfId="19154" hidden="1" xr:uid="{00000000-0005-0000-0000-000006950000}"/>
    <cellStyle name="Hiperłącze 9" xfId="19105" hidden="1" xr:uid="{00000000-0005-0000-0000-000007950000}"/>
    <cellStyle name="Hiperłącze 9" xfId="19137" hidden="1" xr:uid="{00000000-0005-0000-0000-000009950000}"/>
    <cellStyle name="Hiperłącze 9" xfId="19114" hidden="1" xr:uid="{00000000-0005-0000-0000-00000C950000}"/>
    <cellStyle name="Hiperłącze 9" xfId="19172" hidden="1" xr:uid="{00000000-0005-0000-0000-00000D950000}"/>
    <cellStyle name="Hiperłącze 9" xfId="19181" hidden="1" xr:uid="{00000000-0005-0000-0000-00000E950000}"/>
    <cellStyle name="Hiperłącze 9" xfId="19245" hidden="1" xr:uid="{00000000-0005-0000-0000-000015950000}"/>
    <cellStyle name="Hiperłącze 9" xfId="19234" hidden="1" xr:uid="{00000000-0005-0000-0000-000017950000}"/>
    <cellStyle name="Hiperłącze 9" xfId="19647" hidden="1" xr:uid="{00000000-0005-0000-0000-000024950000}"/>
    <cellStyle name="Hiperłącze 9" xfId="19714" hidden="1" xr:uid="{00000000-0005-0000-0000-000027950000}"/>
    <cellStyle name="Hiperłącze 9" xfId="19722" hidden="1" xr:uid="{00000000-0005-0000-0000-000028950000}"/>
    <cellStyle name="Hiperłącze 9" xfId="19778" hidden="1" xr:uid="{00000000-0005-0000-0000-00002A950000}"/>
    <cellStyle name="Hiperłącze 9" xfId="19735" hidden="1" xr:uid="{00000000-0005-0000-0000-00002B950000}"/>
    <cellStyle name="Hiperłącze 9" xfId="19727" hidden="1" xr:uid="{00000000-0005-0000-0000-00002C950000}"/>
    <cellStyle name="Hiperłącze 9" xfId="19763" hidden="1" xr:uid="{00000000-0005-0000-0000-00002D950000}"/>
    <cellStyle name="Hiperłącze 9" xfId="19844" hidden="1" xr:uid="{00000000-0005-0000-0000-000033950000}"/>
    <cellStyle name="Hiperłącze 9" xfId="19859" hidden="1" xr:uid="{00000000-0005-0000-0000-000038950000}"/>
    <cellStyle name="Hiperłącze 9" xfId="24733" hidden="1" xr:uid="{00000000-0005-0000-0000-000097970000}"/>
    <cellStyle name="Hiperłącze 9" xfId="30309" hidden="1" xr:uid="{00000000-0005-0000-0000-00009B9A0000}"/>
    <cellStyle name="Hiperłącze 9" xfId="38655" hidden="1" xr:uid="{00000000-0005-0000-0000-00004B9E0000}"/>
    <cellStyle name="Hiperłącze 9" xfId="39454" hidden="1" xr:uid="{00000000-0005-0000-0000-00000B9E0000}"/>
    <cellStyle name="Hiperłącze 9" xfId="39277" hidden="1" xr:uid="{00000000-0005-0000-0000-0000FB9D0000}"/>
    <cellStyle name="Hiperłącze 9" xfId="38208" hidden="1" xr:uid="{00000000-0005-0000-0000-0000BB9D0000}"/>
    <cellStyle name="Hiperłącze 9" xfId="29527" hidden="1" xr:uid="{00000000-0005-0000-0000-0000C1990000}"/>
    <cellStyle name="Hiperłącze 9" xfId="32686" hidden="1" xr:uid="{00000000-0005-0000-0000-00003C9B0000}"/>
    <cellStyle name="Hiperłącze 9" xfId="24304" hidden="1" xr:uid="{00000000-0005-0000-0000-00003A970000}"/>
    <cellStyle name="Hiperłącze 9" xfId="24321" hidden="1" xr:uid="{00000000-0005-0000-0000-00006A970000}"/>
    <cellStyle name="Hiperłącze 9" xfId="24611" hidden="1" xr:uid="{00000000-0005-0000-0000-000086970000}"/>
    <cellStyle name="Hiperłącze 9" xfId="32075" hidden="1" xr:uid="{00000000-0005-0000-0000-0000EF9A0000}"/>
    <cellStyle name="Hiperłącze 9" xfId="23886" hidden="1" xr:uid="{00000000-0005-0000-0000-000084970000}"/>
    <cellStyle name="Hiperłącze 9" xfId="36932" hidden="1" xr:uid="{00000000-0005-0000-0000-0000E79C0000}"/>
    <cellStyle name="Hiperłącze 9" xfId="34686" hidden="1" xr:uid="{00000000-0005-0000-0000-0000E19B0000}"/>
    <cellStyle name="Hiperłącze 9" xfId="45430" hidden="1" xr:uid="{00000000-0005-0000-0000-00001BA10000}"/>
    <cellStyle name="Hiperłącze 9" xfId="40246" hidden="1" xr:uid="{00000000-0005-0000-0000-00007A9E0000}"/>
    <cellStyle name="Hiperłącze 9" xfId="38618" hidden="1" xr:uid="{00000000-0005-0000-0000-0000609E0000}"/>
    <cellStyle name="Hiperłącze 9" xfId="40442" hidden="1" xr:uid="{00000000-0005-0000-0000-0000929E0000}"/>
    <cellStyle name="Hiperłącze 9" xfId="39091" hidden="1" xr:uid="{00000000-0005-0000-0000-0000AF9E0000}"/>
    <cellStyle name="Hiperłącze 9" xfId="23622" hidden="1" xr:uid="{00000000-0005-0000-0000-000018970000}"/>
    <cellStyle name="Hiperłącze 9" xfId="45705" hidden="1" xr:uid="{00000000-0005-0000-0000-0000E9A00000}"/>
    <cellStyle name="Hiperłącze 9" xfId="33195" hidden="1" xr:uid="{00000000-0005-0000-0000-00004C9B0000}"/>
    <cellStyle name="Hiperłącze 9" xfId="46027" hidden="1" xr:uid="{00000000-0005-0000-0000-000006A10000}"/>
    <cellStyle name="Hiperłącze 9" xfId="33004" hidden="1" xr:uid="{00000000-0005-0000-0000-00009C9B0000}"/>
    <cellStyle name="Hiperłącze 9" xfId="15384" hidden="1" xr:uid="{00000000-0005-0000-0000-000025930000}"/>
    <cellStyle name="Hiperłącze 9" xfId="19486" hidden="1" xr:uid="{00000000-0005-0000-0000-000057950000}"/>
    <cellStyle name="Hiperłącze 9" xfId="21035" hidden="1" xr:uid="{00000000-0005-0000-0000-00007E960000}"/>
    <cellStyle name="Hiperłącze 9" xfId="27512" hidden="1" xr:uid="{00000000-0005-0000-0000-0000E6980000}"/>
    <cellStyle name="Hiperłącze 9" xfId="17531" hidden="1" xr:uid="{00000000-0005-0000-0000-00001F940000}"/>
    <cellStyle name="Hiperłącze 9" xfId="19503" hidden="1" xr:uid="{00000000-0005-0000-0000-00004E950000}"/>
    <cellStyle name="Hiperłącze 9" xfId="22236" hidden="1" xr:uid="{00000000-0005-0000-0000-000042960000}"/>
    <cellStyle name="Hiperłącze 9" xfId="32663" hidden="1" xr:uid="{00000000-0005-0000-0000-0000349B0000}"/>
    <cellStyle name="Hiperłącze 9" xfId="38290" hidden="1" xr:uid="{00000000-0005-0000-0000-0000C29D0000}"/>
    <cellStyle name="Hiperłącze 9" xfId="21948" hidden="1" xr:uid="{00000000-0005-0000-0000-000023960000}"/>
    <cellStyle name="Hiperłącze 9" xfId="37158" hidden="1" xr:uid="{00000000-0005-0000-0000-0000419D0000}"/>
    <cellStyle name="Hiperłącze 9" xfId="31420" hidden="1" xr:uid="{00000000-0005-0000-0000-0000789A0000}"/>
    <cellStyle name="Hiperłącze 9" xfId="40995" hidden="1" xr:uid="{00000000-0005-0000-0000-0000259F0000}"/>
    <cellStyle name="Hiperłącze 9" xfId="36145" hidden="1" xr:uid="{00000000-0005-0000-0000-0000B39C0000}"/>
    <cellStyle name="Hiperłącze 9" xfId="11567" hidden="1" xr:uid="{00000000-0005-0000-0000-0000EE920000}"/>
    <cellStyle name="Hiperłącze 9" xfId="23384" hidden="1" xr:uid="{00000000-0005-0000-0000-0000BB960000}"/>
    <cellStyle name="Hiperłącze 9" xfId="31469" hidden="1" xr:uid="{00000000-0005-0000-0000-0000759A0000}"/>
    <cellStyle name="Hiperłącze 9" xfId="42553" hidden="1" xr:uid="{00000000-0005-0000-0000-00008D9F0000}"/>
    <cellStyle name="Hiperłącze 9" xfId="25457" hidden="1" xr:uid="{00000000-0005-0000-0000-000082980000}"/>
    <cellStyle name="Hiperłącze 9" xfId="26783" hidden="1" xr:uid="{00000000-0005-0000-0000-000057980000}"/>
    <cellStyle name="Hiperłącze 9" xfId="34478" hidden="1" xr:uid="{00000000-0005-0000-0000-0000A49C0000}"/>
    <cellStyle name="Hiperłącze 9" xfId="39181" hidden="1" xr:uid="{00000000-0005-0000-0000-0000EF9D0000}"/>
    <cellStyle name="Hiperłącze 9" xfId="44608" hidden="1" xr:uid="{00000000-0005-0000-0000-00007BA00000}"/>
    <cellStyle name="Hiperłącze 9" xfId="19908" hidden="1" xr:uid="{00000000-0005-0000-0000-000035950000}"/>
    <cellStyle name="Hiperłącze 9" xfId="36060" hidden="1" xr:uid="{00000000-0005-0000-0000-0000939C0000}"/>
    <cellStyle name="Hiperłącze 9" xfId="35723" hidden="1" xr:uid="{00000000-0005-0000-0000-00006A9C0000}"/>
    <cellStyle name="Hiperłącze 9" xfId="43047" hidden="1" xr:uid="{00000000-0005-0000-0000-0000F49F0000}"/>
    <cellStyle name="Hiperłącze 9" xfId="46614" hidden="1" xr:uid="{00000000-0005-0000-0000-0000BCA10000}"/>
    <cellStyle name="Hiperłącze 9" xfId="23065" hidden="1" xr:uid="{00000000-0005-0000-0000-0000E1960000}"/>
    <cellStyle name="Hiperłącze 9" xfId="35166" hidden="1" xr:uid="{00000000-0005-0000-0000-00000E9C0000}"/>
    <cellStyle name="Hiperłącze 9" xfId="42758" hidden="1" xr:uid="{00000000-0005-0000-0000-0000D49F0000}"/>
    <cellStyle name="Hiperłącze 9" xfId="41908" hidden="1" xr:uid="{00000000-0005-0000-0000-0000AF9F0000}"/>
    <cellStyle name="Hiperłącze 9" xfId="42477" hidden="1" xr:uid="{00000000-0005-0000-0000-0000889F0000}"/>
    <cellStyle name="Hiperłącze 9" xfId="41817" hidden="1" xr:uid="{00000000-0005-0000-0000-0000609F0000}"/>
    <cellStyle name="Hiperłącze 9" xfId="28412" hidden="1" xr:uid="{00000000-0005-0000-0000-000090990000}"/>
    <cellStyle name="Hiperłącze 9" xfId="38779" hidden="1" xr:uid="{00000000-0005-0000-0000-0000559E0000}"/>
    <cellStyle name="Hiperłącze 9" xfId="46876" hidden="1" xr:uid="{00000000-0005-0000-0000-00008BA10000}"/>
    <cellStyle name="Hiperłącze 9" xfId="45419" hidden="1" xr:uid="{00000000-0005-0000-0000-00001DA10000}"/>
    <cellStyle name="Hiperłącze 9" xfId="41314" hidden="1" xr:uid="{00000000-0005-0000-0000-0000EC9E0000}"/>
    <cellStyle name="Hiperłącze 9" xfId="21265" hidden="1" xr:uid="{00000000-0005-0000-0000-00000A970000}"/>
    <cellStyle name="Hiperłącze 9" xfId="29419" hidden="1" xr:uid="{00000000-0005-0000-0000-0000B5990000}"/>
    <cellStyle name="Hiperłącze 9" xfId="25333" hidden="1" xr:uid="{00000000-0005-0000-0000-000016990000}"/>
    <cellStyle name="Hiperłącze 9" xfId="40424" hidden="1" xr:uid="{00000000-0005-0000-0000-00008E9E0000}"/>
    <cellStyle name="Hiperłącze 9" xfId="40050" hidden="1" xr:uid="{00000000-0005-0000-0000-0000649E0000}"/>
    <cellStyle name="Hiperłącze 9" xfId="37701" hidden="1" xr:uid="{00000000-0005-0000-0000-0000A49D0000}"/>
    <cellStyle name="Hiperłącze 9" xfId="10332" hidden="1" xr:uid="{00000000-0005-0000-0000-000061910000}"/>
    <cellStyle name="Hiperłącze 9" xfId="40010" hidden="1" xr:uid="{00000000-0005-0000-0000-0000469E0000}"/>
    <cellStyle name="Hiperłącze 9" xfId="39785" hidden="1" xr:uid="{00000000-0005-0000-0000-00002A9E0000}"/>
    <cellStyle name="Hiperłącze 9" xfId="39328" hidden="1" xr:uid="{00000000-0005-0000-0000-0000FE9D0000}"/>
    <cellStyle name="Hiperłącze 9" xfId="32762" hidden="1" xr:uid="{00000000-0005-0000-0000-00003F9B0000}"/>
    <cellStyle name="Hiperłącze 9" xfId="43214" hidden="1" xr:uid="{00000000-0005-0000-0000-0000CAA00000}"/>
    <cellStyle name="Hiperłącze 9" xfId="25013" hidden="1" xr:uid="{00000000-0005-0000-0000-0000B2970000}"/>
    <cellStyle name="Hiperłącze 9" xfId="30427" hidden="1" xr:uid="{00000000-0005-0000-0000-0000E5990000}"/>
    <cellStyle name="Hiperłącze 9" xfId="24385" hidden="1" xr:uid="{00000000-0005-0000-0000-000048970000}"/>
    <cellStyle name="Hiperłącze 9" xfId="46831" hidden="1" xr:uid="{00000000-0005-0000-0000-000082A10000}"/>
    <cellStyle name="Hiperłącze 9" xfId="12930" hidden="1" xr:uid="{00000000-0005-0000-0000-00000C920000}"/>
    <cellStyle name="Hiperłącze 9" xfId="22268" hidden="1" xr:uid="{00000000-0005-0000-0000-000048960000}"/>
    <cellStyle name="Hiperłącze 9" xfId="44808" hidden="1" xr:uid="{00000000-0005-0000-0000-000094A00000}"/>
    <cellStyle name="Hiperłącze 9" xfId="43263" hidden="1" xr:uid="{00000000-0005-0000-0000-00006FA00000}"/>
    <cellStyle name="Hiperłącze 9" xfId="44416" hidden="1" xr:uid="{00000000-0005-0000-0000-000046A00000}"/>
    <cellStyle name="Hiperłącze 9" xfId="27563" hidden="1" xr:uid="{00000000-0005-0000-0000-0000DC980000}"/>
    <cellStyle name="Hiperłącze 9" xfId="27657" hidden="1" xr:uid="{00000000-0005-0000-0000-0000AF980000}"/>
    <cellStyle name="Hiperłącze 9" xfId="24560" hidden="1" xr:uid="{00000000-0005-0000-0000-000056970000}"/>
    <cellStyle name="Hiperłącze 9" xfId="19449" hidden="1" xr:uid="{00000000-0005-0000-0000-00005D950000}"/>
    <cellStyle name="Hiperłącze 9" xfId="23492" hidden="1" xr:uid="{00000000-0005-0000-0000-0000C7960000}"/>
    <cellStyle name="Hiperłącze 9" xfId="23520" hidden="1" xr:uid="{00000000-0005-0000-0000-0000C2960000}"/>
    <cellStyle name="Hiperłącze 9" xfId="17726" hidden="1" xr:uid="{00000000-0005-0000-0000-000036940000}"/>
    <cellStyle name="Hiperłącze 9" xfId="20827" hidden="1" xr:uid="{00000000-0005-0000-0000-0000FD960000}"/>
    <cellStyle name="Hiperłącze 9" xfId="30798" hidden="1" xr:uid="{00000000-0005-0000-0000-0000179A0000}"/>
    <cellStyle name="Hiperłącze 9" xfId="34877" hidden="1" xr:uid="{00000000-0005-0000-0000-0000F29B0000}"/>
    <cellStyle name="Hiperłącze 9" xfId="24129" hidden="1" xr:uid="{00000000-0005-0000-0000-00002A970000}"/>
    <cellStyle name="Hiperłącze 9" xfId="32044" hidden="1" xr:uid="{00000000-0005-0000-0000-0000EE9A0000}"/>
    <cellStyle name="Hiperłącze 9" xfId="24585" hidden="1" xr:uid="{00000000-0005-0000-0000-000085970000}"/>
    <cellStyle name="Hiperłącze 9" xfId="24415" hidden="1" xr:uid="{00000000-0005-0000-0000-00004B970000}"/>
    <cellStyle name="Hiperłącze 9" xfId="24089" hidden="1" xr:uid="{00000000-0005-0000-0000-000059970000}"/>
    <cellStyle name="Hiperłącze 9" xfId="27457" hidden="1" xr:uid="{00000000-0005-0000-0000-0000F7980000}"/>
    <cellStyle name="Hiperłącze 9" xfId="42634" hidden="1" xr:uid="{00000000-0005-0000-0000-0000919F0000}"/>
    <cellStyle name="Hiperłącze 9" xfId="12858" hidden="1" xr:uid="{00000000-0005-0000-0000-0000E2910000}"/>
    <cellStyle name="Hiperłącze 9" xfId="25700" hidden="1" xr:uid="{00000000-0005-0000-0000-0000CC970000}"/>
    <cellStyle name="Hiperłącze 9" xfId="23480" hidden="1" xr:uid="{00000000-0005-0000-0000-0000C8960000}"/>
    <cellStyle name="Hiperłącze 9" xfId="38189" hidden="1" xr:uid="{00000000-0005-0000-0000-0000B99D0000}"/>
    <cellStyle name="Hiperłącze 9" xfId="41938" hidden="1" xr:uid="{00000000-0005-0000-0000-00009B9F0000}"/>
    <cellStyle name="Hiperłącze 9" xfId="33996" hidden="1" xr:uid="{00000000-0005-0000-0000-0000D09B0000}"/>
    <cellStyle name="Hiperłącze 9" xfId="33787" hidden="1" xr:uid="{00000000-0005-0000-0000-0000B89B0000}"/>
    <cellStyle name="Hiperłącze 9" xfId="37809" hidden="1" xr:uid="{00000000-0005-0000-0000-0000679D0000}"/>
    <cellStyle name="Hiperłącze 9" xfId="37285" hidden="1" xr:uid="{00000000-0005-0000-0000-00004F9D0000}"/>
    <cellStyle name="Hiperłącze 9" xfId="45309" hidden="1" xr:uid="{00000000-0005-0000-0000-0000E0A00000}"/>
    <cellStyle name="Hiperłącze 9" xfId="45083" hidden="1" xr:uid="{00000000-0005-0000-0000-0000AFA00000}"/>
    <cellStyle name="Hiperłącze 9" xfId="44672" hidden="1" xr:uid="{00000000-0005-0000-0000-00007FA00000}"/>
    <cellStyle name="Hiperłącze 9" xfId="44461" hidden="1" xr:uid="{00000000-0005-0000-0000-000050A00000}"/>
    <cellStyle name="Hiperłącze 9" xfId="44252" hidden="1" xr:uid="{00000000-0005-0000-0000-000038A00000}"/>
    <cellStyle name="Hiperłącze 9" xfId="27772" hidden="1" xr:uid="{00000000-0005-0000-0000-0000BF980000}"/>
    <cellStyle name="Hiperłącze 9" xfId="26873" hidden="1" xr:uid="{00000000-0005-0000-0000-000062980000}"/>
    <cellStyle name="Hiperłącze 9" xfId="36746" hidden="1" xr:uid="{00000000-0005-0000-0000-0000CE9C0000}"/>
    <cellStyle name="Hiperłącze 9" xfId="35789" hidden="1" xr:uid="{00000000-0005-0000-0000-00006D9C0000}"/>
    <cellStyle name="Hiperłącze 9" xfId="42915" hidden="1" xr:uid="{00000000-0005-0000-0000-0000E29F0000}"/>
    <cellStyle name="Hiperłącze 9" xfId="42785" hidden="1" xr:uid="{00000000-0005-0000-0000-0000CD9F0000}"/>
    <cellStyle name="Hiperłącze 9" xfId="41954" hidden="1" xr:uid="{00000000-0005-0000-0000-0000B29F0000}"/>
    <cellStyle name="Hiperłącze 9" xfId="42174" hidden="1" xr:uid="{00000000-0005-0000-0000-00009A9F0000}"/>
    <cellStyle name="Hiperłącze 9" xfId="42472" hidden="1" xr:uid="{00000000-0005-0000-0000-0000849F0000}"/>
    <cellStyle name="Hiperłącze 9" xfId="42221" hidden="1" xr:uid="{00000000-0005-0000-0000-00006A9F0000}"/>
    <cellStyle name="Hiperłącze 9" xfId="28515" hidden="1" xr:uid="{00000000-0005-0000-0000-00007B990000}"/>
    <cellStyle name="Hiperłącze 9" xfId="19072" hidden="1" xr:uid="{00000000-0005-0000-0000-000002950000}"/>
    <cellStyle name="Hiperłącze 9" xfId="13979" hidden="1" xr:uid="{00000000-0005-0000-0000-0000AF920000}"/>
    <cellStyle name="Hiperłącze 9" xfId="38796" hidden="1" xr:uid="{00000000-0005-0000-0000-0000519E0000}"/>
    <cellStyle name="Hiperłącze 9" xfId="27613" hidden="1" xr:uid="{00000000-0005-0000-0000-0000A9980000}"/>
    <cellStyle name="Hiperłącze 9" xfId="45964" hidden="1" xr:uid="{00000000-0005-0000-0000-000004A10000}"/>
    <cellStyle name="Hiperłącze 9" xfId="46018" hidden="1" xr:uid="{00000000-0005-0000-0000-000005A10000}"/>
    <cellStyle name="Hiperłącze 9" xfId="45969" hidden="1" xr:uid="{00000000-0005-0000-0000-000008A10000}"/>
    <cellStyle name="Hiperłącze 9" xfId="46010" hidden="1" xr:uid="{00000000-0005-0000-0000-000009A10000}"/>
    <cellStyle name="Hiperłącze 9" xfId="46063" hidden="1" xr:uid="{00000000-0005-0000-0000-00000FA10000}"/>
    <cellStyle name="Hiperłącze 9" xfId="45888" hidden="1" xr:uid="{00000000-0005-0000-0000-0000FAA00000}"/>
    <cellStyle name="Hiperłącze 9" xfId="32717" hidden="1" xr:uid="{00000000-0005-0000-0000-0000359B0000}"/>
    <cellStyle name="Hiperłącze 9" xfId="32677" hidden="1" xr:uid="{00000000-0005-0000-0000-0000379B0000}"/>
    <cellStyle name="Hiperłącze 9" xfId="32709" hidden="1" xr:uid="{00000000-0005-0000-0000-0000399B0000}"/>
    <cellStyle name="Hiperłącze 9" xfId="32744" hidden="1" xr:uid="{00000000-0005-0000-0000-00003D9B0000}"/>
    <cellStyle name="Hiperłącze 9" xfId="32825" hidden="1" xr:uid="{00000000-0005-0000-0000-0000419B0000}"/>
    <cellStyle name="Hiperłącze 9" xfId="32834" hidden="1" xr:uid="{00000000-0005-0000-0000-0000429B0000}"/>
    <cellStyle name="Hiperłącze 9" xfId="32806" hidden="1" xr:uid="{00000000-0005-0000-0000-0000479B0000}"/>
    <cellStyle name="Hiperłącze 9" xfId="33246" hidden="1" xr:uid="{00000000-0005-0000-0000-00004D9B0000}"/>
    <cellStyle name="Hiperłącze 9" xfId="33254" hidden="1" xr:uid="{00000000-0005-0000-0000-00004E9B0000}"/>
    <cellStyle name="Hiperłącze 9" xfId="33211" hidden="1" xr:uid="{00000000-0005-0000-0000-00004F9B0000}"/>
    <cellStyle name="Hiperłącze 9" xfId="33286" hidden="1" xr:uid="{00000000-0005-0000-0000-0000579B0000}"/>
    <cellStyle name="Hiperłącze 9" xfId="33294" hidden="1" xr:uid="{00000000-0005-0000-0000-0000589B0000}"/>
    <cellStyle name="Hiperłącze 9" xfId="29880" hidden="1" xr:uid="{00000000-0005-0000-0000-0000219B0000}"/>
    <cellStyle name="Hiperłącze 9" xfId="30969" hidden="1" xr:uid="{00000000-0005-0000-0000-0000249B0000}"/>
    <cellStyle name="Hiperłącze 9" xfId="29843" hidden="1" xr:uid="{00000000-0005-0000-0000-0000289B0000}"/>
    <cellStyle name="Hiperłącze 9" xfId="29650" hidden="1" xr:uid="{00000000-0005-0000-0000-00002D9B0000}"/>
    <cellStyle name="Hiperłącze 9" xfId="25266" hidden="1" xr:uid="{00000000-0005-0000-0000-000019980000}"/>
    <cellStyle name="Hiperłącze 9" xfId="45372" hidden="1" xr:uid="{00000000-0005-0000-0000-0000E2A00000}"/>
    <cellStyle name="Hiperłącze 9" xfId="45323" hidden="1" xr:uid="{00000000-0005-0000-0000-0000E3A00000}"/>
    <cellStyle name="Hiperłącze 9" xfId="45733" hidden="1" xr:uid="{00000000-0005-0000-0000-0000ECA00000}"/>
    <cellStyle name="Hiperłącze 9" xfId="45800" hidden="1" xr:uid="{00000000-0005-0000-0000-0000F2A00000}"/>
    <cellStyle name="Hiperłącze 9" xfId="45808" hidden="1" xr:uid="{00000000-0005-0000-0000-0000F5A00000}"/>
    <cellStyle name="Hiperłącze 9" xfId="33364" hidden="1" xr:uid="{00000000-0005-0000-0000-0000A89B0000}"/>
    <cellStyle name="Hiperłącze 9" xfId="37984" hidden="1" xr:uid="{00000000-0005-0000-0000-00007B9D0000}"/>
    <cellStyle name="Hiperłącze 9" xfId="37709" hidden="1" xr:uid="{00000000-0005-0000-0000-00005B9D0000}"/>
    <cellStyle name="Hiperłącze 9" xfId="37221" hidden="1" xr:uid="{00000000-0005-0000-0000-00004B9D0000}"/>
    <cellStyle name="Hiperłącze 9" xfId="34359" hidden="1" xr:uid="{00000000-0005-0000-0000-00003B9D0000}"/>
    <cellStyle name="Hiperłącze 9" xfId="36799" hidden="1" xr:uid="{00000000-0005-0000-0000-0000DB9C0000}"/>
    <cellStyle name="Hiperłącze 9" xfId="34832" hidden="1" xr:uid="{00000000-0005-0000-0000-0000AB9C0000}"/>
    <cellStyle name="Hiperłącze 9" xfId="38750" hidden="1" xr:uid="{00000000-0005-0000-0000-00005B9E0000}"/>
    <cellStyle name="Hiperłącze 9" xfId="34126" hidden="1" xr:uid="{00000000-0005-0000-0000-00003C9C0000}"/>
    <cellStyle name="Hiperłącze 9" xfId="34112" hidden="1" xr:uid="{00000000-0005-0000-0000-00003E9C0000}"/>
    <cellStyle name="Hiperłącze 9" xfId="34123" hidden="1" xr:uid="{00000000-0005-0000-0000-0000449C0000}"/>
    <cellStyle name="Hiperłącze 9" xfId="34256" hidden="1" xr:uid="{00000000-0005-0000-0000-0000459C0000}"/>
    <cellStyle name="Hiperłącze 9" xfId="33335" hidden="1" xr:uid="{00000000-0005-0000-0000-00005D9B0000}"/>
    <cellStyle name="Hiperłącze 9" xfId="33358" hidden="1" xr:uid="{00000000-0005-0000-0000-00005E9B0000}"/>
    <cellStyle name="Hiperłącze 9" xfId="33398" hidden="1" xr:uid="{00000000-0005-0000-0000-0000619B0000}"/>
    <cellStyle name="Hiperłącze 9" xfId="33407" hidden="1" xr:uid="{00000000-0005-0000-0000-0000629B0000}"/>
    <cellStyle name="Hiperłącze 9" xfId="33449" hidden="1" xr:uid="{00000000-0005-0000-0000-00006C9B0000}"/>
    <cellStyle name="Hiperłącze 9" xfId="33507" hidden="1" xr:uid="{00000000-0005-0000-0000-00006D9B0000}"/>
    <cellStyle name="Hiperłącze 9" xfId="33516" hidden="1" xr:uid="{00000000-0005-0000-0000-00006E9B0000}"/>
    <cellStyle name="Hiperłącze 9" xfId="33588" hidden="1" xr:uid="{00000000-0005-0000-0000-0000719B0000}"/>
    <cellStyle name="Hiperłącze 9" xfId="33557" hidden="1" xr:uid="{00000000-0005-0000-0000-0000789B0000}"/>
    <cellStyle name="Hiperłącze 9" xfId="33135" hidden="1" xr:uid="{00000000-0005-0000-0000-0000799B0000}"/>
    <cellStyle name="Hiperłącze 9" xfId="33128" hidden="1" xr:uid="{00000000-0005-0000-0000-00007A9B0000}"/>
    <cellStyle name="Hiperłącze 9" xfId="35307" hidden="1" xr:uid="{00000000-0005-0000-0000-0000249C0000}"/>
    <cellStyle name="Hiperłącze 9" xfId="35370" hidden="1" xr:uid="{00000000-0005-0000-0000-0000269C0000}"/>
    <cellStyle name="Hiperłącze 9" xfId="35330" hidden="1" xr:uid="{00000000-0005-0000-0000-00002C9C0000}"/>
    <cellStyle name="Hiperłącze 9" xfId="35397" hidden="1" xr:uid="{00000000-0005-0000-0000-00002E9C0000}"/>
    <cellStyle name="Hiperłącze 9" xfId="35478" hidden="1" xr:uid="{00000000-0005-0000-0000-0000329C0000}"/>
    <cellStyle name="Hiperłącze 9" xfId="11313" hidden="1" xr:uid="{00000000-0005-0000-0000-000079910000}"/>
    <cellStyle name="Hiperłącze 9" xfId="43681" hidden="1" xr:uid="{00000000-0005-0000-0000-0000FB9F0000}"/>
    <cellStyle name="Hiperłącze 9" xfId="42232" hidden="1" xr:uid="{00000000-0005-0000-0000-00006B9F0000}"/>
    <cellStyle name="Hiperłącze 9" xfId="41744" hidden="1" xr:uid="{00000000-0005-0000-0000-00005B9F0000}"/>
    <cellStyle name="Hiperłącze 9" xfId="38950" hidden="1" xr:uid="{00000000-0005-0000-0000-00003B9F0000}"/>
    <cellStyle name="Hiperłącze 9" xfId="41322" hidden="1" xr:uid="{00000000-0005-0000-0000-0000EB9E0000}"/>
    <cellStyle name="Hiperłącze 9" xfId="40713" hidden="1" xr:uid="{00000000-0005-0000-0000-0000CB9E0000}"/>
    <cellStyle name="Hiperłącze 9" xfId="40496" hidden="1" xr:uid="{00000000-0005-0000-0000-00009B9E0000}"/>
    <cellStyle name="Hiperłącze 9" xfId="30311" hidden="1" xr:uid="{00000000-0005-0000-0000-00002A9B0000}"/>
    <cellStyle name="Hiperłącze 9" xfId="18547" hidden="1" xr:uid="{00000000-0005-0000-0000-0000D3940000}"/>
    <cellStyle name="Hiperłącze 9" xfId="18503" hidden="1" xr:uid="{00000000-0005-0000-0000-0000BF940000}"/>
    <cellStyle name="Hiperłącze 9" xfId="18846" hidden="1" xr:uid="{00000000-0005-0000-0000-0000AC940000}"/>
    <cellStyle name="Hiperłącze 9" xfId="18739" hidden="1" xr:uid="{00000000-0005-0000-0000-000099940000}"/>
    <cellStyle name="Hiperłącze 9" xfId="18240" hidden="1" xr:uid="{00000000-0005-0000-0000-000086940000}"/>
    <cellStyle name="Hiperłącze 9" xfId="13169" hidden="1" xr:uid="{00000000-0005-0000-0000-00001D920000}"/>
    <cellStyle name="Hiperłącze 9" xfId="16571" hidden="1" xr:uid="{00000000-0005-0000-0000-0000A4930000}"/>
    <cellStyle name="Hiperłącze 9" xfId="15230" hidden="1" xr:uid="{00000000-0005-0000-0000-00001F930000}"/>
    <cellStyle name="Hiperłącze 9" xfId="15311" hidden="1" xr:uid="{00000000-0005-0000-0000-000022930000}"/>
    <cellStyle name="Hiperłącze 9" xfId="15330" hidden="1" xr:uid="{00000000-0005-0000-0000-000024930000}"/>
    <cellStyle name="Hiperłącze 9" xfId="15393" hidden="1" xr:uid="{00000000-0005-0000-0000-000026930000}"/>
    <cellStyle name="Hiperłącze 9" xfId="15402" hidden="1" xr:uid="{00000000-0005-0000-0000-00002A930000}"/>
    <cellStyle name="Hiperłącze 9" xfId="15365" hidden="1" xr:uid="{00000000-0005-0000-0000-00002B930000}"/>
    <cellStyle name="Hiperłącze 9" xfId="33113" hidden="1" xr:uid="{00000000-0005-0000-0000-0000809B0000}"/>
    <cellStyle name="Hiperłącze 9" xfId="33083" hidden="1" xr:uid="{00000000-0005-0000-0000-0000819B0000}"/>
    <cellStyle name="Hiperłącze 9" xfId="32890" hidden="1" xr:uid="{00000000-0005-0000-0000-0000849B0000}"/>
    <cellStyle name="Hiperłącze 9" xfId="33066" hidden="1" xr:uid="{00000000-0005-0000-0000-0000869B0000}"/>
    <cellStyle name="Hiperłącze 9" xfId="33016" hidden="1" xr:uid="{00000000-0005-0000-0000-0000899B0000}"/>
    <cellStyle name="Hiperłącze 9" xfId="33045" hidden="1" xr:uid="{00000000-0005-0000-0000-00008C9B0000}"/>
    <cellStyle name="Hiperłącze 9" xfId="33178" hidden="1" xr:uid="{00000000-0005-0000-0000-0000949B0000}"/>
    <cellStyle name="Hiperłącze 9" xfId="32980" hidden="1" xr:uid="{00000000-0005-0000-0000-0000959B0000}"/>
    <cellStyle name="Hiperłącze 9" xfId="32972" hidden="1" xr:uid="{00000000-0005-0000-0000-0000969B0000}"/>
    <cellStyle name="Hiperłącze 9" xfId="32957" hidden="1" xr:uid="{00000000-0005-0000-0000-00009D9B0000}"/>
    <cellStyle name="Hiperłącze 9" xfId="33639" hidden="1" xr:uid="{00000000-0005-0000-0000-0000A19B0000}"/>
    <cellStyle name="Hiperłącze 9" xfId="32925" hidden="1" xr:uid="{00000000-0005-0000-0000-0000A39B0000}"/>
    <cellStyle name="Hiperłącze 9" xfId="33631" hidden="1" xr:uid="{00000000-0005-0000-0000-0000A59B0000}"/>
    <cellStyle name="Hiperłącze 9" xfId="20753" hidden="1" xr:uid="{00000000-0005-0000-0000-000009970000}"/>
    <cellStyle name="Hiperłącze 9" xfId="14721" hidden="1" xr:uid="{00000000-0005-0000-0000-000005930000}"/>
    <cellStyle name="Hiperłącze 9" xfId="14710" hidden="1" xr:uid="{00000000-0005-0000-0000-000007930000}"/>
    <cellStyle name="Hiperłącze 9" xfId="15150" hidden="1" xr:uid="{00000000-0005-0000-0000-00000D930000}"/>
    <cellStyle name="Hiperłącze 9" xfId="15134" hidden="1" xr:uid="{00000000-0005-0000-0000-000013930000}"/>
    <cellStyle name="Hiperłącze 9" xfId="33117" hidden="1" xr:uid="{00000000-0005-0000-0000-00007C9B0000}"/>
    <cellStyle name="Hiperłącze 9" xfId="12490" hidden="1" xr:uid="{00000000-0005-0000-0000-0000BC910000}"/>
    <cellStyle name="Hiperłącze 9" xfId="23051" hidden="1" xr:uid="{00000000-0005-0000-0000-0000CA960000}"/>
    <cellStyle name="Hiperłącze 9" xfId="23142" hidden="1" xr:uid="{00000000-0005-0000-0000-0000A4960000}"/>
    <cellStyle name="Hiperłącze 9" xfId="22120" hidden="1" xr:uid="{00000000-0005-0000-0000-000031960000}"/>
    <cellStyle name="Hiperłącze 9" xfId="32319" hidden="1" xr:uid="{00000000-0005-0000-0000-0000CA9A0000}"/>
    <cellStyle name="Hiperłącze 9" xfId="31632" hidden="1" xr:uid="{00000000-0005-0000-0000-0000A49A0000}"/>
    <cellStyle name="Hiperłącze 9" xfId="14567" hidden="1" xr:uid="{00000000-0005-0000-0000-0000F4920000}"/>
    <cellStyle name="Hiperłącze 9" xfId="11711" hidden="1" xr:uid="{00000000-0005-0000-0000-0000DE920000}"/>
    <cellStyle name="Hiperłącze 9" xfId="13876" hidden="1" xr:uid="{00000000-0005-0000-0000-0000CC920000}"/>
    <cellStyle name="Hiperłącze 9" xfId="14280" hidden="1" xr:uid="{00000000-0005-0000-0000-000092920000}"/>
    <cellStyle name="Hiperłącze 9" xfId="14076" hidden="1" xr:uid="{00000000-0005-0000-0000-000080920000}"/>
    <cellStyle name="Hiperłącze 9" xfId="21669" hidden="1" xr:uid="{00000000-0005-0000-0000-0000EF950000}"/>
    <cellStyle name="Hiperłącze 9" xfId="20448" hidden="1" xr:uid="{00000000-0005-0000-0000-0000A3950000}"/>
    <cellStyle name="Hiperłącze 9" xfId="20138" hidden="1" xr:uid="{00000000-0005-0000-0000-00007F950000}"/>
    <cellStyle name="Hiperłącze 9" xfId="19393" hidden="1" xr:uid="{00000000-0005-0000-0000-00006A950000}"/>
    <cellStyle name="Hiperłącze 9" xfId="19682" hidden="1" xr:uid="{00000000-0005-0000-0000-00001E950000}"/>
    <cellStyle name="Hiperłącze 9" xfId="25022" hidden="1" xr:uid="{00000000-0005-0000-0000-0000B6970000}"/>
    <cellStyle name="Hiperłącze 9" xfId="25374" hidden="1" xr:uid="{00000000-0005-0000-0000-000010990000}"/>
    <cellStyle name="Hiperłącze 9" xfId="25041" hidden="1" xr:uid="{00000000-0005-0000-0000-00002D980000}"/>
    <cellStyle name="Hiperłącze 9" xfId="24082" hidden="1" xr:uid="{00000000-0005-0000-0000-00005A970000}"/>
    <cellStyle name="Hiperłącze 9" xfId="24717" hidden="1" xr:uid="{00000000-0005-0000-0000-000095970000}"/>
    <cellStyle name="Hiperłącze 9" xfId="24296" hidden="1" xr:uid="{00000000-0005-0000-0000-000039970000}"/>
    <cellStyle name="Hiperłącze 9" xfId="34741" hidden="1" xr:uid="{00000000-0005-0000-0000-0000E89B0000}"/>
    <cellStyle name="Hiperłącze 9" xfId="24232" hidden="1" xr:uid="{00000000-0005-0000-0000-000036970000}"/>
    <cellStyle name="Hiperłącze 9" xfId="13273" hidden="1" xr:uid="{00000000-0005-0000-0000-00002A920000}"/>
    <cellStyle name="Hiperłącze 9" xfId="43843" hidden="1" xr:uid="{00000000-0005-0000-0000-00000AA00000}"/>
    <cellStyle name="Hiperłącze 9" xfId="30765" hidden="1" xr:uid="{00000000-0005-0000-0000-0000129A0000}"/>
    <cellStyle name="Hiperłącze 9" xfId="34754" hidden="1" xr:uid="{00000000-0005-0000-0000-0000EB9B0000}"/>
    <cellStyle name="Hiperłącze 9" xfId="21892" hidden="1" xr:uid="{00000000-0005-0000-0000-000005960000}"/>
    <cellStyle name="Hiperłącze 9" xfId="21605" hidden="1" xr:uid="{00000000-0005-0000-0000-0000E2950000}"/>
    <cellStyle name="Hiperłącze 9" xfId="14215" hidden="1" xr:uid="{00000000-0005-0000-0000-000089920000}"/>
    <cellStyle name="Hiperłącze 9" xfId="14001" hidden="1" xr:uid="{00000000-0005-0000-0000-0000AA920000}"/>
    <cellStyle name="Hiperłącze 9" xfId="23919" hidden="1" xr:uid="{00000000-0005-0000-0000-00007A970000}"/>
    <cellStyle name="Hiperłącze 9" xfId="32986" hidden="1" xr:uid="{00000000-0005-0000-0000-0000999B0000}"/>
    <cellStyle name="Hiperłącze 9" xfId="21589" hidden="1" xr:uid="{00000000-0005-0000-0000-0000DD950000}"/>
    <cellStyle name="Hiperłącze 9" xfId="42084" hidden="1" xr:uid="{00000000-0005-0000-0000-0000AB9F0000}"/>
    <cellStyle name="Hiperłącze 9" xfId="33480" hidden="1" xr:uid="{00000000-0005-0000-0000-0000659B0000}"/>
    <cellStyle name="Hiperłącze 9" xfId="37830" hidden="1" xr:uid="{00000000-0005-0000-0000-00006B9D0000}"/>
    <cellStyle name="Hiperłącze 9" xfId="33219" hidden="1" xr:uid="{00000000-0005-0000-0000-0000549B0000}"/>
    <cellStyle name="Hiperłącze 9" xfId="45978" hidden="1" xr:uid="{00000000-0005-0000-0000-000007A10000}"/>
    <cellStyle name="Hiperłącze 9" xfId="36155" hidden="1" xr:uid="{00000000-0005-0000-0000-0000B49C0000}"/>
    <cellStyle name="Hiperłącze 9" xfId="38414" hidden="1" xr:uid="{00000000-0005-0000-0000-0000D29D0000}"/>
    <cellStyle name="Hiperłącze 9" xfId="39893" hidden="1" xr:uid="{00000000-0005-0000-0000-0000369E0000}"/>
    <cellStyle name="Hiperłącze 9" xfId="38444" hidden="1" xr:uid="{00000000-0005-0000-0000-0000D79D0000}"/>
    <cellStyle name="Hiperłącze 9" xfId="40888" hidden="1" xr:uid="{00000000-0005-0000-0000-0000159F0000}"/>
    <cellStyle name="Hiperłącze 9" xfId="26423" hidden="1" xr:uid="{00000000-0005-0000-0000-000011980000}"/>
    <cellStyle name="Hiperłącze 9" xfId="37539" hidden="1" xr:uid="{00000000-0005-0000-0000-0000999D0000}"/>
    <cellStyle name="Hiperłącze 9" xfId="33539" hidden="1" xr:uid="{00000000-0005-0000-0000-0000749B0000}"/>
    <cellStyle name="Hiperłącze 9" xfId="23403" hidden="1" xr:uid="{00000000-0005-0000-0000-0000B5960000}"/>
    <cellStyle name="Hiperłącze 9" xfId="19706" hidden="1" xr:uid="{00000000-0005-0000-0000-000026950000}"/>
    <cellStyle name="Hiperłącze 9" xfId="16292" hidden="1" xr:uid="{00000000-0005-0000-0000-0000F5940000}"/>
    <cellStyle name="Hiperłącze 9" xfId="37561" hidden="1" xr:uid="{00000000-0005-0000-0000-00009B9D0000}"/>
    <cellStyle name="Hiperłącze 9" xfId="29849" hidden="1" xr:uid="{00000000-0005-0000-0000-0000279B0000}"/>
    <cellStyle name="Hiperłącze 9" xfId="36778" hidden="1" xr:uid="{00000000-0005-0000-0000-0000D79C0000}"/>
    <cellStyle name="Hiperłącze 9" xfId="27418" hidden="1" xr:uid="{00000000-0005-0000-0000-0000F6980000}"/>
    <cellStyle name="Hiperłącze 9" xfId="23652" hidden="1" xr:uid="{00000000-0005-0000-0000-00001B970000}"/>
    <cellStyle name="Hiperłącze 9" xfId="36670" hidden="1" xr:uid="{00000000-0005-0000-0000-0000149D0000}"/>
    <cellStyle name="Hiperłącze 9" xfId="40408" hidden="1" xr:uid="{00000000-0005-0000-0000-0000899E0000}"/>
    <cellStyle name="Hiperłącze 9" xfId="27023" hidden="1" xr:uid="{00000000-0005-0000-0000-000078980000}"/>
    <cellStyle name="Hiperłącze 9" xfId="37176" hidden="1" xr:uid="{00000000-0005-0000-0000-0000439D0000}"/>
    <cellStyle name="Hiperłącze 9" xfId="17311" hidden="1" xr:uid="{00000000-0005-0000-0000-0000EF930000}"/>
    <cellStyle name="Hiperłącze 9" xfId="16972" hidden="1" xr:uid="{00000000-0005-0000-0000-0000C2930000}"/>
    <cellStyle name="Hiperłącze 9" xfId="27144" hidden="1" xr:uid="{00000000-0005-0000-0000-00009B980000}"/>
    <cellStyle name="Hiperłącze 9" xfId="16529" hidden="1" xr:uid="{00000000-0005-0000-0000-00009A930000}"/>
    <cellStyle name="Hiperłącze 9" xfId="20993" hidden="1" xr:uid="{00000000-0005-0000-0000-000069960000}"/>
    <cellStyle name="Hiperłącze 9" xfId="20604" hidden="1" xr:uid="{00000000-0005-0000-0000-00000D970000}"/>
    <cellStyle name="Hiperłącze 9" xfId="26404" hidden="1" xr:uid="{00000000-0005-0000-0000-000017980000}"/>
    <cellStyle name="Hiperłącze 9" xfId="44293" hidden="1" xr:uid="{00000000-0005-0000-0000-00003DA00000}"/>
    <cellStyle name="Hiperłącze 9" xfId="15807" hidden="1" xr:uid="{00000000-0005-0000-0000-000087930000}"/>
    <cellStyle name="Hiperłącze 9" xfId="14876" hidden="1" xr:uid="{00000000-0005-0000-0000-000056930000}"/>
    <cellStyle name="Hiperłącze 9" xfId="20034" hidden="1" xr:uid="{00000000-0005-0000-0000-000046950000}"/>
    <cellStyle name="Hiperłącze 9" xfId="23222" hidden="1" xr:uid="{00000000-0005-0000-0000-0000AC960000}"/>
    <cellStyle name="Hiperłącze 9" xfId="34372" hidden="1" xr:uid="{00000000-0005-0000-0000-0000379D0000}"/>
    <cellStyle name="Hiperłącze 9" xfId="37690" hidden="1" xr:uid="{00000000-0005-0000-0000-0000599D0000}"/>
    <cellStyle name="Hiperłącze 9" xfId="17702" hidden="1" xr:uid="{00000000-0005-0000-0000-00002E940000}"/>
    <cellStyle name="Hiperłącze 9" xfId="26991" hidden="1" xr:uid="{00000000-0005-0000-0000-00006F980000}"/>
    <cellStyle name="Hiperłącze 9" xfId="22591" hidden="1" xr:uid="{00000000-0005-0000-0000-000088960000}"/>
    <cellStyle name="Hiperłącze 9" xfId="22383" hidden="1" xr:uid="{00000000-0005-0000-0000-000057960000}"/>
    <cellStyle name="Hiperłącze 9" xfId="19603" hidden="1" xr:uid="{00000000-0005-0000-0000-00001A950000}"/>
    <cellStyle name="Hiperłącze 9" xfId="32215" hidden="1" xr:uid="{00000000-0005-0000-0000-0000BD9A0000}"/>
    <cellStyle name="Hiperłącze 9" xfId="36373" hidden="1" xr:uid="{00000000-0005-0000-0000-0000FD9C0000}"/>
    <cellStyle name="Hiperłącze 9" xfId="15765" hidden="1" xr:uid="{00000000-0005-0000-0000-000081930000}"/>
    <cellStyle name="Hiperłącze 9" xfId="31812" hidden="1" xr:uid="{00000000-0005-0000-0000-0000B69A0000}"/>
    <cellStyle name="Hiperłącze 9" xfId="34931" hidden="1" xr:uid="{00000000-0005-0000-0000-0000FB9B0000}"/>
    <cellStyle name="Hiperłącze 9" xfId="31266" hidden="1" xr:uid="{00000000-0005-0000-0000-00005D9A0000}"/>
    <cellStyle name="Hiperłącze 9" xfId="11570" hidden="1" xr:uid="{00000000-0005-0000-0000-0000EF920000}"/>
    <cellStyle name="Hiperłącze 9" xfId="33771" hidden="1" xr:uid="{00000000-0005-0000-0000-0000B69B0000}"/>
    <cellStyle name="Hiperłącze 9" xfId="19658" hidden="1" xr:uid="{00000000-0005-0000-0000-000023950000}"/>
    <cellStyle name="Hiperłącze 9" xfId="28875" hidden="1" xr:uid="{00000000-0005-0000-0000-000051990000}"/>
    <cellStyle name="Hiperłącze 9" xfId="30976" hidden="1" xr:uid="{00000000-0005-0000-0000-0000419A0000}"/>
    <cellStyle name="Hiperłącze 9" xfId="13990" hidden="1" xr:uid="{00000000-0005-0000-0000-0000AC920000}"/>
    <cellStyle name="Hiperłącze 9" xfId="14127" hidden="1" xr:uid="{00000000-0005-0000-0000-00007E920000}"/>
    <cellStyle name="Hiperłącze 9" xfId="21562" hidden="1" xr:uid="{00000000-0005-0000-0000-0000E4950000}"/>
    <cellStyle name="Hiperłącze 9" xfId="25188" hidden="1" xr:uid="{00000000-0005-0000-0000-000028980000}"/>
    <cellStyle name="Hiperłącze 9" xfId="11948" hidden="1" xr:uid="{00000000-0005-0000-0000-00004F920000}"/>
    <cellStyle name="Hiperłącze 9" xfId="21317" hidden="1" xr:uid="{00000000-0005-0000-0000-0000C3950000}"/>
    <cellStyle name="Hiperłącze 9" xfId="20427" hidden="1" xr:uid="{00000000-0005-0000-0000-00009F950000}"/>
    <cellStyle name="Hiperłącze 9" xfId="19414" hidden="1" xr:uid="{00000000-0005-0000-0000-000069950000}"/>
    <cellStyle name="Hiperłącze 9" xfId="23716" hidden="1" xr:uid="{00000000-0005-0000-0000-00001F970000}"/>
    <cellStyle name="Hiperłącze 9" xfId="18636" hidden="1" xr:uid="{00000000-0005-0000-0000-000091940000}"/>
    <cellStyle name="Hiperłącze 9" xfId="20834" hidden="1" xr:uid="{00000000-0005-0000-0000-000001970000}"/>
    <cellStyle name="Hiperłącze 9" xfId="19944" hidden="1" xr:uid="{00000000-0005-0000-0000-00003E950000}"/>
    <cellStyle name="Hiperłącze 9" xfId="31405" hidden="1" xr:uid="{00000000-0005-0000-0000-0000739A0000}"/>
    <cellStyle name="Hiperłącze 9" xfId="23287" hidden="1" xr:uid="{00000000-0005-0000-0000-0000F8960000}"/>
    <cellStyle name="Hiperłącze 9" xfId="22812" hidden="1" xr:uid="{00000000-0005-0000-0000-0000D3960000}"/>
    <cellStyle name="Hiperłącze 9" xfId="36526" hidden="1" xr:uid="{00000000-0005-0000-0000-0000109D0000}"/>
    <cellStyle name="Hiperłącze 9" xfId="42615" hidden="1" xr:uid="{00000000-0005-0000-0000-0000979F0000}"/>
    <cellStyle name="Hiperłącze 9" xfId="13907" hidden="1" xr:uid="{00000000-0005-0000-0000-0000C0920000}"/>
    <cellStyle name="Hiperłącze 9" xfId="21981" hidden="1" xr:uid="{00000000-0005-0000-0000-00002C960000}"/>
    <cellStyle name="Hiperłącze 9" xfId="17889" hidden="1" xr:uid="{00000000-0005-0000-0000-000049940000}"/>
    <cellStyle name="Hiperłącze 9" xfId="17455" hidden="1" xr:uid="{00000000-0005-0000-0000-00001C940000}"/>
    <cellStyle name="Hiperłącze 9" xfId="45463" hidden="1" xr:uid="{00000000-0005-0000-0000-000043A10000}"/>
    <cellStyle name="Hiperłącze 9" xfId="30163" hidden="1" xr:uid="{00000000-0005-0000-0000-0000D1990000}"/>
    <cellStyle name="Hiperłącze 9" xfId="16215" hidden="1" xr:uid="{00000000-0005-0000-0000-0000FA930000}"/>
    <cellStyle name="Hiperłącze 9" xfId="35084" hidden="1" xr:uid="{00000000-0005-0000-0000-0000099C0000}"/>
    <cellStyle name="Hiperłącze 9" xfId="36245" hidden="1" xr:uid="{00000000-0005-0000-0000-0000BE9C0000}"/>
    <cellStyle name="Hiperłącze 9" xfId="45264" hidden="1" xr:uid="{00000000-0005-0000-0000-0000D6A00000}"/>
    <cellStyle name="Hiperłącze 9" xfId="20608" hidden="1" xr:uid="{00000000-0005-0000-0000-000076960000}"/>
    <cellStyle name="Hiperłącze 9" xfId="19623" hidden="1" xr:uid="{00000000-0005-0000-0000-00001C950000}"/>
    <cellStyle name="Hiperłącze 9" xfId="40950" hidden="1" xr:uid="{00000000-0005-0000-0000-0000309F0000}"/>
    <cellStyle name="Hiperłącze 9" xfId="30608" hidden="1" xr:uid="{00000000-0005-0000-0000-0000049A0000}"/>
    <cellStyle name="Hiperłącze 9" xfId="14430" hidden="1" xr:uid="{00000000-0005-0000-0000-0000A8920000}"/>
    <cellStyle name="Hiperłącze 9" xfId="26160" hidden="1" xr:uid="{00000000-0005-0000-0000-0000F8970000}"/>
    <cellStyle name="Hiperłącze 9" xfId="41621" hidden="1" xr:uid="{00000000-0005-0000-0000-0000069F0000}"/>
    <cellStyle name="Hiperłącze 9" xfId="25800" hidden="1" xr:uid="{00000000-0005-0000-0000-000023980000}"/>
    <cellStyle name="Hiperłącze 9" xfId="26652" hidden="1" xr:uid="{00000000-0005-0000-0000-000042980000}"/>
    <cellStyle name="Hiperłącze 9" xfId="34677" hidden="1" xr:uid="{00000000-0005-0000-0000-0000E39B0000}"/>
    <cellStyle name="Hiperłącze 9" xfId="24224" hidden="1" xr:uid="{00000000-0005-0000-0000-000035970000}"/>
    <cellStyle name="Hiperłącze 9" xfId="31842" hidden="1" xr:uid="{00000000-0005-0000-0000-0000F59A0000}"/>
    <cellStyle name="Hiperłącze 9" xfId="23889" hidden="1" xr:uid="{00000000-0005-0000-0000-000080970000}"/>
    <cellStyle name="Hiperłącze 9" xfId="30688" hidden="1" xr:uid="{00000000-0005-0000-0000-00000C9A0000}"/>
    <cellStyle name="Hiperłącze 9" xfId="20909" hidden="1" xr:uid="{00000000-0005-0000-0000-000074960000}"/>
    <cellStyle name="Hiperłącze 9" xfId="25195" hidden="1" xr:uid="{00000000-0005-0000-0000-000027980000}"/>
    <cellStyle name="Hiperłącze 9" xfId="37509" hidden="1" xr:uid="{00000000-0005-0000-0000-0000A99D0000}"/>
    <cellStyle name="Hiperłącze 9" xfId="26096" hidden="1" xr:uid="{00000000-0005-0000-0000-0000F3970000}"/>
    <cellStyle name="Hiperłącze 9" xfId="19926" hidden="1" xr:uid="{00000000-0005-0000-0000-00003A950000}"/>
    <cellStyle name="Hiperłącze 9" xfId="16758" hidden="1" xr:uid="{00000000-0005-0000-0000-000000950000}"/>
    <cellStyle name="Hiperłącze 9" xfId="22432" hidden="1" xr:uid="{00000000-0005-0000-0000-000056960000}"/>
    <cellStyle name="Hiperłącze 9" xfId="30186" hidden="1" xr:uid="{00000000-0005-0000-0000-0000D2990000}"/>
    <cellStyle name="Hiperłącze 9" xfId="37822" hidden="1" xr:uid="{00000000-0005-0000-0000-00006C9D0000}"/>
    <cellStyle name="Hiperłącze 9" xfId="31901" hidden="1" xr:uid="{00000000-0005-0000-0000-0000149B0000}"/>
    <cellStyle name="Hiperłącze 9" xfId="18532" hidden="1" xr:uid="{00000000-0005-0000-0000-0000B9940000}"/>
    <cellStyle name="Hiperłącze 9" xfId="29496" hidden="1" xr:uid="{00000000-0005-0000-0000-0000C8990000}"/>
    <cellStyle name="Hiperłącze 9" xfId="36464" hidden="1" xr:uid="{00000000-0005-0000-0000-0000169D0000}"/>
    <cellStyle name="Hiperłącze 9" xfId="43977" hidden="1" xr:uid="{00000000-0005-0000-0000-00001BA00000}"/>
    <cellStyle name="Hiperłącze 9" xfId="16073" hidden="1" xr:uid="{00000000-0005-0000-0000-00006A940000}"/>
    <cellStyle name="Hiperłącze 9" xfId="17432" hidden="1" xr:uid="{00000000-0005-0000-0000-000014940000}"/>
    <cellStyle name="Hiperłącze 9" xfId="12366" hidden="1" xr:uid="{00000000-0005-0000-0000-0000AE910000}"/>
    <cellStyle name="Hiperłącze 9" xfId="30154" hidden="1" xr:uid="{00000000-0005-0000-0000-0000D3990000}"/>
    <cellStyle name="Hiperłącze 9" xfId="17366" hidden="1" xr:uid="{00000000-0005-0000-0000-0000F5930000}"/>
    <cellStyle name="Hiperłącze 9" xfId="22961" hidden="1" xr:uid="{00000000-0005-0000-0000-0000DB960000}"/>
    <cellStyle name="Hiperłącze 9" xfId="12997" hidden="1" xr:uid="{00000000-0005-0000-0000-00000E920000}"/>
    <cellStyle name="Hiperłącze 9" xfId="11677" hidden="1" xr:uid="{00000000-0005-0000-0000-0000F0910000}"/>
    <cellStyle name="Hiperłącze 9" xfId="14869" hidden="1" xr:uid="{00000000-0005-0000-0000-00005A930000}"/>
    <cellStyle name="Hiperłącze 9" xfId="23349" hidden="1" xr:uid="{00000000-0005-0000-0000-0000B4960000}"/>
    <cellStyle name="Hiperłącze 9" xfId="22717" hidden="1" xr:uid="{00000000-0005-0000-0000-000098960000}"/>
    <cellStyle name="Hiperłącze 9" xfId="21028" hidden="1" xr:uid="{00000000-0005-0000-0000-000080960000}"/>
    <cellStyle name="Hiperłącze 9" xfId="22531" hidden="1" xr:uid="{00000000-0005-0000-0000-000061960000}"/>
    <cellStyle name="Hiperłącze 9" xfId="22204" hidden="1" xr:uid="{00000000-0005-0000-0000-000043960000}"/>
    <cellStyle name="Hiperłącze 9" xfId="21761" hidden="1" xr:uid="{00000000-0005-0000-0000-0000FC950000}"/>
    <cellStyle name="Hiperłącze 9" xfId="32311" hidden="1" xr:uid="{00000000-0005-0000-0000-0000C99A0000}"/>
    <cellStyle name="Hiperłącze 9" xfId="32965" hidden="1" xr:uid="{00000000-0005-0000-0000-00009A9B0000}"/>
    <cellStyle name="Hiperłącze 9" xfId="28893" hidden="1" xr:uid="{00000000-0005-0000-0000-000053990000}"/>
    <cellStyle name="Hiperłącze 9" xfId="43779" hidden="1" xr:uid="{00000000-0005-0000-0000-000007A00000}"/>
    <cellStyle name="Hiperłącze 9" xfId="44573" hidden="1" xr:uid="{00000000-0005-0000-0000-000074A00000}"/>
    <cellStyle name="Hiperłącze 9" xfId="21489" hidden="1" xr:uid="{00000000-0005-0000-0000-0000D1950000}"/>
    <cellStyle name="Hiperłącze 9" xfId="29365" hidden="1" xr:uid="{00000000-0005-0000-0000-0000B4990000}"/>
    <cellStyle name="Hiperłącze 9" xfId="38039" hidden="1" xr:uid="{00000000-0005-0000-0000-00007E9D0000}"/>
    <cellStyle name="Hiperłącze 9" xfId="37865" hidden="1" xr:uid="{00000000-0005-0000-0000-0000699D0000}"/>
    <cellStyle name="Hiperłącze 9" xfId="45127" hidden="1" xr:uid="{00000000-0005-0000-0000-0000B7A00000}"/>
    <cellStyle name="Hiperłącze 9" xfId="30747" hidden="1" xr:uid="{00000000-0005-0000-0000-00000E9A0000}"/>
    <cellStyle name="Hiperłącze 9" xfId="22621" hidden="1" xr:uid="{00000000-0005-0000-0000-00008B960000}"/>
    <cellStyle name="Hiperłącze 9" xfId="39355" hidden="1" xr:uid="{00000000-0005-0000-0000-0000BB9E0000}"/>
    <cellStyle name="Hiperłącze 9" xfId="19953" hidden="1" xr:uid="{00000000-0005-0000-0000-00003F950000}"/>
    <cellStyle name="Hiperłącze 9" xfId="11503" hidden="1" xr:uid="{00000000-0005-0000-0000-0000F4910000}"/>
    <cellStyle name="Hiperłącze 9" xfId="12472" hidden="1" xr:uid="{00000000-0005-0000-0000-0000BA910000}"/>
    <cellStyle name="Hiperłącze 9" xfId="44023" hidden="1" xr:uid="{00000000-0005-0000-0000-00001DA00000}"/>
    <cellStyle name="Hiperłącze 9" xfId="45792" hidden="1" xr:uid="{00000000-0005-0000-0000-0000EEA00000}"/>
    <cellStyle name="Hiperłącze 9" xfId="30345" hidden="1" xr:uid="{00000000-0005-0000-0000-0000E1990000}"/>
    <cellStyle name="Hiperłącze 9" xfId="23073" hidden="1" xr:uid="{00000000-0005-0000-0000-0000E3960000}"/>
    <cellStyle name="Hiperłącze 9" xfId="22163" hidden="1" xr:uid="{00000000-0005-0000-0000-00003B960000}"/>
    <cellStyle name="Hiperłącze 9" xfId="11597" hidden="1" xr:uid="{00000000-0005-0000-0000-0000FF910000}"/>
    <cellStyle name="Hiperłącze 9" xfId="34491" hidden="1" xr:uid="{00000000-0005-0000-0000-00009D9C0000}"/>
    <cellStyle name="Hiperłącze 9" xfId="25885" hidden="1" xr:uid="{00000000-0005-0000-0000-0000DB970000}"/>
    <cellStyle name="Hiperłącze 9" xfId="36687" hidden="1" xr:uid="{00000000-0005-0000-0000-0000CC9C0000}"/>
    <cellStyle name="Hiperłącze 9" xfId="42846" hidden="1" xr:uid="{00000000-0005-0000-0000-0000DB9F0000}"/>
    <cellStyle name="Hiperłącze 9" xfId="34427" hidden="1" xr:uid="{00000000-0005-0000-0000-00002B9D0000}"/>
    <cellStyle name="Hiperłącze 9" xfId="32753" hidden="1" xr:uid="{00000000-0005-0000-0000-00003E9B0000}"/>
    <cellStyle name="Hiperłącze 9" xfId="33058" hidden="1" xr:uid="{00000000-0005-0000-0000-0000879B0000}"/>
    <cellStyle name="Hiperłącze 9" xfId="31147" hidden="1" xr:uid="{00000000-0005-0000-0000-0000579A0000}"/>
    <cellStyle name="Hiperłącze 9" xfId="37167" hidden="1" xr:uid="{00000000-0005-0000-0000-0000429D0000}"/>
    <cellStyle name="Hiperłącze 9" xfId="19199" hidden="1" xr:uid="{00000000-0005-0000-0000-000010950000}"/>
    <cellStyle name="Hiperłącze 9" xfId="45344" hidden="1" xr:uid="{00000000-0005-0000-0000-0000E7A00000}"/>
    <cellStyle name="Hiperłącze 9" xfId="37887" hidden="1" xr:uid="{00000000-0005-0000-0000-0000B89D0000}"/>
    <cellStyle name="Hiperłącze 9" xfId="24701" hidden="1" xr:uid="{00000000-0005-0000-0000-00008E970000}"/>
    <cellStyle name="Hiperłącze 9" xfId="38057" hidden="1" xr:uid="{00000000-0005-0000-0000-0000809D0000}"/>
    <cellStyle name="Hiperłącze 9" xfId="15667" hidden="1" xr:uid="{00000000-0005-0000-0000-000075930000}"/>
    <cellStyle name="Hiperłącze 9" xfId="39911" hidden="1" xr:uid="{00000000-0005-0000-0000-00003D9E0000}"/>
    <cellStyle name="Hiperłącze 9" xfId="39938" hidden="1" xr:uid="{00000000-0005-0000-0000-0000409E0000}"/>
    <cellStyle name="Hiperłącze 9" xfId="39952" hidden="1" xr:uid="{00000000-0005-0000-0000-0000439E0000}"/>
    <cellStyle name="Hiperłącze 9" xfId="39943" hidden="1" xr:uid="{00000000-0005-0000-0000-0000449E0000}"/>
    <cellStyle name="Hiperłącze 9" xfId="39984" hidden="1" xr:uid="{00000000-0005-0000-0000-0000459E0000}"/>
    <cellStyle name="Hiperłącze 9" xfId="39961" hidden="1" xr:uid="{00000000-0005-0000-0000-0000489E0000}"/>
    <cellStyle name="Hiperłącze 9" xfId="38649" hidden="1" xr:uid="{00000000-0005-0000-0000-00004C9E0000}"/>
    <cellStyle name="Hiperłącze 9" xfId="38813" hidden="1" xr:uid="{00000000-0005-0000-0000-00004F9E0000}"/>
    <cellStyle name="Hiperłącze 9" xfId="38646" hidden="1" xr:uid="{00000000-0005-0000-0000-0000549E0000}"/>
    <cellStyle name="Hiperłącze 9" xfId="11281" hidden="1" xr:uid="{00000000-0005-0000-0000-000077910000}"/>
    <cellStyle name="Hiperłącze 9" xfId="11339" hidden="1" xr:uid="{00000000-0005-0000-0000-00007A910000}"/>
    <cellStyle name="Hiperłącze 9" xfId="11290" hidden="1" xr:uid="{00000000-0005-0000-0000-00007C910000}"/>
    <cellStyle name="Hiperłącze 9" xfId="10393" hidden="1" xr:uid="{00000000-0005-0000-0000-000067910000}"/>
    <cellStyle name="Hiperłącze 9" xfId="10463" hidden="1" xr:uid="{00000000-0005-0000-0000-000069910000}"/>
    <cellStyle name="Hiperłącze 9" xfId="10286" hidden="1" xr:uid="{00000000-0005-0000-0000-000060910000}"/>
    <cellStyle name="Hiperłącze 9" xfId="10198" hidden="1" xr:uid="{00000000-0005-0000-0000-000059910000}"/>
    <cellStyle name="Hiperłącze 9" xfId="12570" hidden="1" xr:uid="{00000000-0005-0000-0000-0000C6910000}"/>
    <cellStyle name="Hiperłącze 9" xfId="12430" hidden="1" xr:uid="{00000000-0005-0000-0000-0000B5910000}"/>
    <cellStyle name="Hiperłącze 9" xfId="12330" hidden="1" xr:uid="{00000000-0005-0000-0000-0000A5910000}"/>
    <cellStyle name="Hiperłącze 9" xfId="13706" hidden="1" xr:uid="{00000000-0005-0000-0000-000072920000}"/>
    <cellStyle name="Hiperłącze 9" xfId="13489" hidden="1" xr:uid="{00000000-0005-0000-0000-000042920000}"/>
    <cellStyle name="Hiperłącze 9" xfId="13185" hidden="1" xr:uid="{00000000-0005-0000-0000-000022920000}"/>
    <cellStyle name="Hiperłącze 9" xfId="15543" hidden="1" xr:uid="{00000000-0005-0000-0000-000061930000}"/>
    <cellStyle name="Hiperłącze 9" xfId="15046" hidden="1" xr:uid="{00000000-0005-0000-0000-000051930000}"/>
    <cellStyle name="Hiperłącze 9" xfId="15438" hidden="1" xr:uid="{00000000-0005-0000-0000-000030930000}"/>
    <cellStyle name="Hiperłącze 9" xfId="15219" hidden="1" xr:uid="{00000000-0005-0000-0000-000020930000}"/>
    <cellStyle name="Hiperłącze 9" xfId="39424" hidden="1" xr:uid="{00000000-0005-0000-0000-0000089E0000}"/>
    <cellStyle name="Hiperłącze 9" xfId="33860" hidden="1" xr:uid="{00000000-0005-0000-0000-0000C19B0000}"/>
    <cellStyle name="Hiperłącze 9" xfId="34420" hidden="1" xr:uid="{00000000-0005-0000-0000-0000309D0000}"/>
    <cellStyle name="Hiperłącze 9" xfId="45106" hidden="1" xr:uid="{00000000-0005-0000-0000-0000B3A00000}"/>
    <cellStyle name="Hiperłącze 9" xfId="44353" hidden="1" xr:uid="{00000000-0005-0000-0000-000044A00000}"/>
    <cellStyle name="Hiperłącze 9" xfId="25556" hidden="1" xr:uid="{00000000-0005-0000-0000-00008F980000}"/>
    <cellStyle name="Hiperłącze 9" xfId="36201" hidden="1" xr:uid="{00000000-0005-0000-0000-0000B99C0000}"/>
    <cellStyle name="Hiperłącze 9" xfId="37777" hidden="1" xr:uid="{00000000-0005-0000-0000-00005E9D0000}"/>
    <cellStyle name="Hiperłącze 9" xfId="20537" hidden="1" xr:uid="{00000000-0005-0000-0000-000012960000}"/>
    <cellStyle name="Hiperłącze 9" xfId="19868" hidden="1" xr:uid="{00000000-0005-0000-0000-000037950000}"/>
    <cellStyle name="Hiperłącze 9" xfId="25357" hidden="1" xr:uid="{00000000-0005-0000-0000-000011990000}"/>
    <cellStyle name="Hiperłącze 9" xfId="31039" hidden="1" xr:uid="{00000000-0005-0000-0000-00004B9A0000}"/>
    <cellStyle name="Hiperłącze 9" xfId="29285" hidden="1" xr:uid="{00000000-0005-0000-0000-0000B0990000}"/>
    <cellStyle name="Hiperłącze 9" xfId="17266" hidden="1" xr:uid="{00000000-0005-0000-0000-0000E5930000}"/>
    <cellStyle name="Hiperłącze 9" xfId="24157" hidden="1" xr:uid="{00000000-0005-0000-0000-000030970000}"/>
    <cellStyle name="Hiperłącze 9" xfId="24200" hidden="1" xr:uid="{00000000-0005-0000-0000-00002D970000}"/>
    <cellStyle name="Hiperłącze 9" xfId="26333" hidden="1" xr:uid="{00000000-0005-0000-0000-00000A980000}"/>
    <cellStyle name="Hiperłącze 9" xfId="38519" hidden="1" xr:uid="{00000000-0005-0000-0000-0000DF9D0000}"/>
    <cellStyle name="Hiperłącze 9" xfId="38143" hidden="1" xr:uid="{00000000-0005-0000-0000-0000B79D0000}"/>
    <cellStyle name="Hiperłącze 9" xfId="37636" hidden="1" xr:uid="{00000000-0005-0000-0000-0000909D0000}"/>
    <cellStyle name="Hiperłącze 9" xfId="38772" hidden="1" xr:uid="{00000000-0005-0000-0000-0000569E0000}"/>
    <cellStyle name="Hiperłącze 9" xfId="38764" hidden="1" xr:uid="{00000000-0005-0000-0000-0000579E0000}"/>
    <cellStyle name="Hiperłącze 9" xfId="38606" hidden="1" xr:uid="{00000000-0005-0000-0000-0000599E0000}"/>
    <cellStyle name="Hiperłącze 9" xfId="38624" hidden="1" xr:uid="{00000000-0005-0000-0000-00005C9E0000}"/>
    <cellStyle name="Hiperłącze 9" xfId="38724" hidden="1" xr:uid="{00000000-0005-0000-0000-00005E9E0000}"/>
    <cellStyle name="Hiperłącze 9" xfId="40022" hidden="1" xr:uid="{00000000-0005-0000-0000-0000619E0000}"/>
    <cellStyle name="Hiperłącze 9" xfId="40064" hidden="1" xr:uid="{00000000-0005-0000-0000-0000679E0000}"/>
    <cellStyle name="Hiperłącze 9" xfId="40212" hidden="1" xr:uid="{00000000-0005-0000-0000-0000719E0000}"/>
    <cellStyle name="Hiperłącze 9" xfId="40204" hidden="1" xr:uid="{00000000-0005-0000-0000-0000759E0000}"/>
    <cellStyle name="Hiperłącze 9" xfId="40230" hidden="1" xr:uid="{00000000-0005-0000-0000-0000769E0000}"/>
    <cellStyle name="Hiperłącze 9" xfId="40193" hidden="1" xr:uid="{00000000-0005-0000-0000-0000779E0000}"/>
    <cellStyle name="Hiperłącze 9" xfId="40320" hidden="1" xr:uid="{00000000-0005-0000-0000-00007E9E0000}"/>
    <cellStyle name="Hiperłącze 9" xfId="40277" hidden="1" xr:uid="{00000000-0005-0000-0000-00007F9E0000}"/>
    <cellStyle name="Hiperłącze 9" xfId="40269" hidden="1" xr:uid="{00000000-0005-0000-0000-0000809E0000}"/>
    <cellStyle name="Hiperłącze 9" xfId="40328" hidden="1" xr:uid="{00000000-0005-0000-0000-0000829E0000}"/>
    <cellStyle name="Hiperłącze 9" xfId="40336" hidden="1" xr:uid="{00000000-0005-0000-0000-0000859E0000}"/>
    <cellStyle name="Hiperłącze 9" xfId="40344" hidden="1" xr:uid="{00000000-0005-0000-0000-0000869E0000}"/>
    <cellStyle name="Hiperłącze 9" xfId="40352" hidden="1" xr:uid="{00000000-0005-0000-0000-0000879E0000}"/>
    <cellStyle name="Hiperłącze 9" xfId="40416" hidden="1" xr:uid="{00000000-0005-0000-0000-00008A9E0000}"/>
    <cellStyle name="Hiperłącze 9" xfId="40381" hidden="1" xr:uid="{00000000-0005-0000-0000-0000909E0000}"/>
    <cellStyle name="Hiperłącze 9" xfId="40542" hidden="1" xr:uid="{00000000-0005-0000-0000-00009D9E0000}"/>
    <cellStyle name="Hiperłącze 9" xfId="40569" hidden="1" xr:uid="{00000000-0005-0000-0000-0000A09E0000}"/>
    <cellStyle name="Hiperłącze 9" xfId="40623" hidden="1" xr:uid="{00000000-0005-0000-0000-0000A19E0000}"/>
    <cellStyle name="Hiperłącze 9" xfId="40583" hidden="1" xr:uid="{00000000-0005-0000-0000-0000A39E0000}"/>
    <cellStyle name="Hiperłącze 9" xfId="40574" hidden="1" xr:uid="{00000000-0005-0000-0000-0000A49E0000}"/>
    <cellStyle name="Hiperłącze 9" xfId="40615" hidden="1" xr:uid="{00000000-0005-0000-0000-0000A59E0000}"/>
    <cellStyle name="Hiperłącze 9" xfId="40641" hidden="1" xr:uid="{00000000-0005-0000-0000-0000A69E0000}"/>
    <cellStyle name="Hiperłącze 9" xfId="39102" hidden="1" xr:uid="{00000000-0005-0000-0000-0000B19E0000}"/>
    <cellStyle name="Hiperłącze 9" xfId="29189" hidden="1" xr:uid="{00000000-0005-0000-0000-0000A4990000}"/>
    <cellStyle name="Hiperłącze 9" xfId="36369" hidden="1" xr:uid="{00000000-0005-0000-0000-0000029D0000}"/>
    <cellStyle name="Hiperłącze 9" xfId="26069" hidden="1" xr:uid="{00000000-0005-0000-0000-0000F0970000}"/>
    <cellStyle name="Hiperłącze 9" xfId="26085" hidden="1" xr:uid="{00000000-0005-0000-0000-0000F4970000}"/>
    <cellStyle name="Hiperłącze 9" xfId="26136" hidden="1" xr:uid="{00000000-0005-0000-0000-0000F5970000}"/>
    <cellStyle name="Hiperłącze 9" xfId="26208" hidden="1" xr:uid="{00000000-0005-0000-0000-0000F9970000}"/>
    <cellStyle name="Hiperłącze 9" xfId="33792" hidden="1" xr:uid="{00000000-0005-0000-0000-0000BC9B0000}"/>
    <cellStyle name="Hiperłącze 9" xfId="11380" hidden="1" xr:uid="{00000000-0005-0000-0000-000084910000}"/>
    <cellStyle name="Hiperłącze 9" xfId="28827" hidden="1" xr:uid="{00000000-0005-0000-0000-00004A990000}"/>
    <cellStyle name="Hiperłącze 9" xfId="28527" hidden="1" xr:uid="{00000000-0005-0000-0000-000078990000}"/>
    <cellStyle name="Hiperłącze 9" xfId="28402" hidden="1" xr:uid="{00000000-0005-0000-0000-000093990000}"/>
    <cellStyle name="Hiperłącze 9" xfId="36890" hidden="1" xr:uid="{00000000-0005-0000-0000-0000E19C0000}"/>
    <cellStyle name="Hiperłącze 9" xfId="29116" hidden="1" xr:uid="{00000000-0005-0000-0000-000091990000}"/>
    <cellStyle name="Hiperłącze 9" xfId="15174" hidden="1" xr:uid="{00000000-0005-0000-0000-000015930000}"/>
    <cellStyle name="Hiperłącze 9" xfId="13134" hidden="1" xr:uid="{00000000-0005-0000-0000-00001F920000}"/>
    <cellStyle name="Hiperłącze 9" xfId="25631" hidden="1" xr:uid="{00000000-0005-0000-0000-0000C3970000}"/>
    <cellStyle name="Hiperłącze 9" xfId="18608" hidden="1" xr:uid="{00000000-0005-0000-0000-00008F940000}"/>
    <cellStyle name="Hiperłącze 9" xfId="18123" hidden="1" xr:uid="{00000000-0005-0000-0000-000076940000}"/>
    <cellStyle name="Hiperłącze 9" xfId="18877" hidden="1" xr:uid="{00000000-0005-0000-0000-0000A5940000}"/>
    <cellStyle name="Hiperłącze 9" xfId="18510" hidden="1" xr:uid="{00000000-0005-0000-0000-0000C0940000}"/>
    <cellStyle name="Hiperłącze 9" xfId="28186" hidden="1" xr:uid="{00000000-0005-0000-0000-000029990000}"/>
    <cellStyle name="Hiperłącze 9" xfId="22981" hidden="1" xr:uid="{00000000-0005-0000-0000-0000D7960000}"/>
    <cellStyle name="Hiperłącze 9" xfId="12057" hidden="1" xr:uid="{00000000-0005-0000-0000-000093910000}"/>
    <cellStyle name="Hiperłącze 9" xfId="23571" hidden="1" xr:uid="{00000000-0005-0000-0000-0000F2960000}"/>
    <cellStyle name="Hiperłącze 9" xfId="12777" hidden="1" xr:uid="{00000000-0005-0000-0000-0000DE910000}"/>
    <cellStyle name="Hiperłącze 9" xfId="44161" hidden="1" xr:uid="{00000000-0005-0000-0000-000030A00000}"/>
    <cellStyle name="Hiperłącze 9" xfId="40777" hidden="1" xr:uid="{00000000-0005-0000-0000-0000CF9E0000}"/>
    <cellStyle name="Hiperłącze 9" xfId="27099" hidden="1" xr:uid="{00000000-0005-0000-0000-000093980000}"/>
    <cellStyle name="Hiperłącze 9" xfId="32526" hidden="1" xr:uid="{00000000-0005-0000-0000-0000E89A0000}"/>
    <cellStyle name="Hiperłącze 9" xfId="37568" hidden="1" xr:uid="{00000000-0005-0000-0000-00009C9D0000}"/>
    <cellStyle name="Hiperłącze 9" xfId="26839" hidden="1" xr:uid="{00000000-0005-0000-0000-000059980000}"/>
    <cellStyle name="Hiperłącze 9" xfId="11348" hidden="1" xr:uid="{00000000-0005-0000-0000-00007D910000}"/>
    <cellStyle name="Hiperłącze 9" xfId="17193" hidden="1" xr:uid="{00000000-0005-0000-0000-0000E2930000}"/>
    <cellStyle name="Hiperłącze 9" xfId="26516" hidden="1" xr:uid="{00000000-0005-0000-0000-00003B980000}"/>
    <cellStyle name="Hiperłącze 9" xfId="15569" hidden="1" xr:uid="{00000000-0005-0000-0000-000069930000}"/>
    <cellStyle name="Hiperłącze 9" xfId="35797" hidden="1" xr:uid="{00000000-0005-0000-0000-00006E9C0000}"/>
    <cellStyle name="Hiperłącze 9" xfId="19826" hidden="1" xr:uid="{00000000-0005-0000-0000-000031950000}"/>
    <cellStyle name="Hiperłącze 9" xfId="12872" hidden="1" xr:uid="{00000000-0005-0000-0000-0000E4920000}"/>
    <cellStyle name="Hiperłącze 9" xfId="43662" hidden="1" xr:uid="{00000000-0005-0000-0000-0000F99F0000}"/>
    <cellStyle name="Hiperłącze 9" xfId="37131" hidden="1" xr:uid="{00000000-0005-0000-0000-0000219D0000}"/>
    <cellStyle name="Hiperłącze 9" xfId="35732" hidden="1" xr:uid="{00000000-0005-0000-0000-00006B9C0000}"/>
    <cellStyle name="Hiperłącze 9" xfId="20314" hidden="1" xr:uid="{00000000-0005-0000-0000-000091950000}"/>
    <cellStyle name="Hiperłącze 9" xfId="31558" hidden="1" xr:uid="{00000000-0005-0000-0000-0000879A0000}"/>
    <cellStyle name="Hiperłącze 9" xfId="31274" hidden="1" xr:uid="{00000000-0005-0000-0000-00005E9A0000}"/>
    <cellStyle name="Hiperłącze 9" xfId="14602" hidden="1" xr:uid="{00000000-0005-0000-0000-0000FB920000}"/>
    <cellStyle name="Hiperłącze 9" xfId="16006" hidden="1" xr:uid="{00000000-0005-0000-0000-00000C940000}"/>
    <cellStyle name="Hiperłącze 9" xfId="25736" hidden="1" xr:uid="{00000000-0005-0000-0000-0000CD970000}"/>
    <cellStyle name="Hiperłącze 9" xfId="39022" hidden="1" xr:uid="{00000000-0005-0000-0000-0000AE9E0000}"/>
    <cellStyle name="Hiperłącze 9" xfId="13844" hidden="1" xr:uid="{00000000-0005-0000-0000-0000C6920000}"/>
    <cellStyle name="Hiperłącze 9" xfId="14407" hidden="1" xr:uid="{00000000-0005-0000-0000-0000A0920000}"/>
    <cellStyle name="Hiperłącze 9" xfId="21710" hidden="1" xr:uid="{00000000-0005-0000-0000-0000F1950000}"/>
    <cellStyle name="Hiperłącze 9" xfId="24746" hidden="1" xr:uid="{00000000-0005-0000-0000-00009C970000}"/>
    <cellStyle name="Hiperłącze 9" xfId="27624" hidden="1" xr:uid="{00000000-0005-0000-0000-0000F4980000}"/>
    <cellStyle name="Hiperłącze 9" xfId="11942" hidden="1" xr:uid="{00000000-0005-0000-0000-000049920000}"/>
    <cellStyle name="Hiperłącze 9" xfId="21449" hidden="1" xr:uid="{00000000-0005-0000-0000-0000D3950000}"/>
    <cellStyle name="Hiperłącze 9" xfId="21081" hidden="1" xr:uid="{00000000-0005-0000-0000-0000B0950000}"/>
    <cellStyle name="Hiperłącze 9" xfId="20237" hidden="1" xr:uid="{00000000-0005-0000-0000-00008C950000}"/>
    <cellStyle name="Hiperłącze 9" xfId="19400" hidden="1" xr:uid="{00000000-0005-0000-0000-000066950000}"/>
    <cellStyle name="Hiperłącze 9" xfId="33021" hidden="1" xr:uid="{00000000-0005-0000-0000-00008D9B0000}"/>
    <cellStyle name="Hiperłącze 9" xfId="16417" hidden="1" xr:uid="{00000000-0005-0000-0000-00006C940000}"/>
    <cellStyle name="Hiperłącze 9" xfId="25598" hidden="1" xr:uid="{00000000-0005-0000-0000-0000BC970000}"/>
    <cellStyle name="Hiperłącze 9" xfId="16227" hidden="1" xr:uid="{00000000-0005-0000-0000-0000F9940000}"/>
    <cellStyle name="Hiperłącze 9" xfId="25313" hidden="1" xr:uid="{00000000-0005-0000-0000-00001B990000}"/>
    <cellStyle name="Hiperłącze 9" xfId="33732" hidden="1" xr:uid="{00000000-0005-0000-0000-0000B19B0000}"/>
    <cellStyle name="Hiperłącze 9" xfId="32589" hidden="1" xr:uid="{00000000-0005-0000-0000-0000179B0000}"/>
    <cellStyle name="Hiperłącze 9" xfId="18795" hidden="1" xr:uid="{00000000-0005-0000-0000-0000A1940000}"/>
    <cellStyle name="Hiperłącze 9" xfId="18132" hidden="1" xr:uid="{00000000-0005-0000-0000-00007A940000}"/>
    <cellStyle name="Hiperłącze 9" xfId="36864" hidden="1" xr:uid="{00000000-0005-0000-0000-0000189D0000}"/>
    <cellStyle name="Hiperłącze 9" xfId="46501" hidden="1" xr:uid="{00000000-0005-0000-0000-0000D4A10000}"/>
    <cellStyle name="Hiperłącze 9" xfId="16404" hidden="1" xr:uid="{00000000-0005-0000-0000-00005E940000}"/>
    <cellStyle name="Hiperłącze 9" xfId="17843" hidden="1" xr:uid="{00000000-0005-0000-0000-000044940000}"/>
    <cellStyle name="Hiperłącze 9" xfId="17504" hidden="1" xr:uid="{00000000-0005-0000-0000-00001A940000}"/>
    <cellStyle name="Hiperłącze 9" xfId="11410" hidden="1" xr:uid="{00000000-0005-0000-0000-000087910000}"/>
    <cellStyle name="Hiperłącze 9" xfId="23421" hidden="1" xr:uid="{00000000-0005-0000-0000-0000BA960000}"/>
    <cellStyle name="Hiperłącze 9" xfId="29455" hidden="1" xr:uid="{00000000-0005-0000-0000-0000BE990000}"/>
    <cellStyle name="Hiperłącze 9" xfId="34658" hidden="1" xr:uid="{00000000-0005-0000-0000-0000DF9B0000}"/>
    <cellStyle name="Hiperłącze 9" xfId="28917" hidden="1" xr:uid="{00000000-0005-0000-0000-000057990000}"/>
    <cellStyle name="Hiperłącze 9" xfId="24020" hidden="1" xr:uid="{00000000-0005-0000-0000-000066970000}"/>
    <cellStyle name="Hiperłącze 9" xfId="45255" hidden="1" xr:uid="{00000000-0005-0000-0000-0000D5A00000}"/>
    <cellStyle name="Hiperłącze 9" xfId="26823" hidden="1" xr:uid="{00000000-0005-0000-0000-00005F980000}"/>
    <cellStyle name="Hiperłącze 9" xfId="22600" hidden="1" xr:uid="{00000000-0005-0000-0000-000087960000}"/>
    <cellStyle name="Hiperłącze 9" xfId="20803" hidden="1" xr:uid="{00000000-0005-0000-0000-000007970000}"/>
    <cellStyle name="Hiperłącze 9" xfId="40741" hidden="1" xr:uid="{00000000-0005-0000-0000-0000C69E0000}"/>
    <cellStyle name="Hiperłącze 9" xfId="39088" hidden="1" xr:uid="{00000000-0005-0000-0000-0000AC9E0000}"/>
    <cellStyle name="Hiperłącze 9" xfId="25049" hidden="1" xr:uid="{00000000-0005-0000-0000-000030980000}"/>
    <cellStyle name="Hiperłącze 9" xfId="11302" hidden="1" xr:uid="{00000000-0005-0000-0000-00007B910000}"/>
    <cellStyle name="Hiperłącze 9" xfId="39224" hidden="1" xr:uid="{00000000-0005-0000-0000-0000EE9D0000}"/>
    <cellStyle name="Hiperłącze 9" xfId="17933" hidden="1" xr:uid="{00000000-0005-0000-0000-00004E940000}"/>
    <cellStyle name="Hiperłącze 9" xfId="24184" hidden="1" xr:uid="{00000000-0005-0000-0000-000033970000}"/>
    <cellStyle name="Hiperłącze 9" xfId="29931" hidden="1" xr:uid="{00000000-0005-0000-0000-00008A9A0000}"/>
    <cellStyle name="Hiperłącze 9" xfId="29818" hidden="1" xr:uid="{00000000-0005-0000-0000-00001A9B0000}"/>
    <cellStyle name="Hiperłącze 9" xfId="35027" hidden="1" xr:uid="{00000000-0005-0000-0000-0000089C0000}"/>
    <cellStyle name="Hiperłącze 9" xfId="29918" hidden="1" xr:uid="{00000000-0005-0000-0000-00009F9B0000}"/>
    <cellStyle name="Hiperłącze 9" xfId="43800" hidden="1" xr:uid="{00000000-0005-0000-0000-00000BA00000}"/>
    <cellStyle name="Hiperłącze 9" xfId="45777" hidden="1" xr:uid="{00000000-0005-0000-0000-0000F1A00000}"/>
    <cellStyle name="Hiperłącze 9" xfId="41690" hidden="1" xr:uid="{00000000-0005-0000-0000-0000529F0000}"/>
    <cellStyle name="Hiperłącze 9" xfId="23589" hidden="1" xr:uid="{00000000-0005-0000-0000-000011970000}"/>
    <cellStyle name="Hiperłącze 9" xfId="21097" hidden="1" xr:uid="{00000000-0005-0000-0000-0000B4950000}"/>
    <cellStyle name="Hiperłącze 9" xfId="27944" hidden="1" xr:uid="{00000000-0005-0000-0000-0000CA980000}"/>
    <cellStyle name="Hiperłącze 9" xfId="40085" hidden="1" xr:uid="{00000000-0005-0000-0000-00006B9E0000}"/>
    <cellStyle name="Hiperłącze 9" xfId="46295" hidden="1" xr:uid="{00000000-0005-0000-0000-000066A10000}"/>
    <cellStyle name="Hiperłącze 9" xfId="29632" hidden="1" xr:uid="{00000000-0005-0000-0000-00001C9B0000}"/>
    <cellStyle name="Hiperłącze 9" xfId="21923" hidden="1" xr:uid="{00000000-0005-0000-0000-000004970000}"/>
    <cellStyle name="Hiperłącze 9" xfId="37838" hidden="1" xr:uid="{00000000-0005-0000-0000-0000709D0000}"/>
    <cellStyle name="Hiperłącze 9" xfId="26374" hidden="1" xr:uid="{00000000-0005-0000-0000-000014980000}"/>
    <cellStyle name="Hiperłącze 9" xfId="16739" hidden="1" xr:uid="{00000000-0005-0000-0000-0000FA940000}"/>
    <cellStyle name="Hiperłącze 9" xfId="33960" hidden="1" xr:uid="{00000000-0005-0000-0000-0000CA9B0000}"/>
    <cellStyle name="Hiperłącze 9" xfId="44376" hidden="1" xr:uid="{00000000-0005-0000-0000-00004CA00000}"/>
    <cellStyle name="Hiperłącze 9" xfId="44761" hidden="1" xr:uid="{00000000-0005-0000-0000-000089A00000}"/>
    <cellStyle name="Hiperłącze 9" xfId="34868" hidden="1" xr:uid="{00000000-0005-0000-0000-0000F19B0000}"/>
    <cellStyle name="Hiperłącze 9" xfId="28993" hidden="1" xr:uid="{00000000-0005-0000-0000-00005E990000}"/>
    <cellStyle name="Hiperłącze 9" xfId="28716" hidden="1" xr:uid="{00000000-0005-0000-0000-000041990000}"/>
    <cellStyle name="Hiperłącze 9" xfId="30231" hidden="1" xr:uid="{00000000-0005-0000-0000-0000DB990000}"/>
    <cellStyle name="Hiperłącze 9" xfId="34693" hidden="1" xr:uid="{00000000-0005-0000-0000-0000DD9B0000}"/>
    <cellStyle name="Hiperłącze 9" xfId="16484" hidden="1" xr:uid="{00000000-0005-0000-0000-000061940000}"/>
    <cellStyle name="Hiperłącze 9" xfId="19036" hidden="1" xr:uid="{00000000-0005-0000-0000-0000E1940000}"/>
    <cellStyle name="Hiperłącze 9" xfId="41128" hidden="1" xr:uid="{00000000-0005-0000-0000-0000109F0000}"/>
    <cellStyle name="Hiperłącze 9" xfId="46627" hidden="1" xr:uid="{00000000-0005-0000-0000-0000B7A10000}"/>
    <cellStyle name="Hiperłącze 9" xfId="40683" hidden="1" xr:uid="{00000000-0005-0000-0000-0000C89E0000}"/>
    <cellStyle name="Hiperłącze 9" xfId="13038" hidden="1" xr:uid="{00000000-0005-0000-0000-000018920000}"/>
    <cellStyle name="Hiperłącze 9" xfId="18696" hidden="1" xr:uid="{00000000-0005-0000-0000-00009C940000}"/>
    <cellStyle name="Hiperłącze 9" xfId="42003" hidden="1" xr:uid="{00000000-0005-0000-0000-0000BD9F0000}"/>
    <cellStyle name="Hiperłącze 9" xfId="41995" hidden="1" xr:uid="{00000000-0005-0000-0000-0000BE9F0000}"/>
    <cellStyle name="Hiperłącze 9" xfId="41981" hidden="1" xr:uid="{00000000-0005-0000-0000-0000C09F0000}"/>
    <cellStyle name="Hiperłącze 9" xfId="42685" hidden="1" xr:uid="{00000000-0005-0000-0000-0000C19F0000}"/>
    <cellStyle name="Hiperłącze 9" xfId="42694" hidden="1" xr:uid="{00000000-0005-0000-0000-0000C29F0000}"/>
    <cellStyle name="Hiperłącze 9" xfId="42666" hidden="1" xr:uid="{00000000-0005-0000-0000-0000C79F0000}"/>
    <cellStyle name="Hiperłącze 9" xfId="42711" hidden="1" xr:uid="{00000000-0005-0000-0000-0000C99F0000}"/>
    <cellStyle name="Hiperłącze 9" xfId="42793" hidden="1" xr:uid="{00000000-0005-0000-0000-0000CE9F0000}"/>
    <cellStyle name="Hiperłącze 9" xfId="42742" hidden="1" xr:uid="{00000000-0005-0000-0000-0000D09F0000}"/>
    <cellStyle name="Hiperłącze 9" xfId="42769" hidden="1" xr:uid="{00000000-0005-0000-0000-0000D39F0000}"/>
    <cellStyle name="Hiperłącze 9" xfId="39615" hidden="1" xr:uid="{00000000-0005-0000-0000-00001A9E0000}"/>
    <cellStyle name="Hiperłącze 9" xfId="35429" hidden="1" xr:uid="{00000000-0005-0000-0000-0000339C0000}"/>
    <cellStyle name="Hiperłącze 9" xfId="35487" hidden="1" xr:uid="{00000000-0005-0000-0000-0000369C0000}"/>
    <cellStyle name="Hiperłącze 9" xfId="35450" hidden="1" xr:uid="{00000000-0005-0000-0000-0000379C0000}"/>
    <cellStyle name="Hiperłącze 9" xfId="35254" hidden="1" xr:uid="{00000000-0005-0000-0000-0000199C0000}"/>
    <cellStyle name="Hiperłącze 9" xfId="35270" hidden="1" xr:uid="{00000000-0005-0000-0000-00001E9C0000}"/>
    <cellStyle name="Hiperłącze 9" xfId="35238" hidden="1" xr:uid="{00000000-0005-0000-0000-00001F9C0000}"/>
    <cellStyle name="Hiperłącze 9" xfId="35279" hidden="1" xr:uid="{00000000-0005-0000-0000-0000219C0000}"/>
    <cellStyle name="Hiperłącze 9" xfId="35174" hidden="1" xr:uid="{00000000-0005-0000-0000-0000129C0000}"/>
    <cellStyle name="Hiperłącze 9" xfId="35123" hidden="1" xr:uid="{00000000-0005-0000-0000-00000F9C0000}"/>
    <cellStyle name="Hiperłącze 9" xfId="35158" hidden="1" xr:uid="{00000000-0005-0000-0000-00000D9C0000}"/>
    <cellStyle name="Hiperłącze 9" xfId="33175" hidden="1" xr:uid="{00000000-0005-0000-0000-00004A9B0000}"/>
    <cellStyle name="Hiperłącze 9" xfId="32726" hidden="1" xr:uid="{00000000-0005-0000-0000-0000369B0000}"/>
    <cellStyle name="Hiperłącze 9" xfId="33011" hidden="1" xr:uid="{00000000-0005-0000-0000-0000979B0000}"/>
    <cellStyle name="Hiperłącze 9" xfId="32889" hidden="1" xr:uid="{00000000-0005-0000-0000-0000839B0000}"/>
    <cellStyle name="Hiperłącze 9" xfId="15203" hidden="1" xr:uid="{00000000-0005-0000-0000-00001C930000}"/>
    <cellStyle name="Hiperłącze 9" xfId="40650" hidden="1" xr:uid="{00000000-0005-0000-0000-0000C19E0000}"/>
    <cellStyle name="Hiperłącze 9" xfId="32333" hidden="1" xr:uid="{00000000-0005-0000-0000-0000189B0000}"/>
    <cellStyle name="Hiperłącze 9" xfId="18222" hidden="1" xr:uid="{00000000-0005-0000-0000-000081940000}"/>
    <cellStyle name="Hiperłącze 9" xfId="37080" hidden="1" xr:uid="{00000000-0005-0000-0000-0000F19C0000}"/>
    <cellStyle name="Hiperłącze 9" xfId="11821" hidden="1" xr:uid="{00000000-0005-0000-0000-00005F930000}"/>
    <cellStyle name="Hiperłącze 9" xfId="13364" hidden="1" xr:uid="{00000000-0005-0000-0000-000039920000}"/>
    <cellStyle name="Hiperłącze 9" xfId="35353" hidden="1" xr:uid="{00000000-0005-0000-0000-0000299C0000}"/>
    <cellStyle name="Hiperłącze 9" xfId="42316" hidden="1" xr:uid="{00000000-0005-0000-0000-0000759F0000}"/>
    <cellStyle name="Hiperłącze 9" xfId="41455" hidden="1" xr:uid="{00000000-0005-0000-0000-0000F79E0000}"/>
    <cellStyle name="Hiperłącze 9" xfId="29134" hidden="1" xr:uid="{00000000-0005-0000-0000-000096990000}"/>
    <cellStyle name="Hiperłącze 9" xfId="40031" hidden="1" xr:uid="{00000000-0005-0000-0000-0000629E0000}"/>
    <cellStyle name="Hiperłącze 9" xfId="44695" hidden="1" xr:uid="{00000000-0005-0000-0000-000083A00000}"/>
    <cellStyle name="Hiperłącze 9" xfId="13318" hidden="1" xr:uid="{00000000-0005-0000-0000-000034920000}"/>
    <cellStyle name="Hiperłącze 9" xfId="38154" hidden="1" xr:uid="{00000000-0005-0000-0000-0000B59D0000}"/>
    <cellStyle name="Hiperłącze 9" xfId="40701" hidden="1" xr:uid="{00000000-0005-0000-0000-0000CC9E0000}"/>
    <cellStyle name="Hiperłącze 9" xfId="30938" hidden="1" xr:uid="{00000000-0005-0000-0000-0000259A0000}"/>
    <cellStyle name="Hiperłącze 9" xfId="22872" hidden="1" xr:uid="{00000000-0005-0000-0000-0000EE960000}"/>
    <cellStyle name="Hiperłącze 9" xfId="29988" hidden="1" xr:uid="{00000000-0005-0000-0000-0000979A0000}"/>
    <cellStyle name="Hiperłącze 9" xfId="25060" hidden="1" xr:uid="{00000000-0005-0000-0000-000022980000}"/>
    <cellStyle name="Hiperłącze 9" xfId="23598" hidden="1" xr:uid="{00000000-0005-0000-0000-000012970000}"/>
    <cellStyle name="Hiperłącze 9" xfId="38583" hidden="1" xr:uid="{00000000-0005-0000-0000-0000E29D0000}"/>
    <cellStyle name="Hiperłącze 9" xfId="23725" hidden="1" xr:uid="{00000000-0005-0000-0000-000020970000}"/>
    <cellStyle name="Hiperłącze 9" xfId="19770" hidden="1" xr:uid="{00000000-0005-0000-0000-000029950000}"/>
    <cellStyle name="Hiperłącze 9" xfId="19126" hidden="1" xr:uid="{00000000-0005-0000-0000-00000B950000}"/>
    <cellStyle name="Hiperłącze 9" xfId="35420" hidden="1" xr:uid="{00000000-0005-0000-0000-0000349C0000}"/>
    <cellStyle name="Hiperłącze 9" xfId="46780" hidden="1" xr:uid="{00000000-0005-0000-0000-00007FA10000}"/>
    <cellStyle name="Hiperłącze 9" xfId="47166" hidden="1" xr:uid="{00000000-0005-0000-0000-0000A2A10000}"/>
    <cellStyle name="Hiperłącze 9" xfId="27308" hidden="1" xr:uid="{00000000-0005-0000-0000-0000EF980000}"/>
    <cellStyle name="Hiperłącze 9" xfId="31496" hidden="1" xr:uid="{00000000-0005-0000-0000-00007D9A0000}"/>
    <cellStyle name="Hiperłącze 9" xfId="38943" hidden="1" xr:uid="{00000000-0005-0000-0000-0000409F0000}"/>
    <cellStyle name="Hiperłącze 9" xfId="40896" hidden="1" xr:uid="{00000000-0005-0000-0000-00000D9F0000}"/>
    <cellStyle name="Hiperłącze 9" xfId="41190" hidden="1" xr:uid="{00000000-0005-0000-0000-0000DA9E0000}"/>
    <cellStyle name="Hiperłącze 9" xfId="46927" hidden="1" xr:uid="{00000000-0005-0000-0000-00008EA10000}"/>
    <cellStyle name="Hiperłącze 9" xfId="42881" hidden="1" xr:uid="{00000000-0005-0000-0000-0000D99F0000}"/>
    <cellStyle name="Hiperłącze 9" xfId="42838" hidden="1" xr:uid="{00000000-0005-0000-0000-0000DC9F0000}"/>
    <cellStyle name="Hiperłącze 9" xfId="42874" hidden="1" xr:uid="{00000000-0005-0000-0000-0000DD9F0000}"/>
    <cellStyle name="Hiperłącze 9" xfId="42854" hidden="1" xr:uid="{00000000-0005-0000-0000-0000E09F0000}"/>
    <cellStyle name="Hiperłącze 9" xfId="42924" hidden="1" xr:uid="{00000000-0005-0000-0000-0000E39F0000}"/>
    <cellStyle name="Hiperłącze 9" xfId="43015" hidden="1" xr:uid="{00000000-0005-0000-0000-0000ED9F0000}"/>
    <cellStyle name="Hiperłącze 9" xfId="43024" hidden="1" xr:uid="{00000000-0005-0000-0000-0000EE9F0000}"/>
    <cellStyle name="Hiperłącze 9" xfId="43105" hidden="1" xr:uid="{00000000-0005-0000-0000-0000F29F0000}"/>
    <cellStyle name="Hiperłącze 9" xfId="43114" hidden="1" xr:uid="{00000000-0005-0000-0000-0000F69F0000}"/>
    <cellStyle name="Hiperłącze 9" xfId="43739" hidden="1" xr:uid="{00000000-0005-0000-0000-0000FD9F0000}"/>
    <cellStyle name="Hiperłącze 9" xfId="43732" hidden="1" xr:uid="{00000000-0005-0000-0000-000001A00000}"/>
    <cellStyle name="Hiperłącze 9" xfId="43755" hidden="1" xr:uid="{00000000-0005-0000-0000-000002A00000}"/>
    <cellStyle name="Hiperłącze 9" xfId="43792" hidden="1" xr:uid="{00000000-0005-0000-0000-00000CA00000}"/>
    <cellStyle name="Hiperłącze 9" xfId="43828" hidden="1" xr:uid="{00000000-0005-0000-0000-00000DA00000}"/>
    <cellStyle name="Hiperłącze 9" xfId="43851" hidden="1" xr:uid="{00000000-0005-0000-0000-00000EA00000}"/>
    <cellStyle name="Hiperłącze 9" xfId="43819" hidden="1" xr:uid="{00000000-0005-0000-0000-00000FA00000}"/>
    <cellStyle name="Hiperłącze 9" xfId="42324" hidden="1" xr:uid="{00000000-0005-0000-0000-0000769F0000}"/>
    <cellStyle name="Hiperłącze 9" xfId="39085" hidden="1" xr:uid="{00000000-0005-0000-0000-0000A99E0000}"/>
    <cellStyle name="Hiperłącze 9" xfId="40104" hidden="1" xr:uid="{00000000-0005-0000-0000-0000659E0000}"/>
    <cellStyle name="Hiperłącze 9" xfId="38503" hidden="1" xr:uid="{00000000-0005-0000-0000-0000DD9D0000}"/>
    <cellStyle name="Hiperłącze 9" xfId="34101" hidden="1" xr:uid="{00000000-0005-0000-0000-00004C9C0000}"/>
    <cellStyle name="Hiperłącze 9" xfId="34217" hidden="1" xr:uid="{00000000-0005-0000-0000-00004F9C0000}"/>
    <cellStyle name="Hiperłącze 9" xfId="35573" hidden="1" xr:uid="{00000000-0005-0000-0000-0000599C0000}"/>
    <cellStyle name="Hiperłącze 9" xfId="35550" hidden="1" xr:uid="{00000000-0005-0000-0000-00005C9C0000}"/>
    <cellStyle name="Hiperłącze 9" xfId="35626" hidden="1" xr:uid="{00000000-0005-0000-0000-00005F9C0000}"/>
    <cellStyle name="Hiperłącze 9" xfId="35689" hidden="1" xr:uid="{00000000-0005-0000-0000-0000619C0000}"/>
    <cellStyle name="Hiperłącze 9" xfId="35698" hidden="1" xr:uid="{00000000-0005-0000-0000-0000629C0000}"/>
    <cellStyle name="Hiperłącze 9" xfId="35649" hidden="1" xr:uid="{00000000-0005-0000-0000-0000639C0000}"/>
    <cellStyle name="Hiperłącze 9" xfId="35681" hidden="1" xr:uid="{00000000-0005-0000-0000-0000659C0000}"/>
    <cellStyle name="Hiperłącze 9" xfId="35707" hidden="1" xr:uid="{00000000-0005-0000-0000-0000669C0000}"/>
    <cellStyle name="Hiperłącze 9" xfId="35670" hidden="1" xr:uid="{00000000-0005-0000-0000-0000679C0000}"/>
    <cellStyle name="Hiperłącze 9" xfId="35754" hidden="1" xr:uid="{00000000-0005-0000-0000-00006F9C0000}"/>
    <cellStyle name="Hiperłącze 9" xfId="35746" hidden="1" xr:uid="{00000000-0005-0000-0000-0000709C0000}"/>
    <cellStyle name="Hiperłącze 9" xfId="35821" hidden="1" xr:uid="{00000000-0005-0000-0000-0000769C0000}"/>
    <cellStyle name="Hiperłącze 9" xfId="35878" hidden="1" xr:uid="{00000000-0005-0000-0000-00007D9C0000}"/>
    <cellStyle name="Hiperłącze 9" xfId="35901" hidden="1" xr:uid="{00000000-0005-0000-0000-00007E9C0000}"/>
    <cellStyle name="Hiperłącze 9" xfId="35858" hidden="1" xr:uid="{00000000-0005-0000-0000-0000809C0000}"/>
    <cellStyle name="Hiperłącze 9" xfId="35910" hidden="1" xr:uid="{00000000-0005-0000-0000-0000819C0000}"/>
    <cellStyle name="Hiperłącze 9" xfId="35919" hidden="1" xr:uid="{00000000-0005-0000-0000-0000829C0000}"/>
    <cellStyle name="Hiperłącze 9" xfId="35938" hidden="1" xr:uid="{00000000-0005-0000-0000-0000849C0000}"/>
    <cellStyle name="Hiperłącze 9" xfId="35943" hidden="1" xr:uid="{00000000-0005-0000-0000-0000889C0000}"/>
    <cellStyle name="Hiperłącze 9" xfId="36010" hidden="1" xr:uid="{00000000-0005-0000-0000-00008A9C0000}"/>
    <cellStyle name="Hiperłącze 9" xfId="36046" hidden="1" xr:uid="{00000000-0005-0000-0000-0000909C0000}"/>
    <cellStyle name="Hiperłącze 9" xfId="36109" hidden="1" xr:uid="{00000000-0005-0000-0000-0000929C0000}"/>
    <cellStyle name="Hiperłącze 9" xfId="36118" hidden="1" xr:uid="{00000000-0005-0000-0000-0000969C0000}"/>
    <cellStyle name="Hiperłącze 9" xfId="40365" hidden="1" xr:uid="{00000000-0005-0000-0000-00008C9E0000}"/>
    <cellStyle name="Hiperłącze 9" xfId="26481" hidden="1" xr:uid="{00000000-0005-0000-0000-000034980000}"/>
    <cellStyle name="Hiperłącze 9" xfId="26495" hidden="1" xr:uid="{00000000-0005-0000-0000-000037980000}"/>
    <cellStyle name="Hiperłącze 9" xfId="26486" hidden="1" xr:uid="{00000000-0005-0000-0000-000038980000}"/>
    <cellStyle name="Hiperłącze 9" xfId="26392" hidden="1" xr:uid="{00000000-0005-0000-0000-000018980000}"/>
    <cellStyle name="Hiperłącze 9" xfId="25066" hidden="1" xr:uid="{00000000-0005-0000-0000-00001E980000}"/>
    <cellStyle name="Hiperłącze 9" xfId="25244" hidden="1" xr:uid="{00000000-0005-0000-0000-00001F980000}"/>
    <cellStyle name="Hiperłącze 9" xfId="25251" hidden="1" xr:uid="{00000000-0005-0000-0000-000020980000}"/>
    <cellStyle name="Hiperłącze 9" xfId="25227" hidden="1" xr:uid="{00000000-0005-0000-0000-000021980000}"/>
    <cellStyle name="Hiperłącze 9" xfId="26369" hidden="1" xr:uid="{00000000-0005-0000-0000-000010980000}"/>
    <cellStyle name="Hiperłącze 9" xfId="26383" hidden="1" xr:uid="{00000000-0005-0000-0000-000013980000}"/>
    <cellStyle name="Hiperłącze 9" xfId="26284" hidden="1" xr:uid="{00000000-0005-0000-0000-00000C980000}"/>
    <cellStyle name="Hiperłącze 9" xfId="26296" hidden="1" xr:uid="{00000000-0005-0000-0000-00000B980000}"/>
    <cellStyle name="Hiperłącze 9" xfId="24253" hidden="1" xr:uid="{00000000-0005-0000-0000-00003C970000}"/>
    <cellStyle name="Hiperłącze 9" xfId="23797" hidden="1" xr:uid="{00000000-0005-0000-0000-000026970000}"/>
    <cellStyle name="Hiperłącze 9" xfId="24693" hidden="1" xr:uid="{00000000-0005-0000-0000-00008D970000}"/>
    <cellStyle name="Hiperłącze 9" xfId="24326" hidden="1" xr:uid="{00000000-0005-0000-0000-000078970000}"/>
    <cellStyle name="Hiperłącze 9" xfId="32538" hidden="1" xr:uid="{00000000-0005-0000-0000-0000E79A0000}"/>
    <cellStyle name="Hiperłącze 9" xfId="40964" hidden="1" xr:uid="{00000000-0005-0000-0000-00002E9F0000}"/>
    <cellStyle name="Hiperłącze 9" xfId="20810" hidden="1" xr:uid="{00000000-0005-0000-0000-000006970000}"/>
    <cellStyle name="Hiperłącze 9" xfId="16053" hidden="1" xr:uid="{00000000-0005-0000-0000-0000F2940000}"/>
    <cellStyle name="Hiperłącze 9" xfId="27395" hidden="1" xr:uid="{00000000-0005-0000-0000-0000FE980000}"/>
    <cellStyle name="Hiperłącze 9" xfId="16864" hidden="1" xr:uid="{00000000-0005-0000-0000-0000B6930000}"/>
    <cellStyle name="Hiperłącze 9" xfId="30396" hidden="1" xr:uid="{00000000-0005-0000-0000-0000EC990000}"/>
    <cellStyle name="Hiperłącze 9" xfId="25037" hidden="1" xr:uid="{00000000-0005-0000-0000-000029980000}"/>
    <cellStyle name="Hiperłącze 9" xfId="43712" hidden="1" xr:uid="{00000000-0005-0000-0000-000004A00000}"/>
    <cellStyle name="Hiperłącze 9" xfId="14698" hidden="1" xr:uid="{00000000-0005-0000-0000-000008930000}"/>
    <cellStyle name="Hiperłącze 9" xfId="42345" hidden="1" xr:uid="{00000000-0005-0000-0000-00007C9F0000}"/>
    <cellStyle name="Hiperłącze 9" xfId="47138" hidden="1" xr:uid="{00000000-0005-0000-0000-0000A7A10000}"/>
    <cellStyle name="Hiperłącze 9" xfId="41182" hidden="1" xr:uid="{00000000-0005-0000-0000-0000D99E0000}"/>
    <cellStyle name="Hiperłącze 9" xfId="37348" hidden="1" xr:uid="{00000000-0005-0000-0000-0000519D0000}"/>
    <cellStyle name="Hiperłącze 9" xfId="30202" hidden="1" xr:uid="{00000000-0005-0000-0000-0000D6990000}"/>
    <cellStyle name="Hiperłącze 9" xfId="39689" hidden="1" xr:uid="{00000000-0005-0000-0000-00001E9E0000}"/>
    <cellStyle name="Hiperłącze 9" xfId="38696" hidden="1" xr:uid="{00000000-0005-0000-0000-00004D9F0000}"/>
    <cellStyle name="Hiperłącze 9" xfId="33038" hidden="1" xr:uid="{00000000-0005-0000-0000-00008B9B0000}"/>
    <cellStyle name="Hiperłącze 9" xfId="13390" hidden="1" xr:uid="{00000000-0005-0000-0000-00003A920000}"/>
    <cellStyle name="Hiperłącze 9" xfId="13230" hidden="1" xr:uid="{00000000-0005-0000-0000-00002B920000}"/>
    <cellStyle name="Hiperłącze 9" xfId="28175" hidden="1" xr:uid="{00000000-0005-0000-0000-00002B990000}"/>
    <cellStyle name="Hiperłącze 9" xfId="11982" hidden="1" xr:uid="{00000000-0005-0000-0000-00005F920000}"/>
    <cellStyle name="Hiperłącze 9" xfId="38635" hidden="1" xr:uid="{00000000-0005-0000-0000-00004E9E0000}"/>
    <cellStyle name="Hiperłącze 9" xfId="13625" hidden="1" xr:uid="{00000000-0005-0000-0000-00006E920000}"/>
    <cellStyle name="Hiperłącze 9" xfId="20456" hidden="1" xr:uid="{00000000-0005-0000-0000-0000A8950000}"/>
    <cellStyle name="Hiperłącze 9" xfId="20059" hidden="1" xr:uid="{00000000-0005-0000-0000-000075950000}"/>
    <cellStyle name="Hiperłącze 9" xfId="20223" hidden="1" xr:uid="{00000000-0005-0000-0000-000087950000}"/>
    <cellStyle name="Hiperłącze 9" xfId="26535" hidden="1" xr:uid="{00000000-0005-0000-0000-000035980000}"/>
    <cellStyle name="Hiperłącze 9" xfId="33372" hidden="1" xr:uid="{00000000-0005-0000-0000-0000989B0000}"/>
    <cellStyle name="Hiperłącze 9" xfId="32843" hidden="1" xr:uid="{00000000-0005-0000-0000-0000469B0000}"/>
    <cellStyle name="Hiperłącze 9" xfId="45741" hidden="1" xr:uid="{00000000-0005-0000-0000-0000F0A00000}"/>
    <cellStyle name="Hiperłącze 9" xfId="29864" hidden="1" xr:uid="{00000000-0005-0000-0000-0000259B0000}"/>
    <cellStyle name="Hiperłącze 9" xfId="42737" hidden="1" xr:uid="{00000000-0005-0000-0000-0000CC9F0000}"/>
    <cellStyle name="Hiperłącze 9" xfId="42594" hidden="1" xr:uid="{00000000-0005-0000-0000-0000939F0000}"/>
    <cellStyle name="Hiperłącze 9" xfId="41732" hidden="1" xr:uid="{00000000-0005-0000-0000-00005C9F0000}"/>
    <cellStyle name="Hiperłącze 9" xfId="33620" hidden="1" xr:uid="{00000000-0005-0000-0000-0000A79B0000}"/>
    <cellStyle name="Hiperłącze 9" xfId="34565" hidden="1" xr:uid="{00000000-0005-0000-0000-00009C9C0000}"/>
    <cellStyle name="Hiperłącze 9" xfId="34568" hidden="1" xr:uid="{00000000-0005-0000-0000-00009F9C0000}"/>
    <cellStyle name="Hiperłącze 9" xfId="34471" hidden="1" xr:uid="{00000000-0005-0000-0000-0000A09C0000}"/>
    <cellStyle name="Hiperłącze 9" xfId="34574" hidden="1" xr:uid="{00000000-0005-0000-0000-0000A39C0000}"/>
    <cellStyle name="Hiperłącze 9" xfId="34177" hidden="1" xr:uid="{00000000-0005-0000-0000-0000A69C0000}"/>
    <cellStyle name="Hiperłącze 9" xfId="34535" hidden="1" xr:uid="{00000000-0005-0000-0000-0000A99C0000}"/>
    <cellStyle name="Hiperłącze 9" xfId="36127" hidden="1" xr:uid="{00000000-0005-0000-0000-0000B19C0000}"/>
    <cellStyle name="Hiperłącze 9" xfId="36136" hidden="1" xr:uid="{00000000-0005-0000-0000-0000B29C0000}"/>
    <cellStyle name="Hiperłącze 9" xfId="36160" hidden="1" xr:uid="{00000000-0005-0000-0000-0000B89C0000}"/>
    <cellStyle name="Hiperłącze 9" xfId="36227" hidden="1" xr:uid="{00000000-0005-0000-0000-0000BA9C0000}"/>
    <cellStyle name="Hiperłącze 9" xfId="36326" hidden="1" xr:uid="{00000000-0005-0000-0000-0000C29C0000}"/>
    <cellStyle name="Hiperłącze 9" xfId="36335" hidden="1" xr:uid="{00000000-0005-0000-0000-0000C69C0000}"/>
    <cellStyle name="Hiperłącze 9" xfId="36298" hidden="1" xr:uid="{00000000-0005-0000-0000-0000C79C0000}"/>
    <cellStyle name="Hiperłącze 9" xfId="36754" hidden="1" xr:uid="{00000000-0005-0000-0000-0000D29C0000}"/>
    <cellStyle name="Hiperłącze 9" xfId="36722" hidden="1" xr:uid="{00000000-0005-0000-0000-0000D39C0000}"/>
    <cellStyle name="Hiperłącze 9" xfId="36711" hidden="1" xr:uid="{00000000-0005-0000-0000-0000D49C0000}"/>
    <cellStyle name="Hiperłącze 9" xfId="36268" hidden="1" xr:uid="{00000000-0005-0000-0000-0000C49C0000}"/>
    <cellStyle name="Hiperłącze 9" xfId="43763" hidden="1" xr:uid="{00000000-0005-0000-0000-000005A00000}"/>
    <cellStyle name="Hiperłącze 9" xfId="40987" hidden="1" xr:uid="{00000000-0005-0000-0000-0000269F0000}"/>
    <cellStyle name="Hiperłącze 9" xfId="41261" hidden="1" xr:uid="{00000000-0005-0000-0000-0000DD9E0000}"/>
    <cellStyle name="Hiperłącze 9" xfId="39296" hidden="1" xr:uid="{00000000-0005-0000-0000-0000FF9D0000}"/>
    <cellStyle name="Hiperłącze 9" xfId="26677" hidden="1" xr:uid="{00000000-0005-0000-0000-00004A980000}"/>
    <cellStyle name="Hiperłącze 9" xfId="26751" hidden="1" xr:uid="{00000000-0005-0000-0000-00004E980000}"/>
    <cellStyle name="Hiperłącze 9" xfId="26700" hidden="1" xr:uid="{00000000-0005-0000-0000-000050980000}"/>
    <cellStyle name="Hiperłącze 9" xfId="26736" hidden="1" xr:uid="{00000000-0005-0000-0000-000051980000}"/>
    <cellStyle name="Hiperłącze 9" xfId="26832" hidden="1" xr:uid="{00000000-0005-0000-0000-00005D980000}"/>
    <cellStyle name="Hiperłącze 9" xfId="26812" hidden="1" xr:uid="{00000000-0005-0000-0000-000060980000}"/>
    <cellStyle name="Hiperłącze 9" xfId="26892" hidden="1" xr:uid="{00000000-0005-0000-0000-000064980000}"/>
    <cellStyle name="Hiperłącze 9" xfId="26946" hidden="1" xr:uid="{00000000-0005-0000-0000-000065980000}"/>
    <cellStyle name="Hiperłącze 9" xfId="26955" hidden="1" xr:uid="{00000000-0005-0000-0000-000066980000}"/>
    <cellStyle name="Hiperłącze 9" xfId="26906" hidden="1" xr:uid="{00000000-0005-0000-0000-000067980000}"/>
    <cellStyle name="Hiperłącze 9" xfId="26938" hidden="1" xr:uid="{00000000-0005-0000-0000-000069980000}"/>
    <cellStyle name="Hiperłącze 9" xfId="26964" hidden="1" xr:uid="{00000000-0005-0000-0000-00006A980000}"/>
    <cellStyle name="Hiperłącze 9" xfId="26927" hidden="1" xr:uid="{00000000-0005-0000-0000-00006B980000}"/>
    <cellStyle name="Hiperłącze 9" xfId="27014" hidden="1" xr:uid="{00000000-0005-0000-0000-000073980000}"/>
    <cellStyle name="Hiperłącze 9" xfId="27005" hidden="1" xr:uid="{00000000-0005-0000-0000-000074980000}"/>
    <cellStyle name="Hiperłącze 9" xfId="25519" hidden="1" xr:uid="{00000000-0005-0000-0000-00007C980000}"/>
    <cellStyle name="Hiperłącze 9" xfId="25445" hidden="1" xr:uid="{00000000-0005-0000-0000-00007D980000}"/>
    <cellStyle name="Hiperłącze 9" xfId="25528" hidden="1" xr:uid="{00000000-0005-0000-0000-000083980000}"/>
    <cellStyle name="Hiperłącze 9" xfId="25432" hidden="1" xr:uid="{00000000-0005-0000-0000-000084980000}"/>
    <cellStyle name="Hiperłącze 9" xfId="25131" hidden="1" xr:uid="{00000000-0005-0000-0000-000086980000}"/>
    <cellStyle name="Hiperłącze 9" xfId="25465" hidden="1" xr:uid="{00000000-0005-0000-0000-000087980000}"/>
    <cellStyle name="Hiperłącze 9" xfId="25544" hidden="1" xr:uid="{00000000-0005-0000-0000-000088980000}"/>
    <cellStyle name="Hiperłącze 9" xfId="25786" hidden="1" xr:uid="{00000000-0005-0000-0000-00008B980000}"/>
    <cellStyle name="Hiperłącze 9" xfId="25558" hidden="1" xr:uid="{00000000-0005-0000-0000-00008E980000}"/>
    <cellStyle name="Hiperłącze 9" xfId="25551" hidden="1" xr:uid="{00000000-0005-0000-0000-000090980000}"/>
    <cellStyle name="Hiperłącze 9" xfId="27123" hidden="1" xr:uid="{00000000-0005-0000-0000-000097980000}"/>
    <cellStyle name="Hiperłącze 9" xfId="27181" hidden="1" xr:uid="{00000000-0005-0000-0000-00009A980000}"/>
    <cellStyle name="Hiperłącze 9" xfId="27199" hidden="1" xr:uid="{00000000-0005-0000-0000-00009E980000}"/>
    <cellStyle name="Hiperłącze 9" xfId="41584" hidden="1" xr:uid="{00000000-0005-0000-0000-0000079F0000}"/>
    <cellStyle name="Hiperłącze 9" xfId="44113" hidden="1" xr:uid="{00000000-0005-0000-0000-000022A00000}"/>
    <cellStyle name="Hiperłącze 9" xfId="44096" hidden="1" xr:uid="{00000000-0005-0000-0000-000025A00000}"/>
    <cellStyle name="Hiperłącze 9" xfId="44122" hidden="1" xr:uid="{00000000-0005-0000-0000-000026A00000}"/>
    <cellStyle name="Hiperłącze 9" xfId="44073" hidden="1" xr:uid="{00000000-0005-0000-0000-000028A00000}"/>
    <cellStyle name="Hiperłącze 9" xfId="30127" hidden="1" xr:uid="{00000000-0005-0000-0000-0000D0990000}"/>
    <cellStyle name="Hiperłącze 9" xfId="28358" hidden="1" xr:uid="{00000000-0005-0000-0000-00006D990000}"/>
    <cellStyle name="Hiperłącze 9" xfId="28984" hidden="1" xr:uid="{00000000-0005-0000-0000-00005D990000}"/>
    <cellStyle name="Hiperłącze 9" xfId="28776" hidden="1" xr:uid="{00000000-0005-0000-0000-00004C990000}"/>
    <cellStyle name="Hiperłącze 9" xfId="28672" hidden="1" xr:uid="{00000000-0005-0000-0000-00003C990000}"/>
    <cellStyle name="Hiperłącze 9" xfId="31004" hidden="1" xr:uid="{00000000-0005-0000-0000-0000449A0000}"/>
    <cellStyle name="Hiperłącze 9" xfId="30906" hidden="1" xr:uid="{00000000-0005-0000-0000-0000239A0000}"/>
    <cellStyle name="Hiperłącze 9" xfId="29654" hidden="1" xr:uid="{00000000-0005-0000-0000-0000969A0000}"/>
    <cellStyle name="Hiperłącze 9" xfId="31646" hidden="1" xr:uid="{00000000-0005-0000-0000-0000A79A0000}"/>
    <cellStyle name="Hiperłącze 9" xfId="12375" hidden="1" xr:uid="{00000000-0005-0000-0000-0000AF910000}"/>
    <cellStyle name="Hiperłącze 9" xfId="13689" hidden="1" xr:uid="{00000000-0005-0000-0000-000075920000}"/>
    <cellStyle name="Hiperłącze 9" xfId="12121" hidden="1" xr:uid="{00000000-0005-0000-0000-000098910000}"/>
    <cellStyle name="Hiperłącze 9" xfId="11429" hidden="1" xr:uid="{00000000-0005-0000-0000-000081910000}"/>
    <cellStyle name="Hiperłącze 9" xfId="22800" hidden="1" xr:uid="{00000000-0005-0000-0000-0000D2960000}"/>
    <cellStyle name="Hiperłącze 9" xfId="42026" hidden="1" xr:uid="{00000000-0005-0000-0000-0000B59F0000}"/>
    <cellStyle name="Hiperłącze 9" xfId="12248" hidden="1" xr:uid="{00000000-0005-0000-0000-0000A1910000}"/>
    <cellStyle name="Hiperłącze 9" xfId="21148" hidden="1" xr:uid="{00000000-0005-0000-0000-0000B5950000}"/>
    <cellStyle name="Hiperłącze 9" xfId="19432" hidden="1" xr:uid="{00000000-0005-0000-0000-00006C950000}"/>
    <cellStyle name="Hiperłącze 9" xfId="45853" hidden="1" xr:uid="{00000000-0005-0000-0000-000000A10000}"/>
    <cellStyle name="Hiperłącze 9" xfId="17495" hidden="1" xr:uid="{00000000-0005-0000-0000-000016940000}"/>
    <cellStyle name="Hiperłącze 9" xfId="41053" hidden="1" xr:uid="{00000000-0005-0000-0000-00001B9F0000}"/>
    <cellStyle name="Hiperłącze 9" xfId="28324" hidden="1" xr:uid="{00000000-0005-0000-0000-00007E990000}"/>
    <cellStyle name="Hiperłącze 9" xfId="36286" hidden="1" xr:uid="{00000000-0005-0000-0000-0000C89C0000}"/>
    <cellStyle name="Hiperłącze 9" xfId="31816" hidden="1" xr:uid="{00000000-0005-0000-0000-0000FE9A0000}"/>
    <cellStyle name="Hiperłącze 9" xfId="43723" hidden="1" xr:uid="{00000000-0005-0000-0000-000003A00000}"/>
    <cellStyle name="Hiperłącze 9" xfId="35262" hidden="1" xr:uid="{00000000-0005-0000-0000-00001A9C0000}"/>
    <cellStyle name="Hiperłącze 9" xfId="41755" hidden="1" xr:uid="{00000000-0005-0000-0000-0000599F0000}"/>
    <cellStyle name="Hiperłącze 9" xfId="39357" hidden="1" xr:uid="{00000000-0005-0000-0000-00004A9F0000}"/>
    <cellStyle name="Hiperłącze 9" xfId="21993" hidden="1" xr:uid="{00000000-0005-0000-0000-00002B960000}"/>
    <cellStyle name="Hiperłącze 9" xfId="40392" hidden="1" xr:uid="{00000000-0005-0000-0000-00008F9E0000}"/>
    <cellStyle name="Hiperłącze 9" xfId="42833" hidden="1" xr:uid="{00000000-0005-0000-0000-0000D89F0000}"/>
    <cellStyle name="Hiperłącze 9" xfId="42152" hidden="1" xr:uid="{00000000-0005-0000-0000-00009F9F0000}"/>
    <cellStyle name="Hiperłącze 9" xfId="24593" hidden="1" xr:uid="{00000000-0005-0000-0000-000081970000}"/>
    <cellStyle name="Hiperłącze 9" xfId="30659" hidden="1" xr:uid="{00000000-0005-0000-0000-0000059A0000}"/>
    <cellStyle name="Hiperłącze 9" xfId="30486" hidden="1" xr:uid="{00000000-0005-0000-0000-0000F4990000}"/>
    <cellStyle name="Hiperłącze 9" xfId="45680" hidden="1" xr:uid="{00000000-0005-0000-0000-000031A10000}"/>
    <cellStyle name="Hiperłącze 9" xfId="29744" hidden="1" xr:uid="{00000000-0005-0000-0000-00002D9A0000}"/>
    <cellStyle name="Hiperłącze 9" xfId="13480" hidden="1" xr:uid="{00000000-0005-0000-0000-000041920000}"/>
    <cellStyle name="Hiperłącze 9" xfId="40678" hidden="1" xr:uid="{00000000-0005-0000-0000-0000C49E0000}"/>
    <cellStyle name="Hiperłącze 9" xfId="29678" hidden="1" xr:uid="{00000000-0005-0000-0000-00003E9A0000}"/>
    <cellStyle name="Hiperłącze 9" xfId="14371" hidden="1" xr:uid="{00000000-0005-0000-0000-00009A920000}"/>
    <cellStyle name="Hiperłącze 9" xfId="21810" hidden="1" xr:uid="{00000000-0005-0000-0000-0000FA950000}"/>
    <cellStyle name="Hiperłącze 9" xfId="19889" hidden="1" xr:uid="{00000000-0005-0000-0000-00003B950000}"/>
    <cellStyle name="Hiperłącze 9" xfId="38610" hidden="1" xr:uid="{00000000-0005-0000-0000-00005D9E0000}"/>
    <cellStyle name="Hiperłącze 9" xfId="24658" hidden="1" xr:uid="{00000000-0005-0000-0000-00008F970000}"/>
    <cellStyle name="Hiperłącze 9" xfId="24240" hidden="1" xr:uid="{00000000-0005-0000-0000-000037970000}"/>
    <cellStyle name="Hiperłącze 9" xfId="34789" hidden="1" xr:uid="{00000000-0005-0000-0000-0000E99B0000}"/>
    <cellStyle name="Hiperłącze 9" xfId="43487" hidden="1" xr:uid="{00000000-0005-0000-0000-0000CFA10000}"/>
    <cellStyle name="Hiperłącze 9" xfId="23617" hidden="1" xr:uid="{00000000-0005-0000-0000-000014970000}"/>
    <cellStyle name="Hiperłącze 9" xfId="36028" hidden="1" xr:uid="{00000000-0005-0000-0000-00008E9C0000}"/>
    <cellStyle name="Hiperłącze 9" xfId="34095" hidden="1" xr:uid="{00000000-0005-0000-0000-0000509C0000}"/>
    <cellStyle name="Hiperłącze 9" xfId="42939" hidden="1" xr:uid="{00000000-0005-0000-0000-0000E89F0000}"/>
    <cellStyle name="Hiperłącze 9" xfId="24773" hidden="1" xr:uid="{00000000-0005-0000-0000-00009F970000}"/>
    <cellStyle name="Hiperłącze 9" xfId="27222" hidden="1" xr:uid="{00000000-0005-0000-0000-0000A4980000}"/>
    <cellStyle name="Hiperłącze 9" xfId="27252" hidden="1" xr:uid="{00000000-0005-0000-0000-0000A7980000}"/>
    <cellStyle name="Hiperłącze 9" xfId="27240" hidden="1" xr:uid="{00000000-0005-0000-0000-0000A8980000}"/>
    <cellStyle name="Hiperłącze 9" xfId="27641" hidden="1" xr:uid="{00000000-0005-0000-0000-0000AC980000}"/>
    <cellStyle name="Hiperłącze 9" xfId="27700" hidden="1" xr:uid="{00000000-0005-0000-0000-0000AE980000}"/>
    <cellStyle name="Hiperłącze 9" xfId="27708" hidden="1" xr:uid="{00000000-0005-0000-0000-0000B2980000}"/>
    <cellStyle name="Hiperłącze 9" xfId="27796" hidden="1" xr:uid="{00000000-0005-0000-0000-0000BA980000}"/>
    <cellStyle name="Hiperłącze 9" xfId="27745" hidden="1" xr:uid="{00000000-0005-0000-0000-0000BC980000}"/>
    <cellStyle name="Hiperłącze 9" xfId="27853" hidden="1" xr:uid="{00000000-0005-0000-0000-0000C2980000}"/>
    <cellStyle name="Hiperłącze 9" xfId="27872" hidden="1" xr:uid="{00000000-0005-0000-0000-0000C4980000}"/>
    <cellStyle name="Hiperłącze 9" xfId="27907" hidden="1" xr:uid="{00000000-0005-0000-0000-0000CB980000}"/>
    <cellStyle name="Hiperłącze 9" xfId="27895" hidden="1" xr:uid="{00000000-0005-0000-0000-0000CC980000}"/>
    <cellStyle name="Hiperłącze 9" xfId="27980" hidden="1" xr:uid="{00000000-0005-0000-0000-0000D0980000}"/>
    <cellStyle name="Hiperłącze 9" xfId="28034" hidden="1" xr:uid="{00000000-0005-0000-0000-0000D1980000}"/>
    <cellStyle name="Hiperłącze 9" xfId="27521" hidden="1" xr:uid="{00000000-0005-0000-0000-0000DE980000}"/>
    <cellStyle name="Hiperłącze 9" xfId="27552" hidden="1" xr:uid="{00000000-0005-0000-0000-0000DF980000}"/>
    <cellStyle name="Hiperłącze 9" xfId="27559" hidden="1" xr:uid="{00000000-0005-0000-0000-0000E0980000}"/>
    <cellStyle name="Hiperłącze 9" xfId="27962" hidden="1" xr:uid="{00000000-0005-0000-0000-0000CE980000}"/>
    <cellStyle name="Hiperłącze 9" xfId="36667" hidden="1" xr:uid="{00000000-0005-0000-0000-0000CA9C0000}"/>
    <cellStyle name="Hiperłącze 9" xfId="41893" hidden="1" xr:uid="{00000000-0005-0000-0000-0000AE9F0000}"/>
    <cellStyle name="Hiperłącze 9" xfId="41808" hidden="1" xr:uid="{00000000-0005-0000-0000-00005F9F0000}"/>
    <cellStyle name="Hiperłącze 9" xfId="40149" hidden="1" xr:uid="{00000000-0005-0000-0000-00006F9E0000}"/>
    <cellStyle name="Hiperłącze 9" xfId="44257" hidden="1" xr:uid="{00000000-0005-0000-0000-00003CA00000}"/>
    <cellStyle name="Hiperłącze 9" xfId="44316" hidden="1" xr:uid="{00000000-0005-0000-0000-00003EA00000}"/>
    <cellStyle name="Hiperłącze 9" xfId="44273" hidden="1" xr:uid="{00000000-0005-0000-0000-000040A00000}"/>
    <cellStyle name="Hiperłącze 9" xfId="44325" hidden="1" xr:uid="{00000000-0005-0000-0000-000041A00000}"/>
    <cellStyle name="Hiperłącze 9" xfId="44358" hidden="1" xr:uid="{00000000-0005-0000-0000-000048A00000}"/>
    <cellStyle name="Hiperłącze 9" xfId="44452" hidden="1" xr:uid="{00000000-0005-0000-0000-00004FA00000}"/>
    <cellStyle name="Hiperłącze 9" xfId="44524" hidden="1" xr:uid="{00000000-0005-0000-0000-000052A00000}"/>
    <cellStyle name="Hiperłącze 9" xfId="44533" hidden="1" xr:uid="{00000000-0005-0000-0000-000056A00000}"/>
    <cellStyle name="Hiperłącze 9" xfId="44496" hidden="1" xr:uid="{00000000-0005-0000-0000-000057A00000}"/>
    <cellStyle name="Hiperłącze 9" xfId="44484" hidden="1" xr:uid="{00000000-0005-0000-0000-000058A00000}"/>
    <cellStyle name="Hiperłącze 9" xfId="43358" hidden="1" xr:uid="{00000000-0005-0000-0000-000059A00000}"/>
    <cellStyle name="Hiperłącze 9" xfId="43172" hidden="1" xr:uid="{00000000-0005-0000-0000-00005CA00000}"/>
    <cellStyle name="Hiperłącze 9" xfId="43313" hidden="1" xr:uid="{00000000-0005-0000-0000-00005DA00000}"/>
    <cellStyle name="Hiperłącze 9" xfId="43158" hidden="1" xr:uid="{00000000-0005-0000-0000-00005EA00000}"/>
    <cellStyle name="Hiperłącze 9" xfId="43287" hidden="1" xr:uid="{00000000-0005-0000-0000-000067A00000}"/>
    <cellStyle name="Hiperłącze 9" xfId="43280" hidden="1" xr:uid="{00000000-0005-0000-0000-000068A00000}"/>
    <cellStyle name="Hiperłącze 9" xfId="44545" hidden="1" xr:uid="{00000000-0005-0000-0000-000071A00000}"/>
    <cellStyle name="Hiperłącze 9" xfId="44587" hidden="1" xr:uid="{00000000-0005-0000-0000-000077A00000}"/>
    <cellStyle name="Hiperłącze 9" xfId="44578" hidden="1" xr:uid="{00000000-0005-0000-0000-000078A00000}"/>
    <cellStyle name="Hiperłącze 9" xfId="44619" hidden="1" xr:uid="{00000000-0005-0000-0000-000079A00000}"/>
    <cellStyle name="Hiperłącze 9" xfId="44645" hidden="1" xr:uid="{00000000-0005-0000-0000-00007AA00000}"/>
    <cellStyle name="Hiperłącze 9" xfId="44596" hidden="1" xr:uid="{00000000-0005-0000-0000-00007CA00000}"/>
    <cellStyle name="Hiperłącze 9" xfId="44654" hidden="1" xr:uid="{00000000-0005-0000-0000-00007DA00000}"/>
    <cellStyle name="Hiperłącze 9" xfId="44663" hidden="1" xr:uid="{00000000-0005-0000-0000-00007EA00000}"/>
    <cellStyle name="Hiperłącze 9" xfId="44735" hidden="1" xr:uid="{00000000-0005-0000-0000-000081A00000}"/>
    <cellStyle name="Hiperłącze 9" xfId="44686" hidden="1" xr:uid="{00000000-0005-0000-0000-000084A00000}"/>
    <cellStyle name="Hiperłącze 9" xfId="44753" hidden="1" xr:uid="{00000000-0005-0000-0000-000086A00000}"/>
    <cellStyle name="Hiperłącze 9" xfId="44800" hidden="1" xr:uid="{00000000-0005-0000-0000-00008FA00000}"/>
    <cellStyle name="Hiperłącze 9" xfId="44851" hidden="1" xr:uid="{00000000-0005-0000-0000-000092A00000}"/>
    <cellStyle name="Hiperłącze 9" xfId="44867" hidden="1" xr:uid="{00000000-0005-0000-0000-000096A00000}"/>
    <cellStyle name="Hiperłącze 9" xfId="34083" hidden="1" xr:uid="{00000000-0005-0000-0000-0000499C0000}"/>
    <cellStyle name="Hiperłącze 9" xfId="42562" hidden="1" xr:uid="{00000000-0005-0000-0000-00008E9F0000}"/>
    <cellStyle name="Hiperłącze 9" xfId="36964" hidden="1" xr:uid="{00000000-0005-0000-0000-0000E99C0000}"/>
    <cellStyle name="Hiperłącze 9" xfId="36999" hidden="1" xr:uid="{00000000-0005-0000-0000-0000ED9C0000}"/>
    <cellStyle name="Hiperłącze 9" xfId="37008" hidden="1" xr:uid="{00000000-0005-0000-0000-0000EE9C0000}"/>
    <cellStyle name="Hiperłącze 9" xfId="37026" hidden="1" xr:uid="{00000000-0005-0000-0000-0000F09C0000}"/>
    <cellStyle name="Hiperłącze 9" xfId="41201" hidden="1" xr:uid="{00000000-0005-0000-0000-0000DB9E0000}"/>
    <cellStyle name="Hiperłącze 9" xfId="45845" hidden="1" xr:uid="{00000000-0005-0000-0000-0000FBA00000}"/>
    <cellStyle name="Hiperłącze 9" xfId="46744" hidden="1" xr:uid="{00000000-0005-0000-0000-00007AA10000}"/>
    <cellStyle name="Hiperłącze 9" xfId="46237" hidden="1" xr:uid="{00000000-0005-0000-0000-000068A10000}"/>
    <cellStyle name="Hiperłącze 9" xfId="43425" hidden="1" xr:uid="{00000000-0005-0000-0000-000056A10000}"/>
    <cellStyle name="Hiperłącze 9" xfId="45470" hidden="1" xr:uid="{00000000-0005-0000-0000-000044A10000}"/>
    <cellStyle name="Hiperłącze 9" xfId="22012" hidden="1" xr:uid="{00000000-0005-0000-0000-000025960000}"/>
    <cellStyle name="Hiperłącze 9" xfId="33682" hidden="1" xr:uid="{00000000-0005-0000-0000-0000AB9B0000}"/>
    <cellStyle name="Hiperłącze 9" xfId="20943" hidden="1" xr:uid="{00000000-0005-0000-0000-00007C960000}"/>
    <cellStyle name="Hiperłącze 9" xfId="22676" hidden="1" xr:uid="{00000000-0005-0000-0000-00008E960000}"/>
    <cellStyle name="Hiperłącze 9" xfId="28594" hidden="1" xr:uid="{00000000-0005-0000-0000-00006C990000}"/>
    <cellStyle name="Hiperłącze 9" xfId="31067" hidden="1" xr:uid="{00000000-0005-0000-0000-0000469A0000}"/>
    <cellStyle name="Hiperłącze 9" xfId="28884" hidden="1" xr:uid="{00000000-0005-0000-0000-000052990000}"/>
    <cellStyle name="Hiperłącze 9" xfId="28271" hidden="1" xr:uid="{00000000-0005-0000-0000-000038990000}"/>
    <cellStyle name="Hiperłącze 9" xfId="13112" hidden="1" xr:uid="{00000000-0005-0000-0000-00001B920000}"/>
    <cellStyle name="Hiperłącze 9" xfId="35762" hidden="1" xr:uid="{00000000-0005-0000-0000-0000749C0000}"/>
    <cellStyle name="Hiperłącze 9" xfId="45007" hidden="1" xr:uid="{00000000-0005-0000-0000-0000ACA00000}"/>
    <cellStyle name="Hiperłącze 9" xfId="28926" hidden="1" xr:uid="{00000000-0005-0000-0000-00005C990000}"/>
    <cellStyle name="Hiperłącze 9" xfId="21185" hidden="1" xr:uid="{00000000-0005-0000-0000-0000BB950000}"/>
    <cellStyle name="Hiperłącze 9" xfId="21658" hidden="1" xr:uid="{00000000-0005-0000-0000-0000F0950000}"/>
    <cellStyle name="Hiperłącze 9" xfId="34968" hidden="1" xr:uid="{00000000-0005-0000-0000-0000FA9B0000}"/>
    <cellStyle name="Hiperłącze 9" xfId="18150" hidden="1" xr:uid="{00000000-0005-0000-0000-00007E940000}"/>
    <cellStyle name="Hiperłącze 9" xfId="41923" hidden="1" xr:uid="{00000000-0005-0000-0000-0000A29F0000}"/>
    <cellStyle name="Hiperłącze 9" xfId="46904" hidden="1" xr:uid="{00000000-0005-0000-0000-00008DA10000}"/>
    <cellStyle name="Hiperłącze 9" xfId="28043" hidden="1" xr:uid="{00000000-0005-0000-0000-0000D2980000}"/>
    <cellStyle name="Hiperłącze 9" xfId="22918" hidden="1" xr:uid="{00000000-0005-0000-0000-0000EB960000}"/>
    <cellStyle name="Hiperłącze 9" xfId="36659" hidden="1" xr:uid="{00000000-0005-0000-0000-0000C99C0000}"/>
    <cellStyle name="Hiperłącze 9" xfId="25221" hidden="1" xr:uid="{00000000-0005-0000-0000-00001D980000}"/>
    <cellStyle name="Hiperłącze 9" xfId="42988" hidden="1" xr:uid="{00000000-0005-0000-0000-0000E59F0000}"/>
    <cellStyle name="Hiperłącze 9" xfId="42809" hidden="1" xr:uid="{00000000-0005-0000-0000-0000D59F0000}"/>
    <cellStyle name="Hiperłącze 9" xfId="15344" hidden="1" xr:uid="{00000000-0005-0000-0000-000027930000}"/>
    <cellStyle name="Hiperłącze 9" xfId="41143" hidden="1" xr:uid="{00000000-0005-0000-0000-00000A9F0000}"/>
    <cellStyle name="Hiperłącze 9" xfId="38218" hidden="1" xr:uid="{00000000-0005-0000-0000-0000BC9D0000}"/>
    <cellStyle name="Hiperłącze 9" xfId="34454" hidden="1" xr:uid="{00000000-0005-0000-0000-00009A9C0000}"/>
    <cellStyle name="Hiperłącze 9" xfId="35608" hidden="1" xr:uid="{00000000-0005-0000-0000-00005D9C0000}"/>
    <cellStyle name="Hiperłącze 9" xfId="21327" hidden="1" xr:uid="{00000000-0005-0000-0000-0000C4950000}"/>
    <cellStyle name="Hiperłącze 9" xfId="37415" hidden="1" xr:uid="{00000000-0005-0000-0000-00008B9D0000}"/>
    <cellStyle name="Hiperłącze 9" xfId="38983" hidden="1" xr:uid="{00000000-0005-0000-0000-0000AB9E0000}"/>
    <cellStyle name="Hiperłącze 9" xfId="35406" hidden="1" xr:uid="{00000000-0005-0000-0000-00002F9C0000}"/>
    <cellStyle name="Hiperłącze 9" xfId="20557" hidden="1" xr:uid="{00000000-0005-0000-0000-00000C960000}"/>
    <cellStyle name="Hiperłącze 9" xfId="33315" hidden="1" xr:uid="{00000000-0005-0000-0000-0000609B0000}"/>
    <cellStyle name="Hiperłącze 9" xfId="40015" hidden="1" xr:uid="{00000000-0005-0000-0000-0000449F0000}"/>
    <cellStyle name="Hiperłącze 9" xfId="20632" hidden="1" xr:uid="{00000000-0005-0000-0000-00001E960000}"/>
    <cellStyle name="Hiperłącze 9" xfId="31378" hidden="1" xr:uid="{00000000-0005-0000-0000-00006E9A0000}"/>
    <cellStyle name="Hiperłącze 9" xfId="14621" hidden="1" xr:uid="{00000000-0005-0000-0000-0000F5920000}"/>
    <cellStyle name="Hiperłącze 9" xfId="21177" hidden="1" xr:uid="{00000000-0005-0000-0000-0000BC950000}"/>
    <cellStyle name="Hiperłącze 9" xfId="40791" hidden="1" xr:uid="{00000000-0005-0000-0000-0000D49E0000}"/>
    <cellStyle name="Hiperłącze 9" xfId="12177" hidden="1" xr:uid="{00000000-0005-0000-0000-00009A910000}"/>
    <cellStyle name="Hiperłącze 9" xfId="12591" hidden="1" xr:uid="{00000000-0005-0000-0000-0000CC910000}"/>
    <cellStyle name="Hiperłącze 9" xfId="12348" hidden="1" xr:uid="{00000000-0005-0000-0000-0000AA910000}"/>
    <cellStyle name="Hiperłącze 9" xfId="26004" hidden="1" xr:uid="{00000000-0005-0000-0000-0000E5970000}"/>
    <cellStyle name="Hiperłącze 9" xfId="29897" hidden="1" xr:uid="{00000000-0005-0000-0000-0000209B0000}"/>
    <cellStyle name="Hiperłącze 9" xfId="13535" hidden="1" xr:uid="{00000000-0005-0000-0000-000064920000}"/>
    <cellStyle name="Hiperłącze 9" xfId="27109" hidden="1" xr:uid="{00000000-0005-0000-0000-000094980000}"/>
    <cellStyle name="Hiperłącze 9" xfId="26759" hidden="1" xr:uid="{00000000-0005-0000-0000-000052980000}"/>
    <cellStyle name="Hiperłącze 9" xfId="34529" hidden="1" xr:uid="{00000000-0005-0000-0000-0000AD9C0000}"/>
    <cellStyle name="Hiperłącze 9" xfId="11321" hidden="1" xr:uid="{00000000-0005-0000-0000-000075910000}"/>
    <cellStyle name="Hiperłącze 9" xfId="44924" hidden="1" xr:uid="{00000000-0005-0000-0000-00009DA00000}"/>
    <cellStyle name="Hiperłącze 9" xfId="44904" hidden="1" xr:uid="{00000000-0005-0000-0000-0000A0A00000}"/>
    <cellStyle name="Hiperłącze 9" xfId="44956" hidden="1" xr:uid="{00000000-0005-0000-0000-0000A1A00000}"/>
    <cellStyle name="Hiperłącze 9" xfId="45038" hidden="1" xr:uid="{00000000-0005-0000-0000-0000A5A00000}"/>
    <cellStyle name="Hiperłącze 9" xfId="44989" hidden="1" xr:uid="{00000000-0005-0000-0000-0000A8A00000}"/>
    <cellStyle name="Hiperłącze 9" xfId="45056" hidden="1" xr:uid="{00000000-0005-0000-0000-0000AAA00000}"/>
    <cellStyle name="Hiperłącze 9" xfId="45065" hidden="1" xr:uid="{00000000-0005-0000-0000-0000ADA00000}"/>
    <cellStyle name="Hiperłącze 9" xfId="45097" hidden="1" xr:uid="{00000000-0005-0000-0000-0000B4A00000}"/>
    <cellStyle name="Hiperłącze 9" xfId="45138" hidden="1" xr:uid="{00000000-0005-0000-0000-0000B5A00000}"/>
    <cellStyle name="Hiperłącze 9" xfId="45115" hidden="1" xr:uid="{00000000-0005-0000-0000-0000B8A00000}"/>
    <cellStyle name="Hiperłącze 9" xfId="43545" hidden="1" xr:uid="{00000000-0005-0000-0000-0000BEA00000}"/>
    <cellStyle name="Hiperłącze 9" xfId="43517" hidden="1" xr:uid="{00000000-0005-0000-0000-0000C0A00000}"/>
    <cellStyle name="Hiperłącze 9" xfId="43557" hidden="1" xr:uid="{00000000-0005-0000-0000-0000C7A00000}"/>
    <cellStyle name="Hiperłącze 9" xfId="43636" hidden="1" xr:uid="{00000000-0005-0000-0000-0000C8A00000}"/>
    <cellStyle name="Hiperłącze 9" xfId="43650" hidden="1" xr:uid="{00000000-0005-0000-0000-0000CEA00000}"/>
    <cellStyle name="Hiperłącze 9" xfId="43648" hidden="1" xr:uid="{00000000-0005-0000-0000-0000CFA00000}"/>
    <cellStyle name="Hiperłącze 9" xfId="45282" hidden="1" xr:uid="{00000000-0005-0000-0000-0000DDA00000}"/>
    <cellStyle name="Hiperłącze 9" xfId="45291" hidden="1" xr:uid="{00000000-0005-0000-0000-0000DEA00000}"/>
    <cellStyle name="Hiperłącze 9" xfId="45300" hidden="1" xr:uid="{00000000-0005-0000-0000-0000DFA00000}"/>
    <cellStyle name="Hiperłącze 9" xfId="43581" hidden="1" xr:uid="{00000000-0005-0000-0000-0000C9A00000}"/>
    <cellStyle name="Hiperłącze 9" xfId="27994" hidden="1" xr:uid="{00000000-0005-0000-0000-0000D3980000}"/>
    <cellStyle name="Hiperłącze 9" xfId="35741" hidden="1" xr:uid="{00000000-0005-0000-0000-00006C9C0000}"/>
    <cellStyle name="Hiperłącze 9" xfId="43006" hidden="1" xr:uid="{00000000-0005-0000-0000-0000EA9F0000}"/>
    <cellStyle name="Hiperłącze 9" xfId="42585" hidden="1" xr:uid="{00000000-0005-0000-0000-0000949F0000}"/>
    <cellStyle name="Hiperłącze 9" xfId="41293" hidden="1" xr:uid="{00000000-0005-0000-0000-0000E69E0000}"/>
    <cellStyle name="Hiperłącze 9" xfId="36558" hidden="1" xr:uid="{00000000-0005-0000-0000-0000069D0000}"/>
    <cellStyle name="Hiperłącze 9" xfId="36550" hidden="1" xr:uid="{00000000-0005-0000-0000-0000079D0000}"/>
    <cellStyle name="Hiperłącze 9" xfId="36508" hidden="1" xr:uid="{00000000-0005-0000-0000-0000099D0000}"/>
    <cellStyle name="Hiperłącze 9" xfId="36634" hidden="1" xr:uid="{00000000-0005-0000-0000-0000119D0000}"/>
    <cellStyle name="Hiperłącze 9" xfId="36642" hidden="1" xr:uid="{00000000-0005-0000-0000-0000139D0000}"/>
    <cellStyle name="Hiperłącze 9" xfId="36457" hidden="1" xr:uid="{00000000-0005-0000-0000-00001A9D0000}"/>
    <cellStyle name="Hiperłącze 9" xfId="34346" hidden="1" xr:uid="{00000000-0005-0000-0000-00001F9D0000}"/>
    <cellStyle name="Hiperłącze 9" xfId="37140" hidden="1" xr:uid="{00000000-0005-0000-0000-0000229D0000}"/>
    <cellStyle name="Hiperłącze 9" xfId="36417" hidden="1" xr:uid="{00000000-0005-0000-0000-0000239D0000}"/>
    <cellStyle name="Hiperłącze 9" xfId="36424" hidden="1" xr:uid="{00000000-0005-0000-0000-0000249D0000}"/>
    <cellStyle name="Hiperłącze 9" xfId="37123" hidden="1" xr:uid="{00000000-0005-0000-0000-0000259D0000}"/>
    <cellStyle name="Hiperłącze 9" xfId="36856" hidden="1" xr:uid="{00000000-0005-0000-0000-0000289D0000}"/>
    <cellStyle name="Hiperłącze 9" xfId="35491" hidden="1" xr:uid="{00000000-0005-0000-0000-0000299D0000}"/>
    <cellStyle name="Hiperłącze 9" xfId="34341" hidden="1" xr:uid="{00000000-0005-0000-0000-00002A9D0000}"/>
    <cellStyle name="Hiperłącze 9" xfId="34414" hidden="1" xr:uid="{00000000-0005-0000-0000-00002F9D0000}"/>
    <cellStyle name="Hiperłącze 9" xfId="35492" hidden="1" xr:uid="{00000000-0005-0000-0000-0000349D0000}"/>
    <cellStyle name="Hiperłącze 9" xfId="34173" hidden="1" xr:uid="{00000000-0005-0000-0000-00003D9D0000}"/>
    <cellStyle name="Hiperłącze 9" xfId="34190" hidden="1" xr:uid="{00000000-0005-0000-0000-00003F9D0000}"/>
    <cellStyle name="Hiperłącze 9" xfId="37240" hidden="1" xr:uid="{00000000-0005-0000-0000-0000459D0000}"/>
    <cellStyle name="Hiperłącze 9" xfId="37249" hidden="1" xr:uid="{00000000-0005-0000-0000-0000469D0000}"/>
    <cellStyle name="Hiperłącze 9" xfId="37200" hidden="1" xr:uid="{00000000-0005-0000-0000-0000479D0000}"/>
    <cellStyle name="Hiperłącze 9" xfId="37191" hidden="1" xr:uid="{00000000-0005-0000-0000-0000489D0000}"/>
    <cellStyle name="Hiperłącze 9" xfId="37258" hidden="1" xr:uid="{00000000-0005-0000-0000-00004A9D0000}"/>
    <cellStyle name="Hiperłącze 9" xfId="37209" hidden="1" xr:uid="{00000000-0005-0000-0000-00004C9D0000}"/>
    <cellStyle name="Hiperłącze 9" xfId="37267" hidden="1" xr:uid="{00000000-0005-0000-0000-00004D9D0000}"/>
    <cellStyle name="Hiperłącze 9" xfId="37294" hidden="1" xr:uid="{00000000-0005-0000-0000-0000509D0000}"/>
    <cellStyle name="Hiperłącze 9" xfId="37308" hidden="1" xr:uid="{00000000-0005-0000-0000-0000539D0000}"/>
    <cellStyle name="Hiperłącze 9" xfId="37329" hidden="1" xr:uid="{00000000-0005-0000-0000-0000579D0000}"/>
    <cellStyle name="Hiperłącze 9" xfId="37734" hidden="1" xr:uid="{00000000-0005-0000-0000-00005F9D0000}"/>
    <cellStyle name="Hiperłącze 9" xfId="37742" hidden="1" xr:uid="{00000000-0005-0000-0000-0000649D0000}"/>
    <cellStyle name="Hiperłącze 9" xfId="37793" hidden="1" xr:uid="{00000000-0005-0000-0000-0000659D0000}"/>
    <cellStyle name="Hiperłącze 9" xfId="37801" hidden="1" xr:uid="{00000000-0005-0000-0000-0000669D0000}"/>
    <cellStyle name="Hiperłącze 9" xfId="26686" hidden="1" xr:uid="{00000000-0005-0000-0000-00004B980000}"/>
    <cellStyle name="Hiperłącze 9" xfId="34209" hidden="1" xr:uid="{00000000-0005-0000-0000-00004A9C0000}"/>
    <cellStyle name="Hiperłącze 9" xfId="27426" hidden="1" xr:uid="{00000000-0005-0000-0000-0000F5980000}"/>
    <cellStyle name="Hiperłącze 9" xfId="27411" hidden="1" xr:uid="{00000000-0005-0000-0000-0000FA980000}"/>
    <cellStyle name="Hiperłącze 9" xfId="27450" hidden="1" xr:uid="{00000000-0005-0000-0000-0000FC980000}"/>
    <cellStyle name="Hiperłącze 9" xfId="25300" hidden="1" xr:uid="{00000000-0005-0000-0000-0000FF980000}"/>
    <cellStyle name="Hiperłącze 9" xfId="41790" hidden="1" xr:uid="{00000000-0005-0000-0000-00005D9F0000}"/>
    <cellStyle name="Hiperłącze 9" xfId="34950" hidden="1" xr:uid="{00000000-0005-0000-0000-0000F59B0000}"/>
    <cellStyle name="Hiperłącze 9" xfId="32908" hidden="1" xr:uid="{00000000-0005-0000-0000-0000929B0000}"/>
    <cellStyle name="Hiperłącze 9" xfId="33106" hidden="1" xr:uid="{00000000-0005-0000-0000-00007F9B0000}"/>
    <cellStyle name="Hiperłącze 9" xfId="33498" hidden="1" xr:uid="{00000000-0005-0000-0000-00006A9B0000}"/>
    <cellStyle name="Hiperłącze 9" xfId="14962" hidden="1" xr:uid="{00000000-0005-0000-0000-000047930000}"/>
    <cellStyle name="Hiperłącze 9" xfId="15099" hidden="1" xr:uid="{00000000-0005-0000-0000-00000C930000}"/>
    <cellStyle name="Hiperłącze 9" xfId="24832" hidden="1" xr:uid="{00000000-0005-0000-0000-0000A3970000}"/>
    <cellStyle name="Hiperłącze 9" xfId="15276" hidden="1" xr:uid="{00000000-0005-0000-0000-000058930000}"/>
    <cellStyle name="Hiperłącze 9" xfId="15755" hidden="1" xr:uid="{00000000-0005-0000-0000-00007E930000}"/>
    <cellStyle name="Hiperłącze 9" xfId="15964" hidden="1" xr:uid="{00000000-0005-0000-0000-000092930000}"/>
    <cellStyle name="Hiperłącze 9" xfId="27496" hidden="1" xr:uid="{00000000-0005-0000-0000-0000E8980000}"/>
    <cellStyle name="Hiperłącze 9" xfId="46736" hidden="1" xr:uid="{00000000-0005-0000-0000-000079A10000}"/>
    <cellStyle name="Hiperłącze 9" xfId="21972" hidden="1" xr:uid="{00000000-0005-0000-0000-000027960000}"/>
    <cellStyle name="Hiperłącze 9" xfId="43233" hidden="1" xr:uid="{00000000-0005-0000-0000-00005EA10000}"/>
    <cellStyle name="Hiperłącze 9" xfId="45473" hidden="1" xr:uid="{00000000-0005-0000-0000-000040A10000}"/>
    <cellStyle name="Hiperłącze 9" xfId="21390" hidden="1" xr:uid="{00000000-0005-0000-0000-0000C6950000}"/>
    <cellStyle name="Hiperłącze 9" xfId="25516" hidden="1" xr:uid="{00000000-0005-0000-0000-000079980000}"/>
    <cellStyle name="Hiperłącze 9" xfId="40904" hidden="1" xr:uid="{00000000-0005-0000-0000-0000139F0000}"/>
    <cellStyle name="Hiperłącze 9" xfId="46246" hidden="1" xr:uid="{00000000-0005-0000-0000-000067A10000}"/>
    <cellStyle name="Hiperłącze 9" xfId="13948" hidden="1" xr:uid="{00000000-0005-0000-0000-0000AE920000}"/>
    <cellStyle name="Hiperłącze 9" xfId="11746" hidden="1" xr:uid="{00000000-0005-0000-0000-0000E8920000}"/>
    <cellStyle name="Hiperłącze 9" xfId="26152" hidden="1" xr:uid="{00000000-0005-0000-0000-0000F7970000}"/>
    <cellStyle name="Hiperłącze 9" xfId="16236" hidden="1" xr:uid="{00000000-0005-0000-0000-0000EE940000}"/>
    <cellStyle name="Hiperłącze 9" xfId="40285" hidden="1" xr:uid="{00000000-0005-0000-0000-0000849E0000}"/>
    <cellStyle name="Hiperłącze 9" xfId="35635" hidden="1" xr:uid="{00000000-0005-0000-0000-0000609C0000}"/>
    <cellStyle name="Hiperłącze 9" xfId="33657" hidden="1" xr:uid="{00000000-0005-0000-0000-0000A69B0000}"/>
    <cellStyle name="Hiperłącze 9" xfId="43643" hidden="1" xr:uid="{00000000-0005-0000-0000-0000D0A00000}"/>
    <cellStyle name="Hiperłącze 9" xfId="13381" hidden="1" xr:uid="{00000000-0005-0000-0000-000036920000}"/>
    <cellStyle name="Hiperłącze 9" xfId="28052" hidden="1" xr:uid="{00000000-0005-0000-0000-0000D6980000}"/>
    <cellStyle name="Hiperłącze 9" xfId="43996" hidden="1" xr:uid="{00000000-0005-0000-0000-000015A00000}"/>
    <cellStyle name="Hiperłącze 9" xfId="34590" hidden="1" xr:uid="{00000000-0005-0000-0000-0000A89C0000}"/>
    <cellStyle name="Hiperłącze 9" xfId="34562" hidden="1" xr:uid="{00000000-0005-0000-0000-0000999C0000}"/>
    <cellStyle name="Hiperłącze 9" xfId="31955" hidden="1" xr:uid="{00000000-0005-0000-0000-0000099B0000}"/>
    <cellStyle name="Hiperłącze 9" xfId="42580" hidden="1" xr:uid="{00000000-0005-0000-0000-0000909F0000}"/>
    <cellStyle name="Hiperłącze 9" xfId="39654" hidden="1" xr:uid="{00000000-0005-0000-0000-0000249E0000}"/>
    <cellStyle name="Hiperłącze 9" xfId="27280" hidden="1" xr:uid="{00000000-0005-0000-0000-0000A2980000}"/>
    <cellStyle name="Hiperłącze 9" xfId="26864" hidden="1" xr:uid="{00000000-0005-0000-0000-000061980000}"/>
    <cellStyle name="Hiperłącze 9" xfId="13923" hidden="1" xr:uid="{00000000-0005-0000-0000-0000B8920000}"/>
    <cellStyle name="Hiperłącze 9" xfId="39209" hidden="1" xr:uid="{00000000-0005-0000-0000-0000F19D0000}"/>
    <cellStyle name="Hiperłącze 9" xfId="17806" hidden="1" xr:uid="{00000000-0005-0000-0000-00003E940000}"/>
    <cellStyle name="Hiperłącze 9" xfId="41387" hidden="1" xr:uid="{00000000-0005-0000-0000-0000289F0000}"/>
    <cellStyle name="Hiperłącze 9" xfId="25155" hidden="1" xr:uid="{00000000-0005-0000-0000-00002E980000}"/>
    <cellStyle name="Hiperłącze 9" xfId="35469" hidden="1" xr:uid="{00000000-0005-0000-0000-0000319C0000}"/>
    <cellStyle name="Hiperłącze 9" xfId="24502" hidden="1" xr:uid="{00000000-0005-0000-0000-000053970000}"/>
    <cellStyle name="Hiperłącze 9" xfId="42750" hidden="1" xr:uid="{00000000-0005-0000-0000-0000CF9F0000}"/>
    <cellStyle name="Hiperłącze 9" xfId="15246" hidden="1" xr:uid="{00000000-0005-0000-0000-000019930000}"/>
    <cellStyle name="Hiperłącze 9" xfId="22341" hidden="1" xr:uid="{00000000-0005-0000-0000-000051960000}"/>
    <cellStyle name="Hiperłącze 9" xfId="32376" hidden="1" xr:uid="{00000000-0005-0000-0000-0000D29A0000}"/>
    <cellStyle name="Hiperłącze 9" xfId="13986" hidden="1" xr:uid="{00000000-0005-0000-0000-0000B0920000}"/>
    <cellStyle name="Hiperłącze 9" xfId="41763" hidden="1" xr:uid="{00000000-0005-0000-0000-0000559F0000}"/>
    <cellStyle name="Hiperłącze 9" xfId="28903" hidden="1" xr:uid="{00000000-0005-0000-0000-000054990000}"/>
    <cellStyle name="Hiperłącze 9" xfId="28472" hidden="1" xr:uid="{00000000-0005-0000-0000-00008B990000}"/>
    <cellStyle name="Hiperłącze 9" xfId="29083" hidden="1" xr:uid="{00000000-0005-0000-0000-000066990000}"/>
    <cellStyle name="Hiperłącze 9" xfId="20147" hidden="1" xr:uid="{00000000-0005-0000-0000-000084950000}"/>
    <cellStyle name="Hiperłącze 9" xfId="20851" hidden="1" xr:uid="{00000000-0005-0000-0000-000000970000}"/>
    <cellStyle name="Hiperłącze 9" xfId="17437" hidden="1" xr:uid="{00000000-0005-0000-0000-000018940000}"/>
    <cellStyle name="Hiperłącze 9" xfId="29583" hidden="1" xr:uid="{00000000-0005-0000-0000-0000329A0000}"/>
    <cellStyle name="Hiperłącze 9" xfId="44787" hidden="1" xr:uid="{00000000-0005-0000-0000-00008CA00000}"/>
    <cellStyle name="Hiperłącze 9" xfId="44334" hidden="1" xr:uid="{00000000-0005-0000-0000-000042A00000}"/>
    <cellStyle name="Hiperłącze 9" xfId="27716" hidden="1" xr:uid="{00000000-0005-0000-0000-0000B5980000}"/>
    <cellStyle name="Hiperłącze 9" xfId="28163" hidden="1" xr:uid="{00000000-0005-0000-0000-00002C990000}"/>
    <cellStyle name="Hiperłącze 9" xfId="37881" hidden="1" xr:uid="{00000000-0005-0000-0000-00006E9D0000}"/>
    <cellStyle name="Hiperłącze 9" xfId="37921" hidden="1" xr:uid="{00000000-0005-0000-0000-0000719D0000}"/>
    <cellStyle name="Hiperłącze 9" xfId="37930" hidden="1" xr:uid="{00000000-0005-0000-0000-0000729D0000}"/>
    <cellStyle name="Hiperłącze 9" xfId="38012" hidden="1" xr:uid="{00000000-0005-0000-0000-0000769D0000}"/>
    <cellStyle name="Hiperłącze 9" xfId="37995" hidden="1" xr:uid="{00000000-0005-0000-0000-0000799D0000}"/>
    <cellStyle name="Hiperłącze 9" xfId="37972" hidden="1" xr:uid="{00000000-0005-0000-0000-00007C9D0000}"/>
    <cellStyle name="Hiperłącze 9" xfId="38120" hidden="1" xr:uid="{00000000-0005-0000-0000-0000829D0000}"/>
    <cellStyle name="Hiperłącze 9" xfId="33665" hidden="1" xr:uid="{00000000-0005-0000-0000-0000A99B0000}"/>
    <cellStyle name="Hiperłącze 9" xfId="33673" hidden="1" xr:uid="{00000000-0005-0000-0000-0000AA9B0000}"/>
    <cellStyle name="Hiperłącze 9" xfId="33747" hidden="1" xr:uid="{00000000-0005-0000-0000-0000AE9B0000}"/>
    <cellStyle name="Hiperłącze 9" xfId="33755" hidden="1" xr:uid="{00000000-0005-0000-0000-0000B29B0000}"/>
    <cellStyle name="Hiperłącze 9" xfId="33712" hidden="1" xr:uid="{00000000-0005-0000-0000-0000B49B0000}"/>
    <cellStyle name="Hiperłącze 9" xfId="33779" hidden="1" xr:uid="{00000000-0005-0000-0000-0000B79B0000}"/>
    <cellStyle name="Hiperłącze 9" xfId="33851" hidden="1" xr:uid="{00000000-0005-0000-0000-0000BE9B0000}"/>
    <cellStyle name="Hiperłącze 9" xfId="33888" hidden="1" xr:uid="{00000000-0005-0000-0000-0000C49B0000}"/>
    <cellStyle name="Hiperłącze 9" xfId="33942" hidden="1" xr:uid="{00000000-0005-0000-0000-0000C59B0000}"/>
    <cellStyle name="Hiperłącze 9" xfId="33951" hidden="1" xr:uid="{00000000-0005-0000-0000-0000C69B0000}"/>
    <cellStyle name="Hiperłącze 9" xfId="34001" hidden="1" xr:uid="{00000000-0005-0000-0000-0000D49B0000}"/>
    <cellStyle name="Hiperłącze 9" xfId="34042" hidden="1" xr:uid="{00000000-0005-0000-0000-0000D59B0000}"/>
    <cellStyle name="Hiperłącze 9" xfId="34068" hidden="1" xr:uid="{00000000-0005-0000-0000-0000D69B0000}"/>
    <cellStyle name="Hiperłącze 9" xfId="34031" hidden="1" xr:uid="{00000000-0005-0000-0000-0000D79B0000}"/>
    <cellStyle name="Hiperłącze 9" xfId="33808" hidden="1" xr:uid="{00000000-0005-0000-0000-0000C09B0000}"/>
    <cellStyle name="Hiperłącze 9" xfId="45173" hidden="1" xr:uid="{00000000-0005-0000-0000-0000D1A00000}"/>
    <cellStyle name="Hiperłącze 9" xfId="27000" hidden="1" xr:uid="{00000000-0005-0000-0000-000070980000}"/>
    <cellStyle name="Hiperłącze 9" xfId="34604" hidden="1" xr:uid="{00000000-0005-0000-0000-0000AE9C0000}"/>
    <cellStyle name="Hiperłącze 9" xfId="35499" hidden="1" xr:uid="{00000000-0005-0000-0000-0000519C0000}"/>
    <cellStyle name="Hiperłącze 9" xfId="42410" hidden="1" xr:uid="{00000000-0005-0000-0000-0000C89F0000}"/>
    <cellStyle name="Hiperłącze 9" xfId="41840" hidden="1" xr:uid="{00000000-0005-0000-0000-0000689F0000}"/>
    <cellStyle name="Hiperłącze 9" xfId="26432" hidden="1" xr:uid="{00000000-0005-0000-0000-000012980000}"/>
    <cellStyle name="Hiperłącze 9" xfId="26105" hidden="1" xr:uid="{00000000-0005-0000-0000-0000F1970000}"/>
    <cellStyle name="Hiperłącze 9" xfId="24941" hidden="1" xr:uid="{00000000-0005-0000-0000-0000AF970000}"/>
    <cellStyle name="Hiperłącze 9" xfId="23209" hidden="1" xr:uid="{00000000-0005-0000-0000-0000A7960000}"/>
    <cellStyle name="Hiperłącze 9" xfId="22523" hidden="1" xr:uid="{00000000-0005-0000-0000-000065960000}"/>
    <cellStyle name="Hiperłącze 9" xfId="46936" hidden="1" xr:uid="{00000000-0005-0000-0000-0000BAA10000}"/>
    <cellStyle name="Hiperłącze 9" xfId="46072" hidden="1" xr:uid="{00000000-0005-0000-0000-000010A10000}"/>
    <cellStyle name="Hiperłącze 9" xfId="45030" hidden="1" xr:uid="{00000000-0005-0000-0000-0000A9A00000}"/>
    <cellStyle name="Hiperłącze 9" xfId="44716" hidden="1" xr:uid="{00000000-0005-0000-0000-000087A00000}"/>
    <cellStyle name="Hiperłącze 9" xfId="43302" hidden="1" xr:uid="{00000000-0005-0000-0000-000065A00000}"/>
    <cellStyle name="Hiperłącze 9" xfId="44104" hidden="1" xr:uid="{00000000-0005-0000-0000-000021A00000}"/>
    <cellStyle name="Hiperłącze 9" xfId="38103" hidden="1" xr:uid="{00000000-0005-0000-0000-0000859D0000}"/>
    <cellStyle name="Hiperłącze 9" xfId="38129" hidden="1" xr:uid="{00000000-0005-0000-0000-0000869D0000}"/>
    <cellStyle name="Hiperłącze 9" xfId="38092" hidden="1" xr:uid="{00000000-0005-0000-0000-0000879D0000}"/>
    <cellStyle name="Hiperłącze 9" xfId="37651" hidden="1" xr:uid="{00000000-0005-0000-0000-00008A9D0000}"/>
    <cellStyle name="Hiperłącze 9" xfId="37404" hidden="1" xr:uid="{00000000-0005-0000-0000-00008D9D0000}"/>
    <cellStyle name="Hiperłącze 9" xfId="37400" hidden="1" xr:uid="{00000000-0005-0000-0000-0000929D0000}"/>
    <cellStyle name="Hiperłącze 9" xfId="37370" hidden="1" xr:uid="{00000000-0005-0000-0000-00009E9D0000}"/>
    <cellStyle name="Hiperłącze 9" xfId="37385" hidden="1" xr:uid="{00000000-0005-0000-0000-00009F9D0000}"/>
    <cellStyle name="Hiperłącze 9" xfId="37503" hidden="1" xr:uid="{00000000-0005-0000-0000-0000A59D0000}"/>
    <cellStyle name="Hiperłącze 9" xfId="37495" hidden="1" xr:uid="{00000000-0005-0000-0000-0000A69D0000}"/>
    <cellStyle name="Hiperłącze 9" xfId="37534" hidden="1" xr:uid="{00000000-0005-0000-0000-0000A79D0000}"/>
    <cellStyle name="Hiperłącze 9" xfId="37895" hidden="1" xr:uid="{00000000-0005-0000-0000-0000A89D0000}"/>
    <cellStyle name="Hiperłącze 9" xfId="37488" hidden="1" xr:uid="{00000000-0005-0000-0000-0000AA9D0000}"/>
    <cellStyle name="Hiperłącze 9" xfId="37480" hidden="1" xr:uid="{00000000-0005-0000-0000-0000AD9D0000}"/>
    <cellStyle name="Hiperłącze 9" xfId="37472" hidden="1" xr:uid="{00000000-0005-0000-0000-0000AE9D0000}"/>
    <cellStyle name="Hiperłącze 9" xfId="38162" hidden="1" xr:uid="{00000000-0005-0000-0000-0000B19D0000}"/>
    <cellStyle name="Hiperłącze 9" xfId="37455" hidden="1" xr:uid="{00000000-0005-0000-0000-0000B49D0000}"/>
    <cellStyle name="Hiperłącze 9" xfId="38281" hidden="1" xr:uid="{00000000-0005-0000-0000-0000BE9D0000}"/>
    <cellStyle name="Hiperłącze 9" xfId="38264" hidden="1" xr:uid="{00000000-0005-0000-0000-0000C19D0000}"/>
    <cellStyle name="Hiperłącze 9" xfId="38253" hidden="1" xr:uid="{00000000-0005-0000-0000-0000C39D0000}"/>
    <cellStyle name="Hiperłącze 9" xfId="38308" hidden="1" xr:uid="{00000000-0005-0000-0000-0000C69D0000}"/>
    <cellStyle name="Hiperłącze 9" xfId="38317" hidden="1" xr:uid="{00000000-0005-0000-0000-0000C79D0000}"/>
    <cellStyle name="Hiperłącze 9" xfId="38326" hidden="1" xr:uid="{00000000-0005-0000-0000-0000C89D0000}"/>
    <cellStyle name="Hiperłącze 9" xfId="44308" hidden="1" xr:uid="{00000000-0005-0000-0000-00003AA00000}"/>
    <cellStyle name="Hiperłącze 9" xfId="26695" hidden="1" xr:uid="{00000000-0005-0000-0000-00004C980000}"/>
    <cellStyle name="Hiperłącze 9" xfId="45880" hidden="1" xr:uid="{00000000-0005-0000-0000-0000F9A00000}"/>
    <cellStyle name="Hiperłącze 9" xfId="45837" hidden="1" xr:uid="{00000000-0005-0000-0000-0000FCA00000}"/>
    <cellStyle name="Hiperłącze 9" xfId="45896" hidden="1" xr:uid="{00000000-0005-0000-0000-0000FEA00000}"/>
    <cellStyle name="Hiperłącze 9" xfId="45936" hidden="1" xr:uid="{00000000-0005-0000-0000-000001A10000}"/>
    <cellStyle name="Hiperłącze 9" xfId="43690" hidden="1" xr:uid="{00000000-0005-0000-0000-0000FC9F0000}"/>
    <cellStyle name="Hiperłącze 9" xfId="26261" hidden="1" xr:uid="{00000000-0005-0000-0000-000004980000}"/>
    <cellStyle name="Hiperłącze 9" xfId="24574" hidden="1" xr:uid="{00000000-0005-0000-0000-000087970000}"/>
    <cellStyle name="Hiperłącze 9" xfId="24104" hidden="1" xr:uid="{00000000-0005-0000-0000-000073970000}"/>
    <cellStyle name="Hiperłącze 9" xfId="23835" hidden="1" xr:uid="{00000000-0005-0000-0000-00005D970000}"/>
    <cellStyle name="Hiperłącze 9" xfId="23846" hidden="1" xr:uid="{00000000-0005-0000-0000-00005B970000}"/>
    <cellStyle name="Hiperłącze 9" xfId="29704" hidden="1" xr:uid="{00000000-0005-0000-0000-00003B9A0000}"/>
    <cellStyle name="Hiperłącze 9" xfId="31861" hidden="1" xr:uid="{00000000-0005-0000-0000-0000EB9A0000}"/>
    <cellStyle name="Hiperłącze 9" xfId="10241" hidden="1" xr:uid="{00000000-0005-0000-0000-00005B910000}"/>
    <cellStyle name="Hiperłącze 9" xfId="16678" hidden="1" xr:uid="{00000000-0005-0000-0000-0000AF930000}"/>
    <cellStyle name="Hiperłącze 9" xfId="17103" hidden="1" xr:uid="{00000000-0005-0000-0000-0000D7930000}"/>
    <cellStyle name="Hiperłącze 9" xfId="17235" hidden="1" xr:uid="{00000000-0005-0000-0000-0000EC930000}"/>
    <cellStyle name="Hiperłącze 9" xfId="15090" hidden="1" xr:uid="{00000000-0005-0000-0000-00000B930000}"/>
    <cellStyle name="Hiperłącze 9" xfId="33142" hidden="1" xr:uid="{00000000-0005-0000-0000-0000919B0000}"/>
    <cellStyle name="Hiperłącze 9" xfId="15320" hidden="1" xr:uid="{00000000-0005-0000-0000-000023930000}"/>
    <cellStyle name="Hiperłącze 9" xfId="33548" hidden="1" xr:uid="{00000000-0005-0000-0000-0000739B0000}"/>
    <cellStyle name="Hiperłącze 9" xfId="34290" hidden="1" xr:uid="{00000000-0005-0000-0000-00003F9C0000}"/>
    <cellStyle name="Hiperłącze 9" xfId="39158" hidden="1" xr:uid="{00000000-0005-0000-0000-0000EB9D0000}"/>
    <cellStyle name="Hiperłącze 9" xfId="14240" hidden="1" xr:uid="{00000000-0005-0000-0000-0000BA920000}"/>
    <cellStyle name="Hiperłącze 9" xfId="43247" hidden="1" xr:uid="{00000000-0005-0000-0000-00006EA00000}"/>
    <cellStyle name="Hiperłącze 9" xfId="42181" hidden="1" xr:uid="{00000000-0005-0000-0000-0000999F0000}"/>
    <cellStyle name="Hiperłącze 9" xfId="33075" hidden="1" xr:uid="{00000000-0005-0000-0000-00007E9B0000}"/>
    <cellStyle name="Hiperłącze 9" xfId="22576" hidden="1" xr:uid="{00000000-0005-0000-0000-000083960000}"/>
    <cellStyle name="Hiperłącze 9" xfId="31528" hidden="1" xr:uid="{00000000-0005-0000-0000-0000849A0000}"/>
    <cellStyle name="Hiperłącze 9" xfId="32188" hidden="1" xr:uid="{00000000-0005-0000-0000-0000C49A0000}"/>
    <cellStyle name="Hiperłącze 9" xfId="16473" hidden="1" xr:uid="{00000000-0005-0000-0000-00005F940000}"/>
    <cellStyle name="Hiperłącze 9" xfId="19800" hidden="1" xr:uid="{00000000-0005-0000-0000-000068950000}"/>
    <cellStyle name="Hiperłącze 9" xfId="41357" hidden="1" xr:uid="{00000000-0005-0000-0000-0000E99E0000}"/>
    <cellStyle name="Hiperłącze 9" xfId="26882" hidden="1" xr:uid="{00000000-0005-0000-0000-000063980000}"/>
    <cellStyle name="Hiperłącze 9" xfId="24782" hidden="1" xr:uid="{00000000-0005-0000-0000-00009D970000}"/>
    <cellStyle name="Hiperłącze 9" xfId="33902" hidden="1" xr:uid="{00000000-0005-0000-0000-0000C79B0000}"/>
    <cellStyle name="Hiperłącze 9" xfId="30592" hidden="1" xr:uid="{00000000-0005-0000-0000-0000009A0000}"/>
    <cellStyle name="Hiperłącze 9" xfId="45224" hidden="1" xr:uid="{00000000-0005-0000-0000-0000DCA00000}"/>
    <cellStyle name="Hiperłącze 9" xfId="36791" hidden="1" xr:uid="{00000000-0005-0000-0000-0000DC9C0000}"/>
    <cellStyle name="Hiperłącze 9" xfId="27649" hidden="1" xr:uid="{00000000-0005-0000-0000-0000B0980000}"/>
    <cellStyle name="Hiperłącze 9" xfId="27271" hidden="1" xr:uid="{00000000-0005-0000-0000-0000A1980000}"/>
    <cellStyle name="Hiperłącze 9" xfId="23580" hidden="1" xr:uid="{00000000-0005-0000-0000-0000F6960000}"/>
    <cellStyle name="Hiperłącze 9" xfId="34087" hidden="1" xr:uid="{00000000-0005-0000-0000-00004D9C0000}"/>
    <cellStyle name="Hiperłącze 9" xfId="35227" hidden="1" xr:uid="{00000000-0005-0000-0000-0000209C0000}"/>
    <cellStyle name="Hiperłącze 9" xfId="40524" hidden="1" xr:uid="{00000000-0005-0000-0000-0000969E0000}"/>
    <cellStyle name="Hiperłącze 9" xfId="44939" hidden="1" xr:uid="{00000000-0005-0000-0000-00009AA00000}"/>
    <cellStyle name="Hiperłącze 9" xfId="27781" hidden="1" xr:uid="{00000000-0005-0000-0000-0000BD980000}"/>
    <cellStyle name="Hiperłącze 9" xfId="29976" hidden="1" xr:uid="{00000000-0005-0000-0000-00008E9A0000}"/>
    <cellStyle name="Hiperłącze 9" xfId="38740" hidden="1" xr:uid="{00000000-0005-0000-0000-00005F9E0000}"/>
    <cellStyle name="Hiperłącze 9" xfId="18858" hidden="1" xr:uid="{00000000-0005-0000-0000-0000AB940000}"/>
    <cellStyle name="Hiperłącze 9" xfId="42080" hidden="1" xr:uid="{00000000-0005-0000-0000-0000B09F0000}"/>
    <cellStyle name="Hiperłącze 9" xfId="44014" hidden="1" xr:uid="{00000000-0005-0000-0000-00001AA00000}"/>
    <cellStyle name="Hiperłącze 9" xfId="26453" hidden="1" xr:uid="{00000000-0005-0000-0000-000031980000}"/>
    <cellStyle name="Hiperłącze 9" xfId="36381" hidden="1" xr:uid="{00000000-0005-0000-0000-0000039D0000}"/>
    <cellStyle name="Hiperłącze 9" xfId="36100" hidden="1" xr:uid="{00000000-0005-0000-0000-0000919C0000}"/>
    <cellStyle name="Hiperłącze 9" xfId="32336" hidden="1" xr:uid="{00000000-0005-0000-0000-0000FA9A0000}"/>
    <cellStyle name="Hiperłącze 9" xfId="14938" hidden="1" xr:uid="{00000000-0005-0000-0000-000050930000}"/>
    <cellStyle name="Hiperłącze 9" xfId="23372" hidden="1" xr:uid="{00000000-0005-0000-0000-0000BC960000}"/>
    <cellStyle name="Hiperłącze 9" xfId="42067" hidden="1" xr:uid="{00000000-0005-0000-0000-0000AD9F0000}"/>
    <cellStyle name="Hiperłącze 9" xfId="37186" hidden="1" xr:uid="{00000000-0005-0000-0000-0000449D0000}"/>
    <cellStyle name="Hiperłącze 9" xfId="42906" hidden="1" xr:uid="{00000000-0005-0000-0000-0000E19F0000}"/>
    <cellStyle name="Hiperłącze 9" xfId="43236" hidden="1" xr:uid="{00000000-0005-0000-0000-00005FA10000}"/>
    <cellStyle name="Hiperłącze 9" xfId="47018" hidden="1" xr:uid="{00000000-0005-0000-0000-00009CA10000}"/>
    <cellStyle name="Hiperłącze 9" xfId="46403" hidden="1" xr:uid="{00000000-0005-0000-0000-000072A10000}"/>
    <cellStyle name="Hiperłącze 9" xfId="21773" hidden="1" xr:uid="{00000000-0005-0000-0000-0000FB950000}"/>
    <cellStyle name="Hiperłącze 9" xfId="11945" hidden="1" xr:uid="{00000000-0005-0000-0000-00004C920000}"/>
    <cellStyle name="Hiperłącze 9" xfId="18231" hidden="1" xr:uid="{00000000-0005-0000-0000-000082940000}"/>
    <cellStyle name="Hiperłącze 9" xfId="20704" hidden="1" xr:uid="{00000000-0005-0000-0000-000011960000}"/>
    <cellStyle name="Hiperłącze 9" xfId="37718" hidden="1" xr:uid="{00000000-0005-0000-0000-00005C9D0000}"/>
    <cellStyle name="Hiperłącze 9" xfId="36537" hidden="1" xr:uid="{00000000-0005-0000-0000-00000C9D0000}"/>
    <cellStyle name="Hiperłącze 9" xfId="45092" hidden="1" xr:uid="{00000000-0005-0000-0000-0000B0A00000}"/>
    <cellStyle name="Hiperłącze 9" xfId="22392" hidden="1" xr:uid="{00000000-0005-0000-0000-00005C960000}"/>
    <cellStyle name="Hiperłącze 9" xfId="38406" hidden="1" xr:uid="{00000000-0005-0000-0000-0000D19D0000}"/>
    <cellStyle name="Hiperłącze 9" xfId="38431" hidden="1" xr:uid="{00000000-0005-0000-0000-0000D49D0000}"/>
    <cellStyle name="Hiperłącze 9" xfId="38479" hidden="1" xr:uid="{00000000-0005-0000-0000-0000D59D0000}"/>
    <cellStyle name="Hiperłącze 9" xfId="38436" hidden="1" xr:uid="{00000000-0005-0000-0000-0000D89D0000}"/>
    <cellStyle name="Hiperłącze 9" xfId="38472" hidden="1" xr:uid="{00000000-0005-0000-0000-0000D99D0000}"/>
    <cellStyle name="Hiperłącze 9" xfId="38511" hidden="1" xr:uid="{00000000-0005-0000-0000-0000DE9D0000}"/>
    <cellStyle name="Hiperłącze 9" xfId="38575" hidden="1" xr:uid="{00000000-0005-0000-0000-0000E19D0000}"/>
    <cellStyle name="Hiperłącze 9" xfId="38559" hidden="1" xr:uid="{00000000-0005-0000-0000-0000E79D0000}"/>
    <cellStyle name="Hiperłącze 9" xfId="24814" hidden="1" xr:uid="{00000000-0005-0000-0000-0000A1970000}"/>
    <cellStyle name="Hiperłącze 9" xfId="24842" hidden="1" xr:uid="{00000000-0005-0000-0000-0000A4970000}"/>
    <cellStyle name="Hiperłącze 9" xfId="24905" hidden="1" xr:uid="{00000000-0005-0000-0000-0000A6970000}"/>
    <cellStyle name="Hiperłącze 9" xfId="24877" hidden="1" xr:uid="{00000000-0005-0000-0000-0000AB970000}"/>
    <cellStyle name="Hiperłącze 9" xfId="24865" hidden="1" xr:uid="{00000000-0005-0000-0000-0000AC970000}"/>
    <cellStyle name="Hiperłącze 9" xfId="24950" hidden="1" xr:uid="{00000000-0005-0000-0000-0000B0970000}"/>
    <cellStyle name="Hiperłącze 9" xfId="24985" hidden="1" xr:uid="{00000000-0005-0000-0000-0000B7970000}"/>
    <cellStyle name="Hiperłącze 9" xfId="25655" hidden="1" xr:uid="{00000000-0005-0000-0000-0000BE970000}"/>
    <cellStyle name="Hiperłącze 9" xfId="25612" hidden="1" xr:uid="{00000000-0005-0000-0000-0000BF970000}"/>
    <cellStyle name="Hiperłącze 9" xfId="25604" hidden="1" xr:uid="{00000000-0005-0000-0000-0000C0970000}"/>
    <cellStyle name="Hiperłącze 9" xfId="25640" hidden="1" xr:uid="{00000000-0005-0000-0000-0000C1970000}"/>
    <cellStyle name="Hiperłącze 9" xfId="25620" hidden="1" xr:uid="{00000000-0005-0000-0000-0000C4970000}"/>
    <cellStyle name="Hiperłącze 9" xfId="25759" hidden="1" xr:uid="{00000000-0005-0000-0000-0000CE970000}"/>
    <cellStyle name="Hiperłącze 9" xfId="25727" hidden="1" xr:uid="{00000000-0005-0000-0000-0000CF970000}"/>
    <cellStyle name="Hiperłącze 9" xfId="25822" hidden="1" xr:uid="{00000000-0005-0000-0000-0000D1970000}"/>
    <cellStyle name="Hiperłącze 9" xfId="25831" hidden="1" xr:uid="{00000000-0005-0000-0000-0000D2970000}"/>
    <cellStyle name="Hiperłącze 9" xfId="37665" hidden="1" xr:uid="{00000000-0005-0000-0000-0000A19D0000}"/>
    <cellStyle name="Hiperłącze 9" xfId="33893" hidden="1" xr:uid="{00000000-0005-0000-0000-0000C89B0000}"/>
    <cellStyle name="Hiperłącze 9" xfId="43892" hidden="1" xr:uid="{00000000-0005-0000-0000-000063A00000}"/>
    <cellStyle name="Hiperłącze 9" xfId="27724" hidden="1" xr:uid="{00000000-0005-0000-0000-0000B6980000}"/>
    <cellStyle name="Hiperłącze 9" xfId="26727" hidden="1" xr:uid="{00000000-0005-0000-0000-000053980000}"/>
    <cellStyle name="Hiperłącze 9" xfId="35984" hidden="1" xr:uid="{00000000-0005-0000-0000-0000899C0000}"/>
    <cellStyle name="Hiperłącze 9" xfId="43088" hidden="1" xr:uid="{00000000-0005-0000-0000-0000F59F0000}"/>
    <cellStyle name="Hiperłącze 9" xfId="30323" hidden="1" xr:uid="{00000000-0005-0000-0000-0000339A0000}"/>
    <cellStyle name="Hiperłącze 9" xfId="18480" hidden="1" xr:uid="{00000000-0005-0000-0000-0000C1940000}"/>
    <cellStyle name="Hiperłącze 9" xfId="10341" hidden="1" xr:uid="{00000000-0005-0000-0000-00005D910000}"/>
    <cellStyle name="Hiperłącze 9" xfId="11647" hidden="1" xr:uid="{00000000-0005-0000-0000-0000ED910000}"/>
    <cellStyle name="Hiperłącze 9" xfId="15839" hidden="1" xr:uid="{00000000-0005-0000-0000-000089930000}"/>
    <cellStyle name="Hiperłącze 9" xfId="24709" hidden="1" xr:uid="{00000000-0005-0000-0000-000092970000}"/>
    <cellStyle name="Hiperłącze 9" xfId="29856" hidden="1" xr:uid="{00000000-0005-0000-0000-0000269B0000}"/>
    <cellStyle name="Hiperłącze 9" xfId="35110" hidden="1" xr:uid="{00000000-0005-0000-0000-00000C9C0000}"/>
    <cellStyle name="Hiperłącze 9" xfId="38021" hidden="1" xr:uid="{00000000-0005-0000-0000-00007A9D0000}"/>
    <cellStyle name="Hiperłącze 9" xfId="37366" hidden="1" xr:uid="{00000000-0005-0000-0000-0000569D0000}"/>
    <cellStyle name="Hiperłącze 9" xfId="34148" hidden="1" xr:uid="{00000000-0005-0000-0000-0000329D0000}"/>
    <cellStyle name="Hiperłącze 9" xfId="39139" hidden="1" xr:uid="{00000000-0005-0000-0000-0000E99D0000}"/>
    <cellStyle name="Hiperłącze 9" xfId="39147" hidden="1" xr:uid="{00000000-0005-0000-0000-0000EA9D0000}"/>
    <cellStyle name="Hiperłącze 9" xfId="39167" hidden="1" xr:uid="{00000000-0005-0000-0000-0000EC9D0000}"/>
    <cellStyle name="Hiperłącze 9" xfId="39216" hidden="1" xr:uid="{00000000-0005-0000-0000-0000ED9D0000}"/>
    <cellStyle name="Hiperłącze 9" xfId="39173" hidden="1" xr:uid="{00000000-0005-0000-0000-0000F09D0000}"/>
    <cellStyle name="Hiperłącze 9" xfId="39200" hidden="1" xr:uid="{00000000-0005-0000-0000-0000F39D0000}"/>
    <cellStyle name="Hiperłącze 9" xfId="39264" hidden="1" xr:uid="{00000000-0005-0000-0000-0000F89D0000}"/>
    <cellStyle name="Hiperłącze 9" xfId="39473" hidden="1" xr:uid="{00000000-0005-0000-0000-0000059E0000}"/>
    <cellStyle name="Hiperłącze 9" xfId="39482" hidden="1" xr:uid="{00000000-0005-0000-0000-0000069E0000}"/>
    <cellStyle name="Hiperłącze 9" xfId="39433" hidden="1" xr:uid="{00000000-0005-0000-0000-0000079E0000}"/>
    <cellStyle name="Hiperłącze 9" xfId="39500" hidden="1" xr:uid="{00000000-0005-0000-0000-00000D9E0000}"/>
    <cellStyle name="Hiperłącze 9" xfId="39509" hidden="1" xr:uid="{00000000-0005-0000-0000-00000E9E0000}"/>
    <cellStyle name="Hiperłącze 9" xfId="39518" hidden="1" xr:uid="{00000000-0005-0000-0000-00000F9E0000}"/>
    <cellStyle name="Hiperłącze 9" xfId="39581" hidden="1" xr:uid="{00000000-0005-0000-0000-0000119E0000}"/>
    <cellStyle name="Hiperłącze 9" xfId="39590" hidden="1" xr:uid="{00000000-0005-0000-0000-0000129E0000}"/>
    <cellStyle name="Hiperłącze 9" xfId="39573" hidden="1" xr:uid="{00000000-0005-0000-0000-0000159E0000}"/>
    <cellStyle name="Hiperłącze 9" xfId="39599" hidden="1" xr:uid="{00000000-0005-0000-0000-0000169E0000}"/>
    <cellStyle name="Hiperłącze 9" xfId="39607" hidden="1" xr:uid="{00000000-0005-0000-0000-0000199E0000}"/>
    <cellStyle name="Hiperłącze 9" xfId="39681" hidden="1" xr:uid="{00000000-0005-0000-0000-00001D9E0000}"/>
    <cellStyle name="Hiperłącze 9" xfId="39729" hidden="1" xr:uid="{00000000-0005-0000-0000-0000289E0000}"/>
    <cellStyle name="Hiperłącze 9" xfId="39770" hidden="1" xr:uid="{00000000-0005-0000-0000-00002D9E0000}"/>
    <cellStyle name="Hiperłącze 9" xfId="39793" hidden="1" xr:uid="{00000000-0005-0000-0000-00002E9E0000}"/>
    <cellStyle name="Hiperłącze 9" xfId="39802" hidden="1" xr:uid="{00000000-0005-0000-0000-0000319E0000}"/>
    <cellStyle name="Hiperłącze 9" xfId="39811" hidden="1" xr:uid="{00000000-0005-0000-0000-0000329E0000}"/>
    <cellStyle name="Hiperłącze 9" xfId="39820" hidden="1" xr:uid="{00000000-0005-0000-0000-0000339E0000}"/>
    <cellStyle name="Hiperłącze 9" xfId="39853" hidden="1" xr:uid="{00000000-0005-0000-0000-00003C9E0000}"/>
    <cellStyle name="Hiperłącze 9" xfId="12634" hidden="1" xr:uid="{00000000-0005-0000-0000-0000C9910000}"/>
    <cellStyle name="Hiperłącze 9" xfId="44300" hidden="1" xr:uid="{00000000-0005-0000-0000-000039A00000}"/>
    <cellStyle name="Hiperłącze 9" xfId="34886" hidden="1" xr:uid="{00000000-0005-0000-0000-0000F39B0000}"/>
    <cellStyle name="Hiperłącze 9" xfId="34959" hidden="1" xr:uid="{00000000-0005-0000-0000-0000F69B0000}"/>
    <cellStyle name="Hiperłącze 9" xfId="34901" hidden="1" xr:uid="{00000000-0005-0000-0000-0000F89B0000}"/>
    <cellStyle name="Hiperłącze 9" xfId="34919" hidden="1" xr:uid="{00000000-0005-0000-0000-0000FC9B0000}"/>
    <cellStyle name="Hiperłącze 9" xfId="43874" hidden="1" xr:uid="{00000000-0005-0000-0000-0000C5A00000}"/>
    <cellStyle name="Hiperłącze 9" xfId="23949" hidden="1" xr:uid="{00000000-0005-0000-0000-00007B970000}"/>
    <cellStyle name="Hiperłącze 9" xfId="12066" hidden="1" xr:uid="{00000000-0005-0000-0000-000091910000}"/>
    <cellStyle name="Hiperłącze 9" xfId="12481" hidden="1" xr:uid="{00000000-0005-0000-0000-0000BB910000}"/>
    <cellStyle name="Hiperłącze 9" xfId="12677" hidden="1" xr:uid="{00000000-0005-0000-0000-0000D3910000}"/>
    <cellStyle name="Hiperłącze 9" xfId="12659" hidden="1" xr:uid="{00000000-0005-0000-0000-0000D1910000}"/>
    <cellStyle name="Hiperłącze 9" xfId="20640" hidden="1" xr:uid="{00000000-0005-0000-0000-00001A960000}"/>
    <cellStyle name="Hiperłącze 9" xfId="22989" hidden="1" xr:uid="{00000000-0005-0000-0000-0000D6960000}"/>
    <cellStyle name="Hiperłącze 9" xfId="25341" hidden="1" xr:uid="{00000000-0005-0000-0000-000015990000}"/>
    <cellStyle name="Hiperłącze 9" xfId="17612" hidden="1" xr:uid="{00000000-0005-0000-0000-000026940000}"/>
    <cellStyle name="Hiperłącze 9" xfId="16122" hidden="1" xr:uid="{00000000-0005-0000-0000-00000F940000}"/>
    <cellStyle name="Hiperłącze 9" xfId="17798" hidden="1" xr:uid="{00000000-0005-0000-0000-00003A940000}"/>
    <cellStyle name="Hiperłącze 9" xfId="18005" hidden="1" xr:uid="{00000000-0005-0000-0000-000051940000}"/>
    <cellStyle name="Hiperłącze 9" xfId="11257" hidden="1" xr:uid="{00000000-0005-0000-0000-000073910000}"/>
    <cellStyle name="Hiperłącze 9" xfId="32086" hidden="1" xr:uid="{00000000-0005-0000-0000-0000EC9A0000}"/>
    <cellStyle name="Hiperłącze 9" xfId="24318" hidden="1" xr:uid="{00000000-0005-0000-0000-000088970000}"/>
    <cellStyle name="Hiperłącze 9" xfId="31949" hidden="1" xr:uid="{00000000-0005-0000-0000-0000059B0000}"/>
    <cellStyle name="Hiperłącze 9" xfId="24012" hidden="1" xr:uid="{00000000-0005-0000-0000-000067970000}"/>
    <cellStyle name="Hiperłącze 9" xfId="26643" hidden="1" xr:uid="{00000000-0005-0000-0000-000041980000}"/>
    <cellStyle name="Hiperłącze 9" xfId="38757" hidden="1" xr:uid="{00000000-0005-0000-0000-0000589E0000}"/>
    <cellStyle name="Hiperłącze 9" xfId="30056" hidden="1" xr:uid="{00000000-0005-0000-0000-0000919A0000}"/>
    <cellStyle name="Hiperłącze 9" xfId="34608" hidden="1" xr:uid="{00000000-0005-0000-0000-00003C9D0000}"/>
    <cellStyle name="Hiperłącze 9" xfId="35590" hidden="1" xr:uid="{00000000-0005-0000-0000-0000569C0000}"/>
    <cellStyle name="Hiperłącze 9" xfId="24132" hidden="1" xr:uid="{00000000-0005-0000-0000-000074970000}"/>
    <cellStyle name="Hiperłącze 9" xfId="15856" hidden="1" xr:uid="{00000000-0005-0000-0000-000086930000}"/>
    <cellStyle name="Hiperłącze 9" xfId="15017" hidden="1" xr:uid="{00000000-0005-0000-0000-000040930000}"/>
    <cellStyle name="Hiperłącze 9" xfId="22500" hidden="1" xr:uid="{00000000-0005-0000-0000-000068960000}"/>
    <cellStyle name="Hiperłącze 9" xfId="23258" hidden="1" xr:uid="{00000000-0005-0000-0000-0000AD960000}"/>
    <cellStyle name="Hiperłącze 9" xfId="18514" hidden="1" xr:uid="{00000000-0005-0000-0000-0000BC940000}"/>
    <cellStyle name="Hiperłącze 9" xfId="21642" hidden="1" xr:uid="{00000000-0005-0000-0000-0000EC950000}"/>
    <cellStyle name="Hiperłącze 9" xfId="42241" hidden="1" xr:uid="{00000000-0005-0000-0000-00006C9F0000}"/>
    <cellStyle name="Hiperłącze 9" xfId="44507" hidden="1" xr:uid="{00000000-0005-0000-0000-000055A00000}"/>
    <cellStyle name="Hiperłącze 9" xfId="40305" hidden="1" xr:uid="{00000000-0005-0000-0000-0000819E0000}"/>
    <cellStyle name="Hiperłącze 9" xfId="19204" hidden="1" xr:uid="{00000000-0005-0000-0000-000014950000}"/>
    <cellStyle name="Hiperłącze 9" xfId="13753" hidden="1" xr:uid="{00000000-0005-0000-0000-0000AD920000}"/>
    <cellStyle name="Hiperłącze 9" xfId="21909" hidden="1" xr:uid="{00000000-0005-0000-0000-000002960000}"/>
    <cellStyle name="Hiperłącze 9" xfId="16687" hidden="1" xr:uid="{00000000-0005-0000-0000-0000AD930000}"/>
    <cellStyle name="Hiperłącze 9" xfId="34010" hidden="1" xr:uid="{00000000-0005-0000-0000-0000D39B0000}"/>
    <cellStyle name="Hiperłącze 9" xfId="39835" hidden="1" xr:uid="{00000000-0005-0000-0000-0000389E0000}"/>
    <cellStyle name="Hiperłącze 9" xfId="21435" hidden="1" xr:uid="{00000000-0005-0000-0000-0000D0950000}"/>
    <cellStyle name="Hiperłącze 9" xfId="21124" hidden="1" xr:uid="{00000000-0005-0000-0000-0000AD950000}"/>
    <cellStyle name="Hiperłącze 9" xfId="19385" hidden="1" xr:uid="{00000000-0005-0000-0000-00006D950000}"/>
    <cellStyle name="Hiperłącze 9" xfId="32932" hidden="1" xr:uid="{00000000-0005-0000-0000-0000A49B0000}"/>
    <cellStyle name="Hiperłącze 9" xfId="36923" hidden="1" xr:uid="{00000000-0005-0000-0000-0000E89C0000}"/>
    <cellStyle name="Hiperłącze 9" xfId="27293" hidden="1" xr:uid="{00000000-0005-0000-0000-0000EE980000}"/>
    <cellStyle name="Hiperłącze 9" xfId="19511" hidden="1" xr:uid="{00000000-0005-0000-0000-000051950000}"/>
    <cellStyle name="Hiperłącze 9" xfId="19754" hidden="1" xr:uid="{00000000-0005-0000-0000-00002F950000}"/>
    <cellStyle name="Hiperłącze 9" xfId="19190" hidden="1" xr:uid="{00000000-0005-0000-0000-00000F950000}"/>
    <cellStyle name="Hiperłącze 9" xfId="16060" hidden="1" xr:uid="{00000000-0005-0000-0000-0000EC940000}"/>
    <cellStyle name="Hiperłącze 9" xfId="46386" hidden="1" xr:uid="{00000000-0005-0000-0000-000075A10000}"/>
    <cellStyle name="Hiperłącze 9" xfId="33869" hidden="1" xr:uid="{00000000-0005-0000-0000-0000C29B0000}"/>
    <cellStyle name="Hiperłącze 9" xfId="18191" hidden="1" xr:uid="{00000000-0005-0000-0000-000088940000}"/>
    <cellStyle name="Hiperłącze 9" xfId="15032" hidden="1" xr:uid="{00000000-0005-0000-0000-00003A930000}"/>
    <cellStyle name="Hiperłącze 9" xfId="43506" hidden="1" xr:uid="{00000000-0005-0000-0000-0000BBA00000}"/>
    <cellStyle name="Hiperłącze 9" xfId="46580" hidden="1" xr:uid="{00000000-0005-0000-0000-0000C7A10000}"/>
    <cellStyle name="Hiperłącze 9" xfId="17986" hidden="1" xr:uid="{00000000-0005-0000-0000-000057940000}"/>
    <cellStyle name="Hiperłącze 9" xfId="17422" hidden="1" xr:uid="{00000000-0005-0000-0000-000013940000}"/>
    <cellStyle name="Hiperłącze 9" xfId="44434" hidden="1" xr:uid="{00000000-0005-0000-0000-00004DA00000}"/>
    <cellStyle name="Hiperłącze 9" xfId="29464" hidden="1" xr:uid="{00000000-0005-0000-0000-0000BF990000}"/>
    <cellStyle name="Hiperłącze 9" xfId="16217" hidden="1" xr:uid="{00000000-0005-0000-0000-0000F9930000}"/>
    <cellStyle name="Hiperłącze 9" xfId="17132" hidden="1" xr:uid="{00000000-0005-0000-0000-0000E0930000}"/>
    <cellStyle name="Hiperłącze 9" xfId="16873" hidden="1" xr:uid="{00000000-0005-0000-0000-0000BA930000}"/>
    <cellStyle name="Hiperłącze 9" xfId="25589" hidden="1" xr:uid="{00000000-0005-0000-0000-0000BB970000}"/>
    <cellStyle name="Hiperłącze 9" xfId="32284" hidden="1" xr:uid="{00000000-0005-0000-0000-0000D09A0000}"/>
    <cellStyle name="Hiperłącze 9" xfId="11589" hidden="1" xr:uid="{00000000-0005-0000-0000-0000FA910000}"/>
    <cellStyle name="Hiperłącze 9" xfId="12126" hidden="1" xr:uid="{00000000-0005-0000-0000-00009C910000}"/>
    <cellStyle name="Hiperłącze 9" xfId="33597" hidden="1" xr:uid="{00000000-0005-0000-0000-0000729B0000}"/>
    <cellStyle name="Hiperłącze 9" xfId="28015" hidden="1" xr:uid="{00000000-0005-0000-0000-0000D7980000}"/>
    <cellStyle name="Hiperłącze 9" xfId="35562" hidden="1" xr:uid="{00000000-0005-0000-0000-00005B9C0000}"/>
    <cellStyle name="Hiperłącze 9" xfId="30074" hidden="1" xr:uid="{00000000-0005-0000-0000-0000A09A0000}"/>
    <cellStyle name="Hiperłącze 9" xfId="30968" hidden="1" xr:uid="{00000000-0005-0000-0000-0000199B0000}"/>
    <cellStyle name="Hiperłącze 9" xfId="38820" hidden="1" xr:uid="{00000000-0005-0000-0000-0000509E0000}"/>
    <cellStyle name="Hiperłącze 9" xfId="39844" hidden="1" xr:uid="{00000000-0005-0000-0000-0000379E0000}"/>
    <cellStyle name="Hiperłącze 9" xfId="35415" hidden="1" xr:uid="{00000000-0005-0000-0000-0000309C0000}"/>
    <cellStyle name="Hiperłącze 9" xfId="24896" hidden="1" xr:uid="{00000000-0005-0000-0000-0000A5970000}"/>
    <cellStyle name="Hiperłącze 9" xfId="26445" hidden="1" xr:uid="{00000000-0005-0000-0000-000009990000}"/>
    <cellStyle name="Hiperłącze 9" xfId="17284" hidden="1" xr:uid="{00000000-0005-0000-0000-0000EA930000}"/>
    <cellStyle name="Hiperłącze 9" xfId="32785" hidden="1" xr:uid="{00000000-0005-0000-0000-0000439B0000}"/>
    <cellStyle name="Hiperłącze 9" xfId="13761" hidden="1" xr:uid="{00000000-0005-0000-0000-0000B3920000}"/>
    <cellStyle name="Hiperłącze 9" xfId="46534" hidden="1" xr:uid="{00000000-0005-0000-0000-0000CAA10000}"/>
    <cellStyle name="Hiperłącze 9" xfId="46839" hidden="1" xr:uid="{00000000-0005-0000-0000-000085A10000}"/>
    <cellStyle name="Hiperłącze 9" xfId="30250" hidden="1" xr:uid="{00000000-0005-0000-0000-0000DF990000}"/>
    <cellStyle name="Hiperłącze 9" xfId="27480" hidden="1" xr:uid="{00000000-0005-0000-0000-0000F0980000}"/>
    <cellStyle name="Hiperłącze 9" xfId="40840" hidden="1" xr:uid="{00000000-0005-0000-0000-0000D19E0000}"/>
    <cellStyle name="Hiperłącze 9" xfId="25972" hidden="1" xr:uid="{00000000-0005-0000-0000-0000E3970000}"/>
    <cellStyle name="Hiperłącze 9" xfId="34602" hidden="1" xr:uid="{00000000-0005-0000-0000-0000AF9C0000}"/>
    <cellStyle name="Hiperłącze 9" xfId="30504" hidden="1" xr:uid="{00000000-0005-0000-0000-0000F8990000}"/>
    <cellStyle name="Hiperłącze 9" xfId="28663" hidden="1" xr:uid="{00000000-0005-0000-0000-00003B990000}"/>
    <cellStyle name="Hiperłącze 9" xfId="46564" hidden="1" xr:uid="{00000000-0005-0000-0000-0000CBA10000}"/>
    <cellStyle name="Hiperłącze 9" xfId="13281" hidden="1" xr:uid="{00000000-0005-0000-0000-00002E920000}"/>
    <cellStyle name="Hiperłącze 9" xfId="44915" hidden="1" xr:uid="{00000000-0005-0000-0000-00009FA00000}"/>
    <cellStyle name="Hiperłącze 9" xfId="35182" hidden="1" xr:uid="{00000000-0005-0000-0000-0000159C0000}"/>
    <cellStyle name="Hiperłącze 9" xfId="18564" hidden="1" xr:uid="{00000000-0005-0000-0000-000089940000}"/>
    <cellStyle name="Hiperłącze 9" xfId="45182" hidden="1" xr:uid="{00000000-0005-0000-0000-0000D2A00000}"/>
    <cellStyle name="Hiperłącze 9" xfId="27289" hidden="1" xr:uid="{00000000-0005-0000-0000-0000A6980000}"/>
    <cellStyle name="Hiperłącze 9" xfId="45832" hidden="1" xr:uid="{00000000-0005-0000-0000-0000F8A00000}"/>
    <cellStyle name="Hiperłącze 9" xfId="12257" hidden="1" xr:uid="{00000000-0005-0000-0000-0000A2910000}"/>
    <cellStyle name="Hiperłącze 9" xfId="11447" hidden="1" xr:uid="{00000000-0005-0000-0000-000086910000}"/>
    <cellStyle name="Hiperłącze 9" xfId="15443" hidden="1" xr:uid="{00000000-0005-0000-0000-000034930000}"/>
    <cellStyle name="Hiperłącze 9" xfId="39052" hidden="1" xr:uid="{00000000-0005-0000-0000-0000BD9E0000}"/>
    <cellStyle name="Hiperłącze 9" xfId="16836" hidden="1" xr:uid="{00000000-0005-0000-0000-0000BB930000}"/>
    <cellStyle name="Hiperłącze 9" xfId="13657" hidden="1" xr:uid="{00000000-0005-0000-0000-000073920000}"/>
    <cellStyle name="Hiperłącze 9" xfId="40461" hidden="1" xr:uid="{00000000-0005-0000-0000-0000949E0000}"/>
    <cellStyle name="Hiperłącze 9" xfId="29248" hidden="1" xr:uid="{00000000-0005-0000-0000-0000A6990000}"/>
    <cellStyle name="Hiperłącze 9" xfId="38629" hidden="1" xr:uid="{00000000-0005-0000-0000-0000529E0000}"/>
    <cellStyle name="Hiperłącze 9" xfId="23029" hidden="1" xr:uid="{00000000-0005-0000-0000-0000CF960000}"/>
    <cellStyle name="Hiperłącze 9" xfId="17710" hidden="1" xr:uid="{00000000-0005-0000-0000-000032940000}"/>
    <cellStyle name="Hiperłącze 9" xfId="40940" hidden="1" xr:uid="{00000000-0005-0000-0000-0000339F0000}"/>
    <cellStyle name="Hiperłącze 9" xfId="40947" hidden="1" xr:uid="{00000000-0005-0000-0000-0000349F0000}"/>
    <cellStyle name="Hiperłącze 9" xfId="41635" hidden="1" xr:uid="{00000000-0005-0000-0000-0000379F0000}"/>
    <cellStyle name="Hiperłącze 9" xfId="41379" hidden="1" xr:uid="{00000000-0005-0000-0000-0000389F0000}"/>
    <cellStyle name="Hiperłącze 9" xfId="38919" hidden="1" xr:uid="{00000000-0005-0000-0000-00003D9F0000}"/>
    <cellStyle name="Hiperłącze 9" xfId="38937" hidden="1" xr:uid="{00000000-0005-0000-0000-00003F9F0000}"/>
    <cellStyle name="Hiperłącze 9" xfId="39340" hidden="1" xr:uid="{00000000-0005-0000-0000-0000439F0000}"/>
    <cellStyle name="Hiperłącze 9" xfId="38910" hidden="1" xr:uid="{00000000-0005-0000-0000-0000459F0000}"/>
    <cellStyle name="Hiperłącze 9" xfId="38889" hidden="1" xr:uid="{00000000-0005-0000-0000-0000489F0000}"/>
    <cellStyle name="Hiperłącze 9" xfId="38171" hidden="1" xr:uid="{00000000-0005-0000-0000-0000B29D0000}"/>
    <cellStyle name="Hiperłącze 9" xfId="45518" hidden="1" xr:uid="{00000000-0005-0000-0000-000035A10000}"/>
    <cellStyle name="Hiperłącze 9" xfId="45910" hidden="1" xr:uid="{00000000-0005-0000-0000-000038A10000}"/>
    <cellStyle name="Hiperłącze 9" xfId="45524" hidden="1" xr:uid="{00000000-0005-0000-0000-000039A10000}"/>
    <cellStyle name="Hiperłącze 9" xfId="45666" hidden="1" xr:uid="{00000000-0005-0000-0000-00001AA10000}"/>
    <cellStyle name="Hiperłącze 9" xfId="45613" hidden="1" xr:uid="{00000000-0005-0000-0000-00001EA10000}"/>
    <cellStyle name="Hiperłącze 9" xfId="45415" hidden="1" xr:uid="{00000000-0005-0000-0000-000022A10000}"/>
    <cellStyle name="Hiperłącze 9" xfId="45428" hidden="1" xr:uid="{00000000-0005-0000-0000-000024A10000}"/>
    <cellStyle name="Hiperłącze 9" xfId="46086" hidden="1" xr:uid="{00000000-0005-0000-0000-000013A10000}"/>
    <cellStyle name="Hiperłącze 9" xfId="46126" hidden="1" xr:uid="{00000000-0005-0000-0000-000011A10000}"/>
    <cellStyle name="Hiperłącze 9" xfId="45621" hidden="1" xr:uid="{00000000-0005-0000-0000-000021A10000}"/>
    <cellStyle name="Hiperłącze 9" xfId="46995" hidden="1" xr:uid="{00000000-0005-0000-0000-000094A10000}"/>
    <cellStyle name="Hiperłącze 9" xfId="46772" hidden="1" xr:uid="{00000000-0005-0000-0000-000080A10000}"/>
    <cellStyle name="Hiperłącze 9" xfId="46313" hidden="1" xr:uid="{00000000-0005-0000-0000-00006DA10000}"/>
    <cellStyle name="Hiperłącze 9" xfId="21939" hidden="1" xr:uid="{00000000-0005-0000-0000-000022960000}"/>
    <cellStyle name="Hiperłącze 9" xfId="39742" hidden="1" xr:uid="{00000000-0005-0000-0000-00002B9E0000}"/>
    <cellStyle name="Hiperłącze 9" xfId="46555" hidden="1" xr:uid="{00000000-0005-0000-0000-0000C9A10000}"/>
    <cellStyle name="Hiperłącze 9" xfId="17478" hidden="1" xr:uid="{00000000-0005-0000-0000-000019940000}"/>
    <cellStyle name="Hiperłącze 9" xfId="29181" hidden="1" xr:uid="{00000000-0005-0000-0000-00009F990000}"/>
    <cellStyle name="Hiperłącze 9" xfId="22220" hidden="1" xr:uid="{00000000-0005-0000-0000-00003D960000}"/>
    <cellStyle name="Hiperłącze 9" xfId="20777" hidden="1" xr:uid="{00000000-0005-0000-0000-0000EF960000}"/>
    <cellStyle name="Hiperłącze 9" xfId="45559" hidden="1" xr:uid="{00000000-0005-0000-0000-00002DA10000}"/>
    <cellStyle name="Hiperłącze 9" xfId="41422" hidden="1" xr:uid="{00000000-0005-0000-0000-0000F29E0000}"/>
    <cellStyle name="Hiperłącze 9" xfId="12750" hidden="1" xr:uid="{00000000-0005-0000-0000-0000D6910000}"/>
    <cellStyle name="Hiperłącze 9" xfId="39189" hidden="1" xr:uid="{00000000-0005-0000-0000-0000F49D0000}"/>
    <cellStyle name="Hiperłącze 9" xfId="25483" hidden="1" xr:uid="{00000000-0005-0000-0000-00008D980000}"/>
    <cellStyle name="Hiperłącze 9" xfId="22909" hidden="1" xr:uid="{00000000-0005-0000-0000-0000E9960000}"/>
    <cellStyle name="Hiperłącze 9" xfId="37299" hidden="1" xr:uid="{00000000-0005-0000-0000-0000549D0000}"/>
    <cellStyle name="Hiperłącze 9" xfId="43614" hidden="1" xr:uid="{00000000-0005-0000-0000-0000BFA00000}"/>
    <cellStyle name="Hiperłącze 9" xfId="11891" hidden="1" xr:uid="{00000000-0005-0000-0000-000057920000}"/>
    <cellStyle name="Hiperłącze 9" xfId="32111" hidden="1" xr:uid="{00000000-0005-0000-0000-0000019B0000}"/>
    <cellStyle name="Hiperłącze 9" xfId="13734" hidden="1" xr:uid="{00000000-0005-0000-0000-0000BF920000}"/>
    <cellStyle name="Hiperłącze 9" xfId="35288" hidden="1" xr:uid="{00000000-0005-0000-0000-0000229C0000}"/>
    <cellStyle name="Hiperłącze 9" xfId="30294" hidden="1" xr:uid="{00000000-0005-0000-0000-0000239B0000}"/>
    <cellStyle name="Hiperłącze 9" xfId="38030" hidden="1" xr:uid="{00000000-0005-0000-0000-00007D9D0000}"/>
    <cellStyle name="Hiperłącze 9" xfId="29667" hidden="1" xr:uid="{00000000-0005-0000-0000-00002F9B0000}"/>
    <cellStyle name="Hiperłącze 9" xfId="18936" hidden="1" xr:uid="{00000000-0005-0000-0000-0000B4940000}"/>
    <cellStyle name="Hiperłącze 9" xfId="18203" hidden="1" xr:uid="{00000000-0005-0000-0000-000087940000}"/>
    <cellStyle name="Hiperłącze 9" xfId="28560" hidden="1" xr:uid="{00000000-0005-0000-0000-000071990000}"/>
    <cellStyle name="Hiperłącze 9" xfId="31027" hidden="1" xr:uid="{00000000-0005-0000-0000-00004C9A0000}"/>
    <cellStyle name="Hiperłącze 9" xfId="36908" hidden="1" xr:uid="{00000000-0005-0000-0000-0000E39C0000}"/>
    <cellStyle name="Hiperłącze 9" xfId="14442" hidden="1" xr:uid="{00000000-0005-0000-0000-0000A7920000}"/>
    <cellStyle name="Hiperłącze 9" xfId="39120" hidden="1" xr:uid="{00000000-0005-0000-0000-0000C09E0000}"/>
    <cellStyle name="Hiperłącze 9" xfId="40433" hidden="1" xr:uid="{00000000-0005-0000-0000-0000919E0000}"/>
    <cellStyle name="Hiperłącze 9" xfId="40040" hidden="1" xr:uid="{00000000-0005-0000-0000-0000639E0000}"/>
    <cellStyle name="Hiperłącze 9" xfId="28511" hidden="1" xr:uid="{00000000-0005-0000-0000-000080990000}"/>
    <cellStyle name="Hiperłącze 9" xfId="38710" hidden="1" xr:uid="{00000000-0005-0000-0000-00004E9F0000}"/>
    <cellStyle name="Hiperłącze 9" xfId="39376" hidden="1" xr:uid="{00000000-0005-0000-0000-0000509F0000}"/>
    <cellStyle name="Hiperłącze 9" xfId="41681" hidden="1" xr:uid="{00000000-0005-0000-0000-0000519F0000}"/>
    <cellStyle name="Hiperłącze 9" xfId="41709" hidden="1" xr:uid="{00000000-0005-0000-0000-0000549F0000}"/>
    <cellStyle name="Hiperłącze 9" xfId="41723" hidden="1" xr:uid="{00000000-0005-0000-0000-0000579F0000}"/>
    <cellStyle name="Hiperłącze 9" xfId="41799" hidden="1" xr:uid="{00000000-0005-0000-0000-00005E9F0000}"/>
    <cellStyle name="Hiperłącze 9" xfId="41871" hidden="1" xr:uid="{00000000-0005-0000-0000-0000619F0000}"/>
    <cellStyle name="Hiperłącze 9" xfId="42213" hidden="1" xr:uid="{00000000-0005-0000-0000-0000699F0000}"/>
    <cellStyle name="Hiperłącze 9" xfId="42257" hidden="1" xr:uid="{00000000-0005-0000-0000-00006F9F0000}"/>
    <cellStyle name="Hiperłącze 9" xfId="42308" hidden="1" xr:uid="{00000000-0005-0000-0000-0000729F0000}"/>
    <cellStyle name="Hiperłącze 9" xfId="42276" hidden="1" xr:uid="{00000000-0005-0000-0000-0000739F0000}"/>
    <cellStyle name="Hiperłącze 9" xfId="42265" hidden="1" xr:uid="{00000000-0005-0000-0000-0000749F0000}"/>
    <cellStyle name="Hiperłącze 9" xfId="42381" hidden="1" xr:uid="{00000000-0005-0000-0000-00007D9F0000}"/>
    <cellStyle name="Hiperłącze 9" xfId="42404" hidden="1" xr:uid="{00000000-0005-0000-0000-00007E9F0000}"/>
    <cellStyle name="Hiperłącze 9" xfId="42372" hidden="1" xr:uid="{00000000-0005-0000-0000-00007F9F0000}"/>
    <cellStyle name="Hiperłącze 9" xfId="42453" hidden="1" xr:uid="{00000000-0005-0000-0000-0000829F0000}"/>
    <cellStyle name="Hiperłącze 9" xfId="42526" hidden="1" xr:uid="{00000000-0005-0000-0000-0000859F0000}"/>
    <cellStyle name="Hiperłącze 9" xfId="42535" hidden="1" xr:uid="{00000000-0005-0000-0000-0000869F0000}"/>
    <cellStyle name="Hiperłącze 9" xfId="42486" hidden="1" xr:uid="{00000000-0005-0000-0000-0000879F0000}"/>
    <cellStyle name="Hiperłącze 9" xfId="42571" hidden="1" xr:uid="{00000000-0005-0000-0000-00008F9F0000}"/>
    <cellStyle name="Hiperłącze 9" xfId="42643" hidden="1" xr:uid="{00000000-0005-0000-0000-0000929F0000}"/>
    <cellStyle name="Hiperłącze 9" xfId="42163" hidden="1" xr:uid="{00000000-0005-0000-0000-00009C9F0000}"/>
    <cellStyle name="Hiperłącze 9" xfId="42129" hidden="1" xr:uid="{00000000-0005-0000-0000-0000A19F0000}"/>
    <cellStyle name="Hiperłącze 9" xfId="41935" hidden="1" xr:uid="{00000000-0005-0000-0000-0000A39F0000}"/>
    <cellStyle name="Hiperłącze 9" xfId="41936" hidden="1" xr:uid="{00000000-0005-0000-0000-0000A49F0000}"/>
    <cellStyle name="Hiperłącze 9" xfId="41919" hidden="1" xr:uid="{00000000-0005-0000-0000-0000A59F0000}"/>
    <cellStyle name="Hiperłącze 9" xfId="42104" hidden="1" xr:uid="{00000000-0005-0000-0000-0000A79F0000}"/>
    <cellStyle name="Hiperłącze 9" xfId="42096" hidden="1" xr:uid="{00000000-0005-0000-0000-0000A89F0000}"/>
    <cellStyle name="Hiperłącze 9" xfId="42062" hidden="1" xr:uid="{00000000-0005-0000-0000-0000A99F0000}"/>
    <cellStyle name="Hiperłącze 9" xfId="42413" hidden="1" xr:uid="{00000000-0005-0000-0000-0000AA9F0000}"/>
    <cellStyle name="Hiperłącze 9" xfId="42188" hidden="1" xr:uid="{00000000-0005-0000-0000-0000B19F0000}"/>
    <cellStyle name="Hiperłącze 9" xfId="42057" hidden="1" xr:uid="{00000000-0005-0000-0000-0000B79F0000}"/>
    <cellStyle name="Hiperłącze 9" xfId="29625" hidden="1" xr:uid="{00000000-0005-0000-0000-0000229B0000}"/>
    <cellStyle name="Hiperłącze 9" xfId="44843" hidden="1" xr:uid="{00000000-0005-0000-0000-00008EA00000}"/>
    <cellStyle name="Hiperłącze 9" xfId="19423" hidden="1" xr:uid="{00000000-0005-0000-0000-00006B950000}"/>
    <cellStyle name="Hiperłącze 9" xfId="19698" hidden="1" xr:uid="{00000000-0005-0000-0000-000025950000}"/>
    <cellStyle name="Hiperłącze 9" xfId="19081" hidden="1" xr:uid="{00000000-0005-0000-0000-000003950000}"/>
    <cellStyle name="Hiperłącze 9" xfId="16325" hidden="1" xr:uid="{00000000-0005-0000-0000-0000F0940000}"/>
    <cellStyle name="Hiperłącze 9" xfId="18895" hidden="1" xr:uid="{00000000-0005-0000-0000-0000AA940000}"/>
    <cellStyle name="Hiperłącze 9" xfId="33828" hidden="1" xr:uid="{00000000-0005-0000-0000-0000BD9B0000}"/>
    <cellStyle name="Hiperłącze 9" xfId="10251" hidden="1" xr:uid="{00000000-0005-0000-0000-00005C910000}"/>
    <cellStyle name="Hiperłącze 9" xfId="35388" hidden="1" xr:uid="{00000000-0005-0000-0000-00002D9C0000}"/>
    <cellStyle name="Hiperłącze 9" xfId="33440" hidden="1" xr:uid="{00000000-0005-0000-0000-0000679B0000}"/>
    <cellStyle name="Hiperłącze 9" xfId="32949" hidden="1" xr:uid="{00000000-0005-0000-0000-00009E9B0000}"/>
    <cellStyle name="Hiperłącze 9" xfId="32794" hidden="1" xr:uid="{00000000-0005-0000-0000-0000489B0000}"/>
    <cellStyle name="Hiperłącze 9" xfId="45749" hidden="1" xr:uid="{00000000-0005-0000-0000-0000EFA00000}"/>
    <cellStyle name="Hiperłącze 9" xfId="32817" hidden="1" xr:uid="{00000000-0005-0000-0000-0000459B0000}"/>
    <cellStyle name="Hiperłącze 9" xfId="22957" hidden="1" xr:uid="{00000000-0005-0000-0000-0000E0960000}"/>
    <cellStyle name="Hiperłącze 9" xfId="42353" hidden="1" xr:uid="{00000000-0005-0000-0000-00007B9F0000}"/>
    <cellStyle name="Hiperłącze 9" xfId="30883" hidden="1" xr:uid="{00000000-0005-0000-0000-00001F9A0000}"/>
    <cellStyle name="Hiperłącze 9" xfId="20178" hidden="1" xr:uid="{00000000-0005-0000-0000-00007D950000}"/>
    <cellStyle name="Hiperłącze 9" xfId="19290" hidden="1" xr:uid="{00000000-0005-0000-0000-00005F950000}"/>
    <cellStyle name="Hiperłącze 9" xfId="20344" hidden="1" xr:uid="{00000000-0005-0000-0000-000098950000}"/>
    <cellStyle name="Hiperłącze 9" xfId="21156" hidden="1" xr:uid="{00000000-0005-0000-0000-0000B6950000}"/>
    <cellStyle name="Hiperłącze 9" xfId="32935" hidden="1" xr:uid="{00000000-0005-0000-0000-0000A09B0000}"/>
    <cellStyle name="Hiperłącze 9" xfId="46808" hidden="1" xr:uid="{00000000-0005-0000-0000-000081A10000}"/>
    <cellStyle name="Hiperłącze 9" xfId="19795" hidden="1" xr:uid="{00000000-0005-0000-0000-00005A950000}"/>
    <cellStyle name="Hiperłącze 9" xfId="30354" hidden="1" xr:uid="{00000000-0005-0000-0000-0000E2990000}"/>
    <cellStyle name="Hiperłącze 9" xfId="43449" hidden="1" xr:uid="{00000000-0005-0000-0000-000051A10000}"/>
    <cellStyle name="Hiperłącze 9" xfId="30675" hidden="1" xr:uid="{00000000-0005-0000-0000-0000079A0000}"/>
    <cellStyle name="Hiperłącze 9" xfId="46675" hidden="1" xr:uid="{00000000-0005-0000-0000-0000AFA10000}"/>
    <cellStyle name="Hiperłącze 9" xfId="28077" hidden="1" xr:uid="{00000000-0005-0000-0000-000005990000}"/>
    <cellStyle name="Hiperłącze 9" xfId="43042" hidden="1" xr:uid="{00000000-0005-0000-0000-0000F09F0000}"/>
    <cellStyle name="Hiperłącze 9" xfId="37849" hidden="1" xr:uid="{00000000-0005-0000-0000-00006F9D0000}"/>
    <cellStyle name="Hiperłącze 9" xfId="37949" hidden="1" xr:uid="{00000000-0005-0000-0000-0000749D0000}"/>
    <cellStyle name="Hiperłącze 9" xfId="39034" hidden="1" xr:uid="{00000000-0005-0000-0000-0000B79E0000}"/>
    <cellStyle name="Hiperłącze 9" xfId="35142" hidden="1" xr:uid="{00000000-0005-0000-0000-0000139C0000}"/>
    <cellStyle name="Hiperłącze 9" xfId="34834" hidden="1" xr:uid="{00000000-0005-0000-0000-00003A9D0000}"/>
    <cellStyle name="Hiperłącze 9" xfId="30436" hidden="1" xr:uid="{00000000-0005-0000-0000-0000E6990000}"/>
    <cellStyle name="Hiperłącze 9" xfId="32268" hidden="1" xr:uid="{00000000-0005-0000-0000-0000CC9A0000}"/>
    <cellStyle name="Hiperłącze 9" xfId="18985" hidden="1" xr:uid="{00000000-0005-0000-0000-0000B1940000}"/>
    <cellStyle name="Hiperłącze 9" xfId="18182" hidden="1" xr:uid="{00000000-0005-0000-0000-000083940000}"/>
    <cellStyle name="Hiperłącze 9" xfId="34187" hidden="1" xr:uid="{00000000-0005-0000-0000-00003E9D0000}"/>
    <cellStyle name="Hiperłącze 9" xfId="46607" hidden="1" xr:uid="{00000000-0005-0000-0000-0000BBA10000}"/>
    <cellStyle name="Hiperłącze 9" xfId="13607" hidden="1" xr:uid="{00000000-0005-0000-0000-00006A920000}"/>
    <cellStyle name="Hiperłącze 9" xfId="25453" hidden="1" xr:uid="{00000000-0005-0000-0000-00007E980000}"/>
    <cellStyle name="Hiperłącze 9" xfId="14920" hidden="1" xr:uid="{00000000-0005-0000-0000-000049930000}"/>
    <cellStyle name="Hiperłącze 9" xfId="44399" hidden="1" xr:uid="{00000000-0005-0000-0000-000049A00000}"/>
    <cellStyle name="Hiperłącze 9" xfId="39550" hidden="1" xr:uid="{00000000-0005-0000-0000-0000189E0000}"/>
    <cellStyle name="Hiperłącze 9" xfId="44636" hidden="1" xr:uid="{00000000-0005-0000-0000-000076A00000}"/>
    <cellStyle name="Hiperłącze 9" xfId="15892" hidden="1" xr:uid="{00000000-0005-0000-0000-00008F930000}"/>
    <cellStyle name="Hiperłącze 9" xfId="15268" hidden="1" xr:uid="{00000000-0005-0000-0000-000068930000}"/>
    <cellStyle name="Hiperłącze 9" xfId="14785" hidden="1" xr:uid="{00000000-0005-0000-0000-00003D930000}"/>
    <cellStyle name="Hiperłącze 9" xfId="22766" hidden="1" xr:uid="{00000000-0005-0000-0000-000096960000}"/>
    <cellStyle name="Hiperłącze 9" xfId="15198" hidden="1" xr:uid="{00000000-0005-0000-0000-000018930000}"/>
    <cellStyle name="Hiperłącze 9" xfId="29808" hidden="1" xr:uid="{00000000-0005-0000-0000-00001E9B0000}"/>
    <cellStyle name="Hiperłącze 9" xfId="35206" hidden="1" xr:uid="{00000000-0005-0000-0000-0000189C0000}"/>
    <cellStyle name="Hiperłącze 9" xfId="26743" hidden="1" xr:uid="{00000000-0005-0000-0000-00004D980000}"/>
    <cellStyle name="Hiperłącze 9" xfId="22586" hidden="1" xr:uid="{00000000-0005-0000-0000-000084960000}"/>
    <cellStyle name="Hiperłącze 9" xfId="22423" hidden="1" xr:uid="{00000000-0005-0000-0000-000055960000}"/>
    <cellStyle name="Hiperłącze 9" xfId="18259" hidden="1" xr:uid="{00000000-0005-0000-0000-0000CF940000}"/>
    <cellStyle name="Hiperłącze 9" xfId="32199" hidden="1" xr:uid="{00000000-0005-0000-0000-0000C39A0000}"/>
    <cellStyle name="Hiperłącze 9" xfId="43255" hidden="1" xr:uid="{00000000-0005-0000-0000-00006AA00000}"/>
    <cellStyle name="Hiperłącze 9" xfId="44769" hidden="1" xr:uid="{00000000-0005-0000-0000-00008AA00000}"/>
    <cellStyle name="Hiperłącze 9" xfId="35850" hidden="1" xr:uid="{00000000-0005-0000-0000-00007B9C0000}"/>
    <cellStyle name="Hiperłącze 9" xfId="31604" hidden="1" xr:uid="{00000000-0005-0000-0000-0000A19A0000}"/>
    <cellStyle name="Hiperłącze 9" xfId="31415" hidden="1" xr:uid="{00000000-0005-0000-0000-0000749A0000}"/>
    <cellStyle name="Hiperłącze 9" xfId="18886" hidden="1" xr:uid="{00000000-0005-0000-0000-0000A6940000}"/>
    <cellStyle name="Hiperłącze 9" xfId="11783" hidden="1" xr:uid="{00000000-0005-0000-0000-0000E1920000}"/>
    <cellStyle name="Hiperłącze 9" xfId="44177" hidden="1" xr:uid="{00000000-0005-0000-0000-000034A00000}"/>
    <cellStyle name="Hiperłącze 9" xfId="29411" hidden="1" xr:uid="{00000000-0005-0000-0000-0000B9990000}"/>
    <cellStyle name="Hiperłącze 9" xfId="11535" hidden="1" xr:uid="{00000000-0005-0000-0000-0000DC920000}"/>
    <cellStyle name="Hiperłącze 9" xfId="30874" hidden="1" xr:uid="{00000000-0005-0000-0000-00001E9A0000}"/>
    <cellStyle name="Hiperłącze 9" xfId="14223" hidden="1" xr:uid="{00000000-0005-0000-0000-00008A920000}"/>
    <cellStyle name="Hiperłącze 9" xfId="21752" hidden="1" xr:uid="{00000000-0005-0000-0000-0000F7950000}"/>
    <cellStyle name="Hiperłącze 9" xfId="43625" hidden="1" xr:uid="{00000000-0005-0000-0000-0000C1A00000}"/>
    <cellStyle name="Hiperłącze 9" xfId="18913" hidden="1" xr:uid="{00000000-0005-0000-0000-0000AE940000}"/>
    <cellStyle name="Hiperłącze 9" xfId="12113" hidden="1" xr:uid="{00000000-0005-0000-0000-000097910000}"/>
    <cellStyle name="Hiperłącze 9" xfId="13697" hidden="1" xr:uid="{00000000-0005-0000-0000-000071920000}"/>
    <cellStyle name="Hiperłącze 9" xfId="20304" hidden="1" xr:uid="{00000000-0005-0000-0000-00008E950000}"/>
    <cellStyle name="Hiperłącze 9" xfId="19462" hidden="1" xr:uid="{00000000-0005-0000-0000-000060950000}"/>
    <cellStyle name="Hiperłącze 9" xfId="35312" hidden="1" xr:uid="{00000000-0005-0000-0000-0000289C0000}"/>
    <cellStyle name="Hiperłącze 9" xfId="21248" hidden="1" xr:uid="{00000000-0005-0000-0000-000003970000}"/>
    <cellStyle name="Hiperłącze 9" xfId="20025" hidden="1" xr:uid="{00000000-0005-0000-0000-000042950000}"/>
    <cellStyle name="Hiperłącze 9" xfId="19667" hidden="1" xr:uid="{00000000-0005-0000-0000-000021950000}"/>
    <cellStyle name="Hiperłącze 9" xfId="16319" hidden="1" xr:uid="{00000000-0005-0000-0000-0000EF940000}"/>
    <cellStyle name="Hiperłącze 9" xfId="30330" hidden="1" xr:uid="{00000000-0005-0000-0000-0000309B0000}"/>
    <cellStyle name="Hiperłącze 9" xfId="17575" hidden="1" xr:uid="{00000000-0005-0000-0000-000027940000}"/>
    <cellStyle name="Hiperłącze 9" xfId="31894" hidden="1" xr:uid="{00000000-0005-0000-0000-0000139B0000}"/>
    <cellStyle name="Hiperłącze 9" xfId="18455" hidden="1" xr:uid="{00000000-0005-0000-0000-0000C7940000}"/>
    <cellStyle name="Hiperłącze 9" xfId="14398" hidden="1" xr:uid="{00000000-0005-0000-0000-00009F920000}"/>
    <cellStyle name="Hiperłącze 9" xfId="31964" hidden="1" xr:uid="{00000000-0005-0000-0000-00000B9B0000}"/>
    <cellStyle name="Hiperłącze 9" xfId="27621" hidden="1" xr:uid="{00000000-0005-0000-0000-0000AA980000}"/>
    <cellStyle name="Hiperłącze 9" xfId="45155" hidden="1" xr:uid="{00000000-0005-0000-0000-0000B2A00000}"/>
    <cellStyle name="Hiperłącze 9" xfId="25855" hidden="1" xr:uid="{00000000-0005-0000-0000-0000D8970000}"/>
    <cellStyle name="Hiperłącze 9" xfId="31076" hidden="1" xr:uid="{00000000-0005-0000-0000-00004A9A0000}"/>
    <cellStyle name="Hiperłącze 9" xfId="17212" hidden="1" xr:uid="{00000000-0005-0000-0000-0000E4930000}"/>
    <cellStyle name="Hiperłącze 9" xfId="16815" hidden="1" xr:uid="{00000000-0005-0000-0000-0000B7930000}"/>
    <cellStyle name="Hiperłącze 9" xfId="29159" hidden="1" xr:uid="{00000000-0005-0000-0000-00009B990000}"/>
    <cellStyle name="Hiperłącze 9" xfId="12942" hidden="1" xr:uid="{00000000-0005-0000-0000-00000B920000}"/>
    <cellStyle name="Hiperłącze 9" xfId="16598" hidden="1" xr:uid="{00000000-0005-0000-0000-00009D930000}"/>
    <cellStyle name="Hiperłącze 9" xfId="46054" hidden="1" xr:uid="{00000000-0005-0000-0000-00000EA10000}"/>
    <cellStyle name="Hiperłącze 9" xfId="35581" hidden="1" xr:uid="{00000000-0005-0000-0000-0000559C0000}"/>
    <cellStyle name="Hiperłącze 9" xfId="28003" hidden="1" xr:uid="{00000000-0005-0000-0000-0000D8980000}"/>
    <cellStyle name="Hiperłącze 9" xfId="15071" hidden="1" xr:uid="{00000000-0005-0000-0000-000009930000}"/>
    <cellStyle name="Hiperłącze 9" xfId="18651" hidden="1" xr:uid="{00000000-0005-0000-0000-00008E940000}"/>
    <cellStyle name="Hiperłącze 9" xfId="39001" hidden="1" xr:uid="{00000000-0005-0000-0000-0000B49E0000}"/>
    <cellStyle name="Hiperłącze 9" xfId="13142" hidden="1" xr:uid="{00000000-0005-0000-0000-000024920000}"/>
    <cellStyle name="Hiperłącze 9" xfId="20205" hidden="1" xr:uid="{00000000-0005-0000-0000-000085950000}"/>
    <cellStyle name="Hiperłącze 9" xfId="40373" hidden="1" xr:uid="{00000000-0005-0000-0000-00008B9E0000}"/>
    <cellStyle name="Hiperłącze 9" xfId="35297" hidden="1" xr:uid="{00000000-0005-0000-0000-0000239C0000}"/>
    <cellStyle name="Hiperłącze 9" xfId="34297" hidden="1" xr:uid="{00000000-0005-0000-0000-0000409C0000}"/>
    <cellStyle name="Hiperłącze 9" xfId="45713" hidden="1" xr:uid="{00000000-0005-0000-0000-0000EAA00000}"/>
    <cellStyle name="Hiperłącze 9" xfId="32776" hidden="1" xr:uid="{00000000-0005-0000-0000-0000449B0000}"/>
    <cellStyle name="Hiperłącze 9" xfId="15123" hidden="1" xr:uid="{00000000-0005-0000-0000-000014930000}"/>
    <cellStyle name="Hiperłącze 9" xfId="33367" hidden="1" xr:uid="{00000000-0005-0000-0000-00008A9B0000}"/>
    <cellStyle name="Hiperłącze 9" xfId="13440" hidden="1" xr:uid="{00000000-0005-0000-0000-000043920000}"/>
    <cellStyle name="Hiperłącze 9" xfId="29948" hidden="1" xr:uid="{00000000-0005-0000-0000-0000909A0000}"/>
    <cellStyle name="Hiperłącze 9" xfId="35321" hidden="1" xr:uid="{00000000-0005-0000-0000-0000279C0000}"/>
    <cellStyle name="Hiperłącze 9" xfId="37232" hidden="1" xr:uid="{00000000-0005-0000-0000-0000499D0000}"/>
    <cellStyle name="Hiperłącze 9" xfId="34910" hidden="1" xr:uid="{00000000-0005-0000-0000-0000F79B0000}"/>
    <cellStyle name="Hiperłącze 9" xfId="18287" hidden="1" xr:uid="{00000000-0005-0000-0000-0000C4940000}"/>
    <cellStyle name="Hiperłącze 9" xfId="18828" hidden="1" xr:uid="{00000000-0005-0000-0000-0000A8940000}"/>
    <cellStyle name="Hiperłącze 9" xfId="31282" hidden="1" xr:uid="{00000000-0005-0000-0000-0000629A0000}"/>
    <cellStyle name="Hiperłącze 9" xfId="44896" hidden="1" xr:uid="{00000000-0005-0000-0000-00009BA00000}"/>
    <cellStyle name="Hiperłącze 9" xfId="47217" hidden="1" xr:uid="{00000000-0005-0000-0000-0000D2A10000}"/>
    <cellStyle name="Hiperłącze 9" xfId="17924" hidden="1" xr:uid="{00000000-0005-0000-0000-00004D940000}"/>
    <cellStyle name="Hiperłącze 9" xfId="12897" hidden="1" xr:uid="{00000000-0005-0000-0000-000003920000}"/>
    <cellStyle name="Hiperłącze 9" xfId="44388" hidden="1" xr:uid="{00000000-0005-0000-0000-00004BA00000}"/>
    <cellStyle name="Hiperłącze 9" xfId="30282" hidden="1" xr:uid="{00000000-0005-0000-0000-0000DE990000}"/>
    <cellStyle name="Hiperłącze 9" xfId="16028" hidden="1" xr:uid="{00000000-0005-0000-0000-000004940000}"/>
    <cellStyle name="Hiperłącze 9" xfId="16801" hidden="1" xr:uid="{00000000-0005-0000-0000-0000B4930000}"/>
    <cellStyle name="Hiperłącze 9" xfId="24261" hidden="1" xr:uid="{00000000-0005-0000-0000-00003B970000}"/>
    <cellStyle name="Hiperłącze 9" xfId="32155" hidden="1" xr:uid="{00000000-0005-0000-0000-0000BB9A0000}"/>
    <cellStyle name="Hiperłącze 9" xfId="11653" hidden="1" xr:uid="{00000000-0005-0000-0000-0000F1910000}"/>
    <cellStyle name="Hiperłącze 9" xfId="15271" hidden="1" xr:uid="{00000000-0005-0000-0000-00004A930000}"/>
    <cellStyle name="Hiperłącze 9" xfId="23529" hidden="1" xr:uid="{00000000-0005-0000-0000-0000C6960000}"/>
    <cellStyle name="Hiperłącze 9" xfId="23273" hidden="1" xr:uid="{00000000-0005-0000-0000-0000AA960000}"/>
    <cellStyle name="Hiperłącze 9" xfId="22441" hidden="1" xr:uid="{00000000-0005-0000-0000-00005A960000}"/>
    <cellStyle name="Hiperłącze 9" xfId="31794" hidden="1" xr:uid="{00000000-0005-0000-0000-0000B19A0000}"/>
    <cellStyle name="Hiperłącze 9" xfId="29645" hidden="1" xr:uid="{00000000-0005-0000-0000-00009A9A0000}"/>
    <cellStyle name="Hiperłącze 9" xfId="31438" hidden="1" xr:uid="{00000000-0005-0000-0000-00007C9A0000}"/>
    <cellStyle name="Hiperłącze 9" xfId="31259" hidden="1" xr:uid="{00000000-0005-0000-0000-0000619A0000}"/>
    <cellStyle name="Hiperłącze 9" xfId="20085" hidden="1" xr:uid="{00000000-0005-0000-0000-000076950000}"/>
    <cellStyle name="Hiperłącze 9" xfId="11988" hidden="1" xr:uid="{00000000-0005-0000-0000-0000EC920000}"/>
    <cellStyle name="Hiperłącze 9" xfId="13804" hidden="1" xr:uid="{00000000-0005-0000-0000-0000D4920000}"/>
    <cellStyle name="Hiperłącze 9" xfId="12800" hidden="1" xr:uid="{00000000-0005-0000-0000-0000E4910000}"/>
    <cellStyle name="Hiperłącze 9" xfId="42388" hidden="1" xr:uid="{00000000-0005-0000-0000-0000799F0000}"/>
    <cellStyle name="Hiperłącze 9" xfId="25425" hidden="1" xr:uid="{00000000-0005-0000-0000-000080980000}"/>
    <cellStyle name="Hiperłącze 9" xfId="19534" hidden="1" xr:uid="{00000000-0005-0000-0000-00004F950000}"/>
    <cellStyle name="Hiperłącze 9" xfId="15924" hidden="1" xr:uid="{00000000-0005-0000-0000-000098930000}"/>
    <cellStyle name="Hiperłącze 9" xfId="30667" hidden="1" xr:uid="{00000000-0005-0000-0000-0000069A0000}"/>
    <cellStyle name="Hiperłącze 9" xfId="30683" hidden="1" xr:uid="{00000000-0005-0000-0000-0000089A0000}"/>
    <cellStyle name="Hiperłącze 9" xfId="30731" hidden="1" xr:uid="{00000000-0005-0000-0000-0000099A0000}"/>
    <cellStyle name="Hiperłącze 9" xfId="30739" hidden="1" xr:uid="{00000000-0005-0000-0000-00000A9A0000}"/>
    <cellStyle name="Hiperłącze 9" xfId="30696" hidden="1" xr:uid="{00000000-0005-0000-0000-00000B9A0000}"/>
    <cellStyle name="Hiperłącze 9" xfId="30756" hidden="1" xr:uid="{00000000-0005-0000-0000-0000119A0000}"/>
    <cellStyle name="Hiperłącze 9" xfId="30561" hidden="1" xr:uid="{00000000-0005-0000-0000-0000F9990000}"/>
    <cellStyle name="Hiperłącze 9" xfId="45495" hidden="1" xr:uid="{00000000-0005-0000-0000-00003DA10000}"/>
    <cellStyle name="Hiperłącze 9" xfId="43392" hidden="1" xr:uid="{00000000-0005-0000-0000-00003FA10000}"/>
    <cellStyle name="Hiperłącze 9" xfId="46169" hidden="1" xr:uid="{00000000-0005-0000-0000-000045A10000}"/>
    <cellStyle name="Hiperłącze 9" xfId="46195" hidden="1" xr:uid="{00000000-0005-0000-0000-000046A10000}"/>
    <cellStyle name="Hiperłącze 9" xfId="44537" hidden="1" xr:uid="{00000000-0005-0000-0000-000049A10000}"/>
    <cellStyle name="Hiperłącze 9" xfId="43387" hidden="1" xr:uid="{00000000-0005-0000-0000-00004AA10000}"/>
    <cellStyle name="Hiperłącze 9" xfId="43442" hidden="1" xr:uid="{00000000-0005-0000-0000-00004DA10000}"/>
    <cellStyle name="Hiperłącze 9" xfId="43418" hidden="1" xr:uid="{00000000-0005-0000-0000-000057A10000}"/>
    <cellStyle name="Hiperłącze 9" xfId="43412" hidden="1" xr:uid="{00000000-0005-0000-0000-000058A10000}"/>
    <cellStyle name="Hiperłącze 9" xfId="43368" hidden="1" xr:uid="{00000000-0005-0000-0000-000059A10000}"/>
    <cellStyle name="Hiperłącze 9" xfId="43880" hidden="1" xr:uid="{00000000-0005-0000-0000-00005AA10000}"/>
    <cellStyle name="Hiperłącze 9" xfId="43899" hidden="1" xr:uid="{00000000-0005-0000-0000-000060A10000}"/>
    <cellStyle name="Hiperłącze 9" xfId="46222" hidden="1" xr:uid="{00000000-0005-0000-0000-000063A10000}"/>
    <cellStyle name="Hiperłącze 9" xfId="46232" hidden="1" xr:uid="{00000000-0005-0000-0000-000064A10000}"/>
    <cellStyle name="Hiperłącze 9" xfId="45596" hidden="1" xr:uid="{00000000-0005-0000-0000-000027A10000}"/>
    <cellStyle name="Hiperłącze 9" xfId="45554" hidden="1" xr:uid="{00000000-0005-0000-0000-000029A10000}"/>
    <cellStyle name="Hiperłącze 9" xfId="45385" hidden="1" xr:uid="{00000000-0005-0000-0000-00002EA10000}"/>
    <cellStyle name="Hiperłącze 9" xfId="45716" hidden="1" xr:uid="{00000000-0005-0000-0000-000034A10000}"/>
    <cellStyle name="Hiperłącze 9" xfId="24955" hidden="1" xr:uid="{00000000-0005-0000-0000-0000B4970000}"/>
    <cellStyle name="Hiperłącze 9" xfId="30239" hidden="1" xr:uid="{00000000-0005-0000-0000-0000E0990000}"/>
    <cellStyle name="Hiperłącze 9" xfId="30378" hidden="1" xr:uid="{00000000-0005-0000-0000-0000E8990000}"/>
    <cellStyle name="Hiperłącze 9" xfId="30408" hidden="1" xr:uid="{00000000-0005-0000-0000-0000EB990000}"/>
    <cellStyle name="Hiperłącze 9" xfId="30481" hidden="1" xr:uid="{00000000-0005-0000-0000-0000F0990000}"/>
    <cellStyle name="Hiperłącze 9" xfId="30544" hidden="1" xr:uid="{00000000-0005-0000-0000-0000F2990000}"/>
    <cellStyle name="Hiperłącze 9" xfId="30527" hidden="1" xr:uid="{00000000-0005-0000-0000-0000F5990000}"/>
    <cellStyle name="Hiperłącze 9" xfId="46416" hidden="1" xr:uid="{00000000-0005-0000-0000-0000BEA10000}"/>
    <cellStyle name="Hiperłącze 9" xfId="16383" hidden="1" xr:uid="{00000000-0005-0000-0000-000064940000}"/>
    <cellStyle name="Hiperłącze 9" xfId="18014" hidden="1" xr:uid="{00000000-0005-0000-0000-000052940000}"/>
    <cellStyle name="Hiperłącze 9" xfId="17815" hidden="1" xr:uid="{00000000-0005-0000-0000-000041940000}"/>
    <cellStyle name="Hiperłącze 9" xfId="17659" hidden="1" xr:uid="{00000000-0005-0000-0000-00002F940000}"/>
    <cellStyle name="Hiperłącze 9" xfId="17513" hidden="1" xr:uid="{00000000-0005-0000-0000-00001D940000}"/>
    <cellStyle name="Hiperłącze 9" xfId="22813" hidden="1" xr:uid="{00000000-0005-0000-0000-0000D4960000}"/>
    <cellStyle name="Hiperłącze 9" xfId="23134" hidden="1" xr:uid="{00000000-0005-0000-0000-00009F960000}"/>
    <cellStyle name="Hiperłącze 9" xfId="21958" hidden="1" xr:uid="{00000000-0005-0000-0000-000024960000}"/>
    <cellStyle name="Hiperłącze 9" xfId="22021" hidden="1" xr:uid="{00000000-0005-0000-0000-000026960000}"/>
    <cellStyle name="Hiperłącze 9" xfId="21963" hidden="1" xr:uid="{00000000-0005-0000-0000-000028960000}"/>
    <cellStyle name="Hiperłącze 9" xfId="22048" hidden="1" xr:uid="{00000000-0005-0000-0000-00002E960000}"/>
    <cellStyle name="Hiperłącze 9" xfId="22057" hidden="1" xr:uid="{00000000-0005-0000-0000-00002F960000}"/>
    <cellStyle name="Hiperłącze 9" xfId="46278" hidden="1" xr:uid="{00000000-0005-0000-0000-000069A10000}"/>
    <cellStyle name="Hiperłącze 9" xfId="46304" hidden="1" xr:uid="{00000000-0005-0000-0000-00006AA10000}"/>
    <cellStyle name="Hiperłącze 9" xfId="46255" hidden="1" xr:uid="{00000000-0005-0000-0000-00006CA10000}"/>
    <cellStyle name="Hiperłącze 9" xfId="46331" hidden="1" xr:uid="{00000000-0005-0000-0000-00006FA10000}"/>
    <cellStyle name="Hiperłącze 9" xfId="46340" hidden="1" xr:uid="{00000000-0005-0000-0000-000070A10000}"/>
    <cellStyle name="Hiperłącze 9" xfId="46345" hidden="1" xr:uid="{00000000-0005-0000-0000-000074A10000}"/>
    <cellStyle name="Hiperłącze 9" xfId="46764" hidden="1" xr:uid="{00000000-0005-0000-0000-00007CA10000}"/>
    <cellStyle name="Hiperłącze 9" xfId="46815" hidden="1" xr:uid="{00000000-0005-0000-0000-00007DA10000}"/>
    <cellStyle name="Hiperłącze 9" xfId="46823" hidden="1" xr:uid="{00000000-0005-0000-0000-00007EA10000}"/>
    <cellStyle name="Hiperłącze 9" xfId="46788" hidden="1" xr:uid="{00000000-0005-0000-0000-000084A10000}"/>
    <cellStyle name="Hiperłącze 9" xfId="46863" hidden="1" xr:uid="{00000000-0005-0000-0000-000088A10000}"/>
    <cellStyle name="Hiperłącze 9" xfId="46919" hidden="1" xr:uid="{00000000-0005-0000-0000-00008AA10000}"/>
    <cellStyle name="Hiperłącze 9" xfId="46868" hidden="1" xr:uid="{00000000-0005-0000-0000-00008CA10000}"/>
    <cellStyle name="Hiperłącze 9" xfId="20563" hidden="1" xr:uid="{00000000-0005-0000-0000-00000B960000}"/>
    <cellStyle name="Hiperłącze 9" xfId="20698" hidden="1" xr:uid="{00000000-0005-0000-0000-00000D960000}"/>
    <cellStyle name="Hiperłącze 9" xfId="21277" hidden="1" xr:uid="{00000000-0005-0000-0000-000013960000}"/>
    <cellStyle name="Hiperłącze 9" xfId="20672" hidden="1" xr:uid="{00000000-0005-0000-0000-000017960000}"/>
    <cellStyle name="Hiperłącze 9" xfId="46286" hidden="1" xr:uid="{00000000-0005-0000-0000-000065A10000}"/>
    <cellStyle name="Hiperłącze 9" xfId="24394" hidden="1" xr:uid="{00000000-0005-0000-0000-000047970000}"/>
    <cellStyle name="Hiperłącze 9" xfId="32494" hidden="1" xr:uid="{00000000-0005-0000-0000-0000DF9A0000}"/>
    <cellStyle name="Hiperłącze 9" xfId="32164" hidden="1" xr:uid="{00000000-0005-0000-0000-0000BC9A0000}"/>
    <cellStyle name="Hiperłącze 9" xfId="31112" hidden="1" xr:uid="{00000000-0005-0000-0000-0000509A0000}"/>
    <cellStyle name="Hiperłącze 9" xfId="11553" hidden="1" xr:uid="{00000000-0005-0000-0000-0000ED920000}"/>
    <cellStyle name="Hiperłącze 9" xfId="13867" hidden="1" xr:uid="{00000000-0005-0000-0000-0000CB920000}"/>
    <cellStyle name="Hiperłącze 9" xfId="14143" hidden="1" xr:uid="{00000000-0005-0000-0000-000085920000}"/>
    <cellStyle name="Hiperłącze 9" xfId="21629" hidden="1" xr:uid="{00000000-0005-0000-0000-0000E7950000}"/>
    <cellStyle name="Hiperłącze 9" xfId="21507" hidden="1" xr:uid="{00000000-0005-0000-0000-0000D6950000}"/>
    <cellStyle name="Hiperłącze 9" xfId="20435" hidden="1" xr:uid="{00000000-0005-0000-0000-0000A0950000}"/>
    <cellStyle name="Hiperłącze 9" xfId="45572" hidden="1" xr:uid="{00000000-0005-0000-0000-000030A10000}"/>
    <cellStyle name="Hiperłącze 9" xfId="38671" hidden="1" xr:uid="{00000000-0005-0000-0000-0000429F0000}"/>
    <cellStyle name="Hiperłącze 9" xfId="40980" hidden="1" xr:uid="{00000000-0005-0000-0000-00002A9F0000}"/>
    <cellStyle name="Hiperłącze 9" xfId="40905" hidden="1" xr:uid="{00000000-0005-0000-0000-0000149F0000}"/>
    <cellStyle name="Hiperłącze 9" xfId="41540" hidden="1" xr:uid="{00000000-0005-0000-0000-0000FF9E0000}"/>
    <cellStyle name="Hiperłącze 9" xfId="41309" hidden="1" xr:uid="{00000000-0005-0000-0000-0000E89E0000}"/>
    <cellStyle name="Hiperłącze 9" xfId="26112" hidden="1" xr:uid="{00000000-0005-0000-0000-0000ED970000}"/>
    <cellStyle name="Hiperłącze 9" xfId="25896" hidden="1" xr:uid="{00000000-0005-0000-0000-0000D9970000}"/>
    <cellStyle name="Hiperłącze 9" xfId="38532" hidden="1" xr:uid="{00000000-0005-0000-0000-0000E49D0000}"/>
    <cellStyle name="Hiperłącze 9" xfId="34579" hidden="1" xr:uid="{00000000-0005-0000-0000-0000A19C0000}"/>
    <cellStyle name="Hiperłącze 9" xfId="28094" hidden="1" xr:uid="{00000000-0005-0000-0000-000002990000}"/>
    <cellStyle name="Hiperłącze 9" xfId="27371" hidden="1" xr:uid="{00000000-0005-0000-0000-000003990000}"/>
    <cellStyle name="Hiperłącze 9" xfId="28103" hidden="1" xr:uid="{00000000-0005-0000-0000-000006990000}"/>
    <cellStyle name="Hiperłącze 9" xfId="28066" hidden="1" xr:uid="{00000000-0005-0000-0000-000007990000}"/>
    <cellStyle name="Hiperłącze 9" xfId="25109" hidden="1" xr:uid="{00000000-0005-0000-0000-00000C990000}"/>
    <cellStyle name="Hiperłącze 9" xfId="27432" hidden="1" xr:uid="{00000000-0005-0000-0000-0000F9980000}"/>
    <cellStyle name="Hiperłącze 9" xfId="46976" hidden="1" xr:uid="{00000000-0005-0000-0000-000092A10000}"/>
    <cellStyle name="Hiperłącze 9" xfId="46985" hidden="1" xr:uid="{00000000-0005-0000-0000-000093A10000}"/>
    <cellStyle name="Hiperłącze 9" xfId="47058" hidden="1" xr:uid="{00000000-0005-0000-0000-000096A10000}"/>
    <cellStyle name="Hiperłącze 9" xfId="47041" hidden="1" xr:uid="{00000000-0005-0000-0000-000099A10000}"/>
    <cellStyle name="Hiperłącze 9" xfId="47076" hidden="1" xr:uid="{00000000-0005-0000-0000-00009DA10000}"/>
    <cellStyle name="Hiperłącze 9" xfId="47117" hidden="1" xr:uid="{00000000-0005-0000-0000-0000A3A10000}"/>
    <cellStyle name="Hiperłącze 9" xfId="47126" hidden="1" xr:uid="{00000000-0005-0000-0000-0000A8A10000}"/>
    <cellStyle name="Hiperłącze 9" xfId="46704" hidden="1" xr:uid="{00000000-0005-0000-0000-0000A9A10000}"/>
    <cellStyle name="Hiperłącze 9" xfId="46697" hidden="1" xr:uid="{00000000-0005-0000-0000-0000AAA10000}"/>
    <cellStyle name="Hiperłącze 9" xfId="46446" hidden="1" xr:uid="{00000000-0005-0000-0000-0000B2A10000}"/>
    <cellStyle name="Hiperłącze 9" xfId="46458" hidden="1" xr:uid="{00000000-0005-0000-0000-0000B3A10000}"/>
    <cellStyle name="Hiperłącze 9" xfId="46442" hidden="1" xr:uid="{00000000-0005-0000-0000-0000B5A10000}"/>
    <cellStyle name="Hiperłącze 9" xfId="46619" hidden="1" xr:uid="{00000000-0005-0000-0000-0000B8A10000}"/>
    <cellStyle name="Hiperłącze 9" xfId="46585" hidden="1" xr:uid="{00000000-0005-0000-0000-0000B9A10000}"/>
    <cellStyle name="Hiperłącze 9" xfId="46603" hidden="1" xr:uid="{00000000-0005-0000-0000-0000C0A10000}"/>
    <cellStyle name="Hiperłącze 9" xfId="35211" hidden="1" xr:uid="{00000000-0005-0000-0000-00001C9C0000}"/>
    <cellStyle name="Hiperłącze 9" xfId="27323" hidden="1" xr:uid="{00000000-0005-0000-0000-0000E2980000}"/>
    <cellStyle name="Hiperłącze 9" xfId="27336" hidden="1" xr:uid="{00000000-0005-0000-0000-0000E4980000}"/>
    <cellStyle name="Hiperłącze 9" xfId="27491" hidden="1" xr:uid="{00000000-0005-0000-0000-0000EC980000}"/>
    <cellStyle name="Hiperłącze 9" xfId="27588" hidden="1" xr:uid="{00000000-0005-0000-0000-0000F1980000}"/>
    <cellStyle name="Hiperłącze 9" xfId="46895" hidden="1" xr:uid="{00000000-0005-0000-0000-00008FA10000}"/>
    <cellStyle name="Hiperłącze 9" xfId="23992" hidden="1" xr:uid="{00000000-0005-0000-0000-00006B970000}"/>
    <cellStyle name="Hiperłącze 9" xfId="34059" hidden="1" xr:uid="{00000000-0005-0000-0000-0000D29B0000}"/>
    <cellStyle name="Hiperłącze 9" xfId="38071" hidden="1" xr:uid="{00000000-0005-0000-0000-0000839D0000}"/>
    <cellStyle name="Hiperłącze 9" xfId="37317" hidden="1" xr:uid="{00000000-0005-0000-0000-0000589D0000}"/>
    <cellStyle name="Hiperłącze 9" xfId="36503" hidden="1" xr:uid="{00000000-0005-0000-0000-0000179D0000}"/>
    <cellStyle name="Hiperłącze 9" xfId="45206" hidden="1" xr:uid="{00000000-0005-0000-0000-0000D8A00000}"/>
    <cellStyle name="Hiperłącze 9" xfId="43549" hidden="1" xr:uid="{00000000-0005-0000-0000-0000C2A00000}"/>
    <cellStyle name="Hiperłącze 9" xfId="44875" hidden="1" xr:uid="{00000000-0005-0000-0000-000097A00000}"/>
    <cellStyle name="Hiperłącze 9" xfId="27529" hidden="1" xr:uid="{00000000-0005-0000-0000-0000E1980000}"/>
    <cellStyle name="Hiperłącze 9" xfId="27665" hidden="1" xr:uid="{00000000-0005-0000-0000-0000B4980000}"/>
    <cellStyle name="Hiperłącze 9" xfId="27217" hidden="1" xr:uid="{00000000-0005-0000-0000-0000A0980000}"/>
    <cellStyle name="Hiperłącze 9" xfId="26855" hidden="1" xr:uid="{00000000-0005-0000-0000-00005E980000}"/>
    <cellStyle name="Hiperłącze 9" xfId="26612" hidden="1" xr:uid="{00000000-0005-0000-0000-000048980000}"/>
    <cellStyle name="Hiperłącze 9" xfId="36209" hidden="1" xr:uid="{00000000-0005-0000-0000-0000B59C0000}"/>
    <cellStyle name="Hiperłącze 9" xfId="35617" hidden="1" xr:uid="{00000000-0005-0000-0000-00005E9C0000}"/>
    <cellStyle name="Hiperłącze 9" xfId="43787" hidden="1" xr:uid="{00000000-0005-0000-0000-000008A00000}"/>
    <cellStyle name="Hiperłącze 9" xfId="42889" hidden="1" xr:uid="{00000000-0005-0000-0000-0000DA9F0000}"/>
    <cellStyle name="Hiperłącze 9" xfId="41772" hidden="1" xr:uid="{00000000-0005-0000-0000-0000569F0000}"/>
    <cellStyle name="Hiperłącze 9" xfId="29823" hidden="1" xr:uid="{00000000-0005-0000-0000-00000F9B0000}"/>
    <cellStyle name="Hiperłącze 9" xfId="11840" hidden="1" xr:uid="{00000000-0005-0000-0000-00004B920000}"/>
    <cellStyle name="Hiperłącze 9" xfId="32735" hidden="1" xr:uid="{00000000-0005-0000-0000-00003A9B0000}"/>
    <cellStyle name="Hiperłącze 9" xfId="15158" hidden="1" xr:uid="{00000000-0005-0000-0000-00000E930000}"/>
    <cellStyle name="Hiperłącze 9" xfId="32862" hidden="1" xr:uid="{00000000-0005-0000-0000-00008F9B0000}"/>
    <cellStyle name="Hiperłącze 9" xfId="33342" hidden="1" xr:uid="{00000000-0005-0000-0000-0000599B0000}"/>
    <cellStyle name="Hiperłącze 9" xfId="33489" hidden="1" xr:uid="{00000000-0005-0000-0000-0000669B0000}"/>
    <cellStyle name="Hiperłącze 9" xfId="36953" hidden="1" xr:uid="{00000000-0005-0000-0000-0000EB9C0000}"/>
    <cellStyle name="Hiperłącze 9" xfId="40907" hidden="1" xr:uid="{00000000-0005-0000-0000-00000B9F0000}"/>
    <cellStyle name="Hiperłącze 9" xfId="33416" hidden="1" xr:uid="{00000000-0005-0000-0000-0000639B0000}"/>
    <cellStyle name="Hiperłącze 9" xfId="26038" hidden="1" xr:uid="{00000000-0005-0000-0000-0000E9970000}"/>
    <cellStyle name="Hiperłącze 9" xfId="32485" hidden="1" xr:uid="{00000000-0005-0000-0000-0000DE9A0000}"/>
    <cellStyle name="Hiperłącze 9" xfId="32263" hidden="1" xr:uid="{00000000-0005-0000-0000-0000C89A0000}"/>
    <cellStyle name="Hiperłącze 9" xfId="17036" hidden="1" xr:uid="{00000000-0005-0000-0000-0000D4930000}"/>
    <cellStyle name="Hiperłącze 9" xfId="36703" hidden="1" xr:uid="{00000000-0005-0000-0000-0000CF9C0000}"/>
    <cellStyle name="Hiperłącze 9" xfId="34511" hidden="1" xr:uid="{00000000-0005-0000-0000-0000A79C0000}"/>
    <cellStyle name="Hiperłącze 9" xfId="26767" hidden="1" xr:uid="{00000000-0005-0000-0000-000055980000}"/>
    <cellStyle name="Hiperłącze 9" xfId="25408" hidden="1" xr:uid="{00000000-0005-0000-0000-00007A980000}"/>
    <cellStyle name="Hyperlink" xfId="567" builtinId="8"/>
    <cellStyle name="Hyperlink 2" xfId="568" xr:uid="{00000000-0005-0000-0000-0000DAA10000}"/>
    <cellStyle name="Hyperlink 2 2" xfId="6477" xr:uid="{00000000-0005-0000-0000-0000DBA10000}"/>
    <cellStyle name="Hyperlink 2 3" xfId="6478" xr:uid="{00000000-0005-0000-0000-0000DCA10000}"/>
    <cellStyle name="Hyperlink 3" xfId="569" xr:uid="{00000000-0005-0000-0000-0000DDA10000}"/>
    <cellStyle name="Hyperlink 3 2" xfId="6479" xr:uid="{00000000-0005-0000-0000-0000DEA10000}"/>
    <cellStyle name="Hyperlink 4" xfId="570" xr:uid="{00000000-0005-0000-0000-0000DFA10000}"/>
    <cellStyle name="Hyperlink 4 2" xfId="47302" xr:uid="{00000000-0005-0000-0000-0000E0A10000}"/>
    <cellStyle name="Hyperlink 5" xfId="6480" xr:uid="{00000000-0005-0000-0000-0000E1A10000}"/>
    <cellStyle name="Hyperlink 6" xfId="6481" xr:uid="{00000000-0005-0000-0000-0000E2A10000}"/>
    <cellStyle name="Hypertextový odkaz 2" xfId="47531" xr:uid="{6D1F648D-BC25-4342-80AC-3266B1ECC802}"/>
    <cellStyle name="Check Cell" xfId="571" builtinId="23" customBuiltin="1"/>
    <cellStyle name="Check Cell 10" xfId="6482" xr:uid="{00000000-0005-0000-0000-0000E4A10000}"/>
    <cellStyle name="Check Cell 11" xfId="6483" xr:uid="{00000000-0005-0000-0000-0000E5A10000}"/>
    <cellStyle name="Check Cell 12" xfId="6484" xr:uid="{00000000-0005-0000-0000-0000E6A10000}"/>
    <cellStyle name="Check Cell 13" xfId="6485" xr:uid="{00000000-0005-0000-0000-0000E7A10000}"/>
    <cellStyle name="Check Cell 14" xfId="6486" xr:uid="{00000000-0005-0000-0000-0000E8A10000}"/>
    <cellStyle name="Check Cell 15" xfId="6487" xr:uid="{00000000-0005-0000-0000-0000E9A10000}"/>
    <cellStyle name="Check Cell 16" xfId="6488" xr:uid="{00000000-0005-0000-0000-0000EAA10000}"/>
    <cellStyle name="Check Cell 17" xfId="6489" xr:uid="{00000000-0005-0000-0000-0000EBA10000}"/>
    <cellStyle name="Check Cell 18" xfId="6490" xr:uid="{00000000-0005-0000-0000-0000ECA10000}"/>
    <cellStyle name="Check Cell 19" xfId="6491" xr:uid="{00000000-0005-0000-0000-0000EDA10000}"/>
    <cellStyle name="Check Cell 2" xfId="572" xr:uid="{00000000-0005-0000-0000-0000EEA10000}"/>
    <cellStyle name="Check Cell 2 2" xfId="6492" xr:uid="{00000000-0005-0000-0000-0000EFA10000}"/>
    <cellStyle name="Check Cell 2 2 2" xfId="6493" xr:uid="{00000000-0005-0000-0000-0000F0A10000}"/>
    <cellStyle name="Check Cell 2 3" xfId="6494" xr:uid="{00000000-0005-0000-0000-0000F1A10000}"/>
    <cellStyle name="Check Cell 2 4" xfId="6495" xr:uid="{00000000-0005-0000-0000-0000F2A10000}"/>
    <cellStyle name="Check Cell 2 5" xfId="6496" xr:uid="{00000000-0005-0000-0000-0000F3A10000}"/>
    <cellStyle name="Check Cell 20" xfId="6497" xr:uid="{00000000-0005-0000-0000-0000F4A10000}"/>
    <cellStyle name="Check Cell 21" xfId="6498" xr:uid="{00000000-0005-0000-0000-0000F5A10000}"/>
    <cellStyle name="Check Cell 22" xfId="6499" xr:uid="{00000000-0005-0000-0000-0000F6A10000}"/>
    <cellStyle name="Check Cell 23" xfId="6500" xr:uid="{00000000-0005-0000-0000-0000F7A10000}"/>
    <cellStyle name="Check Cell 24" xfId="6501" xr:uid="{00000000-0005-0000-0000-0000F8A10000}"/>
    <cellStyle name="Check Cell 25" xfId="6502" xr:uid="{00000000-0005-0000-0000-0000F9A10000}"/>
    <cellStyle name="Check Cell 26" xfId="6503" xr:uid="{00000000-0005-0000-0000-0000FAA10000}"/>
    <cellStyle name="Check Cell 27" xfId="6504" xr:uid="{00000000-0005-0000-0000-0000FBA10000}"/>
    <cellStyle name="Check Cell 28" xfId="6505" xr:uid="{00000000-0005-0000-0000-0000FCA10000}"/>
    <cellStyle name="Check Cell 29" xfId="6506" xr:uid="{00000000-0005-0000-0000-0000FDA10000}"/>
    <cellStyle name="Check Cell 3" xfId="6507" xr:uid="{00000000-0005-0000-0000-0000FEA10000}"/>
    <cellStyle name="Check Cell 3 2" xfId="47243" xr:uid="{00000000-0005-0000-0000-0000FFA10000}"/>
    <cellStyle name="Check Cell 30" xfId="6508" xr:uid="{00000000-0005-0000-0000-000000A20000}"/>
    <cellStyle name="Check Cell 31" xfId="6509" xr:uid="{00000000-0005-0000-0000-000001A20000}"/>
    <cellStyle name="Check Cell 32" xfId="6510" xr:uid="{00000000-0005-0000-0000-000002A20000}"/>
    <cellStyle name="Check Cell 33" xfId="6511" xr:uid="{00000000-0005-0000-0000-000003A20000}"/>
    <cellStyle name="Check Cell 34" xfId="6512" xr:uid="{00000000-0005-0000-0000-000004A20000}"/>
    <cellStyle name="Check Cell 35" xfId="6513" xr:uid="{00000000-0005-0000-0000-000005A20000}"/>
    <cellStyle name="Check Cell 36" xfId="6514" xr:uid="{00000000-0005-0000-0000-000006A20000}"/>
    <cellStyle name="Check Cell 37" xfId="6515" xr:uid="{00000000-0005-0000-0000-000007A20000}"/>
    <cellStyle name="Check Cell 38" xfId="6516" xr:uid="{00000000-0005-0000-0000-000008A20000}"/>
    <cellStyle name="Check Cell 39" xfId="6517" xr:uid="{00000000-0005-0000-0000-000009A20000}"/>
    <cellStyle name="Check Cell 4" xfId="6518" xr:uid="{00000000-0005-0000-0000-00000AA20000}"/>
    <cellStyle name="Check Cell 40" xfId="6519" xr:uid="{00000000-0005-0000-0000-00000BA20000}"/>
    <cellStyle name="Check Cell 41" xfId="6520" xr:uid="{00000000-0005-0000-0000-00000CA20000}"/>
    <cellStyle name="Check Cell 42" xfId="6521" xr:uid="{00000000-0005-0000-0000-00000DA20000}"/>
    <cellStyle name="Check Cell 43" xfId="6522" xr:uid="{00000000-0005-0000-0000-00000EA20000}"/>
    <cellStyle name="Check Cell 44" xfId="6523" xr:uid="{00000000-0005-0000-0000-00000FA20000}"/>
    <cellStyle name="Check Cell 45" xfId="6524" xr:uid="{00000000-0005-0000-0000-000010A20000}"/>
    <cellStyle name="Check Cell 46" xfId="6525" xr:uid="{00000000-0005-0000-0000-000011A20000}"/>
    <cellStyle name="Check Cell 47" xfId="6526" xr:uid="{00000000-0005-0000-0000-000012A20000}"/>
    <cellStyle name="Check Cell 48" xfId="6527" xr:uid="{00000000-0005-0000-0000-000013A20000}"/>
    <cellStyle name="Check Cell 49" xfId="6528" xr:uid="{00000000-0005-0000-0000-000014A20000}"/>
    <cellStyle name="Check Cell 5" xfId="6529" xr:uid="{00000000-0005-0000-0000-000015A20000}"/>
    <cellStyle name="Check Cell 50" xfId="6530" xr:uid="{00000000-0005-0000-0000-000016A20000}"/>
    <cellStyle name="Check Cell 51" xfId="6531" xr:uid="{00000000-0005-0000-0000-000017A20000}"/>
    <cellStyle name="Check Cell 52" xfId="6532" xr:uid="{00000000-0005-0000-0000-000018A20000}"/>
    <cellStyle name="Check Cell 53" xfId="6533" xr:uid="{00000000-0005-0000-0000-000019A20000}"/>
    <cellStyle name="Check Cell 54" xfId="6534" xr:uid="{00000000-0005-0000-0000-00001AA20000}"/>
    <cellStyle name="Check Cell 55" xfId="6535" xr:uid="{00000000-0005-0000-0000-00001BA20000}"/>
    <cellStyle name="Check Cell 56" xfId="6536" xr:uid="{00000000-0005-0000-0000-00001CA20000}"/>
    <cellStyle name="Check Cell 57" xfId="6537" xr:uid="{00000000-0005-0000-0000-00001DA20000}"/>
    <cellStyle name="Check Cell 6" xfId="6538" xr:uid="{00000000-0005-0000-0000-00001EA20000}"/>
    <cellStyle name="Check Cell 7" xfId="6539" xr:uid="{00000000-0005-0000-0000-00001FA20000}"/>
    <cellStyle name="Check Cell 8" xfId="6540" xr:uid="{00000000-0005-0000-0000-000020A20000}"/>
    <cellStyle name="Check Cell 9" xfId="6541" xr:uid="{00000000-0005-0000-0000-000021A20000}"/>
    <cellStyle name="Input" xfId="573" builtinId="20" customBuiltin="1"/>
    <cellStyle name="Input [yellow]" xfId="10650" xr:uid="{00000000-0005-0000-0000-000023A20000}"/>
    <cellStyle name="Input 2" xfId="574" xr:uid="{00000000-0005-0000-0000-000024A20000}"/>
    <cellStyle name="Input 2 2" xfId="6542" xr:uid="{00000000-0005-0000-0000-000025A20000}"/>
    <cellStyle name="Input 2 2 2" xfId="6543" xr:uid="{00000000-0005-0000-0000-000026A20000}"/>
    <cellStyle name="Input 2 3" xfId="6544" xr:uid="{00000000-0005-0000-0000-000027A20000}"/>
    <cellStyle name="Input 2 4" xfId="6545" xr:uid="{00000000-0005-0000-0000-000028A20000}"/>
    <cellStyle name="Input 2 5" xfId="6546" xr:uid="{00000000-0005-0000-0000-000029A20000}"/>
    <cellStyle name="Input 3" xfId="47239" xr:uid="{00000000-0005-0000-0000-00002AA20000}"/>
    <cellStyle name="Komma [0]_Blad1" xfId="10651" xr:uid="{00000000-0005-0000-0000-00002BA20000}"/>
    <cellStyle name="Komma_Blad1" xfId="10652" xr:uid="{00000000-0005-0000-0000-00002CA20000}"/>
    <cellStyle name="Komórka połączona 10" xfId="6547" xr:uid="{00000000-0005-0000-0000-00002DA20000}"/>
    <cellStyle name="Komórka połączona 11" xfId="6548" xr:uid="{00000000-0005-0000-0000-00002EA20000}"/>
    <cellStyle name="Komórka połączona 12" xfId="6549" xr:uid="{00000000-0005-0000-0000-00002FA20000}"/>
    <cellStyle name="Komórka połączona 13" xfId="6550" xr:uid="{00000000-0005-0000-0000-000030A20000}"/>
    <cellStyle name="Komórka połączona 14" xfId="6551" xr:uid="{00000000-0005-0000-0000-000031A20000}"/>
    <cellStyle name="Komórka połączona 15" xfId="6552" xr:uid="{00000000-0005-0000-0000-000032A20000}"/>
    <cellStyle name="Komórka połączona 16" xfId="6553" xr:uid="{00000000-0005-0000-0000-000033A20000}"/>
    <cellStyle name="Komórka połączona 17" xfId="6554" xr:uid="{00000000-0005-0000-0000-000034A20000}"/>
    <cellStyle name="Komórka połączona 18" xfId="6555" xr:uid="{00000000-0005-0000-0000-000035A20000}"/>
    <cellStyle name="Komórka połączona 19" xfId="6556" xr:uid="{00000000-0005-0000-0000-000036A20000}"/>
    <cellStyle name="Komórka połączona 2" xfId="575" xr:uid="{00000000-0005-0000-0000-000037A20000}"/>
    <cellStyle name="Komórka połączona 2 10" xfId="6557" xr:uid="{00000000-0005-0000-0000-000038A20000}"/>
    <cellStyle name="Komórka połączona 2 11" xfId="6558" xr:uid="{00000000-0005-0000-0000-000039A20000}"/>
    <cellStyle name="Komórka połączona 2 12" xfId="6559" xr:uid="{00000000-0005-0000-0000-00003AA20000}"/>
    <cellStyle name="Komórka połączona 2 13" xfId="6560" xr:uid="{00000000-0005-0000-0000-00003BA20000}"/>
    <cellStyle name="Komórka połączona 2 14" xfId="6561" xr:uid="{00000000-0005-0000-0000-00003CA20000}"/>
    <cellStyle name="Komórka połączona 2 15" xfId="6562" xr:uid="{00000000-0005-0000-0000-00003DA20000}"/>
    <cellStyle name="Komórka połączona 2 16" xfId="10887" xr:uid="{00000000-0005-0000-0000-00003EA20000}"/>
    <cellStyle name="Komórka połączona 2 17" xfId="10653" xr:uid="{00000000-0005-0000-0000-00003FA20000}"/>
    <cellStyle name="Komórka połączona 2 2" xfId="6563" xr:uid="{00000000-0005-0000-0000-000040A20000}"/>
    <cellStyle name="Komórka połączona 2 2 10" xfId="6564" xr:uid="{00000000-0005-0000-0000-000041A20000}"/>
    <cellStyle name="Komórka połączona 2 2 11" xfId="6565" xr:uid="{00000000-0005-0000-0000-000042A20000}"/>
    <cellStyle name="Komórka połączona 2 2 12" xfId="6566" xr:uid="{00000000-0005-0000-0000-000043A20000}"/>
    <cellStyle name="Komórka połączona 2 2 13" xfId="6567" xr:uid="{00000000-0005-0000-0000-000044A20000}"/>
    <cellStyle name="Komórka połączona 2 2 14" xfId="6568" xr:uid="{00000000-0005-0000-0000-000045A20000}"/>
    <cellStyle name="Komórka połączona 2 2 15" xfId="11177" xr:uid="{00000000-0005-0000-0000-000046A20000}"/>
    <cellStyle name="Komórka połączona 2 2 16" xfId="10654" xr:uid="{00000000-0005-0000-0000-000047A20000}"/>
    <cellStyle name="Komórka połączona 2 2 2" xfId="6569" xr:uid="{00000000-0005-0000-0000-000048A20000}"/>
    <cellStyle name="Komórka połączona 2 2 2 10" xfId="6570" xr:uid="{00000000-0005-0000-0000-000049A20000}"/>
    <cellStyle name="Komórka połączona 2 2 2 11" xfId="6571" xr:uid="{00000000-0005-0000-0000-00004AA20000}"/>
    <cellStyle name="Komórka połączona 2 2 2 12" xfId="6572" xr:uid="{00000000-0005-0000-0000-00004BA20000}"/>
    <cellStyle name="Komórka połączona 2 2 2 13" xfId="6573" xr:uid="{00000000-0005-0000-0000-00004CA20000}"/>
    <cellStyle name="Komórka połączona 2 2 2 2" xfId="6574" xr:uid="{00000000-0005-0000-0000-00004DA20000}"/>
    <cellStyle name="Komórka połączona 2 2 2 2 10" xfId="6575" xr:uid="{00000000-0005-0000-0000-00004EA20000}"/>
    <cellStyle name="Komórka połączona 2 2 2 2 11" xfId="6576" xr:uid="{00000000-0005-0000-0000-00004FA20000}"/>
    <cellStyle name="Komórka połączona 2 2 2 2 12" xfId="6577" xr:uid="{00000000-0005-0000-0000-000050A20000}"/>
    <cellStyle name="Komórka połączona 2 2 2 2 2" xfId="6578" xr:uid="{00000000-0005-0000-0000-000051A20000}"/>
    <cellStyle name="Komórka połączona 2 2 2 2 3" xfId="6579" xr:uid="{00000000-0005-0000-0000-000052A20000}"/>
    <cellStyle name="Komórka połączona 2 2 2 2 4" xfId="6580" xr:uid="{00000000-0005-0000-0000-000053A20000}"/>
    <cellStyle name="Komórka połączona 2 2 2 2 5" xfId="6581" xr:uid="{00000000-0005-0000-0000-000054A20000}"/>
    <cellStyle name="Komórka połączona 2 2 2 2 6" xfId="6582" xr:uid="{00000000-0005-0000-0000-000055A20000}"/>
    <cellStyle name="Komórka połączona 2 2 2 2 7" xfId="6583" xr:uid="{00000000-0005-0000-0000-000056A20000}"/>
    <cellStyle name="Komórka połączona 2 2 2 2 8" xfId="6584" xr:uid="{00000000-0005-0000-0000-000057A20000}"/>
    <cellStyle name="Komórka połączona 2 2 2 2 9" xfId="6585" xr:uid="{00000000-0005-0000-0000-000058A20000}"/>
    <cellStyle name="Komórka połączona 2 2 2 3" xfId="6586" xr:uid="{00000000-0005-0000-0000-000059A20000}"/>
    <cellStyle name="Komórka połączona 2 2 2 4" xfId="6587" xr:uid="{00000000-0005-0000-0000-00005AA20000}"/>
    <cellStyle name="Komórka połączona 2 2 2 5" xfId="6588" xr:uid="{00000000-0005-0000-0000-00005BA20000}"/>
    <cellStyle name="Komórka połączona 2 2 2 5 2" xfId="6589" xr:uid="{00000000-0005-0000-0000-00005CA20000}"/>
    <cellStyle name="Komórka połączona 2 2 2 6" xfId="6590" xr:uid="{00000000-0005-0000-0000-00005DA20000}"/>
    <cellStyle name="Komórka połączona 2 2 2 6 2" xfId="6591" xr:uid="{00000000-0005-0000-0000-00005EA20000}"/>
    <cellStyle name="Komórka połączona 2 2 2 7" xfId="6592" xr:uid="{00000000-0005-0000-0000-00005FA20000}"/>
    <cellStyle name="Komórka połączona 2 2 2 7 2" xfId="6593" xr:uid="{00000000-0005-0000-0000-000060A20000}"/>
    <cellStyle name="Komórka połączona 2 2 2 8" xfId="6594" xr:uid="{00000000-0005-0000-0000-000061A20000}"/>
    <cellStyle name="Komórka połączona 2 2 2 8 2" xfId="6595" xr:uid="{00000000-0005-0000-0000-000062A20000}"/>
    <cellStyle name="Komórka połączona 2 2 2 9" xfId="6596" xr:uid="{00000000-0005-0000-0000-000063A20000}"/>
    <cellStyle name="Komórka połączona 2 2 3" xfId="6597" xr:uid="{00000000-0005-0000-0000-000064A20000}"/>
    <cellStyle name="Komórka połączona 2 2 4" xfId="6598" xr:uid="{00000000-0005-0000-0000-000065A20000}"/>
    <cellStyle name="Komórka połączona 2 2 5" xfId="6599" xr:uid="{00000000-0005-0000-0000-000066A20000}"/>
    <cellStyle name="Komórka połączona 2 2 6" xfId="6600" xr:uid="{00000000-0005-0000-0000-000067A20000}"/>
    <cellStyle name="Komórka połączona 2 2 6 2" xfId="6601" xr:uid="{00000000-0005-0000-0000-000068A20000}"/>
    <cellStyle name="Komórka połączona 2 2 7" xfId="6602" xr:uid="{00000000-0005-0000-0000-000069A20000}"/>
    <cellStyle name="Komórka połączona 2 2 7 2" xfId="6603" xr:uid="{00000000-0005-0000-0000-00006AA20000}"/>
    <cellStyle name="Komórka połączona 2 2 8" xfId="6604" xr:uid="{00000000-0005-0000-0000-00006BA20000}"/>
    <cellStyle name="Komórka połączona 2 2 8 2" xfId="6605" xr:uid="{00000000-0005-0000-0000-00006CA20000}"/>
    <cellStyle name="Komórka połączona 2 2 9" xfId="6606" xr:uid="{00000000-0005-0000-0000-00006DA20000}"/>
    <cellStyle name="Komórka połączona 2 2 9 2" xfId="6607" xr:uid="{00000000-0005-0000-0000-00006EA20000}"/>
    <cellStyle name="Komórka połączona 2 3" xfId="6608" xr:uid="{00000000-0005-0000-0000-00006FA20000}"/>
    <cellStyle name="Komórka połączona 2 3 2" xfId="6609" xr:uid="{00000000-0005-0000-0000-000070A20000}"/>
    <cellStyle name="Komórka połączona 2 3 3" xfId="6610" xr:uid="{00000000-0005-0000-0000-000071A20000}"/>
    <cellStyle name="Komórka połączona 2 3 4" xfId="6611" xr:uid="{00000000-0005-0000-0000-000072A20000}"/>
    <cellStyle name="Komórka połączona 2 3 5" xfId="6612" xr:uid="{00000000-0005-0000-0000-000073A20000}"/>
    <cellStyle name="Komórka połączona 2 3 6" xfId="6613" xr:uid="{00000000-0005-0000-0000-000074A20000}"/>
    <cellStyle name="Komórka połączona 2 3 7" xfId="6614" xr:uid="{00000000-0005-0000-0000-000075A20000}"/>
    <cellStyle name="Komórka połączona 2 3 8" xfId="6615" xr:uid="{00000000-0005-0000-0000-000076A20000}"/>
    <cellStyle name="Komórka połączona 2 4" xfId="6616" xr:uid="{00000000-0005-0000-0000-000077A20000}"/>
    <cellStyle name="Komórka połączona 2 5" xfId="6617" xr:uid="{00000000-0005-0000-0000-000078A20000}"/>
    <cellStyle name="Komórka połączona 2 6" xfId="6618" xr:uid="{00000000-0005-0000-0000-000079A20000}"/>
    <cellStyle name="Komórka połączona 2 6 2" xfId="6619" xr:uid="{00000000-0005-0000-0000-00007AA20000}"/>
    <cellStyle name="Komórka połączona 2 7" xfId="6620" xr:uid="{00000000-0005-0000-0000-00007BA20000}"/>
    <cellStyle name="Komórka połączona 2 7 2" xfId="6621" xr:uid="{00000000-0005-0000-0000-00007CA20000}"/>
    <cellStyle name="Komórka połączona 2 8" xfId="6622" xr:uid="{00000000-0005-0000-0000-00007DA20000}"/>
    <cellStyle name="Komórka połączona 2 8 2" xfId="6623" xr:uid="{00000000-0005-0000-0000-00007EA20000}"/>
    <cellStyle name="Komórka połączona 2 9" xfId="6624" xr:uid="{00000000-0005-0000-0000-00007FA20000}"/>
    <cellStyle name="Komórka połączona 2 9 2" xfId="6625" xr:uid="{00000000-0005-0000-0000-000080A20000}"/>
    <cellStyle name="Komórka połączona 20" xfId="6626" xr:uid="{00000000-0005-0000-0000-000081A20000}"/>
    <cellStyle name="Komórka połączona 21" xfId="6627" xr:uid="{00000000-0005-0000-0000-000082A20000}"/>
    <cellStyle name="Komórka połączona 22" xfId="6628" xr:uid="{00000000-0005-0000-0000-000083A20000}"/>
    <cellStyle name="Komórka połączona 23" xfId="6629" xr:uid="{00000000-0005-0000-0000-000084A20000}"/>
    <cellStyle name="Komórka połączona 24" xfId="6630" xr:uid="{00000000-0005-0000-0000-000085A20000}"/>
    <cellStyle name="Komórka połączona 25" xfId="6631" xr:uid="{00000000-0005-0000-0000-000086A20000}"/>
    <cellStyle name="Komórka połączona 26" xfId="6632" xr:uid="{00000000-0005-0000-0000-000087A20000}"/>
    <cellStyle name="Komórka połączona 27" xfId="6633" xr:uid="{00000000-0005-0000-0000-000088A20000}"/>
    <cellStyle name="Komórka połączona 28" xfId="6634" xr:uid="{00000000-0005-0000-0000-000089A20000}"/>
    <cellStyle name="Komórka połączona 29" xfId="6635" xr:uid="{00000000-0005-0000-0000-00008AA20000}"/>
    <cellStyle name="Komórka połączona 3" xfId="6636" xr:uid="{00000000-0005-0000-0000-00008BA20000}"/>
    <cellStyle name="Komórka połączona 3 2" xfId="11178" xr:uid="{00000000-0005-0000-0000-00008CA20000}"/>
    <cellStyle name="Komórka połączona 3 3" xfId="10655" xr:uid="{00000000-0005-0000-0000-00008DA20000}"/>
    <cellStyle name="Komórka połączona 30" xfId="6637" xr:uid="{00000000-0005-0000-0000-00008EA20000}"/>
    <cellStyle name="Komórka połączona 31" xfId="6638" xr:uid="{00000000-0005-0000-0000-00008FA20000}"/>
    <cellStyle name="Komórka połączona 32" xfId="6639" xr:uid="{00000000-0005-0000-0000-000090A20000}"/>
    <cellStyle name="Komórka połączona 33" xfId="6640" xr:uid="{00000000-0005-0000-0000-000091A20000}"/>
    <cellStyle name="Komórka połączona 34" xfId="6641" xr:uid="{00000000-0005-0000-0000-000092A20000}"/>
    <cellStyle name="Komórka połączona 35" xfId="6642" xr:uid="{00000000-0005-0000-0000-000093A20000}"/>
    <cellStyle name="Komórka połączona 36" xfId="6643" xr:uid="{00000000-0005-0000-0000-000094A20000}"/>
    <cellStyle name="Komórka połączona 37" xfId="6644" xr:uid="{00000000-0005-0000-0000-000095A20000}"/>
    <cellStyle name="Komórka połączona 38" xfId="6645" xr:uid="{00000000-0005-0000-0000-000096A20000}"/>
    <cellStyle name="Komórka połączona 39" xfId="6646" xr:uid="{00000000-0005-0000-0000-000097A20000}"/>
    <cellStyle name="Komórka połączona 4" xfId="6647" xr:uid="{00000000-0005-0000-0000-000098A20000}"/>
    <cellStyle name="Komórka połączona 4 2" xfId="11179" xr:uid="{00000000-0005-0000-0000-000099A20000}"/>
    <cellStyle name="Komórka połączona 4 3" xfId="10656" xr:uid="{00000000-0005-0000-0000-00009AA20000}"/>
    <cellStyle name="Komórka połączona 40" xfId="6648" xr:uid="{00000000-0005-0000-0000-00009BA20000}"/>
    <cellStyle name="Komórka połączona 40 2" xfId="6649" xr:uid="{00000000-0005-0000-0000-00009CA20000}"/>
    <cellStyle name="Komórka połączona 40 3" xfId="6650" xr:uid="{00000000-0005-0000-0000-00009DA20000}"/>
    <cellStyle name="Komórka połączona 40 4" xfId="6651" xr:uid="{00000000-0005-0000-0000-00009EA20000}"/>
    <cellStyle name="Komórka połączona 40 5" xfId="6652" xr:uid="{00000000-0005-0000-0000-00009FA20000}"/>
    <cellStyle name="Komórka połączona 40 6" xfId="6653" xr:uid="{00000000-0005-0000-0000-0000A0A20000}"/>
    <cellStyle name="Komórka połączona 40 7" xfId="6654" xr:uid="{00000000-0005-0000-0000-0000A1A20000}"/>
    <cellStyle name="Komórka połączona 40 8" xfId="6655" xr:uid="{00000000-0005-0000-0000-0000A2A20000}"/>
    <cellStyle name="Komórka połączona 41" xfId="6656" xr:uid="{00000000-0005-0000-0000-0000A3A20000}"/>
    <cellStyle name="Komórka połączona 42" xfId="6657" xr:uid="{00000000-0005-0000-0000-0000A4A20000}"/>
    <cellStyle name="Komórka połączona 43" xfId="6658" xr:uid="{00000000-0005-0000-0000-0000A5A20000}"/>
    <cellStyle name="Komórka połączona 44" xfId="6659" xr:uid="{00000000-0005-0000-0000-0000A6A20000}"/>
    <cellStyle name="Komórka połączona 45" xfId="6660" xr:uid="{00000000-0005-0000-0000-0000A7A20000}"/>
    <cellStyle name="Komórka połączona 46" xfId="6661" xr:uid="{00000000-0005-0000-0000-0000A8A20000}"/>
    <cellStyle name="Komórka połączona 46 2" xfId="6662" xr:uid="{00000000-0005-0000-0000-0000A9A20000}"/>
    <cellStyle name="Komórka połączona 46 3" xfId="6663" xr:uid="{00000000-0005-0000-0000-0000AAA20000}"/>
    <cellStyle name="Komórka połączona 46 3 2" xfId="6664" xr:uid="{00000000-0005-0000-0000-0000ABA20000}"/>
    <cellStyle name="Komórka połączona 46 4" xfId="6665" xr:uid="{00000000-0005-0000-0000-0000ACA20000}"/>
    <cellStyle name="Komórka połączona 46 5" xfId="6666" xr:uid="{00000000-0005-0000-0000-0000ADA20000}"/>
    <cellStyle name="Komórka połączona 47" xfId="6667" xr:uid="{00000000-0005-0000-0000-0000AEA20000}"/>
    <cellStyle name="Komórka połączona 47 2" xfId="6668" xr:uid="{00000000-0005-0000-0000-0000AFA20000}"/>
    <cellStyle name="Komórka połączona 47 3" xfId="6669" xr:uid="{00000000-0005-0000-0000-0000B0A20000}"/>
    <cellStyle name="Komórka połączona 47 3 2" xfId="6670" xr:uid="{00000000-0005-0000-0000-0000B1A20000}"/>
    <cellStyle name="Komórka połączona 47 4" xfId="6671" xr:uid="{00000000-0005-0000-0000-0000B2A20000}"/>
    <cellStyle name="Komórka połączona 47 5" xfId="6672" xr:uid="{00000000-0005-0000-0000-0000B3A20000}"/>
    <cellStyle name="Komórka połączona 48" xfId="6673" xr:uid="{00000000-0005-0000-0000-0000B4A20000}"/>
    <cellStyle name="Komórka połączona 48 2" xfId="6674" xr:uid="{00000000-0005-0000-0000-0000B5A20000}"/>
    <cellStyle name="Komórka połączona 48 3" xfId="6675" xr:uid="{00000000-0005-0000-0000-0000B6A20000}"/>
    <cellStyle name="Komórka połączona 48 4" xfId="6676" xr:uid="{00000000-0005-0000-0000-0000B7A20000}"/>
    <cellStyle name="Komórka połączona 48 5" xfId="6677" xr:uid="{00000000-0005-0000-0000-0000B8A20000}"/>
    <cellStyle name="Komórka połączona 49" xfId="6678" xr:uid="{00000000-0005-0000-0000-0000B9A20000}"/>
    <cellStyle name="Komórka połączona 5" xfId="6679" xr:uid="{00000000-0005-0000-0000-0000BAA20000}"/>
    <cellStyle name="Komórka połączona 50" xfId="6680" xr:uid="{00000000-0005-0000-0000-0000BBA20000}"/>
    <cellStyle name="Komórka połączona 50 2" xfId="6681" xr:uid="{00000000-0005-0000-0000-0000BCA20000}"/>
    <cellStyle name="Komórka połączona 51" xfId="6682" xr:uid="{00000000-0005-0000-0000-0000BDA20000}"/>
    <cellStyle name="Komórka połączona 51 2" xfId="6683" xr:uid="{00000000-0005-0000-0000-0000BEA20000}"/>
    <cellStyle name="Komórka połączona 52" xfId="6684" xr:uid="{00000000-0005-0000-0000-0000BFA20000}"/>
    <cellStyle name="Komórka połączona 52 2" xfId="6685" xr:uid="{00000000-0005-0000-0000-0000C0A20000}"/>
    <cellStyle name="Komórka połączona 53" xfId="6686" xr:uid="{00000000-0005-0000-0000-0000C1A20000}"/>
    <cellStyle name="Komórka połączona 54" xfId="6687" xr:uid="{00000000-0005-0000-0000-0000C2A20000}"/>
    <cellStyle name="Komórka połączona 55" xfId="6688" xr:uid="{00000000-0005-0000-0000-0000C3A20000}"/>
    <cellStyle name="Komórka połączona 56" xfId="6689" xr:uid="{00000000-0005-0000-0000-0000C4A20000}"/>
    <cellStyle name="Komórka połączona 57" xfId="6690" xr:uid="{00000000-0005-0000-0000-0000C5A20000}"/>
    <cellStyle name="Komórka połączona 58" xfId="6691" xr:uid="{00000000-0005-0000-0000-0000C6A20000}"/>
    <cellStyle name="Komórka połączona 59" xfId="6692" xr:uid="{00000000-0005-0000-0000-0000C7A20000}"/>
    <cellStyle name="Komórka połączona 6" xfId="6693" xr:uid="{00000000-0005-0000-0000-0000C8A20000}"/>
    <cellStyle name="Komórka połączona 7" xfId="6694" xr:uid="{00000000-0005-0000-0000-0000C9A20000}"/>
    <cellStyle name="Komórka połączona 8" xfId="6695" xr:uid="{00000000-0005-0000-0000-0000CAA20000}"/>
    <cellStyle name="Komórka połączona 9" xfId="6696" xr:uid="{00000000-0005-0000-0000-0000CBA20000}"/>
    <cellStyle name="Komórka zaznaczona 10" xfId="6697" xr:uid="{00000000-0005-0000-0000-0000CCA20000}"/>
    <cellStyle name="Komórka zaznaczona 11" xfId="6698" xr:uid="{00000000-0005-0000-0000-0000CDA20000}"/>
    <cellStyle name="Komórka zaznaczona 12" xfId="6699" xr:uid="{00000000-0005-0000-0000-0000CEA20000}"/>
    <cellStyle name="Komórka zaznaczona 13" xfId="6700" xr:uid="{00000000-0005-0000-0000-0000CFA20000}"/>
    <cellStyle name="Komórka zaznaczona 14" xfId="6701" xr:uid="{00000000-0005-0000-0000-0000D0A20000}"/>
    <cellStyle name="Komórka zaznaczona 15" xfId="6702" xr:uid="{00000000-0005-0000-0000-0000D1A20000}"/>
    <cellStyle name="Komórka zaznaczona 16" xfId="6703" xr:uid="{00000000-0005-0000-0000-0000D2A20000}"/>
    <cellStyle name="Komórka zaznaczona 17" xfId="6704" xr:uid="{00000000-0005-0000-0000-0000D3A20000}"/>
    <cellStyle name="Komórka zaznaczona 18" xfId="6705" xr:uid="{00000000-0005-0000-0000-0000D4A20000}"/>
    <cellStyle name="Komórka zaznaczona 19" xfId="6706" xr:uid="{00000000-0005-0000-0000-0000D5A20000}"/>
    <cellStyle name="Komórka zaznaczona 2" xfId="576" xr:uid="{00000000-0005-0000-0000-0000D6A20000}"/>
    <cellStyle name="Komórka zaznaczona 2 10" xfId="10891" xr:uid="{00000000-0005-0000-0000-0000D7A20000}"/>
    <cellStyle name="Komórka zaznaczona 2 2" xfId="6707" xr:uid="{00000000-0005-0000-0000-0000D8A20000}"/>
    <cellStyle name="Komórka zaznaczona 2 3" xfId="6708" xr:uid="{00000000-0005-0000-0000-0000D9A20000}"/>
    <cellStyle name="Komórka zaznaczona 2 4" xfId="6709" xr:uid="{00000000-0005-0000-0000-0000DAA20000}"/>
    <cellStyle name="Komórka zaznaczona 2 5" xfId="6710" xr:uid="{00000000-0005-0000-0000-0000DBA20000}"/>
    <cellStyle name="Komórka zaznaczona 2 6" xfId="6711" xr:uid="{00000000-0005-0000-0000-0000DCA20000}"/>
    <cellStyle name="Komórka zaznaczona 2 7" xfId="6712" xr:uid="{00000000-0005-0000-0000-0000DDA20000}"/>
    <cellStyle name="Komórka zaznaczona 2 8" xfId="6713" xr:uid="{00000000-0005-0000-0000-0000DEA20000}"/>
    <cellStyle name="Komórka zaznaczona 2 9" xfId="6714" xr:uid="{00000000-0005-0000-0000-0000DFA20000}"/>
    <cellStyle name="Komórka zaznaczona 20" xfId="6715" xr:uid="{00000000-0005-0000-0000-0000E0A20000}"/>
    <cellStyle name="Komórka zaznaczona 21" xfId="6716" xr:uid="{00000000-0005-0000-0000-0000E1A20000}"/>
    <cellStyle name="Komórka zaznaczona 22" xfId="6717" xr:uid="{00000000-0005-0000-0000-0000E2A20000}"/>
    <cellStyle name="Komórka zaznaczona 23" xfId="6718" xr:uid="{00000000-0005-0000-0000-0000E3A20000}"/>
    <cellStyle name="Komórka zaznaczona 24" xfId="6719" xr:uid="{00000000-0005-0000-0000-0000E4A20000}"/>
    <cellStyle name="Komórka zaznaczona 25" xfId="6720" xr:uid="{00000000-0005-0000-0000-0000E5A20000}"/>
    <cellStyle name="Komórka zaznaczona 26" xfId="6721" xr:uid="{00000000-0005-0000-0000-0000E6A20000}"/>
    <cellStyle name="Komórka zaznaczona 27" xfId="6722" xr:uid="{00000000-0005-0000-0000-0000E7A20000}"/>
    <cellStyle name="Komórka zaznaczona 28" xfId="6723" xr:uid="{00000000-0005-0000-0000-0000E8A20000}"/>
    <cellStyle name="Komórka zaznaczona 29" xfId="6724" xr:uid="{00000000-0005-0000-0000-0000E9A20000}"/>
    <cellStyle name="Komórka zaznaczona 3" xfId="6725" xr:uid="{00000000-0005-0000-0000-0000EAA20000}"/>
    <cellStyle name="Komórka zaznaczona 3 2" xfId="11180" xr:uid="{00000000-0005-0000-0000-0000EBA20000}"/>
    <cellStyle name="Komórka zaznaczona 3 3" xfId="10657" xr:uid="{00000000-0005-0000-0000-0000ECA20000}"/>
    <cellStyle name="Komórka zaznaczona 30" xfId="6726" xr:uid="{00000000-0005-0000-0000-0000EDA20000}"/>
    <cellStyle name="Komórka zaznaczona 31" xfId="6727" xr:uid="{00000000-0005-0000-0000-0000EEA20000}"/>
    <cellStyle name="Komórka zaznaczona 32" xfId="6728" xr:uid="{00000000-0005-0000-0000-0000EFA20000}"/>
    <cellStyle name="Komórka zaznaczona 33" xfId="6729" xr:uid="{00000000-0005-0000-0000-0000F0A20000}"/>
    <cellStyle name="Komórka zaznaczona 34" xfId="6730" xr:uid="{00000000-0005-0000-0000-0000F1A20000}"/>
    <cellStyle name="Komórka zaznaczona 35" xfId="6731" xr:uid="{00000000-0005-0000-0000-0000F2A20000}"/>
    <cellStyle name="Komórka zaznaczona 36" xfId="6732" xr:uid="{00000000-0005-0000-0000-0000F3A20000}"/>
    <cellStyle name="Komórka zaznaczona 37" xfId="6733" xr:uid="{00000000-0005-0000-0000-0000F4A20000}"/>
    <cellStyle name="Komórka zaznaczona 38" xfId="6734" xr:uid="{00000000-0005-0000-0000-0000F5A20000}"/>
    <cellStyle name="Komórka zaznaczona 39" xfId="6735" xr:uid="{00000000-0005-0000-0000-0000F6A20000}"/>
    <cellStyle name="Komórka zaznaczona 4" xfId="6736" xr:uid="{00000000-0005-0000-0000-0000F7A20000}"/>
    <cellStyle name="Komórka zaznaczona 40" xfId="6737" xr:uid="{00000000-0005-0000-0000-0000F8A20000}"/>
    <cellStyle name="Komórka zaznaczona 41" xfId="6738" xr:uid="{00000000-0005-0000-0000-0000F9A20000}"/>
    <cellStyle name="Komórka zaznaczona 42" xfId="6739" xr:uid="{00000000-0005-0000-0000-0000FAA20000}"/>
    <cellStyle name="Komórka zaznaczona 43" xfId="6740" xr:uid="{00000000-0005-0000-0000-0000FBA20000}"/>
    <cellStyle name="Komórka zaznaczona 44" xfId="6741" xr:uid="{00000000-0005-0000-0000-0000FCA20000}"/>
    <cellStyle name="Komórka zaznaczona 45" xfId="6742" xr:uid="{00000000-0005-0000-0000-0000FDA20000}"/>
    <cellStyle name="Komórka zaznaczona 46" xfId="6743" xr:uid="{00000000-0005-0000-0000-0000FEA20000}"/>
    <cellStyle name="Komórka zaznaczona 47" xfId="6744" xr:uid="{00000000-0005-0000-0000-0000FFA20000}"/>
    <cellStyle name="Komórka zaznaczona 48" xfId="6745" xr:uid="{00000000-0005-0000-0000-000000A30000}"/>
    <cellStyle name="Komórka zaznaczona 49" xfId="6746" xr:uid="{00000000-0005-0000-0000-000001A30000}"/>
    <cellStyle name="Komórka zaznaczona 5" xfId="6747" xr:uid="{00000000-0005-0000-0000-000002A30000}"/>
    <cellStyle name="Komórka zaznaczona 50" xfId="6748" xr:uid="{00000000-0005-0000-0000-000003A30000}"/>
    <cellStyle name="Komórka zaznaczona 51" xfId="6749" xr:uid="{00000000-0005-0000-0000-000004A30000}"/>
    <cellStyle name="Komórka zaznaczona 52" xfId="6750" xr:uid="{00000000-0005-0000-0000-000005A30000}"/>
    <cellStyle name="Komórka zaznaczona 53" xfId="6751" xr:uid="{00000000-0005-0000-0000-000006A30000}"/>
    <cellStyle name="Komórka zaznaczona 54" xfId="6752" xr:uid="{00000000-0005-0000-0000-000007A30000}"/>
    <cellStyle name="Komórka zaznaczona 55" xfId="6753" xr:uid="{00000000-0005-0000-0000-000008A30000}"/>
    <cellStyle name="Komórka zaznaczona 56" xfId="6754" xr:uid="{00000000-0005-0000-0000-000009A30000}"/>
    <cellStyle name="Komórka zaznaczona 57" xfId="6755" xr:uid="{00000000-0005-0000-0000-00000AA30000}"/>
    <cellStyle name="Komórka zaznaczona 58" xfId="6756" xr:uid="{00000000-0005-0000-0000-00000BA30000}"/>
    <cellStyle name="Komórka zaznaczona 59" xfId="6757" xr:uid="{00000000-0005-0000-0000-00000CA30000}"/>
    <cellStyle name="Komórka zaznaczona 6" xfId="6758" xr:uid="{00000000-0005-0000-0000-00000DA30000}"/>
    <cellStyle name="Komórka zaznaczona 7" xfId="6759" xr:uid="{00000000-0005-0000-0000-00000EA30000}"/>
    <cellStyle name="Komórka zaznaczona 8" xfId="6760" xr:uid="{00000000-0005-0000-0000-00000FA30000}"/>
    <cellStyle name="Komórka zaznaczona 9" xfId="6761" xr:uid="{00000000-0005-0000-0000-000010A30000}"/>
    <cellStyle name="LampHeader" xfId="577" xr:uid="{00000000-0005-0000-0000-000011A30000}"/>
    <cellStyle name="Linked Cell" xfId="578" builtinId="24" customBuiltin="1"/>
    <cellStyle name="Linked Cell 2" xfId="579" xr:uid="{00000000-0005-0000-0000-000013A30000}"/>
    <cellStyle name="Linked Cell 2 2" xfId="6762" xr:uid="{00000000-0005-0000-0000-000014A30000}"/>
    <cellStyle name="Linked Cell 2 2 2" xfId="6763" xr:uid="{00000000-0005-0000-0000-000015A30000}"/>
    <cellStyle name="Linked Cell 2 3" xfId="6764" xr:uid="{00000000-0005-0000-0000-000016A30000}"/>
    <cellStyle name="Linked Cell 2 4" xfId="6765" xr:uid="{00000000-0005-0000-0000-000017A30000}"/>
    <cellStyle name="Linked Cell 2 5" xfId="6766" xr:uid="{00000000-0005-0000-0000-000018A30000}"/>
    <cellStyle name="Linked Cell 3" xfId="47242" xr:uid="{00000000-0005-0000-0000-000019A30000}"/>
    <cellStyle name="Migliaia (0)_RESULTS" xfId="10658" xr:uid="{00000000-0005-0000-0000-00001AA30000}"/>
    <cellStyle name="Migliaia_RESULTS" xfId="10659" xr:uid="{00000000-0005-0000-0000-00001BA30000}"/>
    <cellStyle name="Milliers [0]_laroux" xfId="10660" xr:uid="{00000000-0005-0000-0000-00001CA30000}"/>
    <cellStyle name="Milliers_laroux" xfId="10661" xr:uid="{00000000-0005-0000-0000-00001DA30000}"/>
    <cellStyle name="Monétaire [0]_PERSONAL" xfId="10662" xr:uid="{00000000-0005-0000-0000-00001EA30000}"/>
    <cellStyle name="Monétaire 2" xfId="47300" xr:uid="{00000000-0005-0000-0000-00001FA30000}"/>
    <cellStyle name="Monétaire_PERSONAL" xfId="10663" xr:uid="{00000000-0005-0000-0000-000020A30000}"/>
    <cellStyle name="Nagłówek 1 10" xfId="6767" xr:uid="{00000000-0005-0000-0000-000021A30000}"/>
    <cellStyle name="Nagłówek 1 11" xfId="6768" xr:uid="{00000000-0005-0000-0000-000022A30000}"/>
    <cellStyle name="Nagłówek 1 12" xfId="6769" xr:uid="{00000000-0005-0000-0000-000023A30000}"/>
    <cellStyle name="Nagłówek 1 13" xfId="6770" xr:uid="{00000000-0005-0000-0000-000024A30000}"/>
    <cellStyle name="Nagłówek 1 14" xfId="6771" xr:uid="{00000000-0005-0000-0000-000025A30000}"/>
    <cellStyle name="Nagłówek 1 15" xfId="6772" xr:uid="{00000000-0005-0000-0000-000026A30000}"/>
    <cellStyle name="Nagłówek 1 16" xfId="6773" xr:uid="{00000000-0005-0000-0000-000027A30000}"/>
    <cellStyle name="Nagłówek 1 17" xfId="6774" xr:uid="{00000000-0005-0000-0000-000028A30000}"/>
    <cellStyle name="Nagłówek 1 18" xfId="6775" xr:uid="{00000000-0005-0000-0000-000029A30000}"/>
    <cellStyle name="Nagłówek 1 19" xfId="6776" xr:uid="{00000000-0005-0000-0000-00002AA30000}"/>
    <cellStyle name="Nagłówek 1 2" xfId="580" xr:uid="{00000000-0005-0000-0000-00002BA30000}"/>
    <cellStyle name="Nagłówek 1 2 10" xfId="10664" xr:uid="{00000000-0005-0000-0000-00002CA30000}"/>
    <cellStyle name="Nagłówek 1 2 2" xfId="6777" xr:uid="{00000000-0005-0000-0000-00002DA30000}"/>
    <cellStyle name="Nagłówek 1 2 3" xfId="6778" xr:uid="{00000000-0005-0000-0000-00002EA30000}"/>
    <cellStyle name="Nagłówek 1 2 4" xfId="6779" xr:uid="{00000000-0005-0000-0000-00002FA30000}"/>
    <cellStyle name="Nagłówek 1 2 5" xfId="6780" xr:uid="{00000000-0005-0000-0000-000030A30000}"/>
    <cellStyle name="Nagłówek 1 2 6" xfId="6781" xr:uid="{00000000-0005-0000-0000-000031A30000}"/>
    <cellStyle name="Nagłówek 1 2 7" xfId="6782" xr:uid="{00000000-0005-0000-0000-000032A30000}"/>
    <cellStyle name="Nagłówek 1 2 8" xfId="6783" xr:uid="{00000000-0005-0000-0000-000033A30000}"/>
    <cellStyle name="Nagłówek 1 2 9" xfId="10889" xr:uid="{00000000-0005-0000-0000-000034A30000}"/>
    <cellStyle name="Nagłówek 1 20" xfId="6784" xr:uid="{00000000-0005-0000-0000-000035A30000}"/>
    <cellStyle name="Nagłówek 1 21" xfId="6785" xr:uid="{00000000-0005-0000-0000-000036A30000}"/>
    <cellStyle name="Nagłówek 1 22" xfId="6786" xr:uid="{00000000-0005-0000-0000-000037A30000}"/>
    <cellStyle name="Nagłówek 1 23" xfId="6787" xr:uid="{00000000-0005-0000-0000-000038A30000}"/>
    <cellStyle name="Nagłówek 1 24" xfId="6788" xr:uid="{00000000-0005-0000-0000-000039A30000}"/>
    <cellStyle name="Nagłówek 1 25" xfId="6789" xr:uid="{00000000-0005-0000-0000-00003AA30000}"/>
    <cellStyle name="Nagłówek 1 26" xfId="6790" xr:uid="{00000000-0005-0000-0000-00003BA30000}"/>
    <cellStyle name="Nagłówek 1 27" xfId="6791" xr:uid="{00000000-0005-0000-0000-00003CA30000}"/>
    <cellStyle name="Nagłówek 1 28" xfId="6792" xr:uid="{00000000-0005-0000-0000-00003DA30000}"/>
    <cellStyle name="Nagłówek 1 29" xfId="6793" xr:uid="{00000000-0005-0000-0000-00003EA30000}"/>
    <cellStyle name="Nagłówek 1 3" xfId="6794" xr:uid="{00000000-0005-0000-0000-00003FA30000}"/>
    <cellStyle name="Nagłówek 1 3 2" xfId="11181" xr:uid="{00000000-0005-0000-0000-000040A30000}"/>
    <cellStyle name="Nagłówek 1 3 3" xfId="10665" xr:uid="{00000000-0005-0000-0000-000041A30000}"/>
    <cellStyle name="Nagłówek 1 30" xfId="6795" xr:uid="{00000000-0005-0000-0000-000042A30000}"/>
    <cellStyle name="Nagłówek 1 31" xfId="6796" xr:uid="{00000000-0005-0000-0000-000043A30000}"/>
    <cellStyle name="Nagłówek 1 32" xfId="6797" xr:uid="{00000000-0005-0000-0000-000044A30000}"/>
    <cellStyle name="Nagłówek 1 33" xfId="6798" xr:uid="{00000000-0005-0000-0000-000045A30000}"/>
    <cellStyle name="Nagłówek 1 34" xfId="6799" xr:uid="{00000000-0005-0000-0000-000046A30000}"/>
    <cellStyle name="Nagłówek 1 35" xfId="6800" xr:uid="{00000000-0005-0000-0000-000047A30000}"/>
    <cellStyle name="Nagłówek 1 36" xfId="6801" xr:uid="{00000000-0005-0000-0000-000048A30000}"/>
    <cellStyle name="Nagłówek 1 37" xfId="6802" xr:uid="{00000000-0005-0000-0000-000049A30000}"/>
    <cellStyle name="Nagłówek 1 38" xfId="6803" xr:uid="{00000000-0005-0000-0000-00004AA30000}"/>
    <cellStyle name="Nagłówek 1 39" xfId="6804" xr:uid="{00000000-0005-0000-0000-00004BA30000}"/>
    <cellStyle name="Nagłówek 1 4" xfId="6805" xr:uid="{00000000-0005-0000-0000-00004CA30000}"/>
    <cellStyle name="Nagłówek 1 40" xfId="6806" xr:uid="{00000000-0005-0000-0000-00004DA30000}"/>
    <cellStyle name="Nagłówek 1 41" xfId="6807" xr:uid="{00000000-0005-0000-0000-00004EA30000}"/>
    <cellStyle name="Nagłówek 1 42" xfId="6808" xr:uid="{00000000-0005-0000-0000-00004FA30000}"/>
    <cellStyle name="Nagłówek 1 43" xfId="6809" xr:uid="{00000000-0005-0000-0000-000050A30000}"/>
    <cellStyle name="Nagłówek 1 44" xfId="6810" xr:uid="{00000000-0005-0000-0000-000051A30000}"/>
    <cellStyle name="Nagłówek 1 45" xfId="6811" xr:uid="{00000000-0005-0000-0000-000052A30000}"/>
    <cellStyle name="Nagłówek 1 46" xfId="6812" xr:uid="{00000000-0005-0000-0000-000053A30000}"/>
    <cellStyle name="Nagłówek 1 47" xfId="6813" xr:uid="{00000000-0005-0000-0000-000054A30000}"/>
    <cellStyle name="Nagłówek 1 48" xfId="6814" xr:uid="{00000000-0005-0000-0000-000055A30000}"/>
    <cellStyle name="Nagłówek 1 49" xfId="6815" xr:uid="{00000000-0005-0000-0000-000056A30000}"/>
    <cellStyle name="Nagłówek 1 5" xfId="6816" xr:uid="{00000000-0005-0000-0000-000057A30000}"/>
    <cellStyle name="Nagłówek 1 50" xfId="6817" xr:uid="{00000000-0005-0000-0000-000058A30000}"/>
    <cellStyle name="Nagłówek 1 51" xfId="6818" xr:uid="{00000000-0005-0000-0000-000059A30000}"/>
    <cellStyle name="Nagłówek 1 52" xfId="6819" xr:uid="{00000000-0005-0000-0000-00005AA30000}"/>
    <cellStyle name="Nagłówek 1 53" xfId="6820" xr:uid="{00000000-0005-0000-0000-00005BA30000}"/>
    <cellStyle name="Nagłówek 1 54" xfId="6821" xr:uid="{00000000-0005-0000-0000-00005CA30000}"/>
    <cellStyle name="Nagłówek 1 55" xfId="6822" xr:uid="{00000000-0005-0000-0000-00005DA30000}"/>
    <cellStyle name="Nagłówek 1 56" xfId="6823" xr:uid="{00000000-0005-0000-0000-00005EA30000}"/>
    <cellStyle name="Nagłówek 1 57" xfId="6824" xr:uid="{00000000-0005-0000-0000-00005FA30000}"/>
    <cellStyle name="Nagłówek 1 58" xfId="6825" xr:uid="{00000000-0005-0000-0000-000060A30000}"/>
    <cellStyle name="Nagłówek 1 59" xfId="6826" xr:uid="{00000000-0005-0000-0000-000061A30000}"/>
    <cellStyle name="Nagłówek 1 6" xfId="6827" xr:uid="{00000000-0005-0000-0000-000062A30000}"/>
    <cellStyle name="Nagłówek 1 7" xfId="6828" xr:uid="{00000000-0005-0000-0000-000063A30000}"/>
    <cellStyle name="Nagłówek 1 8" xfId="6829" xr:uid="{00000000-0005-0000-0000-000064A30000}"/>
    <cellStyle name="Nagłówek 1 9" xfId="6830" xr:uid="{00000000-0005-0000-0000-000065A30000}"/>
    <cellStyle name="Nagłówek 2 10" xfId="6831" xr:uid="{00000000-0005-0000-0000-000066A30000}"/>
    <cellStyle name="Nagłówek 2 11" xfId="6832" xr:uid="{00000000-0005-0000-0000-000067A30000}"/>
    <cellStyle name="Nagłówek 2 12" xfId="6833" xr:uid="{00000000-0005-0000-0000-000068A30000}"/>
    <cellStyle name="Nagłówek 2 13" xfId="6834" xr:uid="{00000000-0005-0000-0000-000069A30000}"/>
    <cellStyle name="Nagłówek 2 14" xfId="6835" xr:uid="{00000000-0005-0000-0000-00006AA30000}"/>
    <cellStyle name="Nagłówek 2 15" xfId="6836" xr:uid="{00000000-0005-0000-0000-00006BA30000}"/>
    <cellStyle name="Nagłówek 2 16" xfId="6837" xr:uid="{00000000-0005-0000-0000-00006CA30000}"/>
    <cellStyle name="Nagłówek 2 17" xfId="6838" xr:uid="{00000000-0005-0000-0000-00006DA30000}"/>
    <cellStyle name="Nagłówek 2 18" xfId="6839" xr:uid="{00000000-0005-0000-0000-00006EA30000}"/>
    <cellStyle name="Nagłówek 2 19" xfId="6840" xr:uid="{00000000-0005-0000-0000-00006FA30000}"/>
    <cellStyle name="Nagłówek 2 2" xfId="581" xr:uid="{00000000-0005-0000-0000-000070A30000}"/>
    <cellStyle name="Nagłówek 2 2 10" xfId="10666" xr:uid="{00000000-0005-0000-0000-000071A30000}"/>
    <cellStyle name="Nagłówek 2 2 2" xfId="6841" xr:uid="{00000000-0005-0000-0000-000072A30000}"/>
    <cellStyle name="Nagłówek 2 2 3" xfId="6842" xr:uid="{00000000-0005-0000-0000-000073A30000}"/>
    <cellStyle name="Nagłówek 2 2 4" xfId="6843" xr:uid="{00000000-0005-0000-0000-000074A30000}"/>
    <cellStyle name="Nagłówek 2 2 5" xfId="6844" xr:uid="{00000000-0005-0000-0000-000075A30000}"/>
    <cellStyle name="Nagłówek 2 2 6" xfId="6845" xr:uid="{00000000-0005-0000-0000-000076A30000}"/>
    <cellStyle name="Nagłówek 2 2 7" xfId="6846" xr:uid="{00000000-0005-0000-0000-000077A30000}"/>
    <cellStyle name="Nagłówek 2 2 8" xfId="6847" xr:uid="{00000000-0005-0000-0000-000078A30000}"/>
    <cellStyle name="Nagłówek 2 2 9" xfId="10890" xr:uid="{00000000-0005-0000-0000-000079A30000}"/>
    <cellStyle name="Nagłówek 2 20" xfId="6848" xr:uid="{00000000-0005-0000-0000-00007AA30000}"/>
    <cellStyle name="Nagłówek 2 21" xfId="6849" xr:uid="{00000000-0005-0000-0000-00007BA30000}"/>
    <cellStyle name="Nagłówek 2 22" xfId="6850" xr:uid="{00000000-0005-0000-0000-00007CA30000}"/>
    <cellStyle name="Nagłówek 2 23" xfId="6851" xr:uid="{00000000-0005-0000-0000-00007DA30000}"/>
    <cellStyle name="Nagłówek 2 24" xfId="6852" xr:uid="{00000000-0005-0000-0000-00007EA30000}"/>
    <cellStyle name="Nagłówek 2 25" xfId="6853" xr:uid="{00000000-0005-0000-0000-00007FA30000}"/>
    <cellStyle name="Nagłówek 2 26" xfId="6854" xr:uid="{00000000-0005-0000-0000-000080A30000}"/>
    <cellStyle name="Nagłówek 2 27" xfId="6855" xr:uid="{00000000-0005-0000-0000-000081A30000}"/>
    <cellStyle name="Nagłówek 2 28" xfId="6856" xr:uid="{00000000-0005-0000-0000-000082A30000}"/>
    <cellStyle name="Nagłówek 2 29" xfId="6857" xr:uid="{00000000-0005-0000-0000-000083A30000}"/>
    <cellStyle name="Nagłówek 2 3" xfId="6858" xr:uid="{00000000-0005-0000-0000-000084A30000}"/>
    <cellStyle name="Nagłówek 2 3 2" xfId="11182" xr:uid="{00000000-0005-0000-0000-000085A30000}"/>
    <cellStyle name="Nagłówek 2 3 3" xfId="10667" xr:uid="{00000000-0005-0000-0000-000086A30000}"/>
    <cellStyle name="Nagłówek 2 30" xfId="6859" xr:uid="{00000000-0005-0000-0000-000087A30000}"/>
    <cellStyle name="Nagłówek 2 31" xfId="6860" xr:uid="{00000000-0005-0000-0000-000088A30000}"/>
    <cellStyle name="Nagłówek 2 32" xfId="6861" xr:uid="{00000000-0005-0000-0000-000089A30000}"/>
    <cellStyle name="Nagłówek 2 33" xfId="6862" xr:uid="{00000000-0005-0000-0000-00008AA30000}"/>
    <cellStyle name="Nagłówek 2 34" xfId="6863" xr:uid="{00000000-0005-0000-0000-00008BA30000}"/>
    <cellStyle name="Nagłówek 2 35" xfId="6864" xr:uid="{00000000-0005-0000-0000-00008CA30000}"/>
    <cellStyle name="Nagłówek 2 36" xfId="6865" xr:uid="{00000000-0005-0000-0000-00008DA30000}"/>
    <cellStyle name="Nagłówek 2 37" xfId="6866" xr:uid="{00000000-0005-0000-0000-00008EA30000}"/>
    <cellStyle name="Nagłówek 2 38" xfId="6867" xr:uid="{00000000-0005-0000-0000-00008FA30000}"/>
    <cellStyle name="Nagłówek 2 39" xfId="6868" xr:uid="{00000000-0005-0000-0000-000090A30000}"/>
    <cellStyle name="Nagłówek 2 4" xfId="6869" xr:uid="{00000000-0005-0000-0000-000091A30000}"/>
    <cellStyle name="Nagłówek 2 40" xfId="6870" xr:uid="{00000000-0005-0000-0000-000092A30000}"/>
    <cellStyle name="Nagłówek 2 41" xfId="6871" xr:uid="{00000000-0005-0000-0000-000093A30000}"/>
    <cellStyle name="Nagłówek 2 42" xfId="6872" xr:uid="{00000000-0005-0000-0000-000094A30000}"/>
    <cellStyle name="Nagłówek 2 43" xfId="6873" xr:uid="{00000000-0005-0000-0000-000095A30000}"/>
    <cellStyle name="Nagłówek 2 44" xfId="6874" xr:uid="{00000000-0005-0000-0000-000096A30000}"/>
    <cellStyle name="Nagłówek 2 45" xfId="6875" xr:uid="{00000000-0005-0000-0000-000097A30000}"/>
    <cellStyle name="Nagłówek 2 46" xfId="6876" xr:uid="{00000000-0005-0000-0000-000098A30000}"/>
    <cellStyle name="Nagłówek 2 47" xfId="6877" xr:uid="{00000000-0005-0000-0000-000099A30000}"/>
    <cellStyle name="Nagłówek 2 48" xfId="6878" xr:uid="{00000000-0005-0000-0000-00009AA30000}"/>
    <cellStyle name="Nagłówek 2 49" xfId="6879" xr:uid="{00000000-0005-0000-0000-00009BA30000}"/>
    <cellStyle name="Nagłówek 2 5" xfId="6880" xr:uid="{00000000-0005-0000-0000-00009CA30000}"/>
    <cellStyle name="Nagłówek 2 50" xfId="6881" xr:uid="{00000000-0005-0000-0000-00009DA30000}"/>
    <cellStyle name="Nagłówek 2 51" xfId="6882" xr:uid="{00000000-0005-0000-0000-00009EA30000}"/>
    <cellStyle name="Nagłówek 2 52" xfId="6883" xr:uid="{00000000-0005-0000-0000-00009FA30000}"/>
    <cellStyle name="Nagłówek 2 53" xfId="6884" xr:uid="{00000000-0005-0000-0000-0000A0A30000}"/>
    <cellStyle name="Nagłówek 2 54" xfId="6885" xr:uid="{00000000-0005-0000-0000-0000A1A30000}"/>
    <cellStyle name="Nagłówek 2 55" xfId="6886" xr:uid="{00000000-0005-0000-0000-0000A2A30000}"/>
    <cellStyle name="Nagłówek 2 56" xfId="6887" xr:uid="{00000000-0005-0000-0000-0000A3A30000}"/>
    <cellStyle name="Nagłówek 2 57" xfId="6888" xr:uid="{00000000-0005-0000-0000-0000A4A30000}"/>
    <cellStyle name="Nagłówek 2 58" xfId="6889" xr:uid="{00000000-0005-0000-0000-0000A5A30000}"/>
    <cellStyle name="Nagłówek 2 59" xfId="6890" xr:uid="{00000000-0005-0000-0000-0000A6A30000}"/>
    <cellStyle name="Nagłówek 2 6" xfId="6891" xr:uid="{00000000-0005-0000-0000-0000A7A30000}"/>
    <cellStyle name="Nagłówek 2 7" xfId="6892" xr:uid="{00000000-0005-0000-0000-0000A8A30000}"/>
    <cellStyle name="Nagłówek 2 8" xfId="6893" xr:uid="{00000000-0005-0000-0000-0000A9A30000}"/>
    <cellStyle name="Nagłówek 2 9" xfId="6894" xr:uid="{00000000-0005-0000-0000-0000AAA30000}"/>
    <cellStyle name="Nagłówek 3 10" xfId="6895" xr:uid="{00000000-0005-0000-0000-0000ABA30000}"/>
    <cellStyle name="Nagłówek 3 11" xfId="6896" xr:uid="{00000000-0005-0000-0000-0000ACA30000}"/>
    <cellStyle name="Nagłówek 3 12" xfId="6897" xr:uid="{00000000-0005-0000-0000-0000ADA30000}"/>
    <cellStyle name="Nagłówek 3 13" xfId="6898" xr:uid="{00000000-0005-0000-0000-0000AEA30000}"/>
    <cellStyle name="Nagłówek 3 14" xfId="6899" xr:uid="{00000000-0005-0000-0000-0000AFA30000}"/>
    <cellStyle name="Nagłówek 3 15" xfId="6900" xr:uid="{00000000-0005-0000-0000-0000B0A30000}"/>
    <cellStyle name="Nagłówek 3 16" xfId="6901" xr:uid="{00000000-0005-0000-0000-0000B1A30000}"/>
    <cellStyle name="Nagłówek 3 17" xfId="6902" xr:uid="{00000000-0005-0000-0000-0000B2A30000}"/>
    <cellStyle name="Nagłówek 3 18" xfId="6903" xr:uid="{00000000-0005-0000-0000-0000B3A30000}"/>
    <cellStyle name="Nagłówek 3 19" xfId="6904" xr:uid="{00000000-0005-0000-0000-0000B4A30000}"/>
    <cellStyle name="Nagłówek 3 2" xfId="582" xr:uid="{00000000-0005-0000-0000-0000B5A30000}"/>
    <cellStyle name="Nagłówek 3 2 10" xfId="10668" xr:uid="{00000000-0005-0000-0000-0000B6A30000}"/>
    <cellStyle name="Nagłówek 3 2 2" xfId="6905" xr:uid="{00000000-0005-0000-0000-0000B7A30000}"/>
    <cellStyle name="Nagłówek 3 2 3" xfId="6906" xr:uid="{00000000-0005-0000-0000-0000B8A30000}"/>
    <cellStyle name="Nagłówek 3 2 4" xfId="6907" xr:uid="{00000000-0005-0000-0000-0000B9A30000}"/>
    <cellStyle name="Nagłówek 3 2 5" xfId="6908" xr:uid="{00000000-0005-0000-0000-0000BAA30000}"/>
    <cellStyle name="Nagłówek 3 2 6" xfId="6909" xr:uid="{00000000-0005-0000-0000-0000BBA30000}"/>
    <cellStyle name="Nagłówek 3 2 7" xfId="6910" xr:uid="{00000000-0005-0000-0000-0000BCA30000}"/>
    <cellStyle name="Nagłówek 3 2 8" xfId="6911" xr:uid="{00000000-0005-0000-0000-0000BDA30000}"/>
    <cellStyle name="Nagłówek 3 2 9" xfId="10947" xr:uid="{00000000-0005-0000-0000-0000BEA30000}"/>
    <cellStyle name="Nagłówek 3 20" xfId="6912" xr:uid="{00000000-0005-0000-0000-0000BFA30000}"/>
    <cellStyle name="Nagłówek 3 21" xfId="6913" xr:uid="{00000000-0005-0000-0000-0000C0A30000}"/>
    <cellStyle name="Nagłówek 3 22" xfId="6914" xr:uid="{00000000-0005-0000-0000-0000C1A30000}"/>
    <cellStyle name="Nagłówek 3 23" xfId="6915" xr:uid="{00000000-0005-0000-0000-0000C2A30000}"/>
    <cellStyle name="Nagłówek 3 24" xfId="6916" xr:uid="{00000000-0005-0000-0000-0000C3A30000}"/>
    <cellStyle name="Nagłówek 3 25" xfId="6917" xr:uid="{00000000-0005-0000-0000-0000C4A30000}"/>
    <cellStyle name="Nagłówek 3 26" xfId="6918" xr:uid="{00000000-0005-0000-0000-0000C5A30000}"/>
    <cellStyle name="Nagłówek 3 27" xfId="6919" xr:uid="{00000000-0005-0000-0000-0000C6A30000}"/>
    <cellStyle name="Nagłówek 3 28" xfId="6920" xr:uid="{00000000-0005-0000-0000-0000C7A30000}"/>
    <cellStyle name="Nagłówek 3 29" xfId="6921" xr:uid="{00000000-0005-0000-0000-0000C8A30000}"/>
    <cellStyle name="Nagłówek 3 3" xfId="6922" xr:uid="{00000000-0005-0000-0000-0000C9A30000}"/>
    <cellStyle name="Nagłówek 3 3 2" xfId="11183" xr:uid="{00000000-0005-0000-0000-0000CAA30000}"/>
    <cellStyle name="Nagłówek 3 3 3" xfId="10669" xr:uid="{00000000-0005-0000-0000-0000CBA30000}"/>
    <cellStyle name="Nagłówek 3 30" xfId="6923" xr:uid="{00000000-0005-0000-0000-0000CCA30000}"/>
    <cellStyle name="Nagłówek 3 31" xfId="6924" xr:uid="{00000000-0005-0000-0000-0000CDA30000}"/>
    <cellStyle name="Nagłówek 3 32" xfId="6925" xr:uid="{00000000-0005-0000-0000-0000CEA30000}"/>
    <cellStyle name="Nagłówek 3 33" xfId="6926" xr:uid="{00000000-0005-0000-0000-0000CFA30000}"/>
    <cellStyle name="Nagłówek 3 34" xfId="6927" xr:uid="{00000000-0005-0000-0000-0000D0A30000}"/>
    <cellStyle name="Nagłówek 3 35" xfId="6928" xr:uid="{00000000-0005-0000-0000-0000D1A30000}"/>
    <cellStyle name="Nagłówek 3 36" xfId="6929" xr:uid="{00000000-0005-0000-0000-0000D2A30000}"/>
    <cellStyle name="Nagłówek 3 37" xfId="6930" xr:uid="{00000000-0005-0000-0000-0000D3A30000}"/>
    <cellStyle name="Nagłówek 3 38" xfId="6931" xr:uid="{00000000-0005-0000-0000-0000D4A30000}"/>
    <cellStyle name="Nagłówek 3 39" xfId="6932" xr:uid="{00000000-0005-0000-0000-0000D5A30000}"/>
    <cellStyle name="Nagłówek 3 4" xfId="6933" xr:uid="{00000000-0005-0000-0000-0000D6A30000}"/>
    <cellStyle name="Nagłówek 3 40" xfId="6934" xr:uid="{00000000-0005-0000-0000-0000D7A30000}"/>
    <cellStyle name="Nagłówek 3 41" xfId="6935" xr:uid="{00000000-0005-0000-0000-0000D8A30000}"/>
    <cellStyle name="Nagłówek 3 42" xfId="6936" xr:uid="{00000000-0005-0000-0000-0000D9A30000}"/>
    <cellStyle name="Nagłówek 3 43" xfId="6937" xr:uid="{00000000-0005-0000-0000-0000DAA30000}"/>
    <cellStyle name="Nagłówek 3 44" xfId="6938" xr:uid="{00000000-0005-0000-0000-0000DBA30000}"/>
    <cellStyle name="Nagłówek 3 45" xfId="6939" xr:uid="{00000000-0005-0000-0000-0000DCA30000}"/>
    <cellStyle name="Nagłówek 3 46" xfId="6940" xr:uid="{00000000-0005-0000-0000-0000DDA30000}"/>
    <cellStyle name="Nagłówek 3 47" xfId="6941" xr:uid="{00000000-0005-0000-0000-0000DEA30000}"/>
    <cellStyle name="Nagłówek 3 48" xfId="6942" xr:uid="{00000000-0005-0000-0000-0000DFA30000}"/>
    <cellStyle name="Nagłówek 3 49" xfId="6943" xr:uid="{00000000-0005-0000-0000-0000E0A30000}"/>
    <cellStyle name="Nagłówek 3 5" xfId="6944" xr:uid="{00000000-0005-0000-0000-0000E1A30000}"/>
    <cellStyle name="Nagłówek 3 50" xfId="6945" xr:uid="{00000000-0005-0000-0000-0000E2A30000}"/>
    <cellStyle name="Nagłówek 3 51" xfId="6946" xr:uid="{00000000-0005-0000-0000-0000E3A30000}"/>
    <cellStyle name="Nagłówek 3 52" xfId="6947" xr:uid="{00000000-0005-0000-0000-0000E4A30000}"/>
    <cellStyle name="Nagłówek 3 53" xfId="6948" xr:uid="{00000000-0005-0000-0000-0000E5A30000}"/>
    <cellStyle name="Nagłówek 3 54" xfId="6949" xr:uid="{00000000-0005-0000-0000-0000E6A30000}"/>
    <cellStyle name="Nagłówek 3 55" xfId="6950" xr:uid="{00000000-0005-0000-0000-0000E7A30000}"/>
    <cellStyle name="Nagłówek 3 56" xfId="6951" xr:uid="{00000000-0005-0000-0000-0000E8A30000}"/>
    <cellStyle name="Nagłówek 3 57" xfId="6952" xr:uid="{00000000-0005-0000-0000-0000E9A30000}"/>
    <cellStyle name="Nagłówek 3 58" xfId="6953" xr:uid="{00000000-0005-0000-0000-0000EAA30000}"/>
    <cellStyle name="Nagłówek 3 59" xfId="6954" xr:uid="{00000000-0005-0000-0000-0000EBA30000}"/>
    <cellStyle name="Nagłówek 3 6" xfId="6955" xr:uid="{00000000-0005-0000-0000-0000ECA30000}"/>
    <cellStyle name="Nagłówek 3 7" xfId="6956" xr:uid="{00000000-0005-0000-0000-0000EDA30000}"/>
    <cellStyle name="Nagłówek 3 8" xfId="6957" xr:uid="{00000000-0005-0000-0000-0000EEA30000}"/>
    <cellStyle name="Nagłówek 3 9" xfId="6958" xr:uid="{00000000-0005-0000-0000-0000EFA30000}"/>
    <cellStyle name="Nagłówek 4 10" xfId="6959" xr:uid="{00000000-0005-0000-0000-0000F0A30000}"/>
    <cellStyle name="Nagłówek 4 11" xfId="6960" xr:uid="{00000000-0005-0000-0000-0000F1A30000}"/>
    <cellStyle name="Nagłówek 4 12" xfId="6961" xr:uid="{00000000-0005-0000-0000-0000F2A30000}"/>
    <cellStyle name="Nagłówek 4 13" xfId="6962" xr:uid="{00000000-0005-0000-0000-0000F3A30000}"/>
    <cellStyle name="Nagłówek 4 14" xfId="6963" xr:uid="{00000000-0005-0000-0000-0000F4A30000}"/>
    <cellStyle name="Nagłówek 4 15" xfId="6964" xr:uid="{00000000-0005-0000-0000-0000F5A30000}"/>
    <cellStyle name="Nagłówek 4 16" xfId="6965" xr:uid="{00000000-0005-0000-0000-0000F6A30000}"/>
    <cellStyle name="Nagłówek 4 17" xfId="6966" xr:uid="{00000000-0005-0000-0000-0000F7A30000}"/>
    <cellStyle name="Nagłówek 4 18" xfId="6967" xr:uid="{00000000-0005-0000-0000-0000F8A30000}"/>
    <cellStyle name="Nagłówek 4 19" xfId="6968" xr:uid="{00000000-0005-0000-0000-0000F9A30000}"/>
    <cellStyle name="Nagłówek 4 2" xfId="583" xr:uid="{00000000-0005-0000-0000-0000FAA30000}"/>
    <cellStyle name="Nagłówek 4 2 10" xfId="10670" xr:uid="{00000000-0005-0000-0000-0000FBA30000}"/>
    <cellStyle name="Nagłówek 4 2 2" xfId="6969" xr:uid="{00000000-0005-0000-0000-0000FCA30000}"/>
    <cellStyle name="Nagłówek 4 2 3" xfId="6970" xr:uid="{00000000-0005-0000-0000-0000FDA30000}"/>
    <cellStyle name="Nagłówek 4 2 4" xfId="6971" xr:uid="{00000000-0005-0000-0000-0000FEA30000}"/>
    <cellStyle name="Nagłówek 4 2 5" xfId="6972" xr:uid="{00000000-0005-0000-0000-0000FFA30000}"/>
    <cellStyle name="Nagłówek 4 2 6" xfId="6973" xr:uid="{00000000-0005-0000-0000-000000A40000}"/>
    <cellStyle name="Nagłówek 4 2 7" xfId="6974" xr:uid="{00000000-0005-0000-0000-000001A40000}"/>
    <cellStyle name="Nagłówek 4 2 8" xfId="6975" xr:uid="{00000000-0005-0000-0000-000002A40000}"/>
    <cellStyle name="Nagłówek 4 2 9" xfId="10893" xr:uid="{00000000-0005-0000-0000-000003A40000}"/>
    <cellStyle name="Nagłówek 4 20" xfId="6976" xr:uid="{00000000-0005-0000-0000-000004A40000}"/>
    <cellStyle name="Nagłówek 4 21" xfId="6977" xr:uid="{00000000-0005-0000-0000-000005A40000}"/>
    <cellStyle name="Nagłówek 4 22" xfId="6978" xr:uid="{00000000-0005-0000-0000-000006A40000}"/>
    <cellStyle name="Nagłówek 4 23" xfId="6979" xr:uid="{00000000-0005-0000-0000-000007A40000}"/>
    <cellStyle name="Nagłówek 4 24" xfId="6980" xr:uid="{00000000-0005-0000-0000-000008A40000}"/>
    <cellStyle name="Nagłówek 4 25" xfId="6981" xr:uid="{00000000-0005-0000-0000-000009A40000}"/>
    <cellStyle name="Nagłówek 4 26" xfId="6982" xr:uid="{00000000-0005-0000-0000-00000AA40000}"/>
    <cellStyle name="Nagłówek 4 27" xfId="6983" xr:uid="{00000000-0005-0000-0000-00000BA40000}"/>
    <cellStyle name="Nagłówek 4 28" xfId="6984" xr:uid="{00000000-0005-0000-0000-00000CA40000}"/>
    <cellStyle name="Nagłówek 4 29" xfId="6985" xr:uid="{00000000-0005-0000-0000-00000DA40000}"/>
    <cellStyle name="Nagłówek 4 3" xfId="6986" xr:uid="{00000000-0005-0000-0000-00000EA40000}"/>
    <cellStyle name="Nagłówek 4 3 2" xfId="11184" xr:uid="{00000000-0005-0000-0000-00000FA40000}"/>
    <cellStyle name="Nagłówek 4 3 3" xfId="10671" xr:uid="{00000000-0005-0000-0000-000010A40000}"/>
    <cellStyle name="Nagłówek 4 30" xfId="6987" xr:uid="{00000000-0005-0000-0000-000011A40000}"/>
    <cellStyle name="Nagłówek 4 31" xfId="6988" xr:uid="{00000000-0005-0000-0000-000012A40000}"/>
    <cellStyle name="Nagłówek 4 32" xfId="6989" xr:uid="{00000000-0005-0000-0000-000013A40000}"/>
    <cellStyle name="Nagłówek 4 33" xfId="6990" xr:uid="{00000000-0005-0000-0000-000014A40000}"/>
    <cellStyle name="Nagłówek 4 34" xfId="6991" xr:uid="{00000000-0005-0000-0000-000015A40000}"/>
    <cellStyle name="Nagłówek 4 35" xfId="6992" xr:uid="{00000000-0005-0000-0000-000016A40000}"/>
    <cellStyle name="Nagłówek 4 36" xfId="6993" xr:uid="{00000000-0005-0000-0000-000017A40000}"/>
    <cellStyle name="Nagłówek 4 37" xfId="6994" xr:uid="{00000000-0005-0000-0000-000018A40000}"/>
    <cellStyle name="Nagłówek 4 38" xfId="6995" xr:uid="{00000000-0005-0000-0000-000019A40000}"/>
    <cellStyle name="Nagłówek 4 39" xfId="6996" xr:uid="{00000000-0005-0000-0000-00001AA40000}"/>
    <cellStyle name="Nagłówek 4 4" xfId="6997" xr:uid="{00000000-0005-0000-0000-00001BA40000}"/>
    <cellStyle name="Nagłówek 4 40" xfId="6998" xr:uid="{00000000-0005-0000-0000-00001CA40000}"/>
    <cellStyle name="Nagłówek 4 41" xfId="6999" xr:uid="{00000000-0005-0000-0000-00001DA40000}"/>
    <cellStyle name="Nagłówek 4 42" xfId="7000" xr:uid="{00000000-0005-0000-0000-00001EA40000}"/>
    <cellStyle name="Nagłówek 4 43" xfId="7001" xr:uid="{00000000-0005-0000-0000-00001FA40000}"/>
    <cellStyle name="Nagłówek 4 44" xfId="7002" xr:uid="{00000000-0005-0000-0000-000020A40000}"/>
    <cellStyle name="Nagłówek 4 45" xfId="7003" xr:uid="{00000000-0005-0000-0000-000021A40000}"/>
    <cellStyle name="Nagłówek 4 46" xfId="7004" xr:uid="{00000000-0005-0000-0000-000022A40000}"/>
    <cellStyle name="Nagłówek 4 47" xfId="7005" xr:uid="{00000000-0005-0000-0000-000023A40000}"/>
    <cellStyle name="Nagłówek 4 48" xfId="7006" xr:uid="{00000000-0005-0000-0000-000024A40000}"/>
    <cellStyle name="Nagłówek 4 49" xfId="7007" xr:uid="{00000000-0005-0000-0000-000025A40000}"/>
    <cellStyle name="Nagłówek 4 5" xfId="7008" xr:uid="{00000000-0005-0000-0000-000026A40000}"/>
    <cellStyle name="Nagłówek 4 50" xfId="7009" xr:uid="{00000000-0005-0000-0000-000027A40000}"/>
    <cellStyle name="Nagłówek 4 51" xfId="7010" xr:uid="{00000000-0005-0000-0000-000028A40000}"/>
    <cellStyle name="Nagłówek 4 52" xfId="7011" xr:uid="{00000000-0005-0000-0000-000029A40000}"/>
    <cellStyle name="Nagłówek 4 53" xfId="7012" xr:uid="{00000000-0005-0000-0000-00002AA40000}"/>
    <cellStyle name="Nagłówek 4 54" xfId="7013" xr:uid="{00000000-0005-0000-0000-00002BA40000}"/>
    <cellStyle name="Nagłówek 4 55" xfId="7014" xr:uid="{00000000-0005-0000-0000-00002CA40000}"/>
    <cellStyle name="Nagłówek 4 56" xfId="7015" xr:uid="{00000000-0005-0000-0000-00002DA40000}"/>
    <cellStyle name="Nagłówek 4 57" xfId="7016" xr:uid="{00000000-0005-0000-0000-00002EA40000}"/>
    <cellStyle name="Nagłówek 4 58" xfId="7017" xr:uid="{00000000-0005-0000-0000-00002FA40000}"/>
    <cellStyle name="Nagłówek 4 59" xfId="7018" xr:uid="{00000000-0005-0000-0000-000030A40000}"/>
    <cellStyle name="Nagłówek 4 6" xfId="7019" xr:uid="{00000000-0005-0000-0000-000031A40000}"/>
    <cellStyle name="Nagłówek 4 7" xfId="7020" xr:uid="{00000000-0005-0000-0000-000032A40000}"/>
    <cellStyle name="Nagłówek 4 8" xfId="7021" xr:uid="{00000000-0005-0000-0000-000033A40000}"/>
    <cellStyle name="Nagłówek 4 9" xfId="7022" xr:uid="{00000000-0005-0000-0000-000034A40000}"/>
    <cellStyle name="Neutral" xfId="584" builtinId="28" customBuiltin="1"/>
    <cellStyle name="Neutral 10" xfId="7023" xr:uid="{00000000-0005-0000-0000-000036A40000}"/>
    <cellStyle name="Neutral 11" xfId="7024" xr:uid="{00000000-0005-0000-0000-000037A40000}"/>
    <cellStyle name="Neutral 12" xfId="7025" xr:uid="{00000000-0005-0000-0000-000038A40000}"/>
    <cellStyle name="Neutral 13" xfId="7026" xr:uid="{00000000-0005-0000-0000-000039A40000}"/>
    <cellStyle name="Neutral 14" xfId="7027" xr:uid="{00000000-0005-0000-0000-00003AA40000}"/>
    <cellStyle name="Neutral 15" xfId="7028" xr:uid="{00000000-0005-0000-0000-00003BA40000}"/>
    <cellStyle name="Neutral 16" xfId="7029" xr:uid="{00000000-0005-0000-0000-00003CA40000}"/>
    <cellStyle name="Neutral 17" xfId="7030" xr:uid="{00000000-0005-0000-0000-00003DA40000}"/>
    <cellStyle name="Neutral 18" xfId="7031" xr:uid="{00000000-0005-0000-0000-00003EA40000}"/>
    <cellStyle name="Neutral 19" xfId="7032" xr:uid="{00000000-0005-0000-0000-00003FA40000}"/>
    <cellStyle name="Neutral 2" xfId="585" xr:uid="{00000000-0005-0000-0000-000040A40000}"/>
    <cellStyle name="Neutral 2 2" xfId="7033" xr:uid="{00000000-0005-0000-0000-000041A40000}"/>
    <cellStyle name="Neutral 2 2 2" xfId="7034" xr:uid="{00000000-0005-0000-0000-000042A40000}"/>
    <cellStyle name="Neutral 2 3" xfId="7035" xr:uid="{00000000-0005-0000-0000-000043A40000}"/>
    <cellStyle name="Neutral 2 4" xfId="7036" xr:uid="{00000000-0005-0000-0000-000044A40000}"/>
    <cellStyle name="Neutral 2 5" xfId="7037" xr:uid="{00000000-0005-0000-0000-000045A40000}"/>
    <cellStyle name="Neutral 20" xfId="7038" xr:uid="{00000000-0005-0000-0000-000046A40000}"/>
    <cellStyle name="Neutral 21" xfId="7039" xr:uid="{00000000-0005-0000-0000-000047A40000}"/>
    <cellStyle name="Neutral 22" xfId="7040" xr:uid="{00000000-0005-0000-0000-000048A40000}"/>
    <cellStyle name="Neutral 23" xfId="7041" xr:uid="{00000000-0005-0000-0000-000049A40000}"/>
    <cellStyle name="Neutral 24" xfId="7042" xr:uid="{00000000-0005-0000-0000-00004AA40000}"/>
    <cellStyle name="Neutral 25" xfId="7043" xr:uid="{00000000-0005-0000-0000-00004BA40000}"/>
    <cellStyle name="Neutral 26" xfId="7044" xr:uid="{00000000-0005-0000-0000-00004CA40000}"/>
    <cellStyle name="Neutral 27" xfId="7045" xr:uid="{00000000-0005-0000-0000-00004DA40000}"/>
    <cellStyle name="Neutral 28" xfId="7046" xr:uid="{00000000-0005-0000-0000-00004EA40000}"/>
    <cellStyle name="Neutral 29" xfId="7047" xr:uid="{00000000-0005-0000-0000-00004FA40000}"/>
    <cellStyle name="Neutral 3" xfId="7048" xr:uid="{00000000-0005-0000-0000-000050A40000}"/>
    <cellStyle name="Neutral 3 2" xfId="47233" xr:uid="{00000000-0005-0000-0000-000051A40000}"/>
    <cellStyle name="Neutral 30" xfId="7049" xr:uid="{00000000-0005-0000-0000-000052A40000}"/>
    <cellStyle name="Neutral 31" xfId="7050" xr:uid="{00000000-0005-0000-0000-000053A40000}"/>
    <cellStyle name="Neutral 32" xfId="7051" xr:uid="{00000000-0005-0000-0000-000054A40000}"/>
    <cellStyle name="Neutral 33" xfId="7052" xr:uid="{00000000-0005-0000-0000-000055A40000}"/>
    <cellStyle name="Neutral 34" xfId="7053" xr:uid="{00000000-0005-0000-0000-000056A40000}"/>
    <cellStyle name="Neutral 35" xfId="7054" xr:uid="{00000000-0005-0000-0000-000057A40000}"/>
    <cellStyle name="Neutral 36" xfId="7055" xr:uid="{00000000-0005-0000-0000-000058A40000}"/>
    <cellStyle name="Neutral 37" xfId="7056" xr:uid="{00000000-0005-0000-0000-000059A40000}"/>
    <cellStyle name="Neutral 38" xfId="7057" xr:uid="{00000000-0005-0000-0000-00005AA40000}"/>
    <cellStyle name="Neutral 39" xfId="7058" xr:uid="{00000000-0005-0000-0000-00005BA40000}"/>
    <cellStyle name="Neutral 4" xfId="7059" xr:uid="{00000000-0005-0000-0000-00005CA40000}"/>
    <cellStyle name="Neutral 4 2" xfId="47492" xr:uid="{00000000-0005-0000-0000-00005DA40000}"/>
    <cellStyle name="Neutral 40" xfId="7060" xr:uid="{00000000-0005-0000-0000-00005EA40000}"/>
    <cellStyle name="Neutral 41" xfId="7061" xr:uid="{00000000-0005-0000-0000-00005FA40000}"/>
    <cellStyle name="Neutral 42" xfId="7062" xr:uid="{00000000-0005-0000-0000-000060A40000}"/>
    <cellStyle name="Neutral 43" xfId="7063" xr:uid="{00000000-0005-0000-0000-000061A40000}"/>
    <cellStyle name="Neutral 44" xfId="7064" xr:uid="{00000000-0005-0000-0000-000062A40000}"/>
    <cellStyle name="Neutral 45" xfId="7065" xr:uid="{00000000-0005-0000-0000-000063A40000}"/>
    <cellStyle name="Neutral 46" xfId="7066" xr:uid="{00000000-0005-0000-0000-000064A40000}"/>
    <cellStyle name="Neutral 47" xfId="7067" xr:uid="{00000000-0005-0000-0000-000065A40000}"/>
    <cellStyle name="Neutral 48" xfId="7068" xr:uid="{00000000-0005-0000-0000-000066A40000}"/>
    <cellStyle name="Neutral 49" xfId="7069" xr:uid="{00000000-0005-0000-0000-000067A40000}"/>
    <cellStyle name="Neutral 5" xfId="7070" xr:uid="{00000000-0005-0000-0000-000068A40000}"/>
    <cellStyle name="Neutral 50" xfId="7071" xr:uid="{00000000-0005-0000-0000-000069A40000}"/>
    <cellStyle name="Neutral 51" xfId="7072" xr:uid="{00000000-0005-0000-0000-00006AA40000}"/>
    <cellStyle name="Neutral 52" xfId="7073" xr:uid="{00000000-0005-0000-0000-00006BA40000}"/>
    <cellStyle name="Neutral 53" xfId="7074" xr:uid="{00000000-0005-0000-0000-00006CA40000}"/>
    <cellStyle name="Neutral 54" xfId="7075" xr:uid="{00000000-0005-0000-0000-00006DA40000}"/>
    <cellStyle name="Neutral 55" xfId="7076" xr:uid="{00000000-0005-0000-0000-00006EA40000}"/>
    <cellStyle name="Neutral 56" xfId="7077" xr:uid="{00000000-0005-0000-0000-00006FA40000}"/>
    <cellStyle name="Neutral 57" xfId="7078" xr:uid="{00000000-0005-0000-0000-000070A40000}"/>
    <cellStyle name="Neutral 6" xfId="7079" xr:uid="{00000000-0005-0000-0000-000071A40000}"/>
    <cellStyle name="Neutral 7" xfId="7080" xr:uid="{00000000-0005-0000-0000-000072A40000}"/>
    <cellStyle name="Neutral 8" xfId="7081" xr:uid="{00000000-0005-0000-0000-000073A40000}"/>
    <cellStyle name="Neutral 9" xfId="7082" xr:uid="{00000000-0005-0000-0000-000074A40000}"/>
    <cellStyle name="Neutralne 10" xfId="7083" xr:uid="{00000000-0005-0000-0000-000075A40000}"/>
    <cellStyle name="Neutralne 11" xfId="7084" xr:uid="{00000000-0005-0000-0000-000076A40000}"/>
    <cellStyle name="Neutralne 12" xfId="7085" xr:uid="{00000000-0005-0000-0000-000077A40000}"/>
    <cellStyle name="Neutralne 13" xfId="7086" xr:uid="{00000000-0005-0000-0000-000078A40000}"/>
    <cellStyle name="Neutralne 14" xfId="7087" xr:uid="{00000000-0005-0000-0000-000079A40000}"/>
    <cellStyle name="Neutralne 15" xfId="7088" xr:uid="{00000000-0005-0000-0000-00007AA40000}"/>
    <cellStyle name="Neutralne 16" xfId="7089" xr:uid="{00000000-0005-0000-0000-00007BA40000}"/>
    <cellStyle name="Neutralne 17" xfId="7090" xr:uid="{00000000-0005-0000-0000-00007CA40000}"/>
    <cellStyle name="Neutralne 18" xfId="7091" xr:uid="{00000000-0005-0000-0000-00007DA40000}"/>
    <cellStyle name="Neutralne 19" xfId="7092" xr:uid="{00000000-0005-0000-0000-00007EA40000}"/>
    <cellStyle name="Neutralne 2" xfId="586" xr:uid="{00000000-0005-0000-0000-00007FA40000}"/>
    <cellStyle name="Neutralne 2 10" xfId="10672" xr:uid="{00000000-0005-0000-0000-000080A40000}"/>
    <cellStyle name="Neutralne 2 2" xfId="7093" xr:uid="{00000000-0005-0000-0000-000081A40000}"/>
    <cellStyle name="Neutralne 2 3" xfId="7094" xr:uid="{00000000-0005-0000-0000-000082A40000}"/>
    <cellStyle name="Neutralne 2 4" xfId="7095" xr:uid="{00000000-0005-0000-0000-000083A40000}"/>
    <cellStyle name="Neutralne 2 5" xfId="7096" xr:uid="{00000000-0005-0000-0000-000084A40000}"/>
    <cellStyle name="Neutralne 2 6" xfId="7097" xr:uid="{00000000-0005-0000-0000-000085A40000}"/>
    <cellStyle name="Neutralne 2 7" xfId="7098" xr:uid="{00000000-0005-0000-0000-000086A40000}"/>
    <cellStyle name="Neutralne 2 8" xfId="7099" xr:uid="{00000000-0005-0000-0000-000087A40000}"/>
    <cellStyle name="Neutralne 2 9" xfId="10892" xr:uid="{00000000-0005-0000-0000-000088A40000}"/>
    <cellStyle name="Neutralne 20" xfId="7100" xr:uid="{00000000-0005-0000-0000-000089A40000}"/>
    <cellStyle name="Neutralne 21" xfId="7101" xr:uid="{00000000-0005-0000-0000-00008AA40000}"/>
    <cellStyle name="Neutralne 22" xfId="7102" xr:uid="{00000000-0005-0000-0000-00008BA40000}"/>
    <cellStyle name="Neutralne 23" xfId="7103" xr:uid="{00000000-0005-0000-0000-00008CA40000}"/>
    <cellStyle name="Neutralne 24" xfId="7104" xr:uid="{00000000-0005-0000-0000-00008DA40000}"/>
    <cellStyle name="Neutralne 25" xfId="7105" xr:uid="{00000000-0005-0000-0000-00008EA40000}"/>
    <cellStyle name="Neutralne 26" xfId="7106" xr:uid="{00000000-0005-0000-0000-00008FA40000}"/>
    <cellStyle name="Neutralne 27" xfId="7107" xr:uid="{00000000-0005-0000-0000-000090A40000}"/>
    <cellStyle name="Neutralne 28" xfId="7108" xr:uid="{00000000-0005-0000-0000-000091A40000}"/>
    <cellStyle name="Neutralne 29" xfId="7109" xr:uid="{00000000-0005-0000-0000-000092A40000}"/>
    <cellStyle name="Neutralne 3" xfId="7110" xr:uid="{00000000-0005-0000-0000-000093A40000}"/>
    <cellStyle name="Neutralne 3 2" xfId="11185" xr:uid="{00000000-0005-0000-0000-000094A40000}"/>
    <cellStyle name="Neutralne 3 3" xfId="10673" xr:uid="{00000000-0005-0000-0000-000095A40000}"/>
    <cellStyle name="Neutralne 30" xfId="7111" xr:uid="{00000000-0005-0000-0000-000096A40000}"/>
    <cellStyle name="Neutralne 31" xfId="7112" xr:uid="{00000000-0005-0000-0000-000097A40000}"/>
    <cellStyle name="Neutralne 32" xfId="7113" xr:uid="{00000000-0005-0000-0000-000098A40000}"/>
    <cellStyle name="Neutralne 33" xfId="7114" xr:uid="{00000000-0005-0000-0000-000099A40000}"/>
    <cellStyle name="Neutralne 34" xfId="7115" xr:uid="{00000000-0005-0000-0000-00009AA40000}"/>
    <cellStyle name="Neutralne 35" xfId="7116" xr:uid="{00000000-0005-0000-0000-00009BA40000}"/>
    <cellStyle name="Neutralne 36" xfId="7117" xr:uid="{00000000-0005-0000-0000-00009CA40000}"/>
    <cellStyle name="Neutralne 37" xfId="7118" xr:uid="{00000000-0005-0000-0000-00009DA40000}"/>
    <cellStyle name="Neutralne 38" xfId="7119" xr:uid="{00000000-0005-0000-0000-00009EA40000}"/>
    <cellStyle name="Neutralne 39" xfId="7120" xr:uid="{00000000-0005-0000-0000-00009FA40000}"/>
    <cellStyle name="Neutralne 4" xfId="7121" xr:uid="{00000000-0005-0000-0000-0000A0A40000}"/>
    <cellStyle name="Neutralne 40" xfId="7122" xr:uid="{00000000-0005-0000-0000-0000A1A40000}"/>
    <cellStyle name="Neutralne 41" xfId="7123" xr:uid="{00000000-0005-0000-0000-0000A2A40000}"/>
    <cellStyle name="Neutralne 42" xfId="7124" xr:uid="{00000000-0005-0000-0000-0000A3A40000}"/>
    <cellStyle name="Neutralne 43" xfId="7125" xr:uid="{00000000-0005-0000-0000-0000A4A40000}"/>
    <cellStyle name="Neutralne 44" xfId="7126" xr:uid="{00000000-0005-0000-0000-0000A5A40000}"/>
    <cellStyle name="Neutralne 45" xfId="7127" xr:uid="{00000000-0005-0000-0000-0000A6A40000}"/>
    <cellStyle name="Neutralne 46" xfId="7128" xr:uid="{00000000-0005-0000-0000-0000A7A40000}"/>
    <cellStyle name="Neutralne 47" xfId="7129" xr:uid="{00000000-0005-0000-0000-0000A8A40000}"/>
    <cellStyle name="Neutralne 48" xfId="7130" xr:uid="{00000000-0005-0000-0000-0000A9A40000}"/>
    <cellStyle name="Neutralne 49" xfId="7131" xr:uid="{00000000-0005-0000-0000-0000AAA40000}"/>
    <cellStyle name="Neutralne 5" xfId="7132" xr:uid="{00000000-0005-0000-0000-0000ABA40000}"/>
    <cellStyle name="Neutralne 50" xfId="7133" xr:uid="{00000000-0005-0000-0000-0000ACA40000}"/>
    <cellStyle name="Neutralne 51" xfId="7134" xr:uid="{00000000-0005-0000-0000-0000ADA40000}"/>
    <cellStyle name="Neutralne 51 2" xfId="7135" xr:uid="{00000000-0005-0000-0000-0000AEA40000}"/>
    <cellStyle name="Neutralne 52" xfId="7136" xr:uid="{00000000-0005-0000-0000-0000AFA40000}"/>
    <cellStyle name="Neutralne 52 2" xfId="7137" xr:uid="{00000000-0005-0000-0000-0000B0A40000}"/>
    <cellStyle name="Neutralne 53" xfId="7138" xr:uid="{00000000-0005-0000-0000-0000B1A40000}"/>
    <cellStyle name="Neutralne 53 2" xfId="7139" xr:uid="{00000000-0005-0000-0000-0000B2A40000}"/>
    <cellStyle name="Neutralne 54" xfId="7140" xr:uid="{00000000-0005-0000-0000-0000B3A40000}"/>
    <cellStyle name="Neutralne 54 2" xfId="7141" xr:uid="{00000000-0005-0000-0000-0000B4A40000}"/>
    <cellStyle name="Neutralne 55" xfId="7142" xr:uid="{00000000-0005-0000-0000-0000B5A40000}"/>
    <cellStyle name="Neutralne 55 2" xfId="7143" xr:uid="{00000000-0005-0000-0000-0000B6A40000}"/>
    <cellStyle name="Neutralne 56" xfId="7144" xr:uid="{00000000-0005-0000-0000-0000B7A40000}"/>
    <cellStyle name="Neutralne 56 2" xfId="7145" xr:uid="{00000000-0005-0000-0000-0000B8A40000}"/>
    <cellStyle name="Neutralne 57" xfId="7146" xr:uid="{00000000-0005-0000-0000-0000B9A40000}"/>
    <cellStyle name="Neutralne 58" xfId="7147" xr:uid="{00000000-0005-0000-0000-0000BAA40000}"/>
    <cellStyle name="Neutralne 59" xfId="7148" xr:uid="{00000000-0005-0000-0000-0000BBA40000}"/>
    <cellStyle name="Neutralne 6" xfId="7149" xr:uid="{00000000-0005-0000-0000-0000BCA40000}"/>
    <cellStyle name="Neutralne 6 2" xfId="7150" xr:uid="{00000000-0005-0000-0000-0000BDA40000}"/>
    <cellStyle name="Neutralne 7" xfId="7151" xr:uid="{00000000-0005-0000-0000-0000BEA40000}"/>
    <cellStyle name="Neutralne 7 2" xfId="7152" xr:uid="{00000000-0005-0000-0000-0000BFA40000}"/>
    <cellStyle name="Neutralne 8" xfId="7153" xr:uid="{00000000-0005-0000-0000-0000C0A40000}"/>
    <cellStyle name="Neutralne 8 2" xfId="7154" xr:uid="{00000000-0005-0000-0000-0000C1A40000}"/>
    <cellStyle name="Neutralne 9" xfId="7155" xr:uid="{00000000-0005-0000-0000-0000C2A40000}"/>
    <cellStyle name="Neutralne 9 2" xfId="7156" xr:uid="{00000000-0005-0000-0000-0000C3A40000}"/>
    <cellStyle name="Neutre 2" xfId="47262" xr:uid="{00000000-0005-0000-0000-0000C4A40000}"/>
    <cellStyle name="Non défini" xfId="10674" xr:uid="{00000000-0005-0000-0000-0000C5A40000}"/>
    <cellStyle name="Non défini 2" xfId="10675" xr:uid="{00000000-0005-0000-0000-0000C6A40000}"/>
    <cellStyle name="Normal" xfId="0" builtinId="0"/>
    <cellStyle name="Normal - Style1" xfId="10676" xr:uid="{00000000-0005-0000-0000-0000C8A40000}"/>
    <cellStyle name="Normal - Style1 2" xfId="10677" xr:uid="{00000000-0005-0000-0000-0000C9A40000}"/>
    <cellStyle name="Normal - Style1 3" xfId="10678" xr:uid="{00000000-0005-0000-0000-0000CAA40000}"/>
    <cellStyle name="Normal 10" xfId="587" xr:uid="{00000000-0005-0000-0000-0000CBA40000}"/>
    <cellStyle name="Normal 10 10" xfId="47231" xr:uid="{00000000-0005-0000-0000-0000CCA40000}"/>
    <cellStyle name="Normal 10 13" xfId="7157" xr:uid="{00000000-0005-0000-0000-0000CDA40000}"/>
    <cellStyle name="Normal 10 2" xfId="588" xr:uid="{00000000-0005-0000-0000-0000CEA40000}"/>
    <cellStyle name="Normal 10 2 2" xfId="10679" xr:uid="{00000000-0005-0000-0000-0000CFA40000}"/>
    <cellStyle name="Normal 10 2 3" xfId="47476" xr:uid="{00000000-0005-0000-0000-0000D0A40000}"/>
    <cellStyle name="Normal 10 2 4" xfId="47513" xr:uid="{E1EDE5C3-3881-4C1B-B970-9E1D8D88CCAE}"/>
    <cellStyle name="Normal 10 3" xfId="589" xr:uid="{00000000-0005-0000-0000-0000D1A40000}"/>
    <cellStyle name="Normal 10 3 10" xfId="7158" xr:uid="{00000000-0005-0000-0000-0000D2A40000}"/>
    <cellStyle name="Normal 10 3 2" xfId="10680" xr:uid="{00000000-0005-0000-0000-0000D3A40000}"/>
    <cellStyle name="Normal 10 4" xfId="590" xr:uid="{00000000-0005-0000-0000-0000D4A40000}"/>
    <cellStyle name="Normal 10 5" xfId="591" xr:uid="{00000000-0005-0000-0000-0000D5A40000}"/>
    <cellStyle name="Normal 10 6" xfId="592" xr:uid="{00000000-0005-0000-0000-0000D6A40000}"/>
    <cellStyle name="Normal 10 7" xfId="593" xr:uid="{00000000-0005-0000-0000-0000D7A40000}"/>
    <cellStyle name="Normal 10 8" xfId="7159" xr:uid="{00000000-0005-0000-0000-0000D8A40000}"/>
    <cellStyle name="Normal 10 9" xfId="7160" xr:uid="{00000000-0005-0000-0000-0000D9A40000}"/>
    <cellStyle name="Normal 100" xfId="594" xr:uid="{00000000-0005-0000-0000-0000DAA40000}"/>
    <cellStyle name="Normal 101" xfId="595" xr:uid="{00000000-0005-0000-0000-0000DBA40000}"/>
    <cellStyle name="Normal 102" xfId="596" xr:uid="{00000000-0005-0000-0000-0000DCA40000}"/>
    <cellStyle name="Normal 103" xfId="597" xr:uid="{00000000-0005-0000-0000-0000DDA40000}"/>
    <cellStyle name="Normal 104" xfId="598" xr:uid="{00000000-0005-0000-0000-0000DEA40000}"/>
    <cellStyle name="Normal 105" xfId="599" xr:uid="{00000000-0005-0000-0000-0000DFA40000}"/>
    <cellStyle name="Normal 106" xfId="600" xr:uid="{00000000-0005-0000-0000-0000E0A40000}"/>
    <cellStyle name="Normal 107" xfId="601" xr:uid="{00000000-0005-0000-0000-0000E1A40000}"/>
    <cellStyle name="Normal 108" xfId="602" xr:uid="{00000000-0005-0000-0000-0000E2A40000}"/>
    <cellStyle name="Normal 109" xfId="603" xr:uid="{00000000-0005-0000-0000-0000E3A40000}"/>
    <cellStyle name="Normal 11" xfId="604" xr:uid="{00000000-0005-0000-0000-0000E4A40000}"/>
    <cellStyle name="Normal 11 10" xfId="605" xr:uid="{00000000-0005-0000-0000-0000E5A40000}"/>
    <cellStyle name="Normal 11 11" xfId="606" xr:uid="{00000000-0005-0000-0000-0000E6A40000}"/>
    <cellStyle name="Normal 11 12" xfId="607" xr:uid="{00000000-0005-0000-0000-0000E7A40000}"/>
    <cellStyle name="Normal 11 13" xfId="7161" xr:uid="{00000000-0005-0000-0000-0000E8A40000}"/>
    <cellStyle name="Normal 11 2" xfId="608" xr:uid="{00000000-0005-0000-0000-0000E9A40000}"/>
    <cellStyle name="Normal 11 2 10" xfId="10681" xr:uid="{00000000-0005-0000-0000-0000EAA40000}"/>
    <cellStyle name="Normal 11 2 11" xfId="47482" xr:uid="{00000000-0005-0000-0000-0000EBA40000}"/>
    <cellStyle name="Normal 11 2 2" xfId="609" xr:uid="{00000000-0005-0000-0000-0000ECA40000}"/>
    <cellStyle name="Normal 11 2 2 2" xfId="610" xr:uid="{00000000-0005-0000-0000-0000EDA40000}"/>
    <cellStyle name="Normal 11 2 2 2 2" xfId="611" xr:uid="{00000000-0005-0000-0000-0000EEA40000}"/>
    <cellStyle name="Normal 11 2 2 2 3" xfId="612" xr:uid="{00000000-0005-0000-0000-0000EFA40000}"/>
    <cellStyle name="Normal 11 2 2 3" xfId="613" xr:uid="{00000000-0005-0000-0000-0000F0A40000}"/>
    <cellStyle name="Normal 11 2 2 4" xfId="614" xr:uid="{00000000-0005-0000-0000-0000F1A40000}"/>
    <cellStyle name="Normal 11 2 2 5" xfId="615" xr:uid="{00000000-0005-0000-0000-0000F2A40000}"/>
    <cellStyle name="Normal 11 2 2 6" xfId="616" xr:uid="{00000000-0005-0000-0000-0000F3A40000}"/>
    <cellStyle name="Normal 11 2 2 7" xfId="617" xr:uid="{00000000-0005-0000-0000-0000F4A40000}"/>
    <cellStyle name="Normal 11 2 2 8" xfId="618" xr:uid="{00000000-0005-0000-0000-0000F5A40000}"/>
    <cellStyle name="Normal 11 2 3" xfId="619" xr:uid="{00000000-0005-0000-0000-0000F6A40000}"/>
    <cellStyle name="Normal 11 2 3 2" xfId="620" xr:uid="{00000000-0005-0000-0000-0000F7A40000}"/>
    <cellStyle name="Normal 11 2 4" xfId="621" xr:uid="{00000000-0005-0000-0000-0000F8A40000}"/>
    <cellStyle name="Normal 11 2 5" xfId="622" xr:uid="{00000000-0005-0000-0000-0000F9A40000}"/>
    <cellStyle name="Normal 11 2 6" xfId="623" xr:uid="{00000000-0005-0000-0000-0000FAA40000}"/>
    <cellStyle name="Normal 11 2 6 2" xfId="624" xr:uid="{00000000-0005-0000-0000-0000FBA40000}"/>
    <cellStyle name="Normal 11 2 7" xfId="625" xr:uid="{00000000-0005-0000-0000-0000FCA40000}"/>
    <cellStyle name="Normal 11 2 7 2" xfId="626" xr:uid="{00000000-0005-0000-0000-0000FDA40000}"/>
    <cellStyle name="Normal 11 2 8" xfId="627" xr:uid="{00000000-0005-0000-0000-0000FEA40000}"/>
    <cellStyle name="Normal 11 2 8 2" xfId="628" xr:uid="{00000000-0005-0000-0000-0000FFA40000}"/>
    <cellStyle name="Normal 11 2 9" xfId="629" xr:uid="{00000000-0005-0000-0000-000000A50000}"/>
    <cellStyle name="Normal 11 3" xfId="630" xr:uid="{00000000-0005-0000-0000-000001A50000}"/>
    <cellStyle name="Normal 11 3 2" xfId="10682" xr:uid="{00000000-0005-0000-0000-000002A50000}"/>
    <cellStyle name="Normal 11 4" xfId="631" xr:uid="{00000000-0005-0000-0000-000003A50000}"/>
    <cellStyle name="Normal 11 5" xfId="632" xr:uid="{00000000-0005-0000-0000-000004A50000}"/>
    <cellStyle name="Normal 11 6" xfId="633" xr:uid="{00000000-0005-0000-0000-000005A50000}"/>
    <cellStyle name="Normal 11 7" xfId="634" xr:uid="{00000000-0005-0000-0000-000006A50000}"/>
    <cellStyle name="Normal 11 8" xfId="635" xr:uid="{00000000-0005-0000-0000-000007A50000}"/>
    <cellStyle name="Normal 11 9" xfId="636" xr:uid="{00000000-0005-0000-0000-000008A50000}"/>
    <cellStyle name="Normal 110" xfId="637" xr:uid="{00000000-0005-0000-0000-000009A50000}"/>
    <cellStyle name="Normal 110 2" xfId="638" xr:uid="{00000000-0005-0000-0000-00000AA50000}"/>
    <cellStyle name="Normal 111" xfId="639" xr:uid="{00000000-0005-0000-0000-00000BA50000}"/>
    <cellStyle name="Normal 111 2" xfId="640" xr:uid="{00000000-0005-0000-0000-00000CA50000}"/>
    <cellStyle name="Normal 112" xfId="641" xr:uid="{00000000-0005-0000-0000-00000DA50000}"/>
    <cellStyle name="Normal 112 2" xfId="642" xr:uid="{00000000-0005-0000-0000-00000EA50000}"/>
    <cellStyle name="Normal 113" xfId="643" xr:uid="{00000000-0005-0000-0000-00000FA50000}"/>
    <cellStyle name="Normal 113 2" xfId="644" xr:uid="{00000000-0005-0000-0000-000010A50000}"/>
    <cellStyle name="Normal 114" xfId="645" xr:uid="{00000000-0005-0000-0000-000011A50000}"/>
    <cellStyle name="Normal 114 2" xfId="646" xr:uid="{00000000-0005-0000-0000-000012A50000}"/>
    <cellStyle name="Normal 115" xfId="647" xr:uid="{00000000-0005-0000-0000-000013A50000}"/>
    <cellStyle name="Normal 115 2" xfId="648" xr:uid="{00000000-0005-0000-0000-000014A50000}"/>
    <cellStyle name="Normal 116" xfId="649" xr:uid="{00000000-0005-0000-0000-000015A50000}"/>
    <cellStyle name="Normal 116 2" xfId="650" xr:uid="{00000000-0005-0000-0000-000016A50000}"/>
    <cellStyle name="Normal 117" xfId="651" xr:uid="{00000000-0005-0000-0000-000017A50000}"/>
    <cellStyle name="Normal 117 2" xfId="652" xr:uid="{00000000-0005-0000-0000-000018A50000}"/>
    <cellStyle name="Normal 118" xfId="653" xr:uid="{00000000-0005-0000-0000-000019A50000}"/>
    <cellStyle name="Normal 118 2" xfId="654" xr:uid="{00000000-0005-0000-0000-00001AA50000}"/>
    <cellStyle name="Normal 119" xfId="655" xr:uid="{00000000-0005-0000-0000-00001BA50000}"/>
    <cellStyle name="Normal 119 2" xfId="656" xr:uid="{00000000-0005-0000-0000-00001CA50000}"/>
    <cellStyle name="Normal 119 2 2" xfId="7162" xr:uid="{00000000-0005-0000-0000-00001DA50000}"/>
    <cellStyle name="Normal 119 3" xfId="7163" xr:uid="{00000000-0005-0000-0000-00001EA50000}"/>
    <cellStyle name="Normal 119 4" xfId="7164" xr:uid="{00000000-0005-0000-0000-00001FA50000}"/>
    <cellStyle name="Normal 119 5" xfId="7165" xr:uid="{00000000-0005-0000-0000-000020A50000}"/>
    <cellStyle name="Normal 119 6" xfId="7166" xr:uid="{00000000-0005-0000-0000-000021A50000}"/>
    <cellStyle name="Normal 12" xfId="657" xr:uid="{00000000-0005-0000-0000-000022A50000}"/>
    <cellStyle name="Normal 12 10" xfId="658" xr:uid="{00000000-0005-0000-0000-000023A50000}"/>
    <cellStyle name="Normal 12 11" xfId="659" xr:uid="{00000000-0005-0000-0000-000024A50000}"/>
    <cellStyle name="Normal 12 12" xfId="7167" xr:uid="{00000000-0005-0000-0000-000025A50000}"/>
    <cellStyle name="Normal 12 2" xfId="660" xr:uid="{00000000-0005-0000-0000-000026A50000}"/>
    <cellStyle name="Normal 12 2 2" xfId="10683" xr:uid="{00000000-0005-0000-0000-000027A50000}"/>
    <cellStyle name="Normal 12 2 3" xfId="47475" xr:uid="{00000000-0005-0000-0000-000028A50000}"/>
    <cellStyle name="Normal 12 3" xfId="661" xr:uid="{00000000-0005-0000-0000-000029A50000}"/>
    <cellStyle name="Normal 12 3 2" xfId="10684" xr:uid="{00000000-0005-0000-0000-00002AA50000}"/>
    <cellStyle name="Normal 12 4" xfId="662" xr:uid="{00000000-0005-0000-0000-00002BA50000}"/>
    <cellStyle name="Normal 12 5" xfId="663" xr:uid="{00000000-0005-0000-0000-00002CA50000}"/>
    <cellStyle name="Normal 12 6" xfId="664" xr:uid="{00000000-0005-0000-0000-00002DA50000}"/>
    <cellStyle name="Normal 12 7" xfId="665" xr:uid="{00000000-0005-0000-0000-00002EA50000}"/>
    <cellStyle name="Normal 12 8" xfId="666" xr:uid="{00000000-0005-0000-0000-00002FA50000}"/>
    <cellStyle name="Normal 12 9" xfId="667" xr:uid="{00000000-0005-0000-0000-000030A50000}"/>
    <cellStyle name="Normal 120" xfId="668" xr:uid="{00000000-0005-0000-0000-000031A50000}"/>
    <cellStyle name="Normal 120 2" xfId="669" xr:uid="{00000000-0005-0000-0000-000032A50000}"/>
    <cellStyle name="Normal 121" xfId="670" xr:uid="{00000000-0005-0000-0000-000033A50000}"/>
    <cellStyle name="Normal 121 2" xfId="671" xr:uid="{00000000-0005-0000-0000-000034A50000}"/>
    <cellStyle name="Normal 122" xfId="672" xr:uid="{00000000-0005-0000-0000-000035A50000}"/>
    <cellStyle name="Normal 122 2" xfId="673" xr:uid="{00000000-0005-0000-0000-000036A50000}"/>
    <cellStyle name="Normal 123" xfId="674" xr:uid="{00000000-0005-0000-0000-000037A50000}"/>
    <cellStyle name="Normal 123 2" xfId="675" xr:uid="{00000000-0005-0000-0000-000038A50000}"/>
    <cellStyle name="Normal 124" xfId="676" xr:uid="{00000000-0005-0000-0000-000039A50000}"/>
    <cellStyle name="Normal 124 2" xfId="677" xr:uid="{00000000-0005-0000-0000-00003AA50000}"/>
    <cellStyle name="Normal 125" xfId="678" xr:uid="{00000000-0005-0000-0000-00003BA50000}"/>
    <cellStyle name="Normal 125 2" xfId="679" xr:uid="{00000000-0005-0000-0000-00003CA50000}"/>
    <cellStyle name="Normal 126" xfId="680" xr:uid="{00000000-0005-0000-0000-00003DA50000}"/>
    <cellStyle name="Normal 126 2" xfId="681" xr:uid="{00000000-0005-0000-0000-00003EA50000}"/>
    <cellStyle name="Normal 127" xfId="682" xr:uid="{00000000-0005-0000-0000-00003FA50000}"/>
    <cellStyle name="Normal 128" xfId="683" xr:uid="{00000000-0005-0000-0000-000040A50000}"/>
    <cellStyle name="Normal 128 2" xfId="684" xr:uid="{00000000-0005-0000-0000-000041A50000}"/>
    <cellStyle name="Normal 129" xfId="685" xr:uid="{00000000-0005-0000-0000-000042A50000}"/>
    <cellStyle name="Normal 129 2" xfId="686" xr:uid="{00000000-0005-0000-0000-000043A50000}"/>
    <cellStyle name="Normal 13" xfId="687" xr:uid="{00000000-0005-0000-0000-000044A50000}"/>
    <cellStyle name="Normal 13 10" xfId="688" xr:uid="{00000000-0005-0000-0000-000045A50000}"/>
    <cellStyle name="Normal 13 11" xfId="689" xr:uid="{00000000-0005-0000-0000-000046A50000}"/>
    <cellStyle name="Normal 13 12" xfId="690" xr:uid="{00000000-0005-0000-0000-000047A50000}"/>
    <cellStyle name="Normal 13 13" xfId="691" xr:uid="{00000000-0005-0000-0000-000048A50000}"/>
    <cellStyle name="Normal 13 14" xfId="692" xr:uid="{00000000-0005-0000-0000-000049A50000}"/>
    <cellStyle name="Normal 13 15" xfId="693" xr:uid="{00000000-0005-0000-0000-00004AA50000}"/>
    <cellStyle name="Normal 13 16" xfId="694" xr:uid="{00000000-0005-0000-0000-00004BA50000}"/>
    <cellStyle name="Normal 13 17" xfId="7168" xr:uid="{00000000-0005-0000-0000-00004CA50000}"/>
    <cellStyle name="Normal 13 2" xfId="695" xr:uid="{00000000-0005-0000-0000-00004DA50000}"/>
    <cellStyle name="Normal 13 2 2" xfId="7169" xr:uid="{00000000-0005-0000-0000-00004EA50000}"/>
    <cellStyle name="Normal 13 2 2 2" xfId="11186" xr:uid="{00000000-0005-0000-0000-00004FA50000}"/>
    <cellStyle name="Normal 13 2 2 3" xfId="10685" xr:uid="{00000000-0005-0000-0000-000050A50000}"/>
    <cellStyle name="Normal 13 3" xfId="696" xr:uid="{00000000-0005-0000-0000-000051A50000}"/>
    <cellStyle name="Normal 13 3 2" xfId="7170" xr:uid="{00000000-0005-0000-0000-000052A50000}"/>
    <cellStyle name="Normal 13 3 2 2" xfId="11187" xr:uid="{00000000-0005-0000-0000-000053A50000}"/>
    <cellStyle name="Normal 13 3 2 3" xfId="10686" xr:uid="{00000000-0005-0000-0000-000054A50000}"/>
    <cellStyle name="Normal 13 4" xfId="697" xr:uid="{00000000-0005-0000-0000-000055A50000}"/>
    <cellStyle name="Normal 13 5" xfId="698" xr:uid="{00000000-0005-0000-0000-000056A50000}"/>
    <cellStyle name="Normal 13 6" xfId="699" xr:uid="{00000000-0005-0000-0000-000057A50000}"/>
    <cellStyle name="Normal 13 7" xfId="700" xr:uid="{00000000-0005-0000-0000-000058A50000}"/>
    <cellStyle name="Normal 13 8" xfId="701" xr:uid="{00000000-0005-0000-0000-000059A50000}"/>
    <cellStyle name="Normal 13 9" xfId="702" xr:uid="{00000000-0005-0000-0000-00005AA50000}"/>
    <cellStyle name="Normal 130" xfId="703" xr:uid="{00000000-0005-0000-0000-00005BA50000}"/>
    <cellStyle name="Normal 130 2" xfId="704" xr:uid="{00000000-0005-0000-0000-00005CA50000}"/>
    <cellStyle name="Normal 131" xfId="705" xr:uid="{00000000-0005-0000-0000-00005DA50000}"/>
    <cellStyle name="Normal 131 2" xfId="706" xr:uid="{00000000-0005-0000-0000-00005EA50000}"/>
    <cellStyle name="Normal 132" xfId="707" xr:uid="{00000000-0005-0000-0000-00005FA50000}"/>
    <cellStyle name="Normal 132 2" xfId="708" xr:uid="{00000000-0005-0000-0000-000060A50000}"/>
    <cellStyle name="Normal 133" xfId="709" xr:uid="{00000000-0005-0000-0000-000061A50000}"/>
    <cellStyle name="Normal 133 2" xfId="710" xr:uid="{00000000-0005-0000-0000-000062A50000}"/>
    <cellStyle name="Normal 134" xfId="711" xr:uid="{00000000-0005-0000-0000-000063A50000}"/>
    <cellStyle name="Normal 134 2" xfId="712" xr:uid="{00000000-0005-0000-0000-000064A50000}"/>
    <cellStyle name="Normal 134 3" xfId="47507" xr:uid="{00000000-0005-0000-0000-000065A50000}"/>
    <cellStyle name="Normal 135" xfId="713" xr:uid="{00000000-0005-0000-0000-000066A50000}"/>
    <cellStyle name="Normal 135 2" xfId="714" xr:uid="{00000000-0005-0000-0000-000067A50000}"/>
    <cellStyle name="Normal 136" xfId="715" xr:uid="{00000000-0005-0000-0000-000068A50000}"/>
    <cellStyle name="Normal 136 2" xfId="716" xr:uid="{00000000-0005-0000-0000-000069A50000}"/>
    <cellStyle name="Normal 137" xfId="717" xr:uid="{00000000-0005-0000-0000-00006AA50000}"/>
    <cellStyle name="Normal 137 2" xfId="718" xr:uid="{00000000-0005-0000-0000-00006BA50000}"/>
    <cellStyle name="Normal 138" xfId="719" xr:uid="{00000000-0005-0000-0000-00006CA50000}"/>
    <cellStyle name="Normal 139" xfId="720" xr:uid="{00000000-0005-0000-0000-00006DA50000}"/>
    <cellStyle name="Normal 14" xfId="721" xr:uid="{00000000-0005-0000-0000-00006EA50000}"/>
    <cellStyle name="Normal 14 2" xfId="722" xr:uid="{00000000-0005-0000-0000-00006FA50000}"/>
    <cellStyle name="Normal 14 2 2" xfId="10687" xr:uid="{00000000-0005-0000-0000-000070A50000}"/>
    <cellStyle name="Normal 14 3" xfId="723" xr:uid="{00000000-0005-0000-0000-000071A50000}"/>
    <cellStyle name="Normal 14 3 2" xfId="724" xr:uid="{00000000-0005-0000-0000-000072A50000}"/>
    <cellStyle name="Normal 14 3 2 2" xfId="725" xr:uid="{00000000-0005-0000-0000-000073A50000}"/>
    <cellStyle name="Normal 14 3 3" xfId="726" xr:uid="{00000000-0005-0000-0000-000074A50000}"/>
    <cellStyle name="Normal 14 3 4" xfId="7171" xr:uid="{00000000-0005-0000-0000-000075A50000}"/>
    <cellStyle name="Normal 14 4" xfId="727" xr:uid="{00000000-0005-0000-0000-000076A50000}"/>
    <cellStyle name="Normal 14 4 2" xfId="728" xr:uid="{00000000-0005-0000-0000-000077A50000}"/>
    <cellStyle name="Normal 14 5" xfId="729" xr:uid="{00000000-0005-0000-0000-000078A50000}"/>
    <cellStyle name="Normal 14 5 2" xfId="47493" xr:uid="{00000000-0005-0000-0000-000079A50000}"/>
    <cellStyle name="Normal 14 6" xfId="730" xr:uid="{00000000-0005-0000-0000-00007AA50000}"/>
    <cellStyle name="Normal 14 7" xfId="731" xr:uid="{00000000-0005-0000-0000-00007BA50000}"/>
    <cellStyle name="Normal 14 8" xfId="7172" xr:uid="{00000000-0005-0000-0000-00007CA50000}"/>
    <cellStyle name="Normal 140" xfId="732" xr:uid="{00000000-0005-0000-0000-00007DA50000}"/>
    <cellStyle name="Normal 141" xfId="733" xr:uid="{00000000-0005-0000-0000-00007EA50000}"/>
    <cellStyle name="Normal 142" xfId="734" xr:uid="{00000000-0005-0000-0000-00007FA50000}"/>
    <cellStyle name="Normal 143" xfId="735" xr:uid="{00000000-0005-0000-0000-000080A50000}"/>
    <cellStyle name="Normal 144" xfId="736" xr:uid="{00000000-0005-0000-0000-000081A50000}"/>
    <cellStyle name="Normal 145" xfId="737" xr:uid="{00000000-0005-0000-0000-000082A50000}"/>
    <cellStyle name="Normal 146" xfId="738" xr:uid="{00000000-0005-0000-0000-000083A50000}"/>
    <cellStyle name="Normal 147" xfId="739" xr:uid="{00000000-0005-0000-0000-000084A50000}"/>
    <cellStyle name="Normal 148" xfId="740" xr:uid="{00000000-0005-0000-0000-000085A50000}"/>
    <cellStyle name="Normal 149" xfId="741" xr:uid="{00000000-0005-0000-0000-000086A50000}"/>
    <cellStyle name="Normal 15" xfId="742" xr:uid="{00000000-0005-0000-0000-000087A50000}"/>
    <cellStyle name="Normal 15 2" xfId="743" xr:uid="{00000000-0005-0000-0000-000088A50000}"/>
    <cellStyle name="Normal 15 2 2" xfId="744" xr:uid="{00000000-0005-0000-0000-000089A50000}"/>
    <cellStyle name="Normal 15 2 3" xfId="7173" xr:uid="{00000000-0005-0000-0000-00008AA50000}"/>
    <cellStyle name="Normal 15 3" xfId="745" xr:uid="{00000000-0005-0000-0000-00008BA50000}"/>
    <cellStyle name="Normal 15 3 2" xfId="7174" xr:uid="{00000000-0005-0000-0000-00008CA50000}"/>
    <cellStyle name="Normal 15 4" xfId="746" xr:uid="{00000000-0005-0000-0000-00008DA50000}"/>
    <cellStyle name="Normal 15 5" xfId="747" xr:uid="{00000000-0005-0000-0000-00008EA50000}"/>
    <cellStyle name="Normal 15 6" xfId="748" xr:uid="{00000000-0005-0000-0000-00008FA50000}"/>
    <cellStyle name="Normal 15 7" xfId="7175" xr:uid="{00000000-0005-0000-0000-000090A50000}"/>
    <cellStyle name="Normal 15 7 2" xfId="7176" xr:uid="{00000000-0005-0000-0000-000091A50000}"/>
    <cellStyle name="Normal 15 8" xfId="7177" xr:uid="{00000000-0005-0000-0000-000092A50000}"/>
    <cellStyle name="Normal 15 9" xfId="7178" xr:uid="{00000000-0005-0000-0000-000093A50000}"/>
    <cellStyle name="Normal 150" xfId="749" xr:uid="{00000000-0005-0000-0000-000094A50000}"/>
    <cellStyle name="Normal 151" xfId="750" xr:uid="{00000000-0005-0000-0000-000095A50000}"/>
    <cellStyle name="Normal 152" xfId="751" xr:uid="{00000000-0005-0000-0000-000096A50000}"/>
    <cellStyle name="Normal 153" xfId="752" xr:uid="{00000000-0005-0000-0000-000097A50000}"/>
    <cellStyle name="Normal 154" xfId="753" xr:uid="{00000000-0005-0000-0000-000098A50000}"/>
    <cellStyle name="Normal 155" xfId="754" xr:uid="{00000000-0005-0000-0000-000099A50000}"/>
    <cellStyle name="Normal 156" xfId="755" xr:uid="{00000000-0005-0000-0000-00009AA50000}"/>
    <cellStyle name="Normal 157" xfId="756" xr:uid="{00000000-0005-0000-0000-00009BA50000}"/>
    <cellStyle name="Normal 158" xfId="757" xr:uid="{00000000-0005-0000-0000-00009CA50000}"/>
    <cellStyle name="Normal 159" xfId="758" xr:uid="{00000000-0005-0000-0000-00009DA50000}"/>
    <cellStyle name="Normal 16" xfId="759" xr:uid="{00000000-0005-0000-0000-00009EA50000}"/>
    <cellStyle name="Normal 16 2" xfId="760" xr:uid="{00000000-0005-0000-0000-00009FA50000}"/>
    <cellStyle name="Normal 16 2 2" xfId="7179" xr:uid="{00000000-0005-0000-0000-0000A0A50000}"/>
    <cellStyle name="Normal 16 2 2 2" xfId="11188" xr:uid="{00000000-0005-0000-0000-0000A1A50000}"/>
    <cellStyle name="Normal 16 2 2 3" xfId="10688" xr:uid="{00000000-0005-0000-0000-0000A2A50000}"/>
    <cellStyle name="Normal 16 3" xfId="761" xr:uid="{00000000-0005-0000-0000-0000A3A50000}"/>
    <cellStyle name="Normal 16 3 2" xfId="7180" xr:uid="{00000000-0005-0000-0000-0000A4A50000}"/>
    <cellStyle name="Normal 16 4" xfId="762" xr:uid="{00000000-0005-0000-0000-0000A5A50000}"/>
    <cellStyle name="Normal 16 5" xfId="7181" xr:uid="{00000000-0005-0000-0000-0000A6A50000}"/>
    <cellStyle name="Normal 160" xfId="763" xr:uid="{00000000-0005-0000-0000-0000A7A50000}"/>
    <cellStyle name="Normal 160 2" xfId="764" xr:uid="{00000000-0005-0000-0000-0000A8A50000}"/>
    <cellStyle name="Normal 161" xfId="765" xr:uid="{00000000-0005-0000-0000-0000A9A50000}"/>
    <cellStyle name="Normal 162" xfId="766" xr:uid="{00000000-0005-0000-0000-0000AAA50000}"/>
    <cellStyle name="Normal 162 2" xfId="47301" xr:uid="{00000000-0005-0000-0000-0000ABA50000}"/>
    <cellStyle name="Normal 162 3" xfId="47261" xr:uid="{00000000-0005-0000-0000-0000ACA50000}"/>
    <cellStyle name="Normal 163" xfId="767" xr:uid="{00000000-0005-0000-0000-0000ADA50000}"/>
    <cellStyle name="Normal 163 2" xfId="47472" xr:uid="{00000000-0005-0000-0000-0000AEA50000}"/>
    <cellStyle name="Normal 164" xfId="7182" xr:uid="{00000000-0005-0000-0000-0000AFA50000}"/>
    <cellStyle name="Normal 164 2" xfId="47484" xr:uid="{00000000-0005-0000-0000-0000B0A50000}"/>
    <cellStyle name="Normal 165" xfId="47485" xr:uid="{00000000-0005-0000-0000-0000B1A50000}"/>
    <cellStyle name="Normal 166" xfId="47494" xr:uid="{00000000-0005-0000-0000-0000B2A50000}"/>
    <cellStyle name="Normal 167" xfId="47232" xr:uid="{00000000-0005-0000-0000-0000B3A50000}"/>
    <cellStyle name="Normal 168" xfId="47259" xr:uid="{00000000-0005-0000-0000-0000B4A50000}"/>
    <cellStyle name="Normal 169" xfId="47497" xr:uid="{00000000-0005-0000-0000-0000B5A50000}"/>
    <cellStyle name="Normal 17" xfId="768" xr:uid="{00000000-0005-0000-0000-0000B6A50000}"/>
    <cellStyle name="Normal 17 2" xfId="769" xr:uid="{00000000-0005-0000-0000-0000B7A50000}"/>
    <cellStyle name="Normal 17 2 2" xfId="7183" xr:uid="{00000000-0005-0000-0000-0000B8A50000}"/>
    <cellStyle name="Normal 17 2 2 2" xfId="11189" xr:uid="{00000000-0005-0000-0000-0000B9A50000}"/>
    <cellStyle name="Normal 17 2 2 3" xfId="10689" xr:uid="{00000000-0005-0000-0000-0000BAA50000}"/>
    <cellStyle name="Normal 17 3" xfId="770" xr:uid="{00000000-0005-0000-0000-0000BBA50000}"/>
    <cellStyle name="Normal 17 3 2" xfId="7184" xr:uid="{00000000-0005-0000-0000-0000BCA50000}"/>
    <cellStyle name="Normal 17 3 2 2" xfId="11190" xr:uid="{00000000-0005-0000-0000-0000BDA50000}"/>
    <cellStyle name="Normal 17 3 2 3" xfId="10690" xr:uid="{00000000-0005-0000-0000-0000BEA50000}"/>
    <cellStyle name="Normal 17 4" xfId="771" xr:uid="{00000000-0005-0000-0000-0000BFA50000}"/>
    <cellStyle name="Normal 17 5" xfId="772" xr:uid="{00000000-0005-0000-0000-0000C0A50000}"/>
    <cellStyle name="Normal 17 6" xfId="7185" xr:uid="{00000000-0005-0000-0000-0000C1A50000}"/>
    <cellStyle name="Normal 170" xfId="47498" xr:uid="{00000000-0005-0000-0000-0000C2A50000}"/>
    <cellStyle name="Normal 171" xfId="47499" xr:uid="{00000000-0005-0000-0000-0000C3A50000}"/>
    <cellStyle name="Normal 172" xfId="47500" xr:uid="{00000000-0005-0000-0000-0000C4A50000}"/>
    <cellStyle name="Normal 173" xfId="47501" xr:uid="{00000000-0005-0000-0000-0000C5A50000}"/>
    <cellStyle name="Normal 174" xfId="47503" xr:uid="{00000000-0005-0000-0000-0000C6A50000}"/>
    <cellStyle name="Normal 175" xfId="47502" xr:uid="{00000000-0005-0000-0000-0000C7A50000}"/>
    <cellStyle name="Normal 176" xfId="47511" xr:uid="{00000000-0005-0000-0000-00009EB90000}"/>
    <cellStyle name="Normal 177" xfId="47514" xr:uid="{6CFFB976-CEF9-4F8A-AECB-C1715D69970E}"/>
    <cellStyle name="Normal 178" xfId="47516" xr:uid="{DC6CEB00-ED74-4742-B135-DBBA91C92348}"/>
    <cellStyle name="Normal 179" xfId="47504" xr:uid="{00000000-0005-0000-0000-0000C8A50000}"/>
    <cellStyle name="Normal 18" xfId="773" xr:uid="{00000000-0005-0000-0000-0000C9A50000}"/>
    <cellStyle name="Normal 18 2" xfId="774" xr:uid="{00000000-0005-0000-0000-0000CAA50000}"/>
    <cellStyle name="Normal 18 2 2" xfId="7186" xr:uid="{00000000-0005-0000-0000-0000CBA50000}"/>
    <cellStyle name="Normal 18 3" xfId="775" xr:uid="{00000000-0005-0000-0000-0000CCA50000}"/>
    <cellStyle name="Normal 18 3 2" xfId="7187" xr:uid="{00000000-0005-0000-0000-0000CDA50000}"/>
    <cellStyle name="Normal 18 4" xfId="776" xr:uid="{00000000-0005-0000-0000-0000CEA50000}"/>
    <cellStyle name="Normal 18 5" xfId="7188" xr:uid="{00000000-0005-0000-0000-0000CFA50000}"/>
    <cellStyle name="Normal 18 5 2" xfId="7189" xr:uid="{00000000-0005-0000-0000-0000D0A50000}"/>
    <cellStyle name="Normal 18 6" xfId="7190" xr:uid="{00000000-0005-0000-0000-0000D1A50000}"/>
    <cellStyle name="Normal 18 7" xfId="7191" xr:uid="{00000000-0005-0000-0000-0000D2A50000}"/>
    <cellStyle name="Normal 180" xfId="47518" xr:uid="{E0A9C9A3-0178-413A-A01C-02299E1F7683}"/>
    <cellStyle name="Normal 181" xfId="47519" xr:uid="{8AE644D3-CCCE-445F-AA74-27252311FC93}"/>
    <cellStyle name="Normal 182" xfId="47520" xr:uid="{FB3F5781-C1E1-48F2-B958-967A883E938B}"/>
    <cellStyle name="Normal 183" xfId="47521" xr:uid="{CF85A3AE-6386-47D6-B30C-91F00402650B}"/>
    <cellStyle name="Normal 184" xfId="47522" xr:uid="{12CE482A-CE55-4EE3-932A-28262E0DD43D}"/>
    <cellStyle name="Normal 185" xfId="47523" xr:uid="{6AC07C09-DBBC-46C6-9958-70BD41146AD3}"/>
    <cellStyle name="Normal 186" xfId="47532" xr:uid="{F74895E5-9796-48AC-B8B0-875CB7D84732}"/>
    <cellStyle name="Normal 187" xfId="47533" xr:uid="{7DF2A175-DDCE-47C8-8003-3CA6C5CF123A}"/>
    <cellStyle name="Normal 188" xfId="47534" xr:uid="{A5D49842-40F8-43E5-8F79-A09C5EE61DCD}"/>
    <cellStyle name="Normal 189" xfId="47535" xr:uid="{6AE8A3C0-AF08-4A13-BF67-85CA323EBBB7}"/>
    <cellStyle name="Normal 19" xfId="777" xr:uid="{00000000-0005-0000-0000-0000D3A50000}"/>
    <cellStyle name="Normal 19 2" xfId="778" xr:uid="{00000000-0005-0000-0000-0000D4A50000}"/>
    <cellStyle name="Normal 19 2 2" xfId="7192" xr:uid="{00000000-0005-0000-0000-0000D5A50000}"/>
    <cellStyle name="Normal 19 3" xfId="779" xr:uid="{00000000-0005-0000-0000-0000D6A50000}"/>
    <cellStyle name="Normal 19 3 2" xfId="7193" xr:uid="{00000000-0005-0000-0000-0000D7A50000}"/>
    <cellStyle name="Normal 19 4" xfId="780" xr:uid="{00000000-0005-0000-0000-0000D8A50000}"/>
    <cellStyle name="Normal 19 5" xfId="7194" xr:uid="{00000000-0005-0000-0000-0000D9A50000}"/>
    <cellStyle name="Normal 190" xfId="47540" xr:uid="{3BEA6EF8-8628-4819-9603-AB7535E579CE}"/>
    <cellStyle name="Normal 191" xfId="47541" xr:uid="{E831FA13-058C-47E4-91AE-65F71D8FE062}"/>
    <cellStyle name="Normal 2" xfId="781" xr:uid="{00000000-0005-0000-0000-0000DAA50000}"/>
    <cellStyle name="Normal 2 10" xfId="782" xr:uid="{00000000-0005-0000-0000-0000DBA50000}"/>
    <cellStyle name="Normal 2 10 2" xfId="783" xr:uid="{00000000-0005-0000-0000-0000DCA50000}"/>
    <cellStyle name="Normal 2 10 3" xfId="784" xr:uid="{00000000-0005-0000-0000-0000DDA50000}"/>
    <cellStyle name="Normal 2 10 4" xfId="785" xr:uid="{00000000-0005-0000-0000-0000DEA50000}"/>
    <cellStyle name="Normal 2 10 5" xfId="786" xr:uid="{00000000-0005-0000-0000-0000DFA50000}"/>
    <cellStyle name="Normal 2 10 6" xfId="7195" xr:uid="{00000000-0005-0000-0000-0000E0A50000}"/>
    <cellStyle name="Normal 2 11" xfId="787" xr:uid="{00000000-0005-0000-0000-0000E1A50000}"/>
    <cellStyle name="Normal 2 11 2" xfId="788" xr:uid="{00000000-0005-0000-0000-0000E2A50000}"/>
    <cellStyle name="Normal 2 11 3" xfId="789" xr:uid="{00000000-0005-0000-0000-0000E3A50000}"/>
    <cellStyle name="Normal 2 11 4" xfId="790" xr:uid="{00000000-0005-0000-0000-0000E4A50000}"/>
    <cellStyle name="Normal 2 11 5" xfId="791" xr:uid="{00000000-0005-0000-0000-0000E5A50000}"/>
    <cellStyle name="Normal 2 11 6" xfId="7196" xr:uid="{00000000-0005-0000-0000-0000E6A50000}"/>
    <cellStyle name="Normal 2 12" xfId="792" xr:uid="{00000000-0005-0000-0000-0000E7A50000}"/>
    <cellStyle name="Normal 2 12 2" xfId="793" xr:uid="{00000000-0005-0000-0000-0000E8A50000}"/>
    <cellStyle name="Normal 2 12 3" xfId="794" xr:uid="{00000000-0005-0000-0000-0000E9A50000}"/>
    <cellStyle name="Normal 2 12 4" xfId="795" xr:uid="{00000000-0005-0000-0000-0000EAA50000}"/>
    <cellStyle name="Normal 2 12 5" xfId="796" xr:uid="{00000000-0005-0000-0000-0000EBA50000}"/>
    <cellStyle name="Normal 2 12 6" xfId="7197" xr:uid="{00000000-0005-0000-0000-0000ECA50000}"/>
    <cellStyle name="Normal 2 13" xfId="797" xr:uid="{00000000-0005-0000-0000-0000EDA50000}"/>
    <cellStyle name="Normal 2 13 2" xfId="798" xr:uid="{00000000-0005-0000-0000-0000EEA50000}"/>
    <cellStyle name="Normal 2 13 3" xfId="799" xr:uid="{00000000-0005-0000-0000-0000EFA50000}"/>
    <cellStyle name="Normal 2 13 4" xfId="800" xr:uid="{00000000-0005-0000-0000-0000F0A50000}"/>
    <cellStyle name="Normal 2 13 4 2" xfId="801" xr:uid="{00000000-0005-0000-0000-0000F1A50000}"/>
    <cellStyle name="Normal 2 13 4 3" xfId="802" xr:uid="{00000000-0005-0000-0000-0000F2A50000}"/>
    <cellStyle name="Normal 2 13 5" xfId="803" xr:uid="{00000000-0005-0000-0000-0000F3A50000}"/>
    <cellStyle name="Normal 2 13 6" xfId="804" xr:uid="{00000000-0005-0000-0000-0000F4A50000}"/>
    <cellStyle name="Normal 2 13 7" xfId="7198" xr:uid="{00000000-0005-0000-0000-0000F5A50000}"/>
    <cellStyle name="Normal 2 14" xfId="805" xr:uid="{00000000-0005-0000-0000-0000F6A50000}"/>
    <cellStyle name="Normal 2 14 2" xfId="806" xr:uid="{00000000-0005-0000-0000-0000F7A50000}"/>
    <cellStyle name="Normal 2 14 3" xfId="807" xr:uid="{00000000-0005-0000-0000-0000F8A50000}"/>
    <cellStyle name="Normal 2 14 4" xfId="808" xr:uid="{00000000-0005-0000-0000-0000F9A50000}"/>
    <cellStyle name="Normal 2 14 5" xfId="809" xr:uid="{00000000-0005-0000-0000-0000FAA50000}"/>
    <cellStyle name="Normal 2 15" xfId="810" xr:uid="{00000000-0005-0000-0000-0000FBA50000}"/>
    <cellStyle name="Normal 2 15 2" xfId="811" xr:uid="{00000000-0005-0000-0000-0000FCA50000}"/>
    <cellStyle name="Normal 2 15 3" xfId="812" xr:uid="{00000000-0005-0000-0000-0000FDA50000}"/>
    <cellStyle name="Normal 2 15 4" xfId="813" xr:uid="{00000000-0005-0000-0000-0000FEA50000}"/>
    <cellStyle name="Normal 2 15 5" xfId="814" xr:uid="{00000000-0005-0000-0000-0000FFA50000}"/>
    <cellStyle name="Normal 2 16" xfId="815" xr:uid="{00000000-0005-0000-0000-000000A60000}"/>
    <cellStyle name="Normal 2 17" xfId="816" xr:uid="{00000000-0005-0000-0000-000001A60000}"/>
    <cellStyle name="Normal 2 17 2" xfId="817" xr:uid="{00000000-0005-0000-0000-000002A60000}"/>
    <cellStyle name="Normal 2 17 3" xfId="818" xr:uid="{00000000-0005-0000-0000-000003A60000}"/>
    <cellStyle name="Normal 2 17 4" xfId="819" xr:uid="{00000000-0005-0000-0000-000004A60000}"/>
    <cellStyle name="Normal 2 17 5" xfId="820" xr:uid="{00000000-0005-0000-0000-000005A60000}"/>
    <cellStyle name="Normal 2 18" xfId="821" xr:uid="{00000000-0005-0000-0000-000006A60000}"/>
    <cellStyle name="Normal 2 18 10" xfId="822" xr:uid="{00000000-0005-0000-0000-000007A60000}"/>
    <cellStyle name="Normal 2 18 2" xfId="823" xr:uid="{00000000-0005-0000-0000-000008A60000}"/>
    <cellStyle name="Normal 2 18 2 10" xfId="824" xr:uid="{00000000-0005-0000-0000-000009A60000}"/>
    <cellStyle name="Normal 2 18 2 11" xfId="825" xr:uid="{00000000-0005-0000-0000-00000AA60000}"/>
    <cellStyle name="Normal 2 18 2 2" xfId="826" xr:uid="{00000000-0005-0000-0000-00000BA60000}"/>
    <cellStyle name="Normal 2 18 2 2 2" xfId="827" xr:uid="{00000000-0005-0000-0000-00000CA60000}"/>
    <cellStyle name="Normal 2 18 2 2 2 2" xfId="828" xr:uid="{00000000-0005-0000-0000-00000DA60000}"/>
    <cellStyle name="Normal 2 18 2 2 2 2 2" xfId="829" xr:uid="{00000000-0005-0000-0000-00000EA60000}"/>
    <cellStyle name="Normal 2 18 2 2 2 2 2 2" xfId="830" xr:uid="{00000000-0005-0000-0000-00000FA60000}"/>
    <cellStyle name="Normal 2 18 2 2 2 2 2 2 2" xfId="831" xr:uid="{00000000-0005-0000-0000-000010A60000}"/>
    <cellStyle name="Normal 2 18 2 2 2 2 3" xfId="832" xr:uid="{00000000-0005-0000-0000-000011A60000}"/>
    <cellStyle name="Normal 2 18 2 2 2 2 3 2" xfId="833" xr:uid="{00000000-0005-0000-0000-000012A60000}"/>
    <cellStyle name="Normal 2 18 2 2 2 2 4" xfId="834" xr:uid="{00000000-0005-0000-0000-000013A60000}"/>
    <cellStyle name="Normal 2 18 2 2 2 2 4 2" xfId="835" xr:uid="{00000000-0005-0000-0000-000014A60000}"/>
    <cellStyle name="Normal 2 18 2 2 2 2 5" xfId="836" xr:uid="{00000000-0005-0000-0000-000015A60000}"/>
    <cellStyle name="Normal 2 18 2 2 2 2 5 2" xfId="837" xr:uid="{00000000-0005-0000-0000-000016A60000}"/>
    <cellStyle name="Normal 2 18 2 2 2 2 6" xfId="838" xr:uid="{00000000-0005-0000-0000-000017A60000}"/>
    <cellStyle name="Normal 2 18 2 2 2 3" xfId="839" xr:uid="{00000000-0005-0000-0000-000018A60000}"/>
    <cellStyle name="Normal 2 18 2 2 2 3 2" xfId="840" xr:uid="{00000000-0005-0000-0000-000019A60000}"/>
    <cellStyle name="Normal 2 18 2 2 2 3 3" xfId="841" xr:uid="{00000000-0005-0000-0000-00001AA60000}"/>
    <cellStyle name="Normal 2 18 2 2 2 4" xfId="842" xr:uid="{00000000-0005-0000-0000-00001BA60000}"/>
    <cellStyle name="Normal 2 18 2 2 2 5" xfId="843" xr:uid="{00000000-0005-0000-0000-00001CA60000}"/>
    <cellStyle name="Normal 2 18 2 2 2 6" xfId="844" xr:uid="{00000000-0005-0000-0000-00001DA60000}"/>
    <cellStyle name="Normal 2 18 2 2 2 7" xfId="845" xr:uid="{00000000-0005-0000-0000-00001EA60000}"/>
    <cellStyle name="Normal 2 18 2 2 2 8" xfId="846" xr:uid="{00000000-0005-0000-0000-00001FA60000}"/>
    <cellStyle name="Normal 2 18 2 2 3" xfId="847" xr:uid="{00000000-0005-0000-0000-000020A60000}"/>
    <cellStyle name="Normal 2 18 2 2 3 2" xfId="848" xr:uid="{00000000-0005-0000-0000-000021A60000}"/>
    <cellStyle name="Normal 2 18 2 2 3 2 2" xfId="849" xr:uid="{00000000-0005-0000-0000-000022A60000}"/>
    <cellStyle name="Normal 2 18 2 2 4" xfId="850" xr:uid="{00000000-0005-0000-0000-000023A60000}"/>
    <cellStyle name="Normal 2 18 2 2 4 2" xfId="851" xr:uid="{00000000-0005-0000-0000-000024A60000}"/>
    <cellStyle name="Normal 2 18 2 2 5" xfId="852" xr:uid="{00000000-0005-0000-0000-000025A60000}"/>
    <cellStyle name="Normal 2 18 2 2 5 2" xfId="853" xr:uid="{00000000-0005-0000-0000-000026A60000}"/>
    <cellStyle name="Normal 2 18 2 2 6" xfId="854" xr:uid="{00000000-0005-0000-0000-000027A60000}"/>
    <cellStyle name="Normal 2 18 2 2 6 2" xfId="855" xr:uid="{00000000-0005-0000-0000-000028A60000}"/>
    <cellStyle name="Normal 2 18 2 2 7" xfId="856" xr:uid="{00000000-0005-0000-0000-000029A60000}"/>
    <cellStyle name="Normal 2 18 2 3" xfId="857" xr:uid="{00000000-0005-0000-0000-00002AA60000}"/>
    <cellStyle name="Normal 2 18 2 3 2" xfId="858" xr:uid="{00000000-0005-0000-0000-00002BA60000}"/>
    <cellStyle name="Normal 2 18 2 3 2 2" xfId="859" xr:uid="{00000000-0005-0000-0000-00002CA60000}"/>
    <cellStyle name="Normal 2 18 2 3 2 2 2" xfId="860" xr:uid="{00000000-0005-0000-0000-00002DA60000}"/>
    <cellStyle name="Normal 2 18 2 3 3" xfId="861" xr:uid="{00000000-0005-0000-0000-00002EA60000}"/>
    <cellStyle name="Normal 2 18 2 3 3 2" xfId="862" xr:uid="{00000000-0005-0000-0000-00002FA60000}"/>
    <cellStyle name="Normal 2 18 2 3 4" xfId="863" xr:uid="{00000000-0005-0000-0000-000030A60000}"/>
    <cellStyle name="Normal 2 18 2 3 4 2" xfId="864" xr:uid="{00000000-0005-0000-0000-000031A60000}"/>
    <cellStyle name="Normal 2 18 2 3 5" xfId="865" xr:uid="{00000000-0005-0000-0000-000032A60000}"/>
    <cellStyle name="Normal 2 18 2 3 5 2" xfId="866" xr:uid="{00000000-0005-0000-0000-000033A60000}"/>
    <cellStyle name="Normal 2 18 2 3 6" xfId="867" xr:uid="{00000000-0005-0000-0000-000034A60000}"/>
    <cellStyle name="Normal 2 18 2 4" xfId="868" xr:uid="{00000000-0005-0000-0000-000035A60000}"/>
    <cellStyle name="Normal 2 18 2 4 2" xfId="869" xr:uid="{00000000-0005-0000-0000-000036A60000}"/>
    <cellStyle name="Normal 2 18 2 4 3" xfId="870" xr:uid="{00000000-0005-0000-0000-000037A60000}"/>
    <cellStyle name="Normal 2 18 2 5" xfId="871" xr:uid="{00000000-0005-0000-0000-000038A60000}"/>
    <cellStyle name="Normal 2 18 2 6" xfId="872" xr:uid="{00000000-0005-0000-0000-000039A60000}"/>
    <cellStyle name="Normal 2 18 2 7" xfId="873" xr:uid="{00000000-0005-0000-0000-00003AA60000}"/>
    <cellStyle name="Normal 2 18 2 8" xfId="874" xr:uid="{00000000-0005-0000-0000-00003BA60000}"/>
    <cellStyle name="Normal 2 18 2 9" xfId="875" xr:uid="{00000000-0005-0000-0000-00003CA60000}"/>
    <cellStyle name="Normal 2 18 3" xfId="876" xr:uid="{00000000-0005-0000-0000-00003DA60000}"/>
    <cellStyle name="Normal 2 18 3 10" xfId="877" xr:uid="{00000000-0005-0000-0000-00003EA60000}"/>
    <cellStyle name="Normal 2 18 3 2" xfId="878" xr:uid="{00000000-0005-0000-0000-00003FA60000}"/>
    <cellStyle name="Normal 2 18 3 2 2" xfId="879" xr:uid="{00000000-0005-0000-0000-000040A60000}"/>
    <cellStyle name="Normal 2 18 3 2 2 2" xfId="880" xr:uid="{00000000-0005-0000-0000-000041A60000}"/>
    <cellStyle name="Normal 2 18 3 2 2 2 2" xfId="881" xr:uid="{00000000-0005-0000-0000-000042A60000}"/>
    <cellStyle name="Normal 2 18 3 2 3" xfId="882" xr:uid="{00000000-0005-0000-0000-000043A60000}"/>
    <cellStyle name="Normal 2 18 3 2 3 2" xfId="883" xr:uid="{00000000-0005-0000-0000-000044A60000}"/>
    <cellStyle name="Normal 2 18 3 2 4" xfId="884" xr:uid="{00000000-0005-0000-0000-000045A60000}"/>
    <cellStyle name="Normal 2 18 3 2 4 2" xfId="885" xr:uid="{00000000-0005-0000-0000-000046A60000}"/>
    <cellStyle name="Normal 2 18 3 2 5" xfId="886" xr:uid="{00000000-0005-0000-0000-000047A60000}"/>
    <cellStyle name="Normal 2 18 3 2 5 2" xfId="887" xr:uid="{00000000-0005-0000-0000-000048A60000}"/>
    <cellStyle name="Normal 2 18 3 2 6" xfId="888" xr:uid="{00000000-0005-0000-0000-000049A60000}"/>
    <cellStyle name="Normal 2 18 3 3" xfId="889" xr:uid="{00000000-0005-0000-0000-00004AA60000}"/>
    <cellStyle name="Normal 2 18 3 3 2" xfId="890" xr:uid="{00000000-0005-0000-0000-00004BA60000}"/>
    <cellStyle name="Normal 2 18 3 3 3" xfId="891" xr:uid="{00000000-0005-0000-0000-00004CA60000}"/>
    <cellStyle name="Normal 2 18 3 4" xfId="892" xr:uid="{00000000-0005-0000-0000-00004DA60000}"/>
    <cellStyle name="Normal 2 18 3 5" xfId="893" xr:uid="{00000000-0005-0000-0000-00004EA60000}"/>
    <cellStyle name="Normal 2 18 3 6" xfId="894" xr:uid="{00000000-0005-0000-0000-00004FA60000}"/>
    <cellStyle name="Normal 2 18 3 7" xfId="895" xr:uid="{00000000-0005-0000-0000-000050A60000}"/>
    <cellStyle name="Normal 2 18 3 8" xfId="896" xr:uid="{00000000-0005-0000-0000-000051A60000}"/>
    <cellStyle name="Normal 2 18 3 9" xfId="897" xr:uid="{00000000-0005-0000-0000-000052A60000}"/>
    <cellStyle name="Normal 2 18 4" xfId="898" xr:uid="{00000000-0005-0000-0000-000053A60000}"/>
    <cellStyle name="Normal 2 18 4 2" xfId="899" xr:uid="{00000000-0005-0000-0000-000054A60000}"/>
    <cellStyle name="Normal 2 18 4 2 2" xfId="900" xr:uid="{00000000-0005-0000-0000-000055A60000}"/>
    <cellStyle name="Normal 2 18 5" xfId="901" xr:uid="{00000000-0005-0000-0000-000056A60000}"/>
    <cellStyle name="Normal 2 18 5 2" xfId="902" xr:uid="{00000000-0005-0000-0000-000057A60000}"/>
    <cellStyle name="Normal 2 18 6" xfId="903" xr:uid="{00000000-0005-0000-0000-000058A60000}"/>
    <cellStyle name="Normal 2 18 6 2" xfId="904" xr:uid="{00000000-0005-0000-0000-000059A60000}"/>
    <cellStyle name="Normal 2 18 7" xfId="905" xr:uid="{00000000-0005-0000-0000-00005AA60000}"/>
    <cellStyle name="Normal 2 18 7 2" xfId="906" xr:uid="{00000000-0005-0000-0000-00005BA60000}"/>
    <cellStyle name="Normal 2 18 8" xfId="907" xr:uid="{00000000-0005-0000-0000-00005CA60000}"/>
    <cellStyle name="Normal 2 18 9" xfId="908" xr:uid="{00000000-0005-0000-0000-00005DA60000}"/>
    <cellStyle name="Normal 2 19" xfId="909" xr:uid="{00000000-0005-0000-0000-00005EA60000}"/>
    <cellStyle name="Normal 2 19 2" xfId="910" xr:uid="{00000000-0005-0000-0000-00005FA60000}"/>
    <cellStyle name="Normal 2 19 3" xfId="911" xr:uid="{00000000-0005-0000-0000-000060A60000}"/>
    <cellStyle name="Normal 2 19 4" xfId="912" xr:uid="{00000000-0005-0000-0000-000061A60000}"/>
    <cellStyle name="Normal 2 19 5" xfId="913" xr:uid="{00000000-0005-0000-0000-000062A60000}"/>
    <cellStyle name="Normal 2 2" xfId="914" xr:uid="{00000000-0005-0000-0000-000063A60000}"/>
    <cellStyle name="Normal 2 2 10" xfId="915" xr:uid="{00000000-0005-0000-0000-000064A60000}"/>
    <cellStyle name="Normal 2 2 10 2" xfId="916" xr:uid="{00000000-0005-0000-0000-000065A60000}"/>
    <cellStyle name="Normal 2 2 11" xfId="917" xr:uid="{00000000-0005-0000-0000-000066A60000}"/>
    <cellStyle name="Normal 2 2 11 2" xfId="918" xr:uid="{00000000-0005-0000-0000-000067A60000}"/>
    <cellStyle name="Normal 2 2 12" xfId="919" xr:uid="{00000000-0005-0000-0000-000068A60000}"/>
    <cellStyle name="Normal 2 2 12 2" xfId="920" xr:uid="{00000000-0005-0000-0000-000069A60000}"/>
    <cellStyle name="Normal 2 2 13" xfId="921" xr:uid="{00000000-0005-0000-0000-00006AA60000}"/>
    <cellStyle name="Normal 2 2 13 2" xfId="922" xr:uid="{00000000-0005-0000-0000-00006BA60000}"/>
    <cellStyle name="Normal 2 2 14" xfId="923" xr:uid="{00000000-0005-0000-0000-00006CA60000}"/>
    <cellStyle name="Normal 2 2 14 2" xfId="924" xr:uid="{00000000-0005-0000-0000-00006DA60000}"/>
    <cellStyle name="Normal 2 2 15" xfId="925" xr:uid="{00000000-0005-0000-0000-00006EA60000}"/>
    <cellStyle name="Normal 2 2 15 2" xfId="926" xr:uid="{00000000-0005-0000-0000-00006FA60000}"/>
    <cellStyle name="Normal 2 2 16" xfId="927" xr:uid="{00000000-0005-0000-0000-000070A60000}"/>
    <cellStyle name="Normal 2 2 16 2" xfId="928" xr:uid="{00000000-0005-0000-0000-000071A60000}"/>
    <cellStyle name="Normal 2 2 17" xfId="929" xr:uid="{00000000-0005-0000-0000-000072A60000}"/>
    <cellStyle name="Normal 2 2 17 2" xfId="930" xr:uid="{00000000-0005-0000-0000-000073A60000}"/>
    <cellStyle name="Normal 2 2 18" xfId="931" xr:uid="{00000000-0005-0000-0000-000074A60000}"/>
    <cellStyle name="Normal 2 2 18 2" xfId="932" xr:uid="{00000000-0005-0000-0000-000075A60000}"/>
    <cellStyle name="Normal 2 2 19" xfId="933" xr:uid="{00000000-0005-0000-0000-000076A60000}"/>
    <cellStyle name="Normal 2 2 19 2" xfId="934" xr:uid="{00000000-0005-0000-0000-000077A60000}"/>
    <cellStyle name="Normal 2 2 2" xfId="935" xr:uid="{00000000-0005-0000-0000-000078A60000}"/>
    <cellStyle name="Normal 2 2 2 2" xfId="936" xr:uid="{00000000-0005-0000-0000-000079A60000}"/>
    <cellStyle name="Normal 2 2 2 2 2" xfId="10980" xr:uid="{00000000-0005-0000-0000-00007AA60000}"/>
    <cellStyle name="Normal 2 2 2 2 3" xfId="10692" xr:uid="{00000000-0005-0000-0000-00007BA60000}"/>
    <cellStyle name="Normal 2 2 2 3" xfId="937" xr:uid="{00000000-0005-0000-0000-00007CA60000}"/>
    <cellStyle name="Normal 2 2 2 4" xfId="938" xr:uid="{00000000-0005-0000-0000-00007DA60000}"/>
    <cellStyle name="Normal 2 2 2 5" xfId="939" xr:uid="{00000000-0005-0000-0000-00007EA60000}"/>
    <cellStyle name="Normal 2 2 2 6" xfId="940" xr:uid="{00000000-0005-0000-0000-00007FA60000}"/>
    <cellStyle name="Normal 2 2 2 7" xfId="941" xr:uid="{00000000-0005-0000-0000-000080A60000}"/>
    <cellStyle name="Normal 2 2 2 8" xfId="7199" xr:uid="{00000000-0005-0000-0000-000081A60000}"/>
    <cellStyle name="Normal 2 2 2 9" xfId="7200" xr:uid="{00000000-0005-0000-0000-000082A60000}"/>
    <cellStyle name="Normal 2 2 20" xfId="942" xr:uid="{00000000-0005-0000-0000-000083A60000}"/>
    <cellStyle name="Normal 2 2 20 2" xfId="943" xr:uid="{00000000-0005-0000-0000-000084A60000}"/>
    <cellStyle name="Normal 2 2 21" xfId="944" xr:uid="{00000000-0005-0000-0000-000085A60000}"/>
    <cellStyle name="Normal 2 2 21 2" xfId="945" xr:uid="{00000000-0005-0000-0000-000086A60000}"/>
    <cellStyle name="Normal 2 2 22" xfId="946" xr:uid="{00000000-0005-0000-0000-000087A60000}"/>
    <cellStyle name="Normal 2 2 22 2" xfId="947" xr:uid="{00000000-0005-0000-0000-000088A60000}"/>
    <cellStyle name="Normal 2 2 23" xfId="948" xr:uid="{00000000-0005-0000-0000-000089A60000}"/>
    <cellStyle name="Normal 2 2 23 2" xfId="949" xr:uid="{00000000-0005-0000-0000-00008AA60000}"/>
    <cellStyle name="Normal 2 2 24" xfId="950" xr:uid="{00000000-0005-0000-0000-00008BA60000}"/>
    <cellStyle name="Normal 2 2 24 2" xfId="951" xr:uid="{00000000-0005-0000-0000-00008CA60000}"/>
    <cellStyle name="Normal 2 2 25" xfId="952" xr:uid="{00000000-0005-0000-0000-00008DA60000}"/>
    <cellStyle name="Normal 2 2 25 2" xfId="953" xr:uid="{00000000-0005-0000-0000-00008EA60000}"/>
    <cellStyle name="Normal 2 2 26" xfId="954" xr:uid="{00000000-0005-0000-0000-00008FA60000}"/>
    <cellStyle name="Normal 2 2 26 2" xfId="955" xr:uid="{00000000-0005-0000-0000-000090A60000}"/>
    <cellStyle name="Normal 2 2 27" xfId="956" xr:uid="{00000000-0005-0000-0000-000091A60000}"/>
    <cellStyle name="Normal 2 2 27 2" xfId="957" xr:uid="{00000000-0005-0000-0000-000092A60000}"/>
    <cellStyle name="Normal 2 2 28" xfId="958" xr:uid="{00000000-0005-0000-0000-000093A60000}"/>
    <cellStyle name="Normal 2 2 29" xfId="959" xr:uid="{00000000-0005-0000-0000-000094A60000}"/>
    <cellStyle name="Normal 2 2 3" xfId="960" xr:uid="{00000000-0005-0000-0000-000095A60000}"/>
    <cellStyle name="Normal 2 2 3 2" xfId="961" xr:uid="{00000000-0005-0000-0000-000096A60000}"/>
    <cellStyle name="Normal 2 2 3 3" xfId="962" xr:uid="{00000000-0005-0000-0000-000097A60000}"/>
    <cellStyle name="Normal 2 2 3 4" xfId="963" xr:uid="{00000000-0005-0000-0000-000098A60000}"/>
    <cellStyle name="Normal 2 2 3 5" xfId="964" xr:uid="{00000000-0005-0000-0000-000099A60000}"/>
    <cellStyle name="Normal 2 2 3 6" xfId="965" xr:uid="{00000000-0005-0000-0000-00009AA60000}"/>
    <cellStyle name="Normal 2 2 3 7" xfId="966" xr:uid="{00000000-0005-0000-0000-00009BA60000}"/>
    <cellStyle name="Normal 2 2 3 8" xfId="7201" xr:uid="{00000000-0005-0000-0000-00009CA60000}"/>
    <cellStyle name="Normal 2 2 30" xfId="967" xr:uid="{00000000-0005-0000-0000-00009DA60000}"/>
    <cellStyle name="Normal 2 2 31" xfId="968" xr:uid="{00000000-0005-0000-0000-00009EA60000}"/>
    <cellStyle name="Normal 2 2 32" xfId="969" xr:uid="{00000000-0005-0000-0000-00009FA60000}"/>
    <cellStyle name="Normal 2 2 33" xfId="7202" xr:uid="{00000000-0005-0000-0000-0000A0A60000}"/>
    <cellStyle name="Normal 2 2 33 2" xfId="47481" xr:uid="{00000000-0005-0000-0000-0000A1A60000}"/>
    <cellStyle name="Normal 2 2 34" xfId="7203" xr:uid="{00000000-0005-0000-0000-0000A2A60000}"/>
    <cellStyle name="Normal 2 2 35" xfId="7204" xr:uid="{00000000-0005-0000-0000-0000A3A60000}"/>
    <cellStyle name="Normal 2 2 36" xfId="7205" xr:uid="{00000000-0005-0000-0000-0000A4A60000}"/>
    <cellStyle name="Normal 2 2 4" xfId="970" xr:uid="{00000000-0005-0000-0000-0000A5A60000}"/>
    <cellStyle name="Normal 2 2 4 2" xfId="971" xr:uid="{00000000-0005-0000-0000-0000A6A60000}"/>
    <cellStyle name="Normal 2 2 4 3" xfId="7206" xr:uid="{00000000-0005-0000-0000-0000A7A60000}"/>
    <cellStyle name="Normal 2 2 4 4" xfId="10981" xr:uid="{00000000-0005-0000-0000-0000A8A60000}"/>
    <cellStyle name="Normal 2 2 4 5" xfId="10691" xr:uid="{00000000-0005-0000-0000-0000A9A60000}"/>
    <cellStyle name="Normal 2 2 5" xfId="972" xr:uid="{00000000-0005-0000-0000-0000AAA60000}"/>
    <cellStyle name="Normal 2 2 5 2" xfId="973" xr:uid="{00000000-0005-0000-0000-0000ABA60000}"/>
    <cellStyle name="Normal 2 2 5 3" xfId="7207" xr:uid="{00000000-0005-0000-0000-0000ACA60000}"/>
    <cellStyle name="Normal 2 2 6" xfId="974" xr:uid="{00000000-0005-0000-0000-0000ADA60000}"/>
    <cellStyle name="Normal 2 2 6 2" xfId="975" xr:uid="{00000000-0005-0000-0000-0000AEA60000}"/>
    <cellStyle name="Normal 2 2 7" xfId="976" xr:uid="{00000000-0005-0000-0000-0000AFA60000}"/>
    <cellStyle name="Normal 2 2 7 2" xfId="977" xr:uid="{00000000-0005-0000-0000-0000B0A60000}"/>
    <cellStyle name="Normal 2 2 8" xfId="978" xr:uid="{00000000-0005-0000-0000-0000B1A60000}"/>
    <cellStyle name="Normal 2 2 8 2" xfId="979" xr:uid="{00000000-0005-0000-0000-0000B2A60000}"/>
    <cellStyle name="Normal 2 2 9" xfId="980" xr:uid="{00000000-0005-0000-0000-0000B3A60000}"/>
    <cellStyle name="Normal 2 2 9 2" xfId="981" xr:uid="{00000000-0005-0000-0000-0000B4A60000}"/>
    <cellStyle name="Normal 2 20" xfId="982" xr:uid="{00000000-0005-0000-0000-0000B5A60000}"/>
    <cellStyle name="Normal 2 20 2" xfId="983" xr:uid="{00000000-0005-0000-0000-0000B6A60000}"/>
    <cellStyle name="Normal 2 20 3" xfId="984" xr:uid="{00000000-0005-0000-0000-0000B7A60000}"/>
    <cellStyle name="Normal 2 20 4" xfId="985" xr:uid="{00000000-0005-0000-0000-0000B8A60000}"/>
    <cellStyle name="Normal 2 20 5" xfId="986" xr:uid="{00000000-0005-0000-0000-0000B9A60000}"/>
    <cellStyle name="Normal 2 21" xfId="987" xr:uid="{00000000-0005-0000-0000-0000BAA60000}"/>
    <cellStyle name="Normal 2 21 2" xfId="988" xr:uid="{00000000-0005-0000-0000-0000BBA60000}"/>
    <cellStyle name="Normal 2 21 3" xfId="989" xr:uid="{00000000-0005-0000-0000-0000BCA60000}"/>
    <cellStyle name="Normal 2 21 4" xfId="990" xr:uid="{00000000-0005-0000-0000-0000BDA60000}"/>
    <cellStyle name="Normal 2 21 5" xfId="991" xr:uid="{00000000-0005-0000-0000-0000BEA60000}"/>
    <cellStyle name="Normal 2 22" xfId="992" xr:uid="{00000000-0005-0000-0000-0000BFA60000}"/>
    <cellStyle name="Normal 2 22 2" xfId="993" xr:uid="{00000000-0005-0000-0000-0000C0A60000}"/>
    <cellStyle name="Normal 2 22 3" xfId="994" xr:uid="{00000000-0005-0000-0000-0000C1A60000}"/>
    <cellStyle name="Normal 2 22 4" xfId="995" xr:uid="{00000000-0005-0000-0000-0000C2A60000}"/>
    <cellStyle name="Normal 2 22 5" xfId="996" xr:uid="{00000000-0005-0000-0000-0000C3A60000}"/>
    <cellStyle name="Normal 2 23" xfId="997" xr:uid="{00000000-0005-0000-0000-0000C4A60000}"/>
    <cellStyle name="Normal 2 23 2" xfId="998" xr:uid="{00000000-0005-0000-0000-0000C5A60000}"/>
    <cellStyle name="Normal 2 23 3" xfId="999" xr:uid="{00000000-0005-0000-0000-0000C6A60000}"/>
    <cellStyle name="Normal 2 23 4" xfId="1000" xr:uid="{00000000-0005-0000-0000-0000C7A60000}"/>
    <cellStyle name="Normal 2 23 5" xfId="1001" xr:uid="{00000000-0005-0000-0000-0000C8A60000}"/>
    <cellStyle name="Normal 2 24" xfId="1002" xr:uid="{00000000-0005-0000-0000-0000C9A60000}"/>
    <cellStyle name="Normal 2 24 2" xfId="1003" xr:uid="{00000000-0005-0000-0000-0000CAA60000}"/>
    <cellStyle name="Normal 2 24 3" xfId="1004" xr:uid="{00000000-0005-0000-0000-0000CBA60000}"/>
    <cellStyle name="Normal 2 24 4" xfId="1005" xr:uid="{00000000-0005-0000-0000-0000CCA60000}"/>
    <cellStyle name="Normal 2 24 5" xfId="1006" xr:uid="{00000000-0005-0000-0000-0000CDA60000}"/>
    <cellStyle name="Normal 2 25" xfId="1007" xr:uid="{00000000-0005-0000-0000-0000CEA60000}"/>
    <cellStyle name="Normal 2 25 2" xfId="1008" xr:uid="{00000000-0005-0000-0000-0000CFA60000}"/>
    <cellStyle name="Normal 2 25 3" xfId="1009" xr:uid="{00000000-0005-0000-0000-0000D0A60000}"/>
    <cellStyle name="Normal 2 26" xfId="1010" xr:uid="{00000000-0005-0000-0000-0000D1A60000}"/>
    <cellStyle name="Normal 2 27" xfId="1011" xr:uid="{00000000-0005-0000-0000-0000D2A60000}"/>
    <cellStyle name="Normal 2 28" xfId="1012" xr:uid="{00000000-0005-0000-0000-0000D3A60000}"/>
    <cellStyle name="Normal 2 28 2" xfId="1013" xr:uid="{00000000-0005-0000-0000-0000D4A60000}"/>
    <cellStyle name="Normal 2 28 3" xfId="1014" xr:uid="{00000000-0005-0000-0000-0000D5A60000}"/>
    <cellStyle name="Normal 2 29" xfId="1015" xr:uid="{00000000-0005-0000-0000-0000D6A60000}"/>
    <cellStyle name="Normal 2 29 2" xfId="1016" xr:uid="{00000000-0005-0000-0000-0000D7A60000}"/>
    <cellStyle name="Normal 2 29 3" xfId="1017" xr:uid="{00000000-0005-0000-0000-0000D8A60000}"/>
    <cellStyle name="Normal 2 3" xfId="1018" xr:uid="{00000000-0005-0000-0000-0000D9A60000}"/>
    <cellStyle name="Normal 2 3 2" xfId="1019" xr:uid="{00000000-0005-0000-0000-0000DAA60000}"/>
    <cellStyle name="Normal 2 3 2 2" xfId="1020" xr:uid="{00000000-0005-0000-0000-0000DBA60000}"/>
    <cellStyle name="Normal 2 3 2 3" xfId="1021" xr:uid="{00000000-0005-0000-0000-0000DCA60000}"/>
    <cellStyle name="Normal 2 3 2 4" xfId="1022" xr:uid="{00000000-0005-0000-0000-0000DDA60000}"/>
    <cellStyle name="Normal 2 3 2 5" xfId="7208" xr:uid="{00000000-0005-0000-0000-0000DEA60000}"/>
    <cellStyle name="Normal 2 3 3" xfId="1023" xr:uid="{00000000-0005-0000-0000-0000DFA60000}"/>
    <cellStyle name="Normal 2 3 3 2" xfId="1024" xr:uid="{00000000-0005-0000-0000-0000E0A60000}"/>
    <cellStyle name="Normal 2 3 3 3" xfId="7209" xr:uid="{00000000-0005-0000-0000-0000E1A60000}"/>
    <cellStyle name="Normal 2 3 4" xfId="1025" xr:uid="{00000000-0005-0000-0000-0000E2A60000}"/>
    <cellStyle name="Normal 2 3 4 2" xfId="7210" xr:uid="{00000000-0005-0000-0000-0000E3A60000}"/>
    <cellStyle name="Normal 2 3 4 3" xfId="10982" xr:uid="{00000000-0005-0000-0000-0000E4A60000}"/>
    <cellStyle name="Normal 2 3 4 4" xfId="10693" xr:uid="{00000000-0005-0000-0000-0000E5A60000}"/>
    <cellStyle name="Normal 2 3 5" xfId="1026" xr:uid="{00000000-0005-0000-0000-0000E6A60000}"/>
    <cellStyle name="Normal 2 3 6" xfId="7211" xr:uid="{00000000-0005-0000-0000-0000E7A60000}"/>
    <cellStyle name="Normal 2 3 7" xfId="2241" xr:uid="{00000000-0005-0000-0000-0000E8A60000}"/>
    <cellStyle name="Normal 2 30" xfId="1027" xr:uid="{00000000-0005-0000-0000-0000E9A60000}"/>
    <cellStyle name="Normal 2 30 2" xfId="1028" xr:uid="{00000000-0005-0000-0000-0000EAA60000}"/>
    <cellStyle name="Normal 2 30 3" xfId="1029" xr:uid="{00000000-0005-0000-0000-0000EBA60000}"/>
    <cellStyle name="Normal 2 31" xfId="1030" xr:uid="{00000000-0005-0000-0000-0000ECA60000}"/>
    <cellStyle name="Normal 2 31 2" xfId="1031" xr:uid="{00000000-0005-0000-0000-0000EDA60000}"/>
    <cellStyle name="Normal 2 31 3" xfId="1032" xr:uid="{00000000-0005-0000-0000-0000EEA60000}"/>
    <cellStyle name="Normal 2 32" xfId="1033" xr:uid="{00000000-0005-0000-0000-0000EFA60000}"/>
    <cellStyle name="Normal 2 32 2" xfId="1034" xr:uid="{00000000-0005-0000-0000-0000F0A60000}"/>
    <cellStyle name="Normal 2 32 3" xfId="1035" xr:uid="{00000000-0005-0000-0000-0000F1A60000}"/>
    <cellStyle name="Normal 2 33" xfId="1036" xr:uid="{00000000-0005-0000-0000-0000F2A60000}"/>
    <cellStyle name="Normal 2 34" xfId="1037" xr:uid="{00000000-0005-0000-0000-0000F3A60000}"/>
    <cellStyle name="Normal 2 34 2" xfId="1038" xr:uid="{00000000-0005-0000-0000-0000F4A60000}"/>
    <cellStyle name="Normal 2 34 3" xfId="1039" xr:uid="{00000000-0005-0000-0000-0000F5A60000}"/>
    <cellStyle name="Normal 2 35" xfId="1040" xr:uid="{00000000-0005-0000-0000-0000F6A60000}"/>
    <cellStyle name="Normal 2 36" xfId="1041" xr:uid="{00000000-0005-0000-0000-0000F7A60000}"/>
    <cellStyle name="Normal 2 37" xfId="1042" xr:uid="{00000000-0005-0000-0000-0000F8A60000}"/>
    <cellStyle name="Normal 2 37 2" xfId="1043" xr:uid="{00000000-0005-0000-0000-0000F9A60000}"/>
    <cellStyle name="Normal 2 37 3" xfId="1044" xr:uid="{00000000-0005-0000-0000-0000FAA60000}"/>
    <cellStyle name="Normal 2 38" xfId="1045" xr:uid="{00000000-0005-0000-0000-0000FBA60000}"/>
    <cellStyle name="Normal 2 39" xfId="1046" xr:uid="{00000000-0005-0000-0000-0000FCA60000}"/>
    <cellStyle name="Normal 2 39 2" xfId="1047" xr:uid="{00000000-0005-0000-0000-0000FDA60000}"/>
    <cellStyle name="Normal 2 39 3" xfId="1048" xr:uid="{00000000-0005-0000-0000-0000FEA60000}"/>
    <cellStyle name="Normal 2 4" xfId="1049" xr:uid="{00000000-0005-0000-0000-0000FFA60000}"/>
    <cellStyle name="Normal 2 4 2" xfId="1050" xr:uid="{00000000-0005-0000-0000-000000A70000}"/>
    <cellStyle name="Normal 2 4 2 2" xfId="1051" xr:uid="{00000000-0005-0000-0000-000001A70000}"/>
    <cellStyle name="Normal 2 4 2 2 2" xfId="1052" xr:uid="{00000000-0005-0000-0000-000002A70000}"/>
    <cellStyle name="Normal 2 4 2 3" xfId="1053" xr:uid="{00000000-0005-0000-0000-000003A70000}"/>
    <cellStyle name="Normal 2 4 2 3 2" xfId="1054" xr:uid="{00000000-0005-0000-0000-000004A70000}"/>
    <cellStyle name="Normal 2 4 2 4" xfId="1055" xr:uid="{00000000-0005-0000-0000-000005A70000}"/>
    <cellStyle name="Normal 2 4 2 5" xfId="1056" xr:uid="{00000000-0005-0000-0000-000006A70000}"/>
    <cellStyle name="Normal 2 4 2 6" xfId="1057" xr:uid="{00000000-0005-0000-0000-000007A70000}"/>
    <cellStyle name="Normal 2 4 2 7" xfId="7212" xr:uid="{00000000-0005-0000-0000-000008A70000}"/>
    <cellStyle name="Normal 2 4 3" xfId="1058" xr:uid="{00000000-0005-0000-0000-000009A70000}"/>
    <cellStyle name="Normal 2 4 3 2" xfId="1059" xr:uid="{00000000-0005-0000-0000-00000AA70000}"/>
    <cellStyle name="Normal 2 4 3 2 2" xfId="1060" xr:uid="{00000000-0005-0000-0000-00000BA70000}"/>
    <cellStyle name="Normal 2 4 3 3" xfId="1061" xr:uid="{00000000-0005-0000-0000-00000CA70000}"/>
    <cellStyle name="Normal 2 4 3 3 2" xfId="1062" xr:uid="{00000000-0005-0000-0000-00000DA70000}"/>
    <cellStyle name="Normal 2 4 3 4" xfId="1063" xr:uid="{00000000-0005-0000-0000-00000EA70000}"/>
    <cellStyle name="Normal 2 4 3 5" xfId="1064" xr:uid="{00000000-0005-0000-0000-00000FA70000}"/>
    <cellStyle name="Normal 2 4 3 6" xfId="1065" xr:uid="{00000000-0005-0000-0000-000010A70000}"/>
    <cellStyle name="Normal 2 4 3 7" xfId="7213" xr:uid="{00000000-0005-0000-0000-000011A70000}"/>
    <cellStyle name="Normal 2 4 4" xfId="1066" xr:uid="{00000000-0005-0000-0000-000012A70000}"/>
    <cellStyle name="Normal 2 4 4 2" xfId="1067" xr:uid="{00000000-0005-0000-0000-000013A70000}"/>
    <cellStyle name="Normal 2 4 4 2 2" xfId="1068" xr:uid="{00000000-0005-0000-0000-000014A70000}"/>
    <cellStyle name="Normal 2 4 4 3" xfId="1069" xr:uid="{00000000-0005-0000-0000-000015A70000}"/>
    <cellStyle name="Normal 2 4 4 3 2" xfId="1070" xr:uid="{00000000-0005-0000-0000-000016A70000}"/>
    <cellStyle name="Normal 2 4 4 4" xfId="1071" xr:uid="{00000000-0005-0000-0000-000017A70000}"/>
    <cellStyle name="Normal 2 4 4 5" xfId="7214" xr:uid="{00000000-0005-0000-0000-000018A70000}"/>
    <cellStyle name="Normal 2 4 4 6" xfId="10983" xr:uid="{00000000-0005-0000-0000-000019A70000}"/>
    <cellStyle name="Normal 2 4 4 7" xfId="10694" xr:uid="{00000000-0005-0000-0000-00001AA70000}"/>
    <cellStyle name="Normal 2 4 5" xfId="1072" xr:uid="{00000000-0005-0000-0000-00001BA70000}"/>
    <cellStyle name="Normal 2 4 5 2" xfId="1073" xr:uid="{00000000-0005-0000-0000-00001CA70000}"/>
    <cellStyle name="Normal 2 4 5 3" xfId="1074" xr:uid="{00000000-0005-0000-0000-00001DA70000}"/>
    <cellStyle name="Normal 2 4 6" xfId="1075" xr:uid="{00000000-0005-0000-0000-00001EA70000}"/>
    <cellStyle name="Normal 2 4 7" xfId="1076" xr:uid="{00000000-0005-0000-0000-00001FA70000}"/>
    <cellStyle name="Normal 2 4 8" xfId="7215" xr:uid="{00000000-0005-0000-0000-000020A70000}"/>
    <cellStyle name="Normal 2 4 9" xfId="7216" xr:uid="{00000000-0005-0000-0000-000021A70000}"/>
    <cellStyle name="Normal 2 40" xfId="1077" xr:uid="{00000000-0005-0000-0000-000022A70000}"/>
    <cellStyle name="Normal 2 40 2" xfId="10984" xr:uid="{00000000-0005-0000-0000-000023A70000}"/>
    <cellStyle name="Normal 2 40 3" xfId="10859" xr:uid="{00000000-0005-0000-0000-000024A70000}"/>
    <cellStyle name="Normal 2 41" xfId="1078" xr:uid="{00000000-0005-0000-0000-000025A70000}"/>
    <cellStyle name="Normal 2 42" xfId="1079" xr:uid="{00000000-0005-0000-0000-000026A70000}"/>
    <cellStyle name="Normal 2 43" xfId="1080" xr:uid="{00000000-0005-0000-0000-000027A70000}"/>
    <cellStyle name="Normal 2 43 2" xfId="1081" xr:uid="{00000000-0005-0000-0000-000028A70000}"/>
    <cellStyle name="Normal 2 44" xfId="1082" xr:uid="{00000000-0005-0000-0000-000029A70000}"/>
    <cellStyle name="Normal 2 45" xfId="1083" xr:uid="{00000000-0005-0000-0000-00002AA70000}"/>
    <cellStyle name="Normal 2 46" xfId="1084" xr:uid="{00000000-0005-0000-0000-00002BA70000}"/>
    <cellStyle name="Normal 2 47" xfId="1085" xr:uid="{00000000-0005-0000-0000-00002CA70000}"/>
    <cellStyle name="Normal 2 48" xfId="1086" xr:uid="{00000000-0005-0000-0000-00002DA70000}"/>
    <cellStyle name="Normal 2 49" xfId="1087" xr:uid="{00000000-0005-0000-0000-00002EA70000}"/>
    <cellStyle name="Normal 2 5" xfId="1088" xr:uid="{00000000-0005-0000-0000-00002FA70000}"/>
    <cellStyle name="Normal 2 5 2" xfId="7217" xr:uid="{00000000-0005-0000-0000-000030A70000}"/>
    <cellStyle name="Normal 2 5 2 2" xfId="11191" xr:uid="{00000000-0005-0000-0000-000031A70000}"/>
    <cellStyle name="Normal 2 5 2 3" xfId="10695" xr:uid="{00000000-0005-0000-0000-000032A70000}"/>
    <cellStyle name="Normal 2 5 3" xfId="7218" xr:uid="{00000000-0005-0000-0000-000033A70000}"/>
    <cellStyle name="Normal 2 5 4" xfId="7219" xr:uid="{00000000-0005-0000-0000-000034A70000}"/>
    <cellStyle name="Normal 2 5 5" xfId="7220" xr:uid="{00000000-0005-0000-0000-000035A70000}"/>
    <cellStyle name="Normal 2 50" xfId="1089" xr:uid="{00000000-0005-0000-0000-000036A70000}"/>
    <cellStyle name="Normal 2 51" xfId="1090" xr:uid="{00000000-0005-0000-0000-000037A70000}"/>
    <cellStyle name="Normal 2 52" xfId="1091" xr:uid="{00000000-0005-0000-0000-000038A70000}"/>
    <cellStyle name="Normal 2 53" xfId="1092" xr:uid="{00000000-0005-0000-0000-000039A70000}"/>
    <cellStyle name="Normal 2 54" xfId="1093" xr:uid="{00000000-0005-0000-0000-00003AA70000}"/>
    <cellStyle name="Normal 2 55" xfId="1094" xr:uid="{00000000-0005-0000-0000-00003BA70000}"/>
    <cellStyle name="Normal 2 56" xfId="7221" xr:uid="{00000000-0005-0000-0000-00003CA70000}"/>
    <cellStyle name="Normal 2 56 2" xfId="47477" xr:uid="{00000000-0005-0000-0000-00003DA70000}"/>
    <cellStyle name="Normal 2 57" xfId="7222" xr:uid="{00000000-0005-0000-0000-00003EA70000}"/>
    <cellStyle name="Normal 2 58" xfId="47512" xr:uid="{D638A373-B878-4724-8ACA-D50F90BDE059}"/>
    <cellStyle name="Normal 2 6" xfId="1095" xr:uid="{00000000-0005-0000-0000-00003FA70000}"/>
    <cellStyle name="Normal 2 6 2" xfId="7223" xr:uid="{00000000-0005-0000-0000-000040A70000}"/>
    <cellStyle name="Normal 2 6 3" xfId="7224" xr:uid="{00000000-0005-0000-0000-000041A70000}"/>
    <cellStyle name="Normal 2 7" xfId="1096" xr:uid="{00000000-0005-0000-0000-000042A70000}"/>
    <cellStyle name="Normal 2 7 2" xfId="1097" xr:uid="{00000000-0005-0000-0000-000043A70000}"/>
    <cellStyle name="Normal 2 7 3" xfId="1098" xr:uid="{00000000-0005-0000-0000-000044A70000}"/>
    <cellStyle name="Normal 2 7 4" xfId="1099" xr:uid="{00000000-0005-0000-0000-000045A70000}"/>
    <cellStyle name="Normal 2 7 5" xfId="1100" xr:uid="{00000000-0005-0000-0000-000046A70000}"/>
    <cellStyle name="Normal 2 7 6" xfId="7225" xr:uid="{00000000-0005-0000-0000-000047A70000}"/>
    <cellStyle name="Normal 2 8" xfId="1101" xr:uid="{00000000-0005-0000-0000-000048A70000}"/>
    <cellStyle name="Normal 2 8 2" xfId="1102" xr:uid="{00000000-0005-0000-0000-000049A70000}"/>
    <cellStyle name="Normal 2 8 3" xfId="1103" xr:uid="{00000000-0005-0000-0000-00004AA70000}"/>
    <cellStyle name="Normal 2 8 4" xfId="1104" xr:uid="{00000000-0005-0000-0000-00004BA70000}"/>
    <cellStyle name="Normal 2 8 5" xfId="1105" xr:uid="{00000000-0005-0000-0000-00004CA70000}"/>
    <cellStyle name="Normal 2 8 6" xfId="7226" xr:uid="{00000000-0005-0000-0000-00004DA70000}"/>
    <cellStyle name="Normal 2 9" xfId="1106" xr:uid="{00000000-0005-0000-0000-00004EA70000}"/>
    <cellStyle name="Normal 2 9 2" xfId="1107" xr:uid="{00000000-0005-0000-0000-00004FA70000}"/>
    <cellStyle name="Normal 2 9 3" xfId="1108" xr:uid="{00000000-0005-0000-0000-000050A70000}"/>
    <cellStyle name="Normal 2 9 4" xfId="1109" xr:uid="{00000000-0005-0000-0000-000051A70000}"/>
    <cellStyle name="Normal 2 9 5" xfId="1110" xr:uid="{00000000-0005-0000-0000-000052A70000}"/>
    <cellStyle name="Normal 2 9 6" xfId="7227" xr:uid="{00000000-0005-0000-0000-000053A70000}"/>
    <cellStyle name="Normal 20" xfId="1111" xr:uid="{00000000-0005-0000-0000-000054A70000}"/>
    <cellStyle name="Normal 20 2" xfId="1112" xr:uid="{00000000-0005-0000-0000-000055A70000}"/>
    <cellStyle name="Normal 20 2 2" xfId="7228" xr:uid="{00000000-0005-0000-0000-000056A70000}"/>
    <cellStyle name="Normal 20 3" xfId="1113" xr:uid="{00000000-0005-0000-0000-000057A70000}"/>
    <cellStyle name="Normal 20 3 2" xfId="7229" xr:uid="{00000000-0005-0000-0000-000058A70000}"/>
    <cellStyle name="Normal 20 4" xfId="7230" xr:uid="{00000000-0005-0000-0000-000059A70000}"/>
    <cellStyle name="Normal 21" xfId="1114" xr:uid="{00000000-0005-0000-0000-00005AA70000}"/>
    <cellStyle name="Normal 21 2" xfId="1115" xr:uid="{00000000-0005-0000-0000-00005BA70000}"/>
    <cellStyle name="Normal 21 3" xfId="1116" xr:uid="{00000000-0005-0000-0000-00005CA70000}"/>
    <cellStyle name="Normal 21 4" xfId="7231" xr:uid="{00000000-0005-0000-0000-00005DA70000}"/>
    <cellStyle name="Normal 22" xfId="1117" xr:uid="{00000000-0005-0000-0000-00005EA70000}"/>
    <cellStyle name="Normal 22 2" xfId="1118" xr:uid="{00000000-0005-0000-0000-00005FA70000}"/>
    <cellStyle name="Normal 22 2 2" xfId="10985" xr:uid="{00000000-0005-0000-0000-000060A70000}"/>
    <cellStyle name="Normal 22 2 3" xfId="10696" xr:uid="{00000000-0005-0000-0000-000061A70000}"/>
    <cellStyle name="Normal 22 3" xfId="1119" xr:uid="{00000000-0005-0000-0000-000062A70000}"/>
    <cellStyle name="Normal 22 4" xfId="7232" xr:uid="{00000000-0005-0000-0000-000063A70000}"/>
    <cellStyle name="Normal 23" xfId="1120" xr:uid="{00000000-0005-0000-0000-000064A70000}"/>
    <cellStyle name="Normal 23 2" xfId="1121" xr:uid="{00000000-0005-0000-0000-000065A70000}"/>
    <cellStyle name="Normal 23 2 2" xfId="10986" xr:uid="{00000000-0005-0000-0000-000066A70000}"/>
    <cellStyle name="Normal 23 2 3" xfId="10698" xr:uid="{00000000-0005-0000-0000-000067A70000}"/>
    <cellStyle name="Normal 23 3" xfId="1122" xr:uid="{00000000-0005-0000-0000-000068A70000}"/>
    <cellStyle name="Normal 23 3 2" xfId="10987" xr:uid="{00000000-0005-0000-0000-000069A70000}"/>
    <cellStyle name="Normal 23 3 3" xfId="10697" xr:uid="{00000000-0005-0000-0000-00006AA70000}"/>
    <cellStyle name="Normal 23 4" xfId="7233" xr:uid="{00000000-0005-0000-0000-00006BA70000}"/>
    <cellStyle name="Normal 24" xfId="1123" xr:uid="{00000000-0005-0000-0000-00006CA70000}"/>
    <cellStyle name="Normal 24 2" xfId="7234" xr:uid="{00000000-0005-0000-0000-00006DA70000}"/>
    <cellStyle name="Normal 24 3" xfId="10988" xr:uid="{00000000-0005-0000-0000-00006EA70000}"/>
    <cellStyle name="Normal 24 4" xfId="10699" xr:uid="{00000000-0005-0000-0000-00006FA70000}"/>
    <cellStyle name="Normal 25" xfId="1124" xr:uid="{00000000-0005-0000-0000-000070A70000}"/>
    <cellStyle name="Normal 25 2" xfId="7235" xr:uid="{00000000-0005-0000-0000-000071A70000}"/>
    <cellStyle name="Normal 25 2 2" xfId="7236" xr:uid="{00000000-0005-0000-0000-000072A70000}"/>
    <cellStyle name="Normal 25 2 3" xfId="7237" xr:uid="{00000000-0005-0000-0000-000073A70000}"/>
    <cellStyle name="Normal 25 3" xfId="7238" xr:uid="{00000000-0005-0000-0000-000074A70000}"/>
    <cellStyle name="Normal 25 4" xfId="7239" xr:uid="{00000000-0005-0000-0000-000075A70000}"/>
    <cellStyle name="Normal 25 5" xfId="10989" xr:uid="{00000000-0005-0000-0000-000076A70000}"/>
    <cellStyle name="Normal 25 6" xfId="10700" xr:uid="{00000000-0005-0000-0000-000077A70000}"/>
    <cellStyle name="Normal 26" xfId="1125" xr:uid="{00000000-0005-0000-0000-000078A70000}"/>
    <cellStyle name="Normal 26 2" xfId="7240" xr:uid="{00000000-0005-0000-0000-000079A70000}"/>
    <cellStyle name="Normal 26 3" xfId="7241" xr:uid="{00000000-0005-0000-0000-00007AA70000}"/>
    <cellStyle name="Normal 26 4" xfId="10990" xr:uid="{00000000-0005-0000-0000-00007BA70000}"/>
    <cellStyle name="Normal 26 5" xfId="10701" xr:uid="{00000000-0005-0000-0000-00007CA70000}"/>
    <cellStyle name="Normal 27" xfId="1126" xr:uid="{00000000-0005-0000-0000-00007DA70000}"/>
    <cellStyle name="Normal 27 2" xfId="7242" xr:uid="{00000000-0005-0000-0000-00007EA70000}"/>
    <cellStyle name="Normal 27 3" xfId="10991" xr:uid="{00000000-0005-0000-0000-00007FA70000}"/>
    <cellStyle name="Normal 27 4" xfId="10702" xr:uid="{00000000-0005-0000-0000-000080A70000}"/>
    <cellStyle name="Normal 28" xfId="1127" xr:uid="{00000000-0005-0000-0000-000081A70000}"/>
    <cellStyle name="Normal 28 2" xfId="7243" xr:uid="{00000000-0005-0000-0000-000082A70000}"/>
    <cellStyle name="Normal 28 3" xfId="10992" xr:uid="{00000000-0005-0000-0000-000083A70000}"/>
    <cellStyle name="Normal 28 4" xfId="10703" xr:uid="{00000000-0005-0000-0000-000084A70000}"/>
    <cellStyle name="Normal 29" xfId="1128" xr:uid="{00000000-0005-0000-0000-000085A70000}"/>
    <cellStyle name="Normal 29 2" xfId="7244" xr:uid="{00000000-0005-0000-0000-000086A70000}"/>
    <cellStyle name="Normal 29 3" xfId="10993" xr:uid="{00000000-0005-0000-0000-000087A70000}"/>
    <cellStyle name="Normal 29 4" xfId="10704" xr:uid="{00000000-0005-0000-0000-000088A70000}"/>
    <cellStyle name="Normal 3" xfId="1129" xr:uid="{00000000-0005-0000-0000-000089A70000}"/>
    <cellStyle name="Normal 3 10" xfId="1130" xr:uid="{00000000-0005-0000-0000-00008AA70000}"/>
    <cellStyle name="Normal 3 11" xfId="7245" xr:uid="{00000000-0005-0000-0000-00008BA70000}"/>
    <cellStyle name="Normal 3 11 2" xfId="7246" xr:uid="{00000000-0005-0000-0000-00008CA70000}"/>
    <cellStyle name="Normal 3 12" xfId="7247" xr:uid="{00000000-0005-0000-0000-00008DA70000}"/>
    <cellStyle name="Normal 3 13" xfId="7248" xr:uid="{00000000-0005-0000-0000-00008EA70000}"/>
    <cellStyle name="Normal 3 14" xfId="7249" xr:uid="{00000000-0005-0000-0000-00008FA70000}"/>
    <cellStyle name="Normal 3 17" xfId="47495" xr:uid="{00000000-0005-0000-0000-000090A70000}"/>
    <cellStyle name="Normal 3 2" xfId="1131" xr:uid="{00000000-0005-0000-0000-000091A70000}"/>
    <cellStyle name="Normal 3 2 10" xfId="7250" xr:uid="{00000000-0005-0000-0000-000092A70000}"/>
    <cellStyle name="Normal 3 2 2" xfId="1132" xr:uid="{00000000-0005-0000-0000-000093A70000}"/>
    <cellStyle name="Normal 3 2 2 2" xfId="1133" xr:uid="{00000000-0005-0000-0000-000094A70000}"/>
    <cellStyle name="Normal 3 2 2 2 2" xfId="10994" xr:uid="{00000000-0005-0000-0000-000095A70000}"/>
    <cellStyle name="Normal 3 2 2 2 3" xfId="10705" xr:uid="{00000000-0005-0000-0000-000096A70000}"/>
    <cellStyle name="Normal 3 2 2 3" xfId="1134" xr:uid="{00000000-0005-0000-0000-000097A70000}"/>
    <cellStyle name="Normal 3 2 2 4" xfId="1135" xr:uid="{00000000-0005-0000-0000-000098A70000}"/>
    <cellStyle name="Normal 3 2 2 5" xfId="7251" xr:uid="{00000000-0005-0000-0000-000099A70000}"/>
    <cellStyle name="Normal 3 2 22" xfId="47508" xr:uid="{00000000-0005-0000-0000-00009AA70000}"/>
    <cellStyle name="Normal 3 2 3" xfId="1136" xr:uid="{00000000-0005-0000-0000-00009BA70000}"/>
    <cellStyle name="Normal 3 2 3 2" xfId="1137" xr:uid="{00000000-0005-0000-0000-00009CA70000}"/>
    <cellStyle name="Normal 3 2 3 3" xfId="1138" xr:uid="{00000000-0005-0000-0000-00009DA70000}"/>
    <cellStyle name="Normal 3 2 3 4" xfId="1139" xr:uid="{00000000-0005-0000-0000-00009EA70000}"/>
    <cellStyle name="Normal 3 2 3 5" xfId="7252" xr:uid="{00000000-0005-0000-0000-00009FA70000}"/>
    <cellStyle name="Normal 3 2 4" xfId="1140" xr:uid="{00000000-0005-0000-0000-0000A0A70000}"/>
    <cellStyle name="Normal 3 2 4 2" xfId="7253" xr:uid="{00000000-0005-0000-0000-0000A1A70000}"/>
    <cellStyle name="Normal 3 2 4 3" xfId="10995" xr:uid="{00000000-0005-0000-0000-0000A2A70000}"/>
    <cellStyle name="Normal 3 2 4 4" xfId="10861" xr:uid="{00000000-0005-0000-0000-0000A3A70000}"/>
    <cellStyle name="Normal 3 2 5" xfId="1141" xr:uid="{00000000-0005-0000-0000-0000A4A70000}"/>
    <cellStyle name="Normal 3 2 5 2" xfId="47260" xr:uid="{00000000-0005-0000-0000-0000A5A70000}"/>
    <cellStyle name="Normal 3 2 6" xfId="1142" xr:uid="{00000000-0005-0000-0000-0000A6A70000}"/>
    <cellStyle name="Normal 3 2 6 2" xfId="47474" xr:uid="{00000000-0005-0000-0000-0000A7A70000}"/>
    <cellStyle name="Normal 3 2 7" xfId="7254" xr:uid="{00000000-0005-0000-0000-0000A8A70000}"/>
    <cellStyle name="Normal 3 2 7 2" xfId="7255" xr:uid="{00000000-0005-0000-0000-0000A9A70000}"/>
    <cellStyle name="Normal 3 2 7 3" xfId="47486" xr:uid="{00000000-0005-0000-0000-0000AAA70000}"/>
    <cellStyle name="Normal 3 2 7 4" xfId="47509" xr:uid="{00000000-0005-0000-0000-0000ABA70000}"/>
    <cellStyle name="Normal 3 2 8" xfId="7256" xr:uid="{00000000-0005-0000-0000-0000ACA70000}"/>
    <cellStyle name="Normal 3 2 9" xfId="7257" xr:uid="{00000000-0005-0000-0000-0000ADA70000}"/>
    <cellStyle name="Normal 3 3" xfId="1143" xr:uid="{00000000-0005-0000-0000-0000AEA70000}"/>
    <cellStyle name="Normal 3 3 2" xfId="1144" xr:uid="{00000000-0005-0000-0000-0000AFA70000}"/>
    <cellStyle name="Normal 3 3 2 2" xfId="1145" xr:uid="{00000000-0005-0000-0000-0000B0A70000}"/>
    <cellStyle name="Normal 3 3 2 3" xfId="1146" xr:uid="{00000000-0005-0000-0000-0000B1A70000}"/>
    <cellStyle name="Normal 3 3 2 4" xfId="1147" xr:uid="{00000000-0005-0000-0000-0000B2A70000}"/>
    <cellStyle name="Normal 3 3 2 5" xfId="7258" xr:uid="{00000000-0005-0000-0000-0000B3A70000}"/>
    <cellStyle name="Normal 3 3 3" xfId="1148" xr:uid="{00000000-0005-0000-0000-0000B4A70000}"/>
    <cellStyle name="Normal 3 3 3 2" xfId="1149" xr:uid="{00000000-0005-0000-0000-0000B5A70000}"/>
    <cellStyle name="Normal 3 3 3 3" xfId="1150" xr:uid="{00000000-0005-0000-0000-0000B6A70000}"/>
    <cellStyle name="Normal 3 3 3 4" xfId="1151" xr:uid="{00000000-0005-0000-0000-0000B7A70000}"/>
    <cellStyle name="Normal 3 3 4" xfId="1152" xr:uid="{00000000-0005-0000-0000-0000B8A70000}"/>
    <cellStyle name="Normal 3 3 4 2" xfId="10996" xr:uid="{00000000-0005-0000-0000-0000B9A70000}"/>
    <cellStyle name="Normal 3 3 4 3" xfId="10706" xr:uid="{00000000-0005-0000-0000-0000BAA70000}"/>
    <cellStyle name="Normal 3 3 5" xfId="1153" xr:uid="{00000000-0005-0000-0000-0000BBA70000}"/>
    <cellStyle name="Normal 3 3 6" xfId="1154" xr:uid="{00000000-0005-0000-0000-0000BCA70000}"/>
    <cellStyle name="Normal 3 3 7" xfId="7259" xr:uid="{00000000-0005-0000-0000-0000BDA70000}"/>
    <cellStyle name="Normal 3 3 8" xfId="7260" xr:uid="{00000000-0005-0000-0000-0000BEA70000}"/>
    <cellStyle name="Normal 3 4" xfId="1155" xr:uid="{00000000-0005-0000-0000-0000BFA70000}"/>
    <cellStyle name="Normal 3 4 2" xfId="1156" xr:uid="{00000000-0005-0000-0000-0000C0A70000}"/>
    <cellStyle name="Normal 3 4 2 2" xfId="1157" xr:uid="{00000000-0005-0000-0000-0000C1A70000}"/>
    <cellStyle name="Normal 3 4 2 3" xfId="1158" xr:uid="{00000000-0005-0000-0000-0000C2A70000}"/>
    <cellStyle name="Normal 3 4 2 4" xfId="1159" xr:uid="{00000000-0005-0000-0000-0000C3A70000}"/>
    <cellStyle name="Normal 3 4 3" xfId="1160" xr:uid="{00000000-0005-0000-0000-0000C4A70000}"/>
    <cellStyle name="Normal 3 4 3 2" xfId="1161" xr:uid="{00000000-0005-0000-0000-0000C5A70000}"/>
    <cellStyle name="Normal 3 4 3 3" xfId="1162" xr:uid="{00000000-0005-0000-0000-0000C6A70000}"/>
    <cellStyle name="Normal 3 4 3 4" xfId="1163" xr:uid="{00000000-0005-0000-0000-0000C7A70000}"/>
    <cellStyle name="Normal 3 4 4" xfId="1164" xr:uid="{00000000-0005-0000-0000-0000C8A70000}"/>
    <cellStyle name="Normal 3 4 4 2" xfId="10997" xr:uid="{00000000-0005-0000-0000-0000C9A70000}"/>
    <cellStyle name="Normal 3 4 4 3" xfId="10707" xr:uid="{00000000-0005-0000-0000-0000CAA70000}"/>
    <cellStyle name="Normal 3 4 5" xfId="1165" xr:uid="{00000000-0005-0000-0000-0000CBA70000}"/>
    <cellStyle name="Normal 3 4 6" xfId="1166" xr:uid="{00000000-0005-0000-0000-0000CCA70000}"/>
    <cellStyle name="Normal 3 4 7" xfId="7261" xr:uid="{00000000-0005-0000-0000-0000CDA70000}"/>
    <cellStyle name="Normal 3 5" xfId="1167" xr:uid="{00000000-0005-0000-0000-0000CEA70000}"/>
    <cellStyle name="Normal 3 5 2" xfId="1168" xr:uid="{00000000-0005-0000-0000-0000CFA70000}"/>
    <cellStyle name="Normal 3 5 3" xfId="1169" xr:uid="{00000000-0005-0000-0000-0000D0A70000}"/>
    <cellStyle name="Normal 3 5 4" xfId="1170" xr:uid="{00000000-0005-0000-0000-0000D1A70000}"/>
    <cellStyle name="Normal 3 5 5" xfId="7262" xr:uid="{00000000-0005-0000-0000-0000D2A70000}"/>
    <cellStyle name="Normal 3 6" xfId="1171" xr:uid="{00000000-0005-0000-0000-0000D3A70000}"/>
    <cellStyle name="Normal 3 6 2" xfId="1172" xr:uid="{00000000-0005-0000-0000-0000D4A70000}"/>
    <cellStyle name="Normal 3 6 3" xfId="1173" xr:uid="{00000000-0005-0000-0000-0000D5A70000}"/>
    <cellStyle name="Normal 3 6 4" xfId="1174" xr:uid="{00000000-0005-0000-0000-0000D6A70000}"/>
    <cellStyle name="Normal 3 6 5" xfId="7263" xr:uid="{00000000-0005-0000-0000-0000D7A70000}"/>
    <cellStyle name="Normal 3 6 5 2" xfId="47496" xr:uid="{00000000-0005-0000-0000-0000D8A70000}"/>
    <cellStyle name="Normal 3 7" xfId="1175" xr:uid="{00000000-0005-0000-0000-0000D9A70000}"/>
    <cellStyle name="Normal 3 7 2" xfId="1176" xr:uid="{00000000-0005-0000-0000-0000DAA70000}"/>
    <cellStyle name="Normal 3 7 3" xfId="1177" xr:uid="{00000000-0005-0000-0000-0000DBA70000}"/>
    <cellStyle name="Normal 3 7 4" xfId="1178" xr:uid="{00000000-0005-0000-0000-0000DCA70000}"/>
    <cellStyle name="Normal 3 7 5" xfId="7264" xr:uid="{00000000-0005-0000-0000-0000DDA70000}"/>
    <cellStyle name="Normal 3 8" xfId="1179" xr:uid="{00000000-0005-0000-0000-0000DEA70000}"/>
    <cellStyle name="Normal 3 8 2" xfId="10998" xr:uid="{00000000-0005-0000-0000-0000DFA70000}"/>
    <cellStyle name="Normal 3 8 3" xfId="10860" xr:uid="{00000000-0005-0000-0000-0000E0A70000}"/>
    <cellStyle name="Normal 3 9" xfId="1180" xr:uid="{00000000-0005-0000-0000-0000E1A70000}"/>
    <cellStyle name="Normal 3 9 2" xfId="47480" xr:uid="{00000000-0005-0000-0000-0000E2A70000}"/>
    <cellStyle name="Normal 30" xfId="1181" xr:uid="{00000000-0005-0000-0000-0000E3A70000}"/>
    <cellStyle name="Normal 30 2" xfId="7265" xr:uid="{00000000-0005-0000-0000-0000E4A70000}"/>
    <cellStyle name="Normal 30 3" xfId="10999" xr:uid="{00000000-0005-0000-0000-0000E5A70000}"/>
    <cellStyle name="Normal 30 4" xfId="10708" xr:uid="{00000000-0005-0000-0000-0000E6A70000}"/>
    <cellStyle name="Normal 31" xfId="1182" xr:uid="{00000000-0005-0000-0000-0000E7A70000}"/>
    <cellStyle name="Normal 31 2" xfId="7266" xr:uid="{00000000-0005-0000-0000-0000E8A70000}"/>
    <cellStyle name="Normal 31 3" xfId="10486" xr:uid="{00000000-0005-0000-0000-0000E9A70000}"/>
    <cellStyle name="Normal 31 4" xfId="10364" xr:uid="{00000000-0005-0000-0000-0000EAA70000}"/>
    <cellStyle name="Normal 31 5" xfId="11000" xr:uid="{00000000-0005-0000-0000-0000EBA70000}"/>
    <cellStyle name="Normal 31 6" xfId="10709" xr:uid="{00000000-0005-0000-0000-0000ECA70000}"/>
    <cellStyle name="Normal 32" xfId="1183" xr:uid="{00000000-0005-0000-0000-0000EDA70000}"/>
    <cellStyle name="Normal 32 2" xfId="10487" xr:uid="{00000000-0005-0000-0000-0000EEA70000}"/>
    <cellStyle name="Normal 32 3" xfId="10365" xr:uid="{00000000-0005-0000-0000-0000EFA70000}"/>
    <cellStyle name="Normal 32 4" xfId="11001" xr:uid="{00000000-0005-0000-0000-0000F0A70000}"/>
    <cellStyle name="Normal 32 5" xfId="10710" xr:uid="{00000000-0005-0000-0000-0000F1A70000}"/>
    <cellStyle name="Normal 33" xfId="1184" xr:uid="{00000000-0005-0000-0000-0000F2A70000}"/>
    <cellStyle name="Normal 33 2" xfId="10488" xr:uid="{00000000-0005-0000-0000-0000F3A70000}"/>
    <cellStyle name="Normal 33 3" xfId="11002" xr:uid="{00000000-0005-0000-0000-0000F4A70000}"/>
    <cellStyle name="Normal 33 4" xfId="10711" xr:uid="{00000000-0005-0000-0000-0000F5A70000}"/>
    <cellStyle name="Normal 34" xfId="1185" xr:uid="{00000000-0005-0000-0000-0000F6A70000}"/>
    <cellStyle name="Normal 34 2" xfId="7267" xr:uid="{00000000-0005-0000-0000-0000F7A70000}"/>
    <cellStyle name="Normal 34 2 2" xfId="7268" xr:uid="{00000000-0005-0000-0000-0000F8A70000}"/>
    <cellStyle name="Normal 34 3" xfId="7269" xr:uid="{00000000-0005-0000-0000-0000F9A70000}"/>
    <cellStyle name="Normal 34 4" xfId="7270" xr:uid="{00000000-0005-0000-0000-0000FAA70000}"/>
    <cellStyle name="Normal 34 5" xfId="11003" xr:uid="{00000000-0005-0000-0000-0000FBA70000}"/>
    <cellStyle name="Normal 34 6" xfId="10712" xr:uid="{00000000-0005-0000-0000-0000FCA70000}"/>
    <cellStyle name="Normal 35" xfId="1186" xr:uid="{00000000-0005-0000-0000-0000FDA70000}"/>
    <cellStyle name="Normal 35 2" xfId="10489" xr:uid="{00000000-0005-0000-0000-0000FEA70000}"/>
    <cellStyle name="Normal 35 2 2" xfId="11450" xr:uid="{00000000-0005-0000-0000-0000FFA70000}"/>
    <cellStyle name="Normal 35 2 3" xfId="13885" xr:uid="{00000000-0005-0000-0000-000000A80000}"/>
    <cellStyle name="Normal 35 2 4" xfId="20307" xr:uid="{00000000-0005-0000-0000-000001A80000}"/>
    <cellStyle name="Normal 35 3" xfId="11004" xr:uid="{00000000-0005-0000-0000-000002A80000}"/>
    <cellStyle name="Normal 35 4" xfId="10713" xr:uid="{00000000-0005-0000-0000-000003A80000}"/>
    <cellStyle name="Normal 36" xfId="1187" xr:uid="{00000000-0005-0000-0000-000004A80000}"/>
    <cellStyle name="Normal 36 2" xfId="11005" xr:uid="{00000000-0005-0000-0000-000005A80000}"/>
    <cellStyle name="Normal 36 3" xfId="10858" xr:uid="{00000000-0005-0000-0000-000006A80000}"/>
    <cellStyle name="Normal 37" xfId="1188" xr:uid="{00000000-0005-0000-0000-000007A80000}"/>
    <cellStyle name="Normal 38" xfId="1189" xr:uid="{00000000-0005-0000-0000-000008A80000}"/>
    <cellStyle name="Normal 39" xfId="1190" xr:uid="{00000000-0005-0000-0000-000009A80000}"/>
    <cellStyle name="Normal 4" xfId="1191" xr:uid="{00000000-0005-0000-0000-00000AA80000}"/>
    <cellStyle name="Normal 4 10" xfId="1192" xr:uid="{00000000-0005-0000-0000-00000BA80000}"/>
    <cellStyle name="Normal 4 10 2" xfId="47304" xr:uid="{00000000-0005-0000-0000-00000CA80000}"/>
    <cellStyle name="Normal 4 11" xfId="1193" xr:uid="{00000000-0005-0000-0000-00000DA80000}"/>
    <cellStyle name="Normal 4 12" xfId="7271" xr:uid="{00000000-0005-0000-0000-00000EA80000}"/>
    <cellStyle name="Normal 4 13" xfId="7272" xr:uid="{00000000-0005-0000-0000-00000FA80000}"/>
    <cellStyle name="Normal 4 14" xfId="7273" xr:uid="{00000000-0005-0000-0000-000010A80000}"/>
    <cellStyle name="Normal 4 2" xfId="1194" xr:uid="{00000000-0005-0000-0000-000011A80000}"/>
    <cellStyle name="Normal 4 2 2" xfId="1195" xr:uid="{00000000-0005-0000-0000-000012A80000}"/>
    <cellStyle name="Normal 4 2 2 2" xfId="1196" xr:uid="{00000000-0005-0000-0000-000013A80000}"/>
    <cellStyle name="Normal 4 2 2 2 2" xfId="1197" xr:uid="{00000000-0005-0000-0000-000014A80000}"/>
    <cellStyle name="Normal 4 2 2 2 2 2" xfId="1198" xr:uid="{00000000-0005-0000-0000-000015A80000}"/>
    <cellStyle name="Normal 4 2 2 2 3" xfId="1199" xr:uid="{00000000-0005-0000-0000-000016A80000}"/>
    <cellStyle name="Normal 4 2 2 3" xfId="1200" xr:uid="{00000000-0005-0000-0000-000017A80000}"/>
    <cellStyle name="Normal 4 2 2 3 2" xfId="1201" xr:uid="{00000000-0005-0000-0000-000018A80000}"/>
    <cellStyle name="Normal 4 2 2 4" xfId="1202" xr:uid="{00000000-0005-0000-0000-000019A80000}"/>
    <cellStyle name="Normal 4 2 2 5" xfId="1203" xr:uid="{00000000-0005-0000-0000-00001AA80000}"/>
    <cellStyle name="Normal 4 2 2 5 2" xfId="11006" xr:uid="{00000000-0005-0000-0000-00001BA80000}"/>
    <cellStyle name="Normal 4 2 2 5 3" xfId="10714" xr:uid="{00000000-0005-0000-0000-00001CA80000}"/>
    <cellStyle name="Normal 4 2 2 6" xfId="1204" xr:uid="{00000000-0005-0000-0000-00001DA80000}"/>
    <cellStyle name="Normal 4 2 2 7" xfId="7274" xr:uid="{00000000-0005-0000-0000-00001EA80000}"/>
    <cellStyle name="Normal 4 2 3" xfId="1205" xr:uid="{00000000-0005-0000-0000-00001FA80000}"/>
    <cellStyle name="Normal 4 2 3 2" xfId="1206" xr:uid="{00000000-0005-0000-0000-000020A80000}"/>
    <cellStyle name="Normal 4 2 3 2 2" xfId="1207" xr:uid="{00000000-0005-0000-0000-000021A80000}"/>
    <cellStyle name="Normal 4 2 3 3" xfId="1208" xr:uid="{00000000-0005-0000-0000-000022A80000}"/>
    <cellStyle name="Normal 4 2 3 4" xfId="1209" xr:uid="{00000000-0005-0000-0000-000023A80000}"/>
    <cellStyle name="Normal 4 2 3 4 2" xfId="11007" xr:uid="{00000000-0005-0000-0000-000024A80000}"/>
    <cellStyle name="Normal 4 2 3 4 3" xfId="10715" xr:uid="{00000000-0005-0000-0000-000025A80000}"/>
    <cellStyle name="Normal 4 2 3 5" xfId="1210" xr:uid="{00000000-0005-0000-0000-000026A80000}"/>
    <cellStyle name="Normal 4 2 4" xfId="1211" xr:uid="{00000000-0005-0000-0000-000027A80000}"/>
    <cellStyle name="Normal 4 2 4 2" xfId="1212" xr:uid="{00000000-0005-0000-0000-000028A80000}"/>
    <cellStyle name="Normal 4 2 4 3" xfId="1213" xr:uid="{00000000-0005-0000-0000-000029A80000}"/>
    <cellStyle name="Normal 4 2 4 4" xfId="1214" xr:uid="{00000000-0005-0000-0000-00002AA80000}"/>
    <cellStyle name="Normal 4 2 5" xfId="1215" xr:uid="{00000000-0005-0000-0000-00002BA80000}"/>
    <cellStyle name="Normal 4 2 6" xfId="1216" xr:uid="{00000000-0005-0000-0000-00002CA80000}"/>
    <cellStyle name="Normal 4 2 7" xfId="1217" xr:uid="{00000000-0005-0000-0000-00002DA80000}"/>
    <cellStyle name="Normal 4 2 8" xfId="7275" xr:uid="{00000000-0005-0000-0000-00002EA80000}"/>
    <cellStyle name="Normal 4 2 9" xfId="7276" xr:uid="{00000000-0005-0000-0000-00002FA80000}"/>
    <cellStyle name="Normal 4 3" xfId="1218" xr:uid="{00000000-0005-0000-0000-000030A80000}"/>
    <cellStyle name="Normal 4 3 2" xfId="1219" xr:uid="{00000000-0005-0000-0000-000031A80000}"/>
    <cellStyle name="Normal 4 3 2 2" xfId="1220" xr:uid="{00000000-0005-0000-0000-000032A80000}"/>
    <cellStyle name="Normal 4 3 2 2 2" xfId="1221" xr:uid="{00000000-0005-0000-0000-000033A80000}"/>
    <cellStyle name="Normal 4 3 2 3" xfId="1222" xr:uid="{00000000-0005-0000-0000-000034A80000}"/>
    <cellStyle name="Normal 4 3 2 4" xfId="1223" xr:uid="{00000000-0005-0000-0000-000035A80000}"/>
    <cellStyle name="Normal 4 3 2 5" xfId="1224" xr:uid="{00000000-0005-0000-0000-000036A80000}"/>
    <cellStyle name="Normal 4 3 3" xfId="1225" xr:uid="{00000000-0005-0000-0000-000037A80000}"/>
    <cellStyle name="Normal 4 3 3 2" xfId="1226" xr:uid="{00000000-0005-0000-0000-000038A80000}"/>
    <cellStyle name="Normal 4 3 3 3" xfId="1227" xr:uid="{00000000-0005-0000-0000-000039A80000}"/>
    <cellStyle name="Normal 4 3 3 4" xfId="1228" xr:uid="{00000000-0005-0000-0000-00003AA80000}"/>
    <cellStyle name="Normal 4 3 4" xfId="1229" xr:uid="{00000000-0005-0000-0000-00003BA80000}"/>
    <cellStyle name="Normal 4 3 4 2" xfId="1230" xr:uid="{00000000-0005-0000-0000-00003CA80000}"/>
    <cellStyle name="Normal 4 3 4 3" xfId="1231" xr:uid="{00000000-0005-0000-0000-00003DA80000}"/>
    <cellStyle name="Normal 4 3 5" xfId="1232" xr:uid="{00000000-0005-0000-0000-00003EA80000}"/>
    <cellStyle name="Normal 4 3 5 2" xfId="11008" xr:uid="{00000000-0005-0000-0000-00003FA80000}"/>
    <cellStyle name="Normal 4 3 5 3" xfId="10716" xr:uid="{00000000-0005-0000-0000-000040A80000}"/>
    <cellStyle name="Normal 4 3 6" xfId="1233" xr:uid="{00000000-0005-0000-0000-000041A80000}"/>
    <cellStyle name="Normal 4 3 7" xfId="7277" xr:uid="{00000000-0005-0000-0000-000042A80000}"/>
    <cellStyle name="Normal 4 3 7 2" xfId="7278" xr:uid="{00000000-0005-0000-0000-000043A80000}"/>
    <cellStyle name="Normal 4 3 8" xfId="7279" xr:uid="{00000000-0005-0000-0000-000044A80000}"/>
    <cellStyle name="Normal 4 3 9" xfId="7280" xr:uid="{00000000-0005-0000-0000-000045A80000}"/>
    <cellStyle name="Normal 4 4" xfId="1234" xr:uid="{00000000-0005-0000-0000-000046A80000}"/>
    <cellStyle name="Normal 4 4 2" xfId="1235" xr:uid="{00000000-0005-0000-0000-000047A80000}"/>
    <cellStyle name="Normal 4 4 2 2" xfId="11009" xr:uid="{00000000-0005-0000-0000-000048A80000}"/>
    <cellStyle name="Normal 4 4 2 3" xfId="10717" xr:uid="{00000000-0005-0000-0000-000049A80000}"/>
    <cellStyle name="Normal 4 4 3" xfId="1236" xr:uid="{00000000-0005-0000-0000-00004AA80000}"/>
    <cellStyle name="Normal 4 4 4" xfId="7281" xr:uid="{00000000-0005-0000-0000-00004BA80000}"/>
    <cellStyle name="Normal 4 5" xfId="1237" xr:uid="{00000000-0005-0000-0000-00004CA80000}"/>
    <cellStyle name="Normal 4 5 2" xfId="1238" xr:uid="{00000000-0005-0000-0000-00004DA80000}"/>
    <cellStyle name="Normal 4 5 2 2" xfId="1239" xr:uid="{00000000-0005-0000-0000-00004EA80000}"/>
    <cellStyle name="Normal 4 5 3" xfId="1240" xr:uid="{00000000-0005-0000-0000-00004FA80000}"/>
    <cellStyle name="Normal 4 5 4" xfId="1241" xr:uid="{00000000-0005-0000-0000-000050A80000}"/>
    <cellStyle name="Normal 4 5 5" xfId="1242" xr:uid="{00000000-0005-0000-0000-000051A80000}"/>
    <cellStyle name="Normal 4 6" xfId="1243" xr:uid="{00000000-0005-0000-0000-000052A80000}"/>
    <cellStyle name="Normal 4 6 2" xfId="1244" xr:uid="{00000000-0005-0000-0000-000053A80000}"/>
    <cellStyle name="Normal 4 6 3" xfId="1245" xr:uid="{00000000-0005-0000-0000-000054A80000}"/>
    <cellStyle name="Normal 4 6 4" xfId="1246" xr:uid="{00000000-0005-0000-0000-000055A80000}"/>
    <cellStyle name="Normal 4 7" xfId="1247" xr:uid="{00000000-0005-0000-0000-000056A80000}"/>
    <cellStyle name="Normal 4 7 2" xfId="1248" xr:uid="{00000000-0005-0000-0000-000057A80000}"/>
    <cellStyle name="Normal 4 8" xfId="1249" xr:uid="{00000000-0005-0000-0000-000058A80000}"/>
    <cellStyle name="Normal 4 9" xfId="1250" xr:uid="{00000000-0005-0000-0000-000059A80000}"/>
    <cellStyle name="Normal 40" xfId="1251" xr:uid="{00000000-0005-0000-0000-00005AA80000}"/>
    <cellStyle name="Normal 41" xfId="1252" xr:uid="{00000000-0005-0000-0000-00005BA80000}"/>
    <cellStyle name="Normal 42" xfId="1253" xr:uid="{00000000-0005-0000-0000-00005CA80000}"/>
    <cellStyle name="Normal 43" xfId="1254" xr:uid="{00000000-0005-0000-0000-00005DA80000}"/>
    <cellStyle name="Normal 44" xfId="1255" xr:uid="{00000000-0005-0000-0000-00005EA80000}"/>
    <cellStyle name="Normal 45" xfId="1256" xr:uid="{00000000-0005-0000-0000-00005FA80000}"/>
    <cellStyle name="Normal 46" xfId="1257" xr:uid="{00000000-0005-0000-0000-000060A80000}"/>
    <cellStyle name="Normal 47" xfId="1258" xr:uid="{00000000-0005-0000-0000-000061A80000}"/>
    <cellStyle name="Normal 48" xfId="1259" xr:uid="{00000000-0005-0000-0000-000062A80000}"/>
    <cellStyle name="Normal 49" xfId="1260" xr:uid="{00000000-0005-0000-0000-000063A80000}"/>
    <cellStyle name="Normal 5" xfId="1261" xr:uid="{00000000-0005-0000-0000-000064A80000}"/>
    <cellStyle name="Normal 5 10" xfId="7282" xr:uid="{00000000-0005-0000-0000-000065A80000}"/>
    <cellStyle name="Normal 5 11" xfId="7283" xr:uid="{00000000-0005-0000-0000-000066A80000}"/>
    <cellStyle name="Normal 5 2" xfId="1262" xr:uid="{00000000-0005-0000-0000-000067A80000}"/>
    <cellStyle name="Normal 5 2 2" xfId="1263" xr:uid="{00000000-0005-0000-0000-000068A80000}"/>
    <cellStyle name="Normal 5 2 2 2" xfId="1264" xr:uid="{00000000-0005-0000-0000-000069A80000}"/>
    <cellStyle name="Normal 5 2 2 3" xfId="1265" xr:uid="{00000000-0005-0000-0000-00006AA80000}"/>
    <cellStyle name="Normal 5 2 3" xfId="1266" xr:uid="{00000000-0005-0000-0000-00006BA80000}"/>
    <cellStyle name="Normal 5 2 3 2" xfId="1267" xr:uid="{00000000-0005-0000-0000-00006CA80000}"/>
    <cellStyle name="Normal 5 2 3 2 2" xfId="1268" xr:uid="{00000000-0005-0000-0000-00006DA80000}"/>
    <cellStyle name="Normal 5 2 3 3" xfId="1269" xr:uid="{00000000-0005-0000-0000-00006EA80000}"/>
    <cellStyle name="Normal 5 2 3 4" xfId="1270" xr:uid="{00000000-0005-0000-0000-00006FA80000}"/>
    <cellStyle name="Normal 5 2 3 5" xfId="1271" xr:uid="{00000000-0005-0000-0000-000070A80000}"/>
    <cellStyle name="Normal 5 2 4" xfId="1272" xr:uid="{00000000-0005-0000-0000-000071A80000}"/>
    <cellStyle name="Normal 5 2 4 2" xfId="1273" xr:uid="{00000000-0005-0000-0000-000072A80000}"/>
    <cellStyle name="Normal 5 2 5" xfId="1274" xr:uid="{00000000-0005-0000-0000-000073A80000}"/>
    <cellStyle name="Normal 5 2 6" xfId="1275" xr:uid="{00000000-0005-0000-0000-000074A80000}"/>
    <cellStyle name="Normal 5 2 6 2" xfId="11010" xr:uid="{00000000-0005-0000-0000-000075A80000}"/>
    <cellStyle name="Normal 5 2 6 3" xfId="10718" xr:uid="{00000000-0005-0000-0000-000076A80000}"/>
    <cellStyle name="Normal 5 2 7" xfId="7284" xr:uid="{00000000-0005-0000-0000-000077A80000}"/>
    <cellStyle name="Normal 5 2 7 2" xfId="7285" xr:uid="{00000000-0005-0000-0000-000078A80000}"/>
    <cellStyle name="Normal 5 2 8" xfId="7286" xr:uid="{00000000-0005-0000-0000-000079A80000}"/>
    <cellStyle name="Normal 5 2 9" xfId="7287" xr:uid="{00000000-0005-0000-0000-00007AA80000}"/>
    <cellStyle name="Normal 5 3" xfId="1276" xr:uid="{00000000-0005-0000-0000-00007BA80000}"/>
    <cellStyle name="Normal 5 3 2" xfId="1277" xr:uid="{00000000-0005-0000-0000-00007CA80000}"/>
    <cellStyle name="Normal 5 3 2 2" xfId="11011" xr:uid="{00000000-0005-0000-0000-00007DA80000}"/>
    <cellStyle name="Normal 5 3 2 3" xfId="10719" xr:uid="{00000000-0005-0000-0000-00007EA80000}"/>
    <cellStyle name="Normal 5 3 3" xfId="1278" xr:uid="{00000000-0005-0000-0000-00007FA80000}"/>
    <cellStyle name="Normal 5 3 4" xfId="1279" xr:uid="{00000000-0005-0000-0000-000080A80000}"/>
    <cellStyle name="Normal 5 3 5" xfId="7288" xr:uid="{00000000-0005-0000-0000-000081A80000}"/>
    <cellStyle name="Normal 5 4" xfId="1280" xr:uid="{00000000-0005-0000-0000-000082A80000}"/>
    <cellStyle name="Normal 5 4 2" xfId="1281" xr:uid="{00000000-0005-0000-0000-000083A80000}"/>
    <cellStyle name="Normal 5 4 2 2" xfId="1282" xr:uid="{00000000-0005-0000-0000-000084A80000}"/>
    <cellStyle name="Normal 5 4 2 3" xfId="1283" xr:uid="{00000000-0005-0000-0000-000085A80000}"/>
    <cellStyle name="Normal 5 4 2 4" xfId="1284" xr:uid="{00000000-0005-0000-0000-000086A80000}"/>
    <cellStyle name="Normal 5 4 3" xfId="1285" xr:uid="{00000000-0005-0000-0000-000087A80000}"/>
    <cellStyle name="Normal 5 4 3 2" xfId="1286" xr:uid="{00000000-0005-0000-0000-000088A80000}"/>
    <cellStyle name="Normal 5 4 3 3" xfId="1287" xr:uid="{00000000-0005-0000-0000-000089A80000}"/>
    <cellStyle name="Normal 5 4 4" xfId="1288" xr:uid="{00000000-0005-0000-0000-00008AA80000}"/>
    <cellStyle name="Normal 5 4 5" xfId="1289" xr:uid="{00000000-0005-0000-0000-00008BA80000}"/>
    <cellStyle name="Normal 5 4 6" xfId="1290" xr:uid="{00000000-0005-0000-0000-00008CA80000}"/>
    <cellStyle name="Normal 5 4 7" xfId="1291" xr:uid="{00000000-0005-0000-0000-00008DA80000}"/>
    <cellStyle name="Normal 5 4 8" xfId="7289" xr:uid="{00000000-0005-0000-0000-00008EA80000}"/>
    <cellStyle name="Normal 5 5" xfId="1292" xr:uid="{00000000-0005-0000-0000-00008FA80000}"/>
    <cellStyle name="Normal 5 5 2" xfId="1293" xr:uid="{00000000-0005-0000-0000-000090A80000}"/>
    <cellStyle name="Normal 5 5 3" xfId="1294" xr:uid="{00000000-0005-0000-0000-000091A80000}"/>
    <cellStyle name="Normal 5 5 4" xfId="1295" xr:uid="{00000000-0005-0000-0000-000092A80000}"/>
    <cellStyle name="Normal 5 5 5" xfId="7290" xr:uid="{00000000-0005-0000-0000-000093A80000}"/>
    <cellStyle name="Normal 5 6" xfId="1296" xr:uid="{00000000-0005-0000-0000-000094A80000}"/>
    <cellStyle name="Normal 5 6 2" xfId="1297" xr:uid="{00000000-0005-0000-0000-000095A80000}"/>
    <cellStyle name="Normal 5 6 3" xfId="1298" xr:uid="{00000000-0005-0000-0000-000096A80000}"/>
    <cellStyle name="Normal 5 7" xfId="1299" xr:uid="{00000000-0005-0000-0000-000097A80000}"/>
    <cellStyle name="Normal 5 7 2" xfId="11012" xr:uid="{00000000-0005-0000-0000-000098A80000}"/>
    <cellStyle name="Normal 5 7 3" xfId="10507" xr:uid="{00000000-0005-0000-0000-000099A80000}"/>
    <cellStyle name="Normal 5 7 4" xfId="47473" xr:uid="{00000000-0005-0000-0000-00009AA80000}"/>
    <cellStyle name="Normal 5 8" xfId="7291" xr:uid="{00000000-0005-0000-0000-00009BA80000}"/>
    <cellStyle name="Normal 5 8 2" xfId="7292" xr:uid="{00000000-0005-0000-0000-00009CA80000}"/>
    <cellStyle name="Normal 5 9" xfId="7293" xr:uid="{00000000-0005-0000-0000-00009DA80000}"/>
    <cellStyle name="Normal 50" xfId="1300" xr:uid="{00000000-0005-0000-0000-00009EA80000}"/>
    <cellStyle name="Normal 51" xfId="1301" xr:uid="{00000000-0005-0000-0000-00009FA80000}"/>
    <cellStyle name="Normal 52" xfId="1302" xr:uid="{00000000-0005-0000-0000-0000A0A80000}"/>
    <cellStyle name="Normal 53" xfId="1303" xr:uid="{00000000-0005-0000-0000-0000A1A80000}"/>
    <cellStyle name="Normal 54" xfId="1304" xr:uid="{00000000-0005-0000-0000-0000A2A80000}"/>
    <cellStyle name="Normal 55" xfId="1305" xr:uid="{00000000-0005-0000-0000-0000A3A80000}"/>
    <cellStyle name="Normal 56" xfId="1306" xr:uid="{00000000-0005-0000-0000-0000A4A80000}"/>
    <cellStyle name="Normal 57" xfId="1307" xr:uid="{00000000-0005-0000-0000-0000A5A80000}"/>
    <cellStyle name="Normal 58" xfId="1308" xr:uid="{00000000-0005-0000-0000-0000A6A80000}"/>
    <cellStyle name="Normal 59" xfId="1309" xr:uid="{00000000-0005-0000-0000-0000A7A80000}"/>
    <cellStyle name="Normal 6" xfId="1310" xr:uid="{00000000-0005-0000-0000-0000A8A80000}"/>
    <cellStyle name="Normal 6 10" xfId="7294" xr:uid="{00000000-0005-0000-0000-0000A9A80000}"/>
    <cellStyle name="Normal 6 10 2" xfId="7295" xr:uid="{00000000-0005-0000-0000-0000AAA80000}"/>
    <cellStyle name="Normal 6 11" xfId="7296" xr:uid="{00000000-0005-0000-0000-0000ABA80000}"/>
    <cellStyle name="Normal 6 12" xfId="7297" xr:uid="{00000000-0005-0000-0000-0000ACA80000}"/>
    <cellStyle name="Normal 6 13" xfId="7298" xr:uid="{00000000-0005-0000-0000-0000ADA80000}"/>
    <cellStyle name="Normal 6 2" xfId="1311" xr:uid="{00000000-0005-0000-0000-0000AEA80000}"/>
    <cellStyle name="Normal 6 2 2" xfId="1312" xr:uid="{00000000-0005-0000-0000-0000AFA80000}"/>
    <cellStyle name="Normal 6 2 2 2" xfId="11013" xr:uid="{00000000-0005-0000-0000-0000B0A80000}"/>
    <cellStyle name="Normal 6 2 2 3" xfId="10720" xr:uid="{00000000-0005-0000-0000-0000B1A80000}"/>
    <cellStyle name="Normal 6 2 3" xfId="1313" xr:uid="{00000000-0005-0000-0000-0000B2A80000}"/>
    <cellStyle name="Normal 6 2 4" xfId="1314" xr:uid="{00000000-0005-0000-0000-0000B3A80000}"/>
    <cellStyle name="Normal 6 2 5" xfId="7299" xr:uid="{00000000-0005-0000-0000-0000B4A80000}"/>
    <cellStyle name="Normal 6 3" xfId="1315" xr:uid="{00000000-0005-0000-0000-0000B5A80000}"/>
    <cellStyle name="Normal 6 3 2" xfId="1316" xr:uid="{00000000-0005-0000-0000-0000B6A80000}"/>
    <cellStyle name="Normal 6 3 3" xfId="7300" xr:uid="{00000000-0005-0000-0000-0000B7A80000}"/>
    <cellStyle name="Normal 6 3 4" xfId="11014" xr:uid="{00000000-0005-0000-0000-0000B8A80000}"/>
    <cellStyle name="Normal 6 3 5" xfId="10721" xr:uid="{00000000-0005-0000-0000-0000B9A80000}"/>
    <cellStyle name="Normal 6 4" xfId="1317" xr:uid="{00000000-0005-0000-0000-0000BAA80000}"/>
    <cellStyle name="Normal 6 4 2" xfId="1318" xr:uid="{00000000-0005-0000-0000-0000BBA80000}"/>
    <cellStyle name="Normal 6 4 3" xfId="7301" xr:uid="{00000000-0005-0000-0000-0000BCA80000}"/>
    <cellStyle name="Normal 6 5" xfId="1319" xr:uid="{00000000-0005-0000-0000-0000BDA80000}"/>
    <cellStyle name="Normal 6 5 2" xfId="7302" xr:uid="{00000000-0005-0000-0000-0000BEA80000}"/>
    <cellStyle name="Normal 6 6" xfId="1320" xr:uid="{00000000-0005-0000-0000-0000BFA80000}"/>
    <cellStyle name="Normal 6 7" xfId="1321" xr:uid="{00000000-0005-0000-0000-0000C0A80000}"/>
    <cellStyle name="Normal 6 8" xfId="1322" xr:uid="{00000000-0005-0000-0000-0000C1A80000}"/>
    <cellStyle name="Normal 6 8 2" xfId="47483" xr:uid="{00000000-0005-0000-0000-0000C2A80000}"/>
    <cellStyle name="Normal 6 9" xfId="1323" xr:uid="{00000000-0005-0000-0000-0000C3A80000}"/>
    <cellStyle name="Normal 60" xfId="1324" xr:uid="{00000000-0005-0000-0000-0000C4A80000}"/>
    <cellStyle name="Normal 61" xfId="1325" xr:uid="{00000000-0005-0000-0000-0000C5A80000}"/>
    <cellStyle name="Normal 62" xfId="1326" xr:uid="{00000000-0005-0000-0000-0000C6A80000}"/>
    <cellStyle name="Normal 63" xfId="1327" xr:uid="{00000000-0005-0000-0000-0000C7A80000}"/>
    <cellStyle name="Normal 64" xfId="1328" xr:uid="{00000000-0005-0000-0000-0000C8A80000}"/>
    <cellStyle name="Normal 65" xfId="1329" xr:uid="{00000000-0005-0000-0000-0000C9A80000}"/>
    <cellStyle name="Normal 66" xfId="1330" xr:uid="{00000000-0005-0000-0000-0000CAA80000}"/>
    <cellStyle name="Normal 67" xfId="1331" xr:uid="{00000000-0005-0000-0000-0000CBA80000}"/>
    <cellStyle name="Normal 68" xfId="1332" xr:uid="{00000000-0005-0000-0000-0000CCA80000}"/>
    <cellStyle name="Normal 69" xfId="1333" xr:uid="{00000000-0005-0000-0000-0000CDA80000}"/>
    <cellStyle name="Normal 7" xfId="1334" xr:uid="{00000000-0005-0000-0000-0000CEA80000}"/>
    <cellStyle name="Normal 7 10" xfId="1335" xr:uid="{00000000-0005-0000-0000-0000CFA80000}"/>
    <cellStyle name="Normal 7 10 2" xfId="1336" xr:uid="{00000000-0005-0000-0000-0000D0A80000}"/>
    <cellStyle name="Normal 7 10 3" xfId="1337" xr:uid="{00000000-0005-0000-0000-0000D1A80000}"/>
    <cellStyle name="Normal 7 10 4" xfId="1338" xr:uid="{00000000-0005-0000-0000-0000D2A80000}"/>
    <cellStyle name="Normal 7 10 5" xfId="1339" xr:uid="{00000000-0005-0000-0000-0000D3A80000}"/>
    <cellStyle name="Normal 7 11" xfId="1340" xr:uid="{00000000-0005-0000-0000-0000D4A80000}"/>
    <cellStyle name="Normal 7 12" xfId="1341" xr:uid="{00000000-0005-0000-0000-0000D5A80000}"/>
    <cellStyle name="Normal 7 13" xfId="7303" xr:uid="{00000000-0005-0000-0000-0000D6A80000}"/>
    <cellStyle name="Normal 7 14" xfId="7304" xr:uid="{00000000-0005-0000-0000-0000D7A80000}"/>
    <cellStyle name="Normal 7 2" xfId="1342" xr:uid="{00000000-0005-0000-0000-0000D8A80000}"/>
    <cellStyle name="Normal 7 2 2" xfId="1343" xr:uid="{00000000-0005-0000-0000-0000D9A80000}"/>
    <cellStyle name="Normal 7 2 2 2" xfId="11015" xr:uid="{00000000-0005-0000-0000-0000DAA80000}"/>
    <cellStyle name="Normal 7 2 2 3" xfId="10722" xr:uid="{00000000-0005-0000-0000-0000DBA80000}"/>
    <cellStyle name="Normal 7 2 3" xfId="1344" xr:uid="{00000000-0005-0000-0000-0000DCA80000}"/>
    <cellStyle name="Normal 7 2 4" xfId="7305" xr:uid="{00000000-0005-0000-0000-0000DDA80000}"/>
    <cellStyle name="Normal 7 3" xfId="1345" xr:uid="{00000000-0005-0000-0000-0000DEA80000}"/>
    <cellStyle name="Normal 7 3 2" xfId="1346" xr:uid="{00000000-0005-0000-0000-0000DFA80000}"/>
    <cellStyle name="Normal 7 3 2 2" xfId="11016" xr:uid="{00000000-0005-0000-0000-0000E0A80000}"/>
    <cellStyle name="Normal 7 3 2 3" xfId="10723" xr:uid="{00000000-0005-0000-0000-0000E1A80000}"/>
    <cellStyle name="Normal 7 3 3" xfId="1347" xr:uid="{00000000-0005-0000-0000-0000E2A80000}"/>
    <cellStyle name="Normal 7 3 4" xfId="7306" xr:uid="{00000000-0005-0000-0000-0000E3A80000}"/>
    <cellStyle name="Normal 7 4" xfId="1348" xr:uid="{00000000-0005-0000-0000-0000E4A80000}"/>
    <cellStyle name="Normal 7 4 2" xfId="1349" xr:uid="{00000000-0005-0000-0000-0000E5A80000}"/>
    <cellStyle name="Normal 7 4 3" xfId="7307" xr:uid="{00000000-0005-0000-0000-0000E6A80000}"/>
    <cellStyle name="Normal 7 5" xfId="1350" xr:uid="{00000000-0005-0000-0000-0000E7A80000}"/>
    <cellStyle name="Normal 7 5 2" xfId="1351" xr:uid="{00000000-0005-0000-0000-0000E8A80000}"/>
    <cellStyle name="Normal 7 5 3" xfId="1352" xr:uid="{00000000-0005-0000-0000-0000E9A80000}"/>
    <cellStyle name="Normal 7 6" xfId="1353" xr:uid="{00000000-0005-0000-0000-0000EAA80000}"/>
    <cellStyle name="Normal 7 6 2" xfId="1354" xr:uid="{00000000-0005-0000-0000-0000EBA80000}"/>
    <cellStyle name="Normal 7 6 3" xfId="1355" xr:uid="{00000000-0005-0000-0000-0000ECA80000}"/>
    <cellStyle name="Normal 7 7" xfId="1356" xr:uid="{00000000-0005-0000-0000-0000EDA80000}"/>
    <cellStyle name="Normal 7 8" xfId="1357" xr:uid="{00000000-0005-0000-0000-0000EEA80000}"/>
    <cellStyle name="Normal 7 9" xfId="1358" xr:uid="{00000000-0005-0000-0000-0000EFA80000}"/>
    <cellStyle name="Normal 70" xfId="1359" xr:uid="{00000000-0005-0000-0000-0000F0A80000}"/>
    <cellStyle name="Normal 71" xfId="1360" xr:uid="{00000000-0005-0000-0000-0000F1A80000}"/>
    <cellStyle name="Normal 72" xfId="1361" xr:uid="{00000000-0005-0000-0000-0000F2A80000}"/>
    <cellStyle name="Normal 73" xfId="1362" xr:uid="{00000000-0005-0000-0000-0000F3A80000}"/>
    <cellStyle name="Normal 74" xfId="1363" xr:uid="{00000000-0005-0000-0000-0000F4A80000}"/>
    <cellStyle name="Normal 75" xfId="1364" xr:uid="{00000000-0005-0000-0000-0000F5A80000}"/>
    <cellStyle name="Normal 76" xfId="1365" xr:uid="{00000000-0005-0000-0000-0000F6A80000}"/>
    <cellStyle name="Normal 77" xfId="1366" xr:uid="{00000000-0005-0000-0000-0000F7A80000}"/>
    <cellStyle name="Normal 78" xfId="1367" xr:uid="{00000000-0005-0000-0000-0000F8A80000}"/>
    <cellStyle name="Normal 79" xfId="1368" xr:uid="{00000000-0005-0000-0000-0000F9A80000}"/>
    <cellStyle name="Normal 8" xfId="1369" xr:uid="{00000000-0005-0000-0000-0000FAA80000}"/>
    <cellStyle name="Normal 8 10" xfId="7308" xr:uid="{00000000-0005-0000-0000-0000FBA80000}"/>
    <cellStyle name="Normal 8 11" xfId="47230" xr:uid="{00000000-0005-0000-0000-0000FCA80000}"/>
    <cellStyle name="Normal 8 2" xfId="1370" xr:uid="{00000000-0005-0000-0000-0000FDA80000}"/>
    <cellStyle name="Normal 8 2 2" xfId="7309" xr:uid="{00000000-0005-0000-0000-0000FEA80000}"/>
    <cellStyle name="Normal 8 2 2 2" xfId="11192" xr:uid="{00000000-0005-0000-0000-0000FFA80000}"/>
    <cellStyle name="Normal 8 2 2 3" xfId="10724" xr:uid="{00000000-0005-0000-0000-000000A90000}"/>
    <cellStyle name="Normal 8 3" xfId="1371" xr:uid="{00000000-0005-0000-0000-000001A90000}"/>
    <cellStyle name="Normal 8 3 2" xfId="7310" xr:uid="{00000000-0005-0000-0000-000002A90000}"/>
    <cellStyle name="Normal 8 3 2 2" xfId="11193" xr:uid="{00000000-0005-0000-0000-000003A90000}"/>
    <cellStyle name="Normal 8 3 2 3" xfId="10725" xr:uid="{00000000-0005-0000-0000-000004A90000}"/>
    <cellStyle name="Normal 8 4" xfId="1372" xr:uid="{00000000-0005-0000-0000-000005A90000}"/>
    <cellStyle name="Normal 8 4 2" xfId="7311" xr:uid="{00000000-0005-0000-0000-000006A90000}"/>
    <cellStyle name="Normal 8 5" xfId="1373" xr:uid="{00000000-0005-0000-0000-000007A90000}"/>
    <cellStyle name="Normal 8 6" xfId="1374" xr:uid="{00000000-0005-0000-0000-000008A90000}"/>
    <cellStyle name="Normal 8 7" xfId="1375" xr:uid="{00000000-0005-0000-0000-000009A90000}"/>
    <cellStyle name="Normal 8 8" xfId="1376" xr:uid="{00000000-0005-0000-0000-00000AA90000}"/>
    <cellStyle name="Normal 8 9" xfId="7312" xr:uid="{00000000-0005-0000-0000-00000BA90000}"/>
    <cellStyle name="Normal 80" xfId="1377" xr:uid="{00000000-0005-0000-0000-00000CA90000}"/>
    <cellStyle name="Normal 81" xfId="1378" xr:uid="{00000000-0005-0000-0000-00000DA90000}"/>
    <cellStyle name="Normal 82" xfId="1379" xr:uid="{00000000-0005-0000-0000-00000EA90000}"/>
    <cellStyle name="Normal 83" xfId="1380" xr:uid="{00000000-0005-0000-0000-00000FA90000}"/>
    <cellStyle name="Normal 84" xfId="1381" xr:uid="{00000000-0005-0000-0000-000010A90000}"/>
    <cellStyle name="Normal 85" xfId="1382" xr:uid="{00000000-0005-0000-0000-000011A90000}"/>
    <cellStyle name="Normal 86" xfId="1383" xr:uid="{00000000-0005-0000-0000-000012A90000}"/>
    <cellStyle name="Normal 87" xfId="1384" xr:uid="{00000000-0005-0000-0000-000013A90000}"/>
    <cellStyle name="Normal 88" xfId="1385" xr:uid="{00000000-0005-0000-0000-000014A90000}"/>
    <cellStyle name="Normal 89" xfId="1386" xr:uid="{00000000-0005-0000-0000-000015A90000}"/>
    <cellStyle name="Normal 9" xfId="1387" xr:uid="{00000000-0005-0000-0000-000016A90000}"/>
    <cellStyle name="Normal 9 10" xfId="7313" xr:uid="{00000000-0005-0000-0000-000017A90000}"/>
    <cellStyle name="Normal 9 11" xfId="7314" xr:uid="{00000000-0005-0000-0000-000018A90000}"/>
    <cellStyle name="Normal 9 12" xfId="7315" xr:uid="{00000000-0005-0000-0000-000019A90000}"/>
    <cellStyle name="Normal 9 2" xfId="1388" xr:uid="{00000000-0005-0000-0000-00001AA90000}"/>
    <cellStyle name="Normal 9 2 2" xfId="7316" xr:uid="{00000000-0005-0000-0000-00001BA90000}"/>
    <cellStyle name="Normal 9 2 2 2" xfId="11194" xr:uid="{00000000-0005-0000-0000-00001CA90000}"/>
    <cellStyle name="Normal 9 2 2 3" xfId="10726" xr:uid="{00000000-0005-0000-0000-00001DA90000}"/>
    <cellStyle name="Normal 9 3" xfId="1389" xr:uid="{00000000-0005-0000-0000-00001EA90000}"/>
    <cellStyle name="Normal 9 3 2" xfId="10727" xr:uid="{00000000-0005-0000-0000-00001FA90000}"/>
    <cellStyle name="Normal 9 4" xfId="1390" xr:uid="{00000000-0005-0000-0000-000020A90000}"/>
    <cellStyle name="Normal 9 5" xfId="1391" xr:uid="{00000000-0005-0000-0000-000021A90000}"/>
    <cellStyle name="Normal 9 6" xfId="1392" xr:uid="{00000000-0005-0000-0000-000022A90000}"/>
    <cellStyle name="Normal 9 7" xfId="1393" xr:uid="{00000000-0005-0000-0000-000023A90000}"/>
    <cellStyle name="Normal 9 8" xfId="1394" xr:uid="{00000000-0005-0000-0000-000024A90000}"/>
    <cellStyle name="Normal 9 9" xfId="7317" xr:uid="{00000000-0005-0000-0000-000025A90000}"/>
    <cellStyle name="Normal 90" xfId="1395" xr:uid="{00000000-0005-0000-0000-000026A90000}"/>
    <cellStyle name="Normal 91" xfId="1396" xr:uid="{00000000-0005-0000-0000-000027A90000}"/>
    <cellStyle name="Normal 92" xfId="1397" xr:uid="{00000000-0005-0000-0000-000028A90000}"/>
    <cellStyle name="Normal 93" xfId="1398" xr:uid="{00000000-0005-0000-0000-000029A90000}"/>
    <cellStyle name="Normal 94" xfId="1399" xr:uid="{00000000-0005-0000-0000-00002AA90000}"/>
    <cellStyle name="Normal 95" xfId="1400" xr:uid="{00000000-0005-0000-0000-00002BA90000}"/>
    <cellStyle name="Normal 96" xfId="1401" xr:uid="{00000000-0005-0000-0000-00002CA90000}"/>
    <cellStyle name="Normal 97" xfId="1402" xr:uid="{00000000-0005-0000-0000-00002DA90000}"/>
    <cellStyle name="Normal 98" xfId="1403" xr:uid="{00000000-0005-0000-0000-00002EA90000}"/>
    <cellStyle name="Normal 99" xfId="1404" xr:uid="{00000000-0005-0000-0000-00002FA90000}"/>
    <cellStyle name="Normal_A brutto CR zmeny SL 010507" xfId="1405" xr:uid="{00000000-0005-0000-0000-000030A90000}"/>
    <cellStyle name="Normal_Sheet1" xfId="1406" xr:uid="{00000000-0005-0000-0000-000031A90000}"/>
    <cellStyle name="Normale 2" xfId="7318" xr:uid="{00000000-0005-0000-0000-000032A90000}"/>
    <cellStyle name="Normální 2" xfId="47527" xr:uid="{DB63E697-7926-44AE-B6C3-79062F4A86D1}"/>
    <cellStyle name="Normální 3" xfId="47525" xr:uid="{C9EFE784-AB8F-41B2-A2A0-D864E5837542}"/>
    <cellStyle name="Normální 4" xfId="47537" xr:uid="{29F178D3-59A3-4283-959C-5E06144E2AD1}"/>
    <cellStyle name="normální_Brutto LEG 2003-EOC" xfId="1407" xr:uid="{00000000-0005-0000-0000-000033A90000}"/>
    <cellStyle name="normální_LED BRUTTO CZ&amp;SK 2005_08 " xfId="1408" xr:uid="{00000000-0005-0000-0000-000034A90000}"/>
    <cellStyle name="Normalny 10" xfId="1409" xr:uid="{00000000-0005-0000-0000-000036A90000}"/>
    <cellStyle name="Normalny 10 10" xfId="7319" xr:uid="{00000000-0005-0000-0000-000037A90000}"/>
    <cellStyle name="Normalny 10 11" xfId="7320" xr:uid="{00000000-0005-0000-0000-000038A90000}"/>
    <cellStyle name="Normalny 10 12" xfId="7321" xr:uid="{00000000-0005-0000-0000-000039A90000}"/>
    <cellStyle name="Normalny 10 13" xfId="7322" xr:uid="{00000000-0005-0000-0000-00003AA90000}"/>
    <cellStyle name="Normalny 10 14" xfId="7323" xr:uid="{00000000-0005-0000-0000-00003BA90000}"/>
    <cellStyle name="Normalny 10 15" xfId="7324" xr:uid="{00000000-0005-0000-0000-00003CA90000}"/>
    <cellStyle name="Normalny 10 16" xfId="7325" xr:uid="{00000000-0005-0000-0000-00003DA90000}"/>
    <cellStyle name="Normalny 10 17" xfId="11017" xr:uid="{00000000-0005-0000-0000-00003EA90000}"/>
    <cellStyle name="Normalny 10 18" xfId="10728" xr:uid="{00000000-0005-0000-0000-00003FA90000}"/>
    <cellStyle name="Normalny 10 2" xfId="1410" xr:uid="{00000000-0005-0000-0000-000040A90000}"/>
    <cellStyle name="Normalny 10 2 2" xfId="1411" xr:uid="{00000000-0005-0000-0000-000041A90000}"/>
    <cellStyle name="Normalny 10 2 2 2" xfId="1412" xr:uid="{00000000-0005-0000-0000-000042A90000}"/>
    <cellStyle name="Normalny 10 2 2 2 2" xfId="1413" xr:uid="{00000000-0005-0000-0000-000043A90000}"/>
    <cellStyle name="Normalny 10 2 2 2 2 2" xfId="1414" xr:uid="{00000000-0005-0000-0000-000044A90000}"/>
    <cellStyle name="Normalny 10 2 2 2 3" xfId="1415" xr:uid="{00000000-0005-0000-0000-000045A90000}"/>
    <cellStyle name="Normalny 10 2 2 3" xfId="1416" xr:uid="{00000000-0005-0000-0000-000046A90000}"/>
    <cellStyle name="Normalny 10 2 2 3 2" xfId="1417" xr:uid="{00000000-0005-0000-0000-000047A90000}"/>
    <cellStyle name="Normalny 10 2 2 4" xfId="1418" xr:uid="{00000000-0005-0000-0000-000048A90000}"/>
    <cellStyle name="Normalny 10 2 3" xfId="1419" xr:uid="{00000000-0005-0000-0000-000049A90000}"/>
    <cellStyle name="Normalny 10 2 3 2" xfId="1420" xr:uid="{00000000-0005-0000-0000-00004AA90000}"/>
    <cellStyle name="Normalny 10 2 3 2 2" xfId="1421" xr:uid="{00000000-0005-0000-0000-00004BA90000}"/>
    <cellStyle name="Normalny 10 2 3 3" xfId="1422" xr:uid="{00000000-0005-0000-0000-00004CA90000}"/>
    <cellStyle name="Normalny 10 2 4" xfId="1423" xr:uid="{00000000-0005-0000-0000-00004DA90000}"/>
    <cellStyle name="Normalny 10 2 4 2" xfId="1424" xr:uid="{00000000-0005-0000-0000-00004EA90000}"/>
    <cellStyle name="Normalny 10 2 5" xfId="1425" xr:uid="{00000000-0005-0000-0000-00004FA90000}"/>
    <cellStyle name="Normalny 10 2 6" xfId="1426" xr:uid="{00000000-0005-0000-0000-000050A90000}"/>
    <cellStyle name="Normalny 10 2 7" xfId="7326" xr:uid="{00000000-0005-0000-0000-000051A90000}"/>
    <cellStyle name="Normalny 10 2 8" xfId="11018" xr:uid="{00000000-0005-0000-0000-000052A90000}"/>
    <cellStyle name="Normalny 10 2 9" xfId="10729" xr:uid="{00000000-0005-0000-0000-000053A90000}"/>
    <cellStyle name="Normalny 10 3" xfId="1427" xr:uid="{00000000-0005-0000-0000-000054A90000}"/>
    <cellStyle name="Normalny 10 3 2" xfId="1428" xr:uid="{00000000-0005-0000-0000-000055A90000}"/>
    <cellStyle name="Normalny 10 3 2 2" xfId="1429" xr:uid="{00000000-0005-0000-0000-000056A90000}"/>
    <cellStyle name="Normalny 10 3 2 2 2" xfId="1430" xr:uid="{00000000-0005-0000-0000-000057A90000}"/>
    <cellStyle name="Normalny 10 3 2 3" xfId="1431" xr:uid="{00000000-0005-0000-0000-000058A90000}"/>
    <cellStyle name="Normalny 10 3 3" xfId="1432" xr:uid="{00000000-0005-0000-0000-000059A90000}"/>
    <cellStyle name="Normalny 10 3 3 2" xfId="1433" xr:uid="{00000000-0005-0000-0000-00005AA90000}"/>
    <cellStyle name="Normalny 10 3 4" xfId="1434" xr:uid="{00000000-0005-0000-0000-00005BA90000}"/>
    <cellStyle name="Normalny 10 3 5" xfId="7327" xr:uid="{00000000-0005-0000-0000-00005CA90000}"/>
    <cellStyle name="Normalny 10 4" xfId="1435" xr:uid="{00000000-0005-0000-0000-00005DA90000}"/>
    <cellStyle name="Normalny 10 4 2" xfId="1436" xr:uid="{00000000-0005-0000-0000-00005EA90000}"/>
    <cellStyle name="Normalny 10 4 2 2" xfId="1437" xr:uid="{00000000-0005-0000-0000-00005FA90000}"/>
    <cellStyle name="Normalny 10 4 3" xfId="1438" xr:uid="{00000000-0005-0000-0000-000060A90000}"/>
    <cellStyle name="Normalny 10 4 4" xfId="7328" xr:uid="{00000000-0005-0000-0000-000061A90000}"/>
    <cellStyle name="Normalny 10 5" xfId="1439" xr:uid="{00000000-0005-0000-0000-000062A90000}"/>
    <cellStyle name="Normalny 10 5 2" xfId="1440" xr:uid="{00000000-0005-0000-0000-000063A90000}"/>
    <cellStyle name="Normalny 10 5 3" xfId="7329" xr:uid="{00000000-0005-0000-0000-000064A90000}"/>
    <cellStyle name="Normalny 10 6" xfId="1441" xr:uid="{00000000-0005-0000-0000-000065A90000}"/>
    <cellStyle name="Normalny 10 6 2" xfId="7330" xr:uid="{00000000-0005-0000-0000-000066A90000}"/>
    <cellStyle name="Normalny 10 7" xfId="1442" xr:uid="{00000000-0005-0000-0000-000067A90000}"/>
    <cellStyle name="Normalny 10 7 2" xfId="7331" xr:uid="{00000000-0005-0000-0000-000068A90000}"/>
    <cellStyle name="Normalny 10 8" xfId="7332" xr:uid="{00000000-0005-0000-0000-000069A90000}"/>
    <cellStyle name="Normalny 10 9" xfId="7333" xr:uid="{00000000-0005-0000-0000-00006AA90000}"/>
    <cellStyle name="Normalny 100" xfId="7334" xr:uid="{00000000-0005-0000-0000-00006BA90000}"/>
    <cellStyle name="Normalny 101" xfId="7335" xr:uid="{00000000-0005-0000-0000-00006CA90000}"/>
    <cellStyle name="Normalny 102" xfId="7336" xr:uid="{00000000-0005-0000-0000-00006DA90000}"/>
    <cellStyle name="Normalny 103" xfId="7337" xr:uid="{00000000-0005-0000-0000-00006EA90000}"/>
    <cellStyle name="Normalny 104" xfId="7338" xr:uid="{00000000-0005-0000-0000-00006FA90000}"/>
    <cellStyle name="Normalny 105" xfId="7339" xr:uid="{00000000-0005-0000-0000-000070A90000}"/>
    <cellStyle name="Normalny 106" xfId="7340" xr:uid="{00000000-0005-0000-0000-000071A90000}"/>
    <cellStyle name="Normalny 107" xfId="7341" xr:uid="{00000000-0005-0000-0000-000072A90000}"/>
    <cellStyle name="Normalny 108" xfId="7342" xr:uid="{00000000-0005-0000-0000-000073A90000}"/>
    <cellStyle name="Normalny 109" xfId="7343" xr:uid="{00000000-0005-0000-0000-000074A90000}"/>
    <cellStyle name="Normalny 11" xfId="1443" xr:uid="{00000000-0005-0000-0000-000075A90000}"/>
    <cellStyle name="Normalny 11 10" xfId="7344" xr:uid="{00000000-0005-0000-0000-000076A90000}"/>
    <cellStyle name="Normalny 11 11" xfId="7345" xr:uid="{00000000-0005-0000-0000-000077A90000}"/>
    <cellStyle name="Normalny 11 12" xfId="7346" xr:uid="{00000000-0005-0000-0000-000078A90000}"/>
    <cellStyle name="Normalny 11 13" xfId="7347" xr:uid="{00000000-0005-0000-0000-000079A90000}"/>
    <cellStyle name="Normalny 11 14" xfId="7348" xr:uid="{00000000-0005-0000-0000-00007AA90000}"/>
    <cellStyle name="Normalny 11 15" xfId="11019" xr:uid="{00000000-0005-0000-0000-00007BA90000}"/>
    <cellStyle name="Normalny 11 16" xfId="10730" xr:uid="{00000000-0005-0000-0000-00007CA90000}"/>
    <cellStyle name="Normalny 11 2" xfId="7349" xr:uid="{00000000-0005-0000-0000-00007DA90000}"/>
    <cellStyle name="Normalny 11 2 2" xfId="11195" xr:uid="{00000000-0005-0000-0000-00007EA90000}"/>
    <cellStyle name="Normalny 11 2 3" xfId="10731" xr:uid="{00000000-0005-0000-0000-00007FA90000}"/>
    <cellStyle name="Normalny 11 3" xfId="7350" xr:uid="{00000000-0005-0000-0000-000080A90000}"/>
    <cellStyle name="Normalny 11 4" xfId="7351" xr:uid="{00000000-0005-0000-0000-000081A90000}"/>
    <cellStyle name="Normalny 11 5" xfId="7352" xr:uid="{00000000-0005-0000-0000-000082A90000}"/>
    <cellStyle name="Normalny 11 6" xfId="7353" xr:uid="{00000000-0005-0000-0000-000083A90000}"/>
    <cellStyle name="Normalny 11 7" xfId="7354" xr:uid="{00000000-0005-0000-0000-000084A90000}"/>
    <cellStyle name="Normalny 11 8" xfId="7355" xr:uid="{00000000-0005-0000-0000-000085A90000}"/>
    <cellStyle name="Normalny 11 9" xfId="7356" xr:uid="{00000000-0005-0000-0000-000086A90000}"/>
    <cellStyle name="Normalny 110" xfId="7357" xr:uid="{00000000-0005-0000-0000-000087A90000}"/>
    <cellStyle name="Normalny 111" xfId="7358" xr:uid="{00000000-0005-0000-0000-000088A90000}"/>
    <cellStyle name="Normalny 112" xfId="7359" xr:uid="{00000000-0005-0000-0000-000089A90000}"/>
    <cellStyle name="Normalny 115" xfId="7360" xr:uid="{00000000-0005-0000-0000-00008AA90000}"/>
    <cellStyle name="Normalny 116" xfId="7361" xr:uid="{00000000-0005-0000-0000-00008BA90000}"/>
    <cellStyle name="Normalny 117" xfId="7362" xr:uid="{00000000-0005-0000-0000-00008CA90000}"/>
    <cellStyle name="Normalny 118" xfId="7363" xr:uid="{00000000-0005-0000-0000-00008DA90000}"/>
    <cellStyle name="Normalny 12" xfId="1444" xr:uid="{00000000-0005-0000-0000-00008EA90000}"/>
    <cellStyle name="Normalny 12 10" xfId="7364" xr:uid="{00000000-0005-0000-0000-00008FA90000}"/>
    <cellStyle name="Normalny 12 11" xfId="7365" xr:uid="{00000000-0005-0000-0000-000090A90000}"/>
    <cellStyle name="Normalny 12 12" xfId="7366" xr:uid="{00000000-0005-0000-0000-000091A90000}"/>
    <cellStyle name="Normalny 12 13" xfId="7367" xr:uid="{00000000-0005-0000-0000-000092A90000}"/>
    <cellStyle name="Normalny 12 14" xfId="7368" xr:uid="{00000000-0005-0000-0000-000093A90000}"/>
    <cellStyle name="Normalny 12 15" xfId="11020" xr:uid="{00000000-0005-0000-0000-000094A90000}"/>
    <cellStyle name="Normalny 12 16" xfId="10732" xr:uid="{00000000-0005-0000-0000-000095A90000}"/>
    <cellStyle name="Normalny 12 2" xfId="1445" xr:uid="{00000000-0005-0000-0000-000096A90000}"/>
    <cellStyle name="Normalny 12 2 2" xfId="1446" xr:uid="{00000000-0005-0000-0000-000097A90000}"/>
    <cellStyle name="Normalny 12 2 2 2" xfId="1447" xr:uid="{00000000-0005-0000-0000-000098A90000}"/>
    <cellStyle name="Normalny 12 2 2 2 2" xfId="1448" xr:uid="{00000000-0005-0000-0000-000099A90000}"/>
    <cellStyle name="Normalny 12 2 2 3" xfId="1449" xr:uid="{00000000-0005-0000-0000-00009AA90000}"/>
    <cellStyle name="Normalny 12 2 3" xfId="1450" xr:uid="{00000000-0005-0000-0000-00009BA90000}"/>
    <cellStyle name="Normalny 12 2 3 2" xfId="1451" xr:uid="{00000000-0005-0000-0000-00009CA90000}"/>
    <cellStyle name="Normalny 12 2 4" xfId="1452" xr:uid="{00000000-0005-0000-0000-00009DA90000}"/>
    <cellStyle name="Normalny 12 2 5" xfId="7369" xr:uid="{00000000-0005-0000-0000-00009EA90000}"/>
    <cellStyle name="Normalny 12 3" xfId="1453" xr:uid="{00000000-0005-0000-0000-00009FA90000}"/>
    <cellStyle name="Normalny 12 3 2" xfId="1454" xr:uid="{00000000-0005-0000-0000-0000A0A90000}"/>
    <cellStyle name="Normalny 12 3 2 2" xfId="1455" xr:uid="{00000000-0005-0000-0000-0000A1A90000}"/>
    <cellStyle name="Normalny 12 3 3" xfId="1456" xr:uid="{00000000-0005-0000-0000-0000A2A90000}"/>
    <cellStyle name="Normalny 12 3 4" xfId="7370" xr:uid="{00000000-0005-0000-0000-0000A3A90000}"/>
    <cellStyle name="Normalny 12 4" xfId="1457" xr:uid="{00000000-0005-0000-0000-0000A4A90000}"/>
    <cellStyle name="Normalny 12 4 2" xfId="1458" xr:uid="{00000000-0005-0000-0000-0000A5A90000}"/>
    <cellStyle name="Normalny 12 4 3" xfId="7371" xr:uid="{00000000-0005-0000-0000-0000A6A90000}"/>
    <cellStyle name="Normalny 12 5" xfId="1459" xr:uid="{00000000-0005-0000-0000-0000A7A90000}"/>
    <cellStyle name="Normalny 12 5 2" xfId="7372" xr:uid="{00000000-0005-0000-0000-0000A8A90000}"/>
    <cellStyle name="Normalny 12 6" xfId="1460" xr:uid="{00000000-0005-0000-0000-0000A9A90000}"/>
    <cellStyle name="Normalny 12 6 2" xfId="7373" xr:uid="{00000000-0005-0000-0000-0000AAA90000}"/>
    <cellStyle name="Normalny 12 7" xfId="7374" xr:uid="{00000000-0005-0000-0000-0000ABA90000}"/>
    <cellStyle name="Normalny 12 8" xfId="7375" xr:uid="{00000000-0005-0000-0000-0000ACA90000}"/>
    <cellStyle name="Normalny 12 9" xfId="7376" xr:uid="{00000000-0005-0000-0000-0000ADA90000}"/>
    <cellStyle name="Normalny 128" xfId="7377" xr:uid="{00000000-0005-0000-0000-0000AEA90000}"/>
    <cellStyle name="Normalny 129" xfId="7378" xr:uid="{00000000-0005-0000-0000-0000AFA90000}"/>
    <cellStyle name="Normalny 13" xfId="1461" xr:uid="{00000000-0005-0000-0000-0000B0A90000}"/>
    <cellStyle name="Normalny 13 10" xfId="7379" xr:uid="{00000000-0005-0000-0000-0000B1A90000}"/>
    <cellStyle name="Normalny 13 11" xfId="7380" xr:uid="{00000000-0005-0000-0000-0000B2A90000}"/>
    <cellStyle name="Normalny 13 12" xfId="7381" xr:uid="{00000000-0005-0000-0000-0000B3A90000}"/>
    <cellStyle name="Normalny 13 13" xfId="7382" xr:uid="{00000000-0005-0000-0000-0000B4A90000}"/>
    <cellStyle name="Normalny 13 14" xfId="7383" xr:uid="{00000000-0005-0000-0000-0000B5A90000}"/>
    <cellStyle name="Normalny 13 15" xfId="11021" xr:uid="{00000000-0005-0000-0000-0000B6A90000}"/>
    <cellStyle name="Normalny 13 16" xfId="10733" xr:uid="{00000000-0005-0000-0000-0000B7A90000}"/>
    <cellStyle name="Normalny 13 2" xfId="7384" xr:uid="{00000000-0005-0000-0000-0000B8A90000}"/>
    <cellStyle name="Normalny 13 3" xfId="7385" xr:uid="{00000000-0005-0000-0000-0000B9A90000}"/>
    <cellStyle name="Normalny 13 4" xfId="7386" xr:uid="{00000000-0005-0000-0000-0000BAA90000}"/>
    <cellStyle name="Normalny 13 5" xfId="7387" xr:uid="{00000000-0005-0000-0000-0000BBA90000}"/>
    <cellStyle name="Normalny 13 6" xfId="7388" xr:uid="{00000000-0005-0000-0000-0000BCA90000}"/>
    <cellStyle name="Normalny 13 7" xfId="7389" xr:uid="{00000000-0005-0000-0000-0000BDA90000}"/>
    <cellStyle name="Normalny 13 8" xfId="7390" xr:uid="{00000000-0005-0000-0000-0000BEA90000}"/>
    <cellStyle name="Normalny 13 9" xfId="7391" xr:uid="{00000000-0005-0000-0000-0000BFA90000}"/>
    <cellStyle name="Normalny 130" xfId="7392" xr:uid="{00000000-0005-0000-0000-0000C0A90000}"/>
    <cellStyle name="Normalny 131" xfId="7393" xr:uid="{00000000-0005-0000-0000-0000C1A90000}"/>
    <cellStyle name="Normalny 132" xfId="7394" xr:uid="{00000000-0005-0000-0000-0000C2A90000}"/>
    <cellStyle name="Normalny 133" xfId="7395" xr:uid="{00000000-0005-0000-0000-0000C3A90000}"/>
    <cellStyle name="Normalny 134" xfId="7396" xr:uid="{00000000-0005-0000-0000-0000C4A90000}"/>
    <cellStyle name="Normalny 14" xfId="1462" xr:uid="{00000000-0005-0000-0000-0000C5A90000}"/>
    <cellStyle name="Normalny 14 10" xfId="7397" xr:uid="{00000000-0005-0000-0000-0000C6A90000}"/>
    <cellStyle name="Normalny 14 11" xfId="7398" xr:uid="{00000000-0005-0000-0000-0000C7A90000}"/>
    <cellStyle name="Normalny 14 12" xfId="7399" xr:uid="{00000000-0005-0000-0000-0000C8A90000}"/>
    <cellStyle name="Normalny 14 13" xfId="7400" xr:uid="{00000000-0005-0000-0000-0000C9A90000}"/>
    <cellStyle name="Normalny 14 14" xfId="7401" xr:uid="{00000000-0005-0000-0000-0000CAA90000}"/>
    <cellStyle name="Normalny 14 15" xfId="11022" xr:uid="{00000000-0005-0000-0000-0000CBA90000}"/>
    <cellStyle name="Normalny 14 16" xfId="10734" xr:uid="{00000000-0005-0000-0000-0000CCA90000}"/>
    <cellStyle name="Normalny 14 2" xfId="1463" xr:uid="{00000000-0005-0000-0000-0000CDA90000}"/>
    <cellStyle name="Normalny 14 2 2" xfId="1464" xr:uid="{00000000-0005-0000-0000-0000CEA90000}"/>
    <cellStyle name="Normalny 14 2 2 2" xfId="1465" xr:uid="{00000000-0005-0000-0000-0000CFA90000}"/>
    <cellStyle name="Normalny 14 2 3" xfId="1466" xr:uid="{00000000-0005-0000-0000-0000D0A90000}"/>
    <cellStyle name="Normalny 14 2 4" xfId="1467" xr:uid="{00000000-0005-0000-0000-0000D1A90000}"/>
    <cellStyle name="Normalny 14 2 5" xfId="1468" xr:uid="{00000000-0005-0000-0000-0000D2A90000}"/>
    <cellStyle name="Normalny 14 2 6" xfId="1469" xr:uid="{00000000-0005-0000-0000-0000D3A90000}"/>
    <cellStyle name="Normalny 14 2 7" xfId="7402" xr:uid="{00000000-0005-0000-0000-0000D4A90000}"/>
    <cellStyle name="Normalny 14 3" xfId="1470" xr:uid="{00000000-0005-0000-0000-0000D5A90000}"/>
    <cellStyle name="Normalny 14 3 2" xfId="1471" xr:uid="{00000000-0005-0000-0000-0000D6A90000}"/>
    <cellStyle name="Normalny 14 3 3" xfId="7403" xr:uid="{00000000-0005-0000-0000-0000D7A90000}"/>
    <cellStyle name="Normalny 14 4" xfId="1472" xr:uid="{00000000-0005-0000-0000-0000D8A90000}"/>
    <cellStyle name="Normalny 14 4 2" xfId="7404" xr:uid="{00000000-0005-0000-0000-0000D9A90000}"/>
    <cellStyle name="Normalny 14 5" xfId="1473" xr:uid="{00000000-0005-0000-0000-0000DAA90000}"/>
    <cellStyle name="Normalny 14 5 2" xfId="7405" xr:uid="{00000000-0005-0000-0000-0000DBA90000}"/>
    <cellStyle name="Normalny 14 6" xfId="1474" xr:uid="{00000000-0005-0000-0000-0000DCA90000}"/>
    <cellStyle name="Normalny 14 6 2" xfId="7406" xr:uid="{00000000-0005-0000-0000-0000DDA90000}"/>
    <cellStyle name="Normalny 14 7" xfId="1475" xr:uid="{00000000-0005-0000-0000-0000DEA90000}"/>
    <cellStyle name="Normalny 14 7 2" xfId="7407" xr:uid="{00000000-0005-0000-0000-0000DFA90000}"/>
    <cellStyle name="Normalny 14 8" xfId="7408" xr:uid="{00000000-0005-0000-0000-0000E0A90000}"/>
    <cellStyle name="Normalny 14 9" xfId="7409" xr:uid="{00000000-0005-0000-0000-0000E1A90000}"/>
    <cellStyle name="Normalny 15" xfId="1476" xr:uid="{00000000-0005-0000-0000-0000E2A90000}"/>
    <cellStyle name="Normalny 15 10" xfId="7410" xr:uid="{00000000-0005-0000-0000-0000E3A90000}"/>
    <cellStyle name="Normalny 15 11" xfId="7411" xr:uid="{00000000-0005-0000-0000-0000E4A90000}"/>
    <cellStyle name="Normalny 15 12" xfId="7412" xr:uid="{00000000-0005-0000-0000-0000E5A90000}"/>
    <cellStyle name="Normalny 15 13" xfId="7413" xr:uid="{00000000-0005-0000-0000-0000E6A90000}"/>
    <cellStyle name="Normalny 15 14" xfId="7414" xr:uid="{00000000-0005-0000-0000-0000E7A90000}"/>
    <cellStyle name="Normalny 15 2" xfId="1477" xr:uid="{00000000-0005-0000-0000-0000E8A90000}"/>
    <cellStyle name="Normalny 15 2 2" xfId="7415" xr:uid="{00000000-0005-0000-0000-0000E9A90000}"/>
    <cellStyle name="Normalny 15 3" xfId="1478" xr:uid="{00000000-0005-0000-0000-0000EAA90000}"/>
    <cellStyle name="Normalny 15 3 2" xfId="7416" xr:uid="{00000000-0005-0000-0000-0000EBA90000}"/>
    <cellStyle name="Normalny 15 4" xfId="1479" xr:uid="{00000000-0005-0000-0000-0000ECA90000}"/>
    <cellStyle name="Normalny 15 4 2" xfId="7417" xr:uid="{00000000-0005-0000-0000-0000EDA90000}"/>
    <cellStyle name="Normalny 15 5" xfId="7418" xr:uid="{00000000-0005-0000-0000-0000EEA90000}"/>
    <cellStyle name="Normalny 15 6" xfId="7419" xr:uid="{00000000-0005-0000-0000-0000EFA90000}"/>
    <cellStyle name="Normalny 15 7" xfId="7420" xr:uid="{00000000-0005-0000-0000-0000F0A90000}"/>
    <cellStyle name="Normalny 15 8" xfId="7421" xr:uid="{00000000-0005-0000-0000-0000F1A90000}"/>
    <cellStyle name="Normalny 15 9" xfId="7422" xr:uid="{00000000-0005-0000-0000-0000F2A90000}"/>
    <cellStyle name="Normalny 16" xfId="1480" xr:uid="{00000000-0005-0000-0000-0000F3A90000}"/>
    <cellStyle name="Normalny 16 10" xfId="7423" xr:uid="{00000000-0005-0000-0000-0000F4A90000}"/>
    <cellStyle name="Normalny 16 11" xfId="7424" xr:uid="{00000000-0005-0000-0000-0000F5A90000}"/>
    <cellStyle name="Normalny 16 12" xfId="7425" xr:uid="{00000000-0005-0000-0000-0000F6A90000}"/>
    <cellStyle name="Normalny 16 13" xfId="7426" xr:uid="{00000000-0005-0000-0000-0000F7A90000}"/>
    <cellStyle name="Normalny 16 14" xfId="7427" xr:uid="{00000000-0005-0000-0000-0000F8A90000}"/>
    <cellStyle name="Normalny 16 2" xfId="1481" xr:uid="{00000000-0005-0000-0000-0000F9A90000}"/>
    <cellStyle name="Normalny 16 2 2" xfId="1482" xr:uid="{00000000-0005-0000-0000-0000FAA90000}"/>
    <cellStyle name="Normalny 16 2 3" xfId="7428" xr:uid="{00000000-0005-0000-0000-0000FBA90000}"/>
    <cellStyle name="Normalny 16 3" xfId="1483" xr:uid="{00000000-0005-0000-0000-0000FCA90000}"/>
    <cellStyle name="Normalny 16 3 2" xfId="7429" xr:uid="{00000000-0005-0000-0000-0000FDA90000}"/>
    <cellStyle name="Normalny 16 4" xfId="1484" xr:uid="{00000000-0005-0000-0000-0000FEA90000}"/>
    <cellStyle name="Normalny 16 4 2" xfId="7430" xr:uid="{00000000-0005-0000-0000-0000FFA90000}"/>
    <cellStyle name="Normalny 16 5" xfId="1485" xr:uid="{00000000-0005-0000-0000-000000AA0000}"/>
    <cellStyle name="Normalny 16 5 2" xfId="7431" xr:uid="{00000000-0005-0000-0000-000001AA0000}"/>
    <cellStyle name="Normalny 16 6" xfId="1486" xr:uid="{00000000-0005-0000-0000-000002AA0000}"/>
    <cellStyle name="Normalny 16 6 2" xfId="7432" xr:uid="{00000000-0005-0000-0000-000003AA0000}"/>
    <cellStyle name="Normalny 16 7" xfId="7433" xr:uid="{00000000-0005-0000-0000-000004AA0000}"/>
    <cellStyle name="Normalny 16 8" xfId="7434" xr:uid="{00000000-0005-0000-0000-000005AA0000}"/>
    <cellStyle name="Normalny 16 9" xfId="7435" xr:uid="{00000000-0005-0000-0000-000006AA0000}"/>
    <cellStyle name="Normalny 17" xfId="1487" xr:uid="{00000000-0005-0000-0000-000007AA0000}"/>
    <cellStyle name="Normalny 17 10" xfId="7436" xr:uid="{00000000-0005-0000-0000-000008AA0000}"/>
    <cellStyle name="Normalny 17 11" xfId="7437" xr:uid="{00000000-0005-0000-0000-000009AA0000}"/>
    <cellStyle name="Normalny 17 12" xfId="7438" xr:uid="{00000000-0005-0000-0000-00000AAA0000}"/>
    <cellStyle name="Normalny 17 13" xfId="7439" xr:uid="{00000000-0005-0000-0000-00000BAA0000}"/>
    <cellStyle name="Normalny 17 14" xfId="7440" xr:uid="{00000000-0005-0000-0000-00000CAA0000}"/>
    <cellStyle name="Normalny 17 2" xfId="7441" xr:uid="{00000000-0005-0000-0000-00000DAA0000}"/>
    <cellStyle name="Normalny 17 3" xfId="7442" xr:uid="{00000000-0005-0000-0000-00000EAA0000}"/>
    <cellStyle name="Normalny 17 4" xfId="7443" xr:uid="{00000000-0005-0000-0000-00000FAA0000}"/>
    <cellStyle name="Normalny 17 5" xfId="7444" xr:uid="{00000000-0005-0000-0000-000010AA0000}"/>
    <cellStyle name="Normalny 17 6" xfId="7445" xr:uid="{00000000-0005-0000-0000-000011AA0000}"/>
    <cellStyle name="Normalny 17 7" xfId="7446" xr:uid="{00000000-0005-0000-0000-000012AA0000}"/>
    <cellStyle name="Normalny 17 8" xfId="7447" xr:uid="{00000000-0005-0000-0000-000013AA0000}"/>
    <cellStyle name="Normalny 17 9" xfId="7448" xr:uid="{00000000-0005-0000-0000-000014AA0000}"/>
    <cellStyle name="Normalny 18" xfId="1488" xr:uid="{00000000-0005-0000-0000-000015AA0000}"/>
    <cellStyle name="Normalny 18 10" xfId="7449" xr:uid="{00000000-0005-0000-0000-000016AA0000}"/>
    <cellStyle name="Normalny 18 11" xfId="7450" xr:uid="{00000000-0005-0000-0000-000017AA0000}"/>
    <cellStyle name="Normalny 18 12" xfId="7451" xr:uid="{00000000-0005-0000-0000-000018AA0000}"/>
    <cellStyle name="Normalny 18 13" xfId="7452" xr:uid="{00000000-0005-0000-0000-000019AA0000}"/>
    <cellStyle name="Normalny 18 14" xfId="7453" xr:uid="{00000000-0005-0000-0000-00001AAA0000}"/>
    <cellStyle name="Normalny 18 2" xfId="7454" xr:uid="{00000000-0005-0000-0000-00001BAA0000}"/>
    <cellStyle name="Normalny 18 3" xfId="7455" xr:uid="{00000000-0005-0000-0000-00001CAA0000}"/>
    <cellStyle name="Normalny 18 4" xfId="7456" xr:uid="{00000000-0005-0000-0000-00001DAA0000}"/>
    <cellStyle name="Normalny 18 5" xfId="7457" xr:uid="{00000000-0005-0000-0000-00001EAA0000}"/>
    <cellStyle name="Normalny 18 6" xfId="7458" xr:uid="{00000000-0005-0000-0000-00001FAA0000}"/>
    <cellStyle name="Normalny 18 7" xfId="7459" xr:uid="{00000000-0005-0000-0000-000020AA0000}"/>
    <cellStyle name="Normalny 18 8" xfId="7460" xr:uid="{00000000-0005-0000-0000-000021AA0000}"/>
    <cellStyle name="Normalny 18 9" xfId="7461" xr:uid="{00000000-0005-0000-0000-000022AA0000}"/>
    <cellStyle name="Normalny 19" xfId="1489" xr:uid="{00000000-0005-0000-0000-000023AA0000}"/>
    <cellStyle name="Normalny 19 10" xfId="7462" xr:uid="{00000000-0005-0000-0000-000024AA0000}"/>
    <cellStyle name="Normalny 19 11" xfId="7463" xr:uid="{00000000-0005-0000-0000-000025AA0000}"/>
    <cellStyle name="Normalny 19 12" xfId="7464" xr:uid="{00000000-0005-0000-0000-000026AA0000}"/>
    <cellStyle name="Normalny 19 13" xfId="7465" xr:uid="{00000000-0005-0000-0000-000027AA0000}"/>
    <cellStyle name="Normalny 19 14" xfId="7466" xr:uid="{00000000-0005-0000-0000-000028AA0000}"/>
    <cellStyle name="Normalny 19 2" xfId="7467" xr:uid="{00000000-0005-0000-0000-000029AA0000}"/>
    <cellStyle name="Normalny 19 3" xfId="7468" xr:uid="{00000000-0005-0000-0000-00002AAA0000}"/>
    <cellStyle name="Normalny 19 4" xfId="7469" xr:uid="{00000000-0005-0000-0000-00002BAA0000}"/>
    <cellStyle name="Normalny 19 5" xfId="7470" xr:uid="{00000000-0005-0000-0000-00002CAA0000}"/>
    <cellStyle name="Normalny 19 6" xfId="7471" xr:uid="{00000000-0005-0000-0000-00002DAA0000}"/>
    <cellStyle name="Normalny 19 7" xfId="7472" xr:uid="{00000000-0005-0000-0000-00002EAA0000}"/>
    <cellStyle name="Normalny 19 8" xfId="7473" xr:uid="{00000000-0005-0000-0000-00002FAA0000}"/>
    <cellStyle name="Normalny 19 9" xfId="7474" xr:uid="{00000000-0005-0000-0000-000030AA0000}"/>
    <cellStyle name="Normalny 2" xfId="1490" xr:uid="{00000000-0005-0000-0000-000031AA0000}"/>
    <cellStyle name="Normalny 2 10" xfId="7475" xr:uid="{00000000-0005-0000-0000-000032AA0000}"/>
    <cellStyle name="Normalny 2 10 2" xfId="7476" xr:uid="{00000000-0005-0000-0000-000033AA0000}"/>
    <cellStyle name="Normalny 2 11" xfId="7477" xr:uid="{00000000-0005-0000-0000-000034AA0000}"/>
    <cellStyle name="Normalny 2 11 2" xfId="7478" xr:uid="{00000000-0005-0000-0000-000035AA0000}"/>
    <cellStyle name="Normalny 2 12" xfId="7479" xr:uid="{00000000-0005-0000-0000-000036AA0000}"/>
    <cellStyle name="Normalny 2 12 2" xfId="7480" xr:uid="{00000000-0005-0000-0000-000037AA0000}"/>
    <cellStyle name="Normalny 2 13" xfId="7481" xr:uid="{00000000-0005-0000-0000-000038AA0000}"/>
    <cellStyle name="Normalny 2 13 2" xfId="7482" xr:uid="{00000000-0005-0000-0000-000039AA0000}"/>
    <cellStyle name="Normalny 2 14" xfId="7483" xr:uid="{00000000-0005-0000-0000-00003AAA0000}"/>
    <cellStyle name="Normalny 2 14 2" xfId="7484" xr:uid="{00000000-0005-0000-0000-00003BAA0000}"/>
    <cellStyle name="Normalny 2 15" xfId="7485" xr:uid="{00000000-0005-0000-0000-00003CAA0000}"/>
    <cellStyle name="Normalny 2 15 2" xfId="7486" xr:uid="{00000000-0005-0000-0000-00003DAA0000}"/>
    <cellStyle name="Normalny 2 16" xfId="7487" xr:uid="{00000000-0005-0000-0000-00003EAA0000}"/>
    <cellStyle name="Normalny 2 16 2" xfId="7488" xr:uid="{00000000-0005-0000-0000-00003FAA0000}"/>
    <cellStyle name="Normalny 2 17" xfId="7489" xr:uid="{00000000-0005-0000-0000-000040AA0000}"/>
    <cellStyle name="Normalny 2 17 2" xfId="7490" xr:uid="{00000000-0005-0000-0000-000041AA0000}"/>
    <cellStyle name="Normalny 2 18" xfId="7491" xr:uid="{00000000-0005-0000-0000-000042AA0000}"/>
    <cellStyle name="Normalny 2 18 2" xfId="7492" xr:uid="{00000000-0005-0000-0000-000043AA0000}"/>
    <cellStyle name="Normalny 2 19" xfId="7493" xr:uid="{00000000-0005-0000-0000-000044AA0000}"/>
    <cellStyle name="Normalny 2 19 2" xfId="7494" xr:uid="{00000000-0005-0000-0000-000045AA0000}"/>
    <cellStyle name="Normalny 2 2" xfId="1491" xr:uid="{00000000-0005-0000-0000-000046AA0000}"/>
    <cellStyle name="Normalny 2 2 10" xfId="7495" xr:uid="{00000000-0005-0000-0000-000047AA0000}"/>
    <cellStyle name="Normalny 2 2 11" xfId="7496" xr:uid="{00000000-0005-0000-0000-000048AA0000}"/>
    <cellStyle name="Normalny 2 2 12" xfId="7497" xr:uid="{00000000-0005-0000-0000-000049AA0000}"/>
    <cellStyle name="Normalny 2 2 13" xfId="7498" xr:uid="{00000000-0005-0000-0000-00004AAA0000}"/>
    <cellStyle name="Normalny 2 2 14" xfId="7499" xr:uid="{00000000-0005-0000-0000-00004BAA0000}"/>
    <cellStyle name="Normalny 2 2 15" xfId="7500" xr:uid="{00000000-0005-0000-0000-00004CAA0000}"/>
    <cellStyle name="Normalny 2 2 16" xfId="7501" xr:uid="{00000000-0005-0000-0000-00004DAA0000}"/>
    <cellStyle name="Normalny 2 2 17" xfId="7502" xr:uid="{00000000-0005-0000-0000-00004EAA0000}"/>
    <cellStyle name="Normalny 2 2 18" xfId="7503" xr:uid="{00000000-0005-0000-0000-00004FAA0000}"/>
    <cellStyle name="Normalny 2 2 19" xfId="7504" xr:uid="{00000000-0005-0000-0000-000050AA0000}"/>
    <cellStyle name="Normalny 2 2 2" xfId="1492" xr:uid="{00000000-0005-0000-0000-000051AA0000}"/>
    <cellStyle name="Normalny 2 2 2 10" xfId="10737" xr:uid="{00000000-0005-0000-0000-000052AA0000}"/>
    <cellStyle name="Normalny 2 2 2 2" xfId="1493" xr:uid="{00000000-0005-0000-0000-000053AA0000}"/>
    <cellStyle name="Normalny 2 2 2 2 10" xfId="7505" xr:uid="{00000000-0005-0000-0000-000054AA0000}"/>
    <cellStyle name="Normalny 2 2 2 2 11" xfId="7506" xr:uid="{00000000-0005-0000-0000-000055AA0000}"/>
    <cellStyle name="Normalny 2 2 2 2 2" xfId="7507" xr:uid="{00000000-0005-0000-0000-000056AA0000}"/>
    <cellStyle name="Normalny 2 2 2 2 2 2" xfId="7508" xr:uid="{00000000-0005-0000-0000-000057AA0000}"/>
    <cellStyle name="Normalny 2 2 2 2 2 3" xfId="7509" xr:uid="{00000000-0005-0000-0000-000058AA0000}"/>
    <cellStyle name="Normalny 2 2 2 2 3" xfId="7510" xr:uid="{00000000-0005-0000-0000-000059AA0000}"/>
    <cellStyle name="Normalny 2 2 2 2 4" xfId="7511" xr:uid="{00000000-0005-0000-0000-00005AAA0000}"/>
    <cellStyle name="Normalny 2 2 2 2 5" xfId="7512" xr:uid="{00000000-0005-0000-0000-00005BAA0000}"/>
    <cellStyle name="Normalny 2 2 2 2 6" xfId="7513" xr:uid="{00000000-0005-0000-0000-00005CAA0000}"/>
    <cellStyle name="Normalny 2 2 2 2 7" xfId="7514" xr:uid="{00000000-0005-0000-0000-00005DAA0000}"/>
    <cellStyle name="Normalny 2 2 2 2 8" xfId="7515" xr:uid="{00000000-0005-0000-0000-00005EAA0000}"/>
    <cellStyle name="Normalny 2 2 2 2 9" xfId="7516" xr:uid="{00000000-0005-0000-0000-00005FAA0000}"/>
    <cellStyle name="Normalny 2 2 2 3" xfId="7517" xr:uid="{00000000-0005-0000-0000-000060AA0000}"/>
    <cellStyle name="Normalny 2 2 2 3 2" xfId="7518" xr:uid="{00000000-0005-0000-0000-000061AA0000}"/>
    <cellStyle name="Normalny 2 2 2 3 3" xfId="7519" xr:uid="{00000000-0005-0000-0000-000062AA0000}"/>
    <cellStyle name="Normalny 2 2 2 4" xfId="7520" xr:uid="{00000000-0005-0000-0000-000063AA0000}"/>
    <cellStyle name="Normalny 2 2 2 4 2" xfId="7521" xr:uid="{00000000-0005-0000-0000-000064AA0000}"/>
    <cellStyle name="Normalny 2 2 2 5" xfId="7522" xr:uid="{00000000-0005-0000-0000-000065AA0000}"/>
    <cellStyle name="Normalny 2 2 2 5 2" xfId="7523" xr:uid="{00000000-0005-0000-0000-000066AA0000}"/>
    <cellStyle name="Normalny 2 2 2 6" xfId="7524" xr:uid="{00000000-0005-0000-0000-000067AA0000}"/>
    <cellStyle name="Normalny 2 2 2 7" xfId="7525" xr:uid="{00000000-0005-0000-0000-000068AA0000}"/>
    <cellStyle name="Normalny 2 2 2 8" xfId="7526" xr:uid="{00000000-0005-0000-0000-000069AA0000}"/>
    <cellStyle name="Normalny 2 2 2 9" xfId="7527" xr:uid="{00000000-0005-0000-0000-00006AAA0000}"/>
    <cellStyle name="Normalny 2 2 20" xfId="7528" xr:uid="{00000000-0005-0000-0000-00006BAA0000}"/>
    <cellStyle name="Normalny 2 2 21" xfId="7529" xr:uid="{00000000-0005-0000-0000-00006CAA0000}"/>
    <cellStyle name="Normalny 2 2 22" xfId="7530" xr:uid="{00000000-0005-0000-0000-00006DAA0000}"/>
    <cellStyle name="Normalny 2 2 23" xfId="7531" xr:uid="{00000000-0005-0000-0000-00006EAA0000}"/>
    <cellStyle name="Normalny 2 2 24" xfId="7532" xr:uid="{00000000-0005-0000-0000-00006FAA0000}"/>
    <cellStyle name="Normalny 2 2 25" xfId="7533" xr:uid="{00000000-0005-0000-0000-000070AA0000}"/>
    <cellStyle name="Normalny 2 2 26" xfId="7534" xr:uid="{00000000-0005-0000-0000-000071AA0000}"/>
    <cellStyle name="Normalny 2 2 27" xfId="7535" xr:uid="{00000000-0005-0000-0000-000072AA0000}"/>
    <cellStyle name="Normalny 2 2 28" xfId="7536" xr:uid="{00000000-0005-0000-0000-000073AA0000}"/>
    <cellStyle name="Normalny 2 2 29" xfId="7537" xr:uid="{00000000-0005-0000-0000-000074AA0000}"/>
    <cellStyle name="Normalny 2 2 3" xfId="7538" xr:uid="{00000000-0005-0000-0000-000075AA0000}"/>
    <cellStyle name="Normalny 2 2 3 2" xfId="7539" xr:uid="{00000000-0005-0000-0000-000076AA0000}"/>
    <cellStyle name="Normalny 2 2 30" xfId="7540" xr:uid="{00000000-0005-0000-0000-000077AA0000}"/>
    <cellStyle name="Normalny 2 2 31" xfId="7541" xr:uid="{00000000-0005-0000-0000-000078AA0000}"/>
    <cellStyle name="Normalny 2 2 32" xfId="7542" xr:uid="{00000000-0005-0000-0000-000079AA0000}"/>
    <cellStyle name="Normalny 2 2 33" xfId="7543" xr:uid="{00000000-0005-0000-0000-00007AAA0000}"/>
    <cellStyle name="Normalny 2 2 34" xfId="7544" xr:uid="{00000000-0005-0000-0000-00007BAA0000}"/>
    <cellStyle name="Normalny 2 2 35" xfId="7545" xr:uid="{00000000-0005-0000-0000-00007CAA0000}"/>
    <cellStyle name="Normalny 2 2 36" xfId="11024" xr:uid="{00000000-0005-0000-0000-00007DAA0000}"/>
    <cellStyle name="Normalny 2 2 37" xfId="10736" xr:uid="{00000000-0005-0000-0000-00007EAA0000}"/>
    <cellStyle name="Normalny 2 2 4" xfId="7546" xr:uid="{00000000-0005-0000-0000-00007FAA0000}"/>
    <cellStyle name="Normalny 2 2 5" xfId="7547" xr:uid="{00000000-0005-0000-0000-000080AA0000}"/>
    <cellStyle name="Normalny 2 2 6" xfId="7548" xr:uid="{00000000-0005-0000-0000-000081AA0000}"/>
    <cellStyle name="Normalny 2 2 7" xfId="7549" xr:uid="{00000000-0005-0000-0000-000082AA0000}"/>
    <cellStyle name="Normalny 2 2 8" xfId="7550" xr:uid="{00000000-0005-0000-0000-000083AA0000}"/>
    <cellStyle name="Normalny 2 2 9" xfId="7551" xr:uid="{00000000-0005-0000-0000-000084AA0000}"/>
    <cellStyle name="Normalny 2 20" xfId="7552" xr:uid="{00000000-0005-0000-0000-000085AA0000}"/>
    <cellStyle name="Normalny 2 20 2" xfId="7553" xr:uid="{00000000-0005-0000-0000-000086AA0000}"/>
    <cellStyle name="Normalny 2 21" xfId="7554" xr:uid="{00000000-0005-0000-0000-000087AA0000}"/>
    <cellStyle name="Normalny 2 21 2" xfId="7555" xr:uid="{00000000-0005-0000-0000-000088AA0000}"/>
    <cellStyle name="Normalny 2 22" xfId="7556" xr:uid="{00000000-0005-0000-0000-000089AA0000}"/>
    <cellStyle name="Normalny 2 23" xfId="7557" xr:uid="{00000000-0005-0000-0000-00008AAA0000}"/>
    <cellStyle name="Normalny 2 24" xfId="7558" xr:uid="{00000000-0005-0000-0000-00008BAA0000}"/>
    <cellStyle name="Normalny 2 25" xfId="7559" xr:uid="{00000000-0005-0000-0000-00008CAA0000}"/>
    <cellStyle name="Normalny 2 26" xfId="7560" xr:uid="{00000000-0005-0000-0000-00008DAA0000}"/>
    <cellStyle name="Normalny 2 27" xfId="7561" xr:uid="{00000000-0005-0000-0000-00008EAA0000}"/>
    <cellStyle name="Normalny 2 28" xfId="7562" xr:uid="{00000000-0005-0000-0000-00008FAA0000}"/>
    <cellStyle name="Normalny 2 29" xfId="7563" xr:uid="{00000000-0005-0000-0000-000090AA0000}"/>
    <cellStyle name="Normalny 2 3" xfId="1494" xr:uid="{00000000-0005-0000-0000-000091AA0000}"/>
    <cellStyle name="Normalny 2 3 10" xfId="7564" xr:uid="{00000000-0005-0000-0000-000092AA0000}"/>
    <cellStyle name="Normalny 2 3 11" xfId="11025" xr:uid="{00000000-0005-0000-0000-000093AA0000}"/>
    <cellStyle name="Normalny 2 3 12" xfId="10738" xr:uid="{00000000-0005-0000-0000-000094AA0000}"/>
    <cellStyle name="Normalny 2 3 2" xfId="1495" xr:uid="{00000000-0005-0000-0000-000095AA0000}"/>
    <cellStyle name="Normalny 2 3 2 2" xfId="1496" xr:uid="{00000000-0005-0000-0000-000096AA0000}"/>
    <cellStyle name="Normalny 2 3 2 2 2" xfId="1497" xr:uid="{00000000-0005-0000-0000-000097AA0000}"/>
    <cellStyle name="Normalny 2 3 2 2 2 2" xfId="1498" xr:uid="{00000000-0005-0000-0000-000098AA0000}"/>
    <cellStyle name="Normalny 2 3 2 2 2 3" xfId="7565" xr:uid="{00000000-0005-0000-0000-000099AA0000}"/>
    <cellStyle name="Normalny 2 3 2 2 3" xfId="1499" xr:uid="{00000000-0005-0000-0000-00009AAA0000}"/>
    <cellStyle name="Normalny 2 3 2 2 4" xfId="7566" xr:uid="{00000000-0005-0000-0000-00009BAA0000}"/>
    <cellStyle name="Normalny 2 3 2 3" xfId="1500" xr:uid="{00000000-0005-0000-0000-00009CAA0000}"/>
    <cellStyle name="Normalny 2 3 2 3 2" xfId="1501" xr:uid="{00000000-0005-0000-0000-00009DAA0000}"/>
    <cellStyle name="Normalny 2 3 2 3 3" xfId="7567" xr:uid="{00000000-0005-0000-0000-00009EAA0000}"/>
    <cellStyle name="Normalny 2 3 2 4" xfId="1502" xr:uid="{00000000-0005-0000-0000-00009FAA0000}"/>
    <cellStyle name="Normalny 2 3 2 5" xfId="7568" xr:uid="{00000000-0005-0000-0000-0000A0AA0000}"/>
    <cellStyle name="Normalny 2 3 2 6" xfId="11026" xr:uid="{00000000-0005-0000-0000-0000A1AA0000}"/>
    <cellStyle name="Normalny 2 3 2 7" xfId="10739" xr:uid="{00000000-0005-0000-0000-0000A2AA0000}"/>
    <cellStyle name="Normalny 2 3 3" xfId="1503" xr:uid="{00000000-0005-0000-0000-0000A3AA0000}"/>
    <cellStyle name="Normalny 2 3 3 2" xfId="1504" xr:uid="{00000000-0005-0000-0000-0000A4AA0000}"/>
    <cellStyle name="Normalny 2 3 3 2 2" xfId="1505" xr:uid="{00000000-0005-0000-0000-0000A5AA0000}"/>
    <cellStyle name="Normalny 2 3 3 2 3" xfId="7569" xr:uid="{00000000-0005-0000-0000-0000A6AA0000}"/>
    <cellStyle name="Normalny 2 3 3 3" xfId="1506" xr:uid="{00000000-0005-0000-0000-0000A7AA0000}"/>
    <cellStyle name="Normalny 2 3 3 3 2" xfId="7570" xr:uid="{00000000-0005-0000-0000-0000A8AA0000}"/>
    <cellStyle name="Normalny 2 3 3 3 3" xfId="7571" xr:uid="{00000000-0005-0000-0000-0000A9AA0000}"/>
    <cellStyle name="Normalny 2 3 3 3 4" xfId="7572" xr:uid="{00000000-0005-0000-0000-0000AAAA0000}"/>
    <cellStyle name="Normalny 2 3 3 3 5" xfId="7573" xr:uid="{00000000-0005-0000-0000-0000ABAA0000}"/>
    <cellStyle name="Normalny 2 3 3 4" xfId="7574" xr:uid="{00000000-0005-0000-0000-0000ACAA0000}"/>
    <cellStyle name="Normalny 2 3 3 5" xfId="7575" xr:uid="{00000000-0005-0000-0000-0000ADAA0000}"/>
    <cellStyle name="Normalny 2 3 3 6" xfId="7576" xr:uid="{00000000-0005-0000-0000-0000AEAA0000}"/>
    <cellStyle name="Normalny 2 3 4" xfId="1507" xr:uid="{00000000-0005-0000-0000-0000AFAA0000}"/>
    <cellStyle name="Normalny 2 3 4 2" xfId="1508" xr:uid="{00000000-0005-0000-0000-0000B0AA0000}"/>
    <cellStyle name="Normalny 2 3 4 2 2" xfId="7577" xr:uid="{00000000-0005-0000-0000-0000B1AA0000}"/>
    <cellStyle name="Normalny 2 3 4 3" xfId="7578" xr:uid="{00000000-0005-0000-0000-0000B2AA0000}"/>
    <cellStyle name="Normalny 2 3 4 4" xfId="7579" xr:uid="{00000000-0005-0000-0000-0000B3AA0000}"/>
    <cellStyle name="Normalny 2 3 5" xfId="1509" xr:uid="{00000000-0005-0000-0000-0000B4AA0000}"/>
    <cellStyle name="Normalny 2 3 5 2" xfId="7580" xr:uid="{00000000-0005-0000-0000-0000B5AA0000}"/>
    <cellStyle name="Normalny 2 3 5 3" xfId="7581" xr:uid="{00000000-0005-0000-0000-0000B6AA0000}"/>
    <cellStyle name="Normalny 2 3 6" xfId="1510" xr:uid="{00000000-0005-0000-0000-0000B7AA0000}"/>
    <cellStyle name="Normalny 2 3 6 2" xfId="7582" xr:uid="{00000000-0005-0000-0000-0000B8AA0000}"/>
    <cellStyle name="Normalny 2 3 7" xfId="7583" xr:uid="{00000000-0005-0000-0000-0000B9AA0000}"/>
    <cellStyle name="Normalny 2 3 8" xfId="7584" xr:uid="{00000000-0005-0000-0000-0000BAAA0000}"/>
    <cellStyle name="Normalny 2 3 9" xfId="7585" xr:uid="{00000000-0005-0000-0000-0000BBAA0000}"/>
    <cellStyle name="Normalny 2 30" xfId="7586" xr:uid="{00000000-0005-0000-0000-0000BCAA0000}"/>
    <cellStyle name="Normalny 2 31" xfId="7587" xr:uid="{00000000-0005-0000-0000-0000BDAA0000}"/>
    <cellStyle name="Normalny 2 32" xfId="7588" xr:uid="{00000000-0005-0000-0000-0000BEAA0000}"/>
    <cellStyle name="Normalny 2 33" xfId="7589" xr:uid="{00000000-0005-0000-0000-0000BFAA0000}"/>
    <cellStyle name="Normalny 2 34" xfId="7590" xr:uid="{00000000-0005-0000-0000-0000C0AA0000}"/>
    <cellStyle name="Normalny 2 35" xfId="7591" xr:uid="{00000000-0005-0000-0000-0000C1AA0000}"/>
    <cellStyle name="Normalny 2 36" xfId="7592" xr:uid="{00000000-0005-0000-0000-0000C2AA0000}"/>
    <cellStyle name="Normalny 2 37" xfId="7593" xr:uid="{00000000-0005-0000-0000-0000C3AA0000}"/>
    <cellStyle name="Normalny 2 38" xfId="7594" xr:uid="{00000000-0005-0000-0000-0000C4AA0000}"/>
    <cellStyle name="Normalny 2 39" xfId="7595" xr:uid="{00000000-0005-0000-0000-0000C5AA0000}"/>
    <cellStyle name="Normalny 2 4" xfId="1511" xr:uid="{00000000-0005-0000-0000-0000C6AA0000}"/>
    <cellStyle name="Normalny 2 4 2" xfId="7596" xr:uid="{00000000-0005-0000-0000-0000C7AA0000}"/>
    <cellStyle name="Normalny 2 4 3" xfId="7597" xr:uid="{00000000-0005-0000-0000-0000C8AA0000}"/>
    <cellStyle name="Normalny 2 4 4" xfId="7598" xr:uid="{00000000-0005-0000-0000-0000C9AA0000}"/>
    <cellStyle name="Normalny 2 4 5" xfId="7599" xr:uid="{00000000-0005-0000-0000-0000CAAA0000}"/>
    <cellStyle name="Normalny 2 4 6" xfId="11027" xr:uid="{00000000-0005-0000-0000-0000CBAA0000}"/>
    <cellStyle name="Normalny 2 4 7" xfId="10740" xr:uid="{00000000-0005-0000-0000-0000CCAA0000}"/>
    <cellStyle name="Normalny 2 40" xfId="7600" xr:uid="{00000000-0005-0000-0000-0000CDAA0000}"/>
    <cellStyle name="Normalny 2 41" xfId="7601" xr:uid="{00000000-0005-0000-0000-0000CEAA0000}"/>
    <cellStyle name="Normalny 2 42" xfId="7602" xr:uid="{00000000-0005-0000-0000-0000CFAA0000}"/>
    <cellStyle name="Normalny 2 43" xfId="7603" xr:uid="{00000000-0005-0000-0000-0000D0AA0000}"/>
    <cellStyle name="Normalny 2 44" xfId="7604" xr:uid="{00000000-0005-0000-0000-0000D1AA0000}"/>
    <cellStyle name="Normalny 2 45" xfId="11023" xr:uid="{00000000-0005-0000-0000-0000D2AA0000}"/>
    <cellStyle name="Normalny 2 46" xfId="10735" xr:uid="{00000000-0005-0000-0000-0000D3AA0000}"/>
    <cellStyle name="Normalny 2 5" xfId="1512" xr:uid="{00000000-0005-0000-0000-0000D4AA0000}"/>
    <cellStyle name="Normalny 2 5 2" xfId="7605" xr:uid="{00000000-0005-0000-0000-0000D5AA0000}"/>
    <cellStyle name="Normalny 2 5 3" xfId="7606" xr:uid="{00000000-0005-0000-0000-0000D6AA0000}"/>
    <cellStyle name="Normalny 2 6" xfId="7607" xr:uid="{00000000-0005-0000-0000-0000D7AA0000}"/>
    <cellStyle name="Normalny 2 6 2" xfId="7608" xr:uid="{00000000-0005-0000-0000-0000D8AA0000}"/>
    <cellStyle name="Normalny 2 7" xfId="7609" xr:uid="{00000000-0005-0000-0000-0000D9AA0000}"/>
    <cellStyle name="Normalny 2 7 2" xfId="7610" xr:uid="{00000000-0005-0000-0000-0000DAAA0000}"/>
    <cellStyle name="Normalny 2 8" xfId="7611" xr:uid="{00000000-0005-0000-0000-0000DBAA0000}"/>
    <cellStyle name="Normalny 2 8 2" xfId="7612" xr:uid="{00000000-0005-0000-0000-0000DCAA0000}"/>
    <cellStyle name="Normalny 2 9" xfId="7613" xr:uid="{00000000-0005-0000-0000-0000DDAA0000}"/>
    <cellStyle name="Normalny 2 9 2" xfId="7614" xr:uid="{00000000-0005-0000-0000-0000DEAA0000}"/>
    <cellStyle name="Normalny 20" xfId="1513" xr:uid="{00000000-0005-0000-0000-0000DFAA0000}"/>
    <cellStyle name="Normalny 20 2" xfId="7615" xr:uid="{00000000-0005-0000-0000-0000E0AA0000}"/>
    <cellStyle name="Normalny 20 3" xfId="7616" xr:uid="{00000000-0005-0000-0000-0000E1AA0000}"/>
    <cellStyle name="Normalny 21" xfId="1514" xr:uid="{00000000-0005-0000-0000-0000E2AA0000}"/>
    <cellStyle name="Normalny 21 2" xfId="7617" xr:uid="{00000000-0005-0000-0000-0000E3AA0000}"/>
    <cellStyle name="Normalny 21 2 2" xfId="7618" xr:uid="{00000000-0005-0000-0000-0000E4AA0000}"/>
    <cellStyle name="Normalny 21 3" xfId="7619" xr:uid="{00000000-0005-0000-0000-0000E5AA0000}"/>
    <cellStyle name="Normalny 21 3 2" xfId="7620" xr:uid="{00000000-0005-0000-0000-0000E6AA0000}"/>
    <cellStyle name="Normalny 21 4" xfId="7621" xr:uid="{00000000-0005-0000-0000-0000E7AA0000}"/>
    <cellStyle name="Normalny 21 4 2" xfId="7622" xr:uid="{00000000-0005-0000-0000-0000E8AA0000}"/>
    <cellStyle name="Normalny 21 5" xfId="7623" xr:uid="{00000000-0005-0000-0000-0000E9AA0000}"/>
    <cellStyle name="Normalny 21 5 2" xfId="7624" xr:uid="{00000000-0005-0000-0000-0000EAAA0000}"/>
    <cellStyle name="Normalny 21 6" xfId="7625" xr:uid="{00000000-0005-0000-0000-0000EBAA0000}"/>
    <cellStyle name="Normalny 21 7" xfId="7626" xr:uid="{00000000-0005-0000-0000-0000ECAA0000}"/>
    <cellStyle name="Normalny 216" xfId="7627" xr:uid="{00000000-0005-0000-0000-0000EDAA0000}"/>
    <cellStyle name="Normalny 216 2" xfId="7628" xr:uid="{00000000-0005-0000-0000-0000EEAA0000}"/>
    <cellStyle name="Normalny 22" xfId="7629" xr:uid="{00000000-0005-0000-0000-0000EFAA0000}"/>
    <cellStyle name="Normalny 22 2" xfId="7630" xr:uid="{00000000-0005-0000-0000-0000F0AA0000}"/>
    <cellStyle name="Normalny 23" xfId="7631" xr:uid="{00000000-0005-0000-0000-0000F1AA0000}"/>
    <cellStyle name="Normalny 23 2" xfId="7632" xr:uid="{00000000-0005-0000-0000-0000F2AA0000}"/>
    <cellStyle name="Normalny 24" xfId="7633" xr:uid="{00000000-0005-0000-0000-0000F3AA0000}"/>
    <cellStyle name="Normalny 24 2" xfId="7634" xr:uid="{00000000-0005-0000-0000-0000F4AA0000}"/>
    <cellStyle name="Normalny 25" xfId="7635" xr:uid="{00000000-0005-0000-0000-0000F5AA0000}"/>
    <cellStyle name="Normalny 25 2" xfId="7636" xr:uid="{00000000-0005-0000-0000-0000F6AA0000}"/>
    <cellStyle name="Normalny 26" xfId="7637" xr:uid="{00000000-0005-0000-0000-0000F7AA0000}"/>
    <cellStyle name="Normalny 26 2" xfId="7638" xr:uid="{00000000-0005-0000-0000-0000F8AA0000}"/>
    <cellStyle name="Normalny 27" xfId="7639" xr:uid="{00000000-0005-0000-0000-0000F9AA0000}"/>
    <cellStyle name="Normalny 27 2" xfId="7640" xr:uid="{00000000-0005-0000-0000-0000FAAA0000}"/>
    <cellStyle name="Normalny 272" xfId="7641" xr:uid="{00000000-0005-0000-0000-0000FBAA0000}"/>
    <cellStyle name="Normalny 28" xfId="7642" xr:uid="{00000000-0005-0000-0000-0000FCAA0000}"/>
    <cellStyle name="Normalny 28 2" xfId="7643" xr:uid="{00000000-0005-0000-0000-0000FDAA0000}"/>
    <cellStyle name="Normalny 29" xfId="7644" xr:uid="{00000000-0005-0000-0000-0000FEAA0000}"/>
    <cellStyle name="Normalny 29 2" xfId="7645" xr:uid="{00000000-0005-0000-0000-0000FFAA0000}"/>
    <cellStyle name="Normalny 3" xfId="1515" xr:uid="{00000000-0005-0000-0000-000000AB0000}"/>
    <cellStyle name="Normalny 3 2" xfId="1516" xr:uid="{00000000-0005-0000-0000-000001AB0000}"/>
    <cellStyle name="Normalny 3 2 2" xfId="7646" xr:uid="{00000000-0005-0000-0000-000002AB0000}"/>
    <cellStyle name="Normalny 3 2 2 2" xfId="11196" xr:uid="{00000000-0005-0000-0000-000003AB0000}"/>
    <cellStyle name="Normalny 3 2 2 3" xfId="10743" xr:uid="{00000000-0005-0000-0000-000004AB0000}"/>
    <cellStyle name="Normalny 3 2 3" xfId="7647" xr:uid="{00000000-0005-0000-0000-000005AB0000}"/>
    <cellStyle name="Normalny 3 2 4" xfId="7648" xr:uid="{00000000-0005-0000-0000-000006AB0000}"/>
    <cellStyle name="Normalny 3 2 5" xfId="11029" xr:uid="{00000000-0005-0000-0000-000007AB0000}"/>
    <cellStyle name="Normalny 3 2 6" xfId="10742" xr:uid="{00000000-0005-0000-0000-000008AB0000}"/>
    <cellStyle name="Normalny 3 3" xfId="1517" xr:uid="{00000000-0005-0000-0000-000009AB0000}"/>
    <cellStyle name="Normalny 3 3 2" xfId="7649" xr:uid="{00000000-0005-0000-0000-00000AAB0000}"/>
    <cellStyle name="Normalny 3 3 3" xfId="11030" xr:uid="{00000000-0005-0000-0000-00000BAB0000}"/>
    <cellStyle name="Normalny 3 3 4" xfId="10744" xr:uid="{00000000-0005-0000-0000-00000CAB0000}"/>
    <cellStyle name="Normalny 3 4" xfId="1518" xr:uid="{00000000-0005-0000-0000-00000DAB0000}"/>
    <cellStyle name="Normalny 3 4 2" xfId="1519" xr:uid="{00000000-0005-0000-0000-00000EAB0000}"/>
    <cellStyle name="Normalny 3 4 2 2" xfId="1520" xr:uid="{00000000-0005-0000-0000-00000FAB0000}"/>
    <cellStyle name="Normalny 3 4 2 2 2" xfId="1521" xr:uid="{00000000-0005-0000-0000-000010AB0000}"/>
    <cellStyle name="Normalny 3 4 2 2 2 2" xfId="1522" xr:uid="{00000000-0005-0000-0000-000011AB0000}"/>
    <cellStyle name="Normalny 3 4 2 2 3" xfId="1523" xr:uid="{00000000-0005-0000-0000-000012AB0000}"/>
    <cellStyle name="Normalny 3 4 2 3" xfId="1524" xr:uid="{00000000-0005-0000-0000-000013AB0000}"/>
    <cellStyle name="Normalny 3 4 2 3 2" xfId="1525" xr:uid="{00000000-0005-0000-0000-000014AB0000}"/>
    <cellStyle name="Normalny 3 4 2 4" xfId="1526" xr:uid="{00000000-0005-0000-0000-000015AB0000}"/>
    <cellStyle name="Normalny 3 4 3" xfId="1527" xr:uid="{00000000-0005-0000-0000-000016AB0000}"/>
    <cellStyle name="Normalny 3 4 3 2" xfId="1528" xr:uid="{00000000-0005-0000-0000-000017AB0000}"/>
    <cellStyle name="Normalny 3 4 3 2 2" xfId="1529" xr:uid="{00000000-0005-0000-0000-000018AB0000}"/>
    <cellStyle name="Normalny 3 4 3 3" xfId="1530" xr:uid="{00000000-0005-0000-0000-000019AB0000}"/>
    <cellStyle name="Normalny 3 4 4" xfId="1531" xr:uid="{00000000-0005-0000-0000-00001AAB0000}"/>
    <cellStyle name="Normalny 3 4 4 2" xfId="1532" xr:uid="{00000000-0005-0000-0000-00001BAB0000}"/>
    <cellStyle name="Normalny 3 4 5" xfId="1533" xr:uid="{00000000-0005-0000-0000-00001CAB0000}"/>
    <cellStyle name="Normalny 3 4 6" xfId="1534" xr:uid="{00000000-0005-0000-0000-00001DAB0000}"/>
    <cellStyle name="Normalny 3 4 7" xfId="7650" xr:uid="{00000000-0005-0000-0000-00001EAB0000}"/>
    <cellStyle name="Normalny 3 5" xfId="1535" xr:uid="{00000000-0005-0000-0000-00001FAB0000}"/>
    <cellStyle name="Normalny 3 5 2" xfId="7651" xr:uid="{00000000-0005-0000-0000-000020AB0000}"/>
    <cellStyle name="Normalny 3 6" xfId="7652" xr:uid="{00000000-0005-0000-0000-000021AB0000}"/>
    <cellStyle name="Normalny 3 7" xfId="11028" xr:uid="{00000000-0005-0000-0000-000022AB0000}"/>
    <cellStyle name="Normalny 3 8" xfId="10741" xr:uid="{00000000-0005-0000-0000-000023AB0000}"/>
    <cellStyle name="Normalny 30" xfId="7653" xr:uid="{00000000-0005-0000-0000-000024AB0000}"/>
    <cellStyle name="Normalny 30 2" xfId="7654" xr:uid="{00000000-0005-0000-0000-000025AB0000}"/>
    <cellStyle name="Normalny 30 2 2" xfId="7655" xr:uid="{00000000-0005-0000-0000-000026AB0000}"/>
    <cellStyle name="Normalny 30 3" xfId="7656" xr:uid="{00000000-0005-0000-0000-000027AB0000}"/>
    <cellStyle name="Normalny 30 3 2" xfId="7657" xr:uid="{00000000-0005-0000-0000-000028AB0000}"/>
    <cellStyle name="Normalny 30 4" xfId="7658" xr:uid="{00000000-0005-0000-0000-000029AB0000}"/>
    <cellStyle name="Normalny 31" xfId="7659" xr:uid="{00000000-0005-0000-0000-00002AAB0000}"/>
    <cellStyle name="Normalny 31 2" xfId="7660" xr:uid="{00000000-0005-0000-0000-00002BAB0000}"/>
    <cellStyle name="Normalny 32" xfId="7661" xr:uid="{00000000-0005-0000-0000-00002CAB0000}"/>
    <cellStyle name="Normalny 32 2" xfId="7662" xr:uid="{00000000-0005-0000-0000-00002DAB0000}"/>
    <cellStyle name="Normalny 33" xfId="7663" xr:uid="{00000000-0005-0000-0000-00002EAB0000}"/>
    <cellStyle name="Normalny 33 2" xfId="7664" xr:uid="{00000000-0005-0000-0000-00002FAB0000}"/>
    <cellStyle name="Normalny 34" xfId="7665" xr:uid="{00000000-0005-0000-0000-000030AB0000}"/>
    <cellStyle name="Normalny 34 2" xfId="7666" xr:uid="{00000000-0005-0000-0000-000031AB0000}"/>
    <cellStyle name="Normalny 35" xfId="7667" xr:uid="{00000000-0005-0000-0000-000032AB0000}"/>
    <cellStyle name="Normalny 35 2" xfId="7668" xr:uid="{00000000-0005-0000-0000-000033AB0000}"/>
    <cellStyle name="Normalny 36" xfId="7669" xr:uid="{00000000-0005-0000-0000-000034AB0000}"/>
    <cellStyle name="Normalny 36 2" xfId="7670" xr:uid="{00000000-0005-0000-0000-000035AB0000}"/>
    <cellStyle name="Normalny 37" xfId="7671" xr:uid="{00000000-0005-0000-0000-000036AB0000}"/>
    <cellStyle name="Normalny 37 2" xfId="7672" xr:uid="{00000000-0005-0000-0000-000037AB0000}"/>
    <cellStyle name="Normalny 38" xfId="7673" xr:uid="{00000000-0005-0000-0000-000038AB0000}"/>
    <cellStyle name="Normalny 38 10" xfId="7674" xr:uid="{00000000-0005-0000-0000-000039AB0000}"/>
    <cellStyle name="Normalny 38 10 2" xfId="7675" xr:uid="{00000000-0005-0000-0000-00003AAB0000}"/>
    <cellStyle name="Normalny 38 11" xfId="7676" xr:uid="{00000000-0005-0000-0000-00003BAB0000}"/>
    <cellStyle name="Normalny 38 11 2" xfId="7677" xr:uid="{00000000-0005-0000-0000-00003CAB0000}"/>
    <cellStyle name="Normalny 38 12" xfId="7678" xr:uid="{00000000-0005-0000-0000-00003DAB0000}"/>
    <cellStyle name="Normalny 38 13" xfId="7679" xr:uid="{00000000-0005-0000-0000-00003EAB0000}"/>
    <cellStyle name="Normalny 38 2" xfId="7680" xr:uid="{00000000-0005-0000-0000-00003FAB0000}"/>
    <cellStyle name="Normalny 38 2 2" xfId="7681" xr:uid="{00000000-0005-0000-0000-000040AB0000}"/>
    <cellStyle name="Normalny 38 3" xfId="7682" xr:uid="{00000000-0005-0000-0000-000041AB0000}"/>
    <cellStyle name="Normalny 38 3 2" xfId="7683" xr:uid="{00000000-0005-0000-0000-000042AB0000}"/>
    <cellStyle name="Normalny 38 4" xfId="7684" xr:uid="{00000000-0005-0000-0000-000043AB0000}"/>
    <cellStyle name="Normalny 38 4 2" xfId="7685" xr:uid="{00000000-0005-0000-0000-000044AB0000}"/>
    <cellStyle name="Normalny 38 5" xfId="7686" xr:uid="{00000000-0005-0000-0000-000045AB0000}"/>
    <cellStyle name="Normalny 38 5 2" xfId="7687" xr:uid="{00000000-0005-0000-0000-000046AB0000}"/>
    <cellStyle name="Normalny 38 6" xfId="7688" xr:uid="{00000000-0005-0000-0000-000047AB0000}"/>
    <cellStyle name="Normalny 38 6 2" xfId="7689" xr:uid="{00000000-0005-0000-0000-000048AB0000}"/>
    <cellStyle name="Normalny 38 7" xfId="7690" xr:uid="{00000000-0005-0000-0000-000049AB0000}"/>
    <cellStyle name="Normalny 38 7 2" xfId="7691" xr:uid="{00000000-0005-0000-0000-00004AAB0000}"/>
    <cellStyle name="Normalny 38 8" xfId="7692" xr:uid="{00000000-0005-0000-0000-00004BAB0000}"/>
    <cellStyle name="Normalny 38 8 2" xfId="7693" xr:uid="{00000000-0005-0000-0000-00004CAB0000}"/>
    <cellStyle name="Normalny 38 9" xfId="7694" xr:uid="{00000000-0005-0000-0000-00004DAB0000}"/>
    <cellStyle name="Normalny 38 9 2" xfId="7695" xr:uid="{00000000-0005-0000-0000-00004EAB0000}"/>
    <cellStyle name="Normalny 39" xfId="7696" xr:uid="{00000000-0005-0000-0000-00004FAB0000}"/>
    <cellStyle name="Normalny 39 2" xfId="7697" xr:uid="{00000000-0005-0000-0000-000050AB0000}"/>
    <cellStyle name="Normalny 4" xfId="1536" xr:uid="{00000000-0005-0000-0000-000051AB0000}"/>
    <cellStyle name="Normalny 4 10" xfId="7698" xr:uid="{00000000-0005-0000-0000-000052AB0000}"/>
    <cellStyle name="Normalny 4 10 2" xfId="7699" xr:uid="{00000000-0005-0000-0000-000053AB0000}"/>
    <cellStyle name="Normalny 4 11" xfId="7700" xr:uid="{00000000-0005-0000-0000-000054AB0000}"/>
    <cellStyle name="Normalny 4 11 2" xfId="7701" xr:uid="{00000000-0005-0000-0000-000055AB0000}"/>
    <cellStyle name="Normalny 4 12" xfId="7702" xr:uid="{00000000-0005-0000-0000-000056AB0000}"/>
    <cellStyle name="Normalny 4 12 2" xfId="7703" xr:uid="{00000000-0005-0000-0000-000057AB0000}"/>
    <cellStyle name="Normalny 4 13" xfId="7704" xr:uid="{00000000-0005-0000-0000-000058AB0000}"/>
    <cellStyle name="Normalny 4 14" xfId="7705" xr:uid="{00000000-0005-0000-0000-000059AB0000}"/>
    <cellStyle name="Normalny 4 15" xfId="7706" xr:uid="{00000000-0005-0000-0000-00005AAB0000}"/>
    <cellStyle name="Normalny 4 16" xfId="7707" xr:uid="{00000000-0005-0000-0000-00005BAB0000}"/>
    <cellStyle name="Normalny 4 17" xfId="7708" xr:uid="{00000000-0005-0000-0000-00005CAB0000}"/>
    <cellStyle name="Normalny 4 18" xfId="7709" xr:uid="{00000000-0005-0000-0000-00005DAB0000}"/>
    <cellStyle name="Normalny 4 19" xfId="7710" xr:uid="{00000000-0005-0000-0000-00005EAB0000}"/>
    <cellStyle name="Normalny 4 2" xfId="1537" xr:uid="{00000000-0005-0000-0000-00005FAB0000}"/>
    <cellStyle name="Normalny 4 2 10" xfId="11032" xr:uid="{00000000-0005-0000-0000-000060AB0000}"/>
    <cellStyle name="Normalny 4 2 11" xfId="10746" xr:uid="{00000000-0005-0000-0000-000061AB0000}"/>
    <cellStyle name="Normalny 4 2 2" xfId="7711" xr:uid="{00000000-0005-0000-0000-000062AB0000}"/>
    <cellStyle name="Normalny 4 2 2 2" xfId="11197" xr:uid="{00000000-0005-0000-0000-000063AB0000}"/>
    <cellStyle name="Normalny 4 2 2 3" xfId="10747" xr:uid="{00000000-0005-0000-0000-000064AB0000}"/>
    <cellStyle name="Normalny 4 2 3" xfId="7712" xr:uid="{00000000-0005-0000-0000-000065AB0000}"/>
    <cellStyle name="Normalny 4 2 4" xfId="7713" xr:uid="{00000000-0005-0000-0000-000066AB0000}"/>
    <cellStyle name="Normalny 4 2 5" xfId="7714" xr:uid="{00000000-0005-0000-0000-000067AB0000}"/>
    <cellStyle name="Normalny 4 2 6" xfId="7715" xr:uid="{00000000-0005-0000-0000-000068AB0000}"/>
    <cellStyle name="Normalny 4 2 7" xfId="7716" xr:uid="{00000000-0005-0000-0000-000069AB0000}"/>
    <cellStyle name="Normalny 4 2 8" xfId="7717" xr:uid="{00000000-0005-0000-0000-00006AAB0000}"/>
    <cellStyle name="Normalny 4 2 9" xfId="7718" xr:uid="{00000000-0005-0000-0000-00006BAB0000}"/>
    <cellStyle name="Normalny 4 20" xfId="7719" xr:uid="{00000000-0005-0000-0000-00006CAB0000}"/>
    <cellStyle name="Normalny 4 21" xfId="7720" xr:uid="{00000000-0005-0000-0000-00006DAB0000}"/>
    <cellStyle name="Normalny 4 22" xfId="7721" xr:uid="{00000000-0005-0000-0000-00006EAB0000}"/>
    <cellStyle name="Normalny 4 23" xfId="7722" xr:uid="{00000000-0005-0000-0000-00006FAB0000}"/>
    <cellStyle name="Normalny 4 24" xfId="7723" xr:uid="{00000000-0005-0000-0000-000070AB0000}"/>
    <cellStyle name="Normalny 4 25" xfId="7724" xr:uid="{00000000-0005-0000-0000-000071AB0000}"/>
    <cellStyle name="Normalny 4 26" xfId="7725" xr:uid="{00000000-0005-0000-0000-000072AB0000}"/>
    <cellStyle name="Normalny 4 27" xfId="7726" xr:uid="{00000000-0005-0000-0000-000073AB0000}"/>
    <cellStyle name="Normalny 4 28" xfId="7727" xr:uid="{00000000-0005-0000-0000-000074AB0000}"/>
    <cellStyle name="Normalny 4 29" xfId="7728" xr:uid="{00000000-0005-0000-0000-000075AB0000}"/>
    <cellStyle name="Normalny 4 3" xfId="1538" xr:uid="{00000000-0005-0000-0000-000076AB0000}"/>
    <cellStyle name="Normalny 4 3 10" xfId="7729" xr:uid="{00000000-0005-0000-0000-000077AB0000}"/>
    <cellStyle name="Normalny 4 3 11" xfId="7730" xr:uid="{00000000-0005-0000-0000-000078AB0000}"/>
    <cellStyle name="Normalny 4 3 12" xfId="11033" xr:uid="{00000000-0005-0000-0000-000079AB0000}"/>
    <cellStyle name="Normalny 4 3 13" xfId="10748" xr:uid="{00000000-0005-0000-0000-00007AAB0000}"/>
    <cellStyle name="Normalny 4 3 2" xfId="7731" xr:uid="{00000000-0005-0000-0000-00007BAB0000}"/>
    <cellStyle name="Normalny 4 3 3" xfId="7732" xr:uid="{00000000-0005-0000-0000-00007CAB0000}"/>
    <cellStyle name="Normalny 4 3 4" xfId="7733" xr:uid="{00000000-0005-0000-0000-00007DAB0000}"/>
    <cellStyle name="Normalny 4 3 5" xfId="7734" xr:uid="{00000000-0005-0000-0000-00007EAB0000}"/>
    <cellStyle name="Normalny 4 3 6" xfId="7735" xr:uid="{00000000-0005-0000-0000-00007FAB0000}"/>
    <cellStyle name="Normalny 4 3 7" xfId="7736" xr:uid="{00000000-0005-0000-0000-000080AB0000}"/>
    <cellStyle name="Normalny 4 3 8" xfId="7737" xr:uid="{00000000-0005-0000-0000-000081AB0000}"/>
    <cellStyle name="Normalny 4 3 9" xfId="7738" xr:uid="{00000000-0005-0000-0000-000082AB0000}"/>
    <cellStyle name="Normalny 4 30" xfId="7739" xr:uid="{00000000-0005-0000-0000-000083AB0000}"/>
    <cellStyle name="Normalny 4 31" xfId="7740" xr:uid="{00000000-0005-0000-0000-000084AB0000}"/>
    <cellStyle name="Normalny 4 32" xfId="7741" xr:uid="{00000000-0005-0000-0000-000085AB0000}"/>
    <cellStyle name="Normalny 4 33" xfId="11031" xr:uid="{00000000-0005-0000-0000-000086AB0000}"/>
    <cellStyle name="Normalny 4 34" xfId="10745" xr:uid="{00000000-0005-0000-0000-000087AB0000}"/>
    <cellStyle name="Normalny 4 4" xfId="1539" xr:uid="{00000000-0005-0000-0000-000088AB0000}"/>
    <cellStyle name="Normalny 4 4 10" xfId="7742" xr:uid="{00000000-0005-0000-0000-000089AB0000}"/>
    <cellStyle name="Normalny 4 4 2" xfId="1540" xr:uid="{00000000-0005-0000-0000-00008AAB0000}"/>
    <cellStyle name="Normalny 4 4 2 2" xfId="7743" xr:uid="{00000000-0005-0000-0000-00008BAB0000}"/>
    <cellStyle name="Normalny 4 4 3" xfId="7744" xr:uid="{00000000-0005-0000-0000-00008CAB0000}"/>
    <cellStyle name="Normalny 4 4 4" xfId="7745" xr:uid="{00000000-0005-0000-0000-00008DAB0000}"/>
    <cellStyle name="Normalny 4 4 5" xfId="7746" xr:uid="{00000000-0005-0000-0000-00008EAB0000}"/>
    <cellStyle name="Normalny 4 4 6" xfId="7747" xr:uid="{00000000-0005-0000-0000-00008FAB0000}"/>
    <cellStyle name="Normalny 4 4 7" xfId="7748" xr:uid="{00000000-0005-0000-0000-000090AB0000}"/>
    <cellStyle name="Normalny 4 4 8" xfId="7749" xr:uid="{00000000-0005-0000-0000-000091AB0000}"/>
    <cellStyle name="Normalny 4 4 9" xfId="7750" xr:uid="{00000000-0005-0000-0000-000092AB0000}"/>
    <cellStyle name="Normalny 4 5" xfId="1541" xr:uid="{00000000-0005-0000-0000-000093AB0000}"/>
    <cellStyle name="Normalny 4 5 10" xfId="7751" xr:uid="{00000000-0005-0000-0000-000094AB0000}"/>
    <cellStyle name="Normalny 4 5 11" xfId="7752" xr:uid="{00000000-0005-0000-0000-000095AB0000}"/>
    <cellStyle name="Normalny 4 5 2" xfId="7753" xr:uid="{00000000-0005-0000-0000-000096AB0000}"/>
    <cellStyle name="Normalny 4 5 3" xfId="7754" xr:uid="{00000000-0005-0000-0000-000097AB0000}"/>
    <cellStyle name="Normalny 4 5 4" xfId="7755" xr:uid="{00000000-0005-0000-0000-000098AB0000}"/>
    <cellStyle name="Normalny 4 5 5" xfId="7756" xr:uid="{00000000-0005-0000-0000-000099AB0000}"/>
    <cellStyle name="Normalny 4 5 6" xfId="7757" xr:uid="{00000000-0005-0000-0000-00009AAB0000}"/>
    <cellStyle name="Normalny 4 5 7" xfId="7758" xr:uid="{00000000-0005-0000-0000-00009BAB0000}"/>
    <cellStyle name="Normalny 4 5 8" xfId="7759" xr:uid="{00000000-0005-0000-0000-00009CAB0000}"/>
    <cellStyle name="Normalny 4 5 9" xfId="7760" xr:uid="{00000000-0005-0000-0000-00009DAB0000}"/>
    <cellStyle name="Normalny 4 6" xfId="7761" xr:uid="{00000000-0005-0000-0000-00009EAB0000}"/>
    <cellStyle name="Normalny 4 6 2" xfId="7762" xr:uid="{00000000-0005-0000-0000-00009FAB0000}"/>
    <cellStyle name="Normalny 4 7" xfId="7763" xr:uid="{00000000-0005-0000-0000-0000A0AB0000}"/>
    <cellStyle name="Normalny 4 7 2" xfId="7764" xr:uid="{00000000-0005-0000-0000-0000A1AB0000}"/>
    <cellStyle name="Normalny 4 8" xfId="7765" xr:uid="{00000000-0005-0000-0000-0000A2AB0000}"/>
    <cellStyle name="Normalny 4 8 2" xfId="7766" xr:uid="{00000000-0005-0000-0000-0000A3AB0000}"/>
    <cellStyle name="Normalny 4 9" xfId="7767" xr:uid="{00000000-0005-0000-0000-0000A4AB0000}"/>
    <cellStyle name="Normalny 4 9 2" xfId="7768" xr:uid="{00000000-0005-0000-0000-0000A5AB0000}"/>
    <cellStyle name="Normalny 40" xfId="7769" xr:uid="{00000000-0005-0000-0000-0000A6AB0000}"/>
    <cellStyle name="Normalny 40 2" xfId="7770" xr:uid="{00000000-0005-0000-0000-0000A7AB0000}"/>
    <cellStyle name="Normalny 41" xfId="7771" xr:uid="{00000000-0005-0000-0000-0000A8AB0000}"/>
    <cellStyle name="Normalny 41 2" xfId="7772" xr:uid="{00000000-0005-0000-0000-0000A9AB0000}"/>
    <cellStyle name="Normalny 42" xfId="7773" xr:uid="{00000000-0005-0000-0000-0000AAAB0000}"/>
    <cellStyle name="Normalny 42 2" xfId="7774" xr:uid="{00000000-0005-0000-0000-0000ABAB0000}"/>
    <cellStyle name="Normalny 43" xfId="7775" xr:uid="{00000000-0005-0000-0000-0000ACAB0000}"/>
    <cellStyle name="Normalny 43 2" xfId="7776" xr:uid="{00000000-0005-0000-0000-0000ADAB0000}"/>
    <cellStyle name="Normalny 44" xfId="7777" xr:uid="{00000000-0005-0000-0000-0000AEAB0000}"/>
    <cellStyle name="Normalny 44 2" xfId="7778" xr:uid="{00000000-0005-0000-0000-0000AFAB0000}"/>
    <cellStyle name="Normalny 45" xfId="7779" xr:uid="{00000000-0005-0000-0000-0000B0AB0000}"/>
    <cellStyle name="Normalny 45 2" xfId="7780" xr:uid="{00000000-0005-0000-0000-0000B1AB0000}"/>
    <cellStyle name="Normalny 46" xfId="7781" xr:uid="{00000000-0005-0000-0000-0000B2AB0000}"/>
    <cellStyle name="Normalny 46 10" xfId="7782" xr:uid="{00000000-0005-0000-0000-0000B3AB0000}"/>
    <cellStyle name="Normalny 46 2" xfId="7783" xr:uid="{00000000-0005-0000-0000-0000B4AB0000}"/>
    <cellStyle name="Normalny 46 2 2" xfId="7784" xr:uid="{00000000-0005-0000-0000-0000B5AB0000}"/>
    <cellStyle name="Normalny 46 2 2 2" xfId="7785" xr:uid="{00000000-0005-0000-0000-0000B6AB0000}"/>
    <cellStyle name="Normalny 46 2 3" xfId="7786" xr:uid="{00000000-0005-0000-0000-0000B7AB0000}"/>
    <cellStyle name="Normalny 46 2 4" xfId="7787" xr:uid="{00000000-0005-0000-0000-0000B8AB0000}"/>
    <cellStyle name="Normalny 46 2 5" xfId="7788" xr:uid="{00000000-0005-0000-0000-0000B9AB0000}"/>
    <cellStyle name="Normalny 46 2 6" xfId="7789" xr:uid="{00000000-0005-0000-0000-0000BAAB0000}"/>
    <cellStyle name="Normalny 46 2 7" xfId="7790" xr:uid="{00000000-0005-0000-0000-0000BBAB0000}"/>
    <cellStyle name="Normalny 46 2 8" xfId="7791" xr:uid="{00000000-0005-0000-0000-0000BCAB0000}"/>
    <cellStyle name="Normalny 46 3" xfId="7792" xr:uid="{00000000-0005-0000-0000-0000BDAB0000}"/>
    <cellStyle name="Normalny 46 3 2" xfId="7793" xr:uid="{00000000-0005-0000-0000-0000BEAB0000}"/>
    <cellStyle name="Normalny 46 4" xfId="7794" xr:uid="{00000000-0005-0000-0000-0000BFAB0000}"/>
    <cellStyle name="Normalny 46 4 2" xfId="7795" xr:uid="{00000000-0005-0000-0000-0000C0AB0000}"/>
    <cellStyle name="Normalny 46 5" xfId="7796" xr:uid="{00000000-0005-0000-0000-0000C1AB0000}"/>
    <cellStyle name="Normalny 46 6" xfId="7797" xr:uid="{00000000-0005-0000-0000-0000C2AB0000}"/>
    <cellStyle name="Normalny 46 7" xfId="7798" xr:uid="{00000000-0005-0000-0000-0000C3AB0000}"/>
    <cellStyle name="Normalny 46 8" xfId="7799" xr:uid="{00000000-0005-0000-0000-0000C4AB0000}"/>
    <cellStyle name="Normalny 46 9" xfId="7800" xr:uid="{00000000-0005-0000-0000-0000C5AB0000}"/>
    <cellStyle name="Normalny 47" xfId="7801" xr:uid="{00000000-0005-0000-0000-0000C6AB0000}"/>
    <cellStyle name="Normalny 47 2" xfId="7802" xr:uid="{00000000-0005-0000-0000-0000C7AB0000}"/>
    <cellStyle name="Normalny 47 3" xfId="7803" xr:uid="{00000000-0005-0000-0000-0000C8AB0000}"/>
    <cellStyle name="Normalny 48" xfId="7804" xr:uid="{00000000-0005-0000-0000-0000C9AB0000}"/>
    <cellStyle name="Normalny 48 10" xfId="7805" xr:uid="{00000000-0005-0000-0000-0000CAAB0000}"/>
    <cellStyle name="Normalny 48 2" xfId="7806" xr:uid="{00000000-0005-0000-0000-0000CBAB0000}"/>
    <cellStyle name="Normalny 48 2 2" xfId="7807" xr:uid="{00000000-0005-0000-0000-0000CCAB0000}"/>
    <cellStyle name="Normalny 48 2 2 2" xfId="7808" xr:uid="{00000000-0005-0000-0000-0000CDAB0000}"/>
    <cellStyle name="Normalny 48 2 3" xfId="7809" xr:uid="{00000000-0005-0000-0000-0000CEAB0000}"/>
    <cellStyle name="Normalny 48 2 4" xfId="7810" xr:uid="{00000000-0005-0000-0000-0000CFAB0000}"/>
    <cellStyle name="Normalny 48 2 5" xfId="7811" xr:uid="{00000000-0005-0000-0000-0000D0AB0000}"/>
    <cellStyle name="Normalny 48 2 6" xfId="7812" xr:uid="{00000000-0005-0000-0000-0000D1AB0000}"/>
    <cellStyle name="Normalny 48 2 7" xfId="7813" xr:uid="{00000000-0005-0000-0000-0000D2AB0000}"/>
    <cellStyle name="Normalny 48 2 8" xfId="7814" xr:uid="{00000000-0005-0000-0000-0000D3AB0000}"/>
    <cellStyle name="Normalny 48 3" xfId="7815" xr:uid="{00000000-0005-0000-0000-0000D4AB0000}"/>
    <cellStyle name="Normalny 48 3 2" xfId="7816" xr:uid="{00000000-0005-0000-0000-0000D5AB0000}"/>
    <cellStyle name="Normalny 48 4" xfId="7817" xr:uid="{00000000-0005-0000-0000-0000D6AB0000}"/>
    <cellStyle name="Normalny 48 4 2" xfId="7818" xr:uid="{00000000-0005-0000-0000-0000D7AB0000}"/>
    <cellStyle name="Normalny 48 5" xfId="7819" xr:uid="{00000000-0005-0000-0000-0000D8AB0000}"/>
    <cellStyle name="Normalny 48 6" xfId="7820" xr:uid="{00000000-0005-0000-0000-0000D9AB0000}"/>
    <cellStyle name="Normalny 48 7" xfId="7821" xr:uid="{00000000-0005-0000-0000-0000DAAB0000}"/>
    <cellStyle name="Normalny 48 8" xfId="7822" xr:uid="{00000000-0005-0000-0000-0000DBAB0000}"/>
    <cellStyle name="Normalny 48 9" xfId="7823" xr:uid="{00000000-0005-0000-0000-0000DCAB0000}"/>
    <cellStyle name="Normalny 49" xfId="7824" xr:uid="{00000000-0005-0000-0000-0000DDAB0000}"/>
    <cellStyle name="Normalny 49 2" xfId="7825" xr:uid="{00000000-0005-0000-0000-0000DEAB0000}"/>
    <cellStyle name="Normalny 49 3" xfId="7826" xr:uid="{00000000-0005-0000-0000-0000DFAB0000}"/>
    <cellStyle name="Normalny 5" xfId="1542" xr:uid="{00000000-0005-0000-0000-0000E0AB0000}"/>
    <cellStyle name="Normalny 5 10" xfId="7827" xr:uid="{00000000-0005-0000-0000-0000E1AB0000}"/>
    <cellStyle name="Normalny 5 10 2" xfId="7828" xr:uid="{00000000-0005-0000-0000-0000E2AB0000}"/>
    <cellStyle name="Normalny 5 11" xfId="7829" xr:uid="{00000000-0005-0000-0000-0000E3AB0000}"/>
    <cellStyle name="Normalny 5 11 2" xfId="7830" xr:uid="{00000000-0005-0000-0000-0000E4AB0000}"/>
    <cellStyle name="Normalny 5 12" xfId="7831" xr:uid="{00000000-0005-0000-0000-0000E5AB0000}"/>
    <cellStyle name="Normalny 5 12 2" xfId="7832" xr:uid="{00000000-0005-0000-0000-0000E6AB0000}"/>
    <cellStyle name="Normalny 5 13" xfId="7833" xr:uid="{00000000-0005-0000-0000-0000E7AB0000}"/>
    <cellStyle name="Normalny 5 14" xfId="7834" xr:uid="{00000000-0005-0000-0000-0000E8AB0000}"/>
    <cellStyle name="Normalny 5 15" xfId="7835" xr:uid="{00000000-0005-0000-0000-0000E9AB0000}"/>
    <cellStyle name="Normalny 5 16" xfId="7836" xr:uid="{00000000-0005-0000-0000-0000EAAB0000}"/>
    <cellStyle name="Normalny 5 17" xfId="7837" xr:uid="{00000000-0005-0000-0000-0000EBAB0000}"/>
    <cellStyle name="Normalny 5 18" xfId="7838" xr:uid="{00000000-0005-0000-0000-0000ECAB0000}"/>
    <cellStyle name="Normalny 5 19" xfId="7839" xr:uid="{00000000-0005-0000-0000-0000EDAB0000}"/>
    <cellStyle name="Normalny 5 2" xfId="1543" xr:uid="{00000000-0005-0000-0000-0000EEAB0000}"/>
    <cellStyle name="Normalny 5 2 10" xfId="10750" xr:uid="{00000000-0005-0000-0000-0000EFAB0000}"/>
    <cellStyle name="Normalny 5 2 2" xfId="7840" xr:uid="{00000000-0005-0000-0000-0000F0AB0000}"/>
    <cellStyle name="Normalny 5 2 3" xfId="7841" xr:uid="{00000000-0005-0000-0000-0000F1AB0000}"/>
    <cellStyle name="Normalny 5 2 4" xfId="7842" xr:uid="{00000000-0005-0000-0000-0000F2AB0000}"/>
    <cellStyle name="Normalny 5 2 5" xfId="7843" xr:uid="{00000000-0005-0000-0000-0000F3AB0000}"/>
    <cellStyle name="Normalny 5 2 6" xfId="7844" xr:uid="{00000000-0005-0000-0000-0000F4AB0000}"/>
    <cellStyle name="Normalny 5 2 7" xfId="7845" xr:uid="{00000000-0005-0000-0000-0000F5AB0000}"/>
    <cellStyle name="Normalny 5 2 8" xfId="7846" xr:uid="{00000000-0005-0000-0000-0000F6AB0000}"/>
    <cellStyle name="Normalny 5 2 9" xfId="11035" xr:uid="{00000000-0005-0000-0000-0000F7AB0000}"/>
    <cellStyle name="Normalny 5 20" xfId="7847" xr:uid="{00000000-0005-0000-0000-0000F8AB0000}"/>
    <cellStyle name="Normalny 5 21" xfId="7848" xr:uid="{00000000-0005-0000-0000-0000F9AB0000}"/>
    <cellStyle name="Normalny 5 22" xfId="7849" xr:uid="{00000000-0005-0000-0000-0000FAAB0000}"/>
    <cellStyle name="Normalny 5 23" xfId="7850" xr:uid="{00000000-0005-0000-0000-0000FBAB0000}"/>
    <cellStyle name="Normalny 5 24" xfId="7851" xr:uid="{00000000-0005-0000-0000-0000FCAB0000}"/>
    <cellStyle name="Normalny 5 25" xfId="7852" xr:uid="{00000000-0005-0000-0000-0000FDAB0000}"/>
    <cellStyle name="Normalny 5 26" xfId="7853" xr:uid="{00000000-0005-0000-0000-0000FEAB0000}"/>
    <cellStyle name="Normalny 5 27" xfId="7854" xr:uid="{00000000-0005-0000-0000-0000FFAB0000}"/>
    <cellStyle name="Normalny 5 28" xfId="7855" xr:uid="{00000000-0005-0000-0000-000000AC0000}"/>
    <cellStyle name="Normalny 5 29" xfId="7856" xr:uid="{00000000-0005-0000-0000-000001AC0000}"/>
    <cellStyle name="Normalny 5 3" xfId="7857" xr:uid="{00000000-0005-0000-0000-000002AC0000}"/>
    <cellStyle name="Normalny 5 3 2" xfId="7858" xr:uid="{00000000-0005-0000-0000-000003AC0000}"/>
    <cellStyle name="Normalny 5 3 3" xfId="7859" xr:uid="{00000000-0005-0000-0000-000004AC0000}"/>
    <cellStyle name="Normalny 5 3 4" xfId="7860" xr:uid="{00000000-0005-0000-0000-000005AC0000}"/>
    <cellStyle name="Normalny 5 3 5" xfId="7861" xr:uid="{00000000-0005-0000-0000-000006AC0000}"/>
    <cellStyle name="Normalny 5 3 6" xfId="7862" xr:uid="{00000000-0005-0000-0000-000007AC0000}"/>
    <cellStyle name="Normalny 5 3 7" xfId="7863" xr:uid="{00000000-0005-0000-0000-000008AC0000}"/>
    <cellStyle name="Normalny 5 3 8" xfId="7864" xr:uid="{00000000-0005-0000-0000-000009AC0000}"/>
    <cellStyle name="Normalny 5 3 9" xfId="7865" xr:uid="{00000000-0005-0000-0000-00000AAC0000}"/>
    <cellStyle name="Normalny 5 30" xfId="7866" xr:uid="{00000000-0005-0000-0000-00000BAC0000}"/>
    <cellStyle name="Normalny 5 31" xfId="11034" xr:uid="{00000000-0005-0000-0000-00000CAC0000}"/>
    <cellStyle name="Normalny 5 32" xfId="10749" xr:uid="{00000000-0005-0000-0000-00000DAC0000}"/>
    <cellStyle name="Normalny 5 4" xfId="7867" xr:uid="{00000000-0005-0000-0000-00000EAC0000}"/>
    <cellStyle name="Normalny 5 4 2" xfId="7868" xr:uid="{00000000-0005-0000-0000-00000FAC0000}"/>
    <cellStyle name="Normalny 5 4 3" xfId="7869" xr:uid="{00000000-0005-0000-0000-000010AC0000}"/>
    <cellStyle name="Normalny 5 4 4" xfId="7870" xr:uid="{00000000-0005-0000-0000-000011AC0000}"/>
    <cellStyle name="Normalny 5 4 5" xfId="7871" xr:uid="{00000000-0005-0000-0000-000012AC0000}"/>
    <cellStyle name="Normalny 5 4 6" xfId="7872" xr:uid="{00000000-0005-0000-0000-000013AC0000}"/>
    <cellStyle name="Normalny 5 4 7" xfId="7873" xr:uid="{00000000-0005-0000-0000-000014AC0000}"/>
    <cellStyle name="Normalny 5 4 8" xfId="7874" xr:uid="{00000000-0005-0000-0000-000015AC0000}"/>
    <cellStyle name="Normalny 5 4 9" xfId="7875" xr:uid="{00000000-0005-0000-0000-000016AC0000}"/>
    <cellStyle name="Normalny 5 5" xfId="7876" xr:uid="{00000000-0005-0000-0000-000017AC0000}"/>
    <cellStyle name="Normalny 5 5 2" xfId="7877" xr:uid="{00000000-0005-0000-0000-000018AC0000}"/>
    <cellStyle name="Normalny 5 5 3" xfId="7878" xr:uid="{00000000-0005-0000-0000-000019AC0000}"/>
    <cellStyle name="Normalny 5 5 4" xfId="7879" xr:uid="{00000000-0005-0000-0000-00001AAC0000}"/>
    <cellStyle name="Normalny 5 5 5" xfId="7880" xr:uid="{00000000-0005-0000-0000-00001BAC0000}"/>
    <cellStyle name="Normalny 5 5 6" xfId="7881" xr:uid="{00000000-0005-0000-0000-00001CAC0000}"/>
    <cellStyle name="Normalny 5 5 7" xfId="7882" xr:uid="{00000000-0005-0000-0000-00001DAC0000}"/>
    <cellStyle name="Normalny 5 5 8" xfId="7883" xr:uid="{00000000-0005-0000-0000-00001EAC0000}"/>
    <cellStyle name="Normalny 5 5 9" xfId="7884" xr:uid="{00000000-0005-0000-0000-00001FAC0000}"/>
    <cellStyle name="Normalny 5 6" xfId="7885" xr:uid="{00000000-0005-0000-0000-000020AC0000}"/>
    <cellStyle name="Normalny 5 6 2" xfId="7886" xr:uid="{00000000-0005-0000-0000-000021AC0000}"/>
    <cellStyle name="Normalny 5 7" xfId="7887" xr:uid="{00000000-0005-0000-0000-000022AC0000}"/>
    <cellStyle name="Normalny 5 7 2" xfId="7888" xr:uid="{00000000-0005-0000-0000-000023AC0000}"/>
    <cellStyle name="Normalny 5 8" xfId="7889" xr:uid="{00000000-0005-0000-0000-000024AC0000}"/>
    <cellStyle name="Normalny 5 8 2" xfId="7890" xr:uid="{00000000-0005-0000-0000-000025AC0000}"/>
    <cellStyle name="Normalny 5 9" xfId="7891" xr:uid="{00000000-0005-0000-0000-000026AC0000}"/>
    <cellStyle name="Normalny 5 9 2" xfId="7892" xr:uid="{00000000-0005-0000-0000-000027AC0000}"/>
    <cellStyle name="Normalny 50" xfId="7893" xr:uid="{00000000-0005-0000-0000-000028AC0000}"/>
    <cellStyle name="Normalny 50 2" xfId="7894" xr:uid="{00000000-0005-0000-0000-000029AC0000}"/>
    <cellStyle name="Normalny 50 3" xfId="7895" xr:uid="{00000000-0005-0000-0000-00002AAC0000}"/>
    <cellStyle name="Normalny 51" xfId="7896" xr:uid="{00000000-0005-0000-0000-00002BAC0000}"/>
    <cellStyle name="Normalny 51 2" xfId="7897" xr:uid="{00000000-0005-0000-0000-00002CAC0000}"/>
    <cellStyle name="Normalny 51 3" xfId="7898" xr:uid="{00000000-0005-0000-0000-00002DAC0000}"/>
    <cellStyle name="Normalny 52" xfId="7899" xr:uid="{00000000-0005-0000-0000-00002EAC0000}"/>
    <cellStyle name="Normalny 52 2" xfId="7900" xr:uid="{00000000-0005-0000-0000-00002FAC0000}"/>
    <cellStyle name="Normalny 52 3" xfId="7901" xr:uid="{00000000-0005-0000-0000-000030AC0000}"/>
    <cellStyle name="Normalny 53" xfId="7902" xr:uid="{00000000-0005-0000-0000-000031AC0000}"/>
    <cellStyle name="Normalny 53 2" xfId="7903" xr:uid="{00000000-0005-0000-0000-000032AC0000}"/>
    <cellStyle name="Normalny 54" xfId="7904" xr:uid="{00000000-0005-0000-0000-000033AC0000}"/>
    <cellStyle name="Normalny 54 2" xfId="7905" xr:uid="{00000000-0005-0000-0000-000034AC0000}"/>
    <cellStyle name="Normalny 55" xfId="7906" xr:uid="{00000000-0005-0000-0000-000035AC0000}"/>
    <cellStyle name="Normalny 55 10" xfId="7907" xr:uid="{00000000-0005-0000-0000-000036AC0000}"/>
    <cellStyle name="Normalny 55 11" xfId="7908" xr:uid="{00000000-0005-0000-0000-000037AC0000}"/>
    <cellStyle name="Normalny 55 12" xfId="7909" xr:uid="{00000000-0005-0000-0000-000038AC0000}"/>
    <cellStyle name="Normalny 55 13" xfId="7910" xr:uid="{00000000-0005-0000-0000-000039AC0000}"/>
    <cellStyle name="Normalny 55 14" xfId="7911" xr:uid="{00000000-0005-0000-0000-00003AAC0000}"/>
    <cellStyle name="Normalny 55 2" xfId="7912" xr:uid="{00000000-0005-0000-0000-00003BAC0000}"/>
    <cellStyle name="Normalny 55 3" xfId="7913" xr:uid="{00000000-0005-0000-0000-00003CAC0000}"/>
    <cellStyle name="Normalny 55 4" xfId="7914" xr:uid="{00000000-0005-0000-0000-00003DAC0000}"/>
    <cellStyle name="Normalny 55 5" xfId="7915" xr:uid="{00000000-0005-0000-0000-00003EAC0000}"/>
    <cellStyle name="Normalny 55 6" xfId="7916" xr:uid="{00000000-0005-0000-0000-00003FAC0000}"/>
    <cellStyle name="Normalny 55 7" xfId="7917" xr:uid="{00000000-0005-0000-0000-000040AC0000}"/>
    <cellStyle name="Normalny 55 8" xfId="7918" xr:uid="{00000000-0005-0000-0000-000041AC0000}"/>
    <cellStyle name="Normalny 55 9" xfId="7919" xr:uid="{00000000-0005-0000-0000-000042AC0000}"/>
    <cellStyle name="Normalny 56" xfId="7920" xr:uid="{00000000-0005-0000-0000-000043AC0000}"/>
    <cellStyle name="Normalny 56 10" xfId="7921" xr:uid="{00000000-0005-0000-0000-000044AC0000}"/>
    <cellStyle name="Normalny 56 11" xfId="7922" xr:uid="{00000000-0005-0000-0000-000045AC0000}"/>
    <cellStyle name="Normalny 56 12" xfId="7923" xr:uid="{00000000-0005-0000-0000-000046AC0000}"/>
    <cellStyle name="Normalny 56 13" xfId="7924" xr:uid="{00000000-0005-0000-0000-000047AC0000}"/>
    <cellStyle name="Normalny 56 14" xfId="7925" xr:uid="{00000000-0005-0000-0000-000048AC0000}"/>
    <cellStyle name="Normalny 56 15" xfId="7926" xr:uid="{00000000-0005-0000-0000-000049AC0000}"/>
    <cellStyle name="Normalny 56 2" xfId="7927" xr:uid="{00000000-0005-0000-0000-00004AAC0000}"/>
    <cellStyle name="Normalny 56 3" xfId="7928" xr:uid="{00000000-0005-0000-0000-00004BAC0000}"/>
    <cellStyle name="Normalny 56 4" xfId="7929" xr:uid="{00000000-0005-0000-0000-00004CAC0000}"/>
    <cellStyle name="Normalny 56 5" xfId="7930" xr:uid="{00000000-0005-0000-0000-00004DAC0000}"/>
    <cellStyle name="Normalny 56 6" xfId="7931" xr:uid="{00000000-0005-0000-0000-00004EAC0000}"/>
    <cellStyle name="Normalny 56 7" xfId="7932" xr:uid="{00000000-0005-0000-0000-00004FAC0000}"/>
    <cellStyle name="Normalny 56 8" xfId="7933" xr:uid="{00000000-0005-0000-0000-000050AC0000}"/>
    <cellStyle name="Normalny 56 9" xfId="7934" xr:uid="{00000000-0005-0000-0000-000051AC0000}"/>
    <cellStyle name="Normalny 57" xfId="7935" xr:uid="{00000000-0005-0000-0000-000052AC0000}"/>
    <cellStyle name="Normalny 57 10" xfId="7936" xr:uid="{00000000-0005-0000-0000-000053AC0000}"/>
    <cellStyle name="Normalny 57 11" xfId="7937" xr:uid="{00000000-0005-0000-0000-000054AC0000}"/>
    <cellStyle name="Normalny 57 12" xfId="7938" xr:uid="{00000000-0005-0000-0000-000055AC0000}"/>
    <cellStyle name="Normalny 57 13" xfId="7939" xr:uid="{00000000-0005-0000-0000-000056AC0000}"/>
    <cellStyle name="Normalny 57 14" xfId="7940" xr:uid="{00000000-0005-0000-0000-000057AC0000}"/>
    <cellStyle name="Normalny 57 2" xfId="7941" xr:uid="{00000000-0005-0000-0000-000058AC0000}"/>
    <cellStyle name="Normalny 57 3" xfId="7942" xr:uid="{00000000-0005-0000-0000-000059AC0000}"/>
    <cellStyle name="Normalny 57 4" xfId="7943" xr:uid="{00000000-0005-0000-0000-00005AAC0000}"/>
    <cellStyle name="Normalny 57 5" xfId="7944" xr:uid="{00000000-0005-0000-0000-00005BAC0000}"/>
    <cellStyle name="Normalny 57 6" xfId="7945" xr:uid="{00000000-0005-0000-0000-00005CAC0000}"/>
    <cellStyle name="Normalny 57 7" xfId="7946" xr:uid="{00000000-0005-0000-0000-00005DAC0000}"/>
    <cellStyle name="Normalny 57 8" xfId="7947" xr:uid="{00000000-0005-0000-0000-00005EAC0000}"/>
    <cellStyle name="Normalny 57 9" xfId="7948" xr:uid="{00000000-0005-0000-0000-00005FAC0000}"/>
    <cellStyle name="Normalny 58" xfId="7949" xr:uid="{00000000-0005-0000-0000-000060AC0000}"/>
    <cellStyle name="Normalny 58 10" xfId="7950" xr:uid="{00000000-0005-0000-0000-000061AC0000}"/>
    <cellStyle name="Normalny 58 11" xfId="7951" xr:uid="{00000000-0005-0000-0000-000062AC0000}"/>
    <cellStyle name="Normalny 58 12" xfId="7952" xr:uid="{00000000-0005-0000-0000-000063AC0000}"/>
    <cellStyle name="Normalny 58 13" xfId="7953" xr:uid="{00000000-0005-0000-0000-000064AC0000}"/>
    <cellStyle name="Normalny 58 14" xfId="7954" xr:uid="{00000000-0005-0000-0000-000065AC0000}"/>
    <cellStyle name="Normalny 58 2" xfId="7955" xr:uid="{00000000-0005-0000-0000-000066AC0000}"/>
    <cellStyle name="Normalny 58 3" xfId="7956" xr:uid="{00000000-0005-0000-0000-000067AC0000}"/>
    <cellStyle name="Normalny 58 4" xfId="7957" xr:uid="{00000000-0005-0000-0000-000068AC0000}"/>
    <cellStyle name="Normalny 58 5" xfId="7958" xr:uid="{00000000-0005-0000-0000-000069AC0000}"/>
    <cellStyle name="Normalny 58 6" xfId="7959" xr:uid="{00000000-0005-0000-0000-00006AAC0000}"/>
    <cellStyle name="Normalny 58 7" xfId="7960" xr:uid="{00000000-0005-0000-0000-00006BAC0000}"/>
    <cellStyle name="Normalny 58 8" xfId="7961" xr:uid="{00000000-0005-0000-0000-00006CAC0000}"/>
    <cellStyle name="Normalny 58 9" xfId="7962" xr:uid="{00000000-0005-0000-0000-00006DAC0000}"/>
    <cellStyle name="Normalny 59" xfId="7963" xr:uid="{00000000-0005-0000-0000-00006EAC0000}"/>
    <cellStyle name="Normalny 59 10" xfId="7964" xr:uid="{00000000-0005-0000-0000-00006FAC0000}"/>
    <cellStyle name="Normalny 59 11" xfId="7965" xr:uid="{00000000-0005-0000-0000-000070AC0000}"/>
    <cellStyle name="Normalny 59 12" xfId="7966" xr:uid="{00000000-0005-0000-0000-000071AC0000}"/>
    <cellStyle name="Normalny 59 13" xfId="7967" xr:uid="{00000000-0005-0000-0000-000072AC0000}"/>
    <cellStyle name="Normalny 59 2" xfId="7968" xr:uid="{00000000-0005-0000-0000-000073AC0000}"/>
    <cellStyle name="Normalny 59 3" xfId="7969" xr:uid="{00000000-0005-0000-0000-000074AC0000}"/>
    <cellStyle name="Normalny 59 4" xfId="7970" xr:uid="{00000000-0005-0000-0000-000075AC0000}"/>
    <cellStyle name="Normalny 59 5" xfId="7971" xr:uid="{00000000-0005-0000-0000-000076AC0000}"/>
    <cellStyle name="Normalny 59 6" xfId="7972" xr:uid="{00000000-0005-0000-0000-000077AC0000}"/>
    <cellStyle name="Normalny 59 7" xfId="7973" xr:uid="{00000000-0005-0000-0000-000078AC0000}"/>
    <cellStyle name="Normalny 59 8" xfId="7974" xr:uid="{00000000-0005-0000-0000-000079AC0000}"/>
    <cellStyle name="Normalny 59 9" xfId="7975" xr:uid="{00000000-0005-0000-0000-00007AAC0000}"/>
    <cellStyle name="Normalny 6" xfId="1544" xr:uid="{00000000-0005-0000-0000-00007BAC0000}"/>
    <cellStyle name="Normalny 6 2" xfId="7976" xr:uid="{00000000-0005-0000-0000-00007CAC0000}"/>
    <cellStyle name="Normalny 6 2 2" xfId="11198" xr:uid="{00000000-0005-0000-0000-00007DAC0000}"/>
    <cellStyle name="Normalny 6 2 3" xfId="10752" xr:uid="{00000000-0005-0000-0000-00007EAC0000}"/>
    <cellStyle name="Normalny 6 3" xfId="7977" xr:uid="{00000000-0005-0000-0000-00007FAC0000}"/>
    <cellStyle name="Normalny 6 4" xfId="7978" xr:uid="{00000000-0005-0000-0000-000080AC0000}"/>
    <cellStyle name="Normalny 6 5" xfId="7979" xr:uid="{00000000-0005-0000-0000-000081AC0000}"/>
    <cellStyle name="Normalny 6 6" xfId="7980" xr:uid="{00000000-0005-0000-0000-000082AC0000}"/>
    <cellStyle name="Normalny 6 7" xfId="11036" xr:uid="{00000000-0005-0000-0000-000083AC0000}"/>
    <cellStyle name="Normalny 6 8" xfId="10751" xr:uid="{00000000-0005-0000-0000-000084AC0000}"/>
    <cellStyle name="Normalny 60" xfId="7981" xr:uid="{00000000-0005-0000-0000-000085AC0000}"/>
    <cellStyle name="Normalny 61" xfId="7982" xr:uid="{00000000-0005-0000-0000-000086AC0000}"/>
    <cellStyle name="Normalny 62" xfId="7983" xr:uid="{00000000-0005-0000-0000-000087AC0000}"/>
    <cellStyle name="Normalny 63" xfId="7984" xr:uid="{00000000-0005-0000-0000-000088AC0000}"/>
    <cellStyle name="Normalny 64" xfId="7985" xr:uid="{00000000-0005-0000-0000-000089AC0000}"/>
    <cellStyle name="Normalny 65" xfId="7986" xr:uid="{00000000-0005-0000-0000-00008AAC0000}"/>
    <cellStyle name="Normalny 66" xfId="7987" xr:uid="{00000000-0005-0000-0000-00008BAC0000}"/>
    <cellStyle name="Normalny 67" xfId="7988" xr:uid="{00000000-0005-0000-0000-00008CAC0000}"/>
    <cellStyle name="Normalny 68" xfId="7989" xr:uid="{00000000-0005-0000-0000-00008DAC0000}"/>
    <cellStyle name="Normalny 69" xfId="7990" xr:uid="{00000000-0005-0000-0000-00008EAC0000}"/>
    <cellStyle name="Normalny 7" xfId="1545" xr:uid="{00000000-0005-0000-0000-00008FAC0000}"/>
    <cellStyle name="Normalny 7 10" xfId="7991" xr:uid="{00000000-0005-0000-0000-000090AC0000}"/>
    <cellStyle name="Normalny 7 11" xfId="7992" xr:uid="{00000000-0005-0000-0000-000091AC0000}"/>
    <cellStyle name="Normalny 7 12" xfId="11037" xr:uid="{00000000-0005-0000-0000-000092AC0000}"/>
    <cellStyle name="Normalny 7 13" xfId="10753" xr:uid="{00000000-0005-0000-0000-000093AC0000}"/>
    <cellStyle name="Normalny 7 2" xfId="7993" xr:uid="{00000000-0005-0000-0000-000094AC0000}"/>
    <cellStyle name="Normalny 7 2 2" xfId="11199" xr:uid="{00000000-0005-0000-0000-000095AC0000}"/>
    <cellStyle name="Normalny 7 2 3" xfId="10754" xr:uid="{00000000-0005-0000-0000-000096AC0000}"/>
    <cellStyle name="Normalny 7 3" xfId="7994" xr:uid="{00000000-0005-0000-0000-000097AC0000}"/>
    <cellStyle name="Normalny 7 4" xfId="7995" xr:uid="{00000000-0005-0000-0000-000098AC0000}"/>
    <cellStyle name="Normalny 7 5" xfId="7996" xr:uid="{00000000-0005-0000-0000-000099AC0000}"/>
    <cellStyle name="Normalny 7 6" xfId="7997" xr:uid="{00000000-0005-0000-0000-00009AAC0000}"/>
    <cellStyle name="Normalny 7 7" xfId="7998" xr:uid="{00000000-0005-0000-0000-00009BAC0000}"/>
    <cellStyle name="Normalny 7 8" xfId="7999" xr:uid="{00000000-0005-0000-0000-00009CAC0000}"/>
    <cellStyle name="Normalny 7 9" xfId="8000" xr:uid="{00000000-0005-0000-0000-00009DAC0000}"/>
    <cellStyle name="Normalny 70" xfId="8001" xr:uid="{00000000-0005-0000-0000-00009EAC0000}"/>
    <cellStyle name="Normalny 71" xfId="8002" xr:uid="{00000000-0005-0000-0000-00009FAC0000}"/>
    <cellStyle name="Normalny 72" xfId="8003" xr:uid="{00000000-0005-0000-0000-0000A0AC0000}"/>
    <cellStyle name="Normalny 73" xfId="8004" xr:uid="{00000000-0005-0000-0000-0000A1AC0000}"/>
    <cellStyle name="Normalny 74" xfId="8005" xr:uid="{00000000-0005-0000-0000-0000A2AC0000}"/>
    <cellStyle name="Normalny 75" xfId="8006" xr:uid="{00000000-0005-0000-0000-0000A3AC0000}"/>
    <cellStyle name="Normalny 76" xfId="8007" xr:uid="{00000000-0005-0000-0000-0000A4AC0000}"/>
    <cellStyle name="Normalny 77" xfId="8008" xr:uid="{00000000-0005-0000-0000-0000A5AC0000}"/>
    <cellStyle name="Normalny 78" xfId="8009" xr:uid="{00000000-0005-0000-0000-0000A6AC0000}"/>
    <cellStyle name="Normalny 79" xfId="8010" xr:uid="{00000000-0005-0000-0000-0000A7AC0000}"/>
    <cellStyle name="Normalny 8" xfId="1546" xr:uid="{00000000-0005-0000-0000-0000A8AC0000}"/>
    <cellStyle name="Normalny 8 10" xfId="8011" xr:uid="{00000000-0005-0000-0000-0000A9AC0000}"/>
    <cellStyle name="Normalny 8 11" xfId="8012" xr:uid="{00000000-0005-0000-0000-0000AAAC0000}"/>
    <cellStyle name="Normalny 8 12" xfId="11038" xr:uid="{00000000-0005-0000-0000-0000ABAC0000}"/>
    <cellStyle name="Normalny 8 13" xfId="10755" xr:uid="{00000000-0005-0000-0000-0000ACAC0000}"/>
    <cellStyle name="Normalny 8 2" xfId="1547" xr:uid="{00000000-0005-0000-0000-0000ADAC0000}"/>
    <cellStyle name="Normalny 8 2 10" xfId="10756" xr:uid="{00000000-0005-0000-0000-0000AEAC0000}"/>
    <cellStyle name="Normalny 8 2 2" xfId="1548" xr:uid="{00000000-0005-0000-0000-0000AFAC0000}"/>
    <cellStyle name="Normalny 8 2 2 2" xfId="1549" xr:uid="{00000000-0005-0000-0000-0000B0AC0000}"/>
    <cellStyle name="Normalny 8 2 2 2 2" xfId="1550" xr:uid="{00000000-0005-0000-0000-0000B1AC0000}"/>
    <cellStyle name="Normalny 8 2 2 2 2 2" xfId="1551" xr:uid="{00000000-0005-0000-0000-0000B2AC0000}"/>
    <cellStyle name="Normalny 8 2 2 2 2 2 2" xfId="1552" xr:uid="{00000000-0005-0000-0000-0000B3AC0000}"/>
    <cellStyle name="Normalny 8 2 2 2 2 3" xfId="1553" xr:uid="{00000000-0005-0000-0000-0000B4AC0000}"/>
    <cellStyle name="Normalny 8 2 2 2 3" xfId="1554" xr:uid="{00000000-0005-0000-0000-0000B5AC0000}"/>
    <cellStyle name="Normalny 8 2 2 2 3 2" xfId="1555" xr:uid="{00000000-0005-0000-0000-0000B6AC0000}"/>
    <cellStyle name="Normalny 8 2 2 2 4" xfId="1556" xr:uid="{00000000-0005-0000-0000-0000B7AC0000}"/>
    <cellStyle name="Normalny 8 2 2 3" xfId="1557" xr:uid="{00000000-0005-0000-0000-0000B8AC0000}"/>
    <cellStyle name="Normalny 8 2 2 3 2" xfId="1558" xr:uid="{00000000-0005-0000-0000-0000B9AC0000}"/>
    <cellStyle name="Normalny 8 2 2 3 2 2" xfId="1559" xr:uid="{00000000-0005-0000-0000-0000BAAC0000}"/>
    <cellStyle name="Normalny 8 2 2 3 3" xfId="1560" xr:uid="{00000000-0005-0000-0000-0000BBAC0000}"/>
    <cellStyle name="Normalny 8 2 2 4" xfId="1561" xr:uid="{00000000-0005-0000-0000-0000BCAC0000}"/>
    <cellStyle name="Normalny 8 2 2 4 2" xfId="1562" xr:uid="{00000000-0005-0000-0000-0000BDAC0000}"/>
    <cellStyle name="Normalny 8 2 2 5" xfId="1563" xr:uid="{00000000-0005-0000-0000-0000BEAC0000}"/>
    <cellStyle name="Normalny 8 2 2 6" xfId="1564" xr:uid="{00000000-0005-0000-0000-0000BFAC0000}"/>
    <cellStyle name="Normalny 8 2 3" xfId="1565" xr:uid="{00000000-0005-0000-0000-0000C0AC0000}"/>
    <cellStyle name="Normalny 8 2 3 2" xfId="1566" xr:uid="{00000000-0005-0000-0000-0000C1AC0000}"/>
    <cellStyle name="Normalny 8 2 3 2 2" xfId="1567" xr:uid="{00000000-0005-0000-0000-0000C2AC0000}"/>
    <cellStyle name="Normalny 8 2 3 2 2 2" xfId="1568" xr:uid="{00000000-0005-0000-0000-0000C3AC0000}"/>
    <cellStyle name="Normalny 8 2 3 2 3" xfId="1569" xr:uid="{00000000-0005-0000-0000-0000C4AC0000}"/>
    <cellStyle name="Normalny 8 2 3 3" xfId="1570" xr:uid="{00000000-0005-0000-0000-0000C5AC0000}"/>
    <cellStyle name="Normalny 8 2 3 3 2" xfId="1571" xr:uid="{00000000-0005-0000-0000-0000C6AC0000}"/>
    <cellStyle name="Normalny 8 2 3 4" xfId="1572" xr:uid="{00000000-0005-0000-0000-0000C7AC0000}"/>
    <cellStyle name="Normalny 8 2 4" xfId="1573" xr:uid="{00000000-0005-0000-0000-0000C8AC0000}"/>
    <cellStyle name="Normalny 8 2 4 2" xfId="1574" xr:uid="{00000000-0005-0000-0000-0000C9AC0000}"/>
    <cellStyle name="Normalny 8 2 4 2 2" xfId="1575" xr:uid="{00000000-0005-0000-0000-0000CAAC0000}"/>
    <cellStyle name="Normalny 8 2 4 3" xfId="1576" xr:uid="{00000000-0005-0000-0000-0000CBAC0000}"/>
    <cellStyle name="Normalny 8 2 5" xfId="1577" xr:uid="{00000000-0005-0000-0000-0000CCAC0000}"/>
    <cellStyle name="Normalny 8 2 5 2" xfId="1578" xr:uid="{00000000-0005-0000-0000-0000CDAC0000}"/>
    <cellStyle name="Normalny 8 2 6" xfId="1579" xr:uid="{00000000-0005-0000-0000-0000CEAC0000}"/>
    <cellStyle name="Normalny 8 2 7" xfId="1580" xr:uid="{00000000-0005-0000-0000-0000CFAC0000}"/>
    <cellStyle name="Normalny 8 2 8" xfId="8013" xr:uid="{00000000-0005-0000-0000-0000D0AC0000}"/>
    <cellStyle name="Normalny 8 2 9" xfId="11039" xr:uid="{00000000-0005-0000-0000-0000D1AC0000}"/>
    <cellStyle name="Normalny 8 3" xfId="1581" xr:uid="{00000000-0005-0000-0000-0000D2AC0000}"/>
    <cellStyle name="Normalny 8 3 2" xfId="1582" xr:uid="{00000000-0005-0000-0000-0000D3AC0000}"/>
    <cellStyle name="Normalny 8 3 2 2" xfId="1583" xr:uid="{00000000-0005-0000-0000-0000D4AC0000}"/>
    <cellStyle name="Normalny 8 3 2 2 2" xfId="1584" xr:uid="{00000000-0005-0000-0000-0000D5AC0000}"/>
    <cellStyle name="Normalny 8 3 2 2 2 2" xfId="1585" xr:uid="{00000000-0005-0000-0000-0000D6AC0000}"/>
    <cellStyle name="Normalny 8 3 2 2 3" xfId="1586" xr:uid="{00000000-0005-0000-0000-0000D7AC0000}"/>
    <cellStyle name="Normalny 8 3 2 3" xfId="1587" xr:uid="{00000000-0005-0000-0000-0000D8AC0000}"/>
    <cellStyle name="Normalny 8 3 2 3 2" xfId="1588" xr:uid="{00000000-0005-0000-0000-0000D9AC0000}"/>
    <cellStyle name="Normalny 8 3 2 4" xfId="1589" xr:uid="{00000000-0005-0000-0000-0000DAAC0000}"/>
    <cellStyle name="Normalny 8 3 3" xfId="1590" xr:uid="{00000000-0005-0000-0000-0000DBAC0000}"/>
    <cellStyle name="Normalny 8 3 3 2" xfId="1591" xr:uid="{00000000-0005-0000-0000-0000DCAC0000}"/>
    <cellStyle name="Normalny 8 3 3 2 2" xfId="1592" xr:uid="{00000000-0005-0000-0000-0000DDAC0000}"/>
    <cellStyle name="Normalny 8 3 3 3" xfId="1593" xr:uid="{00000000-0005-0000-0000-0000DEAC0000}"/>
    <cellStyle name="Normalny 8 3 4" xfId="1594" xr:uid="{00000000-0005-0000-0000-0000DFAC0000}"/>
    <cellStyle name="Normalny 8 3 4 2" xfId="1595" xr:uid="{00000000-0005-0000-0000-0000E0AC0000}"/>
    <cellStyle name="Normalny 8 3 5" xfId="1596" xr:uid="{00000000-0005-0000-0000-0000E1AC0000}"/>
    <cellStyle name="Normalny 8 3 6" xfId="1597" xr:uid="{00000000-0005-0000-0000-0000E2AC0000}"/>
    <cellStyle name="Normalny 8 3 7" xfId="8014" xr:uid="{00000000-0005-0000-0000-0000E3AC0000}"/>
    <cellStyle name="Normalny 8 4" xfId="1598" xr:uid="{00000000-0005-0000-0000-0000E4AC0000}"/>
    <cellStyle name="Normalny 8 4 2" xfId="1599" xr:uid="{00000000-0005-0000-0000-0000E5AC0000}"/>
    <cellStyle name="Normalny 8 4 2 2" xfId="1600" xr:uid="{00000000-0005-0000-0000-0000E6AC0000}"/>
    <cellStyle name="Normalny 8 4 2 2 2" xfId="1601" xr:uid="{00000000-0005-0000-0000-0000E7AC0000}"/>
    <cellStyle name="Normalny 8 4 2 3" xfId="1602" xr:uid="{00000000-0005-0000-0000-0000E8AC0000}"/>
    <cellStyle name="Normalny 8 4 3" xfId="1603" xr:uid="{00000000-0005-0000-0000-0000E9AC0000}"/>
    <cellStyle name="Normalny 8 4 3 2" xfId="1604" xr:uid="{00000000-0005-0000-0000-0000EAAC0000}"/>
    <cellStyle name="Normalny 8 4 4" xfId="1605" xr:uid="{00000000-0005-0000-0000-0000EBAC0000}"/>
    <cellStyle name="Normalny 8 4 5" xfId="8015" xr:uid="{00000000-0005-0000-0000-0000ECAC0000}"/>
    <cellStyle name="Normalny 8 5" xfId="1606" xr:uid="{00000000-0005-0000-0000-0000EDAC0000}"/>
    <cellStyle name="Normalny 8 5 2" xfId="1607" xr:uid="{00000000-0005-0000-0000-0000EEAC0000}"/>
    <cellStyle name="Normalny 8 5 2 2" xfId="1608" xr:uid="{00000000-0005-0000-0000-0000EFAC0000}"/>
    <cellStyle name="Normalny 8 5 3" xfId="1609" xr:uid="{00000000-0005-0000-0000-0000F0AC0000}"/>
    <cellStyle name="Normalny 8 5 4" xfId="8016" xr:uid="{00000000-0005-0000-0000-0000F1AC0000}"/>
    <cellStyle name="Normalny 8 6" xfId="1610" xr:uid="{00000000-0005-0000-0000-0000F2AC0000}"/>
    <cellStyle name="Normalny 8 6 2" xfId="1611" xr:uid="{00000000-0005-0000-0000-0000F3AC0000}"/>
    <cellStyle name="Normalny 8 6 3" xfId="8017" xr:uid="{00000000-0005-0000-0000-0000F4AC0000}"/>
    <cellStyle name="Normalny 8 7" xfId="1612" xr:uid="{00000000-0005-0000-0000-0000F5AC0000}"/>
    <cellStyle name="Normalny 8 7 2" xfId="8018" xr:uid="{00000000-0005-0000-0000-0000F6AC0000}"/>
    <cellStyle name="Normalny 8 8" xfId="1613" xr:uid="{00000000-0005-0000-0000-0000F7AC0000}"/>
    <cellStyle name="Normalny 8 8 2" xfId="8019" xr:uid="{00000000-0005-0000-0000-0000F8AC0000}"/>
    <cellStyle name="Normalny 8 9" xfId="8020" xr:uid="{00000000-0005-0000-0000-0000F9AC0000}"/>
    <cellStyle name="Normalny 80" xfId="8021" xr:uid="{00000000-0005-0000-0000-0000FAAC0000}"/>
    <cellStyle name="Normalny 81" xfId="8022" xr:uid="{00000000-0005-0000-0000-0000FBAC0000}"/>
    <cellStyle name="Normalny 82" xfId="8023" xr:uid="{00000000-0005-0000-0000-0000FCAC0000}"/>
    <cellStyle name="Normalny 83" xfId="8024" xr:uid="{00000000-0005-0000-0000-0000FDAC0000}"/>
    <cellStyle name="Normalny 84" xfId="8025" xr:uid="{00000000-0005-0000-0000-0000FEAC0000}"/>
    <cellStyle name="Normalny 85" xfId="8026" xr:uid="{00000000-0005-0000-0000-0000FFAC0000}"/>
    <cellStyle name="Normalny 86" xfId="8027" xr:uid="{00000000-0005-0000-0000-000000AD0000}"/>
    <cellStyle name="Normalny 87" xfId="8028" xr:uid="{00000000-0005-0000-0000-000001AD0000}"/>
    <cellStyle name="Normalny 88" xfId="8029" xr:uid="{00000000-0005-0000-0000-000002AD0000}"/>
    <cellStyle name="Normalny 89" xfId="8030" xr:uid="{00000000-0005-0000-0000-000003AD0000}"/>
    <cellStyle name="Normalny 9" xfId="1614" xr:uid="{00000000-0005-0000-0000-000004AD0000}"/>
    <cellStyle name="Normalny 9 10" xfId="8031" xr:uid="{00000000-0005-0000-0000-000005AD0000}"/>
    <cellStyle name="Normalny 9 11" xfId="8032" xr:uid="{00000000-0005-0000-0000-000006AD0000}"/>
    <cellStyle name="Normalny 9 12" xfId="11040" xr:uid="{00000000-0005-0000-0000-000007AD0000}"/>
    <cellStyle name="Normalny 9 13" xfId="10757" xr:uid="{00000000-0005-0000-0000-000008AD0000}"/>
    <cellStyle name="Normalny 9 2" xfId="8033" xr:uid="{00000000-0005-0000-0000-000009AD0000}"/>
    <cellStyle name="Normalny 9 2 2" xfId="11200" xr:uid="{00000000-0005-0000-0000-00000AAD0000}"/>
    <cellStyle name="Normalny 9 2 3" xfId="10758" xr:uid="{00000000-0005-0000-0000-00000BAD0000}"/>
    <cellStyle name="Normalny 9 3" xfId="8034" xr:uid="{00000000-0005-0000-0000-00000CAD0000}"/>
    <cellStyle name="Normalny 9 4" xfId="8035" xr:uid="{00000000-0005-0000-0000-00000DAD0000}"/>
    <cellStyle name="Normalny 9 5" xfId="8036" xr:uid="{00000000-0005-0000-0000-00000EAD0000}"/>
    <cellStyle name="Normalny 9 6" xfId="8037" xr:uid="{00000000-0005-0000-0000-00000FAD0000}"/>
    <cellStyle name="Normalny 9 7" xfId="8038" xr:uid="{00000000-0005-0000-0000-000010AD0000}"/>
    <cellStyle name="Normalny 9 8" xfId="8039" xr:uid="{00000000-0005-0000-0000-000011AD0000}"/>
    <cellStyle name="Normalny 9 9" xfId="8040" xr:uid="{00000000-0005-0000-0000-000012AD0000}"/>
    <cellStyle name="Normalny 90" xfId="8041" xr:uid="{00000000-0005-0000-0000-000013AD0000}"/>
    <cellStyle name="Normalny 91" xfId="8042" xr:uid="{00000000-0005-0000-0000-000014AD0000}"/>
    <cellStyle name="Normalny 92" xfId="8043" xr:uid="{00000000-0005-0000-0000-000015AD0000}"/>
    <cellStyle name="Normalny 93" xfId="8044" xr:uid="{00000000-0005-0000-0000-000016AD0000}"/>
    <cellStyle name="Normalny 94" xfId="8045" xr:uid="{00000000-0005-0000-0000-000017AD0000}"/>
    <cellStyle name="Normalny 95" xfId="8046" xr:uid="{00000000-0005-0000-0000-000018AD0000}"/>
    <cellStyle name="Normalny 96" xfId="8047" xr:uid="{00000000-0005-0000-0000-000019AD0000}"/>
    <cellStyle name="Normalny 97" xfId="8048" xr:uid="{00000000-0005-0000-0000-00001AAD0000}"/>
    <cellStyle name="Normalny 98" xfId="8049" xr:uid="{00000000-0005-0000-0000-00001BAD0000}"/>
    <cellStyle name="Normalny 99" xfId="8050" xr:uid="{00000000-0005-0000-0000-00001CAD0000}"/>
    <cellStyle name="Normalny_A4" xfId="1615" xr:uid="{00000000-0005-0000-0000-00001DAD0000}"/>
    <cellStyle name="Note" xfId="10191" builtinId="10" customBuiltin="1"/>
    <cellStyle name="Note 10" xfId="8051" xr:uid="{00000000-0005-0000-0000-000020AD0000}"/>
    <cellStyle name="Note 10 2" xfId="8052" xr:uid="{00000000-0005-0000-0000-000021AD0000}"/>
    <cellStyle name="Note 11" xfId="8053" xr:uid="{00000000-0005-0000-0000-000022AD0000}"/>
    <cellStyle name="Note 11 2" xfId="8054" xr:uid="{00000000-0005-0000-0000-000023AD0000}"/>
    <cellStyle name="Note 12" xfId="8055" xr:uid="{00000000-0005-0000-0000-000024AD0000}"/>
    <cellStyle name="Note 12 2" xfId="8056" xr:uid="{00000000-0005-0000-0000-000025AD0000}"/>
    <cellStyle name="Note 13" xfId="8057" xr:uid="{00000000-0005-0000-0000-000026AD0000}"/>
    <cellStyle name="Note 13 2" xfId="8058" xr:uid="{00000000-0005-0000-0000-000027AD0000}"/>
    <cellStyle name="Note 14" xfId="8059" xr:uid="{00000000-0005-0000-0000-000028AD0000}"/>
    <cellStyle name="Note 14 2" xfId="8060" xr:uid="{00000000-0005-0000-0000-000029AD0000}"/>
    <cellStyle name="Note 15" xfId="8061" xr:uid="{00000000-0005-0000-0000-00002AAD0000}"/>
    <cellStyle name="Note 15 2" xfId="8062" xr:uid="{00000000-0005-0000-0000-00002BAD0000}"/>
    <cellStyle name="Note 16" xfId="8063" xr:uid="{00000000-0005-0000-0000-00002CAD0000}"/>
    <cellStyle name="Note 16 2" xfId="8064" xr:uid="{00000000-0005-0000-0000-00002DAD0000}"/>
    <cellStyle name="Note 17" xfId="8065" xr:uid="{00000000-0005-0000-0000-00002EAD0000}"/>
    <cellStyle name="Note 17 2" xfId="8066" xr:uid="{00000000-0005-0000-0000-00002FAD0000}"/>
    <cellStyle name="Note 18" xfId="8067" xr:uid="{00000000-0005-0000-0000-000030AD0000}"/>
    <cellStyle name="Note 18 2" xfId="8068" xr:uid="{00000000-0005-0000-0000-000031AD0000}"/>
    <cellStyle name="Note 19" xfId="8069" xr:uid="{00000000-0005-0000-0000-000032AD0000}"/>
    <cellStyle name="Note 19 2" xfId="8070" xr:uid="{00000000-0005-0000-0000-000033AD0000}"/>
    <cellStyle name="Note 2" xfId="8071" xr:uid="{00000000-0005-0000-0000-000034AD0000}"/>
    <cellStyle name="Note 2 2" xfId="8072" xr:uid="{00000000-0005-0000-0000-000035AD0000}"/>
    <cellStyle name="Note 2 2 2" xfId="8073" xr:uid="{00000000-0005-0000-0000-000036AD0000}"/>
    <cellStyle name="Note 2 2 2 2" xfId="8074" xr:uid="{00000000-0005-0000-0000-000037AD0000}"/>
    <cellStyle name="Note 2 2 3" xfId="8075" xr:uid="{00000000-0005-0000-0000-000038AD0000}"/>
    <cellStyle name="Note 2 2 4" xfId="8076" xr:uid="{00000000-0005-0000-0000-000039AD0000}"/>
    <cellStyle name="Note 2 2 5" xfId="8077" xr:uid="{00000000-0005-0000-0000-00003AAD0000}"/>
    <cellStyle name="Note 2 3" xfId="8078" xr:uid="{00000000-0005-0000-0000-00003BAD0000}"/>
    <cellStyle name="Note 2 3 2" xfId="8079" xr:uid="{00000000-0005-0000-0000-00003CAD0000}"/>
    <cellStyle name="Note 2 4" xfId="8080" xr:uid="{00000000-0005-0000-0000-00003DAD0000}"/>
    <cellStyle name="Note 2 4 2" xfId="8081" xr:uid="{00000000-0005-0000-0000-00003EAD0000}"/>
    <cellStyle name="Note 2 5" xfId="8082" xr:uid="{00000000-0005-0000-0000-00003FAD0000}"/>
    <cellStyle name="Note 2 6" xfId="8083" xr:uid="{00000000-0005-0000-0000-000040AD0000}"/>
    <cellStyle name="Note 2 7" xfId="8084" xr:uid="{00000000-0005-0000-0000-000041AD0000}"/>
    <cellStyle name="Note 2 8" xfId="8085" xr:uid="{00000000-0005-0000-0000-000042AD0000}"/>
    <cellStyle name="Note 2 9" xfId="11201" xr:uid="{00000000-0005-0000-0000-000043AD0000}"/>
    <cellStyle name="Note 20" xfId="8086" xr:uid="{00000000-0005-0000-0000-000044AD0000}"/>
    <cellStyle name="Note 20 2" xfId="8087" xr:uid="{00000000-0005-0000-0000-000045AD0000}"/>
    <cellStyle name="Note 21" xfId="8088" xr:uid="{00000000-0005-0000-0000-000046AD0000}"/>
    <cellStyle name="Note 21 2" xfId="8089" xr:uid="{00000000-0005-0000-0000-000047AD0000}"/>
    <cellStyle name="Note 22" xfId="8090" xr:uid="{00000000-0005-0000-0000-000048AD0000}"/>
    <cellStyle name="Note 22 2" xfId="8091" xr:uid="{00000000-0005-0000-0000-000049AD0000}"/>
    <cellStyle name="Note 23" xfId="8092" xr:uid="{00000000-0005-0000-0000-00004AAD0000}"/>
    <cellStyle name="Note 23 2" xfId="8093" xr:uid="{00000000-0005-0000-0000-00004BAD0000}"/>
    <cellStyle name="Note 24" xfId="8094" xr:uid="{00000000-0005-0000-0000-00004CAD0000}"/>
    <cellStyle name="Note 24 2" xfId="8095" xr:uid="{00000000-0005-0000-0000-00004DAD0000}"/>
    <cellStyle name="Note 25" xfId="8096" xr:uid="{00000000-0005-0000-0000-00004EAD0000}"/>
    <cellStyle name="Note 25 2" xfId="8097" xr:uid="{00000000-0005-0000-0000-00004FAD0000}"/>
    <cellStyle name="Note 26" xfId="8098" xr:uid="{00000000-0005-0000-0000-000050AD0000}"/>
    <cellStyle name="Note 26 2" xfId="8099" xr:uid="{00000000-0005-0000-0000-000051AD0000}"/>
    <cellStyle name="Note 27" xfId="8100" xr:uid="{00000000-0005-0000-0000-000052AD0000}"/>
    <cellStyle name="Note 27 2" xfId="8101" xr:uid="{00000000-0005-0000-0000-000053AD0000}"/>
    <cellStyle name="Note 28" xfId="8102" xr:uid="{00000000-0005-0000-0000-000054AD0000}"/>
    <cellStyle name="Note 28 2" xfId="8103" xr:uid="{00000000-0005-0000-0000-000055AD0000}"/>
    <cellStyle name="Note 29" xfId="8104" xr:uid="{00000000-0005-0000-0000-000056AD0000}"/>
    <cellStyle name="Note 29 2" xfId="8105" xr:uid="{00000000-0005-0000-0000-000057AD0000}"/>
    <cellStyle name="Note 3" xfId="8106" xr:uid="{00000000-0005-0000-0000-000058AD0000}"/>
    <cellStyle name="Note 3 2" xfId="8107" xr:uid="{00000000-0005-0000-0000-000059AD0000}"/>
    <cellStyle name="Note 3 2 2" xfId="8108" xr:uid="{00000000-0005-0000-0000-00005AAD0000}"/>
    <cellStyle name="Note 3 2 3" xfId="8109" xr:uid="{00000000-0005-0000-0000-00005BAD0000}"/>
    <cellStyle name="Note 3 3" xfId="8110" xr:uid="{00000000-0005-0000-0000-00005CAD0000}"/>
    <cellStyle name="Note 3 4" xfId="8111" xr:uid="{00000000-0005-0000-0000-00005DAD0000}"/>
    <cellStyle name="Note 30" xfId="8112" xr:uid="{00000000-0005-0000-0000-00005EAD0000}"/>
    <cellStyle name="Note 30 2" xfId="8113" xr:uid="{00000000-0005-0000-0000-00005FAD0000}"/>
    <cellStyle name="Note 31" xfId="8114" xr:uid="{00000000-0005-0000-0000-000060AD0000}"/>
    <cellStyle name="Note 31 2" xfId="8115" xr:uid="{00000000-0005-0000-0000-000061AD0000}"/>
    <cellStyle name="Note 32" xfId="8116" xr:uid="{00000000-0005-0000-0000-000062AD0000}"/>
    <cellStyle name="Note 32 2" xfId="8117" xr:uid="{00000000-0005-0000-0000-000063AD0000}"/>
    <cellStyle name="Note 33" xfId="8118" xr:uid="{00000000-0005-0000-0000-000064AD0000}"/>
    <cellStyle name="Note 33 2" xfId="8119" xr:uid="{00000000-0005-0000-0000-000065AD0000}"/>
    <cellStyle name="Note 34" xfId="8120" xr:uid="{00000000-0005-0000-0000-000066AD0000}"/>
    <cellStyle name="Note 34 2" xfId="8121" xr:uid="{00000000-0005-0000-0000-000067AD0000}"/>
    <cellStyle name="Note 35" xfId="8122" xr:uid="{00000000-0005-0000-0000-000068AD0000}"/>
    <cellStyle name="Note 35 2" xfId="8123" xr:uid="{00000000-0005-0000-0000-000069AD0000}"/>
    <cellStyle name="Note 36" xfId="8124" xr:uid="{00000000-0005-0000-0000-00006AAD0000}"/>
    <cellStyle name="Note 36 2" xfId="8125" xr:uid="{00000000-0005-0000-0000-00006BAD0000}"/>
    <cellStyle name="Note 37" xfId="8126" xr:uid="{00000000-0005-0000-0000-00006CAD0000}"/>
    <cellStyle name="Note 37 2" xfId="8127" xr:uid="{00000000-0005-0000-0000-00006DAD0000}"/>
    <cellStyle name="Note 38" xfId="8128" xr:uid="{00000000-0005-0000-0000-00006EAD0000}"/>
    <cellStyle name="Note 38 2" xfId="8129" xr:uid="{00000000-0005-0000-0000-00006FAD0000}"/>
    <cellStyle name="Note 39" xfId="8130" xr:uid="{00000000-0005-0000-0000-000070AD0000}"/>
    <cellStyle name="Note 39 2" xfId="8131" xr:uid="{00000000-0005-0000-0000-000071AD0000}"/>
    <cellStyle name="Note 4" xfId="8132" xr:uid="{00000000-0005-0000-0000-000072AD0000}"/>
    <cellStyle name="Note 4 2" xfId="8133" xr:uid="{00000000-0005-0000-0000-000073AD0000}"/>
    <cellStyle name="Note 4 2 2" xfId="8134" xr:uid="{00000000-0005-0000-0000-000074AD0000}"/>
    <cellStyle name="Note 4 3" xfId="8135" xr:uid="{00000000-0005-0000-0000-000075AD0000}"/>
    <cellStyle name="Note 4 4" xfId="11202" xr:uid="{00000000-0005-0000-0000-000076AD0000}"/>
    <cellStyle name="Note 4 5" xfId="10871" xr:uid="{00000000-0005-0000-0000-000077AD0000}"/>
    <cellStyle name="Note 40" xfId="8136" xr:uid="{00000000-0005-0000-0000-000078AD0000}"/>
    <cellStyle name="Note 40 2" xfId="8137" xr:uid="{00000000-0005-0000-0000-000079AD0000}"/>
    <cellStyle name="Note 41" xfId="8138" xr:uid="{00000000-0005-0000-0000-00007AAD0000}"/>
    <cellStyle name="Note 41 2" xfId="8139" xr:uid="{00000000-0005-0000-0000-00007BAD0000}"/>
    <cellStyle name="Note 42" xfId="8140" xr:uid="{00000000-0005-0000-0000-00007CAD0000}"/>
    <cellStyle name="Note 42 2" xfId="8141" xr:uid="{00000000-0005-0000-0000-00007DAD0000}"/>
    <cellStyle name="Note 43" xfId="8142" xr:uid="{00000000-0005-0000-0000-00007EAD0000}"/>
    <cellStyle name="Note 43 2" xfId="8143" xr:uid="{00000000-0005-0000-0000-00007FAD0000}"/>
    <cellStyle name="Note 44" xfId="8144" xr:uid="{00000000-0005-0000-0000-000080AD0000}"/>
    <cellStyle name="Note 44 2" xfId="8145" xr:uid="{00000000-0005-0000-0000-000081AD0000}"/>
    <cellStyle name="Note 45" xfId="8146" xr:uid="{00000000-0005-0000-0000-000082AD0000}"/>
    <cellStyle name="Note 45 2" xfId="8147" xr:uid="{00000000-0005-0000-0000-000083AD0000}"/>
    <cellStyle name="Note 46" xfId="8148" xr:uid="{00000000-0005-0000-0000-000084AD0000}"/>
    <cellStyle name="Note 46 2" xfId="8149" xr:uid="{00000000-0005-0000-0000-000085AD0000}"/>
    <cellStyle name="Note 47" xfId="8150" xr:uid="{00000000-0005-0000-0000-000086AD0000}"/>
    <cellStyle name="Note 47 2" xfId="8151" xr:uid="{00000000-0005-0000-0000-000087AD0000}"/>
    <cellStyle name="Note 48" xfId="8152" xr:uid="{00000000-0005-0000-0000-000088AD0000}"/>
    <cellStyle name="Note 48 2" xfId="8153" xr:uid="{00000000-0005-0000-0000-000089AD0000}"/>
    <cellStyle name="Note 49" xfId="8154" xr:uid="{00000000-0005-0000-0000-00008AAD0000}"/>
    <cellStyle name="Note 49 2" xfId="8155" xr:uid="{00000000-0005-0000-0000-00008BAD0000}"/>
    <cellStyle name="Note 5" xfId="8156" xr:uid="{00000000-0005-0000-0000-00008CAD0000}"/>
    <cellStyle name="Note 5 2" xfId="8157" xr:uid="{00000000-0005-0000-0000-00008DAD0000}"/>
    <cellStyle name="Note 5 2 2" xfId="8158" xr:uid="{00000000-0005-0000-0000-00008EAD0000}"/>
    <cellStyle name="Note 5 3" xfId="8159" xr:uid="{00000000-0005-0000-0000-00008FAD0000}"/>
    <cellStyle name="Note 5 4" xfId="11203" xr:uid="{00000000-0005-0000-0000-000090AD0000}"/>
    <cellStyle name="Note 5 5" xfId="10880" xr:uid="{00000000-0005-0000-0000-000091AD0000}"/>
    <cellStyle name="Note 50" xfId="8160" xr:uid="{00000000-0005-0000-0000-000092AD0000}"/>
    <cellStyle name="Note 51" xfId="8161" xr:uid="{00000000-0005-0000-0000-000093AD0000}"/>
    <cellStyle name="Note 52" xfId="8162" xr:uid="{00000000-0005-0000-0000-000094AD0000}"/>
    <cellStyle name="Note 53" xfId="8163" xr:uid="{00000000-0005-0000-0000-000095AD0000}"/>
    <cellStyle name="Note 54" xfId="8164" xr:uid="{00000000-0005-0000-0000-000096AD0000}"/>
    <cellStyle name="Note 55" xfId="8165" xr:uid="{00000000-0005-0000-0000-000097AD0000}"/>
    <cellStyle name="Note 56" xfId="8166" xr:uid="{00000000-0005-0000-0000-000098AD0000}"/>
    <cellStyle name="Note 57" xfId="8167" xr:uid="{00000000-0005-0000-0000-000099AD0000}"/>
    <cellStyle name="Note 58" xfId="8168" xr:uid="{00000000-0005-0000-0000-00009AAD0000}"/>
    <cellStyle name="Note 6" xfId="8169" xr:uid="{00000000-0005-0000-0000-00009BAD0000}"/>
    <cellStyle name="Note 6 2" xfId="8170" xr:uid="{00000000-0005-0000-0000-00009CAD0000}"/>
    <cellStyle name="Note 6 2 2" xfId="8171" xr:uid="{00000000-0005-0000-0000-00009DAD0000}"/>
    <cellStyle name="Note 6 3" xfId="8172" xr:uid="{00000000-0005-0000-0000-00009EAD0000}"/>
    <cellStyle name="Note 6 4" xfId="11204" xr:uid="{00000000-0005-0000-0000-00009FAD0000}"/>
    <cellStyle name="Note 6 5" xfId="10498" xr:uid="{00000000-0005-0000-0000-0000A0AD0000}"/>
    <cellStyle name="Note 7" xfId="8173" xr:uid="{00000000-0005-0000-0000-0000A1AD0000}"/>
    <cellStyle name="Note 7 2" xfId="8174" xr:uid="{00000000-0005-0000-0000-0000A2AD0000}"/>
    <cellStyle name="Note 7 2 2" xfId="8175" xr:uid="{00000000-0005-0000-0000-0000A3AD0000}"/>
    <cellStyle name="Note 7 3" xfId="8176" xr:uid="{00000000-0005-0000-0000-0000A4AD0000}"/>
    <cellStyle name="Note 8" xfId="8177" xr:uid="{00000000-0005-0000-0000-0000A5AD0000}"/>
    <cellStyle name="Note 8 2" xfId="8178" xr:uid="{00000000-0005-0000-0000-0000A6AD0000}"/>
    <cellStyle name="Note 8 2 2" xfId="8179" xr:uid="{00000000-0005-0000-0000-0000A7AD0000}"/>
    <cellStyle name="Note 8 3" xfId="8180" xr:uid="{00000000-0005-0000-0000-0000A8AD0000}"/>
    <cellStyle name="Note 9" xfId="8181" xr:uid="{00000000-0005-0000-0000-0000A9AD0000}"/>
    <cellStyle name="Note 9 2" xfId="8182" xr:uid="{00000000-0005-0000-0000-0000AAAD0000}"/>
    <cellStyle name="Note 9 2 2" xfId="8183" xr:uid="{00000000-0005-0000-0000-0000ABAD0000}"/>
    <cellStyle name="Note 9 3" xfId="8184" xr:uid="{00000000-0005-0000-0000-0000ACAD0000}"/>
    <cellStyle name="Obliczenia 10" xfId="8185" xr:uid="{00000000-0005-0000-0000-0000ADAD0000}"/>
    <cellStyle name="Obliczenia 10 2" xfId="8186" xr:uid="{00000000-0005-0000-0000-0000AEAD0000}"/>
    <cellStyle name="Obliczenia 11" xfId="8187" xr:uid="{00000000-0005-0000-0000-0000AFAD0000}"/>
    <cellStyle name="Obliczenia 11 2" xfId="8188" xr:uid="{00000000-0005-0000-0000-0000B0AD0000}"/>
    <cellStyle name="Obliczenia 12" xfId="8189" xr:uid="{00000000-0005-0000-0000-0000B1AD0000}"/>
    <cellStyle name="Obliczenia 12 2" xfId="8190" xr:uid="{00000000-0005-0000-0000-0000B2AD0000}"/>
    <cellStyle name="Obliczenia 13" xfId="8191" xr:uid="{00000000-0005-0000-0000-0000B3AD0000}"/>
    <cellStyle name="Obliczenia 13 2" xfId="8192" xr:uid="{00000000-0005-0000-0000-0000B4AD0000}"/>
    <cellStyle name="Obliczenia 14" xfId="8193" xr:uid="{00000000-0005-0000-0000-0000B5AD0000}"/>
    <cellStyle name="Obliczenia 14 2" xfId="8194" xr:uid="{00000000-0005-0000-0000-0000B6AD0000}"/>
    <cellStyle name="Obliczenia 15" xfId="8195" xr:uid="{00000000-0005-0000-0000-0000B7AD0000}"/>
    <cellStyle name="Obliczenia 15 2" xfId="8196" xr:uid="{00000000-0005-0000-0000-0000B8AD0000}"/>
    <cellStyle name="Obliczenia 16" xfId="8197" xr:uid="{00000000-0005-0000-0000-0000B9AD0000}"/>
    <cellStyle name="Obliczenia 16 2" xfId="8198" xr:uid="{00000000-0005-0000-0000-0000BAAD0000}"/>
    <cellStyle name="Obliczenia 17" xfId="8199" xr:uid="{00000000-0005-0000-0000-0000BBAD0000}"/>
    <cellStyle name="Obliczenia 17 2" xfId="8200" xr:uid="{00000000-0005-0000-0000-0000BCAD0000}"/>
    <cellStyle name="Obliczenia 18" xfId="8201" xr:uid="{00000000-0005-0000-0000-0000BDAD0000}"/>
    <cellStyle name="Obliczenia 18 2" xfId="8202" xr:uid="{00000000-0005-0000-0000-0000BEAD0000}"/>
    <cellStyle name="Obliczenia 19" xfId="8203" xr:uid="{00000000-0005-0000-0000-0000BFAD0000}"/>
    <cellStyle name="Obliczenia 19 2" xfId="8204" xr:uid="{00000000-0005-0000-0000-0000C0AD0000}"/>
    <cellStyle name="Obliczenia 2" xfId="1616" xr:uid="{00000000-0005-0000-0000-0000C1AD0000}"/>
    <cellStyle name="Obliczenia 2 10" xfId="11041" xr:uid="{00000000-0005-0000-0000-0000C2AD0000}"/>
    <cellStyle name="Obliczenia 2 11" xfId="10759" xr:uid="{00000000-0005-0000-0000-0000C3AD0000}"/>
    <cellStyle name="Obliczenia 2 2" xfId="8205" xr:uid="{00000000-0005-0000-0000-0000C4AD0000}"/>
    <cellStyle name="Obliczenia 2 3" xfId="8206" xr:uid="{00000000-0005-0000-0000-0000C5AD0000}"/>
    <cellStyle name="Obliczenia 2 4" xfId="8207" xr:uid="{00000000-0005-0000-0000-0000C6AD0000}"/>
    <cellStyle name="Obliczenia 2 5" xfId="8208" xr:uid="{00000000-0005-0000-0000-0000C7AD0000}"/>
    <cellStyle name="Obliczenia 2 6" xfId="8209" xr:uid="{00000000-0005-0000-0000-0000C8AD0000}"/>
    <cellStyle name="Obliczenia 2 7" xfId="8210" xr:uid="{00000000-0005-0000-0000-0000C9AD0000}"/>
    <cellStyle name="Obliczenia 2 8" xfId="8211" xr:uid="{00000000-0005-0000-0000-0000CAAD0000}"/>
    <cellStyle name="Obliczenia 2 9" xfId="8212" xr:uid="{00000000-0005-0000-0000-0000CBAD0000}"/>
    <cellStyle name="Obliczenia 20" xfId="8213" xr:uid="{00000000-0005-0000-0000-0000CCAD0000}"/>
    <cellStyle name="Obliczenia 20 2" xfId="8214" xr:uid="{00000000-0005-0000-0000-0000CDAD0000}"/>
    <cellStyle name="Obliczenia 21" xfId="8215" xr:uid="{00000000-0005-0000-0000-0000CEAD0000}"/>
    <cellStyle name="Obliczenia 21 2" xfId="8216" xr:uid="{00000000-0005-0000-0000-0000CFAD0000}"/>
    <cellStyle name="Obliczenia 22" xfId="8217" xr:uid="{00000000-0005-0000-0000-0000D0AD0000}"/>
    <cellStyle name="Obliczenia 22 2" xfId="8218" xr:uid="{00000000-0005-0000-0000-0000D1AD0000}"/>
    <cellStyle name="Obliczenia 23" xfId="8219" xr:uid="{00000000-0005-0000-0000-0000D2AD0000}"/>
    <cellStyle name="Obliczenia 23 2" xfId="8220" xr:uid="{00000000-0005-0000-0000-0000D3AD0000}"/>
    <cellStyle name="Obliczenia 24" xfId="8221" xr:uid="{00000000-0005-0000-0000-0000D4AD0000}"/>
    <cellStyle name="Obliczenia 24 2" xfId="8222" xr:uid="{00000000-0005-0000-0000-0000D5AD0000}"/>
    <cellStyle name="Obliczenia 25" xfId="8223" xr:uid="{00000000-0005-0000-0000-0000D6AD0000}"/>
    <cellStyle name="Obliczenia 25 2" xfId="8224" xr:uid="{00000000-0005-0000-0000-0000D7AD0000}"/>
    <cellStyle name="Obliczenia 26" xfId="8225" xr:uid="{00000000-0005-0000-0000-0000D8AD0000}"/>
    <cellStyle name="Obliczenia 26 2" xfId="8226" xr:uid="{00000000-0005-0000-0000-0000D9AD0000}"/>
    <cellStyle name="Obliczenia 27" xfId="8227" xr:uid="{00000000-0005-0000-0000-0000DAAD0000}"/>
    <cellStyle name="Obliczenia 27 2" xfId="8228" xr:uid="{00000000-0005-0000-0000-0000DBAD0000}"/>
    <cellStyle name="Obliczenia 28" xfId="8229" xr:uid="{00000000-0005-0000-0000-0000DCAD0000}"/>
    <cellStyle name="Obliczenia 28 2" xfId="8230" xr:uid="{00000000-0005-0000-0000-0000DDAD0000}"/>
    <cellStyle name="Obliczenia 29" xfId="8231" xr:uid="{00000000-0005-0000-0000-0000DEAD0000}"/>
    <cellStyle name="Obliczenia 29 2" xfId="8232" xr:uid="{00000000-0005-0000-0000-0000DFAD0000}"/>
    <cellStyle name="Obliczenia 3" xfId="8233" xr:uid="{00000000-0005-0000-0000-0000E0AD0000}"/>
    <cellStyle name="Obliczenia 3 2" xfId="8234" xr:uid="{00000000-0005-0000-0000-0000E1AD0000}"/>
    <cellStyle name="Obliczenia 3 3" xfId="11205" xr:uid="{00000000-0005-0000-0000-0000E2AD0000}"/>
    <cellStyle name="Obliczenia 3 4" xfId="10760" xr:uid="{00000000-0005-0000-0000-0000E3AD0000}"/>
    <cellStyle name="Obliczenia 30" xfId="8235" xr:uid="{00000000-0005-0000-0000-0000E4AD0000}"/>
    <cellStyle name="Obliczenia 30 2" xfId="8236" xr:uid="{00000000-0005-0000-0000-0000E5AD0000}"/>
    <cellStyle name="Obliczenia 31" xfId="8237" xr:uid="{00000000-0005-0000-0000-0000E6AD0000}"/>
    <cellStyle name="Obliczenia 31 2" xfId="8238" xr:uid="{00000000-0005-0000-0000-0000E7AD0000}"/>
    <cellStyle name="Obliczenia 32" xfId="8239" xr:uid="{00000000-0005-0000-0000-0000E8AD0000}"/>
    <cellStyle name="Obliczenia 32 2" xfId="8240" xr:uid="{00000000-0005-0000-0000-0000E9AD0000}"/>
    <cellStyle name="Obliczenia 33" xfId="8241" xr:uid="{00000000-0005-0000-0000-0000EAAD0000}"/>
    <cellStyle name="Obliczenia 33 2" xfId="8242" xr:uid="{00000000-0005-0000-0000-0000EBAD0000}"/>
    <cellStyle name="Obliczenia 34" xfId="8243" xr:uid="{00000000-0005-0000-0000-0000ECAD0000}"/>
    <cellStyle name="Obliczenia 34 2" xfId="8244" xr:uid="{00000000-0005-0000-0000-0000EDAD0000}"/>
    <cellStyle name="Obliczenia 35" xfId="8245" xr:uid="{00000000-0005-0000-0000-0000EEAD0000}"/>
    <cellStyle name="Obliczenia 35 2" xfId="8246" xr:uid="{00000000-0005-0000-0000-0000EFAD0000}"/>
    <cellStyle name="Obliczenia 36" xfId="8247" xr:uid="{00000000-0005-0000-0000-0000F0AD0000}"/>
    <cellStyle name="Obliczenia 36 2" xfId="8248" xr:uid="{00000000-0005-0000-0000-0000F1AD0000}"/>
    <cellStyle name="Obliczenia 37" xfId="8249" xr:uid="{00000000-0005-0000-0000-0000F2AD0000}"/>
    <cellStyle name="Obliczenia 37 2" xfId="8250" xr:uid="{00000000-0005-0000-0000-0000F3AD0000}"/>
    <cellStyle name="Obliczenia 38" xfId="8251" xr:uid="{00000000-0005-0000-0000-0000F4AD0000}"/>
    <cellStyle name="Obliczenia 38 2" xfId="8252" xr:uid="{00000000-0005-0000-0000-0000F5AD0000}"/>
    <cellStyle name="Obliczenia 39" xfId="8253" xr:uid="{00000000-0005-0000-0000-0000F6AD0000}"/>
    <cellStyle name="Obliczenia 39 2" xfId="8254" xr:uid="{00000000-0005-0000-0000-0000F7AD0000}"/>
    <cellStyle name="Obliczenia 4" xfId="8255" xr:uid="{00000000-0005-0000-0000-0000F8AD0000}"/>
    <cellStyle name="Obliczenia 4 2" xfId="8256" xr:uid="{00000000-0005-0000-0000-0000F9AD0000}"/>
    <cellStyle name="Obliczenia 40" xfId="8257" xr:uid="{00000000-0005-0000-0000-0000FAAD0000}"/>
    <cellStyle name="Obliczenia 40 2" xfId="8258" xr:uid="{00000000-0005-0000-0000-0000FBAD0000}"/>
    <cellStyle name="Obliczenia 41" xfId="8259" xr:uid="{00000000-0005-0000-0000-0000FCAD0000}"/>
    <cellStyle name="Obliczenia 41 2" xfId="8260" xr:uid="{00000000-0005-0000-0000-0000FDAD0000}"/>
    <cellStyle name="Obliczenia 42" xfId="8261" xr:uid="{00000000-0005-0000-0000-0000FEAD0000}"/>
    <cellStyle name="Obliczenia 42 2" xfId="8262" xr:uid="{00000000-0005-0000-0000-0000FFAD0000}"/>
    <cellStyle name="Obliczenia 43" xfId="8263" xr:uid="{00000000-0005-0000-0000-000000AE0000}"/>
    <cellStyle name="Obliczenia 43 2" xfId="8264" xr:uid="{00000000-0005-0000-0000-000001AE0000}"/>
    <cellStyle name="Obliczenia 44" xfId="8265" xr:uid="{00000000-0005-0000-0000-000002AE0000}"/>
    <cellStyle name="Obliczenia 44 2" xfId="8266" xr:uid="{00000000-0005-0000-0000-000003AE0000}"/>
    <cellStyle name="Obliczenia 45" xfId="8267" xr:uid="{00000000-0005-0000-0000-000004AE0000}"/>
    <cellStyle name="Obliczenia 45 2" xfId="8268" xr:uid="{00000000-0005-0000-0000-000005AE0000}"/>
    <cellStyle name="Obliczenia 46" xfId="8269" xr:uid="{00000000-0005-0000-0000-000006AE0000}"/>
    <cellStyle name="Obliczenia 46 2" xfId="8270" xr:uid="{00000000-0005-0000-0000-000007AE0000}"/>
    <cellStyle name="Obliczenia 47" xfId="8271" xr:uid="{00000000-0005-0000-0000-000008AE0000}"/>
    <cellStyle name="Obliczenia 47 2" xfId="8272" xr:uid="{00000000-0005-0000-0000-000009AE0000}"/>
    <cellStyle name="Obliczenia 48" xfId="8273" xr:uid="{00000000-0005-0000-0000-00000AAE0000}"/>
    <cellStyle name="Obliczenia 48 2" xfId="8274" xr:uid="{00000000-0005-0000-0000-00000BAE0000}"/>
    <cellStyle name="Obliczenia 49" xfId="8275" xr:uid="{00000000-0005-0000-0000-00000CAE0000}"/>
    <cellStyle name="Obliczenia 49 2" xfId="8276" xr:uid="{00000000-0005-0000-0000-00000DAE0000}"/>
    <cellStyle name="Obliczenia 5" xfId="8277" xr:uid="{00000000-0005-0000-0000-00000EAE0000}"/>
    <cellStyle name="Obliczenia 5 2" xfId="8278" xr:uid="{00000000-0005-0000-0000-00000FAE0000}"/>
    <cellStyle name="Obliczenia 50" xfId="8279" xr:uid="{00000000-0005-0000-0000-000010AE0000}"/>
    <cellStyle name="Obliczenia 50 2" xfId="8280" xr:uid="{00000000-0005-0000-0000-000011AE0000}"/>
    <cellStyle name="Obliczenia 51" xfId="8281" xr:uid="{00000000-0005-0000-0000-000012AE0000}"/>
    <cellStyle name="Obliczenia 51 2" xfId="8282" xr:uid="{00000000-0005-0000-0000-000013AE0000}"/>
    <cellStyle name="Obliczenia 52" xfId="8283" xr:uid="{00000000-0005-0000-0000-000014AE0000}"/>
    <cellStyle name="Obliczenia 52 2" xfId="8284" xr:uid="{00000000-0005-0000-0000-000015AE0000}"/>
    <cellStyle name="Obliczenia 53" xfId="8285" xr:uid="{00000000-0005-0000-0000-000016AE0000}"/>
    <cellStyle name="Obliczenia 53 2" xfId="8286" xr:uid="{00000000-0005-0000-0000-000017AE0000}"/>
    <cellStyle name="Obliczenia 54" xfId="8287" xr:uid="{00000000-0005-0000-0000-000018AE0000}"/>
    <cellStyle name="Obliczenia 54 2" xfId="8288" xr:uid="{00000000-0005-0000-0000-000019AE0000}"/>
    <cellStyle name="Obliczenia 55" xfId="8289" xr:uid="{00000000-0005-0000-0000-00001AAE0000}"/>
    <cellStyle name="Obliczenia 55 2" xfId="8290" xr:uid="{00000000-0005-0000-0000-00001BAE0000}"/>
    <cellStyle name="Obliczenia 56" xfId="8291" xr:uid="{00000000-0005-0000-0000-00001CAE0000}"/>
    <cellStyle name="Obliczenia 56 2" xfId="8292" xr:uid="{00000000-0005-0000-0000-00001DAE0000}"/>
    <cellStyle name="Obliczenia 57" xfId="8293" xr:uid="{00000000-0005-0000-0000-00001EAE0000}"/>
    <cellStyle name="Obliczenia 58" xfId="8294" xr:uid="{00000000-0005-0000-0000-00001FAE0000}"/>
    <cellStyle name="Obliczenia 59" xfId="8295" xr:uid="{00000000-0005-0000-0000-000020AE0000}"/>
    <cellStyle name="Obliczenia 6" xfId="8296" xr:uid="{00000000-0005-0000-0000-000021AE0000}"/>
    <cellStyle name="Obliczenia 6 2" xfId="8297" xr:uid="{00000000-0005-0000-0000-000022AE0000}"/>
    <cellStyle name="Obliczenia 7" xfId="8298" xr:uid="{00000000-0005-0000-0000-000023AE0000}"/>
    <cellStyle name="Obliczenia 7 2" xfId="8299" xr:uid="{00000000-0005-0000-0000-000024AE0000}"/>
    <cellStyle name="Obliczenia 8" xfId="8300" xr:uid="{00000000-0005-0000-0000-000025AE0000}"/>
    <cellStyle name="Obliczenia 8 2" xfId="8301" xr:uid="{00000000-0005-0000-0000-000026AE0000}"/>
    <cellStyle name="Obliczenia 9" xfId="8302" xr:uid="{00000000-0005-0000-0000-000027AE0000}"/>
    <cellStyle name="Obliczenia 9 2" xfId="8303" xr:uid="{00000000-0005-0000-0000-000028AE0000}"/>
    <cellStyle name="Œ…‹æØ‚è [0.00]_laroux" xfId="10761" xr:uid="{00000000-0005-0000-0000-000029AE0000}"/>
    <cellStyle name="Œ…‹æØ‚è_laroux" xfId="10762" xr:uid="{00000000-0005-0000-0000-00002AAE0000}"/>
    <cellStyle name="Output" xfId="1617" builtinId="21" customBuiltin="1"/>
    <cellStyle name="Output 2" xfId="1618" xr:uid="{00000000-0005-0000-0000-00002CAE0000}"/>
    <cellStyle name="Output 2 2" xfId="8304" xr:uid="{00000000-0005-0000-0000-00002DAE0000}"/>
    <cellStyle name="Output 2 2 2" xfId="8305" xr:uid="{00000000-0005-0000-0000-00002EAE0000}"/>
    <cellStyle name="Output 2 3" xfId="8306" xr:uid="{00000000-0005-0000-0000-00002FAE0000}"/>
    <cellStyle name="Output 2 4" xfId="8307" xr:uid="{00000000-0005-0000-0000-000030AE0000}"/>
    <cellStyle name="Output 2 5" xfId="8308" xr:uid="{00000000-0005-0000-0000-000031AE0000}"/>
    <cellStyle name="Output 3" xfId="8309" xr:uid="{00000000-0005-0000-0000-000032AE0000}"/>
    <cellStyle name="Output 3 2" xfId="47240" xr:uid="{00000000-0005-0000-0000-000033AE0000}"/>
    <cellStyle name="Percent" xfId="47510" builtinId="5"/>
    <cellStyle name="Percent [2]" xfId="10764" xr:uid="{00000000-0005-0000-0000-000034AE0000}"/>
    <cellStyle name="Percent [2] 2" xfId="10765" xr:uid="{00000000-0005-0000-0000-000035AE0000}"/>
    <cellStyle name="Percent 10" xfId="10766" xr:uid="{00000000-0005-0000-0000-000036AE0000}"/>
    <cellStyle name="Percent 10 2" xfId="47529" xr:uid="{BF387802-CFD7-4CD4-A412-37B50BA88E19}"/>
    <cellStyle name="Percent 11" xfId="10767" xr:uid="{00000000-0005-0000-0000-000037AE0000}"/>
    <cellStyle name="Percent 12" xfId="10768" xr:uid="{00000000-0005-0000-0000-000038AE0000}"/>
    <cellStyle name="Percent 13" xfId="10769" xr:uid="{00000000-0005-0000-0000-000039AE0000}"/>
    <cellStyle name="Percent 14" xfId="10770" xr:uid="{00000000-0005-0000-0000-00003AAE0000}"/>
    <cellStyle name="Percent 15" xfId="10771" xr:uid="{00000000-0005-0000-0000-00003BAE0000}"/>
    <cellStyle name="Percent 16" xfId="10763" xr:uid="{00000000-0005-0000-0000-00003CAE0000}"/>
    <cellStyle name="Percent 17" xfId="47515" xr:uid="{C2C7B2A2-BAC1-4613-A0E3-74048E10BF46}"/>
    <cellStyle name="Percent 18" xfId="47517" xr:uid="{56A46177-C2D8-470A-9916-E41972D7F5FE}"/>
    <cellStyle name="Percent 2" xfId="1619" xr:uid="{00000000-0005-0000-0000-00003DAE0000}"/>
    <cellStyle name="Percent 2 2" xfId="1620" xr:uid="{00000000-0005-0000-0000-00003EAE0000}"/>
    <cellStyle name="Percent 2 2 2" xfId="1621" xr:uid="{00000000-0005-0000-0000-00003FAE0000}"/>
    <cellStyle name="Percent 2 2 3" xfId="1622" xr:uid="{00000000-0005-0000-0000-000040AE0000}"/>
    <cellStyle name="Percent 2 2 3 2" xfId="8310" xr:uid="{00000000-0005-0000-0000-000041AE0000}"/>
    <cellStyle name="Percent 2 2 3 2 2" xfId="8311" xr:uid="{00000000-0005-0000-0000-000042AE0000}"/>
    <cellStyle name="Percent 2 2 3 3" xfId="8312" xr:uid="{00000000-0005-0000-0000-000043AE0000}"/>
    <cellStyle name="Percent 2 2 3 3 2" xfId="8313" xr:uid="{00000000-0005-0000-0000-000044AE0000}"/>
    <cellStyle name="Percent 2 2 3 4" xfId="8314" xr:uid="{00000000-0005-0000-0000-000045AE0000}"/>
    <cellStyle name="Percent 2 2 3 4 2" xfId="8315" xr:uid="{00000000-0005-0000-0000-000046AE0000}"/>
    <cellStyle name="Percent 2 2 3 5" xfId="8316" xr:uid="{00000000-0005-0000-0000-000047AE0000}"/>
    <cellStyle name="Percent 2 2 4" xfId="1623" xr:uid="{00000000-0005-0000-0000-000048AE0000}"/>
    <cellStyle name="Percent 2 2 4 2" xfId="11042" xr:uid="{00000000-0005-0000-0000-000049AE0000}"/>
    <cellStyle name="Percent 2 2 4 3" xfId="10772" xr:uid="{00000000-0005-0000-0000-00004AAE0000}"/>
    <cellStyle name="Percent 2 2 5" xfId="1624" xr:uid="{00000000-0005-0000-0000-00004BAE0000}"/>
    <cellStyle name="Percent 2 2 5 2" xfId="8317" xr:uid="{00000000-0005-0000-0000-00004CAE0000}"/>
    <cellStyle name="Percent 2 2 5 2 2" xfId="8318" xr:uid="{00000000-0005-0000-0000-00004DAE0000}"/>
    <cellStyle name="Percent 2 2 5 3" xfId="8319" xr:uid="{00000000-0005-0000-0000-00004EAE0000}"/>
    <cellStyle name="Percent 2 2 5 3 2" xfId="8320" xr:uid="{00000000-0005-0000-0000-00004FAE0000}"/>
    <cellStyle name="Percent 2 2 5 4" xfId="8321" xr:uid="{00000000-0005-0000-0000-000050AE0000}"/>
    <cellStyle name="Percent 2 2 5 4 2" xfId="8322" xr:uid="{00000000-0005-0000-0000-000051AE0000}"/>
    <cellStyle name="Percent 2 2 5 5" xfId="8323" xr:uid="{00000000-0005-0000-0000-000052AE0000}"/>
    <cellStyle name="Percent 2 2 5 6" xfId="8324" xr:uid="{00000000-0005-0000-0000-000053AE0000}"/>
    <cellStyle name="Percent 2 3" xfId="1625" xr:uid="{00000000-0005-0000-0000-000054AE0000}"/>
    <cellStyle name="Percent 2 3 2" xfId="10773" xr:uid="{00000000-0005-0000-0000-000055AE0000}"/>
    <cellStyle name="Percent 2 4" xfId="1626" xr:uid="{00000000-0005-0000-0000-000056AE0000}"/>
    <cellStyle name="Percent 2 4 2" xfId="8325" xr:uid="{00000000-0005-0000-0000-000057AE0000}"/>
    <cellStyle name="Percent 2 4 2 2" xfId="8326" xr:uid="{00000000-0005-0000-0000-000058AE0000}"/>
    <cellStyle name="Percent 2 4 3" xfId="8327" xr:uid="{00000000-0005-0000-0000-000059AE0000}"/>
    <cellStyle name="Percent 2 4 3 2" xfId="8328" xr:uid="{00000000-0005-0000-0000-00005AAE0000}"/>
    <cellStyle name="Percent 2 4 4" xfId="8329" xr:uid="{00000000-0005-0000-0000-00005BAE0000}"/>
    <cellStyle name="Percent 2 4 4 2" xfId="8330" xr:uid="{00000000-0005-0000-0000-00005CAE0000}"/>
    <cellStyle name="Percent 2 4 5" xfId="8331" xr:uid="{00000000-0005-0000-0000-00005DAE0000}"/>
    <cellStyle name="Percent 2 5" xfId="1627" xr:uid="{00000000-0005-0000-0000-00005EAE0000}"/>
    <cellStyle name="Percent 2 5 2" xfId="8332" xr:uid="{00000000-0005-0000-0000-00005FAE0000}"/>
    <cellStyle name="Percent 2 5 2 2" xfId="8333" xr:uid="{00000000-0005-0000-0000-000060AE0000}"/>
    <cellStyle name="Percent 2 5 3" xfId="8334" xr:uid="{00000000-0005-0000-0000-000061AE0000}"/>
    <cellStyle name="Percent 2 5 3 2" xfId="8335" xr:uid="{00000000-0005-0000-0000-000062AE0000}"/>
    <cellStyle name="Percent 2 5 4" xfId="8336" xr:uid="{00000000-0005-0000-0000-000063AE0000}"/>
    <cellStyle name="Percent 2 5 4 2" xfId="8337" xr:uid="{00000000-0005-0000-0000-000064AE0000}"/>
    <cellStyle name="Percent 2 5 5" xfId="8338" xr:uid="{00000000-0005-0000-0000-000065AE0000}"/>
    <cellStyle name="Percent 2 5 6" xfId="8339" xr:uid="{00000000-0005-0000-0000-000066AE0000}"/>
    <cellStyle name="Percent 2 6" xfId="1628" xr:uid="{00000000-0005-0000-0000-000067AE0000}"/>
    <cellStyle name="Percent 2 7" xfId="1629" xr:uid="{00000000-0005-0000-0000-000068AE0000}"/>
    <cellStyle name="Percent 2 7 2" xfId="8340" xr:uid="{00000000-0005-0000-0000-000069AE0000}"/>
    <cellStyle name="Percent 2 7 2 2" xfId="8341" xr:uid="{00000000-0005-0000-0000-00006AAE0000}"/>
    <cellStyle name="Percent 2 7 3" xfId="8342" xr:uid="{00000000-0005-0000-0000-00006BAE0000}"/>
    <cellStyle name="Percent 2 7 3 2" xfId="8343" xr:uid="{00000000-0005-0000-0000-00006CAE0000}"/>
    <cellStyle name="Percent 2 7 4" xfId="8344" xr:uid="{00000000-0005-0000-0000-00006DAE0000}"/>
    <cellStyle name="Percent 2 7 4 2" xfId="8345" xr:uid="{00000000-0005-0000-0000-00006EAE0000}"/>
    <cellStyle name="Percent 2 7 5" xfId="8346" xr:uid="{00000000-0005-0000-0000-00006FAE0000}"/>
    <cellStyle name="Percent 3" xfId="1630" xr:uid="{00000000-0005-0000-0000-000070AE0000}"/>
    <cellStyle name="Percent 3 2" xfId="1631" xr:uid="{00000000-0005-0000-0000-000071AE0000}"/>
    <cellStyle name="Percent 3 3" xfId="8347" xr:uid="{00000000-0005-0000-0000-000072AE0000}"/>
    <cellStyle name="Percent 3 3 2" xfId="11206" xr:uid="{00000000-0005-0000-0000-000073AE0000}"/>
    <cellStyle name="Percent 3 3 3" xfId="10862" xr:uid="{00000000-0005-0000-0000-000074AE0000}"/>
    <cellStyle name="Percent 4" xfId="1632" xr:uid="{00000000-0005-0000-0000-000075AE0000}"/>
    <cellStyle name="Percent 4 2" xfId="1633" xr:uid="{00000000-0005-0000-0000-000076AE0000}"/>
    <cellStyle name="Percent 4 3" xfId="8348" xr:uid="{00000000-0005-0000-0000-000077AE0000}"/>
    <cellStyle name="Percent 4 3 2" xfId="11207" xr:uid="{00000000-0005-0000-0000-000078AE0000}"/>
    <cellStyle name="Percent 4 3 3" xfId="10508" xr:uid="{00000000-0005-0000-0000-000079AE0000}"/>
    <cellStyle name="Percent 44" xfId="47536" xr:uid="{43D6FD0E-DD0E-4917-9AB7-AA6994B5F949}"/>
    <cellStyle name="Percent 5" xfId="1634" xr:uid="{00000000-0005-0000-0000-00007AAE0000}"/>
    <cellStyle name="Percent 5 2" xfId="8349" xr:uid="{00000000-0005-0000-0000-00007BAE0000}"/>
    <cellStyle name="Percent 5 2 2" xfId="11208" xr:uid="{00000000-0005-0000-0000-00007CAE0000}"/>
    <cellStyle name="Percent 5 2 3" xfId="10774" xr:uid="{00000000-0005-0000-0000-00007DAE0000}"/>
    <cellStyle name="Percent 5 3" xfId="8350" xr:uid="{00000000-0005-0000-0000-00007EAE0000}"/>
    <cellStyle name="Percent 6" xfId="10775" xr:uid="{00000000-0005-0000-0000-00007FAE0000}"/>
    <cellStyle name="Percent 7" xfId="10776" xr:uid="{00000000-0005-0000-0000-000080AE0000}"/>
    <cellStyle name="Percent 8" xfId="10777" xr:uid="{00000000-0005-0000-0000-000081AE0000}"/>
    <cellStyle name="Percent 9" xfId="10778" xr:uid="{00000000-0005-0000-0000-000082AE0000}"/>
    <cellStyle name="PhotometricProductsHeader" xfId="1635" xr:uid="{00000000-0005-0000-0000-000083AE0000}"/>
    <cellStyle name="Procenta 2" xfId="47530" xr:uid="{1436C16E-FF50-4ABB-83EF-43E6689F4FC6}"/>
    <cellStyle name="Procenta 3" xfId="47526" xr:uid="{A5575E19-1090-4A8D-8708-A3A672123ACA}"/>
    <cellStyle name="Procenta 4" xfId="47538" xr:uid="{A2CA7139-33B0-42B8-B065-FFF470E5F84C}"/>
    <cellStyle name="Procentowy 2" xfId="1636" xr:uid="{00000000-0005-0000-0000-000084AE0000}"/>
    <cellStyle name="Procentowy 2 2" xfId="8351" xr:uid="{00000000-0005-0000-0000-000085AE0000}"/>
    <cellStyle name="Procentowy 2 2 2" xfId="8352" xr:uid="{00000000-0005-0000-0000-000086AE0000}"/>
    <cellStyle name="Procentowy 2 2 3" xfId="8353" xr:uid="{00000000-0005-0000-0000-000087AE0000}"/>
    <cellStyle name="Procentowy 2 3" xfId="8354" xr:uid="{00000000-0005-0000-0000-000088AE0000}"/>
    <cellStyle name="Procentowy 2 3 2" xfId="8355" xr:uid="{00000000-0005-0000-0000-000089AE0000}"/>
    <cellStyle name="Procentowy 2 4" xfId="8356" xr:uid="{00000000-0005-0000-0000-00008AAE0000}"/>
    <cellStyle name="Procentowy 2 4 2" xfId="8357" xr:uid="{00000000-0005-0000-0000-00008BAE0000}"/>
    <cellStyle name="Procentowy 2 5" xfId="8358" xr:uid="{00000000-0005-0000-0000-00008CAE0000}"/>
    <cellStyle name="Procentowy 2 6" xfId="8359" xr:uid="{00000000-0005-0000-0000-00008DAE0000}"/>
    <cellStyle name="Procentowy 2 7" xfId="11043" xr:uid="{00000000-0005-0000-0000-00008EAE0000}"/>
    <cellStyle name="Procentowy 2 8" xfId="10779" xr:uid="{00000000-0005-0000-0000-00008FAE0000}"/>
    <cellStyle name="Procentowy 3" xfId="1637" xr:uid="{00000000-0005-0000-0000-000090AE0000}"/>
    <cellStyle name="Procentowy 3 2" xfId="8360" xr:uid="{00000000-0005-0000-0000-000091AE0000}"/>
    <cellStyle name="Procentowy 3 2 2" xfId="8361" xr:uid="{00000000-0005-0000-0000-000092AE0000}"/>
    <cellStyle name="Procentowy 3 3" xfId="8362" xr:uid="{00000000-0005-0000-0000-000093AE0000}"/>
    <cellStyle name="Procentowy 3 3 2" xfId="8363" xr:uid="{00000000-0005-0000-0000-000094AE0000}"/>
    <cellStyle name="Procentowy 3 4" xfId="8364" xr:uid="{00000000-0005-0000-0000-000095AE0000}"/>
    <cellStyle name="Procentowy 3 4 2" xfId="8365" xr:uid="{00000000-0005-0000-0000-000096AE0000}"/>
    <cellStyle name="Procentowy 3 5" xfId="8366" xr:uid="{00000000-0005-0000-0000-000097AE0000}"/>
    <cellStyle name="Procentowy 3 6" xfId="8367" xr:uid="{00000000-0005-0000-0000-000098AE0000}"/>
    <cellStyle name="Procentowy 3 7" xfId="11044" xr:uid="{00000000-0005-0000-0000-000099AE0000}"/>
    <cellStyle name="Procentowy 3 8" xfId="10780" xr:uid="{00000000-0005-0000-0000-00009AAE0000}"/>
    <cellStyle name="Procentowy 4" xfId="1638" xr:uid="{00000000-0005-0000-0000-00009BAE0000}"/>
    <cellStyle name="Procentowy 4 2" xfId="8368" xr:uid="{00000000-0005-0000-0000-00009CAE0000}"/>
    <cellStyle name="Procentowy 4 2 2" xfId="8369" xr:uid="{00000000-0005-0000-0000-00009DAE0000}"/>
    <cellStyle name="Procentowy 4 3" xfId="8370" xr:uid="{00000000-0005-0000-0000-00009EAE0000}"/>
    <cellStyle name="Procentowy 4 3 2" xfId="8371" xr:uid="{00000000-0005-0000-0000-00009FAE0000}"/>
    <cellStyle name="Procentowy 4 4" xfId="8372" xr:uid="{00000000-0005-0000-0000-0000A0AE0000}"/>
    <cellStyle name="Procentowy 4 4 2" xfId="8373" xr:uid="{00000000-0005-0000-0000-0000A1AE0000}"/>
    <cellStyle name="Procentowy 4 5" xfId="8374" xr:uid="{00000000-0005-0000-0000-0000A2AE0000}"/>
    <cellStyle name="Procentowy 4 6" xfId="8375" xr:uid="{00000000-0005-0000-0000-0000A3AE0000}"/>
    <cellStyle name="Procentowy 4 7" xfId="11045" xr:uid="{00000000-0005-0000-0000-0000A4AE0000}"/>
    <cellStyle name="Procentowy 4 8" xfId="10781" xr:uid="{00000000-0005-0000-0000-0000A5AE0000}"/>
    <cellStyle name="Procentowy 5" xfId="1639" xr:uid="{00000000-0005-0000-0000-0000A6AE0000}"/>
    <cellStyle name="Procentowy 5 2" xfId="8376" xr:uid="{00000000-0005-0000-0000-0000A7AE0000}"/>
    <cellStyle name="Procentowy 5 2 2" xfId="8377" xr:uid="{00000000-0005-0000-0000-0000A8AE0000}"/>
    <cellStyle name="Procentowy 5 3" xfId="8378" xr:uid="{00000000-0005-0000-0000-0000A9AE0000}"/>
    <cellStyle name="Procentowy 5 3 2" xfId="8379" xr:uid="{00000000-0005-0000-0000-0000AAAE0000}"/>
    <cellStyle name="Procentowy 5 4" xfId="8380" xr:uid="{00000000-0005-0000-0000-0000ABAE0000}"/>
    <cellStyle name="Procentowy 5 4 2" xfId="8381" xr:uid="{00000000-0005-0000-0000-0000ACAE0000}"/>
    <cellStyle name="Procentowy 5 5" xfId="8382" xr:uid="{00000000-0005-0000-0000-0000ADAE0000}"/>
    <cellStyle name="Procentowy 5 6" xfId="8383" xr:uid="{00000000-0005-0000-0000-0000AEAE0000}"/>
    <cellStyle name="Procentowy 5 7" xfId="8384" xr:uid="{00000000-0005-0000-0000-0000AFAE0000}"/>
    <cellStyle name="Procentowy 5 8" xfId="11046" xr:uid="{00000000-0005-0000-0000-0000B0AE0000}"/>
    <cellStyle name="Procentowy 5 9" xfId="10782" xr:uid="{00000000-0005-0000-0000-0000B1AE0000}"/>
    <cellStyle name="Procentowy 6" xfId="1640" xr:uid="{00000000-0005-0000-0000-0000B2AE0000}"/>
    <cellStyle name="Procentowy 6 2" xfId="8385" xr:uid="{00000000-0005-0000-0000-0000B3AE0000}"/>
    <cellStyle name="Procentowy 6 2 2" xfId="8386" xr:uid="{00000000-0005-0000-0000-0000B4AE0000}"/>
    <cellStyle name="Procentowy 6 2 3" xfId="11209" xr:uid="{00000000-0005-0000-0000-0000B5AE0000}"/>
    <cellStyle name="Procentowy 6 2 4" xfId="10784" xr:uid="{00000000-0005-0000-0000-0000B6AE0000}"/>
    <cellStyle name="Procentowy 6 3" xfId="8387" xr:uid="{00000000-0005-0000-0000-0000B7AE0000}"/>
    <cellStyle name="Procentowy 6 3 2" xfId="8388" xr:uid="{00000000-0005-0000-0000-0000B8AE0000}"/>
    <cellStyle name="Procentowy 6 4" xfId="8389" xr:uid="{00000000-0005-0000-0000-0000B9AE0000}"/>
    <cellStyle name="Procentowy 6 4 2" xfId="8390" xr:uid="{00000000-0005-0000-0000-0000BAAE0000}"/>
    <cellStyle name="Procentowy 6 5" xfId="8391" xr:uid="{00000000-0005-0000-0000-0000BBAE0000}"/>
    <cellStyle name="Procentowy 6 6" xfId="8392" xr:uid="{00000000-0005-0000-0000-0000BCAE0000}"/>
    <cellStyle name="Procentowy 6 7" xfId="11047" xr:uid="{00000000-0005-0000-0000-0000BDAE0000}"/>
    <cellStyle name="Procentowy 6 8" xfId="10783" xr:uid="{00000000-0005-0000-0000-0000BEAE0000}"/>
    <cellStyle name="Procentowy 7" xfId="1641" xr:uid="{00000000-0005-0000-0000-0000BFAE0000}"/>
    <cellStyle name="Procentowy 7 2" xfId="8393" xr:uid="{00000000-0005-0000-0000-0000C0AE0000}"/>
    <cellStyle name="Procentowy 7 2 2" xfId="8394" xr:uid="{00000000-0005-0000-0000-0000C1AE0000}"/>
    <cellStyle name="Procentowy 7 3" xfId="8395" xr:uid="{00000000-0005-0000-0000-0000C2AE0000}"/>
    <cellStyle name="Procentowy 7 3 2" xfId="8396" xr:uid="{00000000-0005-0000-0000-0000C3AE0000}"/>
    <cellStyle name="Procentowy 7 4" xfId="8397" xr:uid="{00000000-0005-0000-0000-0000C4AE0000}"/>
    <cellStyle name="Procentowy 7 4 2" xfId="8398" xr:uid="{00000000-0005-0000-0000-0000C5AE0000}"/>
    <cellStyle name="Procentowy 7 5" xfId="8399" xr:uid="{00000000-0005-0000-0000-0000C6AE0000}"/>
    <cellStyle name="Procentowy 7 6" xfId="8400" xr:uid="{00000000-0005-0000-0000-0000C7AE0000}"/>
    <cellStyle name="Procentowy 8" xfId="1642" xr:uid="{00000000-0005-0000-0000-0000C8AE0000}"/>
    <cellStyle name="Procentowy 8 2" xfId="8401" xr:uid="{00000000-0005-0000-0000-0000C9AE0000}"/>
    <cellStyle name="Procentowy 8 2 2" xfId="8402" xr:uid="{00000000-0005-0000-0000-0000CAAE0000}"/>
    <cellStyle name="Procentowy 8 3" xfId="8403" xr:uid="{00000000-0005-0000-0000-0000CBAE0000}"/>
    <cellStyle name="Procentowy 8 3 2" xfId="8404" xr:uid="{00000000-0005-0000-0000-0000CCAE0000}"/>
    <cellStyle name="Procentowy 8 4" xfId="8405" xr:uid="{00000000-0005-0000-0000-0000CDAE0000}"/>
    <cellStyle name="Procentowy 8 4 2" xfId="8406" xr:uid="{00000000-0005-0000-0000-0000CEAE0000}"/>
    <cellStyle name="Procentowy 8 5" xfId="8407" xr:uid="{00000000-0005-0000-0000-0000CFAE0000}"/>
    <cellStyle name="Procentowy 8 6" xfId="8408" xr:uid="{00000000-0005-0000-0000-0000D0AE0000}"/>
    <cellStyle name="Procentowy 9" xfId="1643" xr:uid="{00000000-0005-0000-0000-0000D1AE0000}"/>
    <cellStyle name="Procentowy 9 2" xfId="8409" xr:uid="{00000000-0005-0000-0000-0000D2AE0000}"/>
    <cellStyle name="Procentowy 9 2 2" xfId="8410" xr:uid="{00000000-0005-0000-0000-0000D3AE0000}"/>
    <cellStyle name="Procentowy 9 3" xfId="8411" xr:uid="{00000000-0005-0000-0000-0000D4AE0000}"/>
    <cellStyle name="Procentowy 9 3 2" xfId="8412" xr:uid="{00000000-0005-0000-0000-0000D5AE0000}"/>
    <cellStyle name="Procentowy 9 4" xfId="8413" xr:uid="{00000000-0005-0000-0000-0000D6AE0000}"/>
    <cellStyle name="Procentowy 9 4 2" xfId="8414" xr:uid="{00000000-0005-0000-0000-0000D7AE0000}"/>
    <cellStyle name="Procentowy 9 5" xfId="8415" xr:uid="{00000000-0005-0000-0000-0000D8AE0000}"/>
    <cellStyle name="Procentowy 9 6" xfId="8416" xr:uid="{00000000-0005-0000-0000-0000D9AE0000}"/>
    <cellStyle name="ProdCharHeaderEven" xfId="1644" xr:uid="{00000000-0005-0000-0000-0000DAAE0000}"/>
    <cellStyle name="ProdCharHeaderEven 2" xfId="1645" xr:uid="{00000000-0005-0000-0000-0000DBAE0000}"/>
    <cellStyle name="ProdCharHeaderEven 2 2" xfId="1646" xr:uid="{00000000-0005-0000-0000-0000DCAE0000}"/>
    <cellStyle name="ProdCharHeaderEven 2 3" xfId="1647" xr:uid="{00000000-0005-0000-0000-0000DDAE0000}"/>
    <cellStyle name="ProdCharHeaderEven 3" xfId="1648" xr:uid="{00000000-0005-0000-0000-0000DEAE0000}"/>
    <cellStyle name="ProdCharHeaderEven 4" xfId="1649" xr:uid="{00000000-0005-0000-0000-0000DFAE0000}"/>
    <cellStyle name="ProdCharHeaderEven 5" xfId="1650" xr:uid="{00000000-0005-0000-0000-0000E0AE0000}"/>
    <cellStyle name="ProdCharHeaderEven 6" xfId="1651" xr:uid="{00000000-0005-0000-0000-0000E1AE0000}"/>
    <cellStyle name="ProdCharHeaderEven 7" xfId="1652" xr:uid="{00000000-0005-0000-0000-0000E2AE0000}"/>
    <cellStyle name="ProdCharHeaderEven 8" xfId="1653" xr:uid="{00000000-0005-0000-0000-0000E3AE0000}"/>
    <cellStyle name="ProdCharHeaderEven 9" xfId="1654" xr:uid="{00000000-0005-0000-0000-0000E4AE0000}"/>
    <cellStyle name="ProdCharHeaderOdd" xfId="1655" xr:uid="{00000000-0005-0000-0000-0000E5AE0000}"/>
    <cellStyle name="ProdCharHeaderOdd 2" xfId="1656" xr:uid="{00000000-0005-0000-0000-0000E6AE0000}"/>
    <cellStyle name="ProdCharHeaderOdd 2 2" xfId="1657" xr:uid="{00000000-0005-0000-0000-0000E7AE0000}"/>
    <cellStyle name="ProdCharHeaderOdd 2 3" xfId="1658" xr:uid="{00000000-0005-0000-0000-0000E8AE0000}"/>
    <cellStyle name="ProdCharHeaderOdd 3" xfId="1659" xr:uid="{00000000-0005-0000-0000-0000E9AE0000}"/>
    <cellStyle name="ProdCharHeaderOdd 4" xfId="1660" xr:uid="{00000000-0005-0000-0000-0000EAAE0000}"/>
    <cellStyle name="ProdCharHeaderOdd 5" xfId="1661" xr:uid="{00000000-0005-0000-0000-0000EBAE0000}"/>
    <cellStyle name="ProdCharHeaderOdd 6" xfId="1662" xr:uid="{00000000-0005-0000-0000-0000ECAE0000}"/>
    <cellStyle name="ProdCharHeaderOdd 7" xfId="1663" xr:uid="{00000000-0005-0000-0000-0000EDAE0000}"/>
    <cellStyle name="ProdCharHeaderOdd 8" xfId="1664" xr:uid="{00000000-0005-0000-0000-0000EEAE0000}"/>
    <cellStyle name="ProdCharHeaderOdd 9" xfId="1665" xr:uid="{00000000-0005-0000-0000-0000EFAE0000}"/>
    <cellStyle name="Red" xfId="10785" xr:uid="{00000000-0005-0000-0000-0000F0AE0000}"/>
    <cellStyle name="SAPBEXaggData" xfId="1666" xr:uid="{00000000-0005-0000-0000-0000F1AE0000}"/>
    <cellStyle name="SAPBEXaggData 2" xfId="1667" xr:uid="{00000000-0005-0000-0000-0000F2AE0000}"/>
    <cellStyle name="SAPBEXaggData 2 2" xfId="1668" xr:uid="{00000000-0005-0000-0000-0000F3AE0000}"/>
    <cellStyle name="SAPBEXaggData 2 2 2" xfId="1669" xr:uid="{00000000-0005-0000-0000-0000F4AE0000}"/>
    <cellStyle name="SAPBEXaggData 2 2 3" xfId="8417" xr:uid="{00000000-0005-0000-0000-0000F5AE0000}"/>
    <cellStyle name="SAPBEXaggData 2 3" xfId="1670" xr:uid="{00000000-0005-0000-0000-0000F6AE0000}"/>
    <cellStyle name="SAPBEXaggData 2 4" xfId="8418" xr:uid="{00000000-0005-0000-0000-0000F7AE0000}"/>
    <cellStyle name="SAPBEXaggData 2 5" xfId="11048" xr:uid="{00000000-0005-0000-0000-0000F8AE0000}"/>
    <cellStyle name="SAPBEXaggData 2 6" xfId="10786" xr:uid="{00000000-0005-0000-0000-0000F9AE0000}"/>
    <cellStyle name="SAPBEXaggData 3" xfId="1671" xr:uid="{00000000-0005-0000-0000-0000FAAE0000}"/>
    <cellStyle name="SAPBEXaggData 3 2" xfId="1672" xr:uid="{00000000-0005-0000-0000-0000FBAE0000}"/>
    <cellStyle name="SAPBEXaggData 3 2 2" xfId="8419" xr:uid="{00000000-0005-0000-0000-0000FCAE0000}"/>
    <cellStyle name="SAPBEXaggData 3 3" xfId="1673" xr:uid="{00000000-0005-0000-0000-0000FDAE0000}"/>
    <cellStyle name="SAPBEXaggData 3 4" xfId="1674" xr:uid="{00000000-0005-0000-0000-0000FEAE0000}"/>
    <cellStyle name="SAPBEXaggData 3 5" xfId="8420" xr:uid="{00000000-0005-0000-0000-0000FFAE0000}"/>
    <cellStyle name="SAPBEXaggData 3 6" xfId="11049" xr:uid="{00000000-0005-0000-0000-000000AF0000}"/>
    <cellStyle name="SAPBEXaggData 3 7" xfId="10787" xr:uid="{00000000-0005-0000-0000-000001AF0000}"/>
    <cellStyle name="SAPBEXaggData 4" xfId="1675" xr:uid="{00000000-0005-0000-0000-000002AF0000}"/>
    <cellStyle name="SAPBEXaggData 4 2" xfId="1676" xr:uid="{00000000-0005-0000-0000-000003AF0000}"/>
    <cellStyle name="SAPBEXaggData 4 2 2" xfId="8421" xr:uid="{00000000-0005-0000-0000-000004AF0000}"/>
    <cellStyle name="SAPBEXaggData 4 3" xfId="1677" xr:uid="{00000000-0005-0000-0000-000005AF0000}"/>
    <cellStyle name="SAPBEXaggData 4 4" xfId="1678" xr:uid="{00000000-0005-0000-0000-000006AF0000}"/>
    <cellStyle name="SAPBEXaggData 4 5" xfId="8422" xr:uid="{00000000-0005-0000-0000-000007AF0000}"/>
    <cellStyle name="SAPBEXaggData 4 6" xfId="11050" xr:uid="{00000000-0005-0000-0000-000008AF0000}"/>
    <cellStyle name="SAPBEXaggData 5" xfId="8423" xr:uid="{00000000-0005-0000-0000-000009AF0000}"/>
    <cellStyle name="SAPBEXaggData 5 2" xfId="8424" xr:uid="{00000000-0005-0000-0000-00000AAF0000}"/>
    <cellStyle name="SAPBEXaggData 5 3" xfId="47311" xr:uid="{00000000-0005-0000-0000-00000BAF0000}"/>
    <cellStyle name="SAPBEXaggData 6" xfId="8425" xr:uid="{00000000-0005-0000-0000-00000CAF0000}"/>
    <cellStyle name="SAPBEXaggData 6 2" xfId="47349" xr:uid="{00000000-0005-0000-0000-00000DAF0000}"/>
    <cellStyle name="SAPBEXaggData 7" xfId="8426" xr:uid="{00000000-0005-0000-0000-00000EAF0000}"/>
    <cellStyle name="SAPBEXaggData 7 2" xfId="47342" xr:uid="{00000000-0005-0000-0000-00000FAF0000}"/>
    <cellStyle name="SAPBEXaggData 8" xfId="47434" xr:uid="{00000000-0005-0000-0000-000010AF0000}"/>
    <cellStyle name="SAPBEXaggData 9" xfId="47471" xr:uid="{00000000-0005-0000-0000-000011AF0000}"/>
    <cellStyle name="SAPBEXaggDataEmph" xfId="1679" xr:uid="{00000000-0005-0000-0000-000012AF0000}"/>
    <cellStyle name="SAPBEXaggDataEmph 2" xfId="1680" xr:uid="{00000000-0005-0000-0000-000013AF0000}"/>
    <cellStyle name="SAPBEXaggDataEmph 2 2" xfId="1681" xr:uid="{00000000-0005-0000-0000-000014AF0000}"/>
    <cellStyle name="SAPBEXaggDataEmph 2 2 2" xfId="1682" xr:uid="{00000000-0005-0000-0000-000015AF0000}"/>
    <cellStyle name="SAPBEXaggDataEmph 2 3" xfId="1683" xr:uid="{00000000-0005-0000-0000-000016AF0000}"/>
    <cellStyle name="SAPBEXaggDataEmph 2 4" xfId="8427" xr:uid="{00000000-0005-0000-0000-000017AF0000}"/>
    <cellStyle name="SAPBEXaggDataEmph 2 5" xfId="11051" xr:uid="{00000000-0005-0000-0000-000018AF0000}"/>
    <cellStyle name="SAPBEXaggDataEmph 3" xfId="1684" xr:uid="{00000000-0005-0000-0000-000019AF0000}"/>
    <cellStyle name="SAPBEXaggDataEmph 3 2" xfId="1685" xr:uid="{00000000-0005-0000-0000-00001AAF0000}"/>
    <cellStyle name="SAPBEXaggDataEmph 3 3" xfId="1686" xr:uid="{00000000-0005-0000-0000-00001BAF0000}"/>
    <cellStyle name="SAPBEXaggDataEmph 3 4" xfId="1687" xr:uid="{00000000-0005-0000-0000-00001CAF0000}"/>
    <cellStyle name="SAPBEXaggDataEmph 4" xfId="1688" xr:uid="{00000000-0005-0000-0000-00001DAF0000}"/>
    <cellStyle name="SAPBEXaggDataEmph 4 2" xfId="1689" xr:uid="{00000000-0005-0000-0000-00001EAF0000}"/>
    <cellStyle name="SAPBEXaggDataEmph 4 3" xfId="1690" xr:uid="{00000000-0005-0000-0000-00001FAF0000}"/>
    <cellStyle name="SAPBEXaggDataEmph 4 4" xfId="1691" xr:uid="{00000000-0005-0000-0000-000020AF0000}"/>
    <cellStyle name="SAPBEXaggDataEmph 5" xfId="47312" xr:uid="{00000000-0005-0000-0000-000021AF0000}"/>
    <cellStyle name="SAPBEXaggDataEmph 6" xfId="47350" xr:uid="{00000000-0005-0000-0000-000022AF0000}"/>
    <cellStyle name="SAPBEXaggDataEmph 7" xfId="47375" xr:uid="{00000000-0005-0000-0000-000023AF0000}"/>
    <cellStyle name="SAPBEXaggDataEmph 8" xfId="47433" xr:uid="{00000000-0005-0000-0000-000024AF0000}"/>
    <cellStyle name="SAPBEXaggDataEmph 9" xfId="47466" xr:uid="{00000000-0005-0000-0000-000025AF0000}"/>
    <cellStyle name="SAPBEXaggItem" xfId="1692" xr:uid="{00000000-0005-0000-0000-000026AF0000}"/>
    <cellStyle name="SAPBEXaggItem 2" xfId="1693" xr:uid="{00000000-0005-0000-0000-000027AF0000}"/>
    <cellStyle name="SAPBEXaggItem 2 2" xfId="1694" xr:uid="{00000000-0005-0000-0000-000028AF0000}"/>
    <cellStyle name="SAPBEXaggItem 2 2 2" xfId="1695" xr:uid="{00000000-0005-0000-0000-000029AF0000}"/>
    <cellStyle name="SAPBEXaggItem 2 3" xfId="1696" xr:uid="{00000000-0005-0000-0000-00002AAF0000}"/>
    <cellStyle name="SAPBEXaggItem 2 4" xfId="8428" xr:uid="{00000000-0005-0000-0000-00002BAF0000}"/>
    <cellStyle name="SAPBEXaggItem 2 5" xfId="11052" xr:uid="{00000000-0005-0000-0000-00002CAF0000}"/>
    <cellStyle name="SAPBEXaggItem 2 6" xfId="10789" xr:uid="{00000000-0005-0000-0000-00002DAF0000}"/>
    <cellStyle name="SAPBEXaggItem 3" xfId="1697" xr:uid="{00000000-0005-0000-0000-00002EAF0000}"/>
    <cellStyle name="SAPBEXaggItem 3 2" xfId="1698" xr:uid="{00000000-0005-0000-0000-00002FAF0000}"/>
    <cellStyle name="SAPBEXaggItem 3 3" xfId="1699" xr:uid="{00000000-0005-0000-0000-000030AF0000}"/>
    <cellStyle name="SAPBEXaggItem 3 4" xfId="1700" xr:uid="{00000000-0005-0000-0000-000031AF0000}"/>
    <cellStyle name="SAPBEXaggItem 3 5" xfId="8429" xr:uid="{00000000-0005-0000-0000-000032AF0000}"/>
    <cellStyle name="SAPBEXaggItem 3 6" xfId="11053" xr:uid="{00000000-0005-0000-0000-000033AF0000}"/>
    <cellStyle name="SAPBEXaggItem 4" xfId="1701" xr:uid="{00000000-0005-0000-0000-000034AF0000}"/>
    <cellStyle name="SAPBEXaggItem 4 2" xfId="1702" xr:uid="{00000000-0005-0000-0000-000035AF0000}"/>
    <cellStyle name="SAPBEXaggItem 4 3" xfId="1703" xr:uid="{00000000-0005-0000-0000-000036AF0000}"/>
    <cellStyle name="SAPBEXaggItem 4 4" xfId="1704" xr:uid="{00000000-0005-0000-0000-000037AF0000}"/>
    <cellStyle name="SAPBEXaggItem 4 5" xfId="11054" xr:uid="{00000000-0005-0000-0000-000038AF0000}"/>
    <cellStyle name="SAPBEXaggItem 4 6" xfId="10788" xr:uid="{00000000-0005-0000-0000-000039AF0000}"/>
    <cellStyle name="SAPBEXaggItem 5" xfId="47308" xr:uid="{00000000-0005-0000-0000-00003AAF0000}"/>
    <cellStyle name="SAPBEXaggItem 6" xfId="47369" xr:uid="{00000000-0005-0000-0000-00003BAF0000}"/>
    <cellStyle name="SAPBEXaggItem 7" xfId="47371" xr:uid="{00000000-0005-0000-0000-00003CAF0000}"/>
    <cellStyle name="SAPBEXaggItem 8" xfId="47374" xr:uid="{00000000-0005-0000-0000-00003DAF0000}"/>
    <cellStyle name="SAPBEXaggItem 9" xfId="47444" xr:uid="{00000000-0005-0000-0000-00003EAF0000}"/>
    <cellStyle name="SAPBEXaggItemX" xfId="1705" xr:uid="{00000000-0005-0000-0000-00003FAF0000}"/>
    <cellStyle name="SAPBEXaggItemX 2" xfId="1706" xr:uid="{00000000-0005-0000-0000-000040AF0000}"/>
    <cellStyle name="SAPBEXaggItemX 2 2" xfId="1707" xr:uid="{00000000-0005-0000-0000-000041AF0000}"/>
    <cellStyle name="SAPBEXaggItemX 2 2 2" xfId="1708" xr:uid="{00000000-0005-0000-0000-000042AF0000}"/>
    <cellStyle name="SAPBEXaggItemX 2 3" xfId="1709" xr:uid="{00000000-0005-0000-0000-000043AF0000}"/>
    <cellStyle name="SAPBEXaggItemX 3" xfId="1710" xr:uid="{00000000-0005-0000-0000-000044AF0000}"/>
    <cellStyle name="SAPBEXaggItemX 3 2" xfId="1711" xr:uid="{00000000-0005-0000-0000-000045AF0000}"/>
    <cellStyle name="SAPBEXaggItemX 3 3" xfId="1712" xr:uid="{00000000-0005-0000-0000-000046AF0000}"/>
    <cellStyle name="SAPBEXaggItemX 3 4" xfId="1713" xr:uid="{00000000-0005-0000-0000-000047AF0000}"/>
    <cellStyle name="SAPBEXaggItemX 4" xfId="1714" xr:uid="{00000000-0005-0000-0000-000048AF0000}"/>
    <cellStyle name="SAPBEXaggItemX 4 2" xfId="1715" xr:uid="{00000000-0005-0000-0000-000049AF0000}"/>
    <cellStyle name="SAPBEXaggItemX 4 3" xfId="1716" xr:uid="{00000000-0005-0000-0000-00004AAF0000}"/>
    <cellStyle name="SAPBEXaggItemX 4 4" xfId="1717" xr:uid="{00000000-0005-0000-0000-00004BAF0000}"/>
    <cellStyle name="SAPBEXaggItemX 5" xfId="47313" xr:uid="{00000000-0005-0000-0000-00004CAF0000}"/>
    <cellStyle name="SAPBEXaggItemX 6" xfId="47324" xr:uid="{00000000-0005-0000-0000-00004DAF0000}"/>
    <cellStyle name="SAPBEXaggItemX 7" xfId="47376" xr:uid="{00000000-0005-0000-0000-00004EAF0000}"/>
    <cellStyle name="SAPBEXaggItemX 8" xfId="47432" xr:uid="{00000000-0005-0000-0000-00004FAF0000}"/>
    <cellStyle name="SAPBEXaggItemX 9" xfId="47440" xr:uid="{00000000-0005-0000-0000-000050AF0000}"/>
    <cellStyle name="SAPBEXexcBad7" xfId="1718" xr:uid="{00000000-0005-0000-0000-000051AF0000}"/>
    <cellStyle name="SAPBEXexcBad7 2" xfId="1719" xr:uid="{00000000-0005-0000-0000-000052AF0000}"/>
    <cellStyle name="SAPBEXexcBad7 2 2" xfId="1720" xr:uid="{00000000-0005-0000-0000-000053AF0000}"/>
    <cellStyle name="SAPBEXexcBad7 2 2 2" xfId="1721" xr:uid="{00000000-0005-0000-0000-000054AF0000}"/>
    <cellStyle name="SAPBEXexcBad7 2 3" xfId="1722" xr:uid="{00000000-0005-0000-0000-000055AF0000}"/>
    <cellStyle name="SAPBEXexcBad7 2 4" xfId="8430" xr:uid="{00000000-0005-0000-0000-000056AF0000}"/>
    <cellStyle name="SAPBEXexcBad7 2 5" xfId="11055" xr:uid="{00000000-0005-0000-0000-000057AF0000}"/>
    <cellStyle name="SAPBEXexcBad7 3" xfId="1723" xr:uid="{00000000-0005-0000-0000-000058AF0000}"/>
    <cellStyle name="SAPBEXexcBad7 3 2" xfId="1724" xr:uid="{00000000-0005-0000-0000-000059AF0000}"/>
    <cellStyle name="SAPBEXexcBad7 3 3" xfId="1725" xr:uid="{00000000-0005-0000-0000-00005AAF0000}"/>
    <cellStyle name="SAPBEXexcBad7 3 4" xfId="1726" xr:uid="{00000000-0005-0000-0000-00005BAF0000}"/>
    <cellStyle name="SAPBEXexcBad7 4" xfId="1727" xr:uid="{00000000-0005-0000-0000-00005CAF0000}"/>
    <cellStyle name="SAPBEXexcBad7 4 2" xfId="1728" xr:uid="{00000000-0005-0000-0000-00005DAF0000}"/>
    <cellStyle name="SAPBEXexcBad7 4 3" xfId="1729" xr:uid="{00000000-0005-0000-0000-00005EAF0000}"/>
    <cellStyle name="SAPBEXexcBad7 4 4" xfId="1730" xr:uid="{00000000-0005-0000-0000-00005FAF0000}"/>
    <cellStyle name="SAPBEXexcBad7 5" xfId="47314" xr:uid="{00000000-0005-0000-0000-000060AF0000}"/>
    <cellStyle name="SAPBEXexcBad7 6" xfId="47351" xr:uid="{00000000-0005-0000-0000-000061AF0000}"/>
    <cellStyle name="SAPBEXexcBad7 7" xfId="47377" xr:uid="{00000000-0005-0000-0000-000062AF0000}"/>
    <cellStyle name="SAPBEXexcBad7 8" xfId="47431" xr:uid="{00000000-0005-0000-0000-000063AF0000}"/>
    <cellStyle name="SAPBEXexcBad7 9" xfId="47465" xr:uid="{00000000-0005-0000-0000-000064AF0000}"/>
    <cellStyle name="SAPBEXexcBad8" xfId="1731" xr:uid="{00000000-0005-0000-0000-000065AF0000}"/>
    <cellStyle name="SAPBEXexcBad8 2" xfId="1732" xr:uid="{00000000-0005-0000-0000-000066AF0000}"/>
    <cellStyle name="SAPBEXexcBad8 2 2" xfId="1733" xr:uid="{00000000-0005-0000-0000-000067AF0000}"/>
    <cellStyle name="SAPBEXexcBad8 2 2 2" xfId="1734" xr:uid="{00000000-0005-0000-0000-000068AF0000}"/>
    <cellStyle name="SAPBEXexcBad8 2 3" xfId="1735" xr:uid="{00000000-0005-0000-0000-000069AF0000}"/>
    <cellStyle name="SAPBEXexcBad8 2 4" xfId="8431" xr:uid="{00000000-0005-0000-0000-00006AAF0000}"/>
    <cellStyle name="SAPBEXexcBad8 2 5" xfId="11056" xr:uid="{00000000-0005-0000-0000-00006BAF0000}"/>
    <cellStyle name="SAPBEXexcBad8 3" xfId="1736" xr:uid="{00000000-0005-0000-0000-00006CAF0000}"/>
    <cellStyle name="SAPBEXexcBad8 3 2" xfId="1737" xr:uid="{00000000-0005-0000-0000-00006DAF0000}"/>
    <cellStyle name="SAPBEXexcBad8 3 3" xfId="1738" xr:uid="{00000000-0005-0000-0000-00006EAF0000}"/>
    <cellStyle name="SAPBEXexcBad8 3 4" xfId="1739" xr:uid="{00000000-0005-0000-0000-00006FAF0000}"/>
    <cellStyle name="SAPBEXexcBad8 4" xfId="1740" xr:uid="{00000000-0005-0000-0000-000070AF0000}"/>
    <cellStyle name="SAPBEXexcBad8 4 2" xfId="1741" xr:uid="{00000000-0005-0000-0000-000071AF0000}"/>
    <cellStyle name="SAPBEXexcBad8 4 3" xfId="1742" xr:uid="{00000000-0005-0000-0000-000072AF0000}"/>
    <cellStyle name="SAPBEXexcBad8 4 4" xfId="1743" xr:uid="{00000000-0005-0000-0000-000073AF0000}"/>
    <cellStyle name="SAPBEXexcBad8 5" xfId="47315" xr:uid="{00000000-0005-0000-0000-000074AF0000}"/>
    <cellStyle name="SAPBEXexcBad8 6" xfId="47352" xr:uid="{00000000-0005-0000-0000-000075AF0000}"/>
    <cellStyle name="SAPBEXexcBad8 7" xfId="47378" xr:uid="{00000000-0005-0000-0000-000076AF0000}"/>
    <cellStyle name="SAPBEXexcBad8 8" xfId="47430" xr:uid="{00000000-0005-0000-0000-000077AF0000}"/>
    <cellStyle name="SAPBEXexcBad8 9" xfId="47437" xr:uid="{00000000-0005-0000-0000-000078AF0000}"/>
    <cellStyle name="SAPBEXexcBad9" xfId="1744" xr:uid="{00000000-0005-0000-0000-000079AF0000}"/>
    <cellStyle name="SAPBEXexcBad9 2" xfId="1745" xr:uid="{00000000-0005-0000-0000-00007AAF0000}"/>
    <cellStyle name="SAPBEXexcBad9 2 2" xfId="1746" xr:uid="{00000000-0005-0000-0000-00007BAF0000}"/>
    <cellStyle name="SAPBEXexcBad9 2 2 2" xfId="1747" xr:uid="{00000000-0005-0000-0000-00007CAF0000}"/>
    <cellStyle name="SAPBEXexcBad9 2 3" xfId="1748" xr:uid="{00000000-0005-0000-0000-00007DAF0000}"/>
    <cellStyle name="SAPBEXexcBad9 2 4" xfId="8432" xr:uid="{00000000-0005-0000-0000-00007EAF0000}"/>
    <cellStyle name="SAPBEXexcBad9 2 5" xfId="11057" xr:uid="{00000000-0005-0000-0000-00007FAF0000}"/>
    <cellStyle name="SAPBEXexcBad9 3" xfId="1749" xr:uid="{00000000-0005-0000-0000-000080AF0000}"/>
    <cellStyle name="SAPBEXexcBad9 3 2" xfId="1750" xr:uid="{00000000-0005-0000-0000-000081AF0000}"/>
    <cellStyle name="SAPBEXexcBad9 3 3" xfId="1751" xr:uid="{00000000-0005-0000-0000-000082AF0000}"/>
    <cellStyle name="SAPBEXexcBad9 3 4" xfId="1752" xr:uid="{00000000-0005-0000-0000-000083AF0000}"/>
    <cellStyle name="SAPBEXexcBad9 4" xfId="1753" xr:uid="{00000000-0005-0000-0000-000084AF0000}"/>
    <cellStyle name="SAPBEXexcBad9 4 2" xfId="1754" xr:uid="{00000000-0005-0000-0000-000085AF0000}"/>
    <cellStyle name="SAPBEXexcBad9 4 3" xfId="1755" xr:uid="{00000000-0005-0000-0000-000086AF0000}"/>
    <cellStyle name="SAPBEXexcBad9 4 4" xfId="1756" xr:uid="{00000000-0005-0000-0000-000087AF0000}"/>
    <cellStyle name="SAPBEXexcBad9 5" xfId="47316" xr:uid="{00000000-0005-0000-0000-000088AF0000}"/>
    <cellStyle name="SAPBEXexcBad9 6" xfId="47353" xr:uid="{00000000-0005-0000-0000-000089AF0000}"/>
    <cellStyle name="SAPBEXexcBad9 7" xfId="47379" xr:uid="{00000000-0005-0000-0000-00008AAF0000}"/>
    <cellStyle name="SAPBEXexcBad9 8" xfId="47429" xr:uid="{00000000-0005-0000-0000-00008BAF0000}"/>
    <cellStyle name="SAPBEXexcBad9 9" xfId="47439" xr:uid="{00000000-0005-0000-0000-00008CAF0000}"/>
    <cellStyle name="SAPBEXexcCritical4" xfId="1757" xr:uid="{00000000-0005-0000-0000-00008DAF0000}"/>
    <cellStyle name="SAPBEXexcCritical4 2" xfId="1758" xr:uid="{00000000-0005-0000-0000-00008EAF0000}"/>
    <cellStyle name="SAPBEXexcCritical4 2 2" xfId="1759" xr:uid="{00000000-0005-0000-0000-00008FAF0000}"/>
    <cellStyle name="SAPBEXexcCritical4 2 2 2" xfId="1760" xr:uid="{00000000-0005-0000-0000-000090AF0000}"/>
    <cellStyle name="SAPBEXexcCritical4 2 3" xfId="1761" xr:uid="{00000000-0005-0000-0000-000091AF0000}"/>
    <cellStyle name="SAPBEXexcCritical4 2 4" xfId="8433" xr:uid="{00000000-0005-0000-0000-000092AF0000}"/>
    <cellStyle name="SAPBEXexcCritical4 2 5" xfId="11058" xr:uid="{00000000-0005-0000-0000-000093AF0000}"/>
    <cellStyle name="SAPBEXexcCritical4 3" xfId="1762" xr:uid="{00000000-0005-0000-0000-000094AF0000}"/>
    <cellStyle name="SAPBEXexcCritical4 3 2" xfId="1763" xr:uid="{00000000-0005-0000-0000-000095AF0000}"/>
    <cellStyle name="SAPBEXexcCritical4 3 3" xfId="1764" xr:uid="{00000000-0005-0000-0000-000096AF0000}"/>
    <cellStyle name="SAPBEXexcCritical4 3 4" xfId="1765" xr:uid="{00000000-0005-0000-0000-000097AF0000}"/>
    <cellStyle name="SAPBEXexcCritical4 4" xfId="1766" xr:uid="{00000000-0005-0000-0000-000098AF0000}"/>
    <cellStyle name="SAPBEXexcCritical4 4 2" xfId="1767" xr:uid="{00000000-0005-0000-0000-000099AF0000}"/>
    <cellStyle name="SAPBEXexcCritical4 4 3" xfId="1768" xr:uid="{00000000-0005-0000-0000-00009AAF0000}"/>
    <cellStyle name="SAPBEXexcCritical4 4 4" xfId="1769" xr:uid="{00000000-0005-0000-0000-00009BAF0000}"/>
    <cellStyle name="SAPBEXexcCritical4 5" xfId="47317" xr:uid="{00000000-0005-0000-0000-00009CAF0000}"/>
    <cellStyle name="SAPBEXexcCritical4 6" xfId="47354" xr:uid="{00000000-0005-0000-0000-00009DAF0000}"/>
    <cellStyle name="SAPBEXexcCritical4 7" xfId="47380" xr:uid="{00000000-0005-0000-0000-00009EAF0000}"/>
    <cellStyle name="SAPBEXexcCritical4 8" xfId="47428" xr:uid="{00000000-0005-0000-0000-00009FAF0000}"/>
    <cellStyle name="SAPBEXexcCritical4 9" xfId="47464" xr:uid="{00000000-0005-0000-0000-0000A0AF0000}"/>
    <cellStyle name="SAPBEXexcCritical5" xfId="1770" xr:uid="{00000000-0005-0000-0000-0000A1AF0000}"/>
    <cellStyle name="SAPBEXexcCritical5 2" xfId="1771" xr:uid="{00000000-0005-0000-0000-0000A2AF0000}"/>
    <cellStyle name="SAPBEXexcCritical5 2 2" xfId="1772" xr:uid="{00000000-0005-0000-0000-0000A3AF0000}"/>
    <cellStyle name="SAPBEXexcCritical5 2 2 2" xfId="1773" xr:uid="{00000000-0005-0000-0000-0000A4AF0000}"/>
    <cellStyle name="SAPBEXexcCritical5 2 3" xfId="1774" xr:uid="{00000000-0005-0000-0000-0000A5AF0000}"/>
    <cellStyle name="SAPBEXexcCritical5 2 4" xfId="8434" xr:uid="{00000000-0005-0000-0000-0000A6AF0000}"/>
    <cellStyle name="SAPBEXexcCritical5 2 5" xfId="11059" xr:uid="{00000000-0005-0000-0000-0000A7AF0000}"/>
    <cellStyle name="SAPBEXexcCritical5 3" xfId="1775" xr:uid="{00000000-0005-0000-0000-0000A8AF0000}"/>
    <cellStyle name="SAPBEXexcCritical5 3 2" xfId="1776" xr:uid="{00000000-0005-0000-0000-0000A9AF0000}"/>
    <cellStyle name="SAPBEXexcCritical5 3 3" xfId="1777" xr:uid="{00000000-0005-0000-0000-0000AAAF0000}"/>
    <cellStyle name="SAPBEXexcCritical5 3 4" xfId="1778" xr:uid="{00000000-0005-0000-0000-0000ABAF0000}"/>
    <cellStyle name="SAPBEXexcCritical5 4" xfId="1779" xr:uid="{00000000-0005-0000-0000-0000ACAF0000}"/>
    <cellStyle name="SAPBEXexcCritical5 4 2" xfId="1780" xr:uid="{00000000-0005-0000-0000-0000ADAF0000}"/>
    <cellStyle name="SAPBEXexcCritical5 4 3" xfId="1781" xr:uid="{00000000-0005-0000-0000-0000AEAF0000}"/>
    <cellStyle name="SAPBEXexcCritical5 4 4" xfId="1782" xr:uid="{00000000-0005-0000-0000-0000AFAF0000}"/>
    <cellStyle name="SAPBEXexcCritical5 5" xfId="47318" xr:uid="{00000000-0005-0000-0000-0000B0AF0000}"/>
    <cellStyle name="SAPBEXexcCritical5 6" xfId="47355" xr:uid="{00000000-0005-0000-0000-0000B1AF0000}"/>
    <cellStyle name="SAPBEXexcCritical5 7" xfId="47381" xr:uid="{00000000-0005-0000-0000-0000B2AF0000}"/>
    <cellStyle name="SAPBEXexcCritical5 8" xfId="47427" xr:uid="{00000000-0005-0000-0000-0000B3AF0000}"/>
    <cellStyle name="SAPBEXexcCritical5 9" xfId="47467" xr:uid="{00000000-0005-0000-0000-0000B4AF0000}"/>
    <cellStyle name="SAPBEXexcCritical6" xfId="1783" xr:uid="{00000000-0005-0000-0000-0000B5AF0000}"/>
    <cellStyle name="SAPBEXexcCritical6 2" xfId="1784" xr:uid="{00000000-0005-0000-0000-0000B6AF0000}"/>
    <cellStyle name="SAPBEXexcCritical6 2 2" xfId="1785" xr:uid="{00000000-0005-0000-0000-0000B7AF0000}"/>
    <cellStyle name="SAPBEXexcCritical6 2 2 2" xfId="1786" xr:uid="{00000000-0005-0000-0000-0000B8AF0000}"/>
    <cellStyle name="SAPBEXexcCritical6 2 3" xfId="1787" xr:uid="{00000000-0005-0000-0000-0000B9AF0000}"/>
    <cellStyle name="SAPBEXexcCritical6 2 4" xfId="8435" xr:uid="{00000000-0005-0000-0000-0000BAAF0000}"/>
    <cellStyle name="SAPBEXexcCritical6 2 5" xfId="11060" xr:uid="{00000000-0005-0000-0000-0000BBAF0000}"/>
    <cellStyle name="SAPBEXexcCritical6 3" xfId="1788" xr:uid="{00000000-0005-0000-0000-0000BCAF0000}"/>
    <cellStyle name="SAPBEXexcCritical6 3 2" xfId="1789" xr:uid="{00000000-0005-0000-0000-0000BDAF0000}"/>
    <cellStyle name="SAPBEXexcCritical6 3 3" xfId="1790" xr:uid="{00000000-0005-0000-0000-0000BEAF0000}"/>
    <cellStyle name="SAPBEXexcCritical6 3 4" xfId="1791" xr:uid="{00000000-0005-0000-0000-0000BFAF0000}"/>
    <cellStyle name="SAPBEXexcCritical6 4" xfId="1792" xr:uid="{00000000-0005-0000-0000-0000C0AF0000}"/>
    <cellStyle name="SAPBEXexcCritical6 4 2" xfId="1793" xr:uid="{00000000-0005-0000-0000-0000C1AF0000}"/>
    <cellStyle name="SAPBEXexcCritical6 4 3" xfId="1794" xr:uid="{00000000-0005-0000-0000-0000C2AF0000}"/>
    <cellStyle name="SAPBEXexcCritical6 4 4" xfId="1795" xr:uid="{00000000-0005-0000-0000-0000C3AF0000}"/>
    <cellStyle name="SAPBEXexcCritical6 5" xfId="47319" xr:uid="{00000000-0005-0000-0000-0000C4AF0000}"/>
    <cellStyle name="SAPBEXexcCritical6 6" xfId="47356" xr:uid="{00000000-0005-0000-0000-0000C5AF0000}"/>
    <cellStyle name="SAPBEXexcCritical6 7" xfId="47382" xr:uid="{00000000-0005-0000-0000-0000C6AF0000}"/>
    <cellStyle name="SAPBEXexcCritical6 8" xfId="47426" xr:uid="{00000000-0005-0000-0000-0000C7AF0000}"/>
    <cellStyle name="SAPBEXexcCritical6 9" xfId="47463" xr:uid="{00000000-0005-0000-0000-0000C8AF0000}"/>
    <cellStyle name="SAPBEXexcGood1" xfId="1796" xr:uid="{00000000-0005-0000-0000-0000C9AF0000}"/>
    <cellStyle name="SAPBEXexcGood1 2" xfId="1797" xr:uid="{00000000-0005-0000-0000-0000CAAF0000}"/>
    <cellStyle name="SAPBEXexcGood1 2 2" xfId="1798" xr:uid="{00000000-0005-0000-0000-0000CBAF0000}"/>
    <cellStyle name="SAPBEXexcGood1 2 2 2" xfId="1799" xr:uid="{00000000-0005-0000-0000-0000CCAF0000}"/>
    <cellStyle name="SAPBEXexcGood1 2 3" xfId="1800" xr:uid="{00000000-0005-0000-0000-0000CDAF0000}"/>
    <cellStyle name="SAPBEXexcGood1 2 4" xfId="8436" xr:uid="{00000000-0005-0000-0000-0000CEAF0000}"/>
    <cellStyle name="SAPBEXexcGood1 2 5" xfId="11061" xr:uid="{00000000-0005-0000-0000-0000CFAF0000}"/>
    <cellStyle name="SAPBEXexcGood1 3" xfId="1801" xr:uid="{00000000-0005-0000-0000-0000D0AF0000}"/>
    <cellStyle name="SAPBEXexcGood1 3 2" xfId="1802" xr:uid="{00000000-0005-0000-0000-0000D1AF0000}"/>
    <cellStyle name="SAPBEXexcGood1 3 3" xfId="1803" xr:uid="{00000000-0005-0000-0000-0000D2AF0000}"/>
    <cellStyle name="SAPBEXexcGood1 3 4" xfId="1804" xr:uid="{00000000-0005-0000-0000-0000D3AF0000}"/>
    <cellStyle name="SAPBEXexcGood1 4" xfId="1805" xr:uid="{00000000-0005-0000-0000-0000D4AF0000}"/>
    <cellStyle name="SAPBEXexcGood1 4 2" xfId="1806" xr:uid="{00000000-0005-0000-0000-0000D5AF0000}"/>
    <cellStyle name="SAPBEXexcGood1 4 3" xfId="1807" xr:uid="{00000000-0005-0000-0000-0000D6AF0000}"/>
    <cellStyle name="SAPBEXexcGood1 4 4" xfId="1808" xr:uid="{00000000-0005-0000-0000-0000D7AF0000}"/>
    <cellStyle name="SAPBEXexcGood1 5" xfId="47320" xr:uid="{00000000-0005-0000-0000-0000D8AF0000}"/>
    <cellStyle name="SAPBEXexcGood1 6" xfId="47357" xr:uid="{00000000-0005-0000-0000-0000D9AF0000}"/>
    <cellStyle name="SAPBEXexcGood1 7" xfId="47383" xr:uid="{00000000-0005-0000-0000-0000DAAF0000}"/>
    <cellStyle name="SAPBEXexcGood1 8" xfId="47425" xr:uid="{00000000-0005-0000-0000-0000DBAF0000}"/>
    <cellStyle name="SAPBEXexcGood1 9" xfId="47462" xr:uid="{00000000-0005-0000-0000-0000DCAF0000}"/>
    <cellStyle name="SAPBEXexcGood2" xfId="1809" xr:uid="{00000000-0005-0000-0000-0000DDAF0000}"/>
    <cellStyle name="SAPBEXexcGood2 2" xfId="1810" xr:uid="{00000000-0005-0000-0000-0000DEAF0000}"/>
    <cellStyle name="SAPBEXexcGood2 2 2" xfId="1811" xr:uid="{00000000-0005-0000-0000-0000DFAF0000}"/>
    <cellStyle name="SAPBEXexcGood2 2 2 2" xfId="1812" xr:uid="{00000000-0005-0000-0000-0000E0AF0000}"/>
    <cellStyle name="SAPBEXexcGood2 2 3" xfId="1813" xr:uid="{00000000-0005-0000-0000-0000E1AF0000}"/>
    <cellStyle name="SAPBEXexcGood2 2 4" xfId="8437" xr:uid="{00000000-0005-0000-0000-0000E2AF0000}"/>
    <cellStyle name="SAPBEXexcGood2 2 5" xfId="11062" xr:uid="{00000000-0005-0000-0000-0000E3AF0000}"/>
    <cellStyle name="SAPBEXexcGood2 3" xfId="1814" xr:uid="{00000000-0005-0000-0000-0000E4AF0000}"/>
    <cellStyle name="SAPBEXexcGood2 3 2" xfId="1815" xr:uid="{00000000-0005-0000-0000-0000E5AF0000}"/>
    <cellStyle name="SAPBEXexcGood2 3 3" xfId="1816" xr:uid="{00000000-0005-0000-0000-0000E6AF0000}"/>
    <cellStyle name="SAPBEXexcGood2 3 4" xfId="1817" xr:uid="{00000000-0005-0000-0000-0000E7AF0000}"/>
    <cellStyle name="SAPBEXexcGood2 4" xfId="1818" xr:uid="{00000000-0005-0000-0000-0000E8AF0000}"/>
    <cellStyle name="SAPBEXexcGood2 4 2" xfId="1819" xr:uid="{00000000-0005-0000-0000-0000E9AF0000}"/>
    <cellStyle name="SAPBEXexcGood2 4 3" xfId="1820" xr:uid="{00000000-0005-0000-0000-0000EAAF0000}"/>
    <cellStyle name="SAPBEXexcGood2 4 4" xfId="1821" xr:uid="{00000000-0005-0000-0000-0000EBAF0000}"/>
    <cellStyle name="SAPBEXexcGood2 5" xfId="47321" xr:uid="{00000000-0005-0000-0000-0000ECAF0000}"/>
    <cellStyle name="SAPBEXexcGood2 6" xfId="47358" xr:uid="{00000000-0005-0000-0000-0000EDAF0000}"/>
    <cellStyle name="SAPBEXexcGood2 7" xfId="47384" xr:uid="{00000000-0005-0000-0000-0000EEAF0000}"/>
    <cellStyle name="SAPBEXexcGood2 8" xfId="47424" xr:uid="{00000000-0005-0000-0000-0000EFAF0000}"/>
    <cellStyle name="SAPBEXexcGood2 9" xfId="47461" xr:uid="{00000000-0005-0000-0000-0000F0AF0000}"/>
    <cellStyle name="SAPBEXexcGood3" xfId="1822" xr:uid="{00000000-0005-0000-0000-0000F1AF0000}"/>
    <cellStyle name="SAPBEXexcGood3 2" xfId="1823" xr:uid="{00000000-0005-0000-0000-0000F2AF0000}"/>
    <cellStyle name="SAPBEXexcGood3 2 2" xfId="1824" xr:uid="{00000000-0005-0000-0000-0000F3AF0000}"/>
    <cellStyle name="SAPBEXexcGood3 2 2 2" xfId="1825" xr:uid="{00000000-0005-0000-0000-0000F4AF0000}"/>
    <cellStyle name="SAPBEXexcGood3 2 3" xfId="1826" xr:uid="{00000000-0005-0000-0000-0000F5AF0000}"/>
    <cellStyle name="SAPBEXexcGood3 2 4" xfId="8438" xr:uid="{00000000-0005-0000-0000-0000F6AF0000}"/>
    <cellStyle name="SAPBEXexcGood3 2 5" xfId="11063" xr:uid="{00000000-0005-0000-0000-0000F7AF0000}"/>
    <cellStyle name="SAPBEXexcGood3 3" xfId="1827" xr:uid="{00000000-0005-0000-0000-0000F8AF0000}"/>
    <cellStyle name="SAPBEXexcGood3 3 2" xfId="1828" xr:uid="{00000000-0005-0000-0000-0000F9AF0000}"/>
    <cellStyle name="SAPBEXexcGood3 3 3" xfId="1829" xr:uid="{00000000-0005-0000-0000-0000FAAF0000}"/>
    <cellStyle name="SAPBEXexcGood3 3 4" xfId="1830" xr:uid="{00000000-0005-0000-0000-0000FBAF0000}"/>
    <cellStyle name="SAPBEXexcGood3 4" xfId="1831" xr:uid="{00000000-0005-0000-0000-0000FCAF0000}"/>
    <cellStyle name="SAPBEXexcGood3 4 2" xfId="1832" xr:uid="{00000000-0005-0000-0000-0000FDAF0000}"/>
    <cellStyle name="SAPBEXexcGood3 4 3" xfId="1833" xr:uid="{00000000-0005-0000-0000-0000FEAF0000}"/>
    <cellStyle name="SAPBEXexcGood3 4 4" xfId="1834" xr:uid="{00000000-0005-0000-0000-0000FFAF0000}"/>
    <cellStyle name="SAPBEXexcGood3 5" xfId="47322" xr:uid="{00000000-0005-0000-0000-000000B00000}"/>
    <cellStyle name="SAPBEXexcGood3 6" xfId="47359" xr:uid="{00000000-0005-0000-0000-000001B00000}"/>
    <cellStyle name="SAPBEXexcGood3 7" xfId="47385" xr:uid="{00000000-0005-0000-0000-000002B00000}"/>
    <cellStyle name="SAPBEXexcGood3 8" xfId="47423" xr:uid="{00000000-0005-0000-0000-000003B00000}"/>
    <cellStyle name="SAPBEXexcGood3 9" xfId="47460" xr:uid="{00000000-0005-0000-0000-000004B00000}"/>
    <cellStyle name="SAPBEXfilterDrill" xfId="1835" xr:uid="{00000000-0005-0000-0000-000005B00000}"/>
    <cellStyle name="SAPBEXfilterDrill 2" xfId="1836" xr:uid="{00000000-0005-0000-0000-000006B00000}"/>
    <cellStyle name="SAPBEXfilterDrill 2 2" xfId="1837" xr:uid="{00000000-0005-0000-0000-000007B00000}"/>
    <cellStyle name="SAPBEXfilterDrill 2 2 2" xfId="1838" xr:uid="{00000000-0005-0000-0000-000008B00000}"/>
    <cellStyle name="SAPBEXfilterDrill 2 2 3" xfId="8439" xr:uid="{00000000-0005-0000-0000-000009B00000}"/>
    <cellStyle name="SAPBEXfilterDrill 2 3" xfId="1839" xr:uid="{00000000-0005-0000-0000-00000AB00000}"/>
    <cellStyle name="SAPBEXfilterDrill 2 4" xfId="8440" xr:uid="{00000000-0005-0000-0000-00000BB00000}"/>
    <cellStyle name="SAPBEXfilterDrill 3" xfId="1840" xr:uid="{00000000-0005-0000-0000-00000CB00000}"/>
    <cellStyle name="SAPBEXfilterDrill 3 2" xfId="1841" xr:uid="{00000000-0005-0000-0000-00000DB00000}"/>
    <cellStyle name="SAPBEXfilterDrill 3 2 2" xfId="8441" xr:uid="{00000000-0005-0000-0000-00000EB00000}"/>
    <cellStyle name="SAPBEXfilterDrill 3 3" xfId="1842" xr:uid="{00000000-0005-0000-0000-00000FB00000}"/>
    <cellStyle name="SAPBEXfilterDrill 3 4" xfId="1843" xr:uid="{00000000-0005-0000-0000-000010B00000}"/>
    <cellStyle name="SAPBEXfilterDrill 3 5" xfId="8442" xr:uid="{00000000-0005-0000-0000-000011B00000}"/>
    <cellStyle name="SAPBEXfilterDrill 3 6" xfId="11064" xr:uid="{00000000-0005-0000-0000-000012B00000}"/>
    <cellStyle name="SAPBEXfilterDrill 4" xfId="1844" xr:uid="{00000000-0005-0000-0000-000013B00000}"/>
    <cellStyle name="SAPBEXfilterDrill 4 2" xfId="1845" xr:uid="{00000000-0005-0000-0000-000014B00000}"/>
    <cellStyle name="SAPBEXfilterDrill 4 2 2" xfId="8443" xr:uid="{00000000-0005-0000-0000-000015B00000}"/>
    <cellStyle name="SAPBEXfilterDrill 4 3" xfId="1846" xr:uid="{00000000-0005-0000-0000-000016B00000}"/>
    <cellStyle name="SAPBEXfilterDrill 4 4" xfId="1847" xr:uid="{00000000-0005-0000-0000-000017B00000}"/>
    <cellStyle name="SAPBEXfilterDrill 4 5" xfId="8444" xr:uid="{00000000-0005-0000-0000-000018B00000}"/>
    <cellStyle name="SAPBEXfilterDrill 4 6" xfId="11065" xr:uid="{00000000-0005-0000-0000-000019B00000}"/>
    <cellStyle name="SAPBEXfilterDrill 5" xfId="8445" xr:uid="{00000000-0005-0000-0000-00001AB00000}"/>
    <cellStyle name="SAPBEXfilterDrill 5 2" xfId="8446" xr:uid="{00000000-0005-0000-0000-00001BB00000}"/>
    <cellStyle name="SAPBEXfilterDrill 5 3" xfId="47323" xr:uid="{00000000-0005-0000-0000-00001CB00000}"/>
    <cellStyle name="SAPBEXfilterDrill 6" xfId="8447" xr:uid="{00000000-0005-0000-0000-00001DB00000}"/>
    <cellStyle name="SAPBEXfilterDrill 6 2" xfId="47360" xr:uid="{00000000-0005-0000-0000-00001EB00000}"/>
    <cellStyle name="SAPBEXfilterDrill 7" xfId="8448" xr:uid="{00000000-0005-0000-0000-00001FB00000}"/>
    <cellStyle name="SAPBEXfilterDrill 7 2" xfId="47386" xr:uid="{00000000-0005-0000-0000-000020B00000}"/>
    <cellStyle name="SAPBEXfilterDrill 8" xfId="47422" xr:uid="{00000000-0005-0000-0000-000021B00000}"/>
    <cellStyle name="SAPBEXfilterDrill 9" xfId="47459" xr:uid="{00000000-0005-0000-0000-000022B00000}"/>
    <cellStyle name="SAPBEXfilterItem" xfId="1848" xr:uid="{00000000-0005-0000-0000-000023B00000}"/>
    <cellStyle name="SAPBEXfilterItem 2" xfId="1849" xr:uid="{00000000-0005-0000-0000-000024B00000}"/>
    <cellStyle name="SAPBEXfilterItem 2 2" xfId="8449" xr:uid="{00000000-0005-0000-0000-000025B00000}"/>
    <cellStyle name="SAPBEXfilterItem 2 3" xfId="8450" xr:uid="{00000000-0005-0000-0000-000026B00000}"/>
    <cellStyle name="SAPBEXfilterItem 3" xfId="1850" xr:uid="{00000000-0005-0000-0000-000027B00000}"/>
    <cellStyle name="SAPBEXfilterItem 3 2" xfId="1851" xr:uid="{00000000-0005-0000-0000-000028B00000}"/>
    <cellStyle name="SAPBEXfilterItem 3 2 2" xfId="8451" xr:uid="{00000000-0005-0000-0000-000029B00000}"/>
    <cellStyle name="SAPBEXfilterItem 3 3" xfId="1852" xr:uid="{00000000-0005-0000-0000-00002AB00000}"/>
    <cellStyle name="SAPBEXfilterItem 3 4" xfId="1853" xr:uid="{00000000-0005-0000-0000-00002BB00000}"/>
    <cellStyle name="SAPBEXfilterItem 3 5" xfId="8452" xr:uid="{00000000-0005-0000-0000-00002CB00000}"/>
    <cellStyle name="SAPBEXfilterItem 3 6" xfId="11066" xr:uid="{00000000-0005-0000-0000-00002DB00000}"/>
    <cellStyle name="SAPBEXfilterItem 4" xfId="1854" xr:uid="{00000000-0005-0000-0000-00002EB00000}"/>
    <cellStyle name="SAPBEXfilterItem 4 2" xfId="1855" xr:uid="{00000000-0005-0000-0000-00002FB00000}"/>
    <cellStyle name="SAPBEXfilterItem 4 2 2" xfId="8453" xr:uid="{00000000-0005-0000-0000-000030B00000}"/>
    <cellStyle name="SAPBEXfilterItem 4 3" xfId="1856" xr:uid="{00000000-0005-0000-0000-000031B00000}"/>
    <cellStyle name="SAPBEXfilterItem 4 4" xfId="1857" xr:uid="{00000000-0005-0000-0000-000032B00000}"/>
    <cellStyle name="SAPBEXfilterItem 4 5" xfId="8454" xr:uid="{00000000-0005-0000-0000-000033B00000}"/>
    <cellStyle name="SAPBEXfilterItem 4 6" xfId="11067" xr:uid="{00000000-0005-0000-0000-000034B00000}"/>
    <cellStyle name="SAPBEXfilterItem 5" xfId="8455" xr:uid="{00000000-0005-0000-0000-000035B00000}"/>
    <cellStyle name="SAPBEXfilterItem 5 2" xfId="8456" xr:uid="{00000000-0005-0000-0000-000036B00000}"/>
    <cellStyle name="SAPBEXfilterItem 6" xfId="8457" xr:uid="{00000000-0005-0000-0000-000037B00000}"/>
    <cellStyle name="SAPBEXfilterItem 7" xfId="8458" xr:uid="{00000000-0005-0000-0000-000038B00000}"/>
    <cellStyle name="SAPBEXfilterText" xfId="1858" xr:uid="{00000000-0005-0000-0000-000039B00000}"/>
    <cellStyle name="SAPBEXfilterText 2" xfId="8459" xr:uid="{00000000-0005-0000-0000-00003AB00000}"/>
    <cellStyle name="SAPBEXformats" xfId="1859" xr:uid="{00000000-0005-0000-0000-00003BB00000}"/>
    <cellStyle name="SAPBEXformats 10" xfId="8460" xr:uid="{00000000-0005-0000-0000-00003CB00000}"/>
    <cellStyle name="SAPBEXformats 11" xfId="8461" xr:uid="{00000000-0005-0000-0000-00003DB00000}"/>
    <cellStyle name="SAPBEXformats 12" xfId="8462" xr:uid="{00000000-0005-0000-0000-00003EB00000}"/>
    <cellStyle name="SAPBEXformats 12 2" xfId="10255" xr:uid="{00000000-0005-0000-0000-00003FB00000}"/>
    <cellStyle name="SAPBEXformats 13" xfId="8463" xr:uid="{00000000-0005-0000-0000-000040B00000}"/>
    <cellStyle name="SAPBEXformats 13 2" xfId="10261" xr:uid="{00000000-0005-0000-0000-000041B00000}"/>
    <cellStyle name="SAPBEXformats 13 3" xfId="10211" xr:uid="{00000000-0005-0000-0000-000042B00000}"/>
    <cellStyle name="SAPBEXformats 14" xfId="10223" xr:uid="{00000000-0005-0000-0000-000043B00000}"/>
    <cellStyle name="SAPBEXformats 14 2" xfId="10273" xr:uid="{00000000-0005-0000-0000-000044B00000}"/>
    <cellStyle name="SAPBEXformats 2" xfId="1860" xr:uid="{00000000-0005-0000-0000-000045B00000}"/>
    <cellStyle name="SAPBEXformats 2 2" xfId="1861" xr:uid="{00000000-0005-0000-0000-000046B00000}"/>
    <cellStyle name="SAPBEXformats 2 2 2" xfId="1862" xr:uid="{00000000-0005-0000-0000-000047B00000}"/>
    <cellStyle name="SAPBEXformats 2 2 3" xfId="8464" xr:uid="{00000000-0005-0000-0000-000048B00000}"/>
    <cellStyle name="SAPBEXformats 2 3" xfId="1863" xr:uid="{00000000-0005-0000-0000-000049B00000}"/>
    <cellStyle name="SAPBEXformats 2 4" xfId="8465" xr:uid="{00000000-0005-0000-0000-00004AB00000}"/>
    <cellStyle name="SAPBEXformats 2 5" xfId="11068" xr:uid="{00000000-0005-0000-0000-00004BB00000}"/>
    <cellStyle name="SAPBEXformats 3" xfId="1864" xr:uid="{00000000-0005-0000-0000-00004CB00000}"/>
    <cellStyle name="SAPBEXformats 3 2" xfId="1865" xr:uid="{00000000-0005-0000-0000-00004DB00000}"/>
    <cellStyle name="SAPBEXformats 3 2 2" xfId="8466" xr:uid="{00000000-0005-0000-0000-00004EB00000}"/>
    <cellStyle name="SAPBEXformats 3 3" xfId="1866" xr:uid="{00000000-0005-0000-0000-00004FB00000}"/>
    <cellStyle name="SAPBEXformats 3 4" xfId="1867" xr:uid="{00000000-0005-0000-0000-000050B00000}"/>
    <cellStyle name="SAPBEXformats 3 5" xfId="8467" xr:uid="{00000000-0005-0000-0000-000051B00000}"/>
    <cellStyle name="SAPBEXformats 3 6" xfId="11069" xr:uid="{00000000-0005-0000-0000-000052B00000}"/>
    <cellStyle name="SAPBEXformats 4" xfId="1868" xr:uid="{00000000-0005-0000-0000-000053B00000}"/>
    <cellStyle name="SAPBEXformats 4 2" xfId="1869" xr:uid="{00000000-0005-0000-0000-000054B00000}"/>
    <cellStyle name="SAPBEXformats 4 2 2" xfId="8468" xr:uid="{00000000-0005-0000-0000-000055B00000}"/>
    <cellStyle name="SAPBEXformats 4 3" xfId="1870" xr:uid="{00000000-0005-0000-0000-000056B00000}"/>
    <cellStyle name="SAPBEXformats 4 4" xfId="1871" xr:uid="{00000000-0005-0000-0000-000057B00000}"/>
    <cellStyle name="SAPBEXformats 4 5" xfId="8469" xr:uid="{00000000-0005-0000-0000-000058B00000}"/>
    <cellStyle name="SAPBEXformats 5" xfId="1872" xr:uid="{00000000-0005-0000-0000-000059B00000}"/>
    <cellStyle name="SAPBEXformats 5 2" xfId="8470" xr:uid="{00000000-0005-0000-0000-00005AB00000}"/>
    <cellStyle name="SAPBEXformats 5 3" xfId="8471" xr:uid="{00000000-0005-0000-0000-00005BB00000}"/>
    <cellStyle name="SAPBEXformats 5 4" xfId="47325" xr:uid="{00000000-0005-0000-0000-00005CB00000}"/>
    <cellStyle name="SAPBEXformats 6" xfId="1873" xr:uid="{00000000-0005-0000-0000-00005DB00000}"/>
    <cellStyle name="SAPBEXformats 6 2" xfId="8472" xr:uid="{00000000-0005-0000-0000-00005EB00000}"/>
    <cellStyle name="SAPBEXformats 7" xfId="8473" xr:uid="{00000000-0005-0000-0000-00005FB00000}"/>
    <cellStyle name="SAPBEXformats 7 2" xfId="47389" xr:uid="{00000000-0005-0000-0000-000060B00000}"/>
    <cellStyle name="SAPBEXformats 8" xfId="8474" xr:uid="{00000000-0005-0000-0000-000061B00000}"/>
    <cellStyle name="SAPBEXformats 8 2" xfId="47421" xr:uid="{00000000-0005-0000-0000-000062B00000}"/>
    <cellStyle name="SAPBEXformats 9" xfId="8475" xr:uid="{00000000-0005-0000-0000-000063B00000}"/>
    <cellStyle name="SAPBEXformats 9 2" xfId="47458" xr:uid="{00000000-0005-0000-0000-000064B00000}"/>
    <cellStyle name="SAPBEXformats_Osprzęt do lamp wyładowczych" xfId="10790" xr:uid="{00000000-0005-0000-0000-000065B00000}"/>
    <cellStyle name="SAPBEXheaderItem" xfId="1874" xr:uid="{00000000-0005-0000-0000-000066B00000}"/>
    <cellStyle name="SAPBEXheaderItem 2" xfId="1875" xr:uid="{00000000-0005-0000-0000-000067B00000}"/>
    <cellStyle name="SAPBEXheaderItem 2 2" xfId="1876" xr:uid="{00000000-0005-0000-0000-000068B00000}"/>
    <cellStyle name="SAPBEXheaderItem 2 2 2" xfId="1877" xr:uid="{00000000-0005-0000-0000-000069B00000}"/>
    <cellStyle name="SAPBEXheaderItem 2 2 3" xfId="8476" xr:uid="{00000000-0005-0000-0000-00006AB00000}"/>
    <cellStyle name="SAPBEXheaderItem 2 3" xfId="1878" xr:uid="{00000000-0005-0000-0000-00006BB00000}"/>
    <cellStyle name="SAPBEXheaderItem 2 4" xfId="1879" xr:uid="{00000000-0005-0000-0000-00006CB00000}"/>
    <cellStyle name="SAPBEXheaderItem 2 5" xfId="1880" xr:uid="{00000000-0005-0000-0000-00006DB00000}"/>
    <cellStyle name="SAPBEXheaderItem 2 6" xfId="11070" xr:uid="{00000000-0005-0000-0000-00006EB00000}"/>
    <cellStyle name="SAPBEXheaderItem 2 7" xfId="10791" xr:uid="{00000000-0005-0000-0000-00006FB00000}"/>
    <cellStyle name="SAPBEXheaderItem 3" xfId="1881" xr:uid="{00000000-0005-0000-0000-000070B00000}"/>
    <cellStyle name="SAPBEXheaderItem 3 2" xfId="1882" xr:uid="{00000000-0005-0000-0000-000071B00000}"/>
    <cellStyle name="SAPBEXheaderItem 3 2 2" xfId="8477" xr:uid="{00000000-0005-0000-0000-000072B00000}"/>
    <cellStyle name="SAPBEXheaderItem 3 3" xfId="1883" xr:uid="{00000000-0005-0000-0000-000073B00000}"/>
    <cellStyle name="SAPBEXheaderItem 3 4" xfId="1884" xr:uid="{00000000-0005-0000-0000-000074B00000}"/>
    <cellStyle name="SAPBEXheaderItem 3 5" xfId="8478" xr:uid="{00000000-0005-0000-0000-000075B00000}"/>
    <cellStyle name="SAPBEXheaderItem 3 6" xfId="11071" xr:uid="{00000000-0005-0000-0000-000076B00000}"/>
    <cellStyle name="SAPBEXheaderItem 4" xfId="1885" xr:uid="{00000000-0005-0000-0000-000077B00000}"/>
    <cellStyle name="SAPBEXheaderItem 4 2" xfId="1886" xr:uid="{00000000-0005-0000-0000-000078B00000}"/>
    <cellStyle name="SAPBEXheaderItem 4 2 2" xfId="8479" xr:uid="{00000000-0005-0000-0000-000079B00000}"/>
    <cellStyle name="SAPBEXheaderItem 4 3" xfId="1887" xr:uid="{00000000-0005-0000-0000-00007AB00000}"/>
    <cellStyle name="SAPBEXheaderItem 4 4" xfId="1888" xr:uid="{00000000-0005-0000-0000-00007BB00000}"/>
    <cellStyle name="SAPBEXheaderItem 4 5" xfId="8480" xr:uid="{00000000-0005-0000-0000-00007CB00000}"/>
    <cellStyle name="SAPBEXheaderItem 4 6" xfId="11072" xr:uid="{00000000-0005-0000-0000-00007DB00000}"/>
    <cellStyle name="SAPBEXheaderItem 5" xfId="8481" xr:uid="{00000000-0005-0000-0000-00007EB00000}"/>
    <cellStyle name="SAPBEXheaderItem 5 2" xfId="8482" xr:uid="{00000000-0005-0000-0000-00007FB00000}"/>
    <cellStyle name="SAPBEXheaderItem 5 3" xfId="47326" xr:uid="{00000000-0005-0000-0000-000080B00000}"/>
    <cellStyle name="SAPBEXheaderItem 6" xfId="8483" xr:uid="{00000000-0005-0000-0000-000081B00000}"/>
    <cellStyle name="SAPBEXheaderItem 6 2" xfId="47363" xr:uid="{00000000-0005-0000-0000-000082B00000}"/>
    <cellStyle name="SAPBEXheaderItem 7" xfId="8484" xr:uid="{00000000-0005-0000-0000-000083B00000}"/>
    <cellStyle name="SAPBEXheaderItem 7 2" xfId="47390" xr:uid="{00000000-0005-0000-0000-000084B00000}"/>
    <cellStyle name="SAPBEXheaderItem 8" xfId="47420" xr:uid="{00000000-0005-0000-0000-000085B00000}"/>
    <cellStyle name="SAPBEXheaderItem 9" xfId="47457" xr:uid="{00000000-0005-0000-0000-000086B00000}"/>
    <cellStyle name="SAPBEXheaderText" xfId="1889" xr:uid="{00000000-0005-0000-0000-000087B00000}"/>
    <cellStyle name="SAPBEXheaderText 2" xfId="1890" xr:uid="{00000000-0005-0000-0000-000088B00000}"/>
    <cellStyle name="SAPBEXheaderText 2 2" xfId="1891" xr:uid="{00000000-0005-0000-0000-000089B00000}"/>
    <cellStyle name="SAPBEXheaderText 2 2 2" xfId="1892" xr:uid="{00000000-0005-0000-0000-00008AB00000}"/>
    <cellStyle name="SAPBEXheaderText 2 2 3" xfId="8485" xr:uid="{00000000-0005-0000-0000-00008BB00000}"/>
    <cellStyle name="SAPBEXheaderText 2 3" xfId="1893" xr:uid="{00000000-0005-0000-0000-00008CB00000}"/>
    <cellStyle name="SAPBEXheaderText 2 4" xfId="1894" xr:uid="{00000000-0005-0000-0000-00008DB00000}"/>
    <cellStyle name="SAPBEXheaderText 2 5" xfId="1895" xr:uid="{00000000-0005-0000-0000-00008EB00000}"/>
    <cellStyle name="SAPBEXheaderText 2 6" xfId="11073" xr:uid="{00000000-0005-0000-0000-00008FB00000}"/>
    <cellStyle name="SAPBEXheaderText 2 7" xfId="10792" xr:uid="{00000000-0005-0000-0000-000090B00000}"/>
    <cellStyle name="SAPBEXheaderText 3" xfId="1896" xr:uid="{00000000-0005-0000-0000-000091B00000}"/>
    <cellStyle name="SAPBEXheaderText 3 2" xfId="1897" xr:uid="{00000000-0005-0000-0000-000092B00000}"/>
    <cellStyle name="SAPBEXheaderText 3 2 2" xfId="8486" xr:uid="{00000000-0005-0000-0000-000093B00000}"/>
    <cellStyle name="SAPBEXheaderText 3 3" xfId="1898" xr:uid="{00000000-0005-0000-0000-000094B00000}"/>
    <cellStyle name="SAPBEXheaderText 3 4" xfId="1899" xr:uid="{00000000-0005-0000-0000-000095B00000}"/>
    <cellStyle name="SAPBEXheaderText 3 5" xfId="8487" xr:uid="{00000000-0005-0000-0000-000096B00000}"/>
    <cellStyle name="SAPBEXheaderText 3 6" xfId="11074" xr:uid="{00000000-0005-0000-0000-000097B00000}"/>
    <cellStyle name="SAPBEXheaderText 4" xfId="1900" xr:uid="{00000000-0005-0000-0000-000098B00000}"/>
    <cellStyle name="SAPBEXheaderText 4 2" xfId="1901" xr:uid="{00000000-0005-0000-0000-000099B00000}"/>
    <cellStyle name="SAPBEXheaderText 4 2 2" xfId="8488" xr:uid="{00000000-0005-0000-0000-00009AB00000}"/>
    <cellStyle name="SAPBEXheaderText 4 3" xfId="1902" xr:uid="{00000000-0005-0000-0000-00009BB00000}"/>
    <cellStyle name="SAPBEXheaderText 4 4" xfId="1903" xr:uid="{00000000-0005-0000-0000-00009CB00000}"/>
    <cellStyle name="SAPBEXheaderText 4 5" xfId="8489" xr:uid="{00000000-0005-0000-0000-00009DB00000}"/>
    <cellStyle name="SAPBEXheaderText 4 6" xfId="11075" xr:uid="{00000000-0005-0000-0000-00009EB00000}"/>
    <cellStyle name="SAPBEXheaderText 5" xfId="8490" xr:uid="{00000000-0005-0000-0000-00009FB00000}"/>
    <cellStyle name="SAPBEXheaderText 5 2" xfId="8491" xr:uid="{00000000-0005-0000-0000-0000A0B00000}"/>
    <cellStyle name="SAPBEXheaderText 5 3" xfId="47327" xr:uid="{00000000-0005-0000-0000-0000A1B00000}"/>
    <cellStyle name="SAPBEXheaderText 6" xfId="8492" xr:uid="{00000000-0005-0000-0000-0000A2B00000}"/>
    <cellStyle name="SAPBEXheaderText 6 2" xfId="47364" xr:uid="{00000000-0005-0000-0000-0000A3B00000}"/>
    <cellStyle name="SAPBEXheaderText 7" xfId="8493" xr:uid="{00000000-0005-0000-0000-0000A4B00000}"/>
    <cellStyle name="SAPBEXheaderText 7 2" xfId="47391" xr:uid="{00000000-0005-0000-0000-0000A5B00000}"/>
    <cellStyle name="SAPBEXheaderText 8" xfId="47419" xr:uid="{00000000-0005-0000-0000-0000A6B00000}"/>
    <cellStyle name="SAPBEXheaderText 9" xfId="47456" xr:uid="{00000000-0005-0000-0000-0000A7B00000}"/>
    <cellStyle name="SAPBEXHLevel0" xfId="1904" xr:uid="{00000000-0005-0000-0000-0000A8B00000}"/>
    <cellStyle name="SAPBEXHLevel0 2" xfId="1905" xr:uid="{00000000-0005-0000-0000-0000A9B00000}"/>
    <cellStyle name="SAPBEXHLevel0 2 2" xfId="1906" xr:uid="{00000000-0005-0000-0000-0000AAB00000}"/>
    <cellStyle name="SAPBEXHLevel0 2 2 2" xfId="1907" xr:uid="{00000000-0005-0000-0000-0000ABB00000}"/>
    <cellStyle name="SAPBEXHLevel0 2 3" xfId="1908" xr:uid="{00000000-0005-0000-0000-0000ACB00000}"/>
    <cellStyle name="SAPBEXHLevel0 2 4" xfId="8494" xr:uid="{00000000-0005-0000-0000-0000ADB00000}"/>
    <cellStyle name="SAPBEXHLevel0 2 5" xfId="11076" xr:uid="{00000000-0005-0000-0000-0000AEB00000}"/>
    <cellStyle name="SAPBEXHLevel0 2 6" xfId="10793" xr:uid="{00000000-0005-0000-0000-0000AFB00000}"/>
    <cellStyle name="SAPBEXHLevel0 3" xfId="1909" xr:uid="{00000000-0005-0000-0000-0000B0B00000}"/>
    <cellStyle name="SAPBEXHLevel0 3 2" xfId="1910" xr:uid="{00000000-0005-0000-0000-0000B1B00000}"/>
    <cellStyle name="SAPBEXHLevel0 3 3" xfId="1911" xr:uid="{00000000-0005-0000-0000-0000B2B00000}"/>
    <cellStyle name="SAPBEXHLevel0 3 4" xfId="1912" xr:uid="{00000000-0005-0000-0000-0000B3B00000}"/>
    <cellStyle name="SAPBEXHLevel0 3 5" xfId="8495" xr:uid="{00000000-0005-0000-0000-0000B4B00000}"/>
    <cellStyle name="SAPBEXHLevel0 4" xfId="1913" xr:uid="{00000000-0005-0000-0000-0000B5B00000}"/>
    <cellStyle name="SAPBEXHLevel0 4 2" xfId="1914" xr:uid="{00000000-0005-0000-0000-0000B6B00000}"/>
    <cellStyle name="SAPBEXHLevel0 4 3" xfId="1915" xr:uid="{00000000-0005-0000-0000-0000B7B00000}"/>
    <cellStyle name="SAPBEXHLevel0 4 4" xfId="1916" xr:uid="{00000000-0005-0000-0000-0000B8B00000}"/>
    <cellStyle name="SAPBEXHLevel0 4 5" xfId="8496" xr:uid="{00000000-0005-0000-0000-0000B9B00000}"/>
    <cellStyle name="SAPBEXHLevel0 5" xfId="1917" xr:uid="{00000000-0005-0000-0000-0000BAB00000}"/>
    <cellStyle name="SAPBEXHLevel0 5 2" xfId="47328" xr:uid="{00000000-0005-0000-0000-0000BBB00000}"/>
    <cellStyle name="SAPBEXHLevel0 6" xfId="1918" xr:uid="{00000000-0005-0000-0000-0000BCB00000}"/>
    <cellStyle name="SAPBEXHLevel0 6 2" xfId="8497" xr:uid="{00000000-0005-0000-0000-0000BDB00000}"/>
    <cellStyle name="SAPBEXHLevel0 7" xfId="8498" xr:uid="{00000000-0005-0000-0000-0000BEB00000}"/>
    <cellStyle name="SAPBEXHLevel0 7 2" xfId="10256" xr:uid="{00000000-0005-0000-0000-0000BFB00000}"/>
    <cellStyle name="SAPBEXHLevel0 7 3" xfId="47392" xr:uid="{00000000-0005-0000-0000-0000C0B00000}"/>
    <cellStyle name="SAPBEXHLevel0 8" xfId="8499" xr:uid="{00000000-0005-0000-0000-0000C1B00000}"/>
    <cellStyle name="SAPBEXHLevel0 8 2" xfId="10262" xr:uid="{00000000-0005-0000-0000-0000C2B00000}"/>
    <cellStyle name="SAPBEXHLevel0 8 3" xfId="10212" xr:uid="{00000000-0005-0000-0000-0000C3B00000}"/>
    <cellStyle name="SAPBEXHLevel0 8 4" xfId="47418" xr:uid="{00000000-0005-0000-0000-0000C4B00000}"/>
    <cellStyle name="SAPBEXHLevel0 9" xfId="10224" xr:uid="{00000000-0005-0000-0000-0000C5B00000}"/>
    <cellStyle name="SAPBEXHLevel0 9 2" xfId="10274" xr:uid="{00000000-0005-0000-0000-0000C6B00000}"/>
    <cellStyle name="SAPBEXHLevel0 9 3" xfId="47455" xr:uid="{00000000-0005-0000-0000-0000C7B00000}"/>
    <cellStyle name="SAPBEXHLevel0X" xfId="1919" xr:uid="{00000000-0005-0000-0000-0000C8B00000}"/>
    <cellStyle name="SAPBEXHLevel0X 2" xfId="1920" xr:uid="{00000000-0005-0000-0000-0000C9B00000}"/>
    <cellStyle name="SAPBEXHLevel0X 2 2" xfId="1921" xr:uid="{00000000-0005-0000-0000-0000CAB00000}"/>
    <cellStyle name="SAPBEXHLevel0X 2 2 2" xfId="1922" xr:uid="{00000000-0005-0000-0000-0000CBB00000}"/>
    <cellStyle name="SAPBEXHLevel0X 2 3" xfId="1923" xr:uid="{00000000-0005-0000-0000-0000CCB00000}"/>
    <cellStyle name="SAPBEXHLevel0X 2 4" xfId="8500" xr:uid="{00000000-0005-0000-0000-0000CDB00000}"/>
    <cellStyle name="SAPBEXHLevel0X 2 5" xfId="11077" xr:uid="{00000000-0005-0000-0000-0000CEB00000}"/>
    <cellStyle name="SAPBEXHLevel0X 2 6" xfId="10794" xr:uid="{00000000-0005-0000-0000-0000CFB00000}"/>
    <cellStyle name="SAPBEXHLevel0X 3" xfId="1924" xr:uid="{00000000-0005-0000-0000-0000D0B00000}"/>
    <cellStyle name="SAPBEXHLevel0X 3 2" xfId="1925" xr:uid="{00000000-0005-0000-0000-0000D1B00000}"/>
    <cellStyle name="SAPBEXHLevel0X 3 3" xfId="1926" xr:uid="{00000000-0005-0000-0000-0000D2B00000}"/>
    <cellStyle name="SAPBEXHLevel0X 3 4" xfId="1927" xr:uid="{00000000-0005-0000-0000-0000D3B00000}"/>
    <cellStyle name="SAPBEXHLevel0X 3 5" xfId="8501" xr:uid="{00000000-0005-0000-0000-0000D4B00000}"/>
    <cellStyle name="SAPBEXHLevel0X 4" xfId="1928" xr:uid="{00000000-0005-0000-0000-0000D5B00000}"/>
    <cellStyle name="SAPBEXHLevel0X 4 2" xfId="1929" xr:uid="{00000000-0005-0000-0000-0000D6B00000}"/>
    <cellStyle name="SAPBEXHLevel0X 4 3" xfId="1930" xr:uid="{00000000-0005-0000-0000-0000D7B00000}"/>
    <cellStyle name="SAPBEXHLevel0X 4 4" xfId="1931" xr:uid="{00000000-0005-0000-0000-0000D8B00000}"/>
    <cellStyle name="SAPBEXHLevel0X 4 5" xfId="8502" xr:uid="{00000000-0005-0000-0000-0000D9B00000}"/>
    <cellStyle name="SAPBEXHLevel0X 5" xfId="1932" xr:uid="{00000000-0005-0000-0000-0000DAB00000}"/>
    <cellStyle name="SAPBEXHLevel0X 5 2" xfId="8503" xr:uid="{00000000-0005-0000-0000-0000DBB00000}"/>
    <cellStyle name="SAPBEXHLevel0X 5 3" xfId="47329" xr:uid="{00000000-0005-0000-0000-0000DCB00000}"/>
    <cellStyle name="SAPBEXHLevel0X 6" xfId="1933" xr:uid="{00000000-0005-0000-0000-0000DDB00000}"/>
    <cellStyle name="SAPBEXHLevel0X 6 2" xfId="8504" xr:uid="{00000000-0005-0000-0000-0000DEB00000}"/>
    <cellStyle name="SAPBEXHLevel0X 7" xfId="8505" xr:uid="{00000000-0005-0000-0000-0000DFB00000}"/>
    <cellStyle name="SAPBEXHLevel0X 7 2" xfId="10263" xr:uid="{00000000-0005-0000-0000-0000E0B00000}"/>
    <cellStyle name="SAPBEXHLevel0X 7 3" xfId="10213" xr:uid="{00000000-0005-0000-0000-0000E1B00000}"/>
    <cellStyle name="SAPBEXHLevel0X 7 4" xfId="47393" xr:uid="{00000000-0005-0000-0000-0000E2B00000}"/>
    <cellStyle name="SAPBEXHLevel0X 8" xfId="10225" xr:uid="{00000000-0005-0000-0000-0000E3B00000}"/>
    <cellStyle name="SAPBEXHLevel0X 8 2" xfId="10275" xr:uid="{00000000-0005-0000-0000-0000E4B00000}"/>
    <cellStyle name="SAPBEXHLevel0X 8 3" xfId="47417" xr:uid="{00000000-0005-0000-0000-0000E5B00000}"/>
    <cellStyle name="SAPBEXHLevel0X 9" xfId="47454" xr:uid="{00000000-0005-0000-0000-0000E6B00000}"/>
    <cellStyle name="SAPBEXHLevel1" xfId="1934" xr:uid="{00000000-0005-0000-0000-0000E7B00000}"/>
    <cellStyle name="SAPBEXHLevel1 2" xfId="1935" xr:uid="{00000000-0005-0000-0000-0000E8B00000}"/>
    <cellStyle name="SAPBEXHLevel1 2 2" xfId="1936" xr:uid="{00000000-0005-0000-0000-0000E9B00000}"/>
    <cellStyle name="SAPBEXHLevel1 2 2 2" xfId="1937" xr:uid="{00000000-0005-0000-0000-0000EAB00000}"/>
    <cellStyle name="SAPBEXHLevel1 2 3" xfId="1938" xr:uid="{00000000-0005-0000-0000-0000EBB00000}"/>
    <cellStyle name="SAPBEXHLevel1 2 4" xfId="8506" xr:uid="{00000000-0005-0000-0000-0000ECB00000}"/>
    <cellStyle name="SAPBEXHLevel1 2 5" xfId="11078" xr:uid="{00000000-0005-0000-0000-0000EDB00000}"/>
    <cellStyle name="SAPBEXHLevel1 2 6" xfId="10795" xr:uid="{00000000-0005-0000-0000-0000EEB00000}"/>
    <cellStyle name="SAPBEXHLevel1 3" xfId="1939" xr:uid="{00000000-0005-0000-0000-0000EFB00000}"/>
    <cellStyle name="SAPBEXHLevel1 3 2" xfId="1940" xr:uid="{00000000-0005-0000-0000-0000F0B00000}"/>
    <cellStyle name="SAPBEXHLevel1 3 3" xfId="1941" xr:uid="{00000000-0005-0000-0000-0000F1B00000}"/>
    <cellStyle name="SAPBEXHLevel1 3 4" xfId="1942" xr:uid="{00000000-0005-0000-0000-0000F2B00000}"/>
    <cellStyle name="SAPBEXHLevel1 3 5" xfId="8507" xr:uid="{00000000-0005-0000-0000-0000F3B00000}"/>
    <cellStyle name="SAPBEXHLevel1 4" xfId="1943" xr:uid="{00000000-0005-0000-0000-0000F4B00000}"/>
    <cellStyle name="SAPBEXHLevel1 4 2" xfId="1944" xr:uid="{00000000-0005-0000-0000-0000F5B00000}"/>
    <cellStyle name="SAPBEXHLevel1 4 3" xfId="1945" xr:uid="{00000000-0005-0000-0000-0000F6B00000}"/>
    <cellStyle name="SAPBEXHLevel1 4 4" xfId="1946" xr:uid="{00000000-0005-0000-0000-0000F7B00000}"/>
    <cellStyle name="SAPBEXHLevel1 4 5" xfId="8508" xr:uid="{00000000-0005-0000-0000-0000F8B00000}"/>
    <cellStyle name="SAPBEXHLevel1 5" xfId="1947" xr:uid="{00000000-0005-0000-0000-0000F9B00000}"/>
    <cellStyle name="SAPBEXHLevel1 5 2" xfId="47330" xr:uid="{00000000-0005-0000-0000-0000FAB00000}"/>
    <cellStyle name="SAPBEXHLevel1 6" xfId="1948" xr:uid="{00000000-0005-0000-0000-0000FBB00000}"/>
    <cellStyle name="SAPBEXHLevel1 6 2" xfId="8509" xr:uid="{00000000-0005-0000-0000-0000FCB00000}"/>
    <cellStyle name="SAPBEXHLevel1 7" xfId="8510" xr:uid="{00000000-0005-0000-0000-0000FDB00000}"/>
    <cellStyle name="SAPBEXHLevel1 7 2" xfId="10257" xr:uid="{00000000-0005-0000-0000-0000FEB00000}"/>
    <cellStyle name="SAPBEXHLevel1 7 3" xfId="47394" xr:uid="{00000000-0005-0000-0000-0000FFB00000}"/>
    <cellStyle name="SAPBEXHLevel1 8" xfId="8511" xr:uid="{00000000-0005-0000-0000-000000B10000}"/>
    <cellStyle name="SAPBEXHLevel1 8 2" xfId="10264" xr:uid="{00000000-0005-0000-0000-000001B10000}"/>
    <cellStyle name="SAPBEXHLevel1 8 3" xfId="10214" xr:uid="{00000000-0005-0000-0000-000002B10000}"/>
    <cellStyle name="SAPBEXHLevel1 8 4" xfId="47416" xr:uid="{00000000-0005-0000-0000-000003B10000}"/>
    <cellStyle name="SAPBEXHLevel1 9" xfId="10226" xr:uid="{00000000-0005-0000-0000-000004B10000}"/>
    <cellStyle name="SAPBEXHLevel1 9 2" xfId="10276" xr:uid="{00000000-0005-0000-0000-000005B10000}"/>
    <cellStyle name="SAPBEXHLevel1 9 3" xfId="47453" xr:uid="{00000000-0005-0000-0000-000006B10000}"/>
    <cellStyle name="SAPBEXHLevel1X" xfId="1949" xr:uid="{00000000-0005-0000-0000-000007B10000}"/>
    <cellStyle name="SAPBEXHLevel1X 2" xfId="1950" xr:uid="{00000000-0005-0000-0000-000008B10000}"/>
    <cellStyle name="SAPBEXHLevel1X 2 2" xfId="1951" xr:uid="{00000000-0005-0000-0000-000009B10000}"/>
    <cellStyle name="SAPBEXHLevel1X 2 2 2" xfId="1952" xr:uid="{00000000-0005-0000-0000-00000AB10000}"/>
    <cellStyle name="SAPBEXHLevel1X 2 3" xfId="1953" xr:uid="{00000000-0005-0000-0000-00000BB10000}"/>
    <cellStyle name="SAPBEXHLevel1X 2 4" xfId="8512" xr:uid="{00000000-0005-0000-0000-00000CB10000}"/>
    <cellStyle name="SAPBEXHLevel1X 2 5" xfId="11079" xr:uid="{00000000-0005-0000-0000-00000DB10000}"/>
    <cellStyle name="SAPBEXHLevel1X 2 6" xfId="10796" xr:uid="{00000000-0005-0000-0000-00000EB10000}"/>
    <cellStyle name="SAPBEXHLevel1X 3" xfId="1954" xr:uid="{00000000-0005-0000-0000-00000FB10000}"/>
    <cellStyle name="SAPBEXHLevel1X 3 2" xfId="1955" xr:uid="{00000000-0005-0000-0000-000010B10000}"/>
    <cellStyle name="SAPBEXHLevel1X 3 3" xfId="1956" xr:uid="{00000000-0005-0000-0000-000011B10000}"/>
    <cellStyle name="SAPBEXHLevel1X 3 4" xfId="1957" xr:uid="{00000000-0005-0000-0000-000012B10000}"/>
    <cellStyle name="SAPBEXHLevel1X 3 5" xfId="8513" xr:uid="{00000000-0005-0000-0000-000013B10000}"/>
    <cellStyle name="SAPBEXHLevel1X 4" xfId="1958" xr:uid="{00000000-0005-0000-0000-000014B10000}"/>
    <cellStyle name="SAPBEXHLevel1X 4 2" xfId="1959" xr:uid="{00000000-0005-0000-0000-000015B10000}"/>
    <cellStyle name="SAPBEXHLevel1X 4 3" xfId="1960" xr:uid="{00000000-0005-0000-0000-000016B10000}"/>
    <cellStyle name="SAPBEXHLevel1X 4 4" xfId="1961" xr:uid="{00000000-0005-0000-0000-000017B10000}"/>
    <cellStyle name="SAPBEXHLevel1X 4 5" xfId="8514" xr:uid="{00000000-0005-0000-0000-000018B10000}"/>
    <cellStyle name="SAPBEXHLevel1X 5" xfId="1962" xr:uid="{00000000-0005-0000-0000-000019B10000}"/>
    <cellStyle name="SAPBEXHLevel1X 5 2" xfId="8515" xr:uid="{00000000-0005-0000-0000-00001AB10000}"/>
    <cellStyle name="SAPBEXHLevel1X 5 3" xfId="47331" xr:uid="{00000000-0005-0000-0000-00001BB10000}"/>
    <cellStyle name="SAPBEXHLevel1X 6" xfId="1963" xr:uid="{00000000-0005-0000-0000-00001CB10000}"/>
    <cellStyle name="SAPBEXHLevel1X 6 2" xfId="8516" xr:uid="{00000000-0005-0000-0000-00001DB10000}"/>
    <cellStyle name="SAPBEXHLevel1X 7" xfId="8517" xr:uid="{00000000-0005-0000-0000-00001EB10000}"/>
    <cellStyle name="SAPBEXHLevel1X 7 2" xfId="10265" xr:uid="{00000000-0005-0000-0000-00001FB10000}"/>
    <cellStyle name="SAPBEXHLevel1X 7 3" xfId="10215" xr:uid="{00000000-0005-0000-0000-000020B10000}"/>
    <cellStyle name="SAPBEXHLevel1X 7 4" xfId="47395" xr:uid="{00000000-0005-0000-0000-000021B10000}"/>
    <cellStyle name="SAPBEXHLevel1X 8" xfId="10227" xr:uid="{00000000-0005-0000-0000-000022B10000}"/>
    <cellStyle name="SAPBEXHLevel1X 8 2" xfId="10277" xr:uid="{00000000-0005-0000-0000-000023B10000}"/>
    <cellStyle name="SAPBEXHLevel1X 8 3" xfId="47415" xr:uid="{00000000-0005-0000-0000-000024B10000}"/>
    <cellStyle name="SAPBEXHLevel1X 9" xfId="47452" xr:uid="{00000000-0005-0000-0000-000025B10000}"/>
    <cellStyle name="SAPBEXHLevel2" xfId="1964" xr:uid="{00000000-0005-0000-0000-000026B10000}"/>
    <cellStyle name="SAPBEXHLevel2 2" xfId="1965" xr:uid="{00000000-0005-0000-0000-000027B10000}"/>
    <cellStyle name="SAPBEXHLevel2 2 2" xfId="1966" xr:uid="{00000000-0005-0000-0000-000028B10000}"/>
    <cellStyle name="SAPBEXHLevel2 2 2 2" xfId="1967" xr:uid="{00000000-0005-0000-0000-000029B10000}"/>
    <cellStyle name="SAPBEXHLevel2 2 3" xfId="1968" xr:uid="{00000000-0005-0000-0000-00002AB10000}"/>
    <cellStyle name="SAPBEXHLevel2 2 4" xfId="8518" xr:uid="{00000000-0005-0000-0000-00002BB10000}"/>
    <cellStyle name="SAPBEXHLevel2 2 5" xfId="11080" xr:uid="{00000000-0005-0000-0000-00002CB10000}"/>
    <cellStyle name="SAPBEXHLevel2 2 6" xfId="10797" xr:uid="{00000000-0005-0000-0000-00002DB10000}"/>
    <cellStyle name="SAPBEXHLevel2 3" xfId="1969" xr:uid="{00000000-0005-0000-0000-00002EB10000}"/>
    <cellStyle name="SAPBEXHLevel2 3 2" xfId="1970" xr:uid="{00000000-0005-0000-0000-00002FB10000}"/>
    <cellStyle name="SAPBEXHLevel2 3 3" xfId="1971" xr:uid="{00000000-0005-0000-0000-000030B10000}"/>
    <cellStyle name="SAPBEXHLevel2 3 4" xfId="1972" xr:uid="{00000000-0005-0000-0000-000031B10000}"/>
    <cellStyle name="SAPBEXHLevel2 3 5" xfId="8519" xr:uid="{00000000-0005-0000-0000-000032B10000}"/>
    <cellStyle name="SAPBEXHLevel2 4" xfId="1973" xr:uid="{00000000-0005-0000-0000-000033B10000}"/>
    <cellStyle name="SAPBEXHLevel2 4 2" xfId="1974" xr:uid="{00000000-0005-0000-0000-000034B10000}"/>
    <cellStyle name="SAPBEXHLevel2 4 3" xfId="1975" xr:uid="{00000000-0005-0000-0000-000035B10000}"/>
    <cellStyle name="SAPBEXHLevel2 4 4" xfId="1976" xr:uid="{00000000-0005-0000-0000-000036B10000}"/>
    <cellStyle name="SAPBEXHLevel2 4 5" xfId="8520" xr:uid="{00000000-0005-0000-0000-000037B10000}"/>
    <cellStyle name="SAPBEXHLevel2 5" xfId="1977" xr:uid="{00000000-0005-0000-0000-000038B10000}"/>
    <cellStyle name="SAPBEXHLevel2 5 2" xfId="8521" xr:uid="{00000000-0005-0000-0000-000039B10000}"/>
    <cellStyle name="SAPBEXHLevel2 5 3" xfId="47332" xr:uid="{00000000-0005-0000-0000-00003AB10000}"/>
    <cellStyle name="SAPBEXHLevel2 6" xfId="1978" xr:uid="{00000000-0005-0000-0000-00003BB10000}"/>
    <cellStyle name="SAPBEXHLevel2 6 2" xfId="8522" xr:uid="{00000000-0005-0000-0000-00003CB10000}"/>
    <cellStyle name="SAPBEXHLevel2 7" xfId="8523" xr:uid="{00000000-0005-0000-0000-00003DB10000}"/>
    <cellStyle name="SAPBEXHLevel2 7 2" xfId="10266" xr:uid="{00000000-0005-0000-0000-00003EB10000}"/>
    <cellStyle name="SAPBEXHLevel2 7 3" xfId="10216" xr:uid="{00000000-0005-0000-0000-00003FB10000}"/>
    <cellStyle name="SAPBEXHLevel2 7 4" xfId="47396" xr:uid="{00000000-0005-0000-0000-000040B10000}"/>
    <cellStyle name="SAPBEXHLevel2 8" xfId="10228" xr:uid="{00000000-0005-0000-0000-000041B10000}"/>
    <cellStyle name="SAPBEXHLevel2 8 2" xfId="10278" xr:uid="{00000000-0005-0000-0000-000042B10000}"/>
    <cellStyle name="SAPBEXHLevel2 8 3" xfId="47414" xr:uid="{00000000-0005-0000-0000-000043B10000}"/>
    <cellStyle name="SAPBEXHLevel2 9" xfId="47451" xr:uid="{00000000-0005-0000-0000-000044B10000}"/>
    <cellStyle name="SAPBEXHLevel2X" xfId="1979" xr:uid="{00000000-0005-0000-0000-000045B10000}"/>
    <cellStyle name="SAPBEXHLevel2X 2" xfId="1980" xr:uid="{00000000-0005-0000-0000-000046B10000}"/>
    <cellStyle name="SAPBEXHLevel2X 2 2" xfId="1981" xr:uid="{00000000-0005-0000-0000-000047B10000}"/>
    <cellStyle name="SAPBEXHLevel2X 2 2 2" xfId="1982" xr:uid="{00000000-0005-0000-0000-000048B10000}"/>
    <cellStyle name="SAPBEXHLevel2X 2 3" xfId="1983" xr:uid="{00000000-0005-0000-0000-000049B10000}"/>
    <cellStyle name="SAPBEXHLevel2X 2 4" xfId="8524" xr:uid="{00000000-0005-0000-0000-00004AB10000}"/>
    <cellStyle name="SAPBEXHLevel2X 2 5" xfId="11081" xr:uid="{00000000-0005-0000-0000-00004BB10000}"/>
    <cellStyle name="SAPBEXHLevel2X 2 6" xfId="10798" xr:uid="{00000000-0005-0000-0000-00004CB10000}"/>
    <cellStyle name="SAPBEXHLevel2X 3" xfId="1984" xr:uid="{00000000-0005-0000-0000-00004DB10000}"/>
    <cellStyle name="SAPBEXHLevel2X 3 2" xfId="1985" xr:uid="{00000000-0005-0000-0000-00004EB10000}"/>
    <cellStyle name="SAPBEXHLevel2X 3 3" xfId="1986" xr:uid="{00000000-0005-0000-0000-00004FB10000}"/>
    <cellStyle name="SAPBEXHLevel2X 3 4" xfId="1987" xr:uid="{00000000-0005-0000-0000-000050B10000}"/>
    <cellStyle name="SAPBEXHLevel2X 3 5" xfId="8525" xr:uid="{00000000-0005-0000-0000-000051B10000}"/>
    <cellStyle name="SAPBEXHLevel2X 4" xfId="1988" xr:uid="{00000000-0005-0000-0000-000052B10000}"/>
    <cellStyle name="SAPBEXHLevel2X 4 2" xfId="1989" xr:uid="{00000000-0005-0000-0000-000053B10000}"/>
    <cellStyle name="SAPBEXHLevel2X 4 3" xfId="1990" xr:uid="{00000000-0005-0000-0000-000054B10000}"/>
    <cellStyle name="SAPBEXHLevel2X 4 4" xfId="1991" xr:uid="{00000000-0005-0000-0000-000055B10000}"/>
    <cellStyle name="SAPBEXHLevel2X 4 5" xfId="8526" xr:uid="{00000000-0005-0000-0000-000056B10000}"/>
    <cellStyle name="SAPBEXHLevel2X 5" xfId="1992" xr:uid="{00000000-0005-0000-0000-000057B10000}"/>
    <cellStyle name="SAPBEXHLevel2X 5 2" xfId="8527" xr:uid="{00000000-0005-0000-0000-000058B10000}"/>
    <cellStyle name="SAPBEXHLevel2X 5 3" xfId="47339" xr:uid="{00000000-0005-0000-0000-000059B10000}"/>
    <cellStyle name="SAPBEXHLevel2X 6" xfId="1993" xr:uid="{00000000-0005-0000-0000-00005AB10000}"/>
    <cellStyle name="SAPBEXHLevel2X 6 2" xfId="8528" xr:uid="{00000000-0005-0000-0000-00005BB10000}"/>
    <cellStyle name="SAPBEXHLevel2X 7" xfId="8529" xr:uid="{00000000-0005-0000-0000-00005CB10000}"/>
    <cellStyle name="SAPBEXHLevel2X 7 2" xfId="10267" xr:uid="{00000000-0005-0000-0000-00005DB10000}"/>
    <cellStyle name="SAPBEXHLevel2X 7 3" xfId="10217" xr:uid="{00000000-0005-0000-0000-00005EB10000}"/>
    <cellStyle name="SAPBEXHLevel2X 7 4" xfId="47397" xr:uid="{00000000-0005-0000-0000-00005FB10000}"/>
    <cellStyle name="SAPBEXHLevel2X 8" xfId="10229" xr:uid="{00000000-0005-0000-0000-000060B10000}"/>
    <cellStyle name="SAPBEXHLevel2X 8 2" xfId="10279" xr:uid="{00000000-0005-0000-0000-000061B10000}"/>
    <cellStyle name="SAPBEXHLevel2X 8 3" xfId="47413" xr:uid="{00000000-0005-0000-0000-000062B10000}"/>
    <cellStyle name="SAPBEXHLevel2X 9" xfId="47450" xr:uid="{00000000-0005-0000-0000-000063B10000}"/>
    <cellStyle name="SAPBEXHLevel3" xfId="1994" xr:uid="{00000000-0005-0000-0000-000064B10000}"/>
    <cellStyle name="SAPBEXHLevel3 2" xfId="1995" xr:uid="{00000000-0005-0000-0000-000065B10000}"/>
    <cellStyle name="SAPBEXHLevel3 2 2" xfId="1996" xr:uid="{00000000-0005-0000-0000-000066B10000}"/>
    <cellStyle name="SAPBEXHLevel3 2 2 2" xfId="1997" xr:uid="{00000000-0005-0000-0000-000067B10000}"/>
    <cellStyle name="SAPBEXHLevel3 2 3" xfId="1998" xr:uid="{00000000-0005-0000-0000-000068B10000}"/>
    <cellStyle name="SAPBEXHLevel3 2 4" xfId="8530" xr:uid="{00000000-0005-0000-0000-000069B10000}"/>
    <cellStyle name="SAPBEXHLevel3 2 5" xfId="11082" xr:uid="{00000000-0005-0000-0000-00006AB10000}"/>
    <cellStyle name="SAPBEXHLevel3 2 6" xfId="10799" xr:uid="{00000000-0005-0000-0000-00006BB10000}"/>
    <cellStyle name="SAPBEXHLevel3 3" xfId="1999" xr:uid="{00000000-0005-0000-0000-00006CB10000}"/>
    <cellStyle name="SAPBEXHLevel3 3 2" xfId="2000" xr:uid="{00000000-0005-0000-0000-00006DB10000}"/>
    <cellStyle name="SAPBEXHLevel3 3 3" xfId="2001" xr:uid="{00000000-0005-0000-0000-00006EB10000}"/>
    <cellStyle name="SAPBEXHLevel3 3 4" xfId="2002" xr:uid="{00000000-0005-0000-0000-00006FB10000}"/>
    <cellStyle name="SAPBEXHLevel3 3 5" xfId="8531" xr:uid="{00000000-0005-0000-0000-000070B10000}"/>
    <cellStyle name="SAPBEXHLevel3 4" xfId="2003" xr:uid="{00000000-0005-0000-0000-000071B10000}"/>
    <cellStyle name="SAPBEXHLevel3 4 2" xfId="2004" xr:uid="{00000000-0005-0000-0000-000072B10000}"/>
    <cellStyle name="SAPBEXHLevel3 4 3" xfId="2005" xr:uid="{00000000-0005-0000-0000-000073B10000}"/>
    <cellStyle name="SAPBEXHLevel3 4 4" xfId="2006" xr:uid="{00000000-0005-0000-0000-000074B10000}"/>
    <cellStyle name="SAPBEXHLevel3 4 5" xfId="8532" xr:uid="{00000000-0005-0000-0000-000075B10000}"/>
    <cellStyle name="SAPBEXHLevel3 5" xfId="2007" xr:uid="{00000000-0005-0000-0000-000076B10000}"/>
    <cellStyle name="SAPBEXHLevel3 5 2" xfId="8533" xr:uid="{00000000-0005-0000-0000-000077B10000}"/>
    <cellStyle name="SAPBEXHLevel3 5 3" xfId="47333" xr:uid="{00000000-0005-0000-0000-000078B10000}"/>
    <cellStyle name="SAPBEXHLevel3 6" xfId="2008" xr:uid="{00000000-0005-0000-0000-000079B10000}"/>
    <cellStyle name="SAPBEXHLevel3 6 2" xfId="8534" xr:uid="{00000000-0005-0000-0000-00007AB10000}"/>
    <cellStyle name="SAPBEXHLevel3 7" xfId="8535" xr:uid="{00000000-0005-0000-0000-00007BB10000}"/>
    <cellStyle name="SAPBEXHLevel3 7 2" xfId="10268" xr:uid="{00000000-0005-0000-0000-00007CB10000}"/>
    <cellStyle name="SAPBEXHLevel3 7 3" xfId="10218" xr:uid="{00000000-0005-0000-0000-00007DB10000}"/>
    <cellStyle name="SAPBEXHLevel3 7 4" xfId="47398" xr:uid="{00000000-0005-0000-0000-00007EB10000}"/>
    <cellStyle name="SAPBEXHLevel3 8" xfId="10230" xr:uid="{00000000-0005-0000-0000-00007FB10000}"/>
    <cellStyle name="SAPBEXHLevel3 8 2" xfId="10280" xr:uid="{00000000-0005-0000-0000-000080B10000}"/>
    <cellStyle name="SAPBEXHLevel3 8 3" xfId="47412" xr:uid="{00000000-0005-0000-0000-000081B10000}"/>
    <cellStyle name="SAPBEXHLevel3 9" xfId="47449" xr:uid="{00000000-0005-0000-0000-000082B10000}"/>
    <cellStyle name="SAPBEXHLevel3X" xfId="2009" xr:uid="{00000000-0005-0000-0000-000083B10000}"/>
    <cellStyle name="SAPBEXHLevel3X 2" xfId="2010" xr:uid="{00000000-0005-0000-0000-000084B10000}"/>
    <cellStyle name="SAPBEXHLevel3X 2 2" xfId="2011" xr:uid="{00000000-0005-0000-0000-000085B10000}"/>
    <cellStyle name="SAPBEXHLevel3X 2 2 2" xfId="2012" xr:uid="{00000000-0005-0000-0000-000086B10000}"/>
    <cellStyle name="SAPBEXHLevel3X 2 3" xfId="2013" xr:uid="{00000000-0005-0000-0000-000087B10000}"/>
    <cellStyle name="SAPBEXHLevel3X 2 4" xfId="8536" xr:uid="{00000000-0005-0000-0000-000088B10000}"/>
    <cellStyle name="SAPBEXHLevel3X 2 5" xfId="11083" xr:uid="{00000000-0005-0000-0000-000089B10000}"/>
    <cellStyle name="SAPBEXHLevel3X 2 6" xfId="10800" xr:uid="{00000000-0005-0000-0000-00008AB10000}"/>
    <cellStyle name="SAPBEXHLevel3X 3" xfId="2014" xr:uid="{00000000-0005-0000-0000-00008BB10000}"/>
    <cellStyle name="SAPBEXHLevel3X 3 2" xfId="2015" xr:uid="{00000000-0005-0000-0000-00008CB10000}"/>
    <cellStyle name="SAPBEXHLevel3X 3 3" xfId="2016" xr:uid="{00000000-0005-0000-0000-00008DB10000}"/>
    <cellStyle name="SAPBEXHLevel3X 3 4" xfId="2017" xr:uid="{00000000-0005-0000-0000-00008EB10000}"/>
    <cellStyle name="SAPBEXHLevel3X 3 5" xfId="8537" xr:uid="{00000000-0005-0000-0000-00008FB10000}"/>
    <cellStyle name="SAPBEXHLevel3X 4" xfId="2018" xr:uid="{00000000-0005-0000-0000-000090B10000}"/>
    <cellStyle name="SAPBEXHLevel3X 4 2" xfId="2019" xr:uid="{00000000-0005-0000-0000-000091B10000}"/>
    <cellStyle name="SAPBEXHLevel3X 4 3" xfId="2020" xr:uid="{00000000-0005-0000-0000-000092B10000}"/>
    <cellStyle name="SAPBEXHLevel3X 4 4" xfId="2021" xr:uid="{00000000-0005-0000-0000-000093B10000}"/>
    <cellStyle name="SAPBEXHLevel3X 4 5" xfId="8538" xr:uid="{00000000-0005-0000-0000-000094B10000}"/>
    <cellStyle name="SAPBEXHLevel3X 5" xfId="2022" xr:uid="{00000000-0005-0000-0000-000095B10000}"/>
    <cellStyle name="SAPBEXHLevel3X 5 2" xfId="8539" xr:uid="{00000000-0005-0000-0000-000096B10000}"/>
    <cellStyle name="SAPBEXHLevel3X 5 3" xfId="47337" xr:uid="{00000000-0005-0000-0000-000097B10000}"/>
    <cellStyle name="SAPBEXHLevel3X 6" xfId="2023" xr:uid="{00000000-0005-0000-0000-000098B10000}"/>
    <cellStyle name="SAPBEXHLevel3X 6 2" xfId="8540" xr:uid="{00000000-0005-0000-0000-000099B10000}"/>
    <cellStyle name="SAPBEXHLevel3X 7" xfId="8541" xr:uid="{00000000-0005-0000-0000-00009AB10000}"/>
    <cellStyle name="SAPBEXHLevel3X 7 2" xfId="10269" xr:uid="{00000000-0005-0000-0000-00009BB10000}"/>
    <cellStyle name="SAPBEXHLevel3X 7 3" xfId="10219" xr:uid="{00000000-0005-0000-0000-00009CB10000}"/>
    <cellStyle name="SAPBEXHLevel3X 7 4" xfId="47399" xr:uid="{00000000-0005-0000-0000-00009DB10000}"/>
    <cellStyle name="SAPBEXHLevel3X 8" xfId="10231" xr:uid="{00000000-0005-0000-0000-00009EB10000}"/>
    <cellStyle name="SAPBEXHLevel3X 8 2" xfId="10281" xr:uid="{00000000-0005-0000-0000-00009FB10000}"/>
    <cellStyle name="SAPBEXHLevel3X 8 3" xfId="47411" xr:uid="{00000000-0005-0000-0000-0000A0B10000}"/>
    <cellStyle name="SAPBEXHLevel3X 9" xfId="47448" xr:uid="{00000000-0005-0000-0000-0000A1B10000}"/>
    <cellStyle name="SAPBEXchaText" xfId="2024" xr:uid="{00000000-0005-0000-0000-0000A2B10000}"/>
    <cellStyle name="SAPBEXchaText 10" xfId="8542" xr:uid="{00000000-0005-0000-0000-0000A3B10000}"/>
    <cellStyle name="SAPBEXchaText 11" xfId="8543" xr:uid="{00000000-0005-0000-0000-0000A4B10000}"/>
    <cellStyle name="SAPBEXchaText 12" xfId="8544" xr:uid="{00000000-0005-0000-0000-0000A5B10000}"/>
    <cellStyle name="SAPBEXchaText 12 2" xfId="10254" xr:uid="{00000000-0005-0000-0000-0000A6B10000}"/>
    <cellStyle name="SAPBEXchaText 13" xfId="8545" xr:uid="{00000000-0005-0000-0000-0000A7B10000}"/>
    <cellStyle name="SAPBEXchaText 13 2" xfId="10260" xr:uid="{00000000-0005-0000-0000-0000A8B10000}"/>
    <cellStyle name="SAPBEXchaText 13 3" xfId="10210" xr:uid="{00000000-0005-0000-0000-0000A9B10000}"/>
    <cellStyle name="SAPBEXchaText 14" xfId="10222" xr:uid="{00000000-0005-0000-0000-0000AAB10000}"/>
    <cellStyle name="SAPBEXchaText 14 2" xfId="10272" xr:uid="{00000000-0005-0000-0000-0000ABB10000}"/>
    <cellStyle name="SAPBEXchaText 2" xfId="2025" xr:uid="{00000000-0005-0000-0000-0000ACB10000}"/>
    <cellStyle name="SAPBEXchaText 2 2" xfId="2026" xr:uid="{00000000-0005-0000-0000-0000ADB10000}"/>
    <cellStyle name="SAPBEXchaText 2 2 2" xfId="2027" xr:uid="{00000000-0005-0000-0000-0000AEB10000}"/>
    <cellStyle name="SAPBEXchaText 2 2 2 2" xfId="8546" xr:uid="{00000000-0005-0000-0000-0000AFB10000}"/>
    <cellStyle name="SAPBEXchaText 2 2 3" xfId="8547" xr:uid="{00000000-0005-0000-0000-0000B0B10000}"/>
    <cellStyle name="SAPBEXchaText 2 3" xfId="2028" xr:uid="{00000000-0005-0000-0000-0000B1B10000}"/>
    <cellStyle name="SAPBEXchaText 2 3 2" xfId="2029" xr:uid="{00000000-0005-0000-0000-0000B2B10000}"/>
    <cellStyle name="SAPBEXchaText 2 3 3" xfId="2030" xr:uid="{00000000-0005-0000-0000-0000B3B10000}"/>
    <cellStyle name="SAPBEXchaText 2 3 4" xfId="8548" xr:uid="{00000000-0005-0000-0000-0000B4B10000}"/>
    <cellStyle name="SAPBEXchaText 2 4" xfId="8549" xr:uid="{00000000-0005-0000-0000-0000B5B10000}"/>
    <cellStyle name="SAPBEXchaText 2 4 2" xfId="11210" xr:uid="{00000000-0005-0000-0000-0000B6B10000}"/>
    <cellStyle name="SAPBEXchaText 2 4 3" xfId="10801" xr:uid="{00000000-0005-0000-0000-0000B7B10000}"/>
    <cellStyle name="SAPBEXchaText 2 5" xfId="8550" xr:uid="{00000000-0005-0000-0000-0000B8B10000}"/>
    <cellStyle name="SAPBEXchaText 2 6" xfId="8551" xr:uid="{00000000-0005-0000-0000-0000B9B10000}"/>
    <cellStyle name="SAPBEXchaText 3" xfId="2031" xr:uid="{00000000-0005-0000-0000-0000BAB10000}"/>
    <cellStyle name="SAPBEXchaText 3 2" xfId="2032" xr:uid="{00000000-0005-0000-0000-0000BBB10000}"/>
    <cellStyle name="SAPBEXchaText 3 2 2" xfId="8552" xr:uid="{00000000-0005-0000-0000-0000BCB10000}"/>
    <cellStyle name="SAPBEXchaText 3 3" xfId="2033" xr:uid="{00000000-0005-0000-0000-0000BDB10000}"/>
    <cellStyle name="SAPBEXchaText 3 3 2" xfId="8553" xr:uid="{00000000-0005-0000-0000-0000BEB10000}"/>
    <cellStyle name="SAPBEXchaText 3 4" xfId="2034" xr:uid="{00000000-0005-0000-0000-0000BFB10000}"/>
    <cellStyle name="SAPBEXchaText 3 5" xfId="2035" xr:uid="{00000000-0005-0000-0000-0000C0B10000}"/>
    <cellStyle name="SAPBEXchaText 3 6" xfId="2036" xr:uid="{00000000-0005-0000-0000-0000C1B10000}"/>
    <cellStyle name="SAPBEXchaText 3 7" xfId="8554" xr:uid="{00000000-0005-0000-0000-0000C2B10000}"/>
    <cellStyle name="SAPBEXchaText 4" xfId="2037" xr:uid="{00000000-0005-0000-0000-0000C3B10000}"/>
    <cellStyle name="SAPBEXchaText 4 2" xfId="2038" xr:uid="{00000000-0005-0000-0000-0000C4B10000}"/>
    <cellStyle name="SAPBEXchaText 4 2 2" xfId="8555" xr:uid="{00000000-0005-0000-0000-0000C5B10000}"/>
    <cellStyle name="SAPBEXchaText 4 2 3" xfId="11084" xr:uid="{00000000-0005-0000-0000-0000C6B10000}"/>
    <cellStyle name="SAPBEXchaText 4 2 4" xfId="10802" xr:uid="{00000000-0005-0000-0000-0000C7B10000}"/>
    <cellStyle name="SAPBEXchaText 4 3" xfId="2039" xr:uid="{00000000-0005-0000-0000-0000C8B10000}"/>
    <cellStyle name="SAPBEXchaText 4 4" xfId="2040" xr:uid="{00000000-0005-0000-0000-0000C9B10000}"/>
    <cellStyle name="SAPBEXchaText 4 5" xfId="2041" xr:uid="{00000000-0005-0000-0000-0000CAB10000}"/>
    <cellStyle name="SAPBEXchaText 4 6" xfId="2042" xr:uid="{00000000-0005-0000-0000-0000CBB10000}"/>
    <cellStyle name="SAPBEXchaText 4 7" xfId="8556" xr:uid="{00000000-0005-0000-0000-0000CCB10000}"/>
    <cellStyle name="SAPBEXchaText 5" xfId="2043" xr:uid="{00000000-0005-0000-0000-0000CDB10000}"/>
    <cellStyle name="SAPBEXchaText 5 2" xfId="8557" xr:uid="{00000000-0005-0000-0000-0000CEB10000}"/>
    <cellStyle name="SAPBEXchaText 5 3" xfId="47343" xr:uid="{00000000-0005-0000-0000-0000CFB10000}"/>
    <cellStyle name="SAPBEXchaText 6" xfId="8558" xr:uid="{00000000-0005-0000-0000-0000D0B10000}"/>
    <cellStyle name="SAPBEXchaText 6 2" xfId="47373" xr:uid="{00000000-0005-0000-0000-0000D1B10000}"/>
    <cellStyle name="SAPBEXchaText 7" xfId="8559" xr:uid="{00000000-0005-0000-0000-0000D2B10000}"/>
    <cellStyle name="SAPBEXchaText 7 2" xfId="47361" xr:uid="{00000000-0005-0000-0000-0000D3B10000}"/>
    <cellStyle name="SAPBEXchaText 8" xfId="8560" xr:uid="{00000000-0005-0000-0000-0000D4B10000}"/>
    <cellStyle name="SAPBEXchaText 8 2" xfId="47436" xr:uid="{00000000-0005-0000-0000-0000D5B10000}"/>
    <cellStyle name="SAPBEXchaText 9" xfId="8561" xr:uid="{00000000-0005-0000-0000-0000D6B10000}"/>
    <cellStyle name="SAPBEXchaText 9 2" xfId="47469" xr:uid="{00000000-0005-0000-0000-0000D7B10000}"/>
    <cellStyle name="SAPBEXchaText_Osprzęt do lamp wyładowczych" xfId="10803" xr:uid="{00000000-0005-0000-0000-0000D8B10000}"/>
    <cellStyle name="SAPBEXresData" xfId="2044" xr:uid="{00000000-0005-0000-0000-0000D9B10000}"/>
    <cellStyle name="SAPBEXresData 2" xfId="2045" xr:uid="{00000000-0005-0000-0000-0000DAB10000}"/>
    <cellStyle name="SAPBEXresData 2 2" xfId="2046" xr:uid="{00000000-0005-0000-0000-0000DBB10000}"/>
    <cellStyle name="SAPBEXresData 2 2 2" xfId="2047" xr:uid="{00000000-0005-0000-0000-0000DCB10000}"/>
    <cellStyle name="SAPBEXresData 2 3" xfId="2048" xr:uid="{00000000-0005-0000-0000-0000DDB10000}"/>
    <cellStyle name="SAPBEXresData 2 4" xfId="8562" xr:uid="{00000000-0005-0000-0000-0000DEB10000}"/>
    <cellStyle name="SAPBEXresData 2 5" xfId="11085" xr:uid="{00000000-0005-0000-0000-0000DFB10000}"/>
    <cellStyle name="SAPBEXresData 3" xfId="2049" xr:uid="{00000000-0005-0000-0000-0000E0B10000}"/>
    <cellStyle name="SAPBEXresData 3 2" xfId="2050" xr:uid="{00000000-0005-0000-0000-0000E1B10000}"/>
    <cellStyle name="SAPBEXresData 3 3" xfId="2051" xr:uid="{00000000-0005-0000-0000-0000E2B10000}"/>
    <cellStyle name="SAPBEXresData 3 4" xfId="2052" xr:uid="{00000000-0005-0000-0000-0000E3B10000}"/>
    <cellStyle name="SAPBEXresData 4" xfId="2053" xr:uid="{00000000-0005-0000-0000-0000E4B10000}"/>
    <cellStyle name="SAPBEXresData 4 2" xfId="2054" xr:uid="{00000000-0005-0000-0000-0000E5B10000}"/>
    <cellStyle name="SAPBEXresData 4 3" xfId="2055" xr:uid="{00000000-0005-0000-0000-0000E6B10000}"/>
    <cellStyle name="SAPBEXresData 4 4" xfId="2056" xr:uid="{00000000-0005-0000-0000-0000E7B10000}"/>
    <cellStyle name="SAPBEXresData 5" xfId="47334" xr:uid="{00000000-0005-0000-0000-0000E8B10000}"/>
    <cellStyle name="SAPBEXresData 6" xfId="47370" xr:uid="{00000000-0005-0000-0000-0000E9B10000}"/>
    <cellStyle name="SAPBEXresData 7" xfId="47400" xr:uid="{00000000-0005-0000-0000-0000EAB10000}"/>
    <cellStyle name="SAPBEXresData 8" xfId="47388" xr:uid="{00000000-0005-0000-0000-0000EBB10000}"/>
    <cellStyle name="SAPBEXresData 9" xfId="47442" xr:uid="{00000000-0005-0000-0000-0000ECB10000}"/>
    <cellStyle name="SAPBEXresDataEmph" xfId="2057" xr:uid="{00000000-0005-0000-0000-0000EDB10000}"/>
    <cellStyle name="SAPBEXresDataEmph 2" xfId="2058" xr:uid="{00000000-0005-0000-0000-0000EEB10000}"/>
    <cellStyle name="SAPBEXresDataEmph 2 2" xfId="2059" xr:uid="{00000000-0005-0000-0000-0000EFB10000}"/>
    <cellStyle name="SAPBEXresDataEmph 2 2 2" xfId="2060" xr:uid="{00000000-0005-0000-0000-0000F0B10000}"/>
    <cellStyle name="SAPBEXresDataEmph 2 3" xfId="2061" xr:uid="{00000000-0005-0000-0000-0000F1B10000}"/>
    <cellStyle name="SAPBEXresDataEmph 2 4" xfId="8563" xr:uid="{00000000-0005-0000-0000-0000F2B10000}"/>
    <cellStyle name="SAPBEXresDataEmph 2 5" xfId="11086" xr:uid="{00000000-0005-0000-0000-0000F3B10000}"/>
    <cellStyle name="SAPBEXresDataEmph 3" xfId="2062" xr:uid="{00000000-0005-0000-0000-0000F4B10000}"/>
    <cellStyle name="SAPBEXresDataEmph 3 2" xfId="2063" xr:uid="{00000000-0005-0000-0000-0000F5B10000}"/>
    <cellStyle name="SAPBEXresDataEmph 3 3" xfId="2064" xr:uid="{00000000-0005-0000-0000-0000F6B10000}"/>
    <cellStyle name="SAPBEXresDataEmph 3 4" xfId="2065" xr:uid="{00000000-0005-0000-0000-0000F7B10000}"/>
    <cellStyle name="SAPBEXresDataEmph 4" xfId="2066" xr:uid="{00000000-0005-0000-0000-0000F8B10000}"/>
    <cellStyle name="SAPBEXresDataEmph 4 2" xfId="2067" xr:uid="{00000000-0005-0000-0000-0000F9B10000}"/>
    <cellStyle name="SAPBEXresDataEmph 4 3" xfId="2068" xr:uid="{00000000-0005-0000-0000-0000FAB10000}"/>
    <cellStyle name="SAPBEXresDataEmph 4 4" xfId="2069" xr:uid="{00000000-0005-0000-0000-0000FBB10000}"/>
    <cellStyle name="SAPBEXresDataEmph 5" xfId="47336" xr:uid="{00000000-0005-0000-0000-0000FCB10000}"/>
    <cellStyle name="SAPBEXresDataEmph 6" xfId="47365" xr:uid="{00000000-0005-0000-0000-0000FDB10000}"/>
    <cellStyle name="SAPBEXresDataEmph 7" xfId="47401" xr:uid="{00000000-0005-0000-0000-0000FEB10000}"/>
    <cellStyle name="SAPBEXresDataEmph 8" xfId="47410" xr:uid="{00000000-0005-0000-0000-0000FFB10000}"/>
    <cellStyle name="SAPBEXresDataEmph 9" xfId="47447" xr:uid="{00000000-0005-0000-0000-000000B20000}"/>
    <cellStyle name="SAPBEXresItem" xfId="2070" xr:uid="{00000000-0005-0000-0000-000001B20000}"/>
    <cellStyle name="SAPBEXresItem 2" xfId="2071" xr:uid="{00000000-0005-0000-0000-000002B20000}"/>
    <cellStyle name="SAPBEXresItem 2 2" xfId="2072" xr:uid="{00000000-0005-0000-0000-000003B20000}"/>
    <cellStyle name="SAPBEXresItem 2 2 2" xfId="2073" xr:uid="{00000000-0005-0000-0000-000004B20000}"/>
    <cellStyle name="SAPBEXresItem 2 3" xfId="2074" xr:uid="{00000000-0005-0000-0000-000005B20000}"/>
    <cellStyle name="SAPBEXresItem 2 4" xfId="8564" xr:uid="{00000000-0005-0000-0000-000006B20000}"/>
    <cellStyle name="SAPBEXresItem 2 5" xfId="11087" xr:uid="{00000000-0005-0000-0000-000007B20000}"/>
    <cellStyle name="SAPBEXresItem 3" xfId="2075" xr:uid="{00000000-0005-0000-0000-000008B20000}"/>
    <cellStyle name="SAPBEXresItem 3 2" xfId="2076" xr:uid="{00000000-0005-0000-0000-000009B20000}"/>
    <cellStyle name="SAPBEXresItem 3 3" xfId="2077" xr:uid="{00000000-0005-0000-0000-00000AB20000}"/>
    <cellStyle name="SAPBEXresItem 3 4" xfId="2078" xr:uid="{00000000-0005-0000-0000-00000BB20000}"/>
    <cellStyle name="SAPBEXresItem 4" xfId="2079" xr:uid="{00000000-0005-0000-0000-00000CB20000}"/>
    <cellStyle name="SAPBEXresItem 4 2" xfId="2080" xr:uid="{00000000-0005-0000-0000-00000DB20000}"/>
    <cellStyle name="SAPBEXresItem 4 3" xfId="2081" xr:uid="{00000000-0005-0000-0000-00000EB20000}"/>
    <cellStyle name="SAPBEXresItem 4 4" xfId="2082" xr:uid="{00000000-0005-0000-0000-00000FB20000}"/>
    <cellStyle name="SAPBEXresItem 5" xfId="47345" xr:uid="{00000000-0005-0000-0000-000010B20000}"/>
    <cellStyle name="SAPBEXresItem 6" xfId="47305" xr:uid="{00000000-0005-0000-0000-000011B20000}"/>
    <cellStyle name="SAPBEXresItem 7" xfId="47402" xr:uid="{00000000-0005-0000-0000-000012B20000}"/>
    <cellStyle name="SAPBEXresItem 8" xfId="47362" xr:uid="{00000000-0005-0000-0000-000013B20000}"/>
    <cellStyle name="SAPBEXresItem 9" xfId="47443" xr:uid="{00000000-0005-0000-0000-000014B20000}"/>
    <cellStyle name="SAPBEXresItemX" xfId="2083" xr:uid="{00000000-0005-0000-0000-000015B20000}"/>
    <cellStyle name="SAPBEXresItemX 2" xfId="2084" xr:uid="{00000000-0005-0000-0000-000016B20000}"/>
    <cellStyle name="SAPBEXresItemX 2 2" xfId="2085" xr:uid="{00000000-0005-0000-0000-000017B20000}"/>
    <cellStyle name="SAPBEXresItemX 2 2 2" xfId="2086" xr:uid="{00000000-0005-0000-0000-000018B20000}"/>
    <cellStyle name="SAPBEXresItemX 2 3" xfId="2087" xr:uid="{00000000-0005-0000-0000-000019B20000}"/>
    <cellStyle name="SAPBEXresItemX 3" xfId="2088" xr:uid="{00000000-0005-0000-0000-00001AB20000}"/>
    <cellStyle name="SAPBEXresItemX 3 2" xfId="2089" xr:uid="{00000000-0005-0000-0000-00001BB20000}"/>
    <cellStyle name="SAPBEXresItemX 3 3" xfId="2090" xr:uid="{00000000-0005-0000-0000-00001CB20000}"/>
    <cellStyle name="SAPBEXresItemX 3 4" xfId="2091" xr:uid="{00000000-0005-0000-0000-00001DB20000}"/>
    <cellStyle name="SAPBEXresItemX 4" xfId="2092" xr:uid="{00000000-0005-0000-0000-00001EB20000}"/>
    <cellStyle name="SAPBEXresItemX 4 2" xfId="2093" xr:uid="{00000000-0005-0000-0000-00001FB20000}"/>
    <cellStyle name="SAPBEXresItemX 4 3" xfId="2094" xr:uid="{00000000-0005-0000-0000-000020B20000}"/>
    <cellStyle name="SAPBEXresItemX 4 4" xfId="2095" xr:uid="{00000000-0005-0000-0000-000021B20000}"/>
    <cellStyle name="SAPBEXresItemX 5" xfId="47335" xr:uid="{00000000-0005-0000-0000-000022B20000}"/>
    <cellStyle name="SAPBEXresItemX 6" xfId="47366" xr:uid="{00000000-0005-0000-0000-000023B20000}"/>
    <cellStyle name="SAPBEXresItemX 7" xfId="47403" xr:uid="{00000000-0005-0000-0000-000024B20000}"/>
    <cellStyle name="SAPBEXresItemX 8" xfId="47409" xr:uid="{00000000-0005-0000-0000-000025B20000}"/>
    <cellStyle name="SAPBEXresItemX 9" xfId="47446" xr:uid="{00000000-0005-0000-0000-000026B20000}"/>
    <cellStyle name="SAPBEXstdData" xfId="2096" xr:uid="{00000000-0005-0000-0000-000027B20000}"/>
    <cellStyle name="SAPBEXstdData 2" xfId="2097" xr:uid="{00000000-0005-0000-0000-000028B20000}"/>
    <cellStyle name="SAPBEXstdData 2 2" xfId="2098" xr:uid="{00000000-0005-0000-0000-000029B20000}"/>
    <cellStyle name="SAPBEXstdData 2 2 2" xfId="2099" xr:uid="{00000000-0005-0000-0000-00002AB20000}"/>
    <cellStyle name="SAPBEXstdData 2 2 3" xfId="8565" xr:uid="{00000000-0005-0000-0000-00002BB20000}"/>
    <cellStyle name="SAPBEXstdData 2 3" xfId="2100" xr:uid="{00000000-0005-0000-0000-00002CB20000}"/>
    <cellStyle name="SAPBEXstdData 2 4" xfId="8566" xr:uid="{00000000-0005-0000-0000-00002DB20000}"/>
    <cellStyle name="SAPBEXstdData 3" xfId="2101" xr:uid="{00000000-0005-0000-0000-00002EB20000}"/>
    <cellStyle name="SAPBEXstdData 3 2" xfId="2102" xr:uid="{00000000-0005-0000-0000-00002FB20000}"/>
    <cellStyle name="SAPBEXstdData 3 2 2" xfId="8567" xr:uid="{00000000-0005-0000-0000-000030B20000}"/>
    <cellStyle name="SAPBEXstdData 3 3" xfId="2103" xr:uid="{00000000-0005-0000-0000-000031B20000}"/>
    <cellStyle name="SAPBEXstdData 3 4" xfId="2104" xr:uid="{00000000-0005-0000-0000-000032B20000}"/>
    <cellStyle name="SAPBEXstdData 3 5" xfId="8568" xr:uid="{00000000-0005-0000-0000-000033B20000}"/>
    <cellStyle name="SAPBEXstdData 3 6" xfId="11088" xr:uid="{00000000-0005-0000-0000-000034B20000}"/>
    <cellStyle name="SAPBEXstdData 4" xfId="2105" xr:uid="{00000000-0005-0000-0000-000035B20000}"/>
    <cellStyle name="SAPBEXstdData 4 2" xfId="2106" xr:uid="{00000000-0005-0000-0000-000036B20000}"/>
    <cellStyle name="SAPBEXstdData 4 2 2" xfId="8569" xr:uid="{00000000-0005-0000-0000-000037B20000}"/>
    <cellStyle name="SAPBEXstdData 4 3" xfId="2107" xr:uid="{00000000-0005-0000-0000-000038B20000}"/>
    <cellStyle name="SAPBEXstdData 4 4" xfId="2108" xr:uid="{00000000-0005-0000-0000-000039B20000}"/>
    <cellStyle name="SAPBEXstdData 4 5" xfId="8570" xr:uid="{00000000-0005-0000-0000-00003AB20000}"/>
    <cellStyle name="SAPBEXstdData 5" xfId="8571" xr:uid="{00000000-0005-0000-0000-00003BB20000}"/>
    <cellStyle name="SAPBEXstdData 5 2" xfId="8572" xr:uid="{00000000-0005-0000-0000-00003CB20000}"/>
    <cellStyle name="SAPBEXstdData 5 3" xfId="47310" xr:uid="{00000000-0005-0000-0000-00003DB20000}"/>
    <cellStyle name="SAPBEXstdData 6" xfId="8573" xr:uid="{00000000-0005-0000-0000-00003EB20000}"/>
    <cellStyle name="SAPBEXstdData 6 2" xfId="11211" xr:uid="{00000000-0005-0000-0000-00003FB20000}"/>
    <cellStyle name="SAPBEXstdData 6 3" xfId="10804" xr:uid="{00000000-0005-0000-0000-000040B20000}"/>
    <cellStyle name="SAPBEXstdData 6 4" xfId="47346" xr:uid="{00000000-0005-0000-0000-000041B20000}"/>
    <cellStyle name="SAPBEXstdData 7" xfId="8574" xr:uid="{00000000-0005-0000-0000-000042B20000}"/>
    <cellStyle name="SAPBEXstdData 7 2" xfId="47347" xr:uid="{00000000-0005-0000-0000-000043B20000}"/>
    <cellStyle name="SAPBEXstdData 8" xfId="47435" xr:uid="{00000000-0005-0000-0000-000044B20000}"/>
    <cellStyle name="SAPBEXstdData 9" xfId="47470" xr:uid="{00000000-0005-0000-0000-000045B20000}"/>
    <cellStyle name="SAPBEXstdData_Osprzęt do lamp wyładowczych" xfId="10805" xr:uid="{00000000-0005-0000-0000-000046B20000}"/>
    <cellStyle name="SAPBEXstdDataEmph" xfId="2109" xr:uid="{00000000-0005-0000-0000-000047B20000}"/>
    <cellStyle name="SAPBEXstdDataEmph 2" xfId="2110" xr:uid="{00000000-0005-0000-0000-000048B20000}"/>
    <cellStyle name="SAPBEXstdDataEmph 2 2" xfId="2111" xr:uid="{00000000-0005-0000-0000-000049B20000}"/>
    <cellStyle name="SAPBEXstdDataEmph 2 2 2" xfId="2112" xr:uid="{00000000-0005-0000-0000-00004AB20000}"/>
    <cellStyle name="SAPBEXstdDataEmph 2 3" xfId="2113" xr:uid="{00000000-0005-0000-0000-00004BB20000}"/>
    <cellStyle name="SAPBEXstdDataEmph 2 4" xfId="8575" xr:uid="{00000000-0005-0000-0000-00004CB20000}"/>
    <cellStyle name="SAPBEXstdDataEmph 2 5" xfId="11089" xr:uid="{00000000-0005-0000-0000-00004DB20000}"/>
    <cellStyle name="SAPBEXstdDataEmph 3" xfId="2114" xr:uid="{00000000-0005-0000-0000-00004EB20000}"/>
    <cellStyle name="SAPBEXstdDataEmph 3 2" xfId="2115" xr:uid="{00000000-0005-0000-0000-00004FB20000}"/>
    <cellStyle name="SAPBEXstdDataEmph 3 3" xfId="2116" xr:uid="{00000000-0005-0000-0000-000050B20000}"/>
    <cellStyle name="SAPBEXstdDataEmph 3 4" xfId="2117" xr:uid="{00000000-0005-0000-0000-000051B20000}"/>
    <cellStyle name="SAPBEXstdDataEmph 4" xfId="2118" xr:uid="{00000000-0005-0000-0000-000052B20000}"/>
    <cellStyle name="SAPBEXstdDataEmph 4 2" xfId="2119" xr:uid="{00000000-0005-0000-0000-000053B20000}"/>
    <cellStyle name="SAPBEXstdDataEmph 4 3" xfId="2120" xr:uid="{00000000-0005-0000-0000-000054B20000}"/>
    <cellStyle name="SAPBEXstdDataEmph 4 4" xfId="2121" xr:uid="{00000000-0005-0000-0000-000055B20000}"/>
    <cellStyle name="SAPBEXstdDataEmph 5" xfId="47340" xr:uid="{00000000-0005-0000-0000-000056B20000}"/>
    <cellStyle name="SAPBEXstdDataEmph 6" xfId="47368" xr:uid="{00000000-0005-0000-0000-000057B20000}"/>
    <cellStyle name="SAPBEXstdDataEmph 7" xfId="47404" xr:uid="{00000000-0005-0000-0000-000058B20000}"/>
    <cellStyle name="SAPBEXstdDataEmph 8" xfId="47406" xr:uid="{00000000-0005-0000-0000-000059B20000}"/>
    <cellStyle name="SAPBEXstdDataEmph 9" xfId="47445" xr:uid="{00000000-0005-0000-0000-00005AB20000}"/>
    <cellStyle name="SAPBEXstdItem" xfId="2122" xr:uid="{00000000-0005-0000-0000-00005BB20000}"/>
    <cellStyle name="SAPBEXstdItem 10" xfId="8576" xr:uid="{00000000-0005-0000-0000-00005CB20000}"/>
    <cellStyle name="SAPBEXstdItem 10 2" xfId="8577" xr:uid="{00000000-0005-0000-0000-00005DB20000}"/>
    <cellStyle name="SAPBEXstdItem 11" xfId="8578" xr:uid="{00000000-0005-0000-0000-00005EB20000}"/>
    <cellStyle name="SAPBEXstdItem 11 2" xfId="8579" xr:uid="{00000000-0005-0000-0000-00005FB20000}"/>
    <cellStyle name="SAPBEXstdItem 12" xfId="8580" xr:uid="{00000000-0005-0000-0000-000060B20000}"/>
    <cellStyle name="SAPBEXstdItem 12 2" xfId="8581" xr:uid="{00000000-0005-0000-0000-000061B20000}"/>
    <cellStyle name="SAPBEXstdItem 13" xfId="8582" xr:uid="{00000000-0005-0000-0000-000062B20000}"/>
    <cellStyle name="SAPBEXstdItem 13 2" xfId="8583" xr:uid="{00000000-0005-0000-0000-000063B20000}"/>
    <cellStyle name="SAPBEXstdItem 14" xfId="8584" xr:uid="{00000000-0005-0000-0000-000064B20000}"/>
    <cellStyle name="SAPBEXstdItem 15" xfId="8585" xr:uid="{00000000-0005-0000-0000-000065B20000}"/>
    <cellStyle name="SAPBEXstdItem 16" xfId="8586" xr:uid="{00000000-0005-0000-0000-000066B20000}"/>
    <cellStyle name="SAPBEXstdItem 17" xfId="8587" xr:uid="{00000000-0005-0000-0000-000067B20000}"/>
    <cellStyle name="SAPBEXstdItem 18" xfId="8588" xr:uid="{00000000-0005-0000-0000-000068B20000}"/>
    <cellStyle name="SAPBEXstdItem 19" xfId="8589" xr:uid="{00000000-0005-0000-0000-000069B20000}"/>
    <cellStyle name="SAPBEXstdItem 2" xfId="2123" xr:uid="{00000000-0005-0000-0000-00006AB20000}"/>
    <cellStyle name="SAPBEXstdItem 2 2" xfId="2124" xr:uid="{00000000-0005-0000-0000-00006BB20000}"/>
    <cellStyle name="SAPBEXstdItem 2 2 2" xfId="8590" xr:uid="{00000000-0005-0000-0000-00006CB20000}"/>
    <cellStyle name="SAPBEXstdItem 2 2 3" xfId="8591" xr:uid="{00000000-0005-0000-0000-00006DB20000}"/>
    <cellStyle name="SAPBEXstdItem 2 3" xfId="2125" xr:uid="{00000000-0005-0000-0000-00006EB20000}"/>
    <cellStyle name="SAPBEXstdItem 2 3 2" xfId="8592" xr:uid="{00000000-0005-0000-0000-00006FB20000}"/>
    <cellStyle name="SAPBEXstdItem 2 3 2 2" xfId="47506" xr:uid="{00000000-0005-0000-0000-000070B20000}"/>
    <cellStyle name="SAPBEXstdItem 2 3 3" xfId="8593" xr:uid="{00000000-0005-0000-0000-000071B20000}"/>
    <cellStyle name="SAPBEXstdItem 2 4" xfId="2126" xr:uid="{00000000-0005-0000-0000-000072B20000}"/>
    <cellStyle name="SAPBEXstdItem 2 4 2" xfId="8594" xr:uid="{00000000-0005-0000-0000-000073B20000}"/>
    <cellStyle name="SAPBEXstdItem 2 4 3" xfId="11090" xr:uid="{00000000-0005-0000-0000-000074B20000}"/>
    <cellStyle name="SAPBEXstdItem 2 4 4" xfId="10806" xr:uid="{00000000-0005-0000-0000-000075B20000}"/>
    <cellStyle name="SAPBEXstdItem 2 5" xfId="2127" xr:uid="{00000000-0005-0000-0000-000076B20000}"/>
    <cellStyle name="SAPBEXstdItem 2 6" xfId="8595" xr:uid="{00000000-0005-0000-0000-000077B20000}"/>
    <cellStyle name="SAPBEXstdItem 20" xfId="8596" xr:uid="{00000000-0005-0000-0000-000078B20000}"/>
    <cellStyle name="SAPBEXstdItem 21" xfId="8597" xr:uid="{00000000-0005-0000-0000-000079B20000}"/>
    <cellStyle name="SAPBEXstdItem 22" xfId="8598" xr:uid="{00000000-0005-0000-0000-00007AB20000}"/>
    <cellStyle name="SAPBEXstdItem 23" xfId="8599" xr:uid="{00000000-0005-0000-0000-00007BB20000}"/>
    <cellStyle name="SAPBEXstdItem 23 2" xfId="10258" xr:uid="{00000000-0005-0000-0000-00007CB20000}"/>
    <cellStyle name="SAPBEXstdItem 24" xfId="8600" xr:uid="{00000000-0005-0000-0000-00007DB20000}"/>
    <cellStyle name="SAPBEXstdItem 24 2" xfId="10270" xr:uid="{00000000-0005-0000-0000-00007EB20000}"/>
    <cellStyle name="SAPBEXstdItem 24 3" xfId="10220" xr:uid="{00000000-0005-0000-0000-00007FB20000}"/>
    <cellStyle name="SAPBEXstdItem 25" xfId="8601" xr:uid="{00000000-0005-0000-0000-000080B20000}"/>
    <cellStyle name="SAPBEXstdItem 25 2" xfId="10282" xr:uid="{00000000-0005-0000-0000-000081B20000}"/>
    <cellStyle name="SAPBEXstdItem 25 3" xfId="10232" xr:uid="{00000000-0005-0000-0000-000082B20000}"/>
    <cellStyle name="SAPBEXstdItem 3" xfId="2128" xr:uid="{00000000-0005-0000-0000-000083B20000}"/>
    <cellStyle name="SAPBEXstdItem 3 2" xfId="8602" xr:uid="{00000000-0005-0000-0000-000084B20000}"/>
    <cellStyle name="SAPBEXstdItem 3 2 2" xfId="11212" xr:uid="{00000000-0005-0000-0000-000085B20000}"/>
    <cellStyle name="SAPBEXstdItem 3 2 3" xfId="10807" xr:uid="{00000000-0005-0000-0000-000086B20000}"/>
    <cellStyle name="SAPBEXstdItem 3 3" xfId="47306" xr:uid="{00000000-0005-0000-0000-000087B20000}"/>
    <cellStyle name="SAPBEXstdItem 4" xfId="2129" xr:uid="{00000000-0005-0000-0000-000088B20000}"/>
    <cellStyle name="SAPBEXstdItem 4 2" xfId="8603" xr:uid="{00000000-0005-0000-0000-000089B20000}"/>
    <cellStyle name="SAPBEXstdItem 4 3" xfId="8604" xr:uid="{00000000-0005-0000-0000-00008AB20000}"/>
    <cellStyle name="SAPBEXstdItem 4 4" xfId="47309" xr:uid="{00000000-0005-0000-0000-00008BB20000}"/>
    <cellStyle name="SAPBEXstdItem 5" xfId="2130" xr:uid="{00000000-0005-0000-0000-00008CB20000}"/>
    <cellStyle name="SAPBEXstdItem 5 2" xfId="8605" xr:uid="{00000000-0005-0000-0000-00008DB20000}"/>
    <cellStyle name="SAPBEXstdItem 5 3" xfId="8606" xr:uid="{00000000-0005-0000-0000-00008EB20000}"/>
    <cellStyle name="SAPBEXstdItem 5 4" xfId="8607" xr:uid="{00000000-0005-0000-0000-00008FB20000}"/>
    <cellStyle name="SAPBEXstdItem 5 5" xfId="11091" xr:uid="{00000000-0005-0000-0000-000090B20000}"/>
    <cellStyle name="SAPBEXstdItem 5 6" xfId="47348" xr:uid="{00000000-0005-0000-0000-000091B20000}"/>
    <cellStyle name="SAPBEXstdItem 57" xfId="10808" xr:uid="{00000000-0005-0000-0000-000092B20000}"/>
    <cellStyle name="SAPBEXstdItem 6" xfId="2131" xr:uid="{00000000-0005-0000-0000-000093B20000}"/>
    <cellStyle name="SAPBEXstdItem 6 10" xfId="8608" xr:uid="{00000000-0005-0000-0000-000094B20000}"/>
    <cellStyle name="SAPBEXstdItem 6 11" xfId="47338" xr:uid="{00000000-0005-0000-0000-000095B20000}"/>
    <cellStyle name="SAPBEXstdItem 6 2" xfId="8609" xr:uid="{00000000-0005-0000-0000-000096B20000}"/>
    <cellStyle name="SAPBEXstdItem 6 2 2" xfId="8610" xr:uid="{00000000-0005-0000-0000-000097B20000}"/>
    <cellStyle name="SAPBEXstdItem 6 2 2 2" xfId="8611" xr:uid="{00000000-0005-0000-0000-000098B20000}"/>
    <cellStyle name="SAPBEXstdItem 6 2 3" xfId="8612" xr:uid="{00000000-0005-0000-0000-000099B20000}"/>
    <cellStyle name="SAPBEXstdItem 6 2 4" xfId="8613" xr:uid="{00000000-0005-0000-0000-00009AB20000}"/>
    <cellStyle name="SAPBEXstdItem 6 2 5" xfId="8614" xr:uid="{00000000-0005-0000-0000-00009BB20000}"/>
    <cellStyle name="SAPBEXstdItem 6 2 6" xfId="8615" xr:uid="{00000000-0005-0000-0000-00009CB20000}"/>
    <cellStyle name="SAPBEXstdItem 6 2 7" xfId="8616" xr:uid="{00000000-0005-0000-0000-00009DB20000}"/>
    <cellStyle name="SAPBEXstdItem 6 2 8" xfId="8617" xr:uid="{00000000-0005-0000-0000-00009EB20000}"/>
    <cellStyle name="SAPBEXstdItem 6 3" xfId="8618" xr:uid="{00000000-0005-0000-0000-00009FB20000}"/>
    <cellStyle name="SAPBEXstdItem 6 3 2" xfId="8619" xr:uid="{00000000-0005-0000-0000-0000A0B20000}"/>
    <cellStyle name="SAPBEXstdItem 6 4" xfId="8620" xr:uid="{00000000-0005-0000-0000-0000A1B20000}"/>
    <cellStyle name="SAPBEXstdItem 6 4 2" xfId="8621" xr:uid="{00000000-0005-0000-0000-0000A2B20000}"/>
    <cellStyle name="SAPBEXstdItem 6 5" xfId="8622" xr:uid="{00000000-0005-0000-0000-0000A3B20000}"/>
    <cellStyle name="SAPBEXstdItem 6 6" xfId="8623" xr:uid="{00000000-0005-0000-0000-0000A4B20000}"/>
    <cellStyle name="SAPBEXstdItem 6 7" xfId="8624" xr:uid="{00000000-0005-0000-0000-0000A5B20000}"/>
    <cellStyle name="SAPBEXstdItem 6 8" xfId="8625" xr:uid="{00000000-0005-0000-0000-0000A6B20000}"/>
    <cellStyle name="SAPBEXstdItem 6 9" xfId="8626" xr:uid="{00000000-0005-0000-0000-0000A7B20000}"/>
    <cellStyle name="SAPBEXstdItem 7" xfId="8627" xr:uid="{00000000-0005-0000-0000-0000A8B20000}"/>
    <cellStyle name="SAPBEXstdItem 7 2" xfId="8628" xr:uid="{00000000-0005-0000-0000-0000A9B20000}"/>
    <cellStyle name="SAPBEXstdItem 7 2 2" xfId="8629" xr:uid="{00000000-0005-0000-0000-0000AAB20000}"/>
    <cellStyle name="SAPBEXstdItem 7 3" xfId="8630" xr:uid="{00000000-0005-0000-0000-0000ABB20000}"/>
    <cellStyle name="SAPBEXstdItem 7 4" xfId="8631" xr:uid="{00000000-0005-0000-0000-0000ACB20000}"/>
    <cellStyle name="SAPBEXstdItem 7 5" xfId="8632" xr:uid="{00000000-0005-0000-0000-0000ADB20000}"/>
    <cellStyle name="SAPBEXstdItem 7 6" xfId="8633" xr:uid="{00000000-0005-0000-0000-0000AEB20000}"/>
    <cellStyle name="SAPBEXstdItem 7 7" xfId="8634" xr:uid="{00000000-0005-0000-0000-0000AFB20000}"/>
    <cellStyle name="SAPBEXstdItem 7 8" xfId="8635" xr:uid="{00000000-0005-0000-0000-0000B0B20000}"/>
    <cellStyle name="SAPBEXstdItem 7 9" xfId="47408" xr:uid="{00000000-0005-0000-0000-0000B1B20000}"/>
    <cellStyle name="SAPBEXstdItem 8" xfId="8636" xr:uid="{00000000-0005-0000-0000-0000B2B20000}"/>
    <cellStyle name="SAPBEXstdItem 8 2" xfId="8637" xr:uid="{00000000-0005-0000-0000-0000B3B20000}"/>
    <cellStyle name="SAPBEXstdItem 8 3" xfId="47468" xr:uid="{00000000-0005-0000-0000-0000B4B20000}"/>
    <cellStyle name="SAPBEXstdItem 9" xfId="8638" xr:uid="{00000000-0005-0000-0000-0000B5B20000}"/>
    <cellStyle name="SAPBEXstdItem 9 2" xfId="8639" xr:uid="{00000000-0005-0000-0000-0000B6B20000}"/>
    <cellStyle name="SAPBEXstdItem_Arkusz1" xfId="8640" xr:uid="{00000000-0005-0000-0000-0000B7B20000}"/>
    <cellStyle name="SAPBEXstdItemX" xfId="2132" xr:uid="{00000000-0005-0000-0000-0000B8B20000}"/>
    <cellStyle name="SAPBEXstdItemX 2" xfId="2133" xr:uid="{00000000-0005-0000-0000-0000B9B20000}"/>
    <cellStyle name="SAPBEXstdItemX 2 2" xfId="2134" xr:uid="{00000000-0005-0000-0000-0000BAB20000}"/>
    <cellStyle name="SAPBEXstdItemX 2 2 2" xfId="2135" xr:uid="{00000000-0005-0000-0000-0000BBB20000}"/>
    <cellStyle name="SAPBEXstdItemX 2 2 3" xfId="8641" xr:uid="{00000000-0005-0000-0000-0000BCB20000}"/>
    <cellStyle name="SAPBEXstdItemX 2 2 4" xfId="11092" xr:uid="{00000000-0005-0000-0000-0000BDB20000}"/>
    <cellStyle name="SAPBEXstdItemX 2 2 5" xfId="10810" xr:uid="{00000000-0005-0000-0000-0000BEB20000}"/>
    <cellStyle name="SAPBEXstdItemX 2 3" xfId="2136" xr:uid="{00000000-0005-0000-0000-0000BFB20000}"/>
    <cellStyle name="SAPBEXstdItemX 2 3 2" xfId="8642" xr:uid="{00000000-0005-0000-0000-0000C0B20000}"/>
    <cellStyle name="SAPBEXstdItemX 2 4" xfId="2137" xr:uid="{00000000-0005-0000-0000-0000C1B20000}"/>
    <cellStyle name="SAPBEXstdItemX 2 5" xfId="2138" xr:uid="{00000000-0005-0000-0000-0000C2B20000}"/>
    <cellStyle name="SAPBEXstdItemX 2 6" xfId="8643" xr:uid="{00000000-0005-0000-0000-0000C3B20000}"/>
    <cellStyle name="SAPBEXstdItemX 3" xfId="2139" xr:uid="{00000000-0005-0000-0000-0000C4B20000}"/>
    <cellStyle name="SAPBEXstdItemX 3 2" xfId="2140" xr:uid="{00000000-0005-0000-0000-0000C5B20000}"/>
    <cellStyle name="SAPBEXstdItemX 3 3" xfId="2141" xr:uid="{00000000-0005-0000-0000-0000C6B20000}"/>
    <cellStyle name="SAPBEXstdItemX 3 4" xfId="2142" xr:uid="{00000000-0005-0000-0000-0000C7B20000}"/>
    <cellStyle name="SAPBEXstdItemX 3 5" xfId="8644" xr:uid="{00000000-0005-0000-0000-0000C8B20000}"/>
    <cellStyle name="SAPBEXstdItemX 3 6" xfId="11093" xr:uid="{00000000-0005-0000-0000-0000C9B20000}"/>
    <cellStyle name="SAPBEXstdItemX 3 7" xfId="10809" xr:uid="{00000000-0005-0000-0000-0000CAB20000}"/>
    <cellStyle name="SAPBEXstdItemX 4" xfId="2143" xr:uid="{00000000-0005-0000-0000-0000CBB20000}"/>
    <cellStyle name="SAPBEXstdItemX 4 2" xfId="2144" xr:uid="{00000000-0005-0000-0000-0000CCB20000}"/>
    <cellStyle name="SAPBEXstdItemX 4 3" xfId="2145" xr:uid="{00000000-0005-0000-0000-0000CDB20000}"/>
    <cellStyle name="SAPBEXstdItemX 4 4" xfId="2146" xr:uid="{00000000-0005-0000-0000-0000CEB20000}"/>
    <cellStyle name="SAPBEXstdItemX 4 5" xfId="8645" xr:uid="{00000000-0005-0000-0000-0000CFB20000}"/>
    <cellStyle name="SAPBEXstdItemX 5" xfId="2147" xr:uid="{00000000-0005-0000-0000-0000D0B20000}"/>
    <cellStyle name="SAPBEXstdItemX 5 2" xfId="47307" xr:uid="{00000000-0005-0000-0000-0000D1B20000}"/>
    <cellStyle name="SAPBEXstdItemX 6" xfId="2148" xr:uid="{00000000-0005-0000-0000-0000D2B20000}"/>
    <cellStyle name="SAPBEXstdItemX 6 2" xfId="8646" xr:uid="{00000000-0005-0000-0000-0000D3B20000}"/>
    <cellStyle name="SAPBEXstdItemX 7" xfId="8647" xr:uid="{00000000-0005-0000-0000-0000D4B20000}"/>
    <cellStyle name="SAPBEXstdItemX 7 2" xfId="10259" xr:uid="{00000000-0005-0000-0000-0000D5B20000}"/>
    <cellStyle name="SAPBEXstdItemX 7 3" xfId="47372" xr:uid="{00000000-0005-0000-0000-0000D6B20000}"/>
    <cellStyle name="SAPBEXstdItemX 8" xfId="8648" xr:uid="{00000000-0005-0000-0000-0000D7B20000}"/>
    <cellStyle name="SAPBEXstdItemX 8 2" xfId="10271" xr:uid="{00000000-0005-0000-0000-0000D8B20000}"/>
    <cellStyle name="SAPBEXstdItemX 8 3" xfId="10221" xr:uid="{00000000-0005-0000-0000-0000D9B20000}"/>
    <cellStyle name="SAPBEXstdItemX 8 4" xfId="47387" xr:uid="{00000000-0005-0000-0000-0000DAB20000}"/>
    <cellStyle name="SAPBEXstdItemX 9" xfId="10233" xr:uid="{00000000-0005-0000-0000-0000DBB20000}"/>
    <cellStyle name="SAPBEXstdItemX 9 2" xfId="10283" xr:uid="{00000000-0005-0000-0000-0000DCB20000}"/>
    <cellStyle name="SAPBEXstdItemX 9 3" xfId="47438" xr:uid="{00000000-0005-0000-0000-0000DDB20000}"/>
    <cellStyle name="SAPBEXtitle" xfId="2149" xr:uid="{00000000-0005-0000-0000-0000DEB20000}"/>
    <cellStyle name="SAPBEXtitle 2" xfId="2150" xr:uid="{00000000-0005-0000-0000-0000DFB20000}"/>
    <cellStyle name="SAPBEXtitle 2 2" xfId="2151" xr:uid="{00000000-0005-0000-0000-0000E0B20000}"/>
    <cellStyle name="SAPBEXtitle 2 3" xfId="2152" xr:uid="{00000000-0005-0000-0000-0000E1B20000}"/>
    <cellStyle name="SAPBEXtitle 2 4" xfId="2153" xr:uid="{00000000-0005-0000-0000-0000E2B20000}"/>
    <cellStyle name="SAPBEXtitle 2 5" xfId="8649" xr:uid="{00000000-0005-0000-0000-0000E3B20000}"/>
    <cellStyle name="SAPBEXtitle 2 6" xfId="11094" xr:uid="{00000000-0005-0000-0000-0000E4B20000}"/>
    <cellStyle name="SAPBEXtitle 2 7" xfId="10812" xr:uid="{00000000-0005-0000-0000-0000E5B20000}"/>
    <cellStyle name="SAPBEXtitle 3" xfId="2154" xr:uid="{00000000-0005-0000-0000-0000E6B20000}"/>
    <cellStyle name="SAPBEXtitle 3 2" xfId="2155" xr:uid="{00000000-0005-0000-0000-0000E7B20000}"/>
    <cellStyle name="SAPBEXtitle 3 3" xfId="2156" xr:uid="{00000000-0005-0000-0000-0000E8B20000}"/>
    <cellStyle name="SAPBEXtitle 3 4" xfId="2157" xr:uid="{00000000-0005-0000-0000-0000E9B20000}"/>
    <cellStyle name="SAPBEXtitle 3 5" xfId="8650" xr:uid="{00000000-0005-0000-0000-0000EAB20000}"/>
    <cellStyle name="SAPBEXtitle 3 6" xfId="11095" xr:uid="{00000000-0005-0000-0000-0000EBB20000}"/>
    <cellStyle name="SAPBEXtitle 3 7" xfId="10813" xr:uid="{00000000-0005-0000-0000-0000ECB20000}"/>
    <cellStyle name="SAPBEXtitle 4" xfId="8651" xr:uid="{00000000-0005-0000-0000-0000EDB20000}"/>
    <cellStyle name="SAPBEXtitle 4 2" xfId="11213" xr:uid="{00000000-0005-0000-0000-0000EEB20000}"/>
    <cellStyle name="SAPBEXtitle 4 3" xfId="10814" xr:uid="{00000000-0005-0000-0000-0000EFB20000}"/>
    <cellStyle name="SAPBEXtitle 5" xfId="8652" xr:uid="{00000000-0005-0000-0000-0000F0B20000}"/>
    <cellStyle name="SAPBEXtitle 5 2" xfId="11214" xr:uid="{00000000-0005-0000-0000-0000F1B20000}"/>
    <cellStyle name="SAPBEXtitle 5 3" xfId="10811" xr:uid="{00000000-0005-0000-0000-0000F2B20000}"/>
    <cellStyle name="SAPBEXtitle 6" xfId="8653" xr:uid="{00000000-0005-0000-0000-0000F3B20000}"/>
    <cellStyle name="SAPBEXtitle 7" xfId="8654" xr:uid="{00000000-0005-0000-0000-0000F4B20000}"/>
    <cellStyle name="SAPBEXtitle 8" xfId="8655" xr:uid="{00000000-0005-0000-0000-0000F5B20000}"/>
    <cellStyle name="SAPBEXundefined" xfId="2158" xr:uid="{00000000-0005-0000-0000-0000F6B20000}"/>
    <cellStyle name="SAPBEXundefined 2" xfId="2159" xr:uid="{00000000-0005-0000-0000-0000F7B20000}"/>
    <cellStyle name="SAPBEXundefined 2 2" xfId="2160" xr:uid="{00000000-0005-0000-0000-0000F8B20000}"/>
    <cellStyle name="SAPBEXundefined 2 2 2" xfId="2161" xr:uid="{00000000-0005-0000-0000-0000F9B20000}"/>
    <cellStyle name="SAPBEXundefined 2 3" xfId="2162" xr:uid="{00000000-0005-0000-0000-0000FAB20000}"/>
    <cellStyle name="SAPBEXundefined 2 4" xfId="8656" xr:uid="{00000000-0005-0000-0000-0000FBB20000}"/>
    <cellStyle name="SAPBEXundefined 2 5" xfId="11096" xr:uid="{00000000-0005-0000-0000-0000FCB20000}"/>
    <cellStyle name="SAPBEXundefined 2 6" xfId="10816" xr:uid="{00000000-0005-0000-0000-0000FDB20000}"/>
    <cellStyle name="SAPBEXundefined 3" xfId="2163" xr:uid="{00000000-0005-0000-0000-0000FEB20000}"/>
    <cellStyle name="SAPBEXundefined 3 2" xfId="2164" xr:uid="{00000000-0005-0000-0000-0000FFB20000}"/>
    <cellStyle name="SAPBEXundefined 3 3" xfId="2165" xr:uid="{00000000-0005-0000-0000-000000B30000}"/>
    <cellStyle name="SAPBEXundefined 3 4" xfId="2166" xr:uid="{00000000-0005-0000-0000-000001B30000}"/>
    <cellStyle name="SAPBEXundefined 3 5" xfId="11097" xr:uid="{00000000-0005-0000-0000-000002B30000}"/>
    <cellStyle name="SAPBEXundefined 3 6" xfId="10815" xr:uid="{00000000-0005-0000-0000-000003B30000}"/>
    <cellStyle name="SAPBEXundefined 4" xfId="2167" xr:uid="{00000000-0005-0000-0000-000004B30000}"/>
    <cellStyle name="SAPBEXundefined 4 2" xfId="2168" xr:uid="{00000000-0005-0000-0000-000005B30000}"/>
    <cellStyle name="SAPBEXundefined 4 3" xfId="2169" xr:uid="{00000000-0005-0000-0000-000006B30000}"/>
    <cellStyle name="SAPBEXundefined 4 4" xfId="2170" xr:uid="{00000000-0005-0000-0000-000007B30000}"/>
    <cellStyle name="SAPBEXundefined 5" xfId="47344" xr:uid="{00000000-0005-0000-0000-000008B30000}"/>
    <cellStyle name="SAPBEXundefined 6" xfId="47367" xr:uid="{00000000-0005-0000-0000-000009B30000}"/>
    <cellStyle name="SAPBEXundefined 7" xfId="47405" xr:uid="{00000000-0005-0000-0000-00000AB30000}"/>
    <cellStyle name="SAPBEXundefined 8" xfId="47407" xr:uid="{00000000-0005-0000-0000-00000BB30000}"/>
    <cellStyle name="SAPBEXundefined 9" xfId="47441" xr:uid="{00000000-0005-0000-0000-00000CB30000}"/>
    <cellStyle name="Sortie 2" xfId="47269" xr:uid="{00000000-0005-0000-0000-00000DB30000}"/>
    <cellStyle name="Standaard_ANNX1B" xfId="10817" xr:uid="{00000000-0005-0000-0000-00000EB30000}"/>
    <cellStyle name="Standard 2" xfId="2171" xr:uid="{00000000-0005-0000-0000-00000FB30000}"/>
    <cellStyle name="Standard_Tabelle1" xfId="2172" xr:uid="{00000000-0005-0000-0000-000010B30000}"/>
    <cellStyle name="Styl 1" xfId="8657" xr:uid="{00000000-0005-0000-0000-000011B30000}"/>
    <cellStyle name="Styl 1 10" xfId="8658" xr:uid="{00000000-0005-0000-0000-000012B30000}"/>
    <cellStyle name="Styl 1 11" xfId="8659" xr:uid="{00000000-0005-0000-0000-000013B30000}"/>
    <cellStyle name="Styl 1 12" xfId="8660" xr:uid="{00000000-0005-0000-0000-000014B30000}"/>
    <cellStyle name="Styl 1 13" xfId="8661" xr:uid="{00000000-0005-0000-0000-000015B30000}"/>
    <cellStyle name="Styl 1 14" xfId="8662" xr:uid="{00000000-0005-0000-0000-000016B30000}"/>
    <cellStyle name="Styl 1 15" xfId="8663" xr:uid="{00000000-0005-0000-0000-000017B30000}"/>
    <cellStyle name="Styl 1 16" xfId="8664" xr:uid="{00000000-0005-0000-0000-000018B30000}"/>
    <cellStyle name="Styl 1 17" xfId="8665" xr:uid="{00000000-0005-0000-0000-000019B30000}"/>
    <cellStyle name="Styl 1 18" xfId="8666" xr:uid="{00000000-0005-0000-0000-00001AB30000}"/>
    <cellStyle name="Styl 1 19" xfId="8667" xr:uid="{00000000-0005-0000-0000-00001BB30000}"/>
    <cellStyle name="Styl 1 2" xfId="8668" xr:uid="{00000000-0005-0000-0000-00001CB30000}"/>
    <cellStyle name="Styl 1 2 2" xfId="8669" xr:uid="{00000000-0005-0000-0000-00001DB30000}"/>
    <cellStyle name="Styl 1 2 2 2" xfId="8670" xr:uid="{00000000-0005-0000-0000-00001EB30000}"/>
    <cellStyle name="Styl 1 2 2 2 2" xfId="8671" xr:uid="{00000000-0005-0000-0000-00001FB30000}"/>
    <cellStyle name="Styl 1 2 2 3" xfId="8672" xr:uid="{00000000-0005-0000-0000-000020B30000}"/>
    <cellStyle name="Styl 1 2 2 3 2" xfId="8673" xr:uid="{00000000-0005-0000-0000-000021B30000}"/>
    <cellStyle name="Styl 1 2 2 4" xfId="8674" xr:uid="{00000000-0005-0000-0000-000022B30000}"/>
    <cellStyle name="Styl 1 2 2 4 2" xfId="8675" xr:uid="{00000000-0005-0000-0000-000023B30000}"/>
    <cellStyle name="Styl 1 2 2 5" xfId="8676" xr:uid="{00000000-0005-0000-0000-000024B30000}"/>
    <cellStyle name="Styl 1 2 2 5 2" xfId="8677" xr:uid="{00000000-0005-0000-0000-000025B30000}"/>
    <cellStyle name="Styl 1 2 2 6" xfId="8678" xr:uid="{00000000-0005-0000-0000-000026B30000}"/>
    <cellStyle name="Styl 1 2 2 7" xfId="11217" xr:uid="{00000000-0005-0000-0000-000027B30000}"/>
    <cellStyle name="Styl 1 2 2 8" xfId="10820" xr:uid="{00000000-0005-0000-0000-000028B30000}"/>
    <cellStyle name="Styl 1 2 3" xfId="8679" xr:uid="{00000000-0005-0000-0000-000029B30000}"/>
    <cellStyle name="Styl 1 2 3 2" xfId="8680" xr:uid="{00000000-0005-0000-0000-00002AB30000}"/>
    <cellStyle name="Styl 1 2 4" xfId="8681" xr:uid="{00000000-0005-0000-0000-00002BB30000}"/>
    <cellStyle name="Styl 1 2 4 2" xfId="8682" xr:uid="{00000000-0005-0000-0000-00002CB30000}"/>
    <cellStyle name="Styl 1 2 5" xfId="8683" xr:uid="{00000000-0005-0000-0000-00002DB30000}"/>
    <cellStyle name="Styl 1 2 5 2" xfId="8684" xr:uid="{00000000-0005-0000-0000-00002EB30000}"/>
    <cellStyle name="Styl 1 2 6" xfId="8685" xr:uid="{00000000-0005-0000-0000-00002FB30000}"/>
    <cellStyle name="Styl 1 2 7" xfId="11216" xr:uid="{00000000-0005-0000-0000-000030B30000}"/>
    <cellStyle name="Styl 1 2 8" xfId="10819" xr:uid="{00000000-0005-0000-0000-000031B30000}"/>
    <cellStyle name="Styl 1 20" xfId="8686" xr:uid="{00000000-0005-0000-0000-000032B30000}"/>
    <cellStyle name="Styl 1 21" xfId="11215" xr:uid="{00000000-0005-0000-0000-000033B30000}"/>
    <cellStyle name="Styl 1 22" xfId="10818" xr:uid="{00000000-0005-0000-0000-000034B30000}"/>
    <cellStyle name="Styl 1 3" xfId="8687" xr:uid="{00000000-0005-0000-0000-000035B30000}"/>
    <cellStyle name="Styl 1 3 2" xfId="8688" xr:uid="{00000000-0005-0000-0000-000036B30000}"/>
    <cellStyle name="Styl 1 3 3" xfId="11218" xr:uid="{00000000-0005-0000-0000-000037B30000}"/>
    <cellStyle name="Styl 1 3 4" xfId="10821" xr:uid="{00000000-0005-0000-0000-000038B30000}"/>
    <cellStyle name="Styl 1 4" xfId="8689" xr:uid="{00000000-0005-0000-0000-000039B30000}"/>
    <cellStyle name="Styl 1 4 2" xfId="8690" xr:uid="{00000000-0005-0000-0000-00003AB30000}"/>
    <cellStyle name="Styl 1 5" xfId="8691" xr:uid="{00000000-0005-0000-0000-00003BB30000}"/>
    <cellStyle name="Styl 1 5 2" xfId="8692" xr:uid="{00000000-0005-0000-0000-00003CB30000}"/>
    <cellStyle name="Styl 1 6" xfId="8693" xr:uid="{00000000-0005-0000-0000-00003DB30000}"/>
    <cellStyle name="Styl 1 6 2" xfId="8694" xr:uid="{00000000-0005-0000-0000-00003EB30000}"/>
    <cellStyle name="Styl 1 7" xfId="8695" xr:uid="{00000000-0005-0000-0000-00003FB30000}"/>
    <cellStyle name="Styl 1 7 2" xfId="8696" xr:uid="{00000000-0005-0000-0000-000040B30000}"/>
    <cellStyle name="Styl 1 8" xfId="8697" xr:uid="{00000000-0005-0000-0000-000041B30000}"/>
    <cellStyle name="Styl 1 8 2" xfId="8698" xr:uid="{00000000-0005-0000-0000-000042B30000}"/>
    <cellStyle name="Styl 1 9" xfId="8699" xr:uid="{00000000-0005-0000-0000-000043B30000}"/>
    <cellStyle name="Style 1" xfId="2173" xr:uid="{00000000-0005-0000-0000-000044B30000}"/>
    <cellStyle name="Style 1 10" xfId="8700" xr:uid="{00000000-0005-0000-0000-000045B30000}"/>
    <cellStyle name="Style 1 11" xfId="8701" xr:uid="{00000000-0005-0000-0000-000046B30000}"/>
    <cellStyle name="Style 1 12" xfId="8702" xr:uid="{00000000-0005-0000-0000-000047B30000}"/>
    <cellStyle name="Style 1 13" xfId="8703" xr:uid="{00000000-0005-0000-0000-000048B30000}"/>
    <cellStyle name="Style 1 14" xfId="8704" xr:uid="{00000000-0005-0000-0000-000049B30000}"/>
    <cellStyle name="Style 1 2" xfId="2174" xr:uid="{00000000-0005-0000-0000-00004AB30000}"/>
    <cellStyle name="Style 1 2 2" xfId="8705" xr:uid="{00000000-0005-0000-0000-00004BB30000}"/>
    <cellStyle name="Style 1 2 2 2" xfId="8706" xr:uid="{00000000-0005-0000-0000-00004CB30000}"/>
    <cellStyle name="Style 1 2 2 3" xfId="11219" xr:uid="{00000000-0005-0000-0000-00004DB30000}"/>
    <cellStyle name="Style 1 2 2 4" xfId="10823" xr:uid="{00000000-0005-0000-0000-00004EB30000}"/>
    <cellStyle name="Style 1 2 3" xfId="8707" xr:uid="{00000000-0005-0000-0000-00004FB30000}"/>
    <cellStyle name="Style 1 2 3 2" xfId="11220" xr:uid="{00000000-0005-0000-0000-000050B30000}"/>
    <cellStyle name="Style 1 2 3 3" xfId="10822" xr:uid="{00000000-0005-0000-0000-000051B30000}"/>
    <cellStyle name="Style 1 2 4" xfId="8708" xr:uid="{00000000-0005-0000-0000-000052B30000}"/>
    <cellStyle name="Style 1 2 5" xfId="47479" xr:uid="{00000000-0005-0000-0000-000053B30000}"/>
    <cellStyle name="Style 1 3" xfId="2175" xr:uid="{00000000-0005-0000-0000-000054B30000}"/>
    <cellStyle name="Style 1 3 2" xfId="8709" xr:uid="{00000000-0005-0000-0000-000055B30000}"/>
    <cellStyle name="Style 1 3 2 2" xfId="11221" xr:uid="{00000000-0005-0000-0000-000056B30000}"/>
    <cellStyle name="Style 1 3 2 3" xfId="10825" xr:uid="{00000000-0005-0000-0000-000057B30000}"/>
    <cellStyle name="Style 1 3 3" xfId="10824" xr:uid="{00000000-0005-0000-0000-000058B30000}"/>
    <cellStyle name="Style 1 4" xfId="2176" xr:uid="{00000000-0005-0000-0000-000059B30000}"/>
    <cellStyle name="Style 1 4 2" xfId="8710" xr:uid="{00000000-0005-0000-0000-00005AB30000}"/>
    <cellStyle name="Style 1 4 2 2" xfId="11222" xr:uid="{00000000-0005-0000-0000-00005BB30000}"/>
    <cellStyle name="Style 1 4 2 3" xfId="10826" xr:uid="{00000000-0005-0000-0000-00005CB30000}"/>
    <cellStyle name="Style 1 5" xfId="2177" xr:uid="{00000000-0005-0000-0000-00005DB30000}"/>
    <cellStyle name="Style 1 5 2" xfId="8711" xr:uid="{00000000-0005-0000-0000-00005EB30000}"/>
    <cellStyle name="Style 1 6" xfId="8712" xr:uid="{00000000-0005-0000-0000-00005FB30000}"/>
    <cellStyle name="Style 1 7" xfId="8713" xr:uid="{00000000-0005-0000-0000-000060B30000}"/>
    <cellStyle name="Style 1 8" xfId="8714" xr:uid="{00000000-0005-0000-0000-000061B30000}"/>
    <cellStyle name="Style 1 9" xfId="8715" xr:uid="{00000000-0005-0000-0000-000062B30000}"/>
    <cellStyle name="Style 2" xfId="8716" xr:uid="{00000000-0005-0000-0000-000063B30000}"/>
    <cellStyle name="Suma 10" xfId="8717" xr:uid="{00000000-0005-0000-0000-000064B30000}"/>
    <cellStyle name="Suma 10 2" xfId="8718" xr:uid="{00000000-0005-0000-0000-000065B30000}"/>
    <cellStyle name="Suma 11" xfId="8719" xr:uid="{00000000-0005-0000-0000-000066B30000}"/>
    <cellStyle name="Suma 11 2" xfId="8720" xr:uid="{00000000-0005-0000-0000-000067B30000}"/>
    <cellStyle name="Suma 12" xfId="8721" xr:uid="{00000000-0005-0000-0000-000068B30000}"/>
    <cellStyle name="Suma 12 2" xfId="8722" xr:uid="{00000000-0005-0000-0000-000069B30000}"/>
    <cellStyle name="Suma 13" xfId="8723" xr:uid="{00000000-0005-0000-0000-00006AB30000}"/>
    <cellStyle name="Suma 13 2" xfId="8724" xr:uid="{00000000-0005-0000-0000-00006BB30000}"/>
    <cellStyle name="Suma 14" xfId="8725" xr:uid="{00000000-0005-0000-0000-00006CB30000}"/>
    <cellStyle name="Suma 14 2" xfId="8726" xr:uid="{00000000-0005-0000-0000-00006DB30000}"/>
    <cellStyle name="Suma 15" xfId="8727" xr:uid="{00000000-0005-0000-0000-00006EB30000}"/>
    <cellStyle name="Suma 15 2" xfId="8728" xr:uid="{00000000-0005-0000-0000-00006FB30000}"/>
    <cellStyle name="Suma 16" xfId="8729" xr:uid="{00000000-0005-0000-0000-000070B30000}"/>
    <cellStyle name="Suma 16 2" xfId="8730" xr:uid="{00000000-0005-0000-0000-000071B30000}"/>
    <cellStyle name="Suma 17" xfId="8731" xr:uid="{00000000-0005-0000-0000-000072B30000}"/>
    <cellStyle name="Suma 17 2" xfId="8732" xr:uid="{00000000-0005-0000-0000-000073B30000}"/>
    <cellStyle name="Suma 18" xfId="8733" xr:uid="{00000000-0005-0000-0000-000074B30000}"/>
    <cellStyle name="Suma 18 2" xfId="8734" xr:uid="{00000000-0005-0000-0000-000075B30000}"/>
    <cellStyle name="Suma 19" xfId="8735" xr:uid="{00000000-0005-0000-0000-000076B30000}"/>
    <cellStyle name="Suma 19 2" xfId="8736" xr:uid="{00000000-0005-0000-0000-000077B30000}"/>
    <cellStyle name="Suma 2" xfId="2178" xr:uid="{00000000-0005-0000-0000-000078B30000}"/>
    <cellStyle name="Suma 2 10" xfId="8737" xr:uid="{00000000-0005-0000-0000-000079B30000}"/>
    <cellStyle name="Suma 2 11" xfId="8738" xr:uid="{00000000-0005-0000-0000-00007AB30000}"/>
    <cellStyle name="Suma 2 12" xfId="8739" xr:uid="{00000000-0005-0000-0000-00007BB30000}"/>
    <cellStyle name="Suma 2 13" xfId="8740" xr:uid="{00000000-0005-0000-0000-00007CB30000}"/>
    <cellStyle name="Suma 2 14" xfId="8741" xr:uid="{00000000-0005-0000-0000-00007DB30000}"/>
    <cellStyle name="Suma 2 15" xfId="8742" xr:uid="{00000000-0005-0000-0000-00007EB30000}"/>
    <cellStyle name="Suma 2 16" xfId="8743" xr:uid="{00000000-0005-0000-0000-00007FB30000}"/>
    <cellStyle name="Suma 2 17" xfId="11098" xr:uid="{00000000-0005-0000-0000-000080B30000}"/>
    <cellStyle name="Suma 2 18" xfId="10827" xr:uid="{00000000-0005-0000-0000-000081B30000}"/>
    <cellStyle name="Suma 2 2" xfId="8744" xr:uid="{00000000-0005-0000-0000-000082B30000}"/>
    <cellStyle name="Suma 2 2 10" xfId="8745" xr:uid="{00000000-0005-0000-0000-000083B30000}"/>
    <cellStyle name="Suma 2 2 11" xfId="8746" xr:uid="{00000000-0005-0000-0000-000084B30000}"/>
    <cellStyle name="Suma 2 2 12" xfId="8747" xr:uid="{00000000-0005-0000-0000-000085B30000}"/>
    <cellStyle name="Suma 2 2 13" xfId="8748" xr:uid="{00000000-0005-0000-0000-000086B30000}"/>
    <cellStyle name="Suma 2 2 14" xfId="8749" xr:uid="{00000000-0005-0000-0000-000087B30000}"/>
    <cellStyle name="Suma 2 2 15" xfId="8750" xr:uid="{00000000-0005-0000-0000-000088B30000}"/>
    <cellStyle name="Suma 2 2 16" xfId="11223" xr:uid="{00000000-0005-0000-0000-000089B30000}"/>
    <cellStyle name="Suma 2 2 17" xfId="10828" xr:uid="{00000000-0005-0000-0000-00008AB30000}"/>
    <cellStyle name="Suma 2 2 2" xfId="8751" xr:uid="{00000000-0005-0000-0000-00008BB30000}"/>
    <cellStyle name="Suma 2 2 2 10" xfId="8752" xr:uid="{00000000-0005-0000-0000-00008CB30000}"/>
    <cellStyle name="Suma 2 2 2 11" xfId="8753" xr:uid="{00000000-0005-0000-0000-00008DB30000}"/>
    <cellStyle name="Suma 2 2 2 12" xfId="8754" xr:uid="{00000000-0005-0000-0000-00008EB30000}"/>
    <cellStyle name="Suma 2 2 2 13" xfId="8755" xr:uid="{00000000-0005-0000-0000-00008FB30000}"/>
    <cellStyle name="Suma 2 2 2 14" xfId="8756" xr:uid="{00000000-0005-0000-0000-000090B30000}"/>
    <cellStyle name="Suma 2 2 2 2" xfId="8757" xr:uid="{00000000-0005-0000-0000-000091B30000}"/>
    <cellStyle name="Suma 2 2 2 2 10" xfId="8758" xr:uid="{00000000-0005-0000-0000-000092B30000}"/>
    <cellStyle name="Suma 2 2 2 2 11" xfId="8759" xr:uid="{00000000-0005-0000-0000-000093B30000}"/>
    <cellStyle name="Suma 2 2 2 2 12" xfId="8760" xr:uid="{00000000-0005-0000-0000-000094B30000}"/>
    <cellStyle name="Suma 2 2 2 2 2" xfId="8761" xr:uid="{00000000-0005-0000-0000-000095B30000}"/>
    <cellStyle name="Suma 2 2 2 2 3" xfId="8762" xr:uid="{00000000-0005-0000-0000-000096B30000}"/>
    <cellStyle name="Suma 2 2 2 2 4" xfId="8763" xr:uid="{00000000-0005-0000-0000-000097B30000}"/>
    <cellStyle name="Suma 2 2 2 2 5" xfId="8764" xr:uid="{00000000-0005-0000-0000-000098B30000}"/>
    <cellStyle name="Suma 2 2 2 2 6" xfId="8765" xr:uid="{00000000-0005-0000-0000-000099B30000}"/>
    <cellStyle name="Suma 2 2 2 2 7" xfId="8766" xr:uid="{00000000-0005-0000-0000-00009AB30000}"/>
    <cellStyle name="Suma 2 2 2 2 8" xfId="8767" xr:uid="{00000000-0005-0000-0000-00009BB30000}"/>
    <cellStyle name="Suma 2 2 2 2 9" xfId="8768" xr:uid="{00000000-0005-0000-0000-00009CB30000}"/>
    <cellStyle name="Suma 2 2 2 3" xfId="8769" xr:uid="{00000000-0005-0000-0000-00009DB30000}"/>
    <cellStyle name="Suma 2 2 2 3 2" xfId="8770" xr:uid="{00000000-0005-0000-0000-00009EB30000}"/>
    <cellStyle name="Suma 2 2 2 4" xfId="8771" xr:uid="{00000000-0005-0000-0000-00009FB30000}"/>
    <cellStyle name="Suma 2 2 2 4 2" xfId="8772" xr:uid="{00000000-0005-0000-0000-0000A0B30000}"/>
    <cellStyle name="Suma 2 2 2 5" xfId="8773" xr:uid="{00000000-0005-0000-0000-0000A1B30000}"/>
    <cellStyle name="Suma 2 2 2 5 2" xfId="8774" xr:uid="{00000000-0005-0000-0000-0000A2B30000}"/>
    <cellStyle name="Suma 2 2 2 6" xfId="8775" xr:uid="{00000000-0005-0000-0000-0000A3B30000}"/>
    <cellStyle name="Suma 2 2 2 6 2" xfId="8776" xr:uid="{00000000-0005-0000-0000-0000A4B30000}"/>
    <cellStyle name="Suma 2 2 2 7" xfId="8777" xr:uid="{00000000-0005-0000-0000-0000A5B30000}"/>
    <cellStyle name="Suma 2 2 2 7 2" xfId="8778" xr:uid="{00000000-0005-0000-0000-0000A6B30000}"/>
    <cellStyle name="Suma 2 2 2 8" xfId="8779" xr:uid="{00000000-0005-0000-0000-0000A7B30000}"/>
    <cellStyle name="Suma 2 2 2 8 2" xfId="8780" xr:uid="{00000000-0005-0000-0000-0000A8B30000}"/>
    <cellStyle name="Suma 2 2 2 9" xfId="8781" xr:uid="{00000000-0005-0000-0000-0000A9B30000}"/>
    <cellStyle name="Suma 2 2 3" xfId="8782" xr:uid="{00000000-0005-0000-0000-0000AAB30000}"/>
    <cellStyle name="Suma 2 2 3 2" xfId="8783" xr:uid="{00000000-0005-0000-0000-0000ABB30000}"/>
    <cellStyle name="Suma 2 2 4" xfId="8784" xr:uid="{00000000-0005-0000-0000-0000ACB30000}"/>
    <cellStyle name="Suma 2 2 4 2" xfId="8785" xr:uid="{00000000-0005-0000-0000-0000ADB30000}"/>
    <cellStyle name="Suma 2 2 5" xfId="8786" xr:uid="{00000000-0005-0000-0000-0000AEB30000}"/>
    <cellStyle name="Suma 2 2 5 2" xfId="8787" xr:uid="{00000000-0005-0000-0000-0000AFB30000}"/>
    <cellStyle name="Suma 2 2 6" xfId="8788" xr:uid="{00000000-0005-0000-0000-0000B0B30000}"/>
    <cellStyle name="Suma 2 2 6 2" xfId="8789" xr:uid="{00000000-0005-0000-0000-0000B1B30000}"/>
    <cellStyle name="Suma 2 2 7" xfId="8790" xr:uid="{00000000-0005-0000-0000-0000B2B30000}"/>
    <cellStyle name="Suma 2 2 7 2" xfId="8791" xr:uid="{00000000-0005-0000-0000-0000B3B30000}"/>
    <cellStyle name="Suma 2 2 8" xfId="8792" xr:uid="{00000000-0005-0000-0000-0000B4B30000}"/>
    <cellStyle name="Suma 2 2 8 2" xfId="8793" xr:uid="{00000000-0005-0000-0000-0000B5B30000}"/>
    <cellStyle name="Suma 2 2 9" xfId="8794" xr:uid="{00000000-0005-0000-0000-0000B6B30000}"/>
    <cellStyle name="Suma 2 2 9 2" xfId="8795" xr:uid="{00000000-0005-0000-0000-0000B7B30000}"/>
    <cellStyle name="Suma 2 3" xfId="8796" xr:uid="{00000000-0005-0000-0000-0000B8B30000}"/>
    <cellStyle name="Suma 2 3 2" xfId="8797" xr:uid="{00000000-0005-0000-0000-0000B9B30000}"/>
    <cellStyle name="Suma 2 3 2 2" xfId="8798" xr:uid="{00000000-0005-0000-0000-0000BAB30000}"/>
    <cellStyle name="Suma 2 3 3" xfId="8799" xr:uid="{00000000-0005-0000-0000-0000BBB30000}"/>
    <cellStyle name="Suma 2 3 4" xfId="8800" xr:uid="{00000000-0005-0000-0000-0000BCB30000}"/>
    <cellStyle name="Suma 2 3 5" xfId="8801" xr:uid="{00000000-0005-0000-0000-0000BDB30000}"/>
    <cellStyle name="Suma 2 3 6" xfId="8802" xr:uid="{00000000-0005-0000-0000-0000BEB30000}"/>
    <cellStyle name="Suma 2 3 7" xfId="8803" xr:uid="{00000000-0005-0000-0000-0000BFB30000}"/>
    <cellStyle name="Suma 2 3 8" xfId="8804" xr:uid="{00000000-0005-0000-0000-0000C0B30000}"/>
    <cellStyle name="Suma 2 4" xfId="8805" xr:uid="{00000000-0005-0000-0000-0000C1B30000}"/>
    <cellStyle name="Suma 2 4 2" xfId="8806" xr:uid="{00000000-0005-0000-0000-0000C2B30000}"/>
    <cellStyle name="Suma 2 5" xfId="8807" xr:uid="{00000000-0005-0000-0000-0000C3B30000}"/>
    <cellStyle name="Suma 2 5 2" xfId="8808" xr:uid="{00000000-0005-0000-0000-0000C4B30000}"/>
    <cellStyle name="Suma 2 6" xfId="8809" xr:uid="{00000000-0005-0000-0000-0000C5B30000}"/>
    <cellStyle name="Suma 2 6 2" xfId="8810" xr:uid="{00000000-0005-0000-0000-0000C6B30000}"/>
    <cellStyle name="Suma 2 7" xfId="8811" xr:uid="{00000000-0005-0000-0000-0000C7B30000}"/>
    <cellStyle name="Suma 2 7 2" xfId="8812" xr:uid="{00000000-0005-0000-0000-0000C8B30000}"/>
    <cellStyle name="Suma 2 8" xfId="8813" xr:uid="{00000000-0005-0000-0000-0000C9B30000}"/>
    <cellStyle name="Suma 2 8 2" xfId="8814" xr:uid="{00000000-0005-0000-0000-0000CAB30000}"/>
    <cellStyle name="Suma 2 9" xfId="8815" xr:uid="{00000000-0005-0000-0000-0000CBB30000}"/>
    <cellStyle name="Suma 2 9 2" xfId="8816" xr:uid="{00000000-0005-0000-0000-0000CCB30000}"/>
    <cellStyle name="Suma 20" xfId="8817" xr:uid="{00000000-0005-0000-0000-0000CDB30000}"/>
    <cellStyle name="Suma 20 2" xfId="8818" xr:uid="{00000000-0005-0000-0000-0000CEB30000}"/>
    <cellStyle name="Suma 21" xfId="8819" xr:uid="{00000000-0005-0000-0000-0000CFB30000}"/>
    <cellStyle name="Suma 21 2" xfId="8820" xr:uid="{00000000-0005-0000-0000-0000D0B30000}"/>
    <cellStyle name="Suma 22" xfId="8821" xr:uid="{00000000-0005-0000-0000-0000D1B30000}"/>
    <cellStyle name="Suma 22 2" xfId="8822" xr:uid="{00000000-0005-0000-0000-0000D2B30000}"/>
    <cellStyle name="Suma 23" xfId="8823" xr:uid="{00000000-0005-0000-0000-0000D3B30000}"/>
    <cellStyle name="Suma 23 2" xfId="8824" xr:uid="{00000000-0005-0000-0000-0000D4B30000}"/>
    <cellStyle name="Suma 24" xfId="8825" xr:uid="{00000000-0005-0000-0000-0000D5B30000}"/>
    <cellStyle name="Suma 24 2" xfId="8826" xr:uid="{00000000-0005-0000-0000-0000D6B30000}"/>
    <cellStyle name="Suma 25" xfId="8827" xr:uid="{00000000-0005-0000-0000-0000D7B30000}"/>
    <cellStyle name="Suma 25 2" xfId="8828" xr:uid="{00000000-0005-0000-0000-0000D8B30000}"/>
    <cellStyle name="Suma 26" xfId="8829" xr:uid="{00000000-0005-0000-0000-0000D9B30000}"/>
    <cellStyle name="Suma 26 2" xfId="8830" xr:uid="{00000000-0005-0000-0000-0000DAB30000}"/>
    <cellStyle name="Suma 27" xfId="8831" xr:uid="{00000000-0005-0000-0000-0000DBB30000}"/>
    <cellStyle name="Suma 27 2" xfId="8832" xr:uid="{00000000-0005-0000-0000-0000DCB30000}"/>
    <cellStyle name="Suma 28" xfId="8833" xr:uid="{00000000-0005-0000-0000-0000DDB30000}"/>
    <cellStyle name="Suma 28 2" xfId="8834" xr:uid="{00000000-0005-0000-0000-0000DEB30000}"/>
    <cellStyle name="Suma 29" xfId="8835" xr:uid="{00000000-0005-0000-0000-0000DFB30000}"/>
    <cellStyle name="Suma 29 2" xfId="8836" xr:uid="{00000000-0005-0000-0000-0000E0B30000}"/>
    <cellStyle name="Suma 3" xfId="8837" xr:uid="{00000000-0005-0000-0000-0000E1B30000}"/>
    <cellStyle name="Suma 3 2" xfId="8838" xr:uid="{00000000-0005-0000-0000-0000E2B30000}"/>
    <cellStyle name="Suma 3 3" xfId="11224" xr:uid="{00000000-0005-0000-0000-0000E3B30000}"/>
    <cellStyle name="Suma 3 4" xfId="10829" xr:uid="{00000000-0005-0000-0000-0000E4B30000}"/>
    <cellStyle name="Suma 30" xfId="8839" xr:uid="{00000000-0005-0000-0000-0000E5B30000}"/>
    <cellStyle name="Suma 30 2" xfId="8840" xr:uid="{00000000-0005-0000-0000-0000E6B30000}"/>
    <cellStyle name="Suma 31" xfId="8841" xr:uid="{00000000-0005-0000-0000-0000E7B30000}"/>
    <cellStyle name="Suma 31 2" xfId="8842" xr:uid="{00000000-0005-0000-0000-0000E8B30000}"/>
    <cellStyle name="Suma 32" xfId="8843" xr:uid="{00000000-0005-0000-0000-0000E9B30000}"/>
    <cellStyle name="Suma 32 2" xfId="8844" xr:uid="{00000000-0005-0000-0000-0000EAB30000}"/>
    <cellStyle name="Suma 33" xfId="8845" xr:uid="{00000000-0005-0000-0000-0000EBB30000}"/>
    <cellStyle name="Suma 33 2" xfId="8846" xr:uid="{00000000-0005-0000-0000-0000ECB30000}"/>
    <cellStyle name="Suma 34" xfId="8847" xr:uid="{00000000-0005-0000-0000-0000EDB30000}"/>
    <cellStyle name="Suma 34 2" xfId="8848" xr:uid="{00000000-0005-0000-0000-0000EEB30000}"/>
    <cellStyle name="Suma 35" xfId="8849" xr:uid="{00000000-0005-0000-0000-0000EFB30000}"/>
    <cellStyle name="Suma 35 2" xfId="8850" xr:uid="{00000000-0005-0000-0000-0000F0B30000}"/>
    <cellStyle name="Suma 36" xfId="8851" xr:uid="{00000000-0005-0000-0000-0000F1B30000}"/>
    <cellStyle name="Suma 36 2" xfId="8852" xr:uid="{00000000-0005-0000-0000-0000F2B30000}"/>
    <cellStyle name="Suma 37" xfId="8853" xr:uid="{00000000-0005-0000-0000-0000F3B30000}"/>
    <cellStyle name="Suma 37 2" xfId="8854" xr:uid="{00000000-0005-0000-0000-0000F4B30000}"/>
    <cellStyle name="Suma 38" xfId="8855" xr:uid="{00000000-0005-0000-0000-0000F5B30000}"/>
    <cellStyle name="Suma 38 2" xfId="8856" xr:uid="{00000000-0005-0000-0000-0000F6B30000}"/>
    <cellStyle name="Suma 39" xfId="8857" xr:uid="{00000000-0005-0000-0000-0000F7B30000}"/>
    <cellStyle name="Suma 39 2" xfId="8858" xr:uid="{00000000-0005-0000-0000-0000F8B30000}"/>
    <cellStyle name="Suma 4" xfId="8859" xr:uid="{00000000-0005-0000-0000-0000F9B30000}"/>
    <cellStyle name="Suma 4 2" xfId="8860" xr:uid="{00000000-0005-0000-0000-0000FAB30000}"/>
    <cellStyle name="Suma 4 3" xfId="11225" xr:uid="{00000000-0005-0000-0000-0000FBB30000}"/>
    <cellStyle name="Suma 4 4" xfId="10830" xr:uid="{00000000-0005-0000-0000-0000FCB30000}"/>
    <cellStyle name="Suma 40" xfId="8861" xr:uid="{00000000-0005-0000-0000-0000FDB30000}"/>
    <cellStyle name="Suma 40 2" xfId="8862" xr:uid="{00000000-0005-0000-0000-0000FEB30000}"/>
    <cellStyle name="Suma 40 2 2" xfId="8863" xr:uid="{00000000-0005-0000-0000-0000FFB30000}"/>
    <cellStyle name="Suma 40 3" xfId="8864" xr:uid="{00000000-0005-0000-0000-000000B40000}"/>
    <cellStyle name="Suma 40 4" xfId="8865" xr:uid="{00000000-0005-0000-0000-000001B40000}"/>
    <cellStyle name="Suma 40 5" xfId="8866" xr:uid="{00000000-0005-0000-0000-000002B40000}"/>
    <cellStyle name="Suma 40 6" xfId="8867" xr:uid="{00000000-0005-0000-0000-000003B40000}"/>
    <cellStyle name="Suma 40 7" xfId="8868" xr:uid="{00000000-0005-0000-0000-000004B40000}"/>
    <cellStyle name="Suma 40 8" xfId="8869" xr:uid="{00000000-0005-0000-0000-000005B40000}"/>
    <cellStyle name="Suma 41" xfId="8870" xr:uid="{00000000-0005-0000-0000-000006B40000}"/>
    <cellStyle name="Suma 41 2" xfId="8871" xr:uid="{00000000-0005-0000-0000-000007B40000}"/>
    <cellStyle name="Suma 42" xfId="8872" xr:uid="{00000000-0005-0000-0000-000008B40000}"/>
    <cellStyle name="Suma 42 2" xfId="8873" xr:uid="{00000000-0005-0000-0000-000009B40000}"/>
    <cellStyle name="Suma 43" xfId="8874" xr:uid="{00000000-0005-0000-0000-00000AB40000}"/>
    <cellStyle name="Suma 43 2" xfId="8875" xr:uid="{00000000-0005-0000-0000-00000BB40000}"/>
    <cellStyle name="Suma 44" xfId="8876" xr:uid="{00000000-0005-0000-0000-00000CB40000}"/>
    <cellStyle name="Suma 44 2" xfId="8877" xr:uid="{00000000-0005-0000-0000-00000DB40000}"/>
    <cellStyle name="Suma 45" xfId="8878" xr:uid="{00000000-0005-0000-0000-00000EB40000}"/>
    <cellStyle name="Suma 45 2" xfId="8879" xr:uid="{00000000-0005-0000-0000-00000FB40000}"/>
    <cellStyle name="Suma 46" xfId="8880" xr:uid="{00000000-0005-0000-0000-000010B40000}"/>
    <cellStyle name="Suma 46 2" xfId="8881" xr:uid="{00000000-0005-0000-0000-000011B40000}"/>
    <cellStyle name="Suma 46 2 2" xfId="8882" xr:uid="{00000000-0005-0000-0000-000012B40000}"/>
    <cellStyle name="Suma 46 3" xfId="8883" xr:uid="{00000000-0005-0000-0000-000013B40000}"/>
    <cellStyle name="Suma 46 3 2" xfId="8884" xr:uid="{00000000-0005-0000-0000-000014B40000}"/>
    <cellStyle name="Suma 46 4" xfId="8885" xr:uid="{00000000-0005-0000-0000-000015B40000}"/>
    <cellStyle name="Suma 46 5" xfId="8886" xr:uid="{00000000-0005-0000-0000-000016B40000}"/>
    <cellStyle name="Suma 47" xfId="8887" xr:uid="{00000000-0005-0000-0000-000017B40000}"/>
    <cellStyle name="Suma 47 2" xfId="8888" xr:uid="{00000000-0005-0000-0000-000018B40000}"/>
    <cellStyle name="Suma 47 2 2" xfId="8889" xr:uid="{00000000-0005-0000-0000-000019B40000}"/>
    <cellStyle name="Suma 47 3" xfId="8890" xr:uid="{00000000-0005-0000-0000-00001AB40000}"/>
    <cellStyle name="Suma 47 3 2" xfId="8891" xr:uid="{00000000-0005-0000-0000-00001BB40000}"/>
    <cellStyle name="Suma 47 4" xfId="8892" xr:uid="{00000000-0005-0000-0000-00001CB40000}"/>
    <cellStyle name="Suma 47 5" xfId="8893" xr:uid="{00000000-0005-0000-0000-00001DB40000}"/>
    <cellStyle name="Suma 48" xfId="8894" xr:uid="{00000000-0005-0000-0000-00001EB40000}"/>
    <cellStyle name="Suma 48 2" xfId="8895" xr:uid="{00000000-0005-0000-0000-00001FB40000}"/>
    <cellStyle name="Suma 48 2 2" xfId="8896" xr:uid="{00000000-0005-0000-0000-000020B40000}"/>
    <cellStyle name="Suma 48 3" xfId="8897" xr:uid="{00000000-0005-0000-0000-000021B40000}"/>
    <cellStyle name="Suma 48 4" xfId="8898" xr:uid="{00000000-0005-0000-0000-000022B40000}"/>
    <cellStyle name="Suma 48 5" xfId="8899" xr:uid="{00000000-0005-0000-0000-000023B40000}"/>
    <cellStyle name="Suma 49" xfId="8900" xr:uid="{00000000-0005-0000-0000-000024B40000}"/>
    <cellStyle name="Suma 49 2" xfId="8901" xr:uid="{00000000-0005-0000-0000-000025B40000}"/>
    <cellStyle name="Suma 5" xfId="8902" xr:uid="{00000000-0005-0000-0000-000026B40000}"/>
    <cellStyle name="Suma 5 2" xfId="8903" xr:uid="{00000000-0005-0000-0000-000027B40000}"/>
    <cellStyle name="Suma 50" xfId="8904" xr:uid="{00000000-0005-0000-0000-000028B40000}"/>
    <cellStyle name="Suma 50 2" xfId="8905" xr:uid="{00000000-0005-0000-0000-000029B40000}"/>
    <cellStyle name="Suma 50 3" xfId="8906" xr:uid="{00000000-0005-0000-0000-00002AB40000}"/>
    <cellStyle name="Suma 51" xfId="8907" xr:uid="{00000000-0005-0000-0000-00002BB40000}"/>
    <cellStyle name="Suma 51 2" xfId="8908" xr:uid="{00000000-0005-0000-0000-00002CB40000}"/>
    <cellStyle name="Suma 51 3" xfId="8909" xr:uid="{00000000-0005-0000-0000-00002DB40000}"/>
    <cellStyle name="Suma 52" xfId="8910" xr:uid="{00000000-0005-0000-0000-00002EB40000}"/>
    <cellStyle name="Suma 52 2" xfId="8911" xr:uid="{00000000-0005-0000-0000-00002FB40000}"/>
    <cellStyle name="Suma 52 3" xfId="8912" xr:uid="{00000000-0005-0000-0000-000030B40000}"/>
    <cellStyle name="Suma 53" xfId="8913" xr:uid="{00000000-0005-0000-0000-000031B40000}"/>
    <cellStyle name="Suma 53 2" xfId="8914" xr:uid="{00000000-0005-0000-0000-000032B40000}"/>
    <cellStyle name="Suma 54" xfId="8915" xr:uid="{00000000-0005-0000-0000-000033B40000}"/>
    <cellStyle name="Suma 54 2" xfId="8916" xr:uid="{00000000-0005-0000-0000-000034B40000}"/>
    <cellStyle name="Suma 55" xfId="8917" xr:uid="{00000000-0005-0000-0000-000035B40000}"/>
    <cellStyle name="Suma 55 2" xfId="8918" xr:uid="{00000000-0005-0000-0000-000036B40000}"/>
    <cellStyle name="Suma 56" xfId="8919" xr:uid="{00000000-0005-0000-0000-000037B40000}"/>
    <cellStyle name="Suma 56 2" xfId="8920" xr:uid="{00000000-0005-0000-0000-000038B40000}"/>
    <cellStyle name="Suma 57" xfId="8921" xr:uid="{00000000-0005-0000-0000-000039B40000}"/>
    <cellStyle name="Suma 58" xfId="8922" xr:uid="{00000000-0005-0000-0000-00003AB40000}"/>
    <cellStyle name="Suma 59" xfId="8923" xr:uid="{00000000-0005-0000-0000-00003BB40000}"/>
    <cellStyle name="Suma 6" xfId="8924" xr:uid="{00000000-0005-0000-0000-00003CB40000}"/>
    <cellStyle name="Suma 6 2" xfId="8925" xr:uid="{00000000-0005-0000-0000-00003DB40000}"/>
    <cellStyle name="Suma 7" xfId="8926" xr:uid="{00000000-0005-0000-0000-00003EB40000}"/>
    <cellStyle name="Suma 7 2" xfId="8927" xr:uid="{00000000-0005-0000-0000-00003FB40000}"/>
    <cellStyle name="Suma 8" xfId="8928" xr:uid="{00000000-0005-0000-0000-000040B40000}"/>
    <cellStyle name="Suma 8 2" xfId="8929" xr:uid="{00000000-0005-0000-0000-000041B40000}"/>
    <cellStyle name="Suma 9" xfId="8930" xr:uid="{00000000-0005-0000-0000-000042B40000}"/>
    <cellStyle name="Suma 9 2" xfId="8931" xr:uid="{00000000-0005-0000-0000-000043B40000}"/>
    <cellStyle name="TableHeader" xfId="2179" xr:uid="{00000000-0005-0000-0000-000044B40000}"/>
    <cellStyle name="Tekst objaśnienia 10" xfId="8932" xr:uid="{00000000-0005-0000-0000-000045B40000}"/>
    <cellStyle name="Tekst objaśnienia 10 2" xfId="8933" xr:uid="{00000000-0005-0000-0000-000046B40000}"/>
    <cellStyle name="Tekst objaśnienia 11" xfId="8934" xr:uid="{00000000-0005-0000-0000-000047B40000}"/>
    <cellStyle name="Tekst objaśnienia 11 2" xfId="8935" xr:uid="{00000000-0005-0000-0000-000048B40000}"/>
    <cellStyle name="Tekst objaśnienia 12" xfId="8936" xr:uid="{00000000-0005-0000-0000-000049B40000}"/>
    <cellStyle name="Tekst objaśnienia 12 2" xfId="8937" xr:uid="{00000000-0005-0000-0000-00004AB40000}"/>
    <cellStyle name="Tekst objaśnienia 13" xfId="8938" xr:uid="{00000000-0005-0000-0000-00004BB40000}"/>
    <cellStyle name="Tekst objaśnienia 13 2" xfId="8939" xr:uid="{00000000-0005-0000-0000-00004CB40000}"/>
    <cellStyle name="Tekst objaśnienia 14" xfId="8940" xr:uid="{00000000-0005-0000-0000-00004DB40000}"/>
    <cellStyle name="Tekst objaśnienia 14 2" xfId="8941" xr:uid="{00000000-0005-0000-0000-00004EB40000}"/>
    <cellStyle name="Tekst objaśnienia 15" xfId="8942" xr:uid="{00000000-0005-0000-0000-00004FB40000}"/>
    <cellStyle name="Tekst objaśnienia 15 2" xfId="8943" xr:uid="{00000000-0005-0000-0000-000050B40000}"/>
    <cellStyle name="Tekst objaśnienia 16" xfId="8944" xr:uid="{00000000-0005-0000-0000-000051B40000}"/>
    <cellStyle name="Tekst objaśnienia 16 2" xfId="8945" xr:uid="{00000000-0005-0000-0000-000052B40000}"/>
    <cellStyle name="Tekst objaśnienia 17" xfId="8946" xr:uid="{00000000-0005-0000-0000-000053B40000}"/>
    <cellStyle name="Tekst objaśnienia 17 2" xfId="8947" xr:uid="{00000000-0005-0000-0000-000054B40000}"/>
    <cellStyle name="Tekst objaśnienia 18" xfId="8948" xr:uid="{00000000-0005-0000-0000-000055B40000}"/>
    <cellStyle name="Tekst objaśnienia 18 2" xfId="8949" xr:uid="{00000000-0005-0000-0000-000056B40000}"/>
    <cellStyle name="Tekst objaśnienia 19" xfId="8950" xr:uid="{00000000-0005-0000-0000-000057B40000}"/>
    <cellStyle name="Tekst objaśnienia 19 2" xfId="8951" xr:uid="{00000000-0005-0000-0000-000058B40000}"/>
    <cellStyle name="Tekst objaśnienia 2" xfId="2180" xr:uid="{00000000-0005-0000-0000-000059B40000}"/>
    <cellStyle name="Tekst objaśnienia 2 10" xfId="11099" xr:uid="{00000000-0005-0000-0000-00005AB40000}"/>
    <cellStyle name="Tekst objaśnienia 2 11" xfId="10831" xr:uid="{00000000-0005-0000-0000-00005BB40000}"/>
    <cellStyle name="Tekst objaśnienia 2 2" xfId="8952" xr:uid="{00000000-0005-0000-0000-00005CB40000}"/>
    <cellStyle name="Tekst objaśnienia 2 3" xfId="8953" xr:uid="{00000000-0005-0000-0000-00005DB40000}"/>
    <cellStyle name="Tekst objaśnienia 2 4" xfId="8954" xr:uid="{00000000-0005-0000-0000-00005EB40000}"/>
    <cellStyle name="Tekst objaśnienia 2 5" xfId="8955" xr:uid="{00000000-0005-0000-0000-00005FB40000}"/>
    <cellStyle name="Tekst objaśnienia 2 6" xfId="8956" xr:uid="{00000000-0005-0000-0000-000060B40000}"/>
    <cellStyle name="Tekst objaśnienia 2 7" xfId="8957" xr:uid="{00000000-0005-0000-0000-000061B40000}"/>
    <cellStyle name="Tekst objaśnienia 2 8" xfId="8958" xr:uid="{00000000-0005-0000-0000-000062B40000}"/>
    <cellStyle name="Tekst objaśnienia 2 9" xfId="8959" xr:uid="{00000000-0005-0000-0000-000063B40000}"/>
    <cellStyle name="Tekst objaśnienia 20" xfId="8960" xr:uid="{00000000-0005-0000-0000-000064B40000}"/>
    <cellStyle name="Tekst objaśnienia 20 2" xfId="8961" xr:uid="{00000000-0005-0000-0000-000065B40000}"/>
    <cellStyle name="Tekst objaśnienia 21" xfId="8962" xr:uid="{00000000-0005-0000-0000-000066B40000}"/>
    <cellStyle name="Tekst objaśnienia 21 2" xfId="8963" xr:uid="{00000000-0005-0000-0000-000067B40000}"/>
    <cellStyle name="Tekst objaśnienia 22" xfId="8964" xr:uid="{00000000-0005-0000-0000-000068B40000}"/>
    <cellStyle name="Tekst objaśnienia 22 2" xfId="8965" xr:uid="{00000000-0005-0000-0000-000069B40000}"/>
    <cellStyle name="Tekst objaśnienia 23" xfId="8966" xr:uid="{00000000-0005-0000-0000-00006AB40000}"/>
    <cellStyle name="Tekst objaśnienia 23 2" xfId="8967" xr:uid="{00000000-0005-0000-0000-00006BB40000}"/>
    <cellStyle name="Tekst objaśnienia 24" xfId="8968" xr:uid="{00000000-0005-0000-0000-00006CB40000}"/>
    <cellStyle name="Tekst objaśnienia 24 2" xfId="8969" xr:uid="{00000000-0005-0000-0000-00006DB40000}"/>
    <cellStyle name="Tekst objaśnienia 25" xfId="8970" xr:uid="{00000000-0005-0000-0000-00006EB40000}"/>
    <cellStyle name="Tekst objaśnienia 25 2" xfId="8971" xr:uid="{00000000-0005-0000-0000-00006FB40000}"/>
    <cellStyle name="Tekst objaśnienia 26" xfId="8972" xr:uid="{00000000-0005-0000-0000-000070B40000}"/>
    <cellStyle name="Tekst objaśnienia 26 2" xfId="8973" xr:uid="{00000000-0005-0000-0000-000071B40000}"/>
    <cellStyle name="Tekst objaśnienia 27" xfId="8974" xr:uid="{00000000-0005-0000-0000-000072B40000}"/>
    <cellStyle name="Tekst objaśnienia 27 2" xfId="8975" xr:uid="{00000000-0005-0000-0000-000073B40000}"/>
    <cellStyle name="Tekst objaśnienia 28" xfId="8976" xr:uid="{00000000-0005-0000-0000-000074B40000}"/>
    <cellStyle name="Tekst objaśnienia 28 2" xfId="8977" xr:uid="{00000000-0005-0000-0000-000075B40000}"/>
    <cellStyle name="Tekst objaśnienia 29" xfId="8978" xr:uid="{00000000-0005-0000-0000-000076B40000}"/>
    <cellStyle name="Tekst objaśnienia 29 2" xfId="8979" xr:uid="{00000000-0005-0000-0000-000077B40000}"/>
    <cellStyle name="Tekst objaśnienia 3" xfId="8980" xr:uid="{00000000-0005-0000-0000-000078B40000}"/>
    <cellStyle name="Tekst objaśnienia 3 2" xfId="8981" xr:uid="{00000000-0005-0000-0000-000079B40000}"/>
    <cellStyle name="Tekst objaśnienia 3 3" xfId="11226" xr:uid="{00000000-0005-0000-0000-00007AB40000}"/>
    <cellStyle name="Tekst objaśnienia 3 4" xfId="10832" xr:uid="{00000000-0005-0000-0000-00007BB40000}"/>
    <cellStyle name="Tekst objaśnienia 30" xfId="8982" xr:uid="{00000000-0005-0000-0000-00007CB40000}"/>
    <cellStyle name="Tekst objaśnienia 30 2" xfId="8983" xr:uid="{00000000-0005-0000-0000-00007DB40000}"/>
    <cellStyle name="Tekst objaśnienia 31" xfId="8984" xr:uid="{00000000-0005-0000-0000-00007EB40000}"/>
    <cellStyle name="Tekst objaśnienia 31 2" xfId="8985" xr:uid="{00000000-0005-0000-0000-00007FB40000}"/>
    <cellStyle name="Tekst objaśnienia 32" xfId="8986" xr:uid="{00000000-0005-0000-0000-000080B40000}"/>
    <cellStyle name="Tekst objaśnienia 32 2" xfId="8987" xr:uid="{00000000-0005-0000-0000-000081B40000}"/>
    <cellStyle name="Tekst objaśnienia 33" xfId="8988" xr:uid="{00000000-0005-0000-0000-000082B40000}"/>
    <cellStyle name="Tekst objaśnienia 33 2" xfId="8989" xr:uid="{00000000-0005-0000-0000-000083B40000}"/>
    <cellStyle name="Tekst objaśnienia 34" xfId="8990" xr:uid="{00000000-0005-0000-0000-000084B40000}"/>
    <cellStyle name="Tekst objaśnienia 34 2" xfId="8991" xr:uid="{00000000-0005-0000-0000-000085B40000}"/>
    <cellStyle name="Tekst objaśnienia 35" xfId="8992" xr:uid="{00000000-0005-0000-0000-000086B40000}"/>
    <cellStyle name="Tekst objaśnienia 35 2" xfId="8993" xr:uid="{00000000-0005-0000-0000-000087B40000}"/>
    <cellStyle name="Tekst objaśnienia 36" xfId="8994" xr:uid="{00000000-0005-0000-0000-000088B40000}"/>
    <cellStyle name="Tekst objaśnienia 36 2" xfId="8995" xr:uid="{00000000-0005-0000-0000-000089B40000}"/>
    <cellStyle name="Tekst objaśnienia 37" xfId="8996" xr:uid="{00000000-0005-0000-0000-00008AB40000}"/>
    <cellStyle name="Tekst objaśnienia 37 2" xfId="8997" xr:uid="{00000000-0005-0000-0000-00008BB40000}"/>
    <cellStyle name="Tekst objaśnienia 38" xfId="8998" xr:uid="{00000000-0005-0000-0000-00008CB40000}"/>
    <cellStyle name="Tekst objaśnienia 38 2" xfId="8999" xr:uid="{00000000-0005-0000-0000-00008DB40000}"/>
    <cellStyle name="Tekst objaśnienia 39" xfId="9000" xr:uid="{00000000-0005-0000-0000-00008EB40000}"/>
    <cellStyle name="Tekst objaśnienia 39 2" xfId="9001" xr:uid="{00000000-0005-0000-0000-00008FB40000}"/>
    <cellStyle name="Tekst objaśnienia 4" xfId="9002" xr:uid="{00000000-0005-0000-0000-000090B40000}"/>
    <cellStyle name="Tekst objaśnienia 4 2" xfId="9003" xr:uid="{00000000-0005-0000-0000-000091B40000}"/>
    <cellStyle name="Tekst objaśnienia 40" xfId="9004" xr:uid="{00000000-0005-0000-0000-000092B40000}"/>
    <cellStyle name="Tekst objaśnienia 40 2" xfId="9005" xr:uid="{00000000-0005-0000-0000-000093B40000}"/>
    <cellStyle name="Tekst objaśnienia 41" xfId="9006" xr:uid="{00000000-0005-0000-0000-000094B40000}"/>
    <cellStyle name="Tekst objaśnienia 41 2" xfId="9007" xr:uid="{00000000-0005-0000-0000-000095B40000}"/>
    <cellStyle name="Tekst objaśnienia 42" xfId="9008" xr:uid="{00000000-0005-0000-0000-000096B40000}"/>
    <cellStyle name="Tekst objaśnienia 42 2" xfId="9009" xr:uid="{00000000-0005-0000-0000-000097B40000}"/>
    <cellStyle name="Tekst objaśnienia 43" xfId="9010" xr:uid="{00000000-0005-0000-0000-000098B40000}"/>
    <cellStyle name="Tekst objaśnienia 43 2" xfId="9011" xr:uid="{00000000-0005-0000-0000-000099B40000}"/>
    <cellStyle name="Tekst objaśnienia 44" xfId="9012" xr:uid="{00000000-0005-0000-0000-00009AB40000}"/>
    <cellStyle name="Tekst objaśnienia 44 2" xfId="9013" xr:uid="{00000000-0005-0000-0000-00009BB40000}"/>
    <cellStyle name="Tekst objaśnienia 45" xfId="9014" xr:uid="{00000000-0005-0000-0000-00009CB40000}"/>
    <cellStyle name="Tekst objaśnienia 45 2" xfId="9015" xr:uid="{00000000-0005-0000-0000-00009DB40000}"/>
    <cellStyle name="Tekst objaśnienia 46" xfId="9016" xr:uid="{00000000-0005-0000-0000-00009EB40000}"/>
    <cellStyle name="Tekst objaśnienia 46 2" xfId="9017" xr:uid="{00000000-0005-0000-0000-00009FB40000}"/>
    <cellStyle name="Tekst objaśnienia 47" xfId="9018" xr:uid="{00000000-0005-0000-0000-0000A0B40000}"/>
    <cellStyle name="Tekst objaśnienia 47 2" xfId="9019" xr:uid="{00000000-0005-0000-0000-0000A1B40000}"/>
    <cellStyle name="Tekst objaśnienia 48" xfId="9020" xr:uid="{00000000-0005-0000-0000-0000A2B40000}"/>
    <cellStyle name="Tekst objaśnienia 48 2" xfId="9021" xr:uid="{00000000-0005-0000-0000-0000A3B40000}"/>
    <cellStyle name="Tekst objaśnienia 49" xfId="9022" xr:uid="{00000000-0005-0000-0000-0000A4B40000}"/>
    <cellStyle name="Tekst objaśnienia 49 2" xfId="9023" xr:uid="{00000000-0005-0000-0000-0000A5B40000}"/>
    <cellStyle name="Tekst objaśnienia 5" xfId="9024" xr:uid="{00000000-0005-0000-0000-0000A6B40000}"/>
    <cellStyle name="Tekst objaśnienia 5 2" xfId="9025" xr:uid="{00000000-0005-0000-0000-0000A7B40000}"/>
    <cellStyle name="Tekst objaśnienia 50" xfId="9026" xr:uid="{00000000-0005-0000-0000-0000A8B40000}"/>
    <cellStyle name="Tekst objaśnienia 50 2" xfId="9027" xr:uid="{00000000-0005-0000-0000-0000A9B40000}"/>
    <cellStyle name="Tekst objaśnienia 51" xfId="9028" xr:uid="{00000000-0005-0000-0000-0000AAB40000}"/>
    <cellStyle name="Tekst objaśnienia 51 2" xfId="9029" xr:uid="{00000000-0005-0000-0000-0000ABB40000}"/>
    <cellStyle name="Tekst objaśnienia 52" xfId="9030" xr:uid="{00000000-0005-0000-0000-0000ACB40000}"/>
    <cellStyle name="Tekst objaśnienia 52 2" xfId="9031" xr:uid="{00000000-0005-0000-0000-0000ADB40000}"/>
    <cellStyle name="Tekst objaśnienia 53" xfId="9032" xr:uid="{00000000-0005-0000-0000-0000AEB40000}"/>
    <cellStyle name="Tekst objaśnienia 53 2" xfId="9033" xr:uid="{00000000-0005-0000-0000-0000AFB40000}"/>
    <cellStyle name="Tekst objaśnienia 54" xfId="9034" xr:uid="{00000000-0005-0000-0000-0000B0B40000}"/>
    <cellStyle name="Tekst objaśnienia 54 2" xfId="9035" xr:uid="{00000000-0005-0000-0000-0000B1B40000}"/>
    <cellStyle name="Tekst objaśnienia 55" xfId="9036" xr:uid="{00000000-0005-0000-0000-0000B2B40000}"/>
    <cellStyle name="Tekst objaśnienia 55 2" xfId="9037" xr:uid="{00000000-0005-0000-0000-0000B3B40000}"/>
    <cellStyle name="Tekst objaśnienia 56" xfId="9038" xr:uid="{00000000-0005-0000-0000-0000B4B40000}"/>
    <cellStyle name="Tekst objaśnienia 56 2" xfId="9039" xr:uid="{00000000-0005-0000-0000-0000B5B40000}"/>
    <cellStyle name="Tekst objaśnienia 57" xfId="9040" xr:uid="{00000000-0005-0000-0000-0000B6B40000}"/>
    <cellStyle name="Tekst objaśnienia 58" xfId="9041" xr:uid="{00000000-0005-0000-0000-0000B7B40000}"/>
    <cellStyle name="Tekst objaśnienia 59" xfId="9042" xr:uid="{00000000-0005-0000-0000-0000B8B40000}"/>
    <cellStyle name="Tekst objaśnienia 6" xfId="9043" xr:uid="{00000000-0005-0000-0000-0000B9B40000}"/>
    <cellStyle name="Tekst objaśnienia 6 2" xfId="9044" xr:uid="{00000000-0005-0000-0000-0000BAB40000}"/>
    <cellStyle name="Tekst objaśnienia 7" xfId="9045" xr:uid="{00000000-0005-0000-0000-0000BBB40000}"/>
    <cellStyle name="Tekst objaśnienia 7 2" xfId="9046" xr:uid="{00000000-0005-0000-0000-0000BCB40000}"/>
    <cellStyle name="Tekst objaśnienia 8" xfId="9047" xr:uid="{00000000-0005-0000-0000-0000BDB40000}"/>
    <cellStyle name="Tekst objaśnienia 8 2" xfId="9048" xr:uid="{00000000-0005-0000-0000-0000BEB40000}"/>
    <cellStyle name="Tekst objaśnienia 9" xfId="9049" xr:uid="{00000000-0005-0000-0000-0000BFB40000}"/>
    <cellStyle name="Tekst objaśnienia 9 2" xfId="9050" xr:uid="{00000000-0005-0000-0000-0000C0B40000}"/>
    <cellStyle name="Tekst ostrzeżenia 10" xfId="9051" xr:uid="{00000000-0005-0000-0000-0000C1B40000}"/>
    <cellStyle name="Tekst ostrzeżenia 10 2" xfId="9052" xr:uid="{00000000-0005-0000-0000-0000C2B40000}"/>
    <cellStyle name="Tekst ostrzeżenia 11" xfId="9053" xr:uid="{00000000-0005-0000-0000-0000C3B40000}"/>
    <cellStyle name="Tekst ostrzeżenia 11 2" xfId="9054" xr:uid="{00000000-0005-0000-0000-0000C4B40000}"/>
    <cellStyle name="Tekst ostrzeżenia 12" xfId="9055" xr:uid="{00000000-0005-0000-0000-0000C5B40000}"/>
    <cellStyle name="Tekst ostrzeżenia 12 2" xfId="9056" xr:uid="{00000000-0005-0000-0000-0000C6B40000}"/>
    <cellStyle name="Tekst ostrzeżenia 13" xfId="9057" xr:uid="{00000000-0005-0000-0000-0000C7B40000}"/>
    <cellStyle name="Tekst ostrzeżenia 13 2" xfId="9058" xr:uid="{00000000-0005-0000-0000-0000C8B40000}"/>
    <cellStyle name="Tekst ostrzeżenia 14" xfId="9059" xr:uid="{00000000-0005-0000-0000-0000C9B40000}"/>
    <cellStyle name="Tekst ostrzeżenia 14 2" xfId="9060" xr:uid="{00000000-0005-0000-0000-0000CAB40000}"/>
    <cellStyle name="Tekst ostrzeżenia 15" xfId="9061" xr:uid="{00000000-0005-0000-0000-0000CBB40000}"/>
    <cellStyle name="Tekst ostrzeżenia 15 2" xfId="9062" xr:uid="{00000000-0005-0000-0000-0000CCB40000}"/>
    <cellStyle name="Tekst ostrzeżenia 16" xfId="9063" xr:uid="{00000000-0005-0000-0000-0000CDB40000}"/>
    <cellStyle name="Tekst ostrzeżenia 16 2" xfId="9064" xr:uid="{00000000-0005-0000-0000-0000CEB40000}"/>
    <cellStyle name="Tekst ostrzeżenia 17" xfId="9065" xr:uid="{00000000-0005-0000-0000-0000CFB40000}"/>
    <cellStyle name="Tekst ostrzeżenia 17 2" xfId="9066" xr:uid="{00000000-0005-0000-0000-0000D0B40000}"/>
    <cellStyle name="Tekst ostrzeżenia 18" xfId="9067" xr:uid="{00000000-0005-0000-0000-0000D1B40000}"/>
    <cellStyle name="Tekst ostrzeżenia 18 2" xfId="9068" xr:uid="{00000000-0005-0000-0000-0000D2B40000}"/>
    <cellStyle name="Tekst ostrzeżenia 19" xfId="9069" xr:uid="{00000000-0005-0000-0000-0000D3B40000}"/>
    <cellStyle name="Tekst ostrzeżenia 19 2" xfId="9070" xr:uid="{00000000-0005-0000-0000-0000D4B40000}"/>
    <cellStyle name="Tekst ostrzeżenia 2" xfId="2181" xr:uid="{00000000-0005-0000-0000-0000D5B40000}"/>
    <cellStyle name="Tekst ostrzeżenia 2 10" xfId="9071" xr:uid="{00000000-0005-0000-0000-0000D6B40000}"/>
    <cellStyle name="Tekst ostrzeżenia 2 11" xfId="9072" xr:uid="{00000000-0005-0000-0000-0000D7B40000}"/>
    <cellStyle name="Tekst ostrzeżenia 2 12" xfId="9073" xr:uid="{00000000-0005-0000-0000-0000D8B40000}"/>
    <cellStyle name="Tekst ostrzeżenia 2 13" xfId="9074" xr:uid="{00000000-0005-0000-0000-0000D9B40000}"/>
    <cellStyle name="Tekst ostrzeżenia 2 14" xfId="9075" xr:uid="{00000000-0005-0000-0000-0000DAB40000}"/>
    <cellStyle name="Tekst ostrzeżenia 2 15" xfId="9076" xr:uid="{00000000-0005-0000-0000-0000DBB40000}"/>
    <cellStyle name="Tekst ostrzeżenia 2 16" xfId="9077" xr:uid="{00000000-0005-0000-0000-0000DCB40000}"/>
    <cellStyle name="Tekst ostrzeżenia 2 17" xfId="11100" xr:uid="{00000000-0005-0000-0000-0000DDB40000}"/>
    <cellStyle name="Tekst ostrzeżenia 2 18" xfId="10833" xr:uid="{00000000-0005-0000-0000-0000DEB40000}"/>
    <cellStyle name="Tekst ostrzeżenia 2 2" xfId="9078" xr:uid="{00000000-0005-0000-0000-0000DFB40000}"/>
    <cellStyle name="Tekst ostrzeżenia 2 2 10" xfId="9079" xr:uid="{00000000-0005-0000-0000-0000E0B40000}"/>
    <cellStyle name="Tekst ostrzeżenia 2 2 11" xfId="9080" xr:uid="{00000000-0005-0000-0000-0000E1B40000}"/>
    <cellStyle name="Tekst ostrzeżenia 2 2 12" xfId="9081" xr:uid="{00000000-0005-0000-0000-0000E2B40000}"/>
    <cellStyle name="Tekst ostrzeżenia 2 2 13" xfId="9082" xr:uid="{00000000-0005-0000-0000-0000E3B40000}"/>
    <cellStyle name="Tekst ostrzeżenia 2 2 14" xfId="9083" xr:uid="{00000000-0005-0000-0000-0000E4B40000}"/>
    <cellStyle name="Tekst ostrzeżenia 2 2 15" xfId="9084" xr:uid="{00000000-0005-0000-0000-0000E5B40000}"/>
    <cellStyle name="Tekst ostrzeżenia 2 2 16" xfId="11227" xr:uid="{00000000-0005-0000-0000-0000E6B40000}"/>
    <cellStyle name="Tekst ostrzeżenia 2 2 17" xfId="10834" xr:uid="{00000000-0005-0000-0000-0000E7B40000}"/>
    <cellStyle name="Tekst ostrzeżenia 2 2 2" xfId="9085" xr:uid="{00000000-0005-0000-0000-0000E8B40000}"/>
    <cellStyle name="Tekst ostrzeżenia 2 2 2 10" xfId="9086" xr:uid="{00000000-0005-0000-0000-0000E9B40000}"/>
    <cellStyle name="Tekst ostrzeżenia 2 2 2 11" xfId="9087" xr:uid="{00000000-0005-0000-0000-0000EAB40000}"/>
    <cellStyle name="Tekst ostrzeżenia 2 2 2 12" xfId="9088" xr:uid="{00000000-0005-0000-0000-0000EBB40000}"/>
    <cellStyle name="Tekst ostrzeżenia 2 2 2 13" xfId="9089" xr:uid="{00000000-0005-0000-0000-0000ECB40000}"/>
    <cellStyle name="Tekst ostrzeżenia 2 2 2 14" xfId="9090" xr:uid="{00000000-0005-0000-0000-0000EDB40000}"/>
    <cellStyle name="Tekst ostrzeżenia 2 2 2 2" xfId="9091" xr:uid="{00000000-0005-0000-0000-0000EEB40000}"/>
    <cellStyle name="Tekst ostrzeżenia 2 2 2 2 10" xfId="9092" xr:uid="{00000000-0005-0000-0000-0000EFB40000}"/>
    <cellStyle name="Tekst ostrzeżenia 2 2 2 2 11" xfId="9093" xr:uid="{00000000-0005-0000-0000-0000F0B40000}"/>
    <cellStyle name="Tekst ostrzeżenia 2 2 2 2 12" xfId="9094" xr:uid="{00000000-0005-0000-0000-0000F1B40000}"/>
    <cellStyle name="Tekst ostrzeżenia 2 2 2 2 2" xfId="9095" xr:uid="{00000000-0005-0000-0000-0000F2B40000}"/>
    <cellStyle name="Tekst ostrzeżenia 2 2 2 2 3" xfId="9096" xr:uid="{00000000-0005-0000-0000-0000F3B40000}"/>
    <cellStyle name="Tekst ostrzeżenia 2 2 2 2 4" xfId="9097" xr:uid="{00000000-0005-0000-0000-0000F4B40000}"/>
    <cellStyle name="Tekst ostrzeżenia 2 2 2 2 5" xfId="9098" xr:uid="{00000000-0005-0000-0000-0000F5B40000}"/>
    <cellStyle name="Tekst ostrzeżenia 2 2 2 2 6" xfId="9099" xr:uid="{00000000-0005-0000-0000-0000F6B40000}"/>
    <cellStyle name="Tekst ostrzeżenia 2 2 2 2 7" xfId="9100" xr:uid="{00000000-0005-0000-0000-0000F7B40000}"/>
    <cellStyle name="Tekst ostrzeżenia 2 2 2 2 8" xfId="9101" xr:uid="{00000000-0005-0000-0000-0000F8B40000}"/>
    <cellStyle name="Tekst ostrzeżenia 2 2 2 2 9" xfId="9102" xr:uid="{00000000-0005-0000-0000-0000F9B40000}"/>
    <cellStyle name="Tekst ostrzeżenia 2 2 2 3" xfId="9103" xr:uid="{00000000-0005-0000-0000-0000FAB40000}"/>
    <cellStyle name="Tekst ostrzeżenia 2 2 2 3 2" xfId="9104" xr:uid="{00000000-0005-0000-0000-0000FBB40000}"/>
    <cellStyle name="Tekst ostrzeżenia 2 2 2 4" xfId="9105" xr:uid="{00000000-0005-0000-0000-0000FCB40000}"/>
    <cellStyle name="Tekst ostrzeżenia 2 2 2 4 2" xfId="9106" xr:uid="{00000000-0005-0000-0000-0000FDB40000}"/>
    <cellStyle name="Tekst ostrzeżenia 2 2 2 5" xfId="9107" xr:uid="{00000000-0005-0000-0000-0000FEB40000}"/>
    <cellStyle name="Tekst ostrzeżenia 2 2 2 5 2" xfId="9108" xr:uid="{00000000-0005-0000-0000-0000FFB40000}"/>
    <cellStyle name="Tekst ostrzeżenia 2 2 2 6" xfId="9109" xr:uid="{00000000-0005-0000-0000-000000B50000}"/>
    <cellStyle name="Tekst ostrzeżenia 2 2 2 6 2" xfId="9110" xr:uid="{00000000-0005-0000-0000-000001B50000}"/>
    <cellStyle name="Tekst ostrzeżenia 2 2 2 7" xfId="9111" xr:uid="{00000000-0005-0000-0000-000002B50000}"/>
    <cellStyle name="Tekst ostrzeżenia 2 2 2 7 2" xfId="9112" xr:uid="{00000000-0005-0000-0000-000003B50000}"/>
    <cellStyle name="Tekst ostrzeżenia 2 2 2 8" xfId="9113" xr:uid="{00000000-0005-0000-0000-000004B50000}"/>
    <cellStyle name="Tekst ostrzeżenia 2 2 2 8 2" xfId="9114" xr:uid="{00000000-0005-0000-0000-000005B50000}"/>
    <cellStyle name="Tekst ostrzeżenia 2 2 2 9" xfId="9115" xr:uid="{00000000-0005-0000-0000-000006B50000}"/>
    <cellStyle name="Tekst ostrzeżenia 2 2 3" xfId="9116" xr:uid="{00000000-0005-0000-0000-000007B50000}"/>
    <cellStyle name="Tekst ostrzeżenia 2 2 3 2" xfId="9117" xr:uid="{00000000-0005-0000-0000-000008B50000}"/>
    <cellStyle name="Tekst ostrzeżenia 2 2 4" xfId="9118" xr:uid="{00000000-0005-0000-0000-000009B50000}"/>
    <cellStyle name="Tekst ostrzeżenia 2 2 4 2" xfId="9119" xr:uid="{00000000-0005-0000-0000-00000AB50000}"/>
    <cellStyle name="Tekst ostrzeżenia 2 2 5" xfId="9120" xr:uid="{00000000-0005-0000-0000-00000BB50000}"/>
    <cellStyle name="Tekst ostrzeżenia 2 2 5 2" xfId="9121" xr:uid="{00000000-0005-0000-0000-00000CB50000}"/>
    <cellStyle name="Tekst ostrzeżenia 2 2 6" xfId="9122" xr:uid="{00000000-0005-0000-0000-00000DB50000}"/>
    <cellStyle name="Tekst ostrzeżenia 2 2 6 2" xfId="9123" xr:uid="{00000000-0005-0000-0000-00000EB50000}"/>
    <cellStyle name="Tekst ostrzeżenia 2 2 7" xfId="9124" xr:uid="{00000000-0005-0000-0000-00000FB50000}"/>
    <cellStyle name="Tekst ostrzeżenia 2 2 7 2" xfId="9125" xr:uid="{00000000-0005-0000-0000-000010B50000}"/>
    <cellStyle name="Tekst ostrzeżenia 2 2 8" xfId="9126" xr:uid="{00000000-0005-0000-0000-000011B50000}"/>
    <cellStyle name="Tekst ostrzeżenia 2 2 8 2" xfId="9127" xr:uid="{00000000-0005-0000-0000-000012B50000}"/>
    <cellStyle name="Tekst ostrzeżenia 2 2 9" xfId="9128" xr:uid="{00000000-0005-0000-0000-000013B50000}"/>
    <cellStyle name="Tekst ostrzeżenia 2 2 9 2" xfId="9129" xr:uid="{00000000-0005-0000-0000-000014B50000}"/>
    <cellStyle name="Tekst ostrzeżenia 2 3" xfId="9130" xr:uid="{00000000-0005-0000-0000-000015B50000}"/>
    <cellStyle name="Tekst ostrzeżenia 2 3 2" xfId="9131" xr:uid="{00000000-0005-0000-0000-000016B50000}"/>
    <cellStyle name="Tekst ostrzeżenia 2 3 2 2" xfId="9132" xr:uid="{00000000-0005-0000-0000-000017B50000}"/>
    <cellStyle name="Tekst ostrzeżenia 2 3 3" xfId="9133" xr:uid="{00000000-0005-0000-0000-000018B50000}"/>
    <cellStyle name="Tekst ostrzeżenia 2 3 4" xfId="9134" xr:uid="{00000000-0005-0000-0000-000019B50000}"/>
    <cellStyle name="Tekst ostrzeżenia 2 3 5" xfId="9135" xr:uid="{00000000-0005-0000-0000-00001AB50000}"/>
    <cellStyle name="Tekst ostrzeżenia 2 3 6" xfId="9136" xr:uid="{00000000-0005-0000-0000-00001BB50000}"/>
    <cellStyle name="Tekst ostrzeżenia 2 3 7" xfId="9137" xr:uid="{00000000-0005-0000-0000-00001CB50000}"/>
    <cellStyle name="Tekst ostrzeżenia 2 3 8" xfId="9138" xr:uid="{00000000-0005-0000-0000-00001DB50000}"/>
    <cellStyle name="Tekst ostrzeżenia 2 4" xfId="9139" xr:uid="{00000000-0005-0000-0000-00001EB50000}"/>
    <cellStyle name="Tekst ostrzeżenia 2 4 2" xfId="9140" xr:uid="{00000000-0005-0000-0000-00001FB50000}"/>
    <cellStyle name="Tekst ostrzeżenia 2 5" xfId="9141" xr:uid="{00000000-0005-0000-0000-000020B50000}"/>
    <cellStyle name="Tekst ostrzeżenia 2 5 2" xfId="9142" xr:uid="{00000000-0005-0000-0000-000021B50000}"/>
    <cellStyle name="Tekst ostrzeżenia 2 6" xfId="9143" xr:uid="{00000000-0005-0000-0000-000022B50000}"/>
    <cellStyle name="Tekst ostrzeżenia 2 6 2" xfId="9144" xr:uid="{00000000-0005-0000-0000-000023B50000}"/>
    <cellStyle name="Tekst ostrzeżenia 2 7" xfId="9145" xr:uid="{00000000-0005-0000-0000-000024B50000}"/>
    <cellStyle name="Tekst ostrzeżenia 2 7 2" xfId="9146" xr:uid="{00000000-0005-0000-0000-000025B50000}"/>
    <cellStyle name="Tekst ostrzeżenia 2 8" xfId="9147" xr:uid="{00000000-0005-0000-0000-000026B50000}"/>
    <cellStyle name="Tekst ostrzeżenia 2 8 2" xfId="9148" xr:uid="{00000000-0005-0000-0000-000027B50000}"/>
    <cellStyle name="Tekst ostrzeżenia 2 9" xfId="9149" xr:uid="{00000000-0005-0000-0000-000028B50000}"/>
    <cellStyle name="Tekst ostrzeżenia 2 9 2" xfId="9150" xr:uid="{00000000-0005-0000-0000-000029B50000}"/>
    <cellStyle name="Tekst ostrzeżenia 20" xfId="9151" xr:uid="{00000000-0005-0000-0000-00002AB50000}"/>
    <cellStyle name="Tekst ostrzeżenia 20 2" xfId="9152" xr:uid="{00000000-0005-0000-0000-00002BB50000}"/>
    <cellStyle name="Tekst ostrzeżenia 21" xfId="9153" xr:uid="{00000000-0005-0000-0000-00002CB50000}"/>
    <cellStyle name="Tekst ostrzeżenia 21 2" xfId="9154" xr:uid="{00000000-0005-0000-0000-00002DB50000}"/>
    <cellStyle name="Tekst ostrzeżenia 22" xfId="9155" xr:uid="{00000000-0005-0000-0000-00002EB50000}"/>
    <cellStyle name="Tekst ostrzeżenia 22 2" xfId="9156" xr:uid="{00000000-0005-0000-0000-00002FB50000}"/>
    <cellStyle name="Tekst ostrzeżenia 23" xfId="9157" xr:uid="{00000000-0005-0000-0000-000030B50000}"/>
    <cellStyle name="Tekst ostrzeżenia 23 2" xfId="9158" xr:uid="{00000000-0005-0000-0000-000031B50000}"/>
    <cellStyle name="Tekst ostrzeżenia 24" xfId="9159" xr:uid="{00000000-0005-0000-0000-000032B50000}"/>
    <cellStyle name="Tekst ostrzeżenia 24 2" xfId="9160" xr:uid="{00000000-0005-0000-0000-000033B50000}"/>
    <cellStyle name="Tekst ostrzeżenia 25" xfId="9161" xr:uid="{00000000-0005-0000-0000-000034B50000}"/>
    <cellStyle name="Tekst ostrzeżenia 25 2" xfId="9162" xr:uid="{00000000-0005-0000-0000-000035B50000}"/>
    <cellStyle name="Tekst ostrzeżenia 26" xfId="9163" xr:uid="{00000000-0005-0000-0000-000036B50000}"/>
    <cellStyle name="Tekst ostrzeżenia 26 2" xfId="9164" xr:uid="{00000000-0005-0000-0000-000037B50000}"/>
    <cellStyle name="Tekst ostrzeżenia 27" xfId="9165" xr:uid="{00000000-0005-0000-0000-000038B50000}"/>
    <cellStyle name="Tekst ostrzeżenia 27 2" xfId="9166" xr:uid="{00000000-0005-0000-0000-000039B50000}"/>
    <cellStyle name="Tekst ostrzeżenia 28" xfId="9167" xr:uid="{00000000-0005-0000-0000-00003AB50000}"/>
    <cellStyle name="Tekst ostrzeżenia 28 2" xfId="9168" xr:uid="{00000000-0005-0000-0000-00003BB50000}"/>
    <cellStyle name="Tekst ostrzeżenia 29" xfId="9169" xr:uid="{00000000-0005-0000-0000-00003CB50000}"/>
    <cellStyle name="Tekst ostrzeżenia 29 2" xfId="9170" xr:uid="{00000000-0005-0000-0000-00003DB50000}"/>
    <cellStyle name="Tekst ostrzeżenia 3" xfId="9171" xr:uid="{00000000-0005-0000-0000-00003EB50000}"/>
    <cellStyle name="Tekst ostrzeżenia 3 2" xfId="9172" xr:uid="{00000000-0005-0000-0000-00003FB50000}"/>
    <cellStyle name="Tekst ostrzeżenia 3 3" xfId="11228" xr:uid="{00000000-0005-0000-0000-000040B50000}"/>
    <cellStyle name="Tekst ostrzeżenia 3 4" xfId="10835" xr:uid="{00000000-0005-0000-0000-000041B50000}"/>
    <cellStyle name="Tekst ostrzeżenia 30" xfId="9173" xr:uid="{00000000-0005-0000-0000-000042B50000}"/>
    <cellStyle name="Tekst ostrzeżenia 30 2" xfId="9174" xr:uid="{00000000-0005-0000-0000-000043B50000}"/>
    <cellStyle name="Tekst ostrzeżenia 31" xfId="9175" xr:uid="{00000000-0005-0000-0000-000044B50000}"/>
    <cellStyle name="Tekst ostrzeżenia 31 2" xfId="9176" xr:uid="{00000000-0005-0000-0000-000045B50000}"/>
    <cellStyle name="Tekst ostrzeżenia 32" xfId="9177" xr:uid="{00000000-0005-0000-0000-000046B50000}"/>
    <cellStyle name="Tekst ostrzeżenia 32 2" xfId="9178" xr:uid="{00000000-0005-0000-0000-000047B50000}"/>
    <cellStyle name="Tekst ostrzeżenia 33" xfId="9179" xr:uid="{00000000-0005-0000-0000-000048B50000}"/>
    <cellStyle name="Tekst ostrzeżenia 33 2" xfId="9180" xr:uid="{00000000-0005-0000-0000-000049B50000}"/>
    <cellStyle name="Tekst ostrzeżenia 34" xfId="9181" xr:uid="{00000000-0005-0000-0000-00004AB50000}"/>
    <cellStyle name="Tekst ostrzeżenia 34 2" xfId="9182" xr:uid="{00000000-0005-0000-0000-00004BB50000}"/>
    <cellStyle name="Tekst ostrzeżenia 35" xfId="9183" xr:uid="{00000000-0005-0000-0000-00004CB50000}"/>
    <cellStyle name="Tekst ostrzeżenia 35 2" xfId="9184" xr:uid="{00000000-0005-0000-0000-00004DB50000}"/>
    <cellStyle name="Tekst ostrzeżenia 36" xfId="9185" xr:uid="{00000000-0005-0000-0000-00004EB50000}"/>
    <cellStyle name="Tekst ostrzeżenia 36 2" xfId="9186" xr:uid="{00000000-0005-0000-0000-00004FB50000}"/>
    <cellStyle name="Tekst ostrzeżenia 37" xfId="9187" xr:uid="{00000000-0005-0000-0000-000050B50000}"/>
    <cellStyle name="Tekst ostrzeżenia 37 2" xfId="9188" xr:uid="{00000000-0005-0000-0000-000051B50000}"/>
    <cellStyle name="Tekst ostrzeżenia 38" xfId="9189" xr:uid="{00000000-0005-0000-0000-000052B50000}"/>
    <cellStyle name="Tekst ostrzeżenia 38 2" xfId="9190" xr:uid="{00000000-0005-0000-0000-000053B50000}"/>
    <cellStyle name="Tekst ostrzeżenia 39" xfId="9191" xr:uid="{00000000-0005-0000-0000-000054B50000}"/>
    <cellStyle name="Tekst ostrzeżenia 39 2" xfId="9192" xr:uid="{00000000-0005-0000-0000-000055B50000}"/>
    <cellStyle name="Tekst ostrzeżenia 4" xfId="9193" xr:uid="{00000000-0005-0000-0000-000056B50000}"/>
    <cellStyle name="Tekst ostrzeżenia 4 2" xfId="9194" xr:uid="{00000000-0005-0000-0000-000057B50000}"/>
    <cellStyle name="Tekst ostrzeżenia 4 3" xfId="11229" xr:uid="{00000000-0005-0000-0000-000058B50000}"/>
    <cellStyle name="Tekst ostrzeżenia 4 4" xfId="10836" xr:uid="{00000000-0005-0000-0000-000059B50000}"/>
    <cellStyle name="Tekst ostrzeżenia 40" xfId="9195" xr:uid="{00000000-0005-0000-0000-00005AB50000}"/>
    <cellStyle name="Tekst ostrzeżenia 40 2" xfId="9196" xr:uid="{00000000-0005-0000-0000-00005BB50000}"/>
    <cellStyle name="Tekst ostrzeżenia 40 2 2" xfId="9197" xr:uid="{00000000-0005-0000-0000-00005CB50000}"/>
    <cellStyle name="Tekst ostrzeżenia 40 3" xfId="9198" xr:uid="{00000000-0005-0000-0000-00005DB50000}"/>
    <cellStyle name="Tekst ostrzeżenia 40 4" xfId="9199" xr:uid="{00000000-0005-0000-0000-00005EB50000}"/>
    <cellStyle name="Tekst ostrzeżenia 40 5" xfId="9200" xr:uid="{00000000-0005-0000-0000-00005FB50000}"/>
    <cellStyle name="Tekst ostrzeżenia 40 6" xfId="9201" xr:uid="{00000000-0005-0000-0000-000060B50000}"/>
    <cellStyle name="Tekst ostrzeżenia 40 7" xfId="9202" xr:uid="{00000000-0005-0000-0000-000061B50000}"/>
    <cellStyle name="Tekst ostrzeżenia 40 8" xfId="9203" xr:uid="{00000000-0005-0000-0000-000062B50000}"/>
    <cellStyle name="Tekst ostrzeżenia 41" xfId="9204" xr:uid="{00000000-0005-0000-0000-000063B50000}"/>
    <cellStyle name="Tekst ostrzeżenia 41 2" xfId="9205" xr:uid="{00000000-0005-0000-0000-000064B50000}"/>
    <cellStyle name="Tekst ostrzeżenia 42" xfId="9206" xr:uid="{00000000-0005-0000-0000-000065B50000}"/>
    <cellStyle name="Tekst ostrzeżenia 42 2" xfId="9207" xr:uid="{00000000-0005-0000-0000-000066B50000}"/>
    <cellStyle name="Tekst ostrzeżenia 43" xfId="9208" xr:uid="{00000000-0005-0000-0000-000067B50000}"/>
    <cellStyle name="Tekst ostrzeżenia 43 2" xfId="9209" xr:uid="{00000000-0005-0000-0000-000068B50000}"/>
    <cellStyle name="Tekst ostrzeżenia 44" xfId="9210" xr:uid="{00000000-0005-0000-0000-000069B50000}"/>
    <cellStyle name="Tekst ostrzeżenia 44 2" xfId="9211" xr:uid="{00000000-0005-0000-0000-00006AB50000}"/>
    <cellStyle name="Tekst ostrzeżenia 45" xfId="9212" xr:uid="{00000000-0005-0000-0000-00006BB50000}"/>
    <cellStyle name="Tekst ostrzeżenia 45 2" xfId="9213" xr:uid="{00000000-0005-0000-0000-00006CB50000}"/>
    <cellStyle name="Tekst ostrzeżenia 46" xfId="9214" xr:uid="{00000000-0005-0000-0000-00006DB50000}"/>
    <cellStyle name="Tekst ostrzeżenia 46 2" xfId="9215" xr:uid="{00000000-0005-0000-0000-00006EB50000}"/>
    <cellStyle name="Tekst ostrzeżenia 46 2 2" xfId="9216" xr:uid="{00000000-0005-0000-0000-00006FB50000}"/>
    <cellStyle name="Tekst ostrzeżenia 46 3" xfId="9217" xr:uid="{00000000-0005-0000-0000-000070B50000}"/>
    <cellStyle name="Tekst ostrzeżenia 46 3 2" xfId="9218" xr:uid="{00000000-0005-0000-0000-000071B50000}"/>
    <cellStyle name="Tekst ostrzeżenia 46 4" xfId="9219" xr:uid="{00000000-0005-0000-0000-000072B50000}"/>
    <cellStyle name="Tekst ostrzeżenia 46 5" xfId="9220" xr:uid="{00000000-0005-0000-0000-000073B50000}"/>
    <cellStyle name="Tekst ostrzeżenia 47" xfId="9221" xr:uid="{00000000-0005-0000-0000-000074B50000}"/>
    <cellStyle name="Tekst ostrzeżenia 47 2" xfId="9222" xr:uid="{00000000-0005-0000-0000-000075B50000}"/>
    <cellStyle name="Tekst ostrzeżenia 47 2 2" xfId="9223" xr:uid="{00000000-0005-0000-0000-000076B50000}"/>
    <cellStyle name="Tekst ostrzeżenia 47 3" xfId="9224" xr:uid="{00000000-0005-0000-0000-000077B50000}"/>
    <cellStyle name="Tekst ostrzeżenia 47 3 2" xfId="9225" xr:uid="{00000000-0005-0000-0000-000078B50000}"/>
    <cellStyle name="Tekst ostrzeżenia 47 4" xfId="9226" xr:uid="{00000000-0005-0000-0000-000079B50000}"/>
    <cellStyle name="Tekst ostrzeżenia 47 5" xfId="9227" xr:uid="{00000000-0005-0000-0000-00007AB50000}"/>
    <cellStyle name="Tekst ostrzeżenia 48" xfId="9228" xr:uid="{00000000-0005-0000-0000-00007BB50000}"/>
    <cellStyle name="Tekst ostrzeżenia 48 2" xfId="9229" xr:uid="{00000000-0005-0000-0000-00007CB50000}"/>
    <cellStyle name="Tekst ostrzeżenia 48 2 2" xfId="9230" xr:uid="{00000000-0005-0000-0000-00007DB50000}"/>
    <cellStyle name="Tekst ostrzeżenia 48 3" xfId="9231" xr:uid="{00000000-0005-0000-0000-00007EB50000}"/>
    <cellStyle name="Tekst ostrzeżenia 48 4" xfId="9232" xr:uid="{00000000-0005-0000-0000-00007FB50000}"/>
    <cellStyle name="Tekst ostrzeżenia 48 5" xfId="9233" xr:uid="{00000000-0005-0000-0000-000080B50000}"/>
    <cellStyle name="Tekst ostrzeżenia 49" xfId="9234" xr:uid="{00000000-0005-0000-0000-000081B50000}"/>
    <cellStyle name="Tekst ostrzeżenia 49 2" xfId="9235" xr:uid="{00000000-0005-0000-0000-000082B50000}"/>
    <cellStyle name="Tekst ostrzeżenia 5" xfId="9236" xr:uid="{00000000-0005-0000-0000-000083B50000}"/>
    <cellStyle name="Tekst ostrzeżenia 5 2" xfId="9237" xr:uid="{00000000-0005-0000-0000-000084B50000}"/>
    <cellStyle name="Tekst ostrzeżenia 50" xfId="9238" xr:uid="{00000000-0005-0000-0000-000085B50000}"/>
    <cellStyle name="Tekst ostrzeżenia 50 2" xfId="9239" xr:uid="{00000000-0005-0000-0000-000086B50000}"/>
    <cellStyle name="Tekst ostrzeżenia 50 3" xfId="9240" xr:uid="{00000000-0005-0000-0000-000087B50000}"/>
    <cellStyle name="Tekst ostrzeżenia 51" xfId="9241" xr:uid="{00000000-0005-0000-0000-000088B50000}"/>
    <cellStyle name="Tekst ostrzeżenia 51 2" xfId="9242" xr:uid="{00000000-0005-0000-0000-000089B50000}"/>
    <cellStyle name="Tekst ostrzeżenia 51 3" xfId="9243" xr:uid="{00000000-0005-0000-0000-00008AB50000}"/>
    <cellStyle name="Tekst ostrzeżenia 52" xfId="9244" xr:uid="{00000000-0005-0000-0000-00008BB50000}"/>
    <cellStyle name="Tekst ostrzeżenia 52 2" xfId="9245" xr:uid="{00000000-0005-0000-0000-00008CB50000}"/>
    <cellStyle name="Tekst ostrzeżenia 52 3" xfId="9246" xr:uid="{00000000-0005-0000-0000-00008DB50000}"/>
    <cellStyle name="Tekst ostrzeżenia 53" xfId="9247" xr:uid="{00000000-0005-0000-0000-00008EB50000}"/>
    <cellStyle name="Tekst ostrzeżenia 53 2" xfId="9248" xr:uid="{00000000-0005-0000-0000-00008FB50000}"/>
    <cellStyle name="Tekst ostrzeżenia 54" xfId="9249" xr:uid="{00000000-0005-0000-0000-000090B50000}"/>
    <cellStyle name="Tekst ostrzeżenia 54 2" xfId="9250" xr:uid="{00000000-0005-0000-0000-000091B50000}"/>
    <cellStyle name="Tekst ostrzeżenia 55" xfId="9251" xr:uid="{00000000-0005-0000-0000-000092B50000}"/>
    <cellStyle name="Tekst ostrzeżenia 55 2" xfId="9252" xr:uid="{00000000-0005-0000-0000-000093B50000}"/>
    <cellStyle name="Tekst ostrzeżenia 56" xfId="9253" xr:uid="{00000000-0005-0000-0000-000094B50000}"/>
    <cellStyle name="Tekst ostrzeżenia 56 2" xfId="9254" xr:uid="{00000000-0005-0000-0000-000095B50000}"/>
    <cellStyle name="Tekst ostrzeżenia 57" xfId="9255" xr:uid="{00000000-0005-0000-0000-000096B50000}"/>
    <cellStyle name="Tekst ostrzeżenia 58" xfId="9256" xr:uid="{00000000-0005-0000-0000-000097B50000}"/>
    <cellStyle name="Tekst ostrzeżenia 59" xfId="9257" xr:uid="{00000000-0005-0000-0000-000098B50000}"/>
    <cellStyle name="Tekst ostrzeżenia 6" xfId="9258" xr:uid="{00000000-0005-0000-0000-000099B50000}"/>
    <cellStyle name="Tekst ostrzeżenia 6 2" xfId="9259" xr:uid="{00000000-0005-0000-0000-00009AB50000}"/>
    <cellStyle name="Tekst ostrzeżenia 7" xfId="9260" xr:uid="{00000000-0005-0000-0000-00009BB50000}"/>
    <cellStyle name="Tekst ostrzeżenia 7 2" xfId="9261" xr:uid="{00000000-0005-0000-0000-00009CB50000}"/>
    <cellStyle name="Tekst ostrzeżenia 8" xfId="9262" xr:uid="{00000000-0005-0000-0000-00009DB50000}"/>
    <cellStyle name="Tekst ostrzeżenia 8 2" xfId="9263" xr:uid="{00000000-0005-0000-0000-00009EB50000}"/>
    <cellStyle name="Tekst ostrzeżenia 9" xfId="9264" xr:uid="{00000000-0005-0000-0000-00009FB50000}"/>
    <cellStyle name="Tekst ostrzeżenia 9 2" xfId="9265" xr:uid="{00000000-0005-0000-0000-0000A0B50000}"/>
    <cellStyle name="Texte explicatif 2" xfId="47274" xr:uid="{00000000-0005-0000-0000-0000A1B50000}"/>
    <cellStyle name="Title" xfId="2182" builtinId="15" customBuiltin="1"/>
    <cellStyle name="Title 10" xfId="9266" xr:uid="{00000000-0005-0000-0000-0000A3B50000}"/>
    <cellStyle name="Title 10 2" xfId="9267" xr:uid="{00000000-0005-0000-0000-0000A4B50000}"/>
    <cellStyle name="Title 11" xfId="9268" xr:uid="{00000000-0005-0000-0000-0000A5B50000}"/>
    <cellStyle name="Title 11 2" xfId="9269" xr:uid="{00000000-0005-0000-0000-0000A6B50000}"/>
    <cellStyle name="Title 12" xfId="9270" xr:uid="{00000000-0005-0000-0000-0000A7B50000}"/>
    <cellStyle name="Title 12 2" xfId="9271" xr:uid="{00000000-0005-0000-0000-0000A8B50000}"/>
    <cellStyle name="Title 13" xfId="9272" xr:uid="{00000000-0005-0000-0000-0000A9B50000}"/>
    <cellStyle name="Title 13 2" xfId="9273" xr:uid="{00000000-0005-0000-0000-0000AAB50000}"/>
    <cellStyle name="Title 14" xfId="9274" xr:uid="{00000000-0005-0000-0000-0000ABB50000}"/>
    <cellStyle name="Title 14 2" xfId="9275" xr:uid="{00000000-0005-0000-0000-0000ACB50000}"/>
    <cellStyle name="Title 15" xfId="9276" xr:uid="{00000000-0005-0000-0000-0000ADB50000}"/>
    <cellStyle name="Title 15 2" xfId="9277" xr:uid="{00000000-0005-0000-0000-0000AEB50000}"/>
    <cellStyle name="Title 16" xfId="9278" xr:uid="{00000000-0005-0000-0000-0000AFB50000}"/>
    <cellStyle name="Title 16 2" xfId="9279" xr:uid="{00000000-0005-0000-0000-0000B0B50000}"/>
    <cellStyle name="Title 17" xfId="9280" xr:uid="{00000000-0005-0000-0000-0000B1B50000}"/>
    <cellStyle name="Title 17 2" xfId="9281" xr:uid="{00000000-0005-0000-0000-0000B2B50000}"/>
    <cellStyle name="Title 18" xfId="9282" xr:uid="{00000000-0005-0000-0000-0000B3B50000}"/>
    <cellStyle name="Title 18 2" xfId="9283" xr:uid="{00000000-0005-0000-0000-0000B4B50000}"/>
    <cellStyle name="Title 19" xfId="9284" xr:uid="{00000000-0005-0000-0000-0000B5B50000}"/>
    <cellStyle name="Title 19 2" xfId="9285" xr:uid="{00000000-0005-0000-0000-0000B6B50000}"/>
    <cellStyle name="Title 2" xfId="2183" xr:uid="{00000000-0005-0000-0000-0000B7B50000}"/>
    <cellStyle name="Title 2 2" xfId="9286" xr:uid="{00000000-0005-0000-0000-0000B8B50000}"/>
    <cellStyle name="Title 2 2 2" xfId="9287" xr:uid="{00000000-0005-0000-0000-0000B9B50000}"/>
    <cellStyle name="Title 2 2 3" xfId="9288" xr:uid="{00000000-0005-0000-0000-0000BAB50000}"/>
    <cellStyle name="Title 2 3" xfId="9289" xr:uid="{00000000-0005-0000-0000-0000BBB50000}"/>
    <cellStyle name="Title 2 4" xfId="9290" xr:uid="{00000000-0005-0000-0000-0000BCB50000}"/>
    <cellStyle name="Title 2 5" xfId="9291" xr:uid="{00000000-0005-0000-0000-0000BDB50000}"/>
    <cellStyle name="Title 20" xfId="9292" xr:uid="{00000000-0005-0000-0000-0000BEB50000}"/>
    <cellStyle name="Title 20 2" xfId="9293" xr:uid="{00000000-0005-0000-0000-0000BFB50000}"/>
    <cellStyle name="Title 21" xfId="9294" xr:uid="{00000000-0005-0000-0000-0000C0B50000}"/>
    <cellStyle name="Title 21 2" xfId="9295" xr:uid="{00000000-0005-0000-0000-0000C1B50000}"/>
    <cellStyle name="Title 22" xfId="9296" xr:uid="{00000000-0005-0000-0000-0000C2B50000}"/>
    <cellStyle name="Title 22 2" xfId="9297" xr:uid="{00000000-0005-0000-0000-0000C3B50000}"/>
    <cellStyle name="Title 23" xfId="9298" xr:uid="{00000000-0005-0000-0000-0000C4B50000}"/>
    <cellStyle name="Title 23 2" xfId="9299" xr:uid="{00000000-0005-0000-0000-0000C5B50000}"/>
    <cellStyle name="Title 24" xfId="9300" xr:uid="{00000000-0005-0000-0000-0000C6B50000}"/>
    <cellStyle name="Title 24 2" xfId="9301" xr:uid="{00000000-0005-0000-0000-0000C7B50000}"/>
    <cellStyle name="Title 25" xfId="9302" xr:uid="{00000000-0005-0000-0000-0000C8B50000}"/>
    <cellStyle name="Title 25 2" xfId="9303" xr:uid="{00000000-0005-0000-0000-0000C9B50000}"/>
    <cellStyle name="Title 26" xfId="9304" xr:uid="{00000000-0005-0000-0000-0000CAB50000}"/>
    <cellStyle name="Title 26 2" xfId="9305" xr:uid="{00000000-0005-0000-0000-0000CBB50000}"/>
    <cellStyle name="Title 27" xfId="9306" xr:uid="{00000000-0005-0000-0000-0000CCB50000}"/>
    <cellStyle name="Title 27 2" xfId="9307" xr:uid="{00000000-0005-0000-0000-0000CDB50000}"/>
    <cellStyle name="Title 28" xfId="9308" xr:uid="{00000000-0005-0000-0000-0000CEB50000}"/>
    <cellStyle name="Title 28 2" xfId="9309" xr:uid="{00000000-0005-0000-0000-0000CFB50000}"/>
    <cellStyle name="Title 29" xfId="9310" xr:uid="{00000000-0005-0000-0000-0000D0B50000}"/>
    <cellStyle name="Title 29 2" xfId="9311" xr:uid="{00000000-0005-0000-0000-0000D1B50000}"/>
    <cellStyle name="Title 3" xfId="9312" xr:uid="{00000000-0005-0000-0000-0000D2B50000}"/>
    <cellStyle name="Title 3 2" xfId="9313" xr:uid="{00000000-0005-0000-0000-0000D3B50000}"/>
    <cellStyle name="Title 3 3" xfId="47234" xr:uid="{00000000-0005-0000-0000-0000D4B50000}"/>
    <cellStyle name="Title 30" xfId="9314" xr:uid="{00000000-0005-0000-0000-0000D5B50000}"/>
    <cellStyle name="Title 30 2" xfId="9315" xr:uid="{00000000-0005-0000-0000-0000D6B50000}"/>
    <cellStyle name="Title 31" xfId="9316" xr:uid="{00000000-0005-0000-0000-0000D7B50000}"/>
    <cellStyle name="Title 31 2" xfId="9317" xr:uid="{00000000-0005-0000-0000-0000D8B50000}"/>
    <cellStyle name="Title 32" xfId="9318" xr:uid="{00000000-0005-0000-0000-0000D9B50000}"/>
    <cellStyle name="Title 32 2" xfId="9319" xr:uid="{00000000-0005-0000-0000-0000DAB50000}"/>
    <cellStyle name="Title 33" xfId="9320" xr:uid="{00000000-0005-0000-0000-0000DBB50000}"/>
    <cellStyle name="Title 33 2" xfId="9321" xr:uid="{00000000-0005-0000-0000-0000DCB50000}"/>
    <cellStyle name="Title 34" xfId="9322" xr:uid="{00000000-0005-0000-0000-0000DDB50000}"/>
    <cellStyle name="Title 34 2" xfId="9323" xr:uid="{00000000-0005-0000-0000-0000DEB50000}"/>
    <cellStyle name="Title 35" xfId="9324" xr:uid="{00000000-0005-0000-0000-0000DFB50000}"/>
    <cellStyle name="Title 35 2" xfId="9325" xr:uid="{00000000-0005-0000-0000-0000E0B50000}"/>
    <cellStyle name="Title 36" xfId="9326" xr:uid="{00000000-0005-0000-0000-0000E1B50000}"/>
    <cellStyle name="Title 36 2" xfId="9327" xr:uid="{00000000-0005-0000-0000-0000E2B50000}"/>
    <cellStyle name="Title 37" xfId="9328" xr:uid="{00000000-0005-0000-0000-0000E3B50000}"/>
    <cellStyle name="Title 37 2" xfId="9329" xr:uid="{00000000-0005-0000-0000-0000E4B50000}"/>
    <cellStyle name="Title 38" xfId="9330" xr:uid="{00000000-0005-0000-0000-0000E5B50000}"/>
    <cellStyle name="Title 38 2" xfId="9331" xr:uid="{00000000-0005-0000-0000-0000E6B50000}"/>
    <cellStyle name="Title 39" xfId="9332" xr:uid="{00000000-0005-0000-0000-0000E7B50000}"/>
    <cellStyle name="Title 39 2" xfId="9333" xr:uid="{00000000-0005-0000-0000-0000E8B50000}"/>
    <cellStyle name="Title 4" xfId="9334" xr:uid="{00000000-0005-0000-0000-0000E9B50000}"/>
    <cellStyle name="Title 4 2" xfId="9335" xr:uid="{00000000-0005-0000-0000-0000EAB50000}"/>
    <cellStyle name="Title 40" xfId="9336" xr:uid="{00000000-0005-0000-0000-0000EBB50000}"/>
    <cellStyle name="Title 40 2" xfId="9337" xr:uid="{00000000-0005-0000-0000-0000ECB50000}"/>
    <cellStyle name="Title 41" xfId="9338" xr:uid="{00000000-0005-0000-0000-0000EDB50000}"/>
    <cellStyle name="Title 41 2" xfId="9339" xr:uid="{00000000-0005-0000-0000-0000EEB50000}"/>
    <cellStyle name="Title 42" xfId="9340" xr:uid="{00000000-0005-0000-0000-0000EFB50000}"/>
    <cellStyle name="Title 42 2" xfId="9341" xr:uid="{00000000-0005-0000-0000-0000F0B50000}"/>
    <cellStyle name="Title 43" xfId="9342" xr:uid="{00000000-0005-0000-0000-0000F1B50000}"/>
    <cellStyle name="Title 43 2" xfId="9343" xr:uid="{00000000-0005-0000-0000-0000F2B50000}"/>
    <cellStyle name="Title 44" xfId="9344" xr:uid="{00000000-0005-0000-0000-0000F3B50000}"/>
    <cellStyle name="Title 44 2" xfId="9345" xr:uid="{00000000-0005-0000-0000-0000F4B50000}"/>
    <cellStyle name="Title 45" xfId="9346" xr:uid="{00000000-0005-0000-0000-0000F5B50000}"/>
    <cellStyle name="Title 45 2" xfId="9347" xr:uid="{00000000-0005-0000-0000-0000F6B50000}"/>
    <cellStyle name="Title 46" xfId="9348" xr:uid="{00000000-0005-0000-0000-0000F7B50000}"/>
    <cellStyle name="Title 46 2" xfId="9349" xr:uid="{00000000-0005-0000-0000-0000F8B50000}"/>
    <cellStyle name="Title 47" xfId="9350" xr:uid="{00000000-0005-0000-0000-0000F9B50000}"/>
    <cellStyle name="Title 47 2" xfId="9351" xr:uid="{00000000-0005-0000-0000-0000FAB50000}"/>
    <cellStyle name="Title 48" xfId="9352" xr:uid="{00000000-0005-0000-0000-0000FBB50000}"/>
    <cellStyle name="Title 48 2" xfId="9353" xr:uid="{00000000-0005-0000-0000-0000FCB50000}"/>
    <cellStyle name="Title 49" xfId="9354" xr:uid="{00000000-0005-0000-0000-0000FDB50000}"/>
    <cellStyle name="Title 49 2" xfId="9355" xr:uid="{00000000-0005-0000-0000-0000FEB50000}"/>
    <cellStyle name="Title 5" xfId="9356" xr:uid="{00000000-0005-0000-0000-0000FFB50000}"/>
    <cellStyle name="Title 5 2" xfId="9357" xr:uid="{00000000-0005-0000-0000-000000B60000}"/>
    <cellStyle name="Title 50" xfId="9358" xr:uid="{00000000-0005-0000-0000-000001B60000}"/>
    <cellStyle name="Title 51" xfId="9359" xr:uid="{00000000-0005-0000-0000-000002B60000}"/>
    <cellStyle name="Title 52" xfId="9360" xr:uid="{00000000-0005-0000-0000-000003B60000}"/>
    <cellStyle name="Title 53" xfId="9361" xr:uid="{00000000-0005-0000-0000-000004B60000}"/>
    <cellStyle name="Title 54" xfId="9362" xr:uid="{00000000-0005-0000-0000-000005B60000}"/>
    <cellStyle name="Title 55" xfId="9363" xr:uid="{00000000-0005-0000-0000-000006B60000}"/>
    <cellStyle name="Title 56" xfId="9364" xr:uid="{00000000-0005-0000-0000-000007B60000}"/>
    <cellStyle name="Title 57" xfId="9365" xr:uid="{00000000-0005-0000-0000-000008B60000}"/>
    <cellStyle name="Title 58" xfId="9366" xr:uid="{00000000-0005-0000-0000-000009B60000}"/>
    <cellStyle name="Title 6" xfId="9367" xr:uid="{00000000-0005-0000-0000-00000AB60000}"/>
    <cellStyle name="Title 6 2" xfId="9368" xr:uid="{00000000-0005-0000-0000-00000BB60000}"/>
    <cellStyle name="Title 7" xfId="9369" xr:uid="{00000000-0005-0000-0000-00000CB60000}"/>
    <cellStyle name="Title 7 2" xfId="9370" xr:uid="{00000000-0005-0000-0000-00000DB60000}"/>
    <cellStyle name="Title 8" xfId="9371" xr:uid="{00000000-0005-0000-0000-00000EB60000}"/>
    <cellStyle name="Title 8 2" xfId="9372" xr:uid="{00000000-0005-0000-0000-00000FB60000}"/>
    <cellStyle name="Title 9" xfId="9373" xr:uid="{00000000-0005-0000-0000-000010B60000}"/>
    <cellStyle name="Title 9 2" xfId="9374" xr:uid="{00000000-0005-0000-0000-000011B60000}"/>
    <cellStyle name="Titre 2" xfId="47263" xr:uid="{00000000-0005-0000-0000-000012B60000}"/>
    <cellStyle name="Titre 1 2" xfId="47264" xr:uid="{00000000-0005-0000-0000-000013B60000}"/>
    <cellStyle name="Titre 2 2" xfId="47265" xr:uid="{00000000-0005-0000-0000-000014B60000}"/>
    <cellStyle name="Titre 3 2" xfId="47266" xr:uid="{00000000-0005-0000-0000-000015B60000}"/>
    <cellStyle name="Titre 4 2" xfId="47267" xr:uid="{00000000-0005-0000-0000-000016B60000}"/>
    <cellStyle name="Total" xfId="2184" builtinId="25" customBuiltin="1"/>
    <cellStyle name="Total 2" xfId="2185" xr:uid="{00000000-0005-0000-0000-000018B60000}"/>
    <cellStyle name="Total 2 2" xfId="9375" xr:uid="{00000000-0005-0000-0000-000019B60000}"/>
    <cellStyle name="Total 2 2 2" xfId="9376" xr:uid="{00000000-0005-0000-0000-00001AB60000}"/>
    <cellStyle name="Total 2 3" xfId="9377" xr:uid="{00000000-0005-0000-0000-00001BB60000}"/>
    <cellStyle name="Total 2 4" xfId="9378" xr:uid="{00000000-0005-0000-0000-00001CB60000}"/>
    <cellStyle name="Total 2 5" xfId="9379" xr:uid="{00000000-0005-0000-0000-00001DB60000}"/>
    <cellStyle name="Total 3" xfId="9380" xr:uid="{00000000-0005-0000-0000-00001EB60000}"/>
    <cellStyle name="Total 3 2" xfId="47275" xr:uid="{00000000-0005-0000-0000-00001FB60000}"/>
    <cellStyle name="Total 4" xfId="47246" xr:uid="{00000000-0005-0000-0000-000020B60000}"/>
    <cellStyle name="Tytuł 10" xfId="9381" xr:uid="{00000000-0005-0000-0000-000021B60000}"/>
    <cellStyle name="Tytuł 10 2" xfId="9382" xr:uid="{00000000-0005-0000-0000-000022B60000}"/>
    <cellStyle name="Tytuł 11" xfId="9383" xr:uid="{00000000-0005-0000-0000-000023B60000}"/>
    <cellStyle name="Tytuł 11 2" xfId="9384" xr:uid="{00000000-0005-0000-0000-000024B60000}"/>
    <cellStyle name="Tytuł 12" xfId="9385" xr:uid="{00000000-0005-0000-0000-000025B60000}"/>
    <cellStyle name="Tytuł 12 2" xfId="9386" xr:uid="{00000000-0005-0000-0000-000026B60000}"/>
    <cellStyle name="Tytuł 13" xfId="9387" xr:uid="{00000000-0005-0000-0000-000027B60000}"/>
    <cellStyle name="Tytuł 13 2" xfId="9388" xr:uid="{00000000-0005-0000-0000-000028B60000}"/>
    <cellStyle name="Tytuł 14" xfId="9389" xr:uid="{00000000-0005-0000-0000-000029B60000}"/>
    <cellStyle name="Tytuł 14 2" xfId="9390" xr:uid="{00000000-0005-0000-0000-00002AB60000}"/>
    <cellStyle name="Tytuł 15" xfId="9391" xr:uid="{00000000-0005-0000-0000-00002BB60000}"/>
    <cellStyle name="Tytuł 15 2" xfId="9392" xr:uid="{00000000-0005-0000-0000-00002CB60000}"/>
    <cellStyle name="Tytuł 16" xfId="9393" xr:uid="{00000000-0005-0000-0000-00002DB60000}"/>
    <cellStyle name="Tytuł 16 2" xfId="9394" xr:uid="{00000000-0005-0000-0000-00002EB60000}"/>
    <cellStyle name="Tytuł 17" xfId="9395" xr:uid="{00000000-0005-0000-0000-00002FB60000}"/>
    <cellStyle name="Tytuł 17 2" xfId="9396" xr:uid="{00000000-0005-0000-0000-000030B60000}"/>
    <cellStyle name="Tytuł 18" xfId="9397" xr:uid="{00000000-0005-0000-0000-000031B60000}"/>
    <cellStyle name="Tytuł 18 2" xfId="9398" xr:uid="{00000000-0005-0000-0000-000032B60000}"/>
    <cellStyle name="Tytuł 19" xfId="9399" xr:uid="{00000000-0005-0000-0000-000033B60000}"/>
    <cellStyle name="Tytuł 19 2" xfId="9400" xr:uid="{00000000-0005-0000-0000-000034B60000}"/>
    <cellStyle name="Tytuł 2" xfId="2186" xr:uid="{00000000-0005-0000-0000-000035B60000}"/>
    <cellStyle name="Tytuł 2 10" xfId="9401" xr:uid="{00000000-0005-0000-0000-000036B60000}"/>
    <cellStyle name="Tytuł 2 11" xfId="9402" xr:uid="{00000000-0005-0000-0000-000037B60000}"/>
    <cellStyle name="Tytuł 2 12" xfId="9403" xr:uid="{00000000-0005-0000-0000-000038B60000}"/>
    <cellStyle name="Tytuł 2 13" xfId="9404" xr:uid="{00000000-0005-0000-0000-000039B60000}"/>
    <cellStyle name="Tytuł 2 2" xfId="9405" xr:uid="{00000000-0005-0000-0000-00003AB60000}"/>
    <cellStyle name="Tytuł 2 3" xfId="9406" xr:uid="{00000000-0005-0000-0000-00003BB60000}"/>
    <cellStyle name="Tytuł 2 4" xfId="9407" xr:uid="{00000000-0005-0000-0000-00003CB60000}"/>
    <cellStyle name="Tytuł 2 5" xfId="9408" xr:uid="{00000000-0005-0000-0000-00003DB60000}"/>
    <cellStyle name="Tytuł 2 6" xfId="9409" xr:uid="{00000000-0005-0000-0000-00003EB60000}"/>
    <cellStyle name="Tytuł 2 7" xfId="9410" xr:uid="{00000000-0005-0000-0000-00003FB60000}"/>
    <cellStyle name="Tytuł 2 8" xfId="9411" xr:uid="{00000000-0005-0000-0000-000040B60000}"/>
    <cellStyle name="Tytuł 2 9" xfId="9412" xr:uid="{00000000-0005-0000-0000-000041B60000}"/>
    <cellStyle name="Tytuł 20" xfId="9413" xr:uid="{00000000-0005-0000-0000-000042B60000}"/>
    <cellStyle name="Tytuł 20 2" xfId="9414" xr:uid="{00000000-0005-0000-0000-000043B60000}"/>
    <cellStyle name="Tytuł 21" xfId="9415" xr:uid="{00000000-0005-0000-0000-000044B60000}"/>
    <cellStyle name="Tytuł 21 2" xfId="9416" xr:uid="{00000000-0005-0000-0000-000045B60000}"/>
    <cellStyle name="Tytuł 22" xfId="9417" xr:uid="{00000000-0005-0000-0000-000046B60000}"/>
    <cellStyle name="Tytuł 22 2" xfId="9418" xr:uid="{00000000-0005-0000-0000-000047B60000}"/>
    <cellStyle name="Tytuł 23" xfId="9419" xr:uid="{00000000-0005-0000-0000-000048B60000}"/>
    <cellStyle name="Tytuł 23 2" xfId="9420" xr:uid="{00000000-0005-0000-0000-000049B60000}"/>
    <cellStyle name="Tytuł 24" xfId="9421" xr:uid="{00000000-0005-0000-0000-00004AB60000}"/>
    <cellStyle name="Tytuł 24 2" xfId="9422" xr:uid="{00000000-0005-0000-0000-00004BB60000}"/>
    <cellStyle name="Tytuł 25" xfId="9423" xr:uid="{00000000-0005-0000-0000-00004CB60000}"/>
    <cellStyle name="Tytuł 25 2" xfId="9424" xr:uid="{00000000-0005-0000-0000-00004DB60000}"/>
    <cellStyle name="Tytuł 26" xfId="9425" xr:uid="{00000000-0005-0000-0000-00004EB60000}"/>
    <cellStyle name="Tytuł 26 2" xfId="9426" xr:uid="{00000000-0005-0000-0000-00004FB60000}"/>
    <cellStyle name="Tytuł 27" xfId="9427" xr:uid="{00000000-0005-0000-0000-000050B60000}"/>
    <cellStyle name="Tytuł 27 2" xfId="9428" xr:uid="{00000000-0005-0000-0000-000051B60000}"/>
    <cellStyle name="Tytuł 28" xfId="9429" xr:uid="{00000000-0005-0000-0000-000052B60000}"/>
    <cellStyle name="Tytuł 28 2" xfId="9430" xr:uid="{00000000-0005-0000-0000-000053B60000}"/>
    <cellStyle name="Tytuł 29" xfId="9431" xr:uid="{00000000-0005-0000-0000-000054B60000}"/>
    <cellStyle name="Tytuł 29 2" xfId="9432" xr:uid="{00000000-0005-0000-0000-000055B60000}"/>
    <cellStyle name="Tytuł 3" xfId="9433" xr:uid="{00000000-0005-0000-0000-000056B60000}"/>
    <cellStyle name="Tytuł 3 2" xfId="9434" xr:uid="{00000000-0005-0000-0000-000057B60000}"/>
    <cellStyle name="Tytuł 3 3" xfId="11230" xr:uid="{00000000-0005-0000-0000-000058B60000}"/>
    <cellStyle name="Tytuł 3 4" xfId="10837" xr:uid="{00000000-0005-0000-0000-000059B60000}"/>
    <cellStyle name="Tytuł 30" xfId="9435" xr:uid="{00000000-0005-0000-0000-00005AB60000}"/>
    <cellStyle name="Tytuł 30 2" xfId="9436" xr:uid="{00000000-0005-0000-0000-00005BB60000}"/>
    <cellStyle name="Tytuł 31" xfId="9437" xr:uid="{00000000-0005-0000-0000-00005CB60000}"/>
    <cellStyle name="Tytuł 31 2" xfId="9438" xr:uid="{00000000-0005-0000-0000-00005DB60000}"/>
    <cellStyle name="Tytuł 32" xfId="9439" xr:uid="{00000000-0005-0000-0000-00005EB60000}"/>
    <cellStyle name="Tytuł 32 2" xfId="9440" xr:uid="{00000000-0005-0000-0000-00005FB60000}"/>
    <cellStyle name="Tytuł 33" xfId="9441" xr:uid="{00000000-0005-0000-0000-000060B60000}"/>
    <cellStyle name="Tytuł 33 2" xfId="9442" xr:uid="{00000000-0005-0000-0000-000061B60000}"/>
    <cellStyle name="Tytuł 34" xfId="9443" xr:uid="{00000000-0005-0000-0000-000062B60000}"/>
    <cellStyle name="Tytuł 34 2" xfId="9444" xr:uid="{00000000-0005-0000-0000-000063B60000}"/>
    <cellStyle name="Tytuł 35" xfId="9445" xr:uid="{00000000-0005-0000-0000-000064B60000}"/>
    <cellStyle name="Tytuł 35 2" xfId="9446" xr:uid="{00000000-0005-0000-0000-000065B60000}"/>
    <cellStyle name="Tytuł 36" xfId="9447" xr:uid="{00000000-0005-0000-0000-000066B60000}"/>
    <cellStyle name="Tytuł 36 2" xfId="9448" xr:uid="{00000000-0005-0000-0000-000067B60000}"/>
    <cellStyle name="Tytuł 37" xfId="9449" xr:uid="{00000000-0005-0000-0000-000068B60000}"/>
    <cellStyle name="Tytuł 37 2" xfId="9450" xr:uid="{00000000-0005-0000-0000-000069B60000}"/>
    <cellStyle name="Tytuł 38" xfId="9451" xr:uid="{00000000-0005-0000-0000-00006AB60000}"/>
    <cellStyle name="Tytuł 38 2" xfId="9452" xr:uid="{00000000-0005-0000-0000-00006BB60000}"/>
    <cellStyle name="Tytuł 39" xfId="9453" xr:uid="{00000000-0005-0000-0000-00006CB60000}"/>
    <cellStyle name="Tytuł 39 2" xfId="9454" xr:uid="{00000000-0005-0000-0000-00006DB60000}"/>
    <cellStyle name="Tytuł 4" xfId="9455" xr:uid="{00000000-0005-0000-0000-00006EB60000}"/>
    <cellStyle name="Tytuł 4 2" xfId="9456" xr:uid="{00000000-0005-0000-0000-00006FB60000}"/>
    <cellStyle name="Tytuł 40" xfId="9457" xr:uid="{00000000-0005-0000-0000-000070B60000}"/>
    <cellStyle name="Tytuł 40 2" xfId="9458" xr:uid="{00000000-0005-0000-0000-000071B60000}"/>
    <cellStyle name="Tytuł 41" xfId="9459" xr:uid="{00000000-0005-0000-0000-000072B60000}"/>
    <cellStyle name="Tytuł 41 2" xfId="9460" xr:uid="{00000000-0005-0000-0000-000073B60000}"/>
    <cellStyle name="Tytuł 42" xfId="9461" xr:uid="{00000000-0005-0000-0000-000074B60000}"/>
    <cellStyle name="Tytuł 42 2" xfId="9462" xr:uid="{00000000-0005-0000-0000-000075B60000}"/>
    <cellStyle name="Tytuł 43" xfId="9463" xr:uid="{00000000-0005-0000-0000-000076B60000}"/>
    <cellStyle name="Tytuł 43 2" xfId="9464" xr:uid="{00000000-0005-0000-0000-000077B60000}"/>
    <cellStyle name="Tytuł 44" xfId="9465" xr:uid="{00000000-0005-0000-0000-000078B60000}"/>
    <cellStyle name="Tytuł 44 2" xfId="9466" xr:uid="{00000000-0005-0000-0000-000079B60000}"/>
    <cellStyle name="Tytuł 45" xfId="9467" xr:uid="{00000000-0005-0000-0000-00007AB60000}"/>
    <cellStyle name="Tytuł 45 2" xfId="9468" xr:uid="{00000000-0005-0000-0000-00007BB60000}"/>
    <cellStyle name="Tytuł 46" xfId="9469" xr:uid="{00000000-0005-0000-0000-00007CB60000}"/>
    <cellStyle name="Tytuł 46 2" xfId="9470" xr:uid="{00000000-0005-0000-0000-00007DB60000}"/>
    <cellStyle name="Tytuł 47" xfId="9471" xr:uid="{00000000-0005-0000-0000-00007EB60000}"/>
    <cellStyle name="Tytuł 47 2" xfId="9472" xr:uid="{00000000-0005-0000-0000-00007FB60000}"/>
    <cellStyle name="Tytuł 48" xfId="9473" xr:uid="{00000000-0005-0000-0000-000080B60000}"/>
    <cellStyle name="Tytuł 48 2" xfId="9474" xr:uid="{00000000-0005-0000-0000-000081B60000}"/>
    <cellStyle name="Tytuł 49" xfId="9475" xr:uid="{00000000-0005-0000-0000-000082B60000}"/>
    <cellStyle name="Tytuł 49 2" xfId="9476" xr:uid="{00000000-0005-0000-0000-000083B60000}"/>
    <cellStyle name="Tytuł 5" xfId="9477" xr:uid="{00000000-0005-0000-0000-000084B60000}"/>
    <cellStyle name="Tytuł 5 2" xfId="9478" xr:uid="{00000000-0005-0000-0000-000085B60000}"/>
    <cellStyle name="Tytuł 50" xfId="9479" xr:uid="{00000000-0005-0000-0000-000086B60000}"/>
    <cellStyle name="Tytuł 50 2" xfId="9480" xr:uid="{00000000-0005-0000-0000-000087B60000}"/>
    <cellStyle name="Tytuł 51" xfId="9481" xr:uid="{00000000-0005-0000-0000-000088B60000}"/>
    <cellStyle name="Tytuł 51 2" xfId="9482" xr:uid="{00000000-0005-0000-0000-000089B60000}"/>
    <cellStyle name="Tytuł 52" xfId="9483" xr:uid="{00000000-0005-0000-0000-00008AB60000}"/>
    <cellStyle name="Tytuł 52 2" xfId="9484" xr:uid="{00000000-0005-0000-0000-00008BB60000}"/>
    <cellStyle name="Tytuł 53" xfId="9485" xr:uid="{00000000-0005-0000-0000-00008CB60000}"/>
    <cellStyle name="Tytuł 53 2" xfId="9486" xr:uid="{00000000-0005-0000-0000-00008DB60000}"/>
    <cellStyle name="Tytuł 54" xfId="9487" xr:uid="{00000000-0005-0000-0000-00008EB60000}"/>
    <cellStyle name="Tytuł 54 2" xfId="9488" xr:uid="{00000000-0005-0000-0000-00008FB60000}"/>
    <cellStyle name="Tytuł 55" xfId="9489" xr:uid="{00000000-0005-0000-0000-000090B60000}"/>
    <cellStyle name="Tytuł 55 2" xfId="9490" xr:uid="{00000000-0005-0000-0000-000091B60000}"/>
    <cellStyle name="Tytuł 56" xfId="9491" xr:uid="{00000000-0005-0000-0000-000092B60000}"/>
    <cellStyle name="Tytuł 56 2" xfId="9492" xr:uid="{00000000-0005-0000-0000-000093B60000}"/>
    <cellStyle name="Tytuł 57" xfId="9493" xr:uid="{00000000-0005-0000-0000-000094B60000}"/>
    <cellStyle name="Tytuł 58" xfId="9494" xr:uid="{00000000-0005-0000-0000-000095B60000}"/>
    <cellStyle name="Tytuł 59" xfId="9495" xr:uid="{00000000-0005-0000-0000-000096B60000}"/>
    <cellStyle name="Tytuł 6" xfId="9496" xr:uid="{00000000-0005-0000-0000-000097B60000}"/>
    <cellStyle name="Tytuł 6 2" xfId="9497" xr:uid="{00000000-0005-0000-0000-000098B60000}"/>
    <cellStyle name="Tytuł 7" xfId="9498" xr:uid="{00000000-0005-0000-0000-000099B60000}"/>
    <cellStyle name="Tytuł 7 2" xfId="9499" xr:uid="{00000000-0005-0000-0000-00009AB60000}"/>
    <cellStyle name="Tytuł 8" xfId="9500" xr:uid="{00000000-0005-0000-0000-00009BB60000}"/>
    <cellStyle name="Tytuł 8 2" xfId="9501" xr:uid="{00000000-0005-0000-0000-00009CB60000}"/>
    <cellStyle name="Tytuł 9" xfId="9502" xr:uid="{00000000-0005-0000-0000-00009DB60000}"/>
    <cellStyle name="Tytuł 9 2" xfId="9503" xr:uid="{00000000-0005-0000-0000-00009EB60000}"/>
    <cellStyle name="Uwaga 10" xfId="9504" xr:uid="{00000000-0005-0000-0000-00009FB60000}"/>
    <cellStyle name="Uwaga 10 2" xfId="9505" xr:uid="{00000000-0005-0000-0000-0000A0B60000}"/>
    <cellStyle name="Uwaga 11" xfId="9506" xr:uid="{00000000-0005-0000-0000-0000A1B60000}"/>
    <cellStyle name="Uwaga 11 2" xfId="9507" xr:uid="{00000000-0005-0000-0000-0000A2B60000}"/>
    <cellStyle name="Uwaga 12" xfId="9508" xr:uid="{00000000-0005-0000-0000-0000A3B60000}"/>
    <cellStyle name="Uwaga 12 2" xfId="9509" xr:uid="{00000000-0005-0000-0000-0000A4B60000}"/>
    <cellStyle name="Uwaga 13" xfId="9510" xr:uid="{00000000-0005-0000-0000-0000A5B60000}"/>
    <cellStyle name="Uwaga 13 2" xfId="9511" xr:uid="{00000000-0005-0000-0000-0000A6B60000}"/>
    <cellStyle name="Uwaga 14" xfId="9512" xr:uid="{00000000-0005-0000-0000-0000A7B60000}"/>
    <cellStyle name="Uwaga 14 2" xfId="9513" xr:uid="{00000000-0005-0000-0000-0000A8B60000}"/>
    <cellStyle name="Uwaga 15" xfId="9514" xr:uid="{00000000-0005-0000-0000-0000A9B60000}"/>
    <cellStyle name="Uwaga 15 2" xfId="9515" xr:uid="{00000000-0005-0000-0000-0000AAB60000}"/>
    <cellStyle name="Uwaga 16" xfId="9516" xr:uid="{00000000-0005-0000-0000-0000ABB60000}"/>
    <cellStyle name="Uwaga 16 2" xfId="9517" xr:uid="{00000000-0005-0000-0000-0000ACB60000}"/>
    <cellStyle name="Uwaga 17" xfId="9518" xr:uid="{00000000-0005-0000-0000-0000ADB60000}"/>
    <cellStyle name="Uwaga 17 2" xfId="9519" xr:uid="{00000000-0005-0000-0000-0000AEB60000}"/>
    <cellStyle name="Uwaga 18" xfId="9520" xr:uid="{00000000-0005-0000-0000-0000AFB60000}"/>
    <cellStyle name="Uwaga 18 2" xfId="9521" xr:uid="{00000000-0005-0000-0000-0000B0B60000}"/>
    <cellStyle name="Uwaga 19" xfId="9522" xr:uid="{00000000-0005-0000-0000-0000B1B60000}"/>
    <cellStyle name="Uwaga 19 2" xfId="9523" xr:uid="{00000000-0005-0000-0000-0000B2B60000}"/>
    <cellStyle name="Uwaga 2" xfId="2187" xr:uid="{00000000-0005-0000-0000-0000B3B60000}"/>
    <cellStyle name="Uwaga 2 10" xfId="9524" xr:uid="{00000000-0005-0000-0000-0000B4B60000}"/>
    <cellStyle name="Uwaga 2 10 2" xfId="9525" xr:uid="{00000000-0005-0000-0000-0000B5B60000}"/>
    <cellStyle name="Uwaga 2 10 3" xfId="9526" xr:uid="{00000000-0005-0000-0000-0000B6B60000}"/>
    <cellStyle name="Uwaga 2 11" xfId="9527" xr:uid="{00000000-0005-0000-0000-0000B7B60000}"/>
    <cellStyle name="Uwaga 2 11 2" xfId="9528" xr:uid="{00000000-0005-0000-0000-0000B8B60000}"/>
    <cellStyle name="Uwaga 2 12" xfId="9529" xr:uid="{00000000-0005-0000-0000-0000B9B60000}"/>
    <cellStyle name="Uwaga 2 12 2" xfId="9530" xr:uid="{00000000-0005-0000-0000-0000BAB60000}"/>
    <cellStyle name="Uwaga 2 13" xfId="9531" xr:uid="{00000000-0005-0000-0000-0000BBB60000}"/>
    <cellStyle name="Uwaga 2 14" xfId="9532" xr:uid="{00000000-0005-0000-0000-0000BCB60000}"/>
    <cellStyle name="Uwaga 2 15" xfId="9533" xr:uid="{00000000-0005-0000-0000-0000BDB60000}"/>
    <cellStyle name="Uwaga 2 16" xfId="9534" xr:uid="{00000000-0005-0000-0000-0000BEB60000}"/>
    <cellStyle name="Uwaga 2 17" xfId="9535" xr:uid="{00000000-0005-0000-0000-0000BFB60000}"/>
    <cellStyle name="Uwaga 2 18" xfId="9536" xr:uid="{00000000-0005-0000-0000-0000C0B60000}"/>
    <cellStyle name="Uwaga 2 19" xfId="9537" xr:uid="{00000000-0005-0000-0000-0000C1B60000}"/>
    <cellStyle name="Uwaga 2 2" xfId="2188" xr:uid="{00000000-0005-0000-0000-0000C2B60000}"/>
    <cellStyle name="Uwaga 2 2 10" xfId="9538" xr:uid="{00000000-0005-0000-0000-0000C3B60000}"/>
    <cellStyle name="Uwaga 2 2 11" xfId="9539" xr:uid="{00000000-0005-0000-0000-0000C4B60000}"/>
    <cellStyle name="Uwaga 2 2 12" xfId="9540" xr:uid="{00000000-0005-0000-0000-0000C5B60000}"/>
    <cellStyle name="Uwaga 2 2 13" xfId="11102" xr:uid="{00000000-0005-0000-0000-0000C6B60000}"/>
    <cellStyle name="Uwaga 2 2 14" xfId="10839" xr:uid="{00000000-0005-0000-0000-0000C7B60000}"/>
    <cellStyle name="Uwaga 2 2 2" xfId="2189" xr:uid="{00000000-0005-0000-0000-0000C8B60000}"/>
    <cellStyle name="Uwaga 2 2 2 10" xfId="9541" xr:uid="{00000000-0005-0000-0000-0000C9B60000}"/>
    <cellStyle name="Uwaga 2 2 2 11" xfId="11103" xr:uid="{00000000-0005-0000-0000-0000CAB60000}"/>
    <cellStyle name="Uwaga 2 2 2 12" xfId="10840" xr:uid="{00000000-0005-0000-0000-0000CBB60000}"/>
    <cellStyle name="Uwaga 2 2 2 2" xfId="2190" xr:uid="{00000000-0005-0000-0000-0000CCB60000}"/>
    <cellStyle name="Uwaga 2 2 2 2 2" xfId="2191" xr:uid="{00000000-0005-0000-0000-0000CDB60000}"/>
    <cellStyle name="Uwaga 2 2 2 2 2 2" xfId="2192" xr:uid="{00000000-0005-0000-0000-0000CEB60000}"/>
    <cellStyle name="Uwaga 2 2 2 2 2 2 2" xfId="9542" xr:uid="{00000000-0005-0000-0000-0000CFB60000}"/>
    <cellStyle name="Uwaga 2 2 2 2 2 2 2 2" xfId="9543" xr:uid="{00000000-0005-0000-0000-0000D0B60000}"/>
    <cellStyle name="Uwaga 2 2 2 2 2 2 3" xfId="9544" xr:uid="{00000000-0005-0000-0000-0000D1B60000}"/>
    <cellStyle name="Uwaga 2 2 2 2 2 2 3 2" xfId="9545" xr:uid="{00000000-0005-0000-0000-0000D2B60000}"/>
    <cellStyle name="Uwaga 2 2 2 2 2 2 4" xfId="9546" xr:uid="{00000000-0005-0000-0000-0000D3B60000}"/>
    <cellStyle name="Uwaga 2 2 2 2 2 2 4 2" xfId="9547" xr:uid="{00000000-0005-0000-0000-0000D4B60000}"/>
    <cellStyle name="Uwaga 2 2 2 2 2 2 5" xfId="9548" xr:uid="{00000000-0005-0000-0000-0000D5B60000}"/>
    <cellStyle name="Uwaga 2 2 2 2 2 2 6" xfId="9549" xr:uid="{00000000-0005-0000-0000-0000D6B60000}"/>
    <cellStyle name="Uwaga 2 2 2 2 2 3" xfId="9550" xr:uid="{00000000-0005-0000-0000-0000D7B60000}"/>
    <cellStyle name="Uwaga 2 2 2 2 2 3 2" xfId="9551" xr:uid="{00000000-0005-0000-0000-0000D8B60000}"/>
    <cellStyle name="Uwaga 2 2 2 2 2 4" xfId="9552" xr:uid="{00000000-0005-0000-0000-0000D9B60000}"/>
    <cellStyle name="Uwaga 2 2 2 2 2 4 2" xfId="9553" xr:uid="{00000000-0005-0000-0000-0000DAB60000}"/>
    <cellStyle name="Uwaga 2 2 2 2 2 5" xfId="9554" xr:uid="{00000000-0005-0000-0000-0000DBB60000}"/>
    <cellStyle name="Uwaga 2 2 2 2 2 5 2" xfId="9555" xr:uid="{00000000-0005-0000-0000-0000DCB60000}"/>
    <cellStyle name="Uwaga 2 2 2 2 2 6" xfId="9556" xr:uid="{00000000-0005-0000-0000-0000DDB60000}"/>
    <cellStyle name="Uwaga 2 2 2 2 2 7" xfId="9557" xr:uid="{00000000-0005-0000-0000-0000DEB60000}"/>
    <cellStyle name="Uwaga 2 2 2 2 3" xfId="2193" xr:uid="{00000000-0005-0000-0000-0000DFB60000}"/>
    <cellStyle name="Uwaga 2 2 2 2 3 2" xfId="9558" xr:uid="{00000000-0005-0000-0000-0000E0B60000}"/>
    <cellStyle name="Uwaga 2 2 2 2 3 2 2" xfId="9559" xr:uid="{00000000-0005-0000-0000-0000E1B60000}"/>
    <cellStyle name="Uwaga 2 2 2 2 3 3" xfId="9560" xr:uid="{00000000-0005-0000-0000-0000E2B60000}"/>
    <cellStyle name="Uwaga 2 2 2 2 3 3 2" xfId="9561" xr:uid="{00000000-0005-0000-0000-0000E3B60000}"/>
    <cellStyle name="Uwaga 2 2 2 2 3 4" xfId="9562" xr:uid="{00000000-0005-0000-0000-0000E4B60000}"/>
    <cellStyle name="Uwaga 2 2 2 2 3 4 2" xfId="9563" xr:uid="{00000000-0005-0000-0000-0000E5B60000}"/>
    <cellStyle name="Uwaga 2 2 2 2 3 5" xfId="9564" xr:uid="{00000000-0005-0000-0000-0000E6B60000}"/>
    <cellStyle name="Uwaga 2 2 2 2 3 6" xfId="9565" xr:uid="{00000000-0005-0000-0000-0000E7B60000}"/>
    <cellStyle name="Uwaga 2 2 2 2 4" xfId="9566" xr:uid="{00000000-0005-0000-0000-0000E8B60000}"/>
    <cellStyle name="Uwaga 2 2 2 2 4 2" xfId="9567" xr:uid="{00000000-0005-0000-0000-0000E9B60000}"/>
    <cellStyle name="Uwaga 2 2 2 2 5" xfId="9568" xr:uid="{00000000-0005-0000-0000-0000EAB60000}"/>
    <cellStyle name="Uwaga 2 2 2 2 5 2" xfId="9569" xr:uid="{00000000-0005-0000-0000-0000EBB60000}"/>
    <cellStyle name="Uwaga 2 2 2 2 6" xfId="9570" xr:uid="{00000000-0005-0000-0000-0000ECB60000}"/>
    <cellStyle name="Uwaga 2 2 2 2 6 2" xfId="9571" xr:uid="{00000000-0005-0000-0000-0000EDB60000}"/>
    <cellStyle name="Uwaga 2 2 2 2 7" xfId="9572" xr:uid="{00000000-0005-0000-0000-0000EEB60000}"/>
    <cellStyle name="Uwaga 2 2 2 2 8" xfId="9573" xr:uid="{00000000-0005-0000-0000-0000EFB60000}"/>
    <cellStyle name="Uwaga 2 2 2 3" xfId="2194" xr:uid="{00000000-0005-0000-0000-0000F0B60000}"/>
    <cellStyle name="Uwaga 2 2 2 3 2" xfId="2195" xr:uid="{00000000-0005-0000-0000-0000F1B60000}"/>
    <cellStyle name="Uwaga 2 2 2 3 2 2" xfId="9574" xr:uid="{00000000-0005-0000-0000-0000F2B60000}"/>
    <cellStyle name="Uwaga 2 2 2 3 2 2 2" xfId="9575" xr:uid="{00000000-0005-0000-0000-0000F3B60000}"/>
    <cellStyle name="Uwaga 2 2 2 3 2 3" xfId="9576" xr:uid="{00000000-0005-0000-0000-0000F4B60000}"/>
    <cellStyle name="Uwaga 2 2 2 3 2 3 2" xfId="9577" xr:uid="{00000000-0005-0000-0000-0000F5B60000}"/>
    <cellStyle name="Uwaga 2 2 2 3 2 4" xfId="9578" xr:uid="{00000000-0005-0000-0000-0000F6B60000}"/>
    <cellStyle name="Uwaga 2 2 2 3 2 4 2" xfId="9579" xr:uid="{00000000-0005-0000-0000-0000F7B60000}"/>
    <cellStyle name="Uwaga 2 2 2 3 2 5" xfId="9580" xr:uid="{00000000-0005-0000-0000-0000F8B60000}"/>
    <cellStyle name="Uwaga 2 2 2 3 2 6" xfId="9581" xr:uid="{00000000-0005-0000-0000-0000F9B60000}"/>
    <cellStyle name="Uwaga 2 2 2 3 3" xfId="9582" xr:uid="{00000000-0005-0000-0000-0000FAB60000}"/>
    <cellStyle name="Uwaga 2 2 2 3 3 2" xfId="9583" xr:uid="{00000000-0005-0000-0000-0000FBB60000}"/>
    <cellStyle name="Uwaga 2 2 2 3 4" xfId="9584" xr:uid="{00000000-0005-0000-0000-0000FCB60000}"/>
    <cellStyle name="Uwaga 2 2 2 3 4 2" xfId="9585" xr:uid="{00000000-0005-0000-0000-0000FDB60000}"/>
    <cellStyle name="Uwaga 2 2 2 3 5" xfId="9586" xr:uid="{00000000-0005-0000-0000-0000FEB60000}"/>
    <cellStyle name="Uwaga 2 2 2 3 5 2" xfId="9587" xr:uid="{00000000-0005-0000-0000-0000FFB60000}"/>
    <cellStyle name="Uwaga 2 2 2 3 6" xfId="9588" xr:uid="{00000000-0005-0000-0000-000000B70000}"/>
    <cellStyle name="Uwaga 2 2 2 3 7" xfId="9589" xr:uid="{00000000-0005-0000-0000-000001B70000}"/>
    <cellStyle name="Uwaga 2 2 2 4" xfId="2196" xr:uid="{00000000-0005-0000-0000-000002B70000}"/>
    <cellStyle name="Uwaga 2 2 2 4 2" xfId="9590" xr:uid="{00000000-0005-0000-0000-000003B70000}"/>
    <cellStyle name="Uwaga 2 2 2 4 2 2" xfId="9591" xr:uid="{00000000-0005-0000-0000-000004B70000}"/>
    <cellStyle name="Uwaga 2 2 2 4 3" xfId="9592" xr:uid="{00000000-0005-0000-0000-000005B70000}"/>
    <cellStyle name="Uwaga 2 2 2 4 3 2" xfId="9593" xr:uid="{00000000-0005-0000-0000-000006B70000}"/>
    <cellStyle name="Uwaga 2 2 2 4 4" xfId="9594" xr:uid="{00000000-0005-0000-0000-000007B70000}"/>
    <cellStyle name="Uwaga 2 2 2 4 4 2" xfId="9595" xr:uid="{00000000-0005-0000-0000-000008B70000}"/>
    <cellStyle name="Uwaga 2 2 2 4 5" xfId="9596" xr:uid="{00000000-0005-0000-0000-000009B70000}"/>
    <cellStyle name="Uwaga 2 2 2 4 6" xfId="9597" xr:uid="{00000000-0005-0000-0000-00000AB70000}"/>
    <cellStyle name="Uwaga 2 2 2 5" xfId="9598" xr:uid="{00000000-0005-0000-0000-00000BB70000}"/>
    <cellStyle name="Uwaga 2 2 2 5 2" xfId="9599" xr:uid="{00000000-0005-0000-0000-00000CB70000}"/>
    <cellStyle name="Uwaga 2 2 2 6" xfId="9600" xr:uid="{00000000-0005-0000-0000-00000DB70000}"/>
    <cellStyle name="Uwaga 2 2 2 6 2" xfId="9601" xr:uid="{00000000-0005-0000-0000-00000EB70000}"/>
    <cellStyle name="Uwaga 2 2 2 7" xfId="9602" xr:uid="{00000000-0005-0000-0000-00000FB70000}"/>
    <cellStyle name="Uwaga 2 2 2 7 2" xfId="9603" xr:uid="{00000000-0005-0000-0000-000010B70000}"/>
    <cellStyle name="Uwaga 2 2 2 8" xfId="9604" xr:uid="{00000000-0005-0000-0000-000011B70000}"/>
    <cellStyle name="Uwaga 2 2 2 9" xfId="9605" xr:uid="{00000000-0005-0000-0000-000012B70000}"/>
    <cellStyle name="Uwaga 2 2 3" xfId="2197" xr:uid="{00000000-0005-0000-0000-000013B70000}"/>
    <cellStyle name="Uwaga 2 2 3 2" xfId="2198" xr:uid="{00000000-0005-0000-0000-000014B70000}"/>
    <cellStyle name="Uwaga 2 2 3 2 2" xfId="2199" xr:uid="{00000000-0005-0000-0000-000015B70000}"/>
    <cellStyle name="Uwaga 2 2 3 2 2 2" xfId="9606" xr:uid="{00000000-0005-0000-0000-000016B70000}"/>
    <cellStyle name="Uwaga 2 2 3 2 2 2 2" xfId="9607" xr:uid="{00000000-0005-0000-0000-000017B70000}"/>
    <cellStyle name="Uwaga 2 2 3 2 2 3" xfId="9608" xr:uid="{00000000-0005-0000-0000-000018B70000}"/>
    <cellStyle name="Uwaga 2 2 3 2 2 3 2" xfId="9609" xr:uid="{00000000-0005-0000-0000-000019B70000}"/>
    <cellStyle name="Uwaga 2 2 3 2 2 4" xfId="9610" xr:uid="{00000000-0005-0000-0000-00001AB70000}"/>
    <cellStyle name="Uwaga 2 2 3 2 2 4 2" xfId="9611" xr:uid="{00000000-0005-0000-0000-00001BB70000}"/>
    <cellStyle name="Uwaga 2 2 3 2 2 5" xfId="9612" xr:uid="{00000000-0005-0000-0000-00001CB70000}"/>
    <cellStyle name="Uwaga 2 2 3 2 2 6" xfId="9613" xr:uid="{00000000-0005-0000-0000-00001DB70000}"/>
    <cellStyle name="Uwaga 2 2 3 2 3" xfId="9614" xr:uid="{00000000-0005-0000-0000-00001EB70000}"/>
    <cellStyle name="Uwaga 2 2 3 2 3 2" xfId="9615" xr:uid="{00000000-0005-0000-0000-00001FB70000}"/>
    <cellStyle name="Uwaga 2 2 3 2 4" xfId="9616" xr:uid="{00000000-0005-0000-0000-000020B70000}"/>
    <cellStyle name="Uwaga 2 2 3 2 4 2" xfId="9617" xr:uid="{00000000-0005-0000-0000-000021B70000}"/>
    <cellStyle name="Uwaga 2 2 3 2 5" xfId="9618" xr:uid="{00000000-0005-0000-0000-000022B70000}"/>
    <cellStyle name="Uwaga 2 2 3 2 5 2" xfId="9619" xr:uid="{00000000-0005-0000-0000-000023B70000}"/>
    <cellStyle name="Uwaga 2 2 3 2 6" xfId="9620" xr:uid="{00000000-0005-0000-0000-000024B70000}"/>
    <cellStyle name="Uwaga 2 2 3 2 7" xfId="9621" xr:uid="{00000000-0005-0000-0000-000025B70000}"/>
    <cellStyle name="Uwaga 2 2 3 3" xfId="2200" xr:uid="{00000000-0005-0000-0000-000026B70000}"/>
    <cellStyle name="Uwaga 2 2 3 3 2" xfId="9622" xr:uid="{00000000-0005-0000-0000-000027B70000}"/>
    <cellStyle name="Uwaga 2 2 3 3 2 2" xfId="9623" xr:uid="{00000000-0005-0000-0000-000028B70000}"/>
    <cellStyle name="Uwaga 2 2 3 3 3" xfId="9624" xr:uid="{00000000-0005-0000-0000-000029B70000}"/>
    <cellStyle name="Uwaga 2 2 3 3 3 2" xfId="9625" xr:uid="{00000000-0005-0000-0000-00002AB70000}"/>
    <cellStyle name="Uwaga 2 2 3 3 4" xfId="9626" xr:uid="{00000000-0005-0000-0000-00002BB70000}"/>
    <cellStyle name="Uwaga 2 2 3 3 4 2" xfId="9627" xr:uid="{00000000-0005-0000-0000-00002CB70000}"/>
    <cellStyle name="Uwaga 2 2 3 3 5" xfId="9628" xr:uid="{00000000-0005-0000-0000-00002DB70000}"/>
    <cellStyle name="Uwaga 2 2 3 3 6" xfId="9629" xr:uid="{00000000-0005-0000-0000-00002EB70000}"/>
    <cellStyle name="Uwaga 2 2 3 4" xfId="9630" xr:uid="{00000000-0005-0000-0000-00002FB70000}"/>
    <cellStyle name="Uwaga 2 2 3 4 2" xfId="9631" xr:uid="{00000000-0005-0000-0000-000030B70000}"/>
    <cellStyle name="Uwaga 2 2 3 5" xfId="9632" xr:uid="{00000000-0005-0000-0000-000031B70000}"/>
    <cellStyle name="Uwaga 2 2 3 5 2" xfId="9633" xr:uid="{00000000-0005-0000-0000-000032B70000}"/>
    <cellStyle name="Uwaga 2 2 3 6" xfId="9634" xr:uid="{00000000-0005-0000-0000-000033B70000}"/>
    <cellStyle name="Uwaga 2 2 3 6 2" xfId="9635" xr:uid="{00000000-0005-0000-0000-000034B70000}"/>
    <cellStyle name="Uwaga 2 2 3 7" xfId="9636" xr:uid="{00000000-0005-0000-0000-000035B70000}"/>
    <cellStyle name="Uwaga 2 2 3 8" xfId="9637" xr:uid="{00000000-0005-0000-0000-000036B70000}"/>
    <cellStyle name="Uwaga 2 2 4" xfId="2201" xr:uid="{00000000-0005-0000-0000-000037B70000}"/>
    <cellStyle name="Uwaga 2 2 4 2" xfId="2202" xr:uid="{00000000-0005-0000-0000-000038B70000}"/>
    <cellStyle name="Uwaga 2 2 4 2 2" xfId="9638" xr:uid="{00000000-0005-0000-0000-000039B70000}"/>
    <cellStyle name="Uwaga 2 2 4 2 2 2" xfId="9639" xr:uid="{00000000-0005-0000-0000-00003AB70000}"/>
    <cellStyle name="Uwaga 2 2 4 2 3" xfId="9640" xr:uid="{00000000-0005-0000-0000-00003BB70000}"/>
    <cellStyle name="Uwaga 2 2 4 2 3 2" xfId="9641" xr:uid="{00000000-0005-0000-0000-00003CB70000}"/>
    <cellStyle name="Uwaga 2 2 4 2 4" xfId="9642" xr:uid="{00000000-0005-0000-0000-00003DB70000}"/>
    <cellStyle name="Uwaga 2 2 4 2 4 2" xfId="9643" xr:uid="{00000000-0005-0000-0000-00003EB70000}"/>
    <cellStyle name="Uwaga 2 2 4 2 5" xfId="9644" xr:uid="{00000000-0005-0000-0000-00003FB70000}"/>
    <cellStyle name="Uwaga 2 2 4 2 6" xfId="9645" xr:uid="{00000000-0005-0000-0000-000040B70000}"/>
    <cellStyle name="Uwaga 2 2 4 3" xfId="9646" xr:uid="{00000000-0005-0000-0000-000041B70000}"/>
    <cellStyle name="Uwaga 2 2 4 3 2" xfId="9647" xr:uid="{00000000-0005-0000-0000-000042B70000}"/>
    <cellStyle name="Uwaga 2 2 4 4" xfId="9648" xr:uid="{00000000-0005-0000-0000-000043B70000}"/>
    <cellStyle name="Uwaga 2 2 4 4 2" xfId="9649" xr:uid="{00000000-0005-0000-0000-000044B70000}"/>
    <cellStyle name="Uwaga 2 2 4 5" xfId="9650" xr:uid="{00000000-0005-0000-0000-000045B70000}"/>
    <cellStyle name="Uwaga 2 2 4 5 2" xfId="9651" xr:uid="{00000000-0005-0000-0000-000046B70000}"/>
    <cellStyle name="Uwaga 2 2 4 6" xfId="9652" xr:uid="{00000000-0005-0000-0000-000047B70000}"/>
    <cellStyle name="Uwaga 2 2 4 7" xfId="9653" xr:uid="{00000000-0005-0000-0000-000048B70000}"/>
    <cellStyle name="Uwaga 2 2 5" xfId="2203" xr:uid="{00000000-0005-0000-0000-000049B70000}"/>
    <cellStyle name="Uwaga 2 2 5 2" xfId="9654" xr:uid="{00000000-0005-0000-0000-00004AB70000}"/>
    <cellStyle name="Uwaga 2 2 5 2 2" xfId="9655" xr:uid="{00000000-0005-0000-0000-00004BB70000}"/>
    <cellStyle name="Uwaga 2 2 5 3" xfId="9656" xr:uid="{00000000-0005-0000-0000-00004CB70000}"/>
    <cellStyle name="Uwaga 2 2 5 3 2" xfId="9657" xr:uid="{00000000-0005-0000-0000-00004DB70000}"/>
    <cellStyle name="Uwaga 2 2 5 4" xfId="9658" xr:uid="{00000000-0005-0000-0000-00004EB70000}"/>
    <cellStyle name="Uwaga 2 2 5 4 2" xfId="9659" xr:uid="{00000000-0005-0000-0000-00004FB70000}"/>
    <cellStyle name="Uwaga 2 2 5 5" xfId="9660" xr:uid="{00000000-0005-0000-0000-000050B70000}"/>
    <cellStyle name="Uwaga 2 2 5 6" xfId="9661" xr:uid="{00000000-0005-0000-0000-000051B70000}"/>
    <cellStyle name="Uwaga 2 2 6" xfId="2204" xr:uid="{00000000-0005-0000-0000-000052B70000}"/>
    <cellStyle name="Uwaga 2 2 6 2" xfId="9662" xr:uid="{00000000-0005-0000-0000-000053B70000}"/>
    <cellStyle name="Uwaga 2 2 6 2 2" xfId="9663" xr:uid="{00000000-0005-0000-0000-000054B70000}"/>
    <cellStyle name="Uwaga 2 2 6 3" xfId="9664" xr:uid="{00000000-0005-0000-0000-000055B70000}"/>
    <cellStyle name="Uwaga 2 2 6 3 2" xfId="9665" xr:uid="{00000000-0005-0000-0000-000056B70000}"/>
    <cellStyle name="Uwaga 2 2 6 4" xfId="9666" xr:uid="{00000000-0005-0000-0000-000057B70000}"/>
    <cellStyle name="Uwaga 2 2 6 4 2" xfId="9667" xr:uid="{00000000-0005-0000-0000-000058B70000}"/>
    <cellStyle name="Uwaga 2 2 6 5" xfId="9668" xr:uid="{00000000-0005-0000-0000-000059B70000}"/>
    <cellStyle name="Uwaga 2 2 6 6" xfId="9669" xr:uid="{00000000-0005-0000-0000-00005AB70000}"/>
    <cellStyle name="Uwaga 2 2 7" xfId="9670" xr:uid="{00000000-0005-0000-0000-00005BB70000}"/>
    <cellStyle name="Uwaga 2 2 7 2" xfId="9671" xr:uid="{00000000-0005-0000-0000-00005CB70000}"/>
    <cellStyle name="Uwaga 2 2 8" xfId="9672" xr:uid="{00000000-0005-0000-0000-00005DB70000}"/>
    <cellStyle name="Uwaga 2 2 8 2" xfId="9673" xr:uid="{00000000-0005-0000-0000-00005EB70000}"/>
    <cellStyle name="Uwaga 2 2 9" xfId="9674" xr:uid="{00000000-0005-0000-0000-00005FB70000}"/>
    <cellStyle name="Uwaga 2 2 9 2" xfId="9675" xr:uid="{00000000-0005-0000-0000-000060B70000}"/>
    <cellStyle name="Uwaga 2 20" xfId="9676" xr:uid="{00000000-0005-0000-0000-000061B70000}"/>
    <cellStyle name="Uwaga 2 21" xfId="9677" xr:uid="{00000000-0005-0000-0000-000062B70000}"/>
    <cellStyle name="Uwaga 2 22" xfId="9678" xr:uid="{00000000-0005-0000-0000-000063B70000}"/>
    <cellStyle name="Uwaga 2 23" xfId="9679" xr:uid="{00000000-0005-0000-0000-000064B70000}"/>
    <cellStyle name="Uwaga 2 24" xfId="9680" xr:uid="{00000000-0005-0000-0000-000065B70000}"/>
    <cellStyle name="Uwaga 2 25" xfId="9681" xr:uid="{00000000-0005-0000-0000-000066B70000}"/>
    <cellStyle name="Uwaga 2 26" xfId="11101" xr:uid="{00000000-0005-0000-0000-000067B70000}"/>
    <cellStyle name="Uwaga 2 27" xfId="10838" xr:uid="{00000000-0005-0000-0000-000068B70000}"/>
    <cellStyle name="Uwaga 2 3" xfId="2205" xr:uid="{00000000-0005-0000-0000-000069B70000}"/>
    <cellStyle name="Uwaga 2 3 10" xfId="9682" xr:uid="{00000000-0005-0000-0000-00006AB70000}"/>
    <cellStyle name="Uwaga 2 3 11" xfId="11104" xr:uid="{00000000-0005-0000-0000-00006BB70000}"/>
    <cellStyle name="Uwaga 2 3 12" xfId="10841" xr:uid="{00000000-0005-0000-0000-00006CB70000}"/>
    <cellStyle name="Uwaga 2 3 2" xfId="2206" xr:uid="{00000000-0005-0000-0000-00006DB70000}"/>
    <cellStyle name="Uwaga 2 3 2 2" xfId="2207" xr:uid="{00000000-0005-0000-0000-00006EB70000}"/>
    <cellStyle name="Uwaga 2 3 2 2 2" xfId="2208" xr:uid="{00000000-0005-0000-0000-00006FB70000}"/>
    <cellStyle name="Uwaga 2 3 2 2 2 2" xfId="9683" xr:uid="{00000000-0005-0000-0000-000070B70000}"/>
    <cellStyle name="Uwaga 2 3 2 2 2 2 2" xfId="9684" xr:uid="{00000000-0005-0000-0000-000071B70000}"/>
    <cellStyle name="Uwaga 2 3 2 2 2 3" xfId="9685" xr:uid="{00000000-0005-0000-0000-000072B70000}"/>
    <cellStyle name="Uwaga 2 3 2 2 2 3 2" xfId="9686" xr:uid="{00000000-0005-0000-0000-000073B70000}"/>
    <cellStyle name="Uwaga 2 3 2 2 2 4" xfId="9687" xr:uid="{00000000-0005-0000-0000-000074B70000}"/>
    <cellStyle name="Uwaga 2 3 2 2 2 4 2" xfId="9688" xr:uid="{00000000-0005-0000-0000-000075B70000}"/>
    <cellStyle name="Uwaga 2 3 2 2 2 5" xfId="9689" xr:uid="{00000000-0005-0000-0000-000076B70000}"/>
    <cellStyle name="Uwaga 2 3 2 2 2 6" xfId="9690" xr:uid="{00000000-0005-0000-0000-000077B70000}"/>
    <cellStyle name="Uwaga 2 3 2 2 3" xfId="9691" xr:uid="{00000000-0005-0000-0000-000078B70000}"/>
    <cellStyle name="Uwaga 2 3 2 2 3 2" xfId="9692" xr:uid="{00000000-0005-0000-0000-000079B70000}"/>
    <cellStyle name="Uwaga 2 3 2 2 4" xfId="9693" xr:uid="{00000000-0005-0000-0000-00007AB70000}"/>
    <cellStyle name="Uwaga 2 3 2 2 4 2" xfId="9694" xr:uid="{00000000-0005-0000-0000-00007BB70000}"/>
    <cellStyle name="Uwaga 2 3 2 2 5" xfId="9695" xr:uid="{00000000-0005-0000-0000-00007CB70000}"/>
    <cellStyle name="Uwaga 2 3 2 2 5 2" xfId="9696" xr:uid="{00000000-0005-0000-0000-00007DB70000}"/>
    <cellStyle name="Uwaga 2 3 2 2 6" xfId="9697" xr:uid="{00000000-0005-0000-0000-00007EB70000}"/>
    <cellStyle name="Uwaga 2 3 2 2 7" xfId="9698" xr:uid="{00000000-0005-0000-0000-00007FB70000}"/>
    <cellStyle name="Uwaga 2 3 2 3" xfId="2209" xr:uid="{00000000-0005-0000-0000-000080B70000}"/>
    <cellStyle name="Uwaga 2 3 2 3 2" xfId="9699" xr:uid="{00000000-0005-0000-0000-000081B70000}"/>
    <cellStyle name="Uwaga 2 3 2 3 2 2" xfId="9700" xr:uid="{00000000-0005-0000-0000-000082B70000}"/>
    <cellStyle name="Uwaga 2 3 2 3 3" xfId="9701" xr:uid="{00000000-0005-0000-0000-000083B70000}"/>
    <cellStyle name="Uwaga 2 3 2 3 3 2" xfId="9702" xr:uid="{00000000-0005-0000-0000-000084B70000}"/>
    <cellStyle name="Uwaga 2 3 2 3 4" xfId="9703" xr:uid="{00000000-0005-0000-0000-000085B70000}"/>
    <cellStyle name="Uwaga 2 3 2 3 4 2" xfId="9704" xr:uid="{00000000-0005-0000-0000-000086B70000}"/>
    <cellStyle name="Uwaga 2 3 2 3 5" xfId="9705" xr:uid="{00000000-0005-0000-0000-000087B70000}"/>
    <cellStyle name="Uwaga 2 3 2 3 6" xfId="9706" xr:uid="{00000000-0005-0000-0000-000088B70000}"/>
    <cellStyle name="Uwaga 2 3 2 4" xfId="9707" xr:uid="{00000000-0005-0000-0000-000089B70000}"/>
    <cellStyle name="Uwaga 2 3 2 4 2" xfId="9708" xr:uid="{00000000-0005-0000-0000-00008AB70000}"/>
    <cellStyle name="Uwaga 2 3 2 5" xfId="9709" xr:uid="{00000000-0005-0000-0000-00008BB70000}"/>
    <cellStyle name="Uwaga 2 3 2 5 2" xfId="9710" xr:uid="{00000000-0005-0000-0000-00008CB70000}"/>
    <cellStyle name="Uwaga 2 3 2 6" xfId="9711" xr:uid="{00000000-0005-0000-0000-00008DB70000}"/>
    <cellStyle name="Uwaga 2 3 2 6 2" xfId="9712" xr:uid="{00000000-0005-0000-0000-00008EB70000}"/>
    <cellStyle name="Uwaga 2 3 2 7" xfId="9713" xr:uid="{00000000-0005-0000-0000-00008FB70000}"/>
    <cellStyle name="Uwaga 2 3 2 8" xfId="9714" xr:uid="{00000000-0005-0000-0000-000090B70000}"/>
    <cellStyle name="Uwaga 2 3 2 9" xfId="9715" xr:uid="{00000000-0005-0000-0000-000091B70000}"/>
    <cellStyle name="Uwaga 2 3 3" xfId="2210" xr:uid="{00000000-0005-0000-0000-000092B70000}"/>
    <cellStyle name="Uwaga 2 3 3 2" xfId="2211" xr:uid="{00000000-0005-0000-0000-000093B70000}"/>
    <cellStyle name="Uwaga 2 3 3 2 2" xfId="9716" xr:uid="{00000000-0005-0000-0000-000094B70000}"/>
    <cellStyle name="Uwaga 2 3 3 2 2 2" xfId="9717" xr:uid="{00000000-0005-0000-0000-000095B70000}"/>
    <cellStyle name="Uwaga 2 3 3 2 3" xfId="9718" xr:uid="{00000000-0005-0000-0000-000096B70000}"/>
    <cellStyle name="Uwaga 2 3 3 2 3 2" xfId="9719" xr:uid="{00000000-0005-0000-0000-000097B70000}"/>
    <cellStyle name="Uwaga 2 3 3 2 4" xfId="9720" xr:uid="{00000000-0005-0000-0000-000098B70000}"/>
    <cellStyle name="Uwaga 2 3 3 2 4 2" xfId="9721" xr:uid="{00000000-0005-0000-0000-000099B70000}"/>
    <cellStyle name="Uwaga 2 3 3 2 5" xfId="9722" xr:uid="{00000000-0005-0000-0000-00009AB70000}"/>
    <cellStyle name="Uwaga 2 3 3 2 6" xfId="9723" xr:uid="{00000000-0005-0000-0000-00009BB70000}"/>
    <cellStyle name="Uwaga 2 3 3 3" xfId="9724" xr:uid="{00000000-0005-0000-0000-00009CB70000}"/>
    <cellStyle name="Uwaga 2 3 3 3 2" xfId="9725" xr:uid="{00000000-0005-0000-0000-00009DB70000}"/>
    <cellStyle name="Uwaga 2 3 3 4" xfId="9726" xr:uid="{00000000-0005-0000-0000-00009EB70000}"/>
    <cellStyle name="Uwaga 2 3 3 4 2" xfId="9727" xr:uid="{00000000-0005-0000-0000-00009FB70000}"/>
    <cellStyle name="Uwaga 2 3 3 5" xfId="9728" xr:uid="{00000000-0005-0000-0000-0000A0B70000}"/>
    <cellStyle name="Uwaga 2 3 3 5 2" xfId="9729" xr:uid="{00000000-0005-0000-0000-0000A1B70000}"/>
    <cellStyle name="Uwaga 2 3 3 6" xfId="9730" xr:uid="{00000000-0005-0000-0000-0000A2B70000}"/>
    <cellStyle name="Uwaga 2 3 3 7" xfId="9731" xr:uid="{00000000-0005-0000-0000-0000A3B70000}"/>
    <cellStyle name="Uwaga 2 3 4" xfId="2212" xr:uid="{00000000-0005-0000-0000-0000A4B70000}"/>
    <cellStyle name="Uwaga 2 3 4 2" xfId="9732" xr:uid="{00000000-0005-0000-0000-0000A5B70000}"/>
    <cellStyle name="Uwaga 2 3 4 2 2" xfId="9733" xr:uid="{00000000-0005-0000-0000-0000A6B70000}"/>
    <cellStyle name="Uwaga 2 3 4 3" xfId="9734" xr:uid="{00000000-0005-0000-0000-0000A7B70000}"/>
    <cellStyle name="Uwaga 2 3 4 3 2" xfId="9735" xr:uid="{00000000-0005-0000-0000-0000A8B70000}"/>
    <cellStyle name="Uwaga 2 3 4 4" xfId="9736" xr:uid="{00000000-0005-0000-0000-0000A9B70000}"/>
    <cellStyle name="Uwaga 2 3 4 4 2" xfId="9737" xr:uid="{00000000-0005-0000-0000-0000AAB70000}"/>
    <cellStyle name="Uwaga 2 3 4 5" xfId="9738" xr:uid="{00000000-0005-0000-0000-0000ABB70000}"/>
    <cellStyle name="Uwaga 2 3 4 6" xfId="9739" xr:uid="{00000000-0005-0000-0000-0000ACB70000}"/>
    <cellStyle name="Uwaga 2 3 5" xfId="9740" xr:uid="{00000000-0005-0000-0000-0000ADB70000}"/>
    <cellStyle name="Uwaga 2 3 5 2" xfId="9741" xr:uid="{00000000-0005-0000-0000-0000AEB70000}"/>
    <cellStyle name="Uwaga 2 3 6" xfId="9742" xr:uid="{00000000-0005-0000-0000-0000AFB70000}"/>
    <cellStyle name="Uwaga 2 3 6 2" xfId="9743" xr:uid="{00000000-0005-0000-0000-0000B0B70000}"/>
    <cellStyle name="Uwaga 2 3 7" xfId="9744" xr:uid="{00000000-0005-0000-0000-0000B1B70000}"/>
    <cellStyle name="Uwaga 2 3 7 2" xfId="9745" xr:uid="{00000000-0005-0000-0000-0000B2B70000}"/>
    <cellStyle name="Uwaga 2 3 8" xfId="9746" xr:uid="{00000000-0005-0000-0000-0000B3B70000}"/>
    <cellStyle name="Uwaga 2 3 9" xfId="9747" xr:uid="{00000000-0005-0000-0000-0000B4B70000}"/>
    <cellStyle name="Uwaga 2 4" xfId="2213" xr:uid="{00000000-0005-0000-0000-0000B5B70000}"/>
    <cellStyle name="Uwaga 2 4 2" xfId="2214" xr:uid="{00000000-0005-0000-0000-0000B6B70000}"/>
    <cellStyle name="Uwaga 2 4 2 2" xfId="2215" xr:uid="{00000000-0005-0000-0000-0000B7B70000}"/>
    <cellStyle name="Uwaga 2 4 2 2 2" xfId="9748" xr:uid="{00000000-0005-0000-0000-0000B8B70000}"/>
    <cellStyle name="Uwaga 2 4 2 2 2 2" xfId="9749" xr:uid="{00000000-0005-0000-0000-0000B9B70000}"/>
    <cellStyle name="Uwaga 2 4 2 2 3" xfId="9750" xr:uid="{00000000-0005-0000-0000-0000BAB70000}"/>
    <cellStyle name="Uwaga 2 4 2 2 3 2" xfId="9751" xr:uid="{00000000-0005-0000-0000-0000BBB70000}"/>
    <cellStyle name="Uwaga 2 4 2 2 4" xfId="9752" xr:uid="{00000000-0005-0000-0000-0000BCB70000}"/>
    <cellStyle name="Uwaga 2 4 2 2 4 2" xfId="9753" xr:uid="{00000000-0005-0000-0000-0000BDB70000}"/>
    <cellStyle name="Uwaga 2 4 2 2 5" xfId="9754" xr:uid="{00000000-0005-0000-0000-0000BEB70000}"/>
    <cellStyle name="Uwaga 2 4 2 2 6" xfId="9755" xr:uid="{00000000-0005-0000-0000-0000BFB70000}"/>
    <cellStyle name="Uwaga 2 4 2 3" xfId="9756" xr:uid="{00000000-0005-0000-0000-0000C0B70000}"/>
    <cellStyle name="Uwaga 2 4 2 3 2" xfId="9757" xr:uid="{00000000-0005-0000-0000-0000C1B70000}"/>
    <cellStyle name="Uwaga 2 4 2 4" xfId="9758" xr:uid="{00000000-0005-0000-0000-0000C2B70000}"/>
    <cellStyle name="Uwaga 2 4 2 4 2" xfId="9759" xr:uid="{00000000-0005-0000-0000-0000C3B70000}"/>
    <cellStyle name="Uwaga 2 4 2 5" xfId="9760" xr:uid="{00000000-0005-0000-0000-0000C4B70000}"/>
    <cellStyle name="Uwaga 2 4 2 5 2" xfId="9761" xr:uid="{00000000-0005-0000-0000-0000C5B70000}"/>
    <cellStyle name="Uwaga 2 4 2 6" xfId="9762" xr:uid="{00000000-0005-0000-0000-0000C6B70000}"/>
    <cellStyle name="Uwaga 2 4 2 7" xfId="9763" xr:uid="{00000000-0005-0000-0000-0000C7B70000}"/>
    <cellStyle name="Uwaga 2 4 2 8" xfId="9764" xr:uid="{00000000-0005-0000-0000-0000C8B70000}"/>
    <cellStyle name="Uwaga 2 4 3" xfId="2216" xr:uid="{00000000-0005-0000-0000-0000C9B70000}"/>
    <cellStyle name="Uwaga 2 4 3 2" xfId="9765" xr:uid="{00000000-0005-0000-0000-0000CAB70000}"/>
    <cellStyle name="Uwaga 2 4 3 2 2" xfId="9766" xr:uid="{00000000-0005-0000-0000-0000CBB70000}"/>
    <cellStyle name="Uwaga 2 4 3 3" xfId="9767" xr:uid="{00000000-0005-0000-0000-0000CCB70000}"/>
    <cellStyle name="Uwaga 2 4 3 3 2" xfId="9768" xr:uid="{00000000-0005-0000-0000-0000CDB70000}"/>
    <cellStyle name="Uwaga 2 4 3 4" xfId="9769" xr:uid="{00000000-0005-0000-0000-0000CEB70000}"/>
    <cellStyle name="Uwaga 2 4 3 4 2" xfId="9770" xr:uid="{00000000-0005-0000-0000-0000CFB70000}"/>
    <cellStyle name="Uwaga 2 4 3 5" xfId="9771" xr:uid="{00000000-0005-0000-0000-0000D0B70000}"/>
    <cellStyle name="Uwaga 2 4 3 6" xfId="9772" xr:uid="{00000000-0005-0000-0000-0000D1B70000}"/>
    <cellStyle name="Uwaga 2 4 4" xfId="9773" xr:uid="{00000000-0005-0000-0000-0000D2B70000}"/>
    <cellStyle name="Uwaga 2 4 4 2" xfId="9774" xr:uid="{00000000-0005-0000-0000-0000D3B70000}"/>
    <cellStyle name="Uwaga 2 4 5" xfId="9775" xr:uid="{00000000-0005-0000-0000-0000D4B70000}"/>
    <cellStyle name="Uwaga 2 4 5 2" xfId="9776" xr:uid="{00000000-0005-0000-0000-0000D5B70000}"/>
    <cellStyle name="Uwaga 2 4 6" xfId="9777" xr:uid="{00000000-0005-0000-0000-0000D6B70000}"/>
    <cellStyle name="Uwaga 2 4 6 2" xfId="9778" xr:uid="{00000000-0005-0000-0000-0000D7B70000}"/>
    <cellStyle name="Uwaga 2 4 7" xfId="9779" xr:uid="{00000000-0005-0000-0000-0000D8B70000}"/>
    <cellStyle name="Uwaga 2 4 8" xfId="9780" xr:uid="{00000000-0005-0000-0000-0000D9B70000}"/>
    <cellStyle name="Uwaga 2 4 9" xfId="9781" xr:uid="{00000000-0005-0000-0000-0000DAB70000}"/>
    <cellStyle name="Uwaga 2 5" xfId="2217" xr:uid="{00000000-0005-0000-0000-0000DBB70000}"/>
    <cellStyle name="Uwaga 2 5 2" xfId="2218" xr:uid="{00000000-0005-0000-0000-0000DCB70000}"/>
    <cellStyle name="Uwaga 2 5 2 2" xfId="9782" xr:uid="{00000000-0005-0000-0000-0000DDB70000}"/>
    <cellStyle name="Uwaga 2 5 2 2 2" xfId="9783" xr:uid="{00000000-0005-0000-0000-0000DEB70000}"/>
    <cellStyle name="Uwaga 2 5 2 3" xfId="9784" xr:uid="{00000000-0005-0000-0000-0000DFB70000}"/>
    <cellStyle name="Uwaga 2 5 2 3 2" xfId="9785" xr:uid="{00000000-0005-0000-0000-0000E0B70000}"/>
    <cellStyle name="Uwaga 2 5 2 4" xfId="9786" xr:uid="{00000000-0005-0000-0000-0000E1B70000}"/>
    <cellStyle name="Uwaga 2 5 2 4 2" xfId="9787" xr:uid="{00000000-0005-0000-0000-0000E2B70000}"/>
    <cellStyle name="Uwaga 2 5 2 5" xfId="9788" xr:uid="{00000000-0005-0000-0000-0000E3B70000}"/>
    <cellStyle name="Uwaga 2 5 2 6" xfId="9789" xr:uid="{00000000-0005-0000-0000-0000E4B70000}"/>
    <cellStyle name="Uwaga 2 5 2 7" xfId="9790" xr:uid="{00000000-0005-0000-0000-0000E5B70000}"/>
    <cellStyle name="Uwaga 2 5 3" xfId="9791" xr:uid="{00000000-0005-0000-0000-0000E6B70000}"/>
    <cellStyle name="Uwaga 2 5 3 2" xfId="9792" xr:uid="{00000000-0005-0000-0000-0000E7B70000}"/>
    <cellStyle name="Uwaga 2 5 4" xfId="9793" xr:uid="{00000000-0005-0000-0000-0000E8B70000}"/>
    <cellStyle name="Uwaga 2 5 4 2" xfId="9794" xr:uid="{00000000-0005-0000-0000-0000E9B70000}"/>
    <cellStyle name="Uwaga 2 5 5" xfId="9795" xr:uid="{00000000-0005-0000-0000-0000EAB70000}"/>
    <cellStyle name="Uwaga 2 5 5 2" xfId="9796" xr:uid="{00000000-0005-0000-0000-0000EBB70000}"/>
    <cellStyle name="Uwaga 2 5 6" xfId="9797" xr:uid="{00000000-0005-0000-0000-0000ECB70000}"/>
    <cellStyle name="Uwaga 2 5 7" xfId="9798" xr:uid="{00000000-0005-0000-0000-0000EDB70000}"/>
    <cellStyle name="Uwaga 2 5 8" xfId="9799" xr:uid="{00000000-0005-0000-0000-0000EEB70000}"/>
    <cellStyle name="Uwaga 2 6" xfId="2219" xr:uid="{00000000-0005-0000-0000-0000EFB70000}"/>
    <cellStyle name="Uwaga 2 6 2" xfId="9800" xr:uid="{00000000-0005-0000-0000-0000F0B70000}"/>
    <cellStyle name="Uwaga 2 6 2 2" xfId="9801" xr:uid="{00000000-0005-0000-0000-0000F1B70000}"/>
    <cellStyle name="Uwaga 2 6 2 3" xfId="9802" xr:uid="{00000000-0005-0000-0000-0000F2B70000}"/>
    <cellStyle name="Uwaga 2 6 3" xfId="9803" xr:uid="{00000000-0005-0000-0000-0000F3B70000}"/>
    <cellStyle name="Uwaga 2 6 3 2" xfId="9804" xr:uid="{00000000-0005-0000-0000-0000F4B70000}"/>
    <cellStyle name="Uwaga 2 6 4" xfId="9805" xr:uid="{00000000-0005-0000-0000-0000F5B70000}"/>
    <cellStyle name="Uwaga 2 6 4 2" xfId="9806" xr:uid="{00000000-0005-0000-0000-0000F6B70000}"/>
    <cellStyle name="Uwaga 2 6 5" xfId="9807" xr:uid="{00000000-0005-0000-0000-0000F7B70000}"/>
    <cellStyle name="Uwaga 2 6 6" xfId="9808" xr:uid="{00000000-0005-0000-0000-0000F8B70000}"/>
    <cellStyle name="Uwaga 2 6 7" xfId="9809" xr:uid="{00000000-0005-0000-0000-0000F9B70000}"/>
    <cellStyle name="Uwaga 2 7" xfId="2220" xr:uid="{00000000-0005-0000-0000-0000FAB70000}"/>
    <cellStyle name="Uwaga 2 7 2" xfId="9810" xr:uid="{00000000-0005-0000-0000-0000FBB70000}"/>
    <cellStyle name="Uwaga 2 7 2 2" xfId="9811" xr:uid="{00000000-0005-0000-0000-0000FCB70000}"/>
    <cellStyle name="Uwaga 2 7 2 3" xfId="9812" xr:uid="{00000000-0005-0000-0000-0000FDB70000}"/>
    <cellStyle name="Uwaga 2 7 3" xfId="9813" xr:uid="{00000000-0005-0000-0000-0000FEB70000}"/>
    <cellStyle name="Uwaga 2 7 3 2" xfId="9814" xr:uid="{00000000-0005-0000-0000-0000FFB70000}"/>
    <cellStyle name="Uwaga 2 7 4" xfId="9815" xr:uid="{00000000-0005-0000-0000-000000B80000}"/>
    <cellStyle name="Uwaga 2 7 4 2" xfId="9816" xr:uid="{00000000-0005-0000-0000-000001B80000}"/>
    <cellStyle name="Uwaga 2 7 5" xfId="9817" xr:uid="{00000000-0005-0000-0000-000002B80000}"/>
    <cellStyle name="Uwaga 2 7 6" xfId="9818" xr:uid="{00000000-0005-0000-0000-000003B80000}"/>
    <cellStyle name="Uwaga 2 7 7" xfId="9819" xr:uid="{00000000-0005-0000-0000-000004B80000}"/>
    <cellStyle name="Uwaga 2 8" xfId="9820" xr:uid="{00000000-0005-0000-0000-000005B80000}"/>
    <cellStyle name="Uwaga 2 8 2" xfId="9821" xr:uid="{00000000-0005-0000-0000-000006B80000}"/>
    <cellStyle name="Uwaga 2 8 2 2" xfId="9822" xr:uid="{00000000-0005-0000-0000-000007B80000}"/>
    <cellStyle name="Uwaga 2 8 3" xfId="9823" xr:uid="{00000000-0005-0000-0000-000008B80000}"/>
    <cellStyle name="Uwaga 2 9" xfId="9824" xr:uid="{00000000-0005-0000-0000-000009B80000}"/>
    <cellStyle name="Uwaga 2 9 2" xfId="9825" xr:uid="{00000000-0005-0000-0000-00000AB80000}"/>
    <cellStyle name="Uwaga 2 9 3" xfId="9826" xr:uid="{00000000-0005-0000-0000-00000BB80000}"/>
    <cellStyle name="Uwaga 20" xfId="9827" xr:uid="{00000000-0005-0000-0000-00000CB80000}"/>
    <cellStyle name="Uwaga 20 2" xfId="9828" xr:uid="{00000000-0005-0000-0000-00000DB80000}"/>
    <cellStyle name="Uwaga 21" xfId="9829" xr:uid="{00000000-0005-0000-0000-00000EB80000}"/>
    <cellStyle name="Uwaga 21 2" xfId="9830" xr:uid="{00000000-0005-0000-0000-00000FB80000}"/>
    <cellStyle name="Uwaga 22" xfId="9831" xr:uid="{00000000-0005-0000-0000-000010B80000}"/>
    <cellStyle name="Uwaga 22 2" xfId="9832" xr:uid="{00000000-0005-0000-0000-000011B80000}"/>
    <cellStyle name="Uwaga 23" xfId="9833" xr:uid="{00000000-0005-0000-0000-000012B80000}"/>
    <cellStyle name="Uwaga 23 2" xfId="9834" xr:uid="{00000000-0005-0000-0000-000013B80000}"/>
    <cellStyle name="Uwaga 24" xfId="9835" xr:uid="{00000000-0005-0000-0000-000014B80000}"/>
    <cellStyle name="Uwaga 24 2" xfId="9836" xr:uid="{00000000-0005-0000-0000-000015B80000}"/>
    <cellStyle name="Uwaga 25" xfId="9837" xr:uid="{00000000-0005-0000-0000-000016B80000}"/>
    <cellStyle name="Uwaga 25 2" xfId="9838" xr:uid="{00000000-0005-0000-0000-000017B80000}"/>
    <cellStyle name="Uwaga 26" xfId="9839" xr:uid="{00000000-0005-0000-0000-000018B80000}"/>
    <cellStyle name="Uwaga 26 2" xfId="9840" xr:uid="{00000000-0005-0000-0000-000019B80000}"/>
    <cellStyle name="Uwaga 27" xfId="9841" xr:uid="{00000000-0005-0000-0000-00001AB80000}"/>
    <cellStyle name="Uwaga 27 2" xfId="9842" xr:uid="{00000000-0005-0000-0000-00001BB80000}"/>
    <cellStyle name="Uwaga 28" xfId="9843" xr:uid="{00000000-0005-0000-0000-00001CB80000}"/>
    <cellStyle name="Uwaga 28 2" xfId="9844" xr:uid="{00000000-0005-0000-0000-00001DB80000}"/>
    <cellStyle name="Uwaga 29" xfId="9845" xr:uid="{00000000-0005-0000-0000-00001EB80000}"/>
    <cellStyle name="Uwaga 29 2" xfId="9846" xr:uid="{00000000-0005-0000-0000-00001FB80000}"/>
    <cellStyle name="Uwaga 3" xfId="9847" xr:uid="{00000000-0005-0000-0000-000020B80000}"/>
    <cellStyle name="Uwaga 3 10" xfId="11231" xr:uid="{00000000-0005-0000-0000-000021B80000}"/>
    <cellStyle name="Uwaga 3 11" xfId="10842" xr:uid="{00000000-0005-0000-0000-000022B80000}"/>
    <cellStyle name="Uwaga 3 2" xfId="9848" xr:uid="{00000000-0005-0000-0000-000023B80000}"/>
    <cellStyle name="Uwaga 3 3" xfId="9849" xr:uid="{00000000-0005-0000-0000-000024B80000}"/>
    <cellStyle name="Uwaga 3 4" xfId="9850" xr:uid="{00000000-0005-0000-0000-000025B80000}"/>
    <cellStyle name="Uwaga 3 5" xfId="9851" xr:uid="{00000000-0005-0000-0000-000026B80000}"/>
    <cellStyle name="Uwaga 3 6" xfId="9852" xr:uid="{00000000-0005-0000-0000-000027B80000}"/>
    <cellStyle name="Uwaga 3 7" xfId="9853" xr:uid="{00000000-0005-0000-0000-000028B80000}"/>
    <cellStyle name="Uwaga 3 8" xfId="9854" xr:uid="{00000000-0005-0000-0000-000029B80000}"/>
    <cellStyle name="Uwaga 3 9" xfId="9855" xr:uid="{00000000-0005-0000-0000-00002AB80000}"/>
    <cellStyle name="Uwaga 30" xfId="9856" xr:uid="{00000000-0005-0000-0000-00002BB80000}"/>
    <cellStyle name="Uwaga 30 2" xfId="9857" xr:uid="{00000000-0005-0000-0000-00002CB80000}"/>
    <cellStyle name="Uwaga 31" xfId="9858" xr:uid="{00000000-0005-0000-0000-00002DB80000}"/>
    <cellStyle name="Uwaga 31 2" xfId="9859" xr:uid="{00000000-0005-0000-0000-00002EB80000}"/>
    <cellStyle name="Uwaga 32" xfId="9860" xr:uid="{00000000-0005-0000-0000-00002FB80000}"/>
    <cellStyle name="Uwaga 32 2" xfId="9861" xr:uid="{00000000-0005-0000-0000-000030B80000}"/>
    <cellStyle name="Uwaga 33" xfId="9862" xr:uid="{00000000-0005-0000-0000-000031B80000}"/>
    <cellStyle name="Uwaga 33 2" xfId="9863" xr:uid="{00000000-0005-0000-0000-000032B80000}"/>
    <cellStyle name="Uwaga 34" xfId="9864" xr:uid="{00000000-0005-0000-0000-000033B80000}"/>
    <cellStyle name="Uwaga 34 2" xfId="9865" xr:uid="{00000000-0005-0000-0000-000034B80000}"/>
    <cellStyle name="Uwaga 35" xfId="9866" xr:uid="{00000000-0005-0000-0000-000035B80000}"/>
    <cellStyle name="Uwaga 35 2" xfId="9867" xr:uid="{00000000-0005-0000-0000-000036B80000}"/>
    <cellStyle name="Uwaga 36" xfId="9868" xr:uid="{00000000-0005-0000-0000-000037B80000}"/>
    <cellStyle name="Uwaga 36 2" xfId="9869" xr:uid="{00000000-0005-0000-0000-000038B80000}"/>
    <cellStyle name="Uwaga 37" xfId="9870" xr:uid="{00000000-0005-0000-0000-000039B80000}"/>
    <cellStyle name="Uwaga 37 2" xfId="9871" xr:uid="{00000000-0005-0000-0000-00003AB80000}"/>
    <cellStyle name="Uwaga 38" xfId="9872" xr:uid="{00000000-0005-0000-0000-00003BB80000}"/>
    <cellStyle name="Uwaga 38 2" xfId="9873" xr:uid="{00000000-0005-0000-0000-00003CB80000}"/>
    <cellStyle name="Uwaga 39" xfId="9874" xr:uid="{00000000-0005-0000-0000-00003DB80000}"/>
    <cellStyle name="Uwaga 39 2" xfId="9875" xr:uid="{00000000-0005-0000-0000-00003EB80000}"/>
    <cellStyle name="Uwaga 4" xfId="9876" xr:uid="{00000000-0005-0000-0000-00003FB80000}"/>
    <cellStyle name="Uwaga 4 2" xfId="9877" xr:uid="{00000000-0005-0000-0000-000040B80000}"/>
    <cellStyle name="Uwaga 4 3" xfId="9878" xr:uid="{00000000-0005-0000-0000-000041B80000}"/>
    <cellStyle name="Uwaga 4 4" xfId="9879" xr:uid="{00000000-0005-0000-0000-000042B80000}"/>
    <cellStyle name="Uwaga 4 5" xfId="9880" xr:uid="{00000000-0005-0000-0000-000043B80000}"/>
    <cellStyle name="Uwaga 4 6" xfId="9881" xr:uid="{00000000-0005-0000-0000-000044B80000}"/>
    <cellStyle name="Uwaga 4 7" xfId="9882" xr:uid="{00000000-0005-0000-0000-000045B80000}"/>
    <cellStyle name="Uwaga 4 8" xfId="9883" xr:uid="{00000000-0005-0000-0000-000046B80000}"/>
    <cellStyle name="Uwaga 4 9" xfId="9884" xr:uid="{00000000-0005-0000-0000-000047B80000}"/>
    <cellStyle name="Uwaga 40" xfId="9885" xr:uid="{00000000-0005-0000-0000-000048B80000}"/>
    <cellStyle name="Uwaga 40 2" xfId="9886" xr:uid="{00000000-0005-0000-0000-000049B80000}"/>
    <cellStyle name="Uwaga 41" xfId="9887" xr:uid="{00000000-0005-0000-0000-00004AB80000}"/>
    <cellStyle name="Uwaga 41 2" xfId="9888" xr:uid="{00000000-0005-0000-0000-00004BB80000}"/>
    <cellStyle name="Uwaga 42" xfId="9889" xr:uid="{00000000-0005-0000-0000-00004CB80000}"/>
    <cellStyle name="Uwaga 42 2" xfId="9890" xr:uid="{00000000-0005-0000-0000-00004DB80000}"/>
    <cellStyle name="Uwaga 43" xfId="9891" xr:uid="{00000000-0005-0000-0000-00004EB80000}"/>
    <cellStyle name="Uwaga 43 2" xfId="9892" xr:uid="{00000000-0005-0000-0000-00004FB80000}"/>
    <cellStyle name="Uwaga 44" xfId="9893" xr:uid="{00000000-0005-0000-0000-000050B80000}"/>
    <cellStyle name="Uwaga 44 2" xfId="9894" xr:uid="{00000000-0005-0000-0000-000051B80000}"/>
    <cellStyle name="Uwaga 45" xfId="9895" xr:uid="{00000000-0005-0000-0000-000052B80000}"/>
    <cellStyle name="Uwaga 45 2" xfId="9896" xr:uid="{00000000-0005-0000-0000-000053B80000}"/>
    <cellStyle name="Uwaga 46" xfId="9897" xr:uid="{00000000-0005-0000-0000-000054B80000}"/>
    <cellStyle name="Uwaga 46 2" xfId="9898" xr:uid="{00000000-0005-0000-0000-000055B80000}"/>
    <cellStyle name="Uwaga 47" xfId="9899" xr:uid="{00000000-0005-0000-0000-000056B80000}"/>
    <cellStyle name="Uwaga 47 2" xfId="9900" xr:uid="{00000000-0005-0000-0000-000057B80000}"/>
    <cellStyle name="Uwaga 48" xfId="9901" xr:uid="{00000000-0005-0000-0000-000058B80000}"/>
    <cellStyle name="Uwaga 48 2" xfId="9902" xr:uid="{00000000-0005-0000-0000-000059B80000}"/>
    <cellStyle name="Uwaga 49" xfId="9903" xr:uid="{00000000-0005-0000-0000-00005AB80000}"/>
    <cellStyle name="Uwaga 49 2" xfId="9904" xr:uid="{00000000-0005-0000-0000-00005BB80000}"/>
    <cellStyle name="Uwaga 5" xfId="9905" xr:uid="{00000000-0005-0000-0000-00005CB80000}"/>
    <cellStyle name="Uwaga 5 2" xfId="9906" xr:uid="{00000000-0005-0000-0000-00005DB80000}"/>
    <cellStyle name="Uwaga 50" xfId="9907" xr:uid="{00000000-0005-0000-0000-00005EB80000}"/>
    <cellStyle name="Uwaga 50 2" xfId="9908" xr:uid="{00000000-0005-0000-0000-00005FB80000}"/>
    <cellStyle name="Uwaga 51" xfId="9909" xr:uid="{00000000-0005-0000-0000-000060B80000}"/>
    <cellStyle name="Uwaga 51 2" xfId="9910" xr:uid="{00000000-0005-0000-0000-000061B80000}"/>
    <cellStyle name="Uwaga 52" xfId="9911" xr:uid="{00000000-0005-0000-0000-000062B80000}"/>
    <cellStyle name="Uwaga 52 2" xfId="9912" xr:uid="{00000000-0005-0000-0000-000063B80000}"/>
    <cellStyle name="Uwaga 53" xfId="9913" xr:uid="{00000000-0005-0000-0000-000064B80000}"/>
    <cellStyle name="Uwaga 53 10" xfId="9914" xr:uid="{00000000-0005-0000-0000-000065B80000}"/>
    <cellStyle name="Uwaga 53 11" xfId="9915" xr:uid="{00000000-0005-0000-0000-000066B80000}"/>
    <cellStyle name="Uwaga 53 12" xfId="9916" xr:uid="{00000000-0005-0000-0000-000067B80000}"/>
    <cellStyle name="Uwaga 53 13" xfId="9917" xr:uid="{00000000-0005-0000-0000-000068B80000}"/>
    <cellStyle name="Uwaga 53 14" xfId="9918" xr:uid="{00000000-0005-0000-0000-000069B80000}"/>
    <cellStyle name="Uwaga 53 2" xfId="9919" xr:uid="{00000000-0005-0000-0000-00006AB80000}"/>
    <cellStyle name="Uwaga 53 3" xfId="9920" xr:uid="{00000000-0005-0000-0000-00006BB80000}"/>
    <cellStyle name="Uwaga 53 4" xfId="9921" xr:uid="{00000000-0005-0000-0000-00006CB80000}"/>
    <cellStyle name="Uwaga 53 5" xfId="9922" xr:uid="{00000000-0005-0000-0000-00006DB80000}"/>
    <cellStyle name="Uwaga 53 6" xfId="9923" xr:uid="{00000000-0005-0000-0000-00006EB80000}"/>
    <cellStyle name="Uwaga 53 7" xfId="9924" xr:uid="{00000000-0005-0000-0000-00006FB80000}"/>
    <cellStyle name="Uwaga 53 8" xfId="9925" xr:uid="{00000000-0005-0000-0000-000070B80000}"/>
    <cellStyle name="Uwaga 53 9" xfId="9926" xr:uid="{00000000-0005-0000-0000-000071B80000}"/>
    <cellStyle name="Uwaga 54" xfId="9927" xr:uid="{00000000-0005-0000-0000-000072B80000}"/>
    <cellStyle name="Uwaga 54 10" xfId="9928" xr:uid="{00000000-0005-0000-0000-000073B80000}"/>
    <cellStyle name="Uwaga 54 11" xfId="9929" xr:uid="{00000000-0005-0000-0000-000074B80000}"/>
    <cellStyle name="Uwaga 54 12" xfId="9930" xr:uid="{00000000-0005-0000-0000-000075B80000}"/>
    <cellStyle name="Uwaga 54 13" xfId="9931" xr:uid="{00000000-0005-0000-0000-000076B80000}"/>
    <cellStyle name="Uwaga 54 14" xfId="9932" xr:uid="{00000000-0005-0000-0000-000077B80000}"/>
    <cellStyle name="Uwaga 54 2" xfId="9933" xr:uid="{00000000-0005-0000-0000-000078B80000}"/>
    <cellStyle name="Uwaga 54 3" xfId="9934" xr:uid="{00000000-0005-0000-0000-000079B80000}"/>
    <cellStyle name="Uwaga 54 4" xfId="9935" xr:uid="{00000000-0005-0000-0000-00007AB80000}"/>
    <cellStyle name="Uwaga 54 5" xfId="9936" xr:uid="{00000000-0005-0000-0000-00007BB80000}"/>
    <cellStyle name="Uwaga 54 6" xfId="9937" xr:uid="{00000000-0005-0000-0000-00007CB80000}"/>
    <cellStyle name="Uwaga 54 7" xfId="9938" xr:uid="{00000000-0005-0000-0000-00007DB80000}"/>
    <cellStyle name="Uwaga 54 8" xfId="9939" xr:uid="{00000000-0005-0000-0000-00007EB80000}"/>
    <cellStyle name="Uwaga 54 9" xfId="9940" xr:uid="{00000000-0005-0000-0000-00007FB80000}"/>
    <cellStyle name="Uwaga 55" xfId="9941" xr:uid="{00000000-0005-0000-0000-000080B80000}"/>
    <cellStyle name="Uwaga 55 10" xfId="9942" xr:uid="{00000000-0005-0000-0000-000081B80000}"/>
    <cellStyle name="Uwaga 55 11" xfId="9943" xr:uid="{00000000-0005-0000-0000-000082B80000}"/>
    <cellStyle name="Uwaga 55 12" xfId="9944" xr:uid="{00000000-0005-0000-0000-000083B80000}"/>
    <cellStyle name="Uwaga 55 13" xfId="9945" xr:uid="{00000000-0005-0000-0000-000084B80000}"/>
    <cellStyle name="Uwaga 55 14" xfId="9946" xr:uid="{00000000-0005-0000-0000-000085B80000}"/>
    <cellStyle name="Uwaga 55 2" xfId="9947" xr:uid="{00000000-0005-0000-0000-000086B80000}"/>
    <cellStyle name="Uwaga 55 3" xfId="9948" xr:uid="{00000000-0005-0000-0000-000087B80000}"/>
    <cellStyle name="Uwaga 55 4" xfId="9949" xr:uid="{00000000-0005-0000-0000-000088B80000}"/>
    <cellStyle name="Uwaga 55 5" xfId="9950" xr:uid="{00000000-0005-0000-0000-000089B80000}"/>
    <cellStyle name="Uwaga 55 6" xfId="9951" xr:uid="{00000000-0005-0000-0000-00008AB80000}"/>
    <cellStyle name="Uwaga 55 7" xfId="9952" xr:uid="{00000000-0005-0000-0000-00008BB80000}"/>
    <cellStyle name="Uwaga 55 8" xfId="9953" xr:uid="{00000000-0005-0000-0000-00008CB80000}"/>
    <cellStyle name="Uwaga 55 9" xfId="9954" xr:uid="{00000000-0005-0000-0000-00008DB80000}"/>
    <cellStyle name="Uwaga 56" xfId="9955" xr:uid="{00000000-0005-0000-0000-00008EB80000}"/>
    <cellStyle name="Uwaga 56 10" xfId="9956" xr:uid="{00000000-0005-0000-0000-00008FB80000}"/>
    <cellStyle name="Uwaga 56 11" xfId="9957" xr:uid="{00000000-0005-0000-0000-000090B80000}"/>
    <cellStyle name="Uwaga 56 12" xfId="9958" xr:uid="{00000000-0005-0000-0000-000091B80000}"/>
    <cellStyle name="Uwaga 56 13" xfId="9959" xr:uid="{00000000-0005-0000-0000-000092B80000}"/>
    <cellStyle name="Uwaga 56 14" xfId="9960" xr:uid="{00000000-0005-0000-0000-000093B80000}"/>
    <cellStyle name="Uwaga 56 2" xfId="9961" xr:uid="{00000000-0005-0000-0000-000094B80000}"/>
    <cellStyle name="Uwaga 56 3" xfId="9962" xr:uid="{00000000-0005-0000-0000-000095B80000}"/>
    <cellStyle name="Uwaga 56 4" xfId="9963" xr:uid="{00000000-0005-0000-0000-000096B80000}"/>
    <cellStyle name="Uwaga 56 5" xfId="9964" xr:uid="{00000000-0005-0000-0000-000097B80000}"/>
    <cellStyle name="Uwaga 56 6" xfId="9965" xr:uid="{00000000-0005-0000-0000-000098B80000}"/>
    <cellStyle name="Uwaga 56 7" xfId="9966" xr:uid="{00000000-0005-0000-0000-000099B80000}"/>
    <cellStyle name="Uwaga 56 8" xfId="9967" xr:uid="{00000000-0005-0000-0000-00009AB80000}"/>
    <cellStyle name="Uwaga 56 9" xfId="9968" xr:uid="{00000000-0005-0000-0000-00009BB80000}"/>
    <cellStyle name="Uwaga 57" xfId="9969" xr:uid="{00000000-0005-0000-0000-00009CB80000}"/>
    <cellStyle name="Uwaga 57 10" xfId="9970" xr:uid="{00000000-0005-0000-0000-00009DB80000}"/>
    <cellStyle name="Uwaga 57 11" xfId="9971" xr:uid="{00000000-0005-0000-0000-00009EB80000}"/>
    <cellStyle name="Uwaga 57 12" xfId="9972" xr:uid="{00000000-0005-0000-0000-00009FB80000}"/>
    <cellStyle name="Uwaga 57 13" xfId="9973" xr:uid="{00000000-0005-0000-0000-0000A0B80000}"/>
    <cellStyle name="Uwaga 57 14" xfId="9974" xr:uid="{00000000-0005-0000-0000-0000A1B80000}"/>
    <cellStyle name="Uwaga 57 2" xfId="9975" xr:uid="{00000000-0005-0000-0000-0000A2B80000}"/>
    <cellStyle name="Uwaga 57 3" xfId="9976" xr:uid="{00000000-0005-0000-0000-0000A3B80000}"/>
    <cellStyle name="Uwaga 57 4" xfId="9977" xr:uid="{00000000-0005-0000-0000-0000A4B80000}"/>
    <cellStyle name="Uwaga 57 5" xfId="9978" xr:uid="{00000000-0005-0000-0000-0000A5B80000}"/>
    <cellStyle name="Uwaga 57 6" xfId="9979" xr:uid="{00000000-0005-0000-0000-0000A6B80000}"/>
    <cellStyle name="Uwaga 57 7" xfId="9980" xr:uid="{00000000-0005-0000-0000-0000A7B80000}"/>
    <cellStyle name="Uwaga 57 8" xfId="9981" xr:uid="{00000000-0005-0000-0000-0000A8B80000}"/>
    <cellStyle name="Uwaga 57 9" xfId="9982" xr:uid="{00000000-0005-0000-0000-0000A9B80000}"/>
    <cellStyle name="Uwaga 58" xfId="9983" xr:uid="{00000000-0005-0000-0000-0000AAB80000}"/>
    <cellStyle name="Uwaga 58 2" xfId="9984" xr:uid="{00000000-0005-0000-0000-0000ABB80000}"/>
    <cellStyle name="Uwaga 59" xfId="9985" xr:uid="{00000000-0005-0000-0000-0000ACB80000}"/>
    <cellStyle name="Uwaga 59 2" xfId="9986" xr:uid="{00000000-0005-0000-0000-0000ADB80000}"/>
    <cellStyle name="Uwaga 6" xfId="9987" xr:uid="{00000000-0005-0000-0000-0000AEB80000}"/>
    <cellStyle name="Uwaga 6 2" xfId="9988" xr:uid="{00000000-0005-0000-0000-0000AFB80000}"/>
    <cellStyle name="Uwaga 60" xfId="9989" xr:uid="{00000000-0005-0000-0000-0000B0B80000}"/>
    <cellStyle name="Uwaga 61" xfId="9990" xr:uid="{00000000-0005-0000-0000-0000B1B80000}"/>
    <cellStyle name="Uwaga 62" xfId="9991" xr:uid="{00000000-0005-0000-0000-0000B2B80000}"/>
    <cellStyle name="Uwaga 7" xfId="9992" xr:uid="{00000000-0005-0000-0000-0000B3B80000}"/>
    <cellStyle name="Uwaga 7 2" xfId="9993" xr:uid="{00000000-0005-0000-0000-0000B4B80000}"/>
    <cellStyle name="Uwaga 8" xfId="9994" xr:uid="{00000000-0005-0000-0000-0000B5B80000}"/>
    <cellStyle name="Uwaga 8 2" xfId="9995" xr:uid="{00000000-0005-0000-0000-0000B6B80000}"/>
    <cellStyle name="Uwaga 9" xfId="9996" xr:uid="{00000000-0005-0000-0000-0000B7B80000}"/>
    <cellStyle name="Uwaga 9 2" xfId="9997" xr:uid="{00000000-0005-0000-0000-0000B8B80000}"/>
    <cellStyle name="Valuta (0)_RESULTS" xfId="10843" xr:uid="{00000000-0005-0000-0000-0000B9B80000}"/>
    <cellStyle name="Valuta [0]_Blad1" xfId="10844" xr:uid="{00000000-0005-0000-0000-0000BAB80000}"/>
    <cellStyle name="Valuta_Blad1" xfId="10845" xr:uid="{00000000-0005-0000-0000-0000BBB80000}"/>
    <cellStyle name="Vérification 2" xfId="47272" xr:uid="{00000000-0005-0000-0000-0000BCB80000}"/>
    <cellStyle name="Walutowy 2" xfId="2221" xr:uid="{00000000-0005-0000-0000-0000BDB80000}"/>
    <cellStyle name="Walutowy 2 2" xfId="9998" xr:uid="{00000000-0005-0000-0000-0000BEB80000}"/>
    <cellStyle name="Walutowy 2 2 2" xfId="9999" xr:uid="{00000000-0005-0000-0000-0000BFB80000}"/>
    <cellStyle name="Walutowy 2 3" xfId="10000" xr:uid="{00000000-0005-0000-0000-0000C0B80000}"/>
    <cellStyle name="Walutowy 2 3 2" xfId="10001" xr:uid="{00000000-0005-0000-0000-0000C1B80000}"/>
    <cellStyle name="Walutowy 2 4" xfId="10002" xr:uid="{00000000-0005-0000-0000-0000C2B80000}"/>
    <cellStyle name="Walutowy 2 4 2" xfId="10003" xr:uid="{00000000-0005-0000-0000-0000C3B80000}"/>
    <cellStyle name="Walutowy 2 5" xfId="10004" xr:uid="{00000000-0005-0000-0000-0000C4B80000}"/>
    <cellStyle name="Walutowy 2 6" xfId="10005" xr:uid="{00000000-0005-0000-0000-0000C5B80000}"/>
    <cellStyle name="Walutowy 2 7" xfId="11105" xr:uid="{00000000-0005-0000-0000-0000C6B80000}"/>
    <cellStyle name="Walutowy 2 8" xfId="10846" xr:uid="{00000000-0005-0000-0000-0000C7B80000}"/>
    <cellStyle name="Walutowy 3" xfId="2222" xr:uid="{00000000-0005-0000-0000-0000C8B80000}"/>
    <cellStyle name="Walutowy 3 2" xfId="10006" xr:uid="{00000000-0005-0000-0000-0000C9B80000}"/>
    <cellStyle name="Walutowy 3 2 2" xfId="10007" xr:uid="{00000000-0005-0000-0000-0000CAB80000}"/>
    <cellStyle name="Walutowy 3 3" xfId="10008" xr:uid="{00000000-0005-0000-0000-0000CBB80000}"/>
    <cellStyle name="Walutowy 3 3 2" xfId="10009" xr:uid="{00000000-0005-0000-0000-0000CCB80000}"/>
    <cellStyle name="Walutowy 3 4" xfId="10010" xr:uid="{00000000-0005-0000-0000-0000CDB80000}"/>
    <cellStyle name="Walutowy 3 4 2" xfId="10011" xr:uid="{00000000-0005-0000-0000-0000CEB80000}"/>
    <cellStyle name="Walutowy 3 5" xfId="10012" xr:uid="{00000000-0005-0000-0000-0000CFB80000}"/>
    <cellStyle name="Walutowy 3 6" xfId="10013" xr:uid="{00000000-0005-0000-0000-0000D0B80000}"/>
    <cellStyle name="Walutowy 3 7" xfId="11106" xr:uid="{00000000-0005-0000-0000-0000D1B80000}"/>
    <cellStyle name="Walutowy 3 8" xfId="10847" xr:uid="{00000000-0005-0000-0000-0000D2B80000}"/>
    <cellStyle name="Walutowy 4" xfId="2223" xr:uid="{00000000-0005-0000-0000-0000D3B80000}"/>
    <cellStyle name="Walutowy 4 2" xfId="10014" xr:uid="{00000000-0005-0000-0000-0000D4B80000}"/>
    <cellStyle name="Walutowy 4 2 2" xfId="10015" xr:uid="{00000000-0005-0000-0000-0000D5B80000}"/>
    <cellStyle name="Walutowy 4 3" xfId="10016" xr:uid="{00000000-0005-0000-0000-0000D6B80000}"/>
    <cellStyle name="Walutowy 4 3 2" xfId="10017" xr:uid="{00000000-0005-0000-0000-0000D7B80000}"/>
    <cellStyle name="Walutowy 4 4" xfId="10018" xr:uid="{00000000-0005-0000-0000-0000D8B80000}"/>
    <cellStyle name="Walutowy 4 4 2" xfId="10019" xr:uid="{00000000-0005-0000-0000-0000D9B80000}"/>
    <cellStyle name="Walutowy 4 5" xfId="10020" xr:uid="{00000000-0005-0000-0000-0000DAB80000}"/>
    <cellStyle name="Walutowy 4 6" xfId="10021" xr:uid="{00000000-0005-0000-0000-0000DBB80000}"/>
    <cellStyle name="Walutowy 5" xfId="2224" xr:uid="{00000000-0005-0000-0000-0000DCB80000}"/>
    <cellStyle name="Walutowy 5 2" xfId="10022" xr:uid="{00000000-0005-0000-0000-0000DDB80000}"/>
    <cellStyle name="Walutowy 5 2 2" xfId="10023" xr:uid="{00000000-0005-0000-0000-0000DEB80000}"/>
    <cellStyle name="Walutowy 5 3" xfId="10024" xr:uid="{00000000-0005-0000-0000-0000DFB80000}"/>
    <cellStyle name="Walutowy 5 3 2" xfId="10025" xr:uid="{00000000-0005-0000-0000-0000E0B80000}"/>
    <cellStyle name="Walutowy 5 4" xfId="10026" xr:uid="{00000000-0005-0000-0000-0000E1B80000}"/>
    <cellStyle name="Walutowy 5 4 2" xfId="10027" xr:uid="{00000000-0005-0000-0000-0000E2B80000}"/>
    <cellStyle name="Walutowy 5 5" xfId="10028" xr:uid="{00000000-0005-0000-0000-0000E3B80000}"/>
    <cellStyle name="Walutowy 5 6" xfId="10029" xr:uid="{00000000-0005-0000-0000-0000E4B80000}"/>
    <cellStyle name="Walutowy 6" xfId="2225" xr:uid="{00000000-0005-0000-0000-0000E5B80000}"/>
    <cellStyle name="Walutowy 6 2" xfId="10030" xr:uid="{00000000-0005-0000-0000-0000E6B80000}"/>
    <cellStyle name="Walutowy 6 2 2" xfId="10031" xr:uid="{00000000-0005-0000-0000-0000E7B80000}"/>
    <cellStyle name="Walutowy 6 3" xfId="10032" xr:uid="{00000000-0005-0000-0000-0000E8B80000}"/>
    <cellStyle name="Walutowy 6 3 2" xfId="10033" xr:uid="{00000000-0005-0000-0000-0000E9B80000}"/>
    <cellStyle name="Walutowy 6 4" xfId="10034" xr:uid="{00000000-0005-0000-0000-0000EAB80000}"/>
    <cellStyle name="Walutowy 6 4 2" xfId="10035" xr:uid="{00000000-0005-0000-0000-0000EBB80000}"/>
    <cellStyle name="Walutowy 6 5" xfId="10036" xr:uid="{00000000-0005-0000-0000-0000ECB80000}"/>
    <cellStyle name="Walutowy 6 6" xfId="10037" xr:uid="{00000000-0005-0000-0000-0000EDB80000}"/>
    <cellStyle name="Walutowy 7" xfId="2226" xr:uid="{00000000-0005-0000-0000-0000EEB80000}"/>
    <cellStyle name="Walutowy 7 2" xfId="10038" xr:uid="{00000000-0005-0000-0000-0000EFB80000}"/>
    <cellStyle name="Walutowy 7 2 2" xfId="10039" xr:uid="{00000000-0005-0000-0000-0000F0B80000}"/>
    <cellStyle name="Walutowy 7 3" xfId="10040" xr:uid="{00000000-0005-0000-0000-0000F1B80000}"/>
    <cellStyle name="Walutowy 7 3 2" xfId="10041" xr:uid="{00000000-0005-0000-0000-0000F2B80000}"/>
    <cellStyle name="Walutowy 7 4" xfId="10042" xr:uid="{00000000-0005-0000-0000-0000F3B80000}"/>
    <cellStyle name="Walutowy 7 4 2" xfId="10043" xr:uid="{00000000-0005-0000-0000-0000F4B80000}"/>
    <cellStyle name="Walutowy 7 5" xfId="10044" xr:uid="{00000000-0005-0000-0000-0000F5B80000}"/>
    <cellStyle name="Walutowy 7 6" xfId="10045" xr:uid="{00000000-0005-0000-0000-0000F6B80000}"/>
    <cellStyle name="Walutowy 8" xfId="2227" xr:uid="{00000000-0005-0000-0000-0000F7B80000}"/>
    <cellStyle name="Walutowy 8 2" xfId="10046" xr:uid="{00000000-0005-0000-0000-0000F8B80000}"/>
    <cellStyle name="Walutowy 8 2 2" xfId="10047" xr:uid="{00000000-0005-0000-0000-0000F9B80000}"/>
    <cellStyle name="Walutowy 8 3" xfId="10048" xr:uid="{00000000-0005-0000-0000-0000FAB80000}"/>
    <cellStyle name="Walutowy 8 3 2" xfId="10049" xr:uid="{00000000-0005-0000-0000-0000FBB80000}"/>
    <cellStyle name="Walutowy 8 4" xfId="10050" xr:uid="{00000000-0005-0000-0000-0000FCB80000}"/>
    <cellStyle name="Walutowy 8 4 2" xfId="10051" xr:uid="{00000000-0005-0000-0000-0000FDB80000}"/>
    <cellStyle name="Walutowy 8 5" xfId="10052" xr:uid="{00000000-0005-0000-0000-0000FEB80000}"/>
    <cellStyle name="Walutowy 8 6" xfId="10053" xr:uid="{00000000-0005-0000-0000-0000FFB80000}"/>
    <cellStyle name="Walutowy 9" xfId="2228" xr:uid="{00000000-0005-0000-0000-000000B90000}"/>
    <cellStyle name="Walutowy 9 2" xfId="10054" xr:uid="{00000000-0005-0000-0000-000001B90000}"/>
    <cellStyle name="Walutowy 9 2 2" xfId="10055" xr:uid="{00000000-0005-0000-0000-000002B90000}"/>
    <cellStyle name="Walutowy 9 3" xfId="10056" xr:uid="{00000000-0005-0000-0000-000003B90000}"/>
    <cellStyle name="Walutowy 9 3 2" xfId="10057" xr:uid="{00000000-0005-0000-0000-000004B90000}"/>
    <cellStyle name="Walutowy 9 4" xfId="10058" xr:uid="{00000000-0005-0000-0000-000005B90000}"/>
    <cellStyle name="Walutowy 9 4 2" xfId="10059" xr:uid="{00000000-0005-0000-0000-000006B90000}"/>
    <cellStyle name="Walutowy 9 5" xfId="10060" xr:uid="{00000000-0005-0000-0000-000007B90000}"/>
    <cellStyle name="Walutowy 9 6" xfId="10061" xr:uid="{00000000-0005-0000-0000-000008B90000}"/>
    <cellStyle name="Warning Text" xfId="2229" builtinId="11" customBuiltin="1"/>
    <cellStyle name="Warning Text 2" xfId="2230" xr:uid="{00000000-0005-0000-0000-00000AB90000}"/>
    <cellStyle name="Warning Text 2 2" xfId="10062" xr:uid="{00000000-0005-0000-0000-00000BB90000}"/>
    <cellStyle name="Warning Text 2 2 2" xfId="10063" xr:uid="{00000000-0005-0000-0000-00000CB90000}"/>
    <cellStyle name="Warning Text 2 3" xfId="10064" xr:uid="{00000000-0005-0000-0000-00000DB90000}"/>
    <cellStyle name="Warning Text 2 4" xfId="10065" xr:uid="{00000000-0005-0000-0000-00000EB90000}"/>
    <cellStyle name="Warning Text 2 5" xfId="10066" xr:uid="{00000000-0005-0000-0000-00000FB90000}"/>
    <cellStyle name="Warning Text 3" xfId="10067" xr:uid="{00000000-0005-0000-0000-000010B90000}"/>
    <cellStyle name="Warning Text 3 2" xfId="47244" xr:uid="{00000000-0005-0000-0000-000011B90000}"/>
    <cellStyle name="Złe 10" xfId="2231" xr:uid="{00000000-0005-0000-0000-000012B90000}"/>
    <cellStyle name="Złe 10 2" xfId="10068" xr:uid="{00000000-0005-0000-0000-000013B90000}"/>
    <cellStyle name="Złe 10 3" xfId="10069" xr:uid="{00000000-0005-0000-0000-000014B90000}"/>
    <cellStyle name="Złe 11" xfId="10070" xr:uid="{00000000-0005-0000-0000-000015B90000}"/>
    <cellStyle name="Złe 11 2" xfId="10071" xr:uid="{00000000-0005-0000-0000-000016B90000}"/>
    <cellStyle name="Złe 12" xfId="10072" xr:uid="{00000000-0005-0000-0000-000017B90000}"/>
    <cellStyle name="Złe 12 2" xfId="10073" xr:uid="{00000000-0005-0000-0000-000018B90000}"/>
    <cellStyle name="Złe 13" xfId="10074" xr:uid="{00000000-0005-0000-0000-000019B90000}"/>
    <cellStyle name="Złe 13 2" xfId="10075" xr:uid="{00000000-0005-0000-0000-00001AB90000}"/>
    <cellStyle name="Złe 14" xfId="10076" xr:uid="{00000000-0005-0000-0000-00001BB90000}"/>
    <cellStyle name="Złe 14 2" xfId="10077" xr:uid="{00000000-0005-0000-0000-00001CB90000}"/>
    <cellStyle name="Złe 15" xfId="10078" xr:uid="{00000000-0005-0000-0000-00001DB90000}"/>
    <cellStyle name="Złe 15 2" xfId="10079" xr:uid="{00000000-0005-0000-0000-00001EB90000}"/>
    <cellStyle name="Złe 16" xfId="10080" xr:uid="{00000000-0005-0000-0000-00001FB90000}"/>
    <cellStyle name="Złe 16 2" xfId="10081" xr:uid="{00000000-0005-0000-0000-000020B90000}"/>
    <cellStyle name="Złe 17" xfId="10082" xr:uid="{00000000-0005-0000-0000-000021B90000}"/>
    <cellStyle name="Złe 17 2" xfId="10083" xr:uid="{00000000-0005-0000-0000-000022B90000}"/>
    <cellStyle name="Złe 18" xfId="10084" xr:uid="{00000000-0005-0000-0000-000023B90000}"/>
    <cellStyle name="Złe 18 2" xfId="10085" xr:uid="{00000000-0005-0000-0000-000024B90000}"/>
    <cellStyle name="Złe 19" xfId="10086" xr:uid="{00000000-0005-0000-0000-000025B90000}"/>
    <cellStyle name="Złe 19 2" xfId="10087" xr:uid="{00000000-0005-0000-0000-000026B90000}"/>
    <cellStyle name="Złe 2" xfId="2232" xr:uid="{00000000-0005-0000-0000-000027B90000}"/>
    <cellStyle name="Złe 2 10" xfId="11107" xr:uid="{00000000-0005-0000-0000-000028B90000}"/>
    <cellStyle name="Złe 2 11" xfId="10848" xr:uid="{00000000-0005-0000-0000-000029B90000}"/>
    <cellStyle name="Złe 2 2" xfId="2233" xr:uid="{00000000-0005-0000-0000-00002AB90000}"/>
    <cellStyle name="Złe 2 2 2" xfId="10088" xr:uid="{00000000-0005-0000-0000-00002BB90000}"/>
    <cellStyle name="Złe 2 3" xfId="10089" xr:uid="{00000000-0005-0000-0000-00002CB90000}"/>
    <cellStyle name="Złe 2 4" xfId="10090" xr:uid="{00000000-0005-0000-0000-00002DB90000}"/>
    <cellStyle name="Złe 2 5" xfId="10091" xr:uid="{00000000-0005-0000-0000-00002EB90000}"/>
    <cellStyle name="Złe 2 6" xfId="10092" xr:uid="{00000000-0005-0000-0000-00002FB90000}"/>
    <cellStyle name="Złe 2 7" xfId="10093" xr:uid="{00000000-0005-0000-0000-000030B90000}"/>
    <cellStyle name="Złe 2 8" xfId="10094" xr:uid="{00000000-0005-0000-0000-000031B90000}"/>
    <cellStyle name="Złe 2 9" xfId="10095" xr:uid="{00000000-0005-0000-0000-000032B90000}"/>
    <cellStyle name="Złe 20" xfId="10096" xr:uid="{00000000-0005-0000-0000-000033B90000}"/>
    <cellStyle name="Złe 20 2" xfId="10097" xr:uid="{00000000-0005-0000-0000-000034B90000}"/>
    <cellStyle name="Złe 21" xfId="10098" xr:uid="{00000000-0005-0000-0000-000035B90000}"/>
    <cellStyle name="Złe 21 2" xfId="10099" xr:uid="{00000000-0005-0000-0000-000036B90000}"/>
    <cellStyle name="Złe 22" xfId="10100" xr:uid="{00000000-0005-0000-0000-000037B90000}"/>
    <cellStyle name="Złe 22 2" xfId="10101" xr:uid="{00000000-0005-0000-0000-000038B90000}"/>
    <cellStyle name="Złe 23" xfId="10102" xr:uid="{00000000-0005-0000-0000-000039B90000}"/>
    <cellStyle name="Złe 23 2" xfId="10103" xr:uid="{00000000-0005-0000-0000-00003AB90000}"/>
    <cellStyle name="Złe 24" xfId="10104" xr:uid="{00000000-0005-0000-0000-00003BB90000}"/>
    <cellStyle name="Złe 24 2" xfId="10105" xr:uid="{00000000-0005-0000-0000-00003CB90000}"/>
    <cellStyle name="Złe 25" xfId="10106" xr:uid="{00000000-0005-0000-0000-00003DB90000}"/>
    <cellStyle name="Złe 25 2" xfId="10107" xr:uid="{00000000-0005-0000-0000-00003EB90000}"/>
    <cellStyle name="Złe 26" xfId="10108" xr:uid="{00000000-0005-0000-0000-00003FB90000}"/>
    <cellStyle name="Złe 26 2" xfId="10109" xr:uid="{00000000-0005-0000-0000-000040B90000}"/>
    <cellStyle name="Złe 27" xfId="10110" xr:uid="{00000000-0005-0000-0000-000041B90000}"/>
    <cellStyle name="Złe 27 2" xfId="10111" xr:uid="{00000000-0005-0000-0000-000042B90000}"/>
    <cellStyle name="Złe 28" xfId="10112" xr:uid="{00000000-0005-0000-0000-000043B90000}"/>
    <cellStyle name="Złe 28 2" xfId="10113" xr:uid="{00000000-0005-0000-0000-000044B90000}"/>
    <cellStyle name="Złe 29" xfId="10114" xr:uid="{00000000-0005-0000-0000-000045B90000}"/>
    <cellStyle name="Złe 29 2" xfId="10115" xr:uid="{00000000-0005-0000-0000-000046B90000}"/>
    <cellStyle name="Złe 3" xfId="2234" xr:uid="{00000000-0005-0000-0000-000047B90000}"/>
    <cellStyle name="Złe 3 2" xfId="10116" xr:uid="{00000000-0005-0000-0000-000048B90000}"/>
    <cellStyle name="Złe 3 3" xfId="10117" xr:uid="{00000000-0005-0000-0000-000049B90000}"/>
    <cellStyle name="Złe 3 4" xfId="11108" xr:uid="{00000000-0005-0000-0000-00004AB90000}"/>
    <cellStyle name="Złe 3 5" xfId="10849" xr:uid="{00000000-0005-0000-0000-00004BB90000}"/>
    <cellStyle name="Złe 30" xfId="10118" xr:uid="{00000000-0005-0000-0000-00004CB90000}"/>
    <cellStyle name="Złe 30 2" xfId="10119" xr:uid="{00000000-0005-0000-0000-00004DB90000}"/>
    <cellStyle name="Złe 31" xfId="10120" xr:uid="{00000000-0005-0000-0000-00004EB90000}"/>
    <cellStyle name="Złe 31 2" xfId="10121" xr:uid="{00000000-0005-0000-0000-00004FB90000}"/>
    <cellStyle name="Złe 32" xfId="10122" xr:uid="{00000000-0005-0000-0000-000050B90000}"/>
    <cellStyle name="Złe 32 2" xfId="10123" xr:uid="{00000000-0005-0000-0000-000051B90000}"/>
    <cellStyle name="Złe 33" xfId="10124" xr:uid="{00000000-0005-0000-0000-000052B90000}"/>
    <cellStyle name="Złe 33 2" xfId="10125" xr:uid="{00000000-0005-0000-0000-000053B90000}"/>
    <cellStyle name="Złe 34" xfId="10126" xr:uid="{00000000-0005-0000-0000-000054B90000}"/>
    <cellStyle name="Złe 34 2" xfId="10127" xr:uid="{00000000-0005-0000-0000-000055B90000}"/>
    <cellStyle name="Złe 35" xfId="10128" xr:uid="{00000000-0005-0000-0000-000056B90000}"/>
    <cellStyle name="Złe 35 2" xfId="10129" xr:uid="{00000000-0005-0000-0000-000057B90000}"/>
    <cellStyle name="Złe 36" xfId="10130" xr:uid="{00000000-0005-0000-0000-000058B90000}"/>
    <cellStyle name="Złe 36 2" xfId="10131" xr:uid="{00000000-0005-0000-0000-000059B90000}"/>
    <cellStyle name="Złe 37" xfId="10132" xr:uid="{00000000-0005-0000-0000-00005AB90000}"/>
    <cellStyle name="Złe 37 2" xfId="10133" xr:uid="{00000000-0005-0000-0000-00005BB90000}"/>
    <cellStyle name="Złe 38" xfId="10134" xr:uid="{00000000-0005-0000-0000-00005CB90000}"/>
    <cellStyle name="Złe 38 2" xfId="10135" xr:uid="{00000000-0005-0000-0000-00005DB90000}"/>
    <cellStyle name="Złe 39" xfId="10136" xr:uid="{00000000-0005-0000-0000-00005EB90000}"/>
    <cellStyle name="Złe 39 2" xfId="10137" xr:uid="{00000000-0005-0000-0000-00005FB90000}"/>
    <cellStyle name="Złe 4" xfId="2235" xr:uid="{00000000-0005-0000-0000-000060B90000}"/>
    <cellStyle name="Złe 4 2" xfId="10138" xr:uid="{00000000-0005-0000-0000-000061B90000}"/>
    <cellStyle name="Złe 4 3" xfId="10139" xr:uid="{00000000-0005-0000-0000-000062B90000}"/>
    <cellStyle name="Złe 40" xfId="10140" xr:uid="{00000000-0005-0000-0000-000063B90000}"/>
    <cellStyle name="Złe 40 2" xfId="10141" xr:uid="{00000000-0005-0000-0000-000064B90000}"/>
    <cellStyle name="Złe 41" xfId="10142" xr:uid="{00000000-0005-0000-0000-000065B90000}"/>
    <cellStyle name="Złe 41 2" xfId="10143" xr:uid="{00000000-0005-0000-0000-000066B90000}"/>
    <cellStyle name="Złe 42" xfId="10144" xr:uid="{00000000-0005-0000-0000-000067B90000}"/>
    <cellStyle name="Złe 42 2" xfId="10145" xr:uid="{00000000-0005-0000-0000-000068B90000}"/>
    <cellStyle name="Złe 43" xfId="10146" xr:uid="{00000000-0005-0000-0000-000069B90000}"/>
    <cellStyle name="Złe 43 2" xfId="10147" xr:uid="{00000000-0005-0000-0000-00006AB90000}"/>
    <cellStyle name="Złe 44" xfId="10148" xr:uid="{00000000-0005-0000-0000-00006BB90000}"/>
    <cellStyle name="Złe 44 2" xfId="10149" xr:uid="{00000000-0005-0000-0000-00006CB90000}"/>
    <cellStyle name="Złe 45" xfId="10150" xr:uid="{00000000-0005-0000-0000-00006DB90000}"/>
    <cellStyle name="Złe 45 2" xfId="10151" xr:uid="{00000000-0005-0000-0000-00006EB90000}"/>
    <cellStyle name="Złe 46" xfId="10152" xr:uid="{00000000-0005-0000-0000-00006FB90000}"/>
    <cellStyle name="Złe 46 2" xfId="10153" xr:uid="{00000000-0005-0000-0000-000070B90000}"/>
    <cellStyle name="Złe 47" xfId="10154" xr:uid="{00000000-0005-0000-0000-000071B90000}"/>
    <cellStyle name="Złe 47 2" xfId="10155" xr:uid="{00000000-0005-0000-0000-000072B90000}"/>
    <cellStyle name="Złe 48" xfId="10156" xr:uid="{00000000-0005-0000-0000-000073B90000}"/>
    <cellStyle name="Złe 48 2" xfId="10157" xr:uid="{00000000-0005-0000-0000-000074B90000}"/>
    <cellStyle name="Złe 49" xfId="10158" xr:uid="{00000000-0005-0000-0000-000075B90000}"/>
    <cellStyle name="Złe 49 2" xfId="10159" xr:uid="{00000000-0005-0000-0000-000076B90000}"/>
    <cellStyle name="Złe 5" xfId="2236" xr:uid="{00000000-0005-0000-0000-000077B90000}"/>
    <cellStyle name="Złe 5 2" xfId="10160" xr:uid="{00000000-0005-0000-0000-000078B90000}"/>
    <cellStyle name="Złe 5 3" xfId="10161" xr:uid="{00000000-0005-0000-0000-000079B90000}"/>
    <cellStyle name="Złe 50" xfId="10162" xr:uid="{00000000-0005-0000-0000-00007AB90000}"/>
    <cellStyle name="Złe 50 2" xfId="10163" xr:uid="{00000000-0005-0000-0000-00007BB90000}"/>
    <cellStyle name="Złe 51" xfId="10164" xr:uid="{00000000-0005-0000-0000-00007CB90000}"/>
    <cellStyle name="Złe 51 2" xfId="10165" xr:uid="{00000000-0005-0000-0000-00007DB90000}"/>
    <cellStyle name="Złe 52" xfId="10166" xr:uid="{00000000-0005-0000-0000-00007EB90000}"/>
    <cellStyle name="Złe 52 2" xfId="10167" xr:uid="{00000000-0005-0000-0000-00007FB90000}"/>
    <cellStyle name="Złe 53" xfId="10168" xr:uid="{00000000-0005-0000-0000-000080B90000}"/>
    <cellStyle name="Złe 53 2" xfId="10169" xr:uid="{00000000-0005-0000-0000-000081B90000}"/>
    <cellStyle name="Złe 54" xfId="10170" xr:uid="{00000000-0005-0000-0000-000082B90000}"/>
    <cellStyle name="Złe 54 2" xfId="10171" xr:uid="{00000000-0005-0000-0000-000083B90000}"/>
    <cellStyle name="Złe 55" xfId="10172" xr:uid="{00000000-0005-0000-0000-000084B90000}"/>
    <cellStyle name="Złe 55 2" xfId="10173" xr:uid="{00000000-0005-0000-0000-000085B90000}"/>
    <cellStyle name="Złe 56" xfId="10174" xr:uid="{00000000-0005-0000-0000-000086B90000}"/>
    <cellStyle name="Złe 56 2" xfId="10175" xr:uid="{00000000-0005-0000-0000-000087B90000}"/>
    <cellStyle name="Złe 57" xfId="10176" xr:uid="{00000000-0005-0000-0000-000088B90000}"/>
    <cellStyle name="Złe 58" xfId="10177" xr:uid="{00000000-0005-0000-0000-000089B90000}"/>
    <cellStyle name="Złe 59" xfId="10178" xr:uid="{00000000-0005-0000-0000-00008AB90000}"/>
    <cellStyle name="Złe 6" xfId="2237" xr:uid="{00000000-0005-0000-0000-00008BB90000}"/>
    <cellStyle name="Złe 6 2" xfId="10179" xr:uid="{00000000-0005-0000-0000-00008CB90000}"/>
    <cellStyle name="Złe 6 3" xfId="10180" xr:uid="{00000000-0005-0000-0000-00008DB90000}"/>
    <cellStyle name="Złe 60" xfId="10181" xr:uid="{00000000-0005-0000-0000-00008EB90000}"/>
    <cellStyle name="Złe 7" xfId="2238" xr:uid="{00000000-0005-0000-0000-00008FB90000}"/>
    <cellStyle name="Złe 7 2" xfId="10182" xr:uid="{00000000-0005-0000-0000-000090B90000}"/>
    <cellStyle name="Złe 7 3" xfId="10183" xr:uid="{00000000-0005-0000-0000-000091B90000}"/>
    <cellStyle name="Złe 8" xfId="2239" xr:uid="{00000000-0005-0000-0000-000092B90000}"/>
    <cellStyle name="Złe 8 2" xfId="10184" xr:uid="{00000000-0005-0000-0000-000093B90000}"/>
    <cellStyle name="Złe 8 3" xfId="10185" xr:uid="{00000000-0005-0000-0000-000094B90000}"/>
    <cellStyle name="Złe 9" xfId="2240" xr:uid="{00000000-0005-0000-0000-000095B90000}"/>
    <cellStyle name="Złe 9 2" xfId="10186" xr:uid="{00000000-0005-0000-0000-000096B90000}"/>
    <cellStyle name="Złe 9 3" xfId="10187" xr:uid="{00000000-0005-0000-0000-000097B90000}"/>
    <cellStyle name="常规_120ml" xfId="10188" xr:uid="{00000000-0005-0000-0000-000098B90000}"/>
  </cellStyles>
  <dxfs count="212">
    <dxf>
      <fill>
        <patternFill patternType="solid">
          <fgColor rgb="FFFF0000"/>
          <bgColor rgb="FF000000"/>
        </patternFill>
      </fill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auto="1"/>
      </font>
    </dxf>
    <dxf>
      <font>
        <color auto="1"/>
      </font>
    </dxf>
    <dxf>
      <font>
        <color theme="0"/>
      </font>
    </dxf>
    <dxf>
      <font>
        <color auto="1"/>
      </font>
    </dxf>
    <dxf>
      <font>
        <color theme="0"/>
      </font>
    </dxf>
    <dxf>
      <font>
        <color theme="0"/>
      </font>
    </dxf>
    <dxf>
      <font>
        <color rgb="FF0000CC"/>
      </font>
    </dxf>
    <dxf>
      <font>
        <color theme="0"/>
      </font>
    </dxf>
    <dxf>
      <font>
        <color theme="0"/>
      </font>
    </dxf>
    <dxf>
      <font>
        <color auto="1"/>
      </font>
    </dxf>
    <dxf>
      <fill>
        <patternFill>
          <bgColor theme="0" tint="-0.24994659260841701"/>
        </patternFill>
      </fill>
    </dxf>
    <dxf>
      <font>
        <color theme="0"/>
      </font>
    </dxf>
    <dxf>
      <font>
        <color auto="1"/>
      </font>
    </dxf>
    <dxf>
      <font>
        <color rgb="FF9C5700"/>
      </font>
      <fill>
        <patternFill>
          <bgColor rgb="FFFFEB9C"/>
        </patternFill>
      </fill>
    </dxf>
    <dxf>
      <font>
        <color rgb="FF0000CC"/>
      </font>
    </dxf>
    <dxf>
      <font>
        <color theme="0"/>
      </font>
    </dxf>
    <dxf>
      <font>
        <color rgb="FF0000CC"/>
      </font>
    </dxf>
    <dxf>
      <font>
        <color auto="1"/>
      </font>
    </dxf>
    <dxf>
      <font>
        <color auto="1"/>
      </font>
    </dxf>
    <dxf>
      <font>
        <color rgb="FF0000CC"/>
      </font>
    </dxf>
    <dxf>
      <font>
        <color theme="0"/>
      </font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theme="0"/>
      </font>
    </dxf>
    <dxf>
      <font>
        <color rgb="FF0000CC"/>
      </font>
    </dxf>
    <dxf>
      <font>
        <color rgb="FF0000CC"/>
      </font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ill>
        <patternFill>
          <bgColor theme="0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auto="1"/>
      </font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theme="0"/>
      </font>
    </dxf>
    <dxf>
      <font>
        <color theme="0"/>
      </font>
    </dxf>
    <dxf>
      <font>
        <color rgb="FF0000CC"/>
      </font>
    </dxf>
    <dxf>
      <font>
        <color theme="0"/>
      </font>
    </dxf>
    <dxf>
      <font>
        <color theme="0"/>
      </font>
    </dxf>
    <dxf>
      <font>
        <color auto="1"/>
      </font>
    </dxf>
    <dxf>
      <fill>
        <patternFill>
          <bgColor theme="0" tint="-0.24994659260841701"/>
        </patternFill>
      </fill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rgb="FF9C5700"/>
      </font>
      <fill>
        <patternFill>
          <bgColor rgb="FFFFEB9C"/>
        </patternFill>
      </fill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rgb="FF0000CC"/>
      </font>
    </dxf>
    <dxf>
      <font>
        <color theme="0"/>
      </font>
    </dxf>
    <dxf>
      <font>
        <color theme="0"/>
      </font>
    </dxf>
    <dxf>
      <font>
        <color auto="1"/>
      </font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rgb="FF0000CC"/>
      </font>
    </dxf>
    <dxf>
      <font>
        <color rgb="FF0000CC"/>
      </font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ill>
        <patternFill>
          <bgColor theme="0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00CC"/>
      </font>
    </dxf>
    <dxf>
      <font>
        <color auto="1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00CC"/>
      </font>
    </dxf>
    <dxf>
      <font>
        <color auto="1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E2EFDA"/>
        </patternFill>
      </fill>
    </dxf>
    <dxf>
      <font>
        <b/>
        <i val="0"/>
        <color rgb="FFFFFFFF"/>
      </font>
      <fill>
        <patternFill>
          <bgColor rgb="FF70AD47"/>
        </patternFill>
      </fill>
    </dxf>
    <dxf>
      <border>
        <left style="thin">
          <color rgb="FFA9D08E"/>
        </left>
        <right style="thin">
          <color rgb="FFA9D08E"/>
        </right>
        <top style="thin">
          <color rgb="FFA9D08E"/>
        </top>
        <bottom style="thin">
          <color rgb="FFA9D08E"/>
        </bottom>
        <horizontal style="thin">
          <color rgb="FFA9D08E"/>
        </horizontal>
      </border>
    </dxf>
  </dxfs>
  <tableStyles count="1" defaultTableStyle="TableStyleMedium2" defaultPivotStyle="PivotStyleLight16">
    <tableStyle name="TableStyleQueryResult" pivot="0" count="3" xr9:uid="{01AD64AB-E055-4F85-BAC8-E7B7A7020336}">
      <tableStyleElement type="wholeTable" dxfId="211"/>
      <tableStyleElement type="headerRow" dxfId="210"/>
      <tableStyleElement type="firstRowStripe" dxfId="209"/>
    </tableStyle>
  </tableStyles>
  <colors>
    <mruColors>
      <color rgb="FFCC3023"/>
      <color rgb="FF00E487"/>
      <color rgb="FF0D57D6"/>
      <color rgb="FF0000FF"/>
      <color rgb="FFFF66FF"/>
      <color rgb="FFCC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17" Type="http://schemas.openxmlformats.org/officeDocument/2006/relationships/customXml" Target="../customXml/item4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3" Type="http://schemas.openxmlformats.org/officeDocument/2006/relationships/image" Target="../media/image6.jpe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5" Type="http://schemas.openxmlformats.org/officeDocument/2006/relationships/image" Target="../media/image8.png"/><Relationship Id="rId10" Type="http://schemas.openxmlformats.org/officeDocument/2006/relationships/image" Target="../media/image13.jpe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.png"/><Relationship Id="rId18" Type="http://schemas.openxmlformats.org/officeDocument/2006/relationships/image" Target="../media/image16.png"/><Relationship Id="rId26" Type="http://schemas.openxmlformats.org/officeDocument/2006/relationships/image" Target="../media/image39.png"/><Relationship Id="rId39" Type="http://schemas.openxmlformats.org/officeDocument/2006/relationships/image" Target="../media/image52.png"/><Relationship Id="rId21" Type="http://schemas.openxmlformats.org/officeDocument/2006/relationships/image" Target="../media/image34.GIF"/><Relationship Id="rId34" Type="http://schemas.openxmlformats.org/officeDocument/2006/relationships/image" Target="../media/image47.png"/><Relationship Id="rId7" Type="http://schemas.openxmlformats.org/officeDocument/2006/relationships/image" Target="../media/image22.jpeg"/><Relationship Id="rId12" Type="http://schemas.openxmlformats.org/officeDocument/2006/relationships/image" Target="../media/image27.png"/><Relationship Id="rId17" Type="http://schemas.openxmlformats.org/officeDocument/2006/relationships/image" Target="../media/image31.png"/><Relationship Id="rId25" Type="http://schemas.openxmlformats.org/officeDocument/2006/relationships/image" Target="../media/image38.png"/><Relationship Id="rId33" Type="http://schemas.openxmlformats.org/officeDocument/2006/relationships/image" Target="../media/image46.png"/><Relationship Id="rId38" Type="http://schemas.openxmlformats.org/officeDocument/2006/relationships/image" Target="../media/image51.png"/><Relationship Id="rId2" Type="http://schemas.openxmlformats.org/officeDocument/2006/relationships/image" Target="../media/image5.png"/><Relationship Id="rId16" Type="http://schemas.openxmlformats.org/officeDocument/2006/relationships/image" Target="../media/image30.jpeg"/><Relationship Id="rId20" Type="http://schemas.openxmlformats.org/officeDocument/2006/relationships/image" Target="../media/image33.png"/><Relationship Id="rId29" Type="http://schemas.openxmlformats.org/officeDocument/2006/relationships/image" Target="../media/image42.png"/><Relationship Id="rId1" Type="http://schemas.openxmlformats.org/officeDocument/2006/relationships/image" Target="../media/image4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24" Type="http://schemas.openxmlformats.org/officeDocument/2006/relationships/image" Target="../media/image37.jpeg"/><Relationship Id="rId32" Type="http://schemas.openxmlformats.org/officeDocument/2006/relationships/image" Target="../media/image45.png"/><Relationship Id="rId37" Type="http://schemas.openxmlformats.org/officeDocument/2006/relationships/image" Target="../media/image50.png"/><Relationship Id="rId40" Type="http://schemas.openxmlformats.org/officeDocument/2006/relationships/image" Target="../media/image53.png"/><Relationship Id="rId5" Type="http://schemas.openxmlformats.org/officeDocument/2006/relationships/image" Target="../media/image20.jpeg"/><Relationship Id="rId15" Type="http://schemas.openxmlformats.org/officeDocument/2006/relationships/image" Target="../media/image13.jpeg"/><Relationship Id="rId23" Type="http://schemas.openxmlformats.org/officeDocument/2006/relationships/image" Target="../media/image36.jpeg"/><Relationship Id="rId28" Type="http://schemas.openxmlformats.org/officeDocument/2006/relationships/image" Target="../media/image41.png"/><Relationship Id="rId36" Type="http://schemas.openxmlformats.org/officeDocument/2006/relationships/image" Target="../media/image49.png"/><Relationship Id="rId10" Type="http://schemas.openxmlformats.org/officeDocument/2006/relationships/image" Target="../media/image25.png"/><Relationship Id="rId19" Type="http://schemas.openxmlformats.org/officeDocument/2006/relationships/image" Target="../media/image32.png"/><Relationship Id="rId31" Type="http://schemas.openxmlformats.org/officeDocument/2006/relationships/image" Target="../media/image44.png"/><Relationship Id="rId4" Type="http://schemas.openxmlformats.org/officeDocument/2006/relationships/image" Target="../media/image19.tiff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35.png"/><Relationship Id="rId27" Type="http://schemas.openxmlformats.org/officeDocument/2006/relationships/image" Target="../media/image40.png"/><Relationship Id="rId30" Type="http://schemas.openxmlformats.org/officeDocument/2006/relationships/image" Target="../media/image43.png"/><Relationship Id="rId35" Type="http://schemas.openxmlformats.org/officeDocument/2006/relationships/image" Target="../media/image48.png"/><Relationship Id="rId8" Type="http://schemas.openxmlformats.org/officeDocument/2006/relationships/image" Target="../media/image23.png"/><Relationship Id="rId3" Type="http://schemas.openxmlformats.org/officeDocument/2006/relationships/image" Target="../media/image18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png"/><Relationship Id="rId13" Type="http://schemas.openxmlformats.org/officeDocument/2006/relationships/hyperlink" Target="https://www.signify.com/global/innovation/trulifi" TargetMode="External"/><Relationship Id="rId18" Type="http://schemas.openxmlformats.org/officeDocument/2006/relationships/image" Target="../media/image62.png"/><Relationship Id="rId26" Type="http://schemas.openxmlformats.org/officeDocument/2006/relationships/hyperlink" Target="https://www.pro.mycreation.signify.com/cs-eur" TargetMode="External"/><Relationship Id="rId3" Type="http://schemas.openxmlformats.org/officeDocument/2006/relationships/hyperlink" Target="https://www.signify.com/cs-cz" TargetMode="External"/><Relationship Id="rId21" Type="http://schemas.openxmlformats.org/officeDocument/2006/relationships/hyperlink" Target="https://www.wizconnected.com/cs-cz" TargetMode="External"/><Relationship Id="rId7" Type="http://schemas.openxmlformats.org/officeDocument/2006/relationships/hyperlink" Target="https://www.colorkinetics.com/global" TargetMode="External"/><Relationship Id="rId12" Type="http://schemas.openxmlformats.org/officeDocument/2006/relationships/image" Target="../media/image59.png"/><Relationship Id="rId17" Type="http://schemas.openxmlformats.org/officeDocument/2006/relationships/hyperlink" Target="https://www.signify.com/global/innovation/brightsites" TargetMode="External"/><Relationship Id="rId25" Type="http://schemas.openxmlformats.org/officeDocument/2006/relationships/image" Target="../media/image66.png"/><Relationship Id="rId2" Type="http://schemas.openxmlformats.org/officeDocument/2006/relationships/image" Target="../media/image54.png"/><Relationship Id="rId16" Type="http://schemas.openxmlformats.org/officeDocument/2006/relationships/image" Target="../media/image61.png"/><Relationship Id="rId20" Type="http://schemas.openxmlformats.org/officeDocument/2006/relationships/image" Target="../media/image63.png"/><Relationship Id="rId29" Type="http://schemas.openxmlformats.org/officeDocument/2006/relationships/image" Target="../media/image68.png"/><Relationship Id="rId1" Type="http://schemas.openxmlformats.org/officeDocument/2006/relationships/hyperlink" Target="https://www.lighting.philips.cz/" TargetMode="External"/><Relationship Id="rId6" Type="http://schemas.openxmlformats.org/officeDocument/2006/relationships/image" Target="../media/image56.png"/><Relationship Id="rId11" Type="http://schemas.openxmlformats.org/officeDocument/2006/relationships/hyperlink" Target="https://www.supermodular.com/en/home/" TargetMode="External"/><Relationship Id="rId24" Type="http://schemas.openxmlformats.org/officeDocument/2006/relationships/hyperlink" Target="https://dynalite.com/" TargetMode="External"/><Relationship Id="rId5" Type="http://schemas.openxmlformats.org/officeDocument/2006/relationships/hyperlink" Target="https://www.philips-hue.com/cs-cz" TargetMode="External"/><Relationship Id="rId15" Type="http://schemas.openxmlformats.org/officeDocument/2006/relationships/hyperlink" Target="https://www.signify.com/global/innovation/natureconnect" TargetMode="External"/><Relationship Id="rId23" Type="http://schemas.openxmlformats.org/officeDocument/2006/relationships/image" Target="../media/image65.gif"/><Relationship Id="rId28" Type="http://schemas.openxmlformats.org/officeDocument/2006/relationships/hyperlink" Target="https://www.interact-lighting.com/cs-cz?locale_code=en_&amp;remember_locale=cs_cz" TargetMode="External"/><Relationship Id="rId10" Type="http://schemas.openxmlformats.org/officeDocument/2006/relationships/image" Target="../media/image58.png"/><Relationship Id="rId19" Type="http://schemas.openxmlformats.org/officeDocument/2006/relationships/hyperlink" Target="https://www.pila-led.com/cs-cz" TargetMode="External"/><Relationship Id="rId4" Type="http://schemas.openxmlformats.org/officeDocument/2006/relationships/image" Target="../media/image55.png"/><Relationship Id="rId9" Type="http://schemas.openxmlformats.org/officeDocument/2006/relationships/hyperlink" Target="https://www.vari-lite.com/global" TargetMode="External"/><Relationship Id="rId14" Type="http://schemas.openxmlformats.org/officeDocument/2006/relationships/image" Target="../media/image60.png"/><Relationship Id="rId22" Type="http://schemas.openxmlformats.org/officeDocument/2006/relationships/image" Target="../media/image64.png"/><Relationship Id="rId27" Type="http://schemas.openxmlformats.org/officeDocument/2006/relationships/image" Target="../media/image67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71.png"/><Relationship Id="rId299" Type="http://schemas.openxmlformats.org/officeDocument/2006/relationships/image" Target="../media/image336.png"/><Relationship Id="rId21" Type="http://schemas.openxmlformats.org/officeDocument/2006/relationships/image" Target="../media/image85.jpeg"/><Relationship Id="rId63" Type="http://schemas.openxmlformats.org/officeDocument/2006/relationships/image" Target="../media/image122.png"/><Relationship Id="rId159" Type="http://schemas.openxmlformats.org/officeDocument/2006/relationships/image" Target="../media/image209.jpeg"/><Relationship Id="rId324" Type="http://schemas.openxmlformats.org/officeDocument/2006/relationships/image" Target="../media/image357.png"/><Relationship Id="rId170" Type="http://schemas.openxmlformats.org/officeDocument/2006/relationships/image" Target="../media/image220.jpeg"/><Relationship Id="rId226" Type="http://schemas.openxmlformats.org/officeDocument/2006/relationships/image" Target="../media/image270.jpeg"/><Relationship Id="rId268" Type="http://schemas.openxmlformats.org/officeDocument/2006/relationships/image" Target="../media/image309.png"/><Relationship Id="rId32" Type="http://schemas.openxmlformats.org/officeDocument/2006/relationships/image" Target="../media/image95.jpeg"/><Relationship Id="rId74" Type="http://schemas.openxmlformats.org/officeDocument/2006/relationships/image" Target="../media/image132.png"/><Relationship Id="rId128" Type="http://schemas.openxmlformats.org/officeDocument/2006/relationships/image" Target="../media/image182.jpeg"/><Relationship Id="rId335" Type="http://schemas.openxmlformats.org/officeDocument/2006/relationships/image" Target="../media/image368.png"/><Relationship Id="rId5" Type="http://schemas.openxmlformats.org/officeDocument/2006/relationships/image" Target="../media/image71.jpeg"/><Relationship Id="rId181" Type="http://schemas.openxmlformats.org/officeDocument/2006/relationships/image" Target="../media/image231.jpeg"/><Relationship Id="rId237" Type="http://schemas.openxmlformats.org/officeDocument/2006/relationships/image" Target="../media/image280.png"/><Relationship Id="rId279" Type="http://schemas.openxmlformats.org/officeDocument/2006/relationships/image" Target="../media/image319.png"/><Relationship Id="rId43" Type="http://schemas.openxmlformats.org/officeDocument/2006/relationships/image" Target="../media/image105.png"/><Relationship Id="rId139" Type="http://schemas.openxmlformats.org/officeDocument/2006/relationships/image" Target="../media/image32.png"/><Relationship Id="rId290" Type="http://schemas.openxmlformats.org/officeDocument/2006/relationships/image" Target="../media/image327.jpeg"/><Relationship Id="rId304" Type="http://schemas.openxmlformats.org/officeDocument/2006/relationships/image" Target="../media/image340.jpeg"/><Relationship Id="rId346" Type="http://schemas.openxmlformats.org/officeDocument/2006/relationships/image" Target="../media/image379.png"/><Relationship Id="rId85" Type="http://schemas.openxmlformats.org/officeDocument/2006/relationships/image" Target="../media/image143.png"/><Relationship Id="rId150" Type="http://schemas.openxmlformats.org/officeDocument/2006/relationships/image" Target="../media/image200.jpeg"/><Relationship Id="rId192" Type="http://schemas.openxmlformats.org/officeDocument/2006/relationships/image" Target="../media/image241.jpeg"/><Relationship Id="rId206" Type="http://schemas.openxmlformats.org/officeDocument/2006/relationships/image" Target="../media/image253.GIF"/><Relationship Id="rId248" Type="http://schemas.openxmlformats.org/officeDocument/2006/relationships/image" Target="../media/image43.png"/><Relationship Id="rId12" Type="http://schemas.openxmlformats.org/officeDocument/2006/relationships/image" Target="../media/image78.png"/><Relationship Id="rId108" Type="http://schemas.openxmlformats.org/officeDocument/2006/relationships/image" Target="../media/image164.jpeg"/><Relationship Id="rId315" Type="http://schemas.openxmlformats.org/officeDocument/2006/relationships/image" Target="../media/image349.png"/><Relationship Id="rId54" Type="http://schemas.openxmlformats.org/officeDocument/2006/relationships/image" Target="../media/image114.png"/><Relationship Id="rId96" Type="http://schemas.openxmlformats.org/officeDocument/2006/relationships/image" Target="../media/image153.png"/><Relationship Id="rId161" Type="http://schemas.openxmlformats.org/officeDocument/2006/relationships/image" Target="../media/image211.jpeg"/><Relationship Id="rId217" Type="http://schemas.openxmlformats.org/officeDocument/2006/relationships/image" Target="../media/image34.GIF"/><Relationship Id="rId259" Type="http://schemas.openxmlformats.org/officeDocument/2006/relationships/image" Target="../media/image301.png"/><Relationship Id="rId23" Type="http://schemas.openxmlformats.org/officeDocument/2006/relationships/image" Target="../media/image87.jpeg"/><Relationship Id="rId119" Type="http://schemas.openxmlformats.org/officeDocument/2006/relationships/image" Target="../media/image173.jpeg"/><Relationship Id="rId270" Type="http://schemas.openxmlformats.org/officeDocument/2006/relationships/image" Target="../media/image311.png"/><Relationship Id="rId326" Type="http://schemas.openxmlformats.org/officeDocument/2006/relationships/image" Target="../media/image359.png"/><Relationship Id="rId65" Type="http://schemas.openxmlformats.org/officeDocument/2006/relationships/image" Target="../media/image124.png"/><Relationship Id="rId130" Type="http://schemas.openxmlformats.org/officeDocument/2006/relationships/image" Target="../media/image184.jpeg"/><Relationship Id="rId172" Type="http://schemas.openxmlformats.org/officeDocument/2006/relationships/image" Target="../media/image222.jpeg"/><Relationship Id="rId228" Type="http://schemas.openxmlformats.org/officeDocument/2006/relationships/image" Target="../media/image272.png"/><Relationship Id="rId281" Type="http://schemas.openxmlformats.org/officeDocument/2006/relationships/image" Target="../media/image51.png"/><Relationship Id="rId337" Type="http://schemas.openxmlformats.org/officeDocument/2006/relationships/image" Target="../media/image370.png"/><Relationship Id="rId34" Type="http://schemas.openxmlformats.org/officeDocument/2006/relationships/image" Target="../media/image97.jpeg"/><Relationship Id="rId76" Type="http://schemas.openxmlformats.org/officeDocument/2006/relationships/image" Target="../media/image134.png"/><Relationship Id="rId141" Type="http://schemas.openxmlformats.org/officeDocument/2006/relationships/image" Target="../media/image192.png"/><Relationship Id="rId7" Type="http://schemas.openxmlformats.org/officeDocument/2006/relationships/image" Target="../media/image73.png"/><Relationship Id="rId183" Type="http://schemas.openxmlformats.org/officeDocument/2006/relationships/image" Target="../media/image233.jpeg"/><Relationship Id="rId239" Type="http://schemas.openxmlformats.org/officeDocument/2006/relationships/image" Target="../media/image282.png"/><Relationship Id="rId250" Type="http://schemas.openxmlformats.org/officeDocument/2006/relationships/image" Target="../media/image292.png"/><Relationship Id="rId292" Type="http://schemas.openxmlformats.org/officeDocument/2006/relationships/image" Target="../media/image329.png"/><Relationship Id="rId306" Type="http://schemas.openxmlformats.org/officeDocument/2006/relationships/image" Target="../media/image342.png"/><Relationship Id="rId45" Type="http://schemas.openxmlformats.org/officeDocument/2006/relationships/image" Target="../media/image11.png"/><Relationship Id="rId87" Type="http://schemas.openxmlformats.org/officeDocument/2006/relationships/image" Target="../media/image145.png"/><Relationship Id="rId110" Type="http://schemas.openxmlformats.org/officeDocument/2006/relationships/image" Target="../media/image166.jpeg"/><Relationship Id="rId348" Type="http://schemas.openxmlformats.org/officeDocument/2006/relationships/image" Target="../media/image12.png"/><Relationship Id="rId152" Type="http://schemas.openxmlformats.org/officeDocument/2006/relationships/image" Target="../media/image202.jpeg"/><Relationship Id="rId194" Type="http://schemas.openxmlformats.org/officeDocument/2006/relationships/image" Target="../media/image243.jpeg"/><Relationship Id="rId208" Type="http://schemas.openxmlformats.org/officeDocument/2006/relationships/image" Target="../media/image255.GIF"/><Relationship Id="rId261" Type="http://schemas.openxmlformats.org/officeDocument/2006/relationships/image" Target="../media/image303.png"/><Relationship Id="rId14" Type="http://schemas.openxmlformats.org/officeDocument/2006/relationships/image" Target="../media/image80.jpeg"/><Relationship Id="rId56" Type="http://schemas.openxmlformats.org/officeDocument/2006/relationships/image" Target="../media/image116.jpeg"/><Relationship Id="rId317" Type="http://schemas.openxmlformats.org/officeDocument/2006/relationships/image" Target="../media/image351.png"/><Relationship Id="rId98" Type="http://schemas.openxmlformats.org/officeDocument/2006/relationships/image" Target="../media/image154.png"/><Relationship Id="rId121" Type="http://schemas.openxmlformats.org/officeDocument/2006/relationships/image" Target="../media/image175.png"/><Relationship Id="rId163" Type="http://schemas.openxmlformats.org/officeDocument/2006/relationships/image" Target="../media/image213.jpeg"/><Relationship Id="rId219" Type="http://schemas.openxmlformats.org/officeDocument/2006/relationships/image" Target="../media/image35.png"/><Relationship Id="rId230" Type="http://schemas.openxmlformats.org/officeDocument/2006/relationships/image" Target="../media/image274.png"/><Relationship Id="rId251" Type="http://schemas.openxmlformats.org/officeDocument/2006/relationships/image" Target="../media/image293.jpeg"/><Relationship Id="rId25" Type="http://schemas.openxmlformats.org/officeDocument/2006/relationships/image" Target="../media/image22.jpeg"/><Relationship Id="rId46" Type="http://schemas.openxmlformats.org/officeDocument/2006/relationships/image" Target="../media/image107.png"/><Relationship Id="rId67" Type="http://schemas.openxmlformats.org/officeDocument/2006/relationships/image" Target="../media/image29.png"/><Relationship Id="rId272" Type="http://schemas.openxmlformats.org/officeDocument/2006/relationships/image" Target="../media/image313.jpeg"/><Relationship Id="rId293" Type="http://schemas.openxmlformats.org/officeDocument/2006/relationships/image" Target="../media/image330.png"/><Relationship Id="rId307" Type="http://schemas.openxmlformats.org/officeDocument/2006/relationships/image" Target="../media/image343.png"/><Relationship Id="rId328" Type="http://schemas.openxmlformats.org/officeDocument/2006/relationships/image" Target="../media/image361.png"/><Relationship Id="rId349" Type="http://schemas.openxmlformats.org/officeDocument/2006/relationships/image" Target="../media/image14.png"/><Relationship Id="rId88" Type="http://schemas.openxmlformats.org/officeDocument/2006/relationships/image" Target="../media/image24.png"/><Relationship Id="rId111" Type="http://schemas.openxmlformats.org/officeDocument/2006/relationships/image" Target="../media/image167.jpeg"/><Relationship Id="rId132" Type="http://schemas.openxmlformats.org/officeDocument/2006/relationships/image" Target="../media/image186.png"/><Relationship Id="rId153" Type="http://schemas.openxmlformats.org/officeDocument/2006/relationships/image" Target="../media/image203.jpeg"/><Relationship Id="rId174" Type="http://schemas.openxmlformats.org/officeDocument/2006/relationships/image" Target="../media/image224.png"/><Relationship Id="rId195" Type="http://schemas.openxmlformats.org/officeDocument/2006/relationships/image" Target="../media/image37.jpeg"/><Relationship Id="rId209" Type="http://schemas.openxmlformats.org/officeDocument/2006/relationships/image" Target="../media/image256.png"/><Relationship Id="rId220" Type="http://schemas.openxmlformats.org/officeDocument/2006/relationships/image" Target="../media/image265.png"/><Relationship Id="rId241" Type="http://schemas.openxmlformats.org/officeDocument/2006/relationships/image" Target="../media/image284.png"/><Relationship Id="rId15" Type="http://schemas.openxmlformats.org/officeDocument/2006/relationships/image" Target="../media/image81.jpeg"/><Relationship Id="rId36" Type="http://schemas.openxmlformats.org/officeDocument/2006/relationships/image" Target="../media/image99.jpeg"/><Relationship Id="rId57" Type="http://schemas.openxmlformats.org/officeDocument/2006/relationships/image" Target="../media/image117.jpeg"/><Relationship Id="rId262" Type="http://schemas.openxmlformats.org/officeDocument/2006/relationships/image" Target="../media/image304.png"/><Relationship Id="rId283" Type="http://schemas.openxmlformats.org/officeDocument/2006/relationships/image" Target="../media/image322.png"/><Relationship Id="rId318" Type="http://schemas.openxmlformats.org/officeDocument/2006/relationships/image" Target="../media/image352.png"/><Relationship Id="rId339" Type="http://schemas.openxmlformats.org/officeDocument/2006/relationships/image" Target="../media/image372.png"/><Relationship Id="rId78" Type="http://schemas.openxmlformats.org/officeDocument/2006/relationships/image" Target="../media/image136.png"/><Relationship Id="rId99" Type="http://schemas.openxmlformats.org/officeDocument/2006/relationships/image" Target="../media/image155.jpeg"/><Relationship Id="rId101" Type="http://schemas.openxmlformats.org/officeDocument/2006/relationships/image" Target="../media/image157.png"/><Relationship Id="rId122" Type="http://schemas.openxmlformats.org/officeDocument/2006/relationships/image" Target="../media/image176.png"/><Relationship Id="rId143" Type="http://schemas.openxmlformats.org/officeDocument/2006/relationships/image" Target="../media/image193.png"/><Relationship Id="rId164" Type="http://schemas.openxmlformats.org/officeDocument/2006/relationships/image" Target="../media/image214.png"/><Relationship Id="rId185" Type="http://schemas.openxmlformats.org/officeDocument/2006/relationships/image" Target="../media/image235.jpeg"/><Relationship Id="rId350" Type="http://schemas.openxmlformats.org/officeDocument/2006/relationships/image" Target="../media/image380.png"/><Relationship Id="rId9" Type="http://schemas.openxmlformats.org/officeDocument/2006/relationships/image" Target="../media/image75.png"/><Relationship Id="rId210" Type="http://schemas.openxmlformats.org/officeDocument/2006/relationships/image" Target="../media/image257.jpeg"/><Relationship Id="rId26" Type="http://schemas.openxmlformats.org/officeDocument/2006/relationships/image" Target="../media/image89.jpeg"/><Relationship Id="rId231" Type="http://schemas.openxmlformats.org/officeDocument/2006/relationships/image" Target="../media/image275.jpeg"/><Relationship Id="rId252" Type="http://schemas.openxmlformats.org/officeDocument/2006/relationships/image" Target="../media/image294.jpeg"/><Relationship Id="rId273" Type="http://schemas.openxmlformats.org/officeDocument/2006/relationships/image" Target="../media/image314.png"/><Relationship Id="rId294" Type="http://schemas.openxmlformats.org/officeDocument/2006/relationships/image" Target="../media/image331.png"/><Relationship Id="rId308" Type="http://schemas.openxmlformats.org/officeDocument/2006/relationships/image" Target="../media/image344.png"/><Relationship Id="rId329" Type="http://schemas.openxmlformats.org/officeDocument/2006/relationships/image" Target="../media/image362.png"/><Relationship Id="rId47" Type="http://schemas.openxmlformats.org/officeDocument/2006/relationships/image" Target="../media/image108.png"/><Relationship Id="rId68" Type="http://schemas.openxmlformats.org/officeDocument/2006/relationships/image" Target="../media/image126.png"/><Relationship Id="rId89" Type="http://schemas.openxmlformats.org/officeDocument/2006/relationships/image" Target="../media/image146.png"/><Relationship Id="rId112" Type="http://schemas.openxmlformats.org/officeDocument/2006/relationships/image" Target="../media/image30.jpeg"/><Relationship Id="rId133" Type="http://schemas.openxmlformats.org/officeDocument/2006/relationships/image" Target="../media/image187.jpeg"/><Relationship Id="rId154" Type="http://schemas.openxmlformats.org/officeDocument/2006/relationships/image" Target="../media/image204.jpeg"/><Relationship Id="rId175" Type="http://schemas.openxmlformats.org/officeDocument/2006/relationships/image" Target="../media/image225.png"/><Relationship Id="rId340" Type="http://schemas.openxmlformats.org/officeDocument/2006/relationships/image" Target="../media/image373.png"/><Relationship Id="rId196" Type="http://schemas.openxmlformats.org/officeDocument/2006/relationships/image" Target="../media/image244.jpeg"/><Relationship Id="rId200" Type="http://schemas.openxmlformats.org/officeDocument/2006/relationships/image" Target="../media/image247.jpeg"/><Relationship Id="rId16" Type="http://schemas.openxmlformats.org/officeDocument/2006/relationships/image" Target="../media/image82.jpeg"/><Relationship Id="rId221" Type="http://schemas.openxmlformats.org/officeDocument/2006/relationships/image" Target="../media/image41.png"/><Relationship Id="rId242" Type="http://schemas.openxmlformats.org/officeDocument/2006/relationships/image" Target="../media/image285.jpeg"/><Relationship Id="rId263" Type="http://schemas.openxmlformats.org/officeDocument/2006/relationships/image" Target="../media/image45.png"/><Relationship Id="rId284" Type="http://schemas.openxmlformats.org/officeDocument/2006/relationships/image" Target="../media/image323.jpeg"/><Relationship Id="rId319" Type="http://schemas.openxmlformats.org/officeDocument/2006/relationships/image" Target="../media/image353.png"/><Relationship Id="rId37" Type="http://schemas.openxmlformats.org/officeDocument/2006/relationships/image" Target="../media/image10.png"/><Relationship Id="rId58" Type="http://schemas.openxmlformats.org/officeDocument/2006/relationships/image" Target="../media/image118.png"/><Relationship Id="rId79" Type="http://schemas.openxmlformats.org/officeDocument/2006/relationships/image" Target="../media/image137.png"/><Relationship Id="rId102" Type="http://schemas.openxmlformats.org/officeDocument/2006/relationships/image" Target="../media/image158.png"/><Relationship Id="rId123" Type="http://schemas.openxmlformats.org/officeDocument/2006/relationships/image" Target="../media/image177.png"/><Relationship Id="rId144" Type="http://schemas.openxmlformats.org/officeDocument/2006/relationships/image" Target="../media/image194.png"/><Relationship Id="rId330" Type="http://schemas.openxmlformats.org/officeDocument/2006/relationships/image" Target="../media/image363.png"/><Relationship Id="rId90" Type="http://schemas.openxmlformats.org/officeDocument/2006/relationships/image" Target="../media/image147.png"/><Relationship Id="rId165" Type="http://schemas.openxmlformats.org/officeDocument/2006/relationships/image" Target="../media/image215.jpeg"/><Relationship Id="rId186" Type="http://schemas.openxmlformats.org/officeDocument/2006/relationships/image" Target="../media/image236.png"/><Relationship Id="rId351" Type="http://schemas.openxmlformats.org/officeDocument/2006/relationships/image" Target="../media/image381.png"/><Relationship Id="rId211" Type="http://schemas.openxmlformats.org/officeDocument/2006/relationships/image" Target="../media/image258.png"/><Relationship Id="rId232" Type="http://schemas.openxmlformats.org/officeDocument/2006/relationships/image" Target="../media/image276.png"/><Relationship Id="rId253" Type="http://schemas.openxmlformats.org/officeDocument/2006/relationships/image" Target="../media/image295.png"/><Relationship Id="rId274" Type="http://schemas.openxmlformats.org/officeDocument/2006/relationships/image" Target="../media/image315.png"/><Relationship Id="rId295" Type="http://schemas.openxmlformats.org/officeDocument/2006/relationships/image" Target="../media/image332.png"/><Relationship Id="rId309" Type="http://schemas.openxmlformats.org/officeDocument/2006/relationships/image" Target="../media/image345.png"/><Relationship Id="rId27" Type="http://schemas.openxmlformats.org/officeDocument/2006/relationships/image" Target="../media/image90.png"/><Relationship Id="rId48" Type="http://schemas.openxmlformats.org/officeDocument/2006/relationships/image" Target="../media/image109.png"/><Relationship Id="rId69" Type="http://schemas.openxmlformats.org/officeDocument/2006/relationships/image" Target="../media/image127.png"/><Relationship Id="rId113" Type="http://schemas.openxmlformats.org/officeDocument/2006/relationships/image" Target="../media/image168.jpeg"/><Relationship Id="rId134" Type="http://schemas.openxmlformats.org/officeDocument/2006/relationships/image" Target="../media/image188.tiff"/><Relationship Id="rId320" Type="http://schemas.openxmlformats.org/officeDocument/2006/relationships/image" Target="../media/image49.png"/><Relationship Id="rId80" Type="http://schemas.openxmlformats.org/officeDocument/2006/relationships/image" Target="../media/image138.png"/><Relationship Id="rId155" Type="http://schemas.openxmlformats.org/officeDocument/2006/relationships/image" Target="../media/image205.jpeg"/><Relationship Id="rId176" Type="http://schemas.openxmlformats.org/officeDocument/2006/relationships/image" Target="../media/image226.jpeg"/><Relationship Id="rId197" Type="http://schemas.openxmlformats.org/officeDocument/2006/relationships/image" Target="../media/image38.png"/><Relationship Id="rId341" Type="http://schemas.openxmlformats.org/officeDocument/2006/relationships/image" Target="../media/image374.png"/><Relationship Id="rId201" Type="http://schemas.openxmlformats.org/officeDocument/2006/relationships/image" Target="../media/image248.jpeg"/><Relationship Id="rId222" Type="http://schemas.openxmlformats.org/officeDocument/2006/relationships/image" Target="../media/image266.jpeg"/><Relationship Id="rId243" Type="http://schemas.openxmlformats.org/officeDocument/2006/relationships/image" Target="../media/image286.jpeg"/><Relationship Id="rId264" Type="http://schemas.openxmlformats.org/officeDocument/2006/relationships/image" Target="../media/image305.jpeg"/><Relationship Id="rId285" Type="http://schemas.openxmlformats.org/officeDocument/2006/relationships/image" Target="../media/image324.jpeg"/><Relationship Id="rId17" Type="http://schemas.openxmlformats.org/officeDocument/2006/relationships/image" Target="../media/image18.jpeg"/><Relationship Id="rId38" Type="http://schemas.openxmlformats.org/officeDocument/2006/relationships/image" Target="../media/image100.png"/><Relationship Id="rId59" Type="http://schemas.openxmlformats.org/officeDocument/2006/relationships/image" Target="../media/image119.png"/><Relationship Id="rId103" Type="http://schemas.openxmlformats.org/officeDocument/2006/relationships/image" Target="../media/image159.jpeg"/><Relationship Id="rId124" Type="http://schemas.openxmlformats.org/officeDocument/2006/relationships/image" Target="../media/image178.png"/><Relationship Id="rId310" Type="http://schemas.openxmlformats.org/officeDocument/2006/relationships/image" Target="../media/image44.png"/><Relationship Id="rId70" Type="http://schemas.openxmlformats.org/officeDocument/2006/relationships/image" Target="../media/image128.png"/><Relationship Id="rId91" Type="http://schemas.openxmlformats.org/officeDocument/2006/relationships/image" Target="../media/image148.png"/><Relationship Id="rId145" Type="http://schemas.openxmlformats.org/officeDocument/2006/relationships/image" Target="../media/image195.png"/><Relationship Id="rId166" Type="http://schemas.openxmlformats.org/officeDocument/2006/relationships/image" Target="../media/image216.jpeg"/><Relationship Id="rId187" Type="http://schemas.openxmlformats.org/officeDocument/2006/relationships/image" Target="../media/image237.png"/><Relationship Id="rId331" Type="http://schemas.openxmlformats.org/officeDocument/2006/relationships/image" Target="../media/image364.png"/><Relationship Id="rId352" Type="http://schemas.openxmlformats.org/officeDocument/2006/relationships/image" Target="../media/image382.png"/><Relationship Id="rId1" Type="http://schemas.openxmlformats.org/officeDocument/2006/relationships/image" Target="../media/image69.png"/><Relationship Id="rId212" Type="http://schemas.openxmlformats.org/officeDocument/2006/relationships/image" Target="../media/image259.png"/><Relationship Id="rId233" Type="http://schemas.openxmlformats.org/officeDocument/2006/relationships/image" Target="../media/image277.png"/><Relationship Id="rId254" Type="http://schemas.openxmlformats.org/officeDocument/2006/relationships/image" Target="../media/image296.png"/><Relationship Id="rId28" Type="http://schemas.openxmlformats.org/officeDocument/2006/relationships/image" Target="../media/image91.png"/><Relationship Id="rId49" Type="http://schemas.openxmlformats.org/officeDocument/2006/relationships/image" Target="../media/image110.jpeg"/><Relationship Id="rId114" Type="http://schemas.openxmlformats.org/officeDocument/2006/relationships/image" Target="../media/image169.jpeg"/><Relationship Id="rId275" Type="http://schemas.openxmlformats.org/officeDocument/2006/relationships/image" Target="../media/image316.png"/><Relationship Id="rId296" Type="http://schemas.openxmlformats.org/officeDocument/2006/relationships/image" Target="../media/image333.png"/><Relationship Id="rId300" Type="http://schemas.openxmlformats.org/officeDocument/2006/relationships/image" Target="../media/image15.png"/><Relationship Id="rId60" Type="http://schemas.openxmlformats.org/officeDocument/2006/relationships/image" Target="../media/image120.png"/><Relationship Id="rId81" Type="http://schemas.openxmlformats.org/officeDocument/2006/relationships/image" Target="../media/image139.png"/><Relationship Id="rId135" Type="http://schemas.openxmlformats.org/officeDocument/2006/relationships/image" Target="../media/image189.png"/><Relationship Id="rId156" Type="http://schemas.openxmlformats.org/officeDocument/2006/relationships/image" Target="../media/image206.jpeg"/><Relationship Id="rId177" Type="http://schemas.openxmlformats.org/officeDocument/2006/relationships/image" Target="../media/image227.png"/><Relationship Id="rId198" Type="http://schemas.openxmlformats.org/officeDocument/2006/relationships/image" Target="../media/image245.jpeg"/><Relationship Id="rId321" Type="http://schemas.openxmlformats.org/officeDocument/2006/relationships/image" Target="../media/image354.png"/><Relationship Id="rId342" Type="http://schemas.openxmlformats.org/officeDocument/2006/relationships/image" Target="../media/image375.png"/><Relationship Id="rId202" Type="http://schemas.openxmlformats.org/officeDocument/2006/relationships/image" Target="../media/image249.jpeg"/><Relationship Id="rId223" Type="http://schemas.openxmlformats.org/officeDocument/2006/relationships/image" Target="../media/image267.png"/><Relationship Id="rId244" Type="http://schemas.openxmlformats.org/officeDocument/2006/relationships/image" Target="../media/image287.png"/><Relationship Id="rId18" Type="http://schemas.openxmlformats.org/officeDocument/2006/relationships/image" Target="../media/image6.jpeg"/><Relationship Id="rId39" Type="http://schemas.openxmlformats.org/officeDocument/2006/relationships/image" Target="../media/image101.jpeg"/><Relationship Id="rId265" Type="http://schemas.openxmlformats.org/officeDocument/2006/relationships/image" Target="../media/image306.jpeg"/><Relationship Id="rId286" Type="http://schemas.openxmlformats.org/officeDocument/2006/relationships/image" Target="../media/image47.png"/><Relationship Id="rId50" Type="http://schemas.openxmlformats.org/officeDocument/2006/relationships/image" Target="../media/image111.png"/><Relationship Id="rId104" Type="http://schemas.openxmlformats.org/officeDocument/2006/relationships/image" Target="../media/image160.png"/><Relationship Id="rId125" Type="http://schemas.openxmlformats.org/officeDocument/2006/relationships/image" Target="../media/image179.png"/><Relationship Id="rId146" Type="http://schemas.openxmlformats.org/officeDocument/2006/relationships/image" Target="../media/image196.png"/><Relationship Id="rId167" Type="http://schemas.openxmlformats.org/officeDocument/2006/relationships/image" Target="../media/image217.jpeg"/><Relationship Id="rId188" Type="http://schemas.openxmlformats.org/officeDocument/2006/relationships/image" Target="../media/image36.jpeg"/><Relationship Id="rId311" Type="http://schemas.openxmlformats.org/officeDocument/2006/relationships/image" Target="../media/image346.png"/><Relationship Id="rId332" Type="http://schemas.openxmlformats.org/officeDocument/2006/relationships/image" Target="../media/image365.png"/><Relationship Id="rId353" Type="http://schemas.openxmlformats.org/officeDocument/2006/relationships/image" Target="../media/image9.png"/><Relationship Id="rId71" Type="http://schemas.openxmlformats.org/officeDocument/2006/relationships/image" Target="../media/image129.png"/><Relationship Id="rId92" Type="http://schemas.openxmlformats.org/officeDocument/2006/relationships/image" Target="../media/image149.png"/><Relationship Id="rId213" Type="http://schemas.openxmlformats.org/officeDocument/2006/relationships/image" Target="../media/image260.jpeg"/><Relationship Id="rId234" Type="http://schemas.openxmlformats.org/officeDocument/2006/relationships/image" Target="../media/image42.png"/><Relationship Id="rId2" Type="http://schemas.openxmlformats.org/officeDocument/2006/relationships/image" Target="../media/image5.png"/><Relationship Id="rId29" Type="http://schemas.openxmlformats.org/officeDocument/2006/relationships/image" Target="../media/image92.png"/><Relationship Id="rId255" Type="http://schemas.openxmlformats.org/officeDocument/2006/relationships/image" Target="../media/image297.jpeg"/><Relationship Id="rId276" Type="http://schemas.openxmlformats.org/officeDocument/2006/relationships/image" Target="../media/image317.png"/><Relationship Id="rId297" Type="http://schemas.openxmlformats.org/officeDocument/2006/relationships/image" Target="../media/image334.png"/><Relationship Id="rId40" Type="http://schemas.openxmlformats.org/officeDocument/2006/relationships/image" Target="../media/image102.jpeg"/><Relationship Id="rId115" Type="http://schemas.openxmlformats.org/officeDocument/2006/relationships/image" Target="../media/image170.jpeg"/><Relationship Id="rId136" Type="http://schemas.openxmlformats.org/officeDocument/2006/relationships/image" Target="../media/image190.png"/><Relationship Id="rId157" Type="http://schemas.openxmlformats.org/officeDocument/2006/relationships/image" Target="../media/image207.png"/><Relationship Id="rId178" Type="http://schemas.openxmlformats.org/officeDocument/2006/relationships/image" Target="../media/image228.jpeg"/><Relationship Id="rId301" Type="http://schemas.openxmlformats.org/officeDocument/2006/relationships/image" Target="../media/image337.png"/><Relationship Id="rId322" Type="http://schemas.openxmlformats.org/officeDocument/2006/relationships/image" Target="../media/image355.png"/><Relationship Id="rId343" Type="http://schemas.openxmlformats.org/officeDocument/2006/relationships/image" Target="../media/image376.png"/><Relationship Id="rId61" Type="http://schemas.openxmlformats.org/officeDocument/2006/relationships/image" Target="../media/image121.jpeg"/><Relationship Id="rId82" Type="http://schemas.openxmlformats.org/officeDocument/2006/relationships/image" Target="../media/image140.png"/><Relationship Id="rId199" Type="http://schemas.openxmlformats.org/officeDocument/2006/relationships/image" Target="../media/image246.jpg"/><Relationship Id="rId203" Type="http://schemas.openxmlformats.org/officeDocument/2006/relationships/image" Target="../media/image250.jpeg"/><Relationship Id="rId19" Type="http://schemas.openxmlformats.org/officeDocument/2006/relationships/image" Target="../media/image83.jpeg"/><Relationship Id="rId224" Type="http://schemas.openxmlformats.org/officeDocument/2006/relationships/image" Target="../media/image268.jpeg"/><Relationship Id="rId245" Type="http://schemas.openxmlformats.org/officeDocument/2006/relationships/image" Target="../media/image288.png"/><Relationship Id="rId266" Type="http://schemas.openxmlformats.org/officeDocument/2006/relationships/image" Target="../media/image307.jpeg"/><Relationship Id="rId287" Type="http://schemas.openxmlformats.org/officeDocument/2006/relationships/image" Target="../media/image50.png"/><Relationship Id="rId30" Type="http://schemas.openxmlformats.org/officeDocument/2006/relationships/image" Target="../media/image93.jpeg"/><Relationship Id="rId105" Type="http://schemas.openxmlformats.org/officeDocument/2006/relationships/image" Target="../media/image161.tiff"/><Relationship Id="rId126" Type="http://schemas.openxmlformats.org/officeDocument/2006/relationships/image" Target="../media/image180.jpeg"/><Relationship Id="rId147" Type="http://schemas.openxmlformats.org/officeDocument/2006/relationships/image" Target="../media/image197.png"/><Relationship Id="rId168" Type="http://schemas.openxmlformats.org/officeDocument/2006/relationships/image" Target="../media/image218.jpeg"/><Relationship Id="rId312" Type="http://schemas.openxmlformats.org/officeDocument/2006/relationships/image" Target="../media/image347.png"/><Relationship Id="rId333" Type="http://schemas.openxmlformats.org/officeDocument/2006/relationships/image" Target="../media/image366.png"/><Relationship Id="rId51" Type="http://schemas.openxmlformats.org/officeDocument/2006/relationships/image" Target="../media/image112.png"/><Relationship Id="rId72" Type="http://schemas.openxmlformats.org/officeDocument/2006/relationships/image" Target="../media/image130.png"/><Relationship Id="rId93" Type="http://schemas.openxmlformats.org/officeDocument/2006/relationships/image" Target="../media/image150.png"/><Relationship Id="rId189" Type="http://schemas.openxmlformats.org/officeDocument/2006/relationships/image" Target="../media/image238.png"/><Relationship Id="rId3" Type="http://schemas.openxmlformats.org/officeDocument/2006/relationships/image" Target="../media/image4.png"/><Relationship Id="rId214" Type="http://schemas.openxmlformats.org/officeDocument/2006/relationships/image" Target="../media/image261.png"/><Relationship Id="rId235" Type="http://schemas.openxmlformats.org/officeDocument/2006/relationships/image" Target="../media/image278.png"/><Relationship Id="rId256" Type="http://schemas.openxmlformats.org/officeDocument/2006/relationships/image" Target="../media/image298.jpeg"/><Relationship Id="rId277" Type="http://schemas.openxmlformats.org/officeDocument/2006/relationships/image" Target="../media/image48.png"/><Relationship Id="rId298" Type="http://schemas.openxmlformats.org/officeDocument/2006/relationships/image" Target="../media/image335.png"/><Relationship Id="rId116" Type="http://schemas.openxmlformats.org/officeDocument/2006/relationships/image" Target="../media/image13.jpeg"/><Relationship Id="rId137" Type="http://schemas.openxmlformats.org/officeDocument/2006/relationships/image" Target="../media/image31.png"/><Relationship Id="rId158" Type="http://schemas.openxmlformats.org/officeDocument/2006/relationships/image" Target="../media/image208.png"/><Relationship Id="rId302" Type="http://schemas.openxmlformats.org/officeDocument/2006/relationships/image" Target="../media/image338.png"/><Relationship Id="rId323" Type="http://schemas.openxmlformats.org/officeDocument/2006/relationships/image" Target="../media/image356.png"/><Relationship Id="rId344" Type="http://schemas.openxmlformats.org/officeDocument/2006/relationships/image" Target="../media/image377.png"/><Relationship Id="rId20" Type="http://schemas.openxmlformats.org/officeDocument/2006/relationships/image" Target="../media/image84.jpeg"/><Relationship Id="rId41" Type="http://schemas.openxmlformats.org/officeDocument/2006/relationships/image" Target="../media/image103.png"/><Relationship Id="rId62" Type="http://schemas.openxmlformats.org/officeDocument/2006/relationships/image" Target="../media/image7.png"/><Relationship Id="rId83" Type="http://schemas.openxmlformats.org/officeDocument/2006/relationships/image" Target="../media/image141.png"/><Relationship Id="rId179" Type="http://schemas.openxmlformats.org/officeDocument/2006/relationships/image" Target="../media/image229.jpeg"/><Relationship Id="rId190" Type="http://schemas.openxmlformats.org/officeDocument/2006/relationships/image" Target="../media/image239.png"/><Relationship Id="rId204" Type="http://schemas.openxmlformats.org/officeDocument/2006/relationships/image" Target="../media/image251.png"/><Relationship Id="rId225" Type="http://schemas.openxmlformats.org/officeDocument/2006/relationships/image" Target="../media/image269.jpeg"/><Relationship Id="rId246" Type="http://schemas.openxmlformats.org/officeDocument/2006/relationships/image" Target="../media/image289.png"/><Relationship Id="rId267" Type="http://schemas.openxmlformats.org/officeDocument/2006/relationships/image" Target="../media/image308.png"/><Relationship Id="rId288" Type="http://schemas.openxmlformats.org/officeDocument/2006/relationships/image" Target="../media/image325.png"/><Relationship Id="rId106" Type="http://schemas.openxmlformats.org/officeDocument/2006/relationships/image" Target="../media/image162.png"/><Relationship Id="rId127" Type="http://schemas.openxmlformats.org/officeDocument/2006/relationships/image" Target="../media/image181.jpeg"/><Relationship Id="rId313" Type="http://schemas.openxmlformats.org/officeDocument/2006/relationships/image" Target="../media/image46.png"/><Relationship Id="rId10" Type="http://schemas.openxmlformats.org/officeDocument/2006/relationships/image" Target="../media/image76.jpeg"/><Relationship Id="rId31" Type="http://schemas.openxmlformats.org/officeDocument/2006/relationships/image" Target="../media/image94.jpeg"/><Relationship Id="rId52" Type="http://schemas.openxmlformats.org/officeDocument/2006/relationships/image" Target="../media/image113.png"/><Relationship Id="rId73" Type="http://schemas.openxmlformats.org/officeDocument/2006/relationships/image" Target="../media/image131.png"/><Relationship Id="rId94" Type="http://schemas.openxmlformats.org/officeDocument/2006/relationships/image" Target="../media/image151.png"/><Relationship Id="rId148" Type="http://schemas.openxmlformats.org/officeDocument/2006/relationships/image" Target="../media/image198.png"/><Relationship Id="rId169" Type="http://schemas.openxmlformats.org/officeDocument/2006/relationships/image" Target="../media/image219.jpeg"/><Relationship Id="rId334" Type="http://schemas.openxmlformats.org/officeDocument/2006/relationships/image" Target="../media/image367.png"/><Relationship Id="rId4" Type="http://schemas.openxmlformats.org/officeDocument/2006/relationships/image" Target="../media/image70.png"/><Relationship Id="rId180" Type="http://schemas.openxmlformats.org/officeDocument/2006/relationships/image" Target="../media/image230.jpeg"/><Relationship Id="rId215" Type="http://schemas.openxmlformats.org/officeDocument/2006/relationships/image" Target="../media/image262.png"/><Relationship Id="rId236" Type="http://schemas.openxmlformats.org/officeDocument/2006/relationships/image" Target="../media/image279.png"/><Relationship Id="rId257" Type="http://schemas.openxmlformats.org/officeDocument/2006/relationships/image" Target="../media/image299.png"/><Relationship Id="rId278" Type="http://schemas.openxmlformats.org/officeDocument/2006/relationships/image" Target="../media/image318.png"/><Relationship Id="rId303" Type="http://schemas.openxmlformats.org/officeDocument/2006/relationships/image" Target="../media/image339.png"/><Relationship Id="rId42" Type="http://schemas.openxmlformats.org/officeDocument/2006/relationships/image" Target="../media/image104.png"/><Relationship Id="rId84" Type="http://schemas.openxmlformats.org/officeDocument/2006/relationships/image" Target="../media/image142.png"/><Relationship Id="rId138" Type="http://schemas.openxmlformats.org/officeDocument/2006/relationships/image" Target="../media/image16.png"/><Relationship Id="rId345" Type="http://schemas.openxmlformats.org/officeDocument/2006/relationships/image" Target="../media/image378.png"/><Relationship Id="rId191" Type="http://schemas.openxmlformats.org/officeDocument/2006/relationships/image" Target="../media/image240.png"/><Relationship Id="rId205" Type="http://schemas.openxmlformats.org/officeDocument/2006/relationships/image" Target="../media/image252.png"/><Relationship Id="rId247" Type="http://schemas.openxmlformats.org/officeDocument/2006/relationships/image" Target="../media/image290.png"/><Relationship Id="rId107" Type="http://schemas.openxmlformats.org/officeDocument/2006/relationships/image" Target="../media/image163.png"/><Relationship Id="rId289" Type="http://schemas.openxmlformats.org/officeDocument/2006/relationships/image" Target="../media/image326.jpeg"/><Relationship Id="rId11" Type="http://schemas.openxmlformats.org/officeDocument/2006/relationships/image" Target="../media/image77.jpeg"/><Relationship Id="rId53" Type="http://schemas.openxmlformats.org/officeDocument/2006/relationships/image" Target="../media/image19.tiff"/><Relationship Id="rId149" Type="http://schemas.openxmlformats.org/officeDocument/2006/relationships/image" Target="../media/image199.png"/><Relationship Id="rId314" Type="http://schemas.openxmlformats.org/officeDocument/2006/relationships/image" Target="../media/image348.png"/><Relationship Id="rId95" Type="http://schemas.openxmlformats.org/officeDocument/2006/relationships/image" Target="../media/image152.png"/><Relationship Id="rId160" Type="http://schemas.openxmlformats.org/officeDocument/2006/relationships/image" Target="../media/image210.jpeg"/><Relationship Id="rId216" Type="http://schemas.openxmlformats.org/officeDocument/2006/relationships/image" Target="../media/image263.png"/><Relationship Id="rId258" Type="http://schemas.openxmlformats.org/officeDocument/2006/relationships/image" Target="../media/image300.jpeg"/><Relationship Id="rId22" Type="http://schemas.openxmlformats.org/officeDocument/2006/relationships/image" Target="../media/image86.jpeg"/><Relationship Id="rId64" Type="http://schemas.openxmlformats.org/officeDocument/2006/relationships/image" Target="../media/image123.png"/><Relationship Id="rId118" Type="http://schemas.openxmlformats.org/officeDocument/2006/relationships/image" Target="../media/image172.png"/><Relationship Id="rId325" Type="http://schemas.openxmlformats.org/officeDocument/2006/relationships/image" Target="../media/image358.png"/><Relationship Id="rId171" Type="http://schemas.openxmlformats.org/officeDocument/2006/relationships/image" Target="../media/image221.jpeg"/><Relationship Id="rId227" Type="http://schemas.openxmlformats.org/officeDocument/2006/relationships/image" Target="../media/image271.png"/><Relationship Id="rId269" Type="http://schemas.openxmlformats.org/officeDocument/2006/relationships/image" Target="../media/image310.png"/><Relationship Id="rId33" Type="http://schemas.openxmlformats.org/officeDocument/2006/relationships/image" Target="../media/image96.jpeg"/><Relationship Id="rId129" Type="http://schemas.openxmlformats.org/officeDocument/2006/relationships/image" Target="../media/image183.jpeg"/><Relationship Id="rId280" Type="http://schemas.openxmlformats.org/officeDocument/2006/relationships/image" Target="../media/image320.png"/><Relationship Id="rId336" Type="http://schemas.openxmlformats.org/officeDocument/2006/relationships/image" Target="../media/image369.png"/><Relationship Id="rId75" Type="http://schemas.openxmlformats.org/officeDocument/2006/relationships/image" Target="../media/image133.png"/><Relationship Id="rId140" Type="http://schemas.openxmlformats.org/officeDocument/2006/relationships/image" Target="../media/image191.png"/><Relationship Id="rId182" Type="http://schemas.openxmlformats.org/officeDocument/2006/relationships/image" Target="../media/image232.jpeg"/><Relationship Id="rId6" Type="http://schemas.openxmlformats.org/officeDocument/2006/relationships/image" Target="../media/image72.jpeg"/><Relationship Id="rId238" Type="http://schemas.openxmlformats.org/officeDocument/2006/relationships/image" Target="../media/image281.png"/><Relationship Id="rId291" Type="http://schemas.openxmlformats.org/officeDocument/2006/relationships/image" Target="../media/image328.png"/><Relationship Id="rId305" Type="http://schemas.openxmlformats.org/officeDocument/2006/relationships/image" Target="../media/image341.png"/><Relationship Id="rId347" Type="http://schemas.openxmlformats.org/officeDocument/2006/relationships/image" Target="../media/image8.png"/><Relationship Id="rId44" Type="http://schemas.openxmlformats.org/officeDocument/2006/relationships/image" Target="../media/image106.png"/><Relationship Id="rId86" Type="http://schemas.openxmlformats.org/officeDocument/2006/relationships/image" Target="../media/image144.png"/><Relationship Id="rId151" Type="http://schemas.openxmlformats.org/officeDocument/2006/relationships/image" Target="../media/image201.jpeg"/><Relationship Id="rId193" Type="http://schemas.openxmlformats.org/officeDocument/2006/relationships/image" Target="../media/image242.png"/><Relationship Id="rId207" Type="http://schemas.openxmlformats.org/officeDocument/2006/relationships/image" Target="../media/image254.GIF"/><Relationship Id="rId249" Type="http://schemas.openxmlformats.org/officeDocument/2006/relationships/image" Target="../media/image291.png"/><Relationship Id="rId13" Type="http://schemas.openxmlformats.org/officeDocument/2006/relationships/image" Target="../media/image79.jpeg"/><Relationship Id="rId109" Type="http://schemas.openxmlformats.org/officeDocument/2006/relationships/image" Target="../media/image165.jpeg"/><Relationship Id="rId260" Type="http://schemas.openxmlformats.org/officeDocument/2006/relationships/image" Target="../media/image302.png"/><Relationship Id="rId316" Type="http://schemas.openxmlformats.org/officeDocument/2006/relationships/image" Target="../media/image350.png"/><Relationship Id="rId55" Type="http://schemas.openxmlformats.org/officeDocument/2006/relationships/image" Target="../media/image115.png"/><Relationship Id="rId97" Type="http://schemas.openxmlformats.org/officeDocument/2006/relationships/image" Target="../media/image20.jpeg"/><Relationship Id="rId120" Type="http://schemas.openxmlformats.org/officeDocument/2006/relationships/image" Target="../media/image174.jpeg"/><Relationship Id="rId162" Type="http://schemas.openxmlformats.org/officeDocument/2006/relationships/image" Target="../media/image212.jpeg"/><Relationship Id="rId218" Type="http://schemas.openxmlformats.org/officeDocument/2006/relationships/image" Target="../media/image264.png"/><Relationship Id="rId271" Type="http://schemas.openxmlformats.org/officeDocument/2006/relationships/image" Target="../media/image312.png"/><Relationship Id="rId24" Type="http://schemas.openxmlformats.org/officeDocument/2006/relationships/image" Target="../media/image88.jpeg"/><Relationship Id="rId66" Type="http://schemas.openxmlformats.org/officeDocument/2006/relationships/image" Target="../media/image125.png"/><Relationship Id="rId131" Type="http://schemas.openxmlformats.org/officeDocument/2006/relationships/image" Target="../media/image185.jpeg"/><Relationship Id="rId327" Type="http://schemas.openxmlformats.org/officeDocument/2006/relationships/image" Target="../media/image360.png"/><Relationship Id="rId173" Type="http://schemas.openxmlformats.org/officeDocument/2006/relationships/image" Target="../media/image223.jpeg"/><Relationship Id="rId229" Type="http://schemas.openxmlformats.org/officeDocument/2006/relationships/image" Target="../media/image273.jpeg"/><Relationship Id="rId240" Type="http://schemas.openxmlformats.org/officeDocument/2006/relationships/image" Target="../media/image283.png"/><Relationship Id="rId35" Type="http://schemas.openxmlformats.org/officeDocument/2006/relationships/image" Target="../media/image98.jpeg"/><Relationship Id="rId77" Type="http://schemas.openxmlformats.org/officeDocument/2006/relationships/image" Target="../media/image135.png"/><Relationship Id="rId100" Type="http://schemas.openxmlformats.org/officeDocument/2006/relationships/image" Target="../media/image156.png"/><Relationship Id="rId282" Type="http://schemas.openxmlformats.org/officeDocument/2006/relationships/image" Target="../media/image321.jpeg"/><Relationship Id="rId338" Type="http://schemas.openxmlformats.org/officeDocument/2006/relationships/image" Target="../media/image371.png"/><Relationship Id="rId8" Type="http://schemas.openxmlformats.org/officeDocument/2006/relationships/image" Target="../media/image74.tiff"/><Relationship Id="rId142" Type="http://schemas.openxmlformats.org/officeDocument/2006/relationships/image" Target="../media/image33.png"/><Relationship Id="rId184" Type="http://schemas.openxmlformats.org/officeDocument/2006/relationships/image" Target="../media/image234.jpe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23813</xdr:colOff>
      <xdr:row>0</xdr:row>
      <xdr:rowOff>0</xdr:rowOff>
    </xdr:from>
    <xdr:to>
      <xdr:col>10</xdr:col>
      <xdr:colOff>190397</xdr:colOff>
      <xdr:row>42</xdr:row>
      <xdr:rowOff>245452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7083286-515F-93D6-9A50-B7720D0AF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13" y="0"/>
          <a:ext cx="4944165" cy="700502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59532</xdr:colOff>
      <xdr:row>22</xdr:row>
      <xdr:rowOff>83344</xdr:rowOff>
    </xdr:from>
    <xdr:to>
      <xdr:col>5</xdr:col>
      <xdr:colOff>1104506</xdr:colOff>
      <xdr:row>32</xdr:row>
      <xdr:rowOff>45365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28ABA56-A791-044F-3DC4-2B5587A94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126" y="8691563"/>
          <a:ext cx="7760099" cy="2346446"/>
        </a:xfrm>
        <a:prstGeom prst="rect">
          <a:avLst/>
        </a:prstGeom>
      </xdr:spPr>
    </xdr:pic>
    <xdr:clientData/>
  </xdr:twoCellAnchor>
  <xdr:twoCellAnchor editAs="oneCell">
    <xdr:from>
      <xdr:col>1</xdr:col>
      <xdr:colOff>58737</xdr:colOff>
      <xdr:row>32</xdr:row>
      <xdr:rowOff>11905</xdr:rowOff>
    </xdr:from>
    <xdr:to>
      <xdr:col>5</xdr:col>
      <xdr:colOff>1103710</xdr:colOff>
      <xdr:row>50</xdr:row>
      <xdr:rowOff>169241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C374C09-8A0A-3E17-96CF-B087E8666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3362" y="10267155"/>
          <a:ext cx="7760098" cy="344346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3968</xdr:colOff>
      <xdr:row>0</xdr:row>
      <xdr:rowOff>166687</xdr:rowOff>
    </xdr:from>
    <xdr:to>
      <xdr:col>5</xdr:col>
      <xdr:colOff>292895</xdr:colOff>
      <xdr:row>3</xdr:row>
      <xdr:rowOff>7399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4A863A5-6FF0-4D73-9250-B72C7660F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59062" y="166687"/>
          <a:ext cx="902496" cy="493175"/>
        </a:xfrm>
        <a:prstGeom prst="rect">
          <a:avLst/>
        </a:prstGeom>
      </xdr:spPr>
    </xdr:pic>
    <xdr:clientData/>
  </xdr:twoCellAnchor>
  <xdr:twoCellAnchor editAs="oneCell">
    <xdr:from>
      <xdr:col>15</xdr:col>
      <xdr:colOff>311943</xdr:colOff>
      <xdr:row>0</xdr:row>
      <xdr:rowOff>116682</xdr:rowOff>
    </xdr:from>
    <xdr:to>
      <xdr:col>34</xdr:col>
      <xdr:colOff>17462</xdr:colOff>
      <xdr:row>3</xdr:row>
      <xdr:rowOff>28575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FEC4B2C-7DAB-41B3-8F73-9BAAA87A8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051631" y="116682"/>
          <a:ext cx="812800" cy="554831"/>
        </a:xfrm>
        <a:prstGeom prst="rect">
          <a:avLst/>
        </a:prstGeom>
      </xdr:spPr>
    </xdr:pic>
    <xdr:clientData/>
  </xdr:twoCellAnchor>
  <xdr:twoCellAnchor editAs="oneCell">
    <xdr:from>
      <xdr:col>1</xdr:col>
      <xdr:colOff>557100</xdr:colOff>
      <xdr:row>24</xdr:row>
      <xdr:rowOff>130969</xdr:rowOff>
    </xdr:from>
    <xdr:to>
      <xdr:col>1</xdr:col>
      <xdr:colOff>1997757</xdr:colOff>
      <xdr:row>29</xdr:row>
      <xdr:rowOff>103836</xdr:rowOff>
    </xdr:to>
    <xdr:pic>
      <xdr:nvPicPr>
        <xdr:cNvPr id="2" name="Picture 38">
          <a:extLst>
            <a:ext uri="{FF2B5EF4-FFF2-40B4-BE49-F238E27FC236}">
              <a16:creationId xmlns:a16="http://schemas.microsoft.com/office/drawing/2014/main" id="{9B1DAB99-A0B5-41D4-BFC0-CA90E63CE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4256" y="5345907"/>
          <a:ext cx="1440657" cy="872186"/>
        </a:xfrm>
        <a:prstGeom prst="rect">
          <a:avLst/>
        </a:prstGeom>
      </xdr:spPr>
    </xdr:pic>
    <xdr:clientData/>
  </xdr:twoCellAnchor>
  <xdr:twoCellAnchor editAs="oneCell">
    <xdr:from>
      <xdr:col>1</xdr:col>
      <xdr:colOff>121124</xdr:colOff>
      <xdr:row>32</xdr:row>
      <xdr:rowOff>116150</xdr:rowOff>
    </xdr:from>
    <xdr:to>
      <xdr:col>1</xdr:col>
      <xdr:colOff>1703869</xdr:colOff>
      <xdr:row>38</xdr:row>
      <xdr:rowOff>54768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77327F2-2BEA-4E27-824D-7F1F05854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8280" y="6759838"/>
          <a:ext cx="1582745" cy="1010180"/>
        </a:xfrm>
        <a:prstGeom prst="rect">
          <a:avLst/>
        </a:prstGeom>
      </xdr:spPr>
    </xdr:pic>
    <xdr:clientData/>
  </xdr:twoCellAnchor>
  <xdr:twoCellAnchor editAs="oneCell">
    <xdr:from>
      <xdr:col>1</xdr:col>
      <xdr:colOff>245798</xdr:colOff>
      <xdr:row>11</xdr:row>
      <xdr:rowOff>74612</xdr:rowOff>
    </xdr:from>
    <xdr:to>
      <xdr:col>1</xdr:col>
      <xdr:colOff>2341406</xdr:colOff>
      <xdr:row>20</xdr:row>
      <xdr:rowOff>131848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D088A80-DCFB-4118-9F60-C2962AF70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2954" y="2967831"/>
          <a:ext cx="2095608" cy="1664580"/>
        </a:xfrm>
        <a:prstGeom prst="rect">
          <a:avLst/>
        </a:prstGeom>
      </xdr:spPr>
    </xdr:pic>
    <xdr:clientData/>
  </xdr:twoCellAnchor>
  <xdr:twoCellAnchor editAs="oneCell">
    <xdr:from>
      <xdr:col>1</xdr:col>
      <xdr:colOff>836612</xdr:colOff>
      <xdr:row>38</xdr:row>
      <xdr:rowOff>101601</xdr:rowOff>
    </xdr:from>
    <xdr:to>
      <xdr:col>1</xdr:col>
      <xdr:colOff>2446337</xdr:colOff>
      <xdr:row>42</xdr:row>
      <xdr:rowOff>113908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958E62F-B791-0851-8AF8-19073A75C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43768" y="7816851"/>
          <a:ext cx="1616075" cy="726682"/>
        </a:xfrm>
        <a:prstGeom prst="rect">
          <a:avLst/>
        </a:prstGeom>
      </xdr:spPr>
    </xdr:pic>
    <xdr:clientData/>
  </xdr:twoCellAnchor>
  <xdr:twoCellAnchor editAs="oneCell">
    <xdr:from>
      <xdr:col>1</xdr:col>
      <xdr:colOff>1183980</xdr:colOff>
      <xdr:row>45</xdr:row>
      <xdr:rowOff>127807</xdr:rowOff>
    </xdr:from>
    <xdr:to>
      <xdr:col>1</xdr:col>
      <xdr:colOff>2069454</xdr:colOff>
      <xdr:row>52</xdr:row>
      <xdr:rowOff>12698</xdr:rowOff>
    </xdr:to>
    <xdr:pic>
      <xdr:nvPicPr>
        <xdr:cNvPr id="3" name="object 3">
          <a:extLst>
            <a:ext uri="{FF2B5EF4-FFF2-40B4-BE49-F238E27FC236}">
              <a16:creationId xmlns:a16="http://schemas.microsoft.com/office/drawing/2014/main" id="{29A988B9-7FD0-4CEA-8232-0DDBACA05A14}"/>
            </a:ext>
          </a:extLst>
        </xdr:cNvPr>
        <xdr:cNvPicPr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228502">
          <a:off x="1291136" y="10343370"/>
          <a:ext cx="885474" cy="1128697"/>
        </a:xfrm>
        <a:prstGeom prst="rect">
          <a:avLst/>
        </a:prstGeom>
      </xdr:spPr>
    </xdr:pic>
    <xdr:clientData/>
  </xdr:twoCellAnchor>
  <xdr:twoCellAnchor editAs="oneCell">
    <xdr:from>
      <xdr:col>1</xdr:col>
      <xdr:colOff>287996</xdr:colOff>
      <xdr:row>44</xdr:row>
      <xdr:rowOff>57359</xdr:rowOff>
    </xdr:from>
    <xdr:to>
      <xdr:col>1</xdr:col>
      <xdr:colOff>1361321</xdr:colOff>
      <xdr:row>50</xdr:row>
      <xdr:rowOff>30934</xdr:rowOff>
    </xdr:to>
    <xdr:pic>
      <xdr:nvPicPr>
        <xdr:cNvPr id="5" name="Picture 14339">
          <a:extLst>
            <a:ext uri="{FF2B5EF4-FFF2-40B4-BE49-F238E27FC236}">
              <a16:creationId xmlns:a16="http://schemas.microsoft.com/office/drawing/2014/main" id="{98E94C60-EDE2-4D6C-87B0-55DAB8670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41335">
          <a:off x="395152" y="10094328"/>
          <a:ext cx="1073325" cy="1045137"/>
        </a:xfrm>
        <a:prstGeom prst="rect">
          <a:avLst/>
        </a:prstGeom>
      </xdr:spPr>
    </xdr:pic>
    <xdr:clientData/>
  </xdr:twoCellAnchor>
  <xdr:twoCellAnchor editAs="oneCell">
    <xdr:from>
      <xdr:col>1</xdr:col>
      <xdr:colOff>1806575</xdr:colOff>
      <xdr:row>54</xdr:row>
      <xdr:rowOff>14288</xdr:rowOff>
    </xdr:from>
    <xdr:to>
      <xdr:col>1</xdr:col>
      <xdr:colOff>2449513</xdr:colOff>
      <xdr:row>57</xdr:row>
      <xdr:rowOff>174252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A3C4F2E-134A-43A4-8DF7-01AE15B89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13731" y="10587038"/>
          <a:ext cx="646113" cy="695745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1295329</xdr:colOff>
      <xdr:row>60</xdr:row>
      <xdr:rowOff>162791</xdr:rowOff>
    </xdr:from>
    <xdr:to>
      <xdr:col>1</xdr:col>
      <xdr:colOff>2496415</xdr:colOff>
      <xdr:row>63</xdr:row>
      <xdr:rowOff>2455</xdr:rowOff>
    </xdr:to>
    <xdr:pic>
      <xdr:nvPicPr>
        <xdr:cNvPr id="9" name="Picture 45">
          <a:extLst>
            <a:ext uri="{FF2B5EF4-FFF2-40B4-BE49-F238E27FC236}">
              <a16:creationId xmlns:a16="http://schemas.microsoft.com/office/drawing/2014/main" id="{A485BDF0-66DC-42F6-84E2-41245D15B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818480" y="11212515"/>
          <a:ext cx="369095" cy="1201086"/>
        </a:xfrm>
        <a:prstGeom prst="rect">
          <a:avLst/>
        </a:prstGeom>
      </xdr:spPr>
    </xdr:pic>
    <xdr:clientData/>
  </xdr:twoCellAnchor>
  <xdr:twoCellAnchor editAs="oneCell">
    <xdr:from>
      <xdr:col>1</xdr:col>
      <xdr:colOff>1101682</xdr:colOff>
      <xdr:row>65</xdr:row>
      <xdr:rowOff>53227</xdr:rowOff>
    </xdr:from>
    <xdr:to>
      <xdr:col>1</xdr:col>
      <xdr:colOff>2523478</xdr:colOff>
      <xdr:row>67</xdr:row>
      <xdr:rowOff>146049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E0A77A6-6316-4895-A613-00DB4CB6B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6200000">
          <a:off x="1689968" y="140161891"/>
          <a:ext cx="454773" cy="1428146"/>
        </a:xfrm>
        <a:prstGeom prst="rect">
          <a:avLst/>
        </a:prstGeom>
      </xdr:spPr>
    </xdr:pic>
    <xdr:clientData/>
  </xdr:twoCellAnchor>
  <xdr:twoCellAnchor editAs="oneCell">
    <xdr:from>
      <xdr:col>1</xdr:col>
      <xdr:colOff>1833564</xdr:colOff>
      <xdr:row>70</xdr:row>
      <xdr:rowOff>18257</xdr:rowOff>
    </xdr:from>
    <xdr:to>
      <xdr:col>1</xdr:col>
      <xdr:colOff>2532919</xdr:colOff>
      <xdr:row>70</xdr:row>
      <xdr:rowOff>173589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14AA6E3-5FD2-43C8-8453-D025E6B6F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2212732" y="13021714"/>
          <a:ext cx="155332" cy="699355"/>
        </a:xfrm>
        <a:prstGeom prst="rect">
          <a:avLst/>
        </a:prstGeom>
      </xdr:spPr>
    </xdr:pic>
    <xdr:clientData/>
  </xdr:twoCellAnchor>
  <xdr:twoCellAnchor editAs="oneCell">
    <xdr:from>
      <xdr:col>1</xdr:col>
      <xdr:colOff>280771</xdr:colOff>
      <xdr:row>75</xdr:row>
      <xdr:rowOff>36062</xdr:rowOff>
    </xdr:from>
    <xdr:to>
      <xdr:col>1</xdr:col>
      <xdr:colOff>2292351</xdr:colOff>
      <xdr:row>77</xdr:row>
      <xdr:rowOff>68335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69F42D8-3076-4A8A-B2E1-00ABCC804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7927" y="13847312"/>
          <a:ext cx="2008405" cy="386285"/>
        </a:xfrm>
        <a:prstGeom prst="rect">
          <a:avLst/>
        </a:prstGeom>
      </xdr:spPr>
    </xdr:pic>
    <xdr:clientData/>
  </xdr:twoCellAnchor>
  <xdr:twoCellAnchor editAs="oneCell">
    <xdr:from>
      <xdr:col>1</xdr:col>
      <xdr:colOff>321470</xdr:colOff>
      <xdr:row>81</xdr:row>
      <xdr:rowOff>6350</xdr:rowOff>
    </xdr:from>
    <xdr:to>
      <xdr:col>1</xdr:col>
      <xdr:colOff>2235200</xdr:colOff>
      <xdr:row>82</xdr:row>
      <xdr:rowOff>123746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C35B4B33-535D-D672-DA58-DD80E995A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8626" y="14889163"/>
          <a:ext cx="1916905" cy="299165"/>
        </a:xfrm>
        <a:prstGeom prst="rect">
          <a:avLst/>
        </a:prstGeom>
      </xdr:spPr>
    </xdr:pic>
    <xdr:clientData/>
  </xdr:twoCellAnchor>
  <xdr:twoCellAnchor>
    <xdr:from>
      <xdr:col>5</xdr:col>
      <xdr:colOff>666750</xdr:colOff>
      <xdr:row>0</xdr:row>
      <xdr:rowOff>35718</xdr:rowOff>
    </xdr:from>
    <xdr:to>
      <xdr:col>5</xdr:col>
      <xdr:colOff>806450</xdr:colOff>
      <xdr:row>0</xdr:row>
      <xdr:rowOff>177799</xdr:rowOff>
    </xdr:to>
    <xdr:sp macro="" textlink="">
      <xdr:nvSpPr>
        <xdr:cNvPr id="16" name="Arrow: Right 15">
          <a:extLst>
            <a:ext uri="{FF2B5EF4-FFF2-40B4-BE49-F238E27FC236}">
              <a16:creationId xmlns:a16="http://schemas.microsoft.com/office/drawing/2014/main" id="{98DAAD77-95F7-47D2-9276-EF3DF2E498E9}"/>
            </a:ext>
          </a:extLst>
        </xdr:cNvPr>
        <xdr:cNvSpPr/>
      </xdr:nvSpPr>
      <xdr:spPr>
        <a:xfrm>
          <a:off x="3929063" y="35718"/>
          <a:ext cx="139700" cy="142081"/>
        </a:xfrm>
        <a:prstGeom prst="rightArrow">
          <a:avLst/>
        </a:prstGeom>
        <a:solidFill>
          <a:srgbClr val="0D57D6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687387</xdr:colOff>
      <xdr:row>0</xdr:row>
      <xdr:rowOff>23811</xdr:rowOff>
    </xdr:from>
    <xdr:to>
      <xdr:col>5</xdr:col>
      <xdr:colOff>830262</xdr:colOff>
      <xdr:row>0</xdr:row>
      <xdr:rowOff>169067</xdr:rowOff>
    </xdr:to>
    <xdr:sp macro="" textlink="">
      <xdr:nvSpPr>
        <xdr:cNvPr id="4" name="Arrow: Right 3">
          <a:extLst>
            <a:ext uri="{FF2B5EF4-FFF2-40B4-BE49-F238E27FC236}">
              <a16:creationId xmlns:a16="http://schemas.microsoft.com/office/drawing/2014/main" id="{7BA25647-8548-4F8B-AEF5-545AF9ECFB37}"/>
            </a:ext>
          </a:extLst>
        </xdr:cNvPr>
        <xdr:cNvSpPr/>
      </xdr:nvSpPr>
      <xdr:spPr>
        <a:xfrm>
          <a:off x="3949700" y="23811"/>
          <a:ext cx="142875" cy="145256"/>
        </a:xfrm>
        <a:prstGeom prst="rightArrow">
          <a:avLst/>
        </a:prstGeom>
        <a:solidFill>
          <a:srgbClr val="0D57D6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793</xdr:colOff>
      <xdr:row>0</xdr:row>
      <xdr:rowOff>186532</xdr:rowOff>
    </xdr:from>
    <xdr:to>
      <xdr:col>5</xdr:col>
      <xdr:colOff>292895</xdr:colOff>
      <xdr:row>3</xdr:row>
      <xdr:rowOff>26451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D7A191F-9F94-4E26-BF61-03CC018E0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55887" y="186532"/>
          <a:ext cx="905671" cy="489207"/>
        </a:xfrm>
        <a:prstGeom prst="rect">
          <a:avLst/>
        </a:prstGeom>
      </xdr:spPr>
    </xdr:pic>
    <xdr:clientData/>
  </xdr:twoCellAnchor>
  <xdr:twoCellAnchor editAs="oneCell">
    <xdr:from>
      <xdr:col>15</xdr:col>
      <xdr:colOff>311944</xdr:colOff>
      <xdr:row>0</xdr:row>
      <xdr:rowOff>147638</xdr:rowOff>
    </xdr:from>
    <xdr:to>
      <xdr:col>34</xdr:col>
      <xdr:colOff>17463</xdr:colOff>
      <xdr:row>3</xdr:row>
      <xdr:rowOff>46038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41473AF-356B-4D53-947F-82E55E588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051632" y="147638"/>
          <a:ext cx="812800" cy="547688"/>
        </a:xfrm>
        <a:prstGeom prst="rect">
          <a:avLst/>
        </a:prstGeom>
      </xdr:spPr>
    </xdr:pic>
    <xdr:clientData/>
  </xdr:twoCellAnchor>
  <xdr:twoCellAnchor editAs="oneCell">
    <xdr:from>
      <xdr:col>1</xdr:col>
      <xdr:colOff>832645</xdr:colOff>
      <xdr:row>8</xdr:row>
      <xdr:rowOff>59420</xdr:rowOff>
    </xdr:from>
    <xdr:to>
      <xdr:col>1</xdr:col>
      <xdr:colOff>1571625</xdr:colOff>
      <xdr:row>10</xdr:row>
      <xdr:rowOff>47555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4DCE37F-164D-4DF8-A826-F5493A01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801" y="2785951"/>
          <a:ext cx="742155" cy="348497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10</xdr:row>
      <xdr:rowOff>103982</xdr:rowOff>
    </xdr:from>
    <xdr:to>
      <xdr:col>1</xdr:col>
      <xdr:colOff>1550988</xdr:colOff>
      <xdr:row>15</xdr:row>
      <xdr:rowOff>58879</xdr:rowOff>
    </xdr:to>
    <xdr:pic>
      <xdr:nvPicPr>
        <xdr:cNvPr id="27" name="Picture 5" descr="A picture containing white, black, dark&#10;&#10;Description automatically generated">
          <a:extLst>
            <a:ext uri="{FF2B5EF4-FFF2-40B4-BE49-F238E27FC236}">
              <a16:creationId xmlns:a16="http://schemas.microsoft.com/office/drawing/2014/main" id="{3CDC0A69-3141-46CB-B073-7032D68EC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681" y="3187701"/>
          <a:ext cx="779463" cy="847866"/>
        </a:xfrm>
        <a:prstGeom prst="rect">
          <a:avLst/>
        </a:prstGeom>
      </xdr:spPr>
    </xdr:pic>
    <xdr:clientData/>
  </xdr:twoCellAnchor>
  <xdr:twoCellAnchor editAs="oneCell">
    <xdr:from>
      <xdr:col>1</xdr:col>
      <xdr:colOff>1151266</xdr:colOff>
      <xdr:row>17</xdr:row>
      <xdr:rowOff>59530</xdr:rowOff>
    </xdr:from>
    <xdr:to>
      <xdr:col>1</xdr:col>
      <xdr:colOff>1641409</xdr:colOff>
      <xdr:row>20</xdr:row>
      <xdr:rowOff>171294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B4B75B8C-1344-4D47-8924-6F8CDE178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8422" y="4571999"/>
          <a:ext cx="490143" cy="647545"/>
        </a:xfrm>
        <a:prstGeom prst="rect">
          <a:avLst/>
        </a:prstGeom>
      </xdr:spPr>
    </xdr:pic>
    <xdr:clientData/>
  </xdr:twoCellAnchor>
  <xdr:twoCellAnchor editAs="oneCell">
    <xdr:from>
      <xdr:col>1</xdr:col>
      <xdr:colOff>674952</xdr:colOff>
      <xdr:row>17</xdr:row>
      <xdr:rowOff>41275</xdr:rowOff>
    </xdr:from>
    <xdr:to>
      <xdr:col>1</xdr:col>
      <xdr:colOff>1037166</xdr:colOff>
      <xdr:row>20</xdr:row>
      <xdr:rowOff>161382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2815F503-4A29-43B0-B1E7-BFC766FE6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108" y="4553744"/>
          <a:ext cx="362214" cy="655888"/>
        </a:xfrm>
        <a:prstGeom prst="rect">
          <a:avLst/>
        </a:prstGeom>
      </xdr:spPr>
    </xdr:pic>
    <xdr:clientData/>
  </xdr:twoCellAnchor>
  <xdr:twoCellAnchor editAs="oneCell">
    <xdr:from>
      <xdr:col>1</xdr:col>
      <xdr:colOff>535782</xdr:colOff>
      <xdr:row>23</xdr:row>
      <xdr:rowOff>35719</xdr:rowOff>
    </xdr:from>
    <xdr:to>
      <xdr:col>1</xdr:col>
      <xdr:colOff>1791313</xdr:colOff>
      <xdr:row>26</xdr:row>
      <xdr:rowOff>65088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2DC2434D-3979-47CC-9623-4D9615BDA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938" y="5643563"/>
          <a:ext cx="1255531" cy="56832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28</xdr:row>
      <xdr:rowOff>23813</xdr:rowOff>
    </xdr:from>
    <xdr:to>
      <xdr:col>1</xdr:col>
      <xdr:colOff>1866107</xdr:colOff>
      <xdr:row>32</xdr:row>
      <xdr:rowOff>17939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4D6E27B4-8A90-B946-D406-604AB0CC4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35781" y="6524626"/>
          <a:ext cx="1437482" cy="708501"/>
        </a:xfrm>
        <a:prstGeom prst="rect">
          <a:avLst/>
        </a:prstGeom>
      </xdr:spPr>
    </xdr:pic>
    <xdr:clientData/>
  </xdr:twoCellAnchor>
  <xdr:twoCellAnchor editAs="oneCell">
    <xdr:from>
      <xdr:col>1</xdr:col>
      <xdr:colOff>211137</xdr:colOff>
      <xdr:row>38</xdr:row>
      <xdr:rowOff>127794</xdr:rowOff>
    </xdr:from>
    <xdr:to>
      <xdr:col>1</xdr:col>
      <xdr:colOff>2165008</xdr:colOff>
      <xdr:row>45</xdr:row>
      <xdr:rowOff>59756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8C3A0CE3-4B1C-4EB4-9369-2DE853662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18293" y="7902575"/>
          <a:ext cx="1953871" cy="1182119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452438</xdr:colOff>
      <xdr:row>48</xdr:row>
      <xdr:rowOff>71437</xdr:rowOff>
    </xdr:from>
    <xdr:to>
      <xdr:col>1</xdr:col>
      <xdr:colOff>1970166</xdr:colOff>
      <xdr:row>54</xdr:row>
      <xdr:rowOff>168335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B59291A4-A157-1541-7DFE-41053AAE3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59594" y="9632156"/>
          <a:ext cx="1524078" cy="116846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64</xdr:row>
      <xdr:rowOff>23813</xdr:rowOff>
    </xdr:from>
    <xdr:to>
      <xdr:col>1</xdr:col>
      <xdr:colOff>2065401</xdr:colOff>
      <xdr:row>65</xdr:row>
      <xdr:rowOff>104775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12BCC841-AB76-56F5-9C51-BC209895C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83406" y="12442032"/>
          <a:ext cx="1595501" cy="253206"/>
        </a:xfrm>
        <a:prstGeom prst="rect">
          <a:avLst/>
        </a:prstGeom>
      </xdr:spPr>
    </xdr:pic>
    <xdr:clientData/>
  </xdr:twoCellAnchor>
  <xdr:twoCellAnchor editAs="oneCell">
    <xdr:from>
      <xdr:col>1</xdr:col>
      <xdr:colOff>248926</xdr:colOff>
      <xdr:row>76</xdr:row>
      <xdr:rowOff>106250</xdr:rowOff>
    </xdr:from>
    <xdr:to>
      <xdr:col>1</xdr:col>
      <xdr:colOff>981085</xdr:colOff>
      <xdr:row>80</xdr:row>
      <xdr:rowOff>158963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1830BD3-2278-4086-98B0-FB096C6FB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701" y="117670150"/>
          <a:ext cx="732159" cy="779788"/>
        </a:xfrm>
        <a:prstGeom prst="rect">
          <a:avLst/>
        </a:prstGeom>
      </xdr:spPr>
    </xdr:pic>
    <xdr:clientData/>
  </xdr:twoCellAnchor>
  <xdr:twoCellAnchor editAs="oneCell">
    <xdr:from>
      <xdr:col>1</xdr:col>
      <xdr:colOff>1246278</xdr:colOff>
      <xdr:row>77</xdr:row>
      <xdr:rowOff>55903</xdr:rowOff>
    </xdr:from>
    <xdr:to>
      <xdr:col>1</xdr:col>
      <xdr:colOff>2046671</xdr:colOff>
      <xdr:row>81</xdr:row>
      <xdr:rowOff>2418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ED3DD015-7216-43B2-908E-26E9C0EC7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228" y="117803953"/>
          <a:ext cx="797218" cy="670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705176</xdr:colOff>
      <xdr:row>72</xdr:row>
      <xdr:rowOff>69057</xdr:rowOff>
    </xdr:from>
    <xdr:to>
      <xdr:col>1</xdr:col>
      <xdr:colOff>2173289</xdr:colOff>
      <xdr:row>74</xdr:row>
      <xdr:rowOff>65882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9C7BC05A-D349-4A47-BDB5-9BF23D918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2332" y="13761245"/>
          <a:ext cx="1468113" cy="357187"/>
        </a:xfrm>
        <a:prstGeom prst="rect">
          <a:avLst/>
        </a:prstGeom>
      </xdr:spPr>
    </xdr:pic>
    <xdr:clientData/>
  </xdr:twoCellAnchor>
  <xdr:twoCellAnchor editAs="oneCell">
    <xdr:from>
      <xdr:col>1</xdr:col>
      <xdr:colOff>641254</xdr:colOff>
      <xdr:row>85</xdr:row>
      <xdr:rowOff>152046</xdr:rowOff>
    </xdr:from>
    <xdr:to>
      <xdr:col>1</xdr:col>
      <xdr:colOff>1893216</xdr:colOff>
      <xdr:row>88</xdr:row>
      <xdr:rowOff>0</xdr:rowOff>
    </xdr:to>
    <xdr:pic>
      <xdr:nvPicPr>
        <xdr:cNvPr id="48" name="Picture 45">
          <a:extLst>
            <a:ext uri="{FF2B5EF4-FFF2-40B4-BE49-F238E27FC236}">
              <a16:creationId xmlns:a16="http://schemas.microsoft.com/office/drawing/2014/main" id="{C59C0C37-90BB-415E-8E93-07932BC90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84111" y="15956470"/>
          <a:ext cx="380560" cy="1251962"/>
        </a:xfrm>
        <a:prstGeom prst="rect">
          <a:avLst/>
        </a:prstGeom>
      </xdr:spPr>
    </xdr:pic>
    <xdr:clientData/>
  </xdr:twoCellAnchor>
  <xdr:twoCellAnchor editAs="oneCell">
    <xdr:from>
      <xdr:col>1</xdr:col>
      <xdr:colOff>1997075</xdr:colOff>
      <xdr:row>90</xdr:row>
      <xdr:rowOff>11908</xdr:rowOff>
    </xdr:from>
    <xdr:to>
      <xdr:col>1</xdr:col>
      <xdr:colOff>2431076</xdr:colOff>
      <xdr:row>94</xdr:row>
      <xdr:rowOff>1</xdr:rowOff>
    </xdr:to>
    <xdr:pic>
      <xdr:nvPicPr>
        <xdr:cNvPr id="49" name="Picture 87">
          <a:extLst>
            <a:ext uri="{FF2B5EF4-FFF2-40B4-BE49-F238E27FC236}">
              <a16:creationId xmlns:a16="http://schemas.microsoft.com/office/drawing/2014/main" id="{7075F6BD-65F6-4B07-AAC0-0F5C36B64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4231" y="17168814"/>
          <a:ext cx="437176" cy="702468"/>
        </a:xfrm>
        <a:prstGeom prst="rect">
          <a:avLst/>
        </a:prstGeom>
      </xdr:spPr>
    </xdr:pic>
    <xdr:clientData/>
  </xdr:twoCellAnchor>
  <xdr:twoCellAnchor editAs="oneCell">
    <xdr:from>
      <xdr:col>1</xdr:col>
      <xdr:colOff>1036542</xdr:colOff>
      <xdr:row>97</xdr:row>
      <xdr:rowOff>81532</xdr:rowOff>
    </xdr:from>
    <xdr:to>
      <xdr:col>1</xdr:col>
      <xdr:colOff>2536032</xdr:colOff>
      <xdr:row>98</xdr:row>
      <xdr:rowOff>142899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7567E4D2-F8C5-4D68-99A9-AE99A1254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43698" y="18512407"/>
          <a:ext cx="1499490" cy="239961"/>
        </a:xfrm>
        <a:prstGeom prst="rect">
          <a:avLst/>
        </a:prstGeom>
      </xdr:spPr>
    </xdr:pic>
    <xdr:clientData/>
  </xdr:twoCellAnchor>
  <xdr:twoCellAnchor editAs="oneCell">
    <xdr:from>
      <xdr:col>1</xdr:col>
      <xdr:colOff>573805</xdr:colOff>
      <xdr:row>104</xdr:row>
      <xdr:rowOff>19365</xdr:rowOff>
    </xdr:from>
    <xdr:to>
      <xdr:col>1</xdr:col>
      <xdr:colOff>2038876</xdr:colOff>
      <xdr:row>105</xdr:row>
      <xdr:rowOff>122408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FB2CE41F-AB94-416C-9558-C0CF0F528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0961" y="19700396"/>
          <a:ext cx="1465071" cy="278462"/>
        </a:xfrm>
        <a:prstGeom prst="rect">
          <a:avLst/>
        </a:prstGeom>
      </xdr:spPr>
    </xdr:pic>
    <xdr:clientData/>
  </xdr:twoCellAnchor>
  <xdr:twoCellAnchor editAs="oneCell">
    <xdr:from>
      <xdr:col>1</xdr:col>
      <xdr:colOff>552004</xdr:colOff>
      <xdr:row>112</xdr:row>
      <xdr:rowOff>108330</xdr:rowOff>
    </xdr:from>
    <xdr:to>
      <xdr:col>1</xdr:col>
      <xdr:colOff>1684338</xdr:colOff>
      <xdr:row>114</xdr:row>
      <xdr:rowOff>124458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B9D8B2BA-B613-4406-973C-B3AC4158C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59160" y="21218111"/>
          <a:ext cx="1138684" cy="373316"/>
        </a:xfrm>
        <a:prstGeom prst="rect">
          <a:avLst/>
        </a:prstGeom>
      </xdr:spPr>
    </xdr:pic>
    <xdr:clientData/>
  </xdr:twoCellAnchor>
  <xdr:twoCellAnchor editAs="oneCell">
    <xdr:from>
      <xdr:col>1</xdr:col>
      <xdr:colOff>949325</xdr:colOff>
      <xdr:row>119</xdr:row>
      <xdr:rowOff>58066</xdr:rowOff>
    </xdr:from>
    <xdr:to>
      <xdr:col>1</xdr:col>
      <xdr:colOff>2466974</xdr:colOff>
      <xdr:row>120</xdr:row>
      <xdr:rowOff>163866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A444A7D3-992A-41BA-9077-70793FD82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56481" y="22418004"/>
          <a:ext cx="1523999" cy="278044"/>
        </a:xfrm>
        <a:prstGeom prst="rect">
          <a:avLst/>
        </a:prstGeom>
      </xdr:spPr>
    </xdr:pic>
    <xdr:clientData/>
  </xdr:twoCellAnchor>
  <xdr:oneCellAnchor>
    <xdr:from>
      <xdr:col>1</xdr:col>
      <xdr:colOff>2055246</xdr:colOff>
      <xdr:row>123</xdr:row>
      <xdr:rowOff>26988</xdr:rowOff>
    </xdr:from>
    <xdr:ext cx="420654" cy="627856"/>
    <xdr:pic>
      <xdr:nvPicPr>
        <xdr:cNvPr id="55" name="Picture 12">
          <a:extLst>
            <a:ext uri="{FF2B5EF4-FFF2-40B4-BE49-F238E27FC236}">
              <a16:creationId xmlns:a16="http://schemas.microsoft.com/office/drawing/2014/main" id="{06491A29-DF22-450C-9DB7-359970BE7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2402" y="23125113"/>
          <a:ext cx="420654" cy="627856"/>
        </a:xfrm>
        <a:prstGeom prst="rect">
          <a:avLst/>
        </a:prstGeom>
      </xdr:spPr>
    </xdr:pic>
    <xdr:clientData/>
  </xdr:oneCellAnchor>
  <xdr:twoCellAnchor editAs="oneCell">
    <xdr:from>
      <xdr:col>1</xdr:col>
      <xdr:colOff>1567992</xdr:colOff>
      <xdr:row>123</xdr:row>
      <xdr:rowOff>23813</xdr:rowOff>
    </xdr:from>
    <xdr:to>
      <xdr:col>1</xdr:col>
      <xdr:colOff>2087560</xdr:colOff>
      <xdr:row>126</xdr:row>
      <xdr:rowOff>164305</xdr:rowOff>
    </xdr:to>
    <xdr:pic>
      <xdr:nvPicPr>
        <xdr:cNvPr id="57" name="Obrázek 228">
          <a:extLst>
            <a:ext uri="{FF2B5EF4-FFF2-40B4-BE49-F238E27FC236}">
              <a16:creationId xmlns:a16="http://schemas.microsoft.com/office/drawing/2014/main" id="{3C749B60-4805-46BA-9783-70347609F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10800000" flipH="1" flipV="1">
          <a:off x="1675148" y="23121938"/>
          <a:ext cx="522743" cy="673098"/>
        </a:xfrm>
        <a:prstGeom prst="rect">
          <a:avLst/>
        </a:prstGeom>
      </xdr:spPr>
    </xdr:pic>
    <xdr:clientData/>
  </xdr:twoCellAnchor>
  <xdr:twoCellAnchor editAs="oneCell">
    <xdr:from>
      <xdr:col>1</xdr:col>
      <xdr:colOff>2074802</xdr:colOff>
      <xdr:row>128</xdr:row>
      <xdr:rowOff>8731</xdr:rowOff>
    </xdr:from>
    <xdr:to>
      <xdr:col>1</xdr:col>
      <xdr:colOff>2426183</xdr:colOff>
      <xdr:row>130</xdr:row>
      <xdr:rowOff>142874</xdr:rowOff>
    </xdr:to>
    <xdr:pic>
      <xdr:nvPicPr>
        <xdr:cNvPr id="60" name="Picture 42">
          <a:extLst>
            <a:ext uri="{FF2B5EF4-FFF2-40B4-BE49-F238E27FC236}">
              <a16:creationId xmlns:a16="http://schemas.microsoft.com/office/drawing/2014/main" id="{76881A68-AF9D-42C9-9D5E-D764A370C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1958" y="23999825"/>
          <a:ext cx="357731" cy="491331"/>
        </a:xfrm>
        <a:prstGeom prst="rect">
          <a:avLst/>
        </a:prstGeom>
      </xdr:spPr>
    </xdr:pic>
    <xdr:clientData/>
  </xdr:twoCellAnchor>
  <xdr:twoCellAnchor editAs="oneCell">
    <xdr:from>
      <xdr:col>1</xdr:col>
      <xdr:colOff>1816101</xdr:colOff>
      <xdr:row>128</xdr:row>
      <xdr:rowOff>11907</xdr:rowOff>
    </xdr:from>
    <xdr:to>
      <xdr:col>1</xdr:col>
      <xdr:colOff>2127037</xdr:colOff>
      <xdr:row>130</xdr:row>
      <xdr:rowOff>160336</xdr:rowOff>
    </xdr:to>
    <xdr:pic>
      <xdr:nvPicPr>
        <xdr:cNvPr id="62" name="Picture 138">
          <a:extLst>
            <a:ext uri="{FF2B5EF4-FFF2-40B4-BE49-F238E27FC236}">
              <a16:creationId xmlns:a16="http://schemas.microsoft.com/office/drawing/2014/main" id="{FC886045-4B05-43B1-90BD-F6F3B017D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3257" y="24003001"/>
          <a:ext cx="310936" cy="511967"/>
        </a:xfrm>
        <a:prstGeom prst="rect">
          <a:avLst/>
        </a:prstGeom>
      </xdr:spPr>
    </xdr:pic>
    <xdr:clientData/>
  </xdr:twoCellAnchor>
  <xdr:twoCellAnchor editAs="oneCell">
    <xdr:from>
      <xdr:col>1</xdr:col>
      <xdr:colOff>1466848</xdr:colOff>
      <xdr:row>128</xdr:row>
      <xdr:rowOff>142875</xdr:rowOff>
    </xdr:from>
    <xdr:to>
      <xdr:col>1</xdr:col>
      <xdr:colOff>1809750</xdr:colOff>
      <xdr:row>130</xdr:row>
      <xdr:rowOff>143670</xdr:rowOff>
    </xdr:to>
    <xdr:pic>
      <xdr:nvPicPr>
        <xdr:cNvPr id="63" name="Picture 141">
          <a:extLst>
            <a:ext uri="{FF2B5EF4-FFF2-40B4-BE49-F238E27FC236}">
              <a16:creationId xmlns:a16="http://schemas.microsoft.com/office/drawing/2014/main" id="{46B0671C-2E7A-4169-9FA2-67BAD2999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4004" y="24133969"/>
          <a:ext cx="342902" cy="357983"/>
        </a:xfrm>
        <a:prstGeom prst="rect">
          <a:avLst/>
        </a:prstGeom>
      </xdr:spPr>
    </xdr:pic>
    <xdr:clientData/>
  </xdr:twoCellAnchor>
  <xdr:twoCellAnchor editAs="oneCell">
    <xdr:from>
      <xdr:col>1</xdr:col>
      <xdr:colOff>2060575</xdr:colOff>
      <xdr:row>132</xdr:row>
      <xdr:rowOff>59531</xdr:rowOff>
    </xdr:from>
    <xdr:to>
      <xdr:col>1</xdr:col>
      <xdr:colOff>2458243</xdr:colOff>
      <xdr:row>135</xdr:row>
      <xdr:rowOff>35718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19D605C4-C92E-4E4F-9B78-190F64B63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168525" y="220048931"/>
          <a:ext cx="394493" cy="519112"/>
        </a:xfrm>
        <a:prstGeom prst="rect">
          <a:avLst/>
        </a:prstGeom>
      </xdr:spPr>
    </xdr:pic>
    <xdr:clientData/>
  </xdr:twoCellAnchor>
  <xdr:twoCellAnchor editAs="oneCell">
    <xdr:from>
      <xdr:col>1</xdr:col>
      <xdr:colOff>2128045</xdr:colOff>
      <xdr:row>135</xdr:row>
      <xdr:rowOff>83343</xdr:rowOff>
    </xdr:from>
    <xdr:to>
      <xdr:col>1</xdr:col>
      <xdr:colOff>2473327</xdr:colOff>
      <xdr:row>138</xdr:row>
      <xdr:rowOff>143627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D9B5E93E-4286-8037-F092-7D5793EFE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flipH="1">
          <a:off x="2235201" y="25348406"/>
          <a:ext cx="345282" cy="592890"/>
        </a:xfrm>
        <a:prstGeom prst="rect">
          <a:avLst/>
        </a:prstGeom>
      </xdr:spPr>
    </xdr:pic>
    <xdr:clientData/>
  </xdr:twoCellAnchor>
  <xdr:twoCellAnchor editAs="oneCell">
    <xdr:from>
      <xdr:col>1</xdr:col>
      <xdr:colOff>2163763</xdr:colOff>
      <xdr:row>140</xdr:row>
      <xdr:rowOff>85725</xdr:rowOff>
    </xdr:from>
    <xdr:to>
      <xdr:col>1</xdr:col>
      <xdr:colOff>2545610</xdr:colOff>
      <xdr:row>143</xdr:row>
      <xdr:rowOff>146049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F084E5A-222C-4CFE-89CA-075846D46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70919" y="26243756"/>
          <a:ext cx="381847" cy="623093"/>
        </a:xfrm>
        <a:prstGeom prst="rect">
          <a:avLst/>
        </a:prstGeom>
      </xdr:spPr>
    </xdr:pic>
    <xdr:clientData/>
  </xdr:twoCellAnchor>
  <xdr:twoCellAnchor editAs="oneCell">
    <xdr:from>
      <xdr:col>1</xdr:col>
      <xdr:colOff>1931192</xdr:colOff>
      <xdr:row>144</xdr:row>
      <xdr:rowOff>122238</xdr:rowOff>
    </xdr:from>
    <xdr:to>
      <xdr:col>1</xdr:col>
      <xdr:colOff>2344453</xdr:colOff>
      <xdr:row>146</xdr:row>
      <xdr:rowOff>154781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926126FE-09CC-45E7-9B43-FAC373FA6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038348" y="26637457"/>
          <a:ext cx="413261" cy="413543"/>
        </a:xfrm>
        <a:prstGeom prst="rect">
          <a:avLst/>
        </a:prstGeom>
      </xdr:spPr>
    </xdr:pic>
    <xdr:clientData/>
  </xdr:twoCellAnchor>
  <xdr:twoCellAnchor editAs="oneCell">
    <xdr:from>
      <xdr:col>1</xdr:col>
      <xdr:colOff>1895476</xdr:colOff>
      <xdr:row>148</xdr:row>
      <xdr:rowOff>115888</xdr:rowOff>
    </xdr:from>
    <xdr:to>
      <xdr:col>1</xdr:col>
      <xdr:colOff>2354263</xdr:colOff>
      <xdr:row>150</xdr:row>
      <xdr:rowOff>143673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193127EA-9F5F-4232-B963-839245ED9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02632" y="27750294"/>
          <a:ext cx="458787" cy="411960"/>
        </a:xfrm>
        <a:prstGeom prst="rect">
          <a:avLst/>
        </a:prstGeom>
      </xdr:spPr>
    </xdr:pic>
    <xdr:clientData/>
  </xdr:twoCellAnchor>
  <xdr:twoCellAnchor editAs="oneCell">
    <xdr:from>
      <xdr:col>1</xdr:col>
      <xdr:colOff>1486950</xdr:colOff>
      <xdr:row>152</xdr:row>
      <xdr:rowOff>199233</xdr:rowOff>
    </xdr:from>
    <xdr:to>
      <xdr:col>1</xdr:col>
      <xdr:colOff>2435228</xdr:colOff>
      <xdr:row>153</xdr:row>
      <xdr:rowOff>161131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F7688AE9-EB0C-489C-B67A-AAF4C8BB3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94106" y="28774233"/>
          <a:ext cx="948278" cy="164305"/>
        </a:xfrm>
        <a:prstGeom prst="rect">
          <a:avLst/>
        </a:prstGeom>
      </xdr:spPr>
    </xdr:pic>
    <xdr:clientData/>
  </xdr:twoCellAnchor>
  <xdr:oneCellAnchor>
    <xdr:from>
      <xdr:col>1</xdr:col>
      <xdr:colOff>1785938</xdr:colOff>
      <xdr:row>154</xdr:row>
      <xdr:rowOff>53976</xdr:rowOff>
    </xdr:from>
    <xdr:ext cx="547687" cy="526916"/>
    <xdr:pic>
      <xdr:nvPicPr>
        <xdr:cNvPr id="74" name="Picture 1">
          <a:extLst>
            <a:ext uri="{FF2B5EF4-FFF2-40B4-BE49-F238E27FC236}">
              <a16:creationId xmlns:a16="http://schemas.microsoft.com/office/drawing/2014/main" id="{244BBAEE-11E5-40A4-8220-CDB97889B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93094" y="28831382"/>
          <a:ext cx="547687" cy="526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1651907</xdr:colOff>
      <xdr:row>158</xdr:row>
      <xdr:rowOff>23789</xdr:rowOff>
    </xdr:from>
    <xdr:to>
      <xdr:col>1</xdr:col>
      <xdr:colOff>2378075</xdr:colOff>
      <xdr:row>159</xdr:row>
      <xdr:rowOff>8733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53764CCA-B05A-4BD7-90C9-AA603C65E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59063" y="29515570"/>
          <a:ext cx="726168" cy="166713"/>
        </a:xfrm>
        <a:prstGeom prst="rect">
          <a:avLst/>
        </a:prstGeom>
      </xdr:spPr>
    </xdr:pic>
    <xdr:clientData/>
  </xdr:twoCellAnchor>
  <xdr:oneCellAnchor>
    <xdr:from>
      <xdr:col>1</xdr:col>
      <xdr:colOff>1893099</xdr:colOff>
      <xdr:row>160</xdr:row>
      <xdr:rowOff>154781</xdr:rowOff>
    </xdr:from>
    <xdr:ext cx="141926" cy="658019"/>
    <xdr:pic>
      <xdr:nvPicPr>
        <xdr:cNvPr id="77" name="ctl00_ContentPlaceHolder1_DetailsGeneralInfoBox1_ProductImage" descr="LPPR4_CDM-TC_70W_930">
          <a:extLst>
            <a:ext uri="{FF2B5EF4-FFF2-40B4-BE49-F238E27FC236}">
              <a16:creationId xmlns:a16="http://schemas.microsoft.com/office/drawing/2014/main" id="{C8DE379D-5D93-4C84-BE91-282B798BC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742208" y="30261797"/>
          <a:ext cx="658019" cy="141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2294733</xdr:colOff>
      <xdr:row>163</xdr:row>
      <xdr:rowOff>20637</xdr:rowOff>
    </xdr:from>
    <xdr:to>
      <xdr:col>1</xdr:col>
      <xdr:colOff>2439587</xdr:colOff>
      <xdr:row>165</xdr:row>
      <xdr:rowOff>162880</xdr:rowOff>
    </xdr:to>
    <xdr:pic>
      <xdr:nvPicPr>
        <xdr:cNvPr id="78" name="Picture 1">
          <a:extLst>
            <a:ext uri="{FF2B5EF4-FFF2-40B4-BE49-F238E27FC236}">
              <a16:creationId xmlns:a16="http://schemas.microsoft.com/office/drawing/2014/main" id="{A98ED4D5-8430-4A21-A82D-677C1A4D35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2683" y="332300262"/>
          <a:ext cx="141679" cy="501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1690688</xdr:colOff>
      <xdr:row>166</xdr:row>
      <xdr:rowOff>42070</xdr:rowOff>
    </xdr:from>
    <xdr:to>
      <xdr:col>1</xdr:col>
      <xdr:colOff>2506029</xdr:colOff>
      <xdr:row>167</xdr:row>
      <xdr:rowOff>2608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27603E38-57AA-4B6C-853C-DD9DF9CF0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797844" y="30986414"/>
          <a:ext cx="808991" cy="139132"/>
        </a:xfrm>
        <a:prstGeom prst="rect">
          <a:avLst/>
        </a:prstGeom>
      </xdr:spPr>
    </xdr:pic>
    <xdr:clientData/>
  </xdr:twoCellAnchor>
  <xdr:oneCellAnchor>
    <xdr:from>
      <xdr:col>1</xdr:col>
      <xdr:colOff>2187575</xdr:colOff>
      <xdr:row>167</xdr:row>
      <xdr:rowOff>56355</xdr:rowOff>
    </xdr:from>
    <xdr:ext cx="303197" cy="411115"/>
    <xdr:pic>
      <xdr:nvPicPr>
        <xdr:cNvPr id="80" name="Picture 1697" descr="LPPR4_CDM-Rm_0002">
          <a:extLst>
            <a:ext uri="{FF2B5EF4-FFF2-40B4-BE49-F238E27FC236}">
              <a16:creationId xmlns:a16="http://schemas.microsoft.com/office/drawing/2014/main" id="{4093CFBE-2D64-4B01-BED3-ECE85AC45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94731" y="31179293"/>
          <a:ext cx="303197" cy="411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2262188</xdr:colOff>
      <xdr:row>170</xdr:row>
      <xdr:rowOff>23814</xdr:rowOff>
    </xdr:from>
    <xdr:to>
      <xdr:col>1</xdr:col>
      <xdr:colOff>2545504</xdr:colOff>
      <xdr:row>171</xdr:row>
      <xdr:rowOff>139700</xdr:rowOff>
    </xdr:to>
    <xdr:pic>
      <xdr:nvPicPr>
        <xdr:cNvPr id="81" name="Picture 3">
          <a:extLst>
            <a:ext uri="{FF2B5EF4-FFF2-40B4-BE49-F238E27FC236}">
              <a16:creationId xmlns:a16="http://schemas.microsoft.com/office/drawing/2014/main" id="{090DD9E3-3664-4ACD-9DA3-34944D218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9344" y="31682533"/>
          <a:ext cx="283316" cy="300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1420019</xdr:colOff>
      <xdr:row>174</xdr:row>
      <xdr:rowOff>55497</xdr:rowOff>
    </xdr:from>
    <xdr:to>
      <xdr:col>1</xdr:col>
      <xdr:colOff>2220913</xdr:colOff>
      <xdr:row>176</xdr:row>
      <xdr:rowOff>130965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69DDECD9-A153-4E29-95C9-A24A69AE1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flipV="1">
          <a:off x="1527175" y="32452403"/>
          <a:ext cx="800894" cy="432656"/>
        </a:xfrm>
        <a:prstGeom prst="rect">
          <a:avLst/>
        </a:prstGeom>
      </xdr:spPr>
    </xdr:pic>
    <xdr:clientData/>
  </xdr:twoCellAnchor>
  <xdr:twoCellAnchor editAs="oneCell">
    <xdr:from>
      <xdr:col>1</xdr:col>
      <xdr:colOff>996949</xdr:colOff>
      <xdr:row>178</xdr:row>
      <xdr:rowOff>95251</xdr:rowOff>
    </xdr:from>
    <xdr:to>
      <xdr:col>1</xdr:col>
      <xdr:colOff>2486025</xdr:colOff>
      <xdr:row>184</xdr:row>
      <xdr:rowOff>20910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ABB0E8DE-CB32-48FC-9DD2-6123D554E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04899" y="361673776"/>
          <a:ext cx="1482726" cy="10115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541601</xdr:colOff>
      <xdr:row>1</xdr:row>
      <xdr:rowOff>80959</xdr:rowOff>
    </xdr:from>
    <xdr:to>
      <xdr:col>15</xdr:col>
      <xdr:colOff>593433</xdr:colOff>
      <xdr:row>3</xdr:row>
      <xdr:rowOff>157952</xdr:rowOff>
    </xdr:to>
    <xdr:pic>
      <xdr:nvPicPr>
        <xdr:cNvPr id="8" name="Picture 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3DA397C-2350-38D0-D39E-D1DAA8261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78195" y="164303"/>
          <a:ext cx="2337832" cy="514349"/>
        </a:xfrm>
        <a:prstGeom prst="rect">
          <a:avLst/>
        </a:prstGeom>
      </xdr:spPr>
    </xdr:pic>
    <xdr:clientData/>
  </xdr:twoCellAnchor>
  <xdr:twoCellAnchor editAs="oneCell">
    <xdr:from>
      <xdr:col>12</xdr:col>
      <xdr:colOff>558800</xdr:colOff>
      <xdr:row>11</xdr:row>
      <xdr:rowOff>168275</xdr:rowOff>
    </xdr:from>
    <xdr:to>
      <xdr:col>16</xdr:col>
      <xdr:colOff>97757</xdr:colOff>
      <xdr:row>24</xdr:row>
      <xdr:rowOff>162044</xdr:rowOff>
    </xdr:to>
    <xdr:pic>
      <xdr:nvPicPr>
        <xdr:cNvPr id="12" name="Picture 1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A0284FF-2177-BD0A-FD25-6095F77B1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95394" y="2073275"/>
          <a:ext cx="2432176" cy="2312313"/>
        </a:xfrm>
        <a:prstGeom prst="rect">
          <a:avLst/>
        </a:prstGeom>
      </xdr:spPr>
    </xdr:pic>
    <xdr:clientData/>
  </xdr:twoCellAnchor>
  <xdr:twoCellAnchor editAs="oneCell">
    <xdr:from>
      <xdr:col>13</xdr:col>
      <xdr:colOff>337610</xdr:colOff>
      <xdr:row>28</xdr:row>
      <xdr:rowOff>164569</xdr:rowOff>
    </xdr:from>
    <xdr:to>
      <xdr:col>14</xdr:col>
      <xdr:colOff>715435</xdr:colOff>
      <xdr:row>32</xdr:row>
      <xdr:rowOff>145588</xdr:rowOff>
    </xdr:to>
    <xdr:pic>
      <xdr:nvPicPr>
        <xdr:cNvPr id="13" name="Picture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4D4BC1E-57A5-BD26-8489-23D4DDB6A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326704" y="5189007"/>
          <a:ext cx="988219" cy="698569"/>
        </a:xfrm>
        <a:prstGeom prst="rect">
          <a:avLst/>
        </a:prstGeom>
      </xdr:spPr>
    </xdr:pic>
    <xdr:clientData/>
  </xdr:twoCellAnchor>
  <xdr:twoCellAnchor editAs="oneCell">
    <xdr:from>
      <xdr:col>16</xdr:col>
      <xdr:colOff>561446</xdr:colOff>
      <xdr:row>23</xdr:row>
      <xdr:rowOff>10053</xdr:rowOff>
    </xdr:from>
    <xdr:to>
      <xdr:col>19</xdr:col>
      <xdr:colOff>560947</xdr:colOff>
      <xdr:row>26</xdr:row>
      <xdr:rowOff>44980</xdr:rowOff>
    </xdr:to>
    <xdr:pic>
      <xdr:nvPicPr>
        <xdr:cNvPr id="14" name="Picture 1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2BF1AA3-5157-40D1-673A-F7942F7F0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91259" y="4141522"/>
          <a:ext cx="1824332" cy="573883"/>
        </a:xfrm>
        <a:prstGeom prst="rect">
          <a:avLst/>
        </a:prstGeom>
      </xdr:spPr>
    </xdr:pic>
    <xdr:clientData/>
  </xdr:twoCellAnchor>
  <xdr:twoCellAnchor editAs="oneCell">
    <xdr:from>
      <xdr:col>9</xdr:col>
      <xdr:colOff>321203</xdr:colOff>
      <xdr:row>21</xdr:row>
      <xdr:rowOff>30429</xdr:rowOff>
    </xdr:from>
    <xdr:to>
      <xdr:col>12</xdr:col>
      <xdr:colOff>35417</xdr:colOff>
      <xdr:row>23</xdr:row>
      <xdr:rowOff>44716</xdr:rowOff>
    </xdr:to>
    <xdr:pic>
      <xdr:nvPicPr>
        <xdr:cNvPr id="15" name="Picture 1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FAEA3C73-11BC-253C-BA8B-2D5E3554D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536141" y="3804710"/>
          <a:ext cx="1535870" cy="374649"/>
        </a:xfrm>
        <a:prstGeom prst="rect">
          <a:avLst/>
        </a:prstGeom>
      </xdr:spPr>
    </xdr:pic>
    <xdr:clientData/>
  </xdr:twoCellAnchor>
  <xdr:twoCellAnchor editAs="oneCell">
    <xdr:from>
      <xdr:col>15</xdr:col>
      <xdr:colOff>565414</xdr:colOff>
      <xdr:row>27</xdr:row>
      <xdr:rowOff>135733</xdr:rowOff>
    </xdr:from>
    <xdr:to>
      <xdr:col>18</xdr:col>
      <xdr:colOff>259557</xdr:colOff>
      <xdr:row>31</xdr:row>
      <xdr:rowOff>8733</xdr:rowOff>
    </xdr:to>
    <xdr:pic>
      <xdr:nvPicPr>
        <xdr:cNvPr id="17" name="Picture 16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948F1FDE-DF93-685A-2C5B-A49670628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888008" y="4981577"/>
          <a:ext cx="1512624" cy="584200"/>
        </a:xfrm>
        <a:prstGeom prst="rect">
          <a:avLst/>
        </a:prstGeom>
      </xdr:spPr>
    </xdr:pic>
    <xdr:clientData/>
  </xdr:twoCellAnchor>
  <xdr:twoCellAnchor editAs="oneCell">
    <xdr:from>
      <xdr:col>13</xdr:col>
      <xdr:colOff>199763</xdr:colOff>
      <xdr:row>4</xdr:row>
      <xdr:rowOff>79638</xdr:rowOff>
    </xdr:from>
    <xdr:to>
      <xdr:col>15</xdr:col>
      <xdr:colOff>48420</xdr:colOff>
      <xdr:row>8</xdr:row>
      <xdr:rowOff>140098</xdr:rowOff>
    </xdr:to>
    <xdr:pic>
      <xdr:nvPicPr>
        <xdr:cNvPr id="19" name="Picture 18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589B59C-4843-9EF4-0324-C7BA25902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88857" y="817826"/>
          <a:ext cx="1185332" cy="771660"/>
        </a:xfrm>
        <a:prstGeom prst="rect">
          <a:avLst/>
        </a:prstGeom>
      </xdr:spPr>
    </xdr:pic>
    <xdr:clientData/>
  </xdr:twoCellAnchor>
  <xdr:twoCellAnchor editAs="oneCell">
    <xdr:from>
      <xdr:col>17</xdr:col>
      <xdr:colOff>153724</xdr:colOff>
      <xdr:row>17</xdr:row>
      <xdr:rowOff>54503</xdr:rowOff>
    </xdr:from>
    <xdr:to>
      <xdr:col>20</xdr:col>
      <xdr:colOff>275432</xdr:colOff>
      <xdr:row>20</xdr:row>
      <xdr:rowOff>69439</xdr:rowOff>
    </xdr:to>
    <xdr:pic>
      <xdr:nvPicPr>
        <xdr:cNvPr id="20" name="Picture 19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9B98C28E-32F2-6B77-9675-2C4B5F993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90755" y="3114409"/>
          <a:ext cx="1946540" cy="547542"/>
        </a:xfrm>
        <a:prstGeom prst="rect">
          <a:avLst/>
        </a:prstGeom>
      </xdr:spPr>
    </xdr:pic>
    <xdr:clientData/>
  </xdr:twoCellAnchor>
  <xdr:twoCellAnchor editAs="oneCell">
    <xdr:from>
      <xdr:col>10</xdr:col>
      <xdr:colOff>334963</xdr:colOff>
      <xdr:row>25</xdr:row>
      <xdr:rowOff>145520</xdr:rowOff>
    </xdr:from>
    <xdr:to>
      <xdr:col>12</xdr:col>
      <xdr:colOff>897996</xdr:colOff>
      <xdr:row>29</xdr:row>
      <xdr:rowOff>142613</xdr:rowOff>
    </xdr:to>
    <xdr:pic>
      <xdr:nvPicPr>
        <xdr:cNvPr id="21" name="Picture 20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98DF5F63-DD93-D758-FC85-668BA554E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57119" y="4634176"/>
          <a:ext cx="1777471" cy="708293"/>
        </a:xfrm>
        <a:prstGeom prst="rect">
          <a:avLst/>
        </a:prstGeom>
      </xdr:spPr>
    </xdr:pic>
    <xdr:clientData/>
  </xdr:twoCellAnchor>
  <xdr:twoCellAnchor editAs="oneCell">
    <xdr:from>
      <xdr:col>11</xdr:col>
      <xdr:colOff>79638</xdr:colOff>
      <xdr:row>6</xdr:row>
      <xdr:rowOff>35188</xdr:rowOff>
    </xdr:from>
    <xdr:to>
      <xdr:col>12</xdr:col>
      <xdr:colOff>658811</xdr:colOff>
      <xdr:row>9</xdr:row>
      <xdr:rowOff>93044</xdr:rowOff>
    </xdr:to>
    <xdr:pic>
      <xdr:nvPicPr>
        <xdr:cNvPr id="22" name="Picture 2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3EA87C48-B928-1082-D226-974CB034D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509013" y="1130563"/>
          <a:ext cx="1183217" cy="593638"/>
        </a:xfrm>
        <a:prstGeom prst="rect">
          <a:avLst/>
        </a:prstGeom>
      </xdr:spPr>
    </xdr:pic>
    <xdr:clientData/>
  </xdr:twoCellAnchor>
  <xdr:twoCellAnchor editAs="oneCell">
    <xdr:from>
      <xdr:col>10</xdr:col>
      <xdr:colOff>80697</xdr:colOff>
      <xdr:row>16</xdr:row>
      <xdr:rowOff>5028</xdr:rowOff>
    </xdr:from>
    <xdr:to>
      <xdr:col>11</xdr:col>
      <xdr:colOff>554567</xdr:colOff>
      <xdr:row>19</xdr:row>
      <xdr:rowOff>7173</xdr:rowOff>
    </xdr:to>
    <xdr:pic>
      <xdr:nvPicPr>
        <xdr:cNvPr id="23" name="Picture 22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D9A67187-A78C-93DC-4724-38ADBE658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902853" y="2886341"/>
          <a:ext cx="1081089" cy="534751"/>
        </a:xfrm>
        <a:prstGeom prst="rect">
          <a:avLst/>
        </a:prstGeom>
      </xdr:spPr>
    </xdr:pic>
    <xdr:clientData/>
  </xdr:twoCellAnchor>
  <xdr:twoCellAnchor editAs="oneCell">
    <xdr:from>
      <xdr:col>0</xdr:col>
      <xdr:colOff>83344</xdr:colOff>
      <xdr:row>1</xdr:row>
      <xdr:rowOff>0</xdr:rowOff>
    </xdr:from>
    <xdr:to>
      <xdr:col>2</xdr:col>
      <xdr:colOff>550862</xdr:colOff>
      <xdr:row>7</xdr:row>
      <xdr:rowOff>177636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F13A6E0-AE42-F9AC-C359-02E5B2DD8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344" y="178594"/>
          <a:ext cx="1348581" cy="1342067"/>
        </a:xfrm>
        <a:prstGeom prst="rect">
          <a:avLst/>
        </a:prstGeom>
      </xdr:spPr>
    </xdr:pic>
    <xdr:clientData/>
  </xdr:twoCellAnchor>
  <xdr:twoCellAnchor editAs="oneCell">
    <xdr:from>
      <xdr:col>16</xdr:col>
      <xdr:colOff>574412</xdr:colOff>
      <xdr:row>11</xdr:row>
      <xdr:rowOff>76200</xdr:rowOff>
    </xdr:from>
    <xdr:to>
      <xdr:col>19</xdr:col>
      <xdr:colOff>97437</xdr:colOff>
      <xdr:row>15</xdr:row>
      <xdr:rowOff>57187</xdr:rowOff>
    </xdr:to>
    <xdr:pic>
      <xdr:nvPicPr>
        <xdr:cNvPr id="2" name="Picture 1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2A862911-932A-9031-8840-E6297699E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504225" y="2064544"/>
          <a:ext cx="1344681" cy="695362"/>
        </a:xfrm>
        <a:prstGeom prst="rect">
          <a:avLst/>
        </a:prstGeom>
      </xdr:spPr>
    </xdr:pic>
    <xdr:clientData/>
  </xdr:twoCellAnchor>
  <xdr:twoCellAnchor editAs="oneCell">
    <xdr:from>
      <xdr:col>16</xdr:col>
      <xdr:colOff>13229</xdr:colOff>
      <xdr:row>5</xdr:row>
      <xdr:rowOff>97100</xdr:rowOff>
    </xdr:from>
    <xdr:to>
      <xdr:col>18</xdr:col>
      <xdr:colOff>486424</xdr:colOff>
      <xdr:row>9</xdr:row>
      <xdr:rowOff>135201</xdr:rowOff>
    </xdr:to>
    <xdr:pic>
      <xdr:nvPicPr>
        <xdr:cNvPr id="4" name="Picture 3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B47E8990-6FE5-45D1-9993-64B0D0BE6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943042" y="1013881"/>
          <a:ext cx="1690807" cy="752476"/>
        </a:xfrm>
        <a:prstGeom prst="rect">
          <a:avLst/>
        </a:prstGeom>
      </xdr:spPr>
    </xdr:pic>
    <xdr:clientData/>
  </xdr:twoCellAnchor>
  <xdr:twoCellAnchor editAs="oneCell">
    <xdr:from>
      <xdr:col>10</xdr:col>
      <xdr:colOff>61912</xdr:colOff>
      <xdr:row>10</xdr:row>
      <xdr:rowOff>109806</xdr:rowOff>
    </xdr:from>
    <xdr:to>
      <xdr:col>12</xdr:col>
      <xdr:colOff>116150</xdr:colOff>
      <xdr:row>14</xdr:row>
      <xdr:rowOff>29680</xdr:rowOff>
    </xdr:to>
    <xdr:pic>
      <xdr:nvPicPr>
        <xdr:cNvPr id="11" name="Picture 10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997AD13F-1F9F-7F94-B6B8-D46740866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84068" y="1919556"/>
          <a:ext cx="1268676" cy="63107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1878014</xdr:colOff>
      <xdr:row>1863</xdr:row>
      <xdr:rowOff>142876</xdr:rowOff>
    </xdr:from>
    <xdr:to>
      <xdr:col>1</xdr:col>
      <xdr:colOff>2536032</xdr:colOff>
      <xdr:row>1866</xdr:row>
      <xdr:rowOff>140542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1CEF8E3C-FA11-BB2B-4F64-89BB2FEBB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5170" y="355222970"/>
          <a:ext cx="658018" cy="530273"/>
        </a:xfrm>
        <a:prstGeom prst="rect">
          <a:avLst/>
        </a:prstGeom>
      </xdr:spPr>
    </xdr:pic>
    <xdr:clientData/>
  </xdr:twoCellAnchor>
  <xdr:twoCellAnchor editAs="oneCell">
    <xdr:from>
      <xdr:col>15</xdr:col>
      <xdr:colOff>323848</xdr:colOff>
      <xdr:row>0</xdr:row>
      <xdr:rowOff>163513</xdr:rowOff>
    </xdr:from>
    <xdr:to>
      <xdr:col>34</xdr:col>
      <xdr:colOff>26986</xdr:colOff>
      <xdr:row>3</xdr:row>
      <xdr:rowOff>88106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893A0AB-BBDB-4930-A25E-D80ACCE68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373098" y="163513"/>
          <a:ext cx="810419" cy="561181"/>
        </a:xfrm>
        <a:prstGeom prst="rect">
          <a:avLst/>
        </a:prstGeom>
      </xdr:spPr>
    </xdr:pic>
    <xdr:clientData/>
  </xdr:twoCellAnchor>
  <xdr:twoCellAnchor editAs="oneCell">
    <xdr:from>
      <xdr:col>1</xdr:col>
      <xdr:colOff>2538411</xdr:colOff>
      <xdr:row>1</xdr:row>
      <xdr:rowOff>1588</xdr:rowOff>
    </xdr:from>
    <xdr:to>
      <xdr:col>5</xdr:col>
      <xdr:colOff>264318</xdr:colOff>
      <xdr:row>3</xdr:row>
      <xdr:rowOff>57406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BE8FE53-DFA0-36BC-51A1-204B19749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5567" y="203994"/>
          <a:ext cx="881064" cy="496350"/>
        </a:xfrm>
        <a:prstGeom prst="rect">
          <a:avLst/>
        </a:prstGeom>
      </xdr:spPr>
    </xdr:pic>
    <xdr:clientData/>
  </xdr:twoCellAnchor>
  <xdr:twoCellAnchor editAs="oneCell">
    <xdr:from>
      <xdr:col>1</xdr:col>
      <xdr:colOff>202748</xdr:colOff>
      <xdr:row>272</xdr:row>
      <xdr:rowOff>160111</xdr:rowOff>
    </xdr:from>
    <xdr:to>
      <xdr:col>1</xdr:col>
      <xdr:colOff>1923959</xdr:colOff>
      <xdr:row>277</xdr:row>
      <xdr:rowOff>141854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37D5FD5A-AC97-4CE8-BD75-626977039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3473" y="50464811"/>
          <a:ext cx="1724386" cy="922599"/>
        </a:xfrm>
        <a:prstGeom prst="rect">
          <a:avLst/>
        </a:prstGeom>
      </xdr:spPr>
    </xdr:pic>
    <xdr:clientData/>
  </xdr:twoCellAnchor>
  <xdr:twoCellAnchor editAs="oneCell">
    <xdr:from>
      <xdr:col>1</xdr:col>
      <xdr:colOff>195904</xdr:colOff>
      <xdr:row>139</xdr:row>
      <xdr:rowOff>35719</xdr:rowOff>
    </xdr:from>
    <xdr:to>
      <xdr:col>1</xdr:col>
      <xdr:colOff>1598823</xdr:colOff>
      <xdr:row>149</xdr:row>
      <xdr:rowOff>57210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9C7635C5-4A11-4029-894E-BF136F0451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7086" t="10781" r="25829" b="12397"/>
        <a:stretch/>
      </xdr:blipFill>
      <xdr:spPr>
        <a:xfrm>
          <a:off x="922979" y="37154644"/>
          <a:ext cx="1399744" cy="1831242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1309688</xdr:colOff>
      <xdr:row>145</xdr:row>
      <xdr:rowOff>2</xdr:rowOff>
    </xdr:from>
    <xdr:to>
      <xdr:col>1</xdr:col>
      <xdr:colOff>2409221</xdr:colOff>
      <xdr:row>148</xdr:row>
      <xdr:rowOff>55546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DDD24798-E96C-44CF-B14C-D787F14AA5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8665" t="29385" r="18063" b="35725"/>
        <a:stretch/>
      </xdr:blipFill>
      <xdr:spPr>
        <a:xfrm>
          <a:off x="2030413" y="38204777"/>
          <a:ext cx="1105883" cy="598467"/>
        </a:xfrm>
        <a:prstGeom prst="rect">
          <a:avLst/>
        </a:prstGeom>
      </xdr:spPr>
    </xdr:pic>
    <xdr:clientData/>
  </xdr:twoCellAnchor>
  <xdr:twoCellAnchor editAs="oneCell">
    <xdr:from>
      <xdr:col>1</xdr:col>
      <xdr:colOff>1245846</xdr:colOff>
      <xdr:row>512</xdr:row>
      <xdr:rowOff>109198</xdr:rowOff>
    </xdr:from>
    <xdr:to>
      <xdr:col>1</xdr:col>
      <xdr:colOff>2238192</xdr:colOff>
      <xdr:row>518</xdr:row>
      <xdr:rowOff>126133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2D81D9B9-95B1-44C0-B044-D96C0C32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72921" y="96508548"/>
          <a:ext cx="992346" cy="1101787"/>
        </a:xfrm>
        <a:prstGeom prst="rect">
          <a:avLst/>
        </a:prstGeom>
      </xdr:spPr>
    </xdr:pic>
    <xdr:clientData/>
  </xdr:twoCellAnchor>
  <xdr:twoCellAnchor editAs="oneCell">
    <xdr:from>
      <xdr:col>1</xdr:col>
      <xdr:colOff>205030</xdr:colOff>
      <xdr:row>514</xdr:row>
      <xdr:rowOff>134596</xdr:rowOff>
    </xdr:from>
    <xdr:to>
      <xdr:col>1</xdr:col>
      <xdr:colOff>1393326</xdr:colOff>
      <xdr:row>521</xdr:row>
      <xdr:rowOff>102061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658089B8-C35D-4F1E-A833-077A1652E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5755" y="96899071"/>
          <a:ext cx="1191471" cy="1224766"/>
        </a:xfrm>
        <a:prstGeom prst="rect">
          <a:avLst/>
        </a:prstGeom>
      </xdr:spPr>
    </xdr:pic>
    <xdr:clientData/>
  </xdr:twoCellAnchor>
  <xdr:oneCellAnchor>
    <xdr:from>
      <xdr:col>1</xdr:col>
      <xdr:colOff>399349</xdr:colOff>
      <xdr:row>591</xdr:row>
      <xdr:rowOff>161131</xdr:rowOff>
    </xdr:from>
    <xdr:ext cx="1595437" cy="681098"/>
    <xdr:pic>
      <xdr:nvPicPr>
        <xdr:cNvPr id="406" name="Picture 405">
          <a:extLst>
            <a:ext uri="{FF2B5EF4-FFF2-40B4-BE49-F238E27FC236}">
              <a16:creationId xmlns:a16="http://schemas.microsoft.com/office/drawing/2014/main" id="{A8DABBF5-6FD2-494A-A503-214763DE0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6505" y="109996287"/>
          <a:ext cx="1595437" cy="681098"/>
        </a:xfrm>
        <a:prstGeom prst="rect">
          <a:avLst/>
        </a:prstGeom>
      </xdr:spPr>
    </xdr:pic>
    <xdr:clientData/>
  </xdr:oneCellAnchor>
  <xdr:twoCellAnchor editAs="oneCell">
    <xdr:from>
      <xdr:col>1</xdr:col>
      <xdr:colOff>1369200</xdr:colOff>
      <xdr:row>155</xdr:row>
      <xdr:rowOff>142874</xdr:rowOff>
    </xdr:from>
    <xdr:to>
      <xdr:col>1</xdr:col>
      <xdr:colOff>2206658</xdr:colOff>
      <xdr:row>161</xdr:row>
      <xdr:rowOff>12088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DD17F48B-F603-401C-8BD5-1B2665DC2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3100" y="40160574"/>
          <a:ext cx="837458" cy="940513"/>
        </a:xfrm>
        <a:prstGeom prst="rect">
          <a:avLst/>
        </a:prstGeom>
      </xdr:spPr>
    </xdr:pic>
    <xdr:clientData/>
  </xdr:twoCellAnchor>
  <xdr:twoCellAnchor editAs="oneCell">
    <xdr:from>
      <xdr:col>1</xdr:col>
      <xdr:colOff>240469</xdr:colOff>
      <xdr:row>154</xdr:row>
      <xdr:rowOff>178594</xdr:rowOff>
    </xdr:from>
    <xdr:to>
      <xdr:col>1</xdr:col>
      <xdr:colOff>1160463</xdr:colOff>
      <xdr:row>158</xdr:row>
      <xdr:rowOff>83759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53880C83-E3D8-420E-933B-D325DAB646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9281" b="16724"/>
        <a:stretch/>
      </xdr:blipFill>
      <xdr:spPr>
        <a:xfrm>
          <a:off x="961194" y="40015319"/>
          <a:ext cx="923169" cy="635415"/>
        </a:xfrm>
        <a:prstGeom prst="rect">
          <a:avLst/>
        </a:prstGeom>
      </xdr:spPr>
    </xdr:pic>
    <xdr:clientData/>
  </xdr:twoCellAnchor>
  <xdr:twoCellAnchor editAs="oneCell">
    <xdr:from>
      <xdr:col>1</xdr:col>
      <xdr:colOff>1200657</xdr:colOff>
      <xdr:row>238</xdr:row>
      <xdr:rowOff>145616</xdr:rowOff>
    </xdr:from>
    <xdr:to>
      <xdr:col>1</xdr:col>
      <xdr:colOff>2449004</xdr:colOff>
      <xdr:row>242</xdr:row>
      <xdr:rowOff>124897</xdr:rowOff>
    </xdr:to>
    <xdr:pic>
      <xdr:nvPicPr>
        <xdr:cNvPr id="411" name="Picture 14350">
          <a:extLst>
            <a:ext uri="{FF2B5EF4-FFF2-40B4-BE49-F238E27FC236}">
              <a16:creationId xmlns:a16="http://schemas.microsoft.com/office/drawing/2014/main" id="{9DE2303B-5C70-4CCB-A750-B71E800DA0F5}"/>
            </a:ext>
            <a:ext uri="{147F2762-F138-4A5C-976F-8EAC2B608ADB}">
              <a16:predDERef xmlns:a16="http://schemas.microsoft.com/office/drawing/2014/main" pred="{14F3F3A5-AEC0-4AB5-B0C6-88BF3A4DA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7813" y="44555929"/>
          <a:ext cx="1245172" cy="696831"/>
        </a:xfrm>
        <a:prstGeom prst="rect">
          <a:avLst/>
        </a:prstGeom>
      </xdr:spPr>
    </xdr:pic>
    <xdr:clientData/>
  </xdr:twoCellAnchor>
  <xdr:twoCellAnchor editAs="oneCell">
    <xdr:from>
      <xdr:col>1</xdr:col>
      <xdr:colOff>816407</xdr:colOff>
      <xdr:row>150</xdr:row>
      <xdr:rowOff>190499</xdr:rowOff>
    </xdr:from>
    <xdr:to>
      <xdr:col>1</xdr:col>
      <xdr:colOff>2408479</xdr:colOff>
      <xdr:row>154</xdr:row>
      <xdr:rowOff>84596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54B4A063-FB7D-43DF-887D-D8C763F78D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889" t="29444" r="5555" b="30555"/>
        <a:stretch/>
      </xdr:blipFill>
      <xdr:spPr>
        <a:xfrm>
          <a:off x="1540307" y="39290624"/>
          <a:ext cx="1595247" cy="637047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214313</xdr:colOff>
      <xdr:row>159</xdr:row>
      <xdr:rowOff>112691</xdr:rowOff>
    </xdr:from>
    <xdr:to>
      <xdr:col>1</xdr:col>
      <xdr:colOff>1315266</xdr:colOff>
      <xdr:row>162</xdr:row>
      <xdr:rowOff>84929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086A8E42-35D9-439F-9CE4-394699EB5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233" t="25112" r="1785" b="25223"/>
        <a:stretch/>
      </xdr:blipFill>
      <xdr:spPr>
        <a:xfrm>
          <a:off x="941388" y="40851116"/>
          <a:ext cx="1097778" cy="527863"/>
        </a:xfrm>
        <a:prstGeom prst="rect">
          <a:avLst/>
        </a:prstGeom>
      </xdr:spPr>
    </xdr:pic>
    <xdr:clientData/>
  </xdr:twoCellAnchor>
  <xdr:twoCellAnchor editAs="oneCell">
    <xdr:from>
      <xdr:col>1</xdr:col>
      <xdr:colOff>1393033</xdr:colOff>
      <xdr:row>165</xdr:row>
      <xdr:rowOff>88275</xdr:rowOff>
    </xdr:from>
    <xdr:to>
      <xdr:col>1</xdr:col>
      <xdr:colOff>2191386</xdr:colOff>
      <xdr:row>169</xdr:row>
      <xdr:rowOff>85100</xdr:rowOff>
    </xdr:to>
    <xdr:pic>
      <xdr:nvPicPr>
        <xdr:cNvPr id="414" name="Picture 14362">
          <a:extLst>
            <a:ext uri="{FF2B5EF4-FFF2-40B4-BE49-F238E27FC236}">
              <a16:creationId xmlns:a16="http://schemas.microsoft.com/office/drawing/2014/main" id="{75F7DF74-DE60-4E25-8A1D-727793F7DB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8368" t="5924" r="9519" b="5806"/>
        <a:stretch/>
      </xdr:blipFill>
      <xdr:spPr>
        <a:xfrm>
          <a:off x="2116933" y="41909375"/>
          <a:ext cx="798353" cy="731184"/>
        </a:xfrm>
        <a:prstGeom prst="rect">
          <a:avLst/>
        </a:prstGeom>
      </xdr:spPr>
    </xdr:pic>
    <xdr:clientData/>
  </xdr:twoCellAnchor>
  <xdr:twoCellAnchor editAs="oneCell">
    <xdr:from>
      <xdr:col>1</xdr:col>
      <xdr:colOff>1271821</xdr:colOff>
      <xdr:row>10</xdr:row>
      <xdr:rowOff>113132</xdr:rowOff>
    </xdr:from>
    <xdr:to>
      <xdr:col>1</xdr:col>
      <xdr:colOff>2283572</xdr:colOff>
      <xdr:row>13</xdr:row>
      <xdr:rowOff>145116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0B12165D-70FC-42A1-8C51-C20E1FED9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8977" y="9054726"/>
          <a:ext cx="1011751" cy="567765"/>
        </a:xfrm>
        <a:prstGeom prst="rect">
          <a:avLst/>
        </a:prstGeom>
      </xdr:spPr>
    </xdr:pic>
    <xdr:clientData/>
  </xdr:twoCellAnchor>
  <xdr:twoCellAnchor editAs="oneCell">
    <xdr:from>
      <xdr:col>1</xdr:col>
      <xdr:colOff>173692</xdr:colOff>
      <xdr:row>8</xdr:row>
      <xdr:rowOff>118830</xdr:rowOff>
    </xdr:from>
    <xdr:to>
      <xdr:col>1</xdr:col>
      <xdr:colOff>1210936</xdr:colOff>
      <xdr:row>11</xdr:row>
      <xdr:rowOff>64785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1929609C-8A16-4ED6-BF7F-27854B06F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848" y="2452455"/>
          <a:ext cx="1037244" cy="488086"/>
        </a:xfrm>
        <a:prstGeom prst="rect">
          <a:avLst/>
        </a:prstGeom>
      </xdr:spPr>
    </xdr:pic>
    <xdr:clientData/>
  </xdr:twoCellAnchor>
  <xdr:twoCellAnchor editAs="oneCell">
    <xdr:from>
      <xdr:col>1</xdr:col>
      <xdr:colOff>470579</xdr:colOff>
      <xdr:row>322</xdr:row>
      <xdr:rowOff>59532</xdr:rowOff>
    </xdr:from>
    <xdr:to>
      <xdr:col>1</xdr:col>
      <xdr:colOff>1914411</xdr:colOff>
      <xdr:row>327</xdr:row>
      <xdr:rowOff>48275</xdr:rowOff>
    </xdr:to>
    <xdr:pic>
      <xdr:nvPicPr>
        <xdr:cNvPr id="417" name="Picture 38">
          <a:extLst>
            <a:ext uri="{FF2B5EF4-FFF2-40B4-BE49-F238E27FC236}">
              <a16:creationId xmlns:a16="http://schemas.microsoft.com/office/drawing/2014/main" id="{2E9FA022-0EA7-43F7-809F-C3D41AF4F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735" y="58590657"/>
          <a:ext cx="1450182" cy="881712"/>
        </a:xfrm>
        <a:prstGeom prst="rect">
          <a:avLst/>
        </a:prstGeom>
      </xdr:spPr>
    </xdr:pic>
    <xdr:clientData/>
  </xdr:twoCellAnchor>
  <xdr:twoCellAnchor editAs="oneCell">
    <xdr:from>
      <xdr:col>1</xdr:col>
      <xdr:colOff>281780</xdr:colOff>
      <xdr:row>568</xdr:row>
      <xdr:rowOff>37798</xdr:rowOff>
    </xdr:from>
    <xdr:to>
      <xdr:col>1</xdr:col>
      <xdr:colOff>2189955</xdr:colOff>
      <xdr:row>572</xdr:row>
      <xdr:rowOff>625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809B6844-3FFD-4864-A3C7-84295ADB4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2505" y="106565398"/>
          <a:ext cx="1911350" cy="677203"/>
        </a:xfrm>
        <a:prstGeom prst="rect">
          <a:avLst/>
        </a:prstGeom>
      </xdr:spPr>
    </xdr:pic>
    <xdr:clientData/>
  </xdr:twoCellAnchor>
  <xdr:twoCellAnchor editAs="oneCell">
    <xdr:from>
      <xdr:col>1</xdr:col>
      <xdr:colOff>1113738</xdr:colOff>
      <xdr:row>234</xdr:row>
      <xdr:rowOff>87109</xdr:rowOff>
    </xdr:from>
    <xdr:to>
      <xdr:col>1</xdr:col>
      <xdr:colOff>2449230</xdr:colOff>
      <xdr:row>237</xdr:row>
      <xdr:rowOff>159162</xdr:rowOff>
    </xdr:to>
    <xdr:pic>
      <xdr:nvPicPr>
        <xdr:cNvPr id="419" name="Picture 14335">
          <a:extLst>
            <a:ext uri="{FF2B5EF4-FFF2-40B4-BE49-F238E27FC236}">
              <a16:creationId xmlns:a16="http://schemas.microsoft.com/office/drawing/2014/main" id="{91F3C7D2-F5BE-46CB-8B48-5B7D07B25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0894" y="43783047"/>
          <a:ext cx="1332317" cy="614184"/>
        </a:xfrm>
        <a:prstGeom prst="rect">
          <a:avLst/>
        </a:prstGeom>
      </xdr:spPr>
    </xdr:pic>
    <xdr:clientData/>
  </xdr:twoCellAnchor>
  <xdr:twoCellAnchor editAs="oneCell">
    <xdr:from>
      <xdr:col>1</xdr:col>
      <xdr:colOff>59205</xdr:colOff>
      <xdr:row>237</xdr:row>
      <xdr:rowOff>27373</xdr:rowOff>
    </xdr:from>
    <xdr:to>
      <xdr:col>1</xdr:col>
      <xdr:colOff>1226493</xdr:colOff>
      <xdr:row>241</xdr:row>
      <xdr:rowOff>144105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41D9EB8D-37AB-4977-A26E-0DE04C71A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361" y="44259092"/>
          <a:ext cx="1170463" cy="827932"/>
        </a:xfrm>
        <a:prstGeom prst="rect">
          <a:avLst/>
        </a:prstGeom>
      </xdr:spPr>
    </xdr:pic>
    <xdr:clientData/>
  </xdr:twoCellAnchor>
  <xdr:twoCellAnchor editAs="oneCell">
    <xdr:from>
      <xdr:col>1</xdr:col>
      <xdr:colOff>185798</xdr:colOff>
      <xdr:row>231</xdr:row>
      <xdr:rowOff>158280</xdr:rowOff>
    </xdr:from>
    <xdr:to>
      <xdr:col>1</xdr:col>
      <xdr:colOff>925890</xdr:colOff>
      <xdr:row>235</xdr:row>
      <xdr:rowOff>68156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59EE68CB-AF8D-4964-9C76-975ECB286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54" y="43318436"/>
          <a:ext cx="743267" cy="614726"/>
        </a:xfrm>
        <a:prstGeom prst="rect">
          <a:avLst/>
        </a:prstGeom>
      </xdr:spPr>
    </xdr:pic>
    <xdr:clientData/>
  </xdr:twoCellAnchor>
  <xdr:twoCellAnchor editAs="oneCell">
    <xdr:from>
      <xdr:col>1</xdr:col>
      <xdr:colOff>1900953</xdr:colOff>
      <xdr:row>598</xdr:row>
      <xdr:rowOff>130968</xdr:rowOff>
    </xdr:from>
    <xdr:to>
      <xdr:col>1</xdr:col>
      <xdr:colOff>2457325</xdr:colOff>
      <xdr:row>600</xdr:row>
      <xdr:rowOff>107497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7DB8CF1F-8220-4C15-9C20-3CAD2D449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8109" y="111216281"/>
          <a:ext cx="556372" cy="330541"/>
        </a:xfrm>
        <a:prstGeom prst="rect">
          <a:avLst/>
        </a:prstGeom>
      </xdr:spPr>
    </xdr:pic>
    <xdr:clientData/>
  </xdr:twoCellAnchor>
  <xdr:twoCellAnchor editAs="oneCell">
    <xdr:from>
      <xdr:col>1</xdr:col>
      <xdr:colOff>1166314</xdr:colOff>
      <xdr:row>178</xdr:row>
      <xdr:rowOff>62705</xdr:rowOff>
    </xdr:from>
    <xdr:to>
      <xdr:col>1</xdr:col>
      <xdr:colOff>2373440</xdr:colOff>
      <xdr:row>181</xdr:row>
      <xdr:rowOff>92979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996376E1-B30B-419D-B4F0-27CF81023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3470" y="32804893"/>
          <a:ext cx="1210301" cy="566055"/>
        </a:xfrm>
        <a:prstGeom prst="rect">
          <a:avLst/>
        </a:prstGeom>
      </xdr:spPr>
    </xdr:pic>
    <xdr:clientData/>
  </xdr:twoCellAnchor>
  <xdr:twoCellAnchor editAs="oneCell">
    <xdr:from>
      <xdr:col>1</xdr:col>
      <xdr:colOff>48286</xdr:colOff>
      <xdr:row>175</xdr:row>
      <xdr:rowOff>170023</xdr:rowOff>
    </xdr:from>
    <xdr:to>
      <xdr:col>1</xdr:col>
      <xdr:colOff>1393031</xdr:colOff>
      <xdr:row>179</xdr:row>
      <xdr:rowOff>65738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FB1C9AD6-A807-4299-AC2A-5B56528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42" y="32376429"/>
          <a:ext cx="1344745" cy="613265"/>
        </a:xfrm>
        <a:prstGeom prst="rect">
          <a:avLst/>
        </a:prstGeom>
      </xdr:spPr>
    </xdr:pic>
    <xdr:clientData/>
  </xdr:twoCellAnchor>
  <xdr:twoCellAnchor editAs="oneCell">
    <xdr:from>
      <xdr:col>1</xdr:col>
      <xdr:colOff>1214484</xdr:colOff>
      <xdr:row>495</xdr:row>
      <xdr:rowOff>84854</xdr:rowOff>
    </xdr:from>
    <xdr:to>
      <xdr:col>1</xdr:col>
      <xdr:colOff>2296800</xdr:colOff>
      <xdr:row>499</xdr:row>
      <xdr:rowOff>45035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C9D1D5E2-91E7-4243-9590-DED87742D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5209" y="76088004"/>
          <a:ext cx="1082316" cy="68408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131</xdr:row>
      <xdr:rowOff>74083</xdr:rowOff>
    </xdr:from>
    <xdr:to>
      <xdr:col>1</xdr:col>
      <xdr:colOff>1316847</xdr:colOff>
      <xdr:row>137</xdr:row>
      <xdr:rowOff>141518</xdr:rowOff>
    </xdr:to>
    <xdr:pic>
      <xdr:nvPicPr>
        <xdr:cNvPr id="428" name="Obrázek 68">
          <a:extLst>
            <a:ext uri="{FF2B5EF4-FFF2-40B4-BE49-F238E27FC236}">
              <a16:creationId xmlns:a16="http://schemas.microsoft.com/office/drawing/2014/main" id="{6069D091-C80D-4DDE-8909-55D78B62C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23219833"/>
          <a:ext cx="1193022" cy="1146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1037167</xdr:colOff>
      <xdr:row>131</xdr:row>
      <xdr:rowOff>10584</xdr:rowOff>
    </xdr:from>
    <xdr:to>
      <xdr:col>1</xdr:col>
      <xdr:colOff>2411031</xdr:colOff>
      <xdr:row>137</xdr:row>
      <xdr:rowOff>133372</xdr:rowOff>
    </xdr:to>
    <xdr:pic>
      <xdr:nvPicPr>
        <xdr:cNvPr id="429" name="Obrázek 70">
          <a:extLst>
            <a:ext uri="{FF2B5EF4-FFF2-40B4-BE49-F238E27FC236}">
              <a16:creationId xmlns:a16="http://schemas.microsoft.com/office/drawing/2014/main" id="{F676C0FB-6037-49F6-8E6E-6D98C43B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64242" y="23153159"/>
          <a:ext cx="1367514" cy="1211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1591638</xdr:colOff>
      <xdr:row>107</xdr:row>
      <xdr:rowOff>26989</xdr:rowOff>
    </xdr:from>
    <xdr:to>
      <xdr:col>1</xdr:col>
      <xdr:colOff>2226469</xdr:colOff>
      <xdr:row>111</xdr:row>
      <xdr:rowOff>11641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112BC489-48FA-4CD4-883D-F2AA127DD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8794" y="20065208"/>
          <a:ext cx="634831" cy="698589"/>
        </a:xfrm>
        <a:prstGeom prst="rect">
          <a:avLst/>
        </a:prstGeom>
      </xdr:spPr>
    </xdr:pic>
    <xdr:clientData/>
  </xdr:twoCellAnchor>
  <xdr:twoCellAnchor editAs="oneCell">
    <xdr:from>
      <xdr:col>1</xdr:col>
      <xdr:colOff>1633025</xdr:colOff>
      <xdr:row>112</xdr:row>
      <xdr:rowOff>26255</xdr:rowOff>
    </xdr:from>
    <xdr:to>
      <xdr:col>1</xdr:col>
      <xdr:colOff>2255837</xdr:colOff>
      <xdr:row>114</xdr:row>
      <xdr:rowOff>142491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222947DF-0AF6-430C-9E4B-D1B4444AE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0181" y="19171505"/>
          <a:ext cx="625987" cy="476598"/>
        </a:xfrm>
        <a:prstGeom prst="rect">
          <a:avLst/>
        </a:prstGeom>
      </xdr:spPr>
    </xdr:pic>
    <xdr:clientData/>
  </xdr:twoCellAnchor>
  <xdr:twoCellAnchor editAs="oneCell">
    <xdr:from>
      <xdr:col>1</xdr:col>
      <xdr:colOff>143668</xdr:colOff>
      <xdr:row>413</xdr:row>
      <xdr:rowOff>52917</xdr:rowOff>
    </xdr:from>
    <xdr:to>
      <xdr:col>1</xdr:col>
      <xdr:colOff>2412155</xdr:colOff>
      <xdr:row>419</xdr:row>
      <xdr:rowOff>145093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E9292F2D-FA7C-4093-A9F9-3526E605A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4393" y="71163392"/>
          <a:ext cx="2268487" cy="1168502"/>
        </a:xfrm>
        <a:prstGeom prst="rect">
          <a:avLst/>
        </a:prstGeom>
      </xdr:spPr>
    </xdr:pic>
    <xdr:clientData/>
  </xdr:twoCellAnchor>
  <xdr:twoCellAnchor editAs="oneCell">
    <xdr:from>
      <xdr:col>1</xdr:col>
      <xdr:colOff>864582</xdr:colOff>
      <xdr:row>547</xdr:row>
      <xdr:rowOff>6216</xdr:rowOff>
    </xdr:from>
    <xdr:to>
      <xdr:col>1</xdr:col>
      <xdr:colOff>1836472</xdr:colOff>
      <xdr:row>554</xdr:row>
      <xdr:rowOff>102185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93558B20-BDA7-4928-85DF-F725DC9D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491" y="97005352"/>
          <a:ext cx="975065" cy="1375205"/>
        </a:xfrm>
        <a:prstGeom prst="rect">
          <a:avLst/>
        </a:prstGeom>
      </xdr:spPr>
    </xdr:pic>
    <xdr:clientData/>
  </xdr:twoCellAnchor>
  <xdr:twoCellAnchor editAs="oneCell">
    <xdr:from>
      <xdr:col>1</xdr:col>
      <xdr:colOff>154779</xdr:colOff>
      <xdr:row>167</xdr:row>
      <xdr:rowOff>130969</xdr:rowOff>
    </xdr:from>
    <xdr:to>
      <xdr:col>1</xdr:col>
      <xdr:colOff>1237454</xdr:colOff>
      <xdr:row>171</xdr:row>
      <xdr:rowOff>83566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A9C456CB-7250-42A1-8977-4BD1D2BCB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8679" y="42317194"/>
          <a:ext cx="1082675" cy="686022"/>
        </a:xfrm>
        <a:prstGeom prst="rect">
          <a:avLst/>
        </a:prstGeom>
      </xdr:spPr>
    </xdr:pic>
    <xdr:clientData/>
  </xdr:twoCellAnchor>
  <xdr:twoCellAnchor editAs="oneCell">
    <xdr:from>
      <xdr:col>1</xdr:col>
      <xdr:colOff>1333499</xdr:colOff>
      <xdr:row>147</xdr:row>
      <xdr:rowOff>154781</xdr:rowOff>
    </xdr:from>
    <xdr:to>
      <xdr:col>1</xdr:col>
      <xdr:colOff>2408242</xdr:colOff>
      <xdr:row>150</xdr:row>
      <xdr:rowOff>144304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173402C5-71B0-4FA7-8210-D7AC7A7A0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399" y="38721506"/>
          <a:ext cx="1077918" cy="519748"/>
        </a:xfrm>
        <a:prstGeom prst="rect">
          <a:avLst/>
        </a:prstGeom>
      </xdr:spPr>
    </xdr:pic>
    <xdr:clientData/>
  </xdr:twoCellAnchor>
  <xdr:twoCellAnchor editAs="oneCell">
    <xdr:from>
      <xdr:col>1</xdr:col>
      <xdr:colOff>1486127</xdr:colOff>
      <xdr:row>487</xdr:row>
      <xdr:rowOff>23806</xdr:rowOff>
    </xdr:from>
    <xdr:to>
      <xdr:col>1</xdr:col>
      <xdr:colOff>2409144</xdr:colOff>
      <xdr:row>490</xdr:row>
      <xdr:rowOff>23806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35D1655B-6401-4E4E-A306-789E4F6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027" y="78017681"/>
          <a:ext cx="926192" cy="537211"/>
        </a:xfrm>
        <a:prstGeom prst="rect">
          <a:avLst/>
        </a:prstGeom>
      </xdr:spPr>
    </xdr:pic>
    <xdr:clientData/>
  </xdr:twoCellAnchor>
  <xdr:twoCellAnchor editAs="oneCell">
    <xdr:from>
      <xdr:col>1</xdr:col>
      <xdr:colOff>111019</xdr:colOff>
      <xdr:row>455</xdr:row>
      <xdr:rowOff>169610</xdr:rowOff>
    </xdr:from>
    <xdr:to>
      <xdr:col>1</xdr:col>
      <xdr:colOff>2270103</xdr:colOff>
      <xdr:row>466</xdr:row>
      <xdr:rowOff>103731</xdr:rowOff>
    </xdr:to>
    <xdr:pic>
      <xdr:nvPicPr>
        <xdr:cNvPr id="437" name="Obrázek 25">
          <a:extLst>
            <a:ext uri="{FF2B5EF4-FFF2-40B4-BE49-F238E27FC236}">
              <a16:creationId xmlns:a16="http://schemas.microsoft.com/office/drawing/2014/main" id="{F1B9154D-C26D-4533-A348-63ACCCF278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1744" y="79608110"/>
          <a:ext cx="2162259" cy="1918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1124449</xdr:colOff>
      <xdr:row>347</xdr:row>
      <xdr:rowOff>136538</xdr:rowOff>
    </xdr:from>
    <xdr:to>
      <xdr:col>1</xdr:col>
      <xdr:colOff>2006748</xdr:colOff>
      <xdr:row>354</xdr:row>
      <xdr:rowOff>18254</xdr:rowOff>
    </xdr:to>
    <xdr:pic>
      <xdr:nvPicPr>
        <xdr:cNvPr id="438" name="object 3">
          <a:extLst>
            <a:ext uri="{FF2B5EF4-FFF2-40B4-BE49-F238E27FC236}">
              <a16:creationId xmlns:a16="http://schemas.microsoft.com/office/drawing/2014/main" id="{AE1CEE80-5D4A-4A57-BD9C-CFD4302DC6BE}"/>
            </a:ext>
          </a:extLst>
        </xdr:cNvPr>
        <xdr:cNvPicPr/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228502">
          <a:off x="1231605" y="69204694"/>
          <a:ext cx="879124" cy="1135047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469</xdr:row>
      <xdr:rowOff>63953</xdr:rowOff>
    </xdr:from>
    <xdr:to>
      <xdr:col>1</xdr:col>
      <xdr:colOff>2229486</xdr:colOff>
      <xdr:row>477</xdr:row>
      <xdr:rowOff>105127</xdr:rowOff>
    </xdr:to>
    <xdr:pic>
      <xdr:nvPicPr>
        <xdr:cNvPr id="439" name="Obrázek 14340">
          <a:extLst>
            <a:ext uri="{FF2B5EF4-FFF2-40B4-BE49-F238E27FC236}">
              <a16:creationId xmlns:a16="http://schemas.microsoft.com/office/drawing/2014/main" id="{ACBAFE30-6461-4451-AB65-6CFD1809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951" y="82039278"/>
          <a:ext cx="1956435" cy="1473099"/>
        </a:xfrm>
        <a:prstGeom prst="rect">
          <a:avLst/>
        </a:prstGeom>
      </xdr:spPr>
    </xdr:pic>
    <xdr:clientData/>
  </xdr:twoCellAnchor>
  <xdr:twoCellAnchor editAs="oneCell">
    <xdr:from>
      <xdr:col>1</xdr:col>
      <xdr:colOff>511628</xdr:colOff>
      <xdr:row>479</xdr:row>
      <xdr:rowOff>65314</xdr:rowOff>
    </xdr:from>
    <xdr:to>
      <xdr:col>1</xdr:col>
      <xdr:colOff>2075796</xdr:colOff>
      <xdr:row>485</xdr:row>
      <xdr:rowOff>86746</xdr:rowOff>
    </xdr:to>
    <xdr:pic>
      <xdr:nvPicPr>
        <xdr:cNvPr id="440" name="Picture 6" descr="A picture containing metalware&#10;&#10;Description automatically generated">
          <a:extLst>
            <a:ext uri="{FF2B5EF4-FFF2-40B4-BE49-F238E27FC236}">
              <a16:creationId xmlns:a16="http://schemas.microsoft.com/office/drawing/2014/main" id="{DBDFA2A3-961A-49E5-BBB1-DE3F2FF92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5528" y="83983739"/>
          <a:ext cx="1564168" cy="1113048"/>
        </a:xfrm>
        <a:prstGeom prst="rect">
          <a:avLst/>
        </a:prstGeom>
      </xdr:spPr>
    </xdr:pic>
    <xdr:clientData/>
  </xdr:twoCellAnchor>
  <xdr:twoCellAnchor editAs="oneCell">
    <xdr:from>
      <xdr:col>1</xdr:col>
      <xdr:colOff>1103538</xdr:colOff>
      <xdr:row>59</xdr:row>
      <xdr:rowOff>59531</xdr:rowOff>
    </xdr:from>
    <xdr:to>
      <xdr:col>1</xdr:col>
      <xdr:colOff>2036965</xdr:colOff>
      <xdr:row>64</xdr:row>
      <xdr:rowOff>102844</xdr:rowOff>
    </xdr:to>
    <xdr:pic>
      <xdr:nvPicPr>
        <xdr:cNvPr id="441" name="Picture 14359">
          <a:extLst>
            <a:ext uri="{FF2B5EF4-FFF2-40B4-BE49-F238E27FC236}">
              <a16:creationId xmlns:a16="http://schemas.microsoft.com/office/drawing/2014/main" id="{816D4EDA-1A3D-46D9-95C7-6F1FA6D64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7438" y="12527756"/>
          <a:ext cx="933427" cy="941838"/>
        </a:xfrm>
        <a:prstGeom prst="rect">
          <a:avLst/>
        </a:prstGeom>
      </xdr:spPr>
    </xdr:pic>
    <xdr:clientData/>
  </xdr:twoCellAnchor>
  <xdr:twoCellAnchor editAs="oneCell">
    <xdr:from>
      <xdr:col>1</xdr:col>
      <xdr:colOff>354241</xdr:colOff>
      <xdr:row>67</xdr:row>
      <xdr:rowOff>140608</xdr:rowOff>
    </xdr:from>
    <xdr:to>
      <xdr:col>1</xdr:col>
      <xdr:colOff>1428750</xdr:colOff>
      <xdr:row>72</xdr:row>
      <xdr:rowOff>125526</xdr:rowOff>
    </xdr:to>
    <xdr:pic>
      <xdr:nvPicPr>
        <xdr:cNvPr id="442" name="Obrázek 14340">
          <a:extLst>
            <a:ext uri="{FF2B5EF4-FFF2-40B4-BE49-F238E27FC236}">
              <a16:creationId xmlns:a16="http://schemas.microsoft.com/office/drawing/2014/main" id="{5E19204B-9648-4948-934B-0A0561A09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966" y="14059808"/>
          <a:ext cx="1077684" cy="919984"/>
        </a:xfrm>
        <a:prstGeom prst="rect">
          <a:avLst/>
        </a:prstGeom>
      </xdr:spPr>
    </xdr:pic>
    <xdr:clientData/>
  </xdr:twoCellAnchor>
  <xdr:twoCellAnchor editAs="oneCell">
    <xdr:from>
      <xdr:col>1</xdr:col>
      <xdr:colOff>720272</xdr:colOff>
      <xdr:row>21</xdr:row>
      <xdr:rowOff>83458</xdr:rowOff>
    </xdr:from>
    <xdr:to>
      <xdr:col>1</xdr:col>
      <xdr:colOff>1616715</xdr:colOff>
      <xdr:row>24</xdr:row>
      <xdr:rowOff>83458</xdr:rowOff>
    </xdr:to>
    <xdr:pic>
      <xdr:nvPicPr>
        <xdr:cNvPr id="443" name="Obrázek 14351">
          <a:extLst>
            <a:ext uri="{FF2B5EF4-FFF2-40B4-BE49-F238E27FC236}">
              <a16:creationId xmlns:a16="http://schemas.microsoft.com/office/drawing/2014/main" id="{B7914C7B-4003-43D9-A867-206161B76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0997" y="3325133"/>
          <a:ext cx="899618" cy="570155"/>
        </a:xfrm>
        <a:prstGeom prst="rect">
          <a:avLst/>
        </a:prstGeom>
      </xdr:spPr>
    </xdr:pic>
    <xdr:clientData/>
  </xdr:twoCellAnchor>
  <xdr:twoCellAnchor editAs="oneCell">
    <xdr:from>
      <xdr:col>1</xdr:col>
      <xdr:colOff>617764</xdr:colOff>
      <xdr:row>26</xdr:row>
      <xdr:rowOff>78013</xdr:rowOff>
    </xdr:from>
    <xdr:to>
      <xdr:col>1</xdr:col>
      <xdr:colOff>1678560</xdr:colOff>
      <xdr:row>29</xdr:row>
      <xdr:rowOff>144939</xdr:rowOff>
    </xdr:to>
    <xdr:pic>
      <xdr:nvPicPr>
        <xdr:cNvPr id="444" name="Obrázek 14352">
          <a:extLst>
            <a:ext uri="{FF2B5EF4-FFF2-40B4-BE49-F238E27FC236}">
              <a16:creationId xmlns:a16="http://schemas.microsoft.com/office/drawing/2014/main" id="{73870396-F554-4BF8-90B6-591278390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839" y="4221388"/>
          <a:ext cx="1057621" cy="600327"/>
        </a:xfrm>
        <a:prstGeom prst="rect">
          <a:avLst/>
        </a:prstGeom>
      </xdr:spPr>
    </xdr:pic>
    <xdr:clientData/>
  </xdr:twoCellAnchor>
  <xdr:twoCellAnchor editAs="oneCell">
    <xdr:from>
      <xdr:col>1</xdr:col>
      <xdr:colOff>524327</xdr:colOff>
      <xdr:row>16</xdr:row>
      <xdr:rowOff>81643</xdr:rowOff>
    </xdr:from>
    <xdr:to>
      <xdr:col>1</xdr:col>
      <xdr:colOff>1846306</xdr:colOff>
      <xdr:row>20</xdr:row>
      <xdr:rowOff>9525</xdr:rowOff>
    </xdr:to>
    <xdr:pic>
      <xdr:nvPicPr>
        <xdr:cNvPr id="445" name="Obrázek 14354">
          <a:extLst>
            <a:ext uri="{FF2B5EF4-FFF2-40B4-BE49-F238E27FC236}">
              <a16:creationId xmlns:a16="http://schemas.microsoft.com/office/drawing/2014/main" id="{F9BFA204-58C4-474D-8BFD-B29D4CDFC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5052" y="2418443"/>
          <a:ext cx="1325154" cy="655229"/>
        </a:xfrm>
        <a:prstGeom prst="rect">
          <a:avLst/>
        </a:prstGeom>
      </xdr:spPr>
    </xdr:pic>
    <xdr:clientData/>
  </xdr:twoCellAnchor>
  <xdr:twoCellAnchor editAs="oneCell">
    <xdr:from>
      <xdr:col>1</xdr:col>
      <xdr:colOff>594385</xdr:colOff>
      <xdr:row>344</xdr:row>
      <xdr:rowOff>0</xdr:rowOff>
    </xdr:from>
    <xdr:to>
      <xdr:col>1</xdr:col>
      <xdr:colOff>1664535</xdr:colOff>
      <xdr:row>349</xdr:row>
      <xdr:rowOff>155345</xdr:rowOff>
    </xdr:to>
    <xdr:pic>
      <xdr:nvPicPr>
        <xdr:cNvPr id="446" name="Picture 14339">
          <a:extLst>
            <a:ext uri="{FF2B5EF4-FFF2-40B4-BE49-F238E27FC236}">
              <a16:creationId xmlns:a16="http://schemas.microsoft.com/office/drawing/2014/main" id="{E537C1FD-4ACE-4FA9-AB64-510C0FCDE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41335">
          <a:off x="701541" y="68268266"/>
          <a:ext cx="1066975" cy="1051488"/>
        </a:xfrm>
        <a:prstGeom prst="rect">
          <a:avLst/>
        </a:prstGeom>
      </xdr:spPr>
    </xdr:pic>
    <xdr:clientData/>
  </xdr:twoCellAnchor>
  <xdr:twoCellAnchor editAs="oneCell">
    <xdr:from>
      <xdr:col>1</xdr:col>
      <xdr:colOff>1164858</xdr:colOff>
      <xdr:row>44</xdr:row>
      <xdr:rowOff>150814</xdr:rowOff>
    </xdr:from>
    <xdr:to>
      <xdr:col>1</xdr:col>
      <xdr:colOff>2203045</xdr:colOff>
      <xdr:row>48</xdr:row>
      <xdr:rowOff>144464</xdr:rowOff>
    </xdr:to>
    <xdr:pic>
      <xdr:nvPicPr>
        <xdr:cNvPr id="447" name="Obrázek 25">
          <a:extLst>
            <a:ext uri="{FF2B5EF4-FFF2-40B4-BE49-F238E27FC236}">
              <a16:creationId xmlns:a16="http://schemas.microsoft.com/office/drawing/2014/main" id="{3644D97A-2F86-468B-9F61-C1301A0C2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272014" y="7306470"/>
          <a:ext cx="1035012" cy="713740"/>
        </a:xfrm>
        <a:prstGeom prst="rect">
          <a:avLst/>
        </a:prstGeom>
      </xdr:spPr>
    </xdr:pic>
    <xdr:clientData/>
  </xdr:twoCellAnchor>
  <xdr:twoCellAnchor editAs="oneCell">
    <xdr:from>
      <xdr:col>1</xdr:col>
      <xdr:colOff>190928</xdr:colOff>
      <xdr:row>38</xdr:row>
      <xdr:rowOff>162413</xdr:rowOff>
    </xdr:from>
    <xdr:to>
      <xdr:col>1</xdr:col>
      <xdr:colOff>1286270</xdr:colOff>
      <xdr:row>43</xdr:row>
      <xdr:rowOff>105413</xdr:rowOff>
    </xdr:to>
    <xdr:pic>
      <xdr:nvPicPr>
        <xdr:cNvPr id="448" name="Obrázek 27">
          <a:extLst>
            <a:ext uri="{FF2B5EF4-FFF2-40B4-BE49-F238E27FC236}">
              <a16:creationId xmlns:a16="http://schemas.microsoft.com/office/drawing/2014/main" id="{CA3E3E7F-D0BF-44B4-9A5C-4673E7C74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98084" y="6246507"/>
          <a:ext cx="1098517" cy="829617"/>
        </a:xfrm>
        <a:prstGeom prst="rect">
          <a:avLst/>
        </a:prstGeom>
      </xdr:spPr>
    </xdr:pic>
    <xdr:clientData/>
  </xdr:twoCellAnchor>
  <xdr:twoCellAnchor editAs="oneCell">
    <xdr:from>
      <xdr:col>1</xdr:col>
      <xdr:colOff>449384</xdr:colOff>
      <xdr:row>573</xdr:row>
      <xdr:rowOff>39077</xdr:rowOff>
    </xdr:from>
    <xdr:to>
      <xdr:col>1</xdr:col>
      <xdr:colOff>2079444</xdr:colOff>
      <xdr:row>576</xdr:row>
      <xdr:rowOff>77276</xdr:rowOff>
    </xdr:to>
    <xdr:pic>
      <xdr:nvPicPr>
        <xdr:cNvPr id="449" name="Obrázek 28">
          <a:extLst>
            <a:ext uri="{FF2B5EF4-FFF2-40B4-BE49-F238E27FC236}">
              <a16:creationId xmlns:a16="http://schemas.microsoft.com/office/drawing/2014/main" id="{AAFCE834-EEFF-420D-9B9F-28B78E8B4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70109" y="105661802"/>
          <a:ext cx="1633235" cy="577948"/>
        </a:xfrm>
        <a:prstGeom prst="rect">
          <a:avLst/>
        </a:prstGeom>
      </xdr:spPr>
    </xdr:pic>
    <xdr:clientData/>
  </xdr:twoCellAnchor>
  <xdr:twoCellAnchor editAs="oneCell">
    <xdr:from>
      <xdr:col>1</xdr:col>
      <xdr:colOff>488156</xdr:colOff>
      <xdr:row>581</xdr:row>
      <xdr:rowOff>154781</xdr:rowOff>
    </xdr:from>
    <xdr:to>
      <xdr:col>1</xdr:col>
      <xdr:colOff>2130562</xdr:colOff>
      <xdr:row>584</xdr:row>
      <xdr:rowOff>143991</xdr:rowOff>
    </xdr:to>
    <xdr:pic>
      <xdr:nvPicPr>
        <xdr:cNvPr id="450" name="Picture 58">
          <a:extLst>
            <a:ext uri="{FF2B5EF4-FFF2-40B4-BE49-F238E27FC236}">
              <a16:creationId xmlns:a16="http://schemas.microsoft.com/office/drawing/2014/main" id="{B8CDF333-3E74-4474-9AA9-4A6CE05D5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881" y="103786781"/>
          <a:ext cx="1645581" cy="522610"/>
        </a:xfrm>
        <a:prstGeom prst="rect">
          <a:avLst/>
        </a:prstGeom>
      </xdr:spPr>
    </xdr:pic>
    <xdr:clientData/>
  </xdr:twoCellAnchor>
  <xdr:twoCellAnchor editAs="oneCell">
    <xdr:from>
      <xdr:col>1</xdr:col>
      <xdr:colOff>1656216</xdr:colOff>
      <xdr:row>523</xdr:row>
      <xdr:rowOff>126774</xdr:rowOff>
    </xdr:from>
    <xdr:to>
      <xdr:col>1</xdr:col>
      <xdr:colOff>2485229</xdr:colOff>
      <xdr:row>527</xdr:row>
      <xdr:rowOff>126774</xdr:rowOff>
    </xdr:to>
    <xdr:pic>
      <xdr:nvPicPr>
        <xdr:cNvPr id="453" name="Obrázek 14366">
          <a:extLst>
            <a:ext uri="{FF2B5EF4-FFF2-40B4-BE49-F238E27FC236}">
              <a16:creationId xmlns:a16="http://schemas.microsoft.com/office/drawing/2014/main" id="{3F74A692-1CCA-4468-924A-F1FAC207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3372" y="97805649"/>
          <a:ext cx="835363" cy="711200"/>
        </a:xfrm>
        <a:prstGeom prst="rect">
          <a:avLst/>
        </a:prstGeom>
      </xdr:spPr>
    </xdr:pic>
    <xdr:clientData/>
  </xdr:twoCellAnchor>
  <xdr:twoCellAnchor editAs="oneCell">
    <xdr:from>
      <xdr:col>1</xdr:col>
      <xdr:colOff>1082378</xdr:colOff>
      <xdr:row>229</xdr:row>
      <xdr:rowOff>154257</xdr:rowOff>
    </xdr:from>
    <xdr:to>
      <xdr:col>1</xdr:col>
      <xdr:colOff>2389882</xdr:colOff>
      <xdr:row>233</xdr:row>
      <xdr:rowOff>68543</xdr:rowOff>
    </xdr:to>
    <xdr:pic>
      <xdr:nvPicPr>
        <xdr:cNvPr id="454" name="Obrázek 32">
          <a:extLst>
            <a:ext uri="{FF2B5EF4-FFF2-40B4-BE49-F238E27FC236}">
              <a16:creationId xmlns:a16="http://schemas.microsoft.com/office/drawing/2014/main" id="{B54E86DC-9D65-48E8-9359-995D90796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89534" y="43528726"/>
          <a:ext cx="1310679" cy="638186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375</xdr:row>
      <xdr:rowOff>68492</xdr:rowOff>
    </xdr:from>
    <xdr:to>
      <xdr:col>1</xdr:col>
      <xdr:colOff>1806938</xdr:colOff>
      <xdr:row>379</xdr:row>
      <xdr:rowOff>105910</xdr:rowOff>
    </xdr:to>
    <xdr:pic>
      <xdr:nvPicPr>
        <xdr:cNvPr id="455" name="Obrázek 13">
          <a:extLst>
            <a:ext uri="{FF2B5EF4-FFF2-40B4-BE49-F238E27FC236}">
              <a16:creationId xmlns:a16="http://schemas.microsoft.com/office/drawing/2014/main" id="{84423C85-EF23-4E3C-B61E-788EA99B4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5159" y="58510717"/>
          <a:ext cx="1475679" cy="761318"/>
        </a:xfrm>
        <a:prstGeom prst="rect">
          <a:avLst/>
        </a:prstGeom>
      </xdr:spPr>
    </xdr:pic>
    <xdr:clientData/>
  </xdr:twoCellAnchor>
  <xdr:twoCellAnchor editAs="oneCell">
    <xdr:from>
      <xdr:col>1</xdr:col>
      <xdr:colOff>1293734</xdr:colOff>
      <xdr:row>50</xdr:row>
      <xdr:rowOff>127794</xdr:rowOff>
    </xdr:from>
    <xdr:to>
      <xdr:col>1</xdr:col>
      <xdr:colOff>1921694</xdr:colOff>
      <xdr:row>54</xdr:row>
      <xdr:rowOff>84138</xdr:rowOff>
    </xdr:to>
    <xdr:pic>
      <xdr:nvPicPr>
        <xdr:cNvPr id="456" name="Picture 5" descr="A picture containing white, black, dark&#10;&#10;Description automatically generated">
          <a:extLst>
            <a:ext uri="{FF2B5EF4-FFF2-40B4-BE49-F238E27FC236}">
              <a16:creationId xmlns:a16="http://schemas.microsoft.com/office/drawing/2014/main" id="{828BB810-0A9C-49C1-B54E-39982903B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890" y="9962357"/>
          <a:ext cx="627960" cy="667544"/>
        </a:xfrm>
        <a:prstGeom prst="rect">
          <a:avLst/>
        </a:prstGeom>
      </xdr:spPr>
    </xdr:pic>
    <xdr:clientData/>
  </xdr:twoCellAnchor>
  <xdr:twoCellAnchor editAs="oneCell">
    <xdr:from>
      <xdr:col>1</xdr:col>
      <xdr:colOff>1257300</xdr:colOff>
      <xdr:row>208</xdr:row>
      <xdr:rowOff>19050</xdr:rowOff>
    </xdr:from>
    <xdr:to>
      <xdr:col>1</xdr:col>
      <xdr:colOff>2306198</xdr:colOff>
      <xdr:row>212</xdr:row>
      <xdr:rowOff>19050</xdr:rowOff>
    </xdr:to>
    <xdr:pic>
      <xdr:nvPicPr>
        <xdr:cNvPr id="457" name="Picture 18">
          <a:extLst>
            <a:ext uri="{FF2B5EF4-FFF2-40B4-BE49-F238E27FC236}">
              <a16:creationId xmlns:a16="http://schemas.microsoft.com/office/drawing/2014/main" id="{CE3D2FC3-FB3C-4868-A456-6E20745BC334}"/>
            </a:ext>
            <a:ext uri="{147F2762-F138-4A5C-976F-8EAC2B608ADB}">
              <a16:predDERef xmlns:a16="http://schemas.microsoft.com/office/drawing/2014/main" pred="{A726B1A3-3CC6-467A-B5FF-B8EA82A93E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0" y="25355550"/>
          <a:ext cx="1048898" cy="724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48305</xdr:colOff>
      <xdr:row>213</xdr:row>
      <xdr:rowOff>75663</xdr:rowOff>
    </xdr:from>
    <xdr:ext cx="2362086" cy="1532236"/>
    <xdr:pic>
      <xdr:nvPicPr>
        <xdr:cNvPr id="458" name="Obrázek 14356">
          <a:extLst>
            <a:ext uri="{FF2B5EF4-FFF2-40B4-BE49-F238E27FC236}">
              <a16:creationId xmlns:a16="http://schemas.microsoft.com/office/drawing/2014/main" id="{DD5ADAA2-7B4C-4F81-BF3E-D232A5F8AC27}"/>
            </a:ext>
            <a:ext uri="{147F2762-F138-4A5C-976F-8EAC2B608ADB}">
              <a16:predDERef xmlns:a16="http://schemas.microsoft.com/office/drawing/2014/main" pred="{64836FA0-14B6-AD61-BADB-C93C20085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55461" y="32103476"/>
          <a:ext cx="2362086" cy="1532236"/>
        </a:xfrm>
        <a:prstGeom prst="rect">
          <a:avLst/>
        </a:prstGeom>
      </xdr:spPr>
    </xdr:pic>
    <xdr:clientData/>
  </xdr:oneCellAnchor>
  <xdr:twoCellAnchor editAs="oneCell">
    <xdr:from>
      <xdr:col>1</xdr:col>
      <xdr:colOff>294253</xdr:colOff>
      <xdr:row>361</xdr:row>
      <xdr:rowOff>32658</xdr:rowOff>
    </xdr:from>
    <xdr:to>
      <xdr:col>1</xdr:col>
      <xdr:colOff>2115501</xdr:colOff>
      <xdr:row>366</xdr:row>
      <xdr:rowOff>69122</xdr:rowOff>
    </xdr:to>
    <xdr:pic>
      <xdr:nvPicPr>
        <xdr:cNvPr id="459" name="Picture 51">
          <a:extLst>
            <a:ext uri="{FF2B5EF4-FFF2-40B4-BE49-F238E27FC236}">
              <a16:creationId xmlns:a16="http://schemas.microsoft.com/office/drawing/2014/main" id="{DA67040B-18CD-4158-8B0F-1B2922267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1328" y="55941233"/>
          <a:ext cx="1818073" cy="934989"/>
        </a:xfrm>
        <a:prstGeom prst="rect">
          <a:avLst/>
        </a:prstGeom>
      </xdr:spPr>
    </xdr:pic>
    <xdr:clientData/>
  </xdr:twoCellAnchor>
  <xdr:twoCellAnchor editAs="oneCell">
    <xdr:from>
      <xdr:col>1</xdr:col>
      <xdr:colOff>94595</xdr:colOff>
      <xdr:row>80</xdr:row>
      <xdr:rowOff>173563</xdr:rowOff>
    </xdr:from>
    <xdr:to>
      <xdr:col>1</xdr:col>
      <xdr:colOff>944749</xdr:colOff>
      <xdr:row>83</xdr:row>
      <xdr:rowOff>107644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534C2410-39EF-4F9D-A68D-0492AADEF43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6" t="25942" r="5048" b="27839"/>
        <a:stretch/>
      </xdr:blipFill>
      <xdr:spPr bwMode="auto">
        <a:xfrm>
          <a:off x="201751" y="10901094"/>
          <a:ext cx="853329" cy="4635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77291</xdr:colOff>
      <xdr:row>182</xdr:row>
      <xdr:rowOff>57604</xdr:rowOff>
    </xdr:from>
    <xdr:to>
      <xdr:col>1</xdr:col>
      <xdr:colOff>2483591</xdr:colOff>
      <xdr:row>194</xdr:row>
      <xdr:rowOff>30993</xdr:rowOff>
    </xdr:to>
    <xdr:pic>
      <xdr:nvPicPr>
        <xdr:cNvPr id="461" name="Picture 22">
          <a:extLst>
            <a:ext uri="{FF2B5EF4-FFF2-40B4-BE49-F238E27FC236}">
              <a16:creationId xmlns:a16="http://schemas.microsoft.com/office/drawing/2014/main" id="{0D3D09B9-A310-4F8F-8741-306921BC9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191" y="28442104"/>
          <a:ext cx="2407888" cy="2085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180598</xdr:colOff>
      <xdr:row>200</xdr:row>
      <xdr:rowOff>35721</xdr:rowOff>
    </xdr:from>
    <xdr:to>
      <xdr:col>1</xdr:col>
      <xdr:colOff>2277266</xdr:colOff>
      <xdr:row>209</xdr:row>
      <xdr:rowOff>48421</xdr:rowOff>
    </xdr:to>
    <xdr:pic>
      <xdr:nvPicPr>
        <xdr:cNvPr id="462" name="Obrázek 6">
          <a:extLst>
            <a:ext uri="{FF2B5EF4-FFF2-40B4-BE49-F238E27FC236}">
              <a16:creationId xmlns:a16="http://schemas.microsoft.com/office/drawing/2014/main" id="{E49A3812-B161-4AFE-AA9C-86685A7F7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955057">
          <a:off x="287754" y="37433252"/>
          <a:ext cx="2093493" cy="1616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613409</xdr:colOff>
      <xdr:row>529</xdr:row>
      <xdr:rowOff>109145</xdr:rowOff>
    </xdr:from>
    <xdr:to>
      <xdr:col>1</xdr:col>
      <xdr:colOff>1583839</xdr:colOff>
      <xdr:row>534</xdr:row>
      <xdr:rowOff>86201</xdr:rowOff>
    </xdr:to>
    <xdr:pic>
      <xdr:nvPicPr>
        <xdr:cNvPr id="463" name="Obrázek 14">
          <a:extLst>
            <a:ext uri="{FF2B5EF4-FFF2-40B4-BE49-F238E27FC236}">
              <a16:creationId xmlns:a16="http://schemas.microsoft.com/office/drawing/2014/main" id="{1CC775EC-FDB4-44A1-8B47-533EBF695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340484" y="98680195"/>
          <a:ext cx="967255" cy="891454"/>
        </a:xfrm>
        <a:prstGeom prst="rect">
          <a:avLst/>
        </a:prstGeom>
      </xdr:spPr>
    </xdr:pic>
    <xdr:clientData/>
  </xdr:twoCellAnchor>
  <xdr:twoCellAnchor editAs="oneCell">
    <xdr:from>
      <xdr:col>1</xdr:col>
      <xdr:colOff>545467</xdr:colOff>
      <xdr:row>595</xdr:row>
      <xdr:rowOff>117974</xdr:rowOff>
    </xdr:from>
    <xdr:to>
      <xdr:col>1</xdr:col>
      <xdr:colOff>1797936</xdr:colOff>
      <xdr:row>599</xdr:row>
      <xdr:rowOff>64649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5C156E2A-2002-4122-8A41-D843848A210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38" r="32577" b="32087"/>
        <a:stretch/>
      </xdr:blipFill>
      <xdr:spPr bwMode="auto">
        <a:xfrm>
          <a:off x="652623" y="110667505"/>
          <a:ext cx="1252469" cy="66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109219</xdr:colOff>
      <xdr:row>332</xdr:row>
      <xdr:rowOff>0</xdr:rowOff>
    </xdr:from>
    <xdr:to>
      <xdr:col>1</xdr:col>
      <xdr:colOff>1688789</xdr:colOff>
      <xdr:row>337</xdr:row>
      <xdr:rowOff>123563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053A4EE7-2BEF-4C6A-9A2F-6C4214C4D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16375" y="65998988"/>
          <a:ext cx="1576395" cy="1016531"/>
        </a:xfrm>
        <a:prstGeom prst="rect">
          <a:avLst/>
        </a:prstGeom>
      </xdr:spPr>
    </xdr:pic>
    <xdr:clientData/>
  </xdr:twoCellAnchor>
  <xdr:twoCellAnchor editAs="oneCell">
    <xdr:from>
      <xdr:col>1</xdr:col>
      <xdr:colOff>277597</xdr:colOff>
      <xdr:row>369</xdr:row>
      <xdr:rowOff>179825</xdr:rowOff>
    </xdr:from>
    <xdr:to>
      <xdr:col>1</xdr:col>
      <xdr:colOff>2332720</xdr:colOff>
      <xdr:row>372</xdr:row>
      <xdr:rowOff>125085</xdr:rowOff>
    </xdr:to>
    <xdr:pic>
      <xdr:nvPicPr>
        <xdr:cNvPr id="466" name="Obrázek 36">
          <a:extLst>
            <a:ext uri="{FF2B5EF4-FFF2-40B4-BE49-F238E27FC236}">
              <a16:creationId xmlns:a16="http://schemas.microsoft.com/office/drawing/2014/main" id="{13C103E2-44DE-4A33-985F-D28057C78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21273698">
          <a:off x="998322" y="57542550"/>
          <a:ext cx="2061473" cy="491361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489</xdr:row>
      <xdr:rowOff>1</xdr:rowOff>
    </xdr:from>
    <xdr:to>
      <xdr:col>1</xdr:col>
      <xdr:colOff>970532</xdr:colOff>
      <xdr:row>491</xdr:row>
      <xdr:rowOff>131234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E09217B3-6522-43F7-9E04-7A49E0956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19149" y="78352651"/>
          <a:ext cx="875283" cy="496357"/>
        </a:xfrm>
        <a:prstGeom prst="rect">
          <a:avLst/>
        </a:prstGeom>
      </xdr:spPr>
    </xdr:pic>
    <xdr:clientData/>
  </xdr:twoCellAnchor>
  <xdr:twoCellAnchor editAs="oneCell">
    <xdr:from>
      <xdr:col>1</xdr:col>
      <xdr:colOff>1132417</xdr:colOff>
      <xdr:row>490</xdr:row>
      <xdr:rowOff>52916</xdr:rowOff>
    </xdr:from>
    <xdr:to>
      <xdr:col>1</xdr:col>
      <xdr:colOff>1847427</xdr:colOff>
      <xdr:row>492</xdr:row>
      <xdr:rowOff>105152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D23AE478-EDED-46AE-8ACE-91092AE0F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859492" y="78583366"/>
          <a:ext cx="711835" cy="407835"/>
        </a:xfrm>
        <a:prstGeom prst="rect">
          <a:avLst/>
        </a:prstGeom>
      </xdr:spPr>
    </xdr:pic>
    <xdr:clientData/>
  </xdr:twoCellAnchor>
  <xdr:twoCellAnchor editAs="oneCell">
    <xdr:from>
      <xdr:col>1</xdr:col>
      <xdr:colOff>140758</xdr:colOff>
      <xdr:row>496</xdr:row>
      <xdr:rowOff>0</xdr:rowOff>
    </xdr:from>
    <xdr:to>
      <xdr:col>1</xdr:col>
      <xdr:colOff>1026583</xdr:colOff>
      <xdr:row>499</xdr:row>
      <xdr:rowOff>67307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E3ACF821-F83A-4E81-AC13-91A1AC35F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67833" y="76180950"/>
          <a:ext cx="882650" cy="600707"/>
        </a:xfrm>
        <a:prstGeom prst="rect">
          <a:avLst/>
        </a:prstGeom>
      </xdr:spPr>
    </xdr:pic>
    <xdr:clientData/>
  </xdr:twoCellAnchor>
  <xdr:twoCellAnchor editAs="oneCell">
    <xdr:from>
      <xdr:col>1</xdr:col>
      <xdr:colOff>702000</xdr:colOff>
      <xdr:row>602</xdr:row>
      <xdr:rowOff>71437</xdr:rowOff>
    </xdr:from>
    <xdr:to>
      <xdr:col>1</xdr:col>
      <xdr:colOff>2170113</xdr:colOff>
      <xdr:row>604</xdr:row>
      <xdr:rowOff>71437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14C93886-53D4-4670-83CC-933887687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09156" y="108823125"/>
          <a:ext cx="1468113" cy="360362"/>
        </a:xfrm>
        <a:prstGeom prst="rect">
          <a:avLst/>
        </a:prstGeom>
      </xdr:spPr>
    </xdr:pic>
    <xdr:clientData/>
  </xdr:twoCellAnchor>
  <xdr:twoCellAnchor editAs="oneCell">
    <xdr:from>
      <xdr:col>1</xdr:col>
      <xdr:colOff>1040606</xdr:colOff>
      <xdr:row>500</xdr:row>
      <xdr:rowOff>83684</xdr:rowOff>
    </xdr:from>
    <xdr:to>
      <xdr:col>1</xdr:col>
      <xdr:colOff>2372857</xdr:colOff>
      <xdr:row>504</xdr:row>
      <xdr:rowOff>65488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A51BDF80-155D-4E50-9C8E-D3F39A5EF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761331" y="76991709"/>
          <a:ext cx="1332251" cy="705705"/>
        </a:xfrm>
        <a:prstGeom prst="rect">
          <a:avLst/>
        </a:prstGeom>
      </xdr:spPr>
    </xdr:pic>
    <xdr:clientData/>
  </xdr:twoCellAnchor>
  <xdr:twoCellAnchor editAs="oneCell">
    <xdr:from>
      <xdr:col>1</xdr:col>
      <xdr:colOff>130062</xdr:colOff>
      <xdr:row>500</xdr:row>
      <xdr:rowOff>1476</xdr:rowOff>
    </xdr:from>
    <xdr:to>
      <xdr:col>1</xdr:col>
      <xdr:colOff>505346</xdr:colOff>
      <xdr:row>505</xdr:row>
      <xdr:rowOff>10999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9F762572-1BDE-45A6-A66C-025C6589B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50787" y="76906326"/>
          <a:ext cx="375284" cy="913762"/>
        </a:xfrm>
        <a:prstGeom prst="rect">
          <a:avLst/>
        </a:prstGeom>
      </xdr:spPr>
    </xdr:pic>
    <xdr:clientData/>
  </xdr:twoCellAnchor>
  <xdr:twoCellAnchor editAs="oneCell">
    <xdr:from>
      <xdr:col>1</xdr:col>
      <xdr:colOff>571840</xdr:colOff>
      <xdr:row>499</xdr:row>
      <xdr:rowOff>87540</xdr:rowOff>
    </xdr:from>
    <xdr:to>
      <xdr:col>1</xdr:col>
      <xdr:colOff>1111959</xdr:colOff>
      <xdr:row>502</xdr:row>
      <xdr:rowOff>44720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2BDC74DD-4A72-49D4-BBE7-08EA7386B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295740" y="76808240"/>
          <a:ext cx="543294" cy="512803"/>
        </a:xfrm>
        <a:prstGeom prst="rect">
          <a:avLst/>
        </a:prstGeom>
      </xdr:spPr>
    </xdr:pic>
    <xdr:clientData/>
  </xdr:twoCellAnchor>
  <xdr:twoCellAnchor editAs="oneCell">
    <xdr:from>
      <xdr:col>1</xdr:col>
      <xdr:colOff>1154112</xdr:colOff>
      <xdr:row>95</xdr:row>
      <xdr:rowOff>139701</xdr:rowOff>
    </xdr:from>
    <xdr:to>
      <xdr:col>1</xdr:col>
      <xdr:colOff>2286000</xdr:colOff>
      <xdr:row>100</xdr:row>
      <xdr:rowOff>159180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7D99C415-4A5C-40D3-BEA5-CBFD75B34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874837" y="18221326"/>
          <a:ext cx="1135063" cy="921177"/>
        </a:xfrm>
        <a:prstGeom prst="rect">
          <a:avLst/>
        </a:prstGeom>
      </xdr:spPr>
    </xdr:pic>
    <xdr:clientData/>
  </xdr:twoCellAnchor>
  <xdr:twoCellAnchor editAs="oneCell">
    <xdr:from>
      <xdr:col>1</xdr:col>
      <xdr:colOff>1195918</xdr:colOff>
      <xdr:row>92</xdr:row>
      <xdr:rowOff>42333</xdr:rowOff>
    </xdr:from>
    <xdr:to>
      <xdr:col>1</xdr:col>
      <xdr:colOff>2335742</xdr:colOff>
      <xdr:row>95</xdr:row>
      <xdr:rowOff>160406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09AA9F91-CC32-4E31-A4FD-F69E18524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916643" y="17581033"/>
          <a:ext cx="1139824" cy="657825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93</xdr:row>
      <xdr:rowOff>116418</xdr:rowOff>
    </xdr:from>
    <xdr:to>
      <xdr:col>1</xdr:col>
      <xdr:colOff>1143000</xdr:colOff>
      <xdr:row>99</xdr:row>
      <xdr:rowOff>103718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3D6514B2-23D2-42C3-951F-CACAE7519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73642" y="17832918"/>
          <a:ext cx="1093258" cy="1092990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99</xdr:row>
      <xdr:rowOff>137584</xdr:rowOff>
    </xdr:from>
    <xdr:to>
      <xdr:col>1</xdr:col>
      <xdr:colOff>1021333</xdr:colOff>
      <xdr:row>101</xdr:row>
      <xdr:rowOff>123844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720E23B1-9DCA-4CAD-890C-693D9E0F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35567" y="18943109"/>
          <a:ext cx="806491" cy="341859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264585</xdr:colOff>
      <xdr:row>102</xdr:row>
      <xdr:rowOff>1</xdr:rowOff>
    </xdr:from>
    <xdr:to>
      <xdr:col>1</xdr:col>
      <xdr:colOff>952500</xdr:colOff>
      <xdr:row>104</xdr:row>
      <xdr:rowOff>105264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C6B8F096-7EEF-4BCC-A323-A8DE28549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88485" y="19345276"/>
          <a:ext cx="687915" cy="464037"/>
        </a:xfrm>
        <a:prstGeom prst="rect">
          <a:avLst/>
        </a:prstGeom>
      </xdr:spPr>
    </xdr:pic>
    <xdr:clientData/>
  </xdr:twoCellAnchor>
  <xdr:twoCellAnchor editAs="oneCell">
    <xdr:from>
      <xdr:col>1</xdr:col>
      <xdr:colOff>1340910</xdr:colOff>
      <xdr:row>87</xdr:row>
      <xdr:rowOff>37834</xdr:rowOff>
    </xdr:from>
    <xdr:to>
      <xdr:col>1</xdr:col>
      <xdr:colOff>2487085</xdr:colOff>
      <xdr:row>91</xdr:row>
      <xdr:rowOff>31484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D1CE0E83-C054-4C4F-9127-AB0B64218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48066" y="15777897"/>
          <a:ext cx="1143000" cy="729457"/>
        </a:xfrm>
        <a:prstGeom prst="rect">
          <a:avLst/>
        </a:prstGeom>
      </xdr:spPr>
    </xdr:pic>
    <xdr:clientData/>
  </xdr:twoCellAnchor>
  <xdr:twoCellAnchor editAs="oneCell">
    <xdr:from>
      <xdr:col>1</xdr:col>
      <xdr:colOff>168274</xdr:colOff>
      <xdr:row>88</xdr:row>
      <xdr:rowOff>83872</xdr:rowOff>
    </xdr:from>
    <xdr:to>
      <xdr:col>1</xdr:col>
      <xdr:colOff>1275516</xdr:colOff>
      <xdr:row>91</xdr:row>
      <xdr:rowOff>83871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397FB405-FB3A-4900-B76C-86E039B81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75430" y="16002528"/>
          <a:ext cx="1107242" cy="553771"/>
        </a:xfrm>
        <a:prstGeom prst="rect">
          <a:avLst/>
        </a:prstGeom>
      </xdr:spPr>
    </xdr:pic>
    <xdr:clientData/>
  </xdr:twoCellAnchor>
  <xdr:twoCellAnchor editAs="oneCell">
    <xdr:from>
      <xdr:col>1</xdr:col>
      <xdr:colOff>1121835</xdr:colOff>
      <xdr:row>100</xdr:row>
      <xdr:rowOff>169333</xdr:rowOff>
    </xdr:from>
    <xdr:to>
      <xdr:col>1</xdr:col>
      <xdr:colOff>2286001</xdr:colOff>
      <xdr:row>104</xdr:row>
      <xdr:rowOff>106773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456F8348-4044-45E6-9F30-1A3AF9403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845735" y="19152658"/>
          <a:ext cx="1164166" cy="670865"/>
        </a:xfrm>
        <a:prstGeom prst="rect">
          <a:avLst/>
        </a:prstGeom>
      </xdr:spPr>
    </xdr:pic>
    <xdr:clientData/>
  </xdr:twoCellAnchor>
  <xdr:twoCellAnchor editAs="oneCell">
    <xdr:from>
      <xdr:col>1</xdr:col>
      <xdr:colOff>164041</xdr:colOff>
      <xdr:row>251</xdr:row>
      <xdr:rowOff>8484</xdr:rowOff>
    </xdr:from>
    <xdr:to>
      <xdr:col>1</xdr:col>
      <xdr:colOff>2388128</xdr:colOff>
      <xdr:row>260</xdr:row>
      <xdr:rowOff>8484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23E2D312-9AAD-4600-8645-408BFF250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84766" y="52484884"/>
          <a:ext cx="2230437" cy="1619186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246</xdr:row>
      <xdr:rowOff>2647</xdr:rowOff>
    </xdr:from>
    <xdr:to>
      <xdr:col>1</xdr:col>
      <xdr:colOff>2230438</xdr:colOff>
      <xdr:row>252</xdr:row>
      <xdr:rowOff>2647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A4B53AFC-FC14-463C-A74B-20D2A8788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30275" y="51570997"/>
          <a:ext cx="2024063" cy="109106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425</xdr:row>
      <xdr:rowOff>158749</xdr:rowOff>
    </xdr:from>
    <xdr:to>
      <xdr:col>1</xdr:col>
      <xdr:colOff>2316164</xdr:colOff>
      <xdr:row>438</xdr:row>
      <xdr:rowOff>120725</xdr:rowOff>
    </xdr:to>
    <xdr:pic>
      <xdr:nvPicPr>
        <xdr:cNvPr id="484" name="Picture 483" descr="A circular light fixture with many lights&#10;&#10;Description automatically generated">
          <a:extLst>
            <a:ext uri="{FF2B5EF4-FFF2-40B4-BE49-F238E27FC236}">
              <a16:creationId xmlns:a16="http://schemas.microsoft.com/office/drawing/2014/main" id="{BC8D40A5-D265-42D5-93D7-BF45FAC8F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1" y="85801199"/>
          <a:ext cx="2268538" cy="2263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166688</xdr:colOff>
      <xdr:row>438</xdr:row>
      <xdr:rowOff>103187</xdr:rowOff>
    </xdr:from>
    <xdr:to>
      <xdr:col>1</xdr:col>
      <xdr:colOff>2345742</xdr:colOff>
      <xdr:row>445</xdr:row>
      <xdr:rowOff>65772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1930AA71-3C7F-4FB9-9511-39B7AFC46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87413" y="88222137"/>
          <a:ext cx="2182229" cy="1188134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445</xdr:row>
      <xdr:rowOff>1</xdr:rowOff>
    </xdr:from>
    <xdr:to>
      <xdr:col>1</xdr:col>
      <xdr:colOff>2258304</xdr:colOff>
      <xdr:row>450</xdr:row>
      <xdr:rowOff>123824</xdr:rowOff>
    </xdr:to>
    <xdr:pic>
      <xdr:nvPicPr>
        <xdr:cNvPr id="486" name="Picture 485" descr="A close-up of a lamp&#10;&#10;Description automatically generated">
          <a:extLst>
            <a:ext uri="{FF2B5EF4-FFF2-40B4-BE49-F238E27FC236}">
              <a16:creationId xmlns:a16="http://schemas.microsoft.com/office/drawing/2014/main" id="{3D004FED-A9F2-4821-9F81-C2295FFF4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025" y="89449276"/>
          <a:ext cx="2144004" cy="923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1626955</xdr:colOff>
      <xdr:row>79</xdr:row>
      <xdr:rowOff>140774</xdr:rowOff>
    </xdr:from>
    <xdr:to>
      <xdr:col>1</xdr:col>
      <xdr:colOff>2446929</xdr:colOff>
      <xdr:row>83</xdr:row>
      <xdr:rowOff>107156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6E78BDAE-1DF5-48F2-96B0-B2E31563C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734111" y="10689712"/>
          <a:ext cx="823149" cy="677582"/>
        </a:xfrm>
        <a:prstGeom prst="rect">
          <a:avLst/>
        </a:prstGeom>
      </xdr:spPr>
    </xdr:pic>
    <xdr:clientData/>
  </xdr:twoCellAnchor>
  <xdr:twoCellAnchor editAs="oneCell">
    <xdr:from>
      <xdr:col>1</xdr:col>
      <xdr:colOff>939848</xdr:colOff>
      <xdr:row>78</xdr:row>
      <xdr:rowOff>3174</xdr:rowOff>
    </xdr:from>
    <xdr:to>
      <xdr:col>1</xdr:col>
      <xdr:colOff>1627982</xdr:colOff>
      <xdr:row>81</xdr:row>
      <xdr:rowOff>144751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C8DBC349-01C1-4908-91AB-8577FB689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47004" y="10373518"/>
          <a:ext cx="684959" cy="680533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259</xdr:row>
      <xdr:rowOff>148167</xdr:rowOff>
    </xdr:from>
    <xdr:to>
      <xdr:col>1</xdr:col>
      <xdr:colOff>1400175</xdr:colOff>
      <xdr:row>262</xdr:row>
      <xdr:rowOff>106187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40D05D83-2CD7-4FA3-AA19-59B88DE6D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59909" y="54066017"/>
          <a:ext cx="1160991" cy="500944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1333501</xdr:colOff>
      <xdr:row>257</xdr:row>
      <xdr:rowOff>128854</xdr:rowOff>
    </xdr:from>
    <xdr:to>
      <xdr:col>1</xdr:col>
      <xdr:colOff>2406794</xdr:colOff>
      <xdr:row>262</xdr:row>
      <xdr:rowOff>104512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720AE5D2-1507-486D-9262-57F78A03E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047876" y="53468854"/>
          <a:ext cx="1070118" cy="868626"/>
        </a:xfrm>
        <a:prstGeom prst="rect">
          <a:avLst/>
        </a:prstGeom>
      </xdr:spPr>
    </xdr:pic>
    <xdr:clientData/>
  </xdr:twoCellAnchor>
  <xdr:twoCellAnchor editAs="oneCell">
    <xdr:from>
      <xdr:col>1</xdr:col>
      <xdr:colOff>332647</xdr:colOff>
      <xdr:row>294</xdr:row>
      <xdr:rowOff>93737</xdr:rowOff>
    </xdr:from>
    <xdr:to>
      <xdr:col>1</xdr:col>
      <xdr:colOff>2286518</xdr:colOff>
      <xdr:row>301</xdr:row>
      <xdr:rowOff>28875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648AEFF1-7803-427D-A6E5-9B168E8B8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38480" y="57032070"/>
          <a:ext cx="1953871" cy="1191380"/>
        </a:xfrm>
        <a:prstGeom prst="rect">
          <a:avLst/>
        </a:prstGeom>
      </xdr:spPr>
    </xdr:pic>
    <xdr:clientData/>
  </xdr:twoCellAnchor>
  <xdr:twoCellAnchor editAs="oneCell">
    <xdr:from>
      <xdr:col>1</xdr:col>
      <xdr:colOff>150452</xdr:colOff>
      <xdr:row>399</xdr:row>
      <xdr:rowOff>144289</xdr:rowOff>
    </xdr:from>
    <xdr:to>
      <xdr:col>1</xdr:col>
      <xdr:colOff>2413484</xdr:colOff>
      <xdr:row>410</xdr:row>
      <xdr:rowOff>175509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C65FAD15-BF05-4E2A-9086-B6DE9B8FF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61577" y="73462977"/>
          <a:ext cx="2263032" cy="2039408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380</xdr:row>
      <xdr:rowOff>158751</xdr:rowOff>
    </xdr:from>
    <xdr:to>
      <xdr:col>1</xdr:col>
      <xdr:colOff>2026786</xdr:colOff>
      <xdr:row>385</xdr:row>
      <xdr:rowOff>145040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C46E756E-EA44-4F92-9797-81ACCDEC3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245658" y="69284851"/>
          <a:ext cx="1508203" cy="884810"/>
        </a:xfrm>
        <a:prstGeom prst="rect">
          <a:avLst/>
        </a:prstGeom>
      </xdr:spPr>
    </xdr:pic>
    <xdr:clientData/>
  </xdr:twoCellAnchor>
  <xdr:twoCellAnchor editAs="oneCell">
    <xdr:from>
      <xdr:col>1</xdr:col>
      <xdr:colOff>392905</xdr:colOff>
      <xdr:row>264</xdr:row>
      <xdr:rowOff>71437</xdr:rowOff>
    </xdr:from>
    <xdr:to>
      <xdr:col>1</xdr:col>
      <xdr:colOff>2229721</xdr:colOff>
      <xdr:row>271</xdr:row>
      <xdr:rowOff>88898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91AAD81C-3C5C-432F-8EEB-4DD5B0FB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00061" y="44624625"/>
          <a:ext cx="1836816" cy="1270993"/>
        </a:xfrm>
        <a:prstGeom prst="rect">
          <a:avLst/>
        </a:prstGeom>
      </xdr:spPr>
    </xdr:pic>
    <xdr:clientData/>
  </xdr:twoCellAnchor>
  <xdr:twoCellAnchor editAs="oneCell">
    <xdr:from>
      <xdr:col>1</xdr:col>
      <xdr:colOff>745128</xdr:colOff>
      <xdr:row>280</xdr:row>
      <xdr:rowOff>7767</xdr:rowOff>
    </xdr:from>
    <xdr:to>
      <xdr:col>1</xdr:col>
      <xdr:colOff>2312989</xdr:colOff>
      <xdr:row>284</xdr:row>
      <xdr:rowOff>144866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15203F1B-B617-438F-B5B6-5F0C14D0A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52284" y="43489392"/>
          <a:ext cx="1567861" cy="854649"/>
        </a:xfrm>
        <a:prstGeom prst="rect">
          <a:avLst/>
        </a:prstGeom>
      </xdr:spPr>
    </xdr:pic>
    <xdr:clientData/>
  </xdr:twoCellAnchor>
  <xdr:twoCellAnchor editAs="oneCell">
    <xdr:from>
      <xdr:col>1</xdr:col>
      <xdr:colOff>45351</xdr:colOff>
      <xdr:row>179</xdr:row>
      <xdr:rowOff>28398</xdr:rowOff>
    </xdr:from>
    <xdr:to>
      <xdr:col>1</xdr:col>
      <xdr:colOff>901700</xdr:colOff>
      <xdr:row>181</xdr:row>
      <xdr:rowOff>159637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9D92C5FD-160A-4CD3-91DA-65605D3A7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52507" y="32949179"/>
          <a:ext cx="859524" cy="491602"/>
        </a:xfrm>
        <a:prstGeom prst="rect">
          <a:avLst/>
        </a:prstGeom>
      </xdr:spPr>
    </xdr:pic>
    <xdr:clientData/>
  </xdr:twoCellAnchor>
  <xdr:twoCellAnchor editAs="oneCell">
    <xdr:from>
      <xdr:col>1</xdr:col>
      <xdr:colOff>7507</xdr:colOff>
      <xdr:row>193</xdr:row>
      <xdr:rowOff>68263</xdr:rowOff>
    </xdr:from>
    <xdr:to>
      <xdr:col>1</xdr:col>
      <xdr:colOff>2488483</xdr:colOff>
      <xdr:row>202</xdr:row>
      <xdr:rowOff>47626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8708C08A-79E6-4EEA-9812-A719F3EAD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14663" y="36025138"/>
          <a:ext cx="2477801" cy="1580357"/>
        </a:xfrm>
        <a:prstGeom prst="rect">
          <a:avLst/>
        </a:prstGeom>
      </xdr:spPr>
    </xdr:pic>
    <xdr:clientData/>
  </xdr:twoCellAnchor>
  <xdr:twoCellAnchor editAs="oneCell">
    <xdr:from>
      <xdr:col>1</xdr:col>
      <xdr:colOff>1507068</xdr:colOff>
      <xdr:row>275</xdr:row>
      <xdr:rowOff>21167</xdr:rowOff>
    </xdr:from>
    <xdr:to>
      <xdr:col>1</xdr:col>
      <xdr:colOff>2444751</xdr:colOff>
      <xdr:row>277</xdr:row>
      <xdr:rowOff>144279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1D4896C8-0BDE-437B-B1D8-073154337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230968" y="50865617"/>
          <a:ext cx="940858" cy="485062"/>
        </a:xfrm>
        <a:prstGeom prst="rect">
          <a:avLst/>
        </a:prstGeom>
      </xdr:spPr>
    </xdr:pic>
    <xdr:clientData/>
  </xdr:twoCellAnchor>
  <xdr:twoCellAnchor editAs="oneCell">
    <xdr:from>
      <xdr:col>1</xdr:col>
      <xdr:colOff>57342</xdr:colOff>
      <xdr:row>536</xdr:row>
      <xdr:rowOff>114492</xdr:rowOff>
    </xdr:from>
    <xdr:to>
      <xdr:col>1</xdr:col>
      <xdr:colOff>1578246</xdr:colOff>
      <xdr:row>546</xdr:row>
      <xdr:rowOff>25680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6164935E-8B5B-4DDD-8AA4-96F5499D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61251" y="95113378"/>
          <a:ext cx="1520904" cy="1723246"/>
        </a:xfrm>
        <a:prstGeom prst="rect">
          <a:avLst/>
        </a:prstGeom>
      </xdr:spPr>
    </xdr:pic>
    <xdr:clientData/>
  </xdr:twoCellAnchor>
  <xdr:twoCellAnchor editAs="oneCell">
    <xdr:from>
      <xdr:col>1</xdr:col>
      <xdr:colOff>2146298</xdr:colOff>
      <xdr:row>125</xdr:row>
      <xdr:rowOff>40217</xdr:rowOff>
    </xdr:from>
    <xdr:to>
      <xdr:col>1</xdr:col>
      <xdr:colOff>2439364</xdr:colOff>
      <xdr:row>127</xdr:row>
      <xdr:rowOff>160337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5D8535F-29AF-43A0-BC1C-BCFE6BE65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454" y="23293123"/>
          <a:ext cx="293066" cy="483658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166687</xdr:colOff>
      <xdr:row>224</xdr:row>
      <xdr:rowOff>12584</xdr:rowOff>
    </xdr:from>
    <xdr:to>
      <xdr:col>1</xdr:col>
      <xdr:colOff>1307645</xdr:colOff>
      <xdr:row>227</xdr:row>
      <xdr:rowOff>84450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74109B4-7472-4923-989C-CA262F0632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019" t="15693" r="952" b="12969"/>
        <a:stretch/>
      </xdr:blipFill>
      <xdr:spPr>
        <a:xfrm>
          <a:off x="273843" y="108478522"/>
          <a:ext cx="1144133" cy="677497"/>
        </a:xfrm>
        <a:prstGeom prst="rect">
          <a:avLst/>
        </a:prstGeom>
      </xdr:spPr>
    </xdr:pic>
    <xdr:clientData/>
  </xdr:twoCellAnchor>
  <xdr:twoCellAnchor editAs="oneCell">
    <xdr:from>
      <xdr:col>1</xdr:col>
      <xdr:colOff>1567418</xdr:colOff>
      <xdr:row>31</xdr:row>
      <xdr:rowOff>163513</xdr:rowOff>
    </xdr:from>
    <xdr:to>
      <xdr:col>1</xdr:col>
      <xdr:colOff>2488338</xdr:colOff>
      <xdr:row>34</xdr:row>
      <xdr:rowOff>160337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F327E65-4AAC-4F55-B2EF-A4FDE2D85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4574" y="15546388"/>
          <a:ext cx="920920" cy="538956"/>
        </a:xfrm>
        <a:prstGeom prst="rect">
          <a:avLst/>
        </a:prstGeom>
      </xdr:spPr>
    </xdr:pic>
    <xdr:clientData/>
  </xdr:twoCellAnchor>
  <xdr:twoCellAnchor editAs="oneCell">
    <xdr:from>
      <xdr:col>1</xdr:col>
      <xdr:colOff>399747</xdr:colOff>
      <xdr:row>31</xdr:row>
      <xdr:rowOff>143955</xdr:rowOff>
    </xdr:from>
    <xdr:to>
      <xdr:col>1</xdr:col>
      <xdr:colOff>1515270</xdr:colOff>
      <xdr:row>34</xdr:row>
      <xdr:rowOff>160293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901A25D-361D-499A-B81C-E4D82F2E8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6903" y="15526830"/>
          <a:ext cx="1115523" cy="558470"/>
        </a:xfrm>
        <a:prstGeom prst="rect">
          <a:avLst/>
        </a:prstGeom>
      </xdr:spPr>
    </xdr:pic>
    <xdr:clientData/>
  </xdr:twoCellAnchor>
  <xdr:twoCellAnchor editAs="oneCell">
    <xdr:from>
      <xdr:col>1</xdr:col>
      <xdr:colOff>110097</xdr:colOff>
      <xdr:row>556</xdr:row>
      <xdr:rowOff>95250</xdr:rowOff>
    </xdr:from>
    <xdr:to>
      <xdr:col>1</xdr:col>
      <xdr:colOff>1257525</xdr:colOff>
      <xdr:row>562</xdr:row>
      <xdr:rowOff>144782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ECE3C37-3CCC-4E1B-AE39-BEC7A60E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0822" y="13839825"/>
          <a:ext cx="1150603" cy="1125856"/>
        </a:xfrm>
        <a:prstGeom prst="rect">
          <a:avLst/>
        </a:prstGeom>
      </xdr:spPr>
    </xdr:pic>
    <xdr:clientData/>
  </xdr:twoCellAnchor>
  <xdr:twoCellAnchor editAs="oneCell">
    <xdr:from>
      <xdr:col>1</xdr:col>
      <xdr:colOff>1330858</xdr:colOff>
      <xdr:row>558</xdr:row>
      <xdr:rowOff>95249</xdr:rowOff>
    </xdr:from>
    <xdr:to>
      <xdr:col>1</xdr:col>
      <xdr:colOff>2511851</xdr:colOff>
      <xdr:row>564</xdr:row>
      <xdr:rowOff>95249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E67D5EF-75D0-4A81-A4DB-E27B1CB57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014" y="111085312"/>
          <a:ext cx="1180993" cy="1081087"/>
        </a:xfrm>
        <a:prstGeom prst="rect">
          <a:avLst/>
        </a:prstGeom>
      </xdr:spPr>
    </xdr:pic>
    <xdr:clientData/>
  </xdr:twoCellAnchor>
  <xdr:twoCellAnchor editAs="oneCell">
    <xdr:from>
      <xdr:col>1</xdr:col>
      <xdr:colOff>1143717</xdr:colOff>
      <xdr:row>506</xdr:row>
      <xdr:rowOff>19487</xdr:rowOff>
    </xdr:from>
    <xdr:to>
      <xdr:col>1</xdr:col>
      <xdr:colOff>2380379</xdr:colOff>
      <xdr:row>508</xdr:row>
      <xdr:rowOff>133347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03A969C-5452-45D8-B75E-99EA1468B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0873" y="112128737"/>
          <a:ext cx="1236662" cy="48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64017</xdr:colOff>
      <xdr:row>387</xdr:row>
      <xdr:rowOff>35718</xdr:rowOff>
    </xdr:from>
    <xdr:to>
      <xdr:col>1</xdr:col>
      <xdr:colOff>2058979</xdr:colOff>
      <xdr:row>394</xdr:row>
      <xdr:rowOff>26194</xdr:rowOff>
    </xdr:to>
    <xdr:pic>
      <xdr:nvPicPr>
        <xdr:cNvPr id="15" name="Obrázek 8">
          <a:extLst>
            <a:ext uri="{FF2B5EF4-FFF2-40B4-BE49-F238E27FC236}">
              <a16:creationId xmlns:a16="http://schemas.microsoft.com/office/drawing/2014/main" id="{F534029A-C17D-4086-9FF6-EF9230CA2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73" y="109597031"/>
          <a:ext cx="1994962" cy="1254920"/>
        </a:xfrm>
        <a:prstGeom prst="rect">
          <a:avLst/>
        </a:prstGeom>
      </xdr:spPr>
    </xdr:pic>
    <xdr:clientData/>
  </xdr:twoCellAnchor>
  <xdr:twoCellAnchor editAs="oneCell">
    <xdr:from>
      <xdr:col>1</xdr:col>
      <xdr:colOff>483347</xdr:colOff>
      <xdr:row>115</xdr:row>
      <xdr:rowOff>167156</xdr:rowOff>
    </xdr:from>
    <xdr:to>
      <xdr:col>1</xdr:col>
      <xdr:colOff>2132291</xdr:colOff>
      <xdr:row>124</xdr:row>
      <xdr:rowOff>141008</xdr:rowOff>
    </xdr:to>
    <xdr:pic>
      <xdr:nvPicPr>
        <xdr:cNvPr id="16" name="Picture 11" descr="A white light fixture on a white background&#10;&#10;Description automatically generated with low confidence">
          <a:extLst>
            <a:ext uri="{FF2B5EF4-FFF2-40B4-BE49-F238E27FC236}">
              <a16:creationId xmlns:a16="http://schemas.microsoft.com/office/drawing/2014/main" id="{02A9D0A3-527D-44F3-98B7-3A47A04C0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22" y="1497481"/>
          <a:ext cx="1645769" cy="1615327"/>
        </a:xfrm>
        <a:prstGeom prst="rect">
          <a:avLst/>
        </a:prstGeom>
      </xdr:spPr>
    </xdr:pic>
    <xdr:clientData/>
  </xdr:twoCellAnchor>
  <xdr:twoCellAnchor editAs="oneCell">
    <xdr:from>
      <xdr:col>1</xdr:col>
      <xdr:colOff>1442463</xdr:colOff>
      <xdr:row>224</xdr:row>
      <xdr:rowOff>6070</xdr:rowOff>
    </xdr:from>
    <xdr:to>
      <xdr:col>1</xdr:col>
      <xdr:colOff>2352343</xdr:colOff>
      <xdr:row>227</xdr:row>
      <xdr:rowOff>25400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1439732-A87B-4541-AD81-1DD547B33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9619" y="108472008"/>
          <a:ext cx="913055" cy="628136"/>
        </a:xfrm>
        <a:prstGeom prst="rect">
          <a:avLst/>
        </a:prstGeom>
      </xdr:spPr>
    </xdr:pic>
    <xdr:clientData/>
  </xdr:twoCellAnchor>
  <xdr:twoCellAnchor editAs="oneCell">
    <xdr:from>
      <xdr:col>1</xdr:col>
      <xdr:colOff>1386417</xdr:colOff>
      <xdr:row>390</xdr:row>
      <xdr:rowOff>141112</xdr:rowOff>
    </xdr:from>
    <xdr:to>
      <xdr:col>1</xdr:col>
      <xdr:colOff>2447603</xdr:colOff>
      <xdr:row>394</xdr:row>
      <xdr:rowOff>101601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4706A569-524E-4B01-8E5B-9179D46D9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7142" y="8364362"/>
          <a:ext cx="1064361" cy="681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1522785</xdr:colOff>
      <xdr:row>794</xdr:row>
      <xdr:rowOff>97602</xdr:rowOff>
    </xdr:from>
    <xdr:ext cx="366449" cy="754354"/>
    <xdr:pic>
      <xdr:nvPicPr>
        <xdr:cNvPr id="20" name="Picture 103">
          <a:extLst>
            <a:ext uri="{FF2B5EF4-FFF2-40B4-BE49-F238E27FC236}">
              <a16:creationId xmlns:a16="http://schemas.microsoft.com/office/drawing/2014/main" id="{7FEC855C-A540-4339-A662-CC6446C2C0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96730" b="50788"/>
        <a:stretch/>
      </xdr:blipFill>
      <xdr:spPr>
        <a:xfrm>
          <a:off x="1629941" y="147818446"/>
          <a:ext cx="366449" cy="754354"/>
        </a:xfrm>
        <a:prstGeom prst="rect">
          <a:avLst/>
        </a:prstGeom>
      </xdr:spPr>
    </xdr:pic>
    <xdr:clientData/>
  </xdr:oneCellAnchor>
  <xdr:twoCellAnchor editAs="oneCell">
    <xdr:from>
      <xdr:col>1</xdr:col>
      <xdr:colOff>1381126</xdr:colOff>
      <xdr:row>652</xdr:row>
      <xdr:rowOff>110985</xdr:rowOff>
    </xdr:from>
    <xdr:to>
      <xdr:col>1</xdr:col>
      <xdr:colOff>1858328</xdr:colOff>
      <xdr:row>658</xdr:row>
      <xdr:rowOff>83205</xdr:rowOff>
    </xdr:to>
    <xdr:pic>
      <xdr:nvPicPr>
        <xdr:cNvPr id="21" name="Picture 6">
          <a:extLst>
            <a:ext uri="{FF2B5EF4-FFF2-40B4-BE49-F238E27FC236}">
              <a16:creationId xmlns:a16="http://schemas.microsoft.com/office/drawing/2014/main" id="{B401E430-FA8A-4AAC-B7C1-A8BA7338C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8282" y="127007798"/>
          <a:ext cx="477202" cy="1074184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652</xdr:row>
      <xdr:rowOff>116679</xdr:rowOff>
    </xdr:from>
    <xdr:to>
      <xdr:col>1</xdr:col>
      <xdr:colOff>876459</xdr:colOff>
      <xdr:row>658</xdr:row>
      <xdr:rowOff>29806</xdr:rowOff>
    </xdr:to>
    <xdr:pic>
      <xdr:nvPicPr>
        <xdr:cNvPr id="22" name="Picture 98">
          <a:extLst>
            <a:ext uri="{FF2B5EF4-FFF2-40B4-BE49-F238E27FC236}">
              <a16:creationId xmlns:a16="http://schemas.microsoft.com/office/drawing/2014/main" id="{2F0E5A62-6932-44C6-A4CC-5BD4620D2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781" y="127013492"/>
          <a:ext cx="447834" cy="987863"/>
        </a:xfrm>
        <a:prstGeom prst="rect">
          <a:avLst/>
        </a:prstGeom>
      </xdr:spPr>
    </xdr:pic>
    <xdr:clientData/>
  </xdr:twoCellAnchor>
  <xdr:twoCellAnchor editAs="oneCell">
    <xdr:from>
      <xdr:col>1</xdr:col>
      <xdr:colOff>235857</xdr:colOff>
      <xdr:row>663</xdr:row>
      <xdr:rowOff>162151</xdr:rowOff>
    </xdr:from>
    <xdr:to>
      <xdr:col>1</xdr:col>
      <xdr:colOff>771026</xdr:colOff>
      <xdr:row>670</xdr:row>
      <xdr:rowOff>68265</xdr:rowOff>
    </xdr:to>
    <xdr:pic>
      <xdr:nvPicPr>
        <xdr:cNvPr id="24" name="Picture 144">
          <a:extLst>
            <a:ext uri="{FF2B5EF4-FFF2-40B4-BE49-F238E27FC236}">
              <a16:creationId xmlns:a16="http://schemas.microsoft.com/office/drawing/2014/main" id="{74F70163-7852-439F-AFE3-21781DD50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013" y="121701151"/>
          <a:ext cx="531994" cy="1159445"/>
        </a:xfrm>
        <a:prstGeom prst="rect">
          <a:avLst/>
        </a:prstGeom>
      </xdr:spPr>
    </xdr:pic>
    <xdr:clientData/>
  </xdr:twoCellAnchor>
  <xdr:twoCellAnchor editAs="oneCell">
    <xdr:from>
      <xdr:col>1</xdr:col>
      <xdr:colOff>1833564</xdr:colOff>
      <xdr:row>685</xdr:row>
      <xdr:rowOff>21429</xdr:rowOff>
    </xdr:from>
    <xdr:to>
      <xdr:col>1</xdr:col>
      <xdr:colOff>2393156</xdr:colOff>
      <xdr:row>688</xdr:row>
      <xdr:rowOff>123121</xdr:rowOff>
    </xdr:to>
    <xdr:pic>
      <xdr:nvPicPr>
        <xdr:cNvPr id="25" name="Picture 14">
          <a:extLst>
            <a:ext uri="{FF2B5EF4-FFF2-40B4-BE49-F238E27FC236}">
              <a16:creationId xmlns:a16="http://schemas.microsoft.com/office/drawing/2014/main" id="{9F7C29B8-1396-4A02-B808-D87F395D9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0720" y="130132929"/>
          <a:ext cx="559592" cy="627947"/>
        </a:xfrm>
        <a:prstGeom prst="rect">
          <a:avLst/>
        </a:prstGeom>
      </xdr:spPr>
    </xdr:pic>
    <xdr:clientData/>
  </xdr:twoCellAnchor>
  <xdr:twoCellAnchor editAs="oneCell">
    <xdr:from>
      <xdr:col>1</xdr:col>
      <xdr:colOff>1336677</xdr:colOff>
      <xdr:row>678</xdr:row>
      <xdr:rowOff>96709</xdr:rowOff>
    </xdr:from>
    <xdr:to>
      <xdr:col>1</xdr:col>
      <xdr:colOff>1821657</xdr:colOff>
      <xdr:row>682</xdr:row>
      <xdr:rowOff>170593</xdr:rowOff>
    </xdr:to>
    <xdr:pic>
      <xdr:nvPicPr>
        <xdr:cNvPr id="26" name="Picture 87">
          <a:extLst>
            <a:ext uri="{FF2B5EF4-FFF2-40B4-BE49-F238E27FC236}">
              <a16:creationId xmlns:a16="http://schemas.microsoft.com/office/drawing/2014/main" id="{51B0777E-DC41-4766-838F-C05931ED0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3833" y="122445334"/>
          <a:ext cx="488155" cy="788259"/>
        </a:xfrm>
        <a:prstGeom prst="rect">
          <a:avLst/>
        </a:prstGeom>
      </xdr:spPr>
    </xdr:pic>
    <xdr:clientData/>
  </xdr:twoCellAnchor>
  <xdr:twoCellAnchor editAs="oneCell">
    <xdr:from>
      <xdr:col>1</xdr:col>
      <xdr:colOff>919770</xdr:colOff>
      <xdr:row>666</xdr:row>
      <xdr:rowOff>116949</xdr:rowOff>
    </xdr:from>
    <xdr:to>
      <xdr:col>1</xdr:col>
      <xdr:colOff>1456980</xdr:colOff>
      <xdr:row>673</xdr:row>
      <xdr:rowOff>68698</xdr:rowOff>
    </xdr:to>
    <xdr:pic>
      <xdr:nvPicPr>
        <xdr:cNvPr id="27" name="Picture 25">
          <a:extLst>
            <a:ext uri="{FF2B5EF4-FFF2-40B4-BE49-F238E27FC236}">
              <a16:creationId xmlns:a16="http://schemas.microsoft.com/office/drawing/2014/main" id="{4D6E06E7-2A4A-4A48-9935-86ECE6E21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926" y="122191730"/>
          <a:ext cx="540385" cy="1201905"/>
        </a:xfrm>
        <a:prstGeom prst="rect">
          <a:avLst/>
        </a:prstGeom>
      </xdr:spPr>
    </xdr:pic>
    <xdr:clientData/>
  </xdr:twoCellAnchor>
  <xdr:twoCellAnchor editAs="oneCell">
    <xdr:from>
      <xdr:col>1</xdr:col>
      <xdr:colOff>506677</xdr:colOff>
      <xdr:row>630</xdr:row>
      <xdr:rowOff>95250</xdr:rowOff>
    </xdr:from>
    <xdr:to>
      <xdr:col>1</xdr:col>
      <xdr:colOff>800449</xdr:colOff>
      <xdr:row>636</xdr:row>
      <xdr:rowOff>145751</xdr:rowOff>
    </xdr:to>
    <xdr:pic>
      <xdr:nvPicPr>
        <xdr:cNvPr id="28" name="Picture 8">
          <a:extLst>
            <a:ext uri="{FF2B5EF4-FFF2-40B4-BE49-F238E27FC236}">
              <a16:creationId xmlns:a16="http://schemas.microsoft.com/office/drawing/2014/main" id="{2BCAE471-E810-4326-AAD7-EBB661AC7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3833" y="113859469"/>
          <a:ext cx="293772" cy="1122063"/>
        </a:xfrm>
        <a:prstGeom prst="rect">
          <a:avLst/>
        </a:prstGeom>
      </xdr:spPr>
    </xdr:pic>
    <xdr:clientData/>
  </xdr:twoCellAnchor>
  <xdr:twoCellAnchor editAs="oneCell">
    <xdr:from>
      <xdr:col>1</xdr:col>
      <xdr:colOff>1172368</xdr:colOff>
      <xdr:row>628</xdr:row>
      <xdr:rowOff>11906</xdr:rowOff>
    </xdr:from>
    <xdr:to>
      <xdr:col>1</xdr:col>
      <xdr:colOff>1516093</xdr:colOff>
      <xdr:row>635</xdr:row>
      <xdr:rowOff>125361</xdr:rowOff>
    </xdr:to>
    <xdr:pic>
      <xdr:nvPicPr>
        <xdr:cNvPr id="29" name="Picture 37">
          <a:extLst>
            <a:ext uri="{FF2B5EF4-FFF2-40B4-BE49-F238E27FC236}">
              <a16:creationId xmlns:a16="http://schemas.microsoft.com/office/drawing/2014/main" id="{1E14F442-7AD2-466E-9C07-7BAB2069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524" y="113418937"/>
          <a:ext cx="337375" cy="1357263"/>
        </a:xfrm>
        <a:prstGeom prst="rect">
          <a:avLst/>
        </a:prstGeom>
      </xdr:spPr>
    </xdr:pic>
    <xdr:clientData/>
  </xdr:twoCellAnchor>
  <xdr:twoCellAnchor editAs="oneCell">
    <xdr:from>
      <xdr:col>1</xdr:col>
      <xdr:colOff>1857374</xdr:colOff>
      <xdr:row>626</xdr:row>
      <xdr:rowOff>50364</xdr:rowOff>
    </xdr:from>
    <xdr:to>
      <xdr:col>1</xdr:col>
      <xdr:colOff>2315845</xdr:colOff>
      <xdr:row>634</xdr:row>
      <xdr:rowOff>92202</xdr:rowOff>
    </xdr:to>
    <xdr:pic>
      <xdr:nvPicPr>
        <xdr:cNvPr id="30" name="Picture 45">
          <a:extLst>
            <a:ext uri="{FF2B5EF4-FFF2-40B4-BE49-F238E27FC236}">
              <a16:creationId xmlns:a16="http://schemas.microsoft.com/office/drawing/2014/main" id="{598059AF-C370-4D4C-9282-E0E09C703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530" y="113100208"/>
          <a:ext cx="452121" cy="1470588"/>
        </a:xfrm>
        <a:prstGeom prst="rect">
          <a:avLst/>
        </a:prstGeom>
      </xdr:spPr>
    </xdr:pic>
    <xdr:clientData/>
  </xdr:twoCellAnchor>
  <xdr:twoCellAnchor editAs="oneCell">
    <xdr:from>
      <xdr:col>1</xdr:col>
      <xdr:colOff>1986641</xdr:colOff>
      <xdr:row>607</xdr:row>
      <xdr:rowOff>103756</xdr:rowOff>
    </xdr:from>
    <xdr:to>
      <xdr:col>1</xdr:col>
      <xdr:colOff>2373337</xdr:colOff>
      <xdr:row>614</xdr:row>
      <xdr:rowOff>85725</xdr:rowOff>
    </xdr:to>
    <xdr:pic>
      <xdr:nvPicPr>
        <xdr:cNvPr id="33" name="Obrázek 129">
          <a:extLst>
            <a:ext uri="{FF2B5EF4-FFF2-40B4-BE49-F238E27FC236}">
              <a16:creationId xmlns:a16="http://schemas.microsoft.com/office/drawing/2014/main" id="{1DC869DC-DA6D-487C-ABB9-A72C03E1D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3797" y="119321037"/>
          <a:ext cx="383521" cy="1241650"/>
        </a:xfrm>
        <a:prstGeom prst="rect">
          <a:avLst/>
        </a:prstGeom>
      </xdr:spPr>
    </xdr:pic>
    <xdr:clientData/>
  </xdr:twoCellAnchor>
  <xdr:twoCellAnchor editAs="oneCell">
    <xdr:from>
      <xdr:col>1</xdr:col>
      <xdr:colOff>1272947</xdr:colOff>
      <xdr:row>608</xdr:row>
      <xdr:rowOff>47173</xdr:rowOff>
    </xdr:from>
    <xdr:to>
      <xdr:col>1</xdr:col>
      <xdr:colOff>1635310</xdr:colOff>
      <xdr:row>614</xdr:row>
      <xdr:rowOff>144630</xdr:rowOff>
    </xdr:to>
    <xdr:pic>
      <xdr:nvPicPr>
        <xdr:cNvPr id="34" name="Obrázek 130">
          <a:extLst>
            <a:ext uri="{FF2B5EF4-FFF2-40B4-BE49-F238E27FC236}">
              <a16:creationId xmlns:a16="http://schemas.microsoft.com/office/drawing/2014/main" id="{E6AC8BA5-F8A2-4DF7-AD5A-032F816E2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0103" y="119443048"/>
          <a:ext cx="362363" cy="1159496"/>
        </a:xfrm>
        <a:prstGeom prst="rect">
          <a:avLst/>
        </a:prstGeom>
      </xdr:spPr>
    </xdr:pic>
    <xdr:clientData/>
  </xdr:twoCellAnchor>
  <xdr:oneCellAnchor>
    <xdr:from>
      <xdr:col>1</xdr:col>
      <xdr:colOff>770732</xdr:colOff>
      <xdr:row>699</xdr:row>
      <xdr:rowOff>119062</xdr:rowOff>
    </xdr:from>
    <xdr:ext cx="1476375" cy="726935"/>
    <xdr:pic>
      <xdr:nvPicPr>
        <xdr:cNvPr id="35" name="Picture 119">
          <a:extLst>
            <a:ext uri="{FF2B5EF4-FFF2-40B4-BE49-F238E27FC236}">
              <a16:creationId xmlns:a16="http://schemas.microsoft.com/office/drawing/2014/main" id="{B512DD6D-DDE9-478D-97B7-4B18F9AF13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045" t="62222" r="9955" b="12223"/>
        <a:stretch/>
      </xdr:blipFill>
      <xdr:spPr>
        <a:xfrm>
          <a:off x="877888" y="133635750"/>
          <a:ext cx="1476375" cy="726935"/>
        </a:xfrm>
        <a:prstGeom prst="rect">
          <a:avLst/>
        </a:prstGeom>
      </xdr:spPr>
    </xdr:pic>
    <xdr:clientData/>
  </xdr:oneCellAnchor>
  <xdr:oneCellAnchor>
    <xdr:from>
      <xdr:col>1</xdr:col>
      <xdr:colOff>622261</xdr:colOff>
      <xdr:row>693</xdr:row>
      <xdr:rowOff>128776</xdr:rowOff>
    </xdr:from>
    <xdr:ext cx="1439333" cy="241803"/>
    <xdr:pic>
      <xdr:nvPicPr>
        <xdr:cNvPr id="36" name="Picture 67">
          <a:extLst>
            <a:ext uri="{FF2B5EF4-FFF2-40B4-BE49-F238E27FC236}">
              <a16:creationId xmlns:a16="http://schemas.microsoft.com/office/drawing/2014/main" id="{F1EFBEAD-6D13-442C-8A4A-321815FA3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417" y="132038120"/>
          <a:ext cx="1439333" cy="241803"/>
        </a:xfrm>
        <a:prstGeom prst="rect">
          <a:avLst/>
        </a:prstGeom>
      </xdr:spPr>
    </xdr:pic>
    <xdr:clientData/>
  </xdr:oneCellAnchor>
  <xdr:oneCellAnchor>
    <xdr:from>
      <xdr:col>1</xdr:col>
      <xdr:colOff>1509445</xdr:colOff>
      <xdr:row>734</xdr:row>
      <xdr:rowOff>76918</xdr:rowOff>
    </xdr:from>
    <xdr:ext cx="685801" cy="1284514"/>
    <xdr:pic>
      <xdr:nvPicPr>
        <xdr:cNvPr id="38" name="Obrázek 138">
          <a:extLst>
            <a:ext uri="{FF2B5EF4-FFF2-40B4-BE49-F238E27FC236}">
              <a16:creationId xmlns:a16="http://schemas.microsoft.com/office/drawing/2014/main" id="{6DE70EC6-2549-41F5-A617-6DA25B1CD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16601" y="138415637"/>
          <a:ext cx="685801" cy="1284514"/>
        </a:xfrm>
        <a:prstGeom prst="rect">
          <a:avLst/>
        </a:prstGeom>
      </xdr:spPr>
    </xdr:pic>
    <xdr:clientData/>
  </xdr:oneCellAnchor>
  <xdr:oneCellAnchor>
    <xdr:from>
      <xdr:col>1</xdr:col>
      <xdr:colOff>1507407</xdr:colOff>
      <xdr:row>724</xdr:row>
      <xdr:rowOff>63841</xdr:rowOff>
    </xdr:from>
    <xdr:ext cx="682811" cy="1280271"/>
    <xdr:pic>
      <xdr:nvPicPr>
        <xdr:cNvPr id="39" name="Obrázek 139">
          <a:extLst>
            <a:ext uri="{FF2B5EF4-FFF2-40B4-BE49-F238E27FC236}">
              <a16:creationId xmlns:a16="http://schemas.microsoft.com/office/drawing/2014/main" id="{CEFCDA99-D1EF-407B-8F1D-DD5B57B0F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14563" y="136616622"/>
          <a:ext cx="682811" cy="1280271"/>
        </a:xfrm>
        <a:prstGeom prst="rect">
          <a:avLst/>
        </a:prstGeom>
      </xdr:spPr>
    </xdr:pic>
    <xdr:clientData/>
  </xdr:oneCellAnchor>
  <xdr:oneCellAnchor>
    <xdr:from>
      <xdr:col>1</xdr:col>
      <xdr:colOff>378512</xdr:colOff>
      <xdr:row>846</xdr:row>
      <xdr:rowOff>64064</xdr:rowOff>
    </xdr:from>
    <xdr:ext cx="1532424" cy="950611"/>
    <xdr:pic>
      <xdr:nvPicPr>
        <xdr:cNvPr id="40" name="Picture 20">
          <a:extLst>
            <a:ext uri="{FF2B5EF4-FFF2-40B4-BE49-F238E27FC236}">
              <a16:creationId xmlns:a16="http://schemas.microsoft.com/office/drawing/2014/main" id="{DA09F287-94A4-4248-8681-F6BF5536A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668" y="158143345"/>
          <a:ext cx="1532424" cy="950611"/>
        </a:xfrm>
        <a:prstGeom prst="rect">
          <a:avLst/>
        </a:prstGeom>
      </xdr:spPr>
    </xdr:pic>
    <xdr:clientData/>
  </xdr:oneCellAnchor>
  <xdr:twoCellAnchor editAs="oneCell">
    <xdr:from>
      <xdr:col>1</xdr:col>
      <xdr:colOff>1580299</xdr:colOff>
      <xdr:row>667</xdr:row>
      <xdr:rowOff>127793</xdr:rowOff>
    </xdr:from>
    <xdr:to>
      <xdr:col>1</xdr:col>
      <xdr:colOff>2360585</xdr:colOff>
      <xdr:row>676</xdr:row>
      <xdr:rowOff>144229</xdr:rowOff>
    </xdr:to>
    <xdr:pic>
      <xdr:nvPicPr>
        <xdr:cNvPr id="44" name="Obrázek 19">
          <a:extLst>
            <a:ext uri="{FF2B5EF4-FFF2-40B4-BE49-F238E27FC236}">
              <a16:creationId xmlns:a16="http://schemas.microsoft.com/office/drawing/2014/main" id="{A236F70D-F53D-40F1-9E30-80DB58709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687455" y="122381168"/>
          <a:ext cx="780286" cy="1626955"/>
        </a:xfrm>
        <a:prstGeom prst="rect">
          <a:avLst/>
        </a:prstGeom>
      </xdr:spPr>
    </xdr:pic>
    <xdr:clientData/>
  </xdr:twoCellAnchor>
  <xdr:oneCellAnchor>
    <xdr:from>
      <xdr:col>1</xdr:col>
      <xdr:colOff>211668</xdr:colOff>
      <xdr:row>961</xdr:row>
      <xdr:rowOff>110068</xdr:rowOff>
    </xdr:from>
    <xdr:ext cx="1971675" cy="361950"/>
    <xdr:pic>
      <xdr:nvPicPr>
        <xdr:cNvPr id="45" name="Picture 3">
          <a:extLst>
            <a:ext uri="{FF2B5EF4-FFF2-40B4-BE49-F238E27FC236}">
              <a16:creationId xmlns:a16="http://schemas.microsoft.com/office/drawing/2014/main" id="{8055D92F-B96B-4D38-A4EF-B9ECA0C1F8AB}"/>
            </a:ext>
            <a:ext uri="{147F2762-F138-4A5C-976F-8EAC2B608ADB}">
              <a16:predDERef xmlns:a16="http://schemas.microsoft.com/office/drawing/2014/main" pred="{A968DB75-E1AF-4051-915C-70B0D69E8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16200000">
          <a:off x="1123687" y="201151861"/>
          <a:ext cx="361950" cy="1971675"/>
        </a:xfrm>
        <a:prstGeom prst="rect">
          <a:avLst/>
        </a:prstGeom>
      </xdr:spPr>
    </xdr:pic>
    <xdr:clientData/>
  </xdr:oneCellAnchor>
  <xdr:twoCellAnchor editAs="oneCell">
    <xdr:from>
      <xdr:col>1</xdr:col>
      <xdr:colOff>469927</xdr:colOff>
      <xdr:row>977</xdr:row>
      <xdr:rowOff>59598</xdr:rowOff>
    </xdr:from>
    <xdr:to>
      <xdr:col>1</xdr:col>
      <xdr:colOff>2274442</xdr:colOff>
      <xdr:row>987</xdr:row>
      <xdr:rowOff>86316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FC8B6B9A-6D33-4E50-ADD4-46ABB918C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083" y="184320723"/>
          <a:ext cx="1810865" cy="1806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1492305</xdr:colOff>
      <xdr:row>1012</xdr:row>
      <xdr:rowOff>8845</xdr:rowOff>
    </xdr:from>
    <xdr:to>
      <xdr:col>1</xdr:col>
      <xdr:colOff>2483617</xdr:colOff>
      <xdr:row>1015</xdr:row>
      <xdr:rowOff>49672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410D8D6E-1001-4443-8503-4FA39449647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52" t="26116" b="20359"/>
        <a:stretch/>
      </xdr:blipFill>
      <xdr:spPr bwMode="auto">
        <a:xfrm>
          <a:off x="1599461" y="191056533"/>
          <a:ext cx="988137" cy="586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1093600</xdr:colOff>
      <xdr:row>1015</xdr:row>
      <xdr:rowOff>80574</xdr:rowOff>
    </xdr:from>
    <xdr:to>
      <xdr:col>1</xdr:col>
      <xdr:colOff>1725733</xdr:colOff>
      <xdr:row>1018</xdr:row>
      <xdr:rowOff>143293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7CFCFBD6-5864-4F1C-9A61-CEBCA001A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0756" y="191664043"/>
          <a:ext cx="628958" cy="598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1726325</xdr:colOff>
      <xdr:row>1014</xdr:row>
      <xdr:rowOff>166688</xdr:rowOff>
    </xdr:from>
    <xdr:to>
      <xdr:col>1</xdr:col>
      <xdr:colOff>2545248</xdr:colOff>
      <xdr:row>1019</xdr:row>
      <xdr:rowOff>30056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FCECDC8F-0EB8-4D41-9ABB-981226582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833481" y="213383813"/>
          <a:ext cx="812573" cy="772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249153</xdr:colOff>
      <xdr:row>1013</xdr:row>
      <xdr:rowOff>166830</xdr:rowOff>
    </xdr:from>
    <xdr:to>
      <xdr:col>1</xdr:col>
      <xdr:colOff>1054483</xdr:colOff>
      <xdr:row>1018</xdr:row>
      <xdr:rowOff>69730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ADFEBDE7-630F-4048-AD37-A0560CF73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309" y="191393111"/>
          <a:ext cx="802155" cy="802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141447</xdr:colOff>
      <xdr:row>1020</xdr:row>
      <xdr:rowOff>0</xdr:rowOff>
    </xdr:from>
    <xdr:to>
      <xdr:col>1</xdr:col>
      <xdr:colOff>1151097</xdr:colOff>
      <xdr:row>1023</xdr:row>
      <xdr:rowOff>50119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B926E270-ACA9-42F2-9106-9851D74EE34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5" t="26685" r="6809" b="26076"/>
        <a:stretch/>
      </xdr:blipFill>
      <xdr:spPr bwMode="auto">
        <a:xfrm>
          <a:off x="801847" y="100631625"/>
          <a:ext cx="1009650" cy="59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1100138</xdr:colOff>
      <xdr:row>1020</xdr:row>
      <xdr:rowOff>0</xdr:rowOff>
    </xdr:from>
    <xdr:to>
      <xdr:col>1</xdr:col>
      <xdr:colOff>1874362</xdr:colOff>
      <xdr:row>1022</xdr:row>
      <xdr:rowOff>161932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470A645B-6D21-4C67-B72D-EB85520C2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754188" y="100631625"/>
          <a:ext cx="780574" cy="520707"/>
        </a:xfrm>
        <a:prstGeom prst="rect">
          <a:avLst/>
        </a:prstGeom>
      </xdr:spPr>
    </xdr:pic>
    <xdr:clientData/>
  </xdr:twoCellAnchor>
  <xdr:twoCellAnchor editAs="oneCell">
    <xdr:from>
      <xdr:col>1</xdr:col>
      <xdr:colOff>443026</xdr:colOff>
      <xdr:row>997</xdr:row>
      <xdr:rowOff>171675</xdr:rowOff>
    </xdr:from>
    <xdr:to>
      <xdr:col>1</xdr:col>
      <xdr:colOff>2256852</xdr:colOff>
      <xdr:row>1007</xdr:row>
      <xdr:rowOff>85726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5A49F74C-D065-4EC2-A087-EDC0630227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182" y="188004675"/>
          <a:ext cx="1817001" cy="172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937211</xdr:colOff>
      <xdr:row>712</xdr:row>
      <xdr:rowOff>123153</xdr:rowOff>
    </xdr:from>
    <xdr:ext cx="1428749" cy="719116"/>
    <xdr:pic>
      <xdr:nvPicPr>
        <xdr:cNvPr id="57" name="Picture 121" descr="C:\Users\nly41726\AppData\Local\Microsoft\Windows\Temporary Internet Files\Content.Outlook\730ONGP2\GLIM2015171side_4P 26W.tif">
          <a:extLst>
            <a:ext uri="{FF2B5EF4-FFF2-40B4-BE49-F238E27FC236}">
              <a16:creationId xmlns:a16="http://schemas.microsoft.com/office/drawing/2014/main" id="{ACBCA71D-19A6-4E66-9218-9863B23291A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5518" t="64444" r="9367" b="11035"/>
        <a:stretch/>
      </xdr:blipFill>
      <xdr:spPr bwMode="auto">
        <a:xfrm>
          <a:off x="1044367" y="136140153"/>
          <a:ext cx="1428749" cy="719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1142781</xdr:colOff>
      <xdr:row>706</xdr:row>
      <xdr:rowOff>16430</xdr:rowOff>
    </xdr:from>
    <xdr:to>
      <xdr:col>1</xdr:col>
      <xdr:colOff>2515395</xdr:colOff>
      <xdr:row>708</xdr:row>
      <xdr:rowOff>160405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7A504060-B9F4-4B9C-9D14-610FE0F8C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5400000">
          <a:off x="1684075" y="134527730"/>
          <a:ext cx="504337" cy="1372614"/>
        </a:xfrm>
        <a:prstGeom prst="rect">
          <a:avLst/>
        </a:prstGeom>
      </xdr:spPr>
    </xdr:pic>
    <xdr:clientData/>
  </xdr:twoCellAnchor>
  <xdr:twoCellAnchor editAs="oneCell">
    <xdr:from>
      <xdr:col>1</xdr:col>
      <xdr:colOff>567004</xdr:colOff>
      <xdr:row>761</xdr:row>
      <xdr:rowOff>796</xdr:rowOff>
    </xdr:from>
    <xdr:to>
      <xdr:col>1</xdr:col>
      <xdr:colOff>2504012</xdr:colOff>
      <xdr:row>763</xdr:row>
      <xdr:rowOff>144465</xdr:rowOff>
    </xdr:to>
    <xdr:pic>
      <xdr:nvPicPr>
        <xdr:cNvPr id="59" name="Picture 21">
          <a:extLst>
            <a:ext uri="{FF2B5EF4-FFF2-40B4-BE49-F238E27FC236}">
              <a16:creationId xmlns:a16="http://schemas.microsoft.com/office/drawing/2014/main" id="{131EDDC7-9F25-46B6-B1C6-C492885CC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74160" y="145280859"/>
          <a:ext cx="1943358" cy="494506"/>
        </a:xfrm>
        <a:prstGeom prst="rect">
          <a:avLst/>
        </a:prstGeom>
      </xdr:spPr>
    </xdr:pic>
    <xdr:clientData/>
  </xdr:twoCellAnchor>
  <xdr:twoCellAnchor editAs="oneCell">
    <xdr:from>
      <xdr:col>1</xdr:col>
      <xdr:colOff>890976</xdr:colOff>
      <xdr:row>777</xdr:row>
      <xdr:rowOff>166690</xdr:rowOff>
    </xdr:from>
    <xdr:to>
      <xdr:col>1</xdr:col>
      <xdr:colOff>1456611</xdr:colOff>
      <xdr:row>797</xdr:row>
      <xdr:rowOff>158753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AE18A9E5-97F0-4016-9133-2D874D6C1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18060155">
          <a:off x="-499772" y="145980250"/>
          <a:ext cx="3567793" cy="571985"/>
        </a:xfrm>
        <a:prstGeom prst="rect">
          <a:avLst/>
        </a:prstGeom>
      </xdr:spPr>
    </xdr:pic>
    <xdr:clientData/>
  </xdr:twoCellAnchor>
  <xdr:twoCellAnchor editAs="oneCell">
    <xdr:from>
      <xdr:col>1</xdr:col>
      <xdr:colOff>1038351</xdr:colOff>
      <xdr:row>800</xdr:row>
      <xdr:rowOff>96293</xdr:rowOff>
    </xdr:from>
    <xdr:to>
      <xdr:col>1</xdr:col>
      <xdr:colOff>1511621</xdr:colOff>
      <xdr:row>814</xdr:row>
      <xdr:rowOff>59072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D82ED996-2311-419F-BC53-EA3E4225C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18889093">
          <a:off x="150596" y="145347329"/>
          <a:ext cx="2463092" cy="473270"/>
        </a:xfrm>
        <a:prstGeom prst="rect">
          <a:avLst/>
        </a:prstGeom>
      </xdr:spPr>
    </xdr:pic>
    <xdr:clientData/>
  </xdr:twoCellAnchor>
  <xdr:twoCellAnchor editAs="oneCell">
    <xdr:from>
      <xdr:col>0</xdr:col>
      <xdr:colOff>102741</xdr:colOff>
      <xdr:row>821</xdr:row>
      <xdr:rowOff>153048</xdr:rowOff>
    </xdr:from>
    <xdr:to>
      <xdr:col>1</xdr:col>
      <xdr:colOff>2450456</xdr:colOff>
      <xdr:row>826</xdr:row>
      <xdr:rowOff>64023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4C871E02-B597-4E55-8AC2-B7A7B8772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18923905">
          <a:off x="102741" y="148159642"/>
          <a:ext cx="2454871" cy="803945"/>
        </a:xfrm>
        <a:prstGeom prst="rect">
          <a:avLst/>
        </a:prstGeom>
      </xdr:spPr>
    </xdr:pic>
    <xdr:clientData/>
  </xdr:twoCellAnchor>
  <xdr:twoCellAnchor editAs="oneCell">
    <xdr:from>
      <xdr:col>1</xdr:col>
      <xdr:colOff>249555</xdr:colOff>
      <xdr:row>836</xdr:row>
      <xdr:rowOff>2165</xdr:rowOff>
    </xdr:from>
    <xdr:to>
      <xdr:col>1</xdr:col>
      <xdr:colOff>2295843</xdr:colOff>
      <xdr:row>838</xdr:row>
      <xdr:rowOff>122357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0F88E6A1-ABAC-4216-A9B7-A7EDB0E66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21186190">
          <a:off x="356711" y="156116915"/>
          <a:ext cx="2043113" cy="480556"/>
        </a:xfrm>
        <a:prstGeom prst="rect">
          <a:avLst/>
        </a:prstGeom>
      </xdr:spPr>
    </xdr:pic>
    <xdr:clientData/>
  </xdr:twoCellAnchor>
  <xdr:twoCellAnchor editAs="oneCell">
    <xdr:from>
      <xdr:col>1</xdr:col>
      <xdr:colOff>205317</xdr:colOff>
      <xdr:row>875</xdr:row>
      <xdr:rowOff>63500</xdr:rowOff>
    </xdr:from>
    <xdr:to>
      <xdr:col>1</xdr:col>
      <xdr:colOff>1855259</xdr:colOff>
      <xdr:row>878</xdr:row>
      <xdr:rowOff>173720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974107E4-92E8-4281-9473-892BE6B34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859367" y="69189600"/>
          <a:ext cx="1656292" cy="669311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</xdr:colOff>
      <xdr:row>884</xdr:row>
      <xdr:rowOff>101033</xdr:rowOff>
    </xdr:from>
    <xdr:to>
      <xdr:col>1</xdr:col>
      <xdr:colOff>2449875</xdr:colOff>
      <xdr:row>887</xdr:row>
      <xdr:rowOff>7190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4EC3F413-F96D-4D01-AD46-EF5A0442A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20313691">
          <a:off x="178593" y="159382846"/>
          <a:ext cx="2372088" cy="448287"/>
        </a:xfrm>
        <a:prstGeom prst="rect">
          <a:avLst/>
        </a:prstGeom>
      </xdr:spPr>
    </xdr:pic>
    <xdr:clientData/>
  </xdr:twoCellAnchor>
  <xdr:twoCellAnchor editAs="oneCell">
    <xdr:from>
      <xdr:col>1</xdr:col>
      <xdr:colOff>1005627</xdr:colOff>
      <xdr:row>926</xdr:row>
      <xdr:rowOff>132857</xdr:rowOff>
    </xdr:from>
    <xdr:to>
      <xdr:col>1</xdr:col>
      <xdr:colOff>1542664</xdr:colOff>
      <xdr:row>951</xdr:row>
      <xdr:rowOff>121291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3F147B0E-614C-4778-90B7-5174429E5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17457939">
          <a:off x="-846924" y="177769283"/>
          <a:ext cx="4456452" cy="537037"/>
        </a:xfrm>
        <a:prstGeom prst="rect">
          <a:avLst/>
        </a:prstGeom>
      </xdr:spPr>
    </xdr:pic>
    <xdr:clientData/>
  </xdr:twoCellAnchor>
  <xdr:twoCellAnchor editAs="oneCell">
    <xdr:from>
      <xdr:col>1</xdr:col>
      <xdr:colOff>818329</xdr:colOff>
      <xdr:row>897</xdr:row>
      <xdr:rowOff>146633</xdr:rowOff>
    </xdr:from>
    <xdr:to>
      <xdr:col>1</xdr:col>
      <xdr:colOff>1389613</xdr:colOff>
      <xdr:row>919</xdr:row>
      <xdr:rowOff>122820</xdr:rowOff>
    </xdr:to>
    <xdr:pic>
      <xdr:nvPicPr>
        <xdr:cNvPr id="504" name="Picture 46">
          <a:extLst>
            <a:ext uri="{FF2B5EF4-FFF2-40B4-BE49-F238E27FC236}">
              <a16:creationId xmlns:a16="http://schemas.microsoft.com/office/drawing/2014/main" id="{8789C0B9-D94A-483C-94F7-5A19BECB4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17357429">
          <a:off x="-219730" y="76295667"/>
          <a:ext cx="3961852" cy="571284"/>
        </a:xfrm>
        <a:prstGeom prst="rect">
          <a:avLst/>
        </a:prstGeom>
      </xdr:spPr>
    </xdr:pic>
    <xdr:clientData/>
  </xdr:twoCellAnchor>
  <xdr:twoCellAnchor editAs="oneCell">
    <xdr:from>
      <xdr:col>1</xdr:col>
      <xdr:colOff>2109900</xdr:colOff>
      <xdr:row>1456</xdr:row>
      <xdr:rowOff>74612</xdr:rowOff>
    </xdr:from>
    <xdr:to>
      <xdr:col>1</xdr:col>
      <xdr:colOff>2486026</xdr:colOff>
      <xdr:row>1458</xdr:row>
      <xdr:rowOff>161050</xdr:rowOff>
    </xdr:to>
    <xdr:pic>
      <xdr:nvPicPr>
        <xdr:cNvPr id="505" name="Picture 95">
          <a:extLst>
            <a:ext uri="{FF2B5EF4-FFF2-40B4-BE49-F238E27FC236}">
              <a16:creationId xmlns:a16="http://schemas.microsoft.com/office/drawing/2014/main" id="{041D9D7D-096A-49D8-A9CF-978BD5AAD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056" y="275073268"/>
          <a:ext cx="372951" cy="440452"/>
        </a:xfrm>
        <a:prstGeom prst="rect">
          <a:avLst/>
        </a:prstGeom>
      </xdr:spPr>
    </xdr:pic>
    <xdr:clientData/>
  </xdr:twoCellAnchor>
  <xdr:twoCellAnchor editAs="oneCell">
    <xdr:from>
      <xdr:col>1</xdr:col>
      <xdr:colOff>211138</xdr:colOff>
      <xdr:row>1237</xdr:row>
      <xdr:rowOff>115886</xdr:rowOff>
    </xdr:from>
    <xdr:to>
      <xdr:col>1</xdr:col>
      <xdr:colOff>638968</xdr:colOff>
      <xdr:row>1243</xdr:row>
      <xdr:rowOff>107154</xdr:rowOff>
    </xdr:to>
    <xdr:pic>
      <xdr:nvPicPr>
        <xdr:cNvPr id="507" name="Picture 110">
          <a:extLst>
            <a:ext uri="{FF2B5EF4-FFF2-40B4-BE49-F238E27FC236}">
              <a16:creationId xmlns:a16="http://schemas.microsoft.com/office/drawing/2014/main" id="{5F448E3A-E1C5-4496-95AD-EEDBB09D40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8294" y="235823917"/>
          <a:ext cx="431005" cy="105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1154909</xdr:colOff>
      <xdr:row>1236</xdr:row>
      <xdr:rowOff>95250</xdr:rowOff>
    </xdr:from>
    <xdr:to>
      <xdr:col>1</xdr:col>
      <xdr:colOff>1513524</xdr:colOff>
      <xdr:row>1243</xdr:row>
      <xdr:rowOff>30906</xdr:rowOff>
    </xdr:to>
    <xdr:pic>
      <xdr:nvPicPr>
        <xdr:cNvPr id="508" name="Picture 111">
          <a:extLst>
            <a:ext uri="{FF2B5EF4-FFF2-40B4-BE49-F238E27FC236}">
              <a16:creationId xmlns:a16="http://schemas.microsoft.com/office/drawing/2014/main" id="{BBCE7F5A-2B2C-4F99-8045-C768D6A49C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" r="4358" b="8756"/>
        <a:stretch/>
      </xdr:blipFill>
      <xdr:spPr bwMode="auto">
        <a:xfrm>
          <a:off x="1262065" y="235624688"/>
          <a:ext cx="355440" cy="1179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1918497</xdr:colOff>
      <xdr:row>1235</xdr:row>
      <xdr:rowOff>151608</xdr:rowOff>
    </xdr:from>
    <xdr:to>
      <xdr:col>1</xdr:col>
      <xdr:colOff>2302036</xdr:colOff>
      <xdr:row>1241</xdr:row>
      <xdr:rowOff>77792</xdr:rowOff>
    </xdr:to>
    <xdr:pic>
      <xdr:nvPicPr>
        <xdr:cNvPr id="509" name="Picture 113">
          <a:extLst>
            <a:ext uri="{FF2B5EF4-FFF2-40B4-BE49-F238E27FC236}">
              <a16:creationId xmlns:a16="http://schemas.microsoft.com/office/drawing/2014/main" id="{31639BC6-B132-4253-9B73-40AC3B04A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25653" y="235502452"/>
          <a:ext cx="383539" cy="1000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1666889</xdr:colOff>
      <xdr:row>1264</xdr:row>
      <xdr:rowOff>96950</xdr:rowOff>
    </xdr:from>
    <xdr:ext cx="397816" cy="1146632"/>
    <xdr:pic>
      <xdr:nvPicPr>
        <xdr:cNvPr id="510" name="Picture 112">
          <a:extLst>
            <a:ext uri="{FF2B5EF4-FFF2-40B4-BE49-F238E27FC236}">
              <a16:creationId xmlns:a16="http://schemas.microsoft.com/office/drawing/2014/main" id="{7E58B88E-1E4D-49BB-9A6C-001850C262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74045" y="241162794"/>
          <a:ext cx="397816" cy="11466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427732</xdr:colOff>
      <xdr:row>1266</xdr:row>
      <xdr:rowOff>77221</xdr:rowOff>
    </xdr:from>
    <xdr:ext cx="486841" cy="1046707"/>
    <xdr:pic>
      <xdr:nvPicPr>
        <xdr:cNvPr id="511" name="Picture 113" descr="PLIM1162_CCR.tif">
          <a:extLst>
            <a:ext uri="{FF2B5EF4-FFF2-40B4-BE49-F238E27FC236}">
              <a16:creationId xmlns:a16="http://schemas.microsoft.com/office/drawing/2014/main" id="{9ABAB101-046F-4186-9DA5-0B2E96ACC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4888" y="241500252"/>
          <a:ext cx="486841" cy="1046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1111484</xdr:colOff>
      <xdr:row>1272</xdr:row>
      <xdr:rowOff>53975</xdr:rowOff>
    </xdr:from>
    <xdr:ext cx="479758" cy="964978"/>
    <xdr:pic>
      <xdr:nvPicPr>
        <xdr:cNvPr id="384" name="Picture 114" descr="PLIM1157_CCR.tif">
          <a:extLst>
            <a:ext uri="{FF2B5EF4-FFF2-40B4-BE49-F238E27FC236}">
              <a16:creationId xmlns:a16="http://schemas.microsoft.com/office/drawing/2014/main" id="{AC051A13-BBEF-4248-92C0-A04ED17B38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14812"/>
        <a:stretch/>
      </xdr:blipFill>
      <xdr:spPr bwMode="auto">
        <a:xfrm>
          <a:off x="1218640" y="242548569"/>
          <a:ext cx="479758" cy="964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721295</xdr:colOff>
      <xdr:row>1462</xdr:row>
      <xdr:rowOff>105228</xdr:rowOff>
    </xdr:from>
    <xdr:to>
      <xdr:col>1</xdr:col>
      <xdr:colOff>1773238</xdr:colOff>
      <xdr:row>1466</xdr:row>
      <xdr:rowOff>105227</xdr:rowOff>
    </xdr:to>
    <xdr:pic>
      <xdr:nvPicPr>
        <xdr:cNvPr id="385" name="Picture 4">
          <a:extLst>
            <a:ext uri="{FF2B5EF4-FFF2-40B4-BE49-F238E27FC236}">
              <a16:creationId xmlns:a16="http://schemas.microsoft.com/office/drawing/2014/main" id="{FE71164C-F272-493F-870A-48CBFA0A5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451" y="276532634"/>
          <a:ext cx="1051943" cy="722896"/>
        </a:xfrm>
        <a:prstGeom prst="rect">
          <a:avLst/>
        </a:prstGeom>
      </xdr:spPr>
    </xdr:pic>
    <xdr:clientData/>
  </xdr:twoCellAnchor>
  <xdr:twoCellAnchor editAs="oneCell">
    <xdr:from>
      <xdr:col>1</xdr:col>
      <xdr:colOff>2024061</xdr:colOff>
      <xdr:row>1244</xdr:row>
      <xdr:rowOff>37306</xdr:rowOff>
    </xdr:from>
    <xdr:to>
      <xdr:col>1</xdr:col>
      <xdr:colOff>2374299</xdr:colOff>
      <xdr:row>1249</xdr:row>
      <xdr:rowOff>9522</xdr:rowOff>
    </xdr:to>
    <xdr:pic>
      <xdr:nvPicPr>
        <xdr:cNvPr id="386" name="Picture 20">
          <a:extLst>
            <a:ext uri="{FF2B5EF4-FFF2-40B4-BE49-F238E27FC236}">
              <a16:creationId xmlns:a16="http://schemas.microsoft.com/office/drawing/2014/main" id="{11F8C6A9-B955-48EA-ACF4-8C9C8A132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217" y="236995494"/>
          <a:ext cx="350238" cy="858090"/>
        </a:xfrm>
        <a:prstGeom prst="rect">
          <a:avLst/>
        </a:prstGeom>
      </xdr:spPr>
    </xdr:pic>
    <xdr:clientData/>
  </xdr:twoCellAnchor>
  <xdr:twoCellAnchor editAs="oneCell">
    <xdr:from>
      <xdr:col>1</xdr:col>
      <xdr:colOff>721782</xdr:colOff>
      <xdr:row>1253</xdr:row>
      <xdr:rowOff>109539</xdr:rowOff>
    </xdr:from>
    <xdr:to>
      <xdr:col>1</xdr:col>
      <xdr:colOff>1161625</xdr:colOff>
      <xdr:row>1257</xdr:row>
      <xdr:rowOff>145100</xdr:rowOff>
    </xdr:to>
    <xdr:pic>
      <xdr:nvPicPr>
        <xdr:cNvPr id="387" name="Picture 21">
          <a:extLst>
            <a:ext uri="{FF2B5EF4-FFF2-40B4-BE49-F238E27FC236}">
              <a16:creationId xmlns:a16="http://schemas.microsoft.com/office/drawing/2014/main" id="{F1D7B7BA-909B-4E4B-B360-716933A6E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938" y="238675070"/>
          <a:ext cx="439843" cy="753112"/>
        </a:xfrm>
        <a:prstGeom prst="rect">
          <a:avLst/>
        </a:prstGeom>
      </xdr:spPr>
    </xdr:pic>
    <xdr:clientData/>
  </xdr:twoCellAnchor>
  <xdr:twoCellAnchor editAs="oneCell">
    <xdr:from>
      <xdr:col>1</xdr:col>
      <xdr:colOff>1813720</xdr:colOff>
      <xdr:row>1253</xdr:row>
      <xdr:rowOff>16668</xdr:rowOff>
    </xdr:from>
    <xdr:to>
      <xdr:col>1</xdr:col>
      <xdr:colOff>2259174</xdr:colOff>
      <xdr:row>1257</xdr:row>
      <xdr:rowOff>45122</xdr:rowOff>
    </xdr:to>
    <xdr:pic>
      <xdr:nvPicPr>
        <xdr:cNvPr id="388" name="Picture 22">
          <a:extLst>
            <a:ext uri="{FF2B5EF4-FFF2-40B4-BE49-F238E27FC236}">
              <a16:creationId xmlns:a16="http://schemas.microsoft.com/office/drawing/2014/main" id="{986DF3FC-DEA8-4D35-ADB2-9BD4A1AC6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0876" y="238582199"/>
          <a:ext cx="439104" cy="746005"/>
        </a:xfrm>
        <a:prstGeom prst="rect">
          <a:avLst/>
        </a:prstGeom>
      </xdr:spPr>
    </xdr:pic>
    <xdr:clientData/>
  </xdr:twoCellAnchor>
  <xdr:twoCellAnchor editAs="oneCell">
    <xdr:from>
      <xdr:col>1</xdr:col>
      <xdr:colOff>882873</xdr:colOff>
      <xdr:row>1448</xdr:row>
      <xdr:rowOff>165214</xdr:rowOff>
    </xdr:from>
    <xdr:to>
      <xdr:col>1</xdr:col>
      <xdr:colOff>1631939</xdr:colOff>
      <xdr:row>1453</xdr:row>
      <xdr:rowOff>50479</xdr:rowOff>
    </xdr:to>
    <xdr:pic>
      <xdr:nvPicPr>
        <xdr:cNvPr id="389" name="Picture 26">
          <a:extLst>
            <a:ext uri="{FF2B5EF4-FFF2-40B4-BE49-F238E27FC236}">
              <a16:creationId xmlns:a16="http://schemas.microsoft.com/office/drawing/2014/main" id="{A4C6F62D-7851-4707-96C4-87F742210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029" y="274270902"/>
          <a:ext cx="745891" cy="768709"/>
        </a:xfrm>
        <a:prstGeom prst="rect">
          <a:avLst/>
        </a:prstGeom>
      </xdr:spPr>
    </xdr:pic>
    <xdr:clientData/>
  </xdr:twoCellAnchor>
  <xdr:twoCellAnchor editAs="oneCell">
    <xdr:from>
      <xdr:col>1</xdr:col>
      <xdr:colOff>743627</xdr:colOff>
      <xdr:row>1506</xdr:row>
      <xdr:rowOff>166689</xdr:rowOff>
    </xdr:from>
    <xdr:to>
      <xdr:col>1</xdr:col>
      <xdr:colOff>1772395</xdr:colOff>
      <xdr:row>1509</xdr:row>
      <xdr:rowOff>45275</xdr:rowOff>
    </xdr:to>
    <xdr:pic>
      <xdr:nvPicPr>
        <xdr:cNvPr id="390" name="Picture 29">
          <a:extLst>
            <a:ext uri="{FF2B5EF4-FFF2-40B4-BE49-F238E27FC236}">
              <a16:creationId xmlns:a16="http://schemas.microsoft.com/office/drawing/2014/main" id="{0CF8B647-A84F-4382-B769-6BA41C08F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850783" y="284273627"/>
          <a:ext cx="1028768" cy="411191"/>
        </a:xfrm>
        <a:prstGeom prst="rect">
          <a:avLst/>
        </a:prstGeom>
      </xdr:spPr>
    </xdr:pic>
    <xdr:clientData/>
  </xdr:twoCellAnchor>
  <xdr:twoCellAnchor editAs="oneCell">
    <xdr:from>
      <xdr:col>1</xdr:col>
      <xdr:colOff>504936</xdr:colOff>
      <xdr:row>1509</xdr:row>
      <xdr:rowOff>85270</xdr:rowOff>
    </xdr:from>
    <xdr:to>
      <xdr:col>1</xdr:col>
      <xdr:colOff>2068669</xdr:colOff>
      <xdr:row>1513</xdr:row>
      <xdr:rowOff>36398</xdr:rowOff>
    </xdr:to>
    <xdr:pic>
      <xdr:nvPicPr>
        <xdr:cNvPr id="391" name="Picture 76">
          <a:extLst>
            <a:ext uri="{FF2B5EF4-FFF2-40B4-BE49-F238E27FC236}">
              <a16:creationId xmlns:a16="http://schemas.microsoft.com/office/drawing/2014/main" id="{062BB22E-92DC-4BD9-ADAC-56DA109FF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612092" y="284727989"/>
          <a:ext cx="1560558" cy="633461"/>
        </a:xfrm>
        <a:prstGeom prst="rect">
          <a:avLst/>
        </a:prstGeom>
      </xdr:spPr>
    </xdr:pic>
    <xdr:clientData/>
  </xdr:twoCellAnchor>
  <xdr:twoCellAnchor editAs="oneCell">
    <xdr:from>
      <xdr:col>1</xdr:col>
      <xdr:colOff>1733966</xdr:colOff>
      <xdr:row>1315</xdr:row>
      <xdr:rowOff>9073</xdr:rowOff>
    </xdr:from>
    <xdr:to>
      <xdr:col>1</xdr:col>
      <xdr:colOff>2371424</xdr:colOff>
      <xdr:row>1319</xdr:row>
      <xdr:rowOff>139702</xdr:rowOff>
    </xdr:to>
    <xdr:pic>
      <xdr:nvPicPr>
        <xdr:cNvPr id="392" name="Picture 134">
          <a:extLst>
            <a:ext uri="{FF2B5EF4-FFF2-40B4-BE49-F238E27FC236}">
              <a16:creationId xmlns:a16="http://schemas.microsoft.com/office/drawing/2014/main" id="{ADB2A937-1BC3-4A16-9491-A81E457FE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1122" y="252862104"/>
          <a:ext cx="640633" cy="848178"/>
        </a:xfrm>
        <a:prstGeom prst="rect">
          <a:avLst/>
        </a:prstGeom>
      </xdr:spPr>
    </xdr:pic>
    <xdr:clientData/>
  </xdr:twoCellAnchor>
  <xdr:twoCellAnchor editAs="oneCell">
    <xdr:from>
      <xdr:col>1</xdr:col>
      <xdr:colOff>405444</xdr:colOff>
      <xdr:row>1371</xdr:row>
      <xdr:rowOff>146844</xdr:rowOff>
    </xdr:from>
    <xdr:to>
      <xdr:col>1</xdr:col>
      <xdr:colOff>1093493</xdr:colOff>
      <xdr:row>1376</xdr:row>
      <xdr:rowOff>48115</xdr:rowOff>
    </xdr:to>
    <xdr:pic>
      <xdr:nvPicPr>
        <xdr:cNvPr id="393" name="Picture 94">
          <a:extLst>
            <a:ext uri="{FF2B5EF4-FFF2-40B4-BE49-F238E27FC236}">
              <a16:creationId xmlns:a16="http://schemas.microsoft.com/office/drawing/2014/main" id="{5CF67937-E66C-43AD-8DB2-7CF5C82A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600" y="260322219"/>
          <a:ext cx="694399" cy="800587"/>
        </a:xfrm>
        <a:prstGeom prst="rect">
          <a:avLst/>
        </a:prstGeom>
      </xdr:spPr>
    </xdr:pic>
    <xdr:clientData/>
  </xdr:twoCellAnchor>
  <xdr:twoCellAnchor editAs="oneCell">
    <xdr:from>
      <xdr:col>1</xdr:col>
      <xdr:colOff>978918</xdr:colOff>
      <xdr:row>1122</xdr:row>
      <xdr:rowOff>7484</xdr:rowOff>
    </xdr:from>
    <xdr:to>
      <xdr:col>1</xdr:col>
      <xdr:colOff>1668372</xdr:colOff>
      <xdr:row>1127</xdr:row>
      <xdr:rowOff>164194</xdr:rowOff>
    </xdr:to>
    <xdr:pic>
      <xdr:nvPicPr>
        <xdr:cNvPr id="394" name="Picture 97">
          <a:extLst>
            <a:ext uri="{FF2B5EF4-FFF2-40B4-BE49-F238E27FC236}">
              <a16:creationId xmlns:a16="http://schemas.microsoft.com/office/drawing/2014/main" id="{DC77D4AC-7D98-44D1-9A13-AA0E501FD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074" y="210890984"/>
          <a:ext cx="689454" cy="1068955"/>
        </a:xfrm>
        <a:prstGeom prst="rect">
          <a:avLst/>
        </a:prstGeom>
      </xdr:spPr>
    </xdr:pic>
    <xdr:clientData/>
  </xdr:twoCellAnchor>
  <xdr:twoCellAnchor editAs="oneCell">
    <xdr:from>
      <xdr:col>1</xdr:col>
      <xdr:colOff>1368765</xdr:colOff>
      <xdr:row>1377</xdr:row>
      <xdr:rowOff>169750</xdr:rowOff>
    </xdr:from>
    <xdr:to>
      <xdr:col>1</xdr:col>
      <xdr:colOff>2045833</xdr:colOff>
      <xdr:row>1382</xdr:row>
      <xdr:rowOff>86156</xdr:rowOff>
    </xdr:to>
    <xdr:pic>
      <xdr:nvPicPr>
        <xdr:cNvPr id="395" name="Picture 118">
          <a:extLst>
            <a:ext uri="{FF2B5EF4-FFF2-40B4-BE49-F238E27FC236}">
              <a16:creationId xmlns:a16="http://schemas.microsoft.com/office/drawing/2014/main" id="{C2620876-84E7-4DFE-93E9-C252D3D69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921" y="260880906"/>
          <a:ext cx="680243" cy="806199"/>
        </a:xfrm>
        <a:prstGeom prst="rect">
          <a:avLst/>
        </a:prstGeom>
      </xdr:spPr>
    </xdr:pic>
    <xdr:clientData/>
  </xdr:twoCellAnchor>
  <xdr:twoCellAnchor editAs="oneCell">
    <xdr:from>
      <xdr:col>1</xdr:col>
      <xdr:colOff>322604</xdr:colOff>
      <xdr:row>1382</xdr:row>
      <xdr:rowOff>67240</xdr:rowOff>
    </xdr:from>
    <xdr:to>
      <xdr:col>1</xdr:col>
      <xdr:colOff>1096510</xdr:colOff>
      <xdr:row>1386</xdr:row>
      <xdr:rowOff>162036</xdr:rowOff>
    </xdr:to>
    <xdr:pic>
      <xdr:nvPicPr>
        <xdr:cNvPr id="396" name="Picture 133">
          <a:extLst>
            <a:ext uri="{FF2B5EF4-FFF2-40B4-BE49-F238E27FC236}">
              <a16:creationId xmlns:a16="http://schemas.microsoft.com/office/drawing/2014/main" id="{5619CD14-3771-4CB1-8403-9DEF66860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760" y="261671365"/>
          <a:ext cx="770731" cy="802820"/>
        </a:xfrm>
        <a:prstGeom prst="rect">
          <a:avLst/>
        </a:prstGeom>
      </xdr:spPr>
    </xdr:pic>
    <xdr:clientData/>
  </xdr:twoCellAnchor>
  <xdr:twoCellAnchor editAs="oneCell">
    <xdr:from>
      <xdr:col>1</xdr:col>
      <xdr:colOff>1840026</xdr:colOff>
      <xdr:row>1483</xdr:row>
      <xdr:rowOff>142875</xdr:rowOff>
    </xdr:from>
    <xdr:to>
      <xdr:col>1</xdr:col>
      <xdr:colOff>2506662</xdr:colOff>
      <xdr:row>1484</xdr:row>
      <xdr:rowOff>159447</xdr:rowOff>
    </xdr:to>
    <xdr:pic>
      <xdr:nvPicPr>
        <xdr:cNvPr id="397" name="Picture 1">
          <a:extLst>
            <a:ext uri="{FF2B5EF4-FFF2-40B4-BE49-F238E27FC236}">
              <a16:creationId xmlns:a16="http://schemas.microsoft.com/office/drawing/2014/main" id="{298BC8D2-7CD0-4437-9FC4-661329319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947182" y="282999656"/>
          <a:ext cx="666636" cy="198340"/>
        </a:xfrm>
        <a:prstGeom prst="rect">
          <a:avLst/>
        </a:prstGeom>
      </xdr:spPr>
    </xdr:pic>
    <xdr:clientData/>
  </xdr:twoCellAnchor>
  <xdr:twoCellAnchor editAs="oneCell">
    <xdr:from>
      <xdr:col>1</xdr:col>
      <xdr:colOff>2145807</xdr:colOff>
      <xdr:row>1153</xdr:row>
      <xdr:rowOff>23813</xdr:rowOff>
    </xdr:from>
    <xdr:to>
      <xdr:col>1</xdr:col>
      <xdr:colOff>2428081</xdr:colOff>
      <xdr:row>1156</xdr:row>
      <xdr:rowOff>23812</xdr:rowOff>
    </xdr:to>
    <xdr:pic>
      <xdr:nvPicPr>
        <xdr:cNvPr id="398" name="Picture 28">
          <a:extLst>
            <a:ext uri="{FF2B5EF4-FFF2-40B4-BE49-F238E27FC236}">
              <a16:creationId xmlns:a16="http://schemas.microsoft.com/office/drawing/2014/main" id="{628FF7B4-9E83-48C2-A406-058603F60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2963" y="204656532"/>
          <a:ext cx="288624" cy="536678"/>
        </a:xfrm>
        <a:prstGeom prst="rect">
          <a:avLst/>
        </a:prstGeom>
      </xdr:spPr>
    </xdr:pic>
    <xdr:clientData/>
  </xdr:twoCellAnchor>
  <xdr:twoCellAnchor editAs="oneCell">
    <xdr:from>
      <xdr:col>1</xdr:col>
      <xdr:colOff>182563</xdr:colOff>
      <xdr:row>1246</xdr:row>
      <xdr:rowOff>183356</xdr:rowOff>
    </xdr:from>
    <xdr:to>
      <xdr:col>1</xdr:col>
      <xdr:colOff>626150</xdr:colOff>
      <xdr:row>1251</xdr:row>
      <xdr:rowOff>25399</xdr:rowOff>
    </xdr:to>
    <xdr:pic>
      <xdr:nvPicPr>
        <xdr:cNvPr id="399" name="Picture 71">
          <a:extLst>
            <a:ext uri="{FF2B5EF4-FFF2-40B4-BE49-F238E27FC236}">
              <a16:creationId xmlns:a16="http://schemas.microsoft.com/office/drawing/2014/main" id="{047F29F1-A8EB-479A-9373-573CD014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363" y="60282931"/>
          <a:ext cx="446762" cy="759619"/>
        </a:xfrm>
        <a:prstGeom prst="rect">
          <a:avLst/>
        </a:prstGeom>
      </xdr:spPr>
    </xdr:pic>
    <xdr:clientData/>
  </xdr:twoCellAnchor>
  <xdr:twoCellAnchor editAs="oneCell">
    <xdr:from>
      <xdr:col>1</xdr:col>
      <xdr:colOff>1191418</xdr:colOff>
      <xdr:row>1246</xdr:row>
      <xdr:rowOff>87313</xdr:rowOff>
    </xdr:from>
    <xdr:to>
      <xdr:col>1</xdr:col>
      <xdr:colOff>1685027</xdr:colOff>
      <xdr:row>1250</xdr:row>
      <xdr:rowOff>122397</xdr:rowOff>
    </xdr:to>
    <xdr:pic>
      <xdr:nvPicPr>
        <xdr:cNvPr id="400" name="Picture 75">
          <a:extLst>
            <a:ext uri="{FF2B5EF4-FFF2-40B4-BE49-F238E27FC236}">
              <a16:creationId xmlns:a16="http://schemas.microsoft.com/office/drawing/2014/main" id="{4FFB19D1-590C-46C4-A3FC-CFD476BF4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8574" y="237402688"/>
          <a:ext cx="496784" cy="752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1173471</xdr:colOff>
      <xdr:row>1073</xdr:row>
      <xdr:rowOff>15082</xdr:rowOff>
    </xdr:from>
    <xdr:to>
      <xdr:col>1</xdr:col>
      <xdr:colOff>1458726</xdr:colOff>
      <xdr:row>1075</xdr:row>
      <xdr:rowOff>151839</xdr:rowOff>
    </xdr:to>
    <xdr:pic>
      <xdr:nvPicPr>
        <xdr:cNvPr id="512" name="Picture 82">
          <a:extLst>
            <a:ext uri="{FF2B5EF4-FFF2-40B4-BE49-F238E27FC236}">
              <a16:creationId xmlns:a16="http://schemas.microsoft.com/office/drawing/2014/main" id="{0E558172-3067-4547-BC78-9FC9A919D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0627" y="206731395"/>
          <a:ext cx="282080" cy="493946"/>
        </a:xfrm>
        <a:prstGeom prst="rect">
          <a:avLst/>
        </a:prstGeom>
      </xdr:spPr>
    </xdr:pic>
    <xdr:clientData/>
  </xdr:twoCellAnchor>
  <xdr:twoCellAnchor editAs="oneCell">
    <xdr:from>
      <xdr:col>1</xdr:col>
      <xdr:colOff>1054552</xdr:colOff>
      <xdr:row>1315</xdr:row>
      <xdr:rowOff>84028</xdr:rowOff>
    </xdr:from>
    <xdr:to>
      <xdr:col>1</xdr:col>
      <xdr:colOff>1456190</xdr:colOff>
      <xdr:row>1319</xdr:row>
      <xdr:rowOff>84028</xdr:rowOff>
    </xdr:to>
    <xdr:pic>
      <xdr:nvPicPr>
        <xdr:cNvPr id="513" name="Picture 15">
          <a:extLst>
            <a:ext uri="{FF2B5EF4-FFF2-40B4-BE49-F238E27FC236}">
              <a16:creationId xmlns:a16="http://schemas.microsoft.com/office/drawing/2014/main" id="{FCB70556-A994-430A-B231-0191A2E1C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1708" y="249543778"/>
          <a:ext cx="401638" cy="712853"/>
        </a:xfrm>
        <a:prstGeom prst="rect">
          <a:avLst/>
        </a:prstGeom>
      </xdr:spPr>
    </xdr:pic>
    <xdr:clientData/>
  </xdr:twoCellAnchor>
  <xdr:twoCellAnchor editAs="oneCell">
    <xdr:from>
      <xdr:col>1</xdr:col>
      <xdr:colOff>236500</xdr:colOff>
      <xdr:row>1314</xdr:row>
      <xdr:rowOff>173302</xdr:rowOff>
    </xdr:from>
    <xdr:to>
      <xdr:col>1</xdr:col>
      <xdr:colOff>754697</xdr:colOff>
      <xdr:row>1319</xdr:row>
      <xdr:rowOff>64893</xdr:rowOff>
    </xdr:to>
    <xdr:pic>
      <xdr:nvPicPr>
        <xdr:cNvPr id="514" name="Picture 27">
          <a:extLst>
            <a:ext uri="{FF2B5EF4-FFF2-40B4-BE49-F238E27FC236}">
              <a16:creationId xmlns:a16="http://schemas.microsoft.com/office/drawing/2014/main" id="{A6B51575-2FA6-415B-B8EB-DB2804D9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56" y="249990240"/>
          <a:ext cx="511847" cy="787734"/>
        </a:xfrm>
        <a:prstGeom prst="rect">
          <a:avLst/>
        </a:prstGeom>
      </xdr:spPr>
    </xdr:pic>
    <xdr:clientData/>
  </xdr:twoCellAnchor>
  <xdr:twoCellAnchor editAs="oneCell">
    <xdr:from>
      <xdr:col>1</xdr:col>
      <xdr:colOff>1336352</xdr:colOff>
      <xdr:row>1134</xdr:row>
      <xdr:rowOff>97748</xdr:rowOff>
    </xdr:from>
    <xdr:to>
      <xdr:col>1</xdr:col>
      <xdr:colOff>1827475</xdr:colOff>
      <xdr:row>1139</xdr:row>
      <xdr:rowOff>7949</xdr:rowOff>
    </xdr:to>
    <xdr:pic>
      <xdr:nvPicPr>
        <xdr:cNvPr id="516" name="Picture 63">
          <a:extLst>
            <a:ext uri="{FF2B5EF4-FFF2-40B4-BE49-F238E27FC236}">
              <a16:creationId xmlns:a16="http://schemas.microsoft.com/office/drawing/2014/main" id="{EAD5059E-E2A0-47E9-B771-86D1853E4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3508" y="221911186"/>
          <a:ext cx="491123" cy="796821"/>
        </a:xfrm>
        <a:prstGeom prst="rect">
          <a:avLst/>
        </a:prstGeom>
      </xdr:spPr>
    </xdr:pic>
    <xdr:clientData/>
  </xdr:twoCellAnchor>
  <xdr:oneCellAnchor>
    <xdr:from>
      <xdr:col>1</xdr:col>
      <xdr:colOff>140918</xdr:colOff>
      <xdr:row>1134</xdr:row>
      <xdr:rowOff>127768</xdr:rowOff>
    </xdr:from>
    <xdr:ext cx="431269" cy="898629"/>
    <xdr:pic>
      <xdr:nvPicPr>
        <xdr:cNvPr id="517" name="Picture 143">
          <a:extLst>
            <a:ext uri="{FF2B5EF4-FFF2-40B4-BE49-F238E27FC236}">
              <a16:creationId xmlns:a16="http://schemas.microsoft.com/office/drawing/2014/main" id="{3395FED1-95BE-4702-8A80-D74900A1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074" y="226548924"/>
          <a:ext cx="431269" cy="898629"/>
        </a:xfrm>
        <a:prstGeom prst="rect">
          <a:avLst/>
        </a:prstGeom>
      </xdr:spPr>
    </xdr:pic>
    <xdr:clientData/>
  </xdr:oneCellAnchor>
  <xdr:twoCellAnchor editAs="oneCell">
    <xdr:from>
      <xdr:col>1</xdr:col>
      <xdr:colOff>2011364</xdr:colOff>
      <xdr:row>1146</xdr:row>
      <xdr:rowOff>9525</xdr:rowOff>
    </xdr:from>
    <xdr:to>
      <xdr:col>1</xdr:col>
      <xdr:colOff>2488406</xdr:colOff>
      <xdr:row>1148</xdr:row>
      <xdr:rowOff>160877</xdr:rowOff>
    </xdr:to>
    <xdr:pic>
      <xdr:nvPicPr>
        <xdr:cNvPr id="521" name="Picture 92">
          <a:extLst>
            <a:ext uri="{FF2B5EF4-FFF2-40B4-BE49-F238E27FC236}">
              <a16:creationId xmlns:a16="http://schemas.microsoft.com/office/drawing/2014/main" id="{21FE82DE-171A-4D69-A48B-3880112E3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8520" y="230359744"/>
          <a:ext cx="477042" cy="499016"/>
        </a:xfrm>
        <a:prstGeom prst="rect">
          <a:avLst/>
        </a:prstGeom>
      </xdr:spPr>
    </xdr:pic>
    <xdr:clientData/>
  </xdr:twoCellAnchor>
  <xdr:oneCellAnchor>
    <xdr:from>
      <xdr:col>1</xdr:col>
      <xdr:colOff>1205706</xdr:colOff>
      <xdr:row>1517</xdr:row>
      <xdr:rowOff>168276</xdr:rowOff>
    </xdr:from>
    <xdr:ext cx="1279774" cy="361676"/>
    <xdr:pic>
      <xdr:nvPicPr>
        <xdr:cNvPr id="523" name="Picture 158">
          <a:extLst>
            <a:ext uri="{FF2B5EF4-FFF2-40B4-BE49-F238E27FC236}">
              <a16:creationId xmlns:a16="http://schemas.microsoft.com/office/drawing/2014/main" id="{C0D4FFC0-2BD9-4646-97D2-5A8B62709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312862" y="286239745"/>
          <a:ext cx="1279774" cy="361676"/>
        </a:xfrm>
        <a:prstGeom prst="rect">
          <a:avLst/>
        </a:prstGeom>
      </xdr:spPr>
    </xdr:pic>
    <xdr:clientData/>
  </xdr:oneCellAnchor>
  <xdr:twoCellAnchor editAs="oneCell">
    <xdr:from>
      <xdr:col>1</xdr:col>
      <xdr:colOff>1890347</xdr:colOff>
      <xdr:row>1121</xdr:row>
      <xdr:rowOff>74166</xdr:rowOff>
    </xdr:from>
    <xdr:to>
      <xdr:col>1</xdr:col>
      <xdr:colOff>2431174</xdr:colOff>
      <xdr:row>1126</xdr:row>
      <xdr:rowOff>2955</xdr:rowOff>
    </xdr:to>
    <xdr:pic>
      <xdr:nvPicPr>
        <xdr:cNvPr id="524" name="Picture 109">
          <a:extLst>
            <a:ext uri="{FF2B5EF4-FFF2-40B4-BE49-F238E27FC236}">
              <a16:creationId xmlns:a16="http://schemas.microsoft.com/office/drawing/2014/main" id="{E7ABA4EC-45F5-4C61-914D-ED93AC091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7503" y="211314854"/>
          <a:ext cx="537652" cy="828060"/>
        </a:xfrm>
        <a:prstGeom prst="rect">
          <a:avLst/>
        </a:prstGeom>
      </xdr:spPr>
    </xdr:pic>
    <xdr:clientData/>
  </xdr:twoCellAnchor>
  <xdr:twoCellAnchor editAs="oneCell">
    <xdr:from>
      <xdr:col>1</xdr:col>
      <xdr:colOff>1330325</xdr:colOff>
      <xdr:row>1110</xdr:row>
      <xdr:rowOff>151362</xdr:rowOff>
    </xdr:from>
    <xdr:to>
      <xdr:col>1</xdr:col>
      <xdr:colOff>2171339</xdr:colOff>
      <xdr:row>1117</xdr:row>
      <xdr:rowOff>134806</xdr:rowOff>
    </xdr:to>
    <xdr:pic>
      <xdr:nvPicPr>
        <xdr:cNvPr id="525" name="Picture 152">
          <a:extLst>
            <a:ext uri="{FF2B5EF4-FFF2-40B4-BE49-F238E27FC236}">
              <a16:creationId xmlns:a16="http://schemas.microsoft.com/office/drawing/2014/main" id="{75B47054-E6D3-488E-ADAC-002A47963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81" y="224072206"/>
          <a:ext cx="841014" cy="1214549"/>
        </a:xfrm>
        <a:prstGeom prst="rect">
          <a:avLst/>
        </a:prstGeom>
      </xdr:spPr>
    </xdr:pic>
    <xdr:clientData/>
  </xdr:twoCellAnchor>
  <xdr:twoCellAnchor editAs="oneCell">
    <xdr:from>
      <xdr:col>1</xdr:col>
      <xdr:colOff>259757</xdr:colOff>
      <xdr:row>1123</xdr:row>
      <xdr:rowOff>83345</xdr:rowOff>
    </xdr:from>
    <xdr:to>
      <xdr:col>1</xdr:col>
      <xdr:colOff>713623</xdr:colOff>
      <xdr:row>1129</xdr:row>
      <xdr:rowOff>11229</xdr:rowOff>
    </xdr:to>
    <xdr:pic>
      <xdr:nvPicPr>
        <xdr:cNvPr id="527" name="Picture 115">
          <a:extLst>
            <a:ext uri="{FF2B5EF4-FFF2-40B4-BE49-F238E27FC236}">
              <a16:creationId xmlns:a16="http://schemas.microsoft.com/office/drawing/2014/main" id="{0373BC64-337B-4C68-A898-CB3B3B2F36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15396"/>
        <a:stretch/>
      </xdr:blipFill>
      <xdr:spPr>
        <a:xfrm flipH="1">
          <a:off x="366913" y="211681220"/>
          <a:ext cx="457041" cy="997765"/>
        </a:xfrm>
        <a:prstGeom prst="rect">
          <a:avLst/>
        </a:prstGeom>
      </xdr:spPr>
    </xdr:pic>
    <xdr:clientData/>
  </xdr:twoCellAnchor>
  <xdr:twoCellAnchor editAs="oneCell">
    <xdr:from>
      <xdr:col>1</xdr:col>
      <xdr:colOff>1554502</xdr:colOff>
      <xdr:row>1102</xdr:row>
      <xdr:rowOff>25248</xdr:rowOff>
    </xdr:from>
    <xdr:to>
      <xdr:col>1</xdr:col>
      <xdr:colOff>2236628</xdr:colOff>
      <xdr:row>1108</xdr:row>
      <xdr:rowOff>123671</xdr:rowOff>
    </xdr:to>
    <xdr:pic>
      <xdr:nvPicPr>
        <xdr:cNvPr id="528" name="Picture 172">
          <a:extLst>
            <a:ext uri="{FF2B5EF4-FFF2-40B4-BE49-F238E27FC236}">
              <a16:creationId xmlns:a16="http://schemas.microsoft.com/office/drawing/2014/main" id="{0F577318-0556-439A-BE79-912EC6E2D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1658" y="222517342"/>
          <a:ext cx="678951" cy="1165574"/>
        </a:xfrm>
        <a:prstGeom prst="rect">
          <a:avLst/>
        </a:prstGeom>
      </xdr:spPr>
    </xdr:pic>
    <xdr:clientData/>
  </xdr:twoCellAnchor>
  <xdr:twoCellAnchor editAs="oneCell">
    <xdr:from>
      <xdr:col>1</xdr:col>
      <xdr:colOff>322452</xdr:colOff>
      <xdr:row>1105</xdr:row>
      <xdr:rowOff>121071</xdr:rowOff>
    </xdr:from>
    <xdr:to>
      <xdr:col>1</xdr:col>
      <xdr:colOff>1096380</xdr:colOff>
      <xdr:row>1112</xdr:row>
      <xdr:rowOff>121067</xdr:rowOff>
    </xdr:to>
    <xdr:pic>
      <xdr:nvPicPr>
        <xdr:cNvPr id="529" name="Picture 175">
          <a:extLst>
            <a:ext uri="{FF2B5EF4-FFF2-40B4-BE49-F238E27FC236}">
              <a16:creationId xmlns:a16="http://schemas.microsoft.com/office/drawing/2014/main" id="{D0FF1221-6A51-43D4-8FC6-25024C8F2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608" y="223148946"/>
          <a:ext cx="767578" cy="1254772"/>
        </a:xfrm>
        <a:prstGeom prst="rect">
          <a:avLst/>
        </a:prstGeom>
      </xdr:spPr>
    </xdr:pic>
    <xdr:clientData/>
  </xdr:twoCellAnchor>
  <xdr:twoCellAnchor editAs="oneCell">
    <xdr:from>
      <xdr:col>1</xdr:col>
      <xdr:colOff>2026112</xdr:colOff>
      <xdr:row>1489</xdr:row>
      <xdr:rowOff>127795</xdr:rowOff>
    </xdr:from>
    <xdr:to>
      <xdr:col>1</xdr:col>
      <xdr:colOff>2505109</xdr:colOff>
      <xdr:row>1490</xdr:row>
      <xdr:rowOff>154676</xdr:rowOff>
    </xdr:to>
    <xdr:pic>
      <xdr:nvPicPr>
        <xdr:cNvPr id="531" name="Picture 189">
          <a:extLst>
            <a:ext uri="{FF2B5EF4-FFF2-40B4-BE49-F238E27FC236}">
              <a16:creationId xmlns:a16="http://schemas.microsoft.com/office/drawing/2014/main" id="{7A9FCB3A-2F57-4E92-84AC-2F7388B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66855" y="280350677"/>
          <a:ext cx="211823" cy="478997"/>
        </a:xfrm>
        <a:prstGeom prst="rect">
          <a:avLst/>
        </a:prstGeom>
      </xdr:spPr>
    </xdr:pic>
    <xdr:clientData/>
  </xdr:twoCellAnchor>
  <xdr:twoCellAnchor editAs="oneCell">
    <xdr:from>
      <xdr:col>1</xdr:col>
      <xdr:colOff>2122716</xdr:colOff>
      <xdr:row>1293</xdr:row>
      <xdr:rowOff>26872</xdr:rowOff>
    </xdr:from>
    <xdr:to>
      <xdr:col>1</xdr:col>
      <xdr:colOff>2389981</xdr:colOff>
      <xdr:row>1296</xdr:row>
      <xdr:rowOff>141853</xdr:rowOff>
    </xdr:to>
    <xdr:pic>
      <xdr:nvPicPr>
        <xdr:cNvPr id="532" name="Picture 131">
          <a:extLst>
            <a:ext uri="{FF2B5EF4-FFF2-40B4-BE49-F238E27FC236}">
              <a16:creationId xmlns:a16="http://schemas.microsoft.com/office/drawing/2014/main" id="{F28CC4BD-BE11-41A1-A37B-55E4DCA46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9872" y="246450528"/>
          <a:ext cx="270440" cy="650760"/>
        </a:xfrm>
        <a:prstGeom prst="rect">
          <a:avLst/>
        </a:prstGeom>
      </xdr:spPr>
    </xdr:pic>
    <xdr:clientData/>
  </xdr:twoCellAnchor>
  <xdr:twoCellAnchor editAs="oneCell">
    <xdr:from>
      <xdr:col>1</xdr:col>
      <xdr:colOff>1724705</xdr:colOff>
      <xdr:row>1293</xdr:row>
      <xdr:rowOff>80169</xdr:rowOff>
    </xdr:from>
    <xdr:to>
      <xdr:col>1</xdr:col>
      <xdr:colOff>1970766</xdr:colOff>
      <xdr:row>1296</xdr:row>
      <xdr:rowOff>83346</xdr:rowOff>
    </xdr:to>
    <xdr:pic>
      <xdr:nvPicPr>
        <xdr:cNvPr id="533" name="Picture 140">
          <a:extLst>
            <a:ext uri="{FF2B5EF4-FFF2-40B4-BE49-F238E27FC236}">
              <a16:creationId xmlns:a16="http://schemas.microsoft.com/office/drawing/2014/main" id="{7CAA0650-2550-46F0-B90F-5549EB0A0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1861" y="246503825"/>
          <a:ext cx="242886" cy="551654"/>
        </a:xfrm>
        <a:prstGeom prst="rect">
          <a:avLst/>
        </a:prstGeom>
      </xdr:spPr>
    </xdr:pic>
    <xdr:clientData/>
  </xdr:twoCellAnchor>
  <xdr:twoCellAnchor editAs="oneCell">
    <xdr:from>
      <xdr:col>1</xdr:col>
      <xdr:colOff>637539</xdr:colOff>
      <xdr:row>1137</xdr:row>
      <xdr:rowOff>97630</xdr:rowOff>
    </xdr:from>
    <xdr:to>
      <xdr:col>1</xdr:col>
      <xdr:colOff>1313890</xdr:colOff>
      <xdr:row>1142</xdr:row>
      <xdr:rowOff>159402</xdr:rowOff>
    </xdr:to>
    <xdr:pic>
      <xdr:nvPicPr>
        <xdr:cNvPr id="534" name="Picture 7">
          <a:extLst>
            <a:ext uri="{FF2B5EF4-FFF2-40B4-BE49-F238E27FC236}">
              <a16:creationId xmlns:a16="http://schemas.microsoft.com/office/drawing/2014/main" id="{8990F848-AB97-40E4-A413-41A72919B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695" y="222446849"/>
          <a:ext cx="676351" cy="957914"/>
        </a:xfrm>
        <a:prstGeom prst="rect">
          <a:avLst/>
        </a:prstGeom>
      </xdr:spPr>
    </xdr:pic>
    <xdr:clientData/>
  </xdr:twoCellAnchor>
  <xdr:twoCellAnchor editAs="oneCell">
    <xdr:from>
      <xdr:col>1</xdr:col>
      <xdr:colOff>1597705</xdr:colOff>
      <xdr:row>1456</xdr:row>
      <xdr:rowOff>83344</xdr:rowOff>
    </xdr:from>
    <xdr:to>
      <xdr:col>1</xdr:col>
      <xdr:colOff>1952930</xdr:colOff>
      <xdr:row>1458</xdr:row>
      <xdr:rowOff>155541</xdr:rowOff>
    </xdr:to>
    <xdr:pic>
      <xdr:nvPicPr>
        <xdr:cNvPr id="536" name="Picture 65">
          <a:extLst>
            <a:ext uri="{FF2B5EF4-FFF2-40B4-BE49-F238E27FC236}">
              <a16:creationId xmlns:a16="http://schemas.microsoft.com/office/drawing/2014/main" id="{47CCFDB2-30E9-463A-B243-589D7E6DA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861" y="275082000"/>
          <a:ext cx="358400" cy="432561"/>
        </a:xfrm>
        <a:prstGeom prst="rect">
          <a:avLst/>
        </a:prstGeom>
      </xdr:spPr>
    </xdr:pic>
    <xdr:clientData/>
  </xdr:twoCellAnchor>
  <xdr:twoCellAnchor editAs="oneCell">
    <xdr:from>
      <xdr:col>1</xdr:col>
      <xdr:colOff>886395</xdr:colOff>
      <xdr:row>1438</xdr:row>
      <xdr:rowOff>2104</xdr:rowOff>
    </xdr:from>
    <xdr:to>
      <xdr:col>1</xdr:col>
      <xdr:colOff>1658711</xdr:colOff>
      <xdr:row>1442</xdr:row>
      <xdr:rowOff>67696</xdr:rowOff>
    </xdr:to>
    <xdr:pic>
      <xdr:nvPicPr>
        <xdr:cNvPr id="537" name="Picture 132">
          <a:extLst>
            <a:ext uri="{FF2B5EF4-FFF2-40B4-BE49-F238E27FC236}">
              <a16:creationId xmlns:a16="http://schemas.microsoft.com/office/drawing/2014/main" id="{DDA67BE4-0DDB-4FDD-9B2A-7536EFF5A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3551" y="271786073"/>
          <a:ext cx="772316" cy="773618"/>
        </a:xfrm>
        <a:prstGeom prst="rect">
          <a:avLst/>
        </a:prstGeom>
      </xdr:spPr>
    </xdr:pic>
    <xdr:clientData/>
  </xdr:twoCellAnchor>
  <xdr:twoCellAnchor editAs="oneCell">
    <xdr:from>
      <xdr:col>1</xdr:col>
      <xdr:colOff>1976212</xdr:colOff>
      <xdr:row>1497</xdr:row>
      <xdr:rowOff>18257</xdr:rowOff>
    </xdr:from>
    <xdr:to>
      <xdr:col>1</xdr:col>
      <xdr:colOff>2277202</xdr:colOff>
      <xdr:row>1501</xdr:row>
      <xdr:rowOff>65370</xdr:rowOff>
    </xdr:to>
    <xdr:pic>
      <xdr:nvPicPr>
        <xdr:cNvPr id="539" name="Picture 24">
          <a:extLst>
            <a:ext uri="{FF2B5EF4-FFF2-40B4-BE49-F238E27FC236}">
              <a16:creationId xmlns:a16="http://schemas.microsoft.com/office/drawing/2014/main" id="{3B0BB374-A5EE-4B2E-A7D4-91CC4D986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3368" y="281803476"/>
          <a:ext cx="297815" cy="771014"/>
        </a:xfrm>
        <a:prstGeom prst="rect">
          <a:avLst/>
        </a:prstGeom>
      </xdr:spPr>
    </xdr:pic>
    <xdr:clientData/>
  </xdr:twoCellAnchor>
  <xdr:twoCellAnchor editAs="oneCell">
    <xdr:from>
      <xdr:col>1</xdr:col>
      <xdr:colOff>1677081</xdr:colOff>
      <xdr:row>1061</xdr:row>
      <xdr:rowOff>100747</xdr:rowOff>
    </xdr:from>
    <xdr:to>
      <xdr:col>1</xdr:col>
      <xdr:colOff>2285727</xdr:colOff>
      <xdr:row>1066</xdr:row>
      <xdr:rowOff>66614</xdr:rowOff>
    </xdr:to>
    <xdr:pic>
      <xdr:nvPicPr>
        <xdr:cNvPr id="540" name="Picture 40">
          <a:extLst>
            <a:ext uri="{FF2B5EF4-FFF2-40B4-BE49-F238E27FC236}">
              <a16:creationId xmlns:a16="http://schemas.microsoft.com/office/drawing/2014/main" id="{0D726A28-45F5-49A9-8A76-687DABEBF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4237" y="191041278"/>
          <a:ext cx="608646" cy="862012"/>
        </a:xfrm>
        <a:prstGeom prst="rect">
          <a:avLst/>
        </a:prstGeom>
      </xdr:spPr>
    </xdr:pic>
    <xdr:clientData/>
  </xdr:twoCellAnchor>
  <xdr:twoCellAnchor editAs="oneCell">
    <xdr:from>
      <xdr:col>1</xdr:col>
      <xdr:colOff>1416783</xdr:colOff>
      <xdr:row>1066</xdr:row>
      <xdr:rowOff>127795</xdr:rowOff>
    </xdr:from>
    <xdr:to>
      <xdr:col>1</xdr:col>
      <xdr:colOff>2048713</xdr:colOff>
      <xdr:row>1071</xdr:row>
      <xdr:rowOff>107630</xdr:rowOff>
    </xdr:to>
    <xdr:pic>
      <xdr:nvPicPr>
        <xdr:cNvPr id="541" name="Picture 42">
          <a:extLst>
            <a:ext uri="{FF2B5EF4-FFF2-40B4-BE49-F238E27FC236}">
              <a16:creationId xmlns:a16="http://schemas.microsoft.com/office/drawing/2014/main" id="{F1DB4A08-69E9-43CB-84D8-BA4F59A35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3939" y="191961295"/>
          <a:ext cx="628755" cy="869628"/>
        </a:xfrm>
        <a:prstGeom prst="rect">
          <a:avLst/>
        </a:prstGeom>
      </xdr:spPr>
    </xdr:pic>
    <xdr:clientData/>
  </xdr:twoCellAnchor>
  <xdr:twoCellAnchor editAs="oneCell">
    <xdr:from>
      <xdr:col>1</xdr:col>
      <xdr:colOff>1820678</xdr:colOff>
      <xdr:row>1224</xdr:row>
      <xdr:rowOff>134144</xdr:rowOff>
    </xdr:from>
    <xdr:to>
      <xdr:col>1</xdr:col>
      <xdr:colOff>2064546</xdr:colOff>
      <xdr:row>1227</xdr:row>
      <xdr:rowOff>134142</xdr:rowOff>
    </xdr:to>
    <xdr:pic>
      <xdr:nvPicPr>
        <xdr:cNvPr id="543" name="Picture 50">
          <a:extLst>
            <a:ext uri="{FF2B5EF4-FFF2-40B4-BE49-F238E27FC236}">
              <a16:creationId xmlns:a16="http://schemas.microsoft.com/office/drawing/2014/main" id="{699699BE-5B0F-42D0-A0BB-8EC304139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7834" y="236175550"/>
          <a:ext cx="247043" cy="554441"/>
        </a:xfrm>
        <a:prstGeom prst="rect">
          <a:avLst/>
        </a:prstGeom>
      </xdr:spPr>
    </xdr:pic>
    <xdr:clientData/>
  </xdr:twoCellAnchor>
  <xdr:twoCellAnchor editAs="oneCell">
    <xdr:from>
      <xdr:col>1</xdr:col>
      <xdr:colOff>2034287</xdr:colOff>
      <xdr:row>1224</xdr:row>
      <xdr:rowOff>110331</xdr:rowOff>
    </xdr:from>
    <xdr:to>
      <xdr:col>1</xdr:col>
      <xdr:colOff>2307804</xdr:colOff>
      <xdr:row>1228</xdr:row>
      <xdr:rowOff>0</xdr:rowOff>
    </xdr:to>
    <xdr:pic>
      <xdr:nvPicPr>
        <xdr:cNvPr id="544" name="Picture 51">
          <a:extLst>
            <a:ext uri="{FF2B5EF4-FFF2-40B4-BE49-F238E27FC236}">
              <a16:creationId xmlns:a16="http://schemas.microsoft.com/office/drawing/2014/main" id="{4617B42C-5EE0-40A5-84A7-DF9554D1D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1443" y="236151737"/>
          <a:ext cx="273517" cy="612775"/>
        </a:xfrm>
        <a:prstGeom prst="rect">
          <a:avLst/>
        </a:prstGeom>
      </xdr:spPr>
    </xdr:pic>
    <xdr:clientData/>
  </xdr:twoCellAnchor>
  <xdr:twoCellAnchor editAs="oneCell">
    <xdr:from>
      <xdr:col>1</xdr:col>
      <xdr:colOff>1037805</xdr:colOff>
      <xdr:row>1226</xdr:row>
      <xdr:rowOff>1601</xdr:rowOff>
    </xdr:from>
    <xdr:to>
      <xdr:col>1</xdr:col>
      <xdr:colOff>1782762</xdr:colOff>
      <xdr:row>1227</xdr:row>
      <xdr:rowOff>158762</xdr:rowOff>
    </xdr:to>
    <xdr:pic>
      <xdr:nvPicPr>
        <xdr:cNvPr id="546" name="Picture 153">
          <a:extLst>
            <a:ext uri="{FF2B5EF4-FFF2-40B4-BE49-F238E27FC236}">
              <a16:creationId xmlns:a16="http://schemas.microsoft.com/office/drawing/2014/main" id="{74220CA4-AB77-4CC9-86C8-4F9DEE69C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961" y="236412101"/>
          <a:ext cx="744957" cy="355586"/>
        </a:xfrm>
        <a:prstGeom prst="rect">
          <a:avLst/>
        </a:prstGeom>
      </xdr:spPr>
    </xdr:pic>
    <xdr:clientData/>
  </xdr:twoCellAnchor>
  <xdr:twoCellAnchor editAs="oneCell">
    <xdr:from>
      <xdr:col>1</xdr:col>
      <xdr:colOff>136584</xdr:colOff>
      <xdr:row>1052</xdr:row>
      <xdr:rowOff>116172</xdr:rowOff>
    </xdr:from>
    <xdr:to>
      <xdr:col>1</xdr:col>
      <xdr:colOff>945883</xdr:colOff>
      <xdr:row>1058</xdr:row>
      <xdr:rowOff>116172</xdr:rowOff>
    </xdr:to>
    <xdr:pic>
      <xdr:nvPicPr>
        <xdr:cNvPr id="547" name="Picture 35">
          <a:extLst>
            <a:ext uri="{FF2B5EF4-FFF2-40B4-BE49-F238E27FC236}">
              <a16:creationId xmlns:a16="http://schemas.microsoft.com/office/drawing/2014/main" id="{CA36503D-DD81-40AC-8F4B-AB83D24CF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534" y="206319722"/>
          <a:ext cx="802949" cy="1136860"/>
        </a:xfrm>
        <a:prstGeom prst="rect">
          <a:avLst/>
        </a:prstGeom>
      </xdr:spPr>
    </xdr:pic>
    <xdr:clientData/>
  </xdr:twoCellAnchor>
  <xdr:twoCellAnchor editAs="oneCell">
    <xdr:from>
      <xdr:col>1</xdr:col>
      <xdr:colOff>386557</xdr:colOff>
      <xdr:row>1066</xdr:row>
      <xdr:rowOff>68811</xdr:rowOff>
    </xdr:from>
    <xdr:to>
      <xdr:col>1</xdr:col>
      <xdr:colOff>1055688</xdr:colOff>
      <xdr:row>1071</xdr:row>
      <xdr:rowOff>104820</xdr:rowOff>
    </xdr:to>
    <xdr:pic>
      <xdr:nvPicPr>
        <xdr:cNvPr id="548" name="Picture 41">
          <a:extLst>
            <a:ext uri="{FF2B5EF4-FFF2-40B4-BE49-F238E27FC236}">
              <a16:creationId xmlns:a16="http://schemas.microsoft.com/office/drawing/2014/main" id="{AB59B958-FE39-4116-8BA2-C8742FA5B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713" y="191902311"/>
          <a:ext cx="665956" cy="932152"/>
        </a:xfrm>
        <a:prstGeom prst="rect">
          <a:avLst/>
        </a:prstGeom>
      </xdr:spPr>
    </xdr:pic>
    <xdr:clientData/>
  </xdr:twoCellAnchor>
  <xdr:twoCellAnchor editAs="oneCell">
    <xdr:from>
      <xdr:col>1</xdr:col>
      <xdr:colOff>228715</xdr:colOff>
      <xdr:row>1497</xdr:row>
      <xdr:rowOff>100126</xdr:rowOff>
    </xdr:from>
    <xdr:to>
      <xdr:col>1</xdr:col>
      <xdr:colOff>535606</xdr:colOff>
      <xdr:row>1501</xdr:row>
      <xdr:rowOff>68397</xdr:rowOff>
    </xdr:to>
    <xdr:pic>
      <xdr:nvPicPr>
        <xdr:cNvPr id="549" name="Picture 46">
          <a:extLst>
            <a:ext uri="{FF2B5EF4-FFF2-40B4-BE49-F238E27FC236}">
              <a16:creationId xmlns:a16="http://schemas.microsoft.com/office/drawing/2014/main" id="{14FD0A88-94F3-454E-865F-FAC5B8713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871" y="281885345"/>
          <a:ext cx="306891" cy="676297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1062</xdr:row>
      <xdr:rowOff>59532</xdr:rowOff>
    </xdr:from>
    <xdr:to>
      <xdr:col>1</xdr:col>
      <xdr:colOff>771943</xdr:colOff>
      <xdr:row>1066</xdr:row>
      <xdr:rowOff>44450</xdr:rowOff>
    </xdr:to>
    <xdr:pic>
      <xdr:nvPicPr>
        <xdr:cNvPr id="550" name="Picture 138">
          <a:extLst>
            <a:ext uri="{FF2B5EF4-FFF2-40B4-BE49-F238E27FC236}">
              <a16:creationId xmlns:a16="http://schemas.microsoft.com/office/drawing/2014/main" id="{413D7A56-9285-4E53-A0E9-689EE37DD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191178657"/>
          <a:ext cx="435393" cy="702468"/>
        </a:xfrm>
        <a:prstGeom prst="rect">
          <a:avLst/>
        </a:prstGeom>
      </xdr:spPr>
    </xdr:pic>
    <xdr:clientData/>
  </xdr:twoCellAnchor>
  <xdr:twoCellAnchor editAs="oneCell">
    <xdr:from>
      <xdr:col>1</xdr:col>
      <xdr:colOff>781617</xdr:colOff>
      <xdr:row>1406</xdr:row>
      <xdr:rowOff>59531</xdr:rowOff>
    </xdr:from>
    <xdr:to>
      <xdr:col>1</xdr:col>
      <xdr:colOff>1092200</xdr:colOff>
      <xdr:row>1408</xdr:row>
      <xdr:rowOff>160687</xdr:rowOff>
    </xdr:to>
    <xdr:pic>
      <xdr:nvPicPr>
        <xdr:cNvPr id="551" name="Picture 33">
          <a:extLst>
            <a:ext uri="{FF2B5EF4-FFF2-40B4-BE49-F238E27FC236}">
              <a16:creationId xmlns:a16="http://schemas.microsoft.com/office/drawing/2014/main" id="{5BFD5355-5BEB-42FA-8E7C-05B70CB79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773" y="268986000"/>
          <a:ext cx="313758" cy="461517"/>
        </a:xfrm>
        <a:prstGeom prst="rect">
          <a:avLst/>
        </a:prstGeom>
      </xdr:spPr>
    </xdr:pic>
    <xdr:clientData/>
  </xdr:twoCellAnchor>
  <xdr:twoCellAnchor editAs="oneCell">
    <xdr:from>
      <xdr:col>1</xdr:col>
      <xdr:colOff>1077117</xdr:colOff>
      <xdr:row>1064</xdr:row>
      <xdr:rowOff>161926</xdr:rowOff>
    </xdr:from>
    <xdr:to>
      <xdr:col>1</xdr:col>
      <xdr:colOff>1454942</xdr:colOff>
      <xdr:row>1067</xdr:row>
      <xdr:rowOff>21432</xdr:rowOff>
    </xdr:to>
    <xdr:pic>
      <xdr:nvPicPr>
        <xdr:cNvPr id="552" name="Picture 141">
          <a:extLst>
            <a:ext uri="{FF2B5EF4-FFF2-40B4-BE49-F238E27FC236}">
              <a16:creationId xmlns:a16="http://schemas.microsoft.com/office/drawing/2014/main" id="{CC315077-48FB-46A3-90A1-5F9C8F2A4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4273" y="191638239"/>
          <a:ext cx="381000" cy="395286"/>
        </a:xfrm>
        <a:prstGeom prst="rect">
          <a:avLst/>
        </a:prstGeom>
      </xdr:spPr>
    </xdr:pic>
    <xdr:clientData/>
  </xdr:twoCellAnchor>
  <xdr:twoCellAnchor editAs="oneCell">
    <xdr:from>
      <xdr:col>1</xdr:col>
      <xdr:colOff>1403917</xdr:colOff>
      <xdr:row>1416</xdr:row>
      <xdr:rowOff>88674</xdr:rowOff>
    </xdr:from>
    <xdr:to>
      <xdr:col>1</xdr:col>
      <xdr:colOff>2172108</xdr:colOff>
      <xdr:row>1420</xdr:row>
      <xdr:rowOff>142995</xdr:rowOff>
    </xdr:to>
    <xdr:pic>
      <xdr:nvPicPr>
        <xdr:cNvPr id="553" name="Picture 36">
          <a:extLst>
            <a:ext uri="{FF2B5EF4-FFF2-40B4-BE49-F238E27FC236}">
              <a16:creationId xmlns:a16="http://schemas.microsoft.com/office/drawing/2014/main" id="{7F2ADA42-B4E7-4D39-9C2F-F8A8A176A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1073" y="268122174"/>
          <a:ext cx="768191" cy="765520"/>
        </a:xfrm>
        <a:prstGeom prst="rect">
          <a:avLst/>
        </a:prstGeom>
      </xdr:spPr>
    </xdr:pic>
    <xdr:clientData/>
  </xdr:twoCellAnchor>
  <xdr:twoCellAnchor editAs="oneCell">
    <xdr:from>
      <xdr:col>1</xdr:col>
      <xdr:colOff>521265</xdr:colOff>
      <xdr:row>1513</xdr:row>
      <xdr:rowOff>122464</xdr:rowOff>
    </xdr:from>
    <xdr:to>
      <xdr:col>1</xdr:col>
      <xdr:colOff>2047238</xdr:colOff>
      <xdr:row>1515</xdr:row>
      <xdr:rowOff>106249</xdr:rowOff>
    </xdr:to>
    <xdr:pic>
      <xdr:nvPicPr>
        <xdr:cNvPr id="554" name="Picture 39">
          <a:extLst>
            <a:ext uri="{FF2B5EF4-FFF2-40B4-BE49-F238E27FC236}">
              <a16:creationId xmlns:a16="http://schemas.microsoft.com/office/drawing/2014/main" id="{597E1EF9-451D-4C69-85F6-E3ED13BF1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8421" y="285479558"/>
          <a:ext cx="1522798" cy="340974"/>
        </a:xfrm>
        <a:prstGeom prst="rect">
          <a:avLst/>
        </a:prstGeom>
      </xdr:spPr>
    </xdr:pic>
    <xdr:clientData/>
  </xdr:twoCellAnchor>
  <xdr:twoCellAnchor editAs="oneCell">
    <xdr:from>
      <xdr:col>1</xdr:col>
      <xdr:colOff>1436915</xdr:colOff>
      <xdr:row>1497</xdr:row>
      <xdr:rowOff>1587</xdr:rowOff>
    </xdr:from>
    <xdr:to>
      <xdr:col>1</xdr:col>
      <xdr:colOff>1676925</xdr:colOff>
      <xdr:row>1501</xdr:row>
      <xdr:rowOff>29548</xdr:rowOff>
    </xdr:to>
    <xdr:pic>
      <xdr:nvPicPr>
        <xdr:cNvPr id="555" name="Picture 30">
          <a:extLst>
            <a:ext uri="{FF2B5EF4-FFF2-40B4-BE49-F238E27FC236}">
              <a16:creationId xmlns:a16="http://schemas.microsoft.com/office/drawing/2014/main" id="{46961DB1-0599-4B8F-951C-CE37D9007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4071" y="281786806"/>
          <a:ext cx="240010" cy="748687"/>
        </a:xfrm>
        <a:prstGeom prst="rect">
          <a:avLst/>
        </a:prstGeom>
      </xdr:spPr>
    </xdr:pic>
    <xdr:clientData/>
  </xdr:twoCellAnchor>
  <xdr:twoCellAnchor editAs="oneCell">
    <xdr:from>
      <xdr:col>1</xdr:col>
      <xdr:colOff>860379</xdr:colOff>
      <xdr:row>1496</xdr:row>
      <xdr:rowOff>164646</xdr:rowOff>
    </xdr:from>
    <xdr:to>
      <xdr:col>1</xdr:col>
      <xdr:colOff>1133412</xdr:colOff>
      <xdr:row>1501</xdr:row>
      <xdr:rowOff>48938</xdr:rowOff>
    </xdr:to>
    <xdr:pic>
      <xdr:nvPicPr>
        <xdr:cNvPr id="556" name="Picture 38">
          <a:extLst>
            <a:ext uri="{FF2B5EF4-FFF2-40B4-BE49-F238E27FC236}">
              <a16:creationId xmlns:a16="http://schemas.microsoft.com/office/drawing/2014/main" id="{B417AC4B-B8EA-4212-81E7-76AB9F15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7535" y="281771271"/>
          <a:ext cx="276208" cy="770913"/>
        </a:xfrm>
        <a:prstGeom prst="rect">
          <a:avLst/>
        </a:prstGeom>
      </xdr:spPr>
    </xdr:pic>
    <xdr:clientData/>
  </xdr:twoCellAnchor>
  <xdr:twoCellAnchor editAs="oneCell">
    <xdr:from>
      <xdr:col>1</xdr:col>
      <xdr:colOff>501762</xdr:colOff>
      <xdr:row>1421</xdr:row>
      <xdr:rowOff>86520</xdr:rowOff>
    </xdr:from>
    <xdr:to>
      <xdr:col>1</xdr:col>
      <xdr:colOff>1323333</xdr:colOff>
      <xdr:row>1426</xdr:row>
      <xdr:rowOff>26265</xdr:rowOff>
    </xdr:to>
    <xdr:pic>
      <xdr:nvPicPr>
        <xdr:cNvPr id="557" name="Picture 128">
          <a:extLst>
            <a:ext uri="{FF2B5EF4-FFF2-40B4-BE49-F238E27FC236}">
              <a16:creationId xmlns:a16="http://schemas.microsoft.com/office/drawing/2014/main" id="{DCD5DECF-E3E0-4C0D-A354-2E7402008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918" y="269012989"/>
          <a:ext cx="824746" cy="835891"/>
        </a:xfrm>
        <a:prstGeom prst="rect">
          <a:avLst/>
        </a:prstGeom>
      </xdr:spPr>
    </xdr:pic>
    <xdr:clientData/>
  </xdr:twoCellAnchor>
  <xdr:twoCellAnchor editAs="oneCell">
    <xdr:from>
      <xdr:col>1</xdr:col>
      <xdr:colOff>1936616</xdr:colOff>
      <xdr:row>1492</xdr:row>
      <xdr:rowOff>82415</xdr:rowOff>
    </xdr:from>
    <xdr:to>
      <xdr:col>1</xdr:col>
      <xdr:colOff>2485236</xdr:colOff>
      <xdr:row>1493</xdr:row>
      <xdr:rowOff>107154</xdr:rowOff>
    </xdr:to>
    <xdr:pic>
      <xdr:nvPicPr>
        <xdr:cNvPr id="558" name="Picture 130">
          <a:extLst>
            <a:ext uri="{FF2B5EF4-FFF2-40B4-BE49-F238E27FC236}">
              <a16:creationId xmlns:a16="http://schemas.microsoft.com/office/drawing/2014/main" id="{60E6F16F-AC2B-4D52-B3E4-5A4F498C9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16415" y="281337803"/>
          <a:ext cx="203334" cy="548620"/>
        </a:xfrm>
        <a:prstGeom prst="rect">
          <a:avLst/>
        </a:prstGeom>
      </xdr:spPr>
    </xdr:pic>
    <xdr:clientData/>
  </xdr:twoCellAnchor>
  <xdr:twoCellAnchor editAs="oneCell">
    <xdr:from>
      <xdr:col>1</xdr:col>
      <xdr:colOff>1160805</xdr:colOff>
      <xdr:row>1052</xdr:row>
      <xdr:rowOff>15876</xdr:rowOff>
    </xdr:from>
    <xdr:to>
      <xdr:col>1</xdr:col>
      <xdr:colOff>1855787</xdr:colOff>
      <xdr:row>1058</xdr:row>
      <xdr:rowOff>104774</xdr:rowOff>
    </xdr:to>
    <xdr:pic>
      <xdr:nvPicPr>
        <xdr:cNvPr id="559" name="Picture 58">
          <a:extLst>
            <a:ext uri="{FF2B5EF4-FFF2-40B4-BE49-F238E27FC236}">
              <a16:creationId xmlns:a16="http://schemas.microsoft.com/office/drawing/2014/main" id="{B155102C-D1E1-4052-926C-3BF5E6600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755" y="206219426"/>
          <a:ext cx="701332" cy="1212279"/>
        </a:xfrm>
        <a:prstGeom prst="rect">
          <a:avLst/>
        </a:prstGeom>
      </xdr:spPr>
    </xdr:pic>
    <xdr:clientData/>
  </xdr:twoCellAnchor>
  <xdr:twoCellAnchor editAs="oneCell">
    <xdr:from>
      <xdr:col>1</xdr:col>
      <xdr:colOff>1250797</xdr:colOff>
      <xdr:row>1387</xdr:row>
      <xdr:rowOff>164645</xdr:rowOff>
    </xdr:from>
    <xdr:to>
      <xdr:col>1</xdr:col>
      <xdr:colOff>2048443</xdr:colOff>
      <xdr:row>1392</xdr:row>
      <xdr:rowOff>142720</xdr:rowOff>
    </xdr:to>
    <xdr:pic>
      <xdr:nvPicPr>
        <xdr:cNvPr id="560" name="Picture 60">
          <a:extLst>
            <a:ext uri="{FF2B5EF4-FFF2-40B4-BE49-F238E27FC236}">
              <a16:creationId xmlns:a16="http://schemas.microsoft.com/office/drawing/2014/main" id="{AFB69FBC-F25B-4F39-80F4-5A4D6B2C8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953" y="263197520"/>
          <a:ext cx="797646" cy="874218"/>
        </a:xfrm>
        <a:prstGeom prst="rect">
          <a:avLst/>
        </a:prstGeom>
      </xdr:spPr>
    </xdr:pic>
    <xdr:clientData/>
  </xdr:twoCellAnchor>
  <xdr:twoCellAnchor editAs="oneCell">
    <xdr:from>
      <xdr:col>1</xdr:col>
      <xdr:colOff>520251</xdr:colOff>
      <xdr:row>1212</xdr:row>
      <xdr:rowOff>87832</xdr:rowOff>
    </xdr:from>
    <xdr:to>
      <xdr:col>1</xdr:col>
      <xdr:colOff>1019304</xdr:colOff>
      <xdr:row>1219</xdr:row>
      <xdr:rowOff>45097</xdr:rowOff>
    </xdr:to>
    <xdr:pic>
      <xdr:nvPicPr>
        <xdr:cNvPr id="561" name="Picture 10">
          <a:extLst>
            <a:ext uri="{FF2B5EF4-FFF2-40B4-BE49-F238E27FC236}">
              <a16:creationId xmlns:a16="http://schemas.microsoft.com/office/drawing/2014/main" id="{2D4D6EA3-42B5-4FA4-A84A-C8D8F56D1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407" y="231688207"/>
          <a:ext cx="495878" cy="12042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1116192</xdr:colOff>
      <xdr:row>1212</xdr:row>
      <xdr:rowOff>72433</xdr:rowOff>
    </xdr:from>
    <xdr:to>
      <xdr:col>1</xdr:col>
      <xdr:colOff>1644794</xdr:colOff>
      <xdr:row>1217</xdr:row>
      <xdr:rowOff>124617</xdr:rowOff>
    </xdr:to>
    <xdr:pic>
      <xdr:nvPicPr>
        <xdr:cNvPr id="562" name="Picture 35">
          <a:extLst>
            <a:ext uri="{FF2B5EF4-FFF2-40B4-BE49-F238E27FC236}">
              <a16:creationId xmlns:a16="http://schemas.microsoft.com/office/drawing/2014/main" id="{F6358618-0FB6-48BE-B253-2654DE43F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3348" y="231672808"/>
          <a:ext cx="531777" cy="948329"/>
        </a:xfrm>
        <a:prstGeom prst="rect">
          <a:avLst/>
        </a:prstGeom>
      </xdr:spPr>
    </xdr:pic>
    <xdr:clientData/>
  </xdr:twoCellAnchor>
  <xdr:twoCellAnchor editAs="oneCell">
    <xdr:from>
      <xdr:col>1</xdr:col>
      <xdr:colOff>1062539</xdr:colOff>
      <xdr:row>1218</xdr:row>
      <xdr:rowOff>127609</xdr:rowOff>
    </xdr:from>
    <xdr:to>
      <xdr:col>1</xdr:col>
      <xdr:colOff>1533640</xdr:colOff>
      <xdr:row>1222</xdr:row>
      <xdr:rowOff>26278</xdr:rowOff>
    </xdr:to>
    <xdr:pic>
      <xdr:nvPicPr>
        <xdr:cNvPr id="564" name="Picture 68">
          <a:extLst>
            <a:ext uri="{FF2B5EF4-FFF2-40B4-BE49-F238E27FC236}">
              <a16:creationId xmlns:a16="http://schemas.microsoft.com/office/drawing/2014/main" id="{DF7D951D-AD30-4B86-A812-9FCC4E730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9695" y="227429828"/>
          <a:ext cx="471101" cy="622568"/>
        </a:xfrm>
        <a:prstGeom prst="rect">
          <a:avLst/>
        </a:prstGeom>
      </xdr:spPr>
    </xdr:pic>
    <xdr:clientData/>
  </xdr:twoCellAnchor>
  <xdr:twoCellAnchor editAs="oneCell">
    <xdr:from>
      <xdr:col>1</xdr:col>
      <xdr:colOff>1852613</xdr:colOff>
      <xdr:row>1285</xdr:row>
      <xdr:rowOff>74083</xdr:rowOff>
    </xdr:from>
    <xdr:to>
      <xdr:col>1</xdr:col>
      <xdr:colOff>2349500</xdr:colOff>
      <xdr:row>1289</xdr:row>
      <xdr:rowOff>125598</xdr:rowOff>
    </xdr:to>
    <xdr:pic>
      <xdr:nvPicPr>
        <xdr:cNvPr id="565" name="Picture 22">
          <a:extLst>
            <a:ext uri="{FF2B5EF4-FFF2-40B4-BE49-F238E27FC236}">
              <a16:creationId xmlns:a16="http://schemas.microsoft.com/office/drawing/2014/main" id="{64B8E3D7-F96A-421B-82ED-CEA1A9B8B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9769" y="244354614"/>
          <a:ext cx="500062" cy="762716"/>
        </a:xfrm>
        <a:prstGeom prst="rect">
          <a:avLst/>
        </a:prstGeom>
      </xdr:spPr>
    </xdr:pic>
    <xdr:clientData/>
  </xdr:twoCellAnchor>
  <xdr:twoCellAnchor editAs="oneCell">
    <xdr:from>
      <xdr:col>1</xdr:col>
      <xdr:colOff>1141196</xdr:colOff>
      <xdr:row>1286</xdr:row>
      <xdr:rowOff>175902</xdr:rowOff>
    </xdr:from>
    <xdr:to>
      <xdr:col>1</xdr:col>
      <xdr:colOff>1484096</xdr:colOff>
      <xdr:row>1290</xdr:row>
      <xdr:rowOff>85182</xdr:rowOff>
    </xdr:to>
    <xdr:pic>
      <xdr:nvPicPr>
        <xdr:cNvPr id="566" name="Obrázek 107">
          <a:extLst>
            <a:ext uri="{FF2B5EF4-FFF2-40B4-BE49-F238E27FC236}">
              <a16:creationId xmlns:a16="http://schemas.microsoft.com/office/drawing/2014/main" id="{B6C69B97-45C8-48BC-AA05-673CB8294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8352" y="244635027"/>
          <a:ext cx="342900" cy="623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1359016</xdr:colOff>
      <xdr:row>1396</xdr:row>
      <xdr:rowOff>171108</xdr:rowOff>
    </xdr:from>
    <xdr:to>
      <xdr:col>1</xdr:col>
      <xdr:colOff>1882826</xdr:colOff>
      <xdr:row>1400</xdr:row>
      <xdr:rowOff>75598</xdr:rowOff>
    </xdr:to>
    <xdr:pic>
      <xdr:nvPicPr>
        <xdr:cNvPr id="567" name="Picture 11">
          <a:extLst>
            <a:ext uri="{FF2B5EF4-FFF2-40B4-BE49-F238E27FC236}">
              <a16:creationId xmlns:a16="http://schemas.microsoft.com/office/drawing/2014/main" id="{8699C9D9-5C04-4393-8D04-CFB757F92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466172" y="264858952"/>
          <a:ext cx="523810" cy="631566"/>
        </a:xfrm>
        <a:prstGeom prst="rect">
          <a:avLst/>
        </a:prstGeom>
      </xdr:spPr>
    </xdr:pic>
    <xdr:clientData/>
  </xdr:twoCellAnchor>
  <xdr:twoCellAnchor editAs="oneCell">
    <xdr:from>
      <xdr:col>1</xdr:col>
      <xdr:colOff>1295287</xdr:colOff>
      <xdr:row>1401</xdr:row>
      <xdr:rowOff>173403</xdr:rowOff>
    </xdr:from>
    <xdr:to>
      <xdr:col>1</xdr:col>
      <xdr:colOff>1932510</xdr:colOff>
      <xdr:row>1405</xdr:row>
      <xdr:rowOff>163033</xdr:rowOff>
    </xdr:to>
    <xdr:pic>
      <xdr:nvPicPr>
        <xdr:cNvPr id="568" name="Picture 13">
          <a:extLst>
            <a:ext uri="{FF2B5EF4-FFF2-40B4-BE49-F238E27FC236}">
              <a16:creationId xmlns:a16="http://schemas.microsoft.com/office/drawing/2014/main" id="{2F5D2931-18A1-475E-81C3-23D13DE12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1402443" y="265754216"/>
          <a:ext cx="643573" cy="697655"/>
        </a:xfrm>
        <a:prstGeom prst="rect">
          <a:avLst/>
        </a:prstGeom>
      </xdr:spPr>
    </xdr:pic>
    <xdr:clientData/>
  </xdr:twoCellAnchor>
  <xdr:twoCellAnchor editAs="oneCell">
    <xdr:from>
      <xdr:col>1</xdr:col>
      <xdr:colOff>223724</xdr:colOff>
      <xdr:row>1398</xdr:row>
      <xdr:rowOff>152853</xdr:rowOff>
    </xdr:from>
    <xdr:to>
      <xdr:col>1</xdr:col>
      <xdr:colOff>924764</xdr:colOff>
      <xdr:row>1403</xdr:row>
      <xdr:rowOff>49806</xdr:rowOff>
    </xdr:to>
    <xdr:pic>
      <xdr:nvPicPr>
        <xdr:cNvPr id="569" name="Obrázek 110">
          <a:extLst>
            <a:ext uri="{FF2B5EF4-FFF2-40B4-BE49-F238E27FC236}">
              <a16:creationId xmlns:a16="http://schemas.microsoft.com/office/drawing/2014/main" id="{14C2827D-DF1A-4DEF-AEEC-6DFB4BCD1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0880" y="265197884"/>
          <a:ext cx="701040" cy="783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1783448</xdr:colOff>
      <xdr:row>1453</xdr:row>
      <xdr:rowOff>166688</xdr:rowOff>
    </xdr:from>
    <xdr:to>
      <xdr:col>1</xdr:col>
      <xdr:colOff>2220914</xdr:colOff>
      <xdr:row>1456</xdr:row>
      <xdr:rowOff>63529</xdr:rowOff>
    </xdr:to>
    <xdr:pic>
      <xdr:nvPicPr>
        <xdr:cNvPr id="570" name="Obrázek 114">
          <a:extLst>
            <a:ext uri="{FF2B5EF4-FFF2-40B4-BE49-F238E27FC236}">
              <a16:creationId xmlns:a16="http://schemas.microsoft.com/office/drawing/2014/main" id="{73391976-8B9B-46D1-8EBE-97BCE3ABF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1890604" y="274629563"/>
          <a:ext cx="440641" cy="423097"/>
        </a:xfrm>
        <a:prstGeom prst="rect">
          <a:avLst/>
        </a:prstGeom>
      </xdr:spPr>
    </xdr:pic>
    <xdr:clientData/>
  </xdr:twoCellAnchor>
  <xdr:twoCellAnchor editAs="oneCell">
    <xdr:from>
      <xdr:col>1</xdr:col>
      <xdr:colOff>1914977</xdr:colOff>
      <xdr:row>1218</xdr:row>
      <xdr:rowOff>59530</xdr:rowOff>
    </xdr:from>
    <xdr:to>
      <xdr:col>1</xdr:col>
      <xdr:colOff>2332445</xdr:colOff>
      <xdr:row>1222</xdr:row>
      <xdr:rowOff>30363</xdr:rowOff>
    </xdr:to>
    <xdr:pic>
      <xdr:nvPicPr>
        <xdr:cNvPr id="571" name="Obrázek 116">
          <a:extLst>
            <a:ext uri="{FF2B5EF4-FFF2-40B4-BE49-F238E27FC236}">
              <a16:creationId xmlns:a16="http://schemas.microsoft.com/office/drawing/2014/main" id="{4D9423BD-24FA-40E4-A87A-37E8DE2E4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2022133" y="227361749"/>
          <a:ext cx="423818" cy="675682"/>
        </a:xfrm>
        <a:prstGeom prst="rect">
          <a:avLst/>
        </a:prstGeom>
      </xdr:spPr>
    </xdr:pic>
    <xdr:clientData/>
  </xdr:twoCellAnchor>
  <xdr:twoCellAnchor editAs="oneCell">
    <xdr:from>
      <xdr:col>1</xdr:col>
      <xdr:colOff>1384299</xdr:colOff>
      <xdr:row>1028</xdr:row>
      <xdr:rowOff>61119</xdr:rowOff>
    </xdr:from>
    <xdr:to>
      <xdr:col>1</xdr:col>
      <xdr:colOff>2208168</xdr:colOff>
      <xdr:row>1033</xdr:row>
      <xdr:rowOff>122750</xdr:rowOff>
    </xdr:to>
    <xdr:pic>
      <xdr:nvPicPr>
        <xdr:cNvPr id="574" name="Obrázek 26">
          <a:extLst>
            <a:ext uri="{FF2B5EF4-FFF2-40B4-BE49-F238E27FC236}">
              <a16:creationId xmlns:a16="http://schemas.microsoft.com/office/drawing/2014/main" id="{F281DA58-36FE-4708-AD5C-233CEEB6F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1491455" y="185108057"/>
          <a:ext cx="823869" cy="951423"/>
        </a:xfrm>
        <a:prstGeom prst="rect">
          <a:avLst/>
        </a:prstGeom>
      </xdr:spPr>
    </xdr:pic>
    <xdr:clientData/>
  </xdr:twoCellAnchor>
  <xdr:oneCellAnchor>
    <xdr:from>
      <xdr:col>1</xdr:col>
      <xdr:colOff>471715</xdr:colOff>
      <xdr:row>1032</xdr:row>
      <xdr:rowOff>35719</xdr:rowOff>
    </xdr:from>
    <xdr:ext cx="630942" cy="941726"/>
    <xdr:pic>
      <xdr:nvPicPr>
        <xdr:cNvPr id="575" name="Picture 12">
          <a:extLst>
            <a:ext uri="{FF2B5EF4-FFF2-40B4-BE49-F238E27FC236}">
              <a16:creationId xmlns:a16="http://schemas.microsoft.com/office/drawing/2014/main" id="{ECC8B1E9-03B2-4F4C-A6DF-A5CFF856C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8871" y="185797032"/>
          <a:ext cx="630942" cy="941726"/>
        </a:xfrm>
        <a:prstGeom prst="rect">
          <a:avLst/>
        </a:prstGeom>
      </xdr:spPr>
    </xdr:pic>
    <xdr:clientData/>
  </xdr:oneCellAnchor>
  <xdr:twoCellAnchor editAs="oneCell">
    <xdr:from>
      <xdr:col>1</xdr:col>
      <xdr:colOff>298450</xdr:colOff>
      <xdr:row>1039</xdr:row>
      <xdr:rowOff>14243</xdr:rowOff>
    </xdr:from>
    <xdr:to>
      <xdr:col>1</xdr:col>
      <xdr:colOff>1216195</xdr:colOff>
      <xdr:row>1045</xdr:row>
      <xdr:rowOff>73215</xdr:rowOff>
    </xdr:to>
    <xdr:pic>
      <xdr:nvPicPr>
        <xdr:cNvPr id="576" name="Obrázek 225">
          <a:extLst>
            <a:ext uri="{FF2B5EF4-FFF2-40B4-BE49-F238E27FC236}">
              <a16:creationId xmlns:a16="http://schemas.microsoft.com/office/drawing/2014/main" id="{C38DF327-A1B7-4735-949D-EA6A3FA0B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05606" y="187025712"/>
          <a:ext cx="917745" cy="1130534"/>
        </a:xfrm>
        <a:prstGeom prst="rect">
          <a:avLst/>
        </a:prstGeom>
      </xdr:spPr>
    </xdr:pic>
    <xdr:clientData/>
  </xdr:twoCellAnchor>
  <xdr:twoCellAnchor editAs="oneCell">
    <xdr:from>
      <xdr:col>1</xdr:col>
      <xdr:colOff>1331911</xdr:colOff>
      <xdr:row>1034</xdr:row>
      <xdr:rowOff>45933</xdr:rowOff>
    </xdr:from>
    <xdr:to>
      <xdr:col>1</xdr:col>
      <xdr:colOff>2084407</xdr:colOff>
      <xdr:row>1039</xdr:row>
      <xdr:rowOff>142882</xdr:rowOff>
    </xdr:to>
    <xdr:pic>
      <xdr:nvPicPr>
        <xdr:cNvPr id="577" name="Obrázek 228">
          <a:extLst>
            <a:ext uri="{FF2B5EF4-FFF2-40B4-BE49-F238E27FC236}">
              <a16:creationId xmlns:a16="http://schemas.microsoft.com/office/drawing/2014/main" id="{6FC21966-BCBE-449D-A6BA-EC14367ED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439067" y="197594433"/>
          <a:ext cx="758846" cy="983567"/>
        </a:xfrm>
        <a:prstGeom prst="rect">
          <a:avLst/>
        </a:prstGeom>
      </xdr:spPr>
    </xdr:pic>
    <xdr:clientData/>
  </xdr:twoCellAnchor>
  <xdr:twoCellAnchor editAs="oneCell">
    <xdr:from>
      <xdr:col>1</xdr:col>
      <xdr:colOff>1373789</xdr:colOff>
      <xdr:row>1040</xdr:row>
      <xdr:rowOff>147753</xdr:rowOff>
    </xdr:from>
    <xdr:to>
      <xdr:col>1</xdr:col>
      <xdr:colOff>2171270</xdr:colOff>
      <xdr:row>1048</xdr:row>
      <xdr:rowOff>16671</xdr:rowOff>
    </xdr:to>
    <xdr:pic>
      <xdr:nvPicPr>
        <xdr:cNvPr id="579" name="Obrázek 232">
          <a:extLst>
            <a:ext uri="{FF2B5EF4-FFF2-40B4-BE49-F238E27FC236}">
              <a16:creationId xmlns:a16="http://schemas.microsoft.com/office/drawing/2014/main" id="{8EE4FFB0-5690-4AB5-8D26-413EFF8CB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1480945" y="187337816"/>
          <a:ext cx="797481" cy="1297668"/>
        </a:xfrm>
        <a:prstGeom prst="rect">
          <a:avLst/>
        </a:prstGeom>
      </xdr:spPr>
    </xdr:pic>
    <xdr:clientData/>
  </xdr:twoCellAnchor>
  <xdr:twoCellAnchor editAs="oneCell">
    <xdr:from>
      <xdr:col>1</xdr:col>
      <xdr:colOff>1708695</xdr:colOff>
      <xdr:row>1161</xdr:row>
      <xdr:rowOff>47625</xdr:rowOff>
    </xdr:from>
    <xdr:to>
      <xdr:col>1</xdr:col>
      <xdr:colOff>2248735</xdr:colOff>
      <xdr:row>1166</xdr:row>
      <xdr:rowOff>44449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CB7C8E9A-4B5C-4F2D-A5B6-E86FF9CE1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815851" y="208871344"/>
          <a:ext cx="540040" cy="892969"/>
        </a:xfrm>
        <a:prstGeom prst="rect">
          <a:avLst/>
        </a:prstGeom>
      </xdr:spPr>
    </xdr:pic>
    <xdr:clientData/>
  </xdr:twoCellAnchor>
  <xdr:oneCellAnchor>
    <xdr:from>
      <xdr:col>1</xdr:col>
      <xdr:colOff>1907457</xdr:colOff>
      <xdr:row>1487</xdr:row>
      <xdr:rowOff>66680</xdr:rowOff>
    </xdr:from>
    <xdr:ext cx="548406" cy="229897"/>
    <xdr:pic>
      <xdr:nvPicPr>
        <xdr:cNvPr id="581" name="Picture 580" descr="Philips CorePro LEDcapsuleLV 1.7-20W G4 827">
          <a:extLst>
            <a:ext uri="{FF2B5EF4-FFF2-40B4-BE49-F238E27FC236}">
              <a16:creationId xmlns:a16="http://schemas.microsoft.com/office/drawing/2014/main" id="{D89F8198-1BCA-42F7-9ABF-C3AB10EEAC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01" t="1167" r="27922" b="-1"/>
        <a:stretch/>
      </xdr:blipFill>
      <xdr:spPr bwMode="auto">
        <a:xfrm rot="5400000">
          <a:off x="2173867" y="279906707"/>
          <a:ext cx="229897" cy="548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947397</xdr:colOff>
      <xdr:row>1279</xdr:row>
      <xdr:rowOff>110330</xdr:rowOff>
    </xdr:from>
    <xdr:ext cx="609146" cy="588756"/>
    <xdr:pic>
      <xdr:nvPicPr>
        <xdr:cNvPr id="582" name="Picture 581" descr="LED Svijeća od 40 W P45 E14">
          <a:extLst>
            <a:ext uri="{FF2B5EF4-FFF2-40B4-BE49-F238E27FC236}">
              <a16:creationId xmlns:a16="http://schemas.microsoft.com/office/drawing/2014/main" id="{0B0E31C7-FC10-4065-884D-03BFAD5B9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553" y="245974393"/>
          <a:ext cx="609146" cy="588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239920</xdr:colOff>
      <xdr:row>1302</xdr:row>
      <xdr:rowOff>174784</xdr:rowOff>
    </xdr:from>
    <xdr:ext cx="680799" cy="723769"/>
    <xdr:pic>
      <xdr:nvPicPr>
        <xdr:cNvPr id="583" name="Picture 137">
          <a:extLst>
            <a:ext uri="{FF2B5EF4-FFF2-40B4-BE49-F238E27FC236}">
              <a16:creationId xmlns:a16="http://schemas.microsoft.com/office/drawing/2014/main" id="{4C5C69AB-E73A-4ECF-A873-3F14C0A49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076" y="247848597"/>
          <a:ext cx="680799" cy="723769"/>
        </a:xfrm>
        <a:prstGeom prst="rect">
          <a:avLst/>
        </a:prstGeom>
      </xdr:spPr>
    </xdr:pic>
    <xdr:clientData/>
  </xdr:oneCellAnchor>
  <xdr:oneCellAnchor>
    <xdr:from>
      <xdr:col>1</xdr:col>
      <xdr:colOff>1064194</xdr:colOff>
      <xdr:row>1304</xdr:row>
      <xdr:rowOff>76020</xdr:rowOff>
    </xdr:from>
    <xdr:ext cx="724956" cy="838182"/>
    <xdr:pic>
      <xdr:nvPicPr>
        <xdr:cNvPr id="584" name="Picture 11">
          <a:extLst>
            <a:ext uri="{FF2B5EF4-FFF2-40B4-BE49-F238E27FC236}">
              <a16:creationId xmlns:a16="http://schemas.microsoft.com/office/drawing/2014/main" id="{CA828C3B-A469-43A3-90C7-4A175F7F0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350" y="248107020"/>
          <a:ext cx="724956" cy="838182"/>
        </a:xfrm>
        <a:prstGeom prst="rect">
          <a:avLst/>
        </a:prstGeom>
      </xdr:spPr>
    </xdr:pic>
    <xdr:clientData/>
  </xdr:oneCellAnchor>
  <xdr:oneCellAnchor>
    <xdr:from>
      <xdr:col>1</xdr:col>
      <xdr:colOff>1826284</xdr:colOff>
      <xdr:row>1300</xdr:row>
      <xdr:rowOff>165702</xdr:rowOff>
    </xdr:from>
    <xdr:ext cx="615949" cy="736993"/>
    <xdr:pic>
      <xdr:nvPicPr>
        <xdr:cNvPr id="585" name="Picture 31">
          <a:extLst>
            <a:ext uri="{FF2B5EF4-FFF2-40B4-BE49-F238E27FC236}">
              <a16:creationId xmlns:a16="http://schemas.microsoft.com/office/drawing/2014/main" id="{DF0124CC-5191-4103-BD13-84C6F688A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3440" y="247482327"/>
          <a:ext cx="615949" cy="736993"/>
        </a:xfrm>
        <a:prstGeom prst="rect">
          <a:avLst/>
        </a:prstGeom>
      </xdr:spPr>
    </xdr:pic>
    <xdr:clientData/>
  </xdr:oneCellAnchor>
  <xdr:oneCellAnchor>
    <xdr:from>
      <xdr:col>1</xdr:col>
      <xdr:colOff>1389315</xdr:colOff>
      <xdr:row>1310</xdr:row>
      <xdr:rowOff>74613</xdr:rowOff>
    </xdr:from>
    <xdr:ext cx="372017" cy="449886"/>
    <xdr:pic>
      <xdr:nvPicPr>
        <xdr:cNvPr id="586" name="Picture 44">
          <a:extLst>
            <a:ext uri="{FF2B5EF4-FFF2-40B4-BE49-F238E27FC236}">
              <a16:creationId xmlns:a16="http://schemas.microsoft.com/office/drawing/2014/main" id="{118263C3-72CA-445D-A23B-126245946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6471" y="251486988"/>
          <a:ext cx="372017" cy="449886"/>
        </a:xfrm>
        <a:prstGeom prst="rect">
          <a:avLst/>
        </a:prstGeom>
      </xdr:spPr>
    </xdr:pic>
    <xdr:clientData/>
  </xdr:oneCellAnchor>
  <xdr:oneCellAnchor>
    <xdr:from>
      <xdr:col>1</xdr:col>
      <xdr:colOff>1483979</xdr:colOff>
      <xdr:row>1193</xdr:row>
      <xdr:rowOff>44450</xdr:rowOff>
    </xdr:from>
    <xdr:ext cx="533347" cy="975987"/>
    <xdr:pic>
      <xdr:nvPicPr>
        <xdr:cNvPr id="588" name="Picture 2">
          <a:extLst>
            <a:ext uri="{FF2B5EF4-FFF2-40B4-BE49-F238E27FC236}">
              <a16:creationId xmlns:a16="http://schemas.microsoft.com/office/drawing/2014/main" id="{4B7377E3-DF6B-45C3-BE04-9AD93EF96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135" y="220214825"/>
          <a:ext cx="533347" cy="975987"/>
        </a:xfrm>
        <a:prstGeom prst="rect">
          <a:avLst/>
        </a:prstGeom>
      </xdr:spPr>
    </xdr:pic>
    <xdr:clientData/>
  </xdr:oneCellAnchor>
  <xdr:oneCellAnchor>
    <xdr:from>
      <xdr:col>1</xdr:col>
      <xdr:colOff>515185</xdr:colOff>
      <xdr:row>1196</xdr:row>
      <xdr:rowOff>51905</xdr:rowOff>
    </xdr:from>
    <xdr:ext cx="517256" cy="1021878"/>
    <xdr:pic>
      <xdr:nvPicPr>
        <xdr:cNvPr id="589" name="Picture 6">
          <a:extLst>
            <a:ext uri="{FF2B5EF4-FFF2-40B4-BE49-F238E27FC236}">
              <a16:creationId xmlns:a16="http://schemas.microsoft.com/office/drawing/2014/main" id="{19F1A568-DBC9-48D3-806D-B691D3560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2341" y="220758061"/>
          <a:ext cx="517256" cy="1021878"/>
        </a:xfrm>
        <a:prstGeom prst="rect">
          <a:avLst/>
        </a:prstGeom>
      </xdr:spPr>
    </xdr:pic>
    <xdr:clientData/>
  </xdr:oneCellAnchor>
  <xdr:oneCellAnchor>
    <xdr:from>
      <xdr:col>1</xdr:col>
      <xdr:colOff>353007</xdr:colOff>
      <xdr:row>1286</xdr:row>
      <xdr:rowOff>95515</xdr:rowOff>
    </xdr:from>
    <xdr:ext cx="369093" cy="974167"/>
    <xdr:pic>
      <xdr:nvPicPr>
        <xdr:cNvPr id="590" name="Picture 21">
          <a:extLst>
            <a:ext uri="{FF2B5EF4-FFF2-40B4-BE49-F238E27FC236}">
              <a16:creationId xmlns:a16="http://schemas.microsoft.com/office/drawing/2014/main" id="{ABB42C27-3162-4671-9142-5796E60AD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163" y="244554640"/>
          <a:ext cx="369093" cy="974167"/>
        </a:xfrm>
        <a:prstGeom prst="rect">
          <a:avLst/>
        </a:prstGeom>
      </xdr:spPr>
    </xdr:pic>
    <xdr:clientData/>
  </xdr:oneCellAnchor>
  <xdr:oneCellAnchor>
    <xdr:from>
      <xdr:col>1</xdr:col>
      <xdr:colOff>834577</xdr:colOff>
      <xdr:row>1279</xdr:row>
      <xdr:rowOff>38893</xdr:rowOff>
    </xdr:from>
    <xdr:ext cx="212730" cy="660427"/>
    <xdr:pic>
      <xdr:nvPicPr>
        <xdr:cNvPr id="591" name="Picture 16" descr="Najmodernejšia LED žiarovka pre domácnosť">
          <a:extLst>
            <a:ext uri="{FF2B5EF4-FFF2-40B4-BE49-F238E27FC236}">
              <a16:creationId xmlns:a16="http://schemas.microsoft.com/office/drawing/2014/main" id="{40A5226B-2801-4A5A-8AB8-55DAA794B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733" y="245902956"/>
          <a:ext cx="212730" cy="660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1171046</xdr:colOff>
      <xdr:row>1156</xdr:row>
      <xdr:rowOff>15082</xdr:rowOff>
    </xdr:from>
    <xdr:to>
      <xdr:col>1</xdr:col>
      <xdr:colOff>1558926</xdr:colOff>
      <xdr:row>1158</xdr:row>
      <xdr:rowOff>163254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7134466D-E867-465A-8206-CC14BBB20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278202" y="205183582"/>
          <a:ext cx="387880" cy="499013"/>
        </a:xfrm>
        <a:prstGeom prst="rect">
          <a:avLst/>
        </a:prstGeom>
      </xdr:spPr>
    </xdr:pic>
    <xdr:clientData/>
  </xdr:twoCellAnchor>
  <xdr:twoCellAnchor editAs="oneCell">
    <xdr:from>
      <xdr:col>1</xdr:col>
      <xdr:colOff>1529555</xdr:colOff>
      <xdr:row>1156</xdr:row>
      <xdr:rowOff>56356</xdr:rowOff>
    </xdr:from>
    <xdr:to>
      <xdr:col>1</xdr:col>
      <xdr:colOff>2050255</xdr:colOff>
      <xdr:row>1158</xdr:row>
      <xdr:rowOff>141728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CBFAE83F-747D-4BD5-9ED8-161646134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636711" y="205224856"/>
          <a:ext cx="523875" cy="445738"/>
        </a:xfrm>
        <a:prstGeom prst="rect">
          <a:avLst/>
        </a:prstGeom>
      </xdr:spPr>
    </xdr:pic>
    <xdr:clientData/>
  </xdr:twoCellAnchor>
  <xdr:twoCellAnchor editAs="oneCell">
    <xdr:from>
      <xdr:col>1</xdr:col>
      <xdr:colOff>782638</xdr:colOff>
      <xdr:row>1342</xdr:row>
      <xdr:rowOff>35719</xdr:rowOff>
    </xdr:from>
    <xdr:to>
      <xdr:col>1</xdr:col>
      <xdr:colOff>1722438</xdr:colOff>
      <xdr:row>1347</xdr:row>
      <xdr:rowOff>114651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9D66FF0B-9CE8-46C6-AE74-09403F68C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889794" y="241220625"/>
          <a:ext cx="942975" cy="971902"/>
        </a:xfrm>
        <a:prstGeom prst="rect">
          <a:avLst/>
        </a:prstGeom>
      </xdr:spPr>
    </xdr:pic>
    <xdr:clientData/>
  </xdr:twoCellAnchor>
  <xdr:twoCellAnchor editAs="oneCell">
    <xdr:from>
      <xdr:col>1</xdr:col>
      <xdr:colOff>958057</xdr:colOff>
      <xdr:row>1183</xdr:row>
      <xdr:rowOff>48419</xdr:rowOff>
    </xdr:from>
    <xdr:to>
      <xdr:col>1</xdr:col>
      <xdr:colOff>1617940</xdr:colOff>
      <xdr:row>1189</xdr:row>
      <xdr:rowOff>121443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7D221E31-4BF7-4594-ABDC-4589F2723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065213" y="218432857"/>
          <a:ext cx="659883" cy="1157288"/>
        </a:xfrm>
        <a:prstGeom prst="rect">
          <a:avLst/>
        </a:prstGeom>
      </xdr:spPr>
    </xdr:pic>
    <xdr:clientData/>
  </xdr:twoCellAnchor>
  <xdr:twoCellAnchor editAs="oneCell">
    <xdr:from>
      <xdr:col>1</xdr:col>
      <xdr:colOff>1341437</xdr:colOff>
      <xdr:row>1081</xdr:row>
      <xdr:rowOff>35154</xdr:rowOff>
    </xdr:from>
    <xdr:to>
      <xdr:col>1</xdr:col>
      <xdr:colOff>2065337</xdr:colOff>
      <xdr:row>1087</xdr:row>
      <xdr:rowOff>9457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846052B5-A661-4D83-81AE-4F23E388B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1448593" y="207168185"/>
          <a:ext cx="727075" cy="1055393"/>
        </a:xfrm>
        <a:prstGeom prst="rect">
          <a:avLst/>
        </a:prstGeom>
      </xdr:spPr>
    </xdr:pic>
    <xdr:clientData/>
  </xdr:twoCellAnchor>
  <xdr:twoCellAnchor editAs="oneCell">
    <xdr:from>
      <xdr:col>1</xdr:col>
      <xdr:colOff>348457</xdr:colOff>
      <xdr:row>1166</xdr:row>
      <xdr:rowOff>157864</xdr:rowOff>
    </xdr:from>
    <xdr:to>
      <xdr:col>1</xdr:col>
      <xdr:colOff>2087252</xdr:colOff>
      <xdr:row>1172</xdr:row>
      <xdr:rowOff>102530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FEB9AD3C-15CC-43BC-9CF0-F77338CF8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55613" y="218161302"/>
          <a:ext cx="1741970" cy="1013053"/>
        </a:xfrm>
        <a:prstGeom prst="rect">
          <a:avLst/>
        </a:prstGeom>
      </xdr:spPr>
    </xdr:pic>
    <xdr:clientData/>
  </xdr:twoCellAnchor>
  <xdr:twoCellAnchor editAs="oneCell">
    <xdr:from>
      <xdr:col>1</xdr:col>
      <xdr:colOff>438946</xdr:colOff>
      <xdr:row>1173</xdr:row>
      <xdr:rowOff>101600</xdr:rowOff>
    </xdr:from>
    <xdr:to>
      <xdr:col>1</xdr:col>
      <xdr:colOff>991394</xdr:colOff>
      <xdr:row>1178</xdr:row>
      <xdr:rowOff>101600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4D8ABF20-B2BC-4FBB-A712-AA29DBD3E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46102" y="216164319"/>
          <a:ext cx="552448" cy="917609"/>
        </a:xfrm>
        <a:prstGeom prst="rect">
          <a:avLst/>
        </a:prstGeom>
      </xdr:spPr>
    </xdr:pic>
    <xdr:clientData/>
  </xdr:twoCellAnchor>
  <xdr:twoCellAnchor editAs="oneCell">
    <xdr:from>
      <xdr:col>1</xdr:col>
      <xdr:colOff>536802</xdr:colOff>
      <xdr:row>1088</xdr:row>
      <xdr:rowOff>7031</xdr:rowOff>
    </xdr:from>
    <xdr:to>
      <xdr:col>1</xdr:col>
      <xdr:colOff>1301977</xdr:colOff>
      <xdr:row>1094</xdr:row>
      <xdr:rowOff>103190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8F288329-D232-48A0-9CD8-D586B6596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643958" y="208390219"/>
          <a:ext cx="771525" cy="1190773"/>
        </a:xfrm>
        <a:prstGeom prst="rect">
          <a:avLst/>
        </a:prstGeom>
      </xdr:spPr>
    </xdr:pic>
    <xdr:clientData/>
  </xdr:twoCellAnchor>
  <xdr:twoCellAnchor editAs="oneCell">
    <xdr:from>
      <xdr:col>1</xdr:col>
      <xdr:colOff>1539876</xdr:colOff>
      <xdr:row>1361</xdr:row>
      <xdr:rowOff>23812</xdr:rowOff>
    </xdr:from>
    <xdr:to>
      <xdr:col>1</xdr:col>
      <xdr:colOff>1968501</xdr:colOff>
      <xdr:row>1364</xdr:row>
      <xdr:rowOff>2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30B0A3FA-A1CD-408B-80C1-B7C762A4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647032" y="260913562"/>
          <a:ext cx="425450" cy="502192"/>
        </a:xfrm>
        <a:prstGeom prst="rect">
          <a:avLst/>
        </a:prstGeom>
      </xdr:spPr>
    </xdr:pic>
    <xdr:clientData/>
  </xdr:twoCellAnchor>
  <xdr:twoCellAnchor editAs="oneCell">
    <xdr:from>
      <xdr:col>1</xdr:col>
      <xdr:colOff>1911350</xdr:colOff>
      <xdr:row>1362</xdr:row>
      <xdr:rowOff>17463</xdr:rowOff>
    </xdr:from>
    <xdr:to>
      <xdr:col>1</xdr:col>
      <xdr:colOff>2497138</xdr:colOff>
      <xdr:row>1363</xdr:row>
      <xdr:rowOff>160706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142ED311-86F2-44F4-9333-66C6CCEAF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018506" y="261085807"/>
          <a:ext cx="585788" cy="325013"/>
        </a:xfrm>
        <a:prstGeom prst="rect">
          <a:avLst/>
        </a:prstGeom>
      </xdr:spPr>
    </xdr:pic>
    <xdr:clientData/>
  </xdr:twoCellAnchor>
  <xdr:oneCellAnchor>
    <xdr:from>
      <xdr:col>1</xdr:col>
      <xdr:colOff>1159139</xdr:colOff>
      <xdr:row>1229</xdr:row>
      <xdr:rowOff>110331</xdr:rowOff>
    </xdr:from>
    <xdr:ext cx="209391" cy="598487"/>
    <xdr:pic>
      <xdr:nvPicPr>
        <xdr:cNvPr id="607" name="Picture 177">
          <a:extLst>
            <a:ext uri="{FF2B5EF4-FFF2-40B4-BE49-F238E27FC236}">
              <a16:creationId xmlns:a16="http://schemas.microsoft.com/office/drawing/2014/main" id="{1D7A2D23-7B44-4778-A9A0-B9CD745D8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295" y="237044706"/>
          <a:ext cx="209391" cy="598487"/>
        </a:xfrm>
        <a:prstGeom prst="rect">
          <a:avLst/>
        </a:prstGeom>
      </xdr:spPr>
    </xdr:pic>
    <xdr:clientData/>
  </xdr:oneCellAnchor>
  <xdr:oneCellAnchor>
    <xdr:from>
      <xdr:col>1</xdr:col>
      <xdr:colOff>1489715</xdr:colOff>
      <xdr:row>1365</xdr:row>
      <xdr:rowOff>65087</xdr:rowOff>
    </xdr:from>
    <xdr:ext cx="418179" cy="462454"/>
    <xdr:pic>
      <xdr:nvPicPr>
        <xdr:cNvPr id="608" name="Picture 9">
          <a:extLst>
            <a:ext uri="{FF2B5EF4-FFF2-40B4-BE49-F238E27FC236}">
              <a16:creationId xmlns:a16="http://schemas.microsoft.com/office/drawing/2014/main" id="{51EF23E7-4C26-4C52-8FBE-25F9F2B10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6871" y="261669212"/>
          <a:ext cx="418179" cy="462454"/>
        </a:xfrm>
        <a:prstGeom prst="rect">
          <a:avLst/>
        </a:prstGeom>
      </xdr:spPr>
    </xdr:pic>
    <xdr:clientData/>
  </xdr:oneCellAnchor>
  <xdr:twoCellAnchor editAs="oneCell">
    <xdr:from>
      <xdr:col>1</xdr:col>
      <xdr:colOff>668337</xdr:colOff>
      <xdr:row>1354</xdr:row>
      <xdr:rowOff>50005</xdr:rowOff>
    </xdr:from>
    <xdr:to>
      <xdr:col>1</xdr:col>
      <xdr:colOff>1722437</xdr:colOff>
      <xdr:row>1360</xdr:row>
      <xdr:rowOff>83669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E36C73F4-DA32-42C6-81DA-088DECC28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775493" y="243556630"/>
          <a:ext cx="1050925" cy="1108402"/>
        </a:xfrm>
        <a:prstGeom prst="rect">
          <a:avLst/>
        </a:prstGeom>
      </xdr:spPr>
    </xdr:pic>
    <xdr:clientData/>
  </xdr:twoCellAnchor>
  <xdr:twoCellAnchor editAs="oneCell">
    <xdr:from>
      <xdr:col>1</xdr:col>
      <xdr:colOff>745332</xdr:colOff>
      <xdr:row>1347</xdr:row>
      <xdr:rowOff>137320</xdr:rowOff>
    </xdr:from>
    <xdr:to>
      <xdr:col>1</xdr:col>
      <xdr:colOff>1694657</xdr:colOff>
      <xdr:row>1353</xdr:row>
      <xdr:rowOff>116207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A9297BB7-1036-4ECA-869A-6E35C661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852488" y="242393789"/>
          <a:ext cx="949325" cy="1050450"/>
        </a:xfrm>
        <a:prstGeom prst="rect">
          <a:avLst/>
        </a:prstGeom>
      </xdr:spPr>
    </xdr:pic>
    <xdr:clientData/>
  </xdr:twoCellAnchor>
  <xdr:twoCellAnchor editAs="oneCell">
    <xdr:from>
      <xdr:col>1</xdr:col>
      <xdr:colOff>688976</xdr:colOff>
      <xdr:row>1331</xdr:row>
      <xdr:rowOff>56356</xdr:rowOff>
    </xdr:from>
    <xdr:to>
      <xdr:col>1</xdr:col>
      <xdr:colOff>1695451</xdr:colOff>
      <xdr:row>1337</xdr:row>
      <xdr:rowOff>47622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0A6061E4-B9A2-4255-A3CB-D05B5A954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796132" y="252195012"/>
          <a:ext cx="1006475" cy="1069564"/>
        </a:xfrm>
        <a:prstGeom prst="rect">
          <a:avLst/>
        </a:prstGeom>
      </xdr:spPr>
    </xdr:pic>
    <xdr:clientData/>
  </xdr:twoCellAnchor>
  <xdr:twoCellAnchor editAs="oneCell">
    <xdr:from>
      <xdr:col>1</xdr:col>
      <xdr:colOff>1370012</xdr:colOff>
      <xdr:row>1322</xdr:row>
      <xdr:rowOff>36991</xdr:rowOff>
    </xdr:from>
    <xdr:to>
      <xdr:col>1</xdr:col>
      <xdr:colOff>2238374</xdr:colOff>
      <xdr:row>1327</xdr:row>
      <xdr:rowOff>120899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7F084522-522D-4D68-8A91-56AA5E0FB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477168" y="250568304"/>
          <a:ext cx="871537" cy="976879"/>
        </a:xfrm>
        <a:prstGeom prst="rect">
          <a:avLst/>
        </a:prstGeom>
      </xdr:spPr>
    </xdr:pic>
    <xdr:clientData/>
  </xdr:twoCellAnchor>
  <xdr:twoCellAnchor editAs="oneCell">
    <xdr:from>
      <xdr:col>1</xdr:col>
      <xdr:colOff>1854201</xdr:colOff>
      <xdr:row>1429</xdr:row>
      <xdr:rowOff>101794</xdr:rowOff>
    </xdr:from>
    <xdr:to>
      <xdr:col>1</xdr:col>
      <xdr:colOff>2401889</xdr:colOff>
      <xdr:row>1432</xdr:row>
      <xdr:rowOff>68219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D2D62953-DB2B-43D8-AD29-F56A1AFB0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961357" y="256836263"/>
          <a:ext cx="547688" cy="499032"/>
        </a:xfrm>
        <a:prstGeom prst="rect">
          <a:avLst/>
        </a:prstGeom>
      </xdr:spPr>
    </xdr:pic>
    <xdr:clientData/>
  </xdr:twoCellAnchor>
  <xdr:twoCellAnchor editAs="oneCell">
    <xdr:from>
      <xdr:col>1</xdr:col>
      <xdr:colOff>391319</xdr:colOff>
      <xdr:row>1472</xdr:row>
      <xdr:rowOff>44451</xdr:rowOff>
    </xdr:from>
    <xdr:to>
      <xdr:col>1</xdr:col>
      <xdr:colOff>2074069</xdr:colOff>
      <xdr:row>1477</xdr:row>
      <xdr:rowOff>150819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3B1A61B2-35DE-4E04-ADFC-14DF59A5A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98475" y="278257795"/>
          <a:ext cx="1682750" cy="999339"/>
        </a:xfrm>
        <a:prstGeom prst="rect">
          <a:avLst/>
        </a:prstGeom>
      </xdr:spPr>
    </xdr:pic>
    <xdr:clientData/>
  </xdr:twoCellAnchor>
  <xdr:twoCellAnchor editAs="oneCell">
    <xdr:from>
      <xdr:col>1</xdr:col>
      <xdr:colOff>592931</xdr:colOff>
      <xdr:row>1467</xdr:row>
      <xdr:rowOff>27782</xdr:rowOff>
    </xdr:from>
    <xdr:to>
      <xdr:col>1</xdr:col>
      <xdr:colOff>1907381</xdr:colOff>
      <xdr:row>1471</xdr:row>
      <xdr:rowOff>105368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014A0C02-8B96-4BB1-B7E4-6DE62BC79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700087" y="277348157"/>
          <a:ext cx="1314450" cy="788786"/>
        </a:xfrm>
        <a:prstGeom prst="rect">
          <a:avLst/>
        </a:prstGeom>
      </xdr:spPr>
    </xdr:pic>
    <xdr:clientData/>
  </xdr:twoCellAnchor>
  <xdr:twoCellAnchor editAs="oneCell">
    <xdr:from>
      <xdr:col>1</xdr:col>
      <xdr:colOff>1757055</xdr:colOff>
      <xdr:row>1529</xdr:row>
      <xdr:rowOff>32544</xdr:rowOff>
    </xdr:from>
    <xdr:to>
      <xdr:col>1</xdr:col>
      <xdr:colOff>1934370</xdr:colOff>
      <xdr:row>1531</xdr:row>
      <xdr:rowOff>140672</xdr:rowOff>
    </xdr:to>
    <xdr:pic>
      <xdr:nvPicPr>
        <xdr:cNvPr id="648" name="Picture 13">
          <a:extLst>
            <a:ext uri="{FF2B5EF4-FFF2-40B4-BE49-F238E27FC236}">
              <a16:creationId xmlns:a16="http://schemas.microsoft.com/office/drawing/2014/main" id="{0FEAA5EC-F31F-4FB2-8FD0-972BC3736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64211" y="283317950"/>
          <a:ext cx="180490" cy="468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2061674</xdr:colOff>
      <xdr:row>1529</xdr:row>
      <xdr:rowOff>8731</xdr:rowOff>
    </xdr:from>
    <xdr:to>
      <xdr:col>1</xdr:col>
      <xdr:colOff>2389053</xdr:colOff>
      <xdr:row>1531</xdr:row>
      <xdr:rowOff>154783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B92FD5A3-6501-41C9-B25F-5CCEC91E8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8830" y="283294137"/>
          <a:ext cx="324204" cy="500062"/>
        </a:xfrm>
        <a:prstGeom prst="rect">
          <a:avLst/>
        </a:prstGeom>
      </xdr:spPr>
    </xdr:pic>
    <xdr:clientData/>
  </xdr:twoCellAnchor>
  <xdr:twoCellAnchor editAs="oneCell">
    <xdr:from>
      <xdr:col>1</xdr:col>
      <xdr:colOff>2019537</xdr:colOff>
      <xdr:row>1522</xdr:row>
      <xdr:rowOff>18256</xdr:rowOff>
    </xdr:from>
    <xdr:to>
      <xdr:col>1</xdr:col>
      <xdr:colOff>2479214</xdr:colOff>
      <xdr:row>1523</xdr:row>
      <xdr:rowOff>0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A2D81577-85E0-4297-9C7C-AFE4BE7F7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78156" y="289926856"/>
          <a:ext cx="156752" cy="459677"/>
        </a:xfrm>
        <a:prstGeom prst="rect">
          <a:avLst/>
        </a:prstGeom>
      </xdr:spPr>
    </xdr:pic>
    <xdr:clientData/>
  </xdr:twoCellAnchor>
  <xdr:twoCellAnchor editAs="oneCell">
    <xdr:from>
      <xdr:col>1</xdr:col>
      <xdr:colOff>2035972</xdr:colOff>
      <xdr:row>1525</xdr:row>
      <xdr:rowOff>0</xdr:rowOff>
    </xdr:from>
    <xdr:to>
      <xdr:col>1</xdr:col>
      <xdr:colOff>2437611</xdr:colOff>
      <xdr:row>1526</xdr:row>
      <xdr:rowOff>30032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86ACEA57-B4FE-40D8-A677-DAA72E93C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39636" y="287903772"/>
          <a:ext cx="208623" cy="401639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452439</xdr:colOff>
      <xdr:row>1539</xdr:row>
      <xdr:rowOff>176214</xdr:rowOff>
    </xdr:from>
    <xdr:to>
      <xdr:col>1</xdr:col>
      <xdr:colOff>1169221</xdr:colOff>
      <xdr:row>1544</xdr:row>
      <xdr:rowOff>10059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F197E41C-1F8A-4DAA-99BD-909B4271F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5" y="290129120"/>
          <a:ext cx="716782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1440657</xdr:colOff>
      <xdr:row>1542</xdr:row>
      <xdr:rowOff>15082</xdr:rowOff>
    </xdr:from>
    <xdr:to>
      <xdr:col>1</xdr:col>
      <xdr:colOff>2116139</xdr:colOff>
      <xdr:row>1545</xdr:row>
      <xdr:rowOff>143132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054CB3BA-6D6F-4A1D-8CFC-167311176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813" y="290503770"/>
          <a:ext cx="675482" cy="6574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746918</xdr:colOff>
      <xdr:row>1550</xdr:row>
      <xdr:rowOff>77790</xdr:rowOff>
    </xdr:from>
    <xdr:to>
      <xdr:col>1</xdr:col>
      <xdr:colOff>2333934</xdr:colOff>
      <xdr:row>1551</xdr:row>
      <xdr:rowOff>144777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id="{6C3433B1-FF6C-4C46-B22A-704FF32C1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20897373">
          <a:off x="854074" y="291697571"/>
          <a:ext cx="1583841" cy="239232"/>
        </a:xfrm>
        <a:prstGeom prst="rect">
          <a:avLst/>
        </a:prstGeom>
      </xdr:spPr>
    </xdr:pic>
    <xdr:clientData/>
  </xdr:twoCellAnchor>
  <xdr:oneCellAnchor>
    <xdr:from>
      <xdr:col>1</xdr:col>
      <xdr:colOff>1895056</xdr:colOff>
      <xdr:row>1591</xdr:row>
      <xdr:rowOff>59531</xdr:rowOff>
    </xdr:from>
    <xdr:ext cx="259975" cy="435670"/>
    <xdr:pic>
      <xdr:nvPicPr>
        <xdr:cNvPr id="658" name="Picture 1">
          <a:extLst>
            <a:ext uri="{FF2B5EF4-FFF2-40B4-BE49-F238E27FC236}">
              <a16:creationId xmlns:a16="http://schemas.microsoft.com/office/drawing/2014/main" id="{682C9AFC-C6E2-4F88-9172-103E10C89B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2212" y="298823062"/>
          <a:ext cx="259975" cy="435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669504</xdr:colOff>
      <xdr:row>1562</xdr:row>
      <xdr:rowOff>172989</xdr:rowOff>
    </xdr:from>
    <xdr:ext cx="1118235" cy="283210"/>
    <xdr:pic>
      <xdr:nvPicPr>
        <xdr:cNvPr id="659" name="Picture 1">
          <a:extLst>
            <a:ext uri="{FF2B5EF4-FFF2-40B4-BE49-F238E27FC236}">
              <a16:creationId xmlns:a16="http://schemas.microsoft.com/office/drawing/2014/main" id="{BA35BD62-6950-486C-B504-9C05CB417F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6660" y="293935895"/>
          <a:ext cx="1118235" cy="283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696492</xdr:colOff>
      <xdr:row>1560</xdr:row>
      <xdr:rowOff>106314</xdr:rowOff>
    </xdr:from>
    <xdr:ext cx="1085850" cy="244475"/>
    <xdr:pic>
      <xdr:nvPicPr>
        <xdr:cNvPr id="660" name="Picture 2">
          <a:extLst>
            <a:ext uri="{FF2B5EF4-FFF2-40B4-BE49-F238E27FC236}">
              <a16:creationId xmlns:a16="http://schemas.microsoft.com/office/drawing/2014/main" id="{18F3B6E5-13F2-4B84-BA44-886F410EB8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3648" y="293512033"/>
          <a:ext cx="1085850" cy="24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669504</xdr:colOff>
      <xdr:row>1565</xdr:row>
      <xdr:rowOff>117427</xdr:rowOff>
    </xdr:from>
    <xdr:ext cx="1109345" cy="272415"/>
    <xdr:pic>
      <xdr:nvPicPr>
        <xdr:cNvPr id="661" name="Picture 3">
          <a:extLst>
            <a:ext uri="{FF2B5EF4-FFF2-40B4-BE49-F238E27FC236}">
              <a16:creationId xmlns:a16="http://schemas.microsoft.com/office/drawing/2014/main" id="{C7C8B43F-812C-476B-A0C5-1C22BF34A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6660" y="294416115"/>
          <a:ext cx="1109345" cy="27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688554</xdr:colOff>
      <xdr:row>1568</xdr:row>
      <xdr:rowOff>5508</xdr:rowOff>
    </xdr:from>
    <xdr:ext cx="1090295" cy="253999"/>
    <xdr:pic>
      <xdr:nvPicPr>
        <xdr:cNvPr id="662" name="Picture 4">
          <a:extLst>
            <a:ext uri="{FF2B5EF4-FFF2-40B4-BE49-F238E27FC236}">
              <a16:creationId xmlns:a16="http://schemas.microsoft.com/office/drawing/2014/main" id="{768167F0-2128-4559-B6BE-F7731DD8E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5710" y="294839977"/>
          <a:ext cx="1090295" cy="253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1762500</xdr:colOff>
      <xdr:row>1585</xdr:row>
      <xdr:rowOff>30160</xdr:rowOff>
    </xdr:from>
    <xdr:ext cx="516478" cy="496890"/>
    <xdr:pic>
      <xdr:nvPicPr>
        <xdr:cNvPr id="663" name="Picture 1">
          <a:extLst>
            <a:ext uri="{FF2B5EF4-FFF2-40B4-BE49-F238E27FC236}">
              <a16:creationId xmlns:a16="http://schemas.microsoft.com/office/drawing/2014/main" id="{C9C53FB1-3138-4382-B577-F450F787EF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69656" y="284875285"/>
          <a:ext cx="516478" cy="496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574253</xdr:colOff>
      <xdr:row>1573</xdr:row>
      <xdr:rowOff>7889</xdr:rowOff>
    </xdr:from>
    <xdr:ext cx="1271905" cy="155097"/>
    <xdr:pic>
      <xdr:nvPicPr>
        <xdr:cNvPr id="664" name="Picture 22">
          <a:extLst>
            <a:ext uri="{FF2B5EF4-FFF2-40B4-BE49-F238E27FC236}">
              <a16:creationId xmlns:a16="http://schemas.microsoft.com/office/drawing/2014/main" id="{376C6436-6894-4E82-AEE6-8224D6EF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1409" y="295199545"/>
          <a:ext cx="1271905" cy="155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2229643</xdr:colOff>
      <xdr:row>1593</xdr:row>
      <xdr:rowOff>107156</xdr:rowOff>
    </xdr:from>
    <xdr:ext cx="258764" cy="432347"/>
    <xdr:pic>
      <xdr:nvPicPr>
        <xdr:cNvPr id="666" name="Picture 4">
          <a:extLst>
            <a:ext uri="{FF2B5EF4-FFF2-40B4-BE49-F238E27FC236}">
              <a16:creationId xmlns:a16="http://schemas.microsoft.com/office/drawing/2014/main" id="{B933B3E3-A7BE-4A3A-B3A2-D4F245CCD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6799" y="299227875"/>
          <a:ext cx="258764" cy="432347"/>
        </a:xfrm>
        <a:prstGeom prst="rect">
          <a:avLst/>
        </a:prstGeom>
      </xdr:spPr>
    </xdr:pic>
    <xdr:clientData/>
  </xdr:oneCellAnchor>
  <xdr:oneCellAnchor>
    <xdr:from>
      <xdr:col>1</xdr:col>
      <xdr:colOff>2099668</xdr:colOff>
      <xdr:row>1601</xdr:row>
      <xdr:rowOff>30758</xdr:rowOff>
    </xdr:from>
    <xdr:ext cx="337941" cy="130829"/>
    <xdr:pic>
      <xdr:nvPicPr>
        <xdr:cNvPr id="670" name="Picture 76">
          <a:extLst>
            <a:ext uri="{FF2B5EF4-FFF2-40B4-BE49-F238E27FC236}">
              <a16:creationId xmlns:a16="http://schemas.microsoft.com/office/drawing/2014/main" id="{60E1E1AA-F40C-4E1D-A7A6-786CAB6C2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2310380" y="301369640"/>
          <a:ext cx="130829" cy="337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618107</xdr:colOff>
      <xdr:row>1643</xdr:row>
      <xdr:rowOff>47625</xdr:rowOff>
    </xdr:from>
    <xdr:to>
      <xdr:col>1</xdr:col>
      <xdr:colOff>943769</xdr:colOff>
      <xdr:row>1645</xdr:row>
      <xdr:rowOff>159692</xdr:rowOff>
    </xdr:to>
    <xdr:pic>
      <xdr:nvPicPr>
        <xdr:cNvPr id="674" name="Picture 64" descr="d01s03">
          <a:extLst>
            <a:ext uri="{FF2B5EF4-FFF2-40B4-BE49-F238E27FC236}">
              <a16:creationId xmlns:a16="http://schemas.microsoft.com/office/drawing/2014/main" id="{D3404CB7-7217-43BA-955E-14BBD0CC8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5263" y="308276625"/>
          <a:ext cx="319312" cy="475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2162970</xdr:colOff>
      <xdr:row>1649</xdr:row>
      <xdr:rowOff>35718</xdr:rowOff>
    </xdr:from>
    <xdr:to>
      <xdr:col>1</xdr:col>
      <xdr:colOff>2507615</xdr:colOff>
      <xdr:row>1652</xdr:row>
      <xdr:rowOff>2907</xdr:rowOff>
    </xdr:to>
    <xdr:pic>
      <xdr:nvPicPr>
        <xdr:cNvPr id="675" name="Picture 70" descr="d01s09">
          <a:extLst>
            <a:ext uri="{FF2B5EF4-FFF2-40B4-BE49-F238E27FC236}">
              <a16:creationId xmlns:a16="http://schemas.microsoft.com/office/drawing/2014/main" id="{E2305A9E-DD13-43A2-A771-61C4CE721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70126" y="309336281"/>
          <a:ext cx="341470" cy="500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1792289</xdr:colOff>
      <xdr:row>1645</xdr:row>
      <xdr:rowOff>166687</xdr:rowOff>
    </xdr:from>
    <xdr:to>
      <xdr:col>1</xdr:col>
      <xdr:colOff>2096413</xdr:colOff>
      <xdr:row>1648</xdr:row>
      <xdr:rowOff>145255</xdr:rowOff>
    </xdr:to>
    <xdr:pic>
      <xdr:nvPicPr>
        <xdr:cNvPr id="676" name="Picture 69" descr="d01s08">
          <a:extLst>
            <a:ext uri="{FF2B5EF4-FFF2-40B4-BE49-F238E27FC236}">
              <a16:creationId xmlns:a16="http://schemas.microsoft.com/office/drawing/2014/main" id="{D9F3766E-DCE7-4375-9FDA-04FD3E34AF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99445" y="309288656"/>
          <a:ext cx="304124" cy="542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614921</xdr:colOff>
      <xdr:row>1657</xdr:row>
      <xdr:rowOff>37547</xdr:rowOff>
    </xdr:from>
    <xdr:to>
      <xdr:col>1</xdr:col>
      <xdr:colOff>1912702</xdr:colOff>
      <xdr:row>1660</xdr:row>
      <xdr:rowOff>37548</xdr:rowOff>
    </xdr:to>
    <xdr:pic>
      <xdr:nvPicPr>
        <xdr:cNvPr id="677" name="Picture 76" descr="d03s02">
          <a:extLst>
            <a:ext uri="{FF2B5EF4-FFF2-40B4-BE49-F238E27FC236}">
              <a16:creationId xmlns:a16="http://schemas.microsoft.com/office/drawing/2014/main" id="{E18C28D6-DB1E-4275-B7AB-5ED990F2A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092202" y="311230172"/>
          <a:ext cx="554355" cy="1294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1292422</xdr:colOff>
      <xdr:row>1669</xdr:row>
      <xdr:rowOff>19206</xdr:rowOff>
    </xdr:from>
    <xdr:to>
      <xdr:col>1</xdr:col>
      <xdr:colOff>2459054</xdr:colOff>
      <xdr:row>1669</xdr:row>
      <xdr:rowOff>160660</xdr:rowOff>
    </xdr:to>
    <xdr:pic>
      <xdr:nvPicPr>
        <xdr:cNvPr id="678" name="Picture 139">
          <a:extLst>
            <a:ext uri="{FF2B5EF4-FFF2-40B4-BE49-F238E27FC236}">
              <a16:creationId xmlns:a16="http://schemas.microsoft.com/office/drawing/2014/main" id="{D76F75C8-F1F1-45D8-A33A-7FEE97A802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V="1">
          <a:off x="1399578" y="313439331"/>
          <a:ext cx="1166632" cy="1446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2253684</xdr:colOff>
      <xdr:row>1681</xdr:row>
      <xdr:rowOff>107156</xdr:rowOff>
    </xdr:from>
    <xdr:to>
      <xdr:col>1</xdr:col>
      <xdr:colOff>2387600</xdr:colOff>
      <xdr:row>1684</xdr:row>
      <xdr:rowOff>85725</xdr:rowOff>
    </xdr:to>
    <xdr:pic>
      <xdr:nvPicPr>
        <xdr:cNvPr id="679" name="Picture 141">
          <a:extLst>
            <a:ext uri="{FF2B5EF4-FFF2-40B4-BE49-F238E27FC236}">
              <a16:creationId xmlns:a16="http://schemas.microsoft.com/office/drawing/2014/main" id="{949D7FA7-6D45-4D57-9C4D-F45D5C091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840" y="319706625"/>
          <a:ext cx="130741" cy="542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910434</xdr:colOff>
      <xdr:row>1712</xdr:row>
      <xdr:rowOff>107953</xdr:rowOff>
    </xdr:from>
    <xdr:to>
      <xdr:col>1</xdr:col>
      <xdr:colOff>1803244</xdr:colOff>
      <xdr:row>1714</xdr:row>
      <xdr:rowOff>102395</xdr:rowOff>
    </xdr:to>
    <xdr:pic>
      <xdr:nvPicPr>
        <xdr:cNvPr id="681" name="Picture 215" descr="LPPR4_CDM-T_35W_930">
          <a:extLst>
            <a:ext uri="{FF2B5EF4-FFF2-40B4-BE49-F238E27FC236}">
              <a16:creationId xmlns:a16="http://schemas.microsoft.com/office/drawing/2014/main" id="{FB574CEC-8D7C-4B69-8A5B-E8E9F6E4A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7590" y="317064234"/>
          <a:ext cx="89281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2200276</xdr:colOff>
      <xdr:row>1719</xdr:row>
      <xdr:rowOff>29371</xdr:rowOff>
    </xdr:from>
    <xdr:to>
      <xdr:col>1</xdr:col>
      <xdr:colOff>2297906</xdr:colOff>
      <xdr:row>1722</xdr:row>
      <xdr:rowOff>84934</xdr:rowOff>
    </xdr:to>
    <xdr:pic>
      <xdr:nvPicPr>
        <xdr:cNvPr id="682" name="Picture 194" descr="visualDownLoad">
          <a:extLst>
            <a:ext uri="{FF2B5EF4-FFF2-40B4-BE49-F238E27FC236}">
              <a16:creationId xmlns:a16="http://schemas.microsoft.com/office/drawing/2014/main" id="{349969E0-1F23-49EF-A02A-A7A08AE62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07432" y="328022746"/>
          <a:ext cx="94455" cy="610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1971564</xdr:colOff>
      <xdr:row>1612</xdr:row>
      <xdr:rowOff>64295</xdr:rowOff>
    </xdr:from>
    <xdr:to>
      <xdr:col>1</xdr:col>
      <xdr:colOff>2324743</xdr:colOff>
      <xdr:row>1616</xdr:row>
      <xdr:rowOff>107156</xdr:rowOff>
    </xdr:to>
    <xdr:pic>
      <xdr:nvPicPr>
        <xdr:cNvPr id="685" name="Picture 889" descr="C:\Documents and Settings\czr00271\Local Settings\Temporary Internet Files\Content.IE5\S2XZWZGU\LPPR3_SON-PIA_Plus_E40[1].GIF">
          <a:extLst>
            <a:ext uri="{FF2B5EF4-FFF2-40B4-BE49-F238E27FC236}">
              <a16:creationId xmlns:a16="http://schemas.microsoft.com/office/drawing/2014/main" id="{77561CC8-1ECE-4CAB-9B9C-128FA3424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8720" y="303792733"/>
          <a:ext cx="353179" cy="7540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2253232</xdr:colOff>
      <xdr:row>1623</xdr:row>
      <xdr:rowOff>119062</xdr:rowOff>
    </xdr:from>
    <xdr:to>
      <xdr:col>1</xdr:col>
      <xdr:colOff>2407444</xdr:colOff>
      <xdr:row>1625</xdr:row>
      <xdr:rowOff>160308</xdr:rowOff>
    </xdr:to>
    <xdr:pic>
      <xdr:nvPicPr>
        <xdr:cNvPr id="686" name="Picture 889" descr="C:\Documents and Settings\czr00271\Local Settings\Temporary Internet Files\Content.IE5\S2XZWZGU\LPPR3_SON-PIA_Plus_E40[1].GIF">
          <a:extLst>
            <a:ext uri="{FF2B5EF4-FFF2-40B4-BE49-F238E27FC236}">
              <a16:creationId xmlns:a16="http://schemas.microsoft.com/office/drawing/2014/main" id="{FFF24382-E8FC-4C57-AC53-DDCF7DF35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388" y="304776187"/>
          <a:ext cx="160562" cy="395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2294733</xdr:colOff>
      <xdr:row>1736</xdr:row>
      <xdr:rowOff>20637</xdr:rowOff>
    </xdr:from>
    <xdr:to>
      <xdr:col>1</xdr:col>
      <xdr:colOff>2439587</xdr:colOff>
      <xdr:row>1738</xdr:row>
      <xdr:rowOff>162879</xdr:rowOff>
    </xdr:to>
    <xdr:pic>
      <xdr:nvPicPr>
        <xdr:cNvPr id="687" name="Picture 1">
          <a:extLst>
            <a:ext uri="{FF2B5EF4-FFF2-40B4-BE49-F238E27FC236}">
              <a16:creationId xmlns:a16="http://schemas.microsoft.com/office/drawing/2014/main" id="{D89F60FA-05C7-4EC6-A79B-83426FF58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1889" y="331347762"/>
          <a:ext cx="144854" cy="508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2321166</xdr:colOff>
      <xdr:row>1729</xdr:row>
      <xdr:rowOff>154780</xdr:rowOff>
    </xdr:from>
    <xdr:to>
      <xdr:col>1</xdr:col>
      <xdr:colOff>2467769</xdr:colOff>
      <xdr:row>1732</xdr:row>
      <xdr:rowOff>126205</xdr:rowOff>
    </xdr:to>
    <xdr:pic>
      <xdr:nvPicPr>
        <xdr:cNvPr id="688" name="Picture 1">
          <a:extLst>
            <a:ext uri="{FF2B5EF4-FFF2-40B4-BE49-F238E27FC236}">
              <a16:creationId xmlns:a16="http://schemas.microsoft.com/office/drawing/2014/main" id="{7EF08E33-8753-4988-971A-84DBEF704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2225436" y="330339385"/>
          <a:ext cx="546025" cy="140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1288256</xdr:colOff>
      <xdr:row>1693</xdr:row>
      <xdr:rowOff>102397</xdr:rowOff>
    </xdr:from>
    <xdr:to>
      <xdr:col>1</xdr:col>
      <xdr:colOff>1554795</xdr:colOff>
      <xdr:row>1698</xdr:row>
      <xdr:rowOff>30712</xdr:rowOff>
    </xdr:to>
    <xdr:pic>
      <xdr:nvPicPr>
        <xdr:cNvPr id="689" name="Picture 76">
          <a:extLst>
            <a:ext uri="{FF2B5EF4-FFF2-40B4-BE49-F238E27FC236}">
              <a16:creationId xmlns:a16="http://schemas.microsoft.com/office/drawing/2014/main" id="{2F5BB448-37FD-47A5-88CD-6FBCDA104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" y="322916553"/>
          <a:ext cx="260189" cy="824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2147095</xdr:colOff>
      <xdr:row>1686</xdr:row>
      <xdr:rowOff>43660</xdr:rowOff>
    </xdr:from>
    <xdr:to>
      <xdr:col>1</xdr:col>
      <xdr:colOff>2392365</xdr:colOff>
      <xdr:row>1689</xdr:row>
      <xdr:rowOff>123032</xdr:rowOff>
    </xdr:to>
    <xdr:pic>
      <xdr:nvPicPr>
        <xdr:cNvPr id="690" name="ctl00_ContentPlaceHolder1_ctl02_ItemImage" descr="LPPR4_CDO-ET_E40">
          <a:extLst>
            <a:ext uri="{FF2B5EF4-FFF2-40B4-BE49-F238E27FC236}">
              <a16:creationId xmlns:a16="http://schemas.microsoft.com/office/drawing/2014/main" id="{658FF05D-AAC9-40CF-A7AC-5ADEE35EB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4251" y="321607660"/>
          <a:ext cx="242095" cy="611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2045418</xdr:colOff>
      <xdr:row>1732</xdr:row>
      <xdr:rowOff>119062</xdr:rowOff>
    </xdr:from>
    <xdr:to>
      <xdr:col>1</xdr:col>
      <xdr:colOff>2200440</xdr:colOff>
      <xdr:row>1735</xdr:row>
      <xdr:rowOff>88189</xdr:rowOff>
    </xdr:to>
    <xdr:pic>
      <xdr:nvPicPr>
        <xdr:cNvPr id="691" name="Picture 1">
          <a:extLst>
            <a:ext uri="{FF2B5EF4-FFF2-40B4-BE49-F238E27FC236}">
              <a16:creationId xmlns:a16="http://schemas.microsoft.com/office/drawing/2014/main" id="{DFA203A9-5787-41B7-A522-70E6323C1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967312" y="330869449"/>
          <a:ext cx="522371" cy="151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869158</xdr:colOff>
      <xdr:row>1751</xdr:row>
      <xdr:rowOff>162831</xdr:rowOff>
    </xdr:from>
    <xdr:to>
      <xdr:col>1</xdr:col>
      <xdr:colOff>1488281</xdr:colOff>
      <xdr:row>1755</xdr:row>
      <xdr:rowOff>130294</xdr:rowOff>
    </xdr:to>
    <xdr:pic>
      <xdr:nvPicPr>
        <xdr:cNvPr id="693" name="Picture 3">
          <a:extLst>
            <a:ext uri="{FF2B5EF4-FFF2-40B4-BE49-F238E27FC236}">
              <a16:creationId xmlns:a16="http://schemas.microsoft.com/office/drawing/2014/main" id="{E04F44FC-F260-480E-A0BE-94292E7FD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6314" y="314714050"/>
          <a:ext cx="619123" cy="681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2067721</xdr:colOff>
      <xdr:row>1674</xdr:row>
      <xdr:rowOff>47624</xdr:rowOff>
    </xdr:from>
    <xdr:to>
      <xdr:col>1</xdr:col>
      <xdr:colOff>2260185</xdr:colOff>
      <xdr:row>1676</xdr:row>
      <xdr:rowOff>125409</xdr:rowOff>
    </xdr:to>
    <xdr:pic>
      <xdr:nvPicPr>
        <xdr:cNvPr id="694" name="Picture 140">
          <a:extLst>
            <a:ext uri="{FF2B5EF4-FFF2-40B4-BE49-F238E27FC236}">
              <a16:creationId xmlns:a16="http://schemas.microsoft.com/office/drawing/2014/main" id="{4E286FCA-6446-480B-BC15-7677A65B3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4877" y="313824937"/>
          <a:ext cx="192464" cy="434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2253455</xdr:colOff>
      <xdr:row>1677</xdr:row>
      <xdr:rowOff>47625</xdr:rowOff>
    </xdr:from>
    <xdr:to>
      <xdr:col>1</xdr:col>
      <xdr:colOff>2354262</xdr:colOff>
      <xdr:row>1680</xdr:row>
      <xdr:rowOff>142063</xdr:rowOff>
    </xdr:to>
    <xdr:pic>
      <xdr:nvPicPr>
        <xdr:cNvPr id="695" name="ctl00_ContentPlaceHolder1_ctl04_ItemImage" descr="LPPR4_HPI-T">
          <a:extLst>
            <a:ext uri="{FF2B5EF4-FFF2-40B4-BE49-F238E27FC236}">
              <a16:creationId xmlns:a16="http://schemas.microsoft.com/office/drawing/2014/main" id="{BCF8B839-41A9-4D78-B777-A0940FA370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611" y="318932719"/>
          <a:ext cx="94457" cy="623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2225827</xdr:colOff>
      <xdr:row>1619</xdr:row>
      <xdr:rowOff>20637</xdr:rowOff>
    </xdr:from>
    <xdr:ext cx="238767" cy="487084"/>
    <xdr:pic>
      <xdr:nvPicPr>
        <xdr:cNvPr id="696" name="Picture 2">
          <a:extLst>
            <a:ext uri="{FF2B5EF4-FFF2-40B4-BE49-F238E27FC236}">
              <a16:creationId xmlns:a16="http://schemas.microsoft.com/office/drawing/2014/main" id="{590263A8-3763-4F91-A7D5-6171C81F2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32983" y="304499168"/>
          <a:ext cx="238767" cy="487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2194607</xdr:colOff>
      <xdr:row>1637</xdr:row>
      <xdr:rowOff>37420</xdr:rowOff>
    </xdr:from>
    <xdr:ext cx="304800" cy="1019175"/>
    <xdr:pic>
      <xdr:nvPicPr>
        <xdr:cNvPr id="698" name="Picture 1">
          <a:extLst>
            <a:ext uri="{FF2B5EF4-FFF2-40B4-BE49-F238E27FC236}">
              <a16:creationId xmlns:a16="http://schemas.microsoft.com/office/drawing/2014/main" id="{A43812F1-9CA0-4BCE-B25F-28EDBEE591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01763" y="307194858"/>
          <a:ext cx="3048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2139950</xdr:colOff>
      <xdr:row>1724</xdr:row>
      <xdr:rowOff>0</xdr:rowOff>
    </xdr:from>
    <xdr:ext cx="187465" cy="869156"/>
    <xdr:pic>
      <xdr:nvPicPr>
        <xdr:cNvPr id="700" name="ctl00_ContentPlaceHolder1_DetailsGeneralInfoBox1_ProductImage" descr="LPPR4_CDM-TC_70W_930">
          <a:extLst>
            <a:ext uri="{FF2B5EF4-FFF2-40B4-BE49-F238E27FC236}">
              <a16:creationId xmlns:a16="http://schemas.microsoft.com/office/drawing/2014/main" id="{BBAAF6BD-A32F-4C67-9B72-AD47917A6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906261" y="309950970"/>
          <a:ext cx="869156" cy="187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928461</xdr:colOff>
      <xdr:row>1744</xdr:row>
      <xdr:rowOff>9525</xdr:rowOff>
    </xdr:from>
    <xdr:ext cx="514561" cy="697710"/>
    <xdr:pic>
      <xdr:nvPicPr>
        <xdr:cNvPr id="701" name="Picture 1697" descr="LPPR4_CDM-Rm_0002">
          <a:extLst>
            <a:ext uri="{FF2B5EF4-FFF2-40B4-BE49-F238E27FC236}">
              <a16:creationId xmlns:a16="http://schemas.microsoft.com/office/drawing/2014/main" id="{27E59C09-709B-49D3-9AAB-F42AFB5AD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5617" y="313310588"/>
          <a:ext cx="514561" cy="697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1801813</xdr:colOff>
      <xdr:row>1760</xdr:row>
      <xdr:rowOff>46043</xdr:rowOff>
    </xdr:from>
    <xdr:ext cx="632056" cy="588163"/>
    <xdr:pic>
      <xdr:nvPicPr>
        <xdr:cNvPr id="702" name="Picture 3">
          <a:extLst>
            <a:ext uri="{FF2B5EF4-FFF2-40B4-BE49-F238E27FC236}">
              <a16:creationId xmlns:a16="http://schemas.microsoft.com/office/drawing/2014/main" id="{3032438D-EEB1-42F5-9570-A7243BC88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8969" y="337111981"/>
          <a:ext cx="632056" cy="588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2293939</xdr:colOff>
      <xdr:row>1674</xdr:row>
      <xdr:rowOff>23812</xdr:rowOff>
    </xdr:from>
    <xdr:ext cx="187541" cy="470692"/>
    <xdr:pic>
      <xdr:nvPicPr>
        <xdr:cNvPr id="703" name="Picture 140">
          <a:extLst>
            <a:ext uri="{FF2B5EF4-FFF2-40B4-BE49-F238E27FC236}">
              <a16:creationId xmlns:a16="http://schemas.microsoft.com/office/drawing/2014/main" id="{546FAD89-0A6D-49FE-BD69-A305DB0528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1095" y="313801125"/>
          <a:ext cx="187541" cy="470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1737522</xdr:colOff>
      <xdr:row>1670</xdr:row>
      <xdr:rowOff>74612</xdr:rowOff>
    </xdr:from>
    <xdr:to>
      <xdr:col>1</xdr:col>
      <xdr:colOff>1817175</xdr:colOff>
      <xdr:row>1673</xdr:row>
      <xdr:rowOff>2116</xdr:rowOff>
    </xdr:to>
    <xdr:pic>
      <xdr:nvPicPr>
        <xdr:cNvPr id="704" name="ctl00_ContentPlaceHolder1_ctl04_ItemImage" descr="LPPR4_HPI-T">
          <a:extLst>
            <a:ext uri="{FF2B5EF4-FFF2-40B4-BE49-F238E27FC236}">
              <a16:creationId xmlns:a16="http://schemas.microsoft.com/office/drawing/2014/main" id="{315FD54A-7F60-4249-A457-7DB06E0131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4678" y="313137550"/>
          <a:ext cx="76478" cy="461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2055245</xdr:colOff>
      <xdr:row>1664</xdr:row>
      <xdr:rowOff>142875</xdr:rowOff>
    </xdr:from>
    <xdr:to>
      <xdr:col>1</xdr:col>
      <xdr:colOff>2447132</xdr:colOff>
      <xdr:row>1666</xdr:row>
      <xdr:rowOff>124620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8474A558-1D5F-4BC8-AA47-5A768DD75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401" y="312134250"/>
          <a:ext cx="395062" cy="368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1952855</xdr:colOff>
      <xdr:row>1623</xdr:row>
      <xdr:rowOff>119063</xdr:rowOff>
    </xdr:from>
    <xdr:to>
      <xdr:col>1</xdr:col>
      <xdr:colOff>2226843</xdr:colOff>
      <xdr:row>1625</xdr:row>
      <xdr:rowOff>141852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A3D76E23-FD02-4612-9618-528D4599F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2060011" y="304776188"/>
          <a:ext cx="273988" cy="392676"/>
        </a:xfrm>
        <a:prstGeom prst="rect">
          <a:avLst/>
        </a:prstGeom>
      </xdr:spPr>
    </xdr:pic>
    <xdr:clientData/>
  </xdr:twoCellAnchor>
  <xdr:twoCellAnchor>
    <xdr:from>
      <xdr:col>5</xdr:col>
      <xdr:colOff>678655</xdr:colOff>
      <xdr:row>0</xdr:row>
      <xdr:rowOff>23811</xdr:rowOff>
    </xdr:from>
    <xdr:to>
      <xdr:col>5</xdr:col>
      <xdr:colOff>824705</xdr:colOff>
      <xdr:row>0</xdr:row>
      <xdr:rowOff>178592</xdr:rowOff>
    </xdr:to>
    <xdr:sp macro="" textlink="">
      <xdr:nvSpPr>
        <xdr:cNvPr id="13" name="Arrow: Right 12">
          <a:extLst>
            <a:ext uri="{FF2B5EF4-FFF2-40B4-BE49-F238E27FC236}">
              <a16:creationId xmlns:a16="http://schemas.microsoft.com/office/drawing/2014/main" id="{DFB050E3-0D1D-93FA-470B-6DE15FE1BC56}"/>
            </a:ext>
          </a:extLst>
        </xdr:cNvPr>
        <xdr:cNvSpPr/>
      </xdr:nvSpPr>
      <xdr:spPr>
        <a:xfrm>
          <a:off x="3940968" y="23811"/>
          <a:ext cx="146050" cy="154781"/>
        </a:xfrm>
        <a:prstGeom prst="rightArrow">
          <a:avLst/>
        </a:prstGeom>
        <a:solidFill>
          <a:srgbClr val="0D57D6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2136775</xdr:colOff>
      <xdr:row>617</xdr:row>
      <xdr:rowOff>23813</xdr:rowOff>
    </xdr:from>
    <xdr:to>
      <xdr:col>1</xdr:col>
      <xdr:colOff>2440781</xdr:colOff>
      <xdr:row>622</xdr:row>
      <xdr:rowOff>116844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44E8F8C8-8BA9-1F7F-85FB-210F7E617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2243931" y="119324438"/>
          <a:ext cx="304006" cy="985999"/>
        </a:xfrm>
        <a:prstGeom prst="rect">
          <a:avLst/>
        </a:prstGeom>
      </xdr:spPr>
    </xdr:pic>
    <xdr:clientData/>
  </xdr:twoCellAnchor>
  <xdr:twoCellAnchor editAs="oneCell">
    <xdr:from>
      <xdr:col>1</xdr:col>
      <xdr:colOff>585791</xdr:colOff>
      <xdr:row>618</xdr:row>
      <xdr:rowOff>126207</xdr:rowOff>
    </xdr:from>
    <xdr:to>
      <xdr:col>1</xdr:col>
      <xdr:colOff>2124265</xdr:colOff>
      <xdr:row>622</xdr:row>
      <xdr:rowOff>27669</xdr:rowOff>
    </xdr:to>
    <xdr:pic>
      <xdr:nvPicPr>
        <xdr:cNvPr id="619" name="Obrázek 17">
          <a:extLst>
            <a:ext uri="{FF2B5EF4-FFF2-40B4-BE49-F238E27FC236}">
              <a16:creationId xmlns:a16="http://schemas.microsoft.com/office/drawing/2014/main" id="{507B5D0D-CFC6-41CC-8679-333F370D9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16200000">
          <a:off x="1151090" y="119147283"/>
          <a:ext cx="622187" cy="1538474"/>
        </a:xfrm>
        <a:prstGeom prst="rect">
          <a:avLst/>
        </a:prstGeom>
      </xdr:spPr>
    </xdr:pic>
    <xdr:clientData/>
  </xdr:twoCellAnchor>
  <xdr:twoCellAnchor editAs="oneCell">
    <xdr:from>
      <xdr:col>1</xdr:col>
      <xdr:colOff>1824832</xdr:colOff>
      <xdr:row>641</xdr:row>
      <xdr:rowOff>76993</xdr:rowOff>
    </xdr:from>
    <xdr:to>
      <xdr:col>1</xdr:col>
      <xdr:colOff>2446338</xdr:colOff>
      <xdr:row>648</xdr:row>
      <xdr:rowOff>102716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8C85A757-3961-E3C2-1947-2A899C7D0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931988" y="125009274"/>
          <a:ext cx="624681" cy="1272706"/>
        </a:xfrm>
        <a:prstGeom prst="rect">
          <a:avLst/>
        </a:prstGeom>
      </xdr:spPr>
    </xdr:pic>
    <xdr:clientData/>
  </xdr:twoCellAnchor>
  <xdr:twoCellAnchor editAs="oneCell">
    <xdr:from>
      <xdr:col>1</xdr:col>
      <xdr:colOff>1732756</xdr:colOff>
      <xdr:row>421</xdr:row>
      <xdr:rowOff>47626</xdr:rowOff>
    </xdr:from>
    <xdr:to>
      <xdr:col>1</xdr:col>
      <xdr:colOff>2467768</xdr:colOff>
      <xdr:row>422</xdr:row>
      <xdr:rowOff>314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8F23C3B1-81DD-41E0-B27D-26C0C9FBB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9912" y="111406782"/>
          <a:ext cx="731837" cy="122552"/>
        </a:xfrm>
        <a:prstGeom prst="rect">
          <a:avLst/>
        </a:prstGeom>
      </xdr:spPr>
    </xdr:pic>
    <xdr:clientData/>
  </xdr:twoCellAnchor>
  <xdr:twoCellAnchor editAs="oneCell">
    <xdr:from>
      <xdr:col>1</xdr:col>
      <xdr:colOff>526222</xdr:colOff>
      <xdr:row>745</xdr:row>
      <xdr:rowOff>101635</xdr:rowOff>
    </xdr:from>
    <xdr:to>
      <xdr:col>1</xdr:col>
      <xdr:colOff>2107453</xdr:colOff>
      <xdr:row>747</xdr:row>
      <xdr:rowOff>20686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106788-84EC-5841-46BB-3C37DA9D3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16200000">
          <a:off x="1285874" y="140288170"/>
          <a:ext cx="276239" cy="1581231"/>
        </a:xfrm>
        <a:prstGeom prst="rect">
          <a:avLst/>
        </a:prstGeom>
      </xdr:spPr>
    </xdr:pic>
    <xdr:clientData/>
  </xdr:twoCellAnchor>
  <xdr:twoCellAnchor editAs="oneCell">
    <xdr:from>
      <xdr:col>1</xdr:col>
      <xdr:colOff>375443</xdr:colOff>
      <xdr:row>752</xdr:row>
      <xdr:rowOff>169861</xdr:rowOff>
    </xdr:from>
    <xdr:to>
      <xdr:col>1</xdr:col>
      <xdr:colOff>2048754</xdr:colOff>
      <xdr:row>756</xdr:row>
      <xdr:rowOff>46068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C3241198-777B-3F54-753C-2DF38FB5D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482599" y="142259049"/>
          <a:ext cx="1676486" cy="612806"/>
        </a:xfrm>
        <a:prstGeom prst="rect">
          <a:avLst/>
        </a:prstGeom>
      </xdr:spPr>
    </xdr:pic>
    <xdr:clientData/>
  </xdr:twoCellAnchor>
  <xdr:twoCellAnchor editAs="oneCell">
    <xdr:from>
      <xdr:col>1</xdr:col>
      <xdr:colOff>1292225</xdr:colOff>
      <xdr:row>773</xdr:row>
      <xdr:rowOff>20638</xdr:rowOff>
    </xdr:from>
    <xdr:to>
      <xdr:col>1</xdr:col>
      <xdr:colOff>1828827</xdr:colOff>
      <xdr:row>774</xdr:row>
      <xdr:rowOff>84153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95001A48-4ECC-369A-A5DA-CBD28AB93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399381" y="143621919"/>
          <a:ext cx="536602" cy="238931"/>
        </a:xfrm>
        <a:prstGeom prst="rect">
          <a:avLst/>
        </a:prstGeom>
      </xdr:spPr>
    </xdr:pic>
    <xdr:clientData/>
  </xdr:twoCellAnchor>
  <xdr:twoCellAnchor editAs="oneCell">
    <xdr:from>
      <xdr:col>1</xdr:col>
      <xdr:colOff>1880394</xdr:colOff>
      <xdr:row>771</xdr:row>
      <xdr:rowOff>83344</xdr:rowOff>
    </xdr:from>
    <xdr:to>
      <xdr:col>1</xdr:col>
      <xdr:colOff>2505869</xdr:colOff>
      <xdr:row>773</xdr:row>
      <xdr:rowOff>107490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BEE2932E-6500-B6BE-885B-0AEDEC301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1987550" y="143506032"/>
          <a:ext cx="628650" cy="394033"/>
        </a:xfrm>
        <a:prstGeom prst="rect">
          <a:avLst/>
        </a:prstGeom>
      </xdr:spPr>
    </xdr:pic>
    <xdr:clientData/>
  </xdr:twoCellAnchor>
  <xdr:twoCellAnchor editAs="oneCell">
    <xdr:from>
      <xdr:col>1</xdr:col>
      <xdr:colOff>68242</xdr:colOff>
      <xdr:row>771</xdr:row>
      <xdr:rowOff>176235</xdr:rowOff>
    </xdr:from>
    <xdr:to>
      <xdr:col>1</xdr:col>
      <xdr:colOff>1258928</xdr:colOff>
      <xdr:row>773</xdr:row>
      <xdr:rowOff>68301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568859C7-CC08-80AB-D4DC-5141C9207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16200000">
          <a:off x="628652" y="150301325"/>
          <a:ext cx="285765" cy="1190686"/>
        </a:xfrm>
        <a:prstGeom prst="rect">
          <a:avLst/>
        </a:prstGeom>
      </xdr:spPr>
    </xdr:pic>
    <xdr:clientData/>
  </xdr:twoCellAnchor>
  <xdr:twoCellAnchor editAs="oneCell">
    <xdr:from>
      <xdr:col>1</xdr:col>
      <xdr:colOff>99241</xdr:colOff>
      <xdr:row>862</xdr:row>
      <xdr:rowOff>91398</xdr:rowOff>
    </xdr:from>
    <xdr:to>
      <xdr:col>1</xdr:col>
      <xdr:colOff>2418933</xdr:colOff>
      <xdr:row>864</xdr:row>
      <xdr:rowOff>88226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5A26C40D-FBAE-A934-B00C-2947F4F7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19064928">
          <a:off x="206397" y="164338117"/>
          <a:ext cx="2319692" cy="358893"/>
        </a:xfrm>
        <a:prstGeom prst="rect">
          <a:avLst/>
        </a:prstGeom>
      </xdr:spPr>
    </xdr:pic>
    <xdr:clientData/>
  </xdr:twoCellAnchor>
  <xdr:twoCellAnchor editAs="oneCell">
    <xdr:from>
      <xdr:col>1</xdr:col>
      <xdr:colOff>1971675</xdr:colOff>
      <xdr:row>1052</xdr:row>
      <xdr:rowOff>31750</xdr:rowOff>
    </xdr:from>
    <xdr:to>
      <xdr:col>1</xdr:col>
      <xdr:colOff>2387621</xdr:colOff>
      <xdr:row>1054</xdr:row>
      <xdr:rowOff>92096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ED316FBE-55CF-04CF-95B4-7C395146C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079625" y="206235300"/>
          <a:ext cx="415946" cy="425472"/>
        </a:xfrm>
        <a:prstGeom prst="rect">
          <a:avLst/>
        </a:prstGeom>
      </xdr:spPr>
    </xdr:pic>
    <xdr:clientData/>
  </xdr:twoCellAnchor>
  <xdr:twoCellAnchor editAs="oneCell">
    <xdr:from>
      <xdr:col>1</xdr:col>
      <xdr:colOff>1952625</xdr:colOff>
      <xdr:row>1055</xdr:row>
      <xdr:rowOff>76200</xdr:rowOff>
    </xdr:from>
    <xdr:to>
      <xdr:col>1</xdr:col>
      <xdr:colOff>2362221</xdr:colOff>
      <xdr:row>1057</xdr:row>
      <xdr:rowOff>142897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9332ED57-B46B-7F6C-E4CA-8B78CF416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2060575" y="206832200"/>
          <a:ext cx="409596" cy="425472"/>
        </a:xfrm>
        <a:prstGeom prst="rect">
          <a:avLst/>
        </a:prstGeom>
      </xdr:spPr>
    </xdr:pic>
    <xdr:clientData/>
  </xdr:twoCellAnchor>
  <xdr:twoCellAnchor editAs="oneCell">
    <xdr:from>
      <xdr:col>1</xdr:col>
      <xdr:colOff>2155031</xdr:colOff>
      <xdr:row>1149</xdr:row>
      <xdr:rowOff>80169</xdr:rowOff>
    </xdr:from>
    <xdr:to>
      <xdr:col>1</xdr:col>
      <xdr:colOff>2369078</xdr:colOff>
      <xdr:row>1152</xdr:row>
      <xdr:rowOff>164988</xdr:rowOff>
    </xdr:to>
    <xdr:pic>
      <xdr:nvPicPr>
        <xdr:cNvPr id="628" name="Picture 179">
          <a:extLst>
            <a:ext uri="{FF2B5EF4-FFF2-40B4-BE49-F238E27FC236}">
              <a16:creationId xmlns:a16="http://schemas.microsoft.com/office/drawing/2014/main" id="{769E4570-6821-45BC-9307-A7DF01AAC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87" y="222881825"/>
          <a:ext cx="220397" cy="649286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2116626</xdr:colOff>
      <xdr:row>1205</xdr:row>
      <xdr:rowOff>110331</xdr:rowOff>
    </xdr:from>
    <xdr:to>
      <xdr:col>1</xdr:col>
      <xdr:colOff>2297610</xdr:colOff>
      <xdr:row>1208</xdr:row>
      <xdr:rowOff>133931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D8F8F11F-C4C8-C656-FE56-5A43E29B0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2223782" y="232579862"/>
          <a:ext cx="177809" cy="571285"/>
        </a:xfrm>
        <a:prstGeom prst="rect">
          <a:avLst/>
        </a:prstGeom>
      </xdr:spPr>
    </xdr:pic>
    <xdr:clientData/>
  </xdr:twoCellAnchor>
  <xdr:twoCellAnchor editAs="oneCell">
    <xdr:from>
      <xdr:col>1</xdr:col>
      <xdr:colOff>2284046</xdr:colOff>
      <xdr:row>1206</xdr:row>
      <xdr:rowOff>81817</xdr:rowOff>
    </xdr:from>
    <xdr:to>
      <xdr:col>1</xdr:col>
      <xdr:colOff>2531709</xdr:colOff>
      <xdr:row>1208</xdr:row>
      <xdr:rowOff>159996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B78096B1-6668-333D-EADE-82A56043A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2387234" y="235571567"/>
          <a:ext cx="247663" cy="44012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1905180</xdr:colOff>
      <xdr:row>1213</xdr:row>
      <xdr:rowOff>69258</xdr:rowOff>
    </xdr:from>
    <xdr:to>
      <xdr:col>1</xdr:col>
      <xdr:colOff>2220913</xdr:colOff>
      <xdr:row>1216</xdr:row>
      <xdr:rowOff>44653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02102872-FC80-3862-0176-A3CB5EDA4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2012336" y="231848227"/>
          <a:ext cx="309383" cy="532886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130969</xdr:colOff>
      <xdr:row>1213</xdr:row>
      <xdr:rowOff>154781</xdr:rowOff>
    </xdr:from>
    <xdr:to>
      <xdr:col>1</xdr:col>
      <xdr:colOff>524669</xdr:colOff>
      <xdr:row>1216</xdr:row>
      <xdr:rowOff>11113</xdr:rowOff>
    </xdr:to>
    <xdr:pic>
      <xdr:nvPicPr>
        <xdr:cNvPr id="632" name="Picture 141">
          <a:extLst>
            <a:ext uri="{FF2B5EF4-FFF2-40B4-BE49-F238E27FC236}">
              <a16:creationId xmlns:a16="http://schemas.microsoft.com/office/drawing/2014/main" id="{B608E17B-FF6D-45E5-8E63-50CD9FF2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231933750"/>
          <a:ext cx="387350" cy="385762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107157</xdr:colOff>
      <xdr:row>1216</xdr:row>
      <xdr:rowOff>107156</xdr:rowOff>
    </xdr:from>
    <xdr:to>
      <xdr:col>1</xdr:col>
      <xdr:colOff>513578</xdr:colOff>
      <xdr:row>1218</xdr:row>
      <xdr:rowOff>161152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E617089F-A788-4875-ADF8-86BF7990F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214313" y="232421906"/>
          <a:ext cx="406421" cy="414360"/>
        </a:xfrm>
        <a:prstGeom prst="rect">
          <a:avLst/>
        </a:prstGeom>
      </xdr:spPr>
    </xdr:pic>
    <xdr:clientData/>
  </xdr:twoCellAnchor>
  <xdr:twoCellAnchor editAs="oneCell">
    <xdr:from>
      <xdr:col>1</xdr:col>
      <xdr:colOff>1868487</xdr:colOff>
      <xdr:row>1481</xdr:row>
      <xdr:rowOff>47626</xdr:rowOff>
    </xdr:from>
    <xdr:to>
      <xdr:col>1</xdr:col>
      <xdr:colOff>2487497</xdr:colOff>
      <xdr:row>1483</xdr:row>
      <xdr:rowOff>64294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F0CDFAEA-39AC-92E9-2242-6A88C703C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975643" y="279332532"/>
          <a:ext cx="612660" cy="386556"/>
        </a:xfrm>
        <a:prstGeom prst="rect">
          <a:avLst/>
        </a:prstGeom>
      </xdr:spPr>
    </xdr:pic>
    <xdr:clientData/>
  </xdr:twoCellAnchor>
  <xdr:twoCellAnchor editAs="oneCell">
    <xdr:from>
      <xdr:col>1</xdr:col>
      <xdr:colOff>2012157</xdr:colOff>
      <xdr:row>1532</xdr:row>
      <xdr:rowOff>119064</xdr:rowOff>
    </xdr:from>
    <xdr:to>
      <xdr:col>1</xdr:col>
      <xdr:colOff>2207938</xdr:colOff>
      <xdr:row>1535</xdr:row>
      <xdr:rowOff>107158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4DB9D6-CC13-80AB-7B9D-4E5F0BCF9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2119313" y="288166970"/>
          <a:ext cx="195781" cy="535780"/>
        </a:xfrm>
        <a:prstGeom prst="rect">
          <a:avLst/>
        </a:prstGeom>
      </xdr:spPr>
    </xdr:pic>
    <xdr:clientData/>
  </xdr:twoCellAnchor>
  <xdr:twoCellAnchor editAs="oneCell">
    <xdr:from>
      <xdr:col>1</xdr:col>
      <xdr:colOff>1396209</xdr:colOff>
      <xdr:row>1556</xdr:row>
      <xdr:rowOff>95249</xdr:rowOff>
    </xdr:from>
    <xdr:to>
      <xdr:col>1</xdr:col>
      <xdr:colOff>2467970</xdr:colOff>
      <xdr:row>1557</xdr:row>
      <xdr:rowOff>103982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434E545-1607-FA32-A23F-95161A2C4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503365" y="279582562"/>
          <a:ext cx="1065411" cy="187325"/>
        </a:xfrm>
        <a:prstGeom prst="rect">
          <a:avLst/>
        </a:prstGeom>
      </xdr:spPr>
    </xdr:pic>
    <xdr:clientData/>
  </xdr:twoCellAnchor>
  <xdr:twoCellAnchor editAs="oneCell">
    <xdr:from>
      <xdr:col>1</xdr:col>
      <xdr:colOff>1518444</xdr:colOff>
      <xdr:row>1576</xdr:row>
      <xdr:rowOff>88900</xdr:rowOff>
    </xdr:from>
    <xdr:to>
      <xdr:col>1</xdr:col>
      <xdr:colOff>2410619</xdr:colOff>
      <xdr:row>1577</xdr:row>
      <xdr:rowOff>67470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256219E-58D7-D8A1-09BE-7D0E54F48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625600" y="296352119"/>
          <a:ext cx="895350" cy="178419"/>
        </a:xfrm>
        <a:prstGeom prst="rect">
          <a:avLst/>
        </a:prstGeom>
      </xdr:spPr>
    </xdr:pic>
    <xdr:clientData/>
  </xdr:twoCellAnchor>
  <xdr:twoCellAnchor editAs="oneCell">
    <xdr:from>
      <xdr:col>1</xdr:col>
      <xdr:colOff>746918</xdr:colOff>
      <xdr:row>1580</xdr:row>
      <xdr:rowOff>154782</xdr:rowOff>
    </xdr:from>
    <xdr:to>
      <xdr:col>1</xdr:col>
      <xdr:colOff>2391652</xdr:colOff>
      <xdr:row>1581</xdr:row>
      <xdr:rowOff>142877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6EF8A63F-BC30-84AC-E790-E7578E0C3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854074" y="297132376"/>
          <a:ext cx="1641559" cy="196860"/>
        </a:xfrm>
        <a:prstGeom prst="rect">
          <a:avLst/>
        </a:prstGeom>
      </xdr:spPr>
    </xdr:pic>
    <xdr:clientData/>
  </xdr:twoCellAnchor>
  <xdr:twoCellAnchor editAs="oneCell">
    <xdr:from>
      <xdr:col>1</xdr:col>
      <xdr:colOff>1554162</xdr:colOff>
      <xdr:row>1589</xdr:row>
      <xdr:rowOff>30163</xdr:rowOff>
    </xdr:from>
    <xdr:to>
      <xdr:col>1</xdr:col>
      <xdr:colOff>2483813</xdr:colOff>
      <xdr:row>1589</xdr:row>
      <xdr:rowOff>169863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33F30E3A-5F8C-FD43-A6BA-DFA91F520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661318" y="285411069"/>
          <a:ext cx="936001" cy="1397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2006776</xdr:colOff>
      <xdr:row>1598</xdr:row>
      <xdr:rowOff>37925</xdr:rowOff>
    </xdr:from>
    <xdr:to>
      <xdr:col>1</xdr:col>
      <xdr:colOff>2450482</xdr:colOff>
      <xdr:row>1598</xdr:row>
      <xdr:rowOff>161305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DB6CF814-2666-30AA-9775-FC3E73138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16200000">
          <a:off x="2270920" y="300990000"/>
          <a:ext cx="126555" cy="440531"/>
        </a:xfrm>
        <a:prstGeom prst="rect">
          <a:avLst/>
        </a:prstGeom>
      </xdr:spPr>
    </xdr:pic>
    <xdr:clientData/>
  </xdr:twoCellAnchor>
  <xdr:twoCellAnchor editAs="oneCell">
    <xdr:from>
      <xdr:col>1</xdr:col>
      <xdr:colOff>1377950</xdr:colOff>
      <xdr:row>1605</xdr:row>
      <xdr:rowOff>19050</xdr:rowOff>
    </xdr:from>
    <xdr:to>
      <xdr:col>1</xdr:col>
      <xdr:colOff>2521009</xdr:colOff>
      <xdr:row>1605</xdr:row>
      <xdr:rowOff>161932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B9E59493-A617-D40E-BBFC-79F55C9AB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485900" y="311931050"/>
          <a:ext cx="1143059" cy="142882"/>
        </a:xfrm>
        <a:prstGeom prst="rect">
          <a:avLst/>
        </a:prstGeom>
      </xdr:spPr>
    </xdr:pic>
    <xdr:clientData/>
  </xdr:twoCellAnchor>
  <xdr:twoCellAnchor editAs="oneCell">
    <xdr:from>
      <xdr:col>1</xdr:col>
      <xdr:colOff>1643062</xdr:colOff>
      <xdr:row>1608</xdr:row>
      <xdr:rowOff>11907</xdr:rowOff>
    </xdr:from>
    <xdr:to>
      <xdr:col>1</xdr:col>
      <xdr:colOff>2469011</xdr:colOff>
      <xdr:row>1608</xdr:row>
      <xdr:rowOff>160338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C4C6608D-78A7-3135-9218-E1400F860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flipV="1">
          <a:off x="1750218" y="302704501"/>
          <a:ext cx="829124" cy="154781"/>
        </a:xfrm>
        <a:prstGeom prst="rect">
          <a:avLst/>
        </a:prstGeom>
      </xdr:spPr>
    </xdr:pic>
    <xdr:clientData/>
  </xdr:twoCellAnchor>
  <xdr:twoCellAnchor editAs="oneCell">
    <xdr:from>
      <xdr:col>1</xdr:col>
      <xdr:colOff>2119312</xdr:colOff>
      <xdr:row>1628</xdr:row>
      <xdr:rowOff>83344</xdr:rowOff>
    </xdr:from>
    <xdr:to>
      <xdr:col>1</xdr:col>
      <xdr:colOff>2352770</xdr:colOff>
      <xdr:row>1634</xdr:row>
      <xdr:rowOff>50799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0C61FA3E-6B81-1A89-86C4-3F333A20B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2226468" y="306169219"/>
          <a:ext cx="233458" cy="1032669"/>
        </a:xfrm>
        <a:prstGeom prst="rect">
          <a:avLst/>
        </a:prstGeom>
      </xdr:spPr>
    </xdr:pic>
    <xdr:clientData/>
  </xdr:twoCellAnchor>
  <xdr:twoCellAnchor editAs="oneCell">
    <xdr:from>
      <xdr:col>1</xdr:col>
      <xdr:colOff>1214310</xdr:colOff>
      <xdr:row>1663</xdr:row>
      <xdr:rowOff>35765</xdr:rowOff>
    </xdr:from>
    <xdr:to>
      <xdr:col>1</xdr:col>
      <xdr:colOff>2484184</xdr:colOff>
      <xdr:row>1663</xdr:row>
      <xdr:rowOff>164305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DCAE8675-6056-5844-AC32-B078E20B5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321466" y="312384328"/>
          <a:ext cx="1273049" cy="119015"/>
        </a:xfrm>
        <a:prstGeom prst="rect">
          <a:avLst/>
        </a:prstGeom>
      </xdr:spPr>
    </xdr:pic>
    <xdr:clientData/>
  </xdr:twoCellAnchor>
  <xdr:twoCellAnchor editAs="oneCell">
    <xdr:from>
      <xdr:col>1</xdr:col>
      <xdr:colOff>1199357</xdr:colOff>
      <xdr:row>1703</xdr:row>
      <xdr:rowOff>89693</xdr:rowOff>
    </xdr:from>
    <xdr:to>
      <xdr:col>1</xdr:col>
      <xdr:colOff>1598613</xdr:colOff>
      <xdr:row>1708</xdr:row>
      <xdr:rowOff>65335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01278CA8-9F8C-ECE8-5845-066058BA1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306513" y="324701693"/>
          <a:ext cx="399256" cy="878138"/>
        </a:xfrm>
        <a:prstGeom prst="rect">
          <a:avLst/>
        </a:prstGeom>
      </xdr:spPr>
    </xdr:pic>
    <xdr:clientData/>
  </xdr:twoCellAnchor>
  <xdr:twoCellAnchor editAs="oneCell">
    <xdr:from>
      <xdr:col>1</xdr:col>
      <xdr:colOff>1557337</xdr:colOff>
      <xdr:row>1740</xdr:row>
      <xdr:rowOff>122237</xdr:rowOff>
    </xdr:from>
    <xdr:to>
      <xdr:col>1</xdr:col>
      <xdr:colOff>2487772</xdr:colOff>
      <xdr:row>1741</xdr:row>
      <xdr:rowOff>103187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99BCBD1E-F37A-A8AE-52A4-726CE4DEA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664493" y="312708925"/>
          <a:ext cx="930435" cy="159542"/>
        </a:xfrm>
        <a:prstGeom prst="rect">
          <a:avLst/>
        </a:prstGeom>
      </xdr:spPr>
    </xdr:pic>
    <xdr:clientData/>
  </xdr:twoCellAnchor>
  <xdr:twoCellAnchor editAs="oneCell">
    <xdr:from>
      <xdr:col>1</xdr:col>
      <xdr:colOff>2211387</xdr:colOff>
      <xdr:row>1748</xdr:row>
      <xdr:rowOff>31750</xdr:rowOff>
    </xdr:from>
    <xdr:to>
      <xdr:col>1</xdr:col>
      <xdr:colOff>2516203</xdr:colOff>
      <xdr:row>1750</xdr:row>
      <xdr:rowOff>85748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3802BA7B-C893-D620-1AAA-C0F810EED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2314575" y="341098188"/>
          <a:ext cx="304816" cy="412772"/>
        </a:xfrm>
        <a:prstGeom prst="rect">
          <a:avLst/>
        </a:prstGeom>
      </xdr:spPr>
    </xdr:pic>
    <xdr:clientData/>
  </xdr:twoCellAnchor>
  <xdr:twoCellAnchor editAs="oneCell">
    <xdr:from>
      <xdr:col>1</xdr:col>
      <xdr:colOff>1821657</xdr:colOff>
      <xdr:row>1756</xdr:row>
      <xdr:rowOff>8731</xdr:rowOff>
    </xdr:from>
    <xdr:to>
      <xdr:col>1</xdr:col>
      <xdr:colOff>2220130</xdr:colOff>
      <xdr:row>1757</xdr:row>
      <xdr:rowOff>164308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C268683C-8581-8DB7-D934-6973CA844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1928813" y="325882794"/>
          <a:ext cx="395298" cy="324643"/>
        </a:xfrm>
        <a:prstGeom prst="rect">
          <a:avLst/>
        </a:prstGeom>
      </xdr:spPr>
    </xdr:pic>
    <xdr:clientData/>
  </xdr:twoCellAnchor>
  <xdr:twoCellAnchor editAs="oneCell">
    <xdr:from>
      <xdr:col>1</xdr:col>
      <xdr:colOff>1678781</xdr:colOff>
      <xdr:row>1766</xdr:row>
      <xdr:rowOff>53976</xdr:rowOff>
    </xdr:from>
    <xdr:to>
      <xdr:col>1</xdr:col>
      <xdr:colOff>2354263</xdr:colOff>
      <xdr:row>1767</xdr:row>
      <xdr:rowOff>164313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69778D94-5F7E-8286-594D-DEF533CC4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1785937" y="337667601"/>
          <a:ext cx="675482" cy="288933"/>
        </a:xfrm>
        <a:prstGeom prst="rect">
          <a:avLst/>
        </a:prstGeom>
      </xdr:spPr>
    </xdr:pic>
    <xdr:clientData/>
  </xdr:twoCellAnchor>
  <xdr:twoCellAnchor editAs="oneCell">
    <xdr:from>
      <xdr:col>1</xdr:col>
      <xdr:colOff>1970881</xdr:colOff>
      <xdr:row>1769</xdr:row>
      <xdr:rowOff>53182</xdr:rowOff>
    </xdr:from>
    <xdr:to>
      <xdr:col>1</xdr:col>
      <xdr:colOff>2407444</xdr:colOff>
      <xdr:row>1770</xdr:row>
      <xdr:rowOff>174111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C3BFB909-E537-4DDB-9D7A-9B63698A1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2078037" y="338202588"/>
          <a:ext cx="442913" cy="299520"/>
        </a:xfrm>
        <a:prstGeom prst="rect">
          <a:avLst/>
        </a:prstGeom>
      </xdr:spPr>
    </xdr:pic>
    <xdr:clientData/>
  </xdr:twoCellAnchor>
  <xdr:twoCellAnchor editAs="oneCell">
    <xdr:from>
      <xdr:col>1</xdr:col>
      <xdr:colOff>1500189</xdr:colOff>
      <xdr:row>1772</xdr:row>
      <xdr:rowOff>154781</xdr:rowOff>
    </xdr:from>
    <xdr:to>
      <xdr:col>1</xdr:col>
      <xdr:colOff>2450308</xdr:colOff>
      <xdr:row>1775</xdr:row>
      <xdr:rowOff>30263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FD00D90B-372B-0C51-D50A-EC5F0814B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607345" y="338839969"/>
          <a:ext cx="943769" cy="414438"/>
        </a:xfrm>
        <a:prstGeom prst="rect">
          <a:avLst/>
        </a:prstGeom>
      </xdr:spPr>
    </xdr:pic>
    <xdr:clientData/>
  </xdr:twoCellAnchor>
  <xdr:twoCellAnchor editAs="oneCell">
    <xdr:from>
      <xdr:col>1</xdr:col>
      <xdr:colOff>1631156</xdr:colOff>
      <xdr:row>1780</xdr:row>
      <xdr:rowOff>47624</xdr:rowOff>
    </xdr:from>
    <xdr:to>
      <xdr:col>1</xdr:col>
      <xdr:colOff>2372518</xdr:colOff>
      <xdr:row>1782</xdr:row>
      <xdr:rowOff>164910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02444D46-DA67-7B6B-0F79-3FEEA9268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1738312" y="340161562"/>
          <a:ext cx="735012" cy="461773"/>
        </a:xfrm>
        <a:prstGeom prst="rect">
          <a:avLst/>
        </a:prstGeom>
      </xdr:spPr>
    </xdr:pic>
    <xdr:clientData/>
  </xdr:twoCellAnchor>
  <xdr:twoCellAnchor editAs="oneCell">
    <xdr:from>
      <xdr:col>1</xdr:col>
      <xdr:colOff>1684339</xdr:colOff>
      <xdr:row>1784</xdr:row>
      <xdr:rowOff>95249</xdr:rowOff>
    </xdr:from>
    <xdr:to>
      <xdr:col>1</xdr:col>
      <xdr:colOff>2416970</xdr:colOff>
      <xdr:row>1787</xdr:row>
      <xdr:rowOff>11765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29A7529C-90BF-ACEC-FE0F-1588E46DF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791495" y="340923562"/>
          <a:ext cx="732631" cy="442772"/>
        </a:xfrm>
        <a:prstGeom prst="rect">
          <a:avLst/>
        </a:prstGeom>
      </xdr:spPr>
    </xdr:pic>
    <xdr:clientData/>
  </xdr:twoCellAnchor>
  <xdr:twoCellAnchor editAs="oneCell">
    <xdr:from>
      <xdr:col>1</xdr:col>
      <xdr:colOff>1612903</xdr:colOff>
      <xdr:row>1790</xdr:row>
      <xdr:rowOff>17461</xdr:rowOff>
    </xdr:from>
    <xdr:to>
      <xdr:col>1</xdr:col>
      <xdr:colOff>2407445</xdr:colOff>
      <xdr:row>1793</xdr:row>
      <xdr:rowOff>57937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80BD6F14-CBE4-B7BF-926B-92A9C2378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1720059" y="341917336"/>
          <a:ext cx="800892" cy="576260"/>
        </a:xfrm>
        <a:prstGeom prst="rect">
          <a:avLst/>
        </a:prstGeom>
      </xdr:spPr>
    </xdr:pic>
    <xdr:clientData/>
  </xdr:twoCellAnchor>
  <xdr:twoCellAnchor editAs="oneCell">
    <xdr:from>
      <xdr:col>1</xdr:col>
      <xdr:colOff>1535906</xdr:colOff>
      <xdr:row>1796</xdr:row>
      <xdr:rowOff>59531</xdr:rowOff>
    </xdr:from>
    <xdr:to>
      <xdr:col>1</xdr:col>
      <xdr:colOff>2495550</xdr:colOff>
      <xdr:row>1798</xdr:row>
      <xdr:rowOff>95513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38C9A70B-7515-44C4-8127-F287E6DFB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643062" y="343054781"/>
          <a:ext cx="959644" cy="404913"/>
        </a:xfrm>
        <a:prstGeom prst="rect">
          <a:avLst/>
        </a:prstGeom>
      </xdr:spPr>
    </xdr:pic>
    <xdr:clientData/>
  </xdr:twoCellAnchor>
  <xdr:twoCellAnchor editAs="oneCell">
    <xdr:from>
      <xdr:col>1</xdr:col>
      <xdr:colOff>1482724</xdr:colOff>
      <xdr:row>1803</xdr:row>
      <xdr:rowOff>5558</xdr:rowOff>
    </xdr:from>
    <xdr:to>
      <xdr:col>1</xdr:col>
      <xdr:colOff>2425700</xdr:colOff>
      <xdr:row>1806</xdr:row>
      <xdr:rowOff>50709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FD312435-FAD7-E073-E8AA-37249A445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589880" y="344250964"/>
          <a:ext cx="949326" cy="584105"/>
        </a:xfrm>
        <a:prstGeom prst="rect">
          <a:avLst/>
        </a:prstGeom>
      </xdr:spPr>
    </xdr:pic>
    <xdr:clientData/>
  </xdr:twoCellAnchor>
  <xdr:twoCellAnchor editAs="oneCell">
    <xdr:from>
      <xdr:col>1</xdr:col>
      <xdr:colOff>1535907</xdr:colOff>
      <xdr:row>1812</xdr:row>
      <xdr:rowOff>0</xdr:rowOff>
    </xdr:from>
    <xdr:to>
      <xdr:col>1</xdr:col>
      <xdr:colOff>2345532</xdr:colOff>
      <xdr:row>1814</xdr:row>
      <xdr:rowOff>84809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8E365D32-23DE-36DD-5723-41AF8DBD8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1643063" y="345852750"/>
          <a:ext cx="809625" cy="448348"/>
        </a:xfrm>
        <a:prstGeom prst="rect">
          <a:avLst/>
        </a:prstGeom>
      </xdr:spPr>
    </xdr:pic>
    <xdr:clientData/>
  </xdr:twoCellAnchor>
  <xdr:twoCellAnchor editAs="oneCell">
    <xdr:from>
      <xdr:col>1</xdr:col>
      <xdr:colOff>1878013</xdr:colOff>
      <xdr:row>1818</xdr:row>
      <xdr:rowOff>0</xdr:rowOff>
    </xdr:from>
    <xdr:to>
      <xdr:col>1</xdr:col>
      <xdr:colOff>2411799</xdr:colOff>
      <xdr:row>1819</xdr:row>
      <xdr:rowOff>139703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FA7A35BF-4B57-BF07-E57C-F633834B0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985169" y="346960031"/>
          <a:ext cx="533786" cy="318294"/>
        </a:xfrm>
        <a:prstGeom prst="rect">
          <a:avLst/>
        </a:prstGeom>
      </xdr:spPr>
    </xdr:pic>
    <xdr:clientData/>
  </xdr:twoCellAnchor>
  <xdr:twoCellAnchor editAs="oneCell">
    <xdr:from>
      <xdr:col>1</xdr:col>
      <xdr:colOff>1631156</xdr:colOff>
      <xdr:row>1819</xdr:row>
      <xdr:rowOff>196850</xdr:rowOff>
    </xdr:from>
    <xdr:to>
      <xdr:col>1</xdr:col>
      <xdr:colOff>2199481</xdr:colOff>
      <xdr:row>1822</xdr:row>
      <xdr:rowOff>7143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36118FA2-6083-BFAA-8521-256604FBD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1738312" y="347335475"/>
          <a:ext cx="568325" cy="372434"/>
        </a:xfrm>
        <a:prstGeom prst="rect">
          <a:avLst/>
        </a:prstGeom>
      </xdr:spPr>
    </xdr:pic>
    <xdr:clientData/>
  </xdr:twoCellAnchor>
  <xdr:twoCellAnchor editAs="oneCell">
    <xdr:from>
      <xdr:col>1</xdr:col>
      <xdr:colOff>1851024</xdr:colOff>
      <xdr:row>1822</xdr:row>
      <xdr:rowOff>119064</xdr:rowOff>
    </xdr:from>
    <xdr:to>
      <xdr:col>1</xdr:col>
      <xdr:colOff>2455863</xdr:colOff>
      <xdr:row>1824</xdr:row>
      <xdr:rowOff>123227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52CCAFAE-54B7-676D-9FEF-C11D79B8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1958180" y="347817283"/>
          <a:ext cx="604839" cy="391513"/>
        </a:xfrm>
        <a:prstGeom prst="rect">
          <a:avLst/>
        </a:prstGeom>
      </xdr:spPr>
    </xdr:pic>
    <xdr:clientData/>
  </xdr:twoCellAnchor>
  <xdr:twoCellAnchor editAs="oneCell">
    <xdr:from>
      <xdr:col>1</xdr:col>
      <xdr:colOff>1358106</xdr:colOff>
      <xdr:row>1827</xdr:row>
      <xdr:rowOff>172246</xdr:rowOff>
    </xdr:from>
    <xdr:to>
      <xdr:col>1</xdr:col>
      <xdr:colOff>2416968</xdr:colOff>
      <xdr:row>1831</xdr:row>
      <xdr:rowOff>9265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86384875-514F-04CA-6B84-EB93C612A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1465262" y="348799152"/>
          <a:ext cx="1058862" cy="556806"/>
        </a:xfrm>
        <a:prstGeom prst="rect">
          <a:avLst/>
        </a:prstGeom>
      </xdr:spPr>
    </xdr:pic>
    <xdr:clientData/>
  </xdr:twoCellAnchor>
  <xdr:twoCellAnchor editAs="oneCell">
    <xdr:from>
      <xdr:col>1</xdr:col>
      <xdr:colOff>1500187</xdr:colOff>
      <xdr:row>1832</xdr:row>
      <xdr:rowOff>53182</xdr:rowOff>
    </xdr:from>
    <xdr:to>
      <xdr:col>1</xdr:col>
      <xdr:colOff>2255837</xdr:colOff>
      <xdr:row>1835</xdr:row>
      <xdr:rowOff>63765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BA770886-0212-FF52-7A83-6BAFFBD96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607343" y="349573057"/>
          <a:ext cx="758825" cy="558294"/>
        </a:xfrm>
        <a:prstGeom prst="rect">
          <a:avLst/>
        </a:prstGeom>
      </xdr:spPr>
    </xdr:pic>
    <xdr:clientData/>
  </xdr:twoCellAnchor>
  <xdr:twoCellAnchor editAs="oneCell">
    <xdr:from>
      <xdr:col>1</xdr:col>
      <xdr:colOff>1452562</xdr:colOff>
      <xdr:row>1884</xdr:row>
      <xdr:rowOff>20638</xdr:rowOff>
    </xdr:from>
    <xdr:to>
      <xdr:col>1</xdr:col>
      <xdr:colOff>2330450</xdr:colOff>
      <xdr:row>1886</xdr:row>
      <xdr:rowOff>158856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7B058DAE-5C01-BF95-CDB7-A332FB9FA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559718" y="358875013"/>
          <a:ext cx="881063" cy="498581"/>
        </a:xfrm>
        <a:prstGeom prst="rect">
          <a:avLst/>
        </a:prstGeom>
      </xdr:spPr>
    </xdr:pic>
    <xdr:clientData/>
  </xdr:twoCellAnchor>
  <xdr:twoCellAnchor editAs="oneCell">
    <xdr:from>
      <xdr:col>1</xdr:col>
      <xdr:colOff>1697037</xdr:colOff>
      <xdr:row>1887</xdr:row>
      <xdr:rowOff>30163</xdr:rowOff>
    </xdr:from>
    <xdr:to>
      <xdr:col>1</xdr:col>
      <xdr:colOff>2170113</xdr:colOff>
      <xdr:row>1888</xdr:row>
      <xdr:rowOff>163475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D775A68A-864F-7072-97B6-159EDEC57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804193" y="359420319"/>
          <a:ext cx="473076" cy="308730"/>
        </a:xfrm>
        <a:prstGeom prst="rect">
          <a:avLst/>
        </a:prstGeom>
      </xdr:spPr>
    </xdr:pic>
    <xdr:clientData/>
  </xdr:twoCellAnchor>
  <xdr:twoCellAnchor editAs="oneCell">
    <xdr:from>
      <xdr:col>1</xdr:col>
      <xdr:colOff>1601787</xdr:colOff>
      <xdr:row>1838</xdr:row>
      <xdr:rowOff>11906</xdr:rowOff>
    </xdr:from>
    <xdr:to>
      <xdr:col>1</xdr:col>
      <xdr:colOff>2324894</xdr:colOff>
      <xdr:row>1840</xdr:row>
      <xdr:rowOff>164975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CDC6E907-0EF4-0A35-BE85-025285CC0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1708943" y="350615250"/>
          <a:ext cx="723107" cy="510257"/>
        </a:xfrm>
        <a:prstGeom prst="rect">
          <a:avLst/>
        </a:prstGeom>
      </xdr:spPr>
    </xdr:pic>
    <xdr:clientData/>
  </xdr:twoCellAnchor>
  <xdr:twoCellAnchor editAs="oneCell">
    <xdr:from>
      <xdr:col>1</xdr:col>
      <xdr:colOff>1375570</xdr:colOff>
      <xdr:row>1844</xdr:row>
      <xdr:rowOff>113506</xdr:rowOff>
    </xdr:from>
    <xdr:to>
      <xdr:col>1</xdr:col>
      <xdr:colOff>2401888</xdr:colOff>
      <xdr:row>1848</xdr:row>
      <xdr:rowOff>28435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64064B0F-E28A-7E73-167F-5D2E3497C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1482726" y="351788412"/>
          <a:ext cx="1026318" cy="638829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2190750</xdr:colOff>
      <xdr:row>1851</xdr:row>
      <xdr:rowOff>163514</xdr:rowOff>
    </xdr:from>
    <xdr:to>
      <xdr:col>1</xdr:col>
      <xdr:colOff>2527255</xdr:colOff>
      <xdr:row>1853</xdr:row>
      <xdr:rowOff>26988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501EB863-9CEA-FAD4-1334-1F6D58D20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2297906" y="353088577"/>
          <a:ext cx="333330" cy="217486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1714500</xdr:colOff>
      <xdr:row>1848</xdr:row>
      <xdr:rowOff>83344</xdr:rowOff>
    </xdr:from>
    <xdr:to>
      <xdr:col>1</xdr:col>
      <xdr:colOff>2467769</xdr:colOff>
      <xdr:row>1851</xdr:row>
      <xdr:rowOff>10087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5C80EC3C-10CB-69D3-D919-D33DFA585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1821656" y="352472625"/>
          <a:ext cx="750094" cy="472048"/>
        </a:xfrm>
        <a:prstGeom prst="rect">
          <a:avLst/>
        </a:prstGeom>
      </xdr:spPr>
    </xdr:pic>
    <xdr:clientData/>
  </xdr:twoCellAnchor>
  <xdr:twoCellAnchor editAs="oneCell">
    <xdr:from>
      <xdr:col>1</xdr:col>
      <xdr:colOff>1810511</xdr:colOff>
      <xdr:row>1857</xdr:row>
      <xdr:rowOff>95251</xdr:rowOff>
    </xdr:from>
    <xdr:to>
      <xdr:col>1</xdr:col>
      <xdr:colOff>2536030</xdr:colOff>
      <xdr:row>1860</xdr:row>
      <xdr:rowOff>65882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D0118B1B-C00C-E1C8-0EC1-7F4BF1A7E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917667" y="354103782"/>
          <a:ext cx="725519" cy="500062"/>
        </a:xfrm>
        <a:prstGeom prst="rect">
          <a:avLst/>
        </a:prstGeom>
      </xdr:spPr>
    </xdr:pic>
    <xdr:clientData/>
  </xdr:twoCellAnchor>
  <xdr:twoCellAnchor editAs="oneCell">
    <xdr:from>
      <xdr:col>1</xdr:col>
      <xdr:colOff>1869283</xdr:colOff>
      <xdr:row>1868</xdr:row>
      <xdr:rowOff>119064</xdr:rowOff>
    </xdr:from>
    <xdr:to>
      <xdr:col>1</xdr:col>
      <xdr:colOff>2495726</xdr:colOff>
      <xdr:row>1871</xdr:row>
      <xdr:rowOff>68264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13E4D173-1791-BBA8-D773-350E9D620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976439" y="356092127"/>
          <a:ext cx="626443" cy="484980"/>
        </a:xfrm>
        <a:prstGeom prst="rect">
          <a:avLst/>
        </a:prstGeom>
      </xdr:spPr>
    </xdr:pic>
    <xdr:clientData/>
  </xdr:twoCellAnchor>
  <xdr:twoCellAnchor editAs="oneCell">
    <xdr:from>
      <xdr:col>1</xdr:col>
      <xdr:colOff>2068513</xdr:colOff>
      <xdr:row>1874</xdr:row>
      <xdr:rowOff>8732</xdr:rowOff>
    </xdr:from>
    <xdr:to>
      <xdr:col>1</xdr:col>
      <xdr:colOff>2485231</xdr:colOff>
      <xdr:row>1875</xdr:row>
      <xdr:rowOff>158862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575AF143-8CC0-0D12-30C0-C3A69F8E8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175669" y="357065263"/>
          <a:ext cx="419893" cy="322372"/>
        </a:xfrm>
        <a:prstGeom prst="rect">
          <a:avLst/>
        </a:prstGeom>
      </xdr:spPr>
    </xdr:pic>
    <xdr:clientData/>
  </xdr:twoCellAnchor>
  <xdr:twoCellAnchor editAs="oneCell">
    <xdr:from>
      <xdr:col>1</xdr:col>
      <xdr:colOff>2119314</xdr:colOff>
      <xdr:row>1878</xdr:row>
      <xdr:rowOff>166688</xdr:rowOff>
    </xdr:from>
    <xdr:to>
      <xdr:col>1</xdr:col>
      <xdr:colOff>2503489</xdr:colOff>
      <xdr:row>1880</xdr:row>
      <xdr:rowOff>140678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D8BAD732-FAD1-A245-6A60-010E824B9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2226470" y="357937594"/>
          <a:ext cx="381000" cy="337527"/>
        </a:xfrm>
        <a:prstGeom prst="rect">
          <a:avLst/>
        </a:prstGeom>
      </xdr:spPr>
    </xdr:pic>
    <xdr:clientData/>
  </xdr:twoCellAnchor>
  <xdr:twoCellAnchor editAs="oneCell">
    <xdr:from>
      <xdr:col>1</xdr:col>
      <xdr:colOff>1970882</xdr:colOff>
      <xdr:row>766</xdr:row>
      <xdr:rowOff>35720</xdr:rowOff>
    </xdr:from>
    <xdr:to>
      <xdr:col>1</xdr:col>
      <xdr:colOff>2476500</xdr:colOff>
      <xdr:row>767</xdr:row>
      <xdr:rowOff>143279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10090B77-3031-83E9-F40E-AFDFB2CED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2078038" y="142553533"/>
          <a:ext cx="505618" cy="289326"/>
        </a:xfrm>
        <a:prstGeom prst="rect">
          <a:avLst/>
        </a:prstGeom>
      </xdr:spPr>
    </xdr:pic>
    <xdr:clientData/>
  </xdr:twoCellAnchor>
  <xdr:twoCellAnchor editAs="oneCell">
    <xdr:from>
      <xdr:col>1</xdr:col>
      <xdr:colOff>254530</xdr:colOff>
      <xdr:row>306</xdr:row>
      <xdr:rowOff>102659</xdr:rowOff>
    </xdr:from>
    <xdr:to>
      <xdr:col>1</xdr:col>
      <xdr:colOff>2353313</xdr:colOff>
      <xdr:row>315</xdr:row>
      <xdr:rowOff>163070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D5656319-EAEA-D863-9D85-0A658445B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361686" y="55776284"/>
          <a:ext cx="2092433" cy="1667755"/>
        </a:xfrm>
        <a:prstGeom prst="rect">
          <a:avLst/>
        </a:prstGeom>
      </xdr:spPr>
    </xdr:pic>
    <xdr:clientData/>
  </xdr:twoCellAnchor>
  <xdr:twoCellAnchor editAs="oneCell">
    <xdr:from>
      <xdr:col>1</xdr:col>
      <xdr:colOff>1556542</xdr:colOff>
      <xdr:row>539</xdr:row>
      <xdr:rowOff>69272</xdr:rowOff>
    </xdr:from>
    <xdr:to>
      <xdr:col>1</xdr:col>
      <xdr:colOff>2541770</xdr:colOff>
      <xdr:row>545</xdr:row>
      <xdr:rowOff>47664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54E4BA7C-50FD-6DCC-1A9D-10C506B4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1660451" y="95613681"/>
          <a:ext cx="988403" cy="1066264"/>
        </a:xfrm>
        <a:prstGeom prst="rect">
          <a:avLst/>
        </a:prstGeom>
      </xdr:spPr>
    </xdr:pic>
    <xdr:clientData/>
  </xdr:twoCellAnchor>
  <xdr:twoCellAnchor editAs="oneCell">
    <xdr:from>
      <xdr:col>1</xdr:col>
      <xdr:colOff>1101682</xdr:colOff>
      <xdr:row>719</xdr:row>
      <xdr:rowOff>53227</xdr:rowOff>
    </xdr:from>
    <xdr:to>
      <xdr:col>1</xdr:col>
      <xdr:colOff>2523478</xdr:colOff>
      <xdr:row>721</xdr:row>
      <xdr:rowOff>139700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010764D7-FF9C-B720-EFAA-4253D7A79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16200000">
          <a:off x="1701081" y="142090703"/>
          <a:ext cx="443660" cy="1428146"/>
        </a:xfrm>
        <a:prstGeom prst="rect">
          <a:avLst/>
        </a:prstGeom>
      </xdr:spPr>
    </xdr:pic>
    <xdr:clientData/>
  </xdr:twoCellAnchor>
  <xdr:twoCellAnchor editAs="oneCell">
    <xdr:from>
      <xdr:col>1</xdr:col>
      <xdr:colOff>1836737</xdr:colOff>
      <xdr:row>1138</xdr:row>
      <xdr:rowOff>110330</xdr:rowOff>
    </xdr:from>
    <xdr:to>
      <xdr:col>1</xdr:col>
      <xdr:colOff>2355063</xdr:colOff>
      <xdr:row>1144</xdr:row>
      <xdr:rowOff>125411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DBCD59D9-DFF7-ACF4-0193-261D0C77D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943893" y="222638143"/>
          <a:ext cx="515151" cy="1077119"/>
        </a:xfrm>
        <a:prstGeom prst="rect">
          <a:avLst/>
        </a:prstGeom>
      </xdr:spPr>
    </xdr:pic>
    <xdr:clientData/>
  </xdr:twoCellAnchor>
  <xdr:twoCellAnchor editAs="oneCell">
    <xdr:from>
      <xdr:col>1</xdr:col>
      <xdr:colOff>32544</xdr:colOff>
      <xdr:row>1027</xdr:row>
      <xdr:rowOff>166689</xdr:rowOff>
    </xdr:from>
    <xdr:to>
      <xdr:col>1</xdr:col>
      <xdr:colOff>772357</xdr:colOff>
      <xdr:row>1030</xdr:row>
      <xdr:rowOff>104007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A29EE16E-68E5-28D7-95B5-10A0D0A2D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139700" y="196286439"/>
          <a:ext cx="739813" cy="482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</xdr:colOff>
      <xdr:row>760</xdr:row>
      <xdr:rowOff>163513</xdr:rowOff>
    </xdr:from>
    <xdr:to>
      <xdr:col>1</xdr:col>
      <xdr:colOff>592961</xdr:colOff>
      <xdr:row>763</xdr:row>
      <xdr:rowOff>8753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CB42E63B-0CFD-0C33-A505-977B8B332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15887" y="145264982"/>
          <a:ext cx="584230" cy="387370"/>
        </a:xfrm>
        <a:prstGeom prst="rect">
          <a:avLst/>
        </a:prstGeom>
      </xdr:spPr>
    </xdr:pic>
    <xdr:clientData/>
  </xdr:twoCellAnchor>
  <xdr:twoCellAnchor editAs="oneCell">
    <xdr:from>
      <xdr:col>1</xdr:col>
      <xdr:colOff>86518</xdr:colOff>
      <xdr:row>1206</xdr:row>
      <xdr:rowOff>142875</xdr:rowOff>
    </xdr:from>
    <xdr:to>
      <xdr:col>1</xdr:col>
      <xdr:colOff>664398</xdr:colOff>
      <xdr:row>1208</xdr:row>
      <xdr:rowOff>160358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FB1434EE-8024-4D03-A1E8-E83CAC72D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93674" y="230766938"/>
          <a:ext cx="577880" cy="387370"/>
        </a:xfrm>
        <a:prstGeom prst="rect">
          <a:avLst/>
        </a:prstGeom>
      </xdr:spPr>
    </xdr:pic>
    <xdr:clientData/>
  </xdr:twoCellAnchor>
  <xdr:twoCellAnchor editAs="oneCell">
    <xdr:from>
      <xdr:col>1</xdr:col>
      <xdr:colOff>83344</xdr:colOff>
      <xdr:row>1324</xdr:row>
      <xdr:rowOff>-1</xdr:rowOff>
    </xdr:from>
    <xdr:to>
      <xdr:col>1</xdr:col>
      <xdr:colOff>664399</xdr:colOff>
      <xdr:row>1326</xdr:row>
      <xdr:rowOff>27007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id="{25B015B6-E11F-431E-9302-BB150747B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90500" y="251721937"/>
          <a:ext cx="581055" cy="38419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618</xdr:row>
      <xdr:rowOff>154781</xdr:rowOff>
    </xdr:from>
    <xdr:to>
      <xdr:col>1</xdr:col>
      <xdr:colOff>628680</xdr:colOff>
      <xdr:row>621</xdr:row>
      <xdr:rowOff>9544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4E3BA9E6-A4EC-4E87-B8AA-834E2F409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54781" y="119634000"/>
          <a:ext cx="581055" cy="384195"/>
        </a:xfrm>
        <a:prstGeom prst="rect">
          <a:avLst/>
        </a:prstGeom>
      </xdr:spPr>
    </xdr:pic>
    <xdr:clientData/>
  </xdr:twoCellAnchor>
  <xdr:twoCellAnchor editAs="oneCell">
    <xdr:from>
      <xdr:col>1</xdr:col>
      <xdr:colOff>958851</xdr:colOff>
      <xdr:row>338</xdr:row>
      <xdr:rowOff>24109</xdr:rowOff>
    </xdr:from>
    <xdr:to>
      <xdr:col>1</xdr:col>
      <xdr:colOff>2387602</xdr:colOff>
      <xdr:row>341</xdr:row>
      <xdr:rowOff>141338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id="{D05371BF-D4FC-673F-64DF-367220895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1066007" y="67306328"/>
          <a:ext cx="1425576" cy="64983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663574</xdr:colOff>
      <xdr:row>0</xdr:row>
      <xdr:rowOff>38101</xdr:rowOff>
    </xdr:from>
    <xdr:to>
      <xdr:col>5</xdr:col>
      <xdr:colOff>806449</xdr:colOff>
      <xdr:row>0</xdr:row>
      <xdr:rowOff>192882</xdr:rowOff>
    </xdr:to>
    <xdr:sp macro="" textlink="">
      <xdr:nvSpPr>
        <xdr:cNvPr id="4" name="Arrow: Right 3">
          <a:extLst>
            <a:ext uri="{FF2B5EF4-FFF2-40B4-BE49-F238E27FC236}">
              <a16:creationId xmlns:a16="http://schemas.microsoft.com/office/drawing/2014/main" id="{75213209-0355-4CAD-88B5-A0D1EA150277}"/>
            </a:ext>
          </a:extLst>
        </xdr:cNvPr>
        <xdr:cNvSpPr/>
      </xdr:nvSpPr>
      <xdr:spPr>
        <a:xfrm>
          <a:off x="1389855" y="38101"/>
          <a:ext cx="142875" cy="154781"/>
        </a:xfrm>
        <a:prstGeom prst="rightArrow">
          <a:avLst/>
        </a:prstGeom>
        <a:solidFill>
          <a:srgbClr val="0D57D6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15</xdr:col>
      <xdr:colOff>381792</xdr:colOff>
      <xdr:row>0</xdr:row>
      <xdr:rowOff>119063</xdr:rowOff>
    </xdr:from>
    <xdr:to>
      <xdr:col>34</xdr:col>
      <xdr:colOff>35719</xdr:colOff>
      <xdr:row>3</xdr:row>
      <xdr:rowOff>27781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C4AACBE-2BA6-4E68-90F7-32A9D4EE4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44980" y="119063"/>
          <a:ext cx="761208" cy="5548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38894</xdr:rowOff>
    </xdr:from>
    <xdr:to>
      <xdr:col>5</xdr:col>
      <xdr:colOff>255589</xdr:colOff>
      <xdr:row>3</xdr:row>
      <xdr:rowOff>94712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D7A5D21-5FD3-4120-B15C-842542B01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156" y="241300"/>
          <a:ext cx="871539" cy="4963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160</xdr:row>
      <xdr:rowOff>9525</xdr:rowOff>
    </xdr:from>
    <xdr:to>
      <xdr:col>2</xdr:col>
      <xdr:colOff>542925</xdr:colOff>
      <xdr:row>164</xdr:row>
      <xdr:rowOff>0</xdr:rowOff>
    </xdr:to>
    <xdr:sp macro="" textlink="">
      <xdr:nvSpPr>
        <xdr:cNvPr id="78" name="Text Box 1">
          <a:extLst>
            <a:ext uri="{FF2B5EF4-FFF2-40B4-BE49-F238E27FC236}">
              <a16:creationId xmlns:a16="http://schemas.microsoft.com/office/drawing/2014/main" id="{00000000-0008-0000-1000-00004E000000}"/>
            </a:ext>
          </a:extLst>
        </xdr:cNvPr>
        <xdr:cNvSpPr txBox="1">
          <a:spLocks noChangeArrowheads="1"/>
        </xdr:cNvSpPr>
      </xdr:nvSpPr>
      <xdr:spPr bwMode="auto">
        <a:xfrm>
          <a:off x="75247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32004" rIns="36576" bIns="32004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600" b="0" i="0" strike="noStrike">
              <a:solidFill>
                <a:srgbClr val="000000"/>
              </a:solidFill>
              <a:latin typeface="Arial CE"/>
            </a:rPr>
            <a:t>B</a:t>
          </a:r>
        </a:p>
      </xdr:txBody>
    </xdr:sp>
    <xdr:clientData/>
  </xdr:twoCellAnchor>
  <xdr:twoCellAnchor editAs="oneCell">
    <xdr:from>
      <xdr:col>4</xdr:col>
      <xdr:colOff>76200</xdr:colOff>
      <xdr:row>160</xdr:row>
      <xdr:rowOff>38100</xdr:rowOff>
    </xdr:from>
    <xdr:to>
      <xdr:col>5</xdr:col>
      <xdr:colOff>9526</xdr:colOff>
      <xdr:row>164</xdr:row>
      <xdr:rowOff>19050</xdr:rowOff>
    </xdr:to>
    <xdr:sp macro="" textlink="">
      <xdr:nvSpPr>
        <xdr:cNvPr id="79" name="Text Box 2">
          <a:extLst>
            <a:ext uri="{FF2B5EF4-FFF2-40B4-BE49-F238E27FC236}">
              <a16:creationId xmlns:a16="http://schemas.microsoft.com/office/drawing/2014/main" id="{00000000-0008-0000-1000-00004F000000}"/>
            </a:ext>
          </a:extLst>
        </xdr:cNvPr>
        <xdr:cNvSpPr txBox="1">
          <a:spLocks noChangeArrowheads="1"/>
        </xdr:cNvSpPr>
      </xdr:nvSpPr>
      <xdr:spPr bwMode="auto">
        <a:xfrm>
          <a:off x="1905000" y="80010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SN</a:t>
          </a:r>
        </a:p>
      </xdr:txBody>
    </xdr:sp>
    <xdr:clientData/>
  </xdr:twoCellAnchor>
  <xdr:twoCellAnchor editAs="oneCell">
    <xdr:from>
      <xdr:col>5</xdr:col>
      <xdr:colOff>485775</xdr:colOff>
      <xdr:row>160</xdr:row>
      <xdr:rowOff>19050</xdr:rowOff>
    </xdr:from>
    <xdr:to>
      <xdr:col>6</xdr:col>
      <xdr:colOff>542925</xdr:colOff>
      <xdr:row>164</xdr:row>
      <xdr:rowOff>0</xdr:rowOff>
    </xdr:to>
    <xdr:sp macro="" textlink="">
      <xdr:nvSpPr>
        <xdr:cNvPr id="80" name="Text Box 3">
          <a:extLst>
            <a:ext uri="{FF2B5EF4-FFF2-40B4-BE49-F238E27FC236}">
              <a16:creationId xmlns:a16="http://schemas.microsoft.com/office/drawing/2014/main" id="{00000000-0008-0000-1000-000050000000}"/>
            </a:ext>
          </a:extLst>
        </xdr:cNvPr>
        <xdr:cNvSpPr txBox="1">
          <a:spLocks noChangeArrowheads="1"/>
        </xdr:cNvSpPr>
      </xdr:nvSpPr>
      <xdr:spPr bwMode="auto">
        <a:xfrm>
          <a:off x="2924175" y="7810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150</a:t>
          </a:r>
        </a:p>
      </xdr:txBody>
    </xdr:sp>
    <xdr:clientData/>
  </xdr:twoCellAnchor>
  <xdr:twoCellAnchor editAs="oneCell">
    <xdr:from>
      <xdr:col>8</xdr:col>
      <xdr:colOff>9525</xdr:colOff>
      <xdr:row>160</xdr:row>
      <xdr:rowOff>9525</xdr:rowOff>
    </xdr:from>
    <xdr:to>
      <xdr:col>8</xdr:col>
      <xdr:colOff>552450</xdr:colOff>
      <xdr:row>164</xdr:row>
      <xdr:rowOff>0</xdr:rowOff>
    </xdr:to>
    <xdr:sp macro="" textlink="">
      <xdr:nvSpPr>
        <xdr:cNvPr id="81" name="Text Box 4">
          <a:extLst>
            <a:ext uri="{FF2B5EF4-FFF2-40B4-BE49-F238E27FC236}">
              <a16:creationId xmlns:a16="http://schemas.microsoft.com/office/drawing/2014/main" id="{00000000-0008-0000-1000-000051000000}"/>
            </a:ext>
          </a:extLst>
        </xdr:cNvPr>
        <xdr:cNvSpPr txBox="1">
          <a:spLocks noChangeArrowheads="1"/>
        </xdr:cNvSpPr>
      </xdr:nvSpPr>
      <xdr:spPr bwMode="auto">
        <a:xfrm>
          <a:off x="3905250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L</a:t>
          </a:r>
        </a:p>
      </xdr:txBody>
    </xdr:sp>
    <xdr:clientData/>
  </xdr:twoCellAnchor>
  <xdr:twoCellAnchor editAs="oneCell">
    <xdr:from>
      <xdr:col>10</xdr:col>
      <xdr:colOff>0</xdr:colOff>
      <xdr:row>160</xdr:row>
      <xdr:rowOff>9525</xdr:rowOff>
    </xdr:from>
    <xdr:to>
      <xdr:col>10</xdr:col>
      <xdr:colOff>542925</xdr:colOff>
      <xdr:row>164</xdr:row>
      <xdr:rowOff>0</xdr:rowOff>
    </xdr:to>
    <xdr:sp macro="" textlink="">
      <xdr:nvSpPr>
        <xdr:cNvPr id="82" name="Text Box 5">
          <a:extLst>
            <a:ext uri="{FF2B5EF4-FFF2-40B4-BE49-F238E27FC236}">
              <a16:creationId xmlns:a16="http://schemas.microsoft.com/office/drawing/2014/main" id="{00000000-0008-0000-1000-000052000000}"/>
            </a:ext>
          </a:extLst>
        </xdr:cNvPr>
        <xdr:cNvSpPr txBox="1">
          <a:spLocks noChangeArrowheads="1"/>
        </xdr:cNvSpPr>
      </xdr:nvSpPr>
      <xdr:spPr bwMode="auto">
        <a:xfrm>
          <a:off x="511492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4</a:t>
          </a:r>
        </a:p>
      </xdr:txBody>
    </xdr:sp>
    <xdr:clientData/>
  </xdr:twoCellAnchor>
  <xdr:twoCellAnchor editAs="oneCell">
    <xdr:from>
      <xdr:col>12</xdr:col>
      <xdr:colOff>0</xdr:colOff>
      <xdr:row>160</xdr:row>
      <xdr:rowOff>9525</xdr:rowOff>
    </xdr:from>
    <xdr:to>
      <xdr:col>13</xdr:col>
      <xdr:colOff>285749</xdr:colOff>
      <xdr:row>164</xdr:row>
      <xdr:rowOff>0</xdr:rowOff>
    </xdr:to>
    <xdr:sp macro="" textlink="">
      <xdr:nvSpPr>
        <xdr:cNvPr id="83" name="Text Box 6">
          <a:extLst>
            <a:ext uri="{FF2B5EF4-FFF2-40B4-BE49-F238E27FC236}">
              <a16:creationId xmlns:a16="http://schemas.microsoft.com/office/drawing/2014/main" id="{00000000-0008-0000-1000-000053000000}"/>
            </a:ext>
          </a:extLst>
        </xdr:cNvPr>
        <xdr:cNvSpPr txBox="1">
          <a:spLocks noChangeArrowheads="1"/>
        </xdr:cNvSpPr>
      </xdr:nvSpPr>
      <xdr:spPr bwMode="auto">
        <a:xfrm>
          <a:off x="637222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0</a:t>
          </a:r>
        </a:p>
      </xdr:txBody>
    </xdr:sp>
    <xdr:clientData/>
  </xdr:twoCellAnchor>
  <xdr:twoCellAnchor editAs="oneCell">
    <xdr:from>
      <xdr:col>14</xdr:col>
      <xdr:colOff>0</xdr:colOff>
      <xdr:row>160</xdr:row>
      <xdr:rowOff>9525</xdr:rowOff>
    </xdr:from>
    <xdr:to>
      <xdr:col>14</xdr:col>
      <xdr:colOff>542925</xdr:colOff>
      <xdr:row>164</xdr:row>
      <xdr:rowOff>0</xdr:rowOff>
    </xdr:to>
    <xdr:sp macro="" textlink="">
      <xdr:nvSpPr>
        <xdr:cNvPr id="84" name="Text Box 7">
          <a:extLst>
            <a:ext uri="{FF2B5EF4-FFF2-40B4-BE49-F238E27FC236}">
              <a16:creationId xmlns:a16="http://schemas.microsoft.com/office/drawing/2014/main" id="{00000000-0008-0000-1000-000054000000}"/>
            </a:ext>
          </a:extLst>
        </xdr:cNvPr>
        <xdr:cNvSpPr txBox="1">
          <a:spLocks noChangeArrowheads="1"/>
        </xdr:cNvSpPr>
      </xdr:nvSpPr>
      <xdr:spPr bwMode="auto">
        <a:xfrm>
          <a:off x="724852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7</a:t>
          </a:r>
        </a:p>
      </xdr:txBody>
    </xdr:sp>
    <xdr:clientData/>
  </xdr:twoCellAnchor>
  <xdr:twoCellAnchor editAs="oneCell">
    <xdr:from>
      <xdr:col>16</xdr:col>
      <xdr:colOff>0</xdr:colOff>
      <xdr:row>160</xdr:row>
      <xdr:rowOff>9525</xdr:rowOff>
    </xdr:from>
    <xdr:to>
      <xdr:col>16</xdr:col>
      <xdr:colOff>542925</xdr:colOff>
      <xdr:row>164</xdr:row>
      <xdr:rowOff>0</xdr:rowOff>
    </xdr:to>
    <xdr:sp macro="" textlink="">
      <xdr:nvSpPr>
        <xdr:cNvPr id="85" name="Text Box 8">
          <a:extLst>
            <a:ext uri="{FF2B5EF4-FFF2-40B4-BE49-F238E27FC236}">
              <a16:creationId xmlns:a16="http://schemas.microsoft.com/office/drawing/2014/main" id="{00000000-0008-0000-1000-000055000000}"/>
            </a:ext>
          </a:extLst>
        </xdr:cNvPr>
        <xdr:cNvSpPr txBox="1">
          <a:spLocks noChangeArrowheads="1"/>
        </xdr:cNvSpPr>
      </xdr:nvSpPr>
      <xdr:spPr bwMode="auto">
        <a:xfrm>
          <a:off x="8572500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32004" rIns="36576" bIns="32004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600" b="0" i="0" strike="noStrike">
              <a:solidFill>
                <a:srgbClr val="000000"/>
              </a:solidFill>
              <a:latin typeface="Arial CE"/>
            </a:rPr>
            <a:t>I</a:t>
          </a:r>
        </a:p>
      </xdr:txBody>
    </xdr:sp>
    <xdr:clientData/>
  </xdr:twoCellAnchor>
  <xdr:twoCellAnchor editAs="oneCell">
    <xdr:from>
      <xdr:col>18</xdr:col>
      <xdr:colOff>0</xdr:colOff>
      <xdr:row>160</xdr:row>
      <xdr:rowOff>9525</xdr:rowOff>
    </xdr:from>
    <xdr:to>
      <xdr:col>18</xdr:col>
      <xdr:colOff>542925</xdr:colOff>
      <xdr:row>164</xdr:row>
      <xdr:rowOff>0</xdr:rowOff>
    </xdr:to>
    <xdr:sp macro="" textlink="">
      <xdr:nvSpPr>
        <xdr:cNvPr id="86" name="Text Box 9">
          <a:extLst>
            <a:ext uri="{FF2B5EF4-FFF2-40B4-BE49-F238E27FC236}">
              <a16:creationId xmlns:a16="http://schemas.microsoft.com/office/drawing/2014/main" id="{00000000-0008-0000-1000-000056000000}"/>
            </a:ext>
          </a:extLst>
        </xdr:cNvPr>
        <xdr:cNvSpPr txBox="1">
          <a:spLocks noChangeArrowheads="1"/>
        </xdr:cNvSpPr>
      </xdr:nvSpPr>
      <xdr:spPr bwMode="auto">
        <a:xfrm>
          <a:off x="928687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TS</a:t>
          </a:r>
        </a:p>
      </xdr:txBody>
    </xdr:sp>
    <xdr:clientData/>
  </xdr:twoCellAnchor>
  <xdr:twoCellAnchor editAs="oneCell">
    <xdr:from>
      <xdr:col>2</xdr:col>
      <xdr:colOff>0</xdr:colOff>
      <xdr:row>184</xdr:row>
      <xdr:rowOff>0</xdr:rowOff>
    </xdr:from>
    <xdr:to>
      <xdr:col>2</xdr:col>
      <xdr:colOff>542925</xdr:colOff>
      <xdr:row>188</xdr:row>
      <xdr:rowOff>0</xdr:rowOff>
    </xdr:to>
    <xdr:sp macro="" textlink="">
      <xdr:nvSpPr>
        <xdr:cNvPr id="87" name="Text Box 12">
          <a:extLst>
            <a:ext uri="{FF2B5EF4-FFF2-40B4-BE49-F238E27FC236}">
              <a16:creationId xmlns:a16="http://schemas.microsoft.com/office/drawing/2014/main" id="{00000000-0008-0000-1000-000057000000}"/>
            </a:ext>
          </a:extLst>
        </xdr:cNvPr>
        <xdr:cNvSpPr txBox="1">
          <a:spLocks noChangeArrowheads="1"/>
        </xdr:cNvSpPr>
      </xdr:nvSpPr>
      <xdr:spPr bwMode="auto">
        <a:xfrm>
          <a:off x="752475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B</a:t>
          </a:r>
        </a:p>
      </xdr:txBody>
    </xdr:sp>
    <xdr:clientData/>
  </xdr:twoCellAnchor>
  <xdr:twoCellAnchor editAs="oneCell">
    <xdr:from>
      <xdr:col>4</xdr:col>
      <xdr:colOff>66675</xdr:colOff>
      <xdr:row>184</xdr:row>
      <xdr:rowOff>0</xdr:rowOff>
    </xdr:from>
    <xdr:to>
      <xdr:col>5</xdr:col>
      <xdr:colOff>1</xdr:colOff>
      <xdr:row>188</xdr:row>
      <xdr:rowOff>0</xdr:rowOff>
    </xdr:to>
    <xdr:sp macro="" textlink="">
      <xdr:nvSpPr>
        <xdr:cNvPr id="88" name="Text Box 13">
          <a:extLst>
            <a:ext uri="{FF2B5EF4-FFF2-40B4-BE49-F238E27FC236}">
              <a16:creationId xmlns:a16="http://schemas.microsoft.com/office/drawing/2014/main" id="{00000000-0008-0000-1000-000058000000}"/>
            </a:ext>
          </a:extLst>
        </xdr:cNvPr>
        <xdr:cNvSpPr txBox="1">
          <a:spLocks noChangeArrowheads="1"/>
        </xdr:cNvSpPr>
      </xdr:nvSpPr>
      <xdr:spPr bwMode="auto">
        <a:xfrm>
          <a:off x="2047875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SN</a:t>
          </a:r>
        </a:p>
      </xdr:txBody>
    </xdr:sp>
    <xdr:clientData/>
  </xdr:twoCellAnchor>
  <xdr:twoCellAnchor editAs="oneCell">
    <xdr:from>
      <xdr:col>5</xdr:col>
      <xdr:colOff>152400</xdr:colOff>
      <xdr:row>184</xdr:row>
      <xdr:rowOff>0</xdr:rowOff>
    </xdr:from>
    <xdr:to>
      <xdr:col>6</xdr:col>
      <xdr:colOff>342900</xdr:colOff>
      <xdr:row>188</xdr:row>
      <xdr:rowOff>0</xdr:rowOff>
    </xdr:to>
    <xdr:sp macro="" textlink="">
      <xdr:nvSpPr>
        <xdr:cNvPr id="89" name="Text Box 14">
          <a:extLst>
            <a:ext uri="{FF2B5EF4-FFF2-40B4-BE49-F238E27FC236}">
              <a16:creationId xmlns:a16="http://schemas.microsoft.com/office/drawing/2014/main" id="{00000000-0008-0000-1000-000059000000}"/>
            </a:ext>
          </a:extLst>
        </xdr:cNvPr>
        <xdr:cNvSpPr txBox="1">
          <a:spLocks noChangeArrowheads="1"/>
        </xdr:cNvSpPr>
      </xdr:nvSpPr>
      <xdr:spPr bwMode="auto">
        <a:xfrm>
          <a:off x="3190875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150</a:t>
          </a:r>
        </a:p>
      </xdr:txBody>
    </xdr:sp>
    <xdr:clientData/>
  </xdr:twoCellAnchor>
  <xdr:twoCellAnchor editAs="oneCell">
    <xdr:from>
      <xdr:col>8</xdr:col>
      <xdr:colOff>9525</xdr:colOff>
      <xdr:row>184</xdr:row>
      <xdr:rowOff>0</xdr:rowOff>
    </xdr:from>
    <xdr:to>
      <xdr:col>8</xdr:col>
      <xdr:colOff>552450</xdr:colOff>
      <xdr:row>188</xdr:row>
      <xdr:rowOff>0</xdr:rowOff>
    </xdr:to>
    <xdr:sp macro="" textlink="">
      <xdr:nvSpPr>
        <xdr:cNvPr id="90" name="Text Box 15">
          <a:extLst>
            <a:ext uri="{FF2B5EF4-FFF2-40B4-BE49-F238E27FC236}">
              <a16:creationId xmlns:a16="http://schemas.microsoft.com/office/drawing/2014/main" id="{00000000-0008-0000-1000-00005A000000}"/>
            </a:ext>
          </a:extLst>
        </xdr:cNvPr>
        <xdr:cNvSpPr txBox="1">
          <a:spLocks noChangeArrowheads="1"/>
        </xdr:cNvSpPr>
      </xdr:nvSpPr>
      <xdr:spPr bwMode="auto">
        <a:xfrm>
          <a:off x="3905250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L</a:t>
          </a:r>
        </a:p>
      </xdr:txBody>
    </xdr:sp>
    <xdr:clientData/>
  </xdr:twoCellAnchor>
  <xdr:twoCellAnchor editAs="oneCell">
    <xdr:from>
      <xdr:col>14</xdr:col>
      <xdr:colOff>0</xdr:colOff>
      <xdr:row>184</xdr:row>
      <xdr:rowOff>142875</xdr:rowOff>
    </xdr:from>
    <xdr:to>
      <xdr:col>14</xdr:col>
      <xdr:colOff>542925</xdr:colOff>
      <xdr:row>189</xdr:row>
      <xdr:rowOff>12699</xdr:rowOff>
    </xdr:to>
    <xdr:sp macro="" textlink="">
      <xdr:nvSpPr>
        <xdr:cNvPr id="91" name="Text Box 16">
          <a:extLst>
            <a:ext uri="{FF2B5EF4-FFF2-40B4-BE49-F238E27FC236}">
              <a16:creationId xmlns:a16="http://schemas.microsoft.com/office/drawing/2014/main" id="{00000000-0008-0000-1000-00005B000000}"/>
            </a:ext>
          </a:extLst>
        </xdr:cNvPr>
        <xdr:cNvSpPr txBox="1">
          <a:spLocks noChangeArrowheads="1"/>
        </xdr:cNvSpPr>
      </xdr:nvSpPr>
      <xdr:spPr bwMode="auto">
        <a:xfrm>
          <a:off x="7248525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34</a:t>
          </a:r>
        </a:p>
      </xdr:txBody>
    </xdr:sp>
    <xdr:clientData/>
  </xdr:twoCellAnchor>
  <xdr:twoCellAnchor editAs="oneCell">
    <xdr:from>
      <xdr:col>17</xdr:col>
      <xdr:colOff>266700</xdr:colOff>
      <xdr:row>184</xdr:row>
      <xdr:rowOff>95250</xdr:rowOff>
    </xdr:from>
    <xdr:to>
      <xdr:col>18</xdr:col>
      <xdr:colOff>542928</xdr:colOff>
      <xdr:row>188</xdr:row>
      <xdr:rowOff>76200</xdr:rowOff>
    </xdr:to>
    <xdr:sp macro="" textlink="">
      <xdr:nvSpPr>
        <xdr:cNvPr id="92" name="Text Box 17">
          <a:extLst>
            <a:ext uri="{FF2B5EF4-FFF2-40B4-BE49-F238E27FC236}">
              <a16:creationId xmlns:a16="http://schemas.microsoft.com/office/drawing/2014/main" id="{00000000-0008-0000-1000-00005C000000}"/>
            </a:ext>
          </a:extLst>
        </xdr:cNvPr>
        <xdr:cNvSpPr txBox="1">
          <a:spLocks noChangeArrowheads="1"/>
        </xdr:cNvSpPr>
      </xdr:nvSpPr>
      <xdr:spPr bwMode="auto">
        <a:xfrm>
          <a:off x="8867775" y="55435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TS</a:t>
          </a:r>
        </a:p>
      </xdr:txBody>
    </xdr:sp>
    <xdr:clientData/>
  </xdr:twoCellAnchor>
  <xdr:twoCellAnchor editAs="oneCell">
    <xdr:from>
      <xdr:col>2</xdr:col>
      <xdr:colOff>95250</xdr:colOff>
      <xdr:row>193</xdr:row>
      <xdr:rowOff>0</xdr:rowOff>
    </xdr:from>
    <xdr:to>
      <xdr:col>3</xdr:col>
      <xdr:colOff>28576</xdr:colOff>
      <xdr:row>197</xdr:row>
      <xdr:rowOff>11111</xdr:rowOff>
    </xdr:to>
    <xdr:sp macro="" textlink="">
      <xdr:nvSpPr>
        <xdr:cNvPr id="93" name="Text Box 18">
          <a:extLst>
            <a:ext uri="{FF2B5EF4-FFF2-40B4-BE49-F238E27FC236}">
              <a16:creationId xmlns:a16="http://schemas.microsoft.com/office/drawing/2014/main" id="{00000000-0008-0000-1000-00005D000000}"/>
            </a:ext>
          </a:extLst>
        </xdr:cNvPr>
        <xdr:cNvSpPr txBox="1">
          <a:spLocks noChangeArrowheads="1"/>
        </xdr:cNvSpPr>
      </xdr:nvSpPr>
      <xdr:spPr bwMode="auto">
        <a:xfrm>
          <a:off x="704850" y="70675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2200" b="0" i="0" strike="noStrike">
              <a:solidFill>
                <a:srgbClr val="000000"/>
              </a:solidFill>
              <a:latin typeface="Arial CE"/>
            </a:rPr>
            <a:t>B</a:t>
          </a:r>
        </a:p>
      </xdr:txBody>
    </xdr:sp>
    <xdr:clientData/>
  </xdr:twoCellAnchor>
  <xdr:twoCellAnchor editAs="oneCell">
    <xdr:from>
      <xdr:col>4</xdr:col>
      <xdr:colOff>47625</xdr:colOff>
      <xdr:row>193</xdr:row>
      <xdr:rowOff>0</xdr:rowOff>
    </xdr:from>
    <xdr:to>
      <xdr:col>5</xdr:col>
      <xdr:colOff>9526</xdr:colOff>
      <xdr:row>197</xdr:row>
      <xdr:rowOff>11111</xdr:rowOff>
    </xdr:to>
    <xdr:sp macro="" textlink="">
      <xdr:nvSpPr>
        <xdr:cNvPr id="94" name="Text Box 19">
          <a:extLst>
            <a:ext uri="{FF2B5EF4-FFF2-40B4-BE49-F238E27FC236}">
              <a16:creationId xmlns:a16="http://schemas.microsoft.com/office/drawing/2014/main" id="{00000000-0008-0000-1000-00005E000000}"/>
            </a:ext>
          </a:extLst>
        </xdr:cNvPr>
        <xdr:cNvSpPr txBox="1">
          <a:spLocks noChangeArrowheads="1"/>
        </xdr:cNvSpPr>
      </xdr:nvSpPr>
      <xdr:spPr bwMode="auto">
        <a:xfrm>
          <a:off x="2181225" y="7067550"/>
          <a:ext cx="571500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2200" b="0" i="0" strike="noStrike">
              <a:solidFill>
                <a:srgbClr val="000000"/>
              </a:solidFill>
              <a:latin typeface="Arial CE"/>
            </a:rPr>
            <a:t>MH</a:t>
          </a:r>
        </a:p>
      </xdr:txBody>
    </xdr:sp>
    <xdr:clientData/>
  </xdr:twoCellAnchor>
  <xdr:twoCellAnchor editAs="oneCell">
    <xdr:from>
      <xdr:col>5</xdr:col>
      <xdr:colOff>285750</xdr:colOff>
      <xdr:row>193</xdr:row>
      <xdr:rowOff>19050</xdr:rowOff>
    </xdr:from>
    <xdr:to>
      <xdr:col>6</xdr:col>
      <xdr:colOff>476250</xdr:colOff>
      <xdr:row>197</xdr:row>
      <xdr:rowOff>0</xdr:rowOff>
    </xdr:to>
    <xdr:sp macro="" textlink="">
      <xdr:nvSpPr>
        <xdr:cNvPr id="95" name="Text Box 20">
          <a:extLst>
            <a:ext uri="{FF2B5EF4-FFF2-40B4-BE49-F238E27FC236}">
              <a16:creationId xmlns:a16="http://schemas.microsoft.com/office/drawing/2014/main" id="{00000000-0008-0000-1000-00005F000000}"/>
            </a:ext>
          </a:extLst>
        </xdr:cNvPr>
        <xdr:cNvSpPr txBox="1">
          <a:spLocks noChangeArrowheads="1"/>
        </xdr:cNvSpPr>
      </xdr:nvSpPr>
      <xdr:spPr bwMode="auto">
        <a:xfrm>
          <a:off x="2724150" y="70675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32004" rIns="36576" bIns="32004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500" b="1" i="0" strike="noStrike">
              <a:solidFill>
                <a:srgbClr val="000000"/>
              </a:solidFill>
              <a:latin typeface="Arial CE"/>
            </a:rPr>
            <a:t>2000</a:t>
          </a:r>
        </a:p>
      </xdr:txBody>
    </xdr:sp>
    <xdr:clientData/>
  </xdr:twoCellAnchor>
  <xdr:twoCellAnchor editAs="oneCell">
    <xdr:from>
      <xdr:col>8</xdr:col>
      <xdr:colOff>9525</xdr:colOff>
      <xdr:row>193</xdr:row>
      <xdr:rowOff>0</xdr:rowOff>
    </xdr:from>
    <xdr:to>
      <xdr:col>8</xdr:col>
      <xdr:colOff>552450</xdr:colOff>
      <xdr:row>197</xdr:row>
      <xdr:rowOff>11111</xdr:rowOff>
    </xdr:to>
    <xdr:sp macro="" textlink="">
      <xdr:nvSpPr>
        <xdr:cNvPr id="96" name="Text Box 21">
          <a:extLst>
            <a:ext uri="{FF2B5EF4-FFF2-40B4-BE49-F238E27FC236}">
              <a16:creationId xmlns:a16="http://schemas.microsoft.com/office/drawing/2014/main" id="{00000000-0008-0000-1000-000060000000}"/>
            </a:ext>
          </a:extLst>
        </xdr:cNvPr>
        <xdr:cNvSpPr txBox="1">
          <a:spLocks noChangeArrowheads="1"/>
        </xdr:cNvSpPr>
      </xdr:nvSpPr>
      <xdr:spPr bwMode="auto">
        <a:xfrm>
          <a:off x="3905250" y="70675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2200" b="0" i="0" strike="noStrike">
              <a:solidFill>
                <a:srgbClr val="000000"/>
              </a:solidFill>
              <a:latin typeface="Arial CE"/>
            </a:rPr>
            <a:t>L</a:t>
          </a:r>
        </a:p>
      </xdr:txBody>
    </xdr:sp>
    <xdr:clientData/>
  </xdr:twoCellAnchor>
  <xdr:twoCellAnchor editAs="oneCell">
    <xdr:from>
      <xdr:col>14</xdr:col>
      <xdr:colOff>19050</xdr:colOff>
      <xdr:row>193</xdr:row>
      <xdr:rowOff>28575</xdr:rowOff>
    </xdr:from>
    <xdr:to>
      <xdr:col>14</xdr:col>
      <xdr:colOff>561975</xdr:colOff>
      <xdr:row>197</xdr:row>
      <xdr:rowOff>9525</xdr:rowOff>
    </xdr:to>
    <xdr:sp macro="" textlink="">
      <xdr:nvSpPr>
        <xdr:cNvPr id="97" name="Text Box 22">
          <a:extLst>
            <a:ext uri="{FF2B5EF4-FFF2-40B4-BE49-F238E27FC236}">
              <a16:creationId xmlns:a16="http://schemas.microsoft.com/office/drawing/2014/main" id="{00000000-0008-0000-1000-000061000000}"/>
            </a:ext>
          </a:extLst>
        </xdr:cNvPr>
        <xdr:cNvSpPr txBox="1">
          <a:spLocks noChangeArrowheads="1"/>
        </xdr:cNvSpPr>
      </xdr:nvSpPr>
      <xdr:spPr bwMode="auto">
        <a:xfrm>
          <a:off x="6943725" y="71913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2200" b="0" i="0" strike="noStrike">
              <a:solidFill>
                <a:srgbClr val="000000"/>
              </a:solidFill>
              <a:latin typeface="Arial CE"/>
            </a:rPr>
            <a:t>76</a:t>
          </a:r>
        </a:p>
      </xdr:txBody>
    </xdr:sp>
    <xdr:clientData/>
  </xdr:twoCellAnchor>
  <xdr:twoCellAnchor editAs="oneCell">
    <xdr:from>
      <xdr:col>4</xdr:col>
      <xdr:colOff>161925</xdr:colOff>
      <xdr:row>163</xdr:row>
      <xdr:rowOff>104775</xdr:rowOff>
    </xdr:from>
    <xdr:to>
      <xdr:col>4</xdr:col>
      <xdr:colOff>371475</xdr:colOff>
      <xdr:row>173</xdr:row>
      <xdr:rowOff>0</xdr:rowOff>
    </xdr:to>
    <xdr:sp macro="" textlink="">
      <xdr:nvSpPr>
        <xdr:cNvPr id="203845" name="AutoShape 27">
          <a:extLst>
            <a:ext uri="{FF2B5EF4-FFF2-40B4-BE49-F238E27FC236}">
              <a16:creationId xmlns:a16="http://schemas.microsoft.com/office/drawing/2014/main" id="{00000000-0008-0000-1000-0000451C0300}"/>
            </a:ext>
          </a:extLst>
        </xdr:cNvPr>
        <xdr:cNvSpPr>
          <a:spLocks noChangeArrowheads="1"/>
        </xdr:cNvSpPr>
      </xdr:nvSpPr>
      <xdr:spPr bwMode="auto">
        <a:xfrm>
          <a:off x="2076450" y="1266825"/>
          <a:ext cx="209550" cy="1314450"/>
        </a:xfrm>
        <a:prstGeom prst="upArrow">
          <a:avLst>
            <a:gd name="adj1" fmla="val 18185"/>
            <a:gd name="adj2" fmla="val 66619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14</xdr:col>
      <xdr:colOff>161925</xdr:colOff>
      <xdr:row>163</xdr:row>
      <xdr:rowOff>152400</xdr:rowOff>
    </xdr:from>
    <xdr:to>
      <xdr:col>14</xdr:col>
      <xdr:colOff>371475</xdr:colOff>
      <xdr:row>168</xdr:row>
      <xdr:rowOff>95250</xdr:rowOff>
    </xdr:to>
    <xdr:sp macro="" textlink="">
      <xdr:nvSpPr>
        <xdr:cNvPr id="203846" name="AutoShape 28">
          <a:extLst>
            <a:ext uri="{FF2B5EF4-FFF2-40B4-BE49-F238E27FC236}">
              <a16:creationId xmlns:a16="http://schemas.microsoft.com/office/drawing/2014/main" id="{00000000-0008-0000-1000-0000461C0300}"/>
            </a:ext>
          </a:extLst>
        </xdr:cNvPr>
        <xdr:cNvSpPr>
          <a:spLocks noChangeArrowheads="1"/>
        </xdr:cNvSpPr>
      </xdr:nvSpPr>
      <xdr:spPr bwMode="auto">
        <a:xfrm>
          <a:off x="7429500" y="1304925"/>
          <a:ext cx="209550" cy="666750"/>
        </a:xfrm>
        <a:prstGeom prst="upArrow">
          <a:avLst>
            <a:gd name="adj1" fmla="val 18185"/>
            <a:gd name="adj2" fmla="val 67761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12</xdr:col>
      <xdr:colOff>161925</xdr:colOff>
      <xdr:row>163</xdr:row>
      <xdr:rowOff>76200</xdr:rowOff>
    </xdr:from>
    <xdr:to>
      <xdr:col>13</xdr:col>
      <xdr:colOff>114299</xdr:colOff>
      <xdr:row>165</xdr:row>
      <xdr:rowOff>66675</xdr:rowOff>
    </xdr:to>
    <xdr:sp macro="" textlink="">
      <xdr:nvSpPr>
        <xdr:cNvPr id="203847" name="AutoShape 29">
          <a:extLst>
            <a:ext uri="{FF2B5EF4-FFF2-40B4-BE49-F238E27FC236}">
              <a16:creationId xmlns:a16="http://schemas.microsoft.com/office/drawing/2014/main" id="{00000000-0008-0000-1000-0000471C0300}"/>
            </a:ext>
          </a:extLst>
        </xdr:cNvPr>
        <xdr:cNvSpPr>
          <a:spLocks noChangeArrowheads="1"/>
        </xdr:cNvSpPr>
      </xdr:nvSpPr>
      <xdr:spPr bwMode="auto">
        <a:xfrm>
          <a:off x="6781800" y="1238250"/>
          <a:ext cx="209550" cy="276225"/>
        </a:xfrm>
        <a:prstGeom prst="upArrow">
          <a:avLst>
            <a:gd name="adj1" fmla="val 18185"/>
            <a:gd name="adj2" fmla="val 74697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4</xdr:col>
      <xdr:colOff>133350</xdr:colOff>
      <xdr:row>196</xdr:row>
      <xdr:rowOff>95250</xdr:rowOff>
    </xdr:from>
    <xdr:to>
      <xdr:col>4</xdr:col>
      <xdr:colOff>342900</xdr:colOff>
      <xdr:row>199</xdr:row>
      <xdr:rowOff>0</xdr:rowOff>
    </xdr:to>
    <xdr:sp macro="" textlink="">
      <xdr:nvSpPr>
        <xdr:cNvPr id="203848" name="AutoShape 30">
          <a:extLst>
            <a:ext uri="{FF2B5EF4-FFF2-40B4-BE49-F238E27FC236}">
              <a16:creationId xmlns:a16="http://schemas.microsoft.com/office/drawing/2014/main" id="{00000000-0008-0000-1000-0000481C0300}"/>
            </a:ext>
          </a:extLst>
        </xdr:cNvPr>
        <xdr:cNvSpPr>
          <a:spLocks noChangeArrowheads="1"/>
        </xdr:cNvSpPr>
      </xdr:nvSpPr>
      <xdr:spPr bwMode="auto">
        <a:xfrm>
          <a:off x="2047875" y="5972175"/>
          <a:ext cx="209550" cy="323850"/>
        </a:xfrm>
        <a:prstGeom prst="upArrow">
          <a:avLst>
            <a:gd name="adj1" fmla="val 18185"/>
            <a:gd name="adj2" fmla="val 87576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13</xdr:col>
      <xdr:colOff>485775</xdr:colOff>
      <xdr:row>196</xdr:row>
      <xdr:rowOff>114300</xdr:rowOff>
    </xdr:from>
    <xdr:to>
      <xdr:col>14</xdr:col>
      <xdr:colOff>209552</xdr:colOff>
      <xdr:row>199</xdr:row>
      <xdr:rowOff>9525</xdr:rowOff>
    </xdr:to>
    <xdr:sp macro="" textlink="">
      <xdr:nvSpPr>
        <xdr:cNvPr id="203849" name="AutoShape 31">
          <a:extLst>
            <a:ext uri="{FF2B5EF4-FFF2-40B4-BE49-F238E27FC236}">
              <a16:creationId xmlns:a16="http://schemas.microsoft.com/office/drawing/2014/main" id="{00000000-0008-0000-1000-0000491C0300}"/>
            </a:ext>
          </a:extLst>
        </xdr:cNvPr>
        <xdr:cNvSpPr>
          <a:spLocks noChangeArrowheads="1"/>
        </xdr:cNvSpPr>
      </xdr:nvSpPr>
      <xdr:spPr bwMode="auto">
        <a:xfrm>
          <a:off x="7267575" y="5991225"/>
          <a:ext cx="209550" cy="323850"/>
        </a:xfrm>
        <a:prstGeom prst="upArrow">
          <a:avLst>
            <a:gd name="adj1" fmla="val 18185"/>
            <a:gd name="adj2" fmla="val 87576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4</xdr:col>
      <xdr:colOff>152400</xdr:colOff>
      <xdr:row>178</xdr:row>
      <xdr:rowOff>0</xdr:rowOff>
    </xdr:from>
    <xdr:to>
      <xdr:col>4</xdr:col>
      <xdr:colOff>381000</xdr:colOff>
      <xdr:row>184</xdr:row>
      <xdr:rowOff>104775</xdr:rowOff>
    </xdr:to>
    <xdr:sp macro="" textlink="">
      <xdr:nvSpPr>
        <xdr:cNvPr id="203850" name="AutoShape 32">
          <a:extLst>
            <a:ext uri="{FF2B5EF4-FFF2-40B4-BE49-F238E27FC236}">
              <a16:creationId xmlns:a16="http://schemas.microsoft.com/office/drawing/2014/main" id="{00000000-0008-0000-1000-00004A1C0300}"/>
            </a:ext>
          </a:extLst>
        </xdr:cNvPr>
        <xdr:cNvSpPr>
          <a:spLocks noChangeArrowheads="1"/>
        </xdr:cNvSpPr>
      </xdr:nvSpPr>
      <xdr:spPr bwMode="auto">
        <a:xfrm>
          <a:off x="2066925" y="3305175"/>
          <a:ext cx="228600" cy="962025"/>
        </a:xfrm>
        <a:prstGeom prst="downArrow">
          <a:avLst>
            <a:gd name="adj1" fmla="val 16667"/>
            <a:gd name="adj2" fmla="val 56598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14</xdr:col>
      <xdr:colOff>142875</xdr:colOff>
      <xdr:row>183</xdr:row>
      <xdr:rowOff>85725</xdr:rowOff>
    </xdr:from>
    <xdr:to>
      <xdr:col>14</xdr:col>
      <xdr:colOff>371475</xdr:colOff>
      <xdr:row>185</xdr:row>
      <xdr:rowOff>47625</xdr:rowOff>
    </xdr:to>
    <xdr:sp macro="" textlink="">
      <xdr:nvSpPr>
        <xdr:cNvPr id="203851" name="AutoShape 33">
          <a:extLst>
            <a:ext uri="{FF2B5EF4-FFF2-40B4-BE49-F238E27FC236}">
              <a16:creationId xmlns:a16="http://schemas.microsoft.com/office/drawing/2014/main" id="{00000000-0008-0000-1000-00004B1C0300}"/>
            </a:ext>
          </a:extLst>
        </xdr:cNvPr>
        <xdr:cNvSpPr>
          <a:spLocks noChangeArrowheads="1"/>
        </xdr:cNvSpPr>
      </xdr:nvSpPr>
      <xdr:spPr bwMode="auto">
        <a:xfrm>
          <a:off x="7410450" y="4105275"/>
          <a:ext cx="228600" cy="247650"/>
        </a:xfrm>
        <a:prstGeom prst="downArrow">
          <a:avLst>
            <a:gd name="adj1" fmla="val 16667"/>
            <a:gd name="adj2" fmla="val 57176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3</xdr:col>
      <xdr:colOff>161925</xdr:colOff>
      <xdr:row>212</xdr:row>
      <xdr:rowOff>0</xdr:rowOff>
    </xdr:from>
    <xdr:to>
      <xdr:col>4</xdr:col>
      <xdr:colOff>104774</xdr:colOff>
      <xdr:row>216</xdr:row>
      <xdr:rowOff>0</xdr:rowOff>
    </xdr:to>
    <xdr:sp macro="" textlink="">
      <xdr:nvSpPr>
        <xdr:cNvPr id="105" name="Text Box 34">
          <a:extLst>
            <a:ext uri="{FF2B5EF4-FFF2-40B4-BE49-F238E27FC236}">
              <a16:creationId xmlns:a16="http://schemas.microsoft.com/office/drawing/2014/main" id="{00000000-0008-0000-1000-000069000000}"/>
            </a:ext>
          </a:extLst>
        </xdr:cNvPr>
        <xdr:cNvSpPr txBox="1">
          <a:spLocks noChangeArrowheads="1"/>
        </xdr:cNvSpPr>
      </xdr:nvSpPr>
      <xdr:spPr bwMode="auto">
        <a:xfrm>
          <a:off x="1304925" y="11525250"/>
          <a:ext cx="638175" cy="5619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HF</a:t>
          </a:r>
        </a:p>
      </xdr:txBody>
    </xdr:sp>
    <xdr:clientData/>
  </xdr:twoCellAnchor>
  <xdr:twoCellAnchor editAs="oneCell">
    <xdr:from>
      <xdr:col>6</xdr:col>
      <xdr:colOff>571500</xdr:colOff>
      <xdr:row>212</xdr:row>
      <xdr:rowOff>38100</xdr:rowOff>
    </xdr:from>
    <xdr:to>
      <xdr:col>7</xdr:col>
      <xdr:colOff>552450</xdr:colOff>
      <xdr:row>216</xdr:row>
      <xdr:rowOff>9525</xdr:rowOff>
    </xdr:to>
    <xdr:sp macro="" textlink="">
      <xdr:nvSpPr>
        <xdr:cNvPr id="106" name="Text Box 35">
          <a:extLst>
            <a:ext uri="{FF2B5EF4-FFF2-40B4-BE49-F238E27FC236}">
              <a16:creationId xmlns:a16="http://schemas.microsoft.com/office/drawing/2014/main" id="{00000000-0008-0000-1000-00006A000000}"/>
            </a:ext>
          </a:extLst>
        </xdr:cNvPr>
        <xdr:cNvSpPr txBox="1">
          <a:spLocks noChangeArrowheads="1"/>
        </xdr:cNvSpPr>
      </xdr:nvSpPr>
      <xdr:spPr bwMode="auto">
        <a:xfrm>
          <a:off x="3362325" y="9058275"/>
          <a:ext cx="590550" cy="5429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DALI</a:t>
          </a:r>
        </a:p>
      </xdr:txBody>
    </xdr:sp>
    <xdr:clientData/>
  </xdr:twoCellAnchor>
  <xdr:twoCellAnchor editAs="oneCell">
    <xdr:from>
      <xdr:col>9</xdr:col>
      <xdr:colOff>47625</xdr:colOff>
      <xdr:row>212</xdr:row>
      <xdr:rowOff>19050</xdr:rowOff>
    </xdr:from>
    <xdr:to>
      <xdr:col>10</xdr:col>
      <xdr:colOff>0</xdr:colOff>
      <xdr:row>216</xdr:row>
      <xdr:rowOff>0</xdr:rowOff>
    </xdr:to>
    <xdr:sp macro="" textlink="">
      <xdr:nvSpPr>
        <xdr:cNvPr id="107" name="Text Box 36">
          <a:extLst>
            <a:ext uri="{FF2B5EF4-FFF2-40B4-BE49-F238E27FC236}">
              <a16:creationId xmlns:a16="http://schemas.microsoft.com/office/drawing/2014/main" id="{00000000-0008-0000-1000-00006B000000}"/>
            </a:ext>
          </a:extLst>
        </xdr:cNvPr>
        <xdr:cNvSpPr txBox="1">
          <a:spLocks noChangeArrowheads="1"/>
        </xdr:cNvSpPr>
      </xdr:nvSpPr>
      <xdr:spPr bwMode="auto">
        <a:xfrm>
          <a:off x="4505325" y="11544300"/>
          <a:ext cx="600075" cy="5334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2</a:t>
          </a:r>
        </a:p>
      </xdr:txBody>
    </xdr:sp>
    <xdr:clientData/>
  </xdr:twoCellAnchor>
  <xdr:twoCellAnchor editAs="oneCell">
    <xdr:from>
      <xdr:col>11</xdr:col>
      <xdr:colOff>9525</xdr:colOff>
      <xdr:row>212</xdr:row>
      <xdr:rowOff>0</xdr:rowOff>
    </xdr:from>
    <xdr:to>
      <xdr:col>12</xdr:col>
      <xdr:colOff>9525</xdr:colOff>
      <xdr:row>216</xdr:row>
      <xdr:rowOff>0</xdr:rowOff>
    </xdr:to>
    <xdr:sp macro="" textlink="">
      <xdr:nvSpPr>
        <xdr:cNvPr id="108" name="Text Box 37">
          <a:extLst>
            <a:ext uri="{FF2B5EF4-FFF2-40B4-BE49-F238E27FC236}">
              <a16:creationId xmlns:a16="http://schemas.microsoft.com/office/drawing/2014/main" id="{00000000-0008-0000-1000-00006C000000}"/>
            </a:ext>
          </a:extLst>
        </xdr:cNvPr>
        <xdr:cNvSpPr txBox="1">
          <a:spLocks noChangeArrowheads="1"/>
        </xdr:cNvSpPr>
      </xdr:nvSpPr>
      <xdr:spPr bwMode="auto">
        <a:xfrm>
          <a:off x="5667375" y="11534775"/>
          <a:ext cx="647700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36</a:t>
          </a:r>
        </a:p>
      </xdr:txBody>
    </xdr:sp>
    <xdr:clientData/>
  </xdr:twoCellAnchor>
  <xdr:twoCellAnchor editAs="oneCell">
    <xdr:from>
      <xdr:col>13</xdr:col>
      <xdr:colOff>276225</xdr:colOff>
      <xdr:row>212</xdr:row>
      <xdr:rowOff>9525</xdr:rowOff>
    </xdr:from>
    <xdr:to>
      <xdr:col>14</xdr:col>
      <xdr:colOff>533402</xdr:colOff>
      <xdr:row>216</xdr:row>
      <xdr:rowOff>0</xdr:rowOff>
    </xdr:to>
    <xdr:sp macro="" textlink="">
      <xdr:nvSpPr>
        <xdr:cNvPr id="109" name="Text Box 38">
          <a:extLst>
            <a:ext uri="{FF2B5EF4-FFF2-40B4-BE49-F238E27FC236}">
              <a16:creationId xmlns:a16="http://schemas.microsoft.com/office/drawing/2014/main" id="{00000000-0008-0000-1000-00006D000000}"/>
            </a:ext>
          </a:extLst>
        </xdr:cNvPr>
        <xdr:cNvSpPr txBox="1">
          <a:spLocks noChangeArrowheads="1"/>
        </xdr:cNvSpPr>
      </xdr:nvSpPr>
      <xdr:spPr bwMode="auto">
        <a:xfrm>
          <a:off x="7153275" y="9029700"/>
          <a:ext cx="647700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TLD</a:t>
          </a:r>
        </a:p>
      </xdr:txBody>
    </xdr:sp>
    <xdr:clientData/>
  </xdr:twoCellAnchor>
  <xdr:twoCellAnchor editAs="oneCell">
    <xdr:from>
      <xdr:col>5</xdr:col>
      <xdr:colOff>47625</xdr:colOff>
      <xdr:row>212</xdr:row>
      <xdr:rowOff>38100</xdr:rowOff>
    </xdr:from>
    <xdr:to>
      <xdr:col>6</xdr:col>
      <xdr:colOff>371475</xdr:colOff>
      <xdr:row>216</xdr:row>
      <xdr:rowOff>9525</xdr:rowOff>
    </xdr:to>
    <xdr:sp macro="" textlink="">
      <xdr:nvSpPr>
        <xdr:cNvPr id="110" name="Text Box 39">
          <a:extLst>
            <a:ext uri="{FF2B5EF4-FFF2-40B4-BE49-F238E27FC236}">
              <a16:creationId xmlns:a16="http://schemas.microsoft.com/office/drawing/2014/main" id="{00000000-0008-0000-1000-00006E000000}"/>
            </a:ext>
          </a:extLst>
        </xdr:cNvPr>
        <xdr:cNvSpPr txBox="1">
          <a:spLocks noChangeArrowheads="1"/>
        </xdr:cNvSpPr>
      </xdr:nvSpPr>
      <xdr:spPr bwMode="auto">
        <a:xfrm>
          <a:off x="2486025" y="9058275"/>
          <a:ext cx="676275" cy="5429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R</a:t>
          </a:r>
        </a:p>
      </xdr:txBody>
    </xdr:sp>
    <xdr:clientData/>
  </xdr:twoCellAnchor>
  <xdr:twoCellAnchor editAs="oneCell">
    <xdr:from>
      <xdr:col>9</xdr:col>
      <xdr:colOff>238125</xdr:colOff>
      <xdr:row>216</xdr:row>
      <xdr:rowOff>104775</xdr:rowOff>
    </xdr:from>
    <xdr:to>
      <xdr:col>9</xdr:col>
      <xdr:colOff>495300</xdr:colOff>
      <xdr:row>217</xdr:row>
      <xdr:rowOff>266699</xdr:rowOff>
    </xdr:to>
    <xdr:sp macro="" textlink="">
      <xdr:nvSpPr>
        <xdr:cNvPr id="203858" name="AutoShape 41">
          <a:extLst>
            <a:ext uri="{FF2B5EF4-FFF2-40B4-BE49-F238E27FC236}">
              <a16:creationId xmlns:a16="http://schemas.microsoft.com/office/drawing/2014/main" id="{00000000-0008-0000-1000-0000521C0300}"/>
            </a:ext>
          </a:extLst>
        </xdr:cNvPr>
        <xdr:cNvSpPr>
          <a:spLocks noChangeArrowheads="1"/>
        </xdr:cNvSpPr>
      </xdr:nvSpPr>
      <xdr:spPr bwMode="auto">
        <a:xfrm>
          <a:off x="4943475" y="8839200"/>
          <a:ext cx="257175" cy="304800"/>
        </a:xfrm>
        <a:prstGeom prst="downArrow">
          <a:avLst>
            <a:gd name="adj1" fmla="val 50000"/>
            <a:gd name="adj2" fmla="val 29630"/>
          </a:avLst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5</xdr:col>
      <xdr:colOff>323850</xdr:colOff>
      <xdr:row>216</xdr:row>
      <xdr:rowOff>85725</xdr:rowOff>
    </xdr:from>
    <xdr:to>
      <xdr:col>6</xdr:col>
      <xdr:colOff>228600</xdr:colOff>
      <xdr:row>217</xdr:row>
      <xdr:rowOff>247649</xdr:rowOff>
    </xdr:to>
    <xdr:sp macro="" textlink="">
      <xdr:nvSpPr>
        <xdr:cNvPr id="203859" name="AutoShape 42">
          <a:extLst>
            <a:ext uri="{FF2B5EF4-FFF2-40B4-BE49-F238E27FC236}">
              <a16:creationId xmlns:a16="http://schemas.microsoft.com/office/drawing/2014/main" id="{00000000-0008-0000-1000-0000531C0300}"/>
            </a:ext>
          </a:extLst>
        </xdr:cNvPr>
        <xdr:cNvSpPr>
          <a:spLocks noChangeArrowheads="1"/>
        </xdr:cNvSpPr>
      </xdr:nvSpPr>
      <xdr:spPr bwMode="auto">
        <a:xfrm>
          <a:off x="2847975" y="8820150"/>
          <a:ext cx="257175" cy="304800"/>
        </a:xfrm>
        <a:prstGeom prst="downArrow">
          <a:avLst>
            <a:gd name="adj1" fmla="val 50000"/>
            <a:gd name="adj2" fmla="val 29630"/>
          </a:avLst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14</xdr:col>
      <xdr:colOff>152400</xdr:colOff>
      <xdr:row>216</xdr:row>
      <xdr:rowOff>57150</xdr:rowOff>
    </xdr:from>
    <xdr:to>
      <xdr:col>14</xdr:col>
      <xdr:colOff>409575</xdr:colOff>
      <xdr:row>217</xdr:row>
      <xdr:rowOff>219074</xdr:rowOff>
    </xdr:to>
    <xdr:sp macro="" textlink="">
      <xdr:nvSpPr>
        <xdr:cNvPr id="203860" name="AutoShape 43">
          <a:extLst>
            <a:ext uri="{FF2B5EF4-FFF2-40B4-BE49-F238E27FC236}">
              <a16:creationId xmlns:a16="http://schemas.microsoft.com/office/drawing/2014/main" id="{00000000-0008-0000-1000-0000541C0300}"/>
            </a:ext>
          </a:extLst>
        </xdr:cNvPr>
        <xdr:cNvSpPr>
          <a:spLocks noChangeArrowheads="1"/>
        </xdr:cNvSpPr>
      </xdr:nvSpPr>
      <xdr:spPr bwMode="auto">
        <a:xfrm>
          <a:off x="7419975" y="8791575"/>
          <a:ext cx="257175" cy="304800"/>
        </a:xfrm>
        <a:prstGeom prst="downArrow">
          <a:avLst>
            <a:gd name="adj1" fmla="val 50000"/>
            <a:gd name="adj2" fmla="val 29630"/>
          </a:avLst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11</xdr:col>
      <xdr:colOff>142875</xdr:colOff>
      <xdr:row>216</xdr:row>
      <xdr:rowOff>57150</xdr:rowOff>
    </xdr:from>
    <xdr:to>
      <xdr:col>11</xdr:col>
      <xdr:colOff>400050</xdr:colOff>
      <xdr:row>217</xdr:row>
      <xdr:rowOff>219074</xdr:rowOff>
    </xdr:to>
    <xdr:sp macro="" textlink="">
      <xdr:nvSpPr>
        <xdr:cNvPr id="203861" name="AutoShape 44">
          <a:extLst>
            <a:ext uri="{FF2B5EF4-FFF2-40B4-BE49-F238E27FC236}">
              <a16:creationId xmlns:a16="http://schemas.microsoft.com/office/drawing/2014/main" id="{00000000-0008-0000-1000-0000551C0300}"/>
            </a:ext>
          </a:extLst>
        </xdr:cNvPr>
        <xdr:cNvSpPr>
          <a:spLocks noChangeArrowheads="1"/>
        </xdr:cNvSpPr>
      </xdr:nvSpPr>
      <xdr:spPr bwMode="auto">
        <a:xfrm>
          <a:off x="6115050" y="8791575"/>
          <a:ext cx="257175" cy="304800"/>
        </a:xfrm>
        <a:prstGeom prst="downArrow">
          <a:avLst>
            <a:gd name="adj1" fmla="val 50000"/>
            <a:gd name="adj2" fmla="val 29630"/>
          </a:avLst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25</xdr:col>
      <xdr:colOff>105051</xdr:colOff>
      <xdr:row>9</xdr:row>
      <xdr:rowOff>102013</xdr:rowOff>
    </xdr:from>
    <xdr:to>
      <xdr:col>25</xdr:col>
      <xdr:colOff>633076</xdr:colOff>
      <xdr:row>14</xdr:row>
      <xdr:rowOff>4095</xdr:rowOff>
    </xdr:to>
    <xdr:cxnSp macro="">
      <xdr:nvCxnSpPr>
        <xdr:cNvPr id="2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endCxn id="3" idx="0"/>
        </xdr:cNvCxnSpPr>
      </xdr:nvCxnSpPr>
      <xdr:spPr bwMode="auto">
        <a:xfrm rot="16200000" flipH="1">
          <a:off x="14937695" y="2069088"/>
          <a:ext cx="795050" cy="528025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24</xdr:col>
      <xdr:colOff>350888</xdr:colOff>
      <xdr:row>14</xdr:row>
      <xdr:rowOff>7271</xdr:rowOff>
    </xdr:from>
    <xdr:to>
      <xdr:col>27</xdr:col>
      <xdr:colOff>266766</xdr:colOff>
      <xdr:row>18</xdr:row>
      <xdr:rowOff>31560</xdr:rowOff>
    </xdr:to>
    <xdr:sp macro="" textlink="">
      <xdr:nvSpPr>
        <xdr:cNvPr id="3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4662201" y="2733802"/>
          <a:ext cx="1880409" cy="73866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Rozměry svítidla v cm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W (width) Šířka 60 cm</a:t>
          </a:r>
        </a:p>
        <a:p>
          <a:pPr lvl="0" defTabSz="521711"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L (length) Délka 60 cm</a:t>
          </a:r>
        </a:p>
      </xdr:txBody>
    </xdr:sp>
    <xdr:clientData/>
  </xdr:twoCellAnchor>
  <xdr:twoCellAnchor>
    <xdr:from>
      <xdr:col>23</xdr:col>
      <xdr:colOff>328885</xdr:colOff>
      <xdr:row>9</xdr:row>
      <xdr:rowOff>82960</xdr:rowOff>
    </xdr:from>
    <xdr:to>
      <xdr:col>23</xdr:col>
      <xdr:colOff>513043</xdr:colOff>
      <xdr:row>19</xdr:row>
      <xdr:rowOff>79328</xdr:rowOff>
    </xdr:to>
    <xdr:cxnSp macro="">
      <xdr:nvCxnSpPr>
        <xdr:cNvPr id="4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</xdr:cNvCxnSpPr>
      </xdr:nvCxnSpPr>
      <xdr:spPr bwMode="auto">
        <a:xfrm rot="16200000" flipH="1">
          <a:off x="13186280" y="2715597"/>
          <a:ext cx="1782305" cy="184158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22</xdr:col>
      <xdr:colOff>130474</xdr:colOff>
      <xdr:row>20</xdr:row>
      <xdr:rowOff>13523</xdr:rowOff>
    </xdr:from>
    <xdr:to>
      <xdr:col>26</xdr:col>
      <xdr:colOff>139864</xdr:colOff>
      <xdr:row>23</xdr:row>
      <xdr:rowOff>4137</xdr:rowOff>
    </xdr:to>
    <xdr:sp macro="" textlink="">
      <xdr:nvSpPr>
        <xdr:cNvPr id="5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3132099" y="3811617"/>
          <a:ext cx="2628765" cy="5263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Typ napájecího zdroje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PSU - Standardní / nestmívatelný</a:t>
          </a:r>
        </a:p>
      </xdr:txBody>
    </xdr:sp>
    <xdr:clientData/>
  </xdr:twoCellAnchor>
  <xdr:twoCellAnchor>
    <xdr:from>
      <xdr:col>22</xdr:col>
      <xdr:colOff>189981</xdr:colOff>
      <xdr:row>9</xdr:row>
      <xdr:rowOff>108364</xdr:rowOff>
    </xdr:from>
    <xdr:to>
      <xdr:col>22</xdr:col>
      <xdr:colOff>189984</xdr:colOff>
      <xdr:row>12</xdr:row>
      <xdr:rowOff>101362</xdr:rowOff>
    </xdr:to>
    <xdr:cxnSp macro="">
      <xdr:nvCxnSpPr>
        <xdr:cNvPr id="6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</xdr:cNvCxnSpPr>
      </xdr:nvCxnSpPr>
      <xdr:spPr bwMode="auto">
        <a:xfrm rot="16200000" flipH="1">
          <a:off x="12927218" y="2206315"/>
          <a:ext cx="528779" cy="3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21</xdr:col>
      <xdr:colOff>212030</xdr:colOff>
      <xdr:row>14</xdr:row>
      <xdr:rowOff>4282</xdr:rowOff>
    </xdr:from>
    <xdr:to>
      <xdr:col>23</xdr:col>
      <xdr:colOff>369202</xdr:colOff>
      <xdr:row>15</xdr:row>
      <xdr:rowOff>136640</xdr:rowOff>
    </xdr:to>
    <xdr:sp macro="" textlink="">
      <xdr:nvSpPr>
        <xdr:cNvPr id="7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2558811" y="2730813"/>
          <a:ext cx="1466860" cy="310952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80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lang="en-US" sz="1400">
              <a:solidFill>
                <a:prstClr val="black"/>
              </a:solidFill>
              <a:latin typeface="Calibri"/>
            </a:rPr>
            <a:t> 4000K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20</xdr:col>
      <xdr:colOff>115950</xdr:colOff>
      <xdr:row>9</xdr:row>
      <xdr:rowOff>127411</xdr:rowOff>
    </xdr:from>
    <xdr:to>
      <xdr:col>20</xdr:col>
      <xdr:colOff>521770</xdr:colOff>
      <xdr:row>19</xdr:row>
      <xdr:rowOff>79331</xdr:rowOff>
    </xdr:to>
    <xdr:cxnSp macro="">
      <xdr:nvCxnSpPr>
        <xdr:cNvPr id="8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</xdr:cNvCxnSpPr>
      </xdr:nvCxnSpPr>
      <xdr:spPr bwMode="auto">
        <a:xfrm rot="5400000">
          <a:off x="11141869" y="2626993"/>
          <a:ext cx="1737857" cy="405820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565601</xdr:colOff>
      <xdr:row>19</xdr:row>
      <xdr:rowOff>91751</xdr:rowOff>
    </xdr:from>
    <xdr:to>
      <xdr:col>21</xdr:col>
      <xdr:colOff>404485</xdr:colOff>
      <xdr:row>23</xdr:row>
      <xdr:rowOff>119215</xdr:rowOff>
    </xdr:to>
    <xdr:sp macro="" textlink="">
      <xdr:nvSpPr>
        <xdr:cNvPr id="9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0864507" y="3711251"/>
          <a:ext cx="1886759" cy="74183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Informace o světelném toku celého svítidla 41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S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= 4100lm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14</xdr:col>
      <xdr:colOff>321469</xdr:colOff>
      <xdr:row>12</xdr:row>
      <xdr:rowOff>149015</xdr:rowOff>
    </xdr:from>
    <xdr:to>
      <xdr:col>19</xdr:col>
      <xdr:colOff>633301</xdr:colOff>
      <xdr:row>18</xdr:row>
      <xdr:rowOff>31560</xdr:rowOff>
    </xdr:to>
    <xdr:sp macro="" textlink="">
      <xdr:nvSpPr>
        <xdr:cNvPr id="10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8405813" y="2518359"/>
          <a:ext cx="3264582" cy="9541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typu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lvl="0" algn="ctr" defTabSz="521711"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SM – </a:t>
          </a:r>
          <a:r>
            <a:rPr lang="en-US" sz="1400">
              <a:solidFill>
                <a:prstClr val="black"/>
              </a:solidFill>
              <a:latin typeface="Calibri"/>
            </a:rPr>
            <a:t>(Surface Mounted) </a:t>
          </a:r>
          <a:r>
            <a:rPr lang="pl-PL" sz="1400">
              <a:solidFill>
                <a:prstClr val="black"/>
              </a:solidFill>
              <a:latin typeface="Calibri"/>
            </a:rPr>
            <a:t>přisazené svítidlo</a:t>
          </a: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065C – řada Ledinaire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27</xdr:col>
      <xdr:colOff>122511</xdr:colOff>
      <xdr:row>20</xdr:row>
      <xdr:rowOff>4698</xdr:rowOff>
    </xdr:from>
    <xdr:to>
      <xdr:col>30</xdr:col>
      <xdr:colOff>35215</xdr:colOff>
      <xdr:row>24</xdr:row>
      <xdr:rowOff>25812</xdr:rowOff>
    </xdr:to>
    <xdr:sp macro="" textlink="">
      <xdr:nvSpPr>
        <xdr:cNvPr id="11" name="TextBox 20">
          <a:extLst>
            <a:ext uri="{FF2B5EF4-FFF2-40B4-BE49-F238E27FC236}">
              <a16:creationId xmlns:a16="http://schemas.microsoft.com/office/drawing/2014/main" id="{66C14309-2ADF-4D41-86F3-BB8F2A3DAE77}"/>
            </a:ext>
          </a:extLst>
        </xdr:cNvPr>
        <xdr:cNvSpPr txBox="1"/>
      </xdr:nvSpPr>
      <xdr:spPr>
        <a:xfrm>
          <a:off x="16398355" y="3802792"/>
          <a:ext cx="1877235" cy="735489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OC Office Compliant (UGR19), vhodné pro kanceláře</a:t>
          </a:r>
          <a:endParaRPr lang="en-US">
            <a:solidFill>
              <a:prstClr val="black"/>
            </a:solidFill>
            <a:ea typeface="Calibri"/>
            <a:cs typeface="Calibri"/>
          </a:endParaRPr>
        </a:p>
      </xdr:txBody>
    </xdr:sp>
    <xdr:clientData/>
  </xdr:twoCellAnchor>
  <xdr:twoCellAnchor>
    <xdr:from>
      <xdr:col>26</xdr:col>
      <xdr:colOff>485257</xdr:colOff>
      <xdr:row>9</xdr:row>
      <xdr:rowOff>102015</xdr:rowOff>
    </xdr:from>
    <xdr:to>
      <xdr:col>27</xdr:col>
      <xdr:colOff>599529</xdr:colOff>
      <xdr:row>18</xdr:row>
      <xdr:rowOff>121266</xdr:rowOff>
    </xdr:to>
    <xdr:cxnSp macro="">
      <xdr:nvCxnSpPr>
        <xdr:cNvPr id="12" name="Elbow Connector 5">
          <a:extLst>
            <a:ext uri="{FF2B5EF4-FFF2-40B4-BE49-F238E27FC236}">
              <a16:creationId xmlns:a16="http://schemas.microsoft.com/office/drawing/2014/main" id="{A45D5645-B87E-4C68-A3FA-AE5654F6AE22}"/>
            </a:ext>
          </a:extLst>
        </xdr:cNvPr>
        <xdr:cNvCxnSpPr>
          <a:cxnSpLocks/>
        </xdr:cNvCxnSpPr>
      </xdr:nvCxnSpPr>
      <xdr:spPr bwMode="auto">
        <a:xfrm rot="16200000" flipH="1">
          <a:off x="15677518" y="2364317"/>
          <a:ext cx="1626594" cy="769116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16</xdr:col>
      <xdr:colOff>595721</xdr:colOff>
      <xdr:row>8</xdr:row>
      <xdr:rowOff>71574</xdr:rowOff>
    </xdr:from>
    <xdr:to>
      <xdr:col>19</xdr:col>
      <xdr:colOff>495254</xdr:colOff>
      <xdr:row>9</xdr:row>
      <xdr:rowOff>71395</xdr:rowOff>
    </xdr:to>
    <xdr:sp macro="" textlink="">
      <xdr:nvSpPr>
        <xdr:cNvPr id="13" name="Right Bracket 12">
          <a:extLst>
            <a:ext uri="{FF2B5EF4-FFF2-40B4-BE49-F238E27FC236}">
              <a16:creationId xmlns:a16="http://schemas.microsoft.com/office/drawing/2014/main" id="{67E4A99B-3F6D-1E21-1E79-CE23CF3EBCFE}"/>
            </a:ext>
          </a:extLst>
        </xdr:cNvPr>
        <xdr:cNvSpPr/>
      </xdr:nvSpPr>
      <xdr:spPr>
        <a:xfrm rot="5400000">
          <a:off x="10671842" y="1044453"/>
          <a:ext cx="178415" cy="154259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549683</xdr:colOff>
      <xdr:row>8</xdr:row>
      <xdr:rowOff>71574</xdr:rowOff>
    </xdr:from>
    <xdr:to>
      <xdr:col>21</xdr:col>
      <xdr:colOff>457474</xdr:colOff>
      <xdr:row>9</xdr:row>
      <xdr:rowOff>68585</xdr:rowOff>
    </xdr:to>
    <xdr:sp macro="" textlink="">
      <xdr:nvSpPr>
        <xdr:cNvPr id="14" name="Right Bracket 13">
          <a:extLst>
            <a:ext uri="{FF2B5EF4-FFF2-40B4-BE49-F238E27FC236}">
              <a16:creationId xmlns:a16="http://schemas.microsoft.com/office/drawing/2014/main" id="{EAD92764-BDA4-C72C-1FF1-DD1E0482C2CF}"/>
            </a:ext>
          </a:extLst>
        </xdr:cNvPr>
        <xdr:cNvSpPr/>
      </xdr:nvSpPr>
      <xdr:spPr>
        <a:xfrm rot="5400000">
          <a:off x="12107713" y="1205607"/>
          <a:ext cx="175605" cy="1217478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21</xdr:col>
      <xdr:colOff>541917</xdr:colOff>
      <xdr:row>8</xdr:row>
      <xdr:rowOff>63168</xdr:rowOff>
    </xdr:from>
    <xdr:to>
      <xdr:col>22</xdr:col>
      <xdr:colOff>576694</xdr:colOff>
      <xdr:row>9</xdr:row>
      <xdr:rowOff>60179</xdr:rowOff>
    </xdr:to>
    <xdr:sp macro="" textlink="">
      <xdr:nvSpPr>
        <xdr:cNvPr id="15" name="Right Bracket 14">
          <a:extLst>
            <a:ext uri="{FF2B5EF4-FFF2-40B4-BE49-F238E27FC236}">
              <a16:creationId xmlns:a16="http://schemas.microsoft.com/office/drawing/2014/main" id="{4D3513AD-585E-71BE-25DB-440122AD8836}"/>
            </a:ext>
          </a:extLst>
        </xdr:cNvPr>
        <xdr:cNvSpPr/>
      </xdr:nvSpPr>
      <xdr:spPr>
        <a:xfrm rot="5400000">
          <a:off x="13145706" y="1461129"/>
          <a:ext cx="175605" cy="689621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3118</xdr:colOff>
      <xdr:row>8</xdr:row>
      <xdr:rowOff>63167</xdr:rowOff>
    </xdr:from>
    <xdr:to>
      <xdr:col>24</xdr:col>
      <xdr:colOff>47420</xdr:colOff>
      <xdr:row>9</xdr:row>
      <xdr:rowOff>60178</xdr:rowOff>
    </xdr:to>
    <xdr:sp macro="" textlink="">
      <xdr:nvSpPr>
        <xdr:cNvPr id="16" name="Right Bracket 15">
          <a:extLst>
            <a:ext uri="{FF2B5EF4-FFF2-40B4-BE49-F238E27FC236}">
              <a16:creationId xmlns:a16="http://schemas.microsoft.com/office/drawing/2014/main" id="{0F74D174-943F-63F8-3004-518C6EA6B36F}"/>
            </a:ext>
          </a:extLst>
        </xdr:cNvPr>
        <xdr:cNvSpPr/>
      </xdr:nvSpPr>
      <xdr:spPr>
        <a:xfrm rot="5400000">
          <a:off x="13921357" y="1456366"/>
          <a:ext cx="175605" cy="69914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131862</xdr:colOff>
      <xdr:row>8</xdr:row>
      <xdr:rowOff>72114</xdr:rowOff>
    </xdr:from>
    <xdr:to>
      <xdr:col>26</xdr:col>
      <xdr:colOff>139864</xdr:colOff>
      <xdr:row>9</xdr:row>
      <xdr:rowOff>69125</xdr:rowOff>
    </xdr:to>
    <xdr:sp macro="" textlink="">
      <xdr:nvSpPr>
        <xdr:cNvPr id="17" name="Right Bracket 16">
          <a:extLst>
            <a:ext uri="{FF2B5EF4-FFF2-40B4-BE49-F238E27FC236}">
              <a16:creationId xmlns:a16="http://schemas.microsoft.com/office/drawing/2014/main" id="{486EB405-D8CB-12E5-904E-9440F2D62C24}"/>
            </a:ext>
          </a:extLst>
        </xdr:cNvPr>
        <xdr:cNvSpPr/>
      </xdr:nvSpPr>
      <xdr:spPr>
        <a:xfrm rot="5400000">
          <a:off x="15014217" y="1156041"/>
          <a:ext cx="175605" cy="131768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210888</xdr:colOff>
      <xdr:row>8</xdr:row>
      <xdr:rowOff>68787</xdr:rowOff>
    </xdr:from>
    <xdr:to>
      <xdr:col>27</xdr:col>
      <xdr:colOff>122511</xdr:colOff>
      <xdr:row>9</xdr:row>
      <xdr:rowOff>62623</xdr:rowOff>
    </xdr:to>
    <xdr:sp macro="" textlink="">
      <xdr:nvSpPr>
        <xdr:cNvPr id="18" name="Right Bracket 17">
          <a:extLst>
            <a:ext uri="{FF2B5EF4-FFF2-40B4-BE49-F238E27FC236}">
              <a16:creationId xmlns:a16="http://schemas.microsoft.com/office/drawing/2014/main" id="{E8212B86-DA91-1D11-E84F-D7D6F4324E46}"/>
            </a:ext>
          </a:extLst>
        </xdr:cNvPr>
        <xdr:cNvSpPr/>
      </xdr:nvSpPr>
      <xdr:spPr>
        <a:xfrm rot="5400000">
          <a:off x="16028907" y="1526737"/>
          <a:ext cx="172430" cy="56646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16</xdr:col>
      <xdr:colOff>450073</xdr:colOff>
      <xdr:row>6</xdr:row>
      <xdr:rowOff>23813</xdr:rowOff>
    </xdr:from>
    <xdr:to>
      <xdr:col>29</xdr:col>
      <xdr:colOff>333564</xdr:colOff>
      <xdr:row>8</xdr:row>
      <xdr:rowOff>102575</xdr:rowOff>
    </xdr:to>
    <xdr:sp macro="" textlink="">
      <xdr:nvSpPr>
        <xdr:cNvPr id="19" name="Text Placeholder 2_">
          <a:extLst>
            <a:ext uri="{FF2B5EF4-FFF2-40B4-BE49-F238E27FC236}">
              <a16:creationId xmlns:a16="http://schemas.microsoft.com/office/drawing/2014/main" id="{8EC15393-FBD1-4957-93F8-2C52AB10FAAC}"/>
            </a:ext>
          </a:extLst>
        </xdr:cNvPr>
        <xdr:cNvSpPr txBox="1">
          <a:spLocks/>
        </xdr:cNvSpPr>
      </xdr:nvSpPr>
      <xdr:spPr>
        <a:xfrm>
          <a:off x="9844104" y="1321594"/>
          <a:ext cx="8074991" cy="435950"/>
        </a:xfrm>
        <a:prstGeom prst="rect">
          <a:avLst/>
        </a:prstGeom>
        <a:ln w="0"/>
        <a:effectLst/>
      </xdr:spPr>
      <xdr:txBody>
        <a:bodyPr wrap="square" lIns="0" tIns="0" rIns="0" bIns="0"/>
        <a:lstStyle>
          <a:defPPr>
            <a:defRPr lang="en-US"/>
          </a:defPPr>
          <a:lvl1pPr marL="2524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•"/>
            <a:defRPr sz="20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1pPr>
          <a:lvl2pPr marL="7096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20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2pPr>
          <a:lvl3pPr marL="11668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•"/>
            <a:defRPr sz="24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3pPr>
          <a:lvl4pPr marL="16240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4pPr>
          <a:lvl5pPr marL="20812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5pPr>
          <a:lvl6pPr marL="2540000" indent="-254000" algn="l" defTabSz="914400" rtl="0" eaLnBrk="1" fontAlgn="base" latinLnBrk="0" hangingPunct="1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6pPr>
          <a:lvl7pPr marL="2997200" indent="-254000" algn="l" defTabSz="914400" rtl="0" eaLnBrk="1" fontAlgn="base" latinLnBrk="0" hangingPunct="1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7pPr>
          <a:lvl8pPr marL="3454400" indent="-254000" algn="l" defTabSz="914400" rtl="0" eaLnBrk="1" fontAlgn="base" latinLnBrk="0" hangingPunct="1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8pPr>
          <a:lvl9pPr marL="3911600" indent="-254000" algn="l" defTabSz="914400" rtl="0" eaLnBrk="1" fontAlgn="base" latinLnBrk="0" hangingPunct="1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9pPr>
        </a:lstStyle>
        <a:p>
          <a:pPr marL="252413" marR="0" lvl="0" indent="-252413" defTabSz="521711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ClrTx/>
            <a:buSzPct val="100000"/>
            <a:buFontTx/>
            <a:buNone/>
            <a:tabLst/>
            <a:defRPr/>
          </a:pPr>
          <a:r>
            <a:rPr kumimoji="0" lang="en-US" sz="3200" b="0" i="0" u="none" strike="noStrike" kern="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   SM065C</a:t>
          </a:r>
          <a:r>
            <a:rPr kumimoji="0" lang="pl-PL" sz="3200" b="0" i="0" u="none" strike="noStrike" kern="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r>
            <a:rPr kumimoji="0" lang="en-US" sz="3200" b="0" i="0" u="none" strike="noStrike" kern="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LED41S/840 PSU W60L60 OC</a:t>
          </a:r>
        </a:p>
      </xdr:txBody>
    </xdr:sp>
    <xdr:clientData/>
  </xdr:twoCellAnchor>
  <xdr:twoCellAnchor>
    <xdr:from>
      <xdr:col>16</xdr:col>
      <xdr:colOff>647249</xdr:colOff>
      <xdr:row>9</xdr:row>
      <xdr:rowOff>127405</xdr:rowOff>
    </xdr:from>
    <xdr:to>
      <xdr:col>18</xdr:col>
      <xdr:colOff>607289</xdr:colOff>
      <xdr:row>12</xdr:row>
      <xdr:rowOff>145839</xdr:rowOff>
    </xdr:to>
    <xdr:cxnSp macro="">
      <xdr:nvCxnSpPr>
        <xdr:cNvPr id="20" name="Elbow Connector 13">
          <a:extLst>
            <a:ext uri="{FF2B5EF4-FFF2-40B4-BE49-F238E27FC236}">
              <a16:creationId xmlns:a16="http://schemas.microsoft.com/office/drawing/2014/main" id="{A7B1C29C-2D9A-E05A-8DE1-A6359D594811}"/>
            </a:ext>
          </a:extLst>
        </xdr:cNvPr>
        <xdr:cNvCxnSpPr>
          <a:cxnSpLocks/>
          <a:endCxn id="10" idx="0"/>
        </xdr:cNvCxnSpPr>
      </xdr:nvCxnSpPr>
      <xdr:spPr bwMode="auto">
        <a:xfrm rot="10800000" flipV="1">
          <a:off x="10041280" y="1960968"/>
          <a:ext cx="864915" cy="554215"/>
        </a:xfrm>
        <a:prstGeom prst="bentConnector2">
          <a:avLst/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15</xdr:col>
      <xdr:colOff>-1</xdr:colOff>
      <xdr:row>4</xdr:row>
      <xdr:rowOff>0</xdr:rowOff>
    </xdr:from>
    <xdr:to>
      <xdr:col>18</xdr:col>
      <xdr:colOff>119062</xdr:colOff>
      <xdr:row>6</xdr:row>
      <xdr:rowOff>49265</xdr:rowOff>
    </xdr:to>
    <xdr:sp macro="" textlink="">
      <xdr:nvSpPr>
        <xdr:cNvPr id="21" name="Title 4">
          <a:extLst>
            <a:ext uri="{FF2B5EF4-FFF2-40B4-BE49-F238E27FC236}">
              <a16:creationId xmlns:a16="http://schemas.microsoft.com/office/drawing/2014/main" id="{163A02A2-8D31-437E-BECE-78ACA33EADA3}"/>
            </a:ext>
          </a:extLst>
        </xdr:cNvPr>
        <xdr:cNvSpPr>
          <a:spLocks noGrp="1"/>
        </xdr:cNvSpPr>
      </xdr:nvSpPr>
      <xdr:spPr>
        <a:xfrm>
          <a:off x="8739187" y="940594"/>
          <a:ext cx="1678781" cy="406452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1: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15</xdr:col>
      <xdr:colOff>23812</xdr:colOff>
      <xdr:row>25</xdr:row>
      <xdr:rowOff>83343</xdr:rowOff>
    </xdr:from>
    <xdr:to>
      <xdr:col>18</xdr:col>
      <xdr:colOff>152400</xdr:colOff>
      <xdr:row>27</xdr:row>
      <xdr:rowOff>129433</xdr:rowOff>
    </xdr:to>
    <xdr:sp macro="" textlink="">
      <xdr:nvSpPr>
        <xdr:cNvPr id="22" name="Title 4">
          <a:extLst>
            <a:ext uri="{FF2B5EF4-FFF2-40B4-BE49-F238E27FC236}">
              <a16:creationId xmlns:a16="http://schemas.microsoft.com/office/drawing/2014/main" id="{8FF934E5-8E9A-4025-8AB6-EB32C784983E}"/>
            </a:ext>
          </a:extLst>
        </xdr:cNvPr>
        <xdr:cNvSpPr>
          <a:spLocks noGrp="1"/>
        </xdr:cNvSpPr>
      </xdr:nvSpPr>
      <xdr:spPr>
        <a:xfrm>
          <a:off x="8763000" y="4774406"/>
          <a:ext cx="1688306" cy="403277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2: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25</xdr:col>
      <xdr:colOff>415506</xdr:colOff>
      <xdr:row>31</xdr:row>
      <xdr:rowOff>107211</xdr:rowOff>
    </xdr:from>
    <xdr:to>
      <xdr:col>27</xdr:col>
      <xdr:colOff>598093</xdr:colOff>
      <xdr:row>35</xdr:row>
      <xdr:rowOff>48706</xdr:rowOff>
    </xdr:to>
    <xdr:cxnSp macro="">
      <xdr:nvCxnSpPr>
        <xdr:cNvPr id="39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endCxn id="40" idx="0"/>
        </xdr:cNvCxnSpPr>
      </xdr:nvCxnSpPr>
      <xdr:spPr bwMode="auto">
        <a:xfrm>
          <a:off x="15381662" y="5869836"/>
          <a:ext cx="1492275" cy="655870"/>
        </a:xfrm>
        <a:prstGeom prst="bentConnector2">
          <a:avLst/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26</xdr:col>
      <xdr:colOff>68633</xdr:colOff>
      <xdr:row>35</xdr:row>
      <xdr:rowOff>51881</xdr:rowOff>
    </xdr:from>
    <xdr:to>
      <xdr:col>29</xdr:col>
      <xdr:colOff>472709</xdr:colOff>
      <xdr:row>38</xdr:row>
      <xdr:rowOff>42495</xdr:rowOff>
    </xdr:to>
    <xdr:sp macro="" textlink="">
      <xdr:nvSpPr>
        <xdr:cNvPr id="40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5689633" y="6528881"/>
          <a:ext cx="2368607" cy="5263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Úhel vyzařování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WB </a:t>
          </a:r>
          <a:r>
            <a:rPr lang="en-US" sz="1400">
              <a:solidFill>
                <a:prstClr val="black"/>
              </a:solidFill>
              <a:latin typeface="Calibri"/>
            </a:rPr>
            <a:t>(wide beam) </a:t>
          </a:r>
          <a:r>
            <a:rPr lang="pl-PL" sz="1400">
              <a:solidFill>
                <a:prstClr val="black"/>
              </a:solidFill>
              <a:latin typeface="Calibri"/>
            </a:rPr>
            <a:t>– široký 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24</xdr:col>
      <xdr:colOff>314697</xdr:colOff>
      <xdr:row>31</xdr:row>
      <xdr:rowOff>69106</xdr:rowOff>
    </xdr:from>
    <xdr:to>
      <xdr:col>25</xdr:col>
      <xdr:colOff>196392</xdr:colOff>
      <xdr:row>38</xdr:row>
      <xdr:rowOff>88207</xdr:rowOff>
    </xdr:to>
    <xdr:cxnSp macro="">
      <xdr:nvCxnSpPr>
        <xdr:cNvPr id="41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</xdr:cNvCxnSpPr>
      </xdr:nvCxnSpPr>
      <xdr:spPr bwMode="auto">
        <a:xfrm rot="16200000" flipH="1">
          <a:off x="14259650" y="6198091"/>
          <a:ext cx="1269257" cy="536538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24</xdr:col>
      <xdr:colOff>37135</xdr:colOff>
      <xdr:row>38</xdr:row>
      <xdr:rowOff>159193</xdr:rowOff>
    </xdr:from>
    <xdr:to>
      <xdr:col>27</xdr:col>
      <xdr:colOff>103709</xdr:colOff>
      <xdr:row>41</xdr:row>
      <xdr:rowOff>149806</xdr:rowOff>
    </xdr:to>
    <xdr:sp macro="" textlink="">
      <xdr:nvSpPr>
        <xdr:cNvPr id="42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4348448" y="7171974"/>
          <a:ext cx="2031105" cy="5263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Typ napájecího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zdroje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PS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D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(DALI / stmívatelný)</a:t>
          </a:r>
        </a:p>
      </xdr:txBody>
    </xdr:sp>
    <xdr:clientData/>
  </xdr:twoCellAnchor>
  <xdr:twoCellAnchor>
    <xdr:from>
      <xdr:col>23</xdr:col>
      <xdr:colOff>261516</xdr:colOff>
      <xdr:row>31</xdr:row>
      <xdr:rowOff>84985</xdr:rowOff>
    </xdr:from>
    <xdr:to>
      <xdr:col>23</xdr:col>
      <xdr:colOff>413656</xdr:colOff>
      <xdr:row>35</xdr:row>
      <xdr:rowOff>90550</xdr:rowOff>
    </xdr:to>
    <xdr:cxnSp macro="">
      <xdr:nvCxnSpPr>
        <xdr:cNvPr id="43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endCxn id="44" idx="0"/>
        </xdr:cNvCxnSpPr>
      </xdr:nvCxnSpPr>
      <xdr:spPr bwMode="auto">
        <a:xfrm rot="16200000" flipH="1">
          <a:off x="13634085" y="6131510"/>
          <a:ext cx="719940" cy="152140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23</xdr:col>
      <xdr:colOff>6363</xdr:colOff>
      <xdr:row>35</xdr:row>
      <xdr:rowOff>87375</xdr:rowOff>
    </xdr:from>
    <xdr:to>
      <xdr:col>24</xdr:col>
      <xdr:colOff>159754</xdr:colOff>
      <xdr:row>38</xdr:row>
      <xdr:rowOff>68464</xdr:rowOff>
    </xdr:to>
    <xdr:sp macro="" textlink="">
      <xdr:nvSpPr>
        <xdr:cNvPr id="44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3662832" y="6564375"/>
          <a:ext cx="808235" cy="516870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80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3</a:t>
          </a:r>
          <a:r>
            <a:rPr lang="en-US" sz="1400">
              <a:solidFill>
                <a:prstClr val="black"/>
              </a:solidFill>
              <a:latin typeface="Calibri"/>
            </a:rPr>
            <a:t>000K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21</xdr:col>
      <xdr:colOff>233754</xdr:colOff>
      <xdr:row>31</xdr:row>
      <xdr:rowOff>90063</xdr:rowOff>
    </xdr:from>
    <xdr:to>
      <xdr:col>21</xdr:col>
      <xdr:colOff>408521</xdr:colOff>
      <xdr:row>38</xdr:row>
      <xdr:rowOff>70272</xdr:rowOff>
    </xdr:to>
    <xdr:cxnSp macro="">
      <xdr:nvCxnSpPr>
        <xdr:cNvPr id="45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</xdr:cNvCxnSpPr>
      </xdr:nvCxnSpPr>
      <xdr:spPr bwMode="auto">
        <a:xfrm rot="5400000">
          <a:off x="12052736" y="6380487"/>
          <a:ext cx="1230365" cy="174767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20</xdr:col>
      <xdr:colOff>407136</xdr:colOff>
      <xdr:row>38</xdr:row>
      <xdr:rowOff>99185</xdr:rowOff>
    </xdr:from>
    <xdr:to>
      <xdr:col>23</xdr:col>
      <xdr:colOff>337577</xdr:colOff>
      <xdr:row>43</xdr:row>
      <xdr:rowOff>160323</xdr:rowOff>
    </xdr:to>
    <xdr:sp macro="" textlink="">
      <xdr:nvSpPr>
        <xdr:cNvPr id="46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2099074" y="7111966"/>
          <a:ext cx="1894972" cy="954107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Informace o světelném toku celého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defTabSz="521711"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150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S = </a:t>
          </a:r>
          <a:r>
            <a:rPr lang="pl-PL" sz="1400">
              <a:solidFill>
                <a:prstClr val="black"/>
              </a:solidFill>
              <a:latin typeface="Calibri"/>
            </a:rPr>
            <a:t>15</a:t>
          </a:r>
          <a:r>
            <a:rPr lang="en-US" sz="1400">
              <a:solidFill>
                <a:prstClr val="black"/>
              </a:solidFill>
              <a:latin typeface="Calibri"/>
            </a:rPr>
            <a:t> </a:t>
          </a:r>
          <a:r>
            <a:rPr lang="pl-PL" sz="1400">
              <a:solidFill>
                <a:prstClr val="black"/>
              </a:solidFill>
              <a:latin typeface="Calibri"/>
            </a:rPr>
            <a:t>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00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lm 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16</xdr:col>
      <xdr:colOff>579524</xdr:colOff>
      <xdr:row>31</xdr:row>
      <xdr:rowOff>87068</xdr:rowOff>
    </xdr:from>
    <xdr:to>
      <xdr:col>18</xdr:col>
      <xdr:colOff>492414</xdr:colOff>
      <xdr:row>37</xdr:row>
      <xdr:rowOff>172095</xdr:rowOff>
    </xdr:to>
    <xdr:cxnSp macro="">
      <xdr:nvCxnSpPr>
        <xdr:cNvPr id="47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</xdr:cNvCxnSpPr>
      </xdr:nvCxnSpPr>
      <xdr:spPr bwMode="auto">
        <a:xfrm rot="5400000">
          <a:off x="9804143" y="6019105"/>
          <a:ext cx="1156590" cy="817765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15</xdr:col>
      <xdr:colOff>428624</xdr:colOff>
      <xdr:row>38</xdr:row>
      <xdr:rowOff>76465</xdr:rowOff>
    </xdr:from>
    <xdr:to>
      <xdr:col>18</xdr:col>
      <xdr:colOff>565589</xdr:colOff>
      <xdr:row>43</xdr:row>
      <xdr:rowOff>137603</xdr:rowOff>
    </xdr:to>
    <xdr:sp macro="" textlink="">
      <xdr:nvSpPr>
        <xdr:cNvPr id="48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167812" y="7089246"/>
          <a:ext cx="1696683" cy="9541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typu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BY – Highbay</a:t>
          </a: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120P – řada Coreline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16720</xdr:colOff>
      <xdr:row>30</xdr:row>
      <xdr:rowOff>48804</xdr:rowOff>
    </xdr:from>
    <xdr:to>
      <xdr:col>19</xdr:col>
      <xdr:colOff>352540</xdr:colOff>
      <xdr:row>31</xdr:row>
      <xdr:rowOff>48625</xdr:rowOff>
    </xdr:to>
    <xdr:sp macro="" textlink="">
      <xdr:nvSpPr>
        <xdr:cNvPr id="49" name="Right Bracket 48">
          <a:extLst>
            <a:ext uri="{FF2B5EF4-FFF2-40B4-BE49-F238E27FC236}">
              <a16:creationId xmlns:a16="http://schemas.microsoft.com/office/drawing/2014/main" id="{2EBECD10-F0C6-1264-FE89-C8EB56492D3C}"/>
            </a:ext>
          </a:extLst>
        </xdr:cNvPr>
        <xdr:cNvSpPr/>
      </xdr:nvSpPr>
      <xdr:spPr>
        <a:xfrm rot="5400000">
          <a:off x="10638407" y="5060023"/>
          <a:ext cx="178415" cy="132403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434854</xdr:colOff>
      <xdr:row>30</xdr:row>
      <xdr:rowOff>48807</xdr:rowOff>
    </xdr:from>
    <xdr:to>
      <xdr:col>20</xdr:col>
      <xdr:colOff>257546</xdr:colOff>
      <xdr:row>31</xdr:row>
      <xdr:rowOff>48628</xdr:rowOff>
    </xdr:to>
    <xdr:sp macro="" textlink="">
      <xdr:nvSpPr>
        <xdr:cNvPr id="50" name="Right Bracket 49">
          <a:extLst>
            <a:ext uri="{FF2B5EF4-FFF2-40B4-BE49-F238E27FC236}">
              <a16:creationId xmlns:a16="http://schemas.microsoft.com/office/drawing/2014/main" id="{94167E76-EB6C-43C5-4557-11C55CDE995E}"/>
            </a:ext>
          </a:extLst>
        </xdr:cNvPr>
        <xdr:cNvSpPr/>
      </xdr:nvSpPr>
      <xdr:spPr>
        <a:xfrm rot="5400000">
          <a:off x="11621508" y="5483278"/>
          <a:ext cx="178415" cy="47753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20</xdr:col>
      <xdr:colOff>360179</xdr:colOff>
      <xdr:row>30</xdr:row>
      <xdr:rowOff>42714</xdr:rowOff>
    </xdr:from>
    <xdr:to>
      <xdr:col>22</xdr:col>
      <xdr:colOff>444840</xdr:colOff>
      <xdr:row>31</xdr:row>
      <xdr:rowOff>39724</xdr:rowOff>
    </xdr:to>
    <xdr:sp macro="" textlink="">
      <xdr:nvSpPr>
        <xdr:cNvPr id="51" name="Right Bracket 50">
          <a:extLst>
            <a:ext uri="{FF2B5EF4-FFF2-40B4-BE49-F238E27FC236}">
              <a16:creationId xmlns:a16="http://schemas.microsoft.com/office/drawing/2014/main" id="{B62BC739-BA64-4A63-904C-6C4F70A433C8}"/>
            </a:ext>
          </a:extLst>
        </xdr:cNvPr>
        <xdr:cNvSpPr/>
      </xdr:nvSpPr>
      <xdr:spPr>
        <a:xfrm rot="5400000">
          <a:off x="12661489" y="5017373"/>
          <a:ext cx="175604" cy="1394348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585461</xdr:colOff>
      <xdr:row>30</xdr:row>
      <xdr:rowOff>39230</xdr:rowOff>
    </xdr:from>
    <xdr:to>
      <xdr:col>23</xdr:col>
      <xdr:colOff>590353</xdr:colOff>
      <xdr:row>31</xdr:row>
      <xdr:rowOff>33066</xdr:rowOff>
    </xdr:to>
    <xdr:sp macro="" textlink="">
      <xdr:nvSpPr>
        <xdr:cNvPr id="52" name="Right Bracket 51">
          <a:extLst>
            <a:ext uri="{FF2B5EF4-FFF2-40B4-BE49-F238E27FC236}">
              <a16:creationId xmlns:a16="http://schemas.microsoft.com/office/drawing/2014/main" id="{8F2A06CF-4164-792F-0CF4-D9D0BD3634B7}"/>
            </a:ext>
          </a:extLst>
        </xdr:cNvPr>
        <xdr:cNvSpPr/>
      </xdr:nvSpPr>
      <xdr:spPr>
        <a:xfrm rot="5400000">
          <a:off x="13830739" y="5379608"/>
          <a:ext cx="172430" cy="65973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10559</xdr:colOff>
      <xdr:row>30</xdr:row>
      <xdr:rowOff>29688</xdr:rowOff>
    </xdr:from>
    <xdr:to>
      <xdr:col>25</xdr:col>
      <xdr:colOff>9103</xdr:colOff>
      <xdr:row>31</xdr:row>
      <xdr:rowOff>33049</xdr:rowOff>
    </xdr:to>
    <xdr:sp macro="" textlink="">
      <xdr:nvSpPr>
        <xdr:cNvPr id="53" name="Right Bracket 52">
          <a:extLst>
            <a:ext uri="{FF2B5EF4-FFF2-40B4-BE49-F238E27FC236}">
              <a16:creationId xmlns:a16="http://schemas.microsoft.com/office/drawing/2014/main" id="{A01F7B8D-0567-2374-8C05-7353EE66392B}"/>
            </a:ext>
          </a:extLst>
        </xdr:cNvPr>
        <xdr:cNvSpPr/>
      </xdr:nvSpPr>
      <xdr:spPr>
        <a:xfrm rot="5400000">
          <a:off x="14557588" y="5378003"/>
          <a:ext cx="181955" cy="65338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25</xdr:col>
      <xdr:colOff>88478</xdr:colOff>
      <xdr:row>30</xdr:row>
      <xdr:rowOff>29690</xdr:rowOff>
    </xdr:from>
    <xdr:to>
      <xdr:col>26</xdr:col>
      <xdr:colOff>68634</xdr:colOff>
      <xdr:row>31</xdr:row>
      <xdr:rowOff>33051</xdr:rowOff>
    </xdr:to>
    <xdr:sp macro="" textlink="">
      <xdr:nvSpPr>
        <xdr:cNvPr id="54" name="Right Bracket 53">
          <a:extLst>
            <a:ext uri="{FF2B5EF4-FFF2-40B4-BE49-F238E27FC236}">
              <a16:creationId xmlns:a16="http://schemas.microsoft.com/office/drawing/2014/main" id="{3A5B5418-4DFA-65B3-C64F-314F1D45B1E3}"/>
            </a:ext>
          </a:extLst>
        </xdr:cNvPr>
        <xdr:cNvSpPr/>
      </xdr:nvSpPr>
      <xdr:spPr>
        <a:xfrm rot="5400000">
          <a:off x="15281156" y="5387199"/>
          <a:ext cx="181955" cy="635000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471055</xdr:colOff>
      <xdr:row>31</xdr:row>
      <xdr:rowOff>87069</xdr:rowOff>
    </xdr:from>
    <xdr:to>
      <xdr:col>20</xdr:col>
      <xdr:colOff>35203</xdr:colOff>
      <xdr:row>35</xdr:row>
      <xdr:rowOff>162779</xdr:rowOff>
    </xdr:to>
    <xdr:cxnSp macro="">
      <xdr:nvCxnSpPr>
        <xdr:cNvPr id="55" name="Elbow Connector 13">
          <a:extLst>
            <a:ext uri="{FF2B5EF4-FFF2-40B4-BE49-F238E27FC236}">
              <a16:creationId xmlns:a16="http://schemas.microsoft.com/office/drawing/2014/main" id="{02659777-18F9-7047-195D-FD8836FF79E0}"/>
            </a:ext>
          </a:extLst>
        </xdr:cNvPr>
        <xdr:cNvCxnSpPr>
          <a:cxnSpLocks/>
          <a:endCxn id="56" idx="0"/>
        </xdr:cNvCxnSpPr>
      </xdr:nvCxnSpPr>
      <xdr:spPr bwMode="auto">
        <a:xfrm rot="5400000">
          <a:off x="11222602" y="6135241"/>
          <a:ext cx="790085" cy="218992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688636</xdr:colOff>
      <xdr:row>35</xdr:row>
      <xdr:rowOff>162778</xdr:rowOff>
    </xdr:from>
    <xdr:to>
      <xdr:col>20</xdr:col>
      <xdr:colOff>343168</xdr:colOff>
      <xdr:row>37</xdr:row>
      <xdr:rowOff>110192</xdr:rowOff>
    </xdr:to>
    <xdr:sp macro="" textlink="">
      <xdr:nvSpPr>
        <xdr:cNvPr id="56" name="TextBox 21">
          <a:extLst>
            <a:ext uri="{FF2B5EF4-FFF2-40B4-BE49-F238E27FC236}">
              <a16:creationId xmlns:a16="http://schemas.microsoft.com/office/drawing/2014/main" id="{725C6999-2D4E-E2BC-2A10-2A5794516BBE}"/>
            </a:ext>
          </a:extLst>
        </xdr:cNvPr>
        <xdr:cNvSpPr txBox="1"/>
      </xdr:nvSpPr>
      <xdr:spPr>
        <a:xfrm>
          <a:off x="10987542" y="6639778"/>
          <a:ext cx="1047564" cy="30460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5. generace</a:t>
          </a:r>
        </a:p>
      </xdr:txBody>
    </xdr:sp>
    <xdr:clientData/>
  </xdr:twoCellAnchor>
  <xdr:twoCellAnchor>
    <xdr:from>
      <xdr:col>17</xdr:col>
      <xdr:colOff>20829</xdr:colOff>
      <xdr:row>27</xdr:row>
      <xdr:rowOff>142875</xdr:rowOff>
    </xdr:from>
    <xdr:to>
      <xdr:col>26</xdr:col>
      <xdr:colOff>552324</xdr:colOff>
      <xdr:row>31</xdr:row>
      <xdr:rowOff>10100</xdr:rowOff>
    </xdr:to>
    <xdr:sp macro="" textlink="">
      <xdr:nvSpPr>
        <xdr:cNvPr id="57" name="TextBox 2">
          <a:extLst>
            <a:ext uri="{FF2B5EF4-FFF2-40B4-BE49-F238E27FC236}">
              <a16:creationId xmlns:a16="http://schemas.microsoft.com/office/drawing/2014/main" id="{DC0D5354-02CD-F28D-481F-3266FA0085EF}"/>
            </a:ext>
          </a:extLst>
        </xdr:cNvPr>
        <xdr:cNvSpPr txBox="1"/>
      </xdr:nvSpPr>
      <xdr:spPr>
        <a:xfrm>
          <a:off x="10069704" y="5191125"/>
          <a:ext cx="6103620" cy="5816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BY120P G5 LED150S/8</a:t>
          </a:r>
          <a:r>
            <a:rPr lang="pl-PL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3</a:t>
          </a:r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0 PS</a:t>
          </a:r>
          <a:r>
            <a:rPr lang="pl-PL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D</a:t>
          </a:r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 WB</a:t>
          </a:r>
          <a:r>
            <a:rPr lang="en-US" sz="3200"/>
            <a:t> </a:t>
          </a:r>
        </a:p>
      </xdr:txBody>
    </xdr:sp>
    <xdr:clientData/>
  </xdr:twoCellAnchor>
  <xdr:twoCellAnchor>
    <xdr:from>
      <xdr:col>15</xdr:col>
      <xdr:colOff>17462</xdr:colOff>
      <xdr:row>44</xdr:row>
      <xdr:rowOff>76994</xdr:rowOff>
    </xdr:from>
    <xdr:to>
      <xdr:col>18</xdr:col>
      <xdr:colOff>149225</xdr:colOff>
      <xdr:row>46</xdr:row>
      <xdr:rowOff>116734</xdr:rowOff>
    </xdr:to>
    <xdr:sp macro="" textlink="">
      <xdr:nvSpPr>
        <xdr:cNvPr id="58" name="Title 4">
          <a:extLst>
            <a:ext uri="{FF2B5EF4-FFF2-40B4-BE49-F238E27FC236}">
              <a16:creationId xmlns:a16="http://schemas.microsoft.com/office/drawing/2014/main" id="{6624D8B9-416D-488C-9B6A-97F16FC2CEA0}"/>
            </a:ext>
          </a:extLst>
        </xdr:cNvPr>
        <xdr:cNvSpPr>
          <a:spLocks noGrp="1"/>
        </xdr:cNvSpPr>
      </xdr:nvSpPr>
      <xdr:spPr>
        <a:xfrm>
          <a:off x="8756650" y="8161338"/>
          <a:ext cx="1691481" cy="396927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</a:t>
          </a:r>
          <a:r>
            <a:rPr lang="en-US">
              <a:solidFill>
                <a:sysClr val="windowText" lastClr="000000"/>
              </a:solidFill>
            </a:rPr>
            <a:t>3</a:t>
          </a:r>
          <a:r>
            <a:rPr lang="sk-SK">
              <a:solidFill>
                <a:sysClr val="windowText" lastClr="000000"/>
              </a:solidFill>
            </a:rPr>
            <a:t>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26</xdr:col>
      <xdr:colOff>506172</xdr:colOff>
      <xdr:row>50</xdr:row>
      <xdr:rowOff>126596</xdr:rowOff>
    </xdr:from>
    <xdr:to>
      <xdr:col>29</xdr:col>
      <xdr:colOff>411662</xdr:colOff>
      <xdr:row>59</xdr:row>
      <xdr:rowOff>151135</xdr:rowOff>
    </xdr:to>
    <xdr:cxnSp macro="">
      <xdr:nvCxnSpPr>
        <xdr:cNvPr id="59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stCxn id="203857" idx="2"/>
          <a:endCxn id="60" idx="0"/>
        </xdr:cNvCxnSpPr>
      </xdr:nvCxnSpPr>
      <xdr:spPr bwMode="auto">
        <a:xfrm rot="16200000" flipH="1">
          <a:off x="16246241" y="9163433"/>
          <a:ext cx="1631883" cy="1870021"/>
        </a:xfrm>
        <a:prstGeom prst="bentConnector3">
          <a:avLst>
            <a:gd name="adj1" fmla="val 5778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28</xdr:col>
      <xdr:colOff>105756</xdr:colOff>
      <xdr:row>59</xdr:row>
      <xdr:rowOff>154309</xdr:rowOff>
    </xdr:from>
    <xdr:to>
      <xdr:col>31</xdr:col>
      <xdr:colOff>69074</xdr:colOff>
      <xdr:row>62</xdr:row>
      <xdr:rowOff>144923</xdr:rowOff>
    </xdr:to>
    <xdr:sp macro="" textlink="">
      <xdr:nvSpPr>
        <xdr:cNvPr id="60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7036444" y="10917559"/>
          <a:ext cx="1927849" cy="52639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Montážní průměr</a:t>
          </a:r>
          <a:endParaRPr lang="en-US" sz="1400">
            <a:solidFill>
              <a:prstClr val="black"/>
            </a:solidFill>
            <a:latin typeface="Calibri"/>
          </a:endParaRPr>
        </a:p>
        <a:p>
          <a:pPr defTabSz="521711"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48–60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mm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24</xdr:col>
      <xdr:colOff>648478</xdr:colOff>
      <xdr:row>50</xdr:row>
      <xdr:rowOff>126593</xdr:rowOff>
    </xdr:from>
    <xdr:to>
      <xdr:col>27</xdr:col>
      <xdr:colOff>127565</xdr:colOff>
      <xdr:row>54</xdr:row>
      <xdr:rowOff>87951</xdr:rowOff>
    </xdr:to>
    <xdr:cxnSp macro="">
      <xdr:nvCxnSpPr>
        <xdr:cNvPr id="61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  <a:stCxn id="203856" idx="2"/>
          <a:endCxn id="62" idx="0"/>
        </xdr:cNvCxnSpPr>
      </xdr:nvCxnSpPr>
      <xdr:spPr bwMode="auto">
        <a:xfrm rot="16200000" flipH="1">
          <a:off x="15343733" y="8898557"/>
          <a:ext cx="675733" cy="1443618"/>
        </a:xfrm>
        <a:prstGeom prst="bentConnector3">
          <a:avLst>
            <a:gd name="adj1" fmla="val 35276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25</xdr:col>
      <xdr:colOff>89069</xdr:colOff>
      <xdr:row>54</xdr:row>
      <xdr:rowOff>87952</xdr:rowOff>
    </xdr:from>
    <xdr:to>
      <xdr:col>29</xdr:col>
      <xdr:colOff>172412</xdr:colOff>
      <xdr:row>58</xdr:row>
      <xdr:rowOff>115416</xdr:rowOff>
    </xdr:to>
    <xdr:sp macro="" textlink="">
      <xdr:nvSpPr>
        <xdr:cNvPr id="62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5055225" y="9958233"/>
          <a:ext cx="2702718" cy="741839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neuefrutigerworld-latin"/>
              <a:ea typeface="Calibri"/>
              <a:cs typeface="Calibri"/>
            </a:rPr>
            <a:t>		Typ optiky</a:t>
          </a:r>
        </a:p>
        <a:p>
          <a:pPr defTabSz="521711">
            <a:defRPr/>
          </a:pPr>
          <a:r>
            <a:rPr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neuefrutigerworld-latin"/>
              <a:ea typeface="Calibri"/>
              <a:cs typeface="Calibri"/>
            </a:rPr>
            <a:t>DM (Distribution Medium) – střední vyzařovací charakteristika  </a:t>
          </a:r>
        </a:p>
      </xdr:txBody>
    </xdr:sp>
    <xdr:clientData/>
  </xdr:twoCellAnchor>
  <xdr:twoCellAnchor>
    <xdr:from>
      <xdr:col>23</xdr:col>
      <xdr:colOff>68149</xdr:colOff>
      <xdr:row>50</xdr:row>
      <xdr:rowOff>126595</xdr:rowOff>
    </xdr:from>
    <xdr:to>
      <xdr:col>23</xdr:col>
      <xdr:colOff>486291</xdr:colOff>
      <xdr:row>55</xdr:row>
      <xdr:rowOff>19373</xdr:rowOff>
    </xdr:to>
    <xdr:cxnSp macro="">
      <xdr:nvCxnSpPr>
        <xdr:cNvPr id="63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stCxn id="203854" idx="2"/>
          <a:endCxn id="203840" idx="0"/>
        </xdr:cNvCxnSpPr>
      </xdr:nvCxnSpPr>
      <xdr:spPr bwMode="auto">
        <a:xfrm rot="16200000" flipH="1">
          <a:off x="13540815" y="9466304"/>
          <a:ext cx="785747" cy="418142"/>
        </a:xfrm>
        <a:prstGeom prst="bentConnector3">
          <a:avLst>
            <a:gd name="adj1" fmla="val 4206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22</xdr:col>
      <xdr:colOff>452860</xdr:colOff>
      <xdr:row>55</xdr:row>
      <xdr:rowOff>19374</xdr:rowOff>
    </xdr:from>
    <xdr:to>
      <xdr:col>24</xdr:col>
      <xdr:colOff>526071</xdr:colOff>
      <xdr:row>56</xdr:row>
      <xdr:rowOff>151732</xdr:rowOff>
    </xdr:to>
    <xdr:sp macro="" textlink="">
      <xdr:nvSpPr>
        <xdr:cNvPr id="203840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3454485" y="10068249"/>
          <a:ext cx="1382899" cy="310952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70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r>
            <a:rPr lang="en-US" sz="1400">
              <a:solidFill>
                <a:prstClr val="black"/>
              </a:solidFill>
              <a:latin typeface="Calibri"/>
            </a:rPr>
            <a:t>4000K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20</xdr:col>
      <xdr:colOff>237422</xdr:colOff>
      <xdr:row>50</xdr:row>
      <xdr:rowOff>150138</xdr:rowOff>
    </xdr:from>
    <xdr:to>
      <xdr:col>20</xdr:col>
      <xdr:colOff>457066</xdr:colOff>
      <xdr:row>54</xdr:row>
      <xdr:rowOff>38181</xdr:rowOff>
    </xdr:to>
    <xdr:cxnSp macro="">
      <xdr:nvCxnSpPr>
        <xdr:cNvPr id="203841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  <a:endCxn id="203842" idx="0"/>
        </xdr:cNvCxnSpPr>
      </xdr:nvCxnSpPr>
      <xdr:spPr bwMode="auto">
        <a:xfrm rot="5400000">
          <a:off x="11737973" y="9497431"/>
          <a:ext cx="602418" cy="219644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695944</xdr:colOff>
      <xdr:row>54</xdr:row>
      <xdr:rowOff>38181</xdr:rowOff>
    </xdr:from>
    <xdr:to>
      <xdr:col>21</xdr:col>
      <xdr:colOff>523436</xdr:colOff>
      <xdr:row>59</xdr:row>
      <xdr:rowOff>96144</xdr:rowOff>
    </xdr:to>
    <xdr:sp macro="" textlink="">
      <xdr:nvSpPr>
        <xdr:cNvPr id="203842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0994850" y="9908462"/>
          <a:ext cx="1875367" cy="950932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Informace o světelném toku celého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12</a:t>
          </a:r>
          <a:r>
            <a:rPr lang="en-US" sz="1400">
              <a:solidFill>
                <a:prstClr val="black"/>
              </a:solidFill>
              <a:latin typeface="Calibri"/>
            </a:rPr>
            <a:t>0 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= </a:t>
          </a:r>
          <a:r>
            <a:rPr lang="pl-PL" sz="1400">
              <a:solidFill>
                <a:prstClr val="black"/>
              </a:solidFill>
              <a:latin typeface="Calibri"/>
            </a:rPr>
            <a:t>1</a:t>
          </a:r>
          <a:r>
            <a:rPr lang="en-US" sz="1400">
              <a:solidFill>
                <a:prstClr val="black"/>
              </a:solidFill>
              <a:latin typeface="Calibri"/>
            </a:rPr>
            <a:t>2</a:t>
          </a:r>
          <a:r>
            <a:rPr lang="pl-PL" sz="1400">
              <a:solidFill>
                <a:prstClr val="black"/>
              </a:solidFill>
              <a:latin typeface="Calibri"/>
            </a:rPr>
            <a:t>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00lm 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132734</xdr:colOff>
      <xdr:row>51</xdr:row>
      <xdr:rowOff>31286</xdr:rowOff>
    </xdr:from>
    <xdr:to>
      <xdr:col>18</xdr:col>
      <xdr:colOff>490581</xdr:colOff>
      <xdr:row>57</xdr:row>
      <xdr:rowOff>113723</xdr:rowOff>
    </xdr:to>
    <xdr:cxnSp macro="">
      <xdr:nvCxnSpPr>
        <xdr:cNvPr id="203843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</xdr:cNvCxnSpPr>
      </xdr:nvCxnSpPr>
      <xdr:spPr bwMode="auto">
        <a:xfrm rot="5400000">
          <a:off x="9908548" y="9638847"/>
          <a:ext cx="1154000" cy="607878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15</xdr:col>
      <xdr:colOff>619124</xdr:colOff>
      <xdr:row>58</xdr:row>
      <xdr:rowOff>95532</xdr:rowOff>
    </xdr:from>
    <xdr:to>
      <xdr:col>19</xdr:col>
      <xdr:colOff>127002</xdr:colOff>
      <xdr:row>63</xdr:row>
      <xdr:rowOff>150320</xdr:rowOff>
    </xdr:to>
    <xdr:sp macro="" textlink="">
      <xdr:nvSpPr>
        <xdr:cNvPr id="203844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358312" y="10680188"/>
          <a:ext cx="1805784" cy="9477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typu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B</a:t>
          </a:r>
          <a:r>
            <a:rPr lang="en-US" sz="1400">
              <a:solidFill>
                <a:prstClr val="black"/>
              </a:solidFill>
              <a:latin typeface="Calibri"/>
            </a:rPr>
            <a:t>GP</a:t>
          </a:r>
          <a:r>
            <a:rPr lang="pl-PL" sz="1400">
              <a:solidFill>
                <a:prstClr val="black"/>
              </a:solidFill>
              <a:latin typeface="Calibri"/>
            </a:rPr>
            <a:t> –</a:t>
          </a:r>
          <a:r>
            <a:rPr lang="en-US" sz="1400">
              <a:solidFill>
                <a:prstClr val="black"/>
              </a:solidFill>
              <a:latin typeface="Calibri"/>
            </a:rPr>
            <a:t> </a:t>
          </a:r>
          <a:r>
            <a:rPr lang="pl-PL" sz="1400">
              <a:solidFill>
                <a:prstClr val="black"/>
              </a:solidFill>
              <a:latin typeface="Calibri"/>
            </a:rPr>
            <a:t>pouliční svítidlo</a:t>
          </a:r>
          <a:endParaRPr lang="en-US" sz="1400">
            <a:solidFill>
              <a:prstClr val="black"/>
            </a:solidFill>
            <a:latin typeface="Calibri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292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– řada LumiStreet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62576</xdr:colOff>
      <xdr:row>49</xdr:row>
      <xdr:rowOff>126473</xdr:rowOff>
    </xdr:from>
    <xdr:to>
      <xdr:col>19</xdr:col>
      <xdr:colOff>392046</xdr:colOff>
      <xdr:row>50</xdr:row>
      <xdr:rowOff>135820</xdr:rowOff>
    </xdr:to>
    <xdr:sp macro="" textlink="">
      <xdr:nvSpPr>
        <xdr:cNvPr id="203852" name="Right Bracket 203851">
          <a:extLst>
            <a:ext uri="{FF2B5EF4-FFF2-40B4-BE49-F238E27FC236}">
              <a16:creationId xmlns:a16="http://schemas.microsoft.com/office/drawing/2014/main" id="{C2C185DB-AF87-AF53-9BE1-77EF0206ECC2}"/>
            </a:ext>
          </a:extLst>
        </xdr:cNvPr>
        <xdr:cNvSpPr/>
      </xdr:nvSpPr>
      <xdr:spPr>
        <a:xfrm rot="5400000">
          <a:off x="10676326" y="8538911"/>
          <a:ext cx="187940" cy="131768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494678</xdr:colOff>
      <xdr:row>49</xdr:row>
      <xdr:rowOff>126473</xdr:rowOff>
    </xdr:from>
    <xdr:to>
      <xdr:col>21</xdr:col>
      <xdr:colOff>422091</xdr:colOff>
      <xdr:row>50</xdr:row>
      <xdr:rowOff>135820</xdr:rowOff>
    </xdr:to>
    <xdr:sp macro="" textlink="">
      <xdr:nvSpPr>
        <xdr:cNvPr id="203853" name="Right Bracket 203852">
          <a:extLst>
            <a:ext uri="{FF2B5EF4-FFF2-40B4-BE49-F238E27FC236}">
              <a16:creationId xmlns:a16="http://schemas.microsoft.com/office/drawing/2014/main" id="{4C527780-7792-05F7-433E-43EA5E64A493}"/>
            </a:ext>
          </a:extLst>
        </xdr:cNvPr>
        <xdr:cNvSpPr/>
      </xdr:nvSpPr>
      <xdr:spPr>
        <a:xfrm rot="5400000">
          <a:off x="12056352" y="8579206"/>
          <a:ext cx="187940" cy="1237100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422801</xdr:colOff>
      <xdr:row>49</xdr:row>
      <xdr:rowOff>132759</xdr:rowOff>
    </xdr:from>
    <xdr:to>
      <xdr:col>23</xdr:col>
      <xdr:colOff>374691</xdr:colOff>
      <xdr:row>50</xdr:row>
      <xdr:rowOff>126595</xdr:rowOff>
    </xdr:to>
    <xdr:sp macro="" textlink="">
      <xdr:nvSpPr>
        <xdr:cNvPr id="203854" name="Right Bracket 203853">
          <a:extLst>
            <a:ext uri="{FF2B5EF4-FFF2-40B4-BE49-F238E27FC236}">
              <a16:creationId xmlns:a16="http://schemas.microsoft.com/office/drawing/2014/main" id="{F81B238D-AD55-453A-AD02-6005A761EE1E}"/>
            </a:ext>
          </a:extLst>
        </xdr:cNvPr>
        <xdr:cNvSpPr/>
      </xdr:nvSpPr>
      <xdr:spPr>
        <a:xfrm rot="5400000">
          <a:off x="13641578" y="8892920"/>
          <a:ext cx="172429" cy="60673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470456</xdr:colOff>
      <xdr:row>49</xdr:row>
      <xdr:rowOff>132756</xdr:rowOff>
    </xdr:from>
    <xdr:to>
      <xdr:col>24</xdr:col>
      <xdr:colOff>59885</xdr:colOff>
      <xdr:row>50</xdr:row>
      <xdr:rowOff>126593</xdr:rowOff>
    </xdr:to>
    <xdr:sp macro="" textlink="">
      <xdr:nvSpPr>
        <xdr:cNvPr id="203855" name="Right Bracket 203854">
          <a:extLst>
            <a:ext uri="{FF2B5EF4-FFF2-40B4-BE49-F238E27FC236}">
              <a16:creationId xmlns:a16="http://schemas.microsoft.com/office/drawing/2014/main" id="{2235F052-ABCA-40E7-CE8D-AEB05C933C05}"/>
            </a:ext>
          </a:extLst>
        </xdr:cNvPr>
        <xdr:cNvSpPr/>
      </xdr:nvSpPr>
      <xdr:spPr>
        <a:xfrm rot="5400000">
          <a:off x="14162847" y="9074147"/>
          <a:ext cx="172430" cy="244273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138833</xdr:colOff>
      <xdr:row>49</xdr:row>
      <xdr:rowOff>132757</xdr:rowOff>
    </xdr:from>
    <xdr:to>
      <xdr:col>25</xdr:col>
      <xdr:colOff>496929</xdr:colOff>
      <xdr:row>50</xdr:row>
      <xdr:rowOff>126594</xdr:rowOff>
    </xdr:to>
    <xdr:sp macro="" textlink="">
      <xdr:nvSpPr>
        <xdr:cNvPr id="203856" name="Right Bracket 203855">
          <a:extLst>
            <a:ext uri="{FF2B5EF4-FFF2-40B4-BE49-F238E27FC236}">
              <a16:creationId xmlns:a16="http://schemas.microsoft.com/office/drawing/2014/main" id="{8C2A6DFF-896F-C1E8-6B70-012BB225FBD5}"/>
            </a:ext>
          </a:extLst>
        </xdr:cNvPr>
        <xdr:cNvSpPr/>
      </xdr:nvSpPr>
      <xdr:spPr>
        <a:xfrm rot="5400000">
          <a:off x="14870401" y="8689815"/>
          <a:ext cx="172430" cy="101293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25</xdr:col>
      <xdr:colOff>561453</xdr:colOff>
      <xdr:row>49</xdr:row>
      <xdr:rowOff>132758</xdr:rowOff>
    </xdr:from>
    <xdr:to>
      <xdr:col>27</xdr:col>
      <xdr:colOff>457242</xdr:colOff>
      <xdr:row>50</xdr:row>
      <xdr:rowOff>126595</xdr:rowOff>
    </xdr:to>
    <xdr:sp macro="" textlink="">
      <xdr:nvSpPr>
        <xdr:cNvPr id="203857" name="Right Bracket 203856">
          <a:extLst>
            <a:ext uri="{FF2B5EF4-FFF2-40B4-BE49-F238E27FC236}">
              <a16:creationId xmlns:a16="http://schemas.microsoft.com/office/drawing/2014/main" id="{242A097C-899F-E726-CD8E-160FDD794EB0}"/>
            </a:ext>
          </a:extLst>
        </xdr:cNvPr>
        <xdr:cNvSpPr/>
      </xdr:nvSpPr>
      <xdr:spPr>
        <a:xfrm rot="5400000">
          <a:off x="16044133" y="8593547"/>
          <a:ext cx="172430" cy="120547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16</xdr:col>
      <xdr:colOff>638281</xdr:colOff>
      <xdr:row>47</xdr:row>
      <xdr:rowOff>47625</xdr:rowOff>
    </xdr:from>
    <xdr:to>
      <xdr:col>29</xdr:col>
      <xdr:colOff>59867</xdr:colOff>
      <xdr:row>50</xdr:row>
      <xdr:rowOff>93444</xdr:rowOff>
    </xdr:to>
    <xdr:sp macro="" textlink="">
      <xdr:nvSpPr>
        <xdr:cNvPr id="203862" name="TextBox 4">
          <a:extLst>
            <a:ext uri="{FF2B5EF4-FFF2-40B4-BE49-F238E27FC236}">
              <a16:creationId xmlns:a16="http://schemas.microsoft.com/office/drawing/2014/main" id="{A3EB3775-E093-7965-1157-F9DA9D337B01}"/>
            </a:ext>
          </a:extLst>
        </xdr:cNvPr>
        <xdr:cNvSpPr txBox="1"/>
      </xdr:nvSpPr>
      <xdr:spPr>
        <a:xfrm>
          <a:off x="10032312" y="8667750"/>
          <a:ext cx="7613086" cy="5816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BGP292 LED120-4S/740 II DM10 48/60S</a:t>
          </a:r>
          <a:r>
            <a:rPr lang="en-US" sz="3200"/>
            <a:t> </a:t>
          </a:r>
        </a:p>
      </xdr:txBody>
    </xdr:sp>
    <xdr:clientData/>
  </xdr:twoCellAnchor>
  <xdr:twoCellAnchor>
    <xdr:from>
      <xdr:col>21</xdr:col>
      <xdr:colOff>526866</xdr:colOff>
      <xdr:row>49</xdr:row>
      <xdr:rowOff>125003</xdr:rowOff>
    </xdr:from>
    <xdr:to>
      <xdr:col>22</xdr:col>
      <xdr:colOff>259372</xdr:colOff>
      <xdr:row>50</xdr:row>
      <xdr:rowOff>134350</xdr:rowOff>
    </xdr:to>
    <xdr:sp macro="" textlink="">
      <xdr:nvSpPr>
        <xdr:cNvPr id="203863" name="Right Bracket 203862">
          <a:extLst>
            <a:ext uri="{FF2B5EF4-FFF2-40B4-BE49-F238E27FC236}">
              <a16:creationId xmlns:a16="http://schemas.microsoft.com/office/drawing/2014/main" id="{02CFDBB4-2B58-15E9-A6E0-929F86A6952C}"/>
            </a:ext>
          </a:extLst>
        </xdr:cNvPr>
        <xdr:cNvSpPr/>
      </xdr:nvSpPr>
      <xdr:spPr>
        <a:xfrm rot="5400000">
          <a:off x="12973352" y="9002611"/>
          <a:ext cx="187940" cy="387350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20</xdr:col>
      <xdr:colOff>626879</xdr:colOff>
      <xdr:row>58</xdr:row>
      <xdr:rowOff>117459</xdr:rowOff>
    </xdr:from>
    <xdr:to>
      <xdr:col>23</xdr:col>
      <xdr:colOff>448287</xdr:colOff>
      <xdr:row>62</xdr:row>
      <xdr:rowOff>144923</xdr:rowOff>
    </xdr:to>
    <xdr:sp macro="" textlink="">
      <xdr:nvSpPr>
        <xdr:cNvPr id="203864" name="TextBox 7">
          <a:extLst>
            <a:ext uri="{FF2B5EF4-FFF2-40B4-BE49-F238E27FC236}">
              <a16:creationId xmlns:a16="http://schemas.microsoft.com/office/drawing/2014/main" id="{83AD9543-0FB9-0145-0EF8-3263F49705B5}"/>
            </a:ext>
          </a:extLst>
        </xdr:cNvPr>
        <xdr:cNvSpPr txBox="1"/>
      </xdr:nvSpPr>
      <xdr:spPr>
        <a:xfrm>
          <a:off x="12318817" y="10702115"/>
          <a:ext cx="1785939" cy="741839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(Specifikace generace LED čipů)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4S – platforma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22</xdr:col>
      <xdr:colOff>67158</xdr:colOff>
      <xdr:row>50</xdr:row>
      <xdr:rowOff>141301</xdr:rowOff>
    </xdr:from>
    <xdr:to>
      <xdr:col>22</xdr:col>
      <xdr:colOff>210162</xdr:colOff>
      <xdr:row>58</xdr:row>
      <xdr:rowOff>114283</xdr:rowOff>
    </xdr:to>
    <xdr:cxnSp macro="">
      <xdr:nvCxnSpPr>
        <xdr:cNvPr id="203865" name="Elbow Connector 13">
          <a:extLst>
            <a:ext uri="{FF2B5EF4-FFF2-40B4-BE49-F238E27FC236}">
              <a16:creationId xmlns:a16="http://schemas.microsoft.com/office/drawing/2014/main" id="{360CA5C5-DEC2-FA2E-4AA8-8849569268FE}"/>
            </a:ext>
          </a:extLst>
        </xdr:cNvPr>
        <xdr:cNvCxnSpPr>
          <a:cxnSpLocks/>
          <a:endCxn id="203864" idx="0"/>
        </xdr:cNvCxnSpPr>
      </xdr:nvCxnSpPr>
      <xdr:spPr bwMode="auto">
        <a:xfrm rot="16200000" flipH="1">
          <a:off x="12439419" y="9926571"/>
          <a:ext cx="1401732" cy="143004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24</xdr:col>
      <xdr:colOff>49287</xdr:colOff>
      <xdr:row>59</xdr:row>
      <xdr:rowOff>13882</xdr:rowOff>
    </xdr:from>
    <xdr:to>
      <xdr:col>26</xdr:col>
      <xdr:colOff>119324</xdr:colOff>
      <xdr:row>60</xdr:row>
      <xdr:rowOff>139890</xdr:rowOff>
    </xdr:to>
    <xdr:sp macro="" textlink="">
      <xdr:nvSpPr>
        <xdr:cNvPr id="203866" name="TextBox 45">
          <a:extLst>
            <a:ext uri="{FF2B5EF4-FFF2-40B4-BE49-F238E27FC236}">
              <a16:creationId xmlns:a16="http://schemas.microsoft.com/office/drawing/2014/main" id="{09242E18-E68F-6344-CE02-D96D52859254}"/>
            </a:ext>
          </a:extLst>
        </xdr:cNvPr>
        <xdr:cNvSpPr txBox="1"/>
      </xdr:nvSpPr>
      <xdr:spPr>
        <a:xfrm>
          <a:off x="14360600" y="10777132"/>
          <a:ext cx="1379724" cy="304602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Třída ochrany II 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23</xdr:col>
      <xdr:colOff>592593</xdr:colOff>
      <xdr:row>50</xdr:row>
      <xdr:rowOff>126592</xdr:rowOff>
    </xdr:from>
    <xdr:to>
      <xdr:col>25</xdr:col>
      <xdr:colOff>87481</xdr:colOff>
      <xdr:row>59</xdr:row>
      <xdr:rowOff>10706</xdr:rowOff>
    </xdr:to>
    <xdr:cxnSp macro="">
      <xdr:nvCxnSpPr>
        <xdr:cNvPr id="203867" name="Elbow Connector 9">
          <a:extLst>
            <a:ext uri="{FF2B5EF4-FFF2-40B4-BE49-F238E27FC236}">
              <a16:creationId xmlns:a16="http://schemas.microsoft.com/office/drawing/2014/main" id="{590EF230-006C-4818-E6EB-37B87ED6AFDF}"/>
            </a:ext>
          </a:extLst>
        </xdr:cNvPr>
        <xdr:cNvCxnSpPr>
          <a:cxnSpLocks/>
          <a:stCxn id="203855" idx="2"/>
          <a:endCxn id="203866" idx="0"/>
        </xdr:cNvCxnSpPr>
      </xdr:nvCxnSpPr>
      <xdr:spPr bwMode="auto">
        <a:xfrm rot="16200000" flipH="1">
          <a:off x="13905621" y="9625939"/>
          <a:ext cx="1491458" cy="804575"/>
        </a:xfrm>
        <a:prstGeom prst="bentConnector3">
          <a:avLst>
            <a:gd name="adj1" fmla="val 20259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15</xdr:col>
      <xdr:colOff>23812</xdr:colOff>
      <xdr:row>66</xdr:row>
      <xdr:rowOff>95251</xdr:rowOff>
    </xdr:from>
    <xdr:to>
      <xdr:col>18</xdr:col>
      <xdr:colOff>152400</xdr:colOff>
      <xdr:row>68</xdr:row>
      <xdr:rowOff>128640</xdr:rowOff>
    </xdr:to>
    <xdr:sp macro="" textlink="">
      <xdr:nvSpPr>
        <xdr:cNvPr id="203872" name="Title 4">
          <a:extLst>
            <a:ext uri="{FF2B5EF4-FFF2-40B4-BE49-F238E27FC236}">
              <a16:creationId xmlns:a16="http://schemas.microsoft.com/office/drawing/2014/main" id="{708BA17C-7CD0-456E-92DB-2B0C52E110CA}"/>
            </a:ext>
          </a:extLst>
        </xdr:cNvPr>
        <xdr:cNvSpPr>
          <a:spLocks noGrp="1"/>
        </xdr:cNvSpPr>
      </xdr:nvSpPr>
      <xdr:spPr>
        <a:xfrm>
          <a:off x="8763000" y="12108657"/>
          <a:ext cx="1688306" cy="390577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</a:t>
          </a:r>
          <a:r>
            <a:rPr lang="en-US">
              <a:solidFill>
                <a:sysClr val="windowText" lastClr="000000"/>
              </a:solidFill>
            </a:rPr>
            <a:t>4</a:t>
          </a:r>
          <a:r>
            <a:rPr lang="sk-SK">
              <a:solidFill>
                <a:sysClr val="windowText" lastClr="000000"/>
              </a:solidFill>
            </a:rPr>
            <a:t>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27</xdr:col>
      <xdr:colOff>370799</xdr:colOff>
      <xdr:row>72</xdr:row>
      <xdr:rowOff>34014</xdr:rowOff>
    </xdr:from>
    <xdr:to>
      <xdr:col>29</xdr:col>
      <xdr:colOff>163730</xdr:colOff>
      <xdr:row>78</xdr:row>
      <xdr:rowOff>152491</xdr:rowOff>
    </xdr:to>
    <xdr:cxnSp macro="">
      <xdr:nvCxnSpPr>
        <xdr:cNvPr id="203873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stCxn id="203886" idx="2"/>
          <a:endCxn id="203896" idx="0"/>
        </xdr:cNvCxnSpPr>
      </xdr:nvCxnSpPr>
      <xdr:spPr bwMode="auto">
        <a:xfrm rot="16200000" flipH="1">
          <a:off x="16602932" y="13162694"/>
          <a:ext cx="1190039" cy="1102618"/>
        </a:xfrm>
        <a:prstGeom prst="bentConnector3">
          <a:avLst>
            <a:gd name="adj1" fmla="val 35453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25</xdr:col>
      <xdr:colOff>238411</xdr:colOff>
      <xdr:row>72</xdr:row>
      <xdr:rowOff>24040</xdr:rowOff>
    </xdr:from>
    <xdr:to>
      <xdr:col>25</xdr:col>
      <xdr:colOff>650627</xdr:colOff>
      <xdr:row>79</xdr:row>
      <xdr:rowOff>11726</xdr:rowOff>
    </xdr:to>
    <xdr:cxnSp macro="">
      <xdr:nvCxnSpPr>
        <xdr:cNvPr id="203874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  <a:stCxn id="203885" idx="2"/>
          <a:endCxn id="203891" idx="0"/>
        </xdr:cNvCxnSpPr>
      </xdr:nvCxnSpPr>
      <xdr:spPr bwMode="auto">
        <a:xfrm rot="16200000" flipH="1">
          <a:off x="14791754" y="13521822"/>
          <a:ext cx="1237842" cy="412216"/>
        </a:xfrm>
        <a:prstGeom prst="bentConnector3">
          <a:avLst>
            <a:gd name="adj1" fmla="val 45217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22</xdr:col>
      <xdr:colOff>44797</xdr:colOff>
      <xdr:row>72</xdr:row>
      <xdr:rowOff>32891</xdr:rowOff>
    </xdr:from>
    <xdr:to>
      <xdr:col>22</xdr:col>
      <xdr:colOff>262489</xdr:colOff>
      <xdr:row>78</xdr:row>
      <xdr:rowOff>168700</xdr:rowOff>
    </xdr:to>
    <xdr:cxnSp macro="">
      <xdr:nvCxnSpPr>
        <xdr:cNvPr id="203875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stCxn id="203883" idx="2"/>
          <a:endCxn id="203897" idx="0"/>
        </xdr:cNvCxnSpPr>
      </xdr:nvCxnSpPr>
      <xdr:spPr bwMode="auto">
        <a:xfrm rot="16200000" flipH="1" flipV="1">
          <a:off x="12551582" y="13612700"/>
          <a:ext cx="1207371" cy="217692"/>
        </a:xfrm>
        <a:prstGeom prst="bentConnector3">
          <a:avLst>
            <a:gd name="adj1" fmla="val 46303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22</xdr:col>
      <xdr:colOff>490773</xdr:colOff>
      <xdr:row>83</xdr:row>
      <xdr:rowOff>169462</xdr:rowOff>
    </xdr:from>
    <xdr:to>
      <xdr:col>25</xdr:col>
      <xdr:colOff>584568</xdr:colOff>
      <xdr:row>90</xdr:row>
      <xdr:rowOff>88857</xdr:rowOff>
    </xdr:to>
    <xdr:sp macro="" textlink="">
      <xdr:nvSpPr>
        <xdr:cNvPr id="203876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3492398" y="15218962"/>
          <a:ext cx="2058326" cy="1169551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Výkon zdroje</a:t>
          </a:r>
        </a:p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7.8 W LED zdroj je ekvivalentem konvenční 75W žárovky se stejným světelným tokem</a:t>
          </a:r>
          <a:endParaRPr lang="en-US" sz="1400">
            <a:solidFill>
              <a:prstClr val="black"/>
            </a:solidFill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20</xdr:col>
      <xdr:colOff>13400</xdr:colOff>
      <xdr:row>72</xdr:row>
      <xdr:rowOff>45226</xdr:rowOff>
    </xdr:from>
    <xdr:to>
      <xdr:col>21</xdr:col>
      <xdr:colOff>32234</xdr:colOff>
      <xdr:row>83</xdr:row>
      <xdr:rowOff>173714</xdr:rowOff>
    </xdr:to>
    <xdr:cxnSp macro="">
      <xdr:nvCxnSpPr>
        <xdr:cNvPr id="203877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  <a:stCxn id="203882" idx="2"/>
          <a:endCxn id="203878" idx="0"/>
        </xdr:cNvCxnSpPr>
      </xdr:nvCxnSpPr>
      <xdr:spPr bwMode="auto">
        <a:xfrm rot="16200000" flipH="1" flipV="1">
          <a:off x="10995667" y="13839866"/>
          <a:ext cx="2093019" cy="673677"/>
        </a:xfrm>
        <a:prstGeom prst="bentConnector3">
          <a:avLst>
            <a:gd name="adj1" fmla="val 29061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635436</xdr:colOff>
      <xdr:row>83</xdr:row>
      <xdr:rowOff>173715</xdr:rowOff>
    </xdr:from>
    <xdr:to>
      <xdr:col>21</xdr:col>
      <xdr:colOff>123203</xdr:colOff>
      <xdr:row>86</xdr:row>
      <xdr:rowOff>168592</xdr:rowOff>
    </xdr:to>
    <xdr:sp macro="" textlink="">
      <xdr:nvSpPr>
        <xdr:cNvPr id="203878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0934342" y="15223215"/>
          <a:ext cx="1535642" cy="530658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  <a:ea typeface="Calibri"/>
              <a:cs typeface="Calibri"/>
            </a:rPr>
            <a:t>Informace o typu LED produktu</a:t>
          </a:r>
        </a:p>
      </xdr:txBody>
    </xdr:sp>
    <xdr:clientData/>
  </xdr:twoCellAnchor>
  <xdr:twoCellAnchor>
    <xdr:from>
      <xdr:col>18</xdr:col>
      <xdr:colOff>45400</xdr:colOff>
      <xdr:row>72</xdr:row>
      <xdr:rowOff>119286</xdr:rowOff>
    </xdr:from>
    <xdr:to>
      <xdr:col>18</xdr:col>
      <xdr:colOff>646928</xdr:colOff>
      <xdr:row>79</xdr:row>
      <xdr:rowOff>23130</xdr:rowOff>
    </xdr:to>
    <xdr:cxnSp macro="">
      <xdr:nvCxnSpPr>
        <xdr:cNvPr id="203879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</xdr:cNvCxnSpPr>
      </xdr:nvCxnSpPr>
      <xdr:spPr bwMode="auto">
        <a:xfrm rot="5400000">
          <a:off x="10068070" y="13480491"/>
          <a:ext cx="1154000" cy="601528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16</xdr:col>
      <xdr:colOff>309562</xdr:colOff>
      <xdr:row>78</xdr:row>
      <xdr:rowOff>149317</xdr:rowOff>
    </xdr:from>
    <xdr:to>
      <xdr:col>18</xdr:col>
      <xdr:colOff>650510</xdr:colOff>
      <xdr:row>81</xdr:row>
      <xdr:rowOff>133580</xdr:rowOff>
    </xdr:to>
    <xdr:sp macro="" textlink="">
      <xdr:nvSpPr>
        <xdr:cNvPr id="203880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703593" y="14305848"/>
          <a:ext cx="1245823" cy="52004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rodiny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algn="ctr"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MASTER Value</a:t>
          </a:r>
          <a:endParaRPr lang="en-US">
            <a:solidFill>
              <a:prstClr val="black"/>
            </a:solidFill>
            <a:ea typeface="Calibri"/>
            <a:cs typeface="Calibri"/>
          </a:endParaRPr>
        </a:p>
      </xdr:txBody>
    </xdr:sp>
    <xdr:clientData/>
  </xdr:twoCellAnchor>
  <xdr:twoCellAnchor>
    <xdr:from>
      <xdr:col>17</xdr:col>
      <xdr:colOff>61934</xdr:colOff>
      <xdr:row>71</xdr:row>
      <xdr:rowOff>32709</xdr:rowOff>
    </xdr:from>
    <xdr:to>
      <xdr:col>19</xdr:col>
      <xdr:colOff>599832</xdr:colOff>
      <xdr:row>72</xdr:row>
      <xdr:rowOff>42055</xdr:rowOff>
    </xdr:to>
    <xdr:sp macro="" textlink="">
      <xdr:nvSpPr>
        <xdr:cNvPr id="203881" name="Right Bracket 203880">
          <a:extLst>
            <a:ext uri="{FF2B5EF4-FFF2-40B4-BE49-F238E27FC236}">
              <a16:creationId xmlns:a16="http://schemas.microsoft.com/office/drawing/2014/main" id="{C2C185DB-AF87-AF53-9BE1-77EF0206ECC2}"/>
            </a:ext>
          </a:extLst>
        </xdr:cNvPr>
        <xdr:cNvSpPr/>
      </xdr:nvSpPr>
      <xdr:spPr>
        <a:xfrm rot="5400000">
          <a:off x="10779898" y="12269995"/>
          <a:ext cx="187940" cy="152611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651026</xdr:colOff>
      <xdr:row>71</xdr:row>
      <xdr:rowOff>32706</xdr:rowOff>
    </xdr:from>
    <xdr:to>
      <xdr:col>22</xdr:col>
      <xdr:colOff>68284</xdr:colOff>
      <xdr:row>72</xdr:row>
      <xdr:rowOff>42052</xdr:rowOff>
    </xdr:to>
    <xdr:sp macro="" textlink="">
      <xdr:nvSpPr>
        <xdr:cNvPr id="203882" name="Right Bracket 203881">
          <a:extLst>
            <a:ext uri="{FF2B5EF4-FFF2-40B4-BE49-F238E27FC236}">
              <a16:creationId xmlns:a16="http://schemas.microsoft.com/office/drawing/2014/main" id="{4C527780-7792-05F7-433E-43EA5E64A493}"/>
            </a:ext>
          </a:extLst>
        </xdr:cNvPr>
        <xdr:cNvSpPr/>
      </xdr:nvSpPr>
      <xdr:spPr>
        <a:xfrm rot="5400000">
          <a:off x="12285045" y="12342156"/>
          <a:ext cx="187940" cy="138178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134959</xdr:colOff>
      <xdr:row>71</xdr:row>
      <xdr:rowOff>32707</xdr:rowOff>
    </xdr:from>
    <xdr:to>
      <xdr:col>22</xdr:col>
      <xdr:colOff>383668</xdr:colOff>
      <xdr:row>72</xdr:row>
      <xdr:rowOff>29717</xdr:rowOff>
    </xdr:to>
    <xdr:sp macro="" textlink="">
      <xdr:nvSpPr>
        <xdr:cNvPr id="203883" name="Right Bracket 203882">
          <a:extLst>
            <a:ext uri="{FF2B5EF4-FFF2-40B4-BE49-F238E27FC236}">
              <a16:creationId xmlns:a16="http://schemas.microsoft.com/office/drawing/2014/main" id="{F81B238D-AD55-453A-AD02-6005A761EE1E}"/>
            </a:ext>
          </a:extLst>
        </xdr:cNvPr>
        <xdr:cNvSpPr/>
      </xdr:nvSpPr>
      <xdr:spPr>
        <a:xfrm rot="5400000">
          <a:off x="13173137" y="12902529"/>
          <a:ext cx="175604" cy="24870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449284</xdr:colOff>
      <xdr:row>71</xdr:row>
      <xdr:rowOff>28376</xdr:rowOff>
    </xdr:from>
    <xdr:to>
      <xdr:col>24</xdr:col>
      <xdr:colOff>524560</xdr:colOff>
      <xdr:row>72</xdr:row>
      <xdr:rowOff>31737</xdr:rowOff>
    </xdr:to>
    <xdr:sp macro="" textlink="">
      <xdr:nvSpPr>
        <xdr:cNvPr id="203884" name="Right Bracket 203883">
          <a:extLst>
            <a:ext uri="{FF2B5EF4-FFF2-40B4-BE49-F238E27FC236}">
              <a16:creationId xmlns:a16="http://schemas.microsoft.com/office/drawing/2014/main" id="{2235F052-ABCA-40E7-CE8D-AEB05C933C05}"/>
            </a:ext>
          </a:extLst>
        </xdr:cNvPr>
        <xdr:cNvSpPr/>
      </xdr:nvSpPr>
      <xdr:spPr>
        <a:xfrm rot="5400000">
          <a:off x="14052413" y="12333247"/>
          <a:ext cx="181955" cy="138496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602213</xdr:colOff>
      <xdr:row>71</xdr:row>
      <xdr:rowOff>30204</xdr:rowOff>
    </xdr:from>
    <xdr:to>
      <xdr:col>25</xdr:col>
      <xdr:colOff>523103</xdr:colOff>
      <xdr:row>72</xdr:row>
      <xdr:rowOff>24040</xdr:rowOff>
    </xdr:to>
    <xdr:sp macro="" textlink="">
      <xdr:nvSpPr>
        <xdr:cNvPr id="203885" name="Right Bracket 203884">
          <a:extLst>
            <a:ext uri="{FF2B5EF4-FFF2-40B4-BE49-F238E27FC236}">
              <a16:creationId xmlns:a16="http://schemas.microsoft.com/office/drawing/2014/main" id="{8C2A6DFF-896F-C1E8-6B70-012BB225FBD5}"/>
            </a:ext>
          </a:extLst>
        </xdr:cNvPr>
        <xdr:cNvSpPr/>
      </xdr:nvSpPr>
      <xdr:spPr>
        <a:xfrm rot="5400000">
          <a:off x="15115178" y="12734927"/>
          <a:ext cx="172430" cy="575733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27</xdr:col>
      <xdr:colOff>31701</xdr:colOff>
      <xdr:row>71</xdr:row>
      <xdr:rowOff>33828</xdr:rowOff>
    </xdr:from>
    <xdr:to>
      <xdr:col>28</xdr:col>
      <xdr:colOff>61403</xdr:colOff>
      <xdr:row>72</xdr:row>
      <xdr:rowOff>30839</xdr:rowOff>
    </xdr:to>
    <xdr:sp macro="" textlink="">
      <xdr:nvSpPr>
        <xdr:cNvPr id="203886" name="Right Bracket 203885">
          <a:extLst>
            <a:ext uri="{FF2B5EF4-FFF2-40B4-BE49-F238E27FC236}">
              <a16:creationId xmlns:a16="http://schemas.microsoft.com/office/drawing/2014/main" id="{242A097C-899F-E726-CD8E-160FDD794EB0}"/>
            </a:ext>
          </a:extLst>
        </xdr:cNvPr>
        <xdr:cNvSpPr/>
      </xdr:nvSpPr>
      <xdr:spPr>
        <a:xfrm rot="5400000">
          <a:off x="16562015" y="12685733"/>
          <a:ext cx="175605" cy="68454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25</xdr:col>
      <xdr:colOff>637930</xdr:colOff>
      <xdr:row>71</xdr:row>
      <xdr:rowOff>28440</xdr:rowOff>
    </xdr:from>
    <xdr:to>
      <xdr:col>26</xdr:col>
      <xdr:colOff>575824</xdr:colOff>
      <xdr:row>72</xdr:row>
      <xdr:rowOff>31801</xdr:rowOff>
    </xdr:to>
    <xdr:sp macro="" textlink="">
      <xdr:nvSpPr>
        <xdr:cNvPr id="203887" name="Right Bracket 203886">
          <a:extLst>
            <a:ext uri="{FF2B5EF4-FFF2-40B4-BE49-F238E27FC236}">
              <a16:creationId xmlns:a16="http://schemas.microsoft.com/office/drawing/2014/main" id="{8CC0CD49-53BF-E52D-7B17-A408B2888CAE}"/>
            </a:ext>
          </a:extLst>
        </xdr:cNvPr>
        <xdr:cNvSpPr/>
      </xdr:nvSpPr>
      <xdr:spPr>
        <a:xfrm rot="5400000">
          <a:off x="15809477" y="12729424"/>
          <a:ext cx="181955" cy="592738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490097</xdr:colOff>
      <xdr:row>72</xdr:row>
      <xdr:rowOff>28562</xdr:rowOff>
    </xdr:from>
    <xdr:to>
      <xdr:col>24</xdr:col>
      <xdr:colOff>210248</xdr:colOff>
      <xdr:row>83</xdr:row>
      <xdr:rowOff>172636</xdr:rowOff>
    </xdr:to>
    <xdr:cxnSp macro="">
      <xdr:nvCxnSpPr>
        <xdr:cNvPr id="203888" name="Elbow Connector 9">
          <a:extLst>
            <a:ext uri="{FF2B5EF4-FFF2-40B4-BE49-F238E27FC236}">
              <a16:creationId xmlns:a16="http://schemas.microsoft.com/office/drawing/2014/main" id="{405C16F2-977E-772D-8722-700979128C44}"/>
            </a:ext>
          </a:extLst>
        </xdr:cNvPr>
        <xdr:cNvCxnSpPr>
          <a:cxnSpLocks/>
          <a:stCxn id="203884" idx="2"/>
          <a:endCxn id="203876" idx="0"/>
        </xdr:cNvCxnSpPr>
      </xdr:nvCxnSpPr>
      <xdr:spPr bwMode="auto">
        <a:xfrm rot="16200000" flipH="1">
          <a:off x="13279761" y="13980336"/>
          <a:ext cx="2108605" cy="374995"/>
        </a:xfrm>
        <a:prstGeom prst="bentConnector3">
          <a:avLst>
            <a:gd name="adj1" fmla="val 25939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26</xdr:col>
      <xdr:colOff>276280</xdr:colOff>
      <xdr:row>72</xdr:row>
      <xdr:rowOff>28627</xdr:rowOff>
    </xdr:from>
    <xdr:to>
      <xdr:col>27</xdr:col>
      <xdr:colOff>392796</xdr:colOff>
      <xdr:row>83</xdr:row>
      <xdr:rowOff>170540</xdr:rowOff>
    </xdr:to>
    <xdr:cxnSp macro="">
      <xdr:nvCxnSpPr>
        <xdr:cNvPr id="203889" name="Elbow Connector 5">
          <a:extLst>
            <a:ext uri="{FF2B5EF4-FFF2-40B4-BE49-F238E27FC236}">
              <a16:creationId xmlns:a16="http://schemas.microsoft.com/office/drawing/2014/main" id="{191220D2-8385-0CCB-8B63-F5B3E7B40443}"/>
            </a:ext>
          </a:extLst>
        </xdr:cNvPr>
        <xdr:cNvCxnSpPr>
          <a:cxnSpLocks/>
          <a:stCxn id="203887" idx="2"/>
          <a:endCxn id="203895" idx="0"/>
        </xdr:cNvCxnSpPr>
      </xdr:nvCxnSpPr>
      <xdr:spPr bwMode="auto">
        <a:xfrm rot="16200000" flipH="1">
          <a:off x="15229738" y="13781138"/>
          <a:ext cx="2106444" cy="771360"/>
        </a:xfrm>
        <a:prstGeom prst="bentConnector3">
          <a:avLst>
            <a:gd name="adj1" fmla="val 25504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29</xdr:col>
      <xdr:colOff>404906</xdr:colOff>
      <xdr:row>83</xdr:row>
      <xdr:rowOff>173715</xdr:rowOff>
    </xdr:from>
    <xdr:to>
      <xdr:col>32</xdr:col>
      <xdr:colOff>162472</xdr:colOff>
      <xdr:row>88</xdr:row>
      <xdr:rowOff>13060</xdr:rowOff>
    </xdr:to>
    <xdr:sp macro="" textlink="">
      <xdr:nvSpPr>
        <xdr:cNvPr id="203890" name="TextBox 22">
          <a:extLst>
            <a:ext uri="{FF2B5EF4-FFF2-40B4-BE49-F238E27FC236}">
              <a16:creationId xmlns:a16="http://schemas.microsoft.com/office/drawing/2014/main" id="{CA58634F-EC90-7861-98FB-9A9526C67588}"/>
            </a:ext>
          </a:extLst>
        </xdr:cNvPr>
        <xdr:cNvSpPr txBox="1"/>
      </xdr:nvSpPr>
      <xdr:spPr>
        <a:xfrm>
          <a:off x="17990437" y="15223215"/>
          <a:ext cx="1722098" cy="732314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Typ baňky</a:t>
          </a:r>
        </a:p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FR (frosted) – matná</a:t>
          </a:r>
        </a:p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G (glass) – sklo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25</xdr:col>
      <xdr:colOff>186224</xdr:colOff>
      <xdr:row>79</xdr:row>
      <xdr:rowOff>14901</xdr:rowOff>
    </xdr:from>
    <xdr:to>
      <xdr:col>26</xdr:col>
      <xdr:colOff>460188</xdr:colOff>
      <xdr:row>80</xdr:row>
      <xdr:rowOff>150434</xdr:rowOff>
    </xdr:to>
    <xdr:sp macro="" textlink="">
      <xdr:nvSpPr>
        <xdr:cNvPr id="203891" name="TextBox 23">
          <a:extLst>
            <a:ext uri="{FF2B5EF4-FFF2-40B4-BE49-F238E27FC236}">
              <a16:creationId xmlns:a16="http://schemas.microsoft.com/office/drawing/2014/main" id="{A7FE4283-0B18-4BC6-C73E-48EB73BDD2D2}"/>
            </a:ext>
          </a:extLst>
        </xdr:cNvPr>
        <xdr:cNvSpPr txBox="1"/>
      </xdr:nvSpPr>
      <xdr:spPr>
        <a:xfrm>
          <a:off x="15152380" y="14350026"/>
          <a:ext cx="928808" cy="314127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Typ patice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28</xdr:col>
      <xdr:colOff>129266</xdr:colOff>
      <xdr:row>71</xdr:row>
      <xdr:rowOff>33827</xdr:rowOff>
    </xdr:from>
    <xdr:to>
      <xdr:col>29</xdr:col>
      <xdr:colOff>162142</xdr:colOff>
      <xdr:row>72</xdr:row>
      <xdr:rowOff>30838</xdr:rowOff>
    </xdr:to>
    <xdr:sp macro="" textlink="">
      <xdr:nvSpPr>
        <xdr:cNvPr id="203892" name="Right Bracket 203891">
          <a:extLst>
            <a:ext uri="{FF2B5EF4-FFF2-40B4-BE49-F238E27FC236}">
              <a16:creationId xmlns:a16="http://schemas.microsoft.com/office/drawing/2014/main" id="{30C35882-BF93-0940-FF0E-0A090C330816}"/>
            </a:ext>
          </a:extLst>
        </xdr:cNvPr>
        <xdr:cNvSpPr/>
      </xdr:nvSpPr>
      <xdr:spPr>
        <a:xfrm rot="5400000">
          <a:off x="17316011" y="12684145"/>
          <a:ext cx="175605" cy="68771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28</xdr:col>
      <xdr:colOff>469949</xdr:colOff>
      <xdr:row>72</xdr:row>
      <xdr:rowOff>34014</xdr:rowOff>
    </xdr:from>
    <xdr:to>
      <xdr:col>30</xdr:col>
      <xdr:colOff>611110</xdr:colOff>
      <xdr:row>83</xdr:row>
      <xdr:rowOff>170541</xdr:rowOff>
    </xdr:to>
    <xdr:cxnSp macro="">
      <xdr:nvCxnSpPr>
        <xdr:cNvPr id="203893" name="Elbow Connector 5">
          <a:extLst>
            <a:ext uri="{FF2B5EF4-FFF2-40B4-BE49-F238E27FC236}">
              <a16:creationId xmlns:a16="http://schemas.microsoft.com/office/drawing/2014/main" id="{EB878085-05BD-571D-FF46-FD3D4DE1CF01}"/>
            </a:ext>
          </a:extLst>
        </xdr:cNvPr>
        <xdr:cNvCxnSpPr>
          <a:cxnSpLocks/>
          <a:stCxn id="203892" idx="2"/>
          <a:endCxn id="203890" idx="0"/>
        </xdr:cNvCxnSpPr>
      </xdr:nvCxnSpPr>
      <xdr:spPr bwMode="auto">
        <a:xfrm rot="16200000" flipH="1">
          <a:off x="17075532" y="13444088"/>
          <a:ext cx="2101058" cy="1450848"/>
        </a:xfrm>
        <a:prstGeom prst="bentConnector3">
          <a:avLst>
            <a:gd name="adj1" fmla="val 15632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17</xdr:col>
      <xdr:colOff>9610</xdr:colOff>
      <xdr:row>68</xdr:row>
      <xdr:rowOff>142875</xdr:rowOff>
    </xdr:from>
    <xdr:to>
      <xdr:col>30</xdr:col>
      <xdr:colOff>314520</xdr:colOff>
      <xdr:row>72</xdr:row>
      <xdr:rowOff>10100</xdr:rowOff>
    </xdr:to>
    <xdr:sp macro="" textlink="">
      <xdr:nvSpPr>
        <xdr:cNvPr id="203894" name="TextBox 4">
          <a:extLst>
            <a:ext uri="{FF2B5EF4-FFF2-40B4-BE49-F238E27FC236}">
              <a16:creationId xmlns:a16="http://schemas.microsoft.com/office/drawing/2014/main" id="{A3EB3775-E093-7965-1157-F9DA9D337B01}"/>
            </a:ext>
          </a:extLst>
        </xdr:cNvPr>
        <xdr:cNvSpPr txBox="1"/>
      </xdr:nvSpPr>
      <xdr:spPr>
        <a:xfrm>
          <a:off x="10058485" y="12513469"/>
          <a:ext cx="8496410" cy="5816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pt-BR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MAS VLE LEDBulb D7.8-75W E27 927 A60 FRG</a:t>
          </a:r>
          <a:r>
            <a:rPr lang="pt-BR" sz="3200"/>
            <a:t> </a:t>
          </a:r>
          <a:endParaRPr lang="en-US" sz="3200"/>
        </a:p>
      </xdr:txBody>
    </xdr:sp>
    <xdr:clientData/>
  </xdr:twoCellAnchor>
  <xdr:twoCellAnchor>
    <xdr:from>
      <xdr:col>26</xdr:col>
      <xdr:colOff>345098</xdr:colOff>
      <xdr:row>83</xdr:row>
      <xdr:rowOff>173715</xdr:rowOff>
    </xdr:from>
    <xdr:to>
      <xdr:col>28</xdr:col>
      <xdr:colOff>434143</xdr:colOff>
      <xdr:row>85</xdr:row>
      <xdr:rowOff>124304</xdr:rowOff>
    </xdr:to>
    <xdr:sp macro="" textlink="">
      <xdr:nvSpPr>
        <xdr:cNvPr id="203895" name="TextBox 46">
          <a:extLst>
            <a:ext uri="{FF2B5EF4-FFF2-40B4-BE49-F238E27FC236}">
              <a16:creationId xmlns:a16="http://schemas.microsoft.com/office/drawing/2014/main" id="{06026D7D-069D-F9D4-540B-215A6BA3D122}"/>
            </a:ext>
          </a:extLst>
        </xdr:cNvPr>
        <xdr:cNvSpPr txBox="1"/>
      </xdr:nvSpPr>
      <xdr:spPr>
        <a:xfrm>
          <a:off x="15966098" y="15223215"/>
          <a:ext cx="1398733" cy="307777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90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lang="en-US" sz="1400">
              <a:solidFill>
                <a:prstClr val="black"/>
              </a:solidFill>
              <a:latin typeface="Calibri"/>
            </a:rPr>
            <a:t> 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2700 K</a:t>
          </a:r>
        </a:p>
      </xdr:txBody>
    </xdr:sp>
    <xdr:clientData/>
  </xdr:twoCellAnchor>
  <xdr:twoCellAnchor>
    <xdr:from>
      <xdr:col>28</xdr:col>
      <xdr:colOff>116031</xdr:colOff>
      <xdr:row>78</xdr:row>
      <xdr:rowOff>149317</xdr:rowOff>
    </xdr:from>
    <xdr:to>
      <xdr:col>30</xdr:col>
      <xdr:colOff>205077</xdr:colOff>
      <xdr:row>81</xdr:row>
      <xdr:rowOff>133580</xdr:rowOff>
    </xdr:to>
    <xdr:sp macro="" textlink="">
      <xdr:nvSpPr>
        <xdr:cNvPr id="203896" name="TextBox 52">
          <a:extLst>
            <a:ext uri="{FF2B5EF4-FFF2-40B4-BE49-F238E27FC236}">
              <a16:creationId xmlns:a16="http://schemas.microsoft.com/office/drawing/2014/main" id="{40D048D5-B7A1-2C49-37BD-60A98C2E0AD4}"/>
            </a:ext>
          </a:extLst>
        </xdr:cNvPr>
        <xdr:cNvSpPr txBox="1"/>
      </xdr:nvSpPr>
      <xdr:spPr>
        <a:xfrm>
          <a:off x="17046719" y="14305848"/>
          <a:ext cx="1398733" cy="52004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  <a:ea typeface="Calibri"/>
              <a:cs typeface="Calibri"/>
            </a:rPr>
            <a:t>Tvar baňky A60, průměr 60 mm</a:t>
          </a:r>
        </a:p>
      </xdr:txBody>
    </xdr:sp>
    <xdr:clientData/>
  </xdr:twoCellAnchor>
  <xdr:twoCellAnchor>
    <xdr:from>
      <xdr:col>20</xdr:col>
      <xdr:colOff>623664</xdr:colOff>
      <xdr:row>78</xdr:row>
      <xdr:rowOff>171876</xdr:rowOff>
    </xdr:from>
    <xdr:to>
      <xdr:col>23</xdr:col>
      <xdr:colOff>114422</xdr:colOff>
      <xdr:row>81</xdr:row>
      <xdr:rowOff>162489</xdr:rowOff>
    </xdr:to>
    <xdr:sp macro="" textlink="">
      <xdr:nvSpPr>
        <xdr:cNvPr id="203897" name="TextBox 59">
          <a:extLst>
            <a:ext uri="{FF2B5EF4-FFF2-40B4-BE49-F238E27FC236}">
              <a16:creationId xmlns:a16="http://schemas.microsoft.com/office/drawing/2014/main" id="{73380BD0-406C-EEA9-145D-E9379E9935E8}"/>
            </a:ext>
          </a:extLst>
        </xdr:cNvPr>
        <xdr:cNvSpPr txBox="1"/>
      </xdr:nvSpPr>
      <xdr:spPr>
        <a:xfrm>
          <a:off x="12315602" y="14328407"/>
          <a:ext cx="1455289" cy="52639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ctr" defTabSz="521711">
            <a:defRPr/>
          </a:pPr>
          <a:r>
            <a:rPr lang="pl-PL" sz="1400">
              <a:ea typeface="Calibri"/>
              <a:cs typeface="Calibri"/>
            </a:rPr>
            <a:t>D </a:t>
          </a:r>
          <a:r>
            <a:rPr lang="en-US" sz="1400">
              <a:ea typeface="Calibri"/>
              <a:cs typeface="Calibri"/>
            </a:rPr>
            <a:t>(dimmable) </a:t>
          </a:r>
          <a:r>
            <a:rPr lang="pl-PL" sz="1400">
              <a:ea typeface="Calibri"/>
              <a:cs typeface="Calibri"/>
            </a:rPr>
            <a:t>– Stmívatelné</a:t>
          </a:r>
          <a:endParaRPr lang="en-US">
            <a:solidFill>
              <a:prstClr val="black"/>
            </a:solidFill>
            <a:ea typeface="Calibri"/>
            <a:cs typeface="Calibri"/>
          </a:endParaRPr>
        </a:p>
      </xdr:txBody>
    </xdr:sp>
    <xdr:clientData/>
  </xdr:twoCellAnchor>
  <xdr:twoCellAnchor>
    <xdr:from>
      <xdr:col>15</xdr:col>
      <xdr:colOff>23812</xdr:colOff>
      <xdr:row>91</xdr:row>
      <xdr:rowOff>125412</xdr:rowOff>
    </xdr:from>
    <xdr:to>
      <xdr:col>18</xdr:col>
      <xdr:colOff>155575</xdr:colOff>
      <xdr:row>93</xdr:row>
      <xdr:rowOff>146101</xdr:rowOff>
    </xdr:to>
    <xdr:sp macro="" textlink="">
      <xdr:nvSpPr>
        <xdr:cNvPr id="65" name="Title 4">
          <a:extLst>
            <a:ext uri="{FF2B5EF4-FFF2-40B4-BE49-F238E27FC236}">
              <a16:creationId xmlns:a16="http://schemas.microsoft.com/office/drawing/2014/main" id="{6D06B754-0525-4181-866C-5F947466E3C0}"/>
            </a:ext>
          </a:extLst>
        </xdr:cNvPr>
        <xdr:cNvSpPr>
          <a:spLocks noGrp="1"/>
        </xdr:cNvSpPr>
      </xdr:nvSpPr>
      <xdr:spPr>
        <a:xfrm>
          <a:off x="8763000" y="16603662"/>
          <a:ext cx="1691481" cy="377877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</a:t>
          </a:r>
          <a:r>
            <a:rPr lang="en-US">
              <a:solidFill>
                <a:sysClr val="windowText" lastClr="000000"/>
              </a:solidFill>
            </a:rPr>
            <a:t>5</a:t>
          </a:r>
          <a:r>
            <a:rPr lang="sk-SK">
              <a:solidFill>
                <a:sysClr val="windowText" lastClr="000000"/>
              </a:solidFill>
            </a:rPr>
            <a:t>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27</xdr:col>
      <xdr:colOff>58750</xdr:colOff>
      <xdr:row>97</xdr:row>
      <xdr:rowOff>144737</xdr:rowOff>
    </xdr:from>
    <xdr:to>
      <xdr:col>27</xdr:col>
      <xdr:colOff>349857</xdr:colOff>
      <xdr:row>101</xdr:row>
      <xdr:rowOff>24523</xdr:rowOff>
    </xdr:to>
    <xdr:cxnSp macro="">
      <xdr:nvCxnSpPr>
        <xdr:cNvPr id="114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stCxn id="203906" idx="2"/>
          <a:endCxn id="115" idx="0"/>
        </xdr:cNvCxnSpPr>
      </xdr:nvCxnSpPr>
      <xdr:spPr bwMode="auto">
        <a:xfrm rot="16200000" flipH="1">
          <a:off x="16183067" y="17846077"/>
          <a:ext cx="594161" cy="291107"/>
        </a:xfrm>
        <a:prstGeom prst="bentConnector3">
          <a:avLst>
            <a:gd name="adj1" fmla="val 535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26</xdr:col>
      <xdr:colOff>265487</xdr:colOff>
      <xdr:row>101</xdr:row>
      <xdr:rowOff>30873</xdr:rowOff>
    </xdr:from>
    <xdr:to>
      <xdr:col>28</xdr:col>
      <xdr:colOff>437404</xdr:colOff>
      <xdr:row>104</xdr:row>
      <xdr:rowOff>24662</xdr:rowOff>
    </xdr:to>
    <xdr:sp macro="" textlink="">
      <xdr:nvSpPr>
        <xdr:cNvPr id="115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5886487" y="18295061"/>
          <a:ext cx="1481605" cy="52957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80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lang="cs-CZ" sz="1400">
              <a:solidFill>
                <a:prstClr val="black"/>
              </a:solidFill>
              <a:latin typeface="Calibri"/>
            </a:rPr>
            <a:t> 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4000 K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25</xdr:col>
      <xdr:colOff>457102</xdr:colOff>
      <xdr:row>98</xdr:row>
      <xdr:rowOff>6357</xdr:rowOff>
    </xdr:from>
    <xdr:to>
      <xdr:col>26</xdr:col>
      <xdr:colOff>10442</xdr:colOff>
      <xdr:row>108</xdr:row>
      <xdr:rowOff>161460</xdr:rowOff>
    </xdr:to>
    <xdr:cxnSp macro="">
      <xdr:nvCxnSpPr>
        <xdr:cNvPr id="116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  <a:endCxn id="203909" idx="0"/>
        </xdr:cNvCxnSpPr>
      </xdr:nvCxnSpPr>
      <xdr:spPr bwMode="auto">
        <a:xfrm rot="5400000">
          <a:off x="14556829" y="18601192"/>
          <a:ext cx="1941041" cy="208184"/>
        </a:xfrm>
        <a:prstGeom prst="bentConnector3">
          <a:avLst>
            <a:gd name="adj1" fmla="val 14423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27</xdr:col>
      <xdr:colOff>614836</xdr:colOff>
      <xdr:row>108</xdr:row>
      <xdr:rowOff>161459</xdr:rowOff>
    </xdr:from>
    <xdr:to>
      <xdr:col>29</xdr:col>
      <xdr:colOff>597880</xdr:colOff>
      <xdr:row>111</xdr:row>
      <xdr:rowOff>145723</xdr:rowOff>
    </xdr:to>
    <xdr:sp macro="" textlink="">
      <xdr:nvSpPr>
        <xdr:cNvPr id="117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6890680" y="19675803"/>
          <a:ext cx="1292731" cy="52004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Úhel vyzařování 36°</a:t>
          </a:r>
        </a:p>
      </xdr:txBody>
    </xdr:sp>
    <xdr:clientData/>
  </xdr:twoCellAnchor>
  <xdr:twoCellAnchor>
    <xdr:from>
      <xdr:col>21</xdr:col>
      <xdr:colOff>247799</xdr:colOff>
      <xdr:row>97</xdr:row>
      <xdr:rowOff>166289</xdr:rowOff>
    </xdr:from>
    <xdr:to>
      <xdr:col>22</xdr:col>
      <xdr:colOff>405737</xdr:colOff>
      <xdr:row>108</xdr:row>
      <xdr:rowOff>161458</xdr:rowOff>
    </xdr:to>
    <xdr:cxnSp macro="">
      <xdr:nvCxnSpPr>
        <xdr:cNvPr id="118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stCxn id="126" idx="2"/>
          <a:endCxn id="119" idx="0"/>
        </xdr:cNvCxnSpPr>
      </xdr:nvCxnSpPr>
      <xdr:spPr bwMode="auto">
        <a:xfrm rot="16200000" flipH="1" flipV="1">
          <a:off x="12021121" y="18289561"/>
          <a:ext cx="1959700" cy="812782"/>
        </a:xfrm>
        <a:prstGeom prst="bentConnector3">
          <a:avLst>
            <a:gd name="adj1" fmla="val 17142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19</xdr:col>
      <xdr:colOff>580799</xdr:colOff>
      <xdr:row>108</xdr:row>
      <xdr:rowOff>161459</xdr:rowOff>
    </xdr:from>
    <xdr:to>
      <xdr:col>22</xdr:col>
      <xdr:colOff>575991</xdr:colOff>
      <xdr:row>111</xdr:row>
      <xdr:rowOff>145723</xdr:rowOff>
    </xdr:to>
    <xdr:sp macro="" textlink="">
      <xdr:nvSpPr>
        <xdr:cNvPr id="119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1617893" y="19675803"/>
          <a:ext cx="1959723" cy="52004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ND (non-dimmable) – Nestmívatelné</a:t>
          </a:r>
        </a:p>
      </xdr:txBody>
    </xdr:sp>
    <xdr:clientData/>
  </xdr:twoCellAnchor>
  <xdr:twoCellAnchor>
    <xdr:from>
      <xdr:col>20</xdr:col>
      <xdr:colOff>26859</xdr:colOff>
      <xdr:row>97</xdr:row>
      <xdr:rowOff>162751</xdr:rowOff>
    </xdr:from>
    <xdr:to>
      <xdr:col>21</xdr:col>
      <xdr:colOff>14010</xdr:colOff>
      <xdr:row>101</xdr:row>
      <xdr:rowOff>65588</xdr:rowOff>
    </xdr:to>
    <xdr:cxnSp macro="">
      <xdr:nvCxnSpPr>
        <xdr:cNvPr id="120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  <a:stCxn id="125" idx="2"/>
          <a:endCxn id="121" idx="0"/>
        </xdr:cNvCxnSpPr>
      </xdr:nvCxnSpPr>
      <xdr:spPr bwMode="auto">
        <a:xfrm rot="16200000" flipH="1" flipV="1">
          <a:off x="11731188" y="17700173"/>
          <a:ext cx="617212" cy="641994"/>
        </a:xfrm>
        <a:prstGeom prst="bentConnector3">
          <a:avLst>
            <a:gd name="adj1" fmla="val 58461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621414</xdr:colOff>
      <xdr:row>101</xdr:row>
      <xdr:rowOff>68763</xdr:rowOff>
    </xdr:from>
    <xdr:to>
      <xdr:col>21</xdr:col>
      <xdr:colOff>173667</xdr:colOff>
      <xdr:row>105</xdr:row>
      <xdr:rowOff>104209</xdr:rowOff>
    </xdr:to>
    <xdr:sp macro="" textlink="">
      <xdr:nvSpPr>
        <xdr:cNvPr id="121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0920320" y="18332951"/>
          <a:ext cx="1600128" cy="7498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ea typeface="Calibri"/>
              <a:cs typeface="Calibri"/>
            </a:rPr>
            <a:t>Informace o typu LED produktu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130261</xdr:colOff>
      <xdr:row>97</xdr:row>
      <xdr:rowOff>162750</xdr:rowOff>
    </xdr:from>
    <xdr:to>
      <xdr:col>18</xdr:col>
      <xdr:colOff>578219</xdr:colOff>
      <xdr:row>108</xdr:row>
      <xdr:rowOff>42578</xdr:rowOff>
    </xdr:to>
    <xdr:cxnSp macro="">
      <xdr:nvCxnSpPr>
        <xdr:cNvPr id="122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  <a:stCxn id="124" idx="2"/>
          <a:endCxn id="123" idx="0"/>
        </xdr:cNvCxnSpPr>
      </xdr:nvCxnSpPr>
      <xdr:spPr bwMode="auto">
        <a:xfrm rot="16200000" flipH="1" flipV="1">
          <a:off x="9730966" y="18410764"/>
          <a:ext cx="1844359" cy="447958"/>
        </a:xfrm>
        <a:prstGeom prst="bentConnector3">
          <a:avLst>
            <a:gd name="adj1" fmla="val 28664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16</xdr:col>
      <xdr:colOff>476250</xdr:colOff>
      <xdr:row>108</xdr:row>
      <xdr:rowOff>45754</xdr:rowOff>
    </xdr:from>
    <xdr:to>
      <xdr:col>18</xdr:col>
      <xdr:colOff>692321</xdr:colOff>
      <xdr:row>112</xdr:row>
      <xdr:rowOff>76393</xdr:rowOff>
    </xdr:to>
    <xdr:sp macro="" textlink="">
      <xdr:nvSpPr>
        <xdr:cNvPr id="123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870281" y="19560098"/>
          <a:ext cx="1120946" cy="74501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rodiny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CorePro</a:t>
          </a: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170993</xdr:colOff>
      <xdr:row>96</xdr:row>
      <xdr:rowOff>166104</xdr:rowOff>
    </xdr:from>
    <xdr:to>
      <xdr:col>19</xdr:col>
      <xdr:colOff>503638</xdr:colOff>
      <xdr:row>97</xdr:row>
      <xdr:rowOff>165925</xdr:rowOff>
    </xdr:to>
    <xdr:sp macro="" textlink="">
      <xdr:nvSpPr>
        <xdr:cNvPr id="124" name="Right Bracket 123">
          <a:extLst>
            <a:ext uri="{FF2B5EF4-FFF2-40B4-BE49-F238E27FC236}">
              <a16:creationId xmlns:a16="http://schemas.microsoft.com/office/drawing/2014/main" id="{C2C185DB-AF87-AF53-9BE1-77EF0206ECC2}"/>
            </a:ext>
          </a:extLst>
        </xdr:cNvPr>
        <xdr:cNvSpPr/>
      </xdr:nvSpPr>
      <xdr:spPr>
        <a:xfrm rot="5400000">
          <a:off x="10791092" y="16966099"/>
          <a:ext cx="178415" cy="132086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19</xdr:col>
      <xdr:colOff>596744</xdr:colOff>
      <xdr:row>96</xdr:row>
      <xdr:rowOff>166105</xdr:rowOff>
    </xdr:from>
    <xdr:to>
      <xdr:col>22</xdr:col>
      <xdr:colOff>86120</xdr:colOff>
      <xdr:row>97</xdr:row>
      <xdr:rowOff>165926</xdr:rowOff>
    </xdr:to>
    <xdr:sp macro="" textlink="">
      <xdr:nvSpPr>
        <xdr:cNvPr id="125" name="Right Bracket 124">
          <a:extLst>
            <a:ext uri="{FF2B5EF4-FFF2-40B4-BE49-F238E27FC236}">
              <a16:creationId xmlns:a16="http://schemas.microsoft.com/office/drawing/2014/main" id="{4C527780-7792-05F7-433E-43EA5E64A493}"/>
            </a:ext>
          </a:extLst>
        </xdr:cNvPr>
        <xdr:cNvSpPr/>
      </xdr:nvSpPr>
      <xdr:spPr>
        <a:xfrm rot="5400000">
          <a:off x="12271584" y="16899578"/>
          <a:ext cx="178415" cy="145390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22</xdr:col>
      <xdr:colOff>153853</xdr:colOff>
      <xdr:row>96</xdr:row>
      <xdr:rowOff>166105</xdr:rowOff>
    </xdr:from>
    <xdr:to>
      <xdr:col>23</xdr:col>
      <xdr:colOff>2776</xdr:colOff>
      <xdr:row>97</xdr:row>
      <xdr:rowOff>163115</xdr:rowOff>
    </xdr:to>
    <xdr:sp macro="" textlink="">
      <xdr:nvSpPr>
        <xdr:cNvPr id="126" name="Right Bracket 125">
          <a:extLst>
            <a:ext uri="{FF2B5EF4-FFF2-40B4-BE49-F238E27FC236}">
              <a16:creationId xmlns:a16="http://schemas.microsoft.com/office/drawing/2014/main" id="{F81B238D-AD55-453A-AD02-6005A761EE1E}"/>
            </a:ext>
          </a:extLst>
        </xdr:cNvPr>
        <xdr:cNvSpPr/>
      </xdr:nvSpPr>
      <xdr:spPr>
        <a:xfrm rot="5400000">
          <a:off x="13319560" y="17373242"/>
          <a:ext cx="175604" cy="50376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23</xdr:col>
      <xdr:colOff>76860</xdr:colOff>
      <xdr:row>96</xdr:row>
      <xdr:rowOff>164949</xdr:rowOff>
    </xdr:from>
    <xdr:to>
      <xdr:col>24</xdr:col>
      <xdr:colOff>550200</xdr:colOff>
      <xdr:row>97</xdr:row>
      <xdr:rowOff>161960</xdr:rowOff>
    </xdr:to>
    <xdr:sp macro="" textlink="">
      <xdr:nvSpPr>
        <xdr:cNvPr id="127" name="Right Bracket 126">
          <a:extLst>
            <a:ext uri="{FF2B5EF4-FFF2-40B4-BE49-F238E27FC236}">
              <a16:creationId xmlns:a16="http://schemas.microsoft.com/office/drawing/2014/main" id="{2235F052-ABCA-40E7-CE8D-AEB05C933C05}"/>
            </a:ext>
          </a:extLst>
        </xdr:cNvPr>
        <xdr:cNvSpPr/>
      </xdr:nvSpPr>
      <xdr:spPr>
        <a:xfrm rot="5400000">
          <a:off x="14209618" y="17059879"/>
          <a:ext cx="175605" cy="112818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24</xdr:col>
      <xdr:colOff>633808</xdr:colOff>
      <xdr:row>96</xdr:row>
      <xdr:rowOff>157251</xdr:rowOff>
    </xdr:from>
    <xdr:to>
      <xdr:col>26</xdr:col>
      <xdr:colOff>356902</xdr:colOff>
      <xdr:row>97</xdr:row>
      <xdr:rowOff>147912</xdr:rowOff>
    </xdr:to>
    <xdr:sp macro="" textlink="">
      <xdr:nvSpPr>
        <xdr:cNvPr id="203904" name="Right Bracket 203903">
          <a:extLst>
            <a:ext uri="{FF2B5EF4-FFF2-40B4-BE49-F238E27FC236}">
              <a16:creationId xmlns:a16="http://schemas.microsoft.com/office/drawing/2014/main" id="{8C2A6DFF-896F-C1E8-6B70-012BB225FBD5}"/>
            </a:ext>
          </a:extLst>
        </xdr:cNvPr>
        <xdr:cNvSpPr/>
      </xdr:nvSpPr>
      <xdr:spPr>
        <a:xfrm rot="5400000">
          <a:off x="15376884" y="17096707"/>
          <a:ext cx="169255" cy="1032781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27</xdr:col>
      <xdr:colOff>425051</xdr:colOff>
      <xdr:row>96</xdr:row>
      <xdr:rowOff>157168</xdr:rowOff>
    </xdr:from>
    <xdr:to>
      <xdr:col>28</xdr:col>
      <xdr:colOff>500456</xdr:colOff>
      <xdr:row>97</xdr:row>
      <xdr:rowOff>147829</xdr:rowOff>
    </xdr:to>
    <xdr:sp macro="" textlink="">
      <xdr:nvSpPr>
        <xdr:cNvPr id="203905" name="Right Bracket 203904">
          <a:extLst>
            <a:ext uri="{FF2B5EF4-FFF2-40B4-BE49-F238E27FC236}">
              <a16:creationId xmlns:a16="http://schemas.microsoft.com/office/drawing/2014/main" id="{242A097C-899F-E726-CD8E-160FDD794EB0}"/>
            </a:ext>
          </a:extLst>
        </xdr:cNvPr>
        <xdr:cNvSpPr/>
      </xdr:nvSpPr>
      <xdr:spPr>
        <a:xfrm rot="5400000">
          <a:off x="16981392" y="17247890"/>
          <a:ext cx="169255" cy="73024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26</xdr:col>
      <xdr:colOff>425163</xdr:colOff>
      <xdr:row>96</xdr:row>
      <xdr:rowOff>157251</xdr:rowOff>
    </xdr:from>
    <xdr:to>
      <xdr:col>27</xdr:col>
      <xdr:colOff>366232</xdr:colOff>
      <xdr:row>97</xdr:row>
      <xdr:rowOff>147912</xdr:rowOff>
    </xdr:to>
    <xdr:sp macro="" textlink="">
      <xdr:nvSpPr>
        <xdr:cNvPr id="203906" name="Right Bracket 203905">
          <a:extLst>
            <a:ext uri="{FF2B5EF4-FFF2-40B4-BE49-F238E27FC236}">
              <a16:creationId xmlns:a16="http://schemas.microsoft.com/office/drawing/2014/main" id="{8CC0CD49-53BF-E52D-7B17-A408B2888CAE}"/>
            </a:ext>
          </a:extLst>
        </xdr:cNvPr>
        <xdr:cNvSpPr/>
      </xdr:nvSpPr>
      <xdr:spPr>
        <a:xfrm rot="5400000">
          <a:off x="16259492" y="17315141"/>
          <a:ext cx="169255" cy="595913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23</xdr:col>
      <xdr:colOff>419471</xdr:colOff>
      <xdr:row>97</xdr:row>
      <xdr:rowOff>161959</xdr:rowOff>
    </xdr:from>
    <xdr:to>
      <xdr:col>23</xdr:col>
      <xdr:colOff>636189</xdr:colOff>
      <xdr:row>101</xdr:row>
      <xdr:rowOff>43402</xdr:rowOff>
    </xdr:to>
    <xdr:cxnSp macro="">
      <xdr:nvCxnSpPr>
        <xdr:cNvPr id="203907" name="Elbow Connector 9">
          <a:extLst>
            <a:ext uri="{FF2B5EF4-FFF2-40B4-BE49-F238E27FC236}">
              <a16:creationId xmlns:a16="http://schemas.microsoft.com/office/drawing/2014/main" id="{405C16F2-977E-772D-8722-700979128C44}"/>
            </a:ext>
          </a:extLst>
        </xdr:cNvPr>
        <xdr:cNvCxnSpPr>
          <a:cxnSpLocks/>
          <a:stCxn id="127" idx="2"/>
          <a:endCxn id="203910" idx="0"/>
        </xdr:cNvCxnSpPr>
      </xdr:nvCxnSpPr>
      <xdr:spPr bwMode="auto">
        <a:xfrm rot="16200000" flipH="1" flipV="1">
          <a:off x="13886390" y="17901322"/>
          <a:ext cx="595818" cy="216718"/>
        </a:xfrm>
        <a:prstGeom prst="bentConnector3">
          <a:avLst>
            <a:gd name="adj1" fmla="val 54508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28</xdr:col>
      <xdr:colOff>132157</xdr:colOff>
      <xdr:row>97</xdr:row>
      <xdr:rowOff>144653</xdr:rowOff>
    </xdr:from>
    <xdr:to>
      <xdr:col>28</xdr:col>
      <xdr:colOff>609533</xdr:colOff>
      <xdr:row>108</xdr:row>
      <xdr:rowOff>161458</xdr:rowOff>
    </xdr:to>
    <xdr:cxnSp macro="">
      <xdr:nvCxnSpPr>
        <xdr:cNvPr id="203908" name="Elbow Connector 5">
          <a:extLst>
            <a:ext uri="{FF2B5EF4-FFF2-40B4-BE49-F238E27FC236}">
              <a16:creationId xmlns:a16="http://schemas.microsoft.com/office/drawing/2014/main" id="{191220D2-8385-0CCB-8B63-F5B3E7B40443}"/>
            </a:ext>
          </a:extLst>
        </xdr:cNvPr>
        <xdr:cNvCxnSpPr>
          <a:cxnSpLocks/>
          <a:stCxn id="203905" idx="2"/>
          <a:endCxn id="117" idx="0"/>
        </xdr:cNvCxnSpPr>
      </xdr:nvCxnSpPr>
      <xdr:spPr bwMode="auto">
        <a:xfrm rot="16200000" flipH="1">
          <a:off x="16310865" y="18446446"/>
          <a:ext cx="1981336" cy="477376"/>
        </a:xfrm>
        <a:prstGeom prst="bentConnector3">
          <a:avLst>
            <a:gd name="adj1" fmla="val 16432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24</xdr:col>
      <xdr:colOff>367686</xdr:colOff>
      <xdr:row>108</xdr:row>
      <xdr:rowOff>161459</xdr:rowOff>
    </xdr:from>
    <xdr:to>
      <xdr:col>26</xdr:col>
      <xdr:colOff>540166</xdr:colOff>
      <xdr:row>110</xdr:row>
      <xdr:rowOff>108874</xdr:rowOff>
    </xdr:to>
    <xdr:sp macro="" textlink="">
      <xdr:nvSpPr>
        <xdr:cNvPr id="203909" name="TextBox 22">
          <a:extLst>
            <a:ext uri="{FF2B5EF4-FFF2-40B4-BE49-F238E27FC236}">
              <a16:creationId xmlns:a16="http://schemas.microsoft.com/office/drawing/2014/main" id="{CA58634F-EC90-7861-98FB-9A9526C67588}"/>
            </a:ext>
          </a:extLst>
        </xdr:cNvPr>
        <xdr:cNvSpPr txBox="1"/>
      </xdr:nvSpPr>
      <xdr:spPr>
        <a:xfrm>
          <a:off x="14678999" y="19675803"/>
          <a:ext cx="1482167" cy="30460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Tvar baňky MR16</a:t>
          </a:r>
        </a:p>
      </xdr:txBody>
    </xdr:sp>
    <xdr:clientData/>
  </xdr:twoCellAnchor>
  <xdr:twoCellAnchor>
    <xdr:from>
      <xdr:col>21</xdr:col>
      <xdr:colOff>636749</xdr:colOff>
      <xdr:row>101</xdr:row>
      <xdr:rowOff>49753</xdr:rowOff>
    </xdr:from>
    <xdr:to>
      <xdr:col>25</xdr:col>
      <xdr:colOff>189494</xdr:colOff>
      <xdr:row>106</xdr:row>
      <xdr:rowOff>107717</xdr:rowOff>
    </xdr:to>
    <xdr:sp macro="" textlink="">
      <xdr:nvSpPr>
        <xdr:cNvPr id="203910" name="TextBox 23">
          <a:extLst>
            <a:ext uri="{FF2B5EF4-FFF2-40B4-BE49-F238E27FC236}">
              <a16:creationId xmlns:a16="http://schemas.microsoft.com/office/drawing/2014/main" id="{A7FE4283-0B18-4BC6-C73E-48EB73BDD2D2}"/>
            </a:ext>
          </a:extLst>
        </xdr:cNvPr>
        <xdr:cNvSpPr txBox="1"/>
      </xdr:nvSpPr>
      <xdr:spPr>
        <a:xfrm>
          <a:off x="12983530" y="18313941"/>
          <a:ext cx="2172120" cy="9509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Výkon zdroje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7 W LED spot</a:t>
          </a:r>
          <a:r>
            <a:rPr kumimoji="0" lang="cs-CZ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u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je ekvivalentem konvenčního 50W halogenov</a:t>
          </a:r>
          <a:r>
            <a:rPr lang="cs-CZ" sz="1400">
              <a:solidFill>
                <a:prstClr val="black"/>
              </a:solidFill>
              <a:latin typeface="Calibri"/>
            </a:rPr>
            <a:t>ého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zdroj</a:t>
          </a:r>
          <a:r>
            <a:rPr kumimoji="0" lang="cs-CZ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e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75424</xdr:colOff>
      <xdr:row>94</xdr:row>
      <xdr:rowOff>86520</xdr:rowOff>
    </xdr:from>
    <xdr:to>
      <xdr:col>29</xdr:col>
      <xdr:colOff>151854</xdr:colOff>
      <xdr:row>97</xdr:row>
      <xdr:rowOff>125988</xdr:rowOff>
    </xdr:to>
    <xdr:sp macro="" textlink="">
      <xdr:nvSpPr>
        <xdr:cNvPr id="203911" name="TextBox 4">
          <a:extLst>
            <a:ext uri="{FF2B5EF4-FFF2-40B4-BE49-F238E27FC236}">
              <a16:creationId xmlns:a16="http://schemas.microsoft.com/office/drawing/2014/main" id="{A3EB3775-E093-7965-1157-F9DA9D337B01}"/>
            </a:ext>
          </a:extLst>
        </xdr:cNvPr>
        <xdr:cNvSpPr txBox="1"/>
      </xdr:nvSpPr>
      <xdr:spPr>
        <a:xfrm>
          <a:off x="10124299" y="17100551"/>
          <a:ext cx="7613086" cy="57525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3200" b="0" i="0" u="none" strike="noStrike" kern="120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Calibri" panose="020F0502020204030204" pitchFamily="34" charset="0"/>
              <a:ea typeface="+mn-ea"/>
              <a:cs typeface="+mn-cs"/>
            </a:rPr>
            <a:t>CorePro LED spot ND 7-50W MR16 840 36D</a:t>
          </a:r>
          <a:endParaRPr kumimoji="0" lang="en-US" sz="32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15</xdr:col>
      <xdr:colOff>101600</xdr:colOff>
      <xdr:row>114</xdr:row>
      <xdr:rowOff>95252</xdr:rowOff>
    </xdr:from>
    <xdr:to>
      <xdr:col>18</xdr:col>
      <xdr:colOff>223838</xdr:colOff>
      <xdr:row>116</xdr:row>
      <xdr:rowOff>119116</xdr:rowOff>
    </xdr:to>
    <xdr:sp macro="" textlink="">
      <xdr:nvSpPr>
        <xdr:cNvPr id="203919" name="Title 4">
          <a:extLst>
            <a:ext uri="{FF2B5EF4-FFF2-40B4-BE49-F238E27FC236}">
              <a16:creationId xmlns:a16="http://schemas.microsoft.com/office/drawing/2014/main" id="{1FA1671A-8FA5-480F-9E6F-4CB3A955D84C}"/>
            </a:ext>
          </a:extLst>
        </xdr:cNvPr>
        <xdr:cNvSpPr>
          <a:spLocks noGrp="1"/>
        </xdr:cNvSpPr>
      </xdr:nvSpPr>
      <xdr:spPr>
        <a:xfrm>
          <a:off x="8840788" y="20681158"/>
          <a:ext cx="1681956" cy="381052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</a:t>
          </a:r>
          <a:r>
            <a:rPr lang="en-US">
              <a:solidFill>
                <a:sysClr val="windowText" lastClr="000000"/>
              </a:solidFill>
            </a:rPr>
            <a:t>6</a:t>
          </a:r>
          <a:r>
            <a:rPr lang="sk-SK">
              <a:solidFill>
                <a:sysClr val="windowText" lastClr="000000"/>
              </a:solidFill>
            </a:rPr>
            <a:t>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27</xdr:col>
      <xdr:colOff>93336</xdr:colOff>
      <xdr:row>120</xdr:row>
      <xdr:rowOff>31287</xdr:rowOff>
    </xdr:from>
    <xdr:to>
      <xdr:col>27</xdr:col>
      <xdr:colOff>450530</xdr:colOff>
      <xdr:row>123</xdr:row>
      <xdr:rowOff>151433</xdr:rowOff>
    </xdr:to>
    <xdr:cxnSp macro="">
      <xdr:nvCxnSpPr>
        <xdr:cNvPr id="203920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stCxn id="203936" idx="2"/>
          <a:endCxn id="203921" idx="0"/>
        </xdr:cNvCxnSpPr>
      </xdr:nvCxnSpPr>
      <xdr:spPr bwMode="auto">
        <a:xfrm rot="16200000" flipH="1">
          <a:off x="16219813" y="21838123"/>
          <a:ext cx="655927" cy="357194"/>
        </a:xfrm>
        <a:prstGeom prst="bentConnector3">
          <a:avLst>
            <a:gd name="adj1" fmla="val 39105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27</xdr:col>
      <xdr:colOff>74559</xdr:colOff>
      <xdr:row>123</xdr:row>
      <xdr:rowOff>154608</xdr:rowOff>
    </xdr:from>
    <xdr:to>
      <xdr:col>28</xdr:col>
      <xdr:colOff>165308</xdr:colOff>
      <xdr:row>126</xdr:row>
      <xdr:rowOff>105197</xdr:rowOff>
    </xdr:to>
    <xdr:sp macro="" textlink="">
      <xdr:nvSpPr>
        <xdr:cNvPr id="203921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6350403" y="22347858"/>
          <a:ext cx="74559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Patice</a:t>
          </a:r>
        </a:p>
      </xdr:txBody>
    </xdr:sp>
    <xdr:clientData/>
  </xdr:twoCellAnchor>
  <xdr:twoCellAnchor>
    <xdr:from>
      <xdr:col>26</xdr:col>
      <xdr:colOff>45025</xdr:colOff>
      <xdr:row>120</xdr:row>
      <xdr:rowOff>71498</xdr:rowOff>
    </xdr:from>
    <xdr:to>
      <xdr:col>27</xdr:col>
      <xdr:colOff>14653</xdr:colOff>
      <xdr:row>130</xdr:row>
      <xdr:rowOff>47812</xdr:rowOff>
    </xdr:to>
    <xdr:cxnSp macro="">
      <xdr:nvCxnSpPr>
        <xdr:cNvPr id="203922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  <a:endCxn id="203939" idx="0"/>
        </xdr:cNvCxnSpPr>
      </xdr:nvCxnSpPr>
      <xdr:spPr bwMode="auto">
        <a:xfrm rot="16200000" flipH="1">
          <a:off x="15186432" y="22208560"/>
          <a:ext cx="1583658" cy="624472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28</xdr:col>
      <xdr:colOff>373953</xdr:colOff>
      <xdr:row>130</xdr:row>
      <xdr:rowOff>50987</xdr:rowOff>
    </xdr:from>
    <xdr:to>
      <xdr:col>30</xdr:col>
      <xdr:colOff>498607</xdr:colOff>
      <xdr:row>131</xdr:row>
      <xdr:rowOff>173821</xdr:rowOff>
    </xdr:to>
    <xdr:sp macro="" textlink="">
      <xdr:nvSpPr>
        <xdr:cNvPr id="203923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7304641" y="23315800"/>
          <a:ext cx="1434341" cy="30142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80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lang="en-US" sz="1400">
              <a:solidFill>
                <a:prstClr val="black"/>
              </a:solidFill>
              <a:latin typeface="Calibri"/>
            </a:rPr>
            <a:t> 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4000 K</a:t>
          </a:r>
        </a:p>
      </xdr:txBody>
    </xdr:sp>
    <xdr:clientData/>
  </xdr:twoCellAnchor>
  <xdr:twoCellAnchor>
    <xdr:from>
      <xdr:col>22</xdr:col>
      <xdr:colOff>156900</xdr:colOff>
      <xdr:row>120</xdr:row>
      <xdr:rowOff>116534</xdr:rowOff>
    </xdr:from>
    <xdr:to>
      <xdr:col>22</xdr:col>
      <xdr:colOff>363980</xdr:colOff>
      <xdr:row>130</xdr:row>
      <xdr:rowOff>39680</xdr:rowOff>
    </xdr:to>
    <xdr:cxnSp macro="">
      <xdr:nvCxnSpPr>
        <xdr:cNvPr id="203924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endCxn id="203925" idx="0"/>
        </xdr:cNvCxnSpPr>
      </xdr:nvCxnSpPr>
      <xdr:spPr bwMode="auto">
        <a:xfrm rot="5400000">
          <a:off x="12496820" y="22435708"/>
          <a:ext cx="1530490" cy="207080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20</xdr:col>
      <xdr:colOff>485138</xdr:colOff>
      <xdr:row>130</xdr:row>
      <xdr:rowOff>39679</xdr:rowOff>
    </xdr:from>
    <xdr:to>
      <xdr:col>23</xdr:col>
      <xdr:colOff>477155</xdr:colOff>
      <xdr:row>133</xdr:row>
      <xdr:rowOff>30293</xdr:rowOff>
    </xdr:to>
    <xdr:sp macro="" textlink="">
      <xdr:nvSpPr>
        <xdr:cNvPr id="203925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2177076" y="23304492"/>
          <a:ext cx="1956548" cy="52639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ND (non-dimmable) – Nestmívatelné</a:t>
          </a:r>
        </a:p>
      </xdr:txBody>
    </xdr:sp>
    <xdr:clientData/>
  </xdr:twoCellAnchor>
  <xdr:twoCellAnchor>
    <xdr:from>
      <xdr:col>20</xdr:col>
      <xdr:colOff>486726</xdr:colOff>
      <xdr:row>120</xdr:row>
      <xdr:rowOff>71010</xdr:rowOff>
    </xdr:from>
    <xdr:to>
      <xdr:col>21</xdr:col>
      <xdr:colOff>61679</xdr:colOff>
      <xdr:row>125</xdr:row>
      <xdr:rowOff>14391</xdr:rowOff>
    </xdr:to>
    <xdr:cxnSp macro="">
      <xdr:nvCxnSpPr>
        <xdr:cNvPr id="203926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  <a:endCxn id="203927" idx="0"/>
        </xdr:cNvCxnSpPr>
      </xdr:nvCxnSpPr>
      <xdr:spPr bwMode="auto">
        <a:xfrm rot="5400000">
          <a:off x="11964684" y="21942459"/>
          <a:ext cx="657756" cy="229796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19</xdr:col>
      <xdr:colOff>277793</xdr:colOff>
      <xdr:row>125</xdr:row>
      <xdr:rowOff>11216</xdr:rowOff>
    </xdr:from>
    <xdr:to>
      <xdr:col>22</xdr:col>
      <xdr:colOff>34466</xdr:colOff>
      <xdr:row>129</xdr:row>
      <xdr:rowOff>38680</xdr:rowOff>
    </xdr:to>
    <xdr:sp macro="" textlink="">
      <xdr:nvSpPr>
        <xdr:cNvPr id="203927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1314887" y="22383060"/>
          <a:ext cx="1721204" cy="74183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ea typeface="Calibri"/>
              <a:cs typeface="Calibri"/>
            </a:rPr>
            <a:t>Informace o typu LED produktu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62000</xdr:colOff>
      <xdr:row>120</xdr:row>
      <xdr:rowOff>126534</xdr:rowOff>
    </xdr:from>
    <xdr:to>
      <xdr:col>18</xdr:col>
      <xdr:colOff>627237</xdr:colOff>
      <xdr:row>130</xdr:row>
      <xdr:rowOff>51529</xdr:rowOff>
    </xdr:to>
    <xdr:cxnSp macro="">
      <xdr:nvCxnSpPr>
        <xdr:cNvPr id="203928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  <a:endCxn id="203929" idx="0"/>
        </xdr:cNvCxnSpPr>
      </xdr:nvCxnSpPr>
      <xdr:spPr bwMode="auto">
        <a:xfrm rot="5400000">
          <a:off x="9877355" y="22267554"/>
          <a:ext cx="1532339" cy="565237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16</xdr:col>
      <xdr:colOff>404813</xdr:colOff>
      <xdr:row>130</xdr:row>
      <xdr:rowOff>48354</xdr:rowOff>
    </xdr:from>
    <xdr:to>
      <xdr:col>18</xdr:col>
      <xdr:colOff>630409</xdr:colOff>
      <xdr:row>134</xdr:row>
      <xdr:rowOff>66293</xdr:rowOff>
    </xdr:to>
    <xdr:sp macro="" textlink="">
      <xdr:nvSpPr>
        <xdr:cNvPr id="203929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798844" y="23313167"/>
          <a:ext cx="1130471" cy="73231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rodiny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CorePro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196055</xdr:colOff>
      <xdr:row>119</xdr:row>
      <xdr:rowOff>43129</xdr:rowOff>
    </xdr:from>
    <xdr:to>
      <xdr:col>19</xdr:col>
      <xdr:colOff>528700</xdr:colOff>
      <xdr:row>120</xdr:row>
      <xdr:rowOff>52475</xdr:rowOff>
    </xdr:to>
    <xdr:sp macro="" textlink="">
      <xdr:nvSpPr>
        <xdr:cNvPr id="203930" name="Right Bracket 203929">
          <a:extLst>
            <a:ext uri="{FF2B5EF4-FFF2-40B4-BE49-F238E27FC236}">
              <a16:creationId xmlns:a16="http://schemas.microsoft.com/office/drawing/2014/main" id="{C2C185DB-AF87-AF53-9BE1-77EF0206ECC2}"/>
            </a:ext>
          </a:extLst>
        </xdr:cNvPr>
        <xdr:cNvSpPr/>
      </xdr:nvSpPr>
      <xdr:spPr>
        <a:xfrm rot="5400000">
          <a:off x="10811392" y="20955542"/>
          <a:ext cx="187940" cy="132086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631332</xdr:colOff>
      <xdr:row>119</xdr:row>
      <xdr:rowOff>43129</xdr:rowOff>
    </xdr:from>
    <xdr:to>
      <xdr:col>22</xdr:col>
      <xdr:colOff>51765</xdr:colOff>
      <xdr:row>120</xdr:row>
      <xdr:rowOff>52475</xdr:rowOff>
    </xdr:to>
    <xdr:sp macro="" textlink="">
      <xdr:nvSpPr>
        <xdr:cNvPr id="203931" name="Right Bracket 203930">
          <a:extLst>
            <a:ext uri="{FF2B5EF4-FFF2-40B4-BE49-F238E27FC236}">
              <a16:creationId xmlns:a16="http://schemas.microsoft.com/office/drawing/2014/main" id="{4C527780-7792-05F7-433E-43EA5E64A493}"/>
            </a:ext>
          </a:extLst>
        </xdr:cNvPr>
        <xdr:cNvSpPr/>
      </xdr:nvSpPr>
      <xdr:spPr>
        <a:xfrm rot="5400000">
          <a:off x="12266938" y="20923492"/>
          <a:ext cx="187940" cy="138496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118440</xdr:colOff>
      <xdr:row>119</xdr:row>
      <xdr:rowOff>43130</xdr:rowOff>
    </xdr:from>
    <xdr:to>
      <xdr:col>22</xdr:col>
      <xdr:colOff>629615</xdr:colOff>
      <xdr:row>120</xdr:row>
      <xdr:rowOff>40140</xdr:rowOff>
    </xdr:to>
    <xdr:sp macro="" textlink="">
      <xdr:nvSpPr>
        <xdr:cNvPr id="203932" name="Right Bracket 203931">
          <a:extLst>
            <a:ext uri="{FF2B5EF4-FFF2-40B4-BE49-F238E27FC236}">
              <a16:creationId xmlns:a16="http://schemas.microsoft.com/office/drawing/2014/main" id="{F81B238D-AD55-453A-AD02-6005A761EE1E}"/>
            </a:ext>
          </a:extLst>
        </xdr:cNvPr>
        <xdr:cNvSpPr/>
      </xdr:nvSpPr>
      <xdr:spPr>
        <a:xfrm rot="5400000">
          <a:off x="13287851" y="21354219"/>
          <a:ext cx="175604" cy="511175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40672</xdr:colOff>
      <xdr:row>119</xdr:row>
      <xdr:rowOff>38797</xdr:rowOff>
    </xdr:from>
    <xdr:to>
      <xdr:col>25</xdr:col>
      <xdr:colOff>281159</xdr:colOff>
      <xdr:row>120</xdr:row>
      <xdr:rowOff>32633</xdr:rowOff>
    </xdr:to>
    <xdr:sp macro="" textlink="">
      <xdr:nvSpPr>
        <xdr:cNvPr id="203933" name="Right Bracket 203932">
          <a:extLst>
            <a:ext uri="{FF2B5EF4-FFF2-40B4-BE49-F238E27FC236}">
              <a16:creationId xmlns:a16="http://schemas.microsoft.com/office/drawing/2014/main" id="{2235F052-ABCA-40E7-CE8D-AEB05C933C05}"/>
            </a:ext>
          </a:extLst>
        </xdr:cNvPr>
        <xdr:cNvSpPr/>
      </xdr:nvSpPr>
      <xdr:spPr>
        <a:xfrm rot="5400000">
          <a:off x="14386013" y="20828800"/>
          <a:ext cx="172430" cy="155017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25</xdr:col>
      <xdr:colOff>347058</xdr:colOff>
      <xdr:row>119</xdr:row>
      <xdr:rowOff>31101</xdr:rowOff>
    </xdr:from>
    <xdr:to>
      <xdr:col>26</xdr:col>
      <xdr:colOff>385139</xdr:colOff>
      <xdr:row>120</xdr:row>
      <xdr:rowOff>28112</xdr:rowOff>
    </xdr:to>
    <xdr:sp macro="" textlink="">
      <xdr:nvSpPr>
        <xdr:cNvPr id="203934" name="Right Bracket 203933">
          <a:extLst>
            <a:ext uri="{FF2B5EF4-FFF2-40B4-BE49-F238E27FC236}">
              <a16:creationId xmlns:a16="http://schemas.microsoft.com/office/drawing/2014/main" id="{8C2A6DFF-896F-C1E8-6B70-012BB225FBD5}"/>
            </a:ext>
          </a:extLst>
        </xdr:cNvPr>
        <xdr:cNvSpPr/>
      </xdr:nvSpPr>
      <xdr:spPr>
        <a:xfrm rot="5400000">
          <a:off x="15571874" y="21251316"/>
          <a:ext cx="175605" cy="692925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27</xdr:col>
      <xdr:colOff>452433</xdr:colOff>
      <xdr:row>119</xdr:row>
      <xdr:rowOff>31018</xdr:rowOff>
    </xdr:from>
    <xdr:to>
      <xdr:col>28</xdr:col>
      <xdr:colOff>490514</xdr:colOff>
      <xdr:row>120</xdr:row>
      <xdr:rowOff>28029</xdr:rowOff>
    </xdr:to>
    <xdr:sp macro="" textlink="">
      <xdr:nvSpPr>
        <xdr:cNvPr id="203935" name="Right Bracket 203934">
          <a:extLst>
            <a:ext uri="{FF2B5EF4-FFF2-40B4-BE49-F238E27FC236}">
              <a16:creationId xmlns:a16="http://schemas.microsoft.com/office/drawing/2014/main" id="{242A097C-899F-E726-CD8E-160FDD794EB0}"/>
            </a:ext>
          </a:extLst>
        </xdr:cNvPr>
        <xdr:cNvSpPr/>
      </xdr:nvSpPr>
      <xdr:spPr>
        <a:xfrm rot="5400000">
          <a:off x="16986937" y="21251233"/>
          <a:ext cx="175605" cy="692925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450225</xdr:colOff>
      <xdr:row>119</xdr:row>
      <xdr:rowOff>31101</xdr:rowOff>
    </xdr:from>
    <xdr:to>
      <xdr:col>27</xdr:col>
      <xdr:colOff>391294</xdr:colOff>
      <xdr:row>120</xdr:row>
      <xdr:rowOff>28112</xdr:rowOff>
    </xdr:to>
    <xdr:sp macro="" textlink="">
      <xdr:nvSpPr>
        <xdr:cNvPr id="203936" name="Right Bracket 203935">
          <a:extLst>
            <a:ext uri="{FF2B5EF4-FFF2-40B4-BE49-F238E27FC236}">
              <a16:creationId xmlns:a16="http://schemas.microsoft.com/office/drawing/2014/main" id="{8CC0CD49-53BF-E52D-7B17-A408B2888CAE}"/>
            </a:ext>
          </a:extLst>
        </xdr:cNvPr>
        <xdr:cNvSpPr/>
      </xdr:nvSpPr>
      <xdr:spPr>
        <a:xfrm rot="5400000">
          <a:off x="16281379" y="21299822"/>
          <a:ext cx="175605" cy="595913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354865</xdr:colOff>
      <xdr:row>120</xdr:row>
      <xdr:rowOff>71501</xdr:rowOff>
    </xdr:from>
    <xdr:to>
      <xdr:col>24</xdr:col>
      <xdr:colOff>45534</xdr:colOff>
      <xdr:row>123</xdr:row>
      <xdr:rowOff>108930</xdr:rowOff>
    </xdr:to>
    <xdr:cxnSp macro="">
      <xdr:nvCxnSpPr>
        <xdr:cNvPr id="203937" name="Elbow Connector 9">
          <a:extLst>
            <a:ext uri="{FF2B5EF4-FFF2-40B4-BE49-F238E27FC236}">
              <a16:creationId xmlns:a16="http://schemas.microsoft.com/office/drawing/2014/main" id="{405C16F2-977E-772D-8722-700979128C44}"/>
            </a:ext>
          </a:extLst>
        </xdr:cNvPr>
        <xdr:cNvCxnSpPr>
          <a:cxnSpLocks/>
        </xdr:cNvCxnSpPr>
      </xdr:nvCxnSpPr>
      <xdr:spPr bwMode="auto">
        <a:xfrm rot="5400000">
          <a:off x="13897486" y="21842818"/>
          <a:ext cx="573210" cy="345513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28</xdr:col>
      <xdr:colOff>140875</xdr:colOff>
      <xdr:row>120</xdr:row>
      <xdr:rowOff>31205</xdr:rowOff>
    </xdr:from>
    <xdr:to>
      <xdr:col>29</xdr:col>
      <xdr:colOff>433105</xdr:colOff>
      <xdr:row>130</xdr:row>
      <xdr:rowOff>47813</xdr:rowOff>
    </xdr:to>
    <xdr:cxnSp macro="">
      <xdr:nvCxnSpPr>
        <xdr:cNvPr id="203938" name="Elbow Connector 5">
          <a:extLst>
            <a:ext uri="{FF2B5EF4-FFF2-40B4-BE49-F238E27FC236}">
              <a16:creationId xmlns:a16="http://schemas.microsoft.com/office/drawing/2014/main" id="{191220D2-8385-0CCB-8B63-F5B3E7B40443}"/>
            </a:ext>
          </a:extLst>
        </xdr:cNvPr>
        <xdr:cNvCxnSpPr>
          <a:cxnSpLocks/>
          <a:stCxn id="203935" idx="2"/>
          <a:endCxn id="203923" idx="0"/>
        </xdr:cNvCxnSpPr>
      </xdr:nvCxnSpPr>
      <xdr:spPr bwMode="auto">
        <a:xfrm rot="16200000" flipH="1">
          <a:off x="16733124" y="22027113"/>
          <a:ext cx="1623952" cy="947073"/>
        </a:xfrm>
        <a:prstGeom prst="bentConnector3">
          <a:avLst>
            <a:gd name="adj1" fmla="val 16528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25</xdr:col>
      <xdr:colOff>562167</xdr:colOff>
      <xdr:row>130</xdr:row>
      <xdr:rowOff>50987</xdr:rowOff>
    </xdr:from>
    <xdr:to>
      <xdr:col>28</xdr:col>
      <xdr:colOff>121984</xdr:colOff>
      <xdr:row>133</xdr:row>
      <xdr:rowOff>32076</xdr:rowOff>
    </xdr:to>
    <xdr:sp macro="" textlink="">
      <xdr:nvSpPr>
        <xdr:cNvPr id="203939" name="TextBox 22">
          <a:extLst>
            <a:ext uri="{FF2B5EF4-FFF2-40B4-BE49-F238E27FC236}">
              <a16:creationId xmlns:a16="http://schemas.microsoft.com/office/drawing/2014/main" id="{CA58634F-EC90-7861-98FB-9A9526C67588}"/>
            </a:ext>
          </a:extLst>
        </xdr:cNvPr>
        <xdr:cNvSpPr txBox="1"/>
      </xdr:nvSpPr>
      <xdr:spPr>
        <a:xfrm>
          <a:off x="15528323" y="23315800"/>
          <a:ext cx="1524349" cy="51687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  <a:ea typeface="Calibri"/>
              <a:cs typeface="Calibri"/>
            </a:rPr>
            <a:t>Tvar baňky A60, průměr 60 mm</a:t>
          </a:r>
        </a:p>
      </xdr:txBody>
    </xdr:sp>
    <xdr:clientData/>
  </xdr:twoCellAnchor>
  <xdr:twoCellAnchor>
    <xdr:from>
      <xdr:col>23</xdr:col>
      <xdr:colOff>184877</xdr:colOff>
      <xdr:row>123</xdr:row>
      <xdr:rowOff>105753</xdr:rowOff>
    </xdr:from>
    <xdr:to>
      <xdr:col>26</xdr:col>
      <xdr:colOff>382941</xdr:colOff>
      <xdr:row>129</xdr:row>
      <xdr:rowOff>173241</xdr:rowOff>
    </xdr:to>
    <xdr:sp macro="" textlink="">
      <xdr:nvSpPr>
        <xdr:cNvPr id="203940" name="TextBox 23">
          <a:extLst>
            <a:ext uri="{FF2B5EF4-FFF2-40B4-BE49-F238E27FC236}">
              <a16:creationId xmlns:a16="http://schemas.microsoft.com/office/drawing/2014/main" id="{A7FE4283-0B18-4BC6-C73E-48EB73BDD2D2}"/>
            </a:ext>
          </a:extLst>
        </xdr:cNvPr>
        <xdr:cNvSpPr txBox="1"/>
      </xdr:nvSpPr>
      <xdr:spPr>
        <a:xfrm>
          <a:off x="13841346" y="22299003"/>
          <a:ext cx="2162595" cy="9604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Výkon zdroje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13 W LED zdroj je ekvivalentem konvenční 100 W žárovky</a:t>
          </a:r>
        </a:p>
      </xdr:txBody>
    </xdr:sp>
    <xdr:clientData/>
  </xdr:twoCellAnchor>
  <xdr:twoCellAnchor>
    <xdr:from>
      <xdr:col>17</xdr:col>
      <xdr:colOff>123266</xdr:colOff>
      <xdr:row>116</xdr:row>
      <xdr:rowOff>142874</xdr:rowOff>
    </xdr:from>
    <xdr:to>
      <xdr:col>29</xdr:col>
      <xdr:colOff>199696</xdr:colOff>
      <xdr:row>120</xdr:row>
      <xdr:rowOff>10099</xdr:rowOff>
    </xdr:to>
    <xdr:sp macro="" textlink="">
      <xdr:nvSpPr>
        <xdr:cNvPr id="203941" name="TextBox 4">
          <a:extLst>
            <a:ext uri="{FF2B5EF4-FFF2-40B4-BE49-F238E27FC236}">
              <a16:creationId xmlns:a16="http://schemas.microsoft.com/office/drawing/2014/main" id="{A3EB3775-E093-7965-1157-F9DA9D337B01}"/>
            </a:ext>
          </a:extLst>
        </xdr:cNvPr>
        <xdr:cNvSpPr txBox="1"/>
      </xdr:nvSpPr>
      <xdr:spPr>
        <a:xfrm>
          <a:off x="10172141" y="21085968"/>
          <a:ext cx="7613086" cy="5816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CorePro LEDbulb ND 13-100W A60 E27 840</a:t>
          </a:r>
          <a:r>
            <a:rPr lang="en-US" sz="3200"/>
            <a:t> 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customProperty" Target="../customProperty1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mailto:support.ceecentral@signify.com" TargetMode="External"/><Relationship Id="rId13" Type="http://schemas.openxmlformats.org/officeDocument/2006/relationships/drawing" Target="../drawings/drawing2.xml"/><Relationship Id="rId3" Type="http://schemas.openxmlformats.org/officeDocument/2006/relationships/hyperlink" Target="http://www.lighting.philips.cz/prof" TargetMode="External"/><Relationship Id="rId7" Type="http://schemas.openxmlformats.org/officeDocument/2006/relationships/hyperlink" Target="mailto:nabidky@signify.com" TargetMode="External"/><Relationship Id="rId12" Type="http://schemas.openxmlformats.org/officeDocument/2006/relationships/customProperty" Target="../customProperty2.bin"/><Relationship Id="rId2" Type="http://schemas.openxmlformats.org/officeDocument/2006/relationships/hyperlink" Target="http://www.ecat.lighting.philips.cz/l/" TargetMode="External"/><Relationship Id="rId1" Type="http://schemas.openxmlformats.org/officeDocument/2006/relationships/hyperlink" Target="mailto:dana.schitkova@signify.com" TargetMode="External"/><Relationship Id="rId6" Type="http://schemas.openxmlformats.org/officeDocument/2006/relationships/hyperlink" Target="mailto:jana.trefna@signify.com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petr.dimitrov@signify.com" TargetMode="External"/><Relationship Id="rId10" Type="http://schemas.openxmlformats.org/officeDocument/2006/relationships/hyperlink" Target="mailto:michaela.jezikova@signify.com" TargetMode="External"/><Relationship Id="rId4" Type="http://schemas.openxmlformats.org/officeDocument/2006/relationships/hyperlink" Target="mailto:martin.svrcek@signify.com" TargetMode="External"/><Relationship Id="rId9" Type="http://schemas.openxmlformats.org/officeDocument/2006/relationships/hyperlink" Target="mailto:ucie.krejcirova@signify.com" TargetMode="External"/></Relationships>
</file>

<file path=xl/worksheets/_rels/sheet3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assets.signify.com/is/content/Signify/911401827988_EU.cs_CZ.PROF.FP" TargetMode="External"/><Relationship Id="rId21" Type="http://schemas.openxmlformats.org/officeDocument/2006/relationships/hyperlink" Target="https://www.assets.signify.com/is/image/Signify/CoreLine_Waterproof_WT120C%20G2%20L1500%20PSU%20-%20SPP?$highres$" TargetMode="External"/><Relationship Id="rId42" Type="http://schemas.openxmlformats.org/officeDocument/2006/relationships/hyperlink" Target="https://www.assets.signify.com/is/content/Signify/910505106556_EU.cs_CZ.PROF.FP" TargetMode="External"/><Relationship Id="rId63" Type="http://schemas.openxmlformats.org/officeDocument/2006/relationships/hyperlink" Target="https://www.assets.signify.com/is/content/Signify/910505106544_EU.cs_CZ.PROF.FP" TargetMode="External"/><Relationship Id="rId84" Type="http://schemas.openxmlformats.org/officeDocument/2006/relationships/hyperlink" Target="https://www.assets.signify.com/is/content/Signify/CoreLine-waterproof-G3-Installation-Instruction-v202512" TargetMode="External"/><Relationship Id="rId138" Type="http://schemas.openxmlformats.org/officeDocument/2006/relationships/hyperlink" Target="https://www.assets.signify.com/is/content/Signify/911401866188_EU.cs_CZ.PROF.FP" TargetMode="External"/><Relationship Id="rId159" Type="http://schemas.openxmlformats.org/officeDocument/2006/relationships/hyperlink" Target="https://www.assets.signify.com/is/content/Signify/324166386951-on-line-QIG-v2HR-INI" TargetMode="External"/><Relationship Id="rId170" Type="http://schemas.openxmlformats.org/officeDocument/2006/relationships/hyperlink" Target="https://www.assets.signify.com/is/content/Signify/929004356402_EU.cs_CZ.PROF.FP" TargetMode="External"/><Relationship Id="rId191" Type="http://schemas.openxmlformats.org/officeDocument/2006/relationships/customProperty" Target="../customProperty3.bin"/><Relationship Id="rId107" Type="http://schemas.openxmlformats.org/officeDocument/2006/relationships/hyperlink" Target="https://www.assets.signify.com/is/image/Signify/Coreline-tubular-waterproof-G2-PC-PMMA-L1200-SPP-v3?$highres$" TargetMode="External"/><Relationship Id="rId11" Type="http://schemas.openxmlformats.org/officeDocument/2006/relationships/hyperlink" Target="https://www.assets.signify.com/is/image/Signify/CoreLine-waterproof-WT120C-G3-L1200-SPP-MultiLumenIcon4?$highres$" TargetMode="External"/><Relationship Id="rId32" Type="http://schemas.openxmlformats.org/officeDocument/2006/relationships/hyperlink" Target="https://www.assets.signify.com/is/image/Signify/CoreLine_Waterproof_WT120C%20G2%20L1500%20PSU%20-%20SPP?$highres$" TargetMode="External"/><Relationship Id="rId53" Type="http://schemas.openxmlformats.org/officeDocument/2006/relationships/hyperlink" Target="https://www.assets.signify.com/is/content/Signify/910505106552_EU.cs_CZ.PROF.FP" TargetMode="External"/><Relationship Id="rId74" Type="http://schemas.openxmlformats.org/officeDocument/2006/relationships/hyperlink" Target="https://www.assets.signify.com/is/content/Signify/CoreLine-waterproof-G3-Installation-Instruction-v202512" TargetMode="External"/><Relationship Id="rId128" Type="http://schemas.openxmlformats.org/officeDocument/2006/relationships/hyperlink" Target="https://www.assets.signify.com/is/content/Signify/WT210C-G2-CoreLine-waterproof-tubular-Manual-instruction-PC" TargetMode="External"/><Relationship Id="rId149" Type="http://schemas.openxmlformats.org/officeDocument/2006/relationships/hyperlink" Target="https://www.assets.signify.com/is/content/Signify/929004341402_EU.cs_CZ.PROF.FP" TargetMode="External"/><Relationship Id="rId5" Type="http://schemas.openxmlformats.org/officeDocument/2006/relationships/hyperlink" Target="https://www.assets.signify.com/is/image/Signify/CoreLine_Waterproof_WT120C%20G2%20L1200%20PSU%20-%20SPP?$highres$" TargetMode="External"/><Relationship Id="rId95" Type="http://schemas.openxmlformats.org/officeDocument/2006/relationships/hyperlink" Target="https://www.assets.signify.com/is/content/Signify/CoreLine-waterproof-G3-Installation-Instruction-v202512" TargetMode="External"/><Relationship Id="rId160" Type="http://schemas.openxmlformats.org/officeDocument/2006/relationships/hyperlink" Target="https://www.assets.signify.com/is/content/Signify/324166386951-on-line-QIG-v2HR-INI" TargetMode="External"/><Relationship Id="rId181" Type="http://schemas.openxmlformats.org/officeDocument/2006/relationships/hyperlink" Target="https://www.assets.signify.com/is/content/Signify/66357991-139078-LED-BULB-NDLR-QIG-INI" TargetMode="External"/><Relationship Id="rId22" Type="http://schemas.openxmlformats.org/officeDocument/2006/relationships/hyperlink" Target="https://www.assets.signify.com/is/image/Signify/CoreLine-waterproof-WT120C-G3-L1500-SPP-MultiLumenIcon4?$highres$" TargetMode="External"/><Relationship Id="rId43" Type="http://schemas.openxmlformats.org/officeDocument/2006/relationships/hyperlink" Target="https://www.assets.signify.com/is/content/Signify/910505106551_EU.cs_CZ.PROF.FP" TargetMode="External"/><Relationship Id="rId64" Type="http://schemas.openxmlformats.org/officeDocument/2006/relationships/hyperlink" Target="https://www.assets.signify.com/is/content/Signify/911401838588_EU.cs_CZ.PROF.FP" TargetMode="External"/><Relationship Id="rId118" Type="http://schemas.openxmlformats.org/officeDocument/2006/relationships/hyperlink" Target="https://www.assets.signify.com/is/content/Signify/911401828488_EU.cs_CZ.PROF.FP" TargetMode="External"/><Relationship Id="rId139" Type="http://schemas.openxmlformats.org/officeDocument/2006/relationships/hyperlink" Target="https://www.assets.signify.com/is/content/Signify/911401866288_EU.cs_CZ.PROF.FP" TargetMode="External"/><Relationship Id="rId85" Type="http://schemas.openxmlformats.org/officeDocument/2006/relationships/hyperlink" Target="https://www.assets.signify.com/is/content/Signify/CoreLine-waterproof-G3-Installation-Instruction-v202512" TargetMode="External"/><Relationship Id="rId150" Type="http://schemas.openxmlformats.org/officeDocument/2006/relationships/hyperlink" Target="https://www.assets.signify.com/is/content/Signify/Online-QIG-for-W1-TForce-SON-T-INI" TargetMode="External"/><Relationship Id="rId171" Type="http://schemas.openxmlformats.org/officeDocument/2006/relationships/hyperlink" Target="https://www.assets.signify.com/is/content/Signify/929004356502_EU.cs_CZ.PROF.FP" TargetMode="External"/><Relationship Id="rId192" Type="http://schemas.openxmlformats.org/officeDocument/2006/relationships/drawing" Target="../drawings/drawing3.xml"/><Relationship Id="rId12" Type="http://schemas.openxmlformats.org/officeDocument/2006/relationships/hyperlink" Target="https://www.assets.signify.com/is/image/Signify/CoreLine_Waterproof_WT120C%20G2%20L1200%20PSU%20-%20SPP?$highres$" TargetMode="External"/><Relationship Id="rId33" Type="http://schemas.openxmlformats.org/officeDocument/2006/relationships/hyperlink" Target="https://www.assets.signify.com/is/image/Signify/CoreLine_Waterproof_WT120C%20G2%20L1500%20PSU%20-%20SPP?$highres$" TargetMode="External"/><Relationship Id="rId108" Type="http://schemas.openxmlformats.org/officeDocument/2006/relationships/hyperlink" Target="https://www.assets.signify.com/is/image/Signify/Coreline-tubular-waterproof-G2-PC-PMMA-L1200-SPP-v3?$highres$" TargetMode="External"/><Relationship Id="rId129" Type="http://schemas.openxmlformats.org/officeDocument/2006/relationships/hyperlink" Target="https://www.assets.signify.com/is/content/Signify/WT210C-G2-CoreLine-waterproof-tubular-Manual-instruction-PMMA" TargetMode="External"/><Relationship Id="rId54" Type="http://schemas.openxmlformats.org/officeDocument/2006/relationships/hyperlink" Target="https://www.assets.signify.com/is/content/Signify/911401839488_EU.cs_CZ.PROF.FP" TargetMode="External"/><Relationship Id="rId75" Type="http://schemas.openxmlformats.org/officeDocument/2006/relationships/hyperlink" Target="https://www.assets.signify.com/is/content/Signify/CoreLine-waterproof-G3-Installation-Instruction-v202512" TargetMode="External"/><Relationship Id="rId96" Type="http://schemas.openxmlformats.org/officeDocument/2006/relationships/hyperlink" Target="https://www.assets.signify.com/is/content/Signify/CoreLine-waterproof-G3-Installation-Instruction-v202512" TargetMode="External"/><Relationship Id="rId140" Type="http://schemas.openxmlformats.org/officeDocument/2006/relationships/hyperlink" Target="https://www.assets.signify.com/is/content/Signify/Mounting-instruction-BVP167-169-Ledinaire-Floodlight-All-in-SWB" TargetMode="External"/><Relationship Id="rId161" Type="http://schemas.openxmlformats.org/officeDocument/2006/relationships/hyperlink" Target="https://www.assets.signify.com/is/content/Signify/324166386951-on-line-QIG-v2HR-INI" TargetMode="External"/><Relationship Id="rId182" Type="http://schemas.openxmlformats.org/officeDocument/2006/relationships/hyperlink" Target="https://www.assets.signify.com/is/image/Signify/929004356602-MAS-LEDtube-VLE-1200mm-13-1W-15-5W-865-T8-RTP?$highres$" TargetMode="External"/><Relationship Id="rId6" Type="http://schemas.openxmlformats.org/officeDocument/2006/relationships/hyperlink" Target="https://www.assets.signify.com/is/image/Signify/CoreLine_Waterproof_WT120C%20G2%20L1200%20PSU%20-%20SPP?$highres$" TargetMode="External"/><Relationship Id="rId23" Type="http://schemas.openxmlformats.org/officeDocument/2006/relationships/hyperlink" Target="https://www.assets.signify.com/is/image/Signify/CoreLine_Waterproof_WT120C%20G2%20L1500%20PSU%20-%20SPP?$highres$" TargetMode="External"/><Relationship Id="rId119" Type="http://schemas.openxmlformats.org/officeDocument/2006/relationships/hyperlink" Target="https://www.assets.signify.com/is/content/Signify/911401828088_EU.cs_CZ.PROF.FP" TargetMode="External"/><Relationship Id="rId44" Type="http://schemas.openxmlformats.org/officeDocument/2006/relationships/hyperlink" Target="https://www.assets.signify.com/is/content/Signify/910505106566_EU.cs_CZ.PROF.FP" TargetMode="External"/><Relationship Id="rId65" Type="http://schemas.openxmlformats.org/officeDocument/2006/relationships/hyperlink" Target="https://www.assets.signify.com/is/content/Signify/910505106545_EU.cs_CZ.PROF.FP" TargetMode="External"/><Relationship Id="rId86" Type="http://schemas.openxmlformats.org/officeDocument/2006/relationships/hyperlink" Target="https://www.assets.signify.com/is/content/Signify/CoreLine-waterproof-G3-Installation-Instruction-v202512" TargetMode="External"/><Relationship Id="rId130" Type="http://schemas.openxmlformats.org/officeDocument/2006/relationships/hyperlink" Target="https://www.assets.signify.com/is/content/Signify/WT210C-G2-CoreLine-waterproof-tubular-Manual-instruction-PMMA" TargetMode="External"/><Relationship Id="rId151" Type="http://schemas.openxmlformats.org/officeDocument/2006/relationships/hyperlink" Target="https://www.assets.signify.com/is/content/Signify/Online-QIG-for-W1-TForce-SON-T-INI" TargetMode="External"/><Relationship Id="rId172" Type="http://schemas.openxmlformats.org/officeDocument/2006/relationships/hyperlink" Target="https://www.assets.signify.com/is/content/Signify/929004356602_EU.cs_CZ.PROF.FP" TargetMode="External"/><Relationship Id="rId13" Type="http://schemas.openxmlformats.org/officeDocument/2006/relationships/hyperlink" Target="https://www.assets.signify.com/is/image/Signify/CoreLine_Waterproof_WT120C%20G2%20L1200%20PSU%20-%20SPP?$highres$" TargetMode="External"/><Relationship Id="rId18" Type="http://schemas.openxmlformats.org/officeDocument/2006/relationships/hyperlink" Target="https://www.assets.signify.com/is/image/Signify/CoreLine-waterproof-WT120C-G3-L1500-SPP-MultiLumenIcon4?$highres$" TargetMode="External"/><Relationship Id="rId39" Type="http://schemas.openxmlformats.org/officeDocument/2006/relationships/hyperlink" Target="https://www.assets.signify.com/is/content/Signify/911401839588_EU.cs_CZ.PROF.FP" TargetMode="External"/><Relationship Id="rId109" Type="http://schemas.openxmlformats.org/officeDocument/2006/relationships/hyperlink" Target="https://www.assets.signify.com/is/image/Signify/Coreline-tubular-waterproof-G2-PC-PMMA-L1500-SPP?$highres$" TargetMode="External"/><Relationship Id="rId34" Type="http://schemas.openxmlformats.org/officeDocument/2006/relationships/hyperlink" Target="https://www.assets.signify.com/is/image/Signify/WT120Z-TW-2x2-5-L1200-L1500-RTP-v2?$highres$" TargetMode="External"/><Relationship Id="rId50" Type="http://schemas.openxmlformats.org/officeDocument/2006/relationships/hyperlink" Target="https://www.assets.signify.com/is/content/Signify/911401835688_EU.cs_CZ.PROF.FP" TargetMode="External"/><Relationship Id="rId55" Type="http://schemas.openxmlformats.org/officeDocument/2006/relationships/hyperlink" Target="https://www.assets.signify.com/is/content/Signify/910505106559_EU.cs_CZ.PROF.FP" TargetMode="External"/><Relationship Id="rId76" Type="http://schemas.openxmlformats.org/officeDocument/2006/relationships/hyperlink" Target="https://www.assets.signify.com/is/content/Signify/CoreLine-waterproof-G3-Installation-Instruction-v202512" TargetMode="External"/><Relationship Id="rId97" Type="http://schemas.openxmlformats.org/officeDocument/2006/relationships/hyperlink" Target="https://www.assets.signify.com/is/content/Signify/CoreLine-waterproof-G3-Installation-Instruction-v202512" TargetMode="External"/><Relationship Id="rId104" Type="http://schemas.openxmlformats.org/officeDocument/2006/relationships/hyperlink" Target="https://www.assets.signify.com/is/content/Signify/CoreLine-waterproof-G3-Installation-Instruction-v202512" TargetMode="External"/><Relationship Id="rId120" Type="http://schemas.openxmlformats.org/officeDocument/2006/relationships/hyperlink" Target="https://www.assets.signify.com/is/content/Signify/911401827788_EU.cs_CZ.PROF.FP" TargetMode="External"/><Relationship Id="rId125" Type="http://schemas.openxmlformats.org/officeDocument/2006/relationships/hyperlink" Target="https://www.assets.signify.com/is/content/Signify/WT210C-G2-CoreLine-waterproof-tubular-Manual-instruction-PC" TargetMode="External"/><Relationship Id="rId141" Type="http://schemas.openxmlformats.org/officeDocument/2006/relationships/hyperlink" Target="https://www.assets.signify.com/is/content/Signify/Mounting-instruction-BVP167-169-Ledinaire-Floodlight-All-in-SWB" TargetMode="External"/><Relationship Id="rId146" Type="http://schemas.openxmlformats.org/officeDocument/2006/relationships/hyperlink" Target="https://www.assets.signify.com/is/image/Signify/LED-TForce-Core-road-26W-740-E27-MV-RTP?$highres$" TargetMode="External"/><Relationship Id="rId167" Type="http://schemas.openxmlformats.org/officeDocument/2006/relationships/hyperlink" Target="https://www.assets.signify.com/is/image/Signify/929004432302-CorePro-LED-PLC-360D-9-5W-3CCT-4P-G24q-3-RTP?$highres$" TargetMode="External"/><Relationship Id="rId188" Type="http://schemas.openxmlformats.org/officeDocument/2006/relationships/hyperlink" Target="https://www.assets.signify.com/is/content/Signify/66357991-139078-LED-BULB-NDLR-QIG-INI" TargetMode="External"/><Relationship Id="rId7" Type="http://schemas.openxmlformats.org/officeDocument/2006/relationships/hyperlink" Target="https://www.assets.signify.com/is/image/Signify/CoreLine_Waterproof_WT120C%20G2%20L1200%20PSU%20-%20SPP?$highres$" TargetMode="External"/><Relationship Id="rId71" Type="http://schemas.openxmlformats.org/officeDocument/2006/relationships/hyperlink" Target="https://www.assets.signify.com/is/content/Signify/911401883388_EU.cs_CZ.PROF.FP" TargetMode="External"/><Relationship Id="rId92" Type="http://schemas.openxmlformats.org/officeDocument/2006/relationships/hyperlink" Target="https://www.assets.signify.com/is/content/Signify/CoreLine-waterproof-G3-Installation-Instruction-v202512" TargetMode="External"/><Relationship Id="rId162" Type="http://schemas.openxmlformats.org/officeDocument/2006/relationships/hyperlink" Target="https://www.assets.signify.com/is/image/Signify/LEDtube-Connected-IA-T8-RTP?$highres$" TargetMode="External"/><Relationship Id="rId183" Type="http://schemas.openxmlformats.org/officeDocument/2006/relationships/hyperlink" Target="https://www.assets.signify.com/is/image/Signify/929004356702-MAS-LEDtube-VLE-1500mm-19-3W-23W-830-T8-RTP?$highres$" TargetMode="External"/><Relationship Id="rId2" Type="http://schemas.openxmlformats.org/officeDocument/2006/relationships/hyperlink" Target="https://www.assets.signify.com/is/image/Signify/CoreLine_Waterproof_WT120C%20G2%20PCU%20-%20SPP?$highres$" TargetMode="External"/><Relationship Id="rId29" Type="http://schemas.openxmlformats.org/officeDocument/2006/relationships/hyperlink" Target="https://www.assets.signify.com/is/image/Signify/CoreLine_Waterproof_WT120C%20G2%20L1200%20PSU%20-%20SPP?$highres$" TargetMode="External"/><Relationship Id="rId24" Type="http://schemas.openxmlformats.org/officeDocument/2006/relationships/hyperlink" Target="https://www.assets.signify.com/is/image/Signify/CoreLine_Waterproof_WT120C%20G2%20L1500%20PSU%20-%20SPP?$highres$" TargetMode="External"/><Relationship Id="rId40" Type="http://schemas.openxmlformats.org/officeDocument/2006/relationships/hyperlink" Target="https://www.assets.signify.com/is/content/Signify/911401835588_EU.cs_CZ.PROF.FP" TargetMode="External"/><Relationship Id="rId45" Type="http://schemas.openxmlformats.org/officeDocument/2006/relationships/hyperlink" Target="https://www.assets.signify.com/is/content/Signify/911401839388_EU.cs_CZ.PROF.FP" TargetMode="External"/><Relationship Id="rId66" Type="http://schemas.openxmlformats.org/officeDocument/2006/relationships/hyperlink" Target="https://www.assets.signify.com/is/content/Signify/910505106554_EU.cs_CZ.PROF.FP" TargetMode="External"/><Relationship Id="rId87" Type="http://schemas.openxmlformats.org/officeDocument/2006/relationships/hyperlink" Target="https://www.assets.signify.com/is/content/Signify/CoreLine-waterproof-G3-Installation-Instruction-v202512" TargetMode="External"/><Relationship Id="rId110" Type="http://schemas.openxmlformats.org/officeDocument/2006/relationships/hyperlink" Target="https://www.assets.signify.com/is/image/Signify/Coreline-tubular-waterproof-G2-PC-PMMA-L1500-SPP?$highres$" TargetMode="External"/><Relationship Id="rId115" Type="http://schemas.openxmlformats.org/officeDocument/2006/relationships/hyperlink" Target="https://www.assets.signify.com/is/image/Signify/WT210Z%20SW2?$highres$" TargetMode="External"/><Relationship Id="rId131" Type="http://schemas.openxmlformats.org/officeDocument/2006/relationships/hyperlink" Target="https://www.assets.signify.com/is/content/Signify/WT210C-G2-CoreLine-waterproof-tubular-Manual-instruction-PMMA" TargetMode="External"/><Relationship Id="rId136" Type="http://schemas.openxmlformats.org/officeDocument/2006/relationships/hyperlink" Target="https://www.assets.signify.com/is/content/Signify/911401865988_EU.cs_CZ.PROF.FP" TargetMode="External"/><Relationship Id="rId157" Type="http://schemas.openxmlformats.org/officeDocument/2006/relationships/hyperlink" Target="https://www.assets.signify.com/is/content/Signify/929004432202_EU.cs_CZ.PROF.FP" TargetMode="External"/><Relationship Id="rId178" Type="http://schemas.openxmlformats.org/officeDocument/2006/relationships/hyperlink" Target="https://www.assets.signify.com/is/content/Signify/66357991-139078-LED-BULB-NDLR-QIG-INI" TargetMode="External"/><Relationship Id="rId61" Type="http://schemas.openxmlformats.org/officeDocument/2006/relationships/hyperlink" Target="https://www.assets.signify.com/is/content/Signify/911401839988_EU.cs_CZ.PROF.FP" TargetMode="External"/><Relationship Id="rId82" Type="http://schemas.openxmlformats.org/officeDocument/2006/relationships/hyperlink" Target="https://www.assets.signify.com/is/content/Signify/CoreLine-waterproof-G3-Installation-Instruction-v202512" TargetMode="External"/><Relationship Id="rId152" Type="http://schemas.openxmlformats.org/officeDocument/2006/relationships/hyperlink" Target="https://www.assets.signify.com/is/content/Signify/Online-QIG-for-W1-TForce-SON-T-INI" TargetMode="External"/><Relationship Id="rId173" Type="http://schemas.openxmlformats.org/officeDocument/2006/relationships/hyperlink" Target="https://www.assets.signify.com/is/content/Signify/929004356702_EU.cs_CZ.PROF.FP" TargetMode="External"/><Relationship Id="rId19" Type="http://schemas.openxmlformats.org/officeDocument/2006/relationships/hyperlink" Target="https://www.assets.signify.com/is/image/Signify/CoreLine-waterproof-WT120C-G3-L1500-SPP-MultiLumenIcon4?$highres$" TargetMode="External"/><Relationship Id="rId14" Type="http://schemas.openxmlformats.org/officeDocument/2006/relationships/hyperlink" Target="https://www.assets.signify.com/is/image/Signify/CoreLine_Waterproof_WT120C%20G2%20L1500%20PSU%20-%20SPP?$highres$" TargetMode="External"/><Relationship Id="rId30" Type="http://schemas.openxmlformats.org/officeDocument/2006/relationships/hyperlink" Target="https://www.assets.signify.com/is/image/Signify/CoreLine_Waterproof_WT120C%20G2%20L1200%20PSU%20-%20SPP?$highres$" TargetMode="External"/><Relationship Id="rId35" Type="http://schemas.openxmlformats.org/officeDocument/2006/relationships/hyperlink" Target="https://www.assets.signify.com/is/image/Signify/WT120Z-TW-2x2-5-L1200-L1500-RTP-v2?$highres$" TargetMode="External"/><Relationship Id="rId56" Type="http://schemas.openxmlformats.org/officeDocument/2006/relationships/hyperlink" Target="https://www.assets.signify.com/is/content/Signify/910505106567_EU.cs_CZ.PROF.FP" TargetMode="External"/><Relationship Id="rId77" Type="http://schemas.openxmlformats.org/officeDocument/2006/relationships/hyperlink" Target="https://www.assets.signify.com/is/content/Signify/CoreLine-waterproof-G3-Installation-Instruction-v202512" TargetMode="External"/><Relationship Id="rId100" Type="http://schemas.openxmlformats.org/officeDocument/2006/relationships/hyperlink" Target="https://www.assets.signify.com/is/content/Signify/CoreLine-waterproof-G3-Installation-Instruction-v202512" TargetMode="External"/><Relationship Id="rId105" Type="http://schemas.openxmlformats.org/officeDocument/2006/relationships/hyperlink" Target="https://www.assets.signify.com/is/content/Signify/CoreLine-waterproof-G3-Installation-Instruction-v202512" TargetMode="External"/><Relationship Id="rId126" Type="http://schemas.openxmlformats.org/officeDocument/2006/relationships/hyperlink" Target="https://www.assets.signify.com/is/content/Signify/WT210C-G2-CoreLine-waterproof-tubular-Manual-instruction-PC" TargetMode="External"/><Relationship Id="rId147" Type="http://schemas.openxmlformats.org/officeDocument/2006/relationships/hyperlink" Target="https://www.assets.signify.com/is/content/Signify/929004341202_EU.cs_CZ.PROF.FP" TargetMode="External"/><Relationship Id="rId168" Type="http://schemas.openxmlformats.org/officeDocument/2006/relationships/hyperlink" Target="https://www.assets.signify.com/is/image/Signify/929004432102-CorePro-LED-PLC-360D-5-5W-3CCT-4P-G24q-1-RTP?$highres$" TargetMode="External"/><Relationship Id="rId8" Type="http://schemas.openxmlformats.org/officeDocument/2006/relationships/hyperlink" Target="https://www.assets.signify.com/is/image/Signify/CoreLine-waterproof-WT120C-G3-L1200-SPP-MultiLumenIcon4?$highres$" TargetMode="External"/><Relationship Id="rId51" Type="http://schemas.openxmlformats.org/officeDocument/2006/relationships/hyperlink" Target="https://www.assets.signify.com/is/content/Signify/911401835888_EU.cs_CZ.PROF.FP" TargetMode="External"/><Relationship Id="rId72" Type="http://schemas.openxmlformats.org/officeDocument/2006/relationships/hyperlink" Target="https://www.assets.signify.com/is/content/Signify/912401483668_EU.cs_CZ.PROF.FP" TargetMode="External"/><Relationship Id="rId93" Type="http://schemas.openxmlformats.org/officeDocument/2006/relationships/hyperlink" Target="https://www.assets.signify.com/is/content/Signify/CoreLine-waterproof-G3-Installation-Instruction-v202512" TargetMode="External"/><Relationship Id="rId98" Type="http://schemas.openxmlformats.org/officeDocument/2006/relationships/hyperlink" Target="https://www.assets.signify.com/is/content/Signify/CoreLine-waterproof-G3-Installation-Instruction-v202512" TargetMode="External"/><Relationship Id="rId121" Type="http://schemas.openxmlformats.org/officeDocument/2006/relationships/hyperlink" Target="https://www.assets.signify.com/is/content/Signify/911401827688_EU.cs_CZ.PROF.FP" TargetMode="External"/><Relationship Id="rId142" Type="http://schemas.openxmlformats.org/officeDocument/2006/relationships/hyperlink" Target="https://www.assets.signify.com/is/content/Signify/Mounting-instruction-BVP167-169-Ledinaire-Floodlight-All-in-SWB" TargetMode="External"/><Relationship Id="rId163" Type="http://schemas.openxmlformats.org/officeDocument/2006/relationships/hyperlink" Target="https://www.assets.signify.com/is/content/Signify/Online-QIG-for-3241-662-97182-Installation-INI" TargetMode="External"/><Relationship Id="rId184" Type="http://schemas.openxmlformats.org/officeDocument/2006/relationships/hyperlink" Target="https://www.assets.signify.com/is/image/Signify/929004356802-MAS-LEDtube-VLE-1500mm-19-3W-23W-840-T8-RTP?$highres$" TargetMode="External"/><Relationship Id="rId189" Type="http://schemas.openxmlformats.org/officeDocument/2006/relationships/hyperlink" Target="https://www.assets.signify.com/is/content/Signify/66357991-139078-LED-BULB-NDLR-QIG-INI" TargetMode="External"/><Relationship Id="rId3" Type="http://schemas.openxmlformats.org/officeDocument/2006/relationships/hyperlink" Target="https://www.assets.signify.com/is/image/Signify/CoreLine-waterproof-WT120C-G3-L600-SPP-MultiLumenIcon4?$highres$" TargetMode="External"/><Relationship Id="rId25" Type="http://schemas.openxmlformats.org/officeDocument/2006/relationships/hyperlink" Target="https://www.assets.signify.com/is/image/Signify/CoreLine-waterproof-WT120C-G3-L1500-SPP-MultiLumenIcon4?$highres$" TargetMode="External"/><Relationship Id="rId46" Type="http://schemas.openxmlformats.org/officeDocument/2006/relationships/hyperlink" Target="https://www.assets.signify.com/is/content/Signify/910505106558_EU.cs_CZ.PROF.FP" TargetMode="External"/><Relationship Id="rId67" Type="http://schemas.openxmlformats.org/officeDocument/2006/relationships/hyperlink" Target="https://www.assets.signify.com/is/content/Signify/911401838888_EU.cs_CZ.PROF.FP" TargetMode="External"/><Relationship Id="rId116" Type="http://schemas.openxmlformats.org/officeDocument/2006/relationships/hyperlink" Target="https://www.assets.signify.com/is/content/Signify/911401828388_EU.cs_CZ.PROF.FP" TargetMode="External"/><Relationship Id="rId137" Type="http://schemas.openxmlformats.org/officeDocument/2006/relationships/hyperlink" Target="https://www.assets.signify.com/is/content/Signify/911401866088_EU.cs_CZ.PROF.FP" TargetMode="External"/><Relationship Id="rId158" Type="http://schemas.openxmlformats.org/officeDocument/2006/relationships/hyperlink" Target="https://www.assets.signify.com/is/content/Signify/929004432302_EU.cs_CZ.PROF.FP" TargetMode="External"/><Relationship Id="rId20" Type="http://schemas.openxmlformats.org/officeDocument/2006/relationships/hyperlink" Target="https://www.assets.signify.com/is/image/Signify/CoreLine-waterproof-WT120C-G3-L1500-SPP-MultiLumenIcon4?$highres$" TargetMode="External"/><Relationship Id="rId41" Type="http://schemas.openxmlformats.org/officeDocument/2006/relationships/hyperlink" Target="https://www.assets.signify.com/is/content/Signify/911401835788_EU.cs_CZ.PROF.FP" TargetMode="External"/><Relationship Id="rId62" Type="http://schemas.openxmlformats.org/officeDocument/2006/relationships/hyperlink" Target="https://www.assets.signify.com/is/content/Signify/910505106553_EU.cs_CZ.PROF.FP" TargetMode="External"/><Relationship Id="rId83" Type="http://schemas.openxmlformats.org/officeDocument/2006/relationships/hyperlink" Target="https://www.assets.signify.com/is/content/Signify/CoreLine-waterproof-G3-Installation-Instruction-v202512" TargetMode="External"/><Relationship Id="rId88" Type="http://schemas.openxmlformats.org/officeDocument/2006/relationships/hyperlink" Target="https://www.assets.signify.com/is/content/Signify/CoreLine-waterproof-G3-Installation-Instruction-v202512" TargetMode="External"/><Relationship Id="rId111" Type="http://schemas.openxmlformats.org/officeDocument/2006/relationships/hyperlink" Target="https://www.assets.signify.com/is/image/Signify/Coreline-tubular-waterproof-G2-PC-PMMA-L1200-SPP-v3?$highres$" TargetMode="External"/><Relationship Id="rId132" Type="http://schemas.openxmlformats.org/officeDocument/2006/relationships/hyperlink" Target="https://www.assets.signify.com/is/image/Signify/BVP167-LED24830-40-65PSU-20W-SWB-WH-RTP?$highres$" TargetMode="External"/><Relationship Id="rId153" Type="http://schemas.openxmlformats.org/officeDocument/2006/relationships/hyperlink" Target="https://www.assets.signify.com/is/image/Signify/929004320602-CorePro-LEDtube-1500mm-UO-24-9W-3CCT-T8-RTP?$highres$" TargetMode="External"/><Relationship Id="rId174" Type="http://schemas.openxmlformats.org/officeDocument/2006/relationships/hyperlink" Target="https://www.assets.signify.com/is/content/Signify/929004356802_EU.cs_CZ.PROF.FP" TargetMode="External"/><Relationship Id="rId179" Type="http://schemas.openxmlformats.org/officeDocument/2006/relationships/hyperlink" Target="https://www.assets.signify.com/is/content/Signify/66357991-139078-LED-BULB-NDLR-QIG-INI" TargetMode="External"/><Relationship Id="rId190" Type="http://schemas.openxmlformats.org/officeDocument/2006/relationships/hyperlink" Target="https://www.assets.signify.com/is/content/Signify/66357991-139078-LED-BULB-NDLR-QIG-INI" TargetMode="External"/><Relationship Id="rId15" Type="http://schemas.openxmlformats.org/officeDocument/2006/relationships/hyperlink" Target="https://www.assets.signify.com/is/image/Signify/CoreLine_Waterproof_WT120C%20G2%20L1500%20PSU%20-%20SPP?$highres$" TargetMode="External"/><Relationship Id="rId36" Type="http://schemas.openxmlformats.org/officeDocument/2006/relationships/hyperlink" Target="https://www.assets.signify.com/is/image/Signify/EM300V-ELB-P3-kit-HV-v2-CL-WP-G3-RTP?$highres$" TargetMode="External"/><Relationship Id="rId57" Type="http://schemas.openxmlformats.org/officeDocument/2006/relationships/hyperlink" Target="https://www.assets.signify.com/is/content/Signify/911401835988_EU.cs_CZ.PROF.FP" TargetMode="External"/><Relationship Id="rId106" Type="http://schemas.openxmlformats.org/officeDocument/2006/relationships/hyperlink" Target="https://www.assets.signify.com/is/content/Signify/Installation-instruction-EM300V-ELB-P3-kit-HV-v2-CL-WP-G3" TargetMode="External"/><Relationship Id="rId127" Type="http://schemas.openxmlformats.org/officeDocument/2006/relationships/hyperlink" Target="https://www.assets.signify.com/is/content/Signify/WT210C-G2-CoreLine-waterproof-tubular-Manual-instruction-PC" TargetMode="External"/><Relationship Id="rId10" Type="http://schemas.openxmlformats.org/officeDocument/2006/relationships/hyperlink" Target="https://www.assets.signify.com/is/image/Signify/CoreLine-waterproof-WT120C-G3-L1200-SPP-MultiLumenIcon4?$highres$" TargetMode="External"/><Relationship Id="rId31" Type="http://schemas.openxmlformats.org/officeDocument/2006/relationships/hyperlink" Target="https://www.assets.signify.com/is/image/Signify/CoreLine_Waterproof_WT120C%20G2%20L1500%20PSU%20-%20SPP?$highres$" TargetMode="External"/><Relationship Id="rId52" Type="http://schemas.openxmlformats.org/officeDocument/2006/relationships/hyperlink" Target="https://www.assets.signify.com/is/content/Signify/910505106557_EU.cs_CZ.PROF.FP" TargetMode="External"/><Relationship Id="rId73" Type="http://schemas.openxmlformats.org/officeDocument/2006/relationships/hyperlink" Target="https://www.assets.signify.com/is/content/Signify/CoreLine-waterproof-G3-Installation-Instruction-v202512" TargetMode="External"/><Relationship Id="rId78" Type="http://schemas.openxmlformats.org/officeDocument/2006/relationships/hyperlink" Target="https://www.assets.signify.com/is/content/Signify/CoreLine-waterproof-G3-Installation-Instruction-v202512" TargetMode="External"/><Relationship Id="rId94" Type="http://schemas.openxmlformats.org/officeDocument/2006/relationships/hyperlink" Target="https://www.assets.signify.com/is/content/Signify/CoreLine-waterproof-G3-Installation-Instruction-v202512" TargetMode="External"/><Relationship Id="rId99" Type="http://schemas.openxmlformats.org/officeDocument/2006/relationships/hyperlink" Target="https://www.assets.signify.com/is/content/Signify/CoreLine-waterproof-G3-Installation-Instruction-v202512" TargetMode="External"/><Relationship Id="rId101" Type="http://schemas.openxmlformats.org/officeDocument/2006/relationships/hyperlink" Target="https://www.assets.signify.com/is/content/Signify/CoreLine-waterproof-G3-Installation-Instruction-v202512" TargetMode="External"/><Relationship Id="rId122" Type="http://schemas.openxmlformats.org/officeDocument/2006/relationships/hyperlink" Target="https://www.assets.signify.com/is/content/Signify/911401827888_EU.cs_CZ.PROF.FP" TargetMode="External"/><Relationship Id="rId143" Type="http://schemas.openxmlformats.org/officeDocument/2006/relationships/hyperlink" Target="https://www.assets.signify.com/is/content/Signify/Mounting-instruction-BVP167-169-Ledinaire-Floodlight-All-in-SWB" TargetMode="External"/><Relationship Id="rId148" Type="http://schemas.openxmlformats.org/officeDocument/2006/relationships/hyperlink" Target="https://www.assets.signify.com/is/content/Signify/929004341302_EU.cs_CZ.PROF.FP" TargetMode="External"/><Relationship Id="rId164" Type="http://schemas.openxmlformats.org/officeDocument/2006/relationships/hyperlink" Target="https://www.assets.signify.com/is/image/Signify/929004350002-CorePro-LED-PLS-360D-3-5W-3CCT-2P-G23-RTP?$highres$" TargetMode="External"/><Relationship Id="rId169" Type="http://schemas.openxmlformats.org/officeDocument/2006/relationships/hyperlink" Target="https://www.assets.signify.com/is/image/Signify/929004320302-CorePro-LEDtube-450mm-HO-5-4W-3CCT-T8-RTP?$highres$" TargetMode="External"/><Relationship Id="rId185" Type="http://schemas.openxmlformats.org/officeDocument/2006/relationships/hyperlink" Target="https://www.assets.signify.com/is/content/Signify/929004320402_EU.cs_CZ.PROF.FP" TargetMode="External"/><Relationship Id="rId4" Type="http://schemas.openxmlformats.org/officeDocument/2006/relationships/hyperlink" Target="https://www.assets.signify.com/is/image/Signify/CoreLine_Waterproof_WT120C%20G2%20L1200%20PSU%20-%20SPP?$highres$" TargetMode="External"/><Relationship Id="rId9" Type="http://schemas.openxmlformats.org/officeDocument/2006/relationships/hyperlink" Target="https://www.assets.signify.com/is/image/Signify/CoreLine-waterproof-WT120C-G3-L1200-SPP-MultiLumenIcon4?$highres$" TargetMode="External"/><Relationship Id="rId180" Type="http://schemas.openxmlformats.org/officeDocument/2006/relationships/hyperlink" Target="https://www.assets.signify.com/is/content/Signify/66357991-139078-LED-BULB-NDLR-QIG-INI" TargetMode="External"/><Relationship Id="rId26" Type="http://schemas.openxmlformats.org/officeDocument/2006/relationships/hyperlink" Target="https://www.assets.signify.com/is/image/Signify/CoreLine_Waterproof_WT120C%20G2%20L1500%20PSU%20-%20SPP?$highres$" TargetMode="External"/><Relationship Id="rId47" Type="http://schemas.openxmlformats.org/officeDocument/2006/relationships/hyperlink" Target="https://www.assets.signify.com/is/content/Signify/910505106568_EU.cs_CZ.PROF.FP" TargetMode="External"/><Relationship Id="rId68" Type="http://schemas.openxmlformats.org/officeDocument/2006/relationships/hyperlink" Target="https://www.assets.signify.com/is/content/Signify/910505106555_EU.cs_CZ.PROF.FP" TargetMode="External"/><Relationship Id="rId89" Type="http://schemas.openxmlformats.org/officeDocument/2006/relationships/hyperlink" Target="https://www.assets.signify.com/is/content/Signify/CoreLine-waterproof-G3-Installation-Instruction-v202512" TargetMode="External"/><Relationship Id="rId112" Type="http://schemas.openxmlformats.org/officeDocument/2006/relationships/hyperlink" Target="https://www.assets.signify.com/is/image/Signify/Coreline-tubular-waterproof-G2-PC-PMMA-L1500-SPP?$highres$" TargetMode="External"/><Relationship Id="rId133" Type="http://schemas.openxmlformats.org/officeDocument/2006/relationships/hyperlink" Target="https://www.assets.signify.com/is/image/Signify/BVP167-LED36830-40-65PSU-30W-SWB-WH-RTP?$highres$" TargetMode="External"/><Relationship Id="rId154" Type="http://schemas.openxmlformats.org/officeDocument/2006/relationships/hyperlink" Target="https://www.assets.signify.com/is/image/Signify/929004435102-CorePro-LEDbulb-D-40-60-75-100W-A60-5CCT-RTP?$highres$" TargetMode="External"/><Relationship Id="rId175" Type="http://schemas.openxmlformats.org/officeDocument/2006/relationships/hyperlink" Target="https://www.assets.signify.com/is/content/Signify/929004356902_EU.cs_CZ.PROF.FP" TargetMode="External"/><Relationship Id="rId16" Type="http://schemas.openxmlformats.org/officeDocument/2006/relationships/hyperlink" Target="https://www.assets.signify.com/is/image/Signify/CoreLine_Waterproof_WT120C%20G2%20L1500%20PSU%20-%20SPP?$highres$" TargetMode="External"/><Relationship Id="rId37" Type="http://schemas.openxmlformats.org/officeDocument/2006/relationships/hyperlink" Target="https://www.assets.signify.com/is/content/Signify/911401835488_EU.cs_CZ.PROF.FP" TargetMode="External"/><Relationship Id="rId58" Type="http://schemas.openxmlformats.org/officeDocument/2006/relationships/hyperlink" Target="https://www.assets.signify.com/is/content/Signify/911401839688_EU.cs_CZ.PROF.FP" TargetMode="External"/><Relationship Id="rId79" Type="http://schemas.openxmlformats.org/officeDocument/2006/relationships/hyperlink" Target="https://www.assets.signify.com/is/content/Signify/CoreLine-waterproof-G3-Installation-Instruction-v202512" TargetMode="External"/><Relationship Id="rId102" Type="http://schemas.openxmlformats.org/officeDocument/2006/relationships/hyperlink" Target="https://www.assets.signify.com/is/content/Signify/CoreLine-waterproof-G3-Installation-Instruction-v202512" TargetMode="External"/><Relationship Id="rId123" Type="http://schemas.openxmlformats.org/officeDocument/2006/relationships/hyperlink" Target="https://www.assets.signify.com/is/content/Signify/911401828188_EU.cs_CZ.PROF.FP" TargetMode="External"/><Relationship Id="rId144" Type="http://schemas.openxmlformats.org/officeDocument/2006/relationships/hyperlink" Target="https://www.assets.signify.com/is/image/Signify/LED-TForce-Core-road-26W-E27-MV-RTP?$highres$" TargetMode="External"/><Relationship Id="rId90" Type="http://schemas.openxmlformats.org/officeDocument/2006/relationships/hyperlink" Target="https://www.assets.signify.com/is/content/Signify/CoreLine-waterproof-G3-Installation-Instruction-v202512" TargetMode="External"/><Relationship Id="rId165" Type="http://schemas.openxmlformats.org/officeDocument/2006/relationships/hyperlink" Target="https://www.assets.signify.com/is/image/Signify/929004350102-CorePro-LED-PLS-360D-5W-3CCT-2P-G23-RTP?$highres$" TargetMode="External"/><Relationship Id="rId186" Type="http://schemas.openxmlformats.org/officeDocument/2006/relationships/hyperlink" Target="https://www.assets.signify.com/is/content/Signify/929004320502_EU.cs_CZ.PROF.FP" TargetMode="External"/><Relationship Id="rId27" Type="http://schemas.openxmlformats.org/officeDocument/2006/relationships/hyperlink" Target="https://www.assets.signify.com/is/image/Signify/CoreLine_Waterproof_WT120C%20G2%20PCU%20-%20SPP?$highres$" TargetMode="External"/><Relationship Id="rId48" Type="http://schemas.openxmlformats.org/officeDocument/2006/relationships/hyperlink" Target="https://www.assets.signify.com/is/content/Signify/911401836188_EU.cs_CZ.PROF.FP" TargetMode="External"/><Relationship Id="rId69" Type="http://schemas.openxmlformats.org/officeDocument/2006/relationships/hyperlink" Target="https://www.assets.signify.com/is/content/Signify/910505106546_EU.cs_CZ.PROF.FP" TargetMode="External"/><Relationship Id="rId113" Type="http://schemas.openxmlformats.org/officeDocument/2006/relationships/hyperlink" Target="https://www.assets.signify.com/is/image/Signify/Coreline-tubular-waterproof-G2-PC-PMMA-L1500-SPP?$highres$" TargetMode="External"/><Relationship Id="rId134" Type="http://schemas.openxmlformats.org/officeDocument/2006/relationships/hyperlink" Target="https://www.assets.signify.com/is/image/Signify/BVP167-LED60830-40-65PSU-50W-SWB-WH-RTP?$highres$" TargetMode="External"/><Relationship Id="rId80" Type="http://schemas.openxmlformats.org/officeDocument/2006/relationships/hyperlink" Target="https://www.assets.signify.com/is/content/Signify/CoreLine-waterproof-G3-Installation-Instruction-v202512" TargetMode="External"/><Relationship Id="rId155" Type="http://schemas.openxmlformats.org/officeDocument/2006/relationships/hyperlink" Target="https://www.assets.signify.com/is/image/Signify/929004356402-MAS-LEDtube-VLE-1200mm-13-1W-15-5W-830-T8-RTP?$highres$" TargetMode="External"/><Relationship Id="rId176" Type="http://schemas.openxmlformats.org/officeDocument/2006/relationships/hyperlink" Target="https://www.assets.signify.com/is/content/Signify/66357991-139078-LED-BULB-NDLR-QIG-INI" TargetMode="External"/><Relationship Id="rId17" Type="http://schemas.openxmlformats.org/officeDocument/2006/relationships/hyperlink" Target="https://www.assets.signify.com/is/image/Signify/CoreLine_Waterproof_WT120C%20G2%20L1500%20PSU%20-%20SPP?$highres$" TargetMode="External"/><Relationship Id="rId38" Type="http://schemas.openxmlformats.org/officeDocument/2006/relationships/hyperlink" Target="https://www.assets.signify.com/is/content/Signify/911401836088_EU.cs_CZ.PROF.FP" TargetMode="External"/><Relationship Id="rId59" Type="http://schemas.openxmlformats.org/officeDocument/2006/relationships/hyperlink" Target="https://www.assets.signify.com/is/content/Signify/911401836388_EU.cs_CZ.PROF.FP" TargetMode="External"/><Relationship Id="rId103" Type="http://schemas.openxmlformats.org/officeDocument/2006/relationships/hyperlink" Target="https://www.assets.signify.com/is/content/Signify/CoreLine-waterproof-G3-Installation-Instruction-v202512" TargetMode="External"/><Relationship Id="rId124" Type="http://schemas.openxmlformats.org/officeDocument/2006/relationships/hyperlink" Target="https://www.assets.signify.com/is/content/Signify/911401828288_EU.cs_CZ.PROF.FP" TargetMode="External"/><Relationship Id="rId70" Type="http://schemas.openxmlformats.org/officeDocument/2006/relationships/hyperlink" Target="https://www.assets.signify.com/is/content/Signify/911401883288_EU.cs_CZ.PROF.FP" TargetMode="External"/><Relationship Id="rId91" Type="http://schemas.openxmlformats.org/officeDocument/2006/relationships/hyperlink" Target="https://www.assets.signify.com/is/content/Signify/CoreLine-waterproof-G3-Installation-Instruction-v202512" TargetMode="External"/><Relationship Id="rId145" Type="http://schemas.openxmlformats.org/officeDocument/2006/relationships/hyperlink" Target="https://www.assets.signify.com/is/image/Signify/LED-TForce-Core-road-26W-E27-MV-RTP?$highres$" TargetMode="External"/><Relationship Id="rId166" Type="http://schemas.openxmlformats.org/officeDocument/2006/relationships/hyperlink" Target="https://www.assets.signify.com/is/image/Signify/929004432202-CorePro-LED-PLC-360D-6-5W-3CCT-4P-G24q-2-RTP?$highres$" TargetMode="External"/><Relationship Id="rId187" Type="http://schemas.openxmlformats.org/officeDocument/2006/relationships/hyperlink" Target="https://www.assets.signify.com/is/content/Signify/929004320602_EU.cs_CZ.PROF.FP" TargetMode="External"/><Relationship Id="rId1" Type="http://schemas.openxmlformats.org/officeDocument/2006/relationships/hyperlink" Target="https://www.assets.signify.com/is/image/Signify/CoreLine_Waterproof_WT120C%20G2%20PCU%20-%20SPP?$highres$" TargetMode="External"/><Relationship Id="rId28" Type="http://schemas.openxmlformats.org/officeDocument/2006/relationships/hyperlink" Target="https://www.assets.signify.com/is/image/Signify/CoreLine_Waterproof_WT120C%20G2%20L1200%20PSU%20-%20SPP?$highres$" TargetMode="External"/><Relationship Id="rId49" Type="http://schemas.openxmlformats.org/officeDocument/2006/relationships/hyperlink" Target="https://www.assets.signify.com/is/content/Signify/911401836288_EU.cs_CZ.PROF.FP" TargetMode="External"/><Relationship Id="rId114" Type="http://schemas.openxmlformats.org/officeDocument/2006/relationships/hyperlink" Target="https://www.assets.signify.com/is/image/Signify/CoreLine%20tubular%20waterproof_WT210Z%20SMS%20_suspension%20set?$highres$" TargetMode="External"/><Relationship Id="rId60" Type="http://schemas.openxmlformats.org/officeDocument/2006/relationships/hyperlink" Target="https://www.assets.signify.com/is/content/Signify/911401836488_EU.cs_CZ.PROF.FP" TargetMode="External"/><Relationship Id="rId81" Type="http://schemas.openxmlformats.org/officeDocument/2006/relationships/hyperlink" Target="https://www.assets.signify.com/is/content/Signify/CoreLine-waterproof-G3-Installation-Instruction-v202512" TargetMode="External"/><Relationship Id="rId135" Type="http://schemas.openxmlformats.org/officeDocument/2006/relationships/hyperlink" Target="https://www.assets.signify.com/is/image/Signify/BVP169-LED120830-40-65PSU-100W-SWB-WH-RTP?$highres$" TargetMode="External"/><Relationship Id="rId156" Type="http://schemas.openxmlformats.org/officeDocument/2006/relationships/hyperlink" Target="https://www.assets.signify.com/is/content/Signify/929004432102_EU.cs_CZ.PROF.FP" TargetMode="External"/><Relationship Id="rId177" Type="http://schemas.openxmlformats.org/officeDocument/2006/relationships/hyperlink" Target="https://www.assets.signify.com/is/content/Signify/66357991-139078-LED-BULB-NDLR-QIG-INI" TargetMode="External"/></Relationships>
</file>

<file path=xl/worksheets/_rels/sheet4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assets.signify.com/is/image/Signify/PHL_TownTune_CPT-BDP260-SPP?$highres$" TargetMode="External"/><Relationship Id="rId21" Type="http://schemas.openxmlformats.org/officeDocument/2006/relationships/hyperlink" Target="https://www.assets.signify.com/is/image/Signify/PH-All-In-CoreLine-SPP-e-cat-HR-911401814985?$highres$" TargetMode="External"/><Relationship Id="rId42" Type="http://schemas.openxmlformats.org/officeDocument/2006/relationships/hyperlink" Target="https://www.assets.signify.com/is/image/Signify/CoreLine_Waterproof_WT120C%20G2%20PSU%20PCO%20-%20SPP?$highres$" TargetMode="External"/><Relationship Id="rId63" Type="http://schemas.openxmlformats.org/officeDocument/2006/relationships/hyperlink" Target="https://www.assets.signify.com/is/content/Signify/911401535591_EU.cs_CZ.PROF.FP" TargetMode="External"/><Relationship Id="rId84" Type="http://schemas.openxmlformats.org/officeDocument/2006/relationships/hyperlink" Target="https://www.assets.signify.com/is/content/Signify/Installation%20instruction_CoreLine%20waterproof%20WT120C%20standard_2023%2005" TargetMode="External"/><Relationship Id="rId138" Type="http://schemas.openxmlformats.org/officeDocument/2006/relationships/hyperlink" Target="https://www.assets.signify.com/is/content/Signify/Online-QIG-for-324166100362-INI" TargetMode="External"/><Relationship Id="rId159" Type="http://schemas.openxmlformats.org/officeDocument/2006/relationships/hyperlink" Target="https://www.assets.signify.com/is/content/Signify/929002021502_EU.cs_CZ.PROF.FP" TargetMode="External"/><Relationship Id="rId170" Type="http://schemas.openxmlformats.org/officeDocument/2006/relationships/hyperlink" Target="https://www.assets.signify.com/is/content/Signify/929002997902_EU.cs_CZ.PROF.FP" TargetMode="External"/><Relationship Id="rId191" Type="http://schemas.openxmlformats.org/officeDocument/2006/relationships/hyperlink" Target="https://www.assets.signify.com/is/content/Signify/online-QIG-for-324166183191-Corepro-LEDtube-INI;https:/www.assets.signify.com/is/content/Signify/online-QIG-for-324166183191-INI" TargetMode="External"/><Relationship Id="rId205" Type="http://schemas.openxmlformats.org/officeDocument/2006/relationships/hyperlink" Target="https://www.assets.signify.com/is/content/Signify/929003623302_EU.cs_CZ.PROF.FP" TargetMode="External"/><Relationship Id="rId226" Type="http://schemas.openxmlformats.org/officeDocument/2006/relationships/hyperlink" Target="https://www.assets.signify.com/is/image/Signify/LEDspot_Corepro_GU10_PAR16-SPP?$highres$" TargetMode="External"/><Relationship Id="rId247" Type="http://schemas.openxmlformats.org/officeDocument/2006/relationships/hyperlink" Target="https://www.assets.signify.com/is/image/Signify/LPPR1_CDM-R-E_0004?$highres$" TargetMode="External"/><Relationship Id="rId107" Type="http://schemas.openxmlformats.org/officeDocument/2006/relationships/hyperlink" Target="https://www.assets.signify.com/is/content/Signify/911401827984_EU.cs_CZ.PROF.FP" TargetMode="External"/><Relationship Id="rId11" Type="http://schemas.openxmlformats.org/officeDocument/2006/relationships/hyperlink" Target="https://www.assets.signify.com/is/content/Signify/PILA_Wall_Mounted_WL007C-MI" TargetMode="External"/><Relationship Id="rId32" Type="http://schemas.openxmlformats.org/officeDocument/2006/relationships/hyperlink" Target="https://www.assets.signify.com/is/image/Signify/CoreLine_Waterproof_WT120C%20G2%20L1500%20PSU%20-%20SPP?$highres$" TargetMode="External"/><Relationship Id="rId53" Type="http://schemas.openxmlformats.org/officeDocument/2006/relationships/hyperlink" Target="https://www.assets.signify.com/is/image/Signify/CoreLine_Waterproof_WT120C%20G2%20L1200%20PSU%20-%20SPP?$highres$" TargetMode="External"/><Relationship Id="rId74" Type="http://schemas.openxmlformats.org/officeDocument/2006/relationships/hyperlink" Target="https://www.assets.signify.com/is/content/Signify/911401816287_EU.cs_CZ.PROF.FP" TargetMode="External"/><Relationship Id="rId128" Type="http://schemas.openxmlformats.org/officeDocument/2006/relationships/hyperlink" Target="https://www.assets.signify.com/is/content/Signify/StreetSaver%20G2-INI;https:/www.assets.signify.com/is/content/Signify/Streetsaver_Gen2_BPP008-MI%20Aug%202021" TargetMode="External"/><Relationship Id="rId149" Type="http://schemas.openxmlformats.org/officeDocument/2006/relationships/hyperlink" Target="https://www.assets.signify.com/is/image/Signify/LEDtube_600-1200mm_PP?$highres$" TargetMode="External"/><Relationship Id="rId5" Type="http://schemas.openxmlformats.org/officeDocument/2006/relationships/hyperlink" Target="https://www.assets.signify.com/is/content/Signify/929003165532_EU.cs_CZ.PROF.FP" TargetMode="External"/><Relationship Id="rId95" Type="http://schemas.openxmlformats.org/officeDocument/2006/relationships/hyperlink" Target="https://www.assets.signify.com/is/image/Signify/CoreLine_Waterproof_WT120C%20G2%20L1500%20PSU%20-%20SPP?$highres$" TargetMode="External"/><Relationship Id="rId160" Type="http://schemas.openxmlformats.org/officeDocument/2006/relationships/hyperlink" Target="https://www.assets.signify.com/is/content/Signify/929002997602_EU.cs_CZ.PROF.FP" TargetMode="External"/><Relationship Id="rId181" Type="http://schemas.openxmlformats.org/officeDocument/2006/relationships/hyperlink" Target="https://www.assets.signify.com/is/image/Signify/LEDtube_PRO_1200mm_12W_G13_850_1800lm-SPP?$highres$" TargetMode="External"/><Relationship Id="rId216" Type="http://schemas.openxmlformats.org/officeDocument/2006/relationships/hyperlink" Target="https://www.assets.signify.com/is/content/Signify/929002412802_EU.cs_CZ.PROF.FP" TargetMode="External"/><Relationship Id="rId237" Type="http://schemas.openxmlformats.org/officeDocument/2006/relationships/hyperlink" Target="https://www.assets.signify.com/is/image/Signify/LPPR1_TL-X?$highres$" TargetMode="External"/><Relationship Id="rId22" Type="http://schemas.openxmlformats.org/officeDocument/2006/relationships/hyperlink" Target="https://www.assets.signify.com/is/content/Signify/911401815487_EU.cs_CZ.PROF.FP" TargetMode="External"/><Relationship Id="rId43" Type="http://schemas.openxmlformats.org/officeDocument/2006/relationships/hyperlink" Target="https://www.assets.signify.com/is/image/Signify/CoreLine_Waterproof_WT120C%20G2%20PSU%20PCO%20-%20SPP?$highres$" TargetMode="External"/><Relationship Id="rId64" Type="http://schemas.openxmlformats.org/officeDocument/2006/relationships/hyperlink" Target="https://www.assets.signify.com/is/content/Signify/911401535691_EU.cs_CZ.PROF.FP" TargetMode="External"/><Relationship Id="rId118" Type="http://schemas.openxmlformats.org/officeDocument/2006/relationships/hyperlink" Target="https://www.assets.signify.com/is/image/Signify/PHL_TownTune_CPT-BDP260-SPP?$highres$" TargetMode="External"/><Relationship Id="rId139" Type="http://schemas.openxmlformats.org/officeDocument/2006/relationships/hyperlink" Target="https://www.assets.signify.com/is/content/Signify/Online-QIG-for-324165994083-INI" TargetMode="External"/><Relationship Id="rId85" Type="http://schemas.openxmlformats.org/officeDocument/2006/relationships/hyperlink" Target="https://www.assets.signify.com/is/content/Signify/Installation%20instruction_CoreLine%20waterproof%20WT120C%20standard_2023%2005" TargetMode="External"/><Relationship Id="rId150" Type="http://schemas.openxmlformats.org/officeDocument/2006/relationships/hyperlink" Target="https://www.assets.signify.com/is/content/Signify/929001307202_EU.cs_CZ.PROF.FP" TargetMode="External"/><Relationship Id="rId171" Type="http://schemas.openxmlformats.org/officeDocument/2006/relationships/hyperlink" Target="https://www.assets.signify.com/is/content/Signify/929002998002_EU.cs_CZ.PROF.FP" TargetMode="External"/><Relationship Id="rId192" Type="http://schemas.openxmlformats.org/officeDocument/2006/relationships/hyperlink" Target="https://www.assets.signify.com/is/content/Signify/online-QIG-for-324166183191-INI" TargetMode="External"/><Relationship Id="rId206" Type="http://schemas.openxmlformats.org/officeDocument/2006/relationships/hyperlink" Target="https://www.assets.signify.com/is/content/Signify/929003642502_EU.cs_CZ.PROF.FP" TargetMode="External"/><Relationship Id="rId227" Type="http://schemas.openxmlformats.org/officeDocument/2006/relationships/hyperlink" Target="https://www.assets.signify.com/is/content/Signify/929001348302_EU.cs_CZ.PROF.FP" TargetMode="External"/><Relationship Id="rId248" Type="http://schemas.openxmlformats.org/officeDocument/2006/relationships/hyperlink" Target="https://www.assets.signify.com/is/content/Signify/928109300630_EU.cs_CZ.PROF.FP" TargetMode="External"/><Relationship Id="rId12" Type="http://schemas.openxmlformats.org/officeDocument/2006/relationships/hyperlink" Target="https://www.assets.signify.com/is/image/Signify/CoreLine%20Recessed%20RC136B_60x60_SPP?$highres$" TargetMode="External"/><Relationship Id="rId33" Type="http://schemas.openxmlformats.org/officeDocument/2006/relationships/hyperlink" Target="https://www.assets.signify.com/is/content/Signify/911401824781_EU.cs_CZ.PROF.FP" TargetMode="External"/><Relationship Id="rId108" Type="http://schemas.openxmlformats.org/officeDocument/2006/relationships/hyperlink" Target="https://www.assets.signify.com/is/content/Signify/Manual%20Instruction%20PMMA_%202022%2009%2021" TargetMode="External"/><Relationship Id="rId129" Type="http://schemas.openxmlformats.org/officeDocument/2006/relationships/hyperlink" Target="https://www.assets.signify.com/is/content/Signify/583443000020784-BDP260-TOWNTUNE-CPT" TargetMode="External"/><Relationship Id="rId54" Type="http://schemas.openxmlformats.org/officeDocument/2006/relationships/hyperlink" Target="https://www.assets.signify.com/is/image/Signify/CoreLine_Waterproof_WT120C%20G2%20L1200%20PSU%20-%20SPP?$highres$" TargetMode="External"/><Relationship Id="rId75" Type="http://schemas.openxmlformats.org/officeDocument/2006/relationships/hyperlink" Target="https://www.assets.signify.com/is/content/Signify/CoreLine%20waterproof%20WT120C%20G2%20PSU_2023%2005" TargetMode="External"/><Relationship Id="rId96" Type="http://schemas.openxmlformats.org/officeDocument/2006/relationships/hyperlink" Target="https://www.assets.signify.com/is/content/Signify/910505100079_EU.cs_CZ.PROF.FP" TargetMode="External"/><Relationship Id="rId140" Type="http://schemas.openxmlformats.org/officeDocument/2006/relationships/hyperlink" Target="https://www.assets.signify.com/is/content/Signify/Online-QIG-for-324165994083-INI" TargetMode="External"/><Relationship Id="rId161" Type="http://schemas.openxmlformats.org/officeDocument/2006/relationships/hyperlink" Target="https://www.assets.signify.com/is/content/Signify/929002997702_EU.cs_CZ.PROF.FP" TargetMode="External"/><Relationship Id="rId182" Type="http://schemas.openxmlformats.org/officeDocument/2006/relationships/hyperlink" Target="https://www.assets.signify.com/is/image/Signify/LEDtube_PRO_1200mm_12W_G13_850_1800lm-SPP?$highres$" TargetMode="External"/><Relationship Id="rId217" Type="http://schemas.openxmlformats.org/officeDocument/2006/relationships/hyperlink" Target="https://www.assets.signify.com/is/image/Signify/LEDclassic_A60_E27_smoky_POS2-SPP?$highres$" TargetMode="External"/><Relationship Id="rId6" Type="http://schemas.openxmlformats.org/officeDocument/2006/relationships/hyperlink" Target="https://www.assets.signify.com/is/content/Signify/Downlight_DN070B_RD_EU-UMD" TargetMode="External"/><Relationship Id="rId238" Type="http://schemas.openxmlformats.org/officeDocument/2006/relationships/hyperlink" Target="https://www.assets.signify.com/is/content/Signify/928037903332_EU.cs_CZ.PROF.FP" TargetMode="External"/><Relationship Id="rId23" Type="http://schemas.openxmlformats.org/officeDocument/2006/relationships/hyperlink" Target="https://www.assets.signify.com/is/content/Signify/911401815587_EU.cs_CZ.PROF.FP" TargetMode="External"/><Relationship Id="rId119" Type="http://schemas.openxmlformats.org/officeDocument/2006/relationships/hyperlink" Target="https://www.assets.signify.com/is/image/Signify/PHL_TownTune_CPT-BDP260-SPP?$highres$" TargetMode="External"/><Relationship Id="rId44" Type="http://schemas.openxmlformats.org/officeDocument/2006/relationships/hyperlink" Target="https://www.assets.signify.com/is/image/Signify/CoreLine_Waterproof_WT120C%20G2%20L1200%20PSU%20-%20SPP?$highres$" TargetMode="External"/><Relationship Id="rId65" Type="http://schemas.openxmlformats.org/officeDocument/2006/relationships/hyperlink" Target="https://www.assets.signify.com/is/content/Signify/910505100050_EU.cs_CZ.PROF.FP" TargetMode="External"/><Relationship Id="rId86" Type="http://schemas.openxmlformats.org/officeDocument/2006/relationships/hyperlink" Target="https://www.assets.signify.com/is/content/Signify/Installation%20instruction_CoreLine%20waterproof%20WT120C%20standard_2023%2005" TargetMode="External"/><Relationship Id="rId130" Type="http://schemas.openxmlformats.org/officeDocument/2006/relationships/hyperlink" Target="https://www.assets.signify.com/is/content/Signify/583443000020784-BDP260-TOWNTUNE-CPT" TargetMode="External"/><Relationship Id="rId151" Type="http://schemas.openxmlformats.org/officeDocument/2006/relationships/hyperlink" Target="https://www.assets.signify.com/is/content/Signify/LEDtube_Installation_Guide-INI" TargetMode="External"/><Relationship Id="rId172" Type="http://schemas.openxmlformats.org/officeDocument/2006/relationships/hyperlink" Target="https://www.assets.signify.com/is/content/Signify/929002998102_EU.cs_CZ.PROF.FP" TargetMode="External"/><Relationship Id="rId193" Type="http://schemas.openxmlformats.org/officeDocument/2006/relationships/hyperlink" Target="https://www.assets.signify.com/is/content/Signify/online-QIG-for-324166183191-INI" TargetMode="External"/><Relationship Id="rId207" Type="http://schemas.openxmlformats.org/officeDocument/2006/relationships/hyperlink" Target="https://www.assets.signify.com/is/content/Signify/929003480202_EU.cs_CZ.PROF.FP" TargetMode="External"/><Relationship Id="rId228" Type="http://schemas.openxmlformats.org/officeDocument/2006/relationships/hyperlink" Target="https://www.assets.signify.com/is/content/Signify/929002979902_EU.cs_CZ.PROF.FP" TargetMode="External"/><Relationship Id="rId249" Type="http://schemas.openxmlformats.org/officeDocument/2006/relationships/printerSettings" Target="../printerSettings/printerSettings3.bin"/><Relationship Id="rId13" Type="http://schemas.openxmlformats.org/officeDocument/2006/relationships/hyperlink" Target="https://www.assets.signify.com/is/content/Signify/911401808285_EU.cs_CZ.PROF.FP" TargetMode="External"/><Relationship Id="rId109" Type="http://schemas.openxmlformats.org/officeDocument/2006/relationships/hyperlink" Target="https://www.assets.signify.com/is/content/Signify/Manual%20Instruction%20PMMA_%202022%2009%2021" TargetMode="External"/><Relationship Id="rId34" Type="http://schemas.openxmlformats.org/officeDocument/2006/relationships/hyperlink" Target="https://www.assets.signify.com/is/content/Signify/911401824581_EU.cs_CZ.PROF.FP" TargetMode="External"/><Relationship Id="rId55" Type="http://schemas.openxmlformats.org/officeDocument/2006/relationships/hyperlink" Target="https://www.assets.signify.com/is/image/Signify/CoreLine_Waterproof_WT120C%20G2%20L1200%20PSU%20-%20SPP?$highres$" TargetMode="External"/><Relationship Id="rId76" Type="http://schemas.openxmlformats.org/officeDocument/2006/relationships/hyperlink" Target="https://www.assets.signify.com/is/content/Signify/CoreLine%20waterproof%20WT120C%20G2%20PSU_2023%2005" TargetMode="External"/><Relationship Id="rId97" Type="http://schemas.openxmlformats.org/officeDocument/2006/relationships/hyperlink" Target="https://www.assets.signify.com/is/content/Signify/911401816387_EU.cs_CZ.PROF.FP" TargetMode="External"/><Relationship Id="rId120" Type="http://schemas.openxmlformats.org/officeDocument/2006/relationships/hyperlink" Target="https://www.assets.signify.com/is/content/Signify/919515814269_EU.cs_CZ.PROF.FP" TargetMode="External"/><Relationship Id="rId141" Type="http://schemas.openxmlformats.org/officeDocument/2006/relationships/hyperlink" Target="https://www.assets.signify.com/is/image/Signify/LEDTForce_Core_Tshape_E27_FR_1-SPP?$highres$" TargetMode="External"/><Relationship Id="rId7" Type="http://schemas.openxmlformats.org/officeDocument/2006/relationships/hyperlink" Target="https://www.assets.signify.com/is/image/Signify/PILA%20Wallmount%20OVAL?$highres$" TargetMode="External"/><Relationship Id="rId162" Type="http://schemas.openxmlformats.org/officeDocument/2006/relationships/hyperlink" Target="https://www.assets.signify.com/is/content/Signify/929002997802_EU.cs_CZ.PROF.FP" TargetMode="External"/><Relationship Id="rId183" Type="http://schemas.openxmlformats.org/officeDocument/2006/relationships/hyperlink" Target="https://www.assets.signify.com/is/content/Signify/929003158702_EU.cs_CZ.PROF.FP" TargetMode="External"/><Relationship Id="rId218" Type="http://schemas.openxmlformats.org/officeDocument/2006/relationships/hyperlink" Target="https://www.assets.signify.com/is/image/Signify/LEDbulb_6-25W_E27_A160_840_giant_smoky_D-SPP?$highres$" TargetMode="External"/><Relationship Id="rId239" Type="http://schemas.openxmlformats.org/officeDocument/2006/relationships/hyperlink" Target="https://www.assets.signify.com/is/image/Signify/LPPR1_CDM-TC_0001?$highres$" TargetMode="External"/><Relationship Id="rId250" Type="http://schemas.openxmlformats.org/officeDocument/2006/relationships/customProperty" Target="../customProperty4.bin"/><Relationship Id="rId24" Type="http://schemas.openxmlformats.org/officeDocument/2006/relationships/hyperlink" Target="https://www.assets.signify.com/is/content/Signify/911401823780_EU.cs_CZ.PROF.FP" TargetMode="External"/><Relationship Id="rId45" Type="http://schemas.openxmlformats.org/officeDocument/2006/relationships/hyperlink" Target="https://www.assets.signify.com/is/image/Signify/CoreLine_Waterproof_WT120C%20G2%20L1500%20PSU%20-%20SPP?$highres$" TargetMode="External"/><Relationship Id="rId66" Type="http://schemas.openxmlformats.org/officeDocument/2006/relationships/hyperlink" Target="https://www.assets.signify.com/is/content/Signify/910505100051_EU.cs_CZ.PROF.FP" TargetMode="External"/><Relationship Id="rId87" Type="http://schemas.openxmlformats.org/officeDocument/2006/relationships/hyperlink" Target="https://www.assets.signify.com/is/content/Signify/Installation%20instruction_CoreLine%20waterproof%20WT120C%20standard_2023%2005" TargetMode="External"/><Relationship Id="rId110" Type="http://schemas.openxmlformats.org/officeDocument/2006/relationships/hyperlink" Target="https://www.assets.signify.com/is/content/Signify/Manual%20Instruction%20PMMA_%202022%2009%2021" TargetMode="External"/><Relationship Id="rId131" Type="http://schemas.openxmlformats.org/officeDocument/2006/relationships/hyperlink" Target="https://www.assets.signify.com/is/content/Signify/583443000020784-BDP260-TOWNTUNE-CPT" TargetMode="External"/><Relationship Id="rId152" Type="http://schemas.openxmlformats.org/officeDocument/2006/relationships/hyperlink" Target="https://www.assets.signify.com/is/image/Signify/LEDtube_1200mm_HO_T8-SPP?$highres$" TargetMode="External"/><Relationship Id="rId173" Type="http://schemas.openxmlformats.org/officeDocument/2006/relationships/hyperlink" Target="https://www.assets.signify.com/is/content/Signify/online-QIG-for-324166174411-MAS-Corepro-LEDtube-INI" TargetMode="External"/><Relationship Id="rId194" Type="http://schemas.openxmlformats.org/officeDocument/2006/relationships/hyperlink" Target="https://www.assets.signify.com/is/content/Signify/online-QIG-for-324166183191-INI" TargetMode="External"/><Relationship Id="rId208" Type="http://schemas.openxmlformats.org/officeDocument/2006/relationships/hyperlink" Target="https://www.assets.signify.com/is/content/Signify/929003480302_EU.cs_CZ.PROF.FP" TargetMode="External"/><Relationship Id="rId229" Type="http://schemas.openxmlformats.org/officeDocument/2006/relationships/hyperlink" Target="https://www.assets.signify.com/is/image/Signify/LEDspot_MAS_50W_GU5_3_MR16_827_24D-SPP?$highres$" TargetMode="External"/><Relationship Id="rId240" Type="http://schemas.openxmlformats.org/officeDocument/2006/relationships/hyperlink" Target="https://www.assets.signify.com/is/content/Signify/928183405125_EU.cs_CZ.PROF.FP" TargetMode="External"/><Relationship Id="rId14" Type="http://schemas.openxmlformats.org/officeDocument/2006/relationships/hyperlink" Target="https://www.assets.signify.com/is/content/Signify/Mounting%20instructions%20CoreLine%20Recessed%206000LM1" TargetMode="External"/><Relationship Id="rId35" Type="http://schemas.openxmlformats.org/officeDocument/2006/relationships/hyperlink" Target="https://www.assets.signify.com/is/content/Signify/911401815987_EU.cs_CZ.PROF.FP" TargetMode="External"/><Relationship Id="rId56" Type="http://schemas.openxmlformats.org/officeDocument/2006/relationships/hyperlink" Target="https://www.assets.signify.com/is/image/Signify/CoreLine_Waterproof_WT120C%20G2%20L1200%20PSU%20-%20SPP?$highres$" TargetMode="External"/><Relationship Id="rId77" Type="http://schemas.openxmlformats.org/officeDocument/2006/relationships/hyperlink" Target="https://www.assets.signify.com/is/content/Signify/CoreLine%20waterproof%20WT120C%20G2%20PSU_2023%2005" TargetMode="External"/><Relationship Id="rId100" Type="http://schemas.openxmlformats.org/officeDocument/2006/relationships/hyperlink" Target="https://www.assets.signify.com/is/content/Signify/Manual-Instruction-WT120C-G2-high-lumen-v202404" TargetMode="External"/><Relationship Id="rId8" Type="http://schemas.openxmlformats.org/officeDocument/2006/relationships/hyperlink" Target="https://www.assets.signify.com/is/image/Signify/Wallmount_round_MDU?$highres$" TargetMode="External"/><Relationship Id="rId98" Type="http://schemas.openxmlformats.org/officeDocument/2006/relationships/hyperlink" Target="https://www.assets.signify.com/is/content/Signify/911401816487_EU.cs_CZ.PROF.FP" TargetMode="External"/><Relationship Id="rId121" Type="http://schemas.openxmlformats.org/officeDocument/2006/relationships/hyperlink" Target="https://www.assets.signify.com/is/content/Signify/911401663503_EU.cs_CZ.PROF.FP" TargetMode="External"/><Relationship Id="rId142" Type="http://schemas.openxmlformats.org/officeDocument/2006/relationships/hyperlink" Target="https://www.assets.signify.com/is/image/Signify/LEDTForce_Core_Tshape_E27_FR_1-SPP?$highres$" TargetMode="External"/><Relationship Id="rId163" Type="http://schemas.openxmlformats.org/officeDocument/2006/relationships/hyperlink" Target="https://www.assets.signify.com/is/content/Signify/online-QIG-for-324166174411-MAS-Corepro-LEDtube-INI" TargetMode="External"/><Relationship Id="rId184" Type="http://schemas.openxmlformats.org/officeDocument/2006/relationships/hyperlink" Target="https://www.assets.signify.com/is/content/Signify/929003746102_EU.cs_CZ.PROF.FP" TargetMode="External"/><Relationship Id="rId219" Type="http://schemas.openxmlformats.org/officeDocument/2006/relationships/hyperlink" Target="https://www.assets.signify.com/is/image/Signify/LEDbulb_6-25W_E27_G200_840_giant_smoky_D-SPP?$highres$" TargetMode="External"/><Relationship Id="rId230" Type="http://schemas.openxmlformats.org/officeDocument/2006/relationships/hyperlink" Target="https://www.assets.signify.com/is/image/Signify/LEDspot_MAS_50W_GU5_3_MR16_827_24D-SPP?$highres$" TargetMode="External"/><Relationship Id="rId251" Type="http://schemas.openxmlformats.org/officeDocument/2006/relationships/drawing" Target="../drawings/drawing4.xml"/><Relationship Id="rId25" Type="http://schemas.openxmlformats.org/officeDocument/2006/relationships/hyperlink" Target="https://www.assets.signify.com/is/content/Signify/911401814985_EU.cs_CZ.PROF.FP" TargetMode="External"/><Relationship Id="rId46" Type="http://schemas.openxmlformats.org/officeDocument/2006/relationships/hyperlink" Target="https://www.assets.signify.com/is/image/Signify/CoreLine_Waterproof_WT120C%20G2%20L1500%20PSU%20-%20SPP?$highres$" TargetMode="External"/><Relationship Id="rId67" Type="http://schemas.openxmlformats.org/officeDocument/2006/relationships/hyperlink" Target="https://www.assets.signify.com/is/content/Signify/910505100069_EU.cs_CZ.PROF.FP" TargetMode="External"/><Relationship Id="rId88" Type="http://schemas.openxmlformats.org/officeDocument/2006/relationships/hyperlink" Target="https://www.assets.signify.com/is/content/Signify/Manual-Instruction-WT120C-G2-high-lumen-v202404" TargetMode="External"/><Relationship Id="rId111" Type="http://schemas.openxmlformats.org/officeDocument/2006/relationships/hyperlink" Target="https://www.assets.signify.com/is/image/Signify/Coreline%20Batten%20G3_%20BN126C%20PSU%20-%20SPP04?$highres$" TargetMode="External"/><Relationship Id="rId132" Type="http://schemas.openxmlformats.org/officeDocument/2006/relationships/hyperlink" Target="https://www.assets.signify.com/is/image/Signify/LEDTForce_Core_road_Tshape_E27_1-SPP?$highres$" TargetMode="External"/><Relationship Id="rId153" Type="http://schemas.openxmlformats.org/officeDocument/2006/relationships/hyperlink" Target="https://www.assets.signify.com/is/content/Signify/929002998302_EU.cs_CZ.PROF.FP" TargetMode="External"/><Relationship Id="rId174" Type="http://schemas.openxmlformats.org/officeDocument/2006/relationships/hyperlink" Target="https://www.assets.signify.com/is/content/Signify/online-QIG-for-324166174411-MAS-Corepro-LEDtube-INI" TargetMode="External"/><Relationship Id="rId195" Type="http://schemas.openxmlformats.org/officeDocument/2006/relationships/hyperlink" Target="https://www.assets.signify.com/is/content/Signify/online-QIG-for-324166183191-INI" TargetMode="External"/><Relationship Id="rId209" Type="http://schemas.openxmlformats.org/officeDocument/2006/relationships/hyperlink" Target="https://www.assets.signify.com/is/image/Signify/LEDbulb_MAS_A60_E27_CL_2-SPP?$highres$" TargetMode="External"/><Relationship Id="rId220" Type="http://schemas.openxmlformats.org/officeDocument/2006/relationships/hyperlink" Target="https://www.assets.signify.com/is/content/Signify/929002380501_EU.cs_CZ.PROF.FP" TargetMode="External"/><Relationship Id="rId241" Type="http://schemas.openxmlformats.org/officeDocument/2006/relationships/hyperlink" Target="https://www.assets.signify.com/is/image/Signify/LPPR1_CDM-TM_0001?$highres$" TargetMode="External"/><Relationship Id="rId15" Type="http://schemas.openxmlformats.org/officeDocument/2006/relationships/hyperlink" Target="https://www.assets.signify.com/is/image/Signify/Ledinaire_panel_G5_60x60-SPP?$highres$" TargetMode="External"/><Relationship Id="rId36" Type="http://schemas.openxmlformats.org/officeDocument/2006/relationships/hyperlink" Target="https://www.assets.signify.com/is/content/Signify/CoreLine%20waterproof%20WT120C%20G2%20PSU_2023%2005" TargetMode="External"/><Relationship Id="rId57" Type="http://schemas.openxmlformats.org/officeDocument/2006/relationships/hyperlink" Target="https://www.assets.signify.com/is/content/Signify/911401836980_EU.cs_CZ.PROF.FP" TargetMode="External"/><Relationship Id="rId78" Type="http://schemas.openxmlformats.org/officeDocument/2006/relationships/hyperlink" Target="https://www.assets.signify.com/is/content/Signify/CoreLine%20waterproof%20WT120C%20G2%20PSU_2023%2005" TargetMode="External"/><Relationship Id="rId99" Type="http://schemas.openxmlformats.org/officeDocument/2006/relationships/hyperlink" Target="https://www.assets.signify.com/is/content/Signify/Installation%20instruction_CoreLine%20waterproof%20WT120C%20standard_2023%2005" TargetMode="External"/><Relationship Id="rId101" Type="http://schemas.openxmlformats.org/officeDocument/2006/relationships/hyperlink" Target="https://www.assets.signify.com/is/content/Signify/Manual-Instruction-WT120C-G2-high-lumen-v202404" TargetMode="External"/><Relationship Id="rId122" Type="http://schemas.openxmlformats.org/officeDocument/2006/relationships/hyperlink" Target="https://www.assets.signify.com/is/content/Signify/911401663403_EU.cs_CZ.PROF.FP" TargetMode="External"/><Relationship Id="rId143" Type="http://schemas.openxmlformats.org/officeDocument/2006/relationships/hyperlink" Target="https://www.assets.signify.com/is/image/Signify/LEDTForce_Core_Tshape_E27_FR_2-SPP?$highres$" TargetMode="External"/><Relationship Id="rId164" Type="http://schemas.openxmlformats.org/officeDocument/2006/relationships/hyperlink" Target="https://www.assets.signify.com/is/content/Signify/online-QIG-for-324166174411-MAS-Corepro-LEDtube-INI" TargetMode="External"/><Relationship Id="rId185" Type="http://schemas.openxmlformats.org/officeDocument/2006/relationships/hyperlink" Target="https://www.assets.signify.com/is/content/Signify/929003746202_EU.cs_CZ.PROF.FP" TargetMode="External"/><Relationship Id="rId4" Type="http://schemas.openxmlformats.org/officeDocument/2006/relationships/hyperlink" Target="https://www.assets.signify.com/is/image/Signify/Downlight_DN070B_RD-EU-SPP?$highres$" TargetMode="External"/><Relationship Id="rId9" Type="http://schemas.openxmlformats.org/officeDocument/2006/relationships/hyperlink" Target="https://www.assets.signify.com/is/content/Signify/911401735132_EU.cs_CZ.PROF.FP" TargetMode="External"/><Relationship Id="rId180" Type="http://schemas.openxmlformats.org/officeDocument/2006/relationships/hyperlink" Target="https://www.assets.signify.com/is/image/Signify/LEDtube_PRO_1200mm_12W_G13_850_1800lm-SPP?$highres$" TargetMode="External"/><Relationship Id="rId210" Type="http://schemas.openxmlformats.org/officeDocument/2006/relationships/hyperlink" Target="https://www.assets.signify.com/is/image/Signify/LED_BulbsBulb_A67_100W_1521lm_2700K_E27_NDFrosted-SPP?$highres$" TargetMode="External"/><Relationship Id="rId215" Type="http://schemas.openxmlformats.org/officeDocument/2006/relationships/hyperlink" Target="https://www.assets.signify.com/is/image/Signify/LED_classic_CM_A60_E27_CL_POS2-SPP?$highres$" TargetMode="External"/><Relationship Id="rId236" Type="http://schemas.openxmlformats.org/officeDocument/2006/relationships/hyperlink" Target="https://www.assets.signify.com/is/content/Signify/928026284070_EU.cs_CZ.PROF.FP" TargetMode="External"/><Relationship Id="rId26" Type="http://schemas.openxmlformats.org/officeDocument/2006/relationships/hyperlink" Target="https://www.assets.signify.com/is/content/Signify/Manual-Instruction-WT120C-G2-high-lumen-v202404" TargetMode="External"/><Relationship Id="rId231" Type="http://schemas.openxmlformats.org/officeDocument/2006/relationships/hyperlink" Target="https://www.assets.signify.com/is/content/Signify/929002492002_EU.cs_CZ.PROF.FP" TargetMode="External"/><Relationship Id="rId47" Type="http://schemas.openxmlformats.org/officeDocument/2006/relationships/hyperlink" Target="https://www.assets.signify.com/is/image/Signify/CoreLine_Waterproof_WT120C%20G2%20L1200%20PSU%20-%20SPP?$highres$" TargetMode="External"/><Relationship Id="rId68" Type="http://schemas.openxmlformats.org/officeDocument/2006/relationships/hyperlink" Target="https://www.assets.signify.com/is/content/Signify/910505100070_EU.cs_CZ.PROF.FP" TargetMode="External"/><Relationship Id="rId89" Type="http://schemas.openxmlformats.org/officeDocument/2006/relationships/hyperlink" Target="https://www.assets.signify.com/is/content/Signify/Installation%20instruction_CoreLine%20waterproof%20WT120C%20standard_2023%2005" TargetMode="External"/><Relationship Id="rId112" Type="http://schemas.openxmlformats.org/officeDocument/2006/relationships/hyperlink" Target="https://www.assets.signify.com/is/content/Signify/911401833584_EU.cs_CZ.PROF.FP" TargetMode="External"/><Relationship Id="rId133" Type="http://schemas.openxmlformats.org/officeDocument/2006/relationships/hyperlink" Target="https://www.assets.signify.com/is/image/Signify/LEDTForce_Core_road_Tshape_E27_1-SPP?$highres$" TargetMode="External"/><Relationship Id="rId154" Type="http://schemas.openxmlformats.org/officeDocument/2006/relationships/hyperlink" Target="https://www.assets.signify.com/is/content/Signify/online-QIG-for-324166166411-MAS-LEDtube-INI" TargetMode="External"/><Relationship Id="rId175" Type="http://schemas.openxmlformats.org/officeDocument/2006/relationships/hyperlink" Target="https://www.assets.signify.com/is/content/Signify/online-QIG-for-324166174411-MAS-Corepro-LEDtube-INI" TargetMode="External"/><Relationship Id="rId196" Type="http://schemas.openxmlformats.org/officeDocument/2006/relationships/hyperlink" Target="https://www.assets.signify.com/is/content/Signify/online-QIG-for-324166183191-INI" TargetMode="External"/><Relationship Id="rId200" Type="http://schemas.openxmlformats.org/officeDocument/2006/relationships/hyperlink" Target="https://www.assets.signify.com/is/content/Signify/929003648602_EU.cs_CZ.PROF.FP" TargetMode="External"/><Relationship Id="rId16" Type="http://schemas.openxmlformats.org/officeDocument/2006/relationships/hyperlink" Target="https://www.assets.signify.com/is/content/Signify/911401875285_EU.cs_CZ.PROF.FP" TargetMode="External"/><Relationship Id="rId221" Type="http://schemas.openxmlformats.org/officeDocument/2006/relationships/hyperlink" Target="https://www.assets.signify.com/is/content/Signify/929002982501_EU.cs_CZ.PROF.FP" TargetMode="External"/><Relationship Id="rId242" Type="http://schemas.openxmlformats.org/officeDocument/2006/relationships/hyperlink" Target="https://www.assets.signify.com/is/content/Signify/928087905130_EU.cs_CZ.PROF.FP" TargetMode="External"/><Relationship Id="rId37" Type="http://schemas.openxmlformats.org/officeDocument/2006/relationships/hyperlink" Target="https://www.assets.signify.com/is/content/Signify/CoreLine%20waterproof%20WT120C%20G2%20PSU_2023%2005" TargetMode="External"/><Relationship Id="rId58" Type="http://schemas.openxmlformats.org/officeDocument/2006/relationships/hyperlink" Target="https://www.assets.signify.com/is/content/Signify/911401837080_EU.cs_CZ.PROF.FP" TargetMode="External"/><Relationship Id="rId79" Type="http://schemas.openxmlformats.org/officeDocument/2006/relationships/hyperlink" Target="https://www.assets.signify.com/is/content/Signify/CoreLine%20waterproof%20WT120C%20G2%20PSU_2023%2005" TargetMode="External"/><Relationship Id="rId102" Type="http://schemas.openxmlformats.org/officeDocument/2006/relationships/hyperlink" Target="https://www.assets.signify.com/is/image/Signify/CoreLine%20tubular%20waterproof_WT210C%20PMMA%20L1200-SPPB?$highres$" TargetMode="External"/><Relationship Id="rId123" Type="http://schemas.openxmlformats.org/officeDocument/2006/relationships/hyperlink" Target="https://www.assets.signify.com/is/content/Signify/912300024254_EU.cs_CZ.PROF.FP-1" TargetMode="External"/><Relationship Id="rId144" Type="http://schemas.openxmlformats.org/officeDocument/2006/relationships/hyperlink" Target="https://www.assets.signify.com/is/image/Signify/LEDTForce_Core_Tshape_E27_FR_2-SPP?$highres$" TargetMode="External"/><Relationship Id="rId90" Type="http://schemas.openxmlformats.org/officeDocument/2006/relationships/hyperlink" Target="https://www.assets.signify.com/is/content/Signify/Installation%20instruction_CoreLine%20waterproof%20WT120C%20standard_2023%2005" TargetMode="External"/><Relationship Id="rId165" Type="http://schemas.openxmlformats.org/officeDocument/2006/relationships/hyperlink" Target="https://www.assets.signify.com/is/content/Signify/online-QIG-for-324166174411-MAS-Corepro-LEDtube-INI" TargetMode="External"/><Relationship Id="rId186" Type="http://schemas.openxmlformats.org/officeDocument/2006/relationships/hyperlink" Target="https://www.assets.signify.com/is/content/Signify/929003746302_EU.cs_CZ.PROF.FP" TargetMode="External"/><Relationship Id="rId211" Type="http://schemas.openxmlformats.org/officeDocument/2006/relationships/hyperlink" Target="https://www.assets.signify.com/is/image/Signify/LED_BulbsBulb_A67_100W_1521lm_2700K_E27_NDFrosted-SPP?$highres$" TargetMode="External"/><Relationship Id="rId232" Type="http://schemas.openxmlformats.org/officeDocument/2006/relationships/hyperlink" Target="https://www.assets.signify.com/is/content/Signify/929002492302_EU.cs_CZ.PROF.FP" TargetMode="External"/><Relationship Id="rId27" Type="http://schemas.openxmlformats.org/officeDocument/2006/relationships/hyperlink" Target="https://www.assets.signify.com/is/content/Signify/Manual-Instruction-WT120C-G2-high-lumen-v202404" TargetMode="External"/><Relationship Id="rId48" Type="http://schemas.openxmlformats.org/officeDocument/2006/relationships/hyperlink" Target="https://www.assets.signify.com/is/image/Signify/CoreLine_Waterproof_WT120C%20G2%20L1200%20PSU%20-%20SPP?$highres$" TargetMode="External"/><Relationship Id="rId69" Type="http://schemas.openxmlformats.org/officeDocument/2006/relationships/hyperlink" Target="https://www.assets.signify.com/is/content/Signify/910505100038_EU.cs_CZ.PROF.FP" TargetMode="External"/><Relationship Id="rId113" Type="http://schemas.openxmlformats.org/officeDocument/2006/relationships/hyperlink" Target="https://www.assets.signify.com/is/content/Signify/BN126C%20G4-MI-PSU_V4_2023%2005" TargetMode="External"/><Relationship Id="rId134" Type="http://schemas.openxmlformats.org/officeDocument/2006/relationships/hyperlink" Target="https://www.assets.signify.com/is/image/Signify/LEDTForce_Core_road_Tshape_E27_1-SPP?$highres$" TargetMode="External"/><Relationship Id="rId80" Type="http://schemas.openxmlformats.org/officeDocument/2006/relationships/hyperlink" Target="https://www.assets.signify.com/is/content/Signify/MI_FINAL_v20221021" TargetMode="External"/><Relationship Id="rId155" Type="http://schemas.openxmlformats.org/officeDocument/2006/relationships/hyperlink" Target="https://www.assets.signify.com/is/image/Signify/LEDtube_220-240V_G13_4ft-SPP?$highres$" TargetMode="External"/><Relationship Id="rId176" Type="http://schemas.openxmlformats.org/officeDocument/2006/relationships/hyperlink" Target="https://www.assets.signify.com/is/image/Signify/LEDtube_PRO_1200mm_12W_G13_850_1800lm-SPP?$highres$" TargetMode="External"/><Relationship Id="rId197" Type="http://schemas.openxmlformats.org/officeDocument/2006/relationships/hyperlink" Target="https://www.assets.signify.com/is/image/Signify/Ledtube_CorePro_18W_G13_830_24D_ND-SPP?$highres$" TargetMode="External"/><Relationship Id="rId201" Type="http://schemas.openxmlformats.org/officeDocument/2006/relationships/hyperlink" Target="https://www.assets.signify.com/is/image/Signify/LED_CLA_60W_A60_E27_3000K_FR_UE_SRT4-SPP?$highres$" TargetMode="External"/><Relationship Id="rId222" Type="http://schemas.openxmlformats.org/officeDocument/2006/relationships/hyperlink" Target="https://www.assets.signify.com/is/content/Signify/929002982601_EU.cs_CZ.PROF.FP" TargetMode="External"/><Relationship Id="rId243" Type="http://schemas.openxmlformats.org/officeDocument/2006/relationships/hyperlink" Target="https://www.assets.signify.com/is/image/Signify/LPPR1_CDM-TD_150W?$highres$" TargetMode="External"/><Relationship Id="rId17" Type="http://schemas.openxmlformats.org/officeDocument/2006/relationships/hyperlink" Target="https://www.assets.signify.com/is/content/Signify/Ledinaire-panel-G5-Mounting-Instructions-Connector-Finalv4" TargetMode="External"/><Relationship Id="rId38" Type="http://schemas.openxmlformats.org/officeDocument/2006/relationships/hyperlink" Target="https://www.assets.signify.com/is/content/Signify/Manual-Instruction-WT120C-G2-high-lumen-v202404" TargetMode="External"/><Relationship Id="rId59" Type="http://schemas.openxmlformats.org/officeDocument/2006/relationships/hyperlink" Target="https://www.assets.signify.com/is/content/Signify/911401837280_EU.cs_CZ.PROF.FP" TargetMode="External"/><Relationship Id="rId103" Type="http://schemas.openxmlformats.org/officeDocument/2006/relationships/hyperlink" Target="https://www.assets.signify.com/is/image/Signify/CoreLine%20tubular%20waterproof_WT210C%20PMMA%20L1500-SPPB?$highres$" TargetMode="External"/><Relationship Id="rId124" Type="http://schemas.openxmlformats.org/officeDocument/2006/relationships/hyperlink" Target="https://www.assets.signify.com/is/content/Signify/912300024260_EU.cs_CZ.PROF.FP-1" TargetMode="External"/><Relationship Id="rId70" Type="http://schemas.openxmlformats.org/officeDocument/2006/relationships/hyperlink" Target="https://www.assets.signify.com/is/content/Signify/911401816087_EU.cs_CZ.PROF.FP" TargetMode="External"/><Relationship Id="rId91" Type="http://schemas.openxmlformats.org/officeDocument/2006/relationships/hyperlink" Target="https://www.assets.signify.com/is/content/Signify/Manual-Instruction-WT120C-G2-high-lumen-v202404" TargetMode="External"/><Relationship Id="rId145" Type="http://schemas.openxmlformats.org/officeDocument/2006/relationships/hyperlink" Target="https://www.assets.signify.com/is/content/Signify/929002405702_EU.cs_CZ.PROF.FP" TargetMode="External"/><Relationship Id="rId166" Type="http://schemas.openxmlformats.org/officeDocument/2006/relationships/hyperlink" Target="https://www.assets.signify.com/is/content/Signify/online-QIG-for-324166174411-MAS-Corepro-LEDtube-INI" TargetMode="External"/><Relationship Id="rId187" Type="http://schemas.openxmlformats.org/officeDocument/2006/relationships/hyperlink" Target="https://www.assets.signify.com/is/content/Signify/929003746402_EU.cs_CZ.PROF.FP" TargetMode="External"/><Relationship Id="rId1" Type="http://schemas.openxmlformats.org/officeDocument/2006/relationships/hyperlink" Target="https://www.assets.signify.com/is/image/Signify/Coreline_SlimDownlight-DN145B_10S_SPP?$highres$" TargetMode="External"/><Relationship Id="rId212" Type="http://schemas.openxmlformats.org/officeDocument/2006/relationships/hyperlink" Target="https://www.assets.signify.com/is/content/Signify/929003526802_EU.cs_CZ.PROF.FP" TargetMode="External"/><Relationship Id="rId233" Type="http://schemas.openxmlformats.org/officeDocument/2006/relationships/hyperlink" Target="https://www.assets.signify.com/is/image/Signify/LPPR1_TL-DFOOD_G13_-?$highres$" TargetMode="External"/><Relationship Id="rId28" Type="http://schemas.openxmlformats.org/officeDocument/2006/relationships/hyperlink" Target="https://www.assets.signify.com/is/content/Signify/CoreLine%20waterproof%20WT120C%20G2%20PSU_2023%2005" TargetMode="External"/><Relationship Id="rId49" Type="http://schemas.openxmlformats.org/officeDocument/2006/relationships/hyperlink" Target="https://www.assets.signify.com/is/image/Signify/CoreLine_Waterproof_WT120C%20G2%20L1500%20PSU%20-%20SPP?$highres$" TargetMode="External"/><Relationship Id="rId114" Type="http://schemas.openxmlformats.org/officeDocument/2006/relationships/hyperlink" Target="https://www.assets.signify.com/is/image/Signify/BRP%20056__Angle%201?$highres$" TargetMode="External"/><Relationship Id="rId60" Type="http://schemas.openxmlformats.org/officeDocument/2006/relationships/hyperlink" Target="https://www.assets.signify.com/is/content/Signify/911401837180_EU.cs_CZ.PROF.FP" TargetMode="External"/><Relationship Id="rId81" Type="http://schemas.openxmlformats.org/officeDocument/2006/relationships/hyperlink" Target="https://www.assets.signify.com/is/content/Signify/MI_FINAL_v20221021" TargetMode="External"/><Relationship Id="rId135" Type="http://schemas.openxmlformats.org/officeDocument/2006/relationships/hyperlink" Target="https://www.assets.signify.com/is/content/Signify/929003730902_EU.cs_CZ.PROF.FP" TargetMode="External"/><Relationship Id="rId156" Type="http://schemas.openxmlformats.org/officeDocument/2006/relationships/hyperlink" Target="https://www.assets.signify.com/is/image/Signify/LEDtube_220-240V_G13_4ft-SPP?$highres$" TargetMode="External"/><Relationship Id="rId177" Type="http://schemas.openxmlformats.org/officeDocument/2006/relationships/hyperlink" Target="https://www.assets.signify.com/is/image/Signify/LEDtube_PRO_1200mm_12W_G13_850_1800lm-SPP?$highres$" TargetMode="External"/><Relationship Id="rId198" Type="http://schemas.openxmlformats.org/officeDocument/2006/relationships/hyperlink" Target="https://www.assets.signify.com/is/image/Signify/Ledtube_CorePro_18W_G13_830_24D_ND-SPP?$highres$" TargetMode="External"/><Relationship Id="rId202" Type="http://schemas.openxmlformats.org/officeDocument/2006/relationships/hyperlink" Target="https://www.assets.signify.com/is/image/Signify/LED_CLA_60W_G95_E27_2700K_CL_UE_SRT4-SPP?$highres$" TargetMode="External"/><Relationship Id="rId223" Type="http://schemas.openxmlformats.org/officeDocument/2006/relationships/hyperlink" Target="https://www.assets.signify.com/is/image/Signify/LEDBulb_CorePro_E27_A60_5W-SPP?$highres$" TargetMode="External"/><Relationship Id="rId244" Type="http://schemas.openxmlformats.org/officeDocument/2006/relationships/hyperlink" Target="https://www.assets.signify.com/is/content/Signify/928083605133_EU.cs_CZ.PROF.FP" TargetMode="External"/><Relationship Id="rId18" Type="http://schemas.openxmlformats.org/officeDocument/2006/relationships/hyperlink" Target="https://www.assets.signify.com/is/image/Signify/CoreLine_Waterproof_WT120C%20G2%20PCU%20-%20SPP?$highres$" TargetMode="External"/><Relationship Id="rId39" Type="http://schemas.openxmlformats.org/officeDocument/2006/relationships/hyperlink" Target="https://www.assets.signify.com/is/image/Signify/CoreLine_Waterproof_WT120C%20G2%20PSU%20PCO%20-%20SPP?$highres$" TargetMode="External"/><Relationship Id="rId50" Type="http://schemas.openxmlformats.org/officeDocument/2006/relationships/hyperlink" Target="https://www.assets.signify.com/is/image/Signify/CoreLine_Waterproof_WT120C%20G2%20L1500%20PSU%20-%20SPP?$highres$" TargetMode="External"/><Relationship Id="rId104" Type="http://schemas.openxmlformats.org/officeDocument/2006/relationships/hyperlink" Target="https://www.assets.signify.com/is/image/Signify/CoreLine%20tubular%20waterproof_WT210C%20PMMA%20L1500-SPPB?$highres$" TargetMode="External"/><Relationship Id="rId125" Type="http://schemas.openxmlformats.org/officeDocument/2006/relationships/hyperlink" Target="https://www.assets.signify.com/is/content/Signify/912300024266_EU.cs_CZ.PROF.FP-2" TargetMode="External"/><Relationship Id="rId146" Type="http://schemas.openxmlformats.org/officeDocument/2006/relationships/hyperlink" Target="https://www.assets.signify.com/is/content/Signify/929002405802_EU.cs_CZ.PROF.FP" TargetMode="External"/><Relationship Id="rId167" Type="http://schemas.openxmlformats.org/officeDocument/2006/relationships/hyperlink" Target="https://www.assets.signify.com/is/image/Signify/LEDtube_220-240V_G13_4ft-SPP?$highres$" TargetMode="External"/><Relationship Id="rId188" Type="http://schemas.openxmlformats.org/officeDocument/2006/relationships/hyperlink" Target="https://www.assets.signify.com/is/content/Signify/929003746502_EU.cs_CZ.PROF.FP" TargetMode="External"/><Relationship Id="rId71" Type="http://schemas.openxmlformats.org/officeDocument/2006/relationships/hyperlink" Target="https://www.assets.signify.com/is/content/Signify/910505100044_EU.cs_CZ.PROF.FP" TargetMode="External"/><Relationship Id="rId92" Type="http://schemas.openxmlformats.org/officeDocument/2006/relationships/hyperlink" Target="https://www.assets.signify.com/is/content/Signify/Manual-Instruction-WT120C-G2-high-lumen-v202404" TargetMode="External"/><Relationship Id="rId213" Type="http://schemas.openxmlformats.org/officeDocument/2006/relationships/hyperlink" Target="https://www.assets.signify.com/is/content/Signify/929003527002_EU.cs_CZ.PROF.FP" TargetMode="External"/><Relationship Id="rId234" Type="http://schemas.openxmlformats.org/officeDocument/2006/relationships/hyperlink" Target="https://www.assets.signify.com/is/content/Signify/928025402043_EU.cs_CZ.PROF.FP" TargetMode="External"/><Relationship Id="rId2" Type="http://schemas.openxmlformats.org/officeDocument/2006/relationships/hyperlink" Target="https://www.assets.signify.com/is/content/Signify/911401806080_EU.cs_CZ.PROF.FP" TargetMode="External"/><Relationship Id="rId29" Type="http://schemas.openxmlformats.org/officeDocument/2006/relationships/hyperlink" Target="https://www.assets.signify.com/is/content/Signify/Manual%20Instruction_CoreLine%20waterproof_WT120C%20All_in_v2023%2005" TargetMode="External"/><Relationship Id="rId40" Type="http://schemas.openxmlformats.org/officeDocument/2006/relationships/hyperlink" Target="https://www.assets.signify.com/is/image/Signify/CoreLine_Waterproof_WT120C%20G2%20PSU%20PCO%20-%20SPP?$highres$" TargetMode="External"/><Relationship Id="rId115" Type="http://schemas.openxmlformats.org/officeDocument/2006/relationships/hyperlink" Target="https://www.assets.signify.com/is/image/Signify/StreetSaver_G2-SPP?$highres$" TargetMode="External"/><Relationship Id="rId136" Type="http://schemas.openxmlformats.org/officeDocument/2006/relationships/hyperlink" Target="https://www.assets.signify.com/is/content/Signify/929002485002_EU.cs_CZ.PROF.FP" TargetMode="External"/><Relationship Id="rId157" Type="http://schemas.openxmlformats.org/officeDocument/2006/relationships/hyperlink" Target="https://www.assets.signify.com/is/image/Signify/LEDtube_220-240V_G13_4ft-SPP?$highres$" TargetMode="External"/><Relationship Id="rId178" Type="http://schemas.openxmlformats.org/officeDocument/2006/relationships/hyperlink" Target="https://www.assets.signify.com/is/image/Signify/LEDtube_PRO_1200mm_12W_G13_850_1800lm-SPP?$highres$" TargetMode="External"/><Relationship Id="rId61" Type="http://schemas.openxmlformats.org/officeDocument/2006/relationships/hyperlink" Target="https://www.assets.signify.com/is/content/Signify/911401837380_EU.cs_CZ.PROF.FP" TargetMode="External"/><Relationship Id="rId82" Type="http://schemas.openxmlformats.org/officeDocument/2006/relationships/hyperlink" Target="https://www.assets.signify.com/is/content/Signify/MI_FINAL_v20221021" TargetMode="External"/><Relationship Id="rId199" Type="http://schemas.openxmlformats.org/officeDocument/2006/relationships/hyperlink" Target="https://www.assets.signify.com/is/content/Signify/929003648402_EU.cs_CZ.PROF.FP" TargetMode="External"/><Relationship Id="rId203" Type="http://schemas.openxmlformats.org/officeDocument/2006/relationships/hyperlink" Target="https://www.assets.signify.com/is/image/Signify/LED_CLA_100W_A70_E27_3000K_FR_UE_SRT4-SPP?$highres$" TargetMode="External"/><Relationship Id="rId19" Type="http://schemas.openxmlformats.org/officeDocument/2006/relationships/hyperlink" Target="https://www.assets.signify.com/is/image/Signify/CoreLine_Waterproof_WT120C%20G2%20PCU%20-%20SPP?$highres$" TargetMode="External"/><Relationship Id="rId224" Type="http://schemas.openxmlformats.org/officeDocument/2006/relationships/hyperlink" Target="https://www.assets.signify.com/is/content/Signify/929003603202_EU.cs_CZ.PROF.FP" TargetMode="External"/><Relationship Id="rId245" Type="http://schemas.openxmlformats.org/officeDocument/2006/relationships/hyperlink" Target="https://www.assets.signify.com/is/image/Signify/LPPR1_CDM-RM_0008?$highres$" TargetMode="External"/><Relationship Id="rId30" Type="http://schemas.openxmlformats.org/officeDocument/2006/relationships/hyperlink" Target="https://www.assets.signify.com/is/image/Signify/CoreLine_Waterproof_WT120C%20G2%20L1500%20PSU%20-%20SPP?$highres$" TargetMode="External"/><Relationship Id="rId105" Type="http://schemas.openxmlformats.org/officeDocument/2006/relationships/hyperlink" Target="https://www.assets.signify.com/is/content/Signify/911401827884_EU.cs_CZ.PROF.FP" TargetMode="External"/><Relationship Id="rId126" Type="http://schemas.openxmlformats.org/officeDocument/2006/relationships/hyperlink" Target="https://www.assets.signify.com/is/content/Signify/441510926510-583_Ledinaire%20%28Smart%20Bright%29%20Street%20Light_BRP056-BRP062_MI;https:/www.assets.signify.com/is/content/Signify/MI%20sheet%20Europe_13_10_20" TargetMode="External"/><Relationship Id="rId147" Type="http://schemas.openxmlformats.org/officeDocument/2006/relationships/hyperlink" Target="https://www.assets.signify.com/is/content/Signify/929002406302_EU.cs_CZ.PROF.FP" TargetMode="External"/><Relationship Id="rId168" Type="http://schemas.openxmlformats.org/officeDocument/2006/relationships/hyperlink" Target="https://www.assets.signify.com/is/image/Signify/LEDtube_220-240V_G13_4ft-SPP?$highres$" TargetMode="External"/><Relationship Id="rId51" Type="http://schemas.openxmlformats.org/officeDocument/2006/relationships/hyperlink" Target="https://www.assets.signify.com/is/image/Signify/CoreLine_Waterproof_WT120C%20G2%20PCU%20-%20SPP?$highres$" TargetMode="External"/><Relationship Id="rId72" Type="http://schemas.openxmlformats.org/officeDocument/2006/relationships/hyperlink" Target="https://www.assets.signify.com/is/content/Signify/910505100053_EU.cs_CZ.PROF.FP" TargetMode="External"/><Relationship Id="rId93" Type="http://schemas.openxmlformats.org/officeDocument/2006/relationships/hyperlink" Target="https://www.assets.signify.com/is/image/Signify/CoreLine_Waterproof_WT120C%20G2%20L1500%20PSU%20-%20SPP?$highres$" TargetMode="External"/><Relationship Id="rId189" Type="http://schemas.openxmlformats.org/officeDocument/2006/relationships/hyperlink" Target="https://www.assets.signify.com/is/content/Signify/929003746602_EU.cs_CZ.PROF.FP" TargetMode="External"/><Relationship Id="rId3" Type="http://schemas.openxmlformats.org/officeDocument/2006/relationships/hyperlink" Target="https://www.assets.signify.com/is/content/Signify/CoreLine%20SlimDownlight%20DN145%20Installation%20Instruction" TargetMode="External"/><Relationship Id="rId214" Type="http://schemas.openxmlformats.org/officeDocument/2006/relationships/hyperlink" Target="https://www.assets.signify.com/is/content/Signify/929003527202_EU.cs_CZ.PROF.FP" TargetMode="External"/><Relationship Id="rId235" Type="http://schemas.openxmlformats.org/officeDocument/2006/relationships/hyperlink" Target="https://www.assets.signify.com/is/image/Signify/LPPR1_TL-E8_G10Q?$highres$" TargetMode="External"/><Relationship Id="rId116" Type="http://schemas.openxmlformats.org/officeDocument/2006/relationships/hyperlink" Target="https://www.assets.signify.com/is/image/Signify/StreetSaver_G2-SPP?$highres$" TargetMode="External"/><Relationship Id="rId137" Type="http://schemas.openxmlformats.org/officeDocument/2006/relationships/hyperlink" Target="https://www.assets.signify.com/is/content/Signify/929002485102_EU.cs_CZ.PROF.FP" TargetMode="External"/><Relationship Id="rId158" Type="http://schemas.openxmlformats.org/officeDocument/2006/relationships/hyperlink" Target="https://www.assets.signify.com/is/image/Signify/LEDtube_220-240V_G13_4ft-SPP?$highres$" TargetMode="External"/><Relationship Id="rId20" Type="http://schemas.openxmlformats.org/officeDocument/2006/relationships/hyperlink" Target="https://www.assets.signify.com/is/image/Signify/CoreLine_Waterproof_WT120C%20G2%20L1200%20PSU%20-%20SPP?$highres$" TargetMode="External"/><Relationship Id="rId41" Type="http://schemas.openxmlformats.org/officeDocument/2006/relationships/hyperlink" Target="https://www.assets.signify.com/is/image/Signify/CoreLine_Waterproof_WT120C%20G2%20PSU%20PCO%20-%20SPP?$highres$" TargetMode="External"/><Relationship Id="rId62" Type="http://schemas.openxmlformats.org/officeDocument/2006/relationships/hyperlink" Target="https://www.assets.signify.com/is/content/Signify/911401535291_EU.cs_CZ.PROF.FP" TargetMode="External"/><Relationship Id="rId83" Type="http://schemas.openxmlformats.org/officeDocument/2006/relationships/hyperlink" Target="https://www.assets.signify.com/is/content/Signify/Installation%20instruction_CoreLine%20waterproof%20WT120C%20standard_2023%2005" TargetMode="External"/><Relationship Id="rId179" Type="http://schemas.openxmlformats.org/officeDocument/2006/relationships/hyperlink" Target="https://www.assets.signify.com/is/image/Signify/LEDtube_PRO_1200mm_12W_G13_850_1800lm-SPP?$highres$" TargetMode="External"/><Relationship Id="rId190" Type="http://schemas.openxmlformats.org/officeDocument/2006/relationships/hyperlink" Target="https://www.assets.signify.com/is/content/Signify/online-QIG-for-324166183191-Corepro-LEDtube-INI" TargetMode="External"/><Relationship Id="rId204" Type="http://schemas.openxmlformats.org/officeDocument/2006/relationships/hyperlink" Target="https://www.assets.signify.com/is/image/Signify/LED_CLA_100W_A70_E27_3000K_FR_UE_SRT4-SPP?$highres$" TargetMode="External"/><Relationship Id="rId225" Type="http://schemas.openxmlformats.org/officeDocument/2006/relationships/hyperlink" Target="https://www.assets.signify.com/is/image/Signify/LEDspot_35W_GU10_36D-SPP?$highres$" TargetMode="External"/><Relationship Id="rId246" Type="http://schemas.openxmlformats.org/officeDocument/2006/relationships/hyperlink" Target="https://www.assets.signify.com/is/content/Signify/928194805330_EU.cs_CZ.PROF.FP" TargetMode="External"/><Relationship Id="rId106" Type="http://schemas.openxmlformats.org/officeDocument/2006/relationships/hyperlink" Target="https://www.assets.signify.com/is/content/Signify/911401860284_EU.cs_CZ.PROF.FP" TargetMode="External"/><Relationship Id="rId127" Type="http://schemas.openxmlformats.org/officeDocument/2006/relationships/hyperlink" Target="https://www.assets.signify.com/is/content/Signify/StreetSaver%20G2-INI;https:/www.assets.signify.com/is/content/Signify/Streetsaver_Gen2_BPP008-MI%20Aug%202021" TargetMode="External"/><Relationship Id="rId10" Type="http://schemas.openxmlformats.org/officeDocument/2006/relationships/hyperlink" Target="https://www.assets.signify.com/is/content/Signify/911401735142_EU.cs_CZ.PROF.FP" TargetMode="External"/><Relationship Id="rId31" Type="http://schemas.openxmlformats.org/officeDocument/2006/relationships/hyperlink" Target="https://www.assets.signify.com/is/image/Signify/CoreLine_Waterproof_WT120C%20G2%20L1500%20PSU%20-%20SPP?$highres$" TargetMode="External"/><Relationship Id="rId52" Type="http://schemas.openxmlformats.org/officeDocument/2006/relationships/hyperlink" Target="https://www.assets.signify.com/is/image/Signify/CoreLine_Waterproof_WT120C%20G2%20PCU%20-%20SPP?$highres$" TargetMode="External"/><Relationship Id="rId73" Type="http://schemas.openxmlformats.org/officeDocument/2006/relationships/hyperlink" Target="https://www.assets.signify.com/is/content/Signify/911401816187_EU.cs_CZ.PROF.FP" TargetMode="External"/><Relationship Id="rId94" Type="http://schemas.openxmlformats.org/officeDocument/2006/relationships/hyperlink" Target="https://www.assets.signify.com/is/image/Signify/CoreLine_Waterproof_WT120C%20G2%20L1500%20PSU%20-%20SPP?$highres$" TargetMode="External"/><Relationship Id="rId148" Type="http://schemas.openxmlformats.org/officeDocument/2006/relationships/hyperlink" Target="https://www.assets.signify.com/is/content/Signify/929002406402_EU.cs_CZ.PROF.FP" TargetMode="External"/><Relationship Id="rId169" Type="http://schemas.openxmlformats.org/officeDocument/2006/relationships/hyperlink" Target="https://www.assets.signify.com/is/image/Signify/LEDtube_220-240V_G13_4ft-SPP?$highres$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customProperty" Target="../customProperty5.bin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ssets.signify.com/is/content/Signify/911401557245_EU.cs_CZ.PROF.FP" TargetMode="External"/><Relationship Id="rId3182" Type="http://schemas.openxmlformats.org/officeDocument/2006/relationships/hyperlink" Target="https://www.assets.signify.com/is/content/Signify/MI-PILA-Waterproof-WT007C" TargetMode="External"/><Relationship Id="rId3042" Type="http://schemas.openxmlformats.org/officeDocument/2006/relationships/hyperlink" Target="https://www.assets.signify.com/is/content/Signify/CoreLine-panel-G6-Installation-Instructions-RC132V-v2" TargetMode="External"/><Relationship Id="rId170" Type="http://schemas.openxmlformats.org/officeDocument/2006/relationships/hyperlink" Target="https://www.assets.signify.com/is/image/Signify/Philips-Ledinaire-panel-EcoSet-panel-HR-Q1-2024-RTP?$highres$" TargetMode="External"/><Relationship Id="rId987" Type="http://schemas.openxmlformats.org/officeDocument/2006/relationships/hyperlink" Target="https://www.assets.signify.com/is/image/Signify/LED_classic_40W_B35_E14_CL_WGD90_SRT4_1-SPP?$highres$" TargetMode="External"/><Relationship Id="rId2668" Type="http://schemas.openxmlformats.org/officeDocument/2006/relationships/hyperlink" Target="https://www.assets.signify.com/is/content/Signify/924198244441_EU.cs_CZ.PROF.FP" TargetMode="External"/><Relationship Id="rId2875" Type="http://schemas.openxmlformats.org/officeDocument/2006/relationships/hyperlink" Target="https://www.assets.signify.com/is/content/Signify/913700652766_EU.cs_CZ.PROF.FP" TargetMode="External"/><Relationship Id="rId847" Type="http://schemas.openxmlformats.org/officeDocument/2006/relationships/hyperlink" Target="https://www.assets.signify.com/is/image/Signify/LED_CLA_60W_A60_E27_4000K_CL_UE_SRT4-SPP?$highres$" TargetMode="External"/><Relationship Id="rId1477" Type="http://schemas.openxmlformats.org/officeDocument/2006/relationships/hyperlink" Target="https://www.assets.signify.com/is/content/Signify/929003250932_EU.cs_CZ.PROF.FP" TargetMode="External"/><Relationship Id="rId1684" Type="http://schemas.openxmlformats.org/officeDocument/2006/relationships/hyperlink" Target="https://www.assets.signify.com/is/content/Signify/911401823480_EU.cs_CZ.PROF.FP" TargetMode="External"/><Relationship Id="rId1891" Type="http://schemas.openxmlformats.org/officeDocument/2006/relationships/hyperlink" Target="https://www.assets.signify.com/is/content/Signify/911401812987_EU.cs_CZ.PROF.FP" TargetMode="External"/><Relationship Id="rId2528" Type="http://schemas.openxmlformats.org/officeDocument/2006/relationships/hyperlink" Target="https://www.assets.signify.com/is/content/Signify/929004247602_EU.cs_CZ.PROF.FP" TargetMode="External"/><Relationship Id="rId2735" Type="http://schemas.openxmlformats.org/officeDocument/2006/relationships/hyperlink" Target="https://www.assets.signify.com/is/content/Signify/928150119227_EU.cs_CZ.PROF.FP" TargetMode="External"/><Relationship Id="rId2942" Type="http://schemas.openxmlformats.org/officeDocument/2006/relationships/hyperlink" Target="https://www.assets.signify.com/is/content/Signify/127075007939_Release_CoreLine%20Recessed%20Spot%20gen2_D78-650_900lm%20PSR_manual" TargetMode="External"/><Relationship Id="rId707" Type="http://schemas.openxmlformats.org/officeDocument/2006/relationships/hyperlink" Target="https://www.assets.signify.com/is/image/Signify/TLED_230V_10-5W-36W_160D_T8ND_PP?$highres$" TargetMode="External"/><Relationship Id="rId914" Type="http://schemas.openxmlformats.org/officeDocument/2006/relationships/hyperlink" Target="https://www.assets.signify.com/is/image/Signify/LED_classic_A67_E27_FR-POS2A-SPP?$highres$" TargetMode="External"/><Relationship Id="rId1337" Type="http://schemas.openxmlformats.org/officeDocument/2006/relationships/hyperlink" Target="https://www.assets.signify.com/is/image/Signify/LPPR1_CDM-T_0005?$highres$" TargetMode="External"/><Relationship Id="rId1544" Type="http://schemas.openxmlformats.org/officeDocument/2006/relationships/hyperlink" Target="https://www.assets.signify.com/is/content/Signify/912401483514_EU.cs_CZ.PROF.FP" TargetMode="External"/><Relationship Id="rId1751" Type="http://schemas.openxmlformats.org/officeDocument/2006/relationships/hyperlink" Target="https://www.assets.signify.com/is/content/Signify/911401828288_EU.cs_CZ.PROF.FP" TargetMode="External"/><Relationship Id="rId2802" Type="http://schemas.openxmlformats.org/officeDocument/2006/relationships/hyperlink" Target="https://www.assets.signify.com/is/content/Signify/928194605330_EU.cs_CZ.PROF.FP" TargetMode="External"/><Relationship Id="rId43" Type="http://schemas.openxmlformats.org/officeDocument/2006/relationships/hyperlink" Target="https://www.assets.signify.com/is/image/Signify/Downlight_DN070B_RD-EU-SPP?$highres$" TargetMode="External"/><Relationship Id="rId1404" Type="http://schemas.openxmlformats.org/officeDocument/2006/relationships/hyperlink" Target="https://www.assets.signify.com/is/image/Signify/HF-P_1_14-35_TL5_HE_III_PP?$highres$" TargetMode="External"/><Relationship Id="rId1611" Type="http://schemas.openxmlformats.org/officeDocument/2006/relationships/hyperlink" Target="https://www.assets.signify.com/is/content/Signify/911401800287_EU.cs_CZ.PROF.FP" TargetMode="External"/><Relationship Id="rId3369" Type="http://schemas.openxmlformats.org/officeDocument/2006/relationships/hyperlink" Target="https://www.assets.signify.com/is/content/Signify/Online-QIG-for-324165994083-INI" TargetMode="External"/><Relationship Id="rId3576" Type="http://schemas.openxmlformats.org/officeDocument/2006/relationships/hyperlink" Target="https://www.assets.signify.com/is/content/Signify/LEDtube-Installation-Guide-HF-2-20240620-INI" TargetMode="External"/><Relationship Id="rId497" Type="http://schemas.openxmlformats.org/officeDocument/2006/relationships/hyperlink" Target="https://www.assets.signify.com/is/image/Signify/CoreLine_Malaga_LED-BRP102-SPP?$highres$" TargetMode="External"/><Relationship Id="rId2178" Type="http://schemas.openxmlformats.org/officeDocument/2006/relationships/hyperlink" Target="https://www.assets.signify.com/is/content/Signify/929001869602_EU.cs_CZ.PROF.FP" TargetMode="External"/><Relationship Id="rId2385" Type="http://schemas.openxmlformats.org/officeDocument/2006/relationships/hyperlink" Target="https://www.assets.signify.com/is/content/Signify/929001977901_EU.cs_CZ.PROF.FP" TargetMode="External"/><Relationship Id="rId3229" Type="http://schemas.openxmlformats.org/officeDocument/2006/relationships/hyperlink" Target="https://www.assets.signify.com/is/content/Signify/MI-Coreline-Highbay-G6-PSD-PSU" TargetMode="External"/><Relationship Id="rId357" Type="http://schemas.openxmlformats.org/officeDocument/2006/relationships/hyperlink" Target="https://www.assets.signify.com/is/image/Signify/CL-HB-G6-BY120P-PSU-PSD-RTP?$highres$" TargetMode="External"/><Relationship Id="rId1194" Type="http://schemas.openxmlformats.org/officeDocument/2006/relationships/hyperlink" Target="https://www.assets.signify.com/is/image/Signify/MAS_LEDspotLV_D_20_100W_827_AR111_40D-SPP?$highres$" TargetMode="External"/><Relationship Id="rId2038" Type="http://schemas.openxmlformats.org/officeDocument/2006/relationships/hyperlink" Target="https://www.assets.signify.com/is/content/Signify/929003758002_EU.cs_CZ.PROF.FP" TargetMode="External"/><Relationship Id="rId2592" Type="http://schemas.openxmlformats.org/officeDocument/2006/relationships/hyperlink" Target="https://www.assets.signify.com/is/content/Signify/929003079702_EU.cs_CZ.PROF.FP" TargetMode="External"/><Relationship Id="rId3436" Type="http://schemas.openxmlformats.org/officeDocument/2006/relationships/hyperlink" Target="https://www.assets.signify.com/is/content/Signify/PLL-EM-Mains-66011861-TLED-NDLR-INI" TargetMode="External"/><Relationship Id="rId3643" Type="http://schemas.openxmlformats.org/officeDocument/2006/relationships/hyperlink" Target="https://www.assets.signify.com/is/content/Signify/5CCT-reference-control-setting-INI" TargetMode="External"/><Relationship Id="rId217" Type="http://schemas.openxmlformats.org/officeDocument/2006/relationships/hyperlink" Target="https://www.assets.signify.com/is/image/Signify/PH-All-In-CoreLine-RTP-e-cat-HRCoreLine-FastSet-SM155C-L1200-RTP?$highres$" TargetMode="External"/><Relationship Id="rId564" Type="http://schemas.openxmlformats.org/officeDocument/2006/relationships/hyperlink" Target="https://www.assets.signify.com/is/image/Signify/CorePro-LED-PLS-2P-G23-RTP?$highres$" TargetMode="External"/><Relationship Id="rId771" Type="http://schemas.openxmlformats.org/officeDocument/2006/relationships/hyperlink" Target="https://www.assets.signify.com/is/image/Signify/LEDtube_1200mm_17W_G5-SPP?$highres$" TargetMode="External"/><Relationship Id="rId2245" Type="http://schemas.openxmlformats.org/officeDocument/2006/relationships/hyperlink" Target="https://www.assets.signify.com/is/content/Signify/929003774802_EU.cs_CZ.PROF.FP" TargetMode="External"/><Relationship Id="rId2452" Type="http://schemas.openxmlformats.org/officeDocument/2006/relationships/hyperlink" Target="https://www.assets.signify.com/is/content/Signify/929001238692_EU.cs_CZ.PROF.FP" TargetMode="External"/><Relationship Id="rId3503" Type="http://schemas.openxmlformats.org/officeDocument/2006/relationships/hyperlink" Target="https://www.assets.signify.com/is/content/Signify/66357991-139078-LED-BULB-NDLR-QIG-INI" TargetMode="External"/><Relationship Id="rId424" Type="http://schemas.openxmlformats.org/officeDocument/2006/relationships/hyperlink" Target="https://www.assets.signify.com/is/image/Signify/CoreLine%20High-bay%20Value_RefM_SPP?$highres$" TargetMode="External"/><Relationship Id="rId631" Type="http://schemas.openxmlformats.org/officeDocument/2006/relationships/hyperlink" Target="https://www.assets.signify.com/is/image/Signify/SPPR1_MLED_APR_0014?$highres$" TargetMode="External"/><Relationship Id="rId1054" Type="http://schemas.openxmlformats.org/officeDocument/2006/relationships/hyperlink" Target="https://www.assets.signify.com/is/image/Signify/LED_Classic_50W_PAR20_E27_WW_25D_D_1SRT4-SPP?$highres$" TargetMode="External"/><Relationship Id="rId1261" Type="http://schemas.openxmlformats.org/officeDocument/2006/relationships/hyperlink" Target="https://www.assets.signify.com/is/image/Signify/LPPR1_TL5HO8SE?$highres$" TargetMode="External"/><Relationship Id="rId2105" Type="http://schemas.openxmlformats.org/officeDocument/2006/relationships/hyperlink" Target="https://www.assets.signify.com/is/content/Signify/929002021602_EU.cs_CZ.PROF.FP" TargetMode="External"/><Relationship Id="rId2312" Type="http://schemas.openxmlformats.org/officeDocument/2006/relationships/hyperlink" Target="https://www.assets.signify.com/is/content/Signify/929003798902_EU.cs_CZ.PROF.FP" TargetMode="External"/><Relationship Id="rId1121" Type="http://schemas.openxmlformats.org/officeDocument/2006/relationships/hyperlink" Target="https://www.assets.signify.com/is/image/Signify/LEDspot_50W_GU10_830_35D-SPP?$highres$" TargetMode="External"/><Relationship Id="rId3086" Type="http://schemas.openxmlformats.org/officeDocument/2006/relationships/hyperlink" Target="https://www.assets.signify.com/is/content/Signify/FastSet_SM155C-MI_FINAL" TargetMode="External"/><Relationship Id="rId3293" Type="http://schemas.openxmlformats.org/officeDocument/2006/relationships/hyperlink" Target="https://www.assets.signify.com/is/content/Signify/Coreline_Tempo_Large-BVP130-INI" TargetMode="External"/><Relationship Id="rId1938" Type="http://schemas.openxmlformats.org/officeDocument/2006/relationships/hyperlink" Target="https://www.assets.signify.com/is/content/Signify/911401820583_EU.cs_CZ.PROF.FP" TargetMode="External"/><Relationship Id="rId3153" Type="http://schemas.openxmlformats.org/officeDocument/2006/relationships/hyperlink" Target="https://www.assets.signify.com/is/content/Signify/Ledinaire_Waterproof_WT060C-MI_v2023%2003" TargetMode="External"/><Relationship Id="rId3360" Type="http://schemas.openxmlformats.org/officeDocument/2006/relationships/hyperlink" Target="https://www.assets.signify.com/is/content/Signify/Online-QIG-for-324165994083-INI" TargetMode="External"/><Relationship Id="rId281" Type="http://schemas.openxmlformats.org/officeDocument/2006/relationships/hyperlink" Target="https://www.assets.signify.com/is/image/Signify/EM300V-ELB-P3-kit-HV-v2-CL-WP-G3-RTP?$highres$" TargetMode="External"/><Relationship Id="rId3013" Type="http://schemas.openxmlformats.org/officeDocument/2006/relationships/hyperlink" Target="https://www.assets.signify.com/is/content/Signify/Installation-instructions-CoreLine-recessed-Gen4v2" TargetMode="External"/><Relationship Id="rId141" Type="http://schemas.openxmlformats.org/officeDocument/2006/relationships/hyperlink" Target="https://www.assets.signify.com/is/image/Signify/CoreLine-recessed-G4-W60L60-All-in-logo-RTP?$highres$" TargetMode="External"/><Relationship Id="rId3220" Type="http://schemas.openxmlformats.org/officeDocument/2006/relationships/hyperlink" Target="https://www.assets.signify.com/is/content/Signify/MI-Coreline-Highbay-G6-PSD-PSU" TargetMode="External"/><Relationship Id="rId7" Type="http://schemas.openxmlformats.org/officeDocument/2006/relationships/hyperlink" Target="https://www.assets.signify.com/is/image/Signify/DN145B-G4-20S-PSD-RTP?$highres$" TargetMode="External"/><Relationship Id="rId2779" Type="http://schemas.openxmlformats.org/officeDocument/2006/relationships/hyperlink" Target="https://www.assets.signify.com/is/content/Signify/928185205131_EU.cs_CZ.PROF.FP" TargetMode="External"/><Relationship Id="rId2986" Type="http://schemas.openxmlformats.org/officeDocument/2006/relationships/hyperlink" Target="https://www.assets.signify.com/is/content/Signify/CoreLine-wall-mounted-WL140V-Installation-Instructions" TargetMode="External"/><Relationship Id="rId958" Type="http://schemas.openxmlformats.org/officeDocument/2006/relationships/hyperlink" Target="https://www.assets.signify.com/is/image/Signify/LEDbulb_A65_E27_FR_P1-SPP?$highres$" TargetMode="External"/><Relationship Id="rId1588" Type="http://schemas.openxmlformats.org/officeDocument/2006/relationships/hyperlink" Target="https://www.assets.signify.com/is/content/Signify/910500187915_EU.cs_CZ.PROF.FP" TargetMode="External"/><Relationship Id="rId1795" Type="http://schemas.openxmlformats.org/officeDocument/2006/relationships/hyperlink" Target="https://www.assets.signify.com/is/content/Signify/911401850287_EU.cs_CZ.PROF.FP" TargetMode="External"/><Relationship Id="rId2639" Type="http://schemas.openxmlformats.org/officeDocument/2006/relationships/hyperlink" Target="https://www.assets.signify.com/is/content/Signify/929003778902_EU.cs_CZ.PROF.FP" TargetMode="External"/><Relationship Id="rId2846" Type="http://schemas.openxmlformats.org/officeDocument/2006/relationships/hyperlink" Target="https://www.assets.signify.com/is/content/Signify/913713031166_EU.cs_CZ.PROF.FP" TargetMode="External"/><Relationship Id="rId87" Type="http://schemas.openxmlformats.org/officeDocument/2006/relationships/hyperlink" Target="https://www.assets.signify.com/is/image/Signify/EM159Z-WL-CM-EXIT-SIGN-LEGEND-LEFT-RIGHT-SPP?$highres$" TargetMode="External"/><Relationship Id="rId818" Type="http://schemas.openxmlformats.org/officeDocument/2006/relationships/hyperlink" Target="https://www.assets.signify.com/is/image/Signify/CorePro_LEDstrip_5M-SPP?$highres$" TargetMode="External"/><Relationship Id="rId1448" Type="http://schemas.openxmlformats.org/officeDocument/2006/relationships/hyperlink" Target="https://www.assets.signify.com/is/image/Signify/BSN_250_K302_A2_ITS_230V-SPP?$highres$" TargetMode="External"/><Relationship Id="rId1655" Type="http://schemas.openxmlformats.org/officeDocument/2006/relationships/hyperlink" Target="https://www.assets.signify.com/is/content/Signify/911401808387_EU.cs_CZ.PROF.FP" TargetMode="External"/><Relationship Id="rId2706" Type="http://schemas.openxmlformats.org/officeDocument/2006/relationships/hyperlink" Target="https://www.assets.signify.com/is/content/Signify/928001503340_EU.cs_CZ.PROF.FP" TargetMode="External"/><Relationship Id="rId1308" Type="http://schemas.openxmlformats.org/officeDocument/2006/relationships/hyperlink" Target="https://www.assets.signify.com/is/image/Signify/lppr1_mhn-la_1000w?$highres$" TargetMode="External"/><Relationship Id="rId1862" Type="http://schemas.openxmlformats.org/officeDocument/2006/relationships/hyperlink" Target="https://www.assets.signify.com/is/content/Signify/911401630708_EU.cs_CZ.PROF.FP" TargetMode="External"/><Relationship Id="rId2913" Type="http://schemas.openxmlformats.org/officeDocument/2006/relationships/hyperlink" Target="https://www.assets.signify.com/is/content/Signify/Downlight_DN065B_G4_324165985691_V2_Online-INI" TargetMode="External"/><Relationship Id="rId1515" Type="http://schemas.openxmlformats.org/officeDocument/2006/relationships/hyperlink" Target="https://www.assets.signify.com/is/content/Signify/911401897482_EU.cs_CZ.PROF.FP" TargetMode="External"/><Relationship Id="rId1722" Type="http://schemas.openxmlformats.org/officeDocument/2006/relationships/hyperlink" Target="https://www.assets.signify.com/is/content/Signify/911401838588_EU.cs_CZ.PROF.FP" TargetMode="External"/><Relationship Id="rId14" Type="http://schemas.openxmlformats.org/officeDocument/2006/relationships/hyperlink" Target="https://www.assets.signify.com/is/image/Signify/DN065B_G4_Trim_Accessory_Silver-SPP?$highres$" TargetMode="External"/><Relationship Id="rId2289" Type="http://schemas.openxmlformats.org/officeDocument/2006/relationships/hyperlink" Target="https://www.assets.signify.com/is/content/Signify/929003167902_EU.cs_CZ.PROF.FP" TargetMode="External"/><Relationship Id="rId2496" Type="http://schemas.openxmlformats.org/officeDocument/2006/relationships/hyperlink" Target="https://www.assets.signify.com/is/content/Signify/929003485802_EU.cs_CZ.PROF.FP" TargetMode="External"/><Relationship Id="rId3547" Type="http://schemas.openxmlformats.org/officeDocument/2006/relationships/hyperlink" Target="https://www.assets.signify.com/is/content/Signify/LEDtube_Installation_Guide_UN-INI" TargetMode="External"/><Relationship Id="rId468" Type="http://schemas.openxmlformats.org/officeDocument/2006/relationships/hyperlink" Target="https://www.assets.signify.com/is/image/Signify/BVP169-LED120830-40-65PSU-100W-SWB-WH-RTP?$highres$" TargetMode="External"/><Relationship Id="rId675" Type="http://schemas.openxmlformats.org/officeDocument/2006/relationships/hyperlink" Target="https://www.assets.signify.com/is/image/Signify/LEDtube_PRO_1200mm_12W_G13_850_1800lm-SPP?$highres$" TargetMode="External"/><Relationship Id="rId882" Type="http://schemas.openxmlformats.org/officeDocument/2006/relationships/hyperlink" Target="https://www.assets.signify.com/is/image/Signify/LED_BulbsBulb_A67_100W_1521lm_2700K_E27_NDFrosted-SPP?$highres$" TargetMode="External"/><Relationship Id="rId1098" Type="http://schemas.openxmlformats.org/officeDocument/2006/relationships/hyperlink" Target="https://www.assets.signify.com/is/image/Signify/LEDSpots_PAR16_GU10-SPP?$highres$" TargetMode="External"/><Relationship Id="rId2149" Type="http://schemas.openxmlformats.org/officeDocument/2006/relationships/hyperlink" Target="https://www.assets.signify.com/is/content/Signify/929001393132_EU.cs_CZ.PROF.FP" TargetMode="External"/><Relationship Id="rId2356" Type="http://schemas.openxmlformats.org/officeDocument/2006/relationships/hyperlink" Target="https://www.assets.signify.com/is/content/Signify/929002025731_EU.cs_CZ.PROF.FP" TargetMode="External"/><Relationship Id="rId2563" Type="http://schemas.openxmlformats.org/officeDocument/2006/relationships/hyperlink" Target="https://www.assets.signify.com/is/content/Signify/929002495902_EU.cs_CZ.PROF.FP" TargetMode="External"/><Relationship Id="rId2770" Type="http://schemas.openxmlformats.org/officeDocument/2006/relationships/hyperlink" Target="https://www.assets.signify.com/is/content/Signify/928082319230_EU.cs_CZ.PROF.FP" TargetMode="External"/><Relationship Id="rId3407" Type="http://schemas.openxmlformats.org/officeDocument/2006/relationships/hyperlink" Target="https://www.assets.signify.com/is/content/Signify/online-QIG-for-324166138011-Installation-INI" TargetMode="External"/><Relationship Id="rId361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28" Type="http://schemas.openxmlformats.org/officeDocument/2006/relationships/hyperlink" Target="https://www.assets.signify.com/is/image/Signify/PILA_Waterproof%20Classic%201200%2045?$highres$" TargetMode="External"/><Relationship Id="rId535" Type="http://schemas.openxmlformats.org/officeDocument/2006/relationships/hyperlink" Target="https://www.assets.signify.com/is/image/Signify/LEDTrueForce_Others_E27-SPP?$highres$" TargetMode="External"/><Relationship Id="rId742" Type="http://schemas.openxmlformats.org/officeDocument/2006/relationships/hyperlink" Target="https://www.assets.signify.com/is/image/Signify/ESSENTIAL_LEDtube_8_16W_G5_830_865_APR-SPP?$highres$" TargetMode="External"/><Relationship Id="rId1165" Type="http://schemas.openxmlformats.org/officeDocument/2006/relationships/hyperlink" Target="https://www.assets.signify.com/is/image/Signify/LEDspots_MAS_MR16_GU5_3-SPP?$highres$" TargetMode="External"/><Relationship Id="rId1372" Type="http://schemas.openxmlformats.org/officeDocument/2006/relationships/hyperlink" Target="https://www.assets.signify.com/is/image/Signify/LPPR1_CDM-R111_24D_40D?$highres$" TargetMode="External"/><Relationship Id="rId2009" Type="http://schemas.openxmlformats.org/officeDocument/2006/relationships/hyperlink" Target="https://www.assets.signify.com/is/content/Signify/929002481202_EU.cs_CZ.PROF.FP" TargetMode="External"/><Relationship Id="rId2216" Type="http://schemas.openxmlformats.org/officeDocument/2006/relationships/hyperlink" Target="https://www.assets.signify.com/is/content/Signify/929003597002_EU.cs_CZ.PROF.FP" TargetMode="External"/><Relationship Id="rId2423" Type="http://schemas.openxmlformats.org/officeDocument/2006/relationships/hyperlink" Target="https://www.assets.signify.com/is/content/Signify/929003626202_EU.cs_CZ.PROF.FP" TargetMode="External"/><Relationship Id="rId2630" Type="http://schemas.openxmlformats.org/officeDocument/2006/relationships/hyperlink" Target="https://www.assets.signify.com/is/content/Signify/929003043002_EU.cs_CZ.PROF.FP" TargetMode="External"/><Relationship Id="rId602" Type="http://schemas.openxmlformats.org/officeDocument/2006/relationships/hyperlink" Target="https://www.assets.signify.com/is/image/Signify/CorePro-LED-Urban-PLL-Mains-13W-RTP?$highres$" TargetMode="External"/><Relationship Id="rId1025" Type="http://schemas.openxmlformats.org/officeDocument/2006/relationships/hyperlink" Target="https://www.assets.signify.com/is/image/Signify/LEDCandle_B35NDFR_RCA-SPP?$highres$" TargetMode="External"/><Relationship Id="rId1232" Type="http://schemas.openxmlformats.org/officeDocument/2006/relationships/hyperlink" Target="https://www.assets.signify.com/is/image/Signify/BR125-IR-150W-E27-230-250V-Red?$highres$" TargetMode="External"/><Relationship Id="rId3197" Type="http://schemas.openxmlformats.org/officeDocument/2006/relationships/hyperlink" Target="https://www.assets.signify.com/is/content/Signify/MI-CoreLine-BN126C-All-in-combined-upgraded" TargetMode="External"/><Relationship Id="rId3057" Type="http://schemas.openxmlformats.org/officeDocument/2006/relationships/hyperlink" Target="https://www.assets.signify.com/is/content/Signify/Ledinaire-panel-G5-Mounting-Instructions-Connector-Finalv4" TargetMode="External"/><Relationship Id="rId185" Type="http://schemas.openxmlformats.org/officeDocument/2006/relationships/hyperlink" Target="https://www.assets.signify.com/is/image/Signify/panel3030?$highres$" TargetMode="External"/><Relationship Id="rId1909" Type="http://schemas.openxmlformats.org/officeDocument/2006/relationships/hyperlink" Target="https://www.assets.signify.com/is/content/Signify/912300060469_EU.cs_CZ.PROF.FP" TargetMode="External"/><Relationship Id="rId3264" Type="http://schemas.openxmlformats.org/officeDocument/2006/relationships/hyperlink" Target="https://www.assets.signify.com/is/content/Signify/Coreline-Highbay-G5-MI-PSU-PSD" TargetMode="External"/><Relationship Id="rId3471" Type="http://schemas.openxmlformats.org/officeDocument/2006/relationships/hyperlink" Target="https://www.assets.signify.com/is/content/Signify/online-QIG-for-324166166411-MAS-LEDtube-installation-guide-INI" TargetMode="External"/><Relationship Id="rId392" Type="http://schemas.openxmlformats.org/officeDocument/2006/relationships/hyperlink" Target="https://www.assets.signify.com/is/image/Signify/CoreLineHighbay_Gen5_BY121P-SPP?$highres$" TargetMode="External"/><Relationship Id="rId2073" Type="http://schemas.openxmlformats.org/officeDocument/2006/relationships/hyperlink" Target="https://www.assets.signify.com/is/content/Signify/929003482302_EU.cs_CZ.PROF.FP" TargetMode="External"/><Relationship Id="rId2280" Type="http://schemas.openxmlformats.org/officeDocument/2006/relationships/hyperlink" Target="https://www.assets.signify.com/is/content/Signify/929002695702_EU.cs_CZ.PROF.FP" TargetMode="External"/><Relationship Id="rId3124" Type="http://schemas.openxmlformats.org/officeDocument/2006/relationships/hyperlink" Target="https://www.assets.signify.com/is/content/Signify/CoreLine%20waterproof%20WT120C%20G2%20PSU_2023%2005" TargetMode="External"/><Relationship Id="rId3331" Type="http://schemas.openxmlformats.org/officeDocument/2006/relationships/hyperlink" Target="https://www.assets.signify.com/is/content/Signify/Installation-Instructions-PILA-Floodlight-Gen2" TargetMode="External"/><Relationship Id="rId252" Type="http://schemas.openxmlformats.org/officeDocument/2006/relationships/hyperlink" Target="https://www.assets.signify.com/is/image/Signify/CoreLine_Waterproof_WT120C%20G2%20L1500%20PSU%20-%20SPP?$highres$" TargetMode="External"/><Relationship Id="rId2140" Type="http://schemas.openxmlformats.org/officeDocument/2006/relationships/hyperlink" Target="https://www.assets.signify.com/is/content/Signify/929002446402_EU.cs_CZ.PROF.FP" TargetMode="External"/><Relationship Id="rId112" Type="http://schemas.openxmlformats.org/officeDocument/2006/relationships/hyperlink" Target="https://www.assets.signify.com/is/image/Signify/IPAC_RCS750i_0023?$highres$" TargetMode="External"/><Relationship Id="rId1699" Type="http://schemas.openxmlformats.org/officeDocument/2006/relationships/hyperlink" Target="https://www.assets.signify.com/is/content/Signify/911401815687_EU.cs_CZ.PROF.FP" TargetMode="External"/><Relationship Id="rId2000" Type="http://schemas.openxmlformats.org/officeDocument/2006/relationships/hyperlink" Target="https://www.assets.signify.com/is/content/Signify/929002349702_EU.cs_CZ.PROF.FP" TargetMode="External"/><Relationship Id="rId2957" Type="http://schemas.openxmlformats.org/officeDocument/2006/relationships/hyperlink" Target="https://www.assets.signify.com/is/content/Signify/127075007939_Release_CoreLine%20Recessed%20Spot%20gen2_D78-650_900lm%20PSR_manual" TargetMode="External"/><Relationship Id="rId929" Type="http://schemas.openxmlformats.org/officeDocument/2006/relationships/hyperlink" Target="https://www.assets.signify.com/is/image/Signify/LEDbulb_Classic_Giant_40W_E27_A160_GOLD_DIM-SPP?$highres$" TargetMode="External"/><Relationship Id="rId1559" Type="http://schemas.openxmlformats.org/officeDocument/2006/relationships/hyperlink" Target="https://www.assets.signify.com/is/content/Signify/911401846187_EU.cs_CZ.PROF.FP" TargetMode="External"/><Relationship Id="rId1766" Type="http://schemas.openxmlformats.org/officeDocument/2006/relationships/hyperlink" Target="https://www.assets.signify.com/is/content/Signify/911401874084_EU.cs_CZ.PROF.FP" TargetMode="External"/><Relationship Id="rId1973" Type="http://schemas.openxmlformats.org/officeDocument/2006/relationships/hyperlink" Target="https://www.assets.signify.com/is/content/Signify/929002484902_EU.cs_CZ.PROF.FP" TargetMode="External"/><Relationship Id="rId2817" Type="http://schemas.openxmlformats.org/officeDocument/2006/relationships/hyperlink" Target="https://www.assets.signify.com/is/content/Signify/913713040966_EU.cs_CZ.PROF.FP" TargetMode="External"/><Relationship Id="rId58" Type="http://schemas.openxmlformats.org/officeDocument/2006/relationships/hyperlink" Target="https://www.assets.signify.com/is/image/Signify/CoreLine_Recessed_Spot-RS141B-SPP?$highres$" TargetMode="External"/><Relationship Id="rId1419" Type="http://schemas.openxmlformats.org/officeDocument/2006/relationships/hyperlink" Target="https://www.assets.signify.com/is/image/Signify/GPPR1_PPLTCL5_PHL_0001?$highres$" TargetMode="External"/><Relationship Id="rId1626" Type="http://schemas.openxmlformats.org/officeDocument/2006/relationships/hyperlink" Target="https://www.assets.signify.com/is/content/Signify/911401891085_EU.cs_CZ.PROF.FP" TargetMode="External"/><Relationship Id="rId1833" Type="http://schemas.openxmlformats.org/officeDocument/2006/relationships/hyperlink" Target="https://www.assets.signify.com/is/content/Signify/911401554945_EU.cs_CZ.PROF.FP" TargetMode="External"/><Relationship Id="rId1900" Type="http://schemas.openxmlformats.org/officeDocument/2006/relationships/hyperlink" Target="https://www.assets.signify.com/is/content/Signify/912300023665_EU.cs_CZ.PROF.FP" TargetMode="External"/><Relationship Id="rId3658" Type="http://schemas.openxmlformats.org/officeDocument/2006/relationships/hyperlink" Target="https://www.assets.signify.com/is/content/Signify/CZ.cs_CZ.8720169191396" TargetMode="External"/><Relationship Id="rId579" Type="http://schemas.openxmlformats.org/officeDocument/2006/relationships/hyperlink" Target="https://www.assets.signify.com/is/image/Signify/CorePro-LED-PLC-4P-G24q-RTP?$highres$" TargetMode="External"/><Relationship Id="rId786" Type="http://schemas.openxmlformats.org/officeDocument/2006/relationships/hyperlink" Target="https://www.assets.signify.com/is/image/Signify/CorePro-LEDtube-HF-1200mm-RTP?$highres$" TargetMode="External"/><Relationship Id="rId993" Type="http://schemas.openxmlformats.org/officeDocument/2006/relationships/hyperlink" Target="https://www.assets.signify.com/is/image/Signify/LED_classic_40W_P45_E27_CL_WGD90_SRT4_1-SPP?$highres$" TargetMode="External"/><Relationship Id="rId2467" Type="http://schemas.openxmlformats.org/officeDocument/2006/relationships/hyperlink" Target="https://www.assets.signify.com/is/content/Signify/929002966802_EU.cs_CZ.PROF.FP" TargetMode="External"/><Relationship Id="rId2674" Type="http://schemas.openxmlformats.org/officeDocument/2006/relationships/hyperlink" Target="https://www.assets.signify.com/is/content/Signify/923801144209_EU.cs_CZ.PROF.FP" TargetMode="External"/><Relationship Id="rId3518" Type="http://schemas.openxmlformats.org/officeDocument/2006/relationships/hyperlink" Target="https://www.assets.signify.com/is/content/Signify/online-QIG-for-324166183191-Corepro-LEDtube-INI" TargetMode="External"/><Relationship Id="rId439" Type="http://schemas.openxmlformats.org/officeDocument/2006/relationships/hyperlink" Target="https://www.assets.signify.com/is/image/Signify/Coreline_Tempo_Medium-BVP125_Led120-SPP?$highres$" TargetMode="External"/><Relationship Id="rId646" Type="http://schemas.openxmlformats.org/officeDocument/2006/relationships/hyperlink" Target="https://www.assets.signify.com/is/image/Signify/LEDtube_220-240V_G13_2ft-SPP?$highres$" TargetMode="External"/><Relationship Id="rId1069" Type="http://schemas.openxmlformats.org/officeDocument/2006/relationships/hyperlink" Target="https://www.assets.signify.com/is/image/Signify/LEDspots_MAS_EU_PAR16_GU10-SPP?$highres$" TargetMode="External"/><Relationship Id="rId1276" Type="http://schemas.openxmlformats.org/officeDocument/2006/relationships/hyperlink" Target="https://www.assets.signify.com/is/image/Signify/LPPR1_PLC4PLTG_18W?$highres$" TargetMode="External"/><Relationship Id="rId1483" Type="http://schemas.openxmlformats.org/officeDocument/2006/relationships/hyperlink" Target="https://www.assets.signify.com/is/content/Signify/929003251532_EU.cs_CZ.PROF.FP" TargetMode="External"/><Relationship Id="rId2327" Type="http://schemas.openxmlformats.org/officeDocument/2006/relationships/hyperlink" Target="https://www.assets.signify.com/is/content/Signify/929003057702_EU.cs_CZ.PROF.FP" TargetMode="External"/><Relationship Id="rId2881" Type="http://schemas.openxmlformats.org/officeDocument/2006/relationships/hyperlink" Target="https://www.assets.signify.com/is/content/Signify/913700656566_EU.cs_CZ.PROF.FP" TargetMode="External"/><Relationship Id="rId506" Type="http://schemas.openxmlformats.org/officeDocument/2006/relationships/hyperlink" Target="https://www.assets.signify.com/is/image/Signify/LEDTrueForce_E40_68W-SPP?$highres$" TargetMode="External"/><Relationship Id="rId853" Type="http://schemas.openxmlformats.org/officeDocument/2006/relationships/hyperlink" Target="https://www.assets.signify.com/is/image/Signify/LED_CLA_60W_A60_E27_2700K_CL_UE_SRT4-SPP?$highres$" TargetMode="External"/><Relationship Id="rId1136" Type="http://schemas.openxmlformats.org/officeDocument/2006/relationships/hyperlink" Target="https://www.assets.signify.com/is/image/Signify/PILA_LED_50W_GU10_CW_36D_ND_1CT_10-SPP?$highres$" TargetMode="External"/><Relationship Id="rId1690" Type="http://schemas.openxmlformats.org/officeDocument/2006/relationships/hyperlink" Target="https://www.assets.signify.com/is/content/Signify/911401835788_EU.cs_CZ.PROF.FP" TargetMode="External"/><Relationship Id="rId2534" Type="http://schemas.openxmlformats.org/officeDocument/2006/relationships/hyperlink" Target="https://www.assets.signify.com/is/content/Signify/929004248052_EU.cs_CZ.PROF.FP" TargetMode="External"/><Relationship Id="rId2741" Type="http://schemas.openxmlformats.org/officeDocument/2006/relationships/hyperlink" Target="https://www.assets.signify.com/is/content/Signify/928153809230_EU.cs_CZ.PROF.FP" TargetMode="External"/><Relationship Id="rId713" Type="http://schemas.openxmlformats.org/officeDocument/2006/relationships/hyperlink" Target="https://www.assets.signify.com/is/image/Signify/LEDtube_T8_G13_MAS1-SPP?$highres$" TargetMode="External"/><Relationship Id="rId920" Type="http://schemas.openxmlformats.org/officeDocument/2006/relationships/hyperlink" Target="https://www.assets.signify.com/is/image/Signify/MZD_LEDCLA_60W_A60_E27-SPP?$highres$" TargetMode="External"/><Relationship Id="rId1343" Type="http://schemas.openxmlformats.org/officeDocument/2006/relationships/hyperlink" Target="https://www.assets.signify.com/is/image/Signify/LPPR1_CDM-T-E_0006?$highres$" TargetMode="External"/><Relationship Id="rId1550" Type="http://schemas.openxmlformats.org/officeDocument/2006/relationships/hyperlink" Target="https://www.assets.signify.com/is/content/Signify/912401483523_EU.cs_CZ.PROF.FP" TargetMode="External"/><Relationship Id="rId2601" Type="http://schemas.openxmlformats.org/officeDocument/2006/relationships/hyperlink" Target="https://www.assets.signify.com/is/content/Signify/929002492602_EU.cs_CZ.PROF.FP" TargetMode="External"/><Relationship Id="rId1203" Type="http://schemas.openxmlformats.org/officeDocument/2006/relationships/hyperlink" Target="https://www.assets.signify.com/is/image/Signify/LED_GY6_35_12V_POS2-SPP?$highres$" TargetMode="External"/><Relationship Id="rId1410" Type="http://schemas.openxmlformats.org/officeDocument/2006/relationships/hyperlink" Target="https://www.assets.signify.com/is/image/Signify/GPPR1_PPPLTL-3_0001?$highres$" TargetMode="External"/><Relationship Id="rId3168" Type="http://schemas.openxmlformats.org/officeDocument/2006/relationships/hyperlink" Target="https://www.assets.signify.com/is/content/Signify/Ledinaire%20waterproof%20WT065C%20G3%20BN_MI_v2023%2005" TargetMode="External"/><Relationship Id="rId3375" Type="http://schemas.openxmlformats.org/officeDocument/2006/relationships/hyperlink" Target="https://www.assets.signify.com/is/content/Signify/Online-QIG-for-324165994074-INI" TargetMode="External"/><Relationship Id="rId3582" Type="http://schemas.openxmlformats.org/officeDocument/2006/relationships/hyperlink" Target="https://www.assets.signify.com/is/content/Signify/LEDtube_Installation_Guide_HF_2-INI" TargetMode="External"/><Relationship Id="rId296" Type="http://schemas.openxmlformats.org/officeDocument/2006/relationships/hyperlink" Target="https://www.assets.signify.com/is/image/Signify/L1200?$highres$" TargetMode="External"/><Relationship Id="rId2184" Type="http://schemas.openxmlformats.org/officeDocument/2006/relationships/hyperlink" Target="https://www.assets.signify.com/is/content/Signify/929003734302_EU.cs_CZ.PROF.FP" TargetMode="External"/><Relationship Id="rId2391" Type="http://schemas.openxmlformats.org/officeDocument/2006/relationships/hyperlink" Target="https://www.assets.signify.com/is/content/Signify/929003560908_EU.cs_CZ.PROF.FP" TargetMode="External"/><Relationship Id="rId3028" Type="http://schemas.openxmlformats.org/officeDocument/2006/relationships/hyperlink" Target="https://www.assets.signify.com/is/content/Signify/CoreLine-panel-G6-Installation-Instructions-RC132V-BN-v2" TargetMode="External"/><Relationship Id="rId3235" Type="http://schemas.openxmlformats.org/officeDocument/2006/relationships/hyperlink" Target="https://www.assets.signify.com/is/content/Signify/MI-Coreline-Highbay-G6-PSD-PSU" TargetMode="External"/><Relationship Id="rId3442" Type="http://schemas.openxmlformats.org/officeDocument/2006/relationships/hyperlink" Target="https://www.assets.signify.com/is/content/Signify/PLL-EM-Mains-66011861-TLED-NDLR-INI" TargetMode="External"/><Relationship Id="rId156" Type="http://schemas.openxmlformats.org/officeDocument/2006/relationships/hyperlink" Target="https://www.assets.signify.com/is/image/Signify/CoreLine-panel-G6-W60L60-RTP?$highres$" TargetMode="External"/><Relationship Id="rId363" Type="http://schemas.openxmlformats.org/officeDocument/2006/relationships/hyperlink" Target="https://www.assets.signify.com/is/image/Signify/CL-HB-G6-BY121P-PSU-PSD-RTP?$highres$" TargetMode="External"/><Relationship Id="rId570" Type="http://schemas.openxmlformats.org/officeDocument/2006/relationships/hyperlink" Target="https://www.assets.signify.com/is/image/Signify/SPPR1_MLEDGA_0025?$highres$" TargetMode="External"/><Relationship Id="rId2044" Type="http://schemas.openxmlformats.org/officeDocument/2006/relationships/hyperlink" Target="https://www.assets.signify.com/is/content/Signify/929003578902_EU.cs_CZ.PROF.FP" TargetMode="External"/><Relationship Id="rId2251" Type="http://schemas.openxmlformats.org/officeDocument/2006/relationships/hyperlink" Target="https://www.assets.signify.com/is/content/Signify/929002696402_EU.cs_CZ.PROF.FP" TargetMode="External"/><Relationship Id="rId3302" Type="http://schemas.openxmlformats.org/officeDocument/2006/relationships/hyperlink" Target="https://www.assets.signify.com/is/content/Signify/MI-BVP085-Ledinaire-Solar-floodlight" TargetMode="External"/><Relationship Id="rId223" Type="http://schemas.openxmlformats.org/officeDocument/2006/relationships/hyperlink" Target="https://www.assets.signify.com/is/image/Signify/Ledinaire-surface-mounted-SM065C-RTP?$highres$" TargetMode="External"/><Relationship Id="rId430" Type="http://schemas.openxmlformats.org/officeDocument/2006/relationships/hyperlink" Target="https://www.assets.signify.com/is/image/Signify/Ledinaire-BY030P-sensor-SPP?$highres$" TargetMode="External"/><Relationship Id="rId1060" Type="http://schemas.openxmlformats.org/officeDocument/2006/relationships/hyperlink" Target="https://www.assets.signify.com/is/image/Signify/LED_Classic_75W_PAR30S_WW_25D_D_1PF_4_S-SPP?$highres$" TargetMode="External"/><Relationship Id="rId2111" Type="http://schemas.openxmlformats.org/officeDocument/2006/relationships/hyperlink" Target="https://www.assets.signify.com/is/content/Signify/929002021902_EU.cs_CZ.PROF.FP" TargetMode="External"/><Relationship Id="rId1877" Type="http://schemas.openxmlformats.org/officeDocument/2006/relationships/hyperlink" Target="https://www.assets.signify.com/is/content/Signify/911401646207_EU.cs_CZ.PROF.FP" TargetMode="External"/><Relationship Id="rId2928" Type="http://schemas.openxmlformats.org/officeDocument/2006/relationships/hyperlink" Target="https://www.assets.signify.com/is/content/Signify/444170264921%20DN142B%20PSU%20Installation%20Instructions" TargetMode="External"/><Relationship Id="rId1737" Type="http://schemas.openxmlformats.org/officeDocument/2006/relationships/hyperlink" Target="https://www.assets.signify.com/is/content/Signify/911401817087_EU.cs_CZ.PROF.FP" TargetMode="External"/><Relationship Id="rId1944" Type="http://schemas.openxmlformats.org/officeDocument/2006/relationships/hyperlink" Target="https://www.assets.signify.com/is/content/Signify/911401828583_EU.cs_CZ.PROF.FP" TargetMode="External"/><Relationship Id="rId3092" Type="http://schemas.openxmlformats.org/officeDocument/2006/relationships/hyperlink" Target="https://www.assets.signify.com/is/content/Signify/MI-SM065C-Ledinaire-surface-mounted-2024" TargetMode="External"/><Relationship Id="rId29" Type="http://schemas.openxmlformats.org/officeDocument/2006/relationships/hyperlink" Target="https://www.assets.signify.com/is/image/Signify/CLDN-DN142B-UGR19-200-SPP?$highres$" TargetMode="External"/><Relationship Id="rId1804" Type="http://schemas.openxmlformats.org/officeDocument/2006/relationships/hyperlink" Target="https://www.assets.signify.com/is/content/Signify/911401841882_EU.cs_CZ.PROF.FP" TargetMode="External"/><Relationship Id="rId897" Type="http://schemas.openxmlformats.org/officeDocument/2006/relationships/hyperlink" Target="https://www.assets.signify.com/is/image/Signify/LED_classic_A67_E27_FR-POS2A-SPP?$highres$" TargetMode="External"/><Relationship Id="rId2578" Type="http://schemas.openxmlformats.org/officeDocument/2006/relationships/hyperlink" Target="https://www.assets.signify.com/is/content/Signify/929003038331_EU.cs_CZ.PROF.FP" TargetMode="External"/><Relationship Id="rId2785" Type="http://schemas.openxmlformats.org/officeDocument/2006/relationships/hyperlink" Target="https://www.assets.signify.com/is/content/Signify/928085205125_EU.cs_CZ.PROF.FP" TargetMode="External"/><Relationship Id="rId2992" Type="http://schemas.openxmlformats.org/officeDocument/2006/relationships/hyperlink" Target="https://www.assets.signify.com/is/content/Signify/PILA_Wall_Mounted_WL007C-MI" TargetMode="External"/><Relationship Id="rId362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57" Type="http://schemas.openxmlformats.org/officeDocument/2006/relationships/hyperlink" Target="https://www.assets.signify.com/is/image/Signify/LEDtube_1200mm_17W_G5-SPP?$highres$" TargetMode="External"/><Relationship Id="rId964" Type="http://schemas.openxmlformats.org/officeDocument/2006/relationships/hyperlink" Target="https://www.assets.signify.com/is/image/Signify/LEDbulb_12-80W_E27_A60_730_FR_130D-SPP?$highres$" TargetMode="External"/><Relationship Id="rId1387" Type="http://schemas.openxmlformats.org/officeDocument/2006/relationships/hyperlink" Target="https://www.assets.signify.com/is/image/Signify/HF-P_136_TL-D_III_IDC_PP?$highres$" TargetMode="External"/><Relationship Id="rId1594" Type="http://schemas.openxmlformats.org/officeDocument/2006/relationships/hyperlink" Target="https://www.assets.signify.com/is/content/Signify/910930000818_EU.cs_CZ.PROF.FP" TargetMode="External"/><Relationship Id="rId2438" Type="http://schemas.openxmlformats.org/officeDocument/2006/relationships/hyperlink" Target="https://www.assets.signify.com/is/content/Signify/929003060202_EU.cs_CZ.PROF.FP" TargetMode="External"/><Relationship Id="rId2645" Type="http://schemas.openxmlformats.org/officeDocument/2006/relationships/hyperlink" Target="https://www.assets.signify.com/is/content/Signify/929003790502_EU.cs_CZ.PROF.FP" TargetMode="External"/><Relationship Id="rId2852" Type="http://schemas.openxmlformats.org/officeDocument/2006/relationships/hyperlink" Target="https://www.assets.signify.com/is/content/Signify/913700698466_EU.cs_CZ.PROF.FP" TargetMode="External"/><Relationship Id="rId93" Type="http://schemas.openxmlformats.org/officeDocument/2006/relationships/hyperlink" Target="https://www.assets.signify.com/is/image/Signify/CoreLine_wall-mounted_WL140V_All-in_SPP-1?$highres$" TargetMode="External"/><Relationship Id="rId617" Type="http://schemas.openxmlformats.org/officeDocument/2006/relationships/hyperlink" Target="https://www.assets.signify.com/is/image/Signify/LEDtube_1200mm_15W_G13-SPP?$highres$" TargetMode="External"/><Relationship Id="rId824" Type="http://schemas.openxmlformats.org/officeDocument/2006/relationships/hyperlink" Target="https://www.assets.signify.com/is/image/Signify/CorePro_LEDstrip_5M-SPP?$highres$" TargetMode="External"/><Relationship Id="rId1247" Type="http://schemas.openxmlformats.org/officeDocument/2006/relationships/hyperlink" Target="https://www.assets.signify.com/is/image/Signify/LPPR1_TL-DFOOD_G13_-?$highres$" TargetMode="External"/><Relationship Id="rId1454" Type="http://schemas.openxmlformats.org/officeDocument/2006/relationships/hyperlink" Target="https://www.assets.signify.com/is/image/Signify/GPPR1_BHL-BC_PHL_0003?$highres$" TargetMode="External"/><Relationship Id="rId1661" Type="http://schemas.openxmlformats.org/officeDocument/2006/relationships/hyperlink" Target="https://www.assets.signify.com/is/content/Signify/910505103765_EU.cs_CZ.PROF.FP" TargetMode="External"/><Relationship Id="rId2505" Type="http://schemas.openxmlformats.org/officeDocument/2006/relationships/hyperlink" Target="https://www.assets.signify.com/is/content/Signify/929003485302_EU.cs_CZ.PROF.FP" TargetMode="External"/><Relationship Id="rId2712" Type="http://schemas.openxmlformats.org/officeDocument/2006/relationships/hyperlink" Target="https://www.assets.signify.com/is/content/Signify/928390720230_EU.cs_CZ.PROF.FP" TargetMode="External"/><Relationship Id="rId1107" Type="http://schemas.openxmlformats.org/officeDocument/2006/relationships/hyperlink" Target="https://www.assets.signify.com/is/image/Signify/LEDspot_25W_GU10_830_36D-SPP?$highres$" TargetMode="External"/><Relationship Id="rId1314" Type="http://schemas.openxmlformats.org/officeDocument/2006/relationships/hyperlink" Target="https://www.assets.signify.com/is/image/Signify/lppr1_mhn-se_0002?$highres$" TargetMode="External"/><Relationship Id="rId1521" Type="http://schemas.openxmlformats.org/officeDocument/2006/relationships/hyperlink" Target="https://www.assets.signify.com/is/content/Signify/911401897582_EU.cs_CZ.PROF.FP" TargetMode="External"/><Relationship Id="rId3279" Type="http://schemas.openxmlformats.org/officeDocument/2006/relationships/hyperlink" Target="https://www.assets.signify.com/is/content/Signify/Ledinaire-Highbay-BY030P-All-In-MI" TargetMode="External"/><Relationship Id="rId3486" Type="http://schemas.openxmlformats.org/officeDocument/2006/relationships/hyperlink" Target="https://www.assets.signify.com/is/content/Signify/online-QIG-for-324166174411-MAS-Corepro-LEDtube-INI" TargetMode="External"/><Relationship Id="rId20" Type="http://schemas.openxmlformats.org/officeDocument/2006/relationships/hyperlink" Target="https://www.assets.signify.com/is/image/Signify/DN065B_G3%20_LDNR_LED10_L150_SQ-SPP?$highres$" TargetMode="External"/><Relationship Id="rId2088" Type="http://schemas.openxmlformats.org/officeDocument/2006/relationships/hyperlink" Target="https://www.assets.signify.com/is/content/Signify/929004242502_EU.cs_CZ.PROF.FP" TargetMode="External"/><Relationship Id="rId2295" Type="http://schemas.openxmlformats.org/officeDocument/2006/relationships/hyperlink" Target="https://www.assets.signify.com/is/content/Signify/929003623502_EU.cs_CZ.PROF.FP" TargetMode="External"/><Relationship Id="rId3139" Type="http://schemas.openxmlformats.org/officeDocument/2006/relationships/hyperlink" Target="https://www.assets.signify.com/is/content/Signify/CoreLine-waterproof-G3-Installation-Instruction-v202512" TargetMode="External"/><Relationship Id="rId3346" Type="http://schemas.openxmlformats.org/officeDocument/2006/relationships/hyperlink" Target="https://www.assets.signify.com/is/content/Signify/LEDTForce_SONT_Installation_Guide-INI" TargetMode="External"/><Relationship Id="rId267" Type="http://schemas.openxmlformats.org/officeDocument/2006/relationships/hyperlink" Target="https://www.assets.signify.com/is/image/Signify/CoreLine_Waterproof_WT120C%20G2%20L1200%20PSU%20-%20SPP?$highres$" TargetMode="External"/><Relationship Id="rId474" Type="http://schemas.openxmlformats.org/officeDocument/2006/relationships/hyperlink" Target="https://www.assets.signify.com/is/image/Signify/Ledinaire-Floodlight-BVP167-90W-AWB-All-in-RTP?$highres$" TargetMode="External"/><Relationship Id="rId2155" Type="http://schemas.openxmlformats.org/officeDocument/2006/relationships/hyperlink" Target="https://www.assets.signify.com/is/content/Signify/929003554002_EU.cs_CZ.PROF.FP" TargetMode="External"/><Relationship Id="rId3553" Type="http://schemas.openxmlformats.org/officeDocument/2006/relationships/hyperlink" Target="https://www.assets.signify.com/is/content/Signify/LEDtube_Installation_Guide_UN-INI" TargetMode="External"/><Relationship Id="rId127" Type="http://schemas.openxmlformats.org/officeDocument/2006/relationships/hyperlink" Target="https://www.assets.signify.com/is/image/Signify/3_circuit_Square-ZRS750_EPSL_WH-AP?$highres$" TargetMode="External"/><Relationship Id="rId681" Type="http://schemas.openxmlformats.org/officeDocument/2006/relationships/hyperlink" Target="https://www.assets.signify.com/is/image/Signify/LEDtube_T8_G13-SPP?$highres$" TargetMode="External"/><Relationship Id="rId2362" Type="http://schemas.openxmlformats.org/officeDocument/2006/relationships/hyperlink" Target="https://www.assets.signify.com/is/content/Signify/929002372001_EU.cs_CZ.PROF.FP" TargetMode="External"/><Relationship Id="rId3206" Type="http://schemas.openxmlformats.org/officeDocument/2006/relationships/hyperlink" Target="https://www.assets.signify.com/is/content/Signify/BN021C%20EU-MI-0427_Final%20v3" TargetMode="External"/><Relationship Id="rId3413" Type="http://schemas.openxmlformats.org/officeDocument/2006/relationships/hyperlink" Target="https://www.assets.signify.com/is/content/Signify/online-QIG-for-324165132934-Installation-INI" TargetMode="External"/><Relationship Id="rId362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34" Type="http://schemas.openxmlformats.org/officeDocument/2006/relationships/hyperlink" Target="https://www.assets.signify.com/is/image/Signify/Coreline%20Batten%20G3_%20BN126C%20PSU%20-%20SPP03?$highres$" TargetMode="External"/><Relationship Id="rId541" Type="http://schemas.openxmlformats.org/officeDocument/2006/relationships/hyperlink" Target="https://www.assets.signify.com/is/image/Signify/LEDTrueForce_Others_E40-SPP?$highres$" TargetMode="External"/><Relationship Id="rId1171" Type="http://schemas.openxmlformats.org/officeDocument/2006/relationships/hyperlink" Target="https://www.assets.signify.com/is/image/Signify/LEDspots_Corepro_SLR_2_MR16_GU5_3-SPP?$highres$" TargetMode="External"/><Relationship Id="rId2015" Type="http://schemas.openxmlformats.org/officeDocument/2006/relationships/hyperlink" Target="https://www.assets.signify.com/is/content/Signify/929004605202_EU.cs_CZ.PROF.FP" TargetMode="External"/><Relationship Id="rId2222" Type="http://schemas.openxmlformats.org/officeDocument/2006/relationships/hyperlink" Target="https://www.assets.signify.com/is/content/Signify/929001391202_EU.cs_CZ.PROF.FP" TargetMode="External"/><Relationship Id="rId401" Type="http://schemas.openxmlformats.org/officeDocument/2006/relationships/hyperlink" Target="https://www.assets.signify.com/is/image/Signify/CoreLineHighbay_Gen5_BY121P-SPP?$highres$" TargetMode="External"/><Relationship Id="rId1031" Type="http://schemas.openxmlformats.org/officeDocument/2006/relationships/hyperlink" Target="https://www.assets.signify.com/is/image/Signify/LEDLustre_6_60W_E14_RCA-SPP?$highres$" TargetMode="External"/><Relationship Id="rId1988" Type="http://schemas.openxmlformats.org/officeDocument/2006/relationships/hyperlink" Target="https://www.assets.signify.com/is/content/Signify/929003531202_EU.cs_CZ.PROF.FP" TargetMode="External"/><Relationship Id="rId1848" Type="http://schemas.openxmlformats.org/officeDocument/2006/relationships/hyperlink" Target="https://www.assets.signify.com/is/content/Signify/911401629708_EU.cs_CZ.PROF.FP" TargetMode="External"/><Relationship Id="rId3063" Type="http://schemas.openxmlformats.org/officeDocument/2006/relationships/hyperlink" Target="https://www.assets.signify.com/is/content/Signify/RC159Z-Safety-Cable-Installation-instruction;https:/www.assets.signify.com/is/content/Signify/CoreLine-panel-G6-Installation-Instructions-RC132V-BN" TargetMode="External"/><Relationship Id="rId3270" Type="http://schemas.openxmlformats.org/officeDocument/2006/relationships/hyperlink" Target="https://www.assets.signify.com/is/content/Signify/Coreline-Highbay-G5-MI-PSU-PSD" TargetMode="External"/><Relationship Id="rId191" Type="http://schemas.openxmlformats.org/officeDocument/2006/relationships/hyperlink" Target="https://www.assets.signify.com/is/image/Signify/RC159Z-SME-2-WH-Suspension-set?$highres$" TargetMode="External"/><Relationship Id="rId1708" Type="http://schemas.openxmlformats.org/officeDocument/2006/relationships/hyperlink" Target="https://www.assets.signify.com/is/content/Signify/910505106557_EU.cs_CZ.PROF.FP" TargetMode="External"/><Relationship Id="rId1915" Type="http://schemas.openxmlformats.org/officeDocument/2006/relationships/hyperlink" Target="https://www.assets.signify.com/is/content/Signify/911401882102_EU.cs_CZ.PROF.FP" TargetMode="External"/><Relationship Id="rId3130" Type="http://schemas.openxmlformats.org/officeDocument/2006/relationships/hyperlink" Target="https://www.assets.signify.com/is/content/Signify/CoreLine-waterproof-G3-Installation-Instruction-v202512" TargetMode="External"/><Relationship Id="rId2689" Type="http://schemas.openxmlformats.org/officeDocument/2006/relationships/hyperlink" Target="https://www.assets.signify.com/is/content/Signify/928048001705_EU.cs_CZ.PROF.FP" TargetMode="External"/><Relationship Id="rId2896" Type="http://schemas.openxmlformats.org/officeDocument/2006/relationships/hyperlink" Target="https://www.assets.signify.com/is/content/Signify/913700655366_EU.cs_CZ.PROF.FP" TargetMode="External"/><Relationship Id="rId868" Type="http://schemas.openxmlformats.org/officeDocument/2006/relationships/hyperlink" Target="https://www.assets.signify.com/is/image/Signify/LED_classic_75W_A60_E27_CL_WGD90_SRT4_1-SPP?$highres$" TargetMode="External"/><Relationship Id="rId1498" Type="http://schemas.openxmlformats.org/officeDocument/2006/relationships/hyperlink" Target="https://www.assets.signify.com/is/content/Signify/910505103596_EU.cs_CZ.PROF.FP" TargetMode="External"/><Relationship Id="rId2549" Type="http://schemas.openxmlformats.org/officeDocument/2006/relationships/hyperlink" Target="https://www.assets.signify.com/is/content/Signify/929001217532_EU.cs_CZ.PROF.FP" TargetMode="External"/><Relationship Id="rId2756" Type="http://schemas.openxmlformats.org/officeDocument/2006/relationships/hyperlink" Target="https://www.assets.signify.com/is/content/Signify/928070119230_EU.cs_CZ.PROF.FP" TargetMode="External"/><Relationship Id="rId2963" Type="http://schemas.openxmlformats.org/officeDocument/2006/relationships/hyperlink" Target="https://www.assets.signify.com/is/content/Signify/RS071B_MI_324166033633_for_online_updated-INI" TargetMode="External"/><Relationship Id="rId728" Type="http://schemas.openxmlformats.org/officeDocument/2006/relationships/hyperlink" Target="https://www.assets.signify.com/is/image/Signify/MAS-LEDtube-HE-T5-Mains-EU-20240507-RTP?$highres$" TargetMode="External"/><Relationship Id="rId935" Type="http://schemas.openxmlformats.org/officeDocument/2006/relationships/hyperlink" Target="https://www.assets.signify.com/is/image/Signify/181101090a_rft?$highres$" TargetMode="External"/><Relationship Id="rId1358" Type="http://schemas.openxmlformats.org/officeDocument/2006/relationships/hyperlink" Target="https://www.assets.signify.com/is/image/Signify/LPPR1_CDM-TM_0001?$highres$" TargetMode="External"/><Relationship Id="rId1565" Type="http://schemas.openxmlformats.org/officeDocument/2006/relationships/hyperlink" Target="https://www.assets.signify.com/is/content/Signify/911401846982_EU.cs_CZ.PROF.FP" TargetMode="External"/><Relationship Id="rId1772" Type="http://schemas.openxmlformats.org/officeDocument/2006/relationships/hyperlink" Target="https://www.assets.signify.com/is/content/Signify/911401807785_EU.cs_CZ.PROF.FP" TargetMode="External"/><Relationship Id="rId2409" Type="http://schemas.openxmlformats.org/officeDocument/2006/relationships/hyperlink" Target="https://www.assets.signify.com/is/content/Signify/929002306908_EU.cs_CZ.PROF.FP" TargetMode="External"/><Relationship Id="rId2616" Type="http://schemas.openxmlformats.org/officeDocument/2006/relationships/hyperlink" Target="https://www.assets.signify.com/is/content/Signify/929001905002_EU.cs_CZ.PROF.FP" TargetMode="External"/><Relationship Id="rId64" Type="http://schemas.openxmlformats.org/officeDocument/2006/relationships/hyperlink" Target="https://www.assets.signify.com/is/image/Signify/CoreLine_Recessed_Spot-RS141B_Adjustable_ALU-SPP?$highres$" TargetMode="External"/><Relationship Id="rId1218" Type="http://schemas.openxmlformats.org/officeDocument/2006/relationships/hyperlink" Target="https://www.assets.signify.com/is/image/Signify/CorePro118mm_R7S_PP?$highres$" TargetMode="External"/><Relationship Id="rId1425" Type="http://schemas.openxmlformats.org/officeDocument/2006/relationships/hyperlink" Target="https://www.assets.signify.com/is/image/Signify/GPPR1_MTL-LH_0002?$highres$" TargetMode="External"/><Relationship Id="rId2823" Type="http://schemas.openxmlformats.org/officeDocument/2006/relationships/hyperlink" Target="https://www.assets.signify.com/is/content/Signify/913713032566_EU.cs_CZ.PROF.FP" TargetMode="External"/><Relationship Id="rId1632" Type="http://schemas.openxmlformats.org/officeDocument/2006/relationships/hyperlink" Target="https://www.assets.signify.com/is/content/Signify/911401875685_EU.cs_CZ.PROF.FP" TargetMode="External"/><Relationship Id="rId2199" Type="http://schemas.openxmlformats.org/officeDocument/2006/relationships/hyperlink" Target="https://www.assets.signify.com/is/content/Signify/929002421202_EU.cs_CZ.PROF.FP" TargetMode="External"/><Relationship Id="rId3597" Type="http://schemas.openxmlformats.org/officeDocument/2006/relationships/hyperlink" Target="https://www.assets.signify.com/is/content/Signify/LEDtube-Installation-Guide-HF-2-INI" TargetMode="External"/><Relationship Id="rId3457" Type="http://schemas.openxmlformats.org/officeDocument/2006/relationships/hyperlink" Target="https://www.assets.signify.com/is/content/Signify/online-QIG-for-324166166411-MAS-LEDtube-INI" TargetMode="External"/><Relationship Id="rId3664" Type="http://schemas.openxmlformats.org/officeDocument/2006/relationships/hyperlink" Target="https://www.assets.signify.com/is/content/Signify/CZ.cs_CZ.8718699782733" TargetMode="External"/><Relationship Id="rId378" Type="http://schemas.openxmlformats.org/officeDocument/2006/relationships/hyperlink" Target="https://www.assets.signify.com/is/image/Signify/CL-HB-G6-BY121P-PSU-PSD-RTP?$highres$" TargetMode="External"/><Relationship Id="rId585" Type="http://schemas.openxmlformats.org/officeDocument/2006/relationships/hyperlink" Target="https://www.assets.signify.com/is/image/Signify/929004356402-MAS-LEDtube-VLE-1200mm-13-1W-15-5W-830-T8-RTP?$highres$" TargetMode="External"/><Relationship Id="rId792" Type="http://schemas.openxmlformats.org/officeDocument/2006/relationships/hyperlink" Target="https://www.assets.signify.com/is/image/Signify/CorePro-LEDtube-HF-1500mm-RTP?$highres$" TargetMode="External"/><Relationship Id="rId2059" Type="http://schemas.openxmlformats.org/officeDocument/2006/relationships/hyperlink" Target="https://www.assets.signify.com/is/content/Signify/929003758202_EU.cs_CZ.PROF.FP" TargetMode="External"/><Relationship Id="rId2266" Type="http://schemas.openxmlformats.org/officeDocument/2006/relationships/hyperlink" Target="https://www.assets.signify.com/is/content/Signify/929002697902_EU.cs_CZ.PROF.FP" TargetMode="External"/><Relationship Id="rId2473" Type="http://schemas.openxmlformats.org/officeDocument/2006/relationships/hyperlink" Target="https://www.assets.signify.com/is/content/Signify/929002972902_EU.cs_CZ.PROF.FP" TargetMode="External"/><Relationship Id="rId2680" Type="http://schemas.openxmlformats.org/officeDocument/2006/relationships/hyperlink" Target="https://www.assets.signify.com/is/content/Signify/928000010803_EU.cs_CZ.PROF.FP" TargetMode="External"/><Relationship Id="rId3317" Type="http://schemas.openxmlformats.org/officeDocument/2006/relationships/hyperlink" Target="https://www.assets.signify.com/is/content/Signify/Mounting-instruction-Ledinaire-Floodlight-All-in-with-sensor" TargetMode="External"/><Relationship Id="rId3524" Type="http://schemas.openxmlformats.org/officeDocument/2006/relationships/hyperlink" Target="https://www.assets.signify.com/is/content/Signify/LEDtube_Installation_Guide-INI" TargetMode="External"/><Relationship Id="rId238" Type="http://schemas.openxmlformats.org/officeDocument/2006/relationships/hyperlink" Target="https://www.assets.signify.com/is/image/Signify/CoreLine-waterproof-WT120C-G3-L1200-SPP-MultiLumenIcon4?$highres$" TargetMode="External"/><Relationship Id="rId445" Type="http://schemas.openxmlformats.org/officeDocument/2006/relationships/hyperlink" Target="https://www.assets.signify.com/is/image/Signify/Coreline_tempo_large-BVP130-PP?$highres$" TargetMode="External"/><Relationship Id="rId652" Type="http://schemas.openxmlformats.org/officeDocument/2006/relationships/hyperlink" Target="https://www.assets.signify.com/is/image/Signify/929004350102-CorePro-LED-PLS-360D-5W-3CCT-2P-G23-RTP?$highres$" TargetMode="External"/><Relationship Id="rId1075" Type="http://schemas.openxmlformats.org/officeDocument/2006/relationships/hyperlink" Target="https://www.assets.signify.com/is/image/Signify/LEDspot_35W_GU10_25D-SPP?$highres$" TargetMode="External"/><Relationship Id="rId1282" Type="http://schemas.openxmlformats.org/officeDocument/2006/relationships/hyperlink" Target="https://www.assets.signify.com/is/image/Signify/lppr1_son-pia_plus_e40?$highres$" TargetMode="External"/><Relationship Id="rId2126" Type="http://schemas.openxmlformats.org/officeDocument/2006/relationships/hyperlink" Target="https://www.assets.signify.com/is/content/Signify/929001874832_EU.cs_CZ.PROF.FP" TargetMode="External"/><Relationship Id="rId2333" Type="http://schemas.openxmlformats.org/officeDocument/2006/relationships/hyperlink" Target="https://www.assets.signify.com/is/content/Signify/929001242992_EU.cs_CZ.PROF.FP" TargetMode="External"/><Relationship Id="rId2540" Type="http://schemas.openxmlformats.org/officeDocument/2006/relationships/hyperlink" Target="https://www.assets.signify.com/is/content/Signify/929004255702_EU.cs_CZ.PROF.FP" TargetMode="External"/><Relationship Id="rId305" Type="http://schemas.openxmlformats.org/officeDocument/2006/relationships/hyperlink" Target="https://www.assets.signify.com/is/image/Signify/L1500-WT060C-SPP-1?$highres$" TargetMode="External"/><Relationship Id="rId512" Type="http://schemas.openxmlformats.org/officeDocument/2006/relationships/hyperlink" Target="https://www.assets.signify.com/is/image/Signify/LEDTForce_MAS_SONT_EU1_T52_E40-SPP?$highres$" TargetMode="External"/><Relationship Id="rId1142" Type="http://schemas.openxmlformats.org/officeDocument/2006/relationships/hyperlink" Target="https://www.assets.signify.com/is/image/Signify/LEDspot_25W_GU10_MR11_827_36D_ND-SPP?$highres$" TargetMode="External"/><Relationship Id="rId2400" Type="http://schemas.openxmlformats.org/officeDocument/2006/relationships/hyperlink" Target="https://www.assets.signify.com/is/content/Signify/929002306309_EU.cs_CZ.PROF.FP" TargetMode="External"/><Relationship Id="rId1002" Type="http://schemas.openxmlformats.org/officeDocument/2006/relationships/hyperlink" Target="https://www.assets.signify.com/is/image/Signify/LEDbulb_Classic_40W_E14_B35_827_CL_ND-SPP?$highres$" TargetMode="External"/><Relationship Id="rId1959" Type="http://schemas.openxmlformats.org/officeDocument/2006/relationships/hyperlink" Target="https://www.assets.signify.com/is/content/Signify/929003467212_EU.cs_CZ.PROF.FP" TargetMode="External"/><Relationship Id="rId3174" Type="http://schemas.openxmlformats.org/officeDocument/2006/relationships/hyperlink" Target="https://www.assets.signify.com/is/content/Signify/WT050C-MI-v2024-01" TargetMode="External"/><Relationship Id="rId1819" Type="http://schemas.openxmlformats.org/officeDocument/2006/relationships/hyperlink" Target="https://www.assets.signify.com/is/content/Signify/911401554845_EU.cs_CZ.PROF.FP" TargetMode="External"/><Relationship Id="rId3381" Type="http://schemas.openxmlformats.org/officeDocument/2006/relationships/hyperlink" Target="https://www.assets.signify.com/is/content/Signify/LEDTForce_HPL_2_NC_Installation_Guide-INI" TargetMode="External"/><Relationship Id="rId2190" Type="http://schemas.openxmlformats.org/officeDocument/2006/relationships/hyperlink" Target="https://www.assets.signify.com/is/content/Signify/929003734602_EU.cs_CZ.PROF.FP" TargetMode="External"/><Relationship Id="rId3034" Type="http://schemas.openxmlformats.org/officeDocument/2006/relationships/hyperlink" Target="https://www.assets.signify.com/is/content/Signify/CoreLine-panel-G6-Installation-Instructions-RC132V-All-in" TargetMode="External"/><Relationship Id="rId3241" Type="http://schemas.openxmlformats.org/officeDocument/2006/relationships/hyperlink" Target="https://www.assets.signify.com/is/content/Signify/Coreline-Highbay-G5-MI-PSU-PSD" TargetMode="External"/><Relationship Id="rId162" Type="http://schemas.openxmlformats.org/officeDocument/2006/relationships/hyperlink" Target="https://www.assets.signify.com/is/image/Signify/CoreLine-panel-G6-W60L60-IP65-IP20-RTP?$highres$" TargetMode="External"/><Relationship Id="rId2050" Type="http://schemas.openxmlformats.org/officeDocument/2006/relationships/hyperlink" Target="https://www.assets.signify.com/is/content/Signify/929001920502_EU.cs_CZ.PROF.FP" TargetMode="External"/><Relationship Id="rId3101" Type="http://schemas.openxmlformats.org/officeDocument/2006/relationships/hyperlink" Target="https://www.assets.signify.com/is/content/Signify/CoreLine-waterproof-G3-Installation-Instruction-v202512" TargetMode="External"/><Relationship Id="rId979" Type="http://schemas.openxmlformats.org/officeDocument/2006/relationships/hyperlink" Target="https://www.assets.signify.com/is/image/Signify/LED-CLA-40W-B35-E14-2700K-CL-UE-SRT4-RTP?$highres$" TargetMode="External"/><Relationship Id="rId839" Type="http://schemas.openxmlformats.org/officeDocument/2006/relationships/hyperlink" Target="https://www.assets.signify.com/is/image/Signify/LS_tapetowire_connector_IP20-EU-SPP?$highres$" TargetMode="External"/><Relationship Id="rId1469" Type="http://schemas.openxmlformats.org/officeDocument/2006/relationships/hyperlink" Target="https://www.assets.signify.com/is/content/Signify/911401895187_EU.cs_CZ.PROF.FP" TargetMode="External"/><Relationship Id="rId2867" Type="http://schemas.openxmlformats.org/officeDocument/2006/relationships/hyperlink" Target="https://www.assets.signify.com/is/content/Signify/913700423466_EU.cs_CZ.PROF.FP" TargetMode="External"/><Relationship Id="rId1676" Type="http://schemas.openxmlformats.org/officeDocument/2006/relationships/hyperlink" Target="https://www.assets.signify.com/is/content/Signify/911401803687_EU.cs_CZ.PROF.FP" TargetMode="External"/><Relationship Id="rId1883" Type="http://schemas.openxmlformats.org/officeDocument/2006/relationships/hyperlink" Target="https://www.assets.signify.com/is/content/Signify/911401565144_EU.cs_CZ.PROF.FP" TargetMode="External"/><Relationship Id="rId2727" Type="http://schemas.openxmlformats.org/officeDocument/2006/relationships/hyperlink" Target="https://www.assets.signify.com/is/content/Signify/928151900028_EU.cs_CZ.PROF.FP" TargetMode="External"/><Relationship Id="rId2934" Type="http://schemas.openxmlformats.org/officeDocument/2006/relationships/hyperlink" Target="https://www.assets.signify.com/is/content/Signify/CoreLine_Downlight_DN142B_Installation_Instructions_PSD" TargetMode="External"/><Relationship Id="rId906" Type="http://schemas.openxmlformats.org/officeDocument/2006/relationships/hyperlink" Target="https://www.assets.signify.com/is/image/Signify/LED_classic_A60_E27-SPP?$highres$" TargetMode="External"/><Relationship Id="rId1329" Type="http://schemas.openxmlformats.org/officeDocument/2006/relationships/hyperlink" Target="https://www.assets.signify.com/is/image/Signify/lppr1_cdo-tt_0004?$highres$" TargetMode="External"/><Relationship Id="rId1536" Type="http://schemas.openxmlformats.org/officeDocument/2006/relationships/hyperlink" Target="https://www.assets.signify.com/is/content/Signify/912401483506_EU.cs_CZ.PROF.FP" TargetMode="External"/><Relationship Id="rId1743" Type="http://schemas.openxmlformats.org/officeDocument/2006/relationships/hyperlink" Target="https://www.assets.signify.com/is/content/Signify/911401828388_EU.cs_CZ.PROF.FP" TargetMode="External"/><Relationship Id="rId1950" Type="http://schemas.openxmlformats.org/officeDocument/2006/relationships/hyperlink" Target="https://www.assets.signify.com/is/content/Signify/910925869860_EU.cs_CZ.PROF.FP" TargetMode="External"/><Relationship Id="rId35" Type="http://schemas.openxmlformats.org/officeDocument/2006/relationships/hyperlink" Target="https://www.assets.signify.com/is/image/Signify/CLDN-DN142B-UGR19-150-SPP?$highres$" TargetMode="External"/><Relationship Id="rId1603" Type="http://schemas.openxmlformats.org/officeDocument/2006/relationships/hyperlink" Target="https://www.assets.signify.com/is/content/Signify/911401807687_EU.cs_CZ.PROF.FP" TargetMode="External"/><Relationship Id="rId1810" Type="http://schemas.openxmlformats.org/officeDocument/2006/relationships/hyperlink" Target="https://www.assets.signify.com/is/content/Signify/911401842482_EU.cs_CZ.PROF.FP" TargetMode="External"/><Relationship Id="rId3568" Type="http://schemas.openxmlformats.org/officeDocument/2006/relationships/hyperlink" Target="https://www.assets.signify.com/is/content/Signify/LEDtube_MAS_HO_Installation_Guide-INI" TargetMode="External"/><Relationship Id="rId489" Type="http://schemas.openxmlformats.org/officeDocument/2006/relationships/hyperlink" Target="https://www.assets.signify.com/is/image/Signify/BVP008%20-%20MDU%20-%2030W%20and%2050W?$highres$" TargetMode="External"/><Relationship Id="rId696" Type="http://schemas.openxmlformats.org/officeDocument/2006/relationships/hyperlink" Target="https://www.assets.signify.com/is/image/Signify/LEDtube_HF_600mm_8W_G13_830_1000lm-SPP?$highres$" TargetMode="External"/><Relationship Id="rId2377" Type="http://schemas.openxmlformats.org/officeDocument/2006/relationships/hyperlink" Target="https://www.assets.signify.com/is/content/Signify/929001387692_EU.cs_CZ.PROF.FP" TargetMode="External"/><Relationship Id="rId2584" Type="http://schemas.openxmlformats.org/officeDocument/2006/relationships/hyperlink" Target="https://www.assets.signify.com/is/content/Signify/929003079102_EU.cs_CZ.PROF.FP" TargetMode="External"/><Relationship Id="rId2791" Type="http://schemas.openxmlformats.org/officeDocument/2006/relationships/hyperlink" Target="https://www.assets.signify.com/is/content/Signify/928191805131_EU.cs_CZ.PROF.FP" TargetMode="External"/><Relationship Id="rId3428" Type="http://schemas.openxmlformats.org/officeDocument/2006/relationships/hyperlink" Target="https://www.assets.signify.com/is/content/Signify/LEDtube_PLL_HF_1_Installation_Guide-INI" TargetMode="External"/><Relationship Id="rId363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49" Type="http://schemas.openxmlformats.org/officeDocument/2006/relationships/hyperlink" Target="https://www.assets.signify.com/is/image/Signify/Ledinaire%20Batten_BN021_L600_SPP-01?$highres$" TargetMode="External"/><Relationship Id="rId556" Type="http://schemas.openxmlformats.org/officeDocument/2006/relationships/hyperlink" Target="https://www.assets.signify.com/is/image/Signify/LED-TForce-Core-LED-HPL-36W-E40-FR-RTP?$highres$" TargetMode="External"/><Relationship Id="rId763" Type="http://schemas.openxmlformats.org/officeDocument/2006/relationships/hyperlink" Target="https://www.assets.signify.com/is/image/Signify/LEDtube_1200mm_17W_G5-SPP?$highres$" TargetMode="External"/><Relationship Id="rId1186" Type="http://schemas.openxmlformats.org/officeDocument/2006/relationships/hyperlink" Target="https://www.assets.signify.com/is/image/Signify/MAS_LEDspotLV_D_20_100W_827_AR111_40D-SPP?$highres$" TargetMode="External"/><Relationship Id="rId1393" Type="http://schemas.openxmlformats.org/officeDocument/2006/relationships/hyperlink" Target="https://www.assets.signify.com/is/image/Signify/GPPR1_R2ANTLPL_PHL?$highres$" TargetMode="External"/><Relationship Id="rId2237" Type="http://schemas.openxmlformats.org/officeDocument/2006/relationships/hyperlink" Target="https://www.assets.signify.com/is/content/Signify/929003774302_EU.cs_CZ.PROF.FP" TargetMode="External"/><Relationship Id="rId2444" Type="http://schemas.openxmlformats.org/officeDocument/2006/relationships/hyperlink" Target="https://www.assets.signify.com/is/content/Signify/929001889792_EU.cs_CZ.PROF.FP" TargetMode="External"/><Relationship Id="rId209" Type="http://schemas.openxmlformats.org/officeDocument/2006/relationships/hyperlink" Target="https://www.assets.signify.com/is/image/Signify/CoreLine-surface-mounted-G4-W20L120-All-in-logo-RTP?$highres$" TargetMode="External"/><Relationship Id="rId416" Type="http://schemas.openxmlformats.org/officeDocument/2006/relationships/hyperlink" Target="https://www.assets.signify.com/is/image/Signify/CoreLineHighbay_Gen5_BY122P-SPP?$highres$" TargetMode="External"/><Relationship Id="rId970" Type="http://schemas.openxmlformats.org/officeDocument/2006/relationships/hyperlink" Target="https://www.assets.signify.com/is/image/Signify/LEDbulb_12-80W_E27_A60_730_FR_130D-SPP?$highres$" TargetMode="External"/><Relationship Id="rId1046" Type="http://schemas.openxmlformats.org/officeDocument/2006/relationships/hyperlink" Target="https://www.assets.signify.com/is/image/Signify/MZD_LED_25W_E14_827_P45_FR_ND-SPP?$highres$" TargetMode="External"/><Relationship Id="rId1253" Type="http://schemas.openxmlformats.org/officeDocument/2006/relationships/hyperlink" Target="https://www.assets.signify.com/is/image/Signify/LPPR1_TL-DCOL_RED_G13?$highres$" TargetMode="External"/><Relationship Id="rId2651" Type="http://schemas.openxmlformats.org/officeDocument/2006/relationships/hyperlink" Target="https://www.assets.signify.com/is/content/Signify/929002055102_EU.cs_CZ.PROF.FP" TargetMode="External"/><Relationship Id="rId623" Type="http://schemas.openxmlformats.org/officeDocument/2006/relationships/hyperlink" Target="https://www.assets.signify.com/is/image/Signify/LEDtube-Connected-IA-T8-RTP?$highres$" TargetMode="External"/><Relationship Id="rId830" Type="http://schemas.openxmlformats.org/officeDocument/2006/relationships/hyperlink" Target="https://www.assets.signify.com/is/image/Signify/CorePro_LEDstrip_5M-SPP?$highres$" TargetMode="External"/><Relationship Id="rId1460" Type="http://schemas.openxmlformats.org/officeDocument/2006/relationships/hyperlink" Target="https://www.assets.signify.com/is/image/Signify/GPPR1_SND_PHL?$highres$" TargetMode="External"/><Relationship Id="rId2304" Type="http://schemas.openxmlformats.org/officeDocument/2006/relationships/hyperlink" Target="https://www.assets.signify.com/is/content/Signify/929003624702_EU.cs_CZ.PROF.FP" TargetMode="External"/><Relationship Id="rId2511" Type="http://schemas.openxmlformats.org/officeDocument/2006/relationships/hyperlink" Target="https://www.assets.signify.com/is/content/Signify/929001891602_EU.cs_CZ.PROF.FP" TargetMode="External"/><Relationship Id="rId1113" Type="http://schemas.openxmlformats.org/officeDocument/2006/relationships/hyperlink" Target="https://www.assets.signify.com/is/image/Signify/LEDSpots_PAR16_GU10-SPP?$highres$" TargetMode="External"/><Relationship Id="rId1320" Type="http://schemas.openxmlformats.org/officeDocument/2006/relationships/hyperlink" Target="https://www.assets.signify.com/is/image/Signify/hpi-t_1000w_e40-spp?$highres$" TargetMode="External"/><Relationship Id="rId3078" Type="http://schemas.openxmlformats.org/officeDocument/2006/relationships/hyperlink" Target="https://www.assets.signify.com/is/content/Signify/Installation-instructions-CoreLine-surface-mounted-Gen4" TargetMode="External"/><Relationship Id="rId3285" Type="http://schemas.openxmlformats.org/officeDocument/2006/relationships/hyperlink" Target="https://www.assets.signify.com/is/content/Signify/CoreLine%20tempo%20medium-BVP125-INI" TargetMode="External"/><Relationship Id="rId3492" Type="http://schemas.openxmlformats.org/officeDocument/2006/relationships/hyperlink" Target="https://www.assets.signify.com/is/content/Signify/66357991-139078-LED-BULB-NDLR-QIG-INI" TargetMode="External"/><Relationship Id="rId2094" Type="http://schemas.openxmlformats.org/officeDocument/2006/relationships/hyperlink" Target="https://www.assets.signify.com/is/content/Signify/929004242702_EU.cs_CZ.PROF.FP" TargetMode="External"/><Relationship Id="rId3145" Type="http://schemas.openxmlformats.org/officeDocument/2006/relationships/hyperlink" Target="https://www.assets.signify.com/is/content/Signify/WT210C-G2-CoreLine-waterproof-tubular-Manual-instruction-PC" TargetMode="External"/><Relationship Id="rId3352" Type="http://schemas.openxmlformats.org/officeDocument/2006/relationships/hyperlink" Target="https://www.assets.signify.com/is/content/Signify/MAS-LED-SON-T-UE-M-E27-INI" TargetMode="External"/><Relationship Id="rId273" Type="http://schemas.openxmlformats.org/officeDocument/2006/relationships/hyperlink" Target="https://www.assets.signify.com/is/image/Signify/WT120Z-TW-3x2-5-RTP?$highres$" TargetMode="External"/><Relationship Id="rId480" Type="http://schemas.openxmlformats.org/officeDocument/2006/relationships/hyperlink" Target="https://www.assets.signify.com/is/image/Signify/BVP008%20-%2010W%20and%2020W?$highres$" TargetMode="External"/><Relationship Id="rId2161" Type="http://schemas.openxmlformats.org/officeDocument/2006/relationships/hyperlink" Target="https://www.assets.signify.com/is/content/Signify/929003554302_EU.cs_CZ.PROF.FP" TargetMode="External"/><Relationship Id="rId3005" Type="http://schemas.openxmlformats.org/officeDocument/2006/relationships/hyperlink" Target="https://www.assets.signify.com/is/content/Signify/IIII9_RCS750I_0001" TargetMode="External"/><Relationship Id="rId3212" Type="http://schemas.openxmlformats.org/officeDocument/2006/relationships/hyperlink" Target="https://www.assets.signify.com/is/content/Signify/PILA-Batten-BN007C-MI" TargetMode="External"/><Relationship Id="rId133" Type="http://schemas.openxmlformats.org/officeDocument/2006/relationships/hyperlink" Target="https://www.assets.signify.com/is/image/Signify/SKB12-3?$highres$" TargetMode="External"/><Relationship Id="rId340" Type="http://schemas.openxmlformats.org/officeDocument/2006/relationships/hyperlink" Target="https://www.assets.signify.com/is/image/Signify/CoreLineBatten-BN126C-All-in-ML-MCCT-L1500-1-SPP?$highres$" TargetMode="External"/><Relationship Id="rId2021" Type="http://schemas.openxmlformats.org/officeDocument/2006/relationships/hyperlink" Target="https://www.assets.signify.com/is/content/Signify/929003756602_EU.cs_CZ.PROF.FP" TargetMode="External"/><Relationship Id="rId200" Type="http://schemas.openxmlformats.org/officeDocument/2006/relationships/hyperlink" Target="https://www.assets.signify.com/is/image/Signify/RC159Z-Deco-Square-RTP?$highres$" TargetMode="External"/><Relationship Id="rId2978" Type="http://schemas.openxmlformats.org/officeDocument/2006/relationships/hyperlink" Target="https://www.assets.signify.com/is/content/Signify/EM159C-WL-CM-EXIT-SIGN-UI" TargetMode="External"/><Relationship Id="rId1787" Type="http://schemas.openxmlformats.org/officeDocument/2006/relationships/hyperlink" Target="https://www.assets.signify.com/is/content/Signify/911401813985_EU.cs_CZ.PROF.FP" TargetMode="External"/><Relationship Id="rId1994" Type="http://schemas.openxmlformats.org/officeDocument/2006/relationships/hyperlink" Target="https://www.assets.signify.com/is/content/Signify/929002006402_EU.cs_CZ.PROF.FP" TargetMode="External"/><Relationship Id="rId2838" Type="http://schemas.openxmlformats.org/officeDocument/2006/relationships/hyperlink" Target="https://www.assets.signify.com/is/content/Signify/913700657666_EU.cs_CZ.PROF.FP" TargetMode="External"/><Relationship Id="rId79" Type="http://schemas.openxmlformats.org/officeDocument/2006/relationships/hyperlink" Target="https://www.assets.signify.com/is/image/Signify/Emergency-Bulkhead-EM153C-SPP02?$highres$" TargetMode="External"/><Relationship Id="rId1647" Type="http://schemas.openxmlformats.org/officeDocument/2006/relationships/hyperlink" Target="https://www.assets.signify.com/is/content/Signify/911401892680_EU.cs_CZ.PROF.FP" TargetMode="External"/><Relationship Id="rId1854" Type="http://schemas.openxmlformats.org/officeDocument/2006/relationships/hyperlink" Target="https://www.assets.signify.com/is/content/Signify/911401632508_EU.cs_CZ.PROF.FP" TargetMode="External"/><Relationship Id="rId2905" Type="http://schemas.openxmlformats.org/officeDocument/2006/relationships/hyperlink" Target="https://www.assets.signify.com/is/content/Signify/CoreLine-SlimDownlight-DN145B-INI" TargetMode="External"/><Relationship Id="rId1507" Type="http://schemas.openxmlformats.org/officeDocument/2006/relationships/hyperlink" Target="https://www.assets.signify.com/is/content/Signify/911401899182_EU.cs_CZ.PROF.FP" TargetMode="External"/><Relationship Id="rId1714" Type="http://schemas.openxmlformats.org/officeDocument/2006/relationships/hyperlink" Target="https://www.assets.signify.com/is/content/Signify/911401835988_EU.cs_CZ.PROF.FP" TargetMode="External"/><Relationship Id="rId1921" Type="http://schemas.openxmlformats.org/officeDocument/2006/relationships/hyperlink" Target="https://www.assets.signify.com/is/content/Signify/911401875386_EU.cs_CZ.PROF.FP" TargetMode="External"/><Relationship Id="rId2488" Type="http://schemas.openxmlformats.org/officeDocument/2006/relationships/hyperlink" Target="https://www.assets.signify.com/is/content/Signify/929003540831_EU.cs_CZ.PROF.FP-1" TargetMode="External"/><Relationship Id="rId1297" Type="http://schemas.openxmlformats.org/officeDocument/2006/relationships/hyperlink" Target="https://www.assets.signify.com/is/image/Signify/lppr1_sontapia_plus-xtra_e27?$highres$" TargetMode="External"/><Relationship Id="rId2695" Type="http://schemas.openxmlformats.org/officeDocument/2006/relationships/hyperlink" Target="https://www.assets.signify.com/is/content/Signify/928049001505_EU.cs_CZ.PROF.FP" TargetMode="External"/><Relationship Id="rId3539" Type="http://schemas.openxmlformats.org/officeDocument/2006/relationships/hyperlink" Target="https://www.assets.signify.com/is/content/Signify/LEDtube_Installation_Guide_HF_1-INI" TargetMode="External"/><Relationship Id="rId667" Type="http://schemas.openxmlformats.org/officeDocument/2006/relationships/hyperlink" Target="https://www.assets.signify.com/is/image/Signify/LEDtube_PRO_1200mm_12W_G13_850_1800lm-SPP?$highres$" TargetMode="External"/><Relationship Id="rId874" Type="http://schemas.openxmlformats.org/officeDocument/2006/relationships/hyperlink" Target="https://www.assets.signify.com/is/image/Signify/LEDbulb_MAS_ST64_E27_CL-SPP?$highres$" TargetMode="External"/><Relationship Id="rId2348" Type="http://schemas.openxmlformats.org/officeDocument/2006/relationships/hyperlink" Target="https://www.assets.signify.com/is/content/Signify/929002372902_EU.cs_CZ.PROF.FP" TargetMode="External"/><Relationship Id="rId2555" Type="http://schemas.openxmlformats.org/officeDocument/2006/relationships/hyperlink" Target="https://www.assets.signify.com/is/content/Signify/929002495802_EU.cs_CZ.PROF.FP" TargetMode="External"/><Relationship Id="rId2762" Type="http://schemas.openxmlformats.org/officeDocument/2006/relationships/hyperlink" Target="https://www.assets.signify.com/is/content/Signify/928154808835_EU.cs_CZ.PROF.FP" TargetMode="External"/><Relationship Id="rId3606" Type="http://schemas.openxmlformats.org/officeDocument/2006/relationships/hyperlink" Target="https://www.assets.signify.com/is/content/Signify/LEDtube-Installation-Guide-HF-2-INI" TargetMode="External"/><Relationship Id="rId527" Type="http://schemas.openxmlformats.org/officeDocument/2006/relationships/hyperlink" Target="https://www.assets.signify.com/is/image/Signify/LEDTForce_MAS_HPL_ED75_E27-SPP?$highres$" TargetMode="External"/><Relationship Id="rId734" Type="http://schemas.openxmlformats.org/officeDocument/2006/relationships/hyperlink" Target="https://www.assets.signify.com/is/image/Signify/ESSENTIAL_LEDtube_8_16W_G5_830_865_APR-SPP?$highres$" TargetMode="External"/><Relationship Id="rId941" Type="http://schemas.openxmlformats.org/officeDocument/2006/relationships/hyperlink" Target="https://www.assets.signify.com/is/image/Signify/LEDbulb_12-80W_E27_A60_730_FR_130D-SPP?$highres$" TargetMode="External"/><Relationship Id="rId1157" Type="http://schemas.openxmlformats.org/officeDocument/2006/relationships/hyperlink" Target="https://www.assets.signify.com/is/image/Signify/ExpertColor_7-2_50W_MR16_GU5-3_PP?$highres$" TargetMode="External"/><Relationship Id="rId1364" Type="http://schemas.openxmlformats.org/officeDocument/2006/relationships/hyperlink" Target="https://www.assets.signify.com/is/image/Signify/LPPR1_CDM-RM_0008?$highres$" TargetMode="External"/><Relationship Id="rId1571" Type="http://schemas.openxmlformats.org/officeDocument/2006/relationships/hyperlink" Target="https://www.assets.signify.com/is/content/Signify/910930013218_EU.cs_CZ.PROF.FP" TargetMode="External"/><Relationship Id="rId2208" Type="http://schemas.openxmlformats.org/officeDocument/2006/relationships/hyperlink" Target="https://www.assets.signify.com/is/content/Signify/929003795102_EU.cs_CZ.PROF.FP" TargetMode="External"/><Relationship Id="rId2415" Type="http://schemas.openxmlformats.org/officeDocument/2006/relationships/hyperlink" Target="https://www.assets.signify.com/is/content/Signify/929002306547_EU.cs_CZ.PROF.FP" TargetMode="External"/><Relationship Id="rId2622" Type="http://schemas.openxmlformats.org/officeDocument/2006/relationships/hyperlink" Target="https://www.assets.signify.com/is/content/Signify/929003043402_EU.cs_CZ.PROF.FP" TargetMode="External"/><Relationship Id="rId70" Type="http://schemas.openxmlformats.org/officeDocument/2006/relationships/hyperlink" Target="https://www.assets.signify.com/is/image/Signify/RS071B_5S_60D_PSR_PI6_IP65_BK-SPP?$highres$" TargetMode="External"/><Relationship Id="rId801" Type="http://schemas.openxmlformats.org/officeDocument/2006/relationships/hyperlink" Target="https://www.assets.signify.com/is/image/Signify/MAS_LEDstrip_5M-SPP?$highres$" TargetMode="External"/><Relationship Id="rId1017" Type="http://schemas.openxmlformats.org/officeDocument/2006/relationships/hyperlink" Target="https://www.assets.signify.com/is/image/Signify/LEDcandle_25W_E14_827_FR_P45-SPP?$highres$" TargetMode="External"/><Relationship Id="rId1224" Type="http://schemas.openxmlformats.org/officeDocument/2006/relationships/hyperlink" Target="https://www.assets.signify.com/is/image/Signify/LEDtube_2_2W_S14S-SPP?$highres$" TargetMode="External"/><Relationship Id="rId1431" Type="http://schemas.openxmlformats.org/officeDocument/2006/relationships/hyperlink" Target="https://www.assets.signify.com/is/image/Signify/HID-PV_Base_50_SON_C3_220-240V_PP?$highres$" TargetMode="External"/><Relationship Id="rId3189" Type="http://schemas.openxmlformats.org/officeDocument/2006/relationships/hyperlink" Target="https://www.assets.signify.com/is/content/Signify/MI-CoreLine-BN126C-All-in-combined" TargetMode="External"/><Relationship Id="rId3396" Type="http://schemas.openxmlformats.org/officeDocument/2006/relationships/hyperlink" Target="https://www.assets.signify.com/is/content/Signify/Online-QIG-for-324165994074-INI" TargetMode="External"/><Relationship Id="rId3049" Type="http://schemas.openxmlformats.org/officeDocument/2006/relationships/hyperlink" Target="https://www.assets.signify.com/is/content/Signify/Ledinaire-panel-G5-Mounting-Instructions-Flywire-Finalv4" TargetMode="External"/><Relationship Id="rId3256" Type="http://schemas.openxmlformats.org/officeDocument/2006/relationships/hyperlink" Target="https://www.assets.signify.com/is/content/Signify/Coreline-Highbay-G5-MI-PSU-PSD" TargetMode="External"/><Relationship Id="rId3463" Type="http://schemas.openxmlformats.org/officeDocument/2006/relationships/hyperlink" Target="https://www.assets.signify.com/is/content/Signify/LEDtube_MC_Installation_Guide-INI" TargetMode="External"/><Relationship Id="rId177" Type="http://schemas.openxmlformats.org/officeDocument/2006/relationships/hyperlink" Target="https://www.assets.signify.com/is/image/Signify/Ledinaire_panel_G5_60x60-SPP?$highres$" TargetMode="External"/><Relationship Id="rId384" Type="http://schemas.openxmlformats.org/officeDocument/2006/relationships/hyperlink" Target="https://www.assets.signify.com/is/image/Signify/CL-HB-G6-BY122P-PSU-PSD-RTP?$highres$" TargetMode="External"/><Relationship Id="rId591" Type="http://schemas.openxmlformats.org/officeDocument/2006/relationships/hyperlink" Target="https://www.assets.signify.com/is/image/Signify/LEDtube_400mm_17W_2G11_830_2000lm-SPP?$highres$" TargetMode="External"/><Relationship Id="rId2065" Type="http://schemas.openxmlformats.org/officeDocument/2006/relationships/hyperlink" Target="https://www.assets.signify.com/is/content/Signify/929003576502_EU.cs_CZ.PROF.FP" TargetMode="External"/><Relationship Id="rId2272" Type="http://schemas.openxmlformats.org/officeDocument/2006/relationships/hyperlink" Target="https://www.assets.signify.com/is/content/Signify/929002694902_EU.cs_CZ.PROF.FP" TargetMode="External"/><Relationship Id="rId3116" Type="http://schemas.openxmlformats.org/officeDocument/2006/relationships/hyperlink" Target="https://www.assets.signify.com/is/content/Signify/CoreLine-waterproof-G3-Installation-Instruction-v202512" TargetMode="External"/><Relationship Id="rId3670" Type="http://schemas.openxmlformats.org/officeDocument/2006/relationships/hyperlink" Target="https://www.assets.signify.com/is/content/Signify/CZ.cs_CZ.8718699771935" TargetMode="External"/><Relationship Id="rId244" Type="http://schemas.openxmlformats.org/officeDocument/2006/relationships/hyperlink" Target="https://www.assets.signify.com/is/image/Signify/CoreLine_Waterproof_WT120C%20G2%20L1200%20PSU%20-%20SPP?$highres$" TargetMode="External"/><Relationship Id="rId1081" Type="http://schemas.openxmlformats.org/officeDocument/2006/relationships/hyperlink" Target="https://www.assets.signify.com/is/image/Signify/LEDspot_35W_GU10_25D-SPP?$highres$" TargetMode="External"/><Relationship Id="rId3323" Type="http://schemas.openxmlformats.org/officeDocument/2006/relationships/hyperlink" Target="https://www.assets.signify.com/is/content/Signify/Mounting-instruction-Ledinaire-Floodlight-All-in-AWB" TargetMode="External"/><Relationship Id="rId3530" Type="http://schemas.openxmlformats.org/officeDocument/2006/relationships/hyperlink" Target="https://www.assets.signify.com/is/content/Signify/LEDtube_Installation_Guide_HF_1-INI" TargetMode="External"/><Relationship Id="rId451" Type="http://schemas.openxmlformats.org/officeDocument/2006/relationships/hyperlink" Target="https://www.assets.signify.com/is/image/Signify/CoreLine_tempo%20small%20gen2-BVP111_DGR-SPP-2?$highres$" TargetMode="External"/><Relationship Id="rId2132" Type="http://schemas.openxmlformats.org/officeDocument/2006/relationships/hyperlink" Target="https://www.assets.signify.com/is/content/Signify/929001875132_EU.cs_CZ.PROF.FP" TargetMode="External"/><Relationship Id="rId104" Type="http://schemas.openxmlformats.org/officeDocument/2006/relationships/hyperlink" Target="https://www.assets.signify.com/is/image/Signify/Coreline%20Projector_gen2_ST151T_BK_%2030S_SPP2?$highres$" TargetMode="External"/><Relationship Id="rId311" Type="http://schemas.openxmlformats.org/officeDocument/2006/relationships/hyperlink" Target="https://www.assets.signify.com/is/image/Signify/PH-All-In-Ledinaire-SPP-e-cat-HR-911401815485?$highres$" TargetMode="External"/><Relationship Id="rId1898" Type="http://schemas.openxmlformats.org/officeDocument/2006/relationships/hyperlink" Target="https://www.assets.signify.com/is/content/Signify/912300060475_EU.cs_CZ.PROF.FP" TargetMode="External"/><Relationship Id="rId2949" Type="http://schemas.openxmlformats.org/officeDocument/2006/relationships/hyperlink" Target="https://www.assets.signify.com/is/content/Signify/127075007939_Release_CoreLine%20Recessed%20Spot%20gen2_D78-650_900lm%20PSR_manual" TargetMode="External"/><Relationship Id="rId1758" Type="http://schemas.openxmlformats.org/officeDocument/2006/relationships/hyperlink" Target="https://www.assets.signify.com/is/content/Signify/911401877480_EU.cs_CZ.PROF.FP" TargetMode="External"/><Relationship Id="rId2809" Type="http://schemas.openxmlformats.org/officeDocument/2006/relationships/hyperlink" Target="https://www.assets.signify.com/is/content/Signify/928053000630_EU.cs_CZ.PROF.FP" TargetMode="External"/><Relationship Id="rId1965" Type="http://schemas.openxmlformats.org/officeDocument/2006/relationships/hyperlink" Target="https://www.assets.signify.com/is/content/Signify/929003677132_EU.cs_CZ.PROF.FP" TargetMode="External"/><Relationship Id="rId3180" Type="http://schemas.openxmlformats.org/officeDocument/2006/relationships/hyperlink" Target="https://www.assets.signify.com/is/content/Signify/MI-PILA-Waterproof-WT007C" TargetMode="External"/><Relationship Id="rId1618" Type="http://schemas.openxmlformats.org/officeDocument/2006/relationships/hyperlink" Target="https://www.assets.signify.com/is/content/Signify/911401891285_EU.cs_CZ.PROF.FP" TargetMode="External"/><Relationship Id="rId1825" Type="http://schemas.openxmlformats.org/officeDocument/2006/relationships/hyperlink" Target="https://www.assets.signify.com/is/content/Signify/911401556645_EU.cs_CZ.PROF.FP" TargetMode="External"/><Relationship Id="rId3040" Type="http://schemas.openxmlformats.org/officeDocument/2006/relationships/hyperlink" Target="https://www.assets.signify.com/is/content/Signify/CoreLine-panel-G6-Installation-Instructions-RC132V-v2" TargetMode="External"/><Relationship Id="rId2599" Type="http://schemas.openxmlformats.org/officeDocument/2006/relationships/hyperlink" Target="https://www.assets.signify.com/is/content/Signify/929002492502_EU.cs_CZ.PROF.FP" TargetMode="External"/><Relationship Id="rId778" Type="http://schemas.openxmlformats.org/officeDocument/2006/relationships/hyperlink" Target="https://www.assets.signify.com/is/image/Signify/MASLEDtubeHF_1500mm_26W_G5_T5_HO-SPP?$highres$" TargetMode="External"/><Relationship Id="rId985" Type="http://schemas.openxmlformats.org/officeDocument/2006/relationships/hyperlink" Target="https://www.assets.signify.com/is/image/Signify/LED_classic_40W_B35_E27_CL_WGD90_SRT4_1-SPP?$highres$" TargetMode="External"/><Relationship Id="rId2459" Type="http://schemas.openxmlformats.org/officeDocument/2006/relationships/hyperlink" Target="https://www.assets.signify.com/is/content/Signify/929001345692_EU.cs_CZ.PROF.FP" TargetMode="External"/><Relationship Id="rId2666" Type="http://schemas.openxmlformats.org/officeDocument/2006/relationships/hyperlink" Target="https://www.assets.signify.com/is/content/Signify/929002444101_EU.cs_CZ.PROF.FP" TargetMode="External"/><Relationship Id="rId2873" Type="http://schemas.openxmlformats.org/officeDocument/2006/relationships/hyperlink" Target="https://www.assets.signify.com/is/content/Signify/913700696066_EU.cs_CZ.PROF.FP" TargetMode="External"/><Relationship Id="rId638" Type="http://schemas.openxmlformats.org/officeDocument/2006/relationships/hyperlink" Target="https://www.assets.signify.com/is/image/Signify/LEDtube_1200mm_HO_T8-SPP?$highres$" TargetMode="External"/><Relationship Id="rId845" Type="http://schemas.openxmlformats.org/officeDocument/2006/relationships/hyperlink" Target="https://www.assets.signify.com/is/image/Signify/LED_CLA_60W_A60_E27_2700K_CL_UE_SRT4-SPP?$highres$" TargetMode="External"/><Relationship Id="rId1268" Type="http://schemas.openxmlformats.org/officeDocument/2006/relationships/hyperlink" Target="https://www.assets.signify.com/is/image/Signify/LPPR1_TL-MINI?$highres$" TargetMode="External"/><Relationship Id="rId1475" Type="http://schemas.openxmlformats.org/officeDocument/2006/relationships/hyperlink" Target="https://www.assets.signify.com/is/content/Signify/929003313002_EU.cs_CZ.PROF.FP" TargetMode="External"/><Relationship Id="rId1682" Type="http://schemas.openxmlformats.org/officeDocument/2006/relationships/hyperlink" Target="https://www.assets.signify.com/is/content/Signify/911401892085_EU.cs_CZ.PROF.FP" TargetMode="External"/><Relationship Id="rId2319" Type="http://schemas.openxmlformats.org/officeDocument/2006/relationships/hyperlink" Target="https://www.assets.signify.com/is/content/Signify/929003798802_EU.cs_CZ.PROF.FP" TargetMode="External"/><Relationship Id="rId2526" Type="http://schemas.openxmlformats.org/officeDocument/2006/relationships/hyperlink" Target="https://www.assets.signify.com/is/content/Signify/929004247402_EU.cs_CZ.PROF.FP" TargetMode="External"/><Relationship Id="rId2733" Type="http://schemas.openxmlformats.org/officeDocument/2006/relationships/hyperlink" Target="https://www.assets.signify.com/is/content/Signify/928158409227_EU.cs_CZ.PROF.FP" TargetMode="External"/><Relationship Id="rId705" Type="http://schemas.openxmlformats.org/officeDocument/2006/relationships/hyperlink" Target="https://www.assets.signify.com/is/image/Signify/TLED_230V_10-5W-36W_160D_T8ND_PP?$highres$" TargetMode="External"/><Relationship Id="rId1128" Type="http://schemas.openxmlformats.org/officeDocument/2006/relationships/hyperlink" Target="https://www.assets.signify.com/is/image/Signify/LEDspots_MV_PAR16_GU10-SPP?$highres$" TargetMode="External"/><Relationship Id="rId1335" Type="http://schemas.openxmlformats.org/officeDocument/2006/relationships/hyperlink" Target="https://www.assets.signify.com/is/image/Signify/LPPR1_CDM-T_0005?$highres$" TargetMode="External"/><Relationship Id="rId1542" Type="http://schemas.openxmlformats.org/officeDocument/2006/relationships/hyperlink" Target="https://www.assets.signify.com/is/content/Signify/912401483512_EU.cs_CZ.PROF.FP" TargetMode="External"/><Relationship Id="rId2940" Type="http://schemas.openxmlformats.org/officeDocument/2006/relationships/hyperlink" Target="https://www.assets.signify.com/is/content/Signify/127075007939_Release_CoreLine%20Recessed%20Spot%20gen2_D78-650_900lm%20PSR_manual" TargetMode="External"/><Relationship Id="rId912" Type="http://schemas.openxmlformats.org/officeDocument/2006/relationships/hyperlink" Target="https://www.assets.signify.com/is/image/Signify/LED_classic_A67_E27_FR-POS2A-SPP?$highres$" TargetMode="External"/><Relationship Id="rId2800" Type="http://schemas.openxmlformats.org/officeDocument/2006/relationships/hyperlink" Target="https://www.assets.signify.com/is/content/Signify/928191105331_EU.cs_CZ.PROF.FP" TargetMode="External"/><Relationship Id="rId41" Type="http://schemas.openxmlformats.org/officeDocument/2006/relationships/hyperlink" Target="https://www.assets.signify.com/is/image/Signify/CLDN-DN142B-WR-200-SPP?$highres$" TargetMode="External"/><Relationship Id="rId1402" Type="http://schemas.openxmlformats.org/officeDocument/2006/relationships/hyperlink" Target="https://www.assets.signify.com/is/image/Signify/GPPR1_HFSIITL5_0005?$highres$" TargetMode="External"/><Relationship Id="rId288" Type="http://schemas.openxmlformats.org/officeDocument/2006/relationships/hyperlink" Target="https://www.assets.signify.com/is/image/Signify/Coreline-tubular-waterproof-G2-PC-PMMA-L1500-SPP?$highres$" TargetMode="External"/><Relationship Id="rId3367" Type="http://schemas.openxmlformats.org/officeDocument/2006/relationships/hyperlink" Target="https://www.assets.signify.com/is/content/Signify/Online-QIG-for-324165994083-INI" TargetMode="External"/><Relationship Id="rId3574" Type="http://schemas.openxmlformats.org/officeDocument/2006/relationships/hyperlink" Target="https://www.assets.signify.com/is/content/Signify/LEDtube-Installation-Guide-HF-2-20240620-INI" TargetMode="External"/><Relationship Id="rId495" Type="http://schemas.openxmlformats.org/officeDocument/2006/relationships/hyperlink" Target="https://www.assets.signify.com/is/image/Signify/CoreLine_Malaga_LED-BRP102-SPP?$highres$" TargetMode="External"/><Relationship Id="rId2176" Type="http://schemas.openxmlformats.org/officeDocument/2006/relationships/hyperlink" Target="https://www.assets.signify.com/is/content/Signify/929003648202_EU.cs_CZ.PROF.FP" TargetMode="External"/><Relationship Id="rId2383" Type="http://schemas.openxmlformats.org/officeDocument/2006/relationships/hyperlink" Target="https://www.assets.signify.com/is/content/Signify/929002380601_EU.cs_CZ.PROF.FP" TargetMode="External"/><Relationship Id="rId2590" Type="http://schemas.openxmlformats.org/officeDocument/2006/relationships/hyperlink" Target="https://www.assets.signify.com/is/content/Signify/929003079302_EU.cs_CZ.PROF.FP" TargetMode="External"/><Relationship Id="rId3227" Type="http://schemas.openxmlformats.org/officeDocument/2006/relationships/hyperlink" Target="https://www.assets.signify.com/is/content/Signify/MI-Coreline-Highbay-G6-PSD-PSU" TargetMode="External"/><Relationship Id="rId3434" Type="http://schemas.openxmlformats.org/officeDocument/2006/relationships/hyperlink" Target="https://www.assets.signify.com/is/content/Signify/LEDtube_PLL_HF_Installation_Guide-INI" TargetMode="External"/><Relationship Id="rId364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48" Type="http://schemas.openxmlformats.org/officeDocument/2006/relationships/hyperlink" Target="https://www.assets.signify.com/is/image/Signify/CoreLine-panel-G6-W60L60-RTP?$highres$" TargetMode="External"/><Relationship Id="rId355" Type="http://schemas.openxmlformats.org/officeDocument/2006/relationships/hyperlink" Target="https://www.assets.signify.com/is/image/Signify/Ledinaire%20Batten_BN021_L1200_SPP-01?$highres$" TargetMode="External"/><Relationship Id="rId562" Type="http://schemas.openxmlformats.org/officeDocument/2006/relationships/hyperlink" Target="https://www.assets.signify.com/is/image/Signify/LEDTForce_HPI_Others_E40-SPP?$highres$" TargetMode="External"/><Relationship Id="rId1192" Type="http://schemas.openxmlformats.org/officeDocument/2006/relationships/hyperlink" Target="https://www.assets.signify.com/is/image/Signify/MAS_LEDspotLV_D_20_100W_827_AR111_40D-SPP?$highres$" TargetMode="External"/><Relationship Id="rId2036" Type="http://schemas.openxmlformats.org/officeDocument/2006/relationships/hyperlink" Target="https://www.assets.signify.com/is/content/Signify/929003757802_EU.cs_CZ.PROF.FP" TargetMode="External"/><Relationship Id="rId2243" Type="http://schemas.openxmlformats.org/officeDocument/2006/relationships/hyperlink" Target="https://www.assets.signify.com/is/content/Signify/929003775202_EU.cs_CZ.PROF.FP" TargetMode="External"/><Relationship Id="rId2450" Type="http://schemas.openxmlformats.org/officeDocument/2006/relationships/hyperlink" Target="https://www.assets.signify.com/is/content/Signify/929002028292_EU.cs_CZ.PROF.FP" TargetMode="External"/><Relationship Id="rId3501" Type="http://schemas.openxmlformats.org/officeDocument/2006/relationships/hyperlink" Target="https://www.assets.signify.com/is/content/Signify/online-QIG-for-324166183191-Corepro-LEDtube-INI" TargetMode="External"/><Relationship Id="rId215" Type="http://schemas.openxmlformats.org/officeDocument/2006/relationships/hyperlink" Target="https://www.assets.signify.com/is/image/Signify/CoreLine-FastSet-SM155C-L1500-RTP?$highres$" TargetMode="External"/><Relationship Id="rId422" Type="http://schemas.openxmlformats.org/officeDocument/2006/relationships/hyperlink" Target="https://www.assets.signify.com/is/image/Signify/CoreLine%20High-bay%20Value_Bracket__SPP?$highres$" TargetMode="External"/><Relationship Id="rId1052" Type="http://schemas.openxmlformats.org/officeDocument/2006/relationships/hyperlink" Target="https://www.assets.signify.com/is/image/Signify/LED_Classic_50W_PAR20_E27_WW_25D_D_1SRT4-SPP?$highres$" TargetMode="External"/><Relationship Id="rId2103" Type="http://schemas.openxmlformats.org/officeDocument/2006/relationships/hyperlink" Target="https://www.assets.signify.com/is/content/Signify/929002021302_EU.cs_CZ.PROF.FP" TargetMode="External"/><Relationship Id="rId2310" Type="http://schemas.openxmlformats.org/officeDocument/2006/relationships/hyperlink" Target="https://www.assets.signify.com/is/content/Signify/929003703902_EU.cs_CZ.PROF.FP" TargetMode="External"/><Relationship Id="rId1869" Type="http://schemas.openxmlformats.org/officeDocument/2006/relationships/hyperlink" Target="https://www.assets.signify.com/is/content/Signify/911401631408_EU.cs_CZ.PROF.FP" TargetMode="External"/><Relationship Id="rId3084" Type="http://schemas.openxmlformats.org/officeDocument/2006/relationships/hyperlink" Target="https://www.assets.signify.com/is/content/Signify/FastSet_SM155C-MI_FINAL" TargetMode="External"/><Relationship Id="rId3291" Type="http://schemas.openxmlformats.org/officeDocument/2006/relationships/hyperlink" Target="https://www.assets.signify.com/is/content/Signify/Coreline_Tempo_Large-BVP130-INI" TargetMode="External"/><Relationship Id="rId1729" Type="http://schemas.openxmlformats.org/officeDocument/2006/relationships/hyperlink" Target="https://www.assets.signify.com/is/content/Signify/910505106546_EU.cs_CZ.PROF.FP" TargetMode="External"/><Relationship Id="rId1936" Type="http://schemas.openxmlformats.org/officeDocument/2006/relationships/hyperlink" Target="https://www.assets.signify.com/is/content/Signify/911401878386_EU.cs_CZ.PROF.FP" TargetMode="External"/><Relationship Id="rId3151" Type="http://schemas.openxmlformats.org/officeDocument/2006/relationships/hyperlink" Target="https://www.assets.signify.com/is/content/Signify/Ledinaire_Waterproof_WT060C-MI_v2023%2003" TargetMode="External"/><Relationship Id="rId3011" Type="http://schemas.openxmlformats.org/officeDocument/2006/relationships/hyperlink" Target="https://www.assets.signify.com/is/content/Signify/RC136%20PSU%20_%20PSD%20MI-update-Jul23" TargetMode="External"/><Relationship Id="rId5" Type="http://schemas.openxmlformats.org/officeDocument/2006/relationships/hyperlink" Target="https://www.assets.signify.com/is/image/Signify/DN145B-G4-10S-PSU-SM-RTP?$highres$" TargetMode="External"/><Relationship Id="rId889" Type="http://schemas.openxmlformats.org/officeDocument/2006/relationships/hyperlink" Target="https://www.assets.signify.com/is/image/Signify/LED_BulbsBulb_A67_100W_1521lm_2700K_E27_NDFrosted-SPP?$highres$" TargetMode="External"/><Relationship Id="rId2777" Type="http://schemas.openxmlformats.org/officeDocument/2006/relationships/hyperlink" Target="https://www.assets.signify.com/is/content/Signify/928094205131_EU.cs_CZ.PROF.FP" TargetMode="External"/><Relationship Id="rId749" Type="http://schemas.openxmlformats.org/officeDocument/2006/relationships/hyperlink" Target="https://www.assets.signify.com/is/image/Signify/ESSENTIAL_LEDtube_8_16W_G5_830_865_APR-SPP?$highres$" TargetMode="External"/><Relationship Id="rId1379" Type="http://schemas.openxmlformats.org/officeDocument/2006/relationships/hyperlink" Target="https://www.assets.signify.com/is/image/Signify/GPPR1_HFETLDTL_0002?$highres$" TargetMode="External"/><Relationship Id="rId1586" Type="http://schemas.openxmlformats.org/officeDocument/2006/relationships/hyperlink" Target="https://www.assets.signify.com/is/content/Signify/910500187315_EU.cs_CZ.PROF.FP" TargetMode="External"/><Relationship Id="rId2984" Type="http://schemas.openxmlformats.org/officeDocument/2006/relationships/hyperlink" Target="https://www.assets.signify.com/is/content/Signify/CoreLine-wall-mounted-WL140V-Installation-Instructions" TargetMode="External"/><Relationship Id="rId609" Type="http://schemas.openxmlformats.org/officeDocument/2006/relationships/hyperlink" Target="https://www.assets.signify.com/is/image/Signify/LEDtube_COR_PLT_9W_GX24Q3-SPP?$highres$" TargetMode="External"/><Relationship Id="rId956" Type="http://schemas.openxmlformats.org/officeDocument/2006/relationships/hyperlink" Target="https://www.assets.signify.com/is/image/Signify/LEDbulb_10-65W_E27_A60_765_FR_130D-SPP?$highres$" TargetMode="External"/><Relationship Id="rId1239" Type="http://schemas.openxmlformats.org/officeDocument/2006/relationships/hyperlink" Target="https://www.assets.signify.com/is/image/Signify/PAR38%20IR%20E27%20Red?$highres$" TargetMode="External"/><Relationship Id="rId1793" Type="http://schemas.openxmlformats.org/officeDocument/2006/relationships/hyperlink" Target="https://www.assets.signify.com/is/content/Signify/911401850587_EU.cs_CZ.PROF.FP" TargetMode="External"/><Relationship Id="rId2637" Type="http://schemas.openxmlformats.org/officeDocument/2006/relationships/hyperlink" Target="https://www.assets.signify.com/is/content/Signify/929003479102_EU.cs_CZ.PROF.FP" TargetMode="External"/><Relationship Id="rId2844" Type="http://schemas.openxmlformats.org/officeDocument/2006/relationships/hyperlink" Target="https://www.assets.signify.com/is/content/Signify/913713028266_EU.cs_CZ.PROF.FP" TargetMode="External"/><Relationship Id="rId85" Type="http://schemas.openxmlformats.org/officeDocument/2006/relationships/hyperlink" Target="https://www.assets.signify.com/is/image/Signify/Emergency--Exit-Sign-EM159C-SPP01?$highres$" TargetMode="External"/><Relationship Id="rId816" Type="http://schemas.openxmlformats.org/officeDocument/2006/relationships/hyperlink" Target="https://www.assets.signify.com/is/image/Signify/CorePro_LEDstrip_5M-SPP?$highres$" TargetMode="External"/><Relationship Id="rId1446" Type="http://schemas.openxmlformats.org/officeDocument/2006/relationships/hyperlink" Target="https://www.assets.signify.com/is/image/Signify/BSN_100_K302_A2_ITS_230V-SPP?$highres$" TargetMode="External"/><Relationship Id="rId1653" Type="http://schemas.openxmlformats.org/officeDocument/2006/relationships/hyperlink" Target="https://www.assets.signify.com/is/content/Signify/911401807987_EU.cs_CZ.PROF.FP" TargetMode="External"/><Relationship Id="rId1860" Type="http://schemas.openxmlformats.org/officeDocument/2006/relationships/hyperlink" Target="https://www.assets.signify.com/is/content/Signify/911401629908_EU.cs_CZ.PROF.FP" TargetMode="External"/><Relationship Id="rId2704" Type="http://schemas.openxmlformats.org/officeDocument/2006/relationships/hyperlink" Target="https://www.assets.signify.com/is/content/Signify/928000503340_EU.cs_CZ.PROF.FP" TargetMode="External"/><Relationship Id="rId2911" Type="http://schemas.openxmlformats.org/officeDocument/2006/relationships/hyperlink" Target="https://www.assets.signify.com/is/content/Signify/Downlight_DN065B_G4_7195214_V2_online_All_in-INI" TargetMode="External"/><Relationship Id="rId1306" Type="http://schemas.openxmlformats.org/officeDocument/2006/relationships/hyperlink" Target="https://www.assets.signify.com/is/image/Signify/LPPR1_SDW-TG_100W_GX12-1?$highres$" TargetMode="External"/><Relationship Id="rId1513" Type="http://schemas.openxmlformats.org/officeDocument/2006/relationships/hyperlink" Target="https://www.assets.signify.com/is/content/Signify/911401810684_EU.cs_CZ.PROF.FP" TargetMode="External"/><Relationship Id="rId1720" Type="http://schemas.openxmlformats.org/officeDocument/2006/relationships/hyperlink" Target="https://www.assets.signify.com/is/content/Signify/910505106553_EU.cs_CZ.PROF.FP" TargetMode="External"/><Relationship Id="rId12" Type="http://schemas.openxmlformats.org/officeDocument/2006/relationships/hyperlink" Target="https://www.assets.signify.com/is/image/Signify/DN065B_G4_LED12_12W_D150_RD_update-SPP?$highres$" TargetMode="External"/><Relationship Id="rId3478" Type="http://schemas.openxmlformats.org/officeDocument/2006/relationships/hyperlink" Target="https://www.assets.signify.com/is/content/Signify/online-QIG-for-324166166411-MAS-LEDtube-installation-guide-INI" TargetMode="External"/><Relationship Id="rId399" Type="http://schemas.openxmlformats.org/officeDocument/2006/relationships/hyperlink" Target="https://www.assets.signify.com/is/image/Signify/CoreLineHighbay_Gen5_BY121P-SPP?$highres$" TargetMode="External"/><Relationship Id="rId2287" Type="http://schemas.openxmlformats.org/officeDocument/2006/relationships/hyperlink" Target="https://www.assets.signify.com/is/content/Signify/929003167702_EU.cs_CZ.PROF.FP" TargetMode="External"/><Relationship Id="rId2494" Type="http://schemas.openxmlformats.org/officeDocument/2006/relationships/hyperlink" Target="https://www.assets.signify.com/is/content/Signify/929001956728_EU.cs_CZ.PROF.FP" TargetMode="External"/><Relationship Id="rId3338" Type="http://schemas.openxmlformats.org/officeDocument/2006/relationships/hyperlink" Target="https://www.assets.signify.com/is/content/Signify/442710336212_583_Coreline_Malaga_LED_BRP101_BRP102_MI" TargetMode="External"/><Relationship Id="rId3545" Type="http://schemas.openxmlformats.org/officeDocument/2006/relationships/hyperlink" Target="https://www.assets.signify.com/is/content/Signify/LEDtube_Installation_Guide_UN-INI" TargetMode="External"/><Relationship Id="rId259" Type="http://schemas.openxmlformats.org/officeDocument/2006/relationships/hyperlink" Target="https://www.assets.signify.com/is/image/Signify/CoreLine_Waterproof_WT120C%20G2%20L1500%20PSU%20-%20SPP?$highres$" TargetMode="External"/><Relationship Id="rId466" Type="http://schemas.openxmlformats.org/officeDocument/2006/relationships/hyperlink" Target="https://www.assets.signify.com/is/image/Signify/BVP167-LED36830-40-65PSU-30W-SWB-WH-RTP?$highres$" TargetMode="External"/><Relationship Id="rId673" Type="http://schemas.openxmlformats.org/officeDocument/2006/relationships/hyperlink" Target="https://www.assets.signify.com/is/image/Signify/LEDtube_PRO_1200mm_12W_G13_850_1800lm-SPP?$highres$" TargetMode="External"/><Relationship Id="rId880" Type="http://schemas.openxmlformats.org/officeDocument/2006/relationships/hyperlink" Target="https://www.assets.signify.com/is/image/Signify/LED_BulbsBulb_A67_100W_1521lm_2700K_E27_NDFrosted-SPP?$highres$" TargetMode="External"/><Relationship Id="rId1096" Type="http://schemas.openxmlformats.org/officeDocument/2006/relationships/hyperlink" Target="https://www.assets.signify.com/is/image/Signify/LEDSpots_PAR16_GU10-SPP?$highres$" TargetMode="External"/><Relationship Id="rId2147" Type="http://schemas.openxmlformats.org/officeDocument/2006/relationships/hyperlink" Target="https://www.assets.signify.com/is/content/Signify/929002997782_EU.cs_CZ.PROF.FP" TargetMode="External"/><Relationship Id="rId2354" Type="http://schemas.openxmlformats.org/officeDocument/2006/relationships/hyperlink" Target="https://www.assets.signify.com/is/content/Signify/929001243082_EU.cs_CZ.PROF.FP" TargetMode="External"/><Relationship Id="rId2561" Type="http://schemas.openxmlformats.org/officeDocument/2006/relationships/hyperlink" Target="https://www.assets.signify.com/is/content/Signify/929001218202_EU.cs_CZ.PROF.FP" TargetMode="External"/><Relationship Id="rId3405" Type="http://schemas.openxmlformats.org/officeDocument/2006/relationships/hyperlink" Target="https://www.assets.signify.com/is/content/Signify/online-QIG-for-324166138011-Installation-INI" TargetMode="External"/><Relationship Id="rId119" Type="http://schemas.openxmlformats.org/officeDocument/2006/relationships/hyperlink" Target="https://www.assets.signify.com/is/image/Signify/ZRS750_ICP_BK?$highres$" TargetMode="External"/><Relationship Id="rId326" Type="http://schemas.openxmlformats.org/officeDocument/2006/relationships/hyperlink" Target="https://www.assets.signify.com/is/image/Signify/Pila-WT007C-L1500-RTP?$highres$" TargetMode="External"/><Relationship Id="rId533" Type="http://schemas.openxmlformats.org/officeDocument/2006/relationships/hyperlink" Target="https://www.assets.signify.com/is/image/Signify/LEDTForce_MAS_HPL_ED90_E40-SPP?$highres$" TargetMode="External"/><Relationship Id="rId1163" Type="http://schemas.openxmlformats.org/officeDocument/2006/relationships/hyperlink" Target="https://www.assets.signify.com/is/image/Signify/LEDspots_MAS_MR16_GU5_3-SPP?$highres$" TargetMode="External"/><Relationship Id="rId1370" Type="http://schemas.openxmlformats.org/officeDocument/2006/relationships/hyperlink" Target="https://www.assets.signify.com/is/image/Signify/LPPR1_CDM-R-E_0004?$highres$" TargetMode="External"/><Relationship Id="rId2007" Type="http://schemas.openxmlformats.org/officeDocument/2006/relationships/hyperlink" Target="https://www.assets.signify.com/is/content/Signify/929003836602_EU.cs_CZ.PROF.FP" TargetMode="External"/><Relationship Id="rId2214" Type="http://schemas.openxmlformats.org/officeDocument/2006/relationships/hyperlink" Target="https://www.assets.signify.com/is/content/Signify/929003596802_EU.cs_CZ.PROF.FP" TargetMode="External"/><Relationship Id="rId361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40" Type="http://schemas.openxmlformats.org/officeDocument/2006/relationships/hyperlink" Target="https://www.assets.signify.com/is/image/Signify/ESSENTIAL_LEDtube_8_16W_G5_830_865_APR-SPP?$highres$" TargetMode="External"/><Relationship Id="rId1023" Type="http://schemas.openxmlformats.org/officeDocument/2006/relationships/hyperlink" Target="https://www.assets.signify.com/is/image/Signify/LEDcandle_25W_E27_827_FR_P45-SPP?$highres$" TargetMode="External"/><Relationship Id="rId2421" Type="http://schemas.openxmlformats.org/officeDocument/2006/relationships/hyperlink" Target="https://www.assets.signify.com/is/content/Signify/929003597231_EU.cs_CZ.PROF.FP-1" TargetMode="External"/><Relationship Id="rId600" Type="http://schemas.openxmlformats.org/officeDocument/2006/relationships/hyperlink" Target="https://www.assets.signify.com/is/image/Signify/LEDtube_PLL_HF_24W_2G11_830_4P_24D_ND-SPP?$highres$" TargetMode="External"/><Relationship Id="rId1230" Type="http://schemas.openxmlformats.org/officeDocument/2006/relationships/hyperlink" Target="https://www.assets.signify.com/is/image/Signify/LPPR1_ITUBAPE_E14_T25_CL?$highres$" TargetMode="External"/><Relationship Id="rId3195" Type="http://schemas.openxmlformats.org/officeDocument/2006/relationships/hyperlink" Target="https://www.assets.signify.com/is/content/Signify/MI-CoreLine-BN126C-All-in-combined-upgraded" TargetMode="External"/><Relationship Id="rId3055" Type="http://schemas.openxmlformats.org/officeDocument/2006/relationships/hyperlink" Target="https://www.assets.signify.com/is/content/Signify/Ledinaire-panel-G5-Mounting-Instructions-Connector-Finalv4" TargetMode="External"/><Relationship Id="rId3262" Type="http://schemas.openxmlformats.org/officeDocument/2006/relationships/hyperlink" Target="https://www.assets.signify.com/is/content/Signify/Coreline-Highbay-G5-MI-PSU-PSD" TargetMode="External"/><Relationship Id="rId183" Type="http://schemas.openxmlformats.org/officeDocument/2006/relationships/hyperlink" Target="https://www.assets.signify.com/is/image/Signify/Ledinaire-Panel-G5-All-in-W30L120-RTP?$highres$" TargetMode="External"/><Relationship Id="rId390" Type="http://schemas.openxmlformats.org/officeDocument/2006/relationships/hyperlink" Target="https://www.assets.signify.com/is/image/Signify/CoreLineHighbay_Gen5_BY121P-SPP?$highres$" TargetMode="External"/><Relationship Id="rId1907" Type="http://schemas.openxmlformats.org/officeDocument/2006/relationships/hyperlink" Target="https://www.assets.signify.com/is/content/Signify/912300060468_EU.cs_CZ.PROF.FP" TargetMode="External"/><Relationship Id="rId2071" Type="http://schemas.openxmlformats.org/officeDocument/2006/relationships/hyperlink" Target="https://www.assets.signify.com/is/content/Signify/929003482202_EU.cs_CZ.PROF.FP" TargetMode="External"/><Relationship Id="rId3122" Type="http://schemas.openxmlformats.org/officeDocument/2006/relationships/hyperlink" Target="https://www.assets.signify.com/is/content/Signify/CoreLine-waterproof-G3-Installation-Instruction-v202512" TargetMode="External"/><Relationship Id="rId250" Type="http://schemas.openxmlformats.org/officeDocument/2006/relationships/hyperlink" Target="https://www.assets.signify.com/is/image/Signify/CoreLine_Waterproof_WT120C%20G2%20L1500%20PSU%20-%20SPP?$highres$" TargetMode="External"/><Relationship Id="rId110" Type="http://schemas.openxmlformats.org/officeDocument/2006/relationships/hyperlink" Target="https://www.assets.signify.com/is/image/Signify/Coreline%20Projector_gen2_ST151T_WH_%2030S_SPP2?$highres$" TargetMode="External"/><Relationship Id="rId2888" Type="http://schemas.openxmlformats.org/officeDocument/2006/relationships/hyperlink" Target="https://www.assets.signify.com/is/content/Signify/913700226526_EU.cs_CZ.PROF.FP" TargetMode="External"/><Relationship Id="rId1697" Type="http://schemas.openxmlformats.org/officeDocument/2006/relationships/hyperlink" Target="https://www.assets.signify.com/is/content/Signify/910505106558_EU.cs_CZ.PROF.FP" TargetMode="External"/><Relationship Id="rId2748" Type="http://schemas.openxmlformats.org/officeDocument/2006/relationships/hyperlink" Target="https://www.assets.signify.com/is/content/Signify/928072505130_EU.cs_CZ.PROF.FP" TargetMode="External"/><Relationship Id="rId2955" Type="http://schemas.openxmlformats.org/officeDocument/2006/relationships/hyperlink" Target="https://www.assets.signify.com/is/content/Signify/127075007939_Release_CoreLine%20Recessed%20Spot%20gen2_D78-650_900lm%20PSR_manual" TargetMode="External"/><Relationship Id="rId927" Type="http://schemas.openxmlformats.org/officeDocument/2006/relationships/hyperlink" Target="https://www.assets.signify.com/is/image/Signify/LEDbulb_60W_E27_827_CL_ST64-SPP?$highres$" TargetMode="External"/><Relationship Id="rId1557" Type="http://schemas.openxmlformats.org/officeDocument/2006/relationships/hyperlink" Target="https://www.assets.signify.com/is/content/Signify/911401826582_EU.cs_CZ.PROF.FP" TargetMode="External"/><Relationship Id="rId1764" Type="http://schemas.openxmlformats.org/officeDocument/2006/relationships/hyperlink" Target="https://www.assets.signify.com/is/content/Signify/911401815185_EU.cs_CZ.PROF.FP" TargetMode="External"/><Relationship Id="rId1971" Type="http://schemas.openxmlformats.org/officeDocument/2006/relationships/hyperlink" Target="https://www.assets.signify.com/is/content/Signify/929003730802_EU.cs_CZ.PROF.FP" TargetMode="External"/><Relationship Id="rId2608" Type="http://schemas.openxmlformats.org/officeDocument/2006/relationships/hyperlink" Target="https://www.assets.signify.com/is/content/Signify/929002493602_EU.cs_CZ.PROF.FP" TargetMode="External"/><Relationship Id="rId2815" Type="http://schemas.openxmlformats.org/officeDocument/2006/relationships/hyperlink" Target="https://www.assets.signify.com/is/content/Signify/928195605330_EU.cs_CZ.PROF.FP" TargetMode="External"/><Relationship Id="rId56" Type="http://schemas.openxmlformats.org/officeDocument/2006/relationships/hyperlink" Target="https://www.assets.signify.com/is/image/Signify/CoreLine_Recessed_Spot-RS141B-SPP?$highres$" TargetMode="External"/><Relationship Id="rId1417" Type="http://schemas.openxmlformats.org/officeDocument/2006/relationships/hyperlink" Target="https://www.assets.signify.com/is/image/Signify/GPPR1_RITD_0001?$highres$" TargetMode="External"/><Relationship Id="rId1624" Type="http://schemas.openxmlformats.org/officeDocument/2006/relationships/hyperlink" Target="https://www.assets.signify.com/is/content/Signify/911401890485_EU.cs_CZ.PROF.FP" TargetMode="External"/><Relationship Id="rId1831" Type="http://schemas.openxmlformats.org/officeDocument/2006/relationships/hyperlink" Target="https://www.assets.signify.com/is/content/Signify/911401554345_EU.cs_CZ.PROF.FP" TargetMode="External"/><Relationship Id="rId3589" Type="http://schemas.openxmlformats.org/officeDocument/2006/relationships/hyperlink" Target="https://www.assets.signify.com/is/content/Signify/LEDtube_Installation_Guide_HF_2-INI" TargetMode="External"/><Relationship Id="rId2398" Type="http://schemas.openxmlformats.org/officeDocument/2006/relationships/hyperlink" Target="https://www.assets.signify.com/is/content/Signify/929003607409_EU.cs_CZ.PROF.FP" TargetMode="External"/><Relationship Id="rId3449" Type="http://schemas.openxmlformats.org/officeDocument/2006/relationships/hyperlink" Target="https://www.assets.signify.com/is/content/Signify/LEDtube_PLT_Installation_Guide-INI" TargetMode="External"/><Relationship Id="rId577" Type="http://schemas.openxmlformats.org/officeDocument/2006/relationships/hyperlink" Target="https://www.assets.signify.com/is/image/Signify/CorePro-LED-PLC-4P-G24q-RTP?$highres$" TargetMode="External"/><Relationship Id="rId2258" Type="http://schemas.openxmlformats.org/officeDocument/2006/relationships/hyperlink" Target="https://www.assets.signify.com/is/content/Signify/929002697102_EU.cs_CZ.PROF.FP" TargetMode="External"/><Relationship Id="rId3656" Type="http://schemas.openxmlformats.org/officeDocument/2006/relationships/hyperlink" Target="https://www.assets.signify.com/is/content/Signify/CZ.cs_CZ.8720169191235" TargetMode="External"/><Relationship Id="rId784" Type="http://schemas.openxmlformats.org/officeDocument/2006/relationships/hyperlink" Target="https://www.assets.signify.com/is/image/Signify/CorePro-LEDtube-HF-1200mm-RTP?$highres$" TargetMode="External"/><Relationship Id="rId991" Type="http://schemas.openxmlformats.org/officeDocument/2006/relationships/hyperlink" Target="https://www.assets.signify.com/is/image/Signify/LED_classic_40W_P45_E27_CL_WGD90_SRT4_1-SPP?$highres$" TargetMode="External"/><Relationship Id="rId1067" Type="http://schemas.openxmlformats.org/officeDocument/2006/relationships/hyperlink" Target="https://www.assets.signify.com/is/image/Signify/LEDspot_CorePro_60W_E27_R80_827_36D_ND-SPP?$highres$" TargetMode="External"/><Relationship Id="rId2465" Type="http://schemas.openxmlformats.org/officeDocument/2006/relationships/hyperlink" Target="https://www.assets.signify.com/is/content/Signify/929002029392_EU.cs_CZ.PROF.FP" TargetMode="External"/><Relationship Id="rId2672" Type="http://schemas.openxmlformats.org/officeDocument/2006/relationships/hyperlink" Target="https://www.assets.signify.com/is/content/Signify/923212043801_EU.cs_CZ.PROF.FP" TargetMode="External"/><Relationship Id="rId3309" Type="http://schemas.openxmlformats.org/officeDocument/2006/relationships/hyperlink" Target="https://www.assets.signify.com/is/content/Signify/Mounting-instruction-Ledinaire-Floodlight-All-in-SWB" TargetMode="External"/><Relationship Id="rId3516" Type="http://schemas.openxmlformats.org/officeDocument/2006/relationships/hyperlink" Target="https://www.assets.signify.com/is/content/Signify/online-QIG-for-324166183191-Corepro-LEDtube-INI" TargetMode="External"/><Relationship Id="rId437" Type="http://schemas.openxmlformats.org/officeDocument/2006/relationships/hyperlink" Target="https://www.assets.signify.com/is/image/Signify/Coreline_Tempo_Medium-BVP125_Led80-SPP?$highres$" TargetMode="External"/><Relationship Id="rId644" Type="http://schemas.openxmlformats.org/officeDocument/2006/relationships/hyperlink" Target="https://www.assets.signify.com/is/image/Signify/LEDtube_1200mm_HO_T8-SPP?$highres$" TargetMode="External"/><Relationship Id="rId851" Type="http://schemas.openxmlformats.org/officeDocument/2006/relationships/hyperlink" Target="https://www.assets.signify.com/is/image/Signify/LED_CLA_60W_A60_E27_3000K_FR_UE_SRT4-SPP?$highres$" TargetMode="External"/><Relationship Id="rId1274" Type="http://schemas.openxmlformats.org/officeDocument/2006/relationships/hyperlink" Target="https://www.assets.signify.com/is/image/Signify/LPPR1_STARTER_PHL_0004?$highres$" TargetMode="External"/><Relationship Id="rId1481" Type="http://schemas.openxmlformats.org/officeDocument/2006/relationships/hyperlink" Target="https://www.assets.signify.com/is/content/Signify/929003251132_EU.cs_CZ.PROF.FP" TargetMode="External"/><Relationship Id="rId2118" Type="http://schemas.openxmlformats.org/officeDocument/2006/relationships/hyperlink" Target="https://www.assets.signify.com/is/content/Signify/929004320402_EU.cs_CZ.PROF.FP" TargetMode="External"/><Relationship Id="rId2325" Type="http://schemas.openxmlformats.org/officeDocument/2006/relationships/hyperlink" Target="https://www.assets.signify.com/is/content/Signify/929003059302_EU.cs_CZ.PROF.FP" TargetMode="External"/><Relationship Id="rId2532" Type="http://schemas.openxmlformats.org/officeDocument/2006/relationships/hyperlink" Target="https://www.assets.signify.com/is/content/Signify/929004248202_EU.cs_CZ.PROF.FP" TargetMode="External"/><Relationship Id="rId504" Type="http://schemas.openxmlformats.org/officeDocument/2006/relationships/hyperlink" Target="https://www.assets.signify.com/is/image/Signify/LEDTrueForce_E40_55W-SPP?$highres$" TargetMode="External"/><Relationship Id="rId711" Type="http://schemas.openxmlformats.org/officeDocument/2006/relationships/hyperlink" Target="https://www.assets.signify.com/is/image/Signify/LEDtube_T8_G13_MAS1-SPP?$highres$" TargetMode="External"/><Relationship Id="rId1134" Type="http://schemas.openxmlformats.org/officeDocument/2006/relationships/hyperlink" Target="https://www.assets.signify.com/is/image/Signify/MZD_LED_500lm_GU10_840_120D_ND-SPP?$highres$" TargetMode="External"/><Relationship Id="rId1341" Type="http://schemas.openxmlformats.org/officeDocument/2006/relationships/hyperlink" Target="https://www.assets.signify.com/is/image/Signify/LPPR1_CDM-T-E_0004?$highres$" TargetMode="External"/><Relationship Id="rId1201" Type="http://schemas.openxmlformats.org/officeDocument/2006/relationships/hyperlink" Target="https://www.assets.signify.com/is/image/Signify/LED-28W-G4-WW-12V-ND-micro-SRT6-RTP?$highres$" TargetMode="External"/><Relationship Id="rId3099" Type="http://schemas.openxmlformats.org/officeDocument/2006/relationships/hyperlink" Target="https://www.assets.signify.com/is/content/Signify/CoreLine%20waterproof%20WT120C%20G2%20PSU_2023%2005" TargetMode="External"/><Relationship Id="rId3166" Type="http://schemas.openxmlformats.org/officeDocument/2006/relationships/hyperlink" Target="https://www.assets.signify.com/is/content/Signify/Manual%20Instruction_Ledinaire%20waterproof%20WT065C%20All_In_v202305" TargetMode="External"/><Relationship Id="rId3373" Type="http://schemas.openxmlformats.org/officeDocument/2006/relationships/hyperlink" Target="https://www.assets.signify.com/is/content/Signify/Online-QIG-for-324165994074-INI" TargetMode="External"/><Relationship Id="rId3580" Type="http://schemas.openxmlformats.org/officeDocument/2006/relationships/hyperlink" Target="https://www.assets.signify.com/is/content/Signify/LEDtube_Installation_Guide_HF_2-INI" TargetMode="External"/><Relationship Id="rId294" Type="http://schemas.openxmlformats.org/officeDocument/2006/relationships/hyperlink" Target="https://www.assets.signify.com/is/image/Signify/WT210Z%20SW2?$highres$" TargetMode="External"/><Relationship Id="rId2182" Type="http://schemas.openxmlformats.org/officeDocument/2006/relationships/hyperlink" Target="https://www.assets.signify.com/is/content/Signify/929003795502_EU.cs_CZ.PROF.FP" TargetMode="External"/><Relationship Id="rId3026" Type="http://schemas.openxmlformats.org/officeDocument/2006/relationships/hyperlink" Target="https://www.assets.signify.com/is/content/Signify/CoreLine-panel-G6-Installation-Instructions-RC132V-v2" TargetMode="External"/><Relationship Id="rId3233" Type="http://schemas.openxmlformats.org/officeDocument/2006/relationships/hyperlink" Target="https://www.assets.signify.com/is/content/Signify/MI-Coreline-Highbay-G6-PSD-PSU" TargetMode="External"/><Relationship Id="rId154" Type="http://schemas.openxmlformats.org/officeDocument/2006/relationships/hyperlink" Target="https://www.assets.signify.com/is/image/Signify/CoreLine-panel-G6-W60L60-RTP?$highres$" TargetMode="External"/><Relationship Id="rId361" Type="http://schemas.openxmlformats.org/officeDocument/2006/relationships/hyperlink" Target="https://www.assets.signify.com/is/image/Signify/CL-HB-G6-BY120P-PSU-PSD-RTP?$highres$" TargetMode="External"/><Relationship Id="rId2042" Type="http://schemas.openxmlformats.org/officeDocument/2006/relationships/hyperlink" Target="https://www.assets.signify.com/is/content/Signify/929004432302_EU.cs_CZ.PROF.FP" TargetMode="External"/><Relationship Id="rId3440" Type="http://schemas.openxmlformats.org/officeDocument/2006/relationships/hyperlink" Target="https://www.assets.signify.com/is/content/Signify/PLL-EM-Mains-66011861-TLED-NDLR-INI" TargetMode="External"/><Relationship Id="rId2999" Type="http://schemas.openxmlformats.org/officeDocument/2006/relationships/hyperlink" Target="https://www.assets.signify.com/is/content/Signify/MI%20CoreLine%20Projector%20gen2_ST151T-INI%20Sep%202021" TargetMode="External"/><Relationship Id="rId3300" Type="http://schemas.openxmlformats.org/officeDocument/2006/relationships/hyperlink" Target="https://www.assets.signify.com/is/content/Signify/MI-BVP085-Ledinaire-Solar-floodlight" TargetMode="External"/><Relationship Id="rId221" Type="http://schemas.openxmlformats.org/officeDocument/2006/relationships/hyperlink" Target="https://www.assets.signify.com/is/image/Signify/Ledinaire-surface-mounted-G2-W20L120-NOC-RTP?$highres$" TargetMode="External"/><Relationship Id="rId2859" Type="http://schemas.openxmlformats.org/officeDocument/2006/relationships/hyperlink" Target="https://www.assets.signify.com/is/content/Signify/913700626566_EU.cs_CZ.PROF.FP" TargetMode="External"/><Relationship Id="rId1668" Type="http://schemas.openxmlformats.org/officeDocument/2006/relationships/hyperlink" Target="https://www.assets.signify.com/is/content/Signify/911401842287_EU.cs_CZ.PROF.FP" TargetMode="External"/><Relationship Id="rId1875" Type="http://schemas.openxmlformats.org/officeDocument/2006/relationships/hyperlink" Target="https://www.assets.signify.com/is/content/Signify/911401633208_EU.cs_CZ.PROF.FP" TargetMode="External"/><Relationship Id="rId2719" Type="http://schemas.openxmlformats.org/officeDocument/2006/relationships/hyperlink" Target="https://www.assets.signify.com/is/content/Signify/928151409827_EU.cs_CZ.PROF.FP" TargetMode="External"/><Relationship Id="rId1528" Type="http://schemas.openxmlformats.org/officeDocument/2006/relationships/hyperlink" Target="https://www.assets.signify.com/is/content/Signify/929003322502_EU.cs_CZ.PROF.FP" TargetMode="External"/><Relationship Id="rId2926" Type="http://schemas.openxmlformats.org/officeDocument/2006/relationships/hyperlink" Target="https://www.assets.signify.com/is/content/Signify/444170264921%20DN142B%20PSU%20Installation%20Instructions" TargetMode="External"/><Relationship Id="rId3090" Type="http://schemas.openxmlformats.org/officeDocument/2006/relationships/hyperlink" Target="https://www.assets.signify.com/is/content/Signify/Ledinaire-surface-mounted-Gen-2-Mounting-Instructions" TargetMode="External"/><Relationship Id="rId1735" Type="http://schemas.openxmlformats.org/officeDocument/2006/relationships/hyperlink" Target="https://www.assets.signify.com/is/content/Signify/911401883388_EU.cs_CZ.PROF.FP" TargetMode="External"/><Relationship Id="rId1942" Type="http://schemas.openxmlformats.org/officeDocument/2006/relationships/hyperlink" Target="https://www.assets.signify.com/is/content/Signify/911401824583_EU.cs_CZ.PROF.FP" TargetMode="External"/><Relationship Id="rId27" Type="http://schemas.openxmlformats.org/officeDocument/2006/relationships/hyperlink" Target="https://www.assets.signify.com/is/image/Signify/CLDN-DN142B-UGR19-150-SPP?$highres$" TargetMode="External"/><Relationship Id="rId1802" Type="http://schemas.openxmlformats.org/officeDocument/2006/relationships/hyperlink" Target="https://www.assets.signify.com/is/content/Signify/911401853487_EU.cs_CZ.PROF.FP" TargetMode="External"/><Relationship Id="rId688" Type="http://schemas.openxmlformats.org/officeDocument/2006/relationships/hyperlink" Target="https://www.assets.signify.com/is/image/Signify/PILA-LED-Tube-HO-G13-20241115-RTP?$highres$" TargetMode="External"/><Relationship Id="rId895" Type="http://schemas.openxmlformats.org/officeDocument/2006/relationships/hyperlink" Target="https://www.assets.signify.com/is/image/Signify/LED_classic_A67_E27_FR-POS2A-SPP?$highres$" TargetMode="External"/><Relationship Id="rId2369" Type="http://schemas.openxmlformats.org/officeDocument/2006/relationships/hyperlink" Target="https://www.assets.signify.com/is/content/Signify/929001890092_EU.cs_CZ.PROF.FP" TargetMode="External"/><Relationship Id="rId2576" Type="http://schemas.openxmlformats.org/officeDocument/2006/relationships/hyperlink" Target="https://www.assets.signify.com/is/content/Signify/929003038531_EU.cs_CZ.PROF.FP" TargetMode="External"/><Relationship Id="rId2783" Type="http://schemas.openxmlformats.org/officeDocument/2006/relationships/hyperlink" Target="https://www.assets.signify.com/is/content/Signify/928193705131_EU.cs_CZ.PROF.FP" TargetMode="External"/><Relationship Id="rId2990" Type="http://schemas.openxmlformats.org/officeDocument/2006/relationships/hyperlink" Target="https://www.assets.signify.com/is/content/Signify/Ceiling_PILA_RD_10W_W_MI-INI" TargetMode="External"/><Relationship Id="rId362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48" Type="http://schemas.openxmlformats.org/officeDocument/2006/relationships/hyperlink" Target="https://www.assets.signify.com/is/image/Signify/LEDTForce_ED90_E27-SPP?$highres$" TargetMode="External"/><Relationship Id="rId755" Type="http://schemas.openxmlformats.org/officeDocument/2006/relationships/hyperlink" Target="https://www.assets.signify.com/is/image/Signify/LEDtube_1200mm_17W_G5-SPP?$highres$" TargetMode="External"/><Relationship Id="rId962" Type="http://schemas.openxmlformats.org/officeDocument/2006/relationships/hyperlink" Target="https://www.assets.signify.com/is/image/Signify/LEDbulb_12-80W_E27_A60_730_FR_130D-SPP?$highres$" TargetMode="External"/><Relationship Id="rId1178" Type="http://schemas.openxmlformats.org/officeDocument/2006/relationships/hyperlink" Target="https://www.assets.signify.com/is/image/Signify/LEDspots_MAS_SLR_2_MR11_GU4-SPP?$highres$" TargetMode="External"/><Relationship Id="rId1385" Type="http://schemas.openxmlformats.org/officeDocument/2006/relationships/hyperlink" Target="https://www.assets.signify.com/is/image/Signify/GPPR1_HFSIITL5_0005?$highres$" TargetMode="External"/><Relationship Id="rId1592" Type="http://schemas.openxmlformats.org/officeDocument/2006/relationships/hyperlink" Target="https://www.assets.signify.com/is/content/Signify/910930009718_EU.cs_CZ.PROF.FP" TargetMode="External"/><Relationship Id="rId2229" Type="http://schemas.openxmlformats.org/officeDocument/2006/relationships/hyperlink" Target="https://www.assets.signify.com/is/content/Signify/929002352302_EU.cs_CZ.PROF.FP" TargetMode="External"/><Relationship Id="rId2436" Type="http://schemas.openxmlformats.org/officeDocument/2006/relationships/hyperlink" Target="https://www.assets.signify.com/is/content/Signify/929003014382_EU.cs_CZ.PROF.FP" TargetMode="External"/><Relationship Id="rId2643" Type="http://schemas.openxmlformats.org/officeDocument/2006/relationships/hyperlink" Target="https://www.assets.signify.com/is/content/Signify/929002389702_EU.cs_CZ.PROF.FP" TargetMode="External"/><Relationship Id="rId2850" Type="http://schemas.openxmlformats.org/officeDocument/2006/relationships/hyperlink" Target="https://www.assets.signify.com/is/content/Signify/913713034366_EU.cs_CZ.PROF.FP" TargetMode="External"/><Relationship Id="rId91" Type="http://schemas.openxmlformats.org/officeDocument/2006/relationships/hyperlink" Target="https://www.assets.signify.com/is/image/Signify/CLWM-WL140V-WM-SPP?$highres$" TargetMode="External"/><Relationship Id="rId408" Type="http://schemas.openxmlformats.org/officeDocument/2006/relationships/hyperlink" Target="https://www.assets.signify.com/is/image/Signify/CoreLineHighbay_Gen5_BY122P-SPP?$highres$" TargetMode="External"/><Relationship Id="rId615" Type="http://schemas.openxmlformats.org/officeDocument/2006/relationships/hyperlink" Target="https://www.assets.signify.com/is/image/Signify/LEDtube_1200mm_15W_G13-SPP?$highres$" TargetMode="External"/><Relationship Id="rId822" Type="http://schemas.openxmlformats.org/officeDocument/2006/relationships/hyperlink" Target="https://www.assets.signify.com/is/image/Signify/CorePro_LEDstrip_5M-SPP?$highres$" TargetMode="External"/><Relationship Id="rId1038" Type="http://schemas.openxmlformats.org/officeDocument/2006/relationships/hyperlink" Target="https://www.assets.signify.com/is/image/Signify/LED_60W_P48_E27_WW_FR_ND_1SRT4_1-SPP?$highres$" TargetMode="External"/><Relationship Id="rId1245" Type="http://schemas.openxmlformats.org/officeDocument/2006/relationships/hyperlink" Target="https://www.assets.signify.com/is/image/Signify/LPPR1_TL-DBLB_0001?$highres$" TargetMode="External"/><Relationship Id="rId1452" Type="http://schemas.openxmlformats.org/officeDocument/2006/relationships/hyperlink" Target="https://www.assets.signify.com/is/image/Signify/BSN_150_L33_A2_TS_230V-SPP?$highres$" TargetMode="External"/><Relationship Id="rId2503" Type="http://schemas.openxmlformats.org/officeDocument/2006/relationships/hyperlink" Target="https://www.assets.signify.com/is/content/Signify/929003485602_EU.cs_CZ.PROF.FP" TargetMode="External"/><Relationship Id="rId1105" Type="http://schemas.openxmlformats.org/officeDocument/2006/relationships/hyperlink" Target="https://www.assets.signify.com/is/image/Signify/LEDspot_25W_GU10_830_36D-SPP?$highres$" TargetMode="External"/><Relationship Id="rId1312" Type="http://schemas.openxmlformats.org/officeDocument/2006/relationships/hyperlink" Target="https://www.assets.signify.com/is/image/Signify/lppr1_mhn-sa_x830r?$highres$" TargetMode="External"/><Relationship Id="rId2710" Type="http://schemas.openxmlformats.org/officeDocument/2006/relationships/hyperlink" Target="https://www.assets.signify.com/is/content/Signify/928037703332_EU.cs_CZ.PROF.FP" TargetMode="External"/><Relationship Id="rId3277" Type="http://schemas.openxmlformats.org/officeDocument/2006/relationships/hyperlink" Target="https://www.assets.signify.com/is/content/Signify/Ledinaire-Highbay-BY02XP-G3-MI-EMEA" TargetMode="External"/><Relationship Id="rId198" Type="http://schemas.openxmlformats.org/officeDocument/2006/relationships/hyperlink" Target="https://www.assets.signify.com/is/image/Signify/RC059Z-SMB-W60L120-overview?$highres$" TargetMode="External"/><Relationship Id="rId2086" Type="http://schemas.openxmlformats.org/officeDocument/2006/relationships/hyperlink" Target="https://www.assets.signify.com/is/content/Signify/929004242402_EU.cs_CZ.PROF.FP" TargetMode="External"/><Relationship Id="rId3484" Type="http://schemas.openxmlformats.org/officeDocument/2006/relationships/hyperlink" Target="https://www.assets.signify.com/is/content/Signify/online-QIG-for-324166166411-MAS-LEDtube-installation-guide-INI" TargetMode="External"/><Relationship Id="rId2293" Type="http://schemas.openxmlformats.org/officeDocument/2006/relationships/hyperlink" Target="https://www.assets.signify.com/is/content/Signify/929003622902_EU.cs_CZ.PROF.FP" TargetMode="External"/><Relationship Id="rId3137" Type="http://schemas.openxmlformats.org/officeDocument/2006/relationships/hyperlink" Target="https://www.assets.signify.com/is/content/Signify/Installation%20instruction_CoreLine%20waterproof%20WT120C%20standard_2023%2005" TargetMode="External"/><Relationship Id="rId3344" Type="http://schemas.openxmlformats.org/officeDocument/2006/relationships/hyperlink" Target="https://www.assets.signify.com/is/content/Signify/LEDTForce_SONT_Installation_Guide-INI" TargetMode="External"/><Relationship Id="rId3551" Type="http://schemas.openxmlformats.org/officeDocument/2006/relationships/hyperlink" Target="https://www.assets.signify.com/is/content/Signify/LEDtube_Installation_Guide_UN-INI" TargetMode="External"/><Relationship Id="rId265" Type="http://schemas.openxmlformats.org/officeDocument/2006/relationships/hyperlink" Target="https://www.assets.signify.com/is/image/Signify/CoreLine_Waterproof_WT120C%20G2%20L1200%20PSU%20-%20SPP?$highres$" TargetMode="External"/><Relationship Id="rId472" Type="http://schemas.openxmlformats.org/officeDocument/2006/relationships/hyperlink" Target="https://www.assets.signify.com/is/image/Signify/Ledinaire-Floodlight-BVP167-50W-MDU-All-in-RTP?$highres$" TargetMode="External"/><Relationship Id="rId2153" Type="http://schemas.openxmlformats.org/officeDocument/2006/relationships/hyperlink" Target="https://www.assets.signify.com/is/content/Signify/929003553502_EU.cs_CZ.PROF.FP" TargetMode="External"/><Relationship Id="rId2360" Type="http://schemas.openxmlformats.org/officeDocument/2006/relationships/hyperlink" Target="https://www.assets.signify.com/is/content/Signify/929002371801_EU.cs_CZ.PROF.FP" TargetMode="External"/><Relationship Id="rId3204" Type="http://schemas.openxmlformats.org/officeDocument/2006/relationships/hyperlink" Target="https://www.assets.signify.com/is/content/Signify/BN021C%20EU-MI-0427_Final%20v3" TargetMode="External"/><Relationship Id="rId3411" Type="http://schemas.openxmlformats.org/officeDocument/2006/relationships/hyperlink" Target="https://www.assets.signify.com/is/content/Signify/online-QIG-for-324165132934-Installation-INI" TargetMode="External"/><Relationship Id="rId125" Type="http://schemas.openxmlformats.org/officeDocument/2006/relationships/hyperlink" Target="https://www.assets.signify.com/is/image/Signify/IPAC_RCS750i_0021?$highres$" TargetMode="External"/><Relationship Id="rId332" Type="http://schemas.openxmlformats.org/officeDocument/2006/relationships/hyperlink" Target="https://www.assets.signify.com/is/image/Signify/PILA_Waterproof%20Classic%20TW%201500%2045C?$highres$" TargetMode="External"/><Relationship Id="rId2013" Type="http://schemas.openxmlformats.org/officeDocument/2006/relationships/hyperlink" Target="https://www.assets.signify.com/is/content/Signify/929002481502_EU.cs_CZ.PROF.FP" TargetMode="External"/><Relationship Id="rId2220" Type="http://schemas.openxmlformats.org/officeDocument/2006/relationships/hyperlink" Target="https://www.assets.signify.com/is/content/Signify/929001391002_EU.cs_CZ.PROF.FP" TargetMode="External"/><Relationship Id="rId1779" Type="http://schemas.openxmlformats.org/officeDocument/2006/relationships/hyperlink" Target="https://www.assets.signify.com/is/content/Signify/911401807581_EU.cs_CZ.PROF.FP" TargetMode="External"/><Relationship Id="rId1986" Type="http://schemas.openxmlformats.org/officeDocument/2006/relationships/hyperlink" Target="https://www.assets.signify.com/is/content/Signify/929003531002_EU.cs_CZ.PROF.FP" TargetMode="External"/><Relationship Id="rId1639" Type="http://schemas.openxmlformats.org/officeDocument/2006/relationships/hyperlink" Target="https://www.assets.signify.com/is/content/Signify/911401877285_EU.cs_CZ.PROF.FP" TargetMode="External"/><Relationship Id="rId1846" Type="http://schemas.openxmlformats.org/officeDocument/2006/relationships/hyperlink" Target="https://www.assets.signify.com/is/content/Signify/911401630108_EU.cs_CZ.PROF.FP" TargetMode="External"/><Relationship Id="rId3061" Type="http://schemas.openxmlformats.org/officeDocument/2006/relationships/hyperlink" Target="https://www.assets.signify.com/is/content/Signify/Mounting%20Instructions%20PILA%20Panel%204000%20lm;https:/www.assets.signify.com/is/content/Signify/Pila-Panel-Installations-Instructions-2024" TargetMode="External"/><Relationship Id="rId1706" Type="http://schemas.openxmlformats.org/officeDocument/2006/relationships/hyperlink" Target="https://www.assets.signify.com/is/content/Signify/911401823880_EU.cs_CZ.PROF.FP" TargetMode="External"/><Relationship Id="rId1913" Type="http://schemas.openxmlformats.org/officeDocument/2006/relationships/hyperlink" Target="https://www.assets.signify.com/is/content/Signify/911401881902_EU.cs_CZ.PROF.FP" TargetMode="External"/><Relationship Id="rId799" Type="http://schemas.openxmlformats.org/officeDocument/2006/relationships/hyperlink" Target="https://www.assets.signify.com/is/image/Signify/MAS_LEDstrip_5M-SPP?$highres$" TargetMode="External"/><Relationship Id="rId2687" Type="http://schemas.openxmlformats.org/officeDocument/2006/relationships/hyperlink" Target="https://www.assets.signify.com/is/content/Signify/928048001505_EU.cs_CZ.PROF.FP" TargetMode="External"/><Relationship Id="rId2894" Type="http://schemas.openxmlformats.org/officeDocument/2006/relationships/hyperlink" Target="https://www.assets.signify.com/is/content/Signify/913700217903_EU.cs_CZ.PROF.FP" TargetMode="External"/><Relationship Id="rId659" Type="http://schemas.openxmlformats.org/officeDocument/2006/relationships/hyperlink" Target="https://www.assets.signify.com/is/image/Signify/929004320302-CorePro-LEDtube-450mm-HO-5-4W-3CCT-T8-RTP?$highres$" TargetMode="External"/><Relationship Id="rId866" Type="http://schemas.openxmlformats.org/officeDocument/2006/relationships/hyperlink" Target="https://www.assets.signify.com/is/image/Signify/LED_classic_40W_A60_E27_CL_WGD90_SRT4_1-SPP?$highres$" TargetMode="External"/><Relationship Id="rId1289" Type="http://schemas.openxmlformats.org/officeDocument/2006/relationships/hyperlink" Target="https://www.assets.signify.com/is/image/Signify/lppr1_son-tpia_0007?$highres$" TargetMode="External"/><Relationship Id="rId1496" Type="http://schemas.openxmlformats.org/officeDocument/2006/relationships/hyperlink" Target="https://www.assets.signify.com/is/content/Signify/910505103592_EU.cs_CZ.PROF.FP" TargetMode="External"/><Relationship Id="rId2547" Type="http://schemas.openxmlformats.org/officeDocument/2006/relationships/hyperlink" Target="https://www.assets.signify.com/is/content/Signify/929004221002_EU.cs_CZ.PROF.FP" TargetMode="External"/><Relationship Id="rId519" Type="http://schemas.openxmlformats.org/officeDocument/2006/relationships/hyperlink" Target="https://www.assets.signify.com/is/image/Signify/LED-TForce-Core-road-26W-740-E27-MV-RTP?$highres$" TargetMode="External"/><Relationship Id="rId1149" Type="http://schemas.openxmlformats.org/officeDocument/2006/relationships/hyperlink" Target="https://www.assets.signify.com/is/image/Signify/ExpertColor_7-2_50W_MR16_GU5-3_PP?$highres$" TargetMode="External"/><Relationship Id="rId1356" Type="http://schemas.openxmlformats.org/officeDocument/2006/relationships/hyperlink" Target="https://www.assets.signify.com/is/image/Signify/LPPR1_CDM-TM_0001?$highres$" TargetMode="External"/><Relationship Id="rId2754" Type="http://schemas.openxmlformats.org/officeDocument/2006/relationships/hyperlink" Target="https://www.assets.signify.com/is/content/Signify/928070419830_EU.cs_CZ.PROF.FP" TargetMode="External"/><Relationship Id="rId2961" Type="http://schemas.openxmlformats.org/officeDocument/2006/relationships/hyperlink" Target="https://www.assets.signify.com/is/content/Signify/Downlight_RS060B_RS061B_PSRII_WH_20210915_MI-INI" TargetMode="External"/><Relationship Id="rId726" Type="http://schemas.openxmlformats.org/officeDocument/2006/relationships/hyperlink" Target="https://www.assets.signify.com/is/image/Signify/MAS-LEDtube-HE-T5-Mains-EU-20240507-RTP?$highres$" TargetMode="External"/><Relationship Id="rId933" Type="http://schemas.openxmlformats.org/officeDocument/2006/relationships/hyperlink" Target="https://www.assets.signify.com/is/image/Signify/LEDclassic_ST64_E27_smoky_POS2-SPP?$highres$" TargetMode="External"/><Relationship Id="rId1009" Type="http://schemas.openxmlformats.org/officeDocument/2006/relationships/hyperlink" Target="https://www.assets.signify.com/is/image/Signify/MZD_LEDCLA_25W_P45_E14-SPP?$highres$" TargetMode="External"/><Relationship Id="rId1563" Type="http://schemas.openxmlformats.org/officeDocument/2006/relationships/hyperlink" Target="https://www.assets.signify.com/is/content/Signify/911401846582_EU.cs_CZ.PROF.FP" TargetMode="External"/><Relationship Id="rId1770" Type="http://schemas.openxmlformats.org/officeDocument/2006/relationships/hyperlink" Target="https://www.assets.signify.com/is/content/Signify/911401807585_EU.cs_CZ.PROF.FP" TargetMode="External"/><Relationship Id="rId2407" Type="http://schemas.openxmlformats.org/officeDocument/2006/relationships/hyperlink" Target="https://www.assets.signify.com/is/content/Signify/929002306808_EU.cs_CZ.PROF.FP" TargetMode="External"/><Relationship Id="rId2614" Type="http://schemas.openxmlformats.org/officeDocument/2006/relationships/hyperlink" Target="https://www.assets.signify.com/is/content/Signify/929001904802_EU.cs_CZ.PROF.FP" TargetMode="External"/><Relationship Id="rId2821" Type="http://schemas.openxmlformats.org/officeDocument/2006/relationships/hyperlink" Target="https://www.assets.signify.com/is/content/Signify/913713032266_EU.cs_CZ.PROF.FP" TargetMode="External"/><Relationship Id="rId62" Type="http://schemas.openxmlformats.org/officeDocument/2006/relationships/hyperlink" Target="https://www.assets.signify.com/is/image/Signify/CoreLine_Recessed_Spot-RS141B_Adjustable_ALU-SPP?$highres$" TargetMode="External"/><Relationship Id="rId1216" Type="http://schemas.openxmlformats.org/officeDocument/2006/relationships/hyperlink" Target="https://www.assets.signify.com/is/image/Signify/LEDlinear_CorePro_7_2W_R7S-SPP?$highres$" TargetMode="External"/><Relationship Id="rId1423" Type="http://schemas.openxmlformats.org/officeDocument/2006/relationships/hyperlink" Target="https://www.assets.signify.com/is/image/Signify/GPPR1_MTL-LH_0001?$highres$" TargetMode="External"/><Relationship Id="rId1630" Type="http://schemas.openxmlformats.org/officeDocument/2006/relationships/hyperlink" Target="https://www.assets.signify.com/is/content/Signify/911401562743_EU.cs_CZ.PROF.FP" TargetMode="External"/><Relationship Id="rId3388" Type="http://schemas.openxmlformats.org/officeDocument/2006/relationships/hyperlink" Target="https://www.assets.signify.com/is/content/Signify/Online-QIG-for-324165994074-INI" TargetMode="External"/><Relationship Id="rId3595" Type="http://schemas.openxmlformats.org/officeDocument/2006/relationships/hyperlink" Target="https://www.assets.signify.com/is/content/Signify/LEDtube-Installation-Guide-HF-2-INI" TargetMode="External"/><Relationship Id="rId2197" Type="http://schemas.openxmlformats.org/officeDocument/2006/relationships/hyperlink" Target="https://www.assets.signify.com/is/content/Signify/929001908602_EU.cs_CZ.PROF.FP" TargetMode="External"/><Relationship Id="rId3248" Type="http://schemas.openxmlformats.org/officeDocument/2006/relationships/hyperlink" Target="https://www.assets.signify.com/is/content/Signify/Coreline-Highbay-G5-MI-PSU-PSD" TargetMode="External"/><Relationship Id="rId3455" Type="http://schemas.openxmlformats.org/officeDocument/2006/relationships/hyperlink" Target="https://www.assets.signify.com/is/content/Signify/online-QIG-for-324166166411-MAS-LEDtube-INI" TargetMode="External"/><Relationship Id="rId3662" Type="http://schemas.openxmlformats.org/officeDocument/2006/relationships/hyperlink" Target="https://www.assets.signify.com/is/image/Signify/LEDbulb_A65_E27_FR_P1-SPP?$highres$" TargetMode="External"/><Relationship Id="rId169" Type="http://schemas.openxmlformats.org/officeDocument/2006/relationships/hyperlink" Target="https://www.assets.signify.com/is/image/Signify/Philips-CoreLine-panel-G6-All-in-W30L120-RTP?$highres$" TargetMode="External"/><Relationship Id="rId376" Type="http://schemas.openxmlformats.org/officeDocument/2006/relationships/hyperlink" Target="https://www.assets.signify.com/is/image/Signify/CL-HB-G6-BY120P-PSU-PSD-RTP?$highres$" TargetMode="External"/><Relationship Id="rId583" Type="http://schemas.openxmlformats.org/officeDocument/2006/relationships/hyperlink" Target="https://www.assets.signify.com/is/image/Signify/929004320602-CorePro-LEDtube-1500mm-UO-24-9W-3CCT-T8-RTP?$highres$" TargetMode="External"/><Relationship Id="rId790" Type="http://schemas.openxmlformats.org/officeDocument/2006/relationships/hyperlink" Target="https://www.assets.signify.com/is/image/Signify/CorePro-LEDtube-HF-1500mm-RTP?$highres$" TargetMode="External"/><Relationship Id="rId2057" Type="http://schemas.openxmlformats.org/officeDocument/2006/relationships/hyperlink" Target="https://www.assets.signify.com/is/content/Signify/929003592802_EU.cs_CZ.PROF.FP" TargetMode="External"/><Relationship Id="rId2264" Type="http://schemas.openxmlformats.org/officeDocument/2006/relationships/hyperlink" Target="https://www.assets.signify.com/is/content/Signify/929002697702_EU.cs_CZ.PROF.FP" TargetMode="External"/><Relationship Id="rId2471" Type="http://schemas.openxmlformats.org/officeDocument/2006/relationships/hyperlink" Target="https://www.assets.signify.com/is/content/Signify/929002972502_EU.cs_CZ.PROF.FP" TargetMode="External"/><Relationship Id="rId3108" Type="http://schemas.openxmlformats.org/officeDocument/2006/relationships/hyperlink" Target="https://www.assets.signify.com/is/content/Signify/CoreLine-waterproof-G3-Installation-Instruction-v202512" TargetMode="External"/><Relationship Id="rId3315" Type="http://schemas.openxmlformats.org/officeDocument/2006/relationships/hyperlink" Target="https://www.assets.signify.com/is/content/Signify/Mounting-instruction-BVP167-169-Ledinaire-Floodlight-All-in-SWB" TargetMode="External"/><Relationship Id="rId3522" Type="http://schemas.openxmlformats.org/officeDocument/2006/relationships/hyperlink" Target="https://www.assets.signify.com/is/content/Signify/LEDtube_Installation_Guide-INI" TargetMode="External"/><Relationship Id="rId236" Type="http://schemas.openxmlformats.org/officeDocument/2006/relationships/hyperlink" Target="https://www.assets.signify.com/is/image/Signify/CoreLine_Waterproof_WT120C%20G2%20L1200%20PSU%20-%20SPP?$highres$" TargetMode="External"/><Relationship Id="rId443" Type="http://schemas.openxmlformats.org/officeDocument/2006/relationships/hyperlink" Target="https://www.assets.signify.com/is/image/Signify/Coreline_tempo_large-BVP130-PP?$highres$" TargetMode="External"/><Relationship Id="rId650" Type="http://schemas.openxmlformats.org/officeDocument/2006/relationships/hyperlink" Target="https://www.assets.signify.com/is/image/Signify/LEDtube_220-240V_G13_4ft-SPP?$highres$" TargetMode="External"/><Relationship Id="rId1073" Type="http://schemas.openxmlformats.org/officeDocument/2006/relationships/hyperlink" Target="https://www.assets.signify.com/is/image/Signify/LEDClassic-50W-GU10-WW-36D-DIM-UE-SRT4-RTP?$highres$" TargetMode="External"/><Relationship Id="rId1280" Type="http://schemas.openxmlformats.org/officeDocument/2006/relationships/hyperlink" Target="https://www.assets.signify.com/is/image/Signify/lppr1_son-pia_plus_e40?$highres$" TargetMode="External"/><Relationship Id="rId2124" Type="http://schemas.openxmlformats.org/officeDocument/2006/relationships/hyperlink" Target="https://www.assets.signify.com/is/content/Signify/929003577532_EU.cs_CZ.PROF.FP" TargetMode="External"/><Relationship Id="rId2331" Type="http://schemas.openxmlformats.org/officeDocument/2006/relationships/hyperlink" Target="https://www.assets.signify.com/is/content/Signify/929001888655_EU.cs_CZ.PROF.FP" TargetMode="External"/><Relationship Id="rId303" Type="http://schemas.openxmlformats.org/officeDocument/2006/relationships/hyperlink" Target="https://www.assets.signify.com/is/image/Signify/L1200?$highres$" TargetMode="External"/><Relationship Id="rId1140" Type="http://schemas.openxmlformats.org/officeDocument/2006/relationships/hyperlink" Target="https://www.assets.signify.com/is/image/Signify/PILA_LED_65W_GU10_CW_36D_ND_1CT_10-SPP?$highres$" TargetMode="External"/><Relationship Id="rId510" Type="http://schemas.openxmlformats.org/officeDocument/2006/relationships/hyperlink" Target="https://www.assets.signify.com/is/image/Signify/LED-MAS-SON-T-UE-M-28-5W-727-E27-RTP?$highres$" TargetMode="External"/><Relationship Id="rId1000" Type="http://schemas.openxmlformats.org/officeDocument/2006/relationships/hyperlink" Target="https://www.assets.signify.com/is/image/Signify/SPPR1_LEDCL_0029?$highres$" TargetMode="External"/><Relationship Id="rId1957" Type="http://schemas.openxmlformats.org/officeDocument/2006/relationships/hyperlink" Target="https://www.assets.signify.com/is/content/Signify/929003467012_EU.cs_CZ.PROF.FP" TargetMode="External"/><Relationship Id="rId1817" Type="http://schemas.openxmlformats.org/officeDocument/2006/relationships/hyperlink" Target="https://www.assets.signify.com/is/content/Signify/911401554245_EU.cs_CZ.PROF.FP" TargetMode="External"/><Relationship Id="rId3172" Type="http://schemas.openxmlformats.org/officeDocument/2006/relationships/hyperlink" Target="https://www.assets.signify.com/is/content/Signify/Ledinaire%20waterproof%20WT065C%20G3%20BN_MI_v2023%2005" TargetMode="External"/><Relationship Id="rId3032" Type="http://schemas.openxmlformats.org/officeDocument/2006/relationships/hyperlink" Target="https://www.assets.signify.com/is/content/Signify/CoreLine-panel-G6-Installation-Instructions-RC132V-All-in" TargetMode="External"/><Relationship Id="rId160" Type="http://schemas.openxmlformats.org/officeDocument/2006/relationships/hyperlink" Target="https://www.assets.signify.com/is/image/Signify/Philips-CoreLine-panel-G6-All-in-W60L60-RTP?$highres$" TargetMode="External"/><Relationship Id="rId2798" Type="http://schemas.openxmlformats.org/officeDocument/2006/relationships/hyperlink" Target="https://www.assets.signify.com/is/content/Signify/928084705133_EU.cs_CZ.PROF.FP" TargetMode="External"/><Relationship Id="rId977" Type="http://schemas.openxmlformats.org/officeDocument/2006/relationships/hyperlink" Target="https://www.assets.signify.com/is/image/Signify/PILA_LED_150W_A80_E27_2700K_FR_ND-SPP?$highres$" TargetMode="External"/><Relationship Id="rId2658" Type="http://schemas.openxmlformats.org/officeDocument/2006/relationships/hyperlink" Target="https://www.assets.signify.com/is/content/Signify/929001243702_EU.cs_CZ.PROF.FP" TargetMode="External"/><Relationship Id="rId2865" Type="http://schemas.openxmlformats.org/officeDocument/2006/relationships/hyperlink" Target="https://www.assets.signify.com/is/content/Signify/913700422866_EU.cs_CZ.PROF.FP" TargetMode="External"/><Relationship Id="rId837" Type="http://schemas.openxmlformats.org/officeDocument/2006/relationships/hyperlink" Target="https://www.assets.signify.com/is/image/Signify/LS_corner_connector_IP20-EU-SPP?$highres$" TargetMode="External"/><Relationship Id="rId1467" Type="http://schemas.openxmlformats.org/officeDocument/2006/relationships/hyperlink" Target="https://www.assets.signify.com/is/content/Signify/911401816285_EU.cs_CZ.PROF.FP" TargetMode="External"/><Relationship Id="rId1674" Type="http://schemas.openxmlformats.org/officeDocument/2006/relationships/hyperlink" Target="https://www.assets.signify.com/is/content/Signify/911401841485_EU.cs_CZ.PROF.FP" TargetMode="External"/><Relationship Id="rId1881" Type="http://schemas.openxmlformats.org/officeDocument/2006/relationships/hyperlink" Target="https://www.assets.signify.com/is/content/Signify/911401677207_EU.cs_CZ.PROF.FP" TargetMode="External"/><Relationship Id="rId2518" Type="http://schemas.openxmlformats.org/officeDocument/2006/relationships/hyperlink" Target="https://www.assets.signify.com/is/content/Signify/929001346402_EU.cs_CZ.PROF.FP" TargetMode="External"/><Relationship Id="rId2725" Type="http://schemas.openxmlformats.org/officeDocument/2006/relationships/hyperlink" Target="https://www.assets.signify.com/is/content/Signify/928150108828_EU.cs_CZ.PROF.FP" TargetMode="External"/><Relationship Id="rId2932" Type="http://schemas.openxmlformats.org/officeDocument/2006/relationships/hyperlink" Target="https://www.assets.signify.com/is/content/Signify/CoreLine_Downlight_DN142B_Installation_Instructions_PSD" TargetMode="External"/><Relationship Id="rId904" Type="http://schemas.openxmlformats.org/officeDocument/2006/relationships/hyperlink" Target="https://www.assets.signify.com/is/image/Signify/17042000l0_rft?$highres$" TargetMode="External"/><Relationship Id="rId1327" Type="http://schemas.openxmlformats.org/officeDocument/2006/relationships/hyperlink" Target="https://www.assets.signify.com/is/image/Signify/lppr1_cdo-tt_0004?$highres$" TargetMode="External"/><Relationship Id="rId1534" Type="http://schemas.openxmlformats.org/officeDocument/2006/relationships/hyperlink" Target="https://www.assets.signify.com/is/content/Signify/912401483504_EU.cs_CZ.PROF.FP" TargetMode="External"/><Relationship Id="rId1741" Type="http://schemas.openxmlformats.org/officeDocument/2006/relationships/hyperlink" Target="https://www.assets.signify.com/is/content/Signify/911401867784_EU.cs_CZ.PROF.FP" TargetMode="External"/><Relationship Id="rId33" Type="http://schemas.openxmlformats.org/officeDocument/2006/relationships/hyperlink" Target="https://www.assets.signify.com/is/image/Signify/CLDN-DN142B-WR-200-SPP?$highres$" TargetMode="External"/><Relationship Id="rId1601" Type="http://schemas.openxmlformats.org/officeDocument/2006/relationships/hyperlink" Target="https://www.assets.signify.com/is/content/Signify/911401840887_EU.cs_CZ.PROF.FP" TargetMode="External"/><Relationship Id="rId3499" Type="http://schemas.openxmlformats.org/officeDocument/2006/relationships/hyperlink" Target="https://www.assets.signify.com/is/content/Signify/66357991-139078-LED-BULB-NDLR-QIG-INI" TargetMode="External"/><Relationship Id="rId3359" Type="http://schemas.openxmlformats.org/officeDocument/2006/relationships/hyperlink" Target="https://www.assets.signify.com/is/content/Signify/Online-QIG-for-324165994083-INI" TargetMode="External"/><Relationship Id="rId3566" Type="http://schemas.openxmlformats.org/officeDocument/2006/relationships/hyperlink" Target="https://www.assets.signify.com/is/content/Signify/LEDtube_Installation_Guide_T5-INI" TargetMode="External"/><Relationship Id="rId487" Type="http://schemas.openxmlformats.org/officeDocument/2006/relationships/hyperlink" Target="https://www.assets.signify.com/is/image/Signify/BVP008%20-%20100W_%20150W%20and%20200W?$highres$" TargetMode="External"/><Relationship Id="rId694" Type="http://schemas.openxmlformats.org/officeDocument/2006/relationships/hyperlink" Target="https://www.assets.signify.com/is/image/Signify/LEDtube_HF_600mm_8W_G13_830_1000lm-SPP?$highres$" TargetMode="External"/><Relationship Id="rId2168" Type="http://schemas.openxmlformats.org/officeDocument/2006/relationships/hyperlink" Target="https://www.assets.signify.com/is/content/Signify/929002997402_EU.cs_CZ.PROF.FP" TargetMode="External"/><Relationship Id="rId2375" Type="http://schemas.openxmlformats.org/officeDocument/2006/relationships/hyperlink" Target="https://www.assets.signify.com/is/content/Signify/929002371502_EU.cs_CZ.PROF.FP" TargetMode="External"/><Relationship Id="rId3219" Type="http://schemas.openxmlformats.org/officeDocument/2006/relationships/hyperlink" Target="https://www.assets.signify.com/is/content/Signify/MI-Coreline-Highbay-G6-PSD-PSU" TargetMode="External"/><Relationship Id="rId347" Type="http://schemas.openxmlformats.org/officeDocument/2006/relationships/hyperlink" Target="https://www.assets.signify.com/is/image/Signify/Ledinaire%20Batten_BN021_L600_SPP-01?$highres$" TargetMode="External"/><Relationship Id="rId1184" Type="http://schemas.openxmlformats.org/officeDocument/2006/relationships/hyperlink" Target="https://www.assets.signify.com/is/image/Signify/MAS_LEDspotLV_D_20_100W_827_AR111_40D-SPP?$highres$" TargetMode="External"/><Relationship Id="rId2028" Type="http://schemas.openxmlformats.org/officeDocument/2006/relationships/hyperlink" Target="https://www.assets.signify.com/is/content/Signify/929003757302_EU.cs_CZ.PROF.FP" TargetMode="External"/><Relationship Id="rId2582" Type="http://schemas.openxmlformats.org/officeDocument/2006/relationships/hyperlink" Target="https://www.assets.signify.com/is/content/Signify/929001364655_EU.cs_CZ.PROF.FP" TargetMode="External"/><Relationship Id="rId3426" Type="http://schemas.openxmlformats.org/officeDocument/2006/relationships/hyperlink" Target="https://www.assets.signify.com/is/content/Signify/324166386951-on-line-QIG-v2HR-INI" TargetMode="External"/><Relationship Id="rId363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54" Type="http://schemas.openxmlformats.org/officeDocument/2006/relationships/hyperlink" Target="https://www.assets.signify.com/is/image/Signify/LED-TForce-Core-LED-HPL-36W-E40-FR-RTP?$highres$" TargetMode="External"/><Relationship Id="rId761" Type="http://schemas.openxmlformats.org/officeDocument/2006/relationships/hyperlink" Target="https://www.assets.signify.com/is/image/Signify/LEDtube_1200mm_17W_G5-SPP?$highres$" TargetMode="External"/><Relationship Id="rId1391" Type="http://schemas.openxmlformats.org/officeDocument/2006/relationships/hyperlink" Target="https://www.assets.signify.com/is/image/Signify/HF-P_3-418_TL-D_III_IDC_PP?$highres$" TargetMode="External"/><Relationship Id="rId2235" Type="http://schemas.openxmlformats.org/officeDocument/2006/relationships/hyperlink" Target="https://www.assets.signify.com/is/content/Signify/929003774102_EU.cs_CZ.PROF.FP" TargetMode="External"/><Relationship Id="rId2442" Type="http://schemas.openxmlformats.org/officeDocument/2006/relationships/hyperlink" Target="https://www.assets.signify.com/is/content/Signify/929001238492_EU.cs_CZ.PROF.FP" TargetMode="External"/><Relationship Id="rId207" Type="http://schemas.openxmlformats.org/officeDocument/2006/relationships/hyperlink" Target="https://www.assets.signify.com/is/image/Signify/CoreLine-surface-mounted-G4-W20L120-All-in-logo-RTP?$highres$" TargetMode="External"/><Relationship Id="rId414" Type="http://schemas.openxmlformats.org/officeDocument/2006/relationships/hyperlink" Target="https://www.assets.signify.com/is/image/Signify/CoreLineHighbay_Gen5_BY122P-SPP?$highres$" TargetMode="External"/><Relationship Id="rId621" Type="http://schemas.openxmlformats.org/officeDocument/2006/relationships/hyperlink" Target="https://www.assets.signify.com/is/image/Signify/LEDtube-Connected-IA-T8-RTP?$highres$" TargetMode="External"/><Relationship Id="rId1044" Type="http://schemas.openxmlformats.org/officeDocument/2006/relationships/hyperlink" Target="https://www.assets.signify.com/is/image/Signify/PILA_LED_40W_P45_E14_4000K_FR_ND-SPP?$highres$" TargetMode="External"/><Relationship Id="rId1251" Type="http://schemas.openxmlformats.org/officeDocument/2006/relationships/hyperlink" Target="https://www.assets.signify.com/is/image/Signify/LPPR1_TL-DCOL_GREEN_G13?$highres$" TargetMode="External"/><Relationship Id="rId2302" Type="http://schemas.openxmlformats.org/officeDocument/2006/relationships/hyperlink" Target="https://www.assets.signify.com/is/content/Signify/929003624302_EU.cs_CZ.PROF.FP" TargetMode="External"/><Relationship Id="rId1111" Type="http://schemas.openxmlformats.org/officeDocument/2006/relationships/hyperlink" Target="https://www.assets.signify.com/is/image/Signify/LEDspot_25W_GU10_830_36D-SPP?$highres$" TargetMode="External"/><Relationship Id="rId3076" Type="http://schemas.openxmlformats.org/officeDocument/2006/relationships/hyperlink" Target="https://www.assets.signify.com/is/content/Signify/Installation-instructions-CoreLine-surface-mounted-Gen4" TargetMode="External"/><Relationship Id="rId3283" Type="http://schemas.openxmlformats.org/officeDocument/2006/relationships/hyperlink" Target="https://www.assets.signify.com/is/content/Signify/CoreLine%20tempo%20medium-BVP125-INI" TargetMode="External"/><Relationship Id="rId3490" Type="http://schemas.openxmlformats.org/officeDocument/2006/relationships/hyperlink" Target="https://www.assets.signify.com/is/content/Signify/online-QIG-for-324166174411-MAS-Corepro-LEDtube-INI" TargetMode="External"/><Relationship Id="rId1928" Type="http://schemas.openxmlformats.org/officeDocument/2006/relationships/hyperlink" Target="https://www.assets.signify.com/is/content/Signify/911401893386_EU.cs_CZ.PROF.FP" TargetMode="External"/><Relationship Id="rId2092" Type="http://schemas.openxmlformats.org/officeDocument/2006/relationships/hyperlink" Target="https://www.assets.signify.com/is/content/Signify/929004241902_EU.cs_CZ.PROF.FP" TargetMode="External"/><Relationship Id="rId3143" Type="http://schemas.openxmlformats.org/officeDocument/2006/relationships/hyperlink" Target="https://www.assets.signify.com/is/content/Signify/Manual%20Instruction%20PC_%202022%2009%2021" TargetMode="External"/><Relationship Id="rId3350" Type="http://schemas.openxmlformats.org/officeDocument/2006/relationships/hyperlink" Target="https://www.assets.signify.com/is/content/Signify/LEDTForce_SONT_Installation_Guide-INI" TargetMode="External"/><Relationship Id="rId271" Type="http://schemas.openxmlformats.org/officeDocument/2006/relationships/hyperlink" Target="https://www.assets.signify.com/is/image/Signify/CoreLine_Waterproof_WT120C%20G2%20L1500%20PSU%20-%20SPP?$highres$" TargetMode="External"/><Relationship Id="rId3003" Type="http://schemas.openxmlformats.org/officeDocument/2006/relationships/hyperlink" Target="https://www.assets.signify.com/is/content/Signify/IIII9_RCS750I_0001" TargetMode="External"/><Relationship Id="rId131" Type="http://schemas.openxmlformats.org/officeDocument/2006/relationships/hyperlink" Target="https://www.assets.signify.com/is/image/Signify/3_circuit_Square-ZRS750_TCPR_WH-AP?$highres$" TargetMode="External"/><Relationship Id="rId3210" Type="http://schemas.openxmlformats.org/officeDocument/2006/relationships/hyperlink" Target="https://www.assets.signify.com/is/content/Signify/BN021C%20EU-MI-0427_Final%20v3" TargetMode="External"/><Relationship Id="rId2769" Type="http://schemas.openxmlformats.org/officeDocument/2006/relationships/hyperlink" Target="https://www.assets.signify.com/is/content/Signify/928082519230_EU.cs_CZ.PROF.FP" TargetMode="External"/><Relationship Id="rId2976" Type="http://schemas.openxmlformats.org/officeDocument/2006/relationships/hyperlink" Target="https://www.assets.signify.com/is/content/Signify/EM155C-SLIM-WL-EXIT-SIGN-UI" TargetMode="External"/><Relationship Id="rId948" Type="http://schemas.openxmlformats.org/officeDocument/2006/relationships/hyperlink" Target="https://www.assets.signify.com/is/image/Signify/LEDbulb_12-80W_E27_A60_730_FR_130D-SPP?$highres$" TargetMode="External"/><Relationship Id="rId1578" Type="http://schemas.openxmlformats.org/officeDocument/2006/relationships/hyperlink" Target="https://www.assets.signify.com/is/content/Signify/910502558718_EU.cs_CZ.PROF.FP" TargetMode="External"/><Relationship Id="rId1785" Type="http://schemas.openxmlformats.org/officeDocument/2006/relationships/hyperlink" Target="https://www.assets.signify.com/is/content/Signify/911401813785_EU.cs_CZ.PROF.FP" TargetMode="External"/><Relationship Id="rId1992" Type="http://schemas.openxmlformats.org/officeDocument/2006/relationships/hyperlink" Target="https://www.assets.signify.com/is/content/Signify/929002006202_EU.cs_CZ.PROF.FP" TargetMode="External"/><Relationship Id="rId2629" Type="http://schemas.openxmlformats.org/officeDocument/2006/relationships/hyperlink" Target="https://www.assets.signify.com/is/content/Signify/929003042902_EU.cs_CZ.PROF.FP" TargetMode="External"/><Relationship Id="rId2836" Type="http://schemas.openxmlformats.org/officeDocument/2006/relationships/hyperlink" Target="https://www.assets.signify.com/is/content/Signify/913700624366_EU.cs_CZ.PROF.FP" TargetMode="External"/><Relationship Id="rId77" Type="http://schemas.openxmlformats.org/officeDocument/2006/relationships/hyperlink" Target="https://www.assets.signify.com/is/image/Signify/Emergency-Surface-Mount-Downlight-EM152C-SPP?$highres$" TargetMode="External"/><Relationship Id="rId808" Type="http://schemas.openxmlformats.org/officeDocument/2006/relationships/hyperlink" Target="https://www.assets.signify.com/is/image/Signify/MAS_LEDstrip_5M-SPP?$highres$" TargetMode="External"/><Relationship Id="rId1438" Type="http://schemas.openxmlformats.org/officeDocument/2006/relationships/hyperlink" Target="https://www.assets.signify.com/is/image/Signify/GPPR1_IPVG4PP_PHL_0008?$highres$" TargetMode="External"/><Relationship Id="rId1645" Type="http://schemas.openxmlformats.org/officeDocument/2006/relationships/hyperlink" Target="https://www.assets.signify.com/is/content/Signify/911401809287_EU.cs_CZ.PROF.FP" TargetMode="External"/><Relationship Id="rId1852" Type="http://schemas.openxmlformats.org/officeDocument/2006/relationships/hyperlink" Target="https://www.assets.signify.com/is/content/Signify/911401632308_EU.cs_CZ.PROF.FP" TargetMode="External"/><Relationship Id="rId2903" Type="http://schemas.openxmlformats.org/officeDocument/2006/relationships/hyperlink" Target="https://www.assets.signify.com/is/content/Signify/CoreLine-SlimDownlight-DN145B-INI" TargetMode="External"/><Relationship Id="rId1505" Type="http://schemas.openxmlformats.org/officeDocument/2006/relationships/hyperlink" Target="https://www.assets.signify.com/is/content/Signify/911401898982_EU.cs_CZ.PROF.FP" TargetMode="External"/><Relationship Id="rId1712" Type="http://schemas.openxmlformats.org/officeDocument/2006/relationships/hyperlink" Target="https://www.assets.signify.com/is/content/Signify/910505106567_EU.cs_CZ.PROF.FP" TargetMode="External"/><Relationship Id="rId598" Type="http://schemas.openxmlformats.org/officeDocument/2006/relationships/hyperlink" Target="https://www.assets.signify.com/is/image/Signify/LEDtube_400mm_17W_2G11_830_2000lm-SPP?$highres$" TargetMode="External"/><Relationship Id="rId2279" Type="http://schemas.openxmlformats.org/officeDocument/2006/relationships/hyperlink" Target="https://www.assets.signify.com/is/content/Signify/929002695602_EU.cs_CZ.PROF.FP" TargetMode="External"/><Relationship Id="rId2486" Type="http://schemas.openxmlformats.org/officeDocument/2006/relationships/hyperlink" Target="https://www.assets.signify.com/is/content/Signify/929003604031_EU.cs_CZ.PROF.FP-1" TargetMode="External"/><Relationship Id="rId2693" Type="http://schemas.openxmlformats.org/officeDocument/2006/relationships/hyperlink" Target="https://www.assets.signify.com/is/content/Signify/928048501705_EU.cs_CZ.PROF.FP" TargetMode="External"/><Relationship Id="rId3537" Type="http://schemas.openxmlformats.org/officeDocument/2006/relationships/hyperlink" Target="https://www.assets.signify.com/is/content/Signify/LEDtube_Installation_Guide_HF_1-INI" TargetMode="External"/><Relationship Id="rId458" Type="http://schemas.openxmlformats.org/officeDocument/2006/relationships/hyperlink" Target="https://www.assets.signify.com/is/image/Signify/Large?$highres$" TargetMode="External"/><Relationship Id="rId665" Type="http://schemas.openxmlformats.org/officeDocument/2006/relationships/hyperlink" Target="https://www.assets.signify.com/is/image/Signify/LEDtube_PRO_1200mm_12W_G13_850_1800lm-SPP?$highres$" TargetMode="External"/><Relationship Id="rId872" Type="http://schemas.openxmlformats.org/officeDocument/2006/relationships/hyperlink" Target="https://www.assets.signify.com/is/image/Signify/LEDbulb_MAS_A60_E27_CL_2-SPP?$highres$" TargetMode="External"/><Relationship Id="rId1088" Type="http://schemas.openxmlformats.org/officeDocument/2006/relationships/hyperlink" Target="https://www.assets.signify.com/is/image/Signify/LEDspots_50W_GU10_PAR16-SPP?$highres$" TargetMode="External"/><Relationship Id="rId1295" Type="http://schemas.openxmlformats.org/officeDocument/2006/relationships/hyperlink" Target="https://www.assets.signify.com/is/image/Signify/lppr1_son-tpia_plus_e40?$highres$" TargetMode="External"/><Relationship Id="rId2139" Type="http://schemas.openxmlformats.org/officeDocument/2006/relationships/hyperlink" Target="https://www.assets.signify.com/is/content/Signify/929002446302_EU.cs_CZ.PROF.FP" TargetMode="External"/><Relationship Id="rId2346" Type="http://schemas.openxmlformats.org/officeDocument/2006/relationships/hyperlink" Target="https://www.assets.signify.com/is/content/Signify/929002372702_EU.cs_CZ.PROF.FP" TargetMode="External"/><Relationship Id="rId2553" Type="http://schemas.openxmlformats.org/officeDocument/2006/relationships/hyperlink" Target="https://www.assets.signify.com/is/content/Signify/929001217902_EU.cs_CZ.PROF.FP" TargetMode="External"/><Relationship Id="rId2760" Type="http://schemas.openxmlformats.org/officeDocument/2006/relationships/hyperlink" Target="https://www.assets.signify.com/is/content/Signify/928155008835_EU.cs_CZ.PROF.FP" TargetMode="External"/><Relationship Id="rId3604" Type="http://schemas.openxmlformats.org/officeDocument/2006/relationships/hyperlink" Target="https://www.assets.signify.com/is/content/Signify/LEDtube-Installation-Guide-HF-2-INI" TargetMode="External"/><Relationship Id="rId318" Type="http://schemas.openxmlformats.org/officeDocument/2006/relationships/hyperlink" Target="https://www.assets.signify.com/is/image/Signify/WT050C-2ft-single-SPP?$highres$" TargetMode="External"/><Relationship Id="rId525" Type="http://schemas.openxmlformats.org/officeDocument/2006/relationships/hyperlink" Target="https://www.assets.signify.com/is/image/Signify/LEDTForce_MAS_SONT_EU1_T52_E40-SPP?$highres$" TargetMode="External"/><Relationship Id="rId732" Type="http://schemas.openxmlformats.org/officeDocument/2006/relationships/hyperlink" Target="https://www.assets.signify.com/is/image/Signify/ESSENTIAL_LEDtube_8_16W_G5_830_865_APR-SPP?$highres$" TargetMode="External"/><Relationship Id="rId1155" Type="http://schemas.openxmlformats.org/officeDocument/2006/relationships/hyperlink" Target="https://www.assets.signify.com/is/image/Signify/ExpertColor_7-2_50W_MR16_GU5-3_PP?$highres$" TargetMode="External"/><Relationship Id="rId1362" Type="http://schemas.openxmlformats.org/officeDocument/2006/relationships/hyperlink" Target="https://www.assets.signify.com/is/image/Signify/LPPR1_CDM-RM_0008?$highres$" TargetMode="External"/><Relationship Id="rId2206" Type="http://schemas.openxmlformats.org/officeDocument/2006/relationships/hyperlink" Target="https://www.assets.signify.com/is/content/Signify/929002474902_EU.cs_CZ.PROF.FP" TargetMode="External"/><Relationship Id="rId2413" Type="http://schemas.openxmlformats.org/officeDocument/2006/relationships/hyperlink" Target="https://www.assets.signify.com/is/content/Signify/929003774047_EU.cs_CZ.PROF.FP" TargetMode="External"/><Relationship Id="rId2620" Type="http://schemas.openxmlformats.org/officeDocument/2006/relationships/hyperlink" Target="https://www.assets.signify.com/is/content/Signify/929003043202_EU.cs_CZ.PROF.FP" TargetMode="External"/><Relationship Id="rId1015" Type="http://schemas.openxmlformats.org/officeDocument/2006/relationships/hyperlink" Target="https://www.assets.signify.com/is/image/Signify/LEDluster_E27_P45-SPP?$highres$" TargetMode="External"/><Relationship Id="rId1222" Type="http://schemas.openxmlformats.org/officeDocument/2006/relationships/hyperlink" Target="https://www.assets.signify.com/is/image/Signify/LEDspot_R7S_230V-SPP?$highres$" TargetMode="External"/><Relationship Id="rId3187" Type="http://schemas.openxmlformats.org/officeDocument/2006/relationships/hyperlink" Target="https://www.assets.signify.com/is/content/Signify/MI-PILA-WT008C-Classic" TargetMode="External"/><Relationship Id="rId3394" Type="http://schemas.openxmlformats.org/officeDocument/2006/relationships/hyperlink" Target="https://www.assets.signify.com/is/content/Signify/LED-TForce-Core-LED-HPL-E27-QIG" TargetMode="External"/><Relationship Id="rId3047" Type="http://schemas.openxmlformats.org/officeDocument/2006/relationships/hyperlink" Target="https://www.assets.signify.com/is/content/Signify/Mounting_instruction_Ledinaire_wall_switch_EcoSet" TargetMode="External"/><Relationship Id="rId175" Type="http://schemas.openxmlformats.org/officeDocument/2006/relationships/hyperlink" Target="https://www.assets.signify.com/is/image/Signify/Ledinaire_panel_G5_60x60-SPP?$highres$" TargetMode="External"/><Relationship Id="rId3254" Type="http://schemas.openxmlformats.org/officeDocument/2006/relationships/hyperlink" Target="https://www.assets.signify.com/is/content/Signify/Coreline-Highbay-G5-MI-PSU-PSD" TargetMode="External"/><Relationship Id="rId3461" Type="http://schemas.openxmlformats.org/officeDocument/2006/relationships/hyperlink" Target="https://www.assets.signify.com/is/content/Signify/Online-QIG-for-3241-662-97182-Installation-INI" TargetMode="External"/><Relationship Id="rId382" Type="http://schemas.openxmlformats.org/officeDocument/2006/relationships/hyperlink" Target="https://www.assets.signify.com/is/image/Signify/CL-HB-G6-BY122P-PSU-PSD-RTP?$highres$" TargetMode="External"/><Relationship Id="rId2063" Type="http://schemas.openxmlformats.org/officeDocument/2006/relationships/hyperlink" Target="https://www.assets.signify.com/is/content/Signify/929003576302_EU.cs_CZ.PROF.FP" TargetMode="External"/><Relationship Id="rId2270" Type="http://schemas.openxmlformats.org/officeDocument/2006/relationships/hyperlink" Target="https://www.assets.signify.com/is/content/Signify/929002694702_EU.cs_CZ.PROF.FP" TargetMode="External"/><Relationship Id="rId3114" Type="http://schemas.openxmlformats.org/officeDocument/2006/relationships/hyperlink" Target="https://www.assets.signify.com/is/content/Signify/CoreLine%20waterproof%20WT120C%20G2%20PSU_2023%2005" TargetMode="External"/><Relationship Id="rId3321" Type="http://schemas.openxmlformats.org/officeDocument/2006/relationships/hyperlink" Target="https://www.assets.signify.com/is/content/Signify/Mounting-instruction-Ledinaire-Floodlight-All-in-AWB" TargetMode="External"/><Relationship Id="rId242" Type="http://schemas.openxmlformats.org/officeDocument/2006/relationships/hyperlink" Target="https://www.assets.signify.com/is/image/Signify/CoreLine_Waterproof_WT120C%20G2%20L1200%20PSU%20-%20SPP?$highres$" TargetMode="External"/><Relationship Id="rId2130" Type="http://schemas.openxmlformats.org/officeDocument/2006/relationships/hyperlink" Target="https://www.assets.signify.com/is/content/Signify/929003547502_EU.cs_CZ.PROF.FP" TargetMode="External"/><Relationship Id="rId102" Type="http://schemas.openxmlformats.org/officeDocument/2006/relationships/hyperlink" Target="https://www.assets.signify.com/is/image/Signify/2-Img31754-20W%20IP54?$highres$" TargetMode="External"/><Relationship Id="rId1689" Type="http://schemas.openxmlformats.org/officeDocument/2006/relationships/hyperlink" Target="https://www.assets.signify.com/is/content/Signify/911401835588_EU.cs_CZ.PROF.FP" TargetMode="External"/><Relationship Id="rId1896" Type="http://schemas.openxmlformats.org/officeDocument/2006/relationships/hyperlink" Target="https://www.assets.signify.com/is/content/Signify/912300024003_EU.cs_CZ.PROF.FP" TargetMode="External"/><Relationship Id="rId2947" Type="http://schemas.openxmlformats.org/officeDocument/2006/relationships/hyperlink" Target="https://www.assets.signify.com/is/content/Signify/127075007939_Release_CoreLine%20Recessed%20Spot%20gen2_D78-650_900lm%20PSR_manual" TargetMode="External"/><Relationship Id="rId919" Type="http://schemas.openxmlformats.org/officeDocument/2006/relationships/hyperlink" Target="https://www.assets.signify.com/is/image/Signify/MZD_LEDCLA_40W_A60_E27-SPP?$highres$" TargetMode="External"/><Relationship Id="rId1549" Type="http://schemas.openxmlformats.org/officeDocument/2006/relationships/hyperlink" Target="https://www.assets.signify.com/is/content/Signify/912401483522_EU.cs_CZ.PROF.FP" TargetMode="External"/><Relationship Id="rId1756" Type="http://schemas.openxmlformats.org/officeDocument/2006/relationships/hyperlink" Target="https://www.assets.signify.com/is/content/Signify/911401892980_EU.cs_CZ.PROF.FP" TargetMode="External"/><Relationship Id="rId1963" Type="http://schemas.openxmlformats.org/officeDocument/2006/relationships/hyperlink" Target="https://www.assets.signify.com/is/content/Signify/929003467612_EU.cs_CZ.PROF.FP" TargetMode="External"/><Relationship Id="rId2807" Type="http://schemas.openxmlformats.org/officeDocument/2006/relationships/hyperlink" Target="https://www.assets.signify.com/is/content/Signify/928109400630_EU.cs_CZ.PROF.FP" TargetMode="External"/><Relationship Id="rId48" Type="http://schemas.openxmlformats.org/officeDocument/2006/relationships/hyperlink" Target="https://www.assets.signify.com/is/image/Signify/CoreLine_Recessed_Spot-RS140B-SPP?$highres$" TargetMode="External"/><Relationship Id="rId1409" Type="http://schemas.openxmlformats.org/officeDocument/2006/relationships/hyperlink" Target="https://www.assets.signify.com/is/image/Signify/GPPR1_PPPLTL-3_0001?$highres$" TargetMode="External"/><Relationship Id="rId1616" Type="http://schemas.openxmlformats.org/officeDocument/2006/relationships/hyperlink" Target="https://www.assets.signify.com/is/content/Signify/911401801287_EU.cs_CZ.PROF.FP" TargetMode="External"/><Relationship Id="rId1823" Type="http://schemas.openxmlformats.org/officeDocument/2006/relationships/hyperlink" Target="https://www.assets.signify.com/is/content/Signify/911401556245_EU.cs_CZ.PROF.FP" TargetMode="External"/><Relationship Id="rId2597" Type="http://schemas.openxmlformats.org/officeDocument/2006/relationships/hyperlink" Target="https://www.assets.signify.com/is/content/Signify/929003080202_EU.cs_CZ.PROF.FP" TargetMode="External"/><Relationship Id="rId3648" Type="http://schemas.openxmlformats.org/officeDocument/2006/relationships/hyperlink" Target="https://www.assets.signify.com/is/image/Signify/LED_A60_40W_1800K_E27_NDSRT_Amber_1PF-SPP?$highres$" TargetMode="External"/><Relationship Id="rId569" Type="http://schemas.openxmlformats.org/officeDocument/2006/relationships/hyperlink" Target="https://www.assets.signify.com/is/image/Signify/LEDtube_100mm_5W_G24D-1-SPP?$highres$" TargetMode="External"/><Relationship Id="rId776" Type="http://schemas.openxmlformats.org/officeDocument/2006/relationships/hyperlink" Target="https://www.assets.signify.com/is/image/Signify/LEDtube_MAS_G5-SPP?$highres$" TargetMode="External"/><Relationship Id="rId983" Type="http://schemas.openxmlformats.org/officeDocument/2006/relationships/hyperlink" Target="https://www.assets.signify.com/is/image/Signify/LED_classic_25W_B35_E14_CL_WGD90_SRT4_1-SPP?$highres$" TargetMode="External"/><Relationship Id="rId1199" Type="http://schemas.openxmlformats.org/officeDocument/2006/relationships/hyperlink" Target="https://www.assets.signify.com/is/image/Signify/LED-10W-G4-WW-12V-ND-micro-2SRT6-RTP?$highres$" TargetMode="External"/><Relationship Id="rId2457" Type="http://schemas.openxmlformats.org/officeDocument/2006/relationships/hyperlink" Target="https://www.assets.signify.com/is/content/Signify/929002028692_EU.cs_CZ.PROF.FP" TargetMode="External"/><Relationship Id="rId2664" Type="http://schemas.openxmlformats.org/officeDocument/2006/relationships/hyperlink" Target="https://www.assets.signify.com/is/content/Signify/929002444201_EU.cs_CZ.PROF.FP" TargetMode="External"/><Relationship Id="rId3508" Type="http://schemas.openxmlformats.org/officeDocument/2006/relationships/hyperlink" Target="https://www.assets.signify.com/is/content/Signify/online-QIG-for-324166183191-Corepro-LEDtube-INI" TargetMode="External"/><Relationship Id="rId429" Type="http://schemas.openxmlformats.org/officeDocument/2006/relationships/hyperlink" Target="https://www.assets.signify.com/is/image/Signify/Ledinaire-BY030P-remote-control-SPP?$highres$" TargetMode="External"/><Relationship Id="rId636" Type="http://schemas.openxmlformats.org/officeDocument/2006/relationships/hyperlink" Target="https://www.assets.signify.com/is/image/Signify/LEDtube_1200mm_HO_T8-SPP?$highres$" TargetMode="External"/><Relationship Id="rId1059" Type="http://schemas.openxmlformats.org/officeDocument/2006/relationships/hyperlink" Target="https://www.assets.signify.com/is/image/Signify/LED_Classic_75W_PAR30S_WW_25D_D_1PF_4_S-SPP?$highres$" TargetMode="External"/><Relationship Id="rId1266" Type="http://schemas.openxmlformats.org/officeDocument/2006/relationships/hyperlink" Target="https://www.assets.signify.com/is/image/Signify/LPPR1_TL-MINI?$highres$" TargetMode="External"/><Relationship Id="rId1473" Type="http://schemas.openxmlformats.org/officeDocument/2006/relationships/hyperlink" Target="https://www.assets.signify.com/is/content/Signify/929003251332_EU.cs_CZ.PROF.FP" TargetMode="External"/><Relationship Id="rId2317" Type="http://schemas.openxmlformats.org/officeDocument/2006/relationships/hyperlink" Target="https://www.assets.signify.com/is/content/Signify/929003798682_EU.cs_CZ.PROF.FP" TargetMode="External"/><Relationship Id="rId2871" Type="http://schemas.openxmlformats.org/officeDocument/2006/relationships/hyperlink" Target="https://www.assets.signify.com/is/content/Signify/913712008966_EU.cs_CZ.PROF.FP" TargetMode="External"/><Relationship Id="rId843" Type="http://schemas.openxmlformats.org/officeDocument/2006/relationships/hyperlink" Target="https://www.assets.signify.com/is/image/Signify/LED_CLA_60W_A60_E27_3000K_FR_UE_SRT4-SPP?$highres$" TargetMode="External"/><Relationship Id="rId1126" Type="http://schemas.openxmlformats.org/officeDocument/2006/relationships/hyperlink" Target="https://www.assets.signify.com/is/image/Signify/LEDspotMV_ND_5W_PAR16_GU10_PP?$highres$" TargetMode="External"/><Relationship Id="rId1680" Type="http://schemas.openxmlformats.org/officeDocument/2006/relationships/hyperlink" Target="https://www.assets.signify.com/is/content/Signify/911401892185_EU.cs_CZ.PROF.FP" TargetMode="External"/><Relationship Id="rId2524" Type="http://schemas.openxmlformats.org/officeDocument/2006/relationships/hyperlink" Target="https://www.assets.signify.com/is/content/Signify/929001347402_EU.cs_CZ.PROF.FP" TargetMode="External"/><Relationship Id="rId2731" Type="http://schemas.openxmlformats.org/officeDocument/2006/relationships/hyperlink" Target="https://www.assets.signify.com/is/content/Signify/928144709230_EU.cs_CZ.PROF.FP" TargetMode="External"/><Relationship Id="rId703" Type="http://schemas.openxmlformats.org/officeDocument/2006/relationships/hyperlink" Target="https://www.assets.signify.com/is/image/Signify/TLED_230V_10-5W-36W_160D_T8ND_PP?$highres$" TargetMode="External"/><Relationship Id="rId910" Type="http://schemas.openxmlformats.org/officeDocument/2006/relationships/hyperlink" Target="https://www.assets.signify.com/is/image/Signify/LED_classic_A67_E27_FR-POS2A-SPP?$highres$" TargetMode="External"/><Relationship Id="rId1333" Type="http://schemas.openxmlformats.org/officeDocument/2006/relationships/hyperlink" Target="https://www.assets.signify.com/is/image/Signify/LPPR1_CDM-T_0005?$highres$" TargetMode="External"/><Relationship Id="rId1540" Type="http://schemas.openxmlformats.org/officeDocument/2006/relationships/hyperlink" Target="https://www.assets.signify.com/is/content/Signify/912401483510_EU.cs_CZ.PROF.FP" TargetMode="External"/><Relationship Id="rId1400" Type="http://schemas.openxmlformats.org/officeDocument/2006/relationships/hyperlink" Target="https://www.assets.signify.com/is/image/Signify/GPPR1_PINTTL52_PHL?$highres$" TargetMode="External"/><Relationship Id="rId3298" Type="http://schemas.openxmlformats.org/officeDocument/2006/relationships/hyperlink" Target="https://www.assets.signify.com/is/content/Signify/MI_Coreline%20tempo%20small%20gen2" TargetMode="External"/><Relationship Id="rId3158" Type="http://schemas.openxmlformats.org/officeDocument/2006/relationships/hyperlink" Target="https://www.assets.signify.com/is/content/Signify/Ledinaire_Waterproof_WT060C-MI_v2023%2003" TargetMode="External"/><Relationship Id="rId3365" Type="http://schemas.openxmlformats.org/officeDocument/2006/relationships/hyperlink" Target="https://www.assets.signify.com/is/content/Signify/Online-QIG-for-324165994083-INI" TargetMode="External"/><Relationship Id="rId3572" Type="http://schemas.openxmlformats.org/officeDocument/2006/relationships/hyperlink" Target="https://www.assets.signify.com/is/content/Signify/LEDtube_Installation_Guide_T5-INI" TargetMode="External"/><Relationship Id="rId286" Type="http://schemas.openxmlformats.org/officeDocument/2006/relationships/hyperlink" Target="https://www.assets.signify.com/is/image/Signify/Coreline-tubular-waterproof-G2-PC-PMMA-L1200-SPP-v3?$highres$" TargetMode="External"/><Relationship Id="rId493" Type="http://schemas.openxmlformats.org/officeDocument/2006/relationships/hyperlink" Target="https://www.assets.signify.com/is/image/Signify/CoreLine_Malaga_LED-BRP102-SPP?$highres$" TargetMode="External"/><Relationship Id="rId2174" Type="http://schemas.openxmlformats.org/officeDocument/2006/relationships/hyperlink" Target="https://www.assets.signify.com/is/content/Signify/929001869302_EU.cs_CZ.PROF.FP" TargetMode="External"/><Relationship Id="rId2381" Type="http://schemas.openxmlformats.org/officeDocument/2006/relationships/hyperlink" Target="https://www.assets.signify.com/is/content/Signify/929002983701_EU.cs_CZ.PROF.FP" TargetMode="External"/><Relationship Id="rId3018" Type="http://schemas.openxmlformats.org/officeDocument/2006/relationships/hyperlink" Target="https://www.assets.signify.com/is/content/Signify/CoreLine-panel-G6-Installation-Instructions-RC132V-v2" TargetMode="External"/><Relationship Id="rId3225" Type="http://schemas.openxmlformats.org/officeDocument/2006/relationships/hyperlink" Target="https://www.assets.signify.com/is/content/Signify/MI-Coreline-Highbay-G6-PSD-PSU" TargetMode="External"/><Relationship Id="rId3432" Type="http://schemas.openxmlformats.org/officeDocument/2006/relationships/hyperlink" Target="https://www.assets.signify.com/is/content/Signify/LEDtube_PLL_HF_Installation_Guide-INI" TargetMode="External"/><Relationship Id="rId146" Type="http://schemas.openxmlformats.org/officeDocument/2006/relationships/hyperlink" Target="https://www.assets.signify.com/is/image/Signify/CoreLine-panel-G6-W60L60-RTP?$highres$" TargetMode="External"/><Relationship Id="rId353" Type="http://schemas.openxmlformats.org/officeDocument/2006/relationships/hyperlink" Target="https://www.assets.signify.com/is/image/Signify/Ledinaire%20Batten_BN021_L1200_SPP-01?$highres$" TargetMode="External"/><Relationship Id="rId560" Type="http://schemas.openxmlformats.org/officeDocument/2006/relationships/hyperlink" Target="https://www.assets.signify.com/is/image/Signify/LEDTForce_HPI_Others_E40-SPP?$highres$" TargetMode="External"/><Relationship Id="rId1190" Type="http://schemas.openxmlformats.org/officeDocument/2006/relationships/hyperlink" Target="https://www.assets.signify.com/is/image/Signify/MAS_LEDspotLV_D_20_100W_827_AR111_40D-SPP?$highres$" TargetMode="External"/><Relationship Id="rId2034" Type="http://schemas.openxmlformats.org/officeDocument/2006/relationships/hyperlink" Target="https://www.assets.signify.com/is/content/Signify/929003757602_EU.cs_CZ.PROF.FP" TargetMode="External"/><Relationship Id="rId2241" Type="http://schemas.openxmlformats.org/officeDocument/2006/relationships/hyperlink" Target="https://www.assets.signify.com/is/content/Signify/929003775002_EU.cs_CZ.PROF.FP" TargetMode="External"/><Relationship Id="rId213" Type="http://schemas.openxmlformats.org/officeDocument/2006/relationships/hyperlink" Target="https://www.assets.signify.com/is/image/Signify/CoreLine-surface-mounted-G4-W20L157-All-in-logo-RTP?$highres$" TargetMode="External"/><Relationship Id="rId420" Type="http://schemas.openxmlformats.org/officeDocument/2006/relationships/hyperlink" Target="https://www.assets.signify.com/is/image/Signify/CoreLine%20High-bay%20Value_BY101P_SPP?$highres$" TargetMode="External"/><Relationship Id="rId1050" Type="http://schemas.openxmlformats.org/officeDocument/2006/relationships/hyperlink" Target="https://www.assets.signify.com/is/image/Signify/LEDbulb_CLA_T25L_E14_CL-SPP?$highres$" TargetMode="External"/><Relationship Id="rId2101" Type="http://schemas.openxmlformats.org/officeDocument/2006/relationships/hyperlink" Target="https://www.assets.signify.com/is/content/Signify/929002021102_EU.cs_CZ.PROF.FP" TargetMode="External"/><Relationship Id="rId1867" Type="http://schemas.openxmlformats.org/officeDocument/2006/relationships/hyperlink" Target="https://www.assets.signify.com/is/content/Signify/911401631208_EU.cs_CZ.PROF.FP" TargetMode="External"/><Relationship Id="rId2918" Type="http://schemas.openxmlformats.org/officeDocument/2006/relationships/hyperlink" Target="https://www.assets.signify.com/is/content/Signify/Downlight_DN065C_G4_324165985701_V2_Online-INI" TargetMode="External"/><Relationship Id="rId1727" Type="http://schemas.openxmlformats.org/officeDocument/2006/relationships/hyperlink" Target="https://www.assets.signify.com/is/content/Signify/911401838888_EU.cs_CZ.PROF.FP" TargetMode="External"/><Relationship Id="rId1934" Type="http://schemas.openxmlformats.org/officeDocument/2006/relationships/hyperlink" Target="https://www.assets.signify.com/is/content/Signify/911401877386_EU.cs_CZ.PROF.FP" TargetMode="External"/><Relationship Id="rId3082" Type="http://schemas.openxmlformats.org/officeDocument/2006/relationships/hyperlink" Target="https://www.assets.signify.com/is/content/Signify/Installation-instructions-CoreLine-surface-mounted-Gen4" TargetMode="External"/><Relationship Id="rId19" Type="http://schemas.openxmlformats.org/officeDocument/2006/relationships/hyperlink" Target="https://www.assets.signify.com/is/image/Signify/DN065B_G4_Trim_Accessory_Silver-SPP?$highres$" TargetMode="External"/><Relationship Id="rId3" Type="http://schemas.openxmlformats.org/officeDocument/2006/relationships/hyperlink" Target="https://www.assets.signify.com/is/image/Signify/DN145B-G4-10S-PSU-RTP?$highres$" TargetMode="External"/><Relationship Id="rId887" Type="http://schemas.openxmlformats.org/officeDocument/2006/relationships/hyperlink" Target="https://www.assets.signify.com/is/image/Signify/LED_BulbsBulb_A67_100W_1521lm_2700K_E27_NDFrosted-SPP?$highres$" TargetMode="External"/><Relationship Id="rId2568" Type="http://schemas.openxmlformats.org/officeDocument/2006/relationships/hyperlink" Target="https://www.assets.signify.com/is/content/Signify/929002981202_EU.cs_CZ.PROF.FP" TargetMode="External"/><Relationship Id="rId2775" Type="http://schemas.openxmlformats.org/officeDocument/2006/relationships/hyperlink" Target="https://www.assets.signify.com/is/content/Signify/928083705125_EU.cs_CZ.PROF.FP" TargetMode="External"/><Relationship Id="rId2982" Type="http://schemas.openxmlformats.org/officeDocument/2006/relationships/hyperlink" Target="https://www.assets.signify.com/is/content/Signify/CoreLine%20Wall-mounted%20WL140V%20Installation%20Instructions" TargetMode="External"/><Relationship Id="rId361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47" Type="http://schemas.openxmlformats.org/officeDocument/2006/relationships/hyperlink" Target="https://www.assets.signify.com/is/image/Signify/ESSENTIAL_LEDtube_8_16W_G5_830_865_APR-SPP?$highres$" TargetMode="External"/><Relationship Id="rId954" Type="http://schemas.openxmlformats.org/officeDocument/2006/relationships/hyperlink" Target="https://www.assets.signify.com/is/image/Signify/LEDbulb_10-65W_E27_A60_765_FR_130D-SPP?$highres$" TargetMode="External"/><Relationship Id="rId1377" Type="http://schemas.openxmlformats.org/officeDocument/2006/relationships/hyperlink" Target="https://www.assets.signify.com/is/image/Signify/LPPR1_CDMR111E_0001?$highres$" TargetMode="External"/><Relationship Id="rId1584" Type="http://schemas.openxmlformats.org/officeDocument/2006/relationships/hyperlink" Target="https://www.assets.signify.com/is/content/Signify/910500189015_EU.cs_CZ.PROF.FP" TargetMode="External"/><Relationship Id="rId1791" Type="http://schemas.openxmlformats.org/officeDocument/2006/relationships/hyperlink" Target="https://www.assets.signify.com/is/content/Signify/911401834084_EU.cs_CZ.PROF.FP" TargetMode="External"/><Relationship Id="rId2428" Type="http://schemas.openxmlformats.org/officeDocument/2006/relationships/hyperlink" Target="https://www.assets.signify.com/is/content/Signify/929003012382_EU.cs_CZ.PROF.FP" TargetMode="External"/><Relationship Id="rId2635" Type="http://schemas.openxmlformats.org/officeDocument/2006/relationships/hyperlink" Target="https://www.assets.signify.com/is/content/Signify/929003479002_EU.cs_CZ.PROF.FP" TargetMode="External"/><Relationship Id="rId2842" Type="http://schemas.openxmlformats.org/officeDocument/2006/relationships/hyperlink" Target="https://www.assets.signify.com/is/content/Signify/913713031066_EU.cs_CZ.PROF.FP" TargetMode="External"/><Relationship Id="rId83" Type="http://schemas.openxmlformats.org/officeDocument/2006/relationships/hyperlink" Target="https://www.assets.signify.com/is/image/Signify/Emergency-Slim-Exit-Sign-EM155C-SPP?$highres$" TargetMode="External"/><Relationship Id="rId607" Type="http://schemas.openxmlformats.org/officeDocument/2006/relationships/hyperlink" Target="https://www.assets.signify.com/is/image/Signify/LEDtube_COR_PLT_6_5W_GX24Q2-SPP?$highres$" TargetMode="External"/><Relationship Id="rId814" Type="http://schemas.openxmlformats.org/officeDocument/2006/relationships/hyperlink" Target="https://www.assets.signify.com/is/image/Signify/MAS_LEDstrip_5M-SPP?$highres$" TargetMode="External"/><Relationship Id="rId1237" Type="http://schemas.openxmlformats.org/officeDocument/2006/relationships/hyperlink" Target="https://www.assets.signify.com/is/image/Signify/LPPR1_IRPR38_0001?$highres$" TargetMode="External"/><Relationship Id="rId1444" Type="http://schemas.openxmlformats.org/officeDocument/2006/relationships/hyperlink" Target="https://www.assets.signify.com/is/image/Signify/BSN_50_K302_A2_ITS_230V-SPP?$highres$" TargetMode="External"/><Relationship Id="rId1651" Type="http://schemas.openxmlformats.org/officeDocument/2006/relationships/hyperlink" Target="https://www.assets.signify.com/is/content/Signify/911401809387_EU.cs_CZ.PROF.FP" TargetMode="External"/><Relationship Id="rId2702" Type="http://schemas.openxmlformats.org/officeDocument/2006/relationships/hyperlink" Target="https://www.assets.signify.com/is/content/Signify/927923084014_EU.cs_CZ.PROF.FP" TargetMode="External"/><Relationship Id="rId1304" Type="http://schemas.openxmlformats.org/officeDocument/2006/relationships/hyperlink" Target="https://www.assets.signify.com/is/image/Signify/LPPR1_SDW-T_50W_PG12-1?$highres$" TargetMode="External"/><Relationship Id="rId1511" Type="http://schemas.openxmlformats.org/officeDocument/2006/relationships/hyperlink" Target="https://www.assets.signify.com/is/content/Signify/911401810584_EU.cs_CZ.PROF.FP" TargetMode="External"/><Relationship Id="rId3269" Type="http://schemas.openxmlformats.org/officeDocument/2006/relationships/hyperlink" Target="https://www.assets.signify.com/is/content/Signify/Coreline-Highbay-G5-MI-PSU-PSD" TargetMode="External"/><Relationship Id="rId3476" Type="http://schemas.openxmlformats.org/officeDocument/2006/relationships/hyperlink" Target="https://www.assets.signify.com/is/content/Signify/online-QIG-for-324166166411-MAS-LEDtube-installation-guide-INI" TargetMode="External"/><Relationship Id="rId10" Type="http://schemas.openxmlformats.org/officeDocument/2006/relationships/hyperlink" Target="https://www.assets.signify.com/is/image/Signify/LEDINAIRE_SlimDownlight-DN065B_LED10S-SPP?$highres$" TargetMode="External"/><Relationship Id="rId397" Type="http://schemas.openxmlformats.org/officeDocument/2006/relationships/hyperlink" Target="https://www.assets.signify.com/is/image/Signify/CoreLineHighbay_Gen5_BY121P-SPP?$highres$" TargetMode="External"/><Relationship Id="rId2078" Type="http://schemas.openxmlformats.org/officeDocument/2006/relationships/hyperlink" Target="https://www.assets.signify.com/is/content/Signify/929002210902_EU.cs_CZ.PROF.FP" TargetMode="External"/><Relationship Id="rId2285" Type="http://schemas.openxmlformats.org/officeDocument/2006/relationships/hyperlink" Target="https://www.assets.signify.com/is/content/Signify/929002696202_EU.cs_CZ.PROF.FP" TargetMode="External"/><Relationship Id="rId2492" Type="http://schemas.openxmlformats.org/officeDocument/2006/relationships/hyperlink" Target="https://www.assets.signify.com/is/content/Signify/929001325702_EU.cs_CZ.PROF.FP" TargetMode="External"/><Relationship Id="rId3129" Type="http://schemas.openxmlformats.org/officeDocument/2006/relationships/hyperlink" Target="https://www.assets.signify.com/is/content/Signify/CoreLine-waterproof-G3-Installation-Instruction-v202512" TargetMode="External"/><Relationship Id="rId3336" Type="http://schemas.openxmlformats.org/officeDocument/2006/relationships/hyperlink" Target="https://www.assets.signify.com/is/content/Signify/442710336212_583_Coreline_Malaga_LED_BRP101_BRP102_MI" TargetMode="External"/><Relationship Id="rId257" Type="http://schemas.openxmlformats.org/officeDocument/2006/relationships/hyperlink" Target="https://www.assets.signify.com/is/image/Signify/CoreLine_Waterproof_WT120C%20G2%20L1500%20PSU%20-%20SPP?$highres$" TargetMode="External"/><Relationship Id="rId464" Type="http://schemas.openxmlformats.org/officeDocument/2006/relationships/hyperlink" Target="https://www.assets.signify.com/is/image/Signify/Ledinaire-Floodlight-BVP167-70W-All-in-RTP?$highres$" TargetMode="External"/><Relationship Id="rId1094" Type="http://schemas.openxmlformats.org/officeDocument/2006/relationships/hyperlink" Target="https://www.assets.signify.com/is/image/Signify/LEDspot_Corepro_GU10_PAR16-SPP?$highres$" TargetMode="External"/><Relationship Id="rId2145" Type="http://schemas.openxmlformats.org/officeDocument/2006/relationships/hyperlink" Target="https://www.assets.signify.com/is/content/Signify/929002446332_EU.cs_CZ.PROF.FP" TargetMode="External"/><Relationship Id="rId3543" Type="http://schemas.openxmlformats.org/officeDocument/2006/relationships/hyperlink" Target="https://www.assets.signify.com/is/content/Signify/LEDtube_Installation_Guide_UN-INI" TargetMode="External"/><Relationship Id="rId117" Type="http://schemas.openxmlformats.org/officeDocument/2006/relationships/hyperlink" Target="https://www.assets.signify.com/is/image/Signify/3_circuit_Square-ZRS750_EPSR_BK-AP?$highres$" TargetMode="External"/><Relationship Id="rId671" Type="http://schemas.openxmlformats.org/officeDocument/2006/relationships/hyperlink" Target="https://www.assets.signify.com/is/image/Signify/LEDtube_PRO_1200mm_12W_G13_850_1800lm-SPP?$highres$" TargetMode="External"/><Relationship Id="rId2352" Type="http://schemas.openxmlformats.org/officeDocument/2006/relationships/hyperlink" Target="https://www.assets.signify.com/is/content/Signify/929002372101_EU.cs_CZ.PROF.FP" TargetMode="External"/><Relationship Id="rId3403" Type="http://schemas.openxmlformats.org/officeDocument/2006/relationships/hyperlink" Target="https://www.assets.signify.com/is/content/Signify/LEDTForce_HPI_NC_Installation_Guide-INI" TargetMode="External"/><Relationship Id="rId361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24" Type="http://schemas.openxmlformats.org/officeDocument/2006/relationships/hyperlink" Target="https://www.assets.signify.com/is/image/Signify/Pila-WT007C-L600-RTP?$highres$" TargetMode="External"/><Relationship Id="rId531" Type="http://schemas.openxmlformats.org/officeDocument/2006/relationships/hyperlink" Target="https://www.assets.signify.com/is/image/Signify/LEDTForce_MAS_HPL_ED90_E27-SPP?$highres$" TargetMode="External"/><Relationship Id="rId1161" Type="http://schemas.openxmlformats.org/officeDocument/2006/relationships/hyperlink" Target="https://www.assets.signify.com/is/image/Signify/LEDspots_MAS_MR16_GU5_3-SPP?$highres$" TargetMode="External"/><Relationship Id="rId2005" Type="http://schemas.openxmlformats.org/officeDocument/2006/relationships/hyperlink" Target="https://www.assets.signify.com/is/content/Signify/929003731302_EU.cs_CZ.PROF.FP" TargetMode="External"/><Relationship Id="rId2212" Type="http://schemas.openxmlformats.org/officeDocument/2006/relationships/hyperlink" Target="https://www.assets.signify.com/is/content/Signify/929003596302_EU.cs_CZ.PROF.FP" TargetMode="External"/><Relationship Id="rId1021" Type="http://schemas.openxmlformats.org/officeDocument/2006/relationships/hyperlink" Target="https://www.assets.signify.com/is/image/Signify/LEDcandle_25W_E14_827_FR_P45-SPP?$highres$" TargetMode="External"/><Relationship Id="rId1978" Type="http://schemas.openxmlformats.org/officeDocument/2006/relationships/hyperlink" Target="https://www.assets.signify.com/is/content/Signify/929002485202_EU.cs_CZ.PROF.FP" TargetMode="External"/><Relationship Id="rId3193" Type="http://schemas.openxmlformats.org/officeDocument/2006/relationships/hyperlink" Target="https://www.assets.signify.com/is/content/Signify/MI-CoreLine-BN126C-All-in-combined-upgraded" TargetMode="External"/><Relationship Id="rId1838" Type="http://schemas.openxmlformats.org/officeDocument/2006/relationships/hyperlink" Target="https://www.assets.signify.com/is/content/Signify/911401556445_EU.cs_CZ.PROF.FP" TargetMode="External"/><Relationship Id="rId3053" Type="http://schemas.openxmlformats.org/officeDocument/2006/relationships/hyperlink" Target="https://www.assets.signify.com/is/content/Signify/Ledinaire-panel-G5-Mounting-Instructions-Flywire-Finalv4" TargetMode="External"/><Relationship Id="rId3260" Type="http://schemas.openxmlformats.org/officeDocument/2006/relationships/hyperlink" Target="https://www.assets.signify.com/is/content/Signify/Coreline-Highbay-G5-MI-PSU-PSD" TargetMode="External"/><Relationship Id="rId181" Type="http://schemas.openxmlformats.org/officeDocument/2006/relationships/hyperlink" Target="https://www.assets.signify.com/is/image/Signify/Ledinaire_Panel_PSU_All-in_830_835_840_W60L60_OC-SPP?$highres$" TargetMode="External"/><Relationship Id="rId1905" Type="http://schemas.openxmlformats.org/officeDocument/2006/relationships/hyperlink" Target="https://www.assets.signify.com/is/content/Signify/912300060470_EU.cs_CZ.PROF.FP" TargetMode="External"/><Relationship Id="rId3120" Type="http://schemas.openxmlformats.org/officeDocument/2006/relationships/hyperlink" Target="https://www.assets.signify.com/is/content/Signify/CoreLine-waterproof-G3-Installation-Instruction-v202512" TargetMode="External"/><Relationship Id="rId998" Type="http://schemas.openxmlformats.org/officeDocument/2006/relationships/hyperlink" Target="https://www.assets.signify.com/is/image/Signify/MZD_LEDCLA_25W_B35_E14-SPP?$highres$" TargetMode="External"/><Relationship Id="rId2679" Type="http://schemas.openxmlformats.org/officeDocument/2006/relationships/hyperlink" Target="https://www.assets.signify.com/is/content/Signify/923223543807_EU.cs_CZ.PROF.FP" TargetMode="External"/><Relationship Id="rId2886" Type="http://schemas.openxmlformats.org/officeDocument/2006/relationships/hyperlink" Target="https://www.assets.signify.com/is/content/Signify/913700752926_EU.cs_CZ.PROF.FP" TargetMode="External"/><Relationship Id="rId858" Type="http://schemas.openxmlformats.org/officeDocument/2006/relationships/hyperlink" Target="https://www.assets.signify.com/is/image/Signify/LED_CLA_100WA60_E27_4000K_CL_UE_SRT4-SPP?$highres$" TargetMode="External"/><Relationship Id="rId1488" Type="http://schemas.openxmlformats.org/officeDocument/2006/relationships/hyperlink" Target="https://www.assets.signify.com/is/content/Signify/911401551632_EU.cs_CZ.PROF.FP" TargetMode="External"/><Relationship Id="rId1695" Type="http://schemas.openxmlformats.org/officeDocument/2006/relationships/hyperlink" Target="https://www.assets.signify.com/is/content/Signify/910505106566_EU.cs_CZ.PROF.FP" TargetMode="External"/><Relationship Id="rId2539" Type="http://schemas.openxmlformats.org/officeDocument/2006/relationships/hyperlink" Target="https://www.assets.signify.com/is/content/Signify/929004255802_EU.cs_CZ.PROF.FP" TargetMode="External"/><Relationship Id="rId2746" Type="http://schemas.openxmlformats.org/officeDocument/2006/relationships/hyperlink" Target="https://www.assets.signify.com/is/content/Signify/928072205130_EU.cs_CZ.PROF.FP" TargetMode="External"/><Relationship Id="rId2953" Type="http://schemas.openxmlformats.org/officeDocument/2006/relationships/hyperlink" Target="https://www.assets.signify.com/is/content/Signify/127075007928_Release_CoreLine%20Recessed%20Spot%20gen2_D78-1200lm%20PSR_manual" TargetMode="External"/><Relationship Id="rId718" Type="http://schemas.openxmlformats.org/officeDocument/2006/relationships/hyperlink" Target="https://www.assets.signify.com/is/image/Signify/Ledtube_CorePro_18W_G13_830_24D_ND-SPP?$highres$" TargetMode="External"/><Relationship Id="rId925" Type="http://schemas.openxmlformats.org/officeDocument/2006/relationships/hyperlink" Target="https://www.assets.signify.com/is/image/Signify/LED_classic_A67_E27_CL-POS2A-SPP?$highres$" TargetMode="External"/><Relationship Id="rId1348" Type="http://schemas.openxmlformats.org/officeDocument/2006/relationships/hyperlink" Target="https://www.assets.signify.com/is/image/Signify/LPPR1_CDM-TC_0001?$highres$" TargetMode="External"/><Relationship Id="rId1555" Type="http://schemas.openxmlformats.org/officeDocument/2006/relationships/hyperlink" Target="https://www.assets.signify.com/is/content/Signify/911401851882_EU.cs_CZ.PROF.FP" TargetMode="External"/><Relationship Id="rId1762" Type="http://schemas.openxmlformats.org/officeDocument/2006/relationships/hyperlink" Target="https://www.assets.signify.com/is/content/Signify/911401893080_EU.cs_CZ.PROF.FP" TargetMode="External"/><Relationship Id="rId2606" Type="http://schemas.openxmlformats.org/officeDocument/2006/relationships/hyperlink" Target="https://www.assets.signify.com/is/content/Signify/929002493502_EU.cs_CZ.PROF.FP" TargetMode="External"/><Relationship Id="rId1208" Type="http://schemas.openxmlformats.org/officeDocument/2006/relationships/hyperlink" Target="https://www.assets.signify.com/is/image/Signify/LED-40W-G9-WW-ND-3PF-6-DISC-RTP?$highres$" TargetMode="External"/><Relationship Id="rId1415" Type="http://schemas.openxmlformats.org/officeDocument/2006/relationships/hyperlink" Target="https://www.assets.signify.com/is/image/Signify/GPPR1_RITD_0001?$highres$" TargetMode="External"/><Relationship Id="rId2813" Type="http://schemas.openxmlformats.org/officeDocument/2006/relationships/hyperlink" Target="https://www.assets.signify.com/is/content/Signify/928195705330_EU.cs_CZ.PROF.FP" TargetMode="External"/><Relationship Id="rId54" Type="http://schemas.openxmlformats.org/officeDocument/2006/relationships/hyperlink" Target="https://www.assets.signify.com/is/image/Signify/CoreLine_Recessed_Spot-RS141B-SPP?$highres$" TargetMode="External"/><Relationship Id="rId1622" Type="http://schemas.openxmlformats.org/officeDocument/2006/relationships/hyperlink" Target="https://www.assets.signify.com/is/content/Signify/911401891785_EU.cs_CZ.PROF.FP" TargetMode="External"/><Relationship Id="rId2189" Type="http://schemas.openxmlformats.org/officeDocument/2006/relationships/hyperlink" Target="https://www.assets.signify.com/is/content/Signify/929003734202_EU.cs_CZ.PROF.FP" TargetMode="External"/><Relationship Id="rId3587" Type="http://schemas.openxmlformats.org/officeDocument/2006/relationships/hyperlink" Target="https://www.assets.signify.com/is/content/Signify/LEDtube_Installation_Guide_HF_2-INI" TargetMode="External"/><Relationship Id="rId2396" Type="http://schemas.openxmlformats.org/officeDocument/2006/relationships/hyperlink" Target="https://www.assets.signify.com/is/content/Signify/929003774009_EU.cs_CZ.PROF.FP" TargetMode="External"/><Relationship Id="rId3447" Type="http://schemas.openxmlformats.org/officeDocument/2006/relationships/hyperlink" Target="https://www.assets.signify.com/is/content/Signify/LEDtube_PLT_Installation_Guide-INI" TargetMode="External"/><Relationship Id="rId3654" Type="http://schemas.openxmlformats.org/officeDocument/2006/relationships/hyperlink" Target="https://www.assets.signify.com/is/content/Signify/CZ.cs_CZ.8720169191433" TargetMode="External"/><Relationship Id="rId368" Type="http://schemas.openxmlformats.org/officeDocument/2006/relationships/hyperlink" Target="https://www.assets.signify.com/is/image/Signify/CL-HB-G6-BY122P-PSU-PSD-RTP?$highres$" TargetMode="External"/><Relationship Id="rId575" Type="http://schemas.openxmlformats.org/officeDocument/2006/relationships/hyperlink" Target="https://www.assets.signify.com/is/image/Signify/929004253002-CorePro-LED-PLC-360D-8-9W-3CCT-2P-G24d-RTP?$highres$" TargetMode="External"/><Relationship Id="rId782" Type="http://schemas.openxmlformats.org/officeDocument/2006/relationships/hyperlink" Target="https://www.assets.signify.com/is/image/Signify/CorePro-LEDtube-HF-600mm-RTP?$highres$" TargetMode="External"/><Relationship Id="rId2049" Type="http://schemas.openxmlformats.org/officeDocument/2006/relationships/hyperlink" Target="https://www.assets.signify.com/is/content/Signify/929001920402_EU.cs_CZ.PROF.FP" TargetMode="External"/><Relationship Id="rId2256" Type="http://schemas.openxmlformats.org/officeDocument/2006/relationships/hyperlink" Target="https://www.assets.signify.com/is/content/Signify/929002696902_EU.cs_CZ.PROF.FP" TargetMode="External"/><Relationship Id="rId2463" Type="http://schemas.openxmlformats.org/officeDocument/2006/relationships/hyperlink" Target="https://www.assets.signify.com/is/content/Signify/929002028792_EU.cs_CZ.PROF.FP" TargetMode="External"/><Relationship Id="rId2670" Type="http://schemas.openxmlformats.org/officeDocument/2006/relationships/hyperlink" Target="https://www.assets.signify.com/is/content/Signify/923211843801_EU.cs_CZ.PROF.FP" TargetMode="External"/><Relationship Id="rId3307" Type="http://schemas.openxmlformats.org/officeDocument/2006/relationships/hyperlink" Target="https://www.assets.signify.com/is/content/Signify/Mounting-instruction-Ledinaire-Floodlight-All-in-SWB" TargetMode="External"/><Relationship Id="rId3514" Type="http://schemas.openxmlformats.org/officeDocument/2006/relationships/hyperlink" Target="https://www.assets.signify.com/is/content/Signify/online-QIG-for-324166183191-Corepro-LEDtube-INI" TargetMode="External"/><Relationship Id="rId228" Type="http://schemas.openxmlformats.org/officeDocument/2006/relationships/hyperlink" Target="https://www.assets.signify.com/is/image/Signify/CoreLine_Waterproof_WT120C%20G2%20PCU%20-%20SPP?$highres$" TargetMode="External"/><Relationship Id="rId435" Type="http://schemas.openxmlformats.org/officeDocument/2006/relationships/hyperlink" Target="https://www.assets.signify.com/is/image/Signify/Ledinaire-BY030-bracket-APP?$highres$" TargetMode="External"/><Relationship Id="rId642" Type="http://schemas.openxmlformats.org/officeDocument/2006/relationships/hyperlink" Target="https://www.assets.signify.com/is/image/Signify/LEDtube_1200mm_HO_T8-SPP?$highres$" TargetMode="External"/><Relationship Id="rId1065" Type="http://schemas.openxmlformats.org/officeDocument/2006/relationships/hyperlink" Target="https://www.assets.signify.com/is/image/Signify/LEDspot_CorePro_40W_E27_R63_827_36D_ND-SPP?$highres$" TargetMode="External"/><Relationship Id="rId1272" Type="http://schemas.openxmlformats.org/officeDocument/2006/relationships/hyperlink" Target="https://www.assets.signify.com/is/image/Signify/LPPR1_TL-X?$highres$" TargetMode="External"/><Relationship Id="rId2116" Type="http://schemas.openxmlformats.org/officeDocument/2006/relationships/hyperlink" Target="https://www.assets.signify.com/is/content/Signify/929003547202_EU.cs_CZ.PROF.FP" TargetMode="External"/><Relationship Id="rId2323" Type="http://schemas.openxmlformats.org/officeDocument/2006/relationships/hyperlink" Target="https://www.assets.signify.com/is/content/Signify/929003058302_EU.cs_CZ.PROF.FP" TargetMode="External"/><Relationship Id="rId2530" Type="http://schemas.openxmlformats.org/officeDocument/2006/relationships/hyperlink" Target="https://www.assets.signify.com/is/content/Signify/929004247902_EU.cs_CZ.PROF.FP" TargetMode="External"/><Relationship Id="rId502" Type="http://schemas.openxmlformats.org/officeDocument/2006/relationships/hyperlink" Target="https://www.assets.signify.com/is/image/Signify/LED_Trueforce_LED_Road_58_35W_E27_others_Clear_730_ND-SPP?$highres$" TargetMode="External"/><Relationship Id="rId1132" Type="http://schemas.openxmlformats.org/officeDocument/2006/relationships/hyperlink" Target="https://www.assets.signify.com/is/image/Signify/LEDspots_RCA_PAR16_GU10-SPP?$highres$" TargetMode="External"/><Relationship Id="rId3097" Type="http://schemas.openxmlformats.org/officeDocument/2006/relationships/hyperlink" Target="https://www.assets.signify.com/is/content/Signify/CoreLine-waterproof-G3-Installation-Instruction-v202512" TargetMode="External"/><Relationship Id="rId1949" Type="http://schemas.openxmlformats.org/officeDocument/2006/relationships/hyperlink" Target="https://www.assets.signify.com/is/content/Signify/910925869870_EU.cs_CZ.PROF.FP" TargetMode="External"/><Relationship Id="rId3164" Type="http://schemas.openxmlformats.org/officeDocument/2006/relationships/hyperlink" Target="https://www.assets.signify.com/is/content/Signify/Manual%20Instruction_Ledinaire%20waterproof%20WT065C%20All_In_v202305" TargetMode="External"/><Relationship Id="rId292" Type="http://schemas.openxmlformats.org/officeDocument/2006/relationships/hyperlink" Target="https://www.assets.signify.com/is/image/Signify/Coreline-tubular-waterproof-G2-PC-PMMA-L1500-SPP?$highres$" TargetMode="External"/><Relationship Id="rId1809" Type="http://schemas.openxmlformats.org/officeDocument/2006/relationships/hyperlink" Target="https://www.assets.signify.com/is/content/Signify/911401842182_EU.cs_CZ.PROF.FP" TargetMode="External"/><Relationship Id="rId3371" Type="http://schemas.openxmlformats.org/officeDocument/2006/relationships/hyperlink" Target="https://www.assets.signify.com/is/content/Signify/Online-QIG-for-324165994074-INI" TargetMode="External"/><Relationship Id="rId2180" Type="http://schemas.openxmlformats.org/officeDocument/2006/relationships/hyperlink" Target="https://www.assets.signify.com/is/content/Signify/929003648502_EU.cs_CZ.PROF.FP" TargetMode="External"/><Relationship Id="rId3024" Type="http://schemas.openxmlformats.org/officeDocument/2006/relationships/hyperlink" Target="https://www.assets.signify.com/is/content/Signify/CoreLine-panel-G6-Installation-Instructions-RC132V-BN-v2" TargetMode="External"/><Relationship Id="rId3231" Type="http://schemas.openxmlformats.org/officeDocument/2006/relationships/hyperlink" Target="https://www.assets.signify.com/is/content/Signify/MI-Coreline-Highbay-G6-PSD-PSU" TargetMode="External"/><Relationship Id="rId152" Type="http://schemas.openxmlformats.org/officeDocument/2006/relationships/hyperlink" Target="https://www.assets.signify.com/is/image/Signify/CoreLine-panel-G6-W60L60-RTP?$highres$" TargetMode="External"/><Relationship Id="rId2040" Type="http://schemas.openxmlformats.org/officeDocument/2006/relationships/hyperlink" Target="https://www.assets.signify.com/is/content/Signify/929004432102_EU.cs_CZ.PROF.FP" TargetMode="External"/><Relationship Id="rId2997" Type="http://schemas.openxmlformats.org/officeDocument/2006/relationships/hyperlink" Target="https://www.assets.signify.com/is/content/Signify/MI%20CoreLine%20Projector%20gen2_ST151T-INI%20Sep%202021" TargetMode="External"/><Relationship Id="rId969" Type="http://schemas.openxmlformats.org/officeDocument/2006/relationships/hyperlink" Target="https://www.assets.signify.com/is/image/Signify/MZD_LED_40W_A60_E27-SPP?$highres$" TargetMode="External"/><Relationship Id="rId1599" Type="http://schemas.openxmlformats.org/officeDocument/2006/relationships/hyperlink" Target="https://www.assets.signify.com/is/content/Signify/911401840987_EU.cs_CZ.PROF.FP" TargetMode="External"/><Relationship Id="rId1459" Type="http://schemas.openxmlformats.org/officeDocument/2006/relationships/hyperlink" Target="https://www.assets.signify.com/is/image/Signify/GPPR1_SKD_0001?$highres$" TargetMode="External"/><Relationship Id="rId2857" Type="http://schemas.openxmlformats.org/officeDocument/2006/relationships/hyperlink" Target="https://www.assets.signify.com/is/content/Signify/913700630766_EU.cs_CZ.PROF.FP" TargetMode="External"/><Relationship Id="rId98" Type="http://schemas.openxmlformats.org/officeDocument/2006/relationships/hyperlink" Target="https://www.assets.signify.com/is/image/Signify/WL070V-G2-PSU-RTP-ALL-IN?$highres$" TargetMode="External"/><Relationship Id="rId829" Type="http://schemas.openxmlformats.org/officeDocument/2006/relationships/hyperlink" Target="https://www.assets.signify.com/is/image/Signify/CorePro_LEDstrip_5M-SPP?$highres$" TargetMode="External"/><Relationship Id="rId1666" Type="http://schemas.openxmlformats.org/officeDocument/2006/relationships/hyperlink" Target="https://www.assets.signify.com/is/content/Signify/911401841987_EU.cs_CZ.PROF.FP" TargetMode="External"/><Relationship Id="rId1873" Type="http://schemas.openxmlformats.org/officeDocument/2006/relationships/hyperlink" Target="https://www.assets.signify.com/is/content/Signify/911401632808_EU.cs_CZ.PROF.FP" TargetMode="External"/><Relationship Id="rId2717" Type="http://schemas.openxmlformats.org/officeDocument/2006/relationships/hyperlink" Target="https://www.assets.signify.com/is/content/Signify/928150008835_EU.cs_CZ.PROF.FP" TargetMode="External"/><Relationship Id="rId2924" Type="http://schemas.openxmlformats.org/officeDocument/2006/relationships/hyperlink" Target="https://www.assets.signify.com/is/content/Signify/444170264921%20DN142B%20PSU%20Installation%20Instructions" TargetMode="External"/><Relationship Id="rId1319" Type="http://schemas.openxmlformats.org/officeDocument/2006/relationships/hyperlink" Target="https://www.assets.signify.com/is/image/Signify/lppr1_cdo-tt_0003?$highres$" TargetMode="External"/><Relationship Id="rId1526" Type="http://schemas.openxmlformats.org/officeDocument/2006/relationships/hyperlink" Target="https://www.assets.signify.com/is/content/Signify/911401810484_EU.cs_CZ.PROF.FP" TargetMode="External"/><Relationship Id="rId1733" Type="http://schemas.openxmlformats.org/officeDocument/2006/relationships/hyperlink" Target="https://www.assets.signify.com/is/content/Signify/911401816787_EU.cs_CZ.PROF.FP" TargetMode="External"/><Relationship Id="rId1940" Type="http://schemas.openxmlformats.org/officeDocument/2006/relationships/hyperlink" Target="https://www.assets.signify.com/is/content/Signify/911401821583_EU.cs_CZ.PROF.FP" TargetMode="External"/><Relationship Id="rId25" Type="http://schemas.openxmlformats.org/officeDocument/2006/relationships/hyperlink" Target="https://www.assets.signify.com/is/image/Signify/Downlight_MZD_DN027C_220V_RD-SPP?$highres$" TargetMode="External"/><Relationship Id="rId1800" Type="http://schemas.openxmlformats.org/officeDocument/2006/relationships/hyperlink" Target="https://www.assets.signify.com/is/content/Signify/911401835184_EU.cs_CZ.PROF.FP" TargetMode="External"/><Relationship Id="rId3558" Type="http://schemas.openxmlformats.org/officeDocument/2006/relationships/hyperlink" Target="https://www.assets.signify.com/is/content/Signify/MAS-LEDtube-600mm-HE-T5-Installation-Instructions-INI" TargetMode="External"/><Relationship Id="rId479" Type="http://schemas.openxmlformats.org/officeDocument/2006/relationships/hyperlink" Target="https://www.assets.signify.com/is/image/Signify/Ledinaire-Floodlight-BVP167-200W-All-in-RTP?$highres$" TargetMode="External"/><Relationship Id="rId686" Type="http://schemas.openxmlformats.org/officeDocument/2006/relationships/hyperlink" Target="https://www.assets.signify.com/is/image/Signify/PILA-LED-Tube-HO-G13-20241115-RTP?$highres$" TargetMode="External"/><Relationship Id="rId893" Type="http://schemas.openxmlformats.org/officeDocument/2006/relationships/hyperlink" Target="https://www.assets.signify.com/is/image/Signify/LED_classic_A67_E27_FR-POS2A-SPP?$highres$" TargetMode="External"/><Relationship Id="rId2367" Type="http://schemas.openxmlformats.org/officeDocument/2006/relationships/hyperlink" Target="https://www.assets.signify.com/is/content/Signify/929002373001_EU.cs_CZ.PROF.FP" TargetMode="External"/><Relationship Id="rId2574" Type="http://schemas.openxmlformats.org/officeDocument/2006/relationships/hyperlink" Target="https://www.assets.signify.com/is/content/Signify/929001358541_EU.cs_CZ.PROF.FP-1" TargetMode="External"/><Relationship Id="rId2781" Type="http://schemas.openxmlformats.org/officeDocument/2006/relationships/hyperlink" Target="https://www.assets.signify.com/is/content/Signify/928191705131_EU.cs_CZ.PROF.FP" TargetMode="External"/><Relationship Id="rId3418" Type="http://schemas.openxmlformats.org/officeDocument/2006/relationships/hyperlink" Target="https://www.assets.signify.com/is/content/Signify/online-QIG-for-324166176081-Installation-INI" TargetMode="External"/><Relationship Id="rId362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39" Type="http://schemas.openxmlformats.org/officeDocument/2006/relationships/hyperlink" Target="https://www.assets.signify.com/is/image/Signify/Coreline%20Batten%20G3_%20BN126C%20PSU%20-%20SPP02?$highres$" TargetMode="External"/><Relationship Id="rId546" Type="http://schemas.openxmlformats.org/officeDocument/2006/relationships/hyperlink" Target="https://www.assets.signify.com/is/image/Signify/LEDTForce_ED75_E27-SPP?$highres$" TargetMode="External"/><Relationship Id="rId753" Type="http://schemas.openxmlformats.org/officeDocument/2006/relationships/hyperlink" Target="https://www.assets.signify.com/is/image/Signify/LEDtube_1200mm_17W_G5-SPP?$highres$" TargetMode="External"/><Relationship Id="rId1176" Type="http://schemas.openxmlformats.org/officeDocument/2006/relationships/hyperlink" Target="https://www.assets.signify.com/is/image/Signify/LEDspot_35W_GU5-3_827_36D_VLE-SPP?$highres$" TargetMode="External"/><Relationship Id="rId1383" Type="http://schemas.openxmlformats.org/officeDocument/2006/relationships/hyperlink" Target="https://www.assets.signify.com/is/image/Signify/GPPR1_HFSIITL5_0005?$highres$" TargetMode="External"/><Relationship Id="rId2227" Type="http://schemas.openxmlformats.org/officeDocument/2006/relationships/hyperlink" Target="https://www.assets.signify.com/is/content/Signify/929001391402_EU.cs_CZ.PROF.FP" TargetMode="External"/><Relationship Id="rId2434" Type="http://schemas.openxmlformats.org/officeDocument/2006/relationships/hyperlink" Target="https://www.assets.signify.com/is/content/Signify/929003013282_EU.cs_CZ.PROF.FP" TargetMode="External"/><Relationship Id="rId406" Type="http://schemas.openxmlformats.org/officeDocument/2006/relationships/hyperlink" Target="https://www.assets.signify.com/is/image/Signify/CoreLineHighbay_Gen5_BY122P-SPP?$highres$" TargetMode="External"/><Relationship Id="rId960" Type="http://schemas.openxmlformats.org/officeDocument/2006/relationships/hyperlink" Target="https://www.assets.signify.com/is/image/Signify/LEDbulb_A65_E27_FR_P1-SPP?$highres$" TargetMode="External"/><Relationship Id="rId1036" Type="http://schemas.openxmlformats.org/officeDocument/2006/relationships/hyperlink" Target="https://www.assets.signify.com/is/image/Signify/LEDLustre_6_60W_E14_RCA-SPP?$highres$" TargetMode="External"/><Relationship Id="rId1243" Type="http://schemas.openxmlformats.org/officeDocument/2006/relationships/hyperlink" Target="https://www.assets.signify.com/is/image/Signify/LPPR1_TLBMINI_0001?$highres$" TargetMode="External"/><Relationship Id="rId1590" Type="http://schemas.openxmlformats.org/officeDocument/2006/relationships/hyperlink" Target="https://www.assets.signify.com/is/content/Signify/910500188015_EU.cs_CZ.PROF.FP" TargetMode="External"/><Relationship Id="rId2641" Type="http://schemas.openxmlformats.org/officeDocument/2006/relationships/hyperlink" Target="https://www.assets.signify.com/is/content/Signify/929003779102_EU.cs_CZ.PROF.FP" TargetMode="External"/><Relationship Id="rId613" Type="http://schemas.openxmlformats.org/officeDocument/2006/relationships/hyperlink" Target="https://www.assets.signify.com/is/image/Signify/LEDtube_COR_PLT_18_5W_GX24Q4-SPP?$highres$" TargetMode="External"/><Relationship Id="rId820" Type="http://schemas.openxmlformats.org/officeDocument/2006/relationships/hyperlink" Target="https://www.assets.signify.com/is/image/Signify/CorePro_LEDstrip_5M-SPP?$highres$" TargetMode="External"/><Relationship Id="rId1450" Type="http://schemas.openxmlformats.org/officeDocument/2006/relationships/hyperlink" Target="https://www.assets.signify.com/is/image/Signify/GPPR1_BSN-HD_PHL?$highres$" TargetMode="External"/><Relationship Id="rId2501" Type="http://schemas.openxmlformats.org/officeDocument/2006/relationships/hyperlink" Target="https://www.assets.signify.com/is/content/Signify/929003485402_EU.cs_CZ.PROF.FP" TargetMode="External"/><Relationship Id="rId1103" Type="http://schemas.openxmlformats.org/officeDocument/2006/relationships/hyperlink" Target="https://www.assets.signify.com/is/image/Signify/LEDspots-VLE-D-650lm-GU10-930-120D-RTP?$highres$" TargetMode="External"/><Relationship Id="rId1310" Type="http://schemas.openxmlformats.org/officeDocument/2006/relationships/hyperlink" Target="https://www.assets.signify.com/is/image/Signify/lppr1_mhn-la_2000w?$highres$" TargetMode="External"/><Relationship Id="rId3068" Type="http://schemas.openxmlformats.org/officeDocument/2006/relationships/hyperlink" Target="https://www.assets.signify.com/is/content/Signify/RC159Z-Suspension-set-Installation-instruction" TargetMode="External"/><Relationship Id="rId3275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3482" Type="http://schemas.openxmlformats.org/officeDocument/2006/relationships/hyperlink" Target="https://www.assets.signify.com/is/content/Signify/online-QIG-for-324166166411-MAS-LEDtube-installation-guide-INI" TargetMode="External"/><Relationship Id="rId196" Type="http://schemas.openxmlformats.org/officeDocument/2006/relationships/hyperlink" Target="https://www.assets.signify.com/is/image/Signify/RC159Z-SMB-W30L120-overview?$highres$" TargetMode="External"/><Relationship Id="rId2084" Type="http://schemas.openxmlformats.org/officeDocument/2006/relationships/hyperlink" Target="https://www.assets.signify.com/is/content/Signify/929001298402_EU.cs_CZ.PROF.FP" TargetMode="External"/><Relationship Id="rId2291" Type="http://schemas.openxmlformats.org/officeDocument/2006/relationships/hyperlink" Target="https://www.assets.signify.com/is/content/Signify/929003702502_EU.cs_CZ.PROF.FP" TargetMode="External"/><Relationship Id="rId3135" Type="http://schemas.openxmlformats.org/officeDocument/2006/relationships/hyperlink" Target="https://www.assets.signify.com/is/content/Signify/CoreLine-waterproof-G3-Installation-Instruction-v202512" TargetMode="External"/><Relationship Id="rId3342" Type="http://schemas.openxmlformats.org/officeDocument/2006/relationships/hyperlink" Target="https://www.assets.signify.com/is/content/Signify/442710336212_583_Coreline_Malaga_LED_BRP101_BRP102_MI" TargetMode="External"/><Relationship Id="rId263" Type="http://schemas.openxmlformats.org/officeDocument/2006/relationships/hyperlink" Target="https://www.assets.signify.com/is/image/Signify/CoreLine_Waterproof_WT120C%20G2%20L1500%20PSU%20-%20SPP?$highres$" TargetMode="External"/><Relationship Id="rId470" Type="http://schemas.openxmlformats.org/officeDocument/2006/relationships/hyperlink" Target="https://www.assets.signify.com/is/image/Signify/Ledinaire-Floodlight-BVP167-20W-MDU-All-in-RTP?$highres$" TargetMode="External"/><Relationship Id="rId2151" Type="http://schemas.openxmlformats.org/officeDocument/2006/relationships/hyperlink" Target="https://www.assets.signify.com/is/content/Signify/929001393332_EU.cs_CZ.PROF.FP" TargetMode="External"/><Relationship Id="rId3202" Type="http://schemas.openxmlformats.org/officeDocument/2006/relationships/hyperlink" Target="https://www.assets.signify.com/is/content/Signify/BN021C%20EU-MI-0427_Final%20v3" TargetMode="External"/><Relationship Id="rId123" Type="http://schemas.openxmlformats.org/officeDocument/2006/relationships/hyperlink" Target="https://www.assets.signify.com/is/image/Signify/IPAC_RCS750i_0021?$highres$" TargetMode="External"/><Relationship Id="rId330" Type="http://schemas.openxmlformats.org/officeDocument/2006/relationships/hyperlink" Target="https://www.assets.signify.com/is/image/Signify/PILA_Waterproof%20Classic%20TW%20600%2045C?$highres$" TargetMode="External"/><Relationship Id="rId2011" Type="http://schemas.openxmlformats.org/officeDocument/2006/relationships/hyperlink" Target="https://www.assets.signify.com/is/content/Signify/929003731502_EU.cs_CZ.PROF.FP" TargetMode="External"/><Relationship Id="rId2968" Type="http://schemas.openxmlformats.org/officeDocument/2006/relationships/hyperlink" Target="https://www.assets.signify.com/is/content/Signify/EM151B-REC-3S-OA-CO-UI" TargetMode="External"/><Relationship Id="rId1777" Type="http://schemas.openxmlformats.org/officeDocument/2006/relationships/hyperlink" Target="https://www.assets.signify.com/is/content/Signify/911401807381_EU.cs_CZ.PROF.FP" TargetMode="External"/><Relationship Id="rId1984" Type="http://schemas.openxmlformats.org/officeDocument/2006/relationships/hyperlink" Target="https://www.assets.signify.com/is/content/Signify/929003530802_EU.cs_CZ.PROF.FP" TargetMode="External"/><Relationship Id="rId2828" Type="http://schemas.openxmlformats.org/officeDocument/2006/relationships/hyperlink" Target="https://www.assets.signify.com/is/content/Signify/913713031966_EU.cs_CZ.PROF.FP" TargetMode="External"/><Relationship Id="rId69" Type="http://schemas.openxmlformats.org/officeDocument/2006/relationships/hyperlink" Target="https://www.assets.signify.com/is/image/Signify/RS071B_5S_60D_PSR_PI6_IP65_WH-SPP?$highres$" TargetMode="External"/><Relationship Id="rId1637" Type="http://schemas.openxmlformats.org/officeDocument/2006/relationships/hyperlink" Target="https://www.assets.signify.com/is/content/Signify/911401876085_EU.cs_CZ.PROF.FP" TargetMode="External"/><Relationship Id="rId1844" Type="http://schemas.openxmlformats.org/officeDocument/2006/relationships/hyperlink" Target="https://www.assets.signify.com/is/content/Signify/911401629308_EU.cs_CZ.PROF.FP" TargetMode="External"/><Relationship Id="rId1704" Type="http://schemas.openxmlformats.org/officeDocument/2006/relationships/hyperlink" Target="https://www.assets.signify.com/is/content/Signify/911401823680_EU.cs_CZ.PROF.FP" TargetMode="External"/><Relationship Id="rId1911" Type="http://schemas.openxmlformats.org/officeDocument/2006/relationships/hyperlink" Target="https://www.assets.signify.com/is/content/Signify/911401881702_EU.cs_CZ.PROF.FP" TargetMode="External"/><Relationship Id="rId3669" Type="http://schemas.openxmlformats.org/officeDocument/2006/relationships/hyperlink" Target="https://www.assets.signify.com/is/image/Signify/LED_T25_E14_WW_C1_POS1-SPP?$highres$" TargetMode="External"/><Relationship Id="rId797" Type="http://schemas.openxmlformats.org/officeDocument/2006/relationships/hyperlink" Target="https://www.assets.signify.com/is/image/Signify/MAS_LEDstrip_5M-SPP?$highres$" TargetMode="External"/><Relationship Id="rId2478" Type="http://schemas.openxmlformats.org/officeDocument/2006/relationships/hyperlink" Target="https://www.assets.signify.com/is/content/Signify/929002970002_EU.cs_CZ.PROF.FP" TargetMode="External"/><Relationship Id="rId1287" Type="http://schemas.openxmlformats.org/officeDocument/2006/relationships/hyperlink" Target="https://www.assets.signify.com/is/image/Signify/lppr1_son-i_co?$highres$" TargetMode="External"/><Relationship Id="rId2685" Type="http://schemas.openxmlformats.org/officeDocument/2006/relationships/hyperlink" Target="https://www.assets.signify.com/is/content/Signify/928048002043_EU.cs_CZ.PROF.FP" TargetMode="External"/><Relationship Id="rId2892" Type="http://schemas.openxmlformats.org/officeDocument/2006/relationships/hyperlink" Target="https://www.assets.signify.com/is/content/Signify/913700278026_EU.cs_CZ.PROF.FP" TargetMode="External"/><Relationship Id="rId3529" Type="http://schemas.openxmlformats.org/officeDocument/2006/relationships/hyperlink" Target="https://www.assets.signify.com/is/content/Signify/LEDtube_Installation_Guide_HF_1-INI" TargetMode="External"/><Relationship Id="rId657" Type="http://schemas.openxmlformats.org/officeDocument/2006/relationships/hyperlink" Target="https://www.assets.signify.com/is/image/Signify/929004432302-CorePro-LED-PLC-360D-9-5W-3CCT-4P-G24q-3-RTP?$highres$" TargetMode="External"/><Relationship Id="rId864" Type="http://schemas.openxmlformats.org/officeDocument/2006/relationships/hyperlink" Target="https://www.assets.signify.com/is/image/Signify/LED_BulbsBulb_A67_100W_1521lm_2700K_E27_NDFrosted-SPP?$highres$" TargetMode="External"/><Relationship Id="rId1494" Type="http://schemas.openxmlformats.org/officeDocument/2006/relationships/hyperlink" Target="https://www.assets.signify.com/is/content/Signify/911401552232_EU.cs_CZ.PROF.FP" TargetMode="External"/><Relationship Id="rId2338" Type="http://schemas.openxmlformats.org/officeDocument/2006/relationships/hyperlink" Target="https://www.assets.signify.com/is/content/Signify/929002025892_EU.cs_CZ.PROF.FP" TargetMode="External"/><Relationship Id="rId2545" Type="http://schemas.openxmlformats.org/officeDocument/2006/relationships/hyperlink" Target="https://www.assets.signify.com/is/content/Signify/929004256302_EU.cs_CZ.PROF.FP" TargetMode="External"/><Relationship Id="rId2752" Type="http://schemas.openxmlformats.org/officeDocument/2006/relationships/hyperlink" Target="https://www.assets.signify.com/is/content/Signify/928196905130_EU.cs_CZ.PROF.FP" TargetMode="External"/><Relationship Id="rId517" Type="http://schemas.openxmlformats.org/officeDocument/2006/relationships/hyperlink" Target="https://www.assets.signify.com/is/image/Signify/LED-TForce-Core-road-26W-E27-MV-RTP?$highres$" TargetMode="External"/><Relationship Id="rId724" Type="http://schemas.openxmlformats.org/officeDocument/2006/relationships/hyperlink" Target="https://www.assets.signify.com/is/image/Signify/Ledtube_CorePro_18W_G13_830_24D_ND-SPP?$highres$" TargetMode="External"/><Relationship Id="rId931" Type="http://schemas.openxmlformats.org/officeDocument/2006/relationships/hyperlink" Target="https://www.assets.signify.com/is/image/Signify/LEDbulb_Classic_Giant_40W_E27_T65_GOLD_DIM-SPP?$highres$" TargetMode="External"/><Relationship Id="rId1147" Type="http://schemas.openxmlformats.org/officeDocument/2006/relationships/hyperlink" Target="https://www.assets.signify.com/is/image/Signify/LEDspot_50W_GU5-3_60D-SPP?$highres$" TargetMode="External"/><Relationship Id="rId1354" Type="http://schemas.openxmlformats.org/officeDocument/2006/relationships/hyperlink" Target="https://www.assets.signify.com/is/image/Signify/LPPR1_CDMTC-E_0002?$highres$" TargetMode="External"/><Relationship Id="rId1561" Type="http://schemas.openxmlformats.org/officeDocument/2006/relationships/hyperlink" Target="https://www.assets.signify.com/is/content/Signify/911401774762_EU.cs_CZ.PROF.FP" TargetMode="External"/><Relationship Id="rId2405" Type="http://schemas.openxmlformats.org/officeDocument/2006/relationships/hyperlink" Target="https://www.assets.signify.com/is/content/Signify/929002306608_EU.cs_CZ.PROF.FP" TargetMode="External"/><Relationship Id="rId2612" Type="http://schemas.openxmlformats.org/officeDocument/2006/relationships/hyperlink" Target="https://www.assets.signify.com/is/content/Signify/929002494602_EU.cs_CZ.PROF.FP" TargetMode="External"/><Relationship Id="rId60" Type="http://schemas.openxmlformats.org/officeDocument/2006/relationships/hyperlink" Target="https://www.assets.signify.com/is/image/Signify/CoreLine_Recessed_Spot-RS141B_Adjustable_ALU-SPP?$highres$" TargetMode="External"/><Relationship Id="rId1007" Type="http://schemas.openxmlformats.org/officeDocument/2006/relationships/hyperlink" Target="https://www.assets.signify.com/is/image/Signify/LEDcandle_25W_E14_827_FR_B35-SPP?$highres$" TargetMode="External"/><Relationship Id="rId1214" Type="http://schemas.openxmlformats.org/officeDocument/2006/relationships/hyperlink" Target="https://www.assets.signify.com/is/image/Signify/LED-60W-R7S-78mm-WH-RF-ND-SRT4-RTP?$highres$" TargetMode="External"/><Relationship Id="rId1421" Type="http://schemas.openxmlformats.org/officeDocument/2006/relationships/hyperlink" Target="https://www.assets.signify.com/is/image/Signify/GPPR1_RPLTC_0003?$highres$" TargetMode="External"/><Relationship Id="rId3179" Type="http://schemas.openxmlformats.org/officeDocument/2006/relationships/hyperlink" Target="https://www.assets.signify.com/is/content/Signify/MI_WT050C_20200807_FINAL" TargetMode="External"/><Relationship Id="rId3386" Type="http://schemas.openxmlformats.org/officeDocument/2006/relationships/hyperlink" Target="https://www.assets.signify.com/is/content/Signify/Online-QIG-for-324165994074-INI" TargetMode="External"/><Relationship Id="rId3593" Type="http://schemas.openxmlformats.org/officeDocument/2006/relationships/hyperlink" Target="https://www.assets.signify.com/is/content/Signify/LEDtube-Installation-Guide-HF-2-INI" TargetMode="External"/><Relationship Id="rId2195" Type="http://schemas.openxmlformats.org/officeDocument/2006/relationships/hyperlink" Target="https://www.assets.signify.com/is/content/Signify/929003044602_EU.cs_CZ.PROF.FP" TargetMode="External"/><Relationship Id="rId3039" Type="http://schemas.openxmlformats.org/officeDocument/2006/relationships/hyperlink" Target="https://www.assets.signify.com/is/content/Signify/CoreLine-panel-G6-Installation-Instructions-RC132V-IP65-v2" TargetMode="External"/><Relationship Id="rId3246" Type="http://schemas.openxmlformats.org/officeDocument/2006/relationships/hyperlink" Target="https://www.assets.signify.com/is/content/Signify/Coreline-Highbay-G5-MI-PSU-PSD" TargetMode="External"/><Relationship Id="rId3453" Type="http://schemas.openxmlformats.org/officeDocument/2006/relationships/hyperlink" Target="https://www.assets.signify.com/is/content/Signify/LEDtube_PLT_Installation_Guide-INI" TargetMode="External"/><Relationship Id="rId167" Type="http://schemas.openxmlformats.org/officeDocument/2006/relationships/hyperlink" Target="https://www.assets.signify.com/is/image/Signify/CoreLine-panel-G6-W30L120-RTP?$highres$" TargetMode="External"/><Relationship Id="rId374" Type="http://schemas.openxmlformats.org/officeDocument/2006/relationships/hyperlink" Target="https://www.assets.signify.com/is/image/Signify/CL-HB-G6-BY120P-PSU-PSD-RTP?$highres$" TargetMode="External"/><Relationship Id="rId581" Type="http://schemas.openxmlformats.org/officeDocument/2006/relationships/hyperlink" Target="https://www.assets.signify.com/is/image/Signify/CorePro-LED-PLC-4P-G24q-RTP?$highres$" TargetMode="External"/><Relationship Id="rId2055" Type="http://schemas.openxmlformats.org/officeDocument/2006/relationships/hyperlink" Target="https://www.assets.signify.com/is/content/Signify/929003592602_EU.cs_CZ.PROF.FP" TargetMode="External"/><Relationship Id="rId2262" Type="http://schemas.openxmlformats.org/officeDocument/2006/relationships/hyperlink" Target="https://www.assets.signify.com/is/content/Signify/929002697502_EU.cs_CZ.PROF.FP" TargetMode="External"/><Relationship Id="rId3106" Type="http://schemas.openxmlformats.org/officeDocument/2006/relationships/hyperlink" Target="https://www.assets.signify.com/is/content/Signify/CoreLine-waterproof-G3-Installation-Instruction-v202512" TargetMode="External"/><Relationship Id="rId3660" Type="http://schemas.openxmlformats.org/officeDocument/2006/relationships/hyperlink" Target="https://www.assets.signify.com/is/image/Signify/LedBulb_A19_E26_15W-SPP?$highres$" TargetMode="External"/><Relationship Id="rId234" Type="http://schemas.openxmlformats.org/officeDocument/2006/relationships/hyperlink" Target="https://www.assets.signify.com/is/image/Signify/CoreLine_Waterproof_WT120C%20G2%20L1200%20PSU%20-%20SPP?$highres$" TargetMode="External"/><Relationship Id="rId3313" Type="http://schemas.openxmlformats.org/officeDocument/2006/relationships/hyperlink" Target="https://www.assets.signify.com/is/content/Signify/Mounting-instruction-BVP167-169-Ledinaire-Floodlight-All-in-SWB" TargetMode="External"/><Relationship Id="rId3520" Type="http://schemas.openxmlformats.org/officeDocument/2006/relationships/hyperlink" Target="https://www.assets.signify.com/is/content/Signify/LEDtube_Installation_Guide-INI" TargetMode="External"/><Relationship Id="rId441" Type="http://schemas.openxmlformats.org/officeDocument/2006/relationships/hyperlink" Target="https://www.assets.signify.com/is/image/Signify/Coreline_Tempo_Medium-BVP125_Led120-SPP?$highres$" TargetMode="External"/><Relationship Id="rId1071" Type="http://schemas.openxmlformats.org/officeDocument/2006/relationships/hyperlink" Target="https://www.assets.signify.com/is/image/Signify/LEDspots_MAS_EU_PAR16_GU10-SPP?$highres$" TargetMode="External"/><Relationship Id="rId2122" Type="http://schemas.openxmlformats.org/officeDocument/2006/relationships/hyperlink" Target="https://www.assets.signify.com/is/content/Signify/929003519702_EU.cs_CZ.PROF.FP" TargetMode="External"/><Relationship Id="rId301" Type="http://schemas.openxmlformats.org/officeDocument/2006/relationships/hyperlink" Target="https://www.assets.signify.com/is/image/Signify/L1500-WT060C-SPP-1?$highres$" TargetMode="External"/><Relationship Id="rId1888" Type="http://schemas.openxmlformats.org/officeDocument/2006/relationships/hyperlink" Target="https://www.assets.signify.com/is/content/Signify/911401657907_EU.cs_CZ.PROF.FP" TargetMode="External"/><Relationship Id="rId2939" Type="http://schemas.openxmlformats.org/officeDocument/2006/relationships/hyperlink" Target="https://www.assets.signify.com/is/content/Signify/127075007939_Release_CoreLine%20Recessed%20Spot%20gen2_D78-650_900lm%20PSR_manual" TargetMode="External"/><Relationship Id="rId1748" Type="http://schemas.openxmlformats.org/officeDocument/2006/relationships/hyperlink" Target="https://www.assets.signify.com/is/content/Signify/911401827688_EU.cs_CZ.PROF.FP" TargetMode="External"/><Relationship Id="rId1955" Type="http://schemas.openxmlformats.org/officeDocument/2006/relationships/hyperlink" Target="https://www.assets.signify.com/is/content/Signify/910925868646_EU.cs_CZ.PROF.FP" TargetMode="External"/><Relationship Id="rId3170" Type="http://schemas.openxmlformats.org/officeDocument/2006/relationships/hyperlink" Target="https://www.assets.signify.com/is/content/Signify/Ledinaire%20waterproof%20WT065C%20G3%20BN_MI_v2023%2005" TargetMode="External"/><Relationship Id="rId1608" Type="http://schemas.openxmlformats.org/officeDocument/2006/relationships/hyperlink" Target="https://www.assets.signify.com/is/content/Signify/911401800887_EU.cs_CZ.PROF.FP" TargetMode="External"/><Relationship Id="rId1815" Type="http://schemas.openxmlformats.org/officeDocument/2006/relationships/hyperlink" Target="https://www.assets.signify.com/is/content/Signify/911401553645_EU.cs_CZ.PROF.FP" TargetMode="External"/><Relationship Id="rId3030" Type="http://schemas.openxmlformats.org/officeDocument/2006/relationships/hyperlink" Target="https://www.assets.signify.com/is/content/Signify/CoreLine-panel-G6-Installation-Instructions-RC132V-BN-v2" TargetMode="External"/><Relationship Id="rId2589" Type="http://schemas.openxmlformats.org/officeDocument/2006/relationships/hyperlink" Target="https://www.assets.signify.com/is/content/Signify/929003079002_EU.cs_CZ.PROF.FP" TargetMode="External"/><Relationship Id="rId2796" Type="http://schemas.openxmlformats.org/officeDocument/2006/relationships/hyperlink" Target="https://www.assets.signify.com/is/content/Signify/928093905130_EU.cs_CZ.PROF.FP" TargetMode="External"/><Relationship Id="rId768" Type="http://schemas.openxmlformats.org/officeDocument/2006/relationships/hyperlink" Target="https://www.assets.signify.com/is/image/Signify/LEDtube_MAS_G5-SPP?$highres$" TargetMode="External"/><Relationship Id="rId975" Type="http://schemas.openxmlformats.org/officeDocument/2006/relationships/hyperlink" Target="https://www.assets.signify.com/is/image/Signify/PILA_LED_120W_A67_E27_WW_FR_ND_1CT_6-SPP?$highres$" TargetMode="External"/><Relationship Id="rId1398" Type="http://schemas.openxmlformats.org/officeDocument/2006/relationships/hyperlink" Target="https://www.assets.signify.com/is/image/Signify/GPPR1_PINTTL52_PHL?$highres$" TargetMode="External"/><Relationship Id="rId2449" Type="http://schemas.openxmlformats.org/officeDocument/2006/relationships/hyperlink" Target="https://www.assets.signify.com/is/content/Signify/929001345392_EU.cs_CZ.PROF.FP" TargetMode="External"/><Relationship Id="rId2656" Type="http://schemas.openxmlformats.org/officeDocument/2006/relationships/hyperlink" Target="https://www.assets.signify.com/is/content/Signify/929002495002_EU.cs_CZ.PROF.FP" TargetMode="External"/><Relationship Id="rId2863" Type="http://schemas.openxmlformats.org/officeDocument/2006/relationships/hyperlink" Target="https://www.assets.signify.com/is/content/Signify/913700418066_EU.cs_CZ.PROF.FP" TargetMode="External"/><Relationship Id="rId628" Type="http://schemas.openxmlformats.org/officeDocument/2006/relationships/hyperlink" Target="https://www.assets.signify.com/is/image/Signify/LEDtube_1200mm_HO_T8-SPP?$highres$" TargetMode="External"/><Relationship Id="rId835" Type="http://schemas.openxmlformats.org/officeDocument/2006/relationships/hyperlink" Target="https://www.assets.signify.com/is/image/Signify/CV-Xi-150W?$highres$" TargetMode="External"/><Relationship Id="rId1258" Type="http://schemas.openxmlformats.org/officeDocument/2006/relationships/hyperlink" Target="https://www.assets.signify.com/is/image/Signify/LPPR1_TL-DCOL_YELLOW_G13?$highres$" TargetMode="External"/><Relationship Id="rId1465" Type="http://schemas.openxmlformats.org/officeDocument/2006/relationships/hyperlink" Target="https://www.assets.signify.com/is/content/Signify/911401894687_EU.cs_CZ.PROF.FP" TargetMode="External"/><Relationship Id="rId1672" Type="http://schemas.openxmlformats.org/officeDocument/2006/relationships/hyperlink" Target="https://www.assets.signify.com/is/content/Signify/911401841285_EU.cs_CZ.PROF.FP" TargetMode="External"/><Relationship Id="rId2309" Type="http://schemas.openxmlformats.org/officeDocument/2006/relationships/hyperlink" Target="https://www.assets.signify.com/is/content/Signify/929003625302_EU.cs_CZ.PROF.FP" TargetMode="External"/><Relationship Id="rId2516" Type="http://schemas.openxmlformats.org/officeDocument/2006/relationships/hyperlink" Target="https://www.assets.signify.com/is/content/Signify/929003796002_EU.cs_CZ.PROF.FP" TargetMode="External"/><Relationship Id="rId2723" Type="http://schemas.openxmlformats.org/officeDocument/2006/relationships/hyperlink" Target="https://www.assets.signify.com/is/content/Signify/928150819827_EU.cs_CZ.PROF.FP" TargetMode="External"/><Relationship Id="rId1118" Type="http://schemas.openxmlformats.org/officeDocument/2006/relationships/hyperlink" Target="https://www.assets.signify.com/is/image/Signify/LEDspot_25W_GU10_830_36D-SPP?$highres$" TargetMode="External"/><Relationship Id="rId1325" Type="http://schemas.openxmlformats.org/officeDocument/2006/relationships/hyperlink" Target="https://www.assets.signify.com/is/image/Signify/lppr1_cdo-et_e40?$highres$" TargetMode="External"/><Relationship Id="rId1532" Type="http://schemas.openxmlformats.org/officeDocument/2006/relationships/hyperlink" Target="https://www.assets.signify.com/is/content/Signify/929003322902_EU.cs_CZ.PROF.FP" TargetMode="External"/><Relationship Id="rId2930" Type="http://schemas.openxmlformats.org/officeDocument/2006/relationships/hyperlink" Target="https://www.assets.signify.com/is/content/Signify/CoreLine_Downlight_DN142B_Installation_Instructions_PSD" TargetMode="External"/><Relationship Id="rId902" Type="http://schemas.openxmlformats.org/officeDocument/2006/relationships/hyperlink" Target="https://www.assets.signify.com/is/image/Signify/LED_classic_G120_E27_FR_POS2-SPP?$highres$" TargetMode="External"/><Relationship Id="rId3497" Type="http://schemas.openxmlformats.org/officeDocument/2006/relationships/hyperlink" Target="https://www.assets.signify.com/is/content/Signify/66357991-139078-LED-BULB-NDLR-QIG-INI" TargetMode="External"/><Relationship Id="rId31" Type="http://schemas.openxmlformats.org/officeDocument/2006/relationships/hyperlink" Target="https://www.assets.signify.com/is/image/Signify/CLDN-DN142B-WR-150-SPP?$highres$" TargetMode="External"/><Relationship Id="rId2099" Type="http://schemas.openxmlformats.org/officeDocument/2006/relationships/hyperlink" Target="https://www.assets.signify.com/is/content/Signify/929004242302_EU.cs_CZ.PROF.FP" TargetMode="External"/><Relationship Id="rId278" Type="http://schemas.openxmlformats.org/officeDocument/2006/relationships/hyperlink" Target="https://www.assets.signify.com/is/image/Signify/WT120Z-TW-2x2-5-L1200-L1500-RTP-v2?$highres$" TargetMode="External"/><Relationship Id="rId3357" Type="http://schemas.openxmlformats.org/officeDocument/2006/relationships/hyperlink" Target="https://www.assets.signify.com/is/content/Signify/Online-QIG-for-324166060872-INI" TargetMode="External"/><Relationship Id="rId3564" Type="http://schemas.openxmlformats.org/officeDocument/2006/relationships/hyperlink" Target="https://www.assets.signify.com/is/content/Signify/LEDtube_MAS_HO_Installation_Guide-INI" TargetMode="External"/><Relationship Id="rId485" Type="http://schemas.openxmlformats.org/officeDocument/2006/relationships/hyperlink" Target="https://www.assets.signify.com/is/image/Signify/BVP008%20-%2030W%20and%2050W?$highres$" TargetMode="External"/><Relationship Id="rId692" Type="http://schemas.openxmlformats.org/officeDocument/2006/relationships/hyperlink" Target="https://www.assets.signify.com/is/image/Signify/PILA-LEDtube-UO-T8-20240829-RTP?$highres$" TargetMode="External"/><Relationship Id="rId2166" Type="http://schemas.openxmlformats.org/officeDocument/2006/relationships/hyperlink" Target="https://www.assets.signify.com/is/content/Signify/929002997202_EU.cs_CZ.PROF.FP" TargetMode="External"/><Relationship Id="rId2373" Type="http://schemas.openxmlformats.org/officeDocument/2006/relationships/hyperlink" Target="https://www.assets.signify.com/is/content/Signify/929002026192_EU.cs_CZ.PROF.FP" TargetMode="External"/><Relationship Id="rId2580" Type="http://schemas.openxmlformats.org/officeDocument/2006/relationships/hyperlink" Target="https://www.assets.signify.com/is/content/Signify/929003038831_EU.cs_CZ.PROF.FP" TargetMode="External"/><Relationship Id="rId3217" Type="http://schemas.openxmlformats.org/officeDocument/2006/relationships/hyperlink" Target="https://www.assets.signify.com/is/content/Signify/MI-Coreline-Highbay-G6-PSD-PSU" TargetMode="External"/><Relationship Id="rId3424" Type="http://schemas.openxmlformats.org/officeDocument/2006/relationships/hyperlink" Target="https://www.assets.signify.com/is/content/Signify/324166386951-on-line-QIG-v2HR-INI" TargetMode="External"/><Relationship Id="rId363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38" Type="http://schemas.openxmlformats.org/officeDocument/2006/relationships/hyperlink" Target="https://www.assets.signify.com/is/image/Signify/CoreLine-recessed-G4-W60L60-All-in-logo-RTP?$highres$" TargetMode="External"/><Relationship Id="rId345" Type="http://schemas.openxmlformats.org/officeDocument/2006/relationships/hyperlink" Target="https://www.assets.signify.com/is/image/Signify/CoreLineBatten-BN126C-accessory-EL-wiring-kit3?$highres$" TargetMode="External"/><Relationship Id="rId552" Type="http://schemas.openxmlformats.org/officeDocument/2006/relationships/hyperlink" Target="https://www.assets.signify.com/is/image/Signify/LEDTForce_ED90_E27-SPP?$highres$" TargetMode="External"/><Relationship Id="rId1182" Type="http://schemas.openxmlformats.org/officeDocument/2006/relationships/hyperlink" Target="https://www.assets.signify.com/is/image/Signify/MAS_LEDspotLV_D_20_100W_827_AR111_40D-SPP?$highres$" TargetMode="External"/><Relationship Id="rId2026" Type="http://schemas.openxmlformats.org/officeDocument/2006/relationships/hyperlink" Target="https://www.assets.signify.com/is/content/Signify/929003757102_EU.cs_CZ.PROF.FP" TargetMode="External"/><Relationship Id="rId2233" Type="http://schemas.openxmlformats.org/officeDocument/2006/relationships/hyperlink" Target="https://www.assets.signify.com/is/content/Signify/929003154002_EU.cs_CZ.PROF.FP" TargetMode="External"/><Relationship Id="rId2440" Type="http://schemas.openxmlformats.org/officeDocument/2006/relationships/hyperlink" Target="https://www.assets.signify.com/is/content/Signify/929001888855_EU.cs_CZ.PROF.FP" TargetMode="External"/><Relationship Id="rId205" Type="http://schemas.openxmlformats.org/officeDocument/2006/relationships/hyperlink" Target="https://www.assets.signify.com/is/image/Signify/SM136V%2031S_37S_43S_840%20PSD%20W20L120%20NOC?$highres$" TargetMode="External"/><Relationship Id="rId412" Type="http://schemas.openxmlformats.org/officeDocument/2006/relationships/hyperlink" Target="https://www.assets.signify.com/is/image/Signify/CoreLineHighbay_Gen5_BY122P-SPP?$highres$" TargetMode="External"/><Relationship Id="rId1042" Type="http://schemas.openxmlformats.org/officeDocument/2006/relationships/hyperlink" Target="https://www.assets.signify.com/is/image/Signify/PILA_LED_25W_B35_E14_WW_FR_ND_1CT_10-SPP?$highres$" TargetMode="External"/><Relationship Id="rId2300" Type="http://schemas.openxmlformats.org/officeDocument/2006/relationships/hyperlink" Target="https://www.assets.signify.com/is/content/Signify/929003703102_EU.cs_CZ.PROF.FP" TargetMode="External"/><Relationship Id="rId1999" Type="http://schemas.openxmlformats.org/officeDocument/2006/relationships/hyperlink" Target="https://www.assets.signify.com/is/content/Signify/929003731102_EU.cs_CZ.PROF.FP" TargetMode="External"/><Relationship Id="rId1859" Type="http://schemas.openxmlformats.org/officeDocument/2006/relationships/hyperlink" Target="https://www.assets.signify.com/is/content/Signify/911401629808_EU.cs_CZ.PROF.FP" TargetMode="External"/><Relationship Id="rId3074" Type="http://schemas.openxmlformats.org/officeDocument/2006/relationships/hyperlink" Target="https://www.assets.signify.com/is/content/Signify/SM136%20PSU%20_%20PSD%20MI-update-Jul23" TargetMode="External"/><Relationship Id="rId1719" Type="http://schemas.openxmlformats.org/officeDocument/2006/relationships/hyperlink" Target="https://www.assets.signify.com/is/content/Signify/911401839988_EU.cs_CZ.PROF.FP" TargetMode="External"/><Relationship Id="rId1926" Type="http://schemas.openxmlformats.org/officeDocument/2006/relationships/hyperlink" Target="https://www.assets.signify.com/is/content/Signify/911401891386_EU.cs_CZ.PROF.FP" TargetMode="External"/><Relationship Id="rId3281" Type="http://schemas.openxmlformats.org/officeDocument/2006/relationships/hyperlink" Target="https://www.assets.signify.com/is/content/Signify/MI-PILA%20BY007P%20G2" TargetMode="External"/><Relationship Id="rId2090" Type="http://schemas.openxmlformats.org/officeDocument/2006/relationships/hyperlink" Target="https://www.assets.signify.com/is/content/Signify/929004242602_EU.cs_CZ.PROF.FP" TargetMode="External"/><Relationship Id="rId3141" Type="http://schemas.openxmlformats.org/officeDocument/2006/relationships/hyperlink" Target="https://www.assets.signify.com/is/content/Signify/Installation-instruction-EM300V-ELB-P3-kit-HV-v2-CL-WP-G3" TargetMode="External"/><Relationship Id="rId3001" Type="http://schemas.openxmlformats.org/officeDocument/2006/relationships/hyperlink" Target="https://www.assets.signify.com/is/content/Signify/MI%20CoreLine%20Projector%20gen2_ST151T-INI%20Sep%202021" TargetMode="External"/><Relationship Id="rId879" Type="http://schemas.openxmlformats.org/officeDocument/2006/relationships/hyperlink" Target="https://www.assets.signify.com/is/image/Signify/LED_BulbsBulb_A67_100W_1521lm_2700K_E27_NDFrosted-SPP?$highres$" TargetMode="External"/><Relationship Id="rId2767" Type="http://schemas.openxmlformats.org/officeDocument/2006/relationships/hyperlink" Target="https://www.assets.signify.com/is/content/Signify/928082119231_EU.cs_CZ.PROF.FP" TargetMode="External"/><Relationship Id="rId739" Type="http://schemas.openxmlformats.org/officeDocument/2006/relationships/hyperlink" Target="https://www.assets.signify.com/is/image/Signify/ESSENTIAL_LEDtube_8_16W_G5_830_865_APR-SPP?$highres$" TargetMode="External"/><Relationship Id="rId1369" Type="http://schemas.openxmlformats.org/officeDocument/2006/relationships/hyperlink" Target="https://www.assets.signify.com/is/image/Signify/LPPR1_CDM-R-E_0004?$highres$" TargetMode="External"/><Relationship Id="rId1576" Type="http://schemas.openxmlformats.org/officeDocument/2006/relationships/hyperlink" Target="https://www.assets.signify.com/is/content/Signify/910502558518_EU.cs_CZ.PROF.FP" TargetMode="External"/><Relationship Id="rId2974" Type="http://schemas.openxmlformats.org/officeDocument/2006/relationships/hyperlink" Target="https://www.assets.signify.com/is/content/Signify/EM154C-HO-BKD-15S-UI" TargetMode="External"/><Relationship Id="rId946" Type="http://schemas.openxmlformats.org/officeDocument/2006/relationships/hyperlink" Target="https://www.assets.signify.com/is/image/Signify/LEDbulb_12-80W_E27_A60_730_FR_130D-SPP?$highres$" TargetMode="External"/><Relationship Id="rId1229" Type="http://schemas.openxmlformats.org/officeDocument/2006/relationships/hyperlink" Target="https://www.assets.signify.com/is/image/Signify/LPPR1_ITUBAPE_E14_T22_CL?$highres$" TargetMode="External"/><Relationship Id="rId1783" Type="http://schemas.openxmlformats.org/officeDocument/2006/relationships/hyperlink" Target="https://www.assets.signify.com/is/content/Signify/911401853287_EU.cs_CZ.PROF.FP" TargetMode="External"/><Relationship Id="rId1990" Type="http://schemas.openxmlformats.org/officeDocument/2006/relationships/hyperlink" Target="https://www.assets.signify.com/is/content/Signify/929003531402_EU.cs_CZ.PROF.FP" TargetMode="External"/><Relationship Id="rId2627" Type="http://schemas.openxmlformats.org/officeDocument/2006/relationships/hyperlink" Target="https://www.assets.signify.com/is/content/Signify/929003042702_EU.cs_CZ.PROF.FP" TargetMode="External"/><Relationship Id="rId2834" Type="http://schemas.openxmlformats.org/officeDocument/2006/relationships/hyperlink" Target="https://www.assets.signify.com/is/content/Signify/913700624166_EU.cs_CZ.PROF.FP" TargetMode="External"/><Relationship Id="rId75" Type="http://schemas.openxmlformats.org/officeDocument/2006/relationships/hyperlink" Target="https://www.assets.signify.com/is/image/Signify/Emergency-Downlight-EM151B-SPP?$highres$" TargetMode="External"/><Relationship Id="rId806" Type="http://schemas.openxmlformats.org/officeDocument/2006/relationships/hyperlink" Target="https://www.assets.signify.com/is/image/Signify/MAS_LEDstrip_5M-SPP?$highres$" TargetMode="External"/><Relationship Id="rId1436" Type="http://schemas.openxmlformats.org/officeDocument/2006/relationships/hyperlink" Target="https://www.assets.signify.com/is/image/Signify/GPPR1_IAVC_0002?$highres$" TargetMode="External"/><Relationship Id="rId1643" Type="http://schemas.openxmlformats.org/officeDocument/2006/relationships/hyperlink" Target="https://www.assets.signify.com/is/content/Signify/911401879584_EU.cs_CZ.PROF.FP" TargetMode="External"/><Relationship Id="rId1850" Type="http://schemas.openxmlformats.org/officeDocument/2006/relationships/hyperlink" Target="https://www.assets.signify.com/is/content/Signify/911401630508_EU.cs_CZ.PROF.FP" TargetMode="External"/><Relationship Id="rId2901" Type="http://schemas.openxmlformats.org/officeDocument/2006/relationships/hyperlink" Target="https://www.assets.signify.com/is/content/Signify/CoreLine%20SlimDownlight%20DN145%20Installation%20Instruction" TargetMode="External"/><Relationship Id="rId1503" Type="http://schemas.openxmlformats.org/officeDocument/2006/relationships/hyperlink" Target="https://www.assets.signify.com/is/content/Signify/929003165332_EU.cs_CZ.PROF.FP" TargetMode="External"/><Relationship Id="rId1710" Type="http://schemas.openxmlformats.org/officeDocument/2006/relationships/hyperlink" Target="https://www.assets.signify.com/is/content/Signify/911401839488_EU.cs_CZ.PROF.FP" TargetMode="External"/><Relationship Id="rId3468" Type="http://schemas.openxmlformats.org/officeDocument/2006/relationships/hyperlink" Target="https://www.assets.signify.com/is/content/Signify/LEDtube_Installation_Guide-INI" TargetMode="External"/><Relationship Id="rId3675" Type="http://schemas.openxmlformats.org/officeDocument/2006/relationships/drawing" Target="../drawings/drawing6.xml"/><Relationship Id="rId389" Type="http://schemas.openxmlformats.org/officeDocument/2006/relationships/hyperlink" Target="https://www.assets.signify.com/is/image/Signify/CoreLineHighbay_Gen5_BY120P-SPP?$highres$" TargetMode="External"/><Relationship Id="rId596" Type="http://schemas.openxmlformats.org/officeDocument/2006/relationships/hyperlink" Target="https://www.assets.signify.com/is/image/Signify/LEDtube_COR_PLL_EU_12W_2G11-SPP?$highres$" TargetMode="External"/><Relationship Id="rId2277" Type="http://schemas.openxmlformats.org/officeDocument/2006/relationships/hyperlink" Target="https://www.assets.signify.com/is/content/Signify/929002695402_EU.cs_CZ.PROF.FP" TargetMode="External"/><Relationship Id="rId2484" Type="http://schemas.openxmlformats.org/officeDocument/2006/relationships/hyperlink" Target="https://www.assets.signify.com/is/content/Signify/929002973502_EU.cs_CZ.PROF.FP" TargetMode="External"/><Relationship Id="rId2691" Type="http://schemas.openxmlformats.org/officeDocument/2006/relationships/hyperlink" Target="https://www.assets.signify.com/is/content/Signify/928048501505_EU.cs_CZ.PROF.FP" TargetMode="External"/><Relationship Id="rId3328" Type="http://schemas.openxmlformats.org/officeDocument/2006/relationships/hyperlink" Target="https://www.assets.signify.com/is/content/Signify/Installation-Instructions-PILA-Floodlight-Gen2" TargetMode="External"/><Relationship Id="rId3535" Type="http://schemas.openxmlformats.org/officeDocument/2006/relationships/hyperlink" Target="https://www.assets.signify.com/is/content/Signify/LEDtube_Installation_Guide_HF_1-INI" TargetMode="External"/><Relationship Id="rId249" Type="http://schemas.openxmlformats.org/officeDocument/2006/relationships/hyperlink" Target="https://www.assets.signify.com/is/image/Signify/CoreLine_Waterproof_WT120C%20G2%20L1500%20PSU%20-%20SPP?$highres$" TargetMode="External"/><Relationship Id="rId456" Type="http://schemas.openxmlformats.org/officeDocument/2006/relationships/hyperlink" Target="https://www.assets.signify.com/is/image/Signify/Medium?$highres$" TargetMode="External"/><Relationship Id="rId663" Type="http://schemas.openxmlformats.org/officeDocument/2006/relationships/hyperlink" Target="https://www.assets.signify.com/is/image/Signify/929004356602-MAS-LEDtube-VLE-1200mm-13-1W-15-5W-865-T8-RTP?$highres$" TargetMode="External"/><Relationship Id="rId870" Type="http://schemas.openxmlformats.org/officeDocument/2006/relationships/hyperlink" Target="https://www.assets.signify.com/is/image/Signify/LEDbulb_MAS_A60_E27_CL_4-SPP?$highres$" TargetMode="External"/><Relationship Id="rId1086" Type="http://schemas.openxmlformats.org/officeDocument/2006/relationships/hyperlink" Target="https://www.assets.signify.com/is/image/Signify/LEDspot_Corepro_GU10_PAR16-SPP?$highres$" TargetMode="External"/><Relationship Id="rId1293" Type="http://schemas.openxmlformats.org/officeDocument/2006/relationships/hyperlink" Target="https://www.assets.signify.com/is/image/Signify/lppr1_son-tpia_plus_e40?$highres$" TargetMode="External"/><Relationship Id="rId2137" Type="http://schemas.openxmlformats.org/officeDocument/2006/relationships/hyperlink" Target="https://www.assets.signify.com/is/content/Signify/929002446002_EU.cs_CZ.PROF.FP" TargetMode="External"/><Relationship Id="rId2344" Type="http://schemas.openxmlformats.org/officeDocument/2006/relationships/hyperlink" Target="https://www.assets.signify.com/is/content/Signify/929002372002_EU.cs_CZ.PROF.FP" TargetMode="External"/><Relationship Id="rId2551" Type="http://schemas.openxmlformats.org/officeDocument/2006/relationships/hyperlink" Target="https://www.assets.signify.com/is/content/Signify/929001217702_EU.cs_CZ.PROF.FP" TargetMode="External"/><Relationship Id="rId109" Type="http://schemas.openxmlformats.org/officeDocument/2006/relationships/hyperlink" Target="https://www.assets.signify.com/is/image/Signify/Coreline%20Projector_gen2_ST151T_WH_%2030S_SPP2?$highres$" TargetMode="External"/><Relationship Id="rId316" Type="http://schemas.openxmlformats.org/officeDocument/2006/relationships/hyperlink" Target="https://www.assets.signify.com/is/image/Signify/Ledinaire%20waterproof_WT065C%20G3_L1500_SPP?$highres$" TargetMode="External"/><Relationship Id="rId523" Type="http://schemas.openxmlformats.org/officeDocument/2006/relationships/hyperlink" Target="https://www.assets.signify.com/is/image/Signify/LEDTForce_MAS_SONT_EU1_T52_E40-SPP?$highres$" TargetMode="External"/><Relationship Id="rId1153" Type="http://schemas.openxmlformats.org/officeDocument/2006/relationships/hyperlink" Target="https://www.assets.signify.com/is/image/Signify/ExpertColor_7-2_50W_MR16_GU5-3_PP?$highres$" TargetMode="External"/><Relationship Id="rId2204" Type="http://schemas.openxmlformats.org/officeDocument/2006/relationships/hyperlink" Target="https://www.assets.signify.com/is/content/Signify/929001909002_EU.cs_CZ.PROF.FP" TargetMode="External"/><Relationship Id="rId3602" Type="http://schemas.openxmlformats.org/officeDocument/2006/relationships/hyperlink" Target="https://www.assets.signify.com/is/content/Signify/LEDtube-Installation-Guide-HF-2-INI" TargetMode="External"/><Relationship Id="rId730" Type="http://schemas.openxmlformats.org/officeDocument/2006/relationships/hyperlink" Target="https://www.assets.signify.com/is/image/Signify/ESSENTIAL_LEDtube_8_16W_G5_830_865_APR-SPP?$highres$" TargetMode="External"/><Relationship Id="rId1013" Type="http://schemas.openxmlformats.org/officeDocument/2006/relationships/hyperlink" Target="https://www.assets.signify.com/is/image/Signify/LEDluster_E14_P45-SPP?$highres$" TargetMode="External"/><Relationship Id="rId1360" Type="http://schemas.openxmlformats.org/officeDocument/2006/relationships/hyperlink" Target="https://www.assets.signify.com/is/image/Signify/LPPR1_CDM-TD_70W?$highres$" TargetMode="External"/><Relationship Id="rId2411" Type="http://schemas.openxmlformats.org/officeDocument/2006/relationships/hyperlink" Target="https://www.assets.signify.com/is/content/Signify/929003540247_EU.cs_CZ.PROF.FP" TargetMode="External"/><Relationship Id="rId1220" Type="http://schemas.openxmlformats.org/officeDocument/2006/relationships/hyperlink" Target="https://www.assets.signify.com/is/image/Signify/LEDspot_120W_R7S_830_Linear-SPP?$highres$" TargetMode="External"/><Relationship Id="rId3185" Type="http://schemas.openxmlformats.org/officeDocument/2006/relationships/hyperlink" Target="https://www.assets.signify.com/is/content/Signify/MI-PILA-WT008C-Classic" TargetMode="External"/><Relationship Id="rId3392" Type="http://schemas.openxmlformats.org/officeDocument/2006/relationships/hyperlink" Target="https://www.assets.signify.com/is/content/Signify/Online-QIG-for-324165994074-INI" TargetMode="External"/><Relationship Id="rId3045" Type="http://schemas.openxmlformats.org/officeDocument/2006/relationships/hyperlink" Target="https://www.assets.signify.com/is/content/Signify/Mounting_instruction_Ledinaire_office_sensor_EcoSet" TargetMode="External"/><Relationship Id="rId3252" Type="http://schemas.openxmlformats.org/officeDocument/2006/relationships/hyperlink" Target="https://www.assets.signify.com/is/content/Signify/Coreline-Highbay-G5-MI-PSU-PSD" TargetMode="External"/><Relationship Id="rId173" Type="http://schemas.openxmlformats.org/officeDocument/2006/relationships/hyperlink" Target="https://www.assets.signify.com/is/image/Signify/Philips-Ledinaire-wall-switch-EcoSet-HR-Q1-2024-RTP?$highres$" TargetMode="External"/><Relationship Id="rId380" Type="http://schemas.openxmlformats.org/officeDocument/2006/relationships/hyperlink" Target="https://www.assets.signify.com/is/image/Signify/CL-HB-G6-BY121P-PSU-PSD-RTP?$highres$" TargetMode="External"/><Relationship Id="rId2061" Type="http://schemas.openxmlformats.org/officeDocument/2006/relationships/hyperlink" Target="https://www.assets.signify.com/is/content/Signify/929003758402_EU.cs_CZ.PROF.FP" TargetMode="External"/><Relationship Id="rId3112" Type="http://schemas.openxmlformats.org/officeDocument/2006/relationships/hyperlink" Target="https://www.assets.signify.com/is/content/Signify/Manual-Instruction-WT120C-G2-high-lumen-v202404" TargetMode="External"/><Relationship Id="rId240" Type="http://schemas.openxmlformats.org/officeDocument/2006/relationships/hyperlink" Target="https://www.assets.signify.com/is/image/Signify/CoreLine-waterproof-WT120C-G3-L1200-SPP-MultiLumenIcon4?$highres$" TargetMode="External"/><Relationship Id="rId100" Type="http://schemas.openxmlformats.org/officeDocument/2006/relationships/hyperlink" Target="https://www.assets.signify.com/is/image/Signify/8718699681036_p0-APP?$highres$" TargetMode="External"/><Relationship Id="rId2878" Type="http://schemas.openxmlformats.org/officeDocument/2006/relationships/hyperlink" Target="https://www.assets.signify.com/is/content/Signify/913700652966_EU.cs_CZ.PROF.FP" TargetMode="External"/><Relationship Id="rId1687" Type="http://schemas.openxmlformats.org/officeDocument/2006/relationships/hyperlink" Target="https://www.assets.signify.com/is/content/Signify/911401839588_EU.cs_CZ.PROF.FP" TargetMode="External"/><Relationship Id="rId1894" Type="http://schemas.openxmlformats.org/officeDocument/2006/relationships/hyperlink" Target="https://www.assets.signify.com/is/content/Signify/912300024004_EU.cs_CZ.PROF.FP" TargetMode="External"/><Relationship Id="rId2738" Type="http://schemas.openxmlformats.org/officeDocument/2006/relationships/hyperlink" Target="https://www.assets.signify.com/is/content/Signify/928150419230_EU.cs_CZ.PROF.FP" TargetMode="External"/><Relationship Id="rId2945" Type="http://schemas.openxmlformats.org/officeDocument/2006/relationships/hyperlink" Target="https://www.assets.signify.com/is/content/Signify/127075007939_Release_CoreLine%20Recessed%20Spot%20gen2_D78-650_900lm%20PSR_manual" TargetMode="External"/><Relationship Id="rId917" Type="http://schemas.openxmlformats.org/officeDocument/2006/relationships/hyperlink" Target="https://www.assets.signify.com/is/image/Signify/LED_classic_A95_E27_FR-POS2A-SPP?$highres$" TargetMode="External"/><Relationship Id="rId1547" Type="http://schemas.openxmlformats.org/officeDocument/2006/relationships/hyperlink" Target="https://www.assets.signify.com/is/content/Signify/912401483520_EU.cs_CZ.PROF.FP" TargetMode="External"/><Relationship Id="rId1754" Type="http://schemas.openxmlformats.org/officeDocument/2006/relationships/hyperlink" Target="https://www.assets.signify.com/is/content/Signify/911401876680_EU.cs_CZ.PROF.FP" TargetMode="External"/><Relationship Id="rId1961" Type="http://schemas.openxmlformats.org/officeDocument/2006/relationships/hyperlink" Target="https://www.assets.signify.com/is/content/Signify/929003467412_EU.cs_CZ.PROF.FP" TargetMode="External"/><Relationship Id="rId2805" Type="http://schemas.openxmlformats.org/officeDocument/2006/relationships/hyperlink" Target="https://www.assets.signify.com/is/content/Signify/928108100630_EU.cs_CZ.PROF.FP" TargetMode="External"/><Relationship Id="rId46" Type="http://schemas.openxmlformats.org/officeDocument/2006/relationships/hyperlink" Target="https://www.assets.signify.com/is/image/Signify/CoreLine_Recessed_Spot-RS140B-SPP?$highres$" TargetMode="External"/><Relationship Id="rId1407" Type="http://schemas.openxmlformats.org/officeDocument/2006/relationships/hyperlink" Target="https://www.assets.signify.com/is/image/Signify/GPPR1_PPPLTL-3_0001?$highres$" TargetMode="External"/><Relationship Id="rId1614" Type="http://schemas.openxmlformats.org/officeDocument/2006/relationships/hyperlink" Target="https://www.assets.signify.com/is/content/Signify/911401807187_EU.cs_CZ.PROF.FP" TargetMode="External"/><Relationship Id="rId1821" Type="http://schemas.openxmlformats.org/officeDocument/2006/relationships/hyperlink" Target="https://www.assets.signify.com/is/content/Signify/911401555445_EU.cs_CZ.PROF.FP" TargetMode="External"/><Relationship Id="rId3579" Type="http://schemas.openxmlformats.org/officeDocument/2006/relationships/hyperlink" Target="https://www.assets.signify.com/is/content/Signify/LEDtube_Installation_Guide_HF_2-INI" TargetMode="External"/><Relationship Id="rId2388" Type="http://schemas.openxmlformats.org/officeDocument/2006/relationships/hyperlink" Target="https://www.assets.signify.com/is/content/Signify/929001901502_EU.cs_CZ.PROF.FP" TargetMode="External"/><Relationship Id="rId2595" Type="http://schemas.openxmlformats.org/officeDocument/2006/relationships/hyperlink" Target="https://www.assets.signify.com/is/content/Signify/929003080102_EU.cs_CZ.PROF.FP" TargetMode="External"/><Relationship Id="rId3439" Type="http://schemas.openxmlformats.org/officeDocument/2006/relationships/hyperlink" Target="https://www.assets.signify.com/is/content/Signify/PLL-EM-Mains-66011861-TLED-NDLR-INI" TargetMode="External"/><Relationship Id="rId567" Type="http://schemas.openxmlformats.org/officeDocument/2006/relationships/hyperlink" Target="https://www.assets.signify.com/is/image/Signify/LEDtube_CorePro_PLS_EM_5W_G23_830_12D_ND-SPP?$highres$" TargetMode="External"/><Relationship Id="rId1197" Type="http://schemas.openxmlformats.org/officeDocument/2006/relationships/hyperlink" Target="https://www.assets.signify.com/is/image/Signify/MAS_LEDspotLV_D_20_100W_827_AR111_40D-SPP?$highres$" TargetMode="External"/><Relationship Id="rId2248" Type="http://schemas.openxmlformats.org/officeDocument/2006/relationships/hyperlink" Target="https://www.assets.signify.com/is/content/Signify/929003775402_EU.cs_CZ.PROF.FP" TargetMode="External"/><Relationship Id="rId3646" Type="http://schemas.openxmlformats.org/officeDocument/2006/relationships/hyperlink" Target="https://www.assets.signify.com/is/image/Signify/LED-G95-25W-1800K-E27-Amber-SP-DIM-1PF-4-RTP?$highres$" TargetMode="External"/><Relationship Id="rId774" Type="http://schemas.openxmlformats.org/officeDocument/2006/relationships/hyperlink" Target="https://www.assets.signify.com/is/image/Signify/LEDtube_MAS_G5-SPP?$highres$" TargetMode="External"/><Relationship Id="rId981" Type="http://schemas.openxmlformats.org/officeDocument/2006/relationships/hyperlink" Target="https://www.assets.signify.com/is/image/Signify/LED-CLA-40W-P45-E14-2700K-CL-UE-SRT4-RTP?$highres$" TargetMode="External"/><Relationship Id="rId1057" Type="http://schemas.openxmlformats.org/officeDocument/2006/relationships/hyperlink" Target="https://www.assets.signify.com/is/image/Signify/LED_Classic_50W_PAR20_E27_WW_25D_D_1SRT4-SPP?$highres$" TargetMode="External"/><Relationship Id="rId2455" Type="http://schemas.openxmlformats.org/officeDocument/2006/relationships/hyperlink" Target="https://www.assets.signify.com/is/content/Signify/929001890592_EU.cs_CZ.PROF.FP" TargetMode="External"/><Relationship Id="rId2662" Type="http://schemas.openxmlformats.org/officeDocument/2006/relationships/hyperlink" Target="https://www.assets.signify.com/is/content/Signify/929002016602_EU.cs_CZ.PROF.FP" TargetMode="External"/><Relationship Id="rId3506" Type="http://schemas.openxmlformats.org/officeDocument/2006/relationships/hyperlink" Target="https://www.assets.signify.com/is/content/Signify/online-QIG-for-324166183191-Corepro-LEDtube-INI" TargetMode="External"/><Relationship Id="rId427" Type="http://schemas.openxmlformats.org/officeDocument/2006/relationships/hyperlink" Target="https://www.assets.signify.com/is/image/Signify/Ledinaire-Highbay-BY021P-BY022P-G3-SPP?$highres$" TargetMode="External"/><Relationship Id="rId634" Type="http://schemas.openxmlformats.org/officeDocument/2006/relationships/hyperlink" Target="https://www.assets.signify.com/is/image/Signify/SPPR1_MLED_APR_0014?$highres$" TargetMode="External"/><Relationship Id="rId841" Type="http://schemas.openxmlformats.org/officeDocument/2006/relationships/hyperlink" Target="https://www.assets.signify.com/is/image/Signify/LED-CLA-40W-A60-E27-2700K-CL-UE-SRT4-1-RTP?$highres$" TargetMode="External"/><Relationship Id="rId1264" Type="http://schemas.openxmlformats.org/officeDocument/2006/relationships/hyperlink" Target="https://www.assets.signify.com/is/image/Signify/LPPR1_TL-D8_G13?$highres$" TargetMode="External"/><Relationship Id="rId1471" Type="http://schemas.openxmlformats.org/officeDocument/2006/relationships/hyperlink" Target="https://www.assets.signify.com/is/content/Signify/929003250532_EU.cs_CZ.PROF.FP" TargetMode="External"/><Relationship Id="rId2108" Type="http://schemas.openxmlformats.org/officeDocument/2006/relationships/hyperlink" Target="https://www.assets.signify.com/is/content/Signify/929004356602_EU.cs_CZ.PROF.FP" TargetMode="External"/><Relationship Id="rId2315" Type="http://schemas.openxmlformats.org/officeDocument/2006/relationships/hyperlink" Target="https://www.assets.signify.com/is/content/Signify/929003799202_EU.cs_CZ.PROF.FP" TargetMode="External"/><Relationship Id="rId2522" Type="http://schemas.openxmlformats.org/officeDocument/2006/relationships/hyperlink" Target="https://www.assets.signify.com/is/content/Signify/929001347302_EU.cs_CZ.PROF.FP" TargetMode="External"/><Relationship Id="rId701" Type="http://schemas.openxmlformats.org/officeDocument/2006/relationships/hyperlink" Target="https://www.assets.signify.com/is/image/Signify/TLED_230V_10-5W-36W_160D_T8ND_PP?$highres$" TargetMode="External"/><Relationship Id="rId1124" Type="http://schemas.openxmlformats.org/officeDocument/2006/relationships/hyperlink" Target="https://www.assets.signify.com/is/image/Signify/LEDspot_50W_GU10_830_35D-SPP?$highres$" TargetMode="External"/><Relationship Id="rId1331" Type="http://schemas.openxmlformats.org/officeDocument/2006/relationships/hyperlink" Target="https://www.assets.signify.com/is/image/Signify/lppr1_cdo-tt_0002?$highres$" TargetMode="External"/><Relationship Id="rId3089" Type="http://schemas.openxmlformats.org/officeDocument/2006/relationships/hyperlink" Target="https://www.assets.signify.com/is/content/Signify/Ledinaire-surface-mounted-Gen-2-Mounting-Instructions" TargetMode="External"/><Relationship Id="rId3296" Type="http://schemas.openxmlformats.org/officeDocument/2006/relationships/hyperlink" Target="https://www.assets.signify.com/is/content/Signify/MI_Coreline%20tempo%20small%20gen2" TargetMode="External"/><Relationship Id="rId3156" Type="http://schemas.openxmlformats.org/officeDocument/2006/relationships/hyperlink" Target="https://www.assets.signify.com/is/content/Signify/Ledinaire_Waterproof_WT060C-MI_v2023%2003" TargetMode="External"/><Relationship Id="rId3363" Type="http://schemas.openxmlformats.org/officeDocument/2006/relationships/hyperlink" Target="https://www.assets.signify.com/is/content/Signify/Online-QIG-for-W1-TForce-SON-T-INI" TargetMode="External"/><Relationship Id="rId284" Type="http://schemas.openxmlformats.org/officeDocument/2006/relationships/hyperlink" Target="https://www.assets.signify.com/is/image/Signify/CoreLine%20tubular%20waterproof_WT210Z%20SMS%20_suspension%20set?$highres$" TargetMode="External"/><Relationship Id="rId491" Type="http://schemas.openxmlformats.org/officeDocument/2006/relationships/hyperlink" Target="https://www.assets.signify.com/is/image/Signify/CoreLine_Malaga_LED-BRP101-SPP?$highres$" TargetMode="External"/><Relationship Id="rId2172" Type="http://schemas.openxmlformats.org/officeDocument/2006/relationships/hyperlink" Target="https://www.assets.signify.com/is/content/Signify/929002420002_EU.cs_CZ.PROF.FP" TargetMode="External"/><Relationship Id="rId3016" Type="http://schemas.openxmlformats.org/officeDocument/2006/relationships/hyperlink" Target="https://www.assets.signify.com/is/content/Signify/Installation-instructions-CoreLine-recessed-Gen4v2" TargetMode="External"/><Relationship Id="rId3223" Type="http://schemas.openxmlformats.org/officeDocument/2006/relationships/hyperlink" Target="https://www.assets.signify.com/is/content/Signify/MI-Coreline-Highbay-G6-PSD-PSU" TargetMode="External"/><Relationship Id="rId3570" Type="http://schemas.openxmlformats.org/officeDocument/2006/relationships/hyperlink" Target="https://www.assets.signify.com/is/content/Signify/LEDtube_MAS_HO_Installation_Guide-INI" TargetMode="External"/><Relationship Id="rId144" Type="http://schemas.openxmlformats.org/officeDocument/2006/relationships/hyperlink" Target="https://www.assets.signify.com/is/image/Signify/CoreLine-panel-G6-W60L60-RTP?$highres$" TargetMode="External"/><Relationship Id="rId3430" Type="http://schemas.openxmlformats.org/officeDocument/2006/relationships/hyperlink" Target="https://www.assets.signify.com/is/content/Signify/LEDtube_PLL_HF_1_Installation_Guide-INI" TargetMode="External"/><Relationship Id="rId351" Type="http://schemas.openxmlformats.org/officeDocument/2006/relationships/hyperlink" Target="https://www.assets.signify.com/is/image/Signify/Ledinaire%20Batten_BN021_L600_SPP-01?$highres$" TargetMode="External"/><Relationship Id="rId2032" Type="http://schemas.openxmlformats.org/officeDocument/2006/relationships/hyperlink" Target="https://www.assets.signify.com/is/content/Signify/929004252902_EU.cs_CZ.PROF.FP" TargetMode="External"/><Relationship Id="rId2989" Type="http://schemas.openxmlformats.org/officeDocument/2006/relationships/hyperlink" Target="https://www.assets.signify.com/is/content/Signify/Ledinaire-WM-WL070V-Installation-Instructions" TargetMode="External"/><Relationship Id="rId211" Type="http://schemas.openxmlformats.org/officeDocument/2006/relationships/hyperlink" Target="https://www.assets.signify.com/is/image/Signify/CoreLine-surface-mounted-G4-W20L157-All-in-logo-RTP?$highres$" TargetMode="External"/><Relationship Id="rId1798" Type="http://schemas.openxmlformats.org/officeDocument/2006/relationships/hyperlink" Target="https://www.assets.signify.com/is/content/Signify/911401850387_EU.cs_CZ.PROF.FP" TargetMode="External"/><Relationship Id="rId2849" Type="http://schemas.openxmlformats.org/officeDocument/2006/relationships/hyperlink" Target="https://www.assets.signify.com/is/content/Signify/913713028366_EU.cs_CZ.PROF.FP" TargetMode="External"/><Relationship Id="rId1658" Type="http://schemas.openxmlformats.org/officeDocument/2006/relationships/hyperlink" Target="https://www.assets.signify.com/is/content/Signify/912401483526_EU.cs_CZ.PROF.FP" TargetMode="External"/><Relationship Id="rId1865" Type="http://schemas.openxmlformats.org/officeDocument/2006/relationships/hyperlink" Target="https://www.assets.signify.com/is/content/Signify/911401631008_EU.cs_CZ.PROF.FP" TargetMode="External"/><Relationship Id="rId2709" Type="http://schemas.openxmlformats.org/officeDocument/2006/relationships/hyperlink" Target="https://www.assets.signify.com/is/content/Signify/928027484070_EU.cs_CZ.PROF.FP" TargetMode="External"/><Relationship Id="rId1518" Type="http://schemas.openxmlformats.org/officeDocument/2006/relationships/hyperlink" Target="https://www.assets.signify.com/is/content/Signify/911401898182_EU.cs_CZ.PROF.FP" TargetMode="External"/><Relationship Id="rId2916" Type="http://schemas.openxmlformats.org/officeDocument/2006/relationships/hyperlink" Target="https://www.assets.signify.com/is/content/Signify/Downlight_DN065B_G4_324165985691_V2_Online-INI" TargetMode="External"/><Relationship Id="rId3080" Type="http://schemas.openxmlformats.org/officeDocument/2006/relationships/hyperlink" Target="https://www.assets.signify.com/is/content/Signify/Installation-instructions-CoreLine-surface-mounted-Gen4" TargetMode="External"/><Relationship Id="rId1725" Type="http://schemas.openxmlformats.org/officeDocument/2006/relationships/hyperlink" Target="https://www.assets.signify.com/is/content/Signify/910505100061_EU.cs_CZ.PROF.FP" TargetMode="External"/><Relationship Id="rId1932" Type="http://schemas.openxmlformats.org/officeDocument/2006/relationships/hyperlink" Target="https://www.assets.signify.com/is/content/Signify/911401876386_EU.cs_CZ.PROF.FP" TargetMode="External"/><Relationship Id="rId17" Type="http://schemas.openxmlformats.org/officeDocument/2006/relationships/hyperlink" Target="https://www.assets.signify.com/is/image/Signify/DN065B_G4_LED20_19W_D200_RD_update-SPP?$highres$" TargetMode="External"/><Relationship Id="rId2499" Type="http://schemas.openxmlformats.org/officeDocument/2006/relationships/hyperlink" Target="https://www.assets.signify.com/is/content/Signify/929003486102_EU.cs_CZ.PROF.FP" TargetMode="External"/><Relationship Id="rId1" Type="http://schemas.openxmlformats.org/officeDocument/2006/relationships/hyperlink" Target="https://www.lighting.philips.com/main/support/support/tools/gear-selection-tool" TargetMode="External"/><Relationship Id="rId678" Type="http://schemas.openxmlformats.org/officeDocument/2006/relationships/hyperlink" Target="https://www.assets.signify.com/is/image/Signify/LEDtube_PRO_1200mm_12W_G13_850_1800lm-SPP?$highres$" TargetMode="External"/><Relationship Id="rId885" Type="http://schemas.openxmlformats.org/officeDocument/2006/relationships/hyperlink" Target="https://www.assets.signify.com/is/image/Signify/LED_BulbsBulb_A67_100W_1521lm_2700K_E27_NDFrosted-SPP?$highres$" TargetMode="External"/><Relationship Id="rId2359" Type="http://schemas.openxmlformats.org/officeDocument/2006/relationships/hyperlink" Target="https://www.assets.signify.com/is/content/Signify/929002026531_EU.cs_CZ.PROF.FP" TargetMode="External"/><Relationship Id="rId2566" Type="http://schemas.openxmlformats.org/officeDocument/2006/relationships/hyperlink" Target="https://www.assets.signify.com/is/content/Signify/929002981002_EU.cs_CZ.PROF.FP" TargetMode="External"/><Relationship Id="rId2773" Type="http://schemas.openxmlformats.org/officeDocument/2006/relationships/hyperlink" Target="https://www.assets.signify.com/is/content/Signify/928082305125_EU.cs_CZ.PROF.FP" TargetMode="External"/><Relationship Id="rId2980" Type="http://schemas.openxmlformats.org/officeDocument/2006/relationships/hyperlink" Target="https://www.assets.signify.com/is/content/Signify/EM159Z-WL-CM-RECESSED-KIT-final" TargetMode="External"/><Relationship Id="rId361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38" Type="http://schemas.openxmlformats.org/officeDocument/2006/relationships/hyperlink" Target="https://www.assets.signify.com/is/image/Signify/LEDTrueForce_Others_E27_42W-SPP?$highres$" TargetMode="External"/><Relationship Id="rId745" Type="http://schemas.openxmlformats.org/officeDocument/2006/relationships/hyperlink" Target="https://www.assets.signify.com/is/image/Signify/ESSENTIAL_LEDtube_8_16W_G5_830_865_APR-SPP?$highres$" TargetMode="External"/><Relationship Id="rId952" Type="http://schemas.openxmlformats.org/officeDocument/2006/relationships/hyperlink" Target="https://www.assets.signify.com/is/image/Signify/LEDbulb_10-65W_E27_A60_765_FR_130D-SPP?$highres$" TargetMode="External"/><Relationship Id="rId1168" Type="http://schemas.openxmlformats.org/officeDocument/2006/relationships/hyperlink" Target="https://www.assets.signify.com/is/image/Signify/LEDspots_MAS_MR16_GU5_3_1-SPP?$highres$" TargetMode="External"/><Relationship Id="rId1375" Type="http://schemas.openxmlformats.org/officeDocument/2006/relationships/hyperlink" Target="https://www.assets.signify.com/is/image/Signify/LPPR1_CDMR111E_0001?$highres$" TargetMode="External"/><Relationship Id="rId1582" Type="http://schemas.openxmlformats.org/officeDocument/2006/relationships/hyperlink" Target="https://www.assets.signify.com/is/content/Signify/910500188815_EU.cs_CZ.PROF.FP" TargetMode="External"/><Relationship Id="rId2219" Type="http://schemas.openxmlformats.org/officeDocument/2006/relationships/hyperlink" Target="https://www.assets.signify.com/is/content/Signify/929003596702_EU.cs_CZ.PROF.FP" TargetMode="External"/><Relationship Id="rId2426" Type="http://schemas.openxmlformats.org/officeDocument/2006/relationships/hyperlink" Target="https://www.assets.signify.com/is/content/Signify/929003011982_EU.cs_CZ.PROF.FP" TargetMode="External"/><Relationship Id="rId2633" Type="http://schemas.openxmlformats.org/officeDocument/2006/relationships/hyperlink" Target="https://www.assets.signify.com/is/content/Signify/929003478902_EU.cs_CZ.PROF.FP" TargetMode="External"/><Relationship Id="rId81" Type="http://schemas.openxmlformats.org/officeDocument/2006/relationships/hyperlink" Target="https://www.assets.signify.com/is/image/Signify/Emergency-Bulkhead-HO-EM154C-SPP?$highres$" TargetMode="External"/><Relationship Id="rId605" Type="http://schemas.openxmlformats.org/officeDocument/2006/relationships/hyperlink" Target="https://www.assets.signify.com/is/image/Signify/CorePro-LED-Urban-PLL-Mains-18W-RTP?$highres$" TargetMode="External"/><Relationship Id="rId812" Type="http://schemas.openxmlformats.org/officeDocument/2006/relationships/hyperlink" Target="https://www.assets.signify.com/is/image/Signify/MAS_LEDstrip_5M-SPP?$highres$" TargetMode="External"/><Relationship Id="rId1028" Type="http://schemas.openxmlformats.org/officeDocument/2006/relationships/hyperlink" Target="https://www.assets.signify.com/is/image/Signify/PLA_LED_60W_B35_E14_WW_ND_1CT_10-SPP?$highres$" TargetMode="External"/><Relationship Id="rId1235" Type="http://schemas.openxmlformats.org/officeDocument/2006/relationships/hyperlink" Target="https://www.assets.signify.com/is/image/Signify/LPPR1_IRSG_E27_R125_CLEAR?$highres$" TargetMode="External"/><Relationship Id="rId1442" Type="http://schemas.openxmlformats.org/officeDocument/2006/relationships/hyperlink" Target="https://www.assets.signify.com/is/image/Signify/GPPR1_IPVG4U_0003?$highres$" TargetMode="External"/><Relationship Id="rId2840" Type="http://schemas.openxmlformats.org/officeDocument/2006/relationships/hyperlink" Target="https://www.assets.signify.com/is/content/Signify/913713033666_EU.cs_CZ.PROF.FP" TargetMode="External"/><Relationship Id="rId1302" Type="http://schemas.openxmlformats.org/officeDocument/2006/relationships/hyperlink" Target="https://www.assets.signify.com/is/image/Signify/lppr1_son-t_e40?$highres$" TargetMode="External"/><Relationship Id="rId2700" Type="http://schemas.openxmlformats.org/officeDocument/2006/relationships/hyperlink" Target="https://www.assets.signify.com/is/content/Signify/927929684018_EU.cs_CZ.PROF.FP" TargetMode="External"/><Relationship Id="rId3267" Type="http://schemas.openxmlformats.org/officeDocument/2006/relationships/hyperlink" Target="https://www.assets.signify.com/is/content/Signify/Coreline-Highbay-G5-MI-PSU-PSD" TargetMode="External"/><Relationship Id="rId188" Type="http://schemas.openxmlformats.org/officeDocument/2006/relationships/hyperlink" Target="https://www.assets.signify.com/is/image/Signify/RC159Z-PLC-Plaster-Ceiling-Clips?$highres$" TargetMode="External"/><Relationship Id="rId395" Type="http://schemas.openxmlformats.org/officeDocument/2006/relationships/hyperlink" Target="https://www.assets.signify.com/is/image/Signify/CoreLineHighbay_Gen5_BY120P-SPP?$highres$" TargetMode="External"/><Relationship Id="rId2076" Type="http://schemas.openxmlformats.org/officeDocument/2006/relationships/hyperlink" Target="https://www.assets.signify.com/is/content/Signify/929003807602_EU.cs_CZ.PROF.FP" TargetMode="External"/><Relationship Id="rId3474" Type="http://schemas.openxmlformats.org/officeDocument/2006/relationships/hyperlink" Target="https://www.assets.signify.com/is/content/Signify/online-QIG-for-324166166411-MAS-LEDtube-installation-guide-INI" TargetMode="External"/><Relationship Id="rId2283" Type="http://schemas.openxmlformats.org/officeDocument/2006/relationships/hyperlink" Target="https://www.assets.signify.com/is/content/Signify/929002696002_EU.cs_CZ.PROF.FP" TargetMode="External"/><Relationship Id="rId2490" Type="http://schemas.openxmlformats.org/officeDocument/2006/relationships/hyperlink" Target="https://www.assets.signify.com/is/content/Signify/929003540631_EU.cs_CZ.PROF.FP" TargetMode="External"/><Relationship Id="rId3127" Type="http://schemas.openxmlformats.org/officeDocument/2006/relationships/hyperlink" Target="https://www.assets.signify.com/is/content/Signify/Manual-Instruction-WT120C-G2-high-lumen-v202404" TargetMode="External"/><Relationship Id="rId3334" Type="http://schemas.openxmlformats.org/officeDocument/2006/relationships/hyperlink" Target="https://www.assets.signify.com/is/content/Signify/Installation-Instructions-PILA-Floodlight-Gen2" TargetMode="External"/><Relationship Id="rId3541" Type="http://schemas.openxmlformats.org/officeDocument/2006/relationships/hyperlink" Target="https://www.assets.signify.com/is/content/Signify/LEDtube_Installation_Guide_UN-INI" TargetMode="External"/><Relationship Id="rId255" Type="http://schemas.openxmlformats.org/officeDocument/2006/relationships/hyperlink" Target="https://www.assets.signify.com/is/image/Signify/CoreLine-waterproof-WT120C-G3-L1500-SPP-MultiLumenIcon4?$highres$" TargetMode="External"/><Relationship Id="rId462" Type="http://schemas.openxmlformats.org/officeDocument/2006/relationships/hyperlink" Target="https://www.assets.signify.com/is/image/Signify/Ledinaire-Floodlight-BVP167-30W-All-in-RTP?$highres$" TargetMode="External"/><Relationship Id="rId1092" Type="http://schemas.openxmlformats.org/officeDocument/2006/relationships/hyperlink" Target="https://www.assets.signify.com/is/image/Signify/LEDspot_Corepro_GU10_PAR16-SPP?$highres$" TargetMode="External"/><Relationship Id="rId2143" Type="http://schemas.openxmlformats.org/officeDocument/2006/relationships/hyperlink" Target="https://www.assets.signify.com/is/content/Signify/929002446032_EU.cs_CZ.PROF.FP" TargetMode="External"/><Relationship Id="rId2350" Type="http://schemas.openxmlformats.org/officeDocument/2006/relationships/hyperlink" Target="https://www.assets.signify.com/is/content/Signify/929002373102_EU.cs_CZ.PROF.FP" TargetMode="External"/><Relationship Id="rId3401" Type="http://schemas.openxmlformats.org/officeDocument/2006/relationships/hyperlink" Target="https://www.assets.signify.com/is/content/Signify/LEDTForce_HPI_NC_Installation_Guide-INI" TargetMode="External"/><Relationship Id="rId115" Type="http://schemas.openxmlformats.org/officeDocument/2006/relationships/hyperlink" Target="https://www.assets.signify.com/is/image/Signify/IPAC_RCS750i_0023?$highres$" TargetMode="External"/><Relationship Id="rId322" Type="http://schemas.openxmlformats.org/officeDocument/2006/relationships/hyperlink" Target="https://www.assets.signify.com/is/image/Signify/Ledinaire_Tube_Hsng_1LMP_SPP-01?$highres$" TargetMode="External"/><Relationship Id="rId2003" Type="http://schemas.openxmlformats.org/officeDocument/2006/relationships/hyperlink" Target="https://www.assets.signify.com/is/content/Signify/929002349902_EU.cs_CZ.PROF.FP" TargetMode="External"/><Relationship Id="rId2210" Type="http://schemas.openxmlformats.org/officeDocument/2006/relationships/hyperlink" Target="https://www.assets.signify.com/is/content/Signify/929003795302_EU.cs_CZ.PROF.FP" TargetMode="External"/><Relationship Id="rId1769" Type="http://schemas.openxmlformats.org/officeDocument/2006/relationships/hyperlink" Target="https://www.assets.signify.com/is/content/Signify/911401807485_EU.cs_CZ.PROF.FP" TargetMode="External"/><Relationship Id="rId1976" Type="http://schemas.openxmlformats.org/officeDocument/2006/relationships/hyperlink" Target="https://www.assets.signify.com/is/content/Signify/929004341402_EU.cs_CZ.PROF.FP" TargetMode="External"/><Relationship Id="rId3191" Type="http://schemas.openxmlformats.org/officeDocument/2006/relationships/hyperlink" Target="https://www.assets.signify.com/is/content/Signify/MI-CoreLine-BN126C-All-in-combined-upgraded" TargetMode="External"/><Relationship Id="rId1629" Type="http://schemas.openxmlformats.org/officeDocument/2006/relationships/hyperlink" Target="https://www.assets.signify.com/is/content/Signify/911401562943_EU.cs_CZ.PROF.FP" TargetMode="External"/><Relationship Id="rId1836" Type="http://schemas.openxmlformats.org/officeDocument/2006/relationships/hyperlink" Target="https://www.assets.signify.com/is/content/Signify/911401555745_EU.cs_CZ.PROF.FP" TargetMode="External"/><Relationship Id="rId1903" Type="http://schemas.openxmlformats.org/officeDocument/2006/relationships/hyperlink" Target="https://www.assets.signify.com/is/content/Signify/912300023660_EU.cs_CZ.PROF.FP" TargetMode="External"/><Relationship Id="rId3051" Type="http://schemas.openxmlformats.org/officeDocument/2006/relationships/hyperlink" Target="https://www.assets.signify.com/is/content/Signify/Ledinaire-panel-G5-Mounting-Instructions-Flywire-Finalv4" TargetMode="External"/><Relationship Id="rId789" Type="http://schemas.openxmlformats.org/officeDocument/2006/relationships/hyperlink" Target="https://www.assets.signify.com/is/image/Signify/CorePro-LEDtube-HF-1500mm-RTP?$highres$" TargetMode="External"/><Relationship Id="rId996" Type="http://schemas.openxmlformats.org/officeDocument/2006/relationships/hyperlink" Target="https://www.assets.signify.com/is/image/Signify/LEDcandle_25W_E27_827_FR_P45-SPP?$highres$" TargetMode="External"/><Relationship Id="rId2677" Type="http://schemas.openxmlformats.org/officeDocument/2006/relationships/hyperlink" Target="https://www.assets.signify.com/is/content/Signify/923801444210_EU.cs_CZ.PROF.FP" TargetMode="External"/><Relationship Id="rId2884" Type="http://schemas.openxmlformats.org/officeDocument/2006/relationships/hyperlink" Target="https://www.assets.signify.com/is/content/Signify/913700752326_EU.cs_CZ.PROF.FP" TargetMode="External"/><Relationship Id="rId649" Type="http://schemas.openxmlformats.org/officeDocument/2006/relationships/hyperlink" Target="https://www.assets.signify.com/is/image/Signify/LEDtube_220-240V_G13_4ft-SPP?$highres$" TargetMode="External"/><Relationship Id="rId856" Type="http://schemas.openxmlformats.org/officeDocument/2006/relationships/hyperlink" Target="https://www.assets.signify.com/is/image/Signify/LED_CLA_100WA60_E27_2700K_CL_UE_SRT4-SPP?$highres$" TargetMode="External"/><Relationship Id="rId1279" Type="http://schemas.openxmlformats.org/officeDocument/2006/relationships/hyperlink" Target="https://www.assets.signify.com/is/image/Signify/lppr1_son-pia_0002?$highres$" TargetMode="External"/><Relationship Id="rId1486" Type="http://schemas.openxmlformats.org/officeDocument/2006/relationships/hyperlink" Target="https://www.assets.signify.com/is/content/Signify/929003251832_EU.cs_CZ.PROF.FP" TargetMode="External"/><Relationship Id="rId2537" Type="http://schemas.openxmlformats.org/officeDocument/2006/relationships/hyperlink" Target="https://www.assets.signify.com/is/content/Signify/929004248402_EU.cs_CZ.PROF.FP" TargetMode="External"/><Relationship Id="rId509" Type="http://schemas.openxmlformats.org/officeDocument/2006/relationships/hyperlink" Target="https://www.assets.signify.com/is/image/Signify/LED-MAS-SON-T-UE-M-19W-740-E27-RTP?$highres$" TargetMode="External"/><Relationship Id="rId1139" Type="http://schemas.openxmlformats.org/officeDocument/2006/relationships/hyperlink" Target="https://www.assets.signify.com/is/image/Signify/PILA_LED_50W_GU10_CW_60D_ND_1CT_10-SPP?$highres$" TargetMode="External"/><Relationship Id="rId1346" Type="http://schemas.openxmlformats.org/officeDocument/2006/relationships/hyperlink" Target="https://www.assets.signify.com/is/image/Signify/LPPR1_CDM-T-E_100W_G12?$highres$" TargetMode="External"/><Relationship Id="rId1693" Type="http://schemas.openxmlformats.org/officeDocument/2006/relationships/hyperlink" Target="https://www.assets.signify.com/is/content/Signify/911401824681_EU.cs_CZ.PROF.FP" TargetMode="External"/><Relationship Id="rId2744" Type="http://schemas.openxmlformats.org/officeDocument/2006/relationships/hyperlink" Target="https://www.assets.signify.com/is/content/Signify/928158905131_EU.cs_CZ.PROF.FP" TargetMode="External"/><Relationship Id="rId2951" Type="http://schemas.openxmlformats.org/officeDocument/2006/relationships/hyperlink" Target="https://www.assets.signify.com/is/content/Signify/127075007939_Release_CoreLine%20Recessed%20Spot%20gen2_D78-650_900lm%20PSR_manual" TargetMode="External"/><Relationship Id="rId716" Type="http://schemas.openxmlformats.org/officeDocument/2006/relationships/hyperlink" Target="https://www.assets.signify.com/is/image/Signify/Ledtube_CorePro_18W_G13_830_24D_ND-SPP?$highres$" TargetMode="External"/><Relationship Id="rId923" Type="http://schemas.openxmlformats.org/officeDocument/2006/relationships/hyperlink" Target="https://www.assets.signify.com/is/image/Signify/LED%20Bulb%20A67%20E27%20ND%20Clear-SPP?$highres$" TargetMode="External"/><Relationship Id="rId1553" Type="http://schemas.openxmlformats.org/officeDocument/2006/relationships/hyperlink" Target="https://www.assets.signify.com/is/content/Signify/911401873687_EU.cs_CZ.PROF.FP" TargetMode="External"/><Relationship Id="rId1760" Type="http://schemas.openxmlformats.org/officeDocument/2006/relationships/hyperlink" Target="https://www.assets.signify.com/is/content/Signify/911401892880_EU.cs_CZ.PROF.FP" TargetMode="External"/><Relationship Id="rId2604" Type="http://schemas.openxmlformats.org/officeDocument/2006/relationships/hyperlink" Target="https://www.assets.signify.com/is/content/Signify/929002493002_EU.cs_CZ.PROF.FP" TargetMode="External"/><Relationship Id="rId2811" Type="http://schemas.openxmlformats.org/officeDocument/2006/relationships/hyperlink" Target="https://www.assets.signify.com/is/content/Signify/928195405330_EU.cs_CZ.PROF.FP" TargetMode="External"/><Relationship Id="rId52" Type="http://schemas.openxmlformats.org/officeDocument/2006/relationships/hyperlink" Target="https://www.assets.signify.com/is/image/Signify/CoreLine_Recessed_Spot-RS140B_Fixed_ALU-SPP?$highres$" TargetMode="External"/><Relationship Id="rId1206" Type="http://schemas.openxmlformats.org/officeDocument/2006/relationships/hyperlink" Target="https://www.assets.signify.com/is/image/Signify/LED-25W-G9-WW-ND-3PF-6-DISC-RTP?$highres$" TargetMode="External"/><Relationship Id="rId1413" Type="http://schemas.openxmlformats.org/officeDocument/2006/relationships/hyperlink" Target="https://www.assets.signify.com/is/image/Signify/GPPR1_PPPLTL-3_0001?$highres$" TargetMode="External"/><Relationship Id="rId1620" Type="http://schemas.openxmlformats.org/officeDocument/2006/relationships/hyperlink" Target="https://www.assets.signify.com/is/content/Signify/911401891585_EU.cs_CZ.PROF.FP" TargetMode="External"/><Relationship Id="rId3378" Type="http://schemas.openxmlformats.org/officeDocument/2006/relationships/hyperlink" Target="https://www.assets.signify.com/is/content/Signify/LEDTForce_HPL_2_NC_Installation_Guide-INI" TargetMode="External"/><Relationship Id="rId3585" Type="http://schemas.openxmlformats.org/officeDocument/2006/relationships/hyperlink" Target="https://www.assets.signify.com/is/content/Signify/LEDtube_Installation_Guide_HF_2-INI" TargetMode="External"/><Relationship Id="rId299" Type="http://schemas.openxmlformats.org/officeDocument/2006/relationships/hyperlink" Target="https://www.assets.signify.com/is/image/Signify/L1500-WT060C-SPP-1?$highres$" TargetMode="External"/><Relationship Id="rId2187" Type="http://schemas.openxmlformats.org/officeDocument/2006/relationships/hyperlink" Target="https://www.assets.signify.com/is/content/Signify/929003734002_EU.cs_CZ.PROF.FP" TargetMode="External"/><Relationship Id="rId2394" Type="http://schemas.openxmlformats.org/officeDocument/2006/relationships/hyperlink" Target="https://www.assets.signify.com/is/content/Signify/929002306208_EU.cs_CZ.PROF.FP" TargetMode="External"/><Relationship Id="rId3238" Type="http://schemas.openxmlformats.org/officeDocument/2006/relationships/hyperlink" Target="https://www.assets.signify.com/is/content/Signify/MI-Coreline-Highbay-G6-PSD-PSU" TargetMode="External"/><Relationship Id="rId3445" Type="http://schemas.openxmlformats.org/officeDocument/2006/relationships/hyperlink" Target="https://www.assets.signify.com/is/content/Signify/online-QIG-for-324166115861-Installation-INI" TargetMode="External"/><Relationship Id="rId3652" Type="http://schemas.openxmlformats.org/officeDocument/2006/relationships/hyperlink" Target="https://www.assets.signify.com/is/content/Signify/CZ.cs_CZ.8721103049018" TargetMode="External"/><Relationship Id="rId159" Type="http://schemas.openxmlformats.org/officeDocument/2006/relationships/hyperlink" Target="https://www.assets.signify.com/is/image/Signify/Philips-CoreLine-panel-G6-All-in-W60L60-RTP?$highres$" TargetMode="External"/><Relationship Id="rId366" Type="http://schemas.openxmlformats.org/officeDocument/2006/relationships/hyperlink" Target="https://www.assets.signify.com/is/image/Signify/CL-HB-G6-BY121P-PSU-PSD-RTP?$highres$" TargetMode="External"/><Relationship Id="rId573" Type="http://schemas.openxmlformats.org/officeDocument/2006/relationships/hyperlink" Target="https://www.assets.signify.com/is/image/Signify/SPPR1_MLEDGA_0027?$highres$" TargetMode="External"/><Relationship Id="rId780" Type="http://schemas.openxmlformats.org/officeDocument/2006/relationships/hyperlink" Target="https://www.assets.signify.com/is/image/Signify/CorePro-LEDtube-HF-600mm-RTP?$highres$" TargetMode="External"/><Relationship Id="rId2047" Type="http://schemas.openxmlformats.org/officeDocument/2006/relationships/hyperlink" Target="https://www.assets.signify.com/is/content/Signify/929001381502_EU.cs_CZ.PROF.FP" TargetMode="External"/><Relationship Id="rId2254" Type="http://schemas.openxmlformats.org/officeDocument/2006/relationships/hyperlink" Target="https://www.assets.signify.com/is/content/Signify/929002696702_EU.cs_CZ.PROF.FP" TargetMode="External"/><Relationship Id="rId2461" Type="http://schemas.openxmlformats.org/officeDocument/2006/relationships/hyperlink" Target="https://www.assets.signify.com/is/content/Signify/929001345592_EU.cs_CZ.PROF.FP" TargetMode="External"/><Relationship Id="rId3305" Type="http://schemas.openxmlformats.org/officeDocument/2006/relationships/hyperlink" Target="https://www.assets.signify.com/is/content/Signify/MI-BVP085-Ledinaire-Solar-floodlight" TargetMode="External"/><Relationship Id="rId3512" Type="http://schemas.openxmlformats.org/officeDocument/2006/relationships/hyperlink" Target="https://www.assets.signify.com/is/content/Signify/66357991-139078-LED-BULB-NDLR-QIG-INI" TargetMode="External"/><Relationship Id="rId226" Type="http://schemas.openxmlformats.org/officeDocument/2006/relationships/hyperlink" Target="https://www.assets.signify.com/is/image/Signify/Ledinaire-surface-mounted-SM065C-RTP?$highres$" TargetMode="External"/><Relationship Id="rId433" Type="http://schemas.openxmlformats.org/officeDocument/2006/relationships/hyperlink" Target="https://www.assets.signify.com/is/image/Signify/Ledinaire-Highbay-BY021Z-G3-SPP?$highres$" TargetMode="External"/><Relationship Id="rId1063" Type="http://schemas.openxmlformats.org/officeDocument/2006/relationships/hyperlink" Target="https://www.assets.signify.com/is/image/Signify/LEDspot_CorePro_25W_E14_R50_827_36D_ND-SPP?$highres$" TargetMode="External"/><Relationship Id="rId1270" Type="http://schemas.openxmlformats.org/officeDocument/2006/relationships/hyperlink" Target="https://www.assets.signify.com/is/image/Signify/LPPR1_TL-E8_G10Q?$highres$" TargetMode="External"/><Relationship Id="rId2114" Type="http://schemas.openxmlformats.org/officeDocument/2006/relationships/hyperlink" Target="https://www.assets.signify.com/is/content/Signify/929004356902_EU.cs_CZ.PROF.FP" TargetMode="External"/><Relationship Id="rId640" Type="http://schemas.openxmlformats.org/officeDocument/2006/relationships/hyperlink" Target="https://www.assets.signify.com/is/image/Signify/SPPR1_MLED_APR_0014?$highres$" TargetMode="External"/><Relationship Id="rId2321" Type="http://schemas.openxmlformats.org/officeDocument/2006/relationships/hyperlink" Target="https://www.assets.signify.com/is/content/Signify/929003057502_EU.cs_CZ.PROF.FP" TargetMode="External"/><Relationship Id="rId500" Type="http://schemas.openxmlformats.org/officeDocument/2006/relationships/hyperlink" Target="https://www.assets.signify.com/is/image/Signify/Trueforce_LED_E27-SPP?$highres$" TargetMode="External"/><Relationship Id="rId1130" Type="http://schemas.openxmlformats.org/officeDocument/2006/relationships/hyperlink" Target="https://www.assets.signify.com/is/image/Signify/MZD_LED_500lm_GU10_840_120D_ND-SPP?$highres$" TargetMode="External"/><Relationship Id="rId1947" Type="http://schemas.openxmlformats.org/officeDocument/2006/relationships/hyperlink" Target="https://www.assets.signify.com/is/content/Signify/910925869868_EU.cs_CZ.PROF.FP" TargetMode="External"/><Relationship Id="rId3095" Type="http://schemas.openxmlformats.org/officeDocument/2006/relationships/hyperlink" Target="https://www.assets.signify.com/is/content/Signify/CoreLine%20waterproof%20WT120C%20G2%20PSU_2023%2005" TargetMode="External"/><Relationship Id="rId1807" Type="http://schemas.openxmlformats.org/officeDocument/2006/relationships/hyperlink" Target="https://www.assets.signify.com/is/content/Signify/911401841982_EU.cs_CZ.PROF.FP" TargetMode="External"/><Relationship Id="rId3162" Type="http://schemas.openxmlformats.org/officeDocument/2006/relationships/hyperlink" Target="https://www.assets.signify.com/is/content/Signify/Ledinaire_Waterproof_WT060C-MI_v2023%2003" TargetMode="External"/><Relationship Id="rId290" Type="http://schemas.openxmlformats.org/officeDocument/2006/relationships/hyperlink" Target="https://www.assets.signify.com/is/image/Signify/Coreline-tubular-waterproof-G2-PC-PMMA-L1200-SPP-v3?$highres$" TargetMode="External"/><Relationship Id="rId3022" Type="http://schemas.openxmlformats.org/officeDocument/2006/relationships/hyperlink" Target="https://www.assets.signify.com/is/content/Signify/CoreLine-panel-G6-Installation-Instructions-RC132V-v2" TargetMode="External"/><Relationship Id="rId150" Type="http://schemas.openxmlformats.org/officeDocument/2006/relationships/hyperlink" Target="https://www.assets.signify.com/is/image/Signify/CoreLine-panel-G6-W60L60-RTP?$highres$" TargetMode="External"/><Relationship Id="rId2788" Type="http://schemas.openxmlformats.org/officeDocument/2006/relationships/hyperlink" Target="https://www.assets.signify.com/is/content/Signify/928094605131_EU.cs_CZ.PROF.FP" TargetMode="External"/><Relationship Id="rId2995" Type="http://schemas.openxmlformats.org/officeDocument/2006/relationships/hyperlink" Target="https://www.assets.signify.com/is/content/Signify/MI%20CoreLine%20Projector%20gen2_ST151T-INI%20Sep%202021" TargetMode="External"/><Relationship Id="rId967" Type="http://schemas.openxmlformats.org/officeDocument/2006/relationships/hyperlink" Target="https://www.assets.signify.com/is/image/Signify/LEDbulb_A65_E27_FR_P1-SPP?$highres$" TargetMode="External"/><Relationship Id="rId1597" Type="http://schemas.openxmlformats.org/officeDocument/2006/relationships/hyperlink" Target="https://www.assets.signify.com/is/content/Signify/911401841187_EU.cs_CZ.PROF.FP" TargetMode="External"/><Relationship Id="rId2648" Type="http://schemas.openxmlformats.org/officeDocument/2006/relationships/hyperlink" Target="https://www.assets.signify.com/is/content/Signify/929003790802_EU.cs_CZ.PROF.FP" TargetMode="External"/><Relationship Id="rId2855" Type="http://schemas.openxmlformats.org/officeDocument/2006/relationships/hyperlink" Target="https://www.assets.signify.com/is/content/Signify/913700679166_EU.cs_CZ.PROF.FP" TargetMode="External"/><Relationship Id="rId96" Type="http://schemas.openxmlformats.org/officeDocument/2006/relationships/hyperlink" Target="https://www.assets.signify.com/is/image/Signify/Ledinaire%20Wall-mounted%20WL070V-SPP?$highres$" TargetMode="External"/><Relationship Id="rId827" Type="http://schemas.openxmlformats.org/officeDocument/2006/relationships/hyperlink" Target="https://www.assets.signify.com/is/image/Signify/CorePro_LEDstrip_5M-SPP?$highres$" TargetMode="External"/><Relationship Id="rId1457" Type="http://schemas.openxmlformats.org/officeDocument/2006/relationships/hyperlink" Target="https://www.assets.signify.com/is/image/Signify/GPPR1_BHD-HP_PHL?$highres$" TargetMode="External"/><Relationship Id="rId1664" Type="http://schemas.openxmlformats.org/officeDocument/2006/relationships/hyperlink" Target="https://www.assets.signify.com/is/content/Signify/911401841787_EU.cs_CZ.PROF.FP" TargetMode="External"/><Relationship Id="rId1871" Type="http://schemas.openxmlformats.org/officeDocument/2006/relationships/hyperlink" Target="https://www.assets.signify.com/is/content/Signify/911401632608_EU.cs_CZ.PROF.FP" TargetMode="External"/><Relationship Id="rId2508" Type="http://schemas.openxmlformats.org/officeDocument/2006/relationships/hyperlink" Target="https://www.assets.signify.com/is/content/Signify/929001891302_EU.cs_CZ.PROF.FP" TargetMode="External"/><Relationship Id="rId2715" Type="http://schemas.openxmlformats.org/officeDocument/2006/relationships/hyperlink" Target="https://www.assets.signify.com/is/content/Signify/927922186523_EU.cs_CZ.PROF.FP" TargetMode="External"/><Relationship Id="rId2922" Type="http://schemas.openxmlformats.org/officeDocument/2006/relationships/hyperlink" Target="https://www.assets.signify.com/is/content/Signify/444170264921%20DN142B%20PSU%20Installation%20Instructions" TargetMode="External"/><Relationship Id="rId1317" Type="http://schemas.openxmlformats.org/officeDocument/2006/relationships/hyperlink" Target="https://www.assets.signify.com/is/image/Signify/lppr1_son_e40_e39?$highres$" TargetMode="External"/><Relationship Id="rId1524" Type="http://schemas.openxmlformats.org/officeDocument/2006/relationships/hyperlink" Target="https://www.assets.signify.com/is/content/Signify/911401810384_EU.cs_CZ.PROF.FP" TargetMode="External"/><Relationship Id="rId1731" Type="http://schemas.openxmlformats.org/officeDocument/2006/relationships/hyperlink" Target="https://www.assets.signify.com/is/content/Signify/911401816687_EU.cs_CZ.PROF.FP" TargetMode="External"/><Relationship Id="rId23" Type="http://schemas.openxmlformats.org/officeDocument/2006/relationships/hyperlink" Target="https://www.assets.signify.com/is/image/Signify/Downlight_MZD_DN027C_220V_RD-SPP?$highres$" TargetMode="External"/><Relationship Id="rId3489" Type="http://schemas.openxmlformats.org/officeDocument/2006/relationships/hyperlink" Target="https://www.assets.signify.com/is/content/Signify/online-QIG-for-324166174411-MAS-Corepro-LEDtube-INI" TargetMode="External"/><Relationship Id="rId2298" Type="http://schemas.openxmlformats.org/officeDocument/2006/relationships/hyperlink" Target="https://www.assets.signify.com/is/content/Signify/929003800202_EU.cs_CZ.PROF.FP" TargetMode="External"/><Relationship Id="rId3349" Type="http://schemas.openxmlformats.org/officeDocument/2006/relationships/hyperlink" Target="https://www.assets.signify.com/is/content/Signify/LEDTForce_SONT_Installation_Guide-INI" TargetMode="External"/><Relationship Id="rId3556" Type="http://schemas.openxmlformats.org/officeDocument/2006/relationships/hyperlink" Target="https://www.assets.signify.com/is/content/Signify/MAS-LEDtube-600mm-HE-T5-Installation-Instructions-INI" TargetMode="External"/><Relationship Id="rId477" Type="http://schemas.openxmlformats.org/officeDocument/2006/relationships/hyperlink" Target="https://www.assets.signify.com/is/image/Signify/Ledinaire-Floodlight-BVP167-150W-All-in-RTP?$highres$" TargetMode="External"/><Relationship Id="rId684" Type="http://schemas.openxmlformats.org/officeDocument/2006/relationships/hyperlink" Target="https://www.assets.signify.com/is/image/Signify/LEDtube_T8_G13-SPP?$highres$" TargetMode="External"/><Relationship Id="rId2158" Type="http://schemas.openxmlformats.org/officeDocument/2006/relationships/hyperlink" Target="https://www.assets.signify.com/is/content/Signify/929003553702_EU.cs_CZ.PROF.FP" TargetMode="External"/><Relationship Id="rId2365" Type="http://schemas.openxmlformats.org/officeDocument/2006/relationships/hyperlink" Target="https://www.assets.signify.com/is/content/Signify/929002372801_EU.cs_CZ.PROF.FP" TargetMode="External"/><Relationship Id="rId3209" Type="http://schemas.openxmlformats.org/officeDocument/2006/relationships/hyperlink" Target="https://www.assets.signify.com/is/content/Signify/BN021C%20EU-MI-0427_Final%20v3" TargetMode="External"/><Relationship Id="rId337" Type="http://schemas.openxmlformats.org/officeDocument/2006/relationships/hyperlink" Target="https://www.assets.signify.com/is/image/Signify/Coreline%20Batten%20G3_%20BN126C%20PSU%20-%20SPP03?$highres$" TargetMode="External"/><Relationship Id="rId891" Type="http://schemas.openxmlformats.org/officeDocument/2006/relationships/hyperlink" Target="https://www.assets.signify.com/is/image/Signify/LED_BulbsBulb_A67_100W_1521lm_2700K_E27_NDFrosted-SPP?$highres$" TargetMode="External"/><Relationship Id="rId2018" Type="http://schemas.openxmlformats.org/officeDocument/2006/relationships/hyperlink" Target="https://www.assets.signify.com/is/content/Signify/929002350802_EU.cs_CZ.PROF.FP" TargetMode="External"/><Relationship Id="rId2572" Type="http://schemas.openxmlformats.org/officeDocument/2006/relationships/hyperlink" Target="https://www.assets.signify.com/is/content/Signify/929002466802_EU.cs_CZ.PROF.FP" TargetMode="External"/><Relationship Id="rId3416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362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44" Type="http://schemas.openxmlformats.org/officeDocument/2006/relationships/hyperlink" Target="https://www.assets.signify.com/is/image/Signify/LEDTForce_ED75_E27-SPP?$highres$" TargetMode="External"/><Relationship Id="rId751" Type="http://schemas.openxmlformats.org/officeDocument/2006/relationships/hyperlink" Target="https://www.assets.signify.com/is/image/Signify/LEDtube_MAS_36W_G5-SPP?$highres$" TargetMode="External"/><Relationship Id="rId1174" Type="http://schemas.openxmlformats.org/officeDocument/2006/relationships/hyperlink" Target="https://www.assets.signify.com/is/image/Signify/LEDspot_35W_GU5-3_827_36D_VLE-SPP?$highres$" TargetMode="External"/><Relationship Id="rId1381" Type="http://schemas.openxmlformats.org/officeDocument/2006/relationships/hyperlink" Target="https://www.assets.signify.com/is/image/Signify/GPPR1_BTLDE2_PHL?$highres$" TargetMode="External"/><Relationship Id="rId2225" Type="http://schemas.openxmlformats.org/officeDocument/2006/relationships/hyperlink" Target="https://www.assets.signify.com/is/content/Signify/929002352202_EU.cs_CZ.PROF.FP" TargetMode="External"/><Relationship Id="rId2432" Type="http://schemas.openxmlformats.org/officeDocument/2006/relationships/hyperlink" Target="https://www.assets.signify.com/is/content/Signify/929003012182_EU.cs_CZ.PROF.FP" TargetMode="External"/><Relationship Id="rId404" Type="http://schemas.openxmlformats.org/officeDocument/2006/relationships/hyperlink" Target="https://www.assets.signify.com/is/image/Signify/CoreLineHighbay_Gen5_BY121P-SPP?$highres$" TargetMode="External"/><Relationship Id="rId611" Type="http://schemas.openxmlformats.org/officeDocument/2006/relationships/hyperlink" Target="https://www.assets.signify.com/is/image/Signify/LEDtube_COR_PLT_15W_GX24Q3-SPP?$highres$" TargetMode="External"/><Relationship Id="rId1034" Type="http://schemas.openxmlformats.org/officeDocument/2006/relationships/hyperlink" Target="https://www.assets.signify.com/is/image/Signify/LEDLuster_5W_P45_2700K_E27_ND_FR_AU_2CT-SPP?$highres$" TargetMode="External"/><Relationship Id="rId1241" Type="http://schemas.openxmlformats.org/officeDocument/2006/relationships/hyperlink" Target="https://www.assets.signify.com/is/image/Signify/LPPR1_IRSG_E27_R125_CLEAR?$highres$" TargetMode="External"/><Relationship Id="rId1101" Type="http://schemas.openxmlformats.org/officeDocument/2006/relationships/hyperlink" Target="https://www.assets.signify.com/is/image/Signify/LEDspots-VLE-D-650lm-GU10-930-120D-RTP?$highres$" TargetMode="External"/><Relationship Id="rId3066" Type="http://schemas.openxmlformats.org/officeDocument/2006/relationships/hyperlink" Target="https://www.assets.signify.com/is/content/Signify/RC159Z-Suspension-set-Installation-instruction" TargetMode="External"/><Relationship Id="rId3273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3480" Type="http://schemas.openxmlformats.org/officeDocument/2006/relationships/hyperlink" Target="https://www.assets.signify.com/is/content/Signify/online-QIG-for-324166166411-MAS-LEDtube-installation-guide-INI" TargetMode="External"/><Relationship Id="rId194" Type="http://schemas.openxmlformats.org/officeDocument/2006/relationships/hyperlink" Target="https://www.assets.signify.com/is/image/Signify/RC159Z-SME-4-WH-Suspension-set?$highres$" TargetMode="External"/><Relationship Id="rId1918" Type="http://schemas.openxmlformats.org/officeDocument/2006/relationships/hyperlink" Target="https://www.assets.signify.com/is/content/Signify/911401872386_EU.cs_CZ.PROF.FP" TargetMode="External"/><Relationship Id="rId2082" Type="http://schemas.openxmlformats.org/officeDocument/2006/relationships/hyperlink" Target="https://www.assets.signify.com/is/content/Signify/929001307102_EU.cs_CZ.PROF.FP" TargetMode="External"/><Relationship Id="rId3133" Type="http://schemas.openxmlformats.org/officeDocument/2006/relationships/hyperlink" Target="https://www.assets.signify.com/is/content/Signify/CoreLine-waterproof-G3-Installation-Instruction-v202512" TargetMode="External"/><Relationship Id="rId261" Type="http://schemas.openxmlformats.org/officeDocument/2006/relationships/hyperlink" Target="https://www.assets.signify.com/is/image/Signify/CoreLine_Waterproof_WT120C%20G2%20L1500%20PSU%20-%20SPP?$highres$" TargetMode="External"/><Relationship Id="rId3340" Type="http://schemas.openxmlformats.org/officeDocument/2006/relationships/hyperlink" Target="https://www.assets.signify.com/is/content/Signify/442710336212_583_Coreline_Malaga_LED_BRP101_BRP102_MI" TargetMode="External"/><Relationship Id="rId359" Type="http://schemas.openxmlformats.org/officeDocument/2006/relationships/hyperlink" Target="https://www.assets.signify.com/is/image/Signify/CL-HB-G6-BY120P-PSU-PSD-RTP?$highres$" TargetMode="External"/><Relationship Id="rId566" Type="http://schemas.openxmlformats.org/officeDocument/2006/relationships/hyperlink" Target="https://www.assets.signify.com/is/image/Signify/LEDtube_CorePro_PLS_EM_5W_G23_830_12D_ND-SPP?$highres$" TargetMode="External"/><Relationship Id="rId773" Type="http://schemas.openxmlformats.org/officeDocument/2006/relationships/hyperlink" Target="https://www.assets.signify.com/is/image/Signify/LEDtube_1200mm_17W_G5-SPP?$highres$" TargetMode="External"/><Relationship Id="rId1196" Type="http://schemas.openxmlformats.org/officeDocument/2006/relationships/hyperlink" Target="https://www.assets.signify.com/is/image/Signify/MAS_LEDspotLV_D_20_100W_827_AR111_40D-SPP?$highres$" TargetMode="External"/><Relationship Id="rId2247" Type="http://schemas.openxmlformats.org/officeDocument/2006/relationships/hyperlink" Target="https://www.assets.signify.com/is/content/Signify/929003775302_EU.cs_CZ.PROF.FP" TargetMode="External"/><Relationship Id="rId2454" Type="http://schemas.openxmlformats.org/officeDocument/2006/relationships/hyperlink" Target="https://www.assets.signify.com/is/content/Signify/929001890492_EU.cs_CZ.PROF.FP" TargetMode="External"/><Relationship Id="rId2899" Type="http://schemas.openxmlformats.org/officeDocument/2006/relationships/hyperlink" Target="https://www.assets.signify.com/is/content/Signify/913700185166_EU.cs_CZ.PROF.FP" TargetMode="External"/><Relationship Id="rId3200" Type="http://schemas.openxmlformats.org/officeDocument/2006/relationships/hyperlink" Target="https://www.assets.signify.com/is/content/Signify/MI-CoreLine-BN126C-All-in-combined" TargetMode="External"/><Relationship Id="rId3505" Type="http://schemas.openxmlformats.org/officeDocument/2006/relationships/hyperlink" Target="https://www.assets.signify.com/is/content/Signify/online-QIG-for-324166183191-Corepro-LEDtube-INI" TargetMode="External"/><Relationship Id="rId121" Type="http://schemas.openxmlformats.org/officeDocument/2006/relationships/hyperlink" Target="https://www.assets.signify.com/is/image/Signify/ZRS750__CPF_BK?$highres$" TargetMode="External"/><Relationship Id="rId219" Type="http://schemas.openxmlformats.org/officeDocument/2006/relationships/hyperlink" Target="https://www.assets.signify.com/is/image/Signify/CoreLine%20FastSet%20SM155C_wall-mounted%20horizontal%201_SPP?$highres$" TargetMode="External"/><Relationship Id="rId426" Type="http://schemas.openxmlformats.org/officeDocument/2006/relationships/hyperlink" Target="https://www.assets.signify.com/is/image/Signify/Ledinaire-Highbay-BY021P-BY022P-G3-SPP?$highres$" TargetMode="External"/><Relationship Id="rId633" Type="http://schemas.openxmlformats.org/officeDocument/2006/relationships/hyperlink" Target="https://www.assets.signify.com/is/image/Signify/SPPR1_MLED_APR_0014?$highres$" TargetMode="External"/><Relationship Id="rId980" Type="http://schemas.openxmlformats.org/officeDocument/2006/relationships/hyperlink" Target="https://www.assets.signify.com/is/image/Signify/LED_CLA_40W_P45_E27_2700K_CL_UE_SRT4-SPP?$highres$" TargetMode="External"/><Relationship Id="rId1056" Type="http://schemas.openxmlformats.org/officeDocument/2006/relationships/hyperlink" Target="https://www.assets.signify.com/is/image/Signify/LED_Classic_50W_PAR20_E27_WW_25D_D_1SRT4-SPP?$highres$" TargetMode="External"/><Relationship Id="rId1263" Type="http://schemas.openxmlformats.org/officeDocument/2006/relationships/hyperlink" Target="https://www.assets.signify.com/is/image/Signify/LPPR1_TL-D8_G13?$highres$" TargetMode="External"/><Relationship Id="rId2107" Type="http://schemas.openxmlformats.org/officeDocument/2006/relationships/hyperlink" Target="https://www.assets.signify.com/is/content/Signify/929004356502_EU.cs_CZ.PROF.FP" TargetMode="External"/><Relationship Id="rId2314" Type="http://schemas.openxmlformats.org/officeDocument/2006/relationships/hyperlink" Target="https://www.assets.signify.com/is/content/Signify/929003799102_EU.cs_CZ.PROF.FP" TargetMode="External"/><Relationship Id="rId2661" Type="http://schemas.openxmlformats.org/officeDocument/2006/relationships/hyperlink" Target="https://www.assets.signify.com/is/content/Signify/929001353702_EU.cs_CZ.PROF.FP" TargetMode="External"/><Relationship Id="rId2759" Type="http://schemas.openxmlformats.org/officeDocument/2006/relationships/hyperlink" Target="https://www.assets.signify.com/is/content/Signify/928074209228_EU.cs_CZ.PROF.FP" TargetMode="External"/><Relationship Id="rId2966" Type="http://schemas.openxmlformats.org/officeDocument/2006/relationships/hyperlink" Target="https://www.assets.signify.com/is/content/Signify/EM150B-REC-1S-OA-CO-UI" TargetMode="External"/><Relationship Id="rId840" Type="http://schemas.openxmlformats.org/officeDocument/2006/relationships/hyperlink" Target="https://www.assets.signify.com/is/image/Signify/LED-CLA-40W-A60-E27-2700K-CL-UE-SRT4-1-RTP?$highres$" TargetMode="External"/><Relationship Id="rId938" Type="http://schemas.openxmlformats.org/officeDocument/2006/relationships/hyperlink" Target="https://www.assets.signify.com/is/image/Signify/LEDbulb_CorePro_9_5_68W_E27_Stick_Frosted_830_24D_ND-SPP?$highres$" TargetMode="External"/><Relationship Id="rId1470" Type="http://schemas.openxmlformats.org/officeDocument/2006/relationships/hyperlink" Target="https://www.assets.signify.com/is/content/Signify/911401806680_EU.cs_CZ.PROF.FP" TargetMode="External"/><Relationship Id="rId1568" Type="http://schemas.openxmlformats.org/officeDocument/2006/relationships/hyperlink" Target="https://www.assets.signify.com/is/content/Signify/911401846882_EU.cs_CZ.PROF.FP" TargetMode="External"/><Relationship Id="rId1775" Type="http://schemas.openxmlformats.org/officeDocument/2006/relationships/hyperlink" Target="https://www.assets.signify.com/is/content/Signify/911401812187_EU.cs_CZ.PROF.FP" TargetMode="External"/><Relationship Id="rId2521" Type="http://schemas.openxmlformats.org/officeDocument/2006/relationships/hyperlink" Target="https://www.assets.signify.com/is/content/Signify/929001347002_EU.cs_CZ.PROF.FP" TargetMode="External"/><Relationship Id="rId2619" Type="http://schemas.openxmlformats.org/officeDocument/2006/relationships/hyperlink" Target="https://www.assets.signify.com/is/content/Signify/929002066402_EU.cs_CZ.PROF.FP" TargetMode="External"/><Relationship Id="rId2826" Type="http://schemas.openxmlformats.org/officeDocument/2006/relationships/hyperlink" Target="https://www.assets.signify.com/is/content/Signify/913713031866_EU.cs_CZ.PROF.FP" TargetMode="External"/><Relationship Id="rId67" Type="http://schemas.openxmlformats.org/officeDocument/2006/relationships/hyperlink" Target="https://www.assets.signify.com/is/image/Signify/RS071B_5S_WH-SPP?$highres$" TargetMode="External"/><Relationship Id="rId700" Type="http://schemas.openxmlformats.org/officeDocument/2006/relationships/hyperlink" Target="https://www.assets.signify.com/is/image/Signify/TLED_230V_10-5W-36W_160D_T8ND_PP?$highres$" TargetMode="External"/><Relationship Id="rId1123" Type="http://schemas.openxmlformats.org/officeDocument/2006/relationships/hyperlink" Target="https://www.assets.signify.com/is/image/Signify/LEDspot_50W_GU10_830_35D-SPP?$highres$" TargetMode="External"/><Relationship Id="rId1330" Type="http://schemas.openxmlformats.org/officeDocument/2006/relationships/hyperlink" Target="https://www.assets.signify.com/is/image/Signify/lppr1_cdo-tt_0004?$highres$" TargetMode="External"/><Relationship Id="rId1428" Type="http://schemas.openxmlformats.org/officeDocument/2006/relationships/hyperlink" Target="https://www.assets.signify.com/is/image/Signify/GPPR1_MTL-SHRD_0002?$highres$" TargetMode="External"/><Relationship Id="rId1635" Type="http://schemas.openxmlformats.org/officeDocument/2006/relationships/hyperlink" Target="https://www.assets.signify.com/is/content/Signify/911401875785_EU.cs_CZ.PROF.FP" TargetMode="External"/><Relationship Id="rId1982" Type="http://schemas.openxmlformats.org/officeDocument/2006/relationships/hyperlink" Target="https://www.assets.signify.com/is/content/Signify/929003775702_EU.cs_CZ.PROF.FP" TargetMode="External"/><Relationship Id="rId3088" Type="http://schemas.openxmlformats.org/officeDocument/2006/relationships/hyperlink" Target="https://www.assets.signify.com/is/content/Signify/FastSet_SM155C-MI_FINAL" TargetMode="External"/><Relationship Id="rId1842" Type="http://schemas.openxmlformats.org/officeDocument/2006/relationships/hyperlink" Target="https://www.assets.signify.com/is/content/Signify/911401558745_EU.cs_CZ.PROF.FP" TargetMode="External"/><Relationship Id="rId3295" Type="http://schemas.openxmlformats.org/officeDocument/2006/relationships/hyperlink" Target="https://www.assets.signify.com/is/content/Signify/MI_Coreline%20tempo%20small%20gen2" TargetMode="External"/><Relationship Id="rId1702" Type="http://schemas.openxmlformats.org/officeDocument/2006/relationships/hyperlink" Target="https://www.assets.signify.com/is/content/Signify/911401836288_EU.cs_CZ.PROF.FP" TargetMode="External"/><Relationship Id="rId3155" Type="http://schemas.openxmlformats.org/officeDocument/2006/relationships/hyperlink" Target="https://www.assets.signify.com/is/content/Signify/Ledinaire_Waterproof_WT060C-MI_v2023%2003" TargetMode="External"/><Relationship Id="rId3362" Type="http://schemas.openxmlformats.org/officeDocument/2006/relationships/hyperlink" Target="https://www.assets.signify.com/is/content/Signify/Online-QIG-for-W1-TForce-SON-T-INI" TargetMode="External"/><Relationship Id="rId283" Type="http://schemas.openxmlformats.org/officeDocument/2006/relationships/hyperlink" Target="https://www.assets.signify.com/is/image/Signify/CoreLine%20tubular%20waterproof_WT210C%20PC%20L1500-SPP-B?$highres$" TargetMode="External"/><Relationship Id="rId490" Type="http://schemas.openxmlformats.org/officeDocument/2006/relationships/hyperlink" Target="https://www.assets.signify.com/is/image/Signify/CoreLine_Malaga_LED-BRP101-SPP?$highres$" TargetMode="External"/><Relationship Id="rId2171" Type="http://schemas.openxmlformats.org/officeDocument/2006/relationships/hyperlink" Target="https://www.assets.signify.com/is/content/Signify/929002419902_EU.cs_CZ.PROF.FP" TargetMode="External"/><Relationship Id="rId3015" Type="http://schemas.openxmlformats.org/officeDocument/2006/relationships/hyperlink" Target="https://www.assets.signify.com/is/content/Signify/Installation-instructions-CoreLine-recessed-Gen4v2" TargetMode="External"/><Relationship Id="rId3222" Type="http://schemas.openxmlformats.org/officeDocument/2006/relationships/hyperlink" Target="https://www.assets.signify.com/is/content/Signify/MI-Coreline-Highbay-G6-PSD-PSU" TargetMode="External"/><Relationship Id="rId3667" Type="http://schemas.openxmlformats.org/officeDocument/2006/relationships/hyperlink" Target="https://www.assets.signify.com/is/content/Signify/CZ.cs_CZ.8719514309364" TargetMode="External"/><Relationship Id="rId143" Type="http://schemas.openxmlformats.org/officeDocument/2006/relationships/hyperlink" Target="https://www.assets.signify.com/is/image/Signify/CoreLine-recessed-G4-W30L120-All-in-logo-RTP?$highres$" TargetMode="External"/><Relationship Id="rId350" Type="http://schemas.openxmlformats.org/officeDocument/2006/relationships/hyperlink" Target="https://www.assets.signify.com/is/image/Signify/Ledinaire%20Batten_BN021_L600_SPP-01?$highres$" TargetMode="External"/><Relationship Id="rId588" Type="http://schemas.openxmlformats.org/officeDocument/2006/relationships/hyperlink" Target="https://www.assets.signify.com/is/image/Signify/LEDtube_COR_PLL_EU_12W_2G11-SPP?$highres$" TargetMode="External"/><Relationship Id="rId795" Type="http://schemas.openxmlformats.org/officeDocument/2006/relationships/hyperlink" Target="https://www.assets.signify.com/is/image/Signify/MAS_LEDstrip_5M-SPP?$highres$" TargetMode="External"/><Relationship Id="rId2031" Type="http://schemas.openxmlformats.org/officeDocument/2006/relationships/hyperlink" Target="https://www.assets.signify.com/is/content/Signify/929004252802_EU.cs_CZ.PROF.FP" TargetMode="External"/><Relationship Id="rId2269" Type="http://schemas.openxmlformats.org/officeDocument/2006/relationships/hyperlink" Target="https://www.assets.signify.com/is/content/Signify/929002698202_EU.cs_CZ.PROF.FP" TargetMode="External"/><Relationship Id="rId2476" Type="http://schemas.openxmlformats.org/officeDocument/2006/relationships/hyperlink" Target="https://www.assets.signify.com/is/content/Signify/929002969602_EU.cs_CZ.PROF.FP" TargetMode="External"/><Relationship Id="rId2683" Type="http://schemas.openxmlformats.org/officeDocument/2006/relationships/hyperlink" Target="https://www.assets.signify.com/is/content/Signify/928048510805_EU.cs_CZ.PROF.FP" TargetMode="External"/><Relationship Id="rId2890" Type="http://schemas.openxmlformats.org/officeDocument/2006/relationships/hyperlink" Target="https://www.assets.signify.com/is/content/Signify/913700752826_EU.cs_CZ.PROF.FP" TargetMode="External"/><Relationship Id="rId3527" Type="http://schemas.openxmlformats.org/officeDocument/2006/relationships/hyperlink" Target="https://www.assets.signify.com/is/content/Signify/LEDtube_Installation_Guide_HF_1-INI" TargetMode="External"/><Relationship Id="rId9" Type="http://schemas.openxmlformats.org/officeDocument/2006/relationships/hyperlink" Target="https://www.assets.signify.com/is/image/Signify/Coreline_SlimDownlight-DN145C_20S_SPP?$highres$" TargetMode="External"/><Relationship Id="rId210" Type="http://schemas.openxmlformats.org/officeDocument/2006/relationships/hyperlink" Target="https://www.assets.signify.com/is/image/Signify/CoreLine-surface-mounted-G4-W20L157-All-in-logo-RTP?$highres$" TargetMode="External"/><Relationship Id="rId448" Type="http://schemas.openxmlformats.org/officeDocument/2006/relationships/hyperlink" Target="https://www.assets.signify.com/is/image/Signify/CoreLine_tempo%20small%20gen2-BVP111_DGR-SPP-2?$highres$" TargetMode="External"/><Relationship Id="rId655" Type="http://schemas.openxmlformats.org/officeDocument/2006/relationships/hyperlink" Target="https://www.assets.signify.com/is/image/Signify/LEDtube_220-240V_G13_5ft-SPP?$highres$" TargetMode="External"/><Relationship Id="rId862" Type="http://schemas.openxmlformats.org/officeDocument/2006/relationships/hyperlink" Target="https://www.assets.signify.com/is/image/Signify/LED_BulbsBulb_A67_100W_1521lm_2700K_E27_NDFrosted-SPP?$highres$" TargetMode="External"/><Relationship Id="rId1078" Type="http://schemas.openxmlformats.org/officeDocument/2006/relationships/hyperlink" Target="https://www.assets.signify.com/is/image/Signify/LEDspot_35W_GU10_25D-SPP?$highres$" TargetMode="External"/><Relationship Id="rId1285" Type="http://schemas.openxmlformats.org/officeDocument/2006/relationships/hyperlink" Target="https://www.assets.signify.com/is/image/Signify/lppr1_son-apia_plus-xtra_e40?$highres$" TargetMode="External"/><Relationship Id="rId1492" Type="http://schemas.openxmlformats.org/officeDocument/2006/relationships/hyperlink" Target="https://www.assets.signify.com/is/content/Signify/911401551432_EU.cs_CZ.PROF.FP" TargetMode="External"/><Relationship Id="rId2129" Type="http://schemas.openxmlformats.org/officeDocument/2006/relationships/hyperlink" Target="https://www.assets.signify.com/is/content/Signify/929003547402_EU.cs_CZ.PROF.FP" TargetMode="External"/><Relationship Id="rId2336" Type="http://schemas.openxmlformats.org/officeDocument/2006/relationships/hyperlink" Target="https://www.assets.signify.com/is/content/Signify/929002025702_EU.cs_CZ.PROF.FP" TargetMode="External"/><Relationship Id="rId2543" Type="http://schemas.openxmlformats.org/officeDocument/2006/relationships/hyperlink" Target="https://www.assets.signify.com/is/content/Signify/929004256102_EU.cs_CZ.PROF.FP" TargetMode="External"/><Relationship Id="rId2750" Type="http://schemas.openxmlformats.org/officeDocument/2006/relationships/hyperlink" Target="https://www.assets.signify.com/is/content/Signify/928195105129_EU.cs_CZ.PROF.FP" TargetMode="External"/><Relationship Id="rId2988" Type="http://schemas.openxmlformats.org/officeDocument/2006/relationships/hyperlink" Target="https://www.assets.signify.com/is/content/Signify/Ledinaire-WM-WL070V-Installation-Instructions" TargetMode="External"/><Relationship Id="rId308" Type="http://schemas.openxmlformats.org/officeDocument/2006/relationships/hyperlink" Target="https://www.assets.signify.com/is/image/Signify/PH-All-In-Ledinaire-SPP-e-cat-HR-911401815285?$highres$" TargetMode="External"/><Relationship Id="rId515" Type="http://schemas.openxmlformats.org/officeDocument/2006/relationships/hyperlink" Target="https://www.assets.signify.com/is/image/Signify/LED-TForce-Core-LED-road-17W-E27-MV-RTP?$highres$" TargetMode="External"/><Relationship Id="rId722" Type="http://schemas.openxmlformats.org/officeDocument/2006/relationships/hyperlink" Target="https://www.assets.signify.com/is/image/Signify/Ledtube_CorePro_18W_G13_830_24D_ND-SPP?$highres$" TargetMode="External"/><Relationship Id="rId1145" Type="http://schemas.openxmlformats.org/officeDocument/2006/relationships/hyperlink" Target="https://www.assets.signify.com/is/image/Signify/LEDspot_50W_GU5-3_60D-SPP?$highres$" TargetMode="External"/><Relationship Id="rId1352" Type="http://schemas.openxmlformats.org/officeDocument/2006/relationships/hyperlink" Target="https://www.assets.signify.com/is/image/Signify/LPPR1_CDMTC-E_0001?$highres$" TargetMode="External"/><Relationship Id="rId1797" Type="http://schemas.openxmlformats.org/officeDocument/2006/relationships/hyperlink" Target="https://www.assets.signify.com/is/content/Signify/911401850687_EU.cs_CZ.PROF.FP" TargetMode="External"/><Relationship Id="rId2403" Type="http://schemas.openxmlformats.org/officeDocument/2006/relationships/hyperlink" Target="https://www.assets.signify.com/is/content/Signify/929002306502_EU.cs_CZ.PROF.FP" TargetMode="External"/><Relationship Id="rId2848" Type="http://schemas.openxmlformats.org/officeDocument/2006/relationships/hyperlink" Target="https://www.assets.signify.com/is/content/Signify/913713028166_EU.cs_CZ.PROF.FP" TargetMode="External"/><Relationship Id="rId89" Type="http://schemas.openxmlformats.org/officeDocument/2006/relationships/hyperlink" Target="https://www.assets.signify.com/is/image/Signify/Acc-Emergency-ExitSign-recessed-kit-EM159Z?$highres$" TargetMode="External"/><Relationship Id="rId1005" Type="http://schemas.openxmlformats.org/officeDocument/2006/relationships/hyperlink" Target="https://www.assets.signify.com/is/image/Signify/LEDcandle_25W_E14_827_FR_B35-SPP?$highres$" TargetMode="External"/><Relationship Id="rId1212" Type="http://schemas.openxmlformats.org/officeDocument/2006/relationships/hyperlink" Target="https://www.assets.signify.com/is/image/Signify/LEDcapsule_CorePro_ND_4_8_60W_G9_827-SPP?$highres$" TargetMode="External"/><Relationship Id="rId1657" Type="http://schemas.openxmlformats.org/officeDocument/2006/relationships/hyperlink" Target="https://www.assets.signify.com/is/content/Signify/912401483525_EU.cs_CZ.PROF.FP" TargetMode="External"/><Relationship Id="rId1864" Type="http://schemas.openxmlformats.org/officeDocument/2006/relationships/hyperlink" Target="https://www.assets.signify.com/is/content/Signify/911401630908_EU.cs_CZ.PROF.FP" TargetMode="External"/><Relationship Id="rId2610" Type="http://schemas.openxmlformats.org/officeDocument/2006/relationships/hyperlink" Target="https://www.assets.signify.com/is/content/Signify/929002493702_EU.cs_CZ.PROF.FP" TargetMode="External"/><Relationship Id="rId2708" Type="http://schemas.openxmlformats.org/officeDocument/2006/relationships/hyperlink" Target="https://www.assets.signify.com/is/content/Signify/928027483070_EU.cs_CZ.PROF.FP" TargetMode="External"/><Relationship Id="rId2915" Type="http://schemas.openxmlformats.org/officeDocument/2006/relationships/hyperlink" Target="https://www.assets.signify.com/is/content/Signify/Downlight_DN065B_G4_324165985691_V2_Online-INI" TargetMode="External"/><Relationship Id="rId1517" Type="http://schemas.openxmlformats.org/officeDocument/2006/relationships/hyperlink" Target="https://www.assets.signify.com/is/content/Signify/911401897982_EU.cs_CZ.PROF.FP" TargetMode="External"/><Relationship Id="rId1724" Type="http://schemas.openxmlformats.org/officeDocument/2006/relationships/hyperlink" Target="https://www.assets.signify.com/is/content/Signify/910505106554_EU.cs_CZ.PROF.FP" TargetMode="External"/><Relationship Id="rId3177" Type="http://schemas.openxmlformats.org/officeDocument/2006/relationships/hyperlink" Target="https://www.assets.signify.com/is/content/Signify/MI_WT050C_20200807_FINAL" TargetMode="External"/><Relationship Id="rId16" Type="http://schemas.openxmlformats.org/officeDocument/2006/relationships/hyperlink" Target="https://www.assets.signify.com/is/image/Signify/LEDINAIRE_SlimDownlight-DN065B_LED10S-SPP?$highres$" TargetMode="External"/><Relationship Id="rId1931" Type="http://schemas.openxmlformats.org/officeDocument/2006/relationships/hyperlink" Target="https://www.assets.signify.com/is/content/Signify/911401884386_EU.cs_CZ.PROF.FP" TargetMode="External"/><Relationship Id="rId3037" Type="http://schemas.openxmlformats.org/officeDocument/2006/relationships/hyperlink" Target="https://www.assets.signify.com/is/content/Signify/CoreLine-panel-G6-Installation-Instructions-RC132V-IP65-v2" TargetMode="External"/><Relationship Id="rId3384" Type="http://schemas.openxmlformats.org/officeDocument/2006/relationships/hyperlink" Target="https://www.assets.signify.com/is/content/Signify/LEDTForce_HPL_2_NC_Installation_Guide-INI" TargetMode="External"/><Relationship Id="rId3591" Type="http://schemas.openxmlformats.org/officeDocument/2006/relationships/hyperlink" Target="https://www.assets.signify.com/is/content/Signify/LEDtube_Installation_Guide_HF_2-INI" TargetMode="External"/><Relationship Id="rId2193" Type="http://schemas.openxmlformats.org/officeDocument/2006/relationships/hyperlink" Target="https://www.assets.signify.com/is/content/Signify/929003044402_EU.cs_CZ.PROF.FP" TargetMode="External"/><Relationship Id="rId2498" Type="http://schemas.openxmlformats.org/officeDocument/2006/relationships/hyperlink" Target="https://www.assets.signify.com/is/content/Signify/929003486002_EU.cs_CZ.PROF.FP" TargetMode="External"/><Relationship Id="rId3244" Type="http://schemas.openxmlformats.org/officeDocument/2006/relationships/hyperlink" Target="https://www.assets.signify.com/is/content/Signify/Coreline-Highbay-G5-MI-PSU-PSD" TargetMode="External"/><Relationship Id="rId3451" Type="http://schemas.openxmlformats.org/officeDocument/2006/relationships/hyperlink" Target="https://www.assets.signify.com/is/content/Signify/LEDtube_PLT_Installation_Guide-INI" TargetMode="External"/><Relationship Id="rId3549" Type="http://schemas.openxmlformats.org/officeDocument/2006/relationships/hyperlink" Target="https://www.assets.signify.com/is/content/Signify/LEDtube_Installation_Guide_UN-INI" TargetMode="External"/><Relationship Id="rId165" Type="http://schemas.openxmlformats.org/officeDocument/2006/relationships/hyperlink" Target="https://www.assets.signify.com/is/image/Signify/CoreLine-panel-G6-W60L60-IP65-RTP?$highres$" TargetMode="External"/><Relationship Id="rId372" Type="http://schemas.openxmlformats.org/officeDocument/2006/relationships/hyperlink" Target="https://www.assets.signify.com/is/image/Signify/CL-HB-G6-BY120P-PSU-PSD-RTP?$highres$" TargetMode="External"/><Relationship Id="rId677" Type="http://schemas.openxmlformats.org/officeDocument/2006/relationships/hyperlink" Target="https://www.assets.signify.com/is/image/Signify/LEDtube_PRO_1200mm_12W_G13_850_1800lm-SPP?$highres$" TargetMode="External"/><Relationship Id="rId2053" Type="http://schemas.openxmlformats.org/officeDocument/2006/relationships/hyperlink" Target="https://www.assets.signify.com/is/content/Signify/929003592402_EU.cs_CZ.PROF.FP" TargetMode="External"/><Relationship Id="rId2260" Type="http://schemas.openxmlformats.org/officeDocument/2006/relationships/hyperlink" Target="https://www.assets.signify.com/is/content/Signify/929002697302_EU.cs_CZ.PROF.FP" TargetMode="External"/><Relationship Id="rId2358" Type="http://schemas.openxmlformats.org/officeDocument/2006/relationships/hyperlink" Target="https://www.assets.signify.com/is/content/Signify/929002026431_EU.cs_CZ.PROF.FP" TargetMode="External"/><Relationship Id="rId3104" Type="http://schemas.openxmlformats.org/officeDocument/2006/relationships/hyperlink" Target="https://www.assets.signify.com/is/content/Signify/CoreLine%20waterproof%20WT120C%20G2%20PSU_2023%2005" TargetMode="External"/><Relationship Id="rId3311" Type="http://schemas.openxmlformats.org/officeDocument/2006/relationships/hyperlink" Target="https://www.assets.signify.com/is/content/Signify/Mounting-instruction-Ledinaire-Floodlight-All-in-SWB" TargetMode="External"/><Relationship Id="rId232" Type="http://schemas.openxmlformats.org/officeDocument/2006/relationships/hyperlink" Target="https://www.assets.signify.com/is/image/Signify/CoreLine_Waterproof_WT120C%20G2%20L1200%20PSU%20-%20SPP?$highres$" TargetMode="External"/><Relationship Id="rId884" Type="http://schemas.openxmlformats.org/officeDocument/2006/relationships/hyperlink" Target="https://www.assets.signify.com/is/image/Signify/LEDClassic_A60_E27_WW_FR_PP?$highres$" TargetMode="External"/><Relationship Id="rId2120" Type="http://schemas.openxmlformats.org/officeDocument/2006/relationships/hyperlink" Target="https://www.assets.signify.com/is/content/Signify/929003158602_EU.cs_CZ.PROF.FP" TargetMode="External"/><Relationship Id="rId2565" Type="http://schemas.openxmlformats.org/officeDocument/2006/relationships/hyperlink" Target="https://www.assets.signify.com/is/content/Signify/929002065802_EU.cs_CZ.PROF.FP" TargetMode="External"/><Relationship Id="rId2772" Type="http://schemas.openxmlformats.org/officeDocument/2006/relationships/hyperlink" Target="https://www.assets.signify.com/is/content/Signify/928094305125_EU.cs_CZ.PROF.FP" TargetMode="External"/><Relationship Id="rId3409" Type="http://schemas.openxmlformats.org/officeDocument/2006/relationships/hyperlink" Target="https://www.assets.signify.com/is/content/Signify/online-QIG-for-324165132934-Installation-INI" TargetMode="External"/><Relationship Id="rId361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37" Type="http://schemas.openxmlformats.org/officeDocument/2006/relationships/hyperlink" Target="https://www.assets.signify.com/is/image/Signify/LEDTrueForce_Others_E27-SPP?$highres$" TargetMode="External"/><Relationship Id="rId744" Type="http://schemas.openxmlformats.org/officeDocument/2006/relationships/hyperlink" Target="https://www.assets.signify.com/is/image/Signify/ESSENTIAL_LEDtube_8_16W_G5_830_865_APR-SPP?$highres$" TargetMode="External"/><Relationship Id="rId951" Type="http://schemas.openxmlformats.org/officeDocument/2006/relationships/hyperlink" Target="https://www.assets.signify.com/is/image/Signify/LEDbulb_12-80W_E27_A60_730_FR_130D-SPP?$highres$" TargetMode="External"/><Relationship Id="rId1167" Type="http://schemas.openxmlformats.org/officeDocument/2006/relationships/hyperlink" Target="https://www.assets.signify.com/is/image/Signify/LEDspots_MAS_MR16_GU5_3-SPP?$highres$" TargetMode="External"/><Relationship Id="rId1374" Type="http://schemas.openxmlformats.org/officeDocument/2006/relationships/hyperlink" Target="https://www.assets.signify.com/is/image/Signify/LPPR1_CDMR111E_0001?$highres$" TargetMode="External"/><Relationship Id="rId1581" Type="http://schemas.openxmlformats.org/officeDocument/2006/relationships/hyperlink" Target="https://www.assets.signify.com/is/content/Signify/910502559018_EU.cs_CZ.PROF.FP" TargetMode="External"/><Relationship Id="rId1679" Type="http://schemas.openxmlformats.org/officeDocument/2006/relationships/hyperlink" Target="https://www.assets.signify.com/is/content/Signify/911401843887_EU.cs_CZ.PROF.FP" TargetMode="External"/><Relationship Id="rId2218" Type="http://schemas.openxmlformats.org/officeDocument/2006/relationships/hyperlink" Target="https://www.assets.signify.com/is/content/Signify/929003596602_EU.cs_CZ.PROF.FP" TargetMode="External"/><Relationship Id="rId2425" Type="http://schemas.openxmlformats.org/officeDocument/2006/relationships/hyperlink" Target="https://www.assets.signify.com/is/content/Signify/929003071302_EU.cs_CZ.PROF.FP" TargetMode="External"/><Relationship Id="rId2632" Type="http://schemas.openxmlformats.org/officeDocument/2006/relationships/hyperlink" Target="https://www.assets.signify.com/is/content/Signify/929003478602_EU.cs_CZ.PROF.FP" TargetMode="External"/><Relationship Id="rId80" Type="http://schemas.openxmlformats.org/officeDocument/2006/relationships/hyperlink" Target="https://www.assets.signify.com/is/image/Signify/Emergency-Bulkhead-HO-EM154C-SPP?$highres$" TargetMode="External"/><Relationship Id="rId604" Type="http://schemas.openxmlformats.org/officeDocument/2006/relationships/hyperlink" Target="https://www.assets.signify.com/is/image/Signify/CorePro-LED-Urban-PLL-Mains-18W-RTP?$highres$" TargetMode="External"/><Relationship Id="rId811" Type="http://schemas.openxmlformats.org/officeDocument/2006/relationships/hyperlink" Target="https://www.assets.signify.com/is/image/Signify/MAS_LEDstrip_5M-SPP?$highres$" TargetMode="External"/><Relationship Id="rId1027" Type="http://schemas.openxmlformats.org/officeDocument/2006/relationships/hyperlink" Target="https://www.assets.signify.com/is/image/Signify/LEDCandle_B35NDFR_RCA-SPP?$highres$" TargetMode="External"/><Relationship Id="rId1234" Type="http://schemas.openxmlformats.org/officeDocument/2006/relationships/hyperlink" Target="https://www.assets.signify.com/is/image/Signify/BR125-IR-250W-E27-230-250V-Red?$highres$" TargetMode="External"/><Relationship Id="rId1441" Type="http://schemas.openxmlformats.org/officeDocument/2006/relationships/hyperlink" Target="https://www.assets.signify.com/is/image/Signify/GPPR1_IPVG4PP_PHL_0008?$highres$" TargetMode="External"/><Relationship Id="rId1886" Type="http://schemas.openxmlformats.org/officeDocument/2006/relationships/hyperlink" Target="https://www.assets.signify.com/is/content/Signify/911401813287_EU.cs_CZ.PROF.FP" TargetMode="External"/><Relationship Id="rId2937" Type="http://schemas.openxmlformats.org/officeDocument/2006/relationships/hyperlink" Target="https://www.assets.signify.com/is/content/Signify/Downlight_DN070B_RD_EU-UMD" TargetMode="External"/><Relationship Id="rId909" Type="http://schemas.openxmlformats.org/officeDocument/2006/relationships/hyperlink" Target="https://www.assets.signify.com/is/image/Signify/LED_BulbsBulb_A67_100W_1521lm_2700K_E27_NDFrosted-SPP?$highres$" TargetMode="External"/><Relationship Id="rId1301" Type="http://schemas.openxmlformats.org/officeDocument/2006/relationships/hyperlink" Target="https://www.assets.signify.com/is/image/Signify/lppr1_sontapia_plus-xtra_e40?$highres$" TargetMode="External"/><Relationship Id="rId1539" Type="http://schemas.openxmlformats.org/officeDocument/2006/relationships/hyperlink" Target="https://www.assets.signify.com/is/content/Signify/912401483509_EU.cs_CZ.PROF.FP" TargetMode="External"/><Relationship Id="rId1746" Type="http://schemas.openxmlformats.org/officeDocument/2006/relationships/hyperlink" Target="https://www.assets.signify.com/is/content/Signify/911401828088_EU.cs_CZ.PROF.FP" TargetMode="External"/><Relationship Id="rId1953" Type="http://schemas.openxmlformats.org/officeDocument/2006/relationships/hyperlink" Target="https://www.assets.signify.com/is/content/Signify/910925869875_EU.cs_CZ.PROF.FP" TargetMode="External"/><Relationship Id="rId3199" Type="http://schemas.openxmlformats.org/officeDocument/2006/relationships/hyperlink" Target="https://www.assets.signify.com/is/content/Signify/BN126C%20G4-MI-PSU_V4_2023%2005" TargetMode="External"/><Relationship Id="rId38" Type="http://schemas.openxmlformats.org/officeDocument/2006/relationships/hyperlink" Target="https://www.assets.signify.com/is/image/Signify/CLDN-DN142B-WR-150-SPP?$highres$" TargetMode="External"/><Relationship Id="rId1606" Type="http://schemas.openxmlformats.org/officeDocument/2006/relationships/hyperlink" Target="https://www.assets.signify.com/is/content/Signify/911401890585_EU.cs_CZ.PROF.FP" TargetMode="External"/><Relationship Id="rId1813" Type="http://schemas.openxmlformats.org/officeDocument/2006/relationships/hyperlink" Target="https://www.assets.signify.com/is/content/Signify/911401842582_EU.cs_CZ.PROF.FP" TargetMode="External"/><Relationship Id="rId3059" Type="http://schemas.openxmlformats.org/officeDocument/2006/relationships/hyperlink" Target="https://www.assets.signify.com/is/content/Signify/PILA_Back-lit_panel_RC007B_3030-MI" TargetMode="External"/><Relationship Id="rId3266" Type="http://schemas.openxmlformats.org/officeDocument/2006/relationships/hyperlink" Target="https://www.assets.signify.com/is/content/Signify/Coreline-Highbay-G5-MI-PSU-PSD" TargetMode="External"/><Relationship Id="rId3473" Type="http://schemas.openxmlformats.org/officeDocument/2006/relationships/hyperlink" Target="https://www.assets.signify.com/is/content/Signify/online-QIG-for-324166166411-MAS-LEDtube-INI" TargetMode="External"/><Relationship Id="rId187" Type="http://schemas.openxmlformats.org/officeDocument/2006/relationships/hyperlink" Target="https://www.assets.signify.com/is/image/Signify/Pila-Panel-G3-RTP?$highres$" TargetMode="External"/><Relationship Id="rId394" Type="http://schemas.openxmlformats.org/officeDocument/2006/relationships/hyperlink" Target="https://www.assets.signify.com/is/image/Signify/CoreLineHighbay_Gen5_BY120P-SPP?$highres$" TargetMode="External"/><Relationship Id="rId2075" Type="http://schemas.openxmlformats.org/officeDocument/2006/relationships/hyperlink" Target="https://www.assets.signify.com/is/content/Signify/929003807402_EU.cs_CZ.PROF.FP" TargetMode="External"/><Relationship Id="rId2282" Type="http://schemas.openxmlformats.org/officeDocument/2006/relationships/hyperlink" Target="https://www.assets.signify.com/is/content/Signify/929002695902_EU.cs_CZ.PROF.FP" TargetMode="External"/><Relationship Id="rId3126" Type="http://schemas.openxmlformats.org/officeDocument/2006/relationships/hyperlink" Target="https://www.assets.signify.com/is/content/Signify/CoreLine-waterproof-G3-Installation-Instruction-v202512" TargetMode="External"/><Relationship Id="rId254" Type="http://schemas.openxmlformats.org/officeDocument/2006/relationships/hyperlink" Target="https://www.assets.signify.com/is/image/Signify/CoreLine-waterproof-WT120C-G3-L1500-SPP-MultiLumenIcon4?$highres$" TargetMode="External"/><Relationship Id="rId699" Type="http://schemas.openxmlformats.org/officeDocument/2006/relationships/hyperlink" Target="https://www.assets.signify.com/is/image/Signify/TLED_230V_10-5W-36W_160D_T8ND_PP?$highres$" TargetMode="External"/><Relationship Id="rId1091" Type="http://schemas.openxmlformats.org/officeDocument/2006/relationships/hyperlink" Target="https://www.assets.signify.com/is/image/Signify/LEDspots_50W_GU10_PAR16-SPP?$highres$" TargetMode="External"/><Relationship Id="rId2587" Type="http://schemas.openxmlformats.org/officeDocument/2006/relationships/hyperlink" Target="https://www.assets.signify.com/is/content/Signify/929003079202_EU.cs_CZ.PROF.FP" TargetMode="External"/><Relationship Id="rId2794" Type="http://schemas.openxmlformats.org/officeDocument/2006/relationships/hyperlink" Target="https://www.assets.signify.com/is/content/Signify/928187405130_EU.cs_CZ.PROF.FP" TargetMode="External"/><Relationship Id="rId3333" Type="http://schemas.openxmlformats.org/officeDocument/2006/relationships/hyperlink" Target="https://www.assets.signify.com/is/content/Signify/Installation-Instructions-PILA-Floodlight-Gen2" TargetMode="External"/><Relationship Id="rId3540" Type="http://schemas.openxmlformats.org/officeDocument/2006/relationships/hyperlink" Target="https://www.assets.signify.com/is/content/Signify/LEDtube_Installation_Guide_HF_1-INI" TargetMode="External"/><Relationship Id="rId363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14" Type="http://schemas.openxmlformats.org/officeDocument/2006/relationships/hyperlink" Target="https://www.assets.signify.com/is/image/Signify/IPAC_RCS750i_0023?$highres$" TargetMode="External"/><Relationship Id="rId461" Type="http://schemas.openxmlformats.org/officeDocument/2006/relationships/hyperlink" Target="https://www.assets.signify.com/is/image/Signify/Ledinaire-Floodlight-BVP167-20W-All-in-RTP?$highres$" TargetMode="External"/><Relationship Id="rId559" Type="http://schemas.openxmlformats.org/officeDocument/2006/relationships/hyperlink" Target="https://www.assets.signify.com/is/image/Signify/LEDTForce_Core_Tshape_E27_FR_3-SPP?$highres$" TargetMode="External"/><Relationship Id="rId766" Type="http://schemas.openxmlformats.org/officeDocument/2006/relationships/hyperlink" Target="https://www.assets.signify.com/is/image/Signify/LEDtube_1200mm_17W_G5-SPP?$highres$" TargetMode="External"/><Relationship Id="rId1189" Type="http://schemas.openxmlformats.org/officeDocument/2006/relationships/hyperlink" Target="https://www.assets.signify.com/is/image/Signify/MAS_LEDspotLV_D_20_100W_827_AR111_40D-SPP?$highres$" TargetMode="External"/><Relationship Id="rId1396" Type="http://schemas.openxmlformats.org/officeDocument/2006/relationships/hyperlink" Target="https://www.assets.signify.com/is/image/Signify/GPPR1_PINTTL52_PHL?$highres$" TargetMode="External"/><Relationship Id="rId2142" Type="http://schemas.openxmlformats.org/officeDocument/2006/relationships/hyperlink" Target="https://www.assets.signify.com/is/content/Signify/929002445832_EU.cs_CZ.PROF.FP" TargetMode="External"/><Relationship Id="rId2447" Type="http://schemas.openxmlformats.org/officeDocument/2006/relationships/hyperlink" Target="https://www.assets.signify.com/is/content/Signify/929002028192_EU.cs_CZ.PROF.FP" TargetMode="External"/><Relationship Id="rId3400" Type="http://schemas.openxmlformats.org/officeDocument/2006/relationships/hyperlink" Target="https://www.assets.signify.com/is/content/Signify/Online-QIG-for-324165994074-INI" TargetMode="External"/><Relationship Id="rId321" Type="http://schemas.openxmlformats.org/officeDocument/2006/relationships/hyperlink" Target="https://www.assets.signify.com/is/image/Signify/Ledinaire_Tube_Hsng_2LMP_SPP-01?$highres$" TargetMode="External"/><Relationship Id="rId419" Type="http://schemas.openxmlformats.org/officeDocument/2006/relationships/hyperlink" Target="https://www.assets.signify.com/is/image/Signify/CoreLine%20High-bay%20Value_BY101P_SPP?$highres$" TargetMode="External"/><Relationship Id="rId626" Type="http://schemas.openxmlformats.org/officeDocument/2006/relationships/hyperlink" Target="https://www.assets.signify.com/is/image/Signify/LEDtube_1200mm_HO_T8-SPP?$highres$" TargetMode="External"/><Relationship Id="rId973" Type="http://schemas.openxmlformats.org/officeDocument/2006/relationships/hyperlink" Target="https://www.assets.signify.com/is/image/Signify/LEDbulb_A65_E27_FR_P1-SPP?$highres$" TargetMode="External"/><Relationship Id="rId1049" Type="http://schemas.openxmlformats.org/officeDocument/2006/relationships/hyperlink" Target="https://www.assets.signify.com/is/image/Signify/LED_T25_E14_WW_C1_POS1-SPP?$highres$" TargetMode="External"/><Relationship Id="rId1256" Type="http://schemas.openxmlformats.org/officeDocument/2006/relationships/hyperlink" Target="https://www.assets.signify.com/is/image/Signify/LPPR1_TL-DCOL_BLUE_G13?$highres$" TargetMode="External"/><Relationship Id="rId2002" Type="http://schemas.openxmlformats.org/officeDocument/2006/relationships/hyperlink" Target="https://www.assets.signify.com/is/content/Signify/929003731202_EU.cs_CZ.PROF.FP" TargetMode="External"/><Relationship Id="rId2307" Type="http://schemas.openxmlformats.org/officeDocument/2006/relationships/hyperlink" Target="https://www.assets.signify.com/is/content/Signify/929003703702_EU.cs_CZ.PROF.FP" TargetMode="External"/><Relationship Id="rId2654" Type="http://schemas.openxmlformats.org/officeDocument/2006/relationships/hyperlink" Target="https://www.assets.signify.com/is/content/Signify/929003791402_EU.cs_CZ.PROF.FP" TargetMode="External"/><Relationship Id="rId2861" Type="http://schemas.openxmlformats.org/officeDocument/2006/relationships/hyperlink" Target="https://www.assets.signify.com/is/content/Signify/913700421766_EU.cs_CZ.PROF.FP" TargetMode="External"/><Relationship Id="rId2959" Type="http://schemas.openxmlformats.org/officeDocument/2006/relationships/hyperlink" Target="https://www.assets.signify.com/is/content/Signify/127075007928_Release_CoreLine%20Recessed%20Spot%20gen2_D78-1200lm%20PSR_manual" TargetMode="External"/><Relationship Id="rId833" Type="http://schemas.openxmlformats.org/officeDocument/2006/relationships/hyperlink" Target="https://www.assets.signify.com/is/image/Signify/LED_TRANSFORMER_20W_40W_60W?$highres$" TargetMode="External"/><Relationship Id="rId1116" Type="http://schemas.openxmlformats.org/officeDocument/2006/relationships/hyperlink" Target="https://www.assets.signify.com/is/image/Signify/LEDspotMV_GU10_MR16_ND_PP?$highres$" TargetMode="External"/><Relationship Id="rId1463" Type="http://schemas.openxmlformats.org/officeDocument/2006/relationships/hyperlink" Target="https://www.assets.signify.com/is/content/Signify/911401805980_EU.cs_CZ.PROF.FP" TargetMode="External"/><Relationship Id="rId1670" Type="http://schemas.openxmlformats.org/officeDocument/2006/relationships/hyperlink" Target="https://www.assets.signify.com/is/content/Signify/911401842487_EU.cs_CZ.PROF.FP" TargetMode="External"/><Relationship Id="rId1768" Type="http://schemas.openxmlformats.org/officeDocument/2006/relationships/hyperlink" Target="https://www.assets.signify.com/is/content/Signify/911401815485_EU.cs_CZ.PROF.FP" TargetMode="External"/><Relationship Id="rId2514" Type="http://schemas.openxmlformats.org/officeDocument/2006/relationships/hyperlink" Target="https://www.assets.signify.com/is/content/Signify/929003610102_EU.cs_CZ.PROF.FP" TargetMode="External"/><Relationship Id="rId2721" Type="http://schemas.openxmlformats.org/officeDocument/2006/relationships/hyperlink" Target="https://www.assets.signify.com/is/content/Signify/928153409830_EU.cs_CZ.PROF.FP" TargetMode="External"/><Relationship Id="rId2819" Type="http://schemas.openxmlformats.org/officeDocument/2006/relationships/hyperlink" Target="https://www.assets.signify.com/is/content/Signify/913700192966_EU.cs_CZ.PROF.FP" TargetMode="External"/><Relationship Id="rId900" Type="http://schemas.openxmlformats.org/officeDocument/2006/relationships/hyperlink" Target="https://www.assets.signify.com/is/image/Signify/LED_classic_A95_E27_FR-POS2A-SPP?$highres$" TargetMode="External"/><Relationship Id="rId1323" Type="http://schemas.openxmlformats.org/officeDocument/2006/relationships/hyperlink" Target="https://www.assets.signify.com/is/image/Signify/lppr1_cdo-et_e27?$highres$" TargetMode="External"/><Relationship Id="rId1530" Type="http://schemas.openxmlformats.org/officeDocument/2006/relationships/hyperlink" Target="https://www.assets.signify.com/is/content/Signify/929003322702_EU.cs_CZ.PROF.FP" TargetMode="External"/><Relationship Id="rId1628" Type="http://schemas.openxmlformats.org/officeDocument/2006/relationships/hyperlink" Target="https://www.assets.signify.com/is/content/Signify/911401877685_EU.cs_CZ.PROF.FP" TargetMode="External"/><Relationship Id="rId1975" Type="http://schemas.openxmlformats.org/officeDocument/2006/relationships/hyperlink" Target="https://www.assets.signify.com/is/content/Signify/929004341302_EU.cs_CZ.PROF.FP" TargetMode="External"/><Relationship Id="rId3190" Type="http://schemas.openxmlformats.org/officeDocument/2006/relationships/hyperlink" Target="https://www.assets.signify.com/is/content/Signify/BN126C%20G4-MI-PSU_V4_2023%2005" TargetMode="External"/><Relationship Id="rId1835" Type="http://schemas.openxmlformats.org/officeDocument/2006/relationships/hyperlink" Target="https://www.assets.signify.com/is/content/Signify/911401555545_EU.cs_CZ.PROF.FP" TargetMode="External"/><Relationship Id="rId3050" Type="http://schemas.openxmlformats.org/officeDocument/2006/relationships/hyperlink" Target="https://www.assets.signify.com/is/content/Signify/Ledinaire-panel-G5-Mounting-Instructions-Connector-Finalv4" TargetMode="External"/><Relationship Id="rId3288" Type="http://schemas.openxmlformats.org/officeDocument/2006/relationships/hyperlink" Target="https://www.assets.signify.com/is/content/Signify/583443000020863-583_CoreLine%20Tempo%20Medium_MI" TargetMode="External"/><Relationship Id="rId3495" Type="http://schemas.openxmlformats.org/officeDocument/2006/relationships/hyperlink" Target="https://www.assets.signify.com/is/content/Signify/online-QIG-for-324166174411-MAS-Corepro-LEDtube-INI" TargetMode="External"/><Relationship Id="rId1902" Type="http://schemas.openxmlformats.org/officeDocument/2006/relationships/hyperlink" Target="https://www.assets.signify.com/is/content/Signify/912300023664_EU.cs_CZ.PROF.FP" TargetMode="External"/><Relationship Id="rId2097" Type="http://schemas.openxmlformats.org/officeDocument/2006/relationships/hyperlink" Target="https://www.assets.signify.com/is/content/Signify/929004242102_EU.cs_CZ.PROF.FP" TargetMode="External"/><Relationship Id="rId3148" Type="http://schemas.openxmlformats.org/officeDocument/2006/relationships/hyperlink" Target="https://www.assets.signify.com/is/content/Signify/WT210C-G2-CoreLine-waterproof-tubular-Manual-instruction-PMMA" TargetMode="External"/><Relationship Id="rId3355" Type="http://schemas.openxmlformats.org/officeDocument/2006/relationships/hyperlink" Target="https://www.assets.signify.com/is/content/Signify/MAS-LED-SON-T-UE-M-E27-INI" TargetMode="External"/><Relationship Id="rId3562" Type="http://schemas.openxmlformats.org/officeDocument/2006/relationships/hyperlink" Target="https://www.assets.signify.com/is/content/Signify/LEDtube_MAS_HO_Installation_Guide-INI" TargetMode="External"/><Relationship Id="rId276" Type="http://schemas.openxmlformats.org/officeDocument/2006/relationships/hyperlink" Target="https://www.assets.signify.com/is/image/Signify/WT120Z-TW-3x2-5-RTP?$highres$" TargetMode="External"/><Relationship Id="rId483" Type="http://schemas.openxmlformats.org/officeDocument/2006/relationships/hyperlink" Target="https://www.assets.signify.com/is/image/Signify/BVP008%20-%2010W%20and%2020W?$highres$" TargetMode="External"/><Relationship Id="rId690" Type="http://schemas.openxmlformats.org/officeDocument/2006/relationships/hyperlink" Target="https://www.assets.signify.com/is/image/Signify/PILA-LED-Tube-HO-G13-20241115-RTP?$highres$" TargetMode="External"/><Relationship Id="rId2164" Type="http://schemas.openxmlformats.org/officeDocument/2006/relationships/hyperlink" Target="https://www.assets.signify.com/is/content/Signify/929002997002_EU.cs_CZ.PROF.FP" TargetMode="External"/><Relationship Id="rId2371" Type="http://schemas.openxmlformats.org/officeDocument/2006/relationships/hyperlink" Target="https://www.assets.signify.com/is/content/Signify/929002025492_EU.cs_CZ.PROF.FP" TargetMode="External"/><Relationship Id="rId3008" Type="http://schemas.openxmlformats.org/officeDocument/2006/relationships/hyperlink" Target="https://www.assets.signify.com/is/content/Signify/IIII9_RCS750I_0001" TargetMode="External"/><Relationship Id="rId3215" Type="http://schemas.openxmlformats.org/officeDocument/2006/relationships/hyperlink" Target="https://www.assets.signify.com/is/content/Signify/MI-Coreline-Highbay-G6-PSD-PSU" TargetMode="External"/><Relationship Id="rId3422" Type="http://schemas.openxmlformats.org/officeDocument/2006/relationships/hyperlink" Target="https://www.assets.signify.com/is/content/Signify/online-QIG-for-324166176081-Installation-INI" TargetMode="External"/><Relationship Id="rId136" Type="http://schemas.openxmlformats.org/officeDocument/2006/relationships/hyperlink" Target="https://www.assets.signify.com/is/image/Signify/3_circuit_Square-ZRS700_2C_3C_SMS_WH-AP?$highres$" TargetMode="External"/><Relationship Id="rId343" Type="http://schemas.openxmlformats.org/officeDocument/2006/relationships/hyperlink" Target="https://www.assets.signify.com/is/image/Signify/Coreline%20Batten%20G3_%20BN126C%20PSU%20-%20SPP01?$highres$" TargetMode="External"/><Relationship Id="rId550" Type="http://schemas.openxmlformats.org/officeDocument/2006/relationships/hyperlink" Target="https://www.assets.signify.com/is/image/Signify/LED-TForce-Core-LED-HPL-24-5W-E27-FR-RTP?$highres$" TargetMode="External"/><Relationship Id="rId788" Type="http://schemas.openxmlformats.org/officeDocument/2006/relationships/hyperlink" Target="https://www.assets.signify.com/is/image/Signify/CorePro-LEDtube-HF-1200mm-RTP?$highres$" TargetMode="External"/><Relationship Id="rId995" Type="http://schemas.openxmlformats.org/officeDocument/2006/relationships/hyperlink" Target="https://www.assets.signify.com/is/image/Signify/LEDcandle_25W_E14_827_FR_P45-SPP?$highres$" TargetMode="External"/><Relationship Id="rId1180" Type="http://schemas.openxmlformats.org/officeDocument/2006/relationships/hyperlink" Target="https://www.assets.signify.com/is/image/Signify/LEDspots_MAS_SLR_AR111_G53-SPP?$highres$" TargetMode="External"/><Relationship Id="rId2024" Type="http://schemas.openxmlformats.org/officeDocument/2006/relationships/hyperlink" Target="https://www.assets.signify.com/is/content/Signify/929003756902_EU.cs_CZ.PROF.FP" TargetMode="External"/><Relationship Id="rId2231" Type="http://schemas.openxmlformats.org/officeDocument/2006/relationships/hyperlink" Target="https://www.assets.signify.com/is/content/Signify/929002352502_EU.cs_CZ.PROF.FP" TargetMode="External"/><Relationship Id="rId2469" Type="http://schemas.openxmlformats.org/officeDocument/2006/relationships/hyperlink" Target="https://www.assets.signify.com/is/content/Signify/929002968802_EU.cs_CZ.PROF.FP" TargetMode="External"/><Relationship Id="rId2676" Type="http://schemas.openxmlformats.org/officeDocument/2006/relationships/hyperlink" Target="https://www.assets.signify.com/is/content/Signify/923806644210_EU.cs_CZ.PROF.FP" TargetMode="External"/><Relationship Id="rId2883" Type="http://schemas.openxmlformats.org/officeDocument/2006/relationships/hyperlink" Target="https://www.assets.signify.com/is/content/Signify/913700752126_EU.cs_CZ.PROF.FP" TargetMode="External"/><Relationship Id="rId203" Type="http://schemas.openxmlformats.org/officeDocument/2006/relationships/hyperlink" Target="https://www.assets.signify.com/is/image/Signify/keyline_power_cable_sp350z_sp1700p3_si_DT?$highres$" TargetMode="External"/><Relationship Id="rId648" Type="http://schemas.openxmlformats.org/officeDocument/2006/relationships/hyperlink" Target="https://www.assets.signify.com/is/image/Signify/LEDtube_220-240V_G13_2ft-SPP?$highres$" TargetMode="External"/><Relationship Id="rId855" Type="http://schemas.openxmlformats.org/officeDocument/2006/relationships/hyperlink" Target="https://www.assets.signify.com/is/image/Signify/LED_CLA_60W_A60_E27_3000K_FR_UE_SRT4-SPP?$highres$" TargetMode="External"/><Relationship Id="rId1040" Type="http://schemas.openxmlformats.org/officeDocument/2006/relationships/hyperlink" Target="https://www.assets.signify.com/is/image/Signify/LED_60W_P48_E27_WW_FR_ND_1SRT4_1-SPP?$highres$" TargetMode="External"/><Relationship Id="rId1278" Type="http://schemas.openxmlformats.org/officeDocument/2006/relationships/hyperlink" Target="https://www.assets.signify.com/is/image/Signify/LPPR1_TL-D8_G13?$highres$" TargetMode="External"/><Relationship Id="rId1485" Type="http://schemas.openxmlformats.org/officeDocument/2006/relationships/hyperlink" Target="https://www.assets.signify.com/is/content/Signify/929003251732_EU.cs_CZ.PROF.FP" TargetMode="External"/><Relationship Id="rId1692" Type="http://schemas.openxmlformats.org/officeDocument/2006/relationships/hyperlink" Target="https://www.assets.signify.com/is/content/Signify/910505106551_EU.cs_CZ.PROF.FP" TargetMode="External"/><Relationship Id="rId2329" Type="http://schemas.openxmlformats.org/officeDocument/2006/relationships/hyperlink" Target="https://www.assets.signify.com/is/content/Signify/929003058502_EU.cs_CZ.PROF.FP" TargetMode="External"/><Relationship Id="rId2536" Type="http://schemas.openxmlformats.org/officeDocument/2006/relationships/hyperlink" Target="https://www.assets.signify.com/is/content/Signify/929004248102_EU.cs_CZ.PROF.FP" TargetMode="External"/><Relationship Id="rId2743" Type="http://schemas.openxmlformats.org/officeDocument/2006/relationships/hyperlink" Target="https://www.assets.signify.com/is/content/Signify/928159905131_EU.cs_CZ.PROF.FP" TargetMode="External"/><Relationship Id="rId410" Type="http://schemas.openxmlformats.org/officeDocument/2006/relationships/hyperlink" Target="https://www.assets.signify.com/is/image/Signify/CoreLineHighbay_Gen5_BY122P-SPP?$highres$" TargetMode="External"/><Relationship Id="rId508" Type="http://schemas.openxmlformats.org/officeDocument/2006/relationships/hyperlink" Target="https://www.assets.signify.com/is/image/Signify/LED-MAS-SON-T-UE-M-19W-727-E27-RTP?$highres$" TargetMode="External"/><Relationship Id="rId715" Type="http://schemas.openxmlformats.org/officeDocument/2006/relationships/hyperlink" Target="https://www.assets.signify.com/is/image/Signify/Ledtube_CorePro_18W_G13_830_24D_ND-SPP?$highres$" TargetMode="External"/><Relationship Id="rId922" Type="http://schemas.openxmlformats.org/officeDocument/2006/relationships/hyperlink" Target="https://www.assets.signify.com/is/image/Signify/LEDbulb_Classic_75W_E27_A60_827_CL_ND-SPP?$highres$" TargetMode="External"/><Relationship Id="rId1138" Type="http://schemas.openxmlformats.org/officeDocument/2006/relationships/hyperlink" Target="https://www.assets.signify.com/is/image/Signify/PILA_LED_50W_GU10_CW_36D_ND_1CT_10-SPP?$highres$" TargetMode="External"/><Relationship Id="rId1345" Type="http://schemas.openxmlformats.org/officeDocument/2006/relationships/hyperlink" Target="https://www.assets.signify.com/is/image/Signify/LPPR1_CDM-T-E_0005?$highres$" TargetMode="External"/><Relationship Id="rId1552" Type="http://schemas.openxmlformats.org/officeDocument/2006/relationships/hyperlink" Target="https://www.assets.signify.com/is/content/Signify/911401847582_EU.cs_CZ.PROF.FP" TargetMode="External"/><Relationship Id="rId1997" Type="http://schemas.openxmlformats.org/officeDocument/2006/relationships/hyperlink" Target="https://www.assets.signify.com/is/content/Signify/929002006702_EU.cs_CZ.PROF.FP" TargetMode="External"/><Relationship Id="rId2603" Type="http://schemas.openxmlformats.org/officeDocument/2006/relationships/hyperlink" Target="https://www.assets.signify.com/is/content/Signify/929002492702_EU.cs_CZ.PROF.FP" TargetMode="External"/><Relationship Id="rId2950" Type="http://schemas.openxmlformats.org/officeDocument/2006/relationships/hyperlink" Target="https://www.assets.signify.com/is/content/Signify/127075007939_Release_CoreLine%20Recessed%20Spot%20gen2_D78-650_900lm%20PSR_manual" TargetMode="External"/><Relationship Id="rId1205" Type="http://schemas.openxmlformats.org/officeDocument/2006/relationships/hyperlink" Target="https://www.assets.signify.com/is/image/Signify/LED-25W-G9-WW-ND-3PF-6-DISC-RTP?$highres$" TargetMode="External"/><Relationship Id="rId1857" Type="http://schemas.openxmlformats.org/officeDocument/2006/relationships/hyperlink" Target="https://www.assets.signify.com/is/content/Signify/911401630208_EU.cs_CZ.PROF.FP" TargetMode="External"/><Relationship Id="rId2810" Type="http://schemas.openxmlformats.org/officeDocument/2006/relationships/hyperlink" Target="https://www.assets.signify.com/is/content/Signify/928096505330_EU.cs_CZ.PROF.FP" TargetMode="External"/><Relationship Id="rId2908" Type="http://schemas.openxmlformats.org/officeDocument/2006/relationships/hyperlink" Target="https://www.assets.signify.com/is/content/Signify/CoreLine%20SlimDownlight%20DN145%20Installation%20Instruction" TargetMode="External"/><Relationship Id="rId51" Type="http://schemas.openxmlformats.org/officeDocument/2006/relationships/hyperlink" Target="https://www.assets.signify.com/is/image/Signify/CoreLine_Recessed_Spot-RS140B_Fixed_ALU-SPP?$highres$" TargetMode="External"/><Relationship Id="rId1412" Type="http://schemas.openxmlformats.org/officeDocument/2006/relationships/hyperlink" Target="https://www.assets.signify.com/is/image/Signify/GPPR1_PPPLTL-3_0001?$highres$" TargetMode="External"/><Relationship Id="rId1717" Type="http://schemas.openxmlformats.org/officeDocument/2006/relationships/hyperlink" Target="https://www.assets.signify.com/is/content/Signify/911401836388_EU.cs_CZ.PROF.FP" TargetMode="External"/><Relationship Id="rId1924" Type="http://schemas.openxmlformats.org/officeDocument/2006/relationships/hyperlink" Target="https://www.assets.signify.com/is/content/Signify/911401866188_EU.cs_CZ.PROF.FP" TargetMode="External"/><Relationship Id="rId3072" Type="http://schemas.openxmlformats.org/officeDocument/2006/relationships/hyperlink" Target="https://www.assets.signify.com/is/content/Signify/Surface-mounted-MI-EU-RC059Z" TargetMode="External"/><Relationship Id="rId3377" Type="http://schemas.openxmlformats.org/officeDocument/2006/relationships/hyperlink" Target="https://www.assets.signify.com/is/content/Signify/Online-QIG-for-324165994074-INI" TargetMode="External"/><Relationship Id="rId298" Type="http://schemas.openxmlformats.org/officeDocument/2006/relationships/hyperlink" Target="https://www.assets.signify.com/is/image/Signify/L1200?$highres$" TargetMode="External"/><Relationship Id="rId3584" Type="http://schemas.openxmlformats.org/officeDocument/2006/relationships/hyperlink" Target="https://www.assets.signify.com/is/content/Signify/LEDtube_Installation_Guide_HF_2-INI" TargetMode="External"/><Relationship Id="rId158" Type="http://schemas.openxmlformats.org/officeDocument/2006/relationships/hyperlink" Target="https://www.assets.signify.com/is/image/Signify/Philips-CoreLine-panel-G6-All-in-W60L60-RTP?$highres$" TargetMode="External"/><Relationship Id="rId2186" Type="http://schemas.openxmlformats.org/officeDocument/2006/relationships/hyperlink" Target="https://www.assets.signify.com/is/content/Signify/929003734502_EU.cs_CZ.PROF.FP" TargetMode="External"/><Relationship Id="rId2393" Type="http://schemas.openxmlformats.org/officeDocument/2006/relationships/hyperlink" Target="https://www.assets.signify.com/is/content/Signify/929003604208_EU.cs_CZ.PROF.FP" TargetMode="External"/><Relationship Id="rId2698" Type="http://schemas.openxmlformats.org/officeDocument/2006/relationships/hyperlink" Target="https://www.assets.signify.com/is/content/Signify/928049001805_EU.cs_CZ.PROF.FP" TargetMode="External"/><Relationship Id="rId3237" Type="http://schemas.openxmlformats.org/officeDocument/2006/relationships/hyperlink" Target="https://www.assets.signify.com/is/content/Signify/MI-Coreline-Highbay-G6-PSD-PSU" TargetMode="External"/><Relationship Id="rId3444" Type="http://schemas.openxmlformats.org/officeDocument/2006/relationships/hyperlink" Target="https://www.assets.signify.com/is/content/Signify/online-QIG-for-324166115861-Installation-INI" TargetMode="External"/><Relationship Id="rId3651" Type="http://schemas.openxmlformats.org/officeDocument/2006/relationships/hyperlink" Target="https://www.assets.signify.com/is/image/Signify/LED_ST64_40W_1800K_E27_NDSRT_Amber_1PF-SPP?$highres$" TargetMode="External"/><Relationship Id="rId365" Type="http://schemas.openxmlformats.org/officeDocument/2006/relationships/hyperlink" Target="https://www.assets.signify.com/is/image/Signify/CL-HB-G6-BY121P-PSU-PSD-RTP?$highres$" TargetMode="External"/><Relationship Id="rId572" Type="http://schemas.openxmlformats.org/officeDocument/2006/relationships/hyperlink" Target="https://www.assets.signify.com/is/image/Signify/SPPR1_MLEDGA_0027?$highres$" TargetMode="External"/><Relationship Id="rId2046" Type="http://schemas.openxmlformats.org/officeDocument/2006/relationships/hyperlink" Target="https://www.assets.signify.com/is/content/Signify/929003579102_EU.cs_CZ.PROF.FP" TargetMode="External"/><Relationship Id="rId2253" Type="http://schemas.openxmlformats.org/officeDocument/2006/relationships/hyperlink" Target="https://www.assets.signify.com/is/content/Signify/929002696602_EU.cs_CZ.PROF.FP" TargetMode="External"/><Relationship Id="rId2460" Type="http://schemas.openxmlformats.org/officeDocument/2006/relationships/hyperlink" Target="https://www.assets.signify.com/is/content/Signify/929001345492_EU.cs_CZ.PROF.FP" TargetMode="External"/><Relationship Id="rId3304" Type="http://schemas.openxmlformats.org/officeDocument/2006/relationships/hyperlink" Target="https://www.assets.signify.com/is/content/Signify/MI-BVP085-Ledinaire-Solar-floodlight" TargetMode="External"/><Relationship Id="rId3511" Type="http://schemas.openxmlformats.org/officeDocument/2006/relationships/hyperlink" Target="https://www.assets.signify.com/is/content/Signify/online-QIG-for-324166183191-Corepro-LEDtube-INI" TargetMode="External"/><Relationship Id="rId225" Type="http://schemas.openxmlformats.org/officeDocument/2006/relationships/hyperlink" Target="https://www.assets.signify.com/is/image/Signify/Ledinaire-surface-mounted-SM065C-RTP?$highres$" TargetMode="External"/><Relationship Id="rId432" Type="http://schemas.openxmlformats.org/officeDocument/2006/relationships/hyperlink" Target="https://www.assets.signify.com/is/image/Signify/Ledinaire%20High-bay_BY021Z%20G2_SPP1?$highres$" TargetMode="External"/><Relationship Id="rId877" Type="http://schemas.openxmlformats.org/officeDocument/2006/relationships/hyperlink" Target="https://www.assets.signify.com/is/image/Signify/LED_BulbsBulb_A67_100W_1521lm_2700K_E27_NDFrosted-SPP?$highres$" TargetMode="External"/><Relationship Id="rId1062" Type="http://schemas.openxmlformats.org/officeDocument/2006/relationships/hyperlink" Target="https://www.assets.signify.com/is/image/Signify/LED_Classic_100W_PAR38_WW_25D_D_1PF_4_S-SPP?$highres$" TargetMode="External"/><Relationship Id="rId2113" Type="http://schemas.openxmlformats.org/officeDocument/2006/relationships/hyperlink" Target="https://www.assets.signify.com/is/content/Signify/929004356802_EU.cs_CZ.PROF.FP" TargetMode="External"/><Relationship Id="rId2320" Type="http://schemas.openxmlformats.org/officeDocument/2006/relationships/hyperlink" Target="https://www.assets.signify.com/is/content/Signify/929003070502_EU.cs_CZ.PROF.FP" TargetMode="External"/><Relationship Id="rId2558" Type="http://schemas.openxmlformats.org/officeDocument/2006/relationships/hyperlink" Target="https://www.assets.signify.com/is/content/Signify/929001215232_EU.cs_CZ.PROF.FP" TargetMode="External"/><Relationship Id="rId2765" Type="http://schemas.openxmlformats.org/officeDocument/2006/relationships/hyperlink" Target="https://www.assets.signify.com/is/content/Signify/928082019235_EU.cs_CZ.PROF.FP" TargetMode="External"/><Relationship Id="rId2972" Type="http://schemas.openxmlformats.org/officeDocument/2006/relationships/hyperlink" Target="https://www.assets.signify.com/is/content/Signify/EM153C-SM-BKD-EXIT-SIGN-UI" TargetMode="External"/><Relationship Id="rId360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37" Type="http://schemas.openxmlformats.org/officeDocument/2006/relationships/hyperlink" Target="https://www.assets.signify.com/is/image/Signify/ESSENTIAL_LEDtube_8_16W_G5_830_865_APR-SPP?$highres$" TargetMode="External"/><Relationship Id="rId944" Type="http://schemas.openxmlformats.org/officeDocument/2006/relationships/hyperlink" Target="https://www.assets.signify.com/is/image/Signify/LEDbulb_12-80W_E27_A60_730_FR_130D-SPP?$highres$" TargetMode="External"/><Relationship Id="rId1367" Type="http://schemas.openxmlformats.org/officeDocument/2006/relationships/hyperlink" Target="https://www.assets.signify.com/is/image/Signify/LPPR1_CDM-R-E_0005?$highres$" TargetMode="External"/><Relationship Id="rId1574" Type="http://schemas.openxmlformats.org/officeDocument/2006/relationships/hyperlink" Target="https://www.assets.signify.com/is/content/Signify/910930013518_EU.cs_CZ.PROF.FP" TargetMode="External"/><Relationship Id="rId1781" Type="http://schemas.openxmlformats.org/officeDocument/2006/relationships/hyperlink" Target="https://www.assets.signify.com/is/content/Signify/911401853087_EU.cs_CZ.PROF.FP" TargetMode="External"/><Relationship Id="rId2418" Type="http://schemas.openxmlformats.org/officeDocument/2006/relationships/hyperlink" Target="https://www.assets.signify.com/is/content/Signify/929002306947_EU.cs_CZ.PROF.FP" TargetMode="External"/><Relationship Id="rId2625" Type="http://schemas.openxmlformats.org/officeDocument/2006/relationships/hyperlink" Target="https://www.assets.signify.com/is/content/Signify/929003043702_EU.cs_CZ.PROF.FP" TargetMode="External"/><Relationship Id="rId2832" Type="http://schemas.openxmlformats.org/officeDocument/2006/relationships/hyperlink" Target="https://www.assets.signify.com/is/content/Signify/913700609366_EU.cs_CZ.PROF.FP" TargetMode="External"/><Relationship Id="rId73" Type="http://schemas.openxmlformats.org/officeDocument/2006/relationships/hyperlink" Target="https://www.assets.signify.com/is/image/Signify/Emergency-spot-EM150B-SPP?$highres$" TargetMode="External"/><Relationship Id="rId804" Type="http://schemas.openxmlformats.org/officeDocument/2006/relationships/hyperlink" Target="https://www.assets.signify.com/is/image/Signify/MAS_LEDstrip_5M-SPP?$highres$" TargetMode="External"/><Relationship Id="rId1227" Type="http://schemas.openxmlformats.org/officeDocument/2006/relationships/hyperlink" Target="https://www.assets.signify.com/is/image/Signify/LPPR1_HCAP_0001_COPY_SPP?$highres$" TargetMode="External"/><Relationship Id="rId1434" Type="http://schemas.openxmlformats.org/officeDocument/2006/relationships/hyperlink" Target="https://www.assets.signify.com/is/image/Signify/GPPR1_IPV5CDMM_0013?$highres$" TargetMode="External"/><Relationship Id="rId1641" Type="http://schemas.openxmlformats.org/officeDocument/2006/relationships/hyperlink" Target="https://www.assets.signify.com/is/content/Signify/911401877585_EU.cs_CZ.PROF.FP" TargetMode="External"/><Relationship Id="rId1879" Type="http://schemas.openxmlformats.org/officeDocument/2006/relationships/hyperlink" Target="https://www.assets.signify.com/is/content/Signify/911401676807_EU.cs_CZ.PROF.FP" TargetMode="External"/><Relationship Id="rId3094" Type="http://schemas.openxmlformats.org/officeDocument/2006/relationships/hyperlink" Target="https://www.assets.signify.com/is/content/Signify/MI-SM065C-Ledinaire-surface-mounted-2024" TargetMode="External"/><Relationship Id="rId1501" Type="http://schemas.openxmlformats.org/officeDocument/2006/relationships/hyperlink" Target="https://www.assets.signify.com/is/content/Signify/910505103594_EU.cs_CZ.PROF.FP" TargetMode="External"/><Relationship Id="rId1739" Type="http://schemas.openxmlformats.org/officeDocument/2006/relationships/hyperlink" Target="https://www.assets.signify.com/is/content/Signify/911401828084_EU.cs_CZ.PROF.FP" TargetMode="External"/><Relationship Id="rId1946" Type="http://schemas.openxmlformats.org/officeDocument/2006/relationships/hyperlink" Target="https://www.assets.signify.com/is/content/Signify/911401875583_EU.cs_CZ.PROF.FP" TargetMode="External"/><Relationship Id="rId3399" Type="http://schemas.openxmlformats.org/officeDocument/2006/relationships/hyperlink" Target="https://www.assets.signify.com/is/content/Signify/Online-QIG-for-324165994074-INI" TargetMode="External"/><Relationship Id="rId1806" Type="http://schemas.openxmlformats.org/officeDocument/2006/relationships/hyperlink" Target="https://www.assets.signify.com/is/content/Signify/911401842082_EU.cs_CZ.PROF.FP" TargetMode="External"/><Relationship Id="rId3161" Type="http://schemas.openxmlformats.org/officeDocument/2006/relationships/hyperlink" Target="https://www.assets.signify.com/is/content/Signify/Ledinaire_Waterproof_WT060C-MI_v2023%2003" TargetMode="External"/><Relationship Id="rId3259" Type="http://schemas.openxmlformats.org/officeDocument/2006/relationships/hyperlink" Target="https://www.assets.signify.com/is/content/Signify/Coreline-Highbay-G5-MI-PSU-PSD" TargetMode="External"/><Relationship Id="rId3466" Type="http://schemas.openxmlformats.org/officeDocument/2006/relationships/hyperlink" Target="https://www.assets.signify.com/is/content/Signify/LEDtube_Installation_Guide-INI" TargetMode="External"/><Relationship Id="rId387" Type="http://schemas.openxmlformats.org/officeDocument/2006/relationships/hyperlink" Target="https://www.assets.signify.com/is/image/Signify/CoreLineHighbay_Gen5_BY120P-SPP?$highres$" TargetMode="External"/><Relationship Id="rId594" Type="http://schemas.openxmlformats.org/officeDocument/2006/relationships/hyperlink" Target="https://www.assets.signify.com/is/image/Signify/LEDtube_COR_PLL_EU_8W_2G11-SPP?$highres$" TargetMode="External"/><Relationship Id="rId2068" Type="http://schemas.openxmlformats.org/officeDocument/2006/relationships/hyperlink" Target="https://www.assets.signify.com/is/content/Signify/929003576802_EU.cs_CZ.PROF.FP" TargetMode="External"/><Relationship Id="rId2275" Type="http://schemas.openxmlformats.org/officeDocument/2006/relationships/hyperlink" Target="https://www.assets.signify.com/is/content/Signify/929002695202_EU.cs_CZ.PROF.FP" TargetMode="External"/><Relationship Id="rId3021" Type="http://schemas.openxmlformats.org/officeDocument/2006/relationships/hyperlink" Target="https://www.assets.signify.com/is/content/Signify/CoreLine-panel-G6-Installation-Instructions-RC132V-v2" TargetMode="External"/><Relationship Id="rId3119" Type="http://schemas.openxmlformats.org/officeDocument/2006/relationships/hyperlink" Target="https://www.assets.signify.com/is/content/Signify/CoreLine-waterproof-G3-Installation-Instruction-v202512" TargetMode="External"/><Relationship Id="rId3326" Type="http://schemas.openxmlformats.org/officeDocument/2006/relationships/hyperlink" Target="https://www.assets.signify.com/is/content/Signify/Mounting-instruction-Ledinaire-Floodlight-All-in-SWB" TargetMode="External"/><Relationship Id="rId3673" Type="http://schemas.openxmlformats.org/officeDocument/2006/relationships/printerSettings" Target="../printerSettings/printerSettings5.bin"/><Relationship Id="rId247" Type="http://schemas.openxmlformats.org/officeDocument/2006/relationships/hyperlink" Target="https://www.assets.signify.com/is/image/Signify/CoreLine_Waterproof_WT120C%20G2%20L1500%20PSU%20-%20SPP?$highres$" TargetMode="External"/><Relationship Id="rId899" Type="http://schemas.openxmlformats.org/officeDocument/2006/relationships/hyperlink" Target="https://www.assets.signify.com/is/image/Signify/LED_classic_A95_E27_FR-POS2A-SPP?$highres$" TargetMode="External"/><Relationship Id="rId1084" Type="http://schemas.openxmlformats.org/officeDocument/2006/relationships/hyperlink" Target="https://www.assets.signify.com/is/image/Signify/LEDspot_Corepro_GU10_PAR16-SPP?$highres$" TargetMode="External"/><Relationship Id="rId2482" Type="http://schemas.openxmlformats.org/officeDocument/2006/relationships/hyperlink" Target="https://www.assets.signify.com/is/content/Signify/929002973302_EU.cs_CZ.PROF.FP" TargetMode="External"/><Relationship Id="rId2787" Type="http://schemas.openxmlformats.org/officeDocument/2006/relationships/hyperlink" Target="https://www.assets.signify.com/is/content/Signify/928086505131_EU.cs_CZ.PROF.FP" TargetMode="External"/><Relationship Id="rId3533" Type="http://schemas.openxmlformats.org/officeDocument/2006/relationships/hyperlink" Target="https://www.assets.signify.com/is/content/Signify/LEDtube_Installation_Guide_HF_1-INI" TargetMode="External"/><Relationship Id="rId107" Type="http://schemas.openxmlformats.org/officeDocument/2006/relationships/hyperlink" Target="https://www.assets.signify.com/is/image/Signify/Coreline%20Projector_gen2_ST151T_BK_%2030S_SPP2?$highres$" TargetMode="External"/><Relationship Id="rId454" Type="http://schemas.openxmlformats.org/officeDocument/2006/relationships/hyperlink" Target="https://www.assets.signify.com/is/image/Signify/Small?$highres$" TargetMode="External"/><Relationship Id="rId661" Type="http://schemas.openxmlformats.org/officeDocument/2006/relationships/hyperlink" Target="https://www.assets.signify.com/is/image/Signify/LEDtube_PRO_1200mm_12W_G13_850_1800lm-SPP?$highres$" TargetMode="External"/><Relationship Id="rId759" Type="http://schemas.openxmlformats.org/officeDocument/2006/relationships/hyperlink" Target="https://www.assets.signify.com/is/image/Signify/LEDtube_1200mm_17W_G5-SPP?$highres$" TargetMode="External"/><Relationship Id="rId966" Type="http://schemas.openxmlformats.org/officeDocument/2006/relationships/hyperlink" Target="https://www.assets.signify.com/is/image/Signify/LEDbulb_10-65W_E27_A60_765_FR_130D-SPP?$highres$" TargetMode="External"/><Relationship Id="rId1291" Type="http://schemas.openxmlformats.org/officeDocument/2006/relationships/hyperlink" Target="https://www.assets.signify.com/is/image/Signify/lppr1_son-tpia_plus_e40?$highres$" TargetMode="External"/><Relationship Id="rId1389" Type="http://schemas.openxmlformats.org/officeDocument/2006/relationships/hyperlink" Target="https://www.assets.signify.com/is/image/Signify/HF-P_236_TL-D_III_IDC_PP?$highres$" TargetMode="External"/><Relationship Id="rId1596" Type="http://schemas.openxmlformats.org/officeDocument/2006/relationships/hyperlink" Target="https://www.assets.signify.com/is/content/Signify/911401880581_EU.cs_CZ.PROF.FP" TargetMode="External"/><Relationship Id="rId2135" Type="http://schemas.openxmlformats.org/officeDocument/2006/relationships/hyperlink" Target="https://www.assets.signify.com/is/content/Signify/929002445702_EU.cs_CZ.PROF.FP" TargetMode="External"/><Relationship Id="rId2342" Type="http://schemas.openxmlformats.org/officeDocument/2006/relationships/hyperlink" Target="https://www.assets.signify.com/is/content/Signify/929002371802_EU.cs_CZ.PROF.FP" TargetMode="External"/><Relationship Id="rId2647" Type="http://schemas.openxmlformats.org/officeDocument/2006/relationships/hyperlink" Target="https://www.assets.signify.com/is/content/Signify/929003791102_EU.cs_CZ.PROF.FP" TargetMode="External"/><Relationship Id="rId2994" Type="http://schemas.openxmlformats.org/officeDocument/2006/relationships/hyperlink" Target="https://www.assets.signify.com/is/content/Signify/PILA-Wall-mounted-gen2-WL007C-Installation-Instructions" TargetMode="External"/><Relationship Id="rId3600" Type="http://schemas.openxmlformats.org/officeDocument/2006/relationships/hyperlink" Target="https://www.assets.signify.com/is/content/Signify/LEDtube-Installation-Guide-HF-2-INI" TargetMode="External"/><Relationship Id="rId314" Type="http://schemas.openxmlformats.org/officeDocument/2006/relationships/hyperlink" Target="https://www.assets.signify.com/is/image/Signify/Ledinaire%20waterproof_WT065C%20G3_L1200_SPP?$highres$" TargetMode="External"/><Relationship Id="rId521" Type="http://schemas.openxmlformats.org/officeDocument/2006/relationships/hyperlink" Target="https://www.assets.signify.com/is/image/Signify/LEDTForce_Core_road_Tshape_E40-SPP?$highres$" TargetMode="External"/><Relationship Id="rId619" Type="http://schemas.openxmlformats.org/officeDocument/2006/relationships/hyperlink" Target="https://www.assets.signify.com/is/image/Signify/MAS-LEDtube-VLE-UE-T8-20240506-RTP?$highres$" TargetMode="External"/><Relationship Id="rId1151" Type="http://schemas.openxmlformats.org/officeDocument/2006/relationships/hyperlink" Target="https://www.assets.signify.com/is/image/Signify/LEDspot_50W_GU5-3_60D-SPP?$highres$" TargetMode="External"/><Relationship Id="rId1249" Type="http://schemas.openxmlformats.org/officeDocument/2006/relationships/hyperlink" Target="https://www.assets.signify.com/is/image/Signify/LPPR1_TL-DCOL_RED_G13?$highres$" TargetMode="External"/><Relationship Id="rId2202" Type="http://schemas.openxmlformats.org/officeDocument/2006/relationships/hyperlink" Target="https://www.assets.signify.com/is/content/Signify/929001908802_EU.cs_CZ.PROF.FP" TargetMode="External"/><Relationship Id="rId2854" Type="http://schemas.openxmlformats.org/officeDocument/2006/relationships/hyperlink" Target="https://www.assets.signify.com/is/content/Signify/913700695866_EU.cs_CZ.PROF.FP" TargetMode="External"/><Relationship Id="rId95" Type="http://schemas.openxmlformats.org/officeDocument/2006/relationships/hyperlink" Target="https://www.assets.signify.com/is/image/Signify/CoreLine_wall-mounted_WL140V_All-in_SPP-1?$highres$" TargetMode="External"/><Relationship Id="rId826" Type="http://schemas.openxmlformats.org/officeDocument/2006/relationships/hyperlink" Target="https://www.assets.signify.com/is/image/Signify/CorePro_LEDstrip_5M-SPP?$highres$" TargetMode="External"/><Relationship Id="rId1011" Type="http://schemas.openxmlformats.org/officeDocument/2006/relationships/hyperlink" Target="https://www.assets.signify.com/is/image/Signify/MZD_LEDCLA_40W_P45_E14-SPP?$highres$" TargetMode="External"/><Relationship Id="rId1109" Type="http://schemas.openxmlformats.org/officeDocument/2006/relationships/hyperlink" Target="https://www.assets.signify.com/is/image/Signify/LEDspotMV_GU10_MR16_ND_PP?$highres$" TargetMode="External"/><Relationship Id="rId1456" Type="http://schemas.openxmlformats.org/officeDocument/2006/relationships/hyperlink" Target="https://www.assets.signify.com/is/image/Signify/GPPR1-BHL-HP-PHL?$highres$" TargetMode="External"/><Relationship Id="rId1663" Type="http://schemas.openxmlformats.org/officeDocument/2006/relationships/hyperlink" Target="https://www.assets.signify.com/is/content/Signify/911401841687_EU.cs_CZ.PROF.FP" TargetMode="External"/><Relationship Id="rId1870" Type="http://schemas.openxmlformats.org/officeDocument/2006/relationships/hyperlink" Target="https://www.assets.signify.com/is/content/Signify/911401631508_EU.cs_CZ.PROF.FP" TargetMode="External"/><Relationship Id="rId1968" Type="http://schemas.openxmlformats.org/officeDocument/2006/relationships/hyperlink" Target="https://www.assets.signify.com/is/content/Signify/929003677432_EU.cs_CZ.PROF.FP" TargetMode="External"/><Relationship Id="rId2507" Type="http://schemas.openxmlformats.org/officeDocument/2006/relationships/hyperlink" Target="https://www.assets.signify.com/is/content/Signify/929001891202_EU.cs_CZ.PROF.FP" TargetMode="External"/><Relationship Id="rId2714" Type="http://schemas.openxmlformats.org/officeDocument/2006/relationships/hyperlink" Target="https://www.assets.signify.com/is/content/Signify/927906583014_EU.cs_CZ.PROF.FP" TargetMode="External"/><Relationship Id="rId2921" Type="http://schemas.openxmlformats.org/officeDocument/2006/relationships/hyperlink" Target="https://www.assets.signify.com/is/content/Signify/444170264921%20DN142B%20PSU%20Installation%20Instructions" TargetMode="External"/><Relationship Id="rId1316" Type="http://schemas.openxmlformats.org/officeDocument/2006/relationships/hyperlink" Target="https://www.assets.signify.com/is/image/Signify/lppr1_son_e40_e39?$highres$" TargetMode="External"/><Relationship Id="rId1523" Type="http://schemas.openxmlformats.org/officeDocument/2006/relationships/hyperlink" Target="https://www.assets.signify.com/is/content/Signify/911401898082_EU.cs_CZ.PROF.FP" TargetMode="External"/><Relationship Id="rId1730" Type="http://schemas.openxmlformats.org/officeDocument/2006/relationships/hyperlink" Target="https://www.assets.signify.com/is/content/Signify/911401816587_EU.cs_CZ.PROF.FP" TargetMode="External"/><Relationship Id="rId3183" Type="http://schemas.openxmlformats.org/officeDocument/2006/relationships/hyperlink" Target="https://www.assets.signify.com/is/content/Signify/MI-PILA-WT008C-Classic" TargetMode="External"/><Relationship Id="rId3390" Type="http://schemas.openxmlformats.org/officeDocument/2006/relationships/hyperlink" Target="https://www.assets.signify.com/is/content/Signify/Online-QIG-for-324165994074-INI" TargetMode="External"/><Relationship Id="rId22" Type="http://schemas.openxmlformats.org/officeDocument/2006/relationships/hyperlink" Target="https://www.assets.signify.com/is/image/Signify/Downlight_MZD_DN027C_220V_RD-SPP?$highres$" TargetMode="External"/><Relationship Id="rId1828" Type="http://schemas.openxmlformats.org/officeDocument/2006/relationships/hyperlink" Target="https://www.assets.signify.com/is/content/Signify/911401553445_EU.cs_CZ.PROF.FP" TargetMode="External"/><Relationship Id="rId3043" Type="http://schemas.openxmlformats.org/officeDocument/2006/relationships/hyperlink" Target="https://www.assets.signify.com/is/content/Signify/CoreLine-panel-G6-Installation-Instructions-RC132V-All-in" TargetMode="External"/><Relationship Id="rId3250" Type="http://schemas.openxmlformats.org/officeDocument/2006/relationships/hyperlink" Target="https://www.assets.signify.com/is/content/Signify/Coreline-Highbay-G5-MI-PSU-PSD" TargetMode="External"/><Relationship Id="rId3488" Type="http://schemas.openxmlformats.org/officeDocument/2006/relationships/hyperlink" Target="https://www.assets.signify.com/is/content/Signify/online-QIG-for-324166174411-MAS-Corepro-LEDtube-INI" TargetMode="External"/><Relationship Id="rId171" Type="http://schemas.openxmlformats.org/officeDocument/2006/relationships/hyperlink" Target="https://www.assets.signify.com/is/image/Signify/Philips-Ledinaire-office-sensor-EcoSet-1-HR-Q1-2024-RTP?$highres$" TargetMode="External"/><Relationship Id="rId2297" Type="http://schemas.openxmlformats.org/officeDocument/2006/relationships/hyperlink" Target="https://www.assets.signify.com/is/content/Signify/929003623902_EU.cs_CZ.PROF.FP" TargetMode="External"/><Relationship Id="rId3348" Type="http://schemas.openxmlformats.org/officeDocument/2006/relationships/hyperlink" Target="https://www.assets.signify.com/is/content/Signify/LEDTForce_SONT_Installation_Guide-INI" TargetMode="External"/><Relationship Id="rId3555" Type="http://schemas.openxmlformats.org/officeDocument/2006/relationships/hyperlink" Target="https://www.assets.signify.com/is/content/Signify/LEDtube_Installation_Guide_UN-INI" TargetMode="External"/><Relationship Id="rId269" Type="http://schemas.openxmlformats.org/officeDocument/2006/relationships/hyperlink" Target="https://www.assets.signify.com/is/image/Signify/CoreLine_Waterproof_WT120C%20G2%20L1500%20PSU%20-%20SPP?$highres$" TargetMode="External"/><Relationship Id="rId476" Type="http://schemas.openxmlformats.org/officeDocument/2006/relationships/hyperlink" Target="https://www.assets.signify.com/is/image/Signify/Ledinaire-Floodlight-BVP167-135W-AWB-All-in-RTP?$highres$" TargetMode="External"/><Relationship Id="rId683" Type="http://schemas.openxmlformats.org/officeDocument/2006/relationships/hyperlink" Target="https://www.assets.signify.com/is/image/Signify/LEDtube_T8_G13-SPP?$highres$" TargetMode="External"/><Relationship Id="rId890" Type="http://schemas.openxmlformats.org/officeDocument/2006/relationships/hyperlink" Target="https://www.assets.signify.com/is/image/Signify/LED_BulbsBulb_A67_100W_1521lm_2700K_E27_NDFrosted-SPP?$highres$" TargetMode="External"/><Relationship Id="rId2157" Type="http://schemas.openxmlformats.org/officeDocument/2006/relationships/hyperlink" Target="https://www.assets.signify.com/is/content/Signify/929003554202_EU.cs_CZ.PROF.FP" TargetMode="External"/><Relationship Id="rId2364" Type="http://schemas.openxmlformats.org/officeDocument/2006/relationships/hyperlink" Target="https://www.assets.signify.com/is/content/Signify/929002372701_EU.cs_CZ.PROF.FP" TargetMode="External"/><Relationship Id="rId2571" Type="http://schemas.openxmlformats.org/officeDocument/2006/relationships/hyperlink" Target="https://www.assets.signify.com/is/content/Signify/929002466702_EU.cs_CZ.PROF.FP" TargetMode="External"/><Relationship Id="rId3110" Type="http://schemas.openxmlformats.org/officeDocument/2006/relationships/hyperlink" Target="https://www.assets.signify.com/is/content/Signify/Manual-Instruction-WT120C-G2-high-lumen-v202404" TargetMode="External"/><Relationship Id="rId3208" Type="http://schemas.openxmlformats.org/officeDocument/2006/relationships/hyperlink" Target="https://www.assets.signify.com/is/content/Signify/BN021C%20EU-MI-0427_Final%20v3" TargetMode="External"/><Relationship Id="rId3415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129" Type="http://schemas.openxmlformats.org/officeDocument/2006/relationships/hyperlink" Target="https://www.assets.signify.com/is/image/Signify/3_circuit_Square-ZRS750_CCPE_WH-AP?$highres$" TargetMode="External"/><Relationship Id="rId336" Type="http://schemas.openxmlformats.org/officeDocument/2006/relationships/hyperlink" Target="https://www.assets.signify.com/is/image/Signify/CoreLineBatten-BN126C-All-in-ML-MCCT-L1200-1-SPP?$highres$" TargetMode="External"/><Relationship Id="rId543" Type="http://schemas.openxmlformats.org/officeDocument/2006/relationships/hyperlink" Target="https://www.assets.signify.com/is/image/Signify/LEDTForce_ED75_E27-SPP?$highres$" TargetMode="External"/><Relationship Id="rId988" Type="http://schemas.openxmlformats.org/officeDocument/2006/relationships/hyperlink" Target="https://www.assets.signify.com/is/image/Signify/LED_classic_25W_P45_E14_CL_WGD90_SRT4_1-SPP?$highres$" TargetMode="External"/><Relationship Id="rId1173" Type="http://schemas.openxmlformats.org/officeDocument/2006/relationships/hyperlink" Target="https://www.assets.signify.com/is/image/Signify/LEDspot_35W_GU5-3_827_36D_ND-SPP?$highres$" TargetMode="External"/><Relationship Id="rId1380" Type="http://schemas.openxmlformats.org/officeDocument/2006/relationships/hyperlink" Target="https://www.assets.signify.com/is/image/Signify/GPPR1_BTLDE2_PHL?$highres$" TargetMode="External"/><Relationship Id="rId2017" Type="http://schemas.openxmlformats.org/officeDocument/2006/relationships/hyperlink" Target="https://www.assets.signify.com/is/content/Signify/929002350702_EU.cs_CZ.PROF.FP" TargetMode="External"/><Relationship Id="rId2224" Type="http://schemas.openxmlformats.org/officeDocument/2006/relationships/hyperlink" Target="https://www.assets.signify.com/is/content/Signify/929002352102_EU.cs_CZ.PROF.FP" TargetMode="External"/><Relationship Id="rId2669" Type="http://schemas.openxmlformats.org/officeDocument/2006/relationships/hyperlink" Target="https://www.assets.signify.com/is/content/Signify/924151144441_EU.cs_CZ.PROF.FP" TargetMode="External"/><Relationship Id="rId2876" Type="http://schemas.openxmlformats.org/officeDocument/2006/relationships/hyperlink" Target="https://www.assets.signify.com/is/content/Signify/913700653166_EU.cs_CZ.PROF.FP" TargetMode="External"/><Relationship Id="rId362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403" Type="http://schemas.openxmlformats.org/officeDocument/2006/relationships/hyperlink" Target="https://www.assets.signify.com/is/image/Signify/CoreLineHighbay_Gen5_BY121P-SPP?$highres$" TargetMode="External"/><Relationship Id="rId750" Type="http://schemas.openxmlformats.org/officeDocument/2006/relationships/hyperlink" Target="https://www.assets.signify.com/is/image/Signify/LEDtube_MAS_36W_G5-SPP?$highres$" TargetMode="External"/><Relationship Id="rId848" Type="http://schemas.openxmlformats.org/officeDocument/2006/relationships/hyperlink" Target="https://www.assets.signify.com/is/image/Signify/LED_CLA_60W_A60_E27_3000K_FR_UE_SRT4-SPP?$highres$" TargetMode="External"/><Relationship Id="rId1033" Type="http://schemas.openxmlformats.org/officeDocument/2006/relationships/hyperlink" Target="https://www.assets.signify.com/is/image/Signify/LEDLustre_6_60W_E14_RCA-SPP?$highres$" TargetMode="External"/><Relationship Id="rId1478" Type="http://schemas.openxmlformats.org/officeDocument/2006/relationships/hyperlink" Target="https://www.assets.signify.com/is/content/Signify/929003251432_EU.cs_CZ.PROF.FP" TargetMode="External"/><Relationship Id="rId1685" Type="http://schemas.openxmlformats.org/officeDocument/2006/relationships/hyperlink" Target="https://www.assets.signify.com/is/content/Signify/911401835488_EU.cs_CZ.PROF.FP" TargetMode="External"/><Relationship Id="rId1892" Type="http://schemas.openxmlformats.org/officeDocument/2006/relationships/hyperlink" Target="https://www.assets.signify.com/is/content/Signify/911401813087_EU.cs_CZ.PROF.FP" TargetMode="External"/><Relationship Id="rId2431" Type="http://schemas.openxmlformats.org/officeDocument/2006/relationships/hyperlink" Target="https://www.assets.signify.com/is/content/Signify/929003012082_EU.cs_CZ.PROF.FP" TargetMode="External"/><Relationship Id="rId2529" Type="http://schemas.openxmlformats.org/officeDocument/2006/relationships/hyperlink" Target="https://www.assets.signify.com/is/content/Signify/929004247102_EU.cs_CZ.PROF.FP" TargetMode="External"/><Relationship Id="rId2736" Type="http://schemas.openxmlformats.org/officeDocument/2006/relationships/hyperlink" Target="https://www.assets.signify.com/is/content/Signify/928150219230_EU.cs_CZ.PROF.FP" TargetMode="External"/><Relationship Id="rId610" Type="http://schemas.openxmlformats.org/officeDocument/2006/relationships/hyperlink" Target="https://www.assets.signify.com/is/image/Signify/LEDtube_COR_PLT_15W_GX24Q3-SPP?$highres$" TargetMode="External"/><Relationship Id="rId708" Type="http://schemas.openxmlformats.org/officeDocument/2006/relationships/hyperlink" Target="https://www.assets.signify.com/is/image/Signify/TLED_230V_10-5W-36W_160D_T8ND_PP?$highres$" TargetMode="External"/><Relationship Id="rId915" Type="http://schemas.openxmlformats.org/officeDocument/2006/relationships/hyperlink" Target="https://www.assets.signify.com/is/image/Signify/LED_classic_A67_E27_FR-POS2A-SPP?$highres$" TargetMode="External"/><Relationship Id="rId1240" Type="http://schemas.openxmlformats.org/officeDocument/2006/relationships/hyperlink" Target="https://www.assets.signify.com/is/image/Signify/LPPR1_IRPR38_0001?$highres$" TargetMode="External"/><Relationship Id="rId1338" Type="http://schemas.openxmlformats.org/officeDocument/2006/relationships/hyperlink" Target="https://www.assets.signify.com/is/image/Signify/LPPR1_CDM-T_0005?$highres$" TargetMode="External"/><Relationship Id="rId1545" Type="http://schemas.openxmlformats.org/officeDocument/2006/relationships/hyperlink" Target="https://www.assets.signify.com/is/content/Signify/912401483515_EU.cs_CZ.PROF.FP" TargetMode="External"/><Relationship Id="rId2943" Type="http://schemas.openxmlformats.org/officeDocument/2006/relationships/hyperlink" Target="https://www.assets.signify.com/is/content/Signify/127075007928_Release_CoreLine%20Recessed%20Spot%20gen2_D78-1200lm%20PSR_manual" TargetMode="External"/><Relationship Id="rId1100" Type="http://schemas.openxmlformats.org/officeDocument/2006/relationships/hyperlink" Target="https://www.assets.signify.com/is/image/Signify/LEDSpots_PAR16_GU10-SPP?$highres$" TargetMode="External"/><Relationship Id="rId1405" Type="http://schemas.openxmlformats.org/officeDocument/2006/relationships/hyperlink" Target="https://www.assets.signify.com/is/image/Signify/GPPR1_PPPLTL-3_0001?$highres$" TargetMode="External"/><Relationship Id="rId1752" Type="http://schemas.openxmlformats.org/officeDocument/2006/relationships/hyperlink" Target="https://www.assets.signify.com/is/content/Signify/911401876480_EU.cs_CZ.PROF.FP" TargetMode="External"/><Relationship Id="rId2803" Type="http://schemas.openxmlformats.org/officeDocument/2006/relationships/hyperlink" Target="https://www.assets.signify.com/is/content/Signify/928194705330_EU.cs_CZ.PROF.FP" TargetMode="External"/><Relationship Id="rId44" Type="http://schemas.openxmlformats.org/officeDocument/2006/relationships/hyperlink" Target="https://www.assets.signify.com/is/image/Signify/CoreLine_Recessed_Spot-RS140B-SPP?$highres$" TargetMode="External"/><Relationship Id="rId1612" Type="http://schemas.openxmlformats.org/officeDocument/2006/relationships/hyperlink" Target="https://www.assets.signify.com/is/content/Signify/911401807087_EU.cs_CZ.PROF.FP" TargetMode="External"/><Relationship Id="rId1917" Type="http://schemas.openxmlformats.org/officeDocument/2006/relationships/hyperlink" Target="https://www.assets.signify.com/is/content/Signify/911401871386_EU.cs_CZ.PROF.FP" TargetMode="External"/><Relationship Id="rId3065" Type="http://schemas.openxmlformats.org/officeDocument/2006/relationships/hyperlink" Target="https://www.assets.signify.com/is/content/Signify/CoreLine-panel-G6-Installation-Instructions-RC132V;https:/www.assets.signify.com/is/content/Signify/CoreLine-panel-G6-Installation-Instructions-RC133V;https:/www.assets.signify.com/is/content/Signify/CoreLine-panel-G6-Installation-Instructions-RC132V-BN" TargetMode="External"/><Relationship Id="rId3272" Type="http://schemas.openxmlformats.org/officeDocument/2006/relationships/hyperlink" Target="https://www.assets.signify.com/is/content/Signify/Coreline-Highbay-G5-MI-PSU-PSD" TargetMode="External"/><Relationship Id="rId193" Type="http://schemas.openxmlformats.org/officeDocument/2006/relationships/hyperlink" Target="https://www.assets.signify.com/is/image/Signify/RC065Z%20SME-3%20WH?$highres$" TargetMode="External"/><Relationship Id="rId498" Type="http://schemas.openxmlformats.org/officeDocument/2006/relationships/hyperlink" Target="https://www.assets.signify.com/is/image/Signify/Coreline%20Spigot%20adapter?$highres$" TargetMode="External"/><Relationship Id="rId2081" Type="http://schemas.openxmlformats.org/officeDocument/2006/relationships/hyperlink" Target="https://www.assets.signify.com/is/content/Signify/929004260302_EU.cs_CZ.PROF.FP" TargetMode="External"/><Relationship Id="rId2179" Type="http://schemas.openxmlformats.org/officeDocument/2006/relationships/hyperlink" Target="https://www.assets.signify.com/is/content/Signify/929001869702_EU.cs_CZ.PROF.FP" TargetMode="External"/><Relationship Id="rId3132" Type="http://schemas.openxmlformats.org/officeDocument/2006/relationships/hyperlink" Target="https://www.assets.signify.com/is/content/Signify/CoreLine-waterproof-G3-Installation-Instruction-v202512" TargetMode="External"/><Relationship Id="rId3577" Type="http://schemas.openxmlformats.org/officeDocument/2006/relationships/hyperlink" Target="https://www.assets.signify.com/is/content/Signify/LEDtube_Installation_Guide_HF_2-INI" TargetMode="External"/><Relationship Id="rId260" Type="http://schemas.openxmlformats.org/officeDocument/2006/relationships/hyperlink" Target="https://www.assets.signify.com/is/image/Signify/CoreLine_Waterproof_WT120C%20G2%20L1500%20PSU%20-%20SPP?$highres$" TargetMode="External"/><Relationship Id="rId2386" Type="http://schemas.openxmlformats.org/officeDocument/2006/relationships/hyperlink" Target="https://www.assets.signify.com/is/content/Signify/929001977801_EU.cs_CZ.PROF.FP" TargetMode="External"/><Relationship Id="rId2593" Type="http://schemas.openxmlformats.org/officeDocument/2006/relationships/hyperlink" Target="https://www.assets.signify.com/is/content/Signify/929003080002_EU.cs_CZ.PROF.FP" TargetMode="External"/><Relationship Id="rId3437" Type="http://schemas.openxmlformats.org/officeDocument/2006/relationships/hyperlink" Target="https://www.assets.signify.com/is/content/Signify/PLL-EM-Mains-66011861-TLED-NDLR-INI" TargetMode="External"/><Relationship Id="rId3644" Type="http://schemas.openxmlformats.org/officeDocument/2006/relationships/hyperlink" Target="https://www.assets.signify.com/is/content/Signify/3CCT-reference-control-setting-INI" TargetMode="External"/><Relationship Id="rId120" Type="http://schemas.openxmlformats.org/officeDocument/2006/relationships/hyperlink" Target="https://www.assets.signify.com/is/image/Signify/ZRS750_CCPE_BK?$highres$" TargetMode="External"/><Relationship Id="rId358" Type="http://schemas.openxmlformats.org/officeDocument/2006/relationships/hyperlink" Target="https://www.assets.signify.com/is/image/Signify/CL-HB-G6-BY120P-PSU-PSD-RTP?$highres$" TargetMode="External"/><Relationship Id="rId565" Type="http://schemas.openxmlformats.org/officeDocument/2006/relationships/hyperlink" Target="https://www.assets.signify.com/is/image/Signify/CorePro-LED-PLS-2P-G23-RTP?$highres$" TargetMode="External"/><Relationship Id="rId772" Type="http://schemas.openxmlformats.org/officeDocument/2006/relationships/hyperlink" Target="https://www.assets.signify.com/is/image/Signify/LEDtube_1200mm_17W_G5-SPP?$highres$" TargetMode="External"/><Relationship Id="rId1195" Type="http://schemas.openxmlformats.org/officeDocument/2006/relationships/hyperlink" Target="https://www.assets.signify.com/is/image/Signify/MAS_LEDspotLV_D_20_100W_827_AR111_40D-SPP?$highres$" TargetMode="External"/><Relationship Id="rId2039" Type="http://schemas.openxmlformats.org/officeDocument/2006/relationships/hyperlink" Target="https://www.assets.signify.com/is/content/Signify/929003758102_EU.cs_CZ.PROF.FP" TargetMode="External"/><Relationship Id="rId2246" Type="http://schemas.openxmlformats.org/officeDocument/2006/relationships/hyperlink" Target="https://www.assets.signify.com/is/content/Signify/929003774902_EU.cs_CZ.PROF.FP" TargetMode="External"/><Relationship Id="rId2453" Type="http://schemas.openxmlformats.org/officeDocument/2006/relationships/hyperlink" Target="https://www.assets.signify.com/is/content/Signify/929001238792_EU.cs_CZ.PROF.FP" TargetMode="External"/><Relationship Id="rId2660" Type="http://schemas.openxmlformats.org/officeDocument/2006/relationships/hyperlink" Target="https://www.assets.signify.com/is/content/Signify/929001353602_EU.cs_CZ.PROF.FP" TargetMode="External"/><Relationship Id="rId2898" Type="http://schemas.openxmlformats.org/officeDocument/2006/relationships/hyperlink" Target="https://www.assets.signify.com/is/content/Signify/913700184966_EU.cs_CZ.PROF.FP" TargetMode="External"/><Relationship Id="rId3504" Type="http://schemas.openxmlformats.org/officeDocument/2006/relationships/hyperlink" Target="https://www.assets.signify.com/is/content/Signify/online-QIG-for-324166183191-Corepro-LEDtube-INI" TargetMode="External"/><Relationship Id="rId218" Type="http://schemas.openxmlformats.org/officeDocument/2006/relationships/hyperlink" Target="https://www.assets.signify.com/is/image/Signify/CoreLine%20FastSet%20SM155C_wall-mounted%20horizontal%201_SPP?$highres$" TargetMode="External"/><Relationship Id="rId425" Type="http://schemas.openxmlformats.org/officeDocument/2006/relationships/hyperlink" Target="https://www.assets.signify.com/is/image/Signify/Ledinaire-Highbay-BY020P-G3-SPP?$highres$" TargetMode="External"/><Relationship Id="rId632" Type="http://schemas.openxmlformats.org/officeDocument/2006/relationships/hyperlink" Target="https://www.assets.signify.com/is/image/Signify/SPPR1_MLED_APR_0014?$highres$" TargetMode="External"/><Relationship Id="rId1055" Type="http://schemas.openxmlformats.org/officeDocument/2006/relationships/hyperlink" Target="https://www.assets.signify.com/is/image/Signify/LED_Classic_50W_PAR20_E27_WW_25D_D_1SRT4-SPP?$highres$" TargetMode="External"/><Relationship Id="rId1262" Type="http://schemas.openxmlformats.org/officeDocument/2006/relationships/hyperlink" Target="https://www.assets.signify.com/is/image/Signify/LPPR1_TL5HO8SE?$highres$" TargetMode="External"/><Relationship Id="rId2106" Type="http://schemas.openxmlformats.org/officeDocument/2006/relationships/hyperlink" Target="https://www.assets.signify.com/is/content/Signify/929004356402_EU.cs_CZ.PROF.FP" TargetMode="External"/><Relationship Id="rId2313" Type="http://schemas.openxmlformats.org/officeDocument/2006/relationships/hyperlink" Target="https://www.assets.signify.com/is/content/Signify/929003799002_EU.cs_CZ.PROF.FP" TargetMode="External"/><Relationship Id="rId2520" Type="http://schemas.openxmlformats.org/officeDocument/2006/relationships/hyperlink" Target="https://www.assets.signify.com/is/content/Signify/929001346802_EU.cs_CZ.PROF.FP" TargetMode="External"/><Relationship Id="rId2758" Type="http://schemas.openxmlformats.org/officeDocument/2006/relationships/hyperlink" Target="https://www.assets.signify.com/is/content/Signify/928482600096_EU.cs_CZ.PROF.FP" TargetMode="External"/><Relationship Id="rId2965" Type="http://schemas.openxmlformats.org/officeDocument/2006/relationships/hyperlink" Target="https://www.assets.signify.com/is/content/Signify/RS071B_MI_324166033633_for_online_updated-INI" TargetMode="External"/><Relationship Id="rId937" Type="http://schemas.openxmlformats.org/officeDocument/2006/relationships/hyperlink" Target="https://www.assets.signify.com/is/image/Signify/LEDbulb_CorePro_9_5_68W_E27_Stick_Frosted_830_24D_ND-SPP?$highres$" TargetMode="External"/><Relationship Id="rId1122" Type="http://schemas.openxmlformats.org/officeDocument/2006/relationships/hyperlink" Target="https://www.assets.signify.com/is/image/Signify/LEDspot_50W_GU10_830_35D-SPP?$highres$" TargetMode="External"/><Relationship Id="rId1567" Type="http://schemas.openxmlformats.org/officeDocument/2006/relationships/hyperlink" Target="https://www.assets.signify.com/is/content/Signify/911401846782_EU.cs_CZ.PROF.FP" TargetMode="External"/><Relationship Id="rId1774" Type="http://schemas.openxmlformats.org/officeDocument/2006/relationships/hyperlink" Target="https://www.assets.signify.com/is/content/Signify/911401807985_EU.cs_CZ.PROF.FP" TargetMode="External"/><Relationship Id="rId1981" Type="http://schemas.openxmlformats.org/officeDocument/2006/relationships/hyperlink" Target="https://www.assets.signify.com/is/content/Signify/929003778802_EU.cs_CZ.PROF.FP" TargetMode="External"/><Relationship Id="rId2618" Type="http://schemas.openxmlformats.org/officeDocument/2006/relationships/hyperlink" Target="https://www.assets.signify.com/is/content/Signify/929003087002_EU.cs_CZ.PROF.FP" TargetMode="External"/><Relationship Id="rId2825" Type="http://schemas.openxmlformats.org/officeDocument/2006/relationships/hyperlink" Target="https://www.assets.signify.com/is/content/Signify/913713031566_EU.cs_CZ.PROF.FP" TargetMode="External"/><Relationship Id="rId66" Type="http://schemas.openxmlformats.org/officeDocument/2006/relationships/hyperlink" Target="https://www.assets.signify.com/is/image/Signify/Downlight_RS061B_LDNR_WH_TW-SPP?$highres$" TargetMode="External"/><Relationship Id="rId1427" Type="http://schemas.openxmlformats.org/officeDocument/2006/relationships/hyperlink" Target="https://www.assets.signify.com/is/image/Signify/GPPR1_MTL-SHRD_0002?$highres$" TargetMode="External"/><Relationship Id="rId1634" Type="http://schemas.openxmlformats.org/officeDocument/2006/relationships/hyperlink" Target="https://www.assets.signify.com/is/content/Signify/911401875585_EU.cs_CZ.PROF.FP" TargetMode="External"/><Relationship Id="rId1841" Type="http://schemas.openxmlformats.org/officeDocument/2006/relationships/hyperlink" Target="https://www.assets.signify.com/is/content/Signify/911401557345_EU.cs_CZ.PROF.FP" TargetMode="External"/><Relationship Id="rId3087" Type="http://schemas.openxmlformats.org/officeDocument/2006/relationships/hyperlink" Target="https://www.assets.signify.com/is/content/Signify/FastSet_SM155C-MI_FINAL" TargetMode="External"/><Relationship Id="rId3294" Type="http://schemas.openxmlformats.org/officeDocument/2006/relationships/hyperlink" Target="https://www.assets.signify.com/is/content/Signify/Coreline_Tempo_Large-BVP130-INI" TargetMode="External"/><Relationship Id="rId1939" Type="http://schemas.openxmlformats.org/officeDocument/2006/relationships/hyperlink" Target="https://www.assets.signify.com/is/content/Signify/911401811583_EU.cs_CZ.PROF.FP" TargetMode="External"/><Relationship Id="rId3599" Type="http://schemas.openxmlformats.org/officeDocument/2006/relationships/hyperlink" Target="https://www.assets.signify.com/is/content/Signify/LEDtube-Installation-Guide-HF-2-INI" TargetMode="External"/><Relationship Id="rId1701" Type="http://schemas.openxmlformats.org/officeDocument/2006/relationships/hyperlink" Target="https://www.assets.signify.com/is/content/Signify/911401815787_EU.cs_CZ.PROF.FP" TargetMode="External"/><Relationship Id="rId3154" Type="http://schemas.openxmlformats.org/officeDocument/2006/relationships/hyperlink" Target="https://www.assets.signify.com/is/content/Signify/Ledinaire_Waterproof_WT060C-MI_v2023%2003" TargetMode="External"/><Relationship Id="rId3361" Type="http://schemas.openxmlformats.org/officeDocument/2006/relationships/hyperlink" Target="https://www.assets.signify.com/is/content/Signify/Online-QIG-for-W1-TForce-SON-T-INI" TargetMode="External"/><Relationship Id="rId3459" Type="http://schemas.openxmlformats.org/officeDocument/2006/relationships/hyperlink" Target="https://www.assets.signify.com/is/content/Signify/online-QIG-for-324166183191-INI" TargetMode="External"/><Relationship Id="rId3666" Type="http://schemas.openxmlformats.org/officeDocument/2006/relationships/hyperlink" Target="https://www.assets.signify.com/is/image/Signify/LEDLustre_6_60W_E14_RCA-SPP?$highres$" TargetMode="External"/><Relationship Id="rId282" Type="http://schemas.openxmlformats.org/officeDocument/2006/relationships/hyperlink" Target="https://www.assets.signify.com/is/image/Signify/CoreLine%20tubular%20waterproof_WT210C%20PC%20L1200-SPPB?$highres$" TargetMode="External"/><Relationship Id="rId587" Type="http://schemas.openxmlformats.org/officeDocument/2006/relationships/hyperlink" Target="https://www.assets.signify.com/is/image/Signify/LEDtube_COR_PLL_EU_8W_2G11-SPP?$highres$" TargetMode="External"/><Relationship Id="rId2170" Type="http://schemas.openxmlformats.org/officeDocument/2006/relationships/hyperlink" Target="https://www.assets.signify.com/is/content/Signify/929002419802_EU.cs_CZ.PROF.FP" TargetMode="External"/><Relationship Id="rId2268" Type="http://schemas.openxmlformats.org/officeDocument/2006/relationships/hyperlink" Target="https://www.assets.signify.com/is/content/Signify/929002698102_EU.cs_CZ.PROF.FP" TargetMode="External"/><Relationship Id="rId3014" Type="http://schemas.openxmlformats.org/officeDocument/2006/relationships/hyperlink" Target="https://www.assets.signify.com/is/content/Signify/Installation-instructions-CoreLine-recessed-Gen4v2" TargetMode="External"/><Relationship Id="rId3221" Type="http://schemas.openxmlformats.org/officeDocument/2006/relationships/hyperlink" Target="https://www.assets.signify.com/is/content/Signify/MI-Coreline-Highbay-G6-PSD-PSU" TargetMode="External"/><Relationship Id="rId3319" Type="http://schemas.openxmlformats.org/officeDocument/2006/relationships/hyperlink" Target="https://www.assets.signify.com/is/content/Signify/Mounting-instruction-Ledinaire-Floodlight-All-in-with-sensor" TargetMode="External"/><Relationship Id="rId8" Type="http://schemas.openxmlformats.org/officeDocument/2006/relationships/hyperlink" Target="https://www.assets.signify.com/is/image/Signify/DN145B-G4-20S-PSU-SM-RTP?$highres$" TargetMode="External"/><Relationship Id="rId142" Type="http://schemas.openxmlformats.org/officeDocument/2006/relationships/hyperlink" Target="https://www.assets.signify.com/is/image/Signify/CoreLine-recessed-G4-W30L120-All-in-logo-RTP?$highres$" TargetMode="External"/><Relationship Id="rId447" Type="http://schemas.openxmlformats.org/officeDocument/2006/relationships/hyperlink" Target="https://www.assets.signify.com/is/image/Signify/Coreline_tempo_large-BVP130-PP?$highres$" TargetMode="External"/><Relationship Id="rId794" Type="http://schemas.openxmlformats.org/officeDocument/2006/relationships/hyperlink" Target="https://www.assets.signify.com/is/image/Signify/CorePro-LEDtube-HF-1500mm-RTP?$highres$" TargetMode="External"/><Relationship Id="rId1077" Type="http://schemas.openxmlformats.org/officeDocument/2006/relationships/hyperlink" Target="https://www.assets.signify.com/is/image/Signify/LEDspot_35W_GU10_25D-SPP?$highres$" TargetMode="External"/><Relationship Id="rId2030" Type="http://schemas.openxmlformats.org/officeDocument/2006/relationships/hyperlink" Target="https://www.assets.signify.com/is/content/Signify/929003757502_EU.cs_CZ.PROF.FP" TargetMode="External"/><Relationship Id="rId2128" Type="http://schemas.openxmlformats.org/officeDocument/2006/relationships/hyperlink" Target="https://www.assets.signify.com/is/content/Signify/929003577332_EU.cs_CZ.PROF.FP" TargetMode="External"/><Relationship Id="rId2475" Type="http://schemas.openxmlformats.org/officeDocument/2006/relationships/hyperlink" Target="https://www.assets.signify.com/is/content/Signify/929002966902_EU.cs_CZ.PROF.FP" TargetMode="External"/><Relationship Id="rId2682" Type="http://schemas.openxmlformats.org/officeDocument/2006/relationships/hyperlink" Target="https://www.assets.signify.com/is/content/Signify/928048010805_EU.cs_CZ.PROF.FP" TargetMode="External"/><Relationship Id="rId2987" Type="http://schemas.openxmlformats.org/officeDocument/2006/relationships/hyperlink" Target="https://www.assets.signify.com/is/content/Signify/Installation%20Instruction%20Ledinaire%20wall-mounted%20WL070V_v2;https:/www.assets.signify.com/is/content/Signify/Installation%20Instruction%20Ledinaire%20Wall-mounted%20WL070V" TargetMode="External"/><Relationship Id="rId3526" Type="http://schemas.openxmlformats.org/officeDocument/2006/relationships/hyperlink" Target="https://www.assets.signify.com/is/content/Signify/LEDtube_Installation_Guide_HF_1-INI" TargetMode="External"/><Relationship Id="rId654" Type="http://schemas.openxmlformats.org/officeDocument/2006/relationships/hyperlink" Target="https://www.assets.signify.com/is/image/Signify/LEDtube_220-240V_G13_5ft-SPP?$highres$" TargetMode="External"/><Relationship Id="rId861" Type="http://schemas.openxmlformats.org/officeDocument/2006/relationships/hyperlink" Target="https://www.assets.signify.com/is/image/Signify/LED_CLA_60W_A60_E27_3000K_FR_UE_SRT4-SPP?$highres$" TargetMode="External"/><Relationship Id="rId959" Type="http://schemas.openxmlformats.org/officeDocument/2006/relationships/hyperlink" Target="https://www.assets.signify.com/is/image/Signify/LEDbulb_A65_E27_FR_P1-SPP?$highres$" TargetMode="External"/><Relationship Id="rId1284" Type="http://schemas.openxmlformats.org/officeDocument/2006/relationships/hyperlink" Target="https://www.assets.signify.com/is/image/Signify/lppr1_son-apia_plus-xtra_e27?$highres$" TargetMode="External"/><Relationship Id="rId1491" Type="http://schemas.openxmlformats.org/officeDocument/2006/relationships/hyperlink" Target="https://www.assets.signify.com/is/content/Signify/911401551032_EU.cs_CZ.PROF.FP" TargetMode="External"/><Relationship Id="rId1589" Type="http://schemas.openxmlformats.org/officeDocument/2006/relationships/hyperlink" Target="https://www.assets.signify.com/is/content/Signify/910500187515_EU.cs_CZ.PROF.FP" TargetMode="External"/><Relationship Id="rId2335" Type="http://schemas.openxmlformats.org/officeDocument/2006/relationships/hyperlink" Target="https://www.assets.signify.com/is/content/Signify/929001323592_EU.cs_CZ.PROF.FP" TargetMode="External"/><Relationship Id="rId2542" Type="http://schemas.openxmlformats.org/officeDocument/2006/relationships/hyperlink" Target="https://www.assets.signify.com/is/content/Signify/929004256002_EU.cs_CZ.PROF.FP" TargetMode="External"/><Relationship Id="rId307" Type="http://schemas.openxmlformats.org/officeDocument/2006/relationships/hyperlink" Target="https://www.assets.signify.com/is/image/Signify/PH-All-In-Ledinaire-SPP-e-cat-HR-911401815185?$highres$" TargetMode="External"/><Relationship Id="rId514" Type="http://schemas.openxmlformats.org/officeDocument/2006/relationships/hyperlink" Target="https://www.assets.signify.com/is/image/Signify/LED-TForce-Core-LED-road-17W-E27-MV-RTP?$highres$" TargetMode="External"/><Relationship Id="rId721" Type="http://schemas.openxmlformats.org/officeDocument/2006/relationships/hyperlink" Target="https://www.assets.signify.com/is/image/Signify/Ledtube_CorePro_18W_G13_830_24D_ND-SPP?$highres$" TargetMode="External"/><Relationship Id="rId1144" Type="http://schemas.openxmlformats.org/officeDocument/2006/relationships/hyperlink" Target="https://www.assets.signify.com/is/image/Signify/LEDspot_50W_GU5-3_60D-SPP?$highres$" TargetMode="External"/><Relationship Id="rId1351" Type="http://schemas.openxmlformats.org/officeDocument/2006/relationships/hyperlink" Target="https://www.assets.signify.com/is/image/Signify/LPPR1_CDMTC-E_0001?$highres$" TargetMode="External"/><Relationship Id="rId1449" Type="http://schemas.openxmlformats.org/officeDocument/2006/relationships/hyperlink" Target="https://www.assets.signify.com/is/image/Signify/GPPR1_BSN-BC4H_0002?$highres$" TargetMode="External"/><Relationship Id="rId1796" Type="http://schemas.openxmlformats.org/officeDocument/2006/relationships/hyperlink" Target="https://www.assets.signify.com/is/content/Signify/911401834584_EU.cs_CZ.PROF.FP" TargetMode="External"/><Relationship Id="rId2402" Type="http://schemas.openxmlformats.org/officeDocument/2006/relationships/hyperlink" Target="https://www.assets.signify.com/is/content/Signify/929002306508_EU.cs_CZ.PROF.FP" TargetMode="External"/><Relationship Id="rId2847" Type="http://schemas.openxmlformats.org/officeDocument/2006/relationships/hyperlink" Target="https://www.assets.signify.com/is/content/Signify/913713034166_EU.cs_CZ.PROF.FP" TargetMode="External"/><Relationship Id="rId88" Type="http://schemas.openxmlformats.org/officeDocument/2006/relationships/hyperlink" Target="https://www.assets.signify.com/is/image/Signify/EM159Z-WL-CM-EXIT-SIGN-LEGEND-DOWN-SPP?$highres$" TargetMode="External"/><Relationship Id="rId819" Type="http://schemas.openxmlformats.org/officeDocument/2006/relationships/hyperlink" Target="https://www.assets.signify.com/is/image/Signify/CorePro_LEDstrip_5M-SPP?$highres$" TargetMode="External"/><Relationship Id="rId1004" Type="http://schemas.openxmlformats.org/officeDocument/2006/relationships/hyperlink" Target="https://www.assets.signify.com/is/image/Signify/LEDcandle_E14_B35-SPP?$highres$" TargetMode="External"/><Relationship Id="rId1211" Type="http://schemas.openxmlformats.org/officeDocument/2006/relationships/hyperlink" Target="https://www.assets.signify.com/is/image/Signify/LEDcapsule_CorePro_ND_4_8_60W_G9_827-SPP?$highres$" TargetMode="External"/><Relationship Id="rId1656" Type="http://schemas.openxmlformats.org/officeDocument/2006/relationships/hyperlink" Target="https://www.assets.signify.com/is/content/Signify/911401808287_EU.cs_CZ.PROF.FP" TargetMode="External"/><Relationship Id="rId1863" Type="http://schemas.openxmlformats.org/officeDocument/2006/relationships/hyperlink" Target="https://www.assets.signify.com/is/content/Signify/911401630808_EU.cs_CZ.PROF.FP" TargetMode="External"/><Relationship Id="rId2707" Type="http://schemas.openxmlformats.org/officeDocument/2006/relationships/hyperlink" Target="https://www.assets.signify.com/is/content/Signify/928026384070_EU.cs_CZ.PROF.FP" TargetMode="External"/><Relationship Id="rId2914" Type="http://schemas.openxmlformats.org/officeDocument/2006/relationships/hyperlink" Target="https://www.assets.signify.com/is/content/Signify/Downlight_DN065B_G4_7195214_V2_online_All_in-INI" TargetMode="External"/><Relationship Id="rId1309" Type="http://schemas.openxmlformats.org/officeDocument/2006/relationships/hyperlink" Target="https://www.assets.signify.com/is/image/Signify/lppr1_mhn-la_2000w?$highres$" TargetMode="External"/><Relationship Id="rId1516" Type="http://schemas.openxmlformats.org/officeDocument/2006/relationships/hyperlink" Target="https://www.assets.signify.com/is/content/Signify/911401897682_EU.cs_CZ.PROF.FP" TargetMode="External"/><Relationship Id="rId1723" Type="http://schemas.openxmlformats.org/officeDocument/2006/relationships/hyperlink" Target="https://www.assets.signify.com/is/content/Signify/910505106545_EU.cs_CZ.PROF.FP" TargetMode="External"/><Relationship Id="rId1930" Type="http://schemas.openxmlformats.org/officeDocument/2006/relationships/hyperlink" Target="https://www.assets.signify.com/is/content/Signify/911401883386_EU.cs_CZ.PROF.FP" TargetMode="External"/><Relationship Id="rId3176" Type="http://schemas.openxmlformats.org/officeDocument/2006/relationships/hyperlink" Target="https://www.assets.signify.com/is/content/Signify/MI_WT050C_20200807_FINAL" TargetMode="External"/><Relationship Id="rId3383" Type="http://schemas.openxmlformats.org/officeDocument/2006/relationships/hyperlink" Target="https://www.assets.signify.com/is/content/Signify/LEDTForce_HPL_2_NC_Installation_Guide-INI" TargetMode="External"/><Relationship Id="rId3590" Type="http://schemas.openxmlformats.org/officeDocument/2006/relationships/hyperlink" Target="https://www.assets.signify.com/is/content/Signify/LEDtube_Installation_Guide_HF_2-INI" TargetMode="External"/><Relationship Id="rId15" Type="http://schemas.openxmlformats.org/officeDocument/2006/relationships/hyperlink" Target="https://www.assets.signify.com/is/image/Signify/LEDINAIRE_SlimDownlight-DN065B_LED10S-SPP?$highres$" TargetMode="External"/><Relationship Id="rId2192" Type="http://schemas.openxmlformats.org/officeDocument/2006/relationships/hyperlink" Target="https://www.assets.signify.com/is/content/Signify/929003734802_EU.cs_CZ.PROF.FP" TargetMode="External"/><Relationship Id="rId3036" Type="http://schemas.openxmlformats.org/officeDocument/2006/relationships/hyperlink" Target="https://www.assets.signify.com/is/content/Signify/CoreLine-panel-G6-Installation-Instructions-RC132V-IP65-v2" TargetMode="External"/><Relationship Id="rId3243" Type="http://schemas.openxmlformats.org/officeDocument/2006/relationships/hyperlink" Target="https://www.assets.signify.com/is/content/Signify/Coreline-Highbay-G5-MI-PSU-PSD" TargetMode="External"/><Relationship Id="rId164" Type="http://schemas.openxmlformats.org/officeDocument/2006/relationships/hyperlink" Target="https://www.assets.signify.com/is/image/Signify/CoreLine-panel-G6-W60L60-IP65-RTP?$highres$" TargetMode="External"/><Relationship Id="rId371" Type="http://schemas.openxmlformats.org/officeDocument/2006/relationships/hyperlink" Target="https://www.assets.signify.com/is/image/Signify/CL-HB-G6-BY120P-PSU-PSD-RTP?$highres$" TargetMode="External"/><Relationship Id="rId2052" Type="http://schemas.openxmlformats.org/officeDocument/2006/relationships/hyperlink" Target="https://www.assets.signify.com/is/content/Signify/929003592302_EU.cs_CZ.PROF.FP" TargetMode="External"/><Relationship Id="rId2497" Type="http://schemas.openxmlformats.org/officeDocument/2006/relationships/hyperlink" Target="https://www.assets.signify.com/is/content/Signify/929003485902_EU.cs_CZ.PROF.FP" TargetMode="External"/><Relationship Id="rId3450" Type="http://schemas.openxmlformats.org/officeDocument/2006/relationships/hyperlink" Target="https://www.assets.signify.com/is/content/Signify/LEDtube_PLT_Installation_Guide-INI" TargetMode="External"/><Relationship Id="rId3548" Type="http://schemas.openxmlformats.org/officeDocument/2006/relationships/hyperlink" Target="https://www.assets.signify.com/is/content/Signify/LEDtube_Installation_Guide_UN-INI" TargetMode="External"/><Relationship Id="rId469" Type="http://schemas.openxmlformats.org/officeDocument/2006/relationships/hyperlink" Target="https://www.assets.signify.com/is/image/Signify/Ledinaire-Floodlight-BVP167-10W-MDU-All-in-RTP?$highres$" TargetMode="External"/><Relationship Id="rId676" Type="http://schemas.openxmlformats.org/officeDocument/2006/relationships/hyperlink" Target="https://www.assets.signify.com/is/image/Signify/LEDtube_PRO_1200mm_12W_G13_850_1800lm-SPP?$highres$" TargetMode="External"/><Relationship Id="rId883" Type="http://schemas.openxmlformats.org/officeDocument/2006/relationships/hyperlink" Target="https://www.assets.signify.com/is/image/Signify/LED_BulbsBulb_A67_100W_1521lm_2700K_E27_NDFrosted-SPP?$highres$" TargetMode="External"/><Relationship Id="rId1099" Type="http://schemas.openxmlformats.org/officeDocument/2006/relationships/hyperlink" Target="https://www.assets.signify.com/is/image/Signify/LEDSpots_PAR16_GU10-SPP?$highres$" TargetMode="External"/><Relationship Id="rId2357" Type="http://schemas.openxmlformats.org/officeDocument/2006/relationships/hyperlink" Target="https://www.assets.signify.com/is/content/Signify/929002025831_EU.cs_CZ.PROF.FP" TargetMode="External"/><Relationship Id="rId2564" Type="http://schemas.openxmlformats.org/officeDocument/2006/relationships/hyperlink" Target="https://www.assets.signify.com/is/content/Signify/929002068302_EU.cs_CZ.PROF.FP" TargetMode="External"/><Relationship Id="rId3103" Type="http://schemas.openxmlformats.org/officeDocument/2006/relationships/hyperlink" Target="https://www.assets.signify.com/is/content/Signify/CoreLine-waterproof-G3-Installation-Instruction-v202512" TargetMode="External"/><Relationship Id="rId3310" Type="http://schemas.openxmlformats.org/officeDocument/2006/relationships/hyperlink" Target="https://www.assets.signify.com/is/content/Signify/Mounting-instruction-Ledinaire-Floodlight-All-in-SWB" TargetMode="External"/><Relationship Id="rId3408" Type="http://schemas.openxmlformats.org/officeDocument/2006/relationships/hyperlink" Target="https://www.assets.signify.com/is/content/Signify/online-QIG-for-324166138011-Installation-INI" TargetMode="External"/><Relationship Id="rId361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31" Type="http://schemas.openxmlformats.org/officeDocument/2006/relationships/hyperlink" Target="https://www.assets.signify.com/is/image/Signify/CoreLine_Waterproof_WT120C%20G2%20L1200%20PSU%20-%20SPP?$highres$" TargetMode="External"/><Relationship Id="rId329" Type="http://schemas.openxmlformats.org/officeDocument/2006/relationships/hyperlink" Target="https://www.assets.signify.com/is/image/Signify/PILA_Waterproof%20Classic%201500%2045?$highres$" TargetMode="External"/><Relationship Id="rId536" Type="http://schemas.openxmlformats.org/officeDocument/2006/relationships/hyperlink" Target="https://www.assets.signify.com/is/image/Signify/LEDTrueForce_Others_E27-SPP?$highres$" TargetMode="External"/><Relationship Id="rId1166" Type="http://schemas.openxmlformats.org/officeDocument/2006/relationships/hyperlink" Target="https://www.assets.signify.com/is/image/Signify/LEDspots_MAS_MR16_GU5_3_1-SPP?$highres$" TargetMode="External"/><Relationship Id="rId1373" Type="http://schemas.openxmlformats.org/officeDocument/2006/relationships/hyperlink" Target="https://www.assets.signify.com/is/image/Signify/LPPR1_CDMR111E_0001?$highres$" TargetMode="External"/><Relationship Id="rId2217" Type="http://schemas.openxmlformats.org/officeDocument/2006/relationships/hyperlink" Target="https://www.assets.signify.com/is/content/Signify/929003596502_EU.cs_CZ.PROF.FP" TargetMode="External"/><Relationship Id="rId2771" Type="http://schemas.openxmlformats.org/officeDocument/2006/relationships/hyperlink" Target="https://www.assets.signify.com/is/content/Signify/928083105125_EU.cs_CZ.PROF.FP" TargetMode="External"/><Relationship Id="rId2869" Type="http://schemas.openxmlformats.org/officeDocument/2006/relationships/hyperlink" Target="https://www.assets.signify.com/is/content/Signify/913712008766_EU.cs_CZ.PROF.FP" TargetMode="External"/><Relationship Id="rId743" Type="http://schemas.openxmlformats.org/officeDocument/2006/relationships/hyperlink" Target="https://www.assets.signify.com/is/image/Signify/ESSENTIAL_LEDtube_8_16W_G5_830_865_APR-SPP?$highres$" TargetMode="External"/><Relationship Id="rId950" Type="http://schemas.openxmlformats.org/officeDocument/2006/relationships/hyperlink" Target="https://www.assets.signify.com/is/image/Signify/LEDbulb_12-80W_E27_A60_730_FR_130D-SPP?$highres$" TargetMode="External"/><Relationship Id="rId1026" Type="http://schemas.openxmlformats.org/officeDocument/2006/relationships/hyperlink" Target="https://www.assets.signify.com/is/image/Signify/LEDCandle_B35NDFR_RCA-SPP?$highres$" TargetMode="External"/><Relationship Id="rId1580" Type="http://schemas.openxmlformats.org/officeDocument/2006/relationships/hyperlink" Target="https://www.assets.signify.com/is/content/Signify/910930013618_EU.cs_CZ.PROF.FP" TargetMode="External"/><Relationship Id="rId1678" Type="http://schemas.openxmlformats.org/officeDocument/2006/relationships/hyperlink" Target="https://www.assets.signify.com/is/content/Signify/911401843787_EU.cs_CZ.PROF.FP" TargetMode="External"/><Relationship Id="rId1885" Type="http://schemas.openxmlformats.org/officeDocument/2006/relationships/hyperlink" Target="https://www.assets.signify.com/is/content/Signify/911401822687_EU.cs_CZ.PROF.FP" TargetMode="External"/><Relationship Id="rId2424" Type="http://schemas.openxmlformats.org/officeDocument/2006/relationships/hyperlink" Target="https://www.assets.signify.com/is/content/Signify/929003801102_EU.cs_CZ.PROF.FP" TargetMode="External"/><Relationship Id="rId2631" Type="http://schemas.openxmlformats.org/officeDocument/2006/relationships/hyperlink" Target="https://www.assets.signify.com/is/content/Signify/929003043102_EU.cs_CZ.PROF.FP" TargetMode="External"/><Relationship Id="rId2729" Type="http://schemas.openxmlformats.org/officeDocument/2006/relationships/hyperlink" Target="https://www.assets.signify.com/is/content/Signify/928151709230_EU.cs_CZ.PROF.FP" TargetMode="External"/><Relationship Id="rId2936" Type="http://schemas.openxmlformats.org/officeDocument/2006/relationships/hyperlink" Target="https://www.assets.signify.com/is/content/Signify/CoreLine_Downlight_DN142B_Installation_Instructions_PSD" TargetMode="External"/><Relationship Id="rId603" Type="http://schemas.openxmlformats.org/officeDocument/2006/relationships/hyperlink" Target="https://www.assets.signify.com/is/image/Signify/CorePro-LED-Urban-PLL-Mains-13W-RTP?$highres$" TargetMode="External"/><Relationship Id="rId810" Type="http://schemas.openxmlformats.org/officeDocument/2006/relationships/hyperlink" Target="https://www.assets.signify.com/is/image/Signify/MAS_LEDstrip_5M-SPP?$highres$" TargetMode="External"/><Relationship Id="rId908" Type="http://schemas.openxmlformats.org/officeDocument/2006/relationships/hyperlink" Target="https://www.assets.signify.com/is/image/Signify/LED_BulbsBulb_A67_100W_1521lm_2700K_E27_NDFrosted-SPP?$highres$" TargetMode="External"/><Relationship Id="rId1233" Type="http://schemas.openxmlformats.org/officeDocument/2006/relationships/hyperlink" Target="https://www.assets.signify.com/is/image/Signify/LPPR1_IRSG_E27_R125_CLEAR?$highres$" TargetMode="External"/><Relationship Id="rId1440" Type="http://schemas.openxmlformats.org/officeDocument/2006/relationships/hyperlink" Target="https://www.assets.signify.com/is/image/Signify/GPPR1_IPVG4PP_PHL_0010?$highres$" TargetMode="External"/><Relationship Id="rId1538" Type="http://schemas.openxmlformats.org/officeDocument/2006/relationships/hyperlink" Target="https://www.assets.signify.com/is/content/Signify/912401483508_EU.cs_CZ.PROF.FP" TargetMode="External"/><Relationship Id="rId1300" Type="http://schemas.openxmlformats.org/officeDocument/2006/relationships/hyperlink" Target="https://www.assets.signify.com/is/image/Signify/lppr1_sontapia_plus-xtra_e40?$highres$" TargetMode="External"/><Relationship Id="rId1745" Type="http://schemas.openxmlformats.org/officeDocument/2006/relationships/hyperlink" Target="https://www.assets.signify.com/is/content/Signify/911401828488_EU.cs_CZ.PROF.FP" TargetMode="External"/><Relationship Id="rId1952" Type="http://schemas.openxmlformats.org/officeDocument/2006/relationships/hyperlink" Target="https://www.assets.signify.com/is/content/Signify/910925869862_EU.cs_CZ.PROF.FP" TargetMode="External"/><Relationship Id="rId3198" Type="http://schemas.openxmlformats.org/officeDocument/2006/relationships/hyperlink" Target="https://www.assets.signify.com/is/content/Signify/MI-CoreLine-BN126C-All-in-combined-upgraded" TargetMode="External"/><Relationship Id="rId37" Type="http://schemas.openxmlformats.org/officeDocument/2006/relationships/hyperlink" Target="https://www.assets.signify.com/is/image/Signify/CLDN-DN142B-UGR19-200-SPP?$highres$" TargetMode="External"/><Relationship Id="rId1605" Type="http://schemas.openxmlformats.org/officeDocument/2006/relationships/hyperlink" Target="https://www.assets.signify.com/is/content/Signify/911401800087_EU.cs_CZ.PROF.FP" TargetMode="External"/><Relationship Id="rId1812" Type="http://schemas.openxmlformats.org/officeDocument/2006/relationships/hyperlink" Target="https://www.assets.signify.com/is/content/Signify/911401842682_EU.cs_CZ.PROF.FP" TargetMode="External"/><Relationship Id="rId3058" Type="http://schemas.openxmlformats.org/officeDocument/2006/relationships/hyperlink" Target="https://www.assets.signify.com/is/content/Signify/Ledinaire-panel-G5-Mounting-Instructions-Flywire-Finalv4" TargetMode="External"/><Relationship Id="rId3265" Type="http://schemas.openxmlformats.org/officeDocument/2006/relationships/hyperlink" Target="https://www.assets.signify.com/is/content/Signify/Coreline-Highbay-G5-MI-PSU-PSD" TargetMode="External"/><Relationship Id="rId3472" Type="http://schemas.openxmlformats.org/officeDocument/2006/relationships/hyperlink" Target="https://www.assets.signify.com/is/content/Signify/online-QIG-for-324166166411-MAS-LEDtube-installation-guide-INI" TargetMode="External"/><Relationship Id="rId186" Type="http://schemas.openxmlformats.org/officeDocument/2006/relationships/hyperlink" Target="https://www.assets.signify.com/is/image/Signify/Pila-Panel-G3-RTP?$highres$" TargetMode="External"/><Relationship Id="rId393" Type="http://schemas.openxmlformats.org/officeDocument/2006/relationships/hyperlink" Target="https://www.assets.signify.com/is/image/Signify/CoreLineHighbay_Gen5_BY121P-SPP?$highres$" TargetMode="External"/><Relationship Id="rId2074" Type="http://schemas.openxmlformats.org/officeDocument/2006/relationships/hyperlink" Target="https://www.assets.signify.com/is/content/Signify/929003731902_EU.cs_CZ.PROF.FP" TargetMode="External"/><Relationship Id="rId2281" Type="http://schemas.openxmlformats.org/officeDocument/2006/relationships/hyperlink" Target="https://www.assets.signify.com/is/content/Signify/929002695802_EU.cs_CZ.PROF.FP" TargetMode="External"/><Relationship Id="rId3125" Type="http://schemas.openxmlformats.org/officeDocument/2006/relationships/hyperlink" Target="https://www.assets.signify.com/is/content/Signify/CoreLine-waterproof-G3-Installation-Instruction-v202512" TargetMode="External"/><Relationship Id="rId3332" Type="http://schemas.openxmlformats.org/officeDocument/2006/relationships/hyperlink" Target="https://www.assets.signify.com/is/content/Signify/Installation-Instructions-PILA-Floodlight-Gen2" TargetMode="External"/><Relationship Id="rId253" Type="http://schemas.openxmlformats.org/officeDocument/2006/relationships/hyperlink" Target="https://www.assets.signify.com/is/image/Signify/CoreLine-waterproof-WT120C-G3-L1500-SPP-MultiLumenIcon4?$highres$" TargetMode="External"/><Relationship Id="rId460" Type="http://schemas.openxmlformats.org/officeDocument/2006/relationships/hyperlink" Target="https://www.assets.signify.com/is/image/Signify/Ledinaire-Floodlight-BVP167-10W-All-in-RTP?$highres$" TargetMode="External"/><Relationship Id="rId698" Type="http://schemas.openxmlformats.org/officeDocument/2006/relationships/hyperlink" Target="https://www.assets.signify.com/is/image/Signify/TLED_230V_10-5W-36W_160D_T8ND_PP?$highres$" TargetMode="External"/><Relationship Id="rId1090" Type="http://schemas.openxmlformats.org/officeDocument/2006/relationships/hyperlink" Target="https://www.assets.signify.com/is/image/Signify/LEDspot_Corepro_GU10_PAR16-SPP?$highres$" TargetMode="External"/><Relationship Id="rId2141" Type="http://schemas.openxmlformats.org/officeDocument/2006/relationships/hyperlink" Target="https://www.assets.signify.com/is/content/Signify/929002445732_EU.cs_CZ.PROF.FP" TargetMode="External"/><Relationship Id="rId2379" Type="http://schemas.openxmlformats.org/officeDocument/2006/relationships/hyperlink" Target="https://www.assets.signify.com/is/content/Signify/929002983501_EU.cs_CZ.PROF.FP" TargetMode="External"/><Relationship Id="rId2586" Type="http://schemas.openxmlformats.org/officeDocument/2006/relationships/hyperlink" Target="https://www.assets.signify.com/is/content/Signify/929003078902_EU.cs_CZ.PROF.FP" TargetMode="External"/><Relationship Id="rId2793" Type="http://schemas.openxmlformats.org/officeDocument/2006/relationships/hyperlink" Target="https://www.assets.signify.com/is/content/Signify/928193905131_EU.cs_CZ.PROF.FP" TargetMode="External"/><Relationship Id="rId363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13" Type="http://schemas.openxmlformats.org/officeDocument/2006/relationships/hyperlink" Target="https://www.assets.signify.com/is/image/Signify/IPAC_RCS750i_0023?$highres$" TargetMode="External"/><Relationship Id="rId320" Type="http://schemas.openxmlformats.org/officeDocument/2006/relationships/hyperlink" Target="https://www.assets.signify.com/is/image/Signify/Ledinaire_Tube_Hsng_1LMP_SPP-01?$highres$" TargetMode="External"/><Relationship Id="rId558" Type="http://schemas.openxmlformats.org/officeDocument/2006/relationships/hyperlink" Target="https://www.assets.signify.com/is/image/Signify/LEDTForce_Core_Tshape_E27_FR_2-SPP?$highres$" TargetMode="External"/><Relationship Id="rId765" Type="http://schemas.openxmlformats.org/officeDocument/2006/relationships/hyperlink" Target="https://www.assets.signify.com/is/image/Signify/LEDtube_1200mm_17W_G5-SPP?$highres$" TargetMode="External"/><Relationship Id="rId972" Type="http://schemas.openxmlformats.org/officeDocument/2006/relationships/hyperlink" Target="https://www.assets.signify.com/is/image/Signify/LEDbulb_10-65W_E27_A60_765_FR_130D-SPP?$highres$" TargetMode="External"/><Relationship Id="rId1188" Type="http://schemas.openxmlformats.org/officeDocument/2006/relationships/hyperlink" Target="https://www.assets.signify.com/is/image/Signify/MAS_LEDspotLV_D_20_100W_827_AR111_40D-SPP?$highres$" TargetMode="External"/><Relationship Id="rId1395" Type="http://schemas.openxmlformats.org/officeDocument/2006/relationships/hyperlink" Target="https://www.assets.signify.com/is/image/Signify/GPPR1_R2ANTLPL_PHL?$highres$" TargetMode="External"/><Relationship Id="rId2001" Type="http://schemas.openxmlformats.org/officeDocument/2006/relationships/hyperlink" Target="https://www.assets.signify.com/is/content/Signify/929002349802_EU.cs_CZ.PROF.FP" TargetMode="External"/><Relationship Id="rId2239" Type="http://schemas.openxmlformats.org/officeDocument/2006/relationships/hyperlink" Target="https://www.assets.signify.com/is/content/Signify/929003774502_EU.cs_CZ.PROF.FP" TargetMode="External"/><Relationship Id="rId2446" Type="http://schemas.openxmlformats.org/officeDocument/2006/relationships/hyperlink" Target="https://www.assets.signify.com/is/content/Signify/929002028092_EU.cs_CZ.PROF.FP" TargetMode="External"/><Relationship Id="rId2653" Type="http://schemas.openxmlformats.org/officeDocument/2006/relationships/hyperlink" Target="https://www.assets.signify.com/is/content/Signify/929003791302_EU.cs_CZ.PROF.FP" TargetMode="External"/><Relationship Id="rId2860" Type="http://schemas.openxmlformats.org/officeDocument/2006/relationships/hyperlink" Target="https://www.assets.signify.com/is/content/Signify/913700421366_EU.cs_CZ.PROF.FP" TargetMode="External"/><Relationship Id="rId418" Type="http://schemas.openxmlformats.org/officeDocument/2006/relationships/hyperlink" Target="https://www.assets.signify.com/is/image/Signify/CoreLineHighbay_Gen5_BY120-122P-06?$highres$" TargetMode="External"/><Relationship Id="rId625" Type="http://schemas.openxmlformats.org/officeDocument/2006/relationships/hyperlink" Target="https://www.assets.signify.com/is/image/Signify/LEDtube_600-1200mm_PP?$highres$" TargetMode="External"/><Relationship Id="rId832" Type="http://schemas.openxmlformats.org/officeDocument/2006/relationships/hyperlink" Target="https://www.assets.signify.com/is/image/Signify/CV-Xi-120W?$highres$" TargetMode="External"/><Relationship Id="rId1048" Type="http://schemas.openxmlformats.org/officeDocument/2006/relationships/hyperlink" Target="https://www.assets.signify.com/is/image/Signify/PLA_LED_60W_B35_E14_WW_ND_1CT_10-SPP?$highres$" TargetMode="External"/><Relationship Id="rId1255" Type="http://schemas.openxmlformats.org/officeDocument/2006/relationships/hyperlink" Target="https://www.assets.signify.com/is/image/Signify/LPPR1_TL-DCOL_GREEN_G13?$highres$" TargetMode="External"/><Relationship Id="rId1462" Type="http://schemas.openxmlformats.org/officeDocument/2006/relationships/hyperlink" Target="https://www.assets.signify.com/is/image/Signify/GPPR1_SI_0001?$highres$" TargetMode="External"/><Relationship Id="rId2306" Type="http://schemas.openxmlformats.org/officeDocument/2006/relationships/hyperlink" Target="https://www.assets.signify.com/is/content/Signify/929003625102_EU.cs_CZ.PROF.FP" TargetMode="External"/><Relationship Id="rId2513" Type="http://schemas.openxmlformats.org/officeDocument/2006/relationships/hyperlink" Target="https://www.assets.signify.com/is/content/Signify/929003610002_EU.cs_CZ.PROF.FP" TargetMode="External"/><Relationship Id="rId2958" Type="http://schemas.openxmlformats.org/officeDocument/2006/relationships/hyperlink" Target="https://www.assets.signify.com/is/content/Signify/127075007939_Release_CoreLine%20Recessed%20Spot%20gen2_D78-650_900lm%20PSR_manual" TargetMode="External"/><Relationship Id="rId1115" Type="http://schemas.openxmlformats.org/officeDocument/2006/relationships/hyperlink" Target="https://www.assets.signify.com/is/image/Signify/LEDspotMV_GU10_MR16_ND_PP?$highres$" TargetMode="External"/><Relationship Id="rId1322" Type="http://schemas.openxmlformats.org/officeDocument/2006/relationships/hyperlink" Target="https://www.assets.signify.com/is/image/Signify/lppr1_cdo-et_e27?$highres$" TargetMode="External"/><Relationship Id="rId1767" Type="http://schemas.openxmlformats.org/officeDocument/2006/relationships/hyperlink" Target="https://www.assets.signify.com/is/content/Signify/911401815385_EU.cs_CZ.PROF.FP" TargetMode="External"/><Relationship Id="rId1974" Type="http://schemas.openxmlformats.org/officeDocument/2006/relationships/hyperlink" Target="https://www.assets.signify.com/is/content/Signify/929004341202_EU.cs_CZ.PROF.FP" TargetMode="External"/><Relationship Id="rId2720" Type="http://schemas.openxmlformats.org/officeDocument/2006/relationships/hyperlink" Target="https://www.assets.signify.com/is/content/Signify/928153309830_EU.cs_CZ.PROF.FP" TargetMode="External"/><Relationship Id="rId2818" Type="http://schemas.openxmlformats.org/officeDocument/2006/relationships/hyperlink" Target="https://www.assets.signify.com/is/content/Signify/913700192866_EU.cs_CZ.PROF.FP" TargetMode="External"/><Relationship Id="rId59" Type="http://schemas.openxmlformats.org/officeDocument/2006/relationships/hyperlink" Target="https://www.assets.signify.com/is/image/Signify/CoreLine_Recessed_Spot-RS141B-SPP?$highres$" TargetMode="External"/><Relationship Id="rId1627" Type="http://schemas.openxmlformats.org/officeDocument/2006/relationships/hyperlink" Target="https://www.assets.signify.com/is/content/Signify/911401801187_EU.cs_CZ.PROF.FP" TargetMode="External"/><Relationship Id="rId1834" Type="http://schemas.openxmlformats.org/officeDocument/2006/relationships/hyperlink" Target="https://www.assets.signify.com/is/content/Signify/911401555245_EU.cs_CZ.PROF.FP" TargetMode="External"/><Relationship Id="rId3287" Type="http://schemas.openxmlformats.org/officeDocument/2006/relationships/hyperlink" Target="https://www.assets.signify.com/is/content/Signify/583443000020863-583_CoreLine%20Tempo%20Medium_MI" TargetMode="External"/><Relationship Id="rId2096" Type="http://schemas.openxmlformats.org/officeDocument/2006/relationships/hyperlink" Target="https://www.assets.signify.com/is/content/Signify/929004242902_EU.cs_CZ.PROF.FP" TargetMode="External"/><Relationship Id="rId3494" Type="http://schemas.openxmlformats.org/officeDocument/2006/relationships/hyperlink" Target="https://www.assets.signify.com/is/content/Signify/online-QIG-for-324166174411-MAS-Corepro-LEDtube-INI" TargetMode="External"/><Relationship Id="rId1901" Type="http://schemas.openxmlformats.org/officeDocument/2006/relationships/hyperlink" Target="https://www.assets.signify.com/is/content/Signify/912300023661_EU.cs_CZ.PROF.FP" TargetMode="External"/><Relationship Id="rId3147" Type="http://schemas.openxmlformats.org/officeDocument/2006/relationships/hyperlink" Target="https://www.assets.signify.com/is/content/Signify/WT210C-G2-CoreLine-waterproof-tubular-Manual-instruction-PC" TargetMode="External"/><Relationship Id="rId3354" Type="http://schemas.openxmlformats.org/officeDocument/2006/relationships/hyperlink" Target="https://www.assets.signify.com/is/content/Signify/MAS-LED-SON-T-UE-M-E27-INI" TargetMode="External"/><Relationship Id="rId3561" Type="http://schemas.openxmlformats.org/officeDocument/2006/relationships/hyperlink" Target="https://www.assets.signify.com/is/content/Signify/LEDtube_Installation_Guide_T5-INI" TargetMode="External"/><Relationship Id="rId3659" Type="http://schemas.openxmlformats.org/officeDocument/2006/relationships/hyperlink" Target="https://www.assets.signify.com/is/image/Signify/LED_BulbsBulb_A67_100W_1521lm_2700K_E27_NDFrosted-SPP?$highres$" TargetMode="External"/><Relationship Id="rId275" Type="http://schemas.openxmlformats.org/officeDocument/2006/relationships/hyperlink" Target="https://www.assets.signify.com/is/image/Signify/WT120Z-TW-2x2-5-L1200-L1500-RTP-v2?$highres$" TargetMode="External"/><Relationship Id="rId482" Type="http://schemas.openxmlformats.org/officeDocument/2006/relationships/hyperlink" Target="https://www.assets.signify.com/is/image/Signify/BVP008%20-%2010W%20and%2020W?$highres$" TargetMode="External"/><Relationship Id="rId2163" Type="http://schemas.openxmlformats.org/officeDocument/2006/relationships/hyperlink" Target="https://www.assets.signify.com/is/content/Signify/929003554502_EU.cs_CZ.PROF.FP" TargetMode="External"/><Relationship Id="rId2370" Type="http://schemas.openxmlformats.org/officeDocument/2006/relationships/hyperlink" Target="https://www.assets.signify.com/is/content/Signify/929001387362_EU.cs_CZ.PROF.FP" TargetMode="External"/><Relationship Id="rId3007" Type="http://schemas.openxmlformats.org/officeDocument/2006/relationships/hyperlink" Target="https://www.assets.signify.com/is/content/Signify/IIII9_RCS750I_0001" TargetMode="External"/><Relationship Id="rId3214" Type="http://schemas.openxmlformats.org/officeDocument/2006/relationships/hyperlink" Target="https://www.assets.signify.com/is/content/Signify/MI-Coreline-Highbay-G6-PSD-PSU" TargetMode="External"/><Relationship Id="rId3421" Type="http://schemas.openxmlformats.org/officeDocument/2006/relationships/hyperlink" Target="https://www.assets.signify.com/is/content/Signify/online-QIG-for-324166176081-Installation-INI" TargetMode="External"/><Relationship Id="rId135" Type="http://schemas.openxmlformats.org/officeDocument/2006/relationships/hyperlink" Target="https://www.assets.signify.com/is/image/Signify/ZRS750_3C_BA_WH?$highres$" TargetMode="External"/><Relationship Id="rId342" Type="http://schemas.openxmlformats.org/officeDocument/2006/relationships/hyperlink" Target="https://www.assets.signify.com/is/image/Signify/Coreline%20Batten%20G3_%20BN126C%20PSU%20-%20SPP02?$highres$" TargetMode="External"/><Relationship Id="rId787" Type="http://schemas.openxmlformats.org/officeDocument/2006/relationships/hyperlink" Target="https://www.assets.signify.com/is/image/Signify/CorePro-LEDtube-HF-1200mm-RTP?$highres$" TargetMode="External"/><Relationship Id="rId994" Type="http://schemas.openxmlformats.org/officeDocument/2006/relationships/hyperlink" Target="https://www.assets.signify.com/is/image/Signify/LEDcandle_MAS_B35_E14_CL-SPP?$highres$" TargetMode="External"/><Relationship Id="rId2023" Type="http://schemas.openxmlformats.org/officeDocument/2006/relationships/hyperlink" Target="https://www.assets.signify.com/is/content/Signify/929003756802_EU.cs_CZ.PROF.FP" TargetMode="External"/><Relationship Id="rId2230" Type="http://schemas.openxmlformats.org/officeDocument/2006/relationships/hyperlink" Target="https://www.assets.signify.com/is/content/Signify/929002352402_EU.cs_CZ.PROF.FP" TargetMode="External"/><Relationship Id="rId2468" Type="http://schemas.openxmlformats.org/officeDocument/2006/relationships/hyperlink" Target="https://www.assets.signify.com/is/content/Signify/929002968402_EU.cs_CZ.PROF.FP" TargetMode="External"/><Relationship Id="rId2675" Type="http://schemas.openxmlformats.org/officeDocument/2006/relationships/hyperlink" Target="https://www.assets.signify.com/is/content/Signify/923801244209_EU.cs_CZ.PROF.FP" TargetMode="External"/><Relationship Id="rId2882" Type="http://schemas.openxmlformats.org/officeDocument/2006/relationships/hyperlink" Target="https://www.assets.signify.com/is/content/Signify/913700751926_EU.cs_CZ.PROF.FP" TargetMode="External"/><Relationship Id="rId3519" Type="http://schemas.openxmlformats.org/officeDocument/2006/relationships/hyperlink" Target="https://www.assets.signify.com/is/content/Signify/66357991-139078-LED-BULB-NDLR-QIG-INI" TargetMode="External"/><Relationship Id="rId202" Type="http://schemas.openxmlformats.org/officeDocument/2006/relationships/hyperlink" Target="https://www.assets.signify.com/is/image/Signify/RC159Z-Deco-Double-Circle-RTP?$highres$" TargetMode="External"/><Relationship Id="rId647" Type="http://schemas.openxmlformats.org/officeDocument/2006/relationships/hyperlink" Target="https://www.assets.signify.com/is/image/Signify/LEDtube_220-240V_G13_2ft-SPP?$highres$" TargetMode="External"/><Relationship Id="rId854" Type="http://schemas.openxmlformats.org/officeDocument/2006/relationships/hyperlink" Target="https://www.assets.signify.com/is/image/Signify/LED_CLA_60W_A60_E27_4000K_CL_UE_SRT4-SPP?$highres$" TargetMode="External"/><Relationship Id="rId1277" Type="http://schemas.openxmlformats.org/officeDocument/2006/relationships/hyperlink" Target="https://www.assets.signify.com/is/image/Signify/LPPR1_TL-D8ECO?$highres$" TargetMode="External"/><Relationship Id="rId1484" Type="http://schemas.openxmlformats.org/officeDocument/2006/relationships/hyperlink" Target="https://www.assets.signify.com/is/content/Signify/929003251632_EU.cs_CZ.PROF.FP" TargetMode="External"/><Relationship Id="rId1691" Type="http://schemas.openxmlformats.org/officeDocument/2006/relationships/hyperlink" Target="https://www.assets.signify.com/is/content/Signify/910505106556_EU.cs_CZ.PROF.FP" TargetMode="External"/><Relationship Id="rId2328" Type="http://schemas.openxmlformats.org/officeDocument/2006/relationships/hyperlink" Target="https://www.assets.signify.com/is/content/Signify/929003058102_EU.cs_CZ.PROF.FP" TargetMode="External"/><Relationship Id="rId2535" Type="http://schemas.openxmlformats.org/officeDocument/2006/relationships/hyperlink" Target="https://www.assets.signify.com/is/content/Signify/929004248302_EU.cs_CZ.PROF.FP" TargetMode="External"/><Relationship Id="rId2742" Type="http://schemas.openxmlformats.org/officeDocument/2006/relationships/hyperlink" Target="https://www.assets.signify.com/is/content/Signify/928153909227_EU.cs_CZ.PROF.FP" TargetMode="External"/><Relationship Id="rId507" Type="http://schemas.openxmlformats.org/officeDocument/2006/relationships/hyperlink" Target="https://www.assets.signify.com/is/image/Signify/LEDTrueForce_E40_68W-SPP?$highres$" TargetMode="External"/><Relationship Id="rId714" Type="http://schemas.openxmlformats.org/officeDocument/2006/relationships/hyperlink" Target="https://www.assets.signify.com/is/image/Signify/LEDtube_T8_G13_MAS1-SPP?$highres$" TargetMode="External"/><Relationship Id="rId921" Type="http://schemas.openxmlformats.org/officeDocument/2006/relationships/hyperlink" Target="https://www.assets.signify.com/is/image/Signify/LEDbulb_Classic_75W_E27_A60_827_CL_ND-SPP?$highres$" TargetMode="External"/><Relationship Id="rId1137" Type="http://schemas.openxmlformats.org/officeDocument/2006/relationships/hyperlink" Target="https://www.assets.signify.com/is/image/Signify/PILA_LED_50W_GU10_CW_36D_ND_1CT_10-SPP?$highres$" TargetMode="External"/><Relationship Id="rId1344" Type="http://schemas.openxmlformats.org/officeDocument/2006/relationships/hyperlink" Target="https://www.assets.signify.com/is/image/Signify/LPPR1_CDM-T-E_0005?$highres$" TargetMode="External"/><Relationship Id="rId1551" Type="http://schemas.openxmlformats.org/officeDocument/2006/relationships/hyperlink" Target="https://www.assets.signify.com/is/content/Signify/912401483524_EU.cs_CZ.PROF.FP" TargetMode="External"/><Relationship Id="rId1789" Type="http://schemas.openxmlformats.org/officeDocument/2006/relationships/hyperlink" Target="https://www.assets.signify.com/is/content/Signify/911401814185_EU.cs_CZ.PROF.FP" TargetMode="External"/><Relationship Id="rId1996" Type="http://schemas.openxmlformats.org/officeDocument/2006/relationships/hyperlink" Target="https://www.assets.signify.com/is/content/Signify/929002006602_EU.cs_CZ.PROF.FP" TargetMode="External"/><Relationship Id="rId2602" Type="http://schemas.openxmlformats.org/officeDocument/2006/relationships/hyperlink" Target="https://www.assets.signify.com/is/content/Signify/929002492902_EU.cs_CZ.PROF.FP" TargetMode="External"/><Relationship Id="rId50" Type="http://schemas.openxmlformats.org/officeDocument/2006/relationships/hyperlink" Target="https://www.assets.signify.com/is/image/Signify/CoreLine_Recessed_Spot-RS140B_Fixed_ALU-SPP?$highres$" TargetMode="External"/><Relationship Id="rId1204" Type="http://schemas.openxmlformats.org/officeDocument/2006/relationships/hyperlink" Target="https://www.assets.signify.com/is/image/Signify/LED_40W_GY6_35_WW_12V_D_SRT6-SPP?$highres$" TargetMode="External"/><Relationship Id="rId1411" Type="http://schemas.openxmlformats.org/officeDocument/2006/relationships/hyperlink" Target="https://www.assets.signify.com/is/image/Signify/HF-P_154_155_TL5_HO_PL-L_III_IDC_PP?$highres$" TargetMode="External"/><Relationship Id="rId1649" Type="http://schemas.openxmlformats.org/officeDocument/2006/relationships/hyperlink" Target="https://www.assets.signify.com/is/content/Signify/911401809487_EU.cs_CZ.PROF.FP" TargetMode="External"/><Relationship Id="rId1856" Type="http://schemas.openxmlformats.org/officeDocument/2006/relationships/hyperlink" Target="https://www.assets.signify.com/is/content/Signify/911401629508_EU.cs_CZ.PROF.FP" TargetMode="External"/><Relationship Id="rId2907" Type="http://schemas.openxmlformats.org/officeDocument/2006/relationships/hyperlink" Target="https://www.assets.signify.com/is/content/Signify/CoreLine-SlimDownlight-DN145Z-SM-ACC-INI" TargetMode="External"/><Relationship Id="rId3071" Type="http://schemas.openxmlformats.org/officeDocument/2006/relationships/hyperlink" Target="https://www.assets.signify.com/is/content/Signify/Surface-mounted-MI-EU-RC059Z" TargetMode="External"/><Relationship Id="rId1509" Type="http://schemas.openxmlformats.org/officeDocument/2006/relationships/hyperlink" Target="https://www.assets.signify.com/is/content/Signify/911401899382_EU.cs_CZ.PROF.FP" TargetMode="External"/><Relationship Id="rId1716" Type="http://schemas.openxmlformats.org/officeDocument/2006/relationships/hyperlink" Target="https://www.assets.signify.com/is/content/Signify/911401815887_EU.cs_CZ.PROF.FP" TargetMode="External"/><Relationship Id="rId1923" Type="http://schemas.openxmlformats.org/officeDocument/2006/relationships/hyperlink" Target="https://www.assets.signify.com/is/content/Signify/911401866088_EU.cs_CZ.PROF.FP" TargetMode="External"/><Relationship Id="rId3169" Type="http://schemas.openxmlformats.org/officeDocument/2006/relationships/hyperlink" Target="https://www.assets.signify.com/is/content/Signify/Ledinaire%20waterproof%20WT065C%20G3%20BN_MI_v2023%2005" TargetMode="External"/><Relationship Id="rId3376" Type="http://schemas.openxmlformats.org/officeDocument/2006/relationships/hyperlink" Target="https://www.assets.signify.com/is/content/Signify/Online-QIG-for-324165994074-INI" TargetMode="External"/><Relationship Id="rId3583" Type="http://schemas.openxmlformats.org/officeDocument/2006/relationships/hyperlink" Target="https://www.assets.signify.com/is/content/Signify/LEDtube_Installation_Guide_HF_2-INI" TargetMode="External"/><Relationship Id="rId297" Type="http://schemas.openxmlformats.org/officeDocument/2006/relationships/hyperlink" Target="https://www.assets.signify.com/is/image/Signify/L1200?$highres$" TargetMode="External"/><Relationship Id="rId2185" Type="http://schemas.openxmlformats.org/officeDocument/2006/relationships/hyperlink" Target="https://www.assets.signify.com/is/content/Signify/929003734402_EU.cs_CZ.PROF.FP" TargetMode="External"/><Relationship Id="rId2392" Type="http://schemas.openxmlformats.org/officeDocument/2006/relationships/hyperlink" Target="https://www.assets.signify.com/is/content/Signify/929003564108_EU.cs_CZ.PROF.FP" TargetMode="External"/><Relationship Id="rId3029" Type="http://schemas.openxmlformats.org/officeDocument/2006/relationships/hyperlink" Target="https://www.assets.signify.com/is/content/Signify/CoreLine-panel-G6-Installation-Instructions-RC132V-BN-v2" TargetMode="External"/><Relationship Id="rId3236" Type="http://schemas.openxmlformats.org/officeDocument/2006/relationships/hyperlink" Target="https://www.assets.signify.com/is/content/Signify/MI-Coreline-Highbay-G6-PSD-PSU" TargetMode="External"/><Relationship Id="rId157" Type="http://schemas.openxmlformats.org/officeDocument/2006/relationships/hyperlink" Target="https://www.assets.signify.com/is/image/Signify/CoreLine-panel-G6-W60L60-RTP?$highres$" TargetMode="External"/><Relationship Id="rId364" Type="http://schemas.openxmlformats.org/officeDocument/2006/relationships/hyperlink" Target="https://www.assets.signify.com/is/image/Signify/CL-HB-G6-BY121P-PSU-PSD-RTP?$highres$" TargetMode="External"/><Relationship Id="rId2045" Type="http://schemas.openxmlformats.org/officeDocument/2006/relationships/hyperlink" Target="https://www.assets.signify.com/is/content/Signify/929003579002_EU.cs_CZ.PROF.FP" TargetMode="External"/><Relationship Id="rId2697" Type="http://schemas.openxmlformats.org/officeDocument/2006/relationships/hyperlink" Target="https://www.assets.signify.com/is/content/Signify/928049001705_EU.cs_CZ.PROF.FP" TargetMode="External"/><Relationship Id="rId3443" Type="http://schemas.openxmlformats.org/officeDocument/2006/relationships/hyperlink" Target="https://www.assets.signify.com/is/content/Signify/online-QIG-for-324166115861-Installation-INI" TargetMode="External"/><Relationship Id="rId3650" Type="http://schemas.openxmlformats.org/officeDocument/2006/relationships/hyperlink" Target="https://www.assets.signify.com/is/image/Signify/LED_G95_40W_1800K_E27_NDSRT_Amber_1PF-SPP?$highres$" TargetMode="External"/><Relationship Id="rId571" Type="http://schemas.openxmlformats.org/officeDocument/2006/relationships/hyperlink" Target="https://www.assets.signify.com/is/image/Signify/SPPR1_MLEDGA_0025?$highres$" TargetMode="External"/><Relationship Id="rId669" Type="http://schemas.openxmlformats.org/officeDocument/2006/relationships/hyperlink" Target="https://www.assets.signify.com/is/image/Signify/LEDtube_PRO_1200mm_12W_G13_850_1800lm-SPP?$highres$" TargetMode="External"/><Relationship Id="rId876" Type="http://schemas.openxmlformats.org/officeDocument/2006/relationships/hyperlink" Target="https://www.assets.signify.com/is/image/Signify/LED_BulbsBulb_A67_100W_1521lm_2700K_E27_NDFrosted-SPP?$highres$" TargetMode="External"/><Relationship Id="rId1299" Type="http://schemas.openxmlformats.org/officeDocument/2006/relationships/hyperlink" Target="https://www.assets.signify.com/is/image/Signify/lppr1_sontapia_plus-xtra_e40?$highres$" TargetMode="External"/><Relationship Id="rId2252" Type="http://schemas.openxmlformats.org/officeDocument/2006/relationships/hyperlink" Target="https://www.assets.signify.com/is/content/Signify/929002696502_EU.cs_CZ.PROF.FP" TargetMode="External"/><Relationship Id="rId2557" Type="http://schemas.openxmlformats.org/officeDocument/2006/relationships/hyperlink" Target="https://www.assets.signify.com/is/content/Signify/929002065602_EU.cs_CZ.PROF.FP" TargetMode="External"/><Relationship Id="rId3303" Type="http://schemas.openxmlformats.org/officeDocument/2006/relationships/hyperlink" Target="https://www.assets.signify.com/is/content/Signify/MI-BVP085-Ledinaire-Solar-floodlight" TargetMode="External"/><Relationship Id="rId3510" Type="http://schemas.openxmlformats.org/officeDocument/2006/relationships/hyperlink" Target="https://www.assets.signify.com/is/content/Signify/online-QIG-for-324166183191-Corepro-LEDtube-INI" TargetMode="External"/><Relationship Id="rId360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24" Type="http://schemas.openxmlformats.org/officeDocument/2006/relationships/hyperlink" Target="https://www.assets.signify.com/is/image/Signify/Ledinaire-surface-mounted-SM065C-RTP?$highres$" TargetMode="External"/><Relationship Id="rId431" Type="http://schemas.openxmlformats.org/officeDocument/2006/relationships/hyperlink" Target="https://www.assets.signify.com/is/image/Signify/Ledinaire%20High-bay_BY020Z%20G2_SPP1?$highres$" TargetMode="External"/><Relationship Id="rId529" Type="http://schemas.openxmlformats.org/officeDocument/2006/relationships/hyperlink" Target="https://www.assets.signify.com/is/image/Signify/LEDTForce_MAS_HPL_ED90_E27-SPP?$highres$" TargetMode="External"/><Relationship Id="rId736" Type="http://schemas.openxmlformats.org/officeDocument/2006/relationships/hyperlink" Target="https://www.assets.signify.com/is/image/Signify/ESSENTIAL_LEDtube_8_16W_G5_830_865_APR-SPP?$highres$" TargetMode="External"/><Relationship Id="rId1061" Type="http://schemas.openxmlformats.org/officeDocument/2006/relationships/hyperlink" Target="https://www.assets.signify.com/is/image/Signify/LED_Classic_100W_PAR38_WW_25D_D_1PF_4_S-SPP?$highres$" TargetMode="External"/><Relationship Id="rId1159" Type="http://schemas.openxmlformats.org/officeDocument/2006/relationships/hyperlink" Target="https://www.assets.signify.com/is/image/Signify/LEDspots_MAS_MR16_GU5_3-SPP?$highres$" TargetMode="External"/><Relationship Id="rId1366" Type="http://schemas.openxmlformats.org/officeDocument/2006/relationships/hyperlink" Target="https://www.assets.signify.com/is/image/Signify/LPPR1_CDM-R-E_0005?$highres$" TargetMode="External"/><Relationship Id="rId2112" Type="http://schemas.openxmlformats.org/officeDocument/2006/relationships/hyperlink" Target="https://www.assets.signify.com/is/content/Signify/929004356702_EU.cs_CZ.PROF.FP" TargetMode="External"/><Relationship Id="rId2417" Type="http://schemas.openxmlformats.org/officeDocument/2006/relationships/hyperlink" Target="https://www.assets.signify.com/is/content/Signify/929002306857_EU.cs_CZ.PROF.FP" TargetMode="External"/><Relationship Id="rId2764" Type="http://schemas.openxmlformats.org/officeDocument/2006/relationships/hyperlink" Target="https://www.assets.signify.com/is/content/Signify/928082419235_EU.cs_CZ.PROF.FP" TargetMode="External"/><Relationship Id="rId2971" Type="http://schemas.openxmlformats.org/officeDocument/2006/relationships/hyperlink" Target="https://www.assets.signify.com/is/content/Signify/EM153C-SM-BKD-EXIT-SIGN-UI" TargetMode="External"/><Relationship Id="rId943" Type="http://schemas.openxmlformats.org/officeDocument/2006/relationships/hyperlink" Target="https://www.assets.signify.com/is/image/Signify/LEDbulb_12-80W_E27_A60_730_FR_130D-SPP?$highres$" TargetMode="External"/><Relationship Id="rId1019" Type="http://schemas.openxmlformats.org/officeDocument/2006/relationships/hyperlink" Target="https://www.assets.signify.com/is/image/Signify/LEDcandle_25W_E27_827_FR_P45-SPP?$highres$" TargetMode="External"/><Relationship Id="rId1573" Type="http://schemas.openxmlformats.org/officeDocument/2006/relationships/hyperlink" Target="https://www.assets.signify.com/is/content/Signify/910930013418_EU.cs_CZ.PROF.FP" TargetMode="External"/><Relationship Id="rId1780" Type="http://schemas.openxmlformats.org/officeDocument/2006/relationships/hyperlink" Target="https://www.assets.signify.com/is/content/Signify/911401807681_EU.cs_CZ.PROF.FP" TargetMode="External"/><Relationship Id="rId1878" Type="http://schemas.openxmlformats.org/officeDocument/2006/relationships/hyperlink" Target="https://www.assets.signify.com/is/content/Signify/911401646307_EU.cs_CZ.PROF.FP" TargetMode="External"/><Relationship Id="rId2624" Type="http://schemas.openxmlformats.org/officeDocument/2006/relationships/hyperlink" Target="https://www.assets.signify.com/is/content/Signify/929003043602_EU.cs_CZ.PROF.FP" TargetMode="External"/><Relationship Id="rId2831" Type="http://schemas.openxmlformats.org/officeDocument/2006/relationships/hyperlink" Target="https://www.assets.signify.com/is/content/Signify/913700609466_EU.cs_CZ.PROF.FP" TargetMode="External"/><Relationship Id="rId2929" Type="http://schemas.openxmlformats.org/officeDocument/2006/relationships/hyperlink" Target="https://www.assets.signify.com/is/content/Signify/CoreLine_Downlight_DN142B_Installation_Instructions_PSD" TargetMode="External"/><Relationship Id="rId72" Type="http://schemas.openxmlformats.org/officeDocument/2006/relationships/hyperlink" Target="https://www.assets.signify.com/is/image/Signify/Silver_Trim-SPP?$highres$" TargetMode="External"/><Relationship Id="rId803" Type="http://schemas.openxmlformats.org/officeDocument/2006/relationships/hyperlink" Target="https://www.assets.signify.com/is/image/Signify/MAS_LEDstrip_5M-SPP?$highres$" TargetMode="External"/><Relationship Id="rId1226" Type="http://schemas.openxmlformats.org/officeDocument/2006/relationships/hyperlink" Target="https://www.assets.signify.com/is/image/Signify/LEDtube_3_5W_S14D-SPP?$highres$" TargetMode="External"/><Relationship Id="rId1433" Type="http://schemas.openxmlformats.org/officeDocument/2006/relationships/hyperlink" Target="https://www.assets.signify.com/is/image/Signify/GPPR1_IPVCPOXT_0016?$highres$" TargetMode="External"/><Relationship Id="rId1640" Type="http://schemas.openxmlformats.org/officeDocument/2006/relationships/hyperlink" Target="https://www.assets.signify.com/is/content/Signify/911401877485_EU.cs_CZ.PROF.FP" TargetMode="External"/><Relationship Id="rId1738" Type="http://schemas.openxmlformats.org/officeDocument/2006/relationships/hyperlink" Target="https://www.assets.signify.com/is/content/Signify/912401483668_EU.cs_CZ.PROF.FP" TargetMode="External"/><Relationship Id="rId3093" Type="http://schemas.openxmlformats.org/officeDocument/2006/relationships/hyperlink" Target="https://www.assets.signify.com/is/content/Signify/MI-SM065C-Ledinaire-surface-mounted-2024" TargetMode="External"/><Relationship Id="rId1500" Type="http://schemas.openxmlformats.org/officeDocument/2006/relationships/hyperlink" Target="https://www.assets.signify.com/is/content/Signify/910505103590_EU.cs_CZ.PROF.FP" TargetMode="External"/><Relationship Id="rId1945" Type="http://schemas.openxmlformats.org/officeDocument/2006/relationships/hyperlink" Target="https://www.assets.signify.com/is/content/Signify/911401874983_EU.cs_CZ.PROF.FP" TargetMode="External"/><Relationship Id="rId3160" Type="http://schemas.openxmlformats.org/officeDocument/2006/relationships/hyperlink" Target="https://www.assets.signify.com/is/content/Signify/Ledinaire_Waterproof_WT060C-MI_v2023%2003" TargetMode="External"/><Relationship Id="rId3398" Type="http://schemas.openxmlformats.org/officeDocument/2006/relationships/hyperlink" Target="https://www.assets.signify.com/is/content/Signify/Online-QIG-for-324165994074-INI" TargetMode="External"/><Relationship Id="rId1805" Type="http://schemas.openxmlformats.org/officeDocument/2006/relationships/hyperlink" Target="https://www.assets.signify.com/is/content/Signify/911401841782_EU.cs_CZ.PROF.FP" TargetMode="External"/><Relationship Id="rId3020" Type="http://schemas.openxmlformats.org/officeDocument/2006/relationships/hyperlink" Target="https://www.assets.signify.com/is/content/Signify/CoreLine-panel-G6-Installation-Instructions-RC132V-v2" TargetMode="External"/><Relationship Id="rId3258" Type="http://schemas.openxmlformats.org/officeDocument/2006/relationships/hyperlink" Target="https://www.assets.signify.com/is/content/Signify/Coreline-Highbay-G5-MI-PSU-PSD" TargetMode="External"/><Relationship Id="rId3465" Type="http://schemas.openxmlformats.org/officeDocument/2006/relationships/hyperlink" Target="https://www.assets.signify.com/is/content/Signify/online-QIG-for-324166166411-MAS-LEDtube-installation-guide-INI" TargetMode="External"/><Relationship Id="rId3672" Type="http://schemas.openxmlformats.org/officeDocument/2006/relationships/hyperlink" Target="https://www.assets.signify.com/is/content/Signify/CZ.cs_CZ.8718699773717" TargetMode="External"/><Relationship Id="rId179" Type="http://schemas.openxmlformats.org/officeDocument/2006/relationships/hyperlink" Target="https://www.assets.signify.com/is/image/Signify/Ledinaire_panel_G5_60x60-SPP?$highres$" TargetMode="External"/><Relationship Id="rId386" Type="http://schemas.openxmlformats.org/officeDocument/2006/relationships/hyperlink" Target="https://www.assets.signify.com/is/image/Signify/CoreLineHighbay_Gen5_BY120P-SPP?$highres$" TargetMode="External"/><Relationship Id="rId593" Type="http://schemas.openxmlformats.org/officeDocument/2006/relationships/hyperlink" Target="https://www.assets.signify.com/is/image/Signify/LEDtube_PLL_HF_24W_2G11_830_4P_24D_ND-SPP?$highres$" TargetMode="External"/><Relationship Id="rId2067" Type="http://schemas.openxmlformats.org/officeDocument/2006/relationships/hyperlink" Target="https://www.assets.signify.com/is/content/Signify/929003576702_EU.cs_CZ.PROF.FP" TargetMode="External"/><Relationship Id="rId2274" Type="http://schemas.openxmlformats.org/officeDocument/2006/relationships/hyperlink" Target="https://www.assets.signify.com/is/content/Signify/929002695102_EU.cs_CZ.PROF.FP" TargetMode="External"/><Relationship Id="rId2481" Type="http://schemas.openxmlformats.org/officeDocument/2006/relationships/hyperlink" Target="https://www.assets.signify.com/is/content/Signify/929002973002_EU.cs_CZ.PROF.FP" TargetMode="External"/><Relationship Id="rId3118" Type="http://schemas.openxmlformats.org/officeDocument/2006/relationships/hyperlink" Target="https://www.assets.signify.com/is/content/Signify/CoreLine-waterproof-G3-Installation-Instruction-v202512" TargetMode="External"/><Relationship Id="rId3325" Type="http://schemas.openxmlformats.org/officeDocument/2006/relationships/hyperlink" Target="https://www.assets.signify.com/is/content/Signify/Mounting-instruction-Ledinaire-Floodlight-All-in-AWB" TargetMode="External"/><Relationship Id="rId3532" Type="http://schemas.openxmlformats.org/officeDocument/2006/relationships/hyperlink" Target="https://www.assets.signify.com/is/content/Signify/LEDtube_Installation_Guide_HF_1-INI" TargetMode="External"/><Relationship Id="rId246" Type="http://schemas.openxmlformats.org/officeDocument/2006/relationships/hyperlink" Target="https://www.assets.signify.com/is/image/Signify/CoreLine_Waterproof_WT120C%20G2%20L1500%20PSU%20-%20SPP?$highres$" TargetMode="External"/><Relationship Id="rId453" Type="http://schemas.openxmlformats.org/officeDocument/2006/relationships/hyperlink" Target="https://www.assets.signify.com/is/image/Signify/Mini-1?$highres$" TargetMode="External"/><Relationship Id="rId660" Type="http://schemas.openxmlformats.org/officeDocument/2006/relationships/hyperlink" Target="https://www.assets.signify.com/is/image/Signify/LEDtube_PRO_1200mm_12W_G13_850_1800lm-SPP?$highres$" TargetMode="External"/><Relationship Id="rId898" Type="http://schemas.openxmlformats.org/officeDocument/2006/relationships/hyperlink" Target="https://www.assets.signify.com/is/image/Signify/LED_classic_A95_E27_FR-POS2A-SPP?$highres$" TargetMode="External"/><Relationship Id="rId1083" Type="http://schemas.openxmlformats.org/officeDocument/2006/relationships/hyperlink" Target="https://www.assets.signify.com/is/image/Signify/LEDspot_Corepro_GU10_PAR16-SPP?$highres$" TargetMode="External"/><Relationship Id="rId1290" Type="http://schemas.openxmlformats.org/officeDocument/2006/relationships/hyperlink" Target="https://www.assets.signify.com/is/image/Signify/lppr1_son-tpia_0007?$highres$" TargetMode="External"/><Relationship Id="rId2134" Type="http://schemas.openxmlformats.org/officeDocument/2006/relationships/hyperlink" Target="https://www.assets.signify.com/is/content/Signify/929004320602_EU.cs_CZ.PROF.FP" TargetMode="External"/><Relationship Id="rId2341" Type="http://schemas.openxmlformats.org/officeDocument/2006/relationships/hyperlink" Target="https://www.assets.signify.com/is/content/Signify/929002026592_EU.cs_CZ.PROF.FP" TargetMode="External"/><Relationship Id="rId2579" Type="http://schemas.openxmlformats.org/officeDocument/2006/relationships/hyperlink" Target="https://www.assets.signify.com/is/content/Signify/929001912331_EU.cs_CZ.PROF.FP-1" TargetMode="External"/><Relationship Id="rId2786" Type="http://schemas.openxmlformats.org/officeDocument/2006/relationships/hyperlink" Target="https://www.assets.signify.com/is/content/Signify/928093805125_EU.cs_CZ.PROF.FP" TargetMode="External"/><Relationship Id="rId2993" Type="http://schemas.openxmlformats.org/officeDocument/2006/relationships/hyperlink" Target="https://www.assets.signify.com/is/content/Signify/PILA_Wall_Mounted_WL007C-MI" TargetMode="External"/><Relationship Id="rId106" Type="http://schemas.openxmlformats.org/officeDocument/2006/relationships/hyperlink" Target="https://www.assets.signify.com/is/image/Signify/Coreline%20Projector_gen2_ST151T_BK_%2030S_SPP2?$highres$" TargetMode="External"/><Relationship Id="rId313" Type="http://schemas.openxmlformats.org/officeDocument/2006/relationships/hyperlink" Target="https://www.assets.signify.com/is/image/Signify/Ledinaire%20waterproof_WT065C%20G3_L1200_SPP?$highres$" TargetMode="External"/><Relationship Id="rId758" Type="http://schemas.openxmlformats.org/officeDocument/2006/relationships/hyperlink" Target="https://www.assets.signify.com/is/image/Signify/LEDtube_1200mm_17W_G5-SPP?$highres$" TargetMode="External"/><Relationship Id="rId965" Type="http://schemas.openxmlformats.org/officeDocument/2006/relationships/hyperlink" Target="https://www.assets.signify.com/is/image/Signify/LEDbulb_10-65W_E27_A60_765_FR_130D-SPP?$highres$" TargetMode="External"/><Relationship Id="rId1150" Type="http://schemas.openxmlformats.org/officeDocument/2006/relationships/hyperlink" Target="https://www.assets.signify.com/is/image/Signify/LEDspot_50W_GU5-3_60D-SPP?$highres$" TargetMode="External"/><Relationship Id="rId1388" Type="http://schemas.openxmlformats.org/officeDocument/2006/relationships/hyperlink" Target="https://www.assets.signify.com/is/image/Signify/HF-P_158_TL-D_III_IDC_PP?$highres$" TargetMode="External"/><Relationship Id="rId1595" Type="http://schemas.openxmlformats.org/officeDocument/2006/relationships/hyperlink" Target="https://www.assets.signify.com/is/content/Signify/910930009918_EU.cs_CZ.PROF.FP" TargetMode="External"/><Relationship Id="rId2439" Type="http://schemas.openxmlformats.org/officeDocument/2006/relationships/hyperlink" Target="https://www.assets.signify.com/is/content/Signify/929003060602_EU.cs_CZ.PROF.FP" TargetMode="External"/><Relationship Id="rId2646" Type="http://schemas.openxmlformats.org/officeDocument/2006/relationships/hyperlink" Target="https://www.assets.signify.com/is/content/Signify/929003790602_EU.cs_CZ.PROF.FP" TargetMode="External"/><Relationship Id="rId2853" Type="http://schemas.openxmlformats.org/officeDocument/2006/relationships/hyperlink" Target="https://www.assets.signify.com/is/content/Signify/913700695666_EU.cs_CZ.PROF.FP" TargetMode="External"/><Relationship Id="rId94" Type="http://schemas.openxmlformats.org/officeDocument/2006/relationships/hyperlink" Target="https://www.assets.signify.com/is/image/Signify/CLWM-WL140V-WM-SPP?$highres$" TargetMode="External"/><Relationship Id="rId520" Type="http://schemas.openxmlformats.org/officeDocument/2006/relationships/hyperlink" Target="https://www.assets.signify.com/is/image/Signify/LEDTForce_Core_road_Tshape_E40-SPP?$highres$" TargetMode="External"/><Relationship Id="rId618" Type="http://schemas.openxmlformats.org/officeDocument/2006/relationships/hyperlink" Target="https://www.assets.signify.com/is/image/Signify/MAS-LEDtube-VLE-UE-T8-20240506-RTP?$highres$" TargetMode="External"/><Relationship Id="rId825" Type="http://schemas.openxmlformats.org/officeDocument/2006/relationships/hyperlink" Target="https://www.assets.signify.com/is/image/Signify/CorePro_LEDstrip_5M-SPP?$highres$" TargetMode="External"/><Relationship Id="rId1248" Type="http://schemas.openxmlformats.org/officeDocument/2006/relationships/hyperlink" Target="https://www.assets.signify.com/is/image/Signify/LPPR1_TL-DFOOD_G13_-?$highres$" TargetMode="External"/><Relationship Id="rId1455" Type="http://schemas.openxmlformats.org/officeDocument/2006/relationships/hyperlink" Target="https://www.assets.signify.com/is/image/Signify/GPPR1-BHL-HP-PHL?$highres$" TargetMode="External"/><Relationship Id="rId1662" Type="http://schemas.openxmlformats.org/officeDocument/2006/relationships/hyperlink" Target="https://www.assets.signify.com/is/content/Signify/911401881981_EU.cs_CZ.PROF.FP" TargetMode="External"/><Relationship Id="rId2201" Type="http://schemas.openxmlformats.org/officeDocument/2006/relationships/hyperlink" Target="https://www.assets.signify.com/is/content/Signify/929002421402_EU.cs_CZ.PROF.FP" TargetMode="External"/><Relationship Id="rId2506" Type="http://schemas.openxmlformats.org/officeDocument/2006/relationships/hyperlink" Target="https://www.assets.signify.com/is/content/Signify/929001891102_EU.cs_CZ.PROF.FP" TargetMode="External"/><Relationship Id="rId1010" Type="http://schemas.openxmlformats.org/officeDocument/2006/relationships/hyperlink" Target="https://www.assets.signify.com/is/image/Signify/LEDLuster_ND_25W_P45_E27_CL_PP?$highres$" TargetMode="External"/><Relationship Id="rId1108" Type="http://schemas.openxmlformats.org/officeDocument/2006/relationships/hyperlink" Target="https://www.assets.signify.com/is/image/Signify/LEDspot_25W_GU10_830_36D-SPP?$highres$" TargetMode="External"/><Relationship Id="rId1315" Type="http://schemas.openxmlformats.org/officeDocument/2006/relationships/hyperlink" Target="https://www.assets.signify.com/is/image/Signify/lppr1_mhn-sb_0002?$highres$" TargetMode="External"/><Relationship Id="rId1967" Type="http://schemas.openxmlformats.org/officeDocument/2006/relationships/hyperlink" Target="https://www.assets.signify.com/is/content/Signify/929003677332_EU.cs_CZ.PROF.FP" TargetMode="External"/><Relationship Id="rId2713" Type="http://schemas.openxmlformats.org/officeDocument/2006/relationships/hyperlink" Target="https://www.assets.signify.com/is/content/Signify/926000192703_EU.cs_CZ.PROF.FP" TargetMode="External"/><Relationship Id="rId2920" Type="http://schemas.openxmlformats.org/officeDocument/2006/relationships/hyperlink" Target="https://www.assets.signify.com/is/content/Signify/Downlight_DN065C_G4_324165985701_V2_Online-INI" TargetMode="External"/><Relationship Id="rId1522" Type="http://schemas.openxmlformats.org/officeDocument/2006/relationships/hyperlink" Target="https://www.assets.signify.com/is/content/Signify/911401897782_EU.cs_CZ.PROF.FP" TargetMode="External"/><Relationship Id="rId21" Type="http://schemas.openxmlformats.org/officeDocument/2006/relationships/hyperlink" Target="https://www.assets.signify.com/is/image/Signify/DN065B_G3%20_LDNR_LED10_L150_SQ-SPP?$highres$" TargetMode="External"/><Relationship Id="rId2089" Type="http://schemas.openxmlformats.org/officeDocument/2006/relationships/hyperlink" Target="https://www.assets.signify.com/is/content/Signify/929001922702_EU.cs_CZ.PROF.FP" TargetMode="External"/><Relationship Id="rId3487" Type="http://schemas.openxmlformats.org/officeDocument/2006/relationships/hyperlink" Target="https://www.assets.signify.com/is/content/Signify/online-QIG-for-324166174411-MAS-Corepro-LEDtube-INI" TargetMode="External"/><Relationship Id="rId2296" Type="http://schemas.openxmlformats.org/officeDocument/2006/relationships/hyperlink" Target="https://www.assets.signify.com/is/content/Signify/929003702902_EU.cs_CZ.PROF.FP" TargetMode="External"/><Relationship Id="rId3347" Type="http://schemas.openxmlformats.org/officeDocument/2006/relationships/hyperlink" Target="https://www.assets.signify.com/is/content/Signify/LEDTForce_SONT_Installation_Guide-INI" TargetMode="External"/><Relationship Id="rId3554" Type="http://schemas.openxmlformats.org/officeDocument/2006/relationships/hyperlink" Target="https://www.assets.signify.com/is/content/Signify/LEDtube_Installation_Guide_UN-INI" TargetMode="External"/><Relationship Id="rId268" Type="http://schemas.openxmlformats.org/officeDocument/2006/relationships/hyperlink" Target="https://www.assets.signify.com/is/image/Signify/CoreLine_Waterproof_WT120C%20G2%20L1500%20PSU%20-%20SPP?$highres$" TargetMode="External"/><Relationship Id="rId475" Type="http://schemas.openxmlformats.org/officeDocument/2006/relationships/hyperlink" Target="https://www.assets.signify.com/is/image/Signify/Ledinaire-Floodlight-BVP167-100W-All-in-RTP?$highres$" TargetMode="External"/><Relationship Id="rId682" Type="http://schemas.openxmlformats.org/officeDocument/2006/relationships/hyperlink" Target="https://www.assets.signify.com/is/image/Signify/LEDtube_T8_G13-SPP?$highres$" TargetMode="External"/><Relationship Id="rId2156" Type="http://schemas.openxmlformats.org/officeDocument/2006/relationships/hyperlink" Target="https://www.assets.signify.com/is/content/Signify/929003554102_EU.cs_CZ.PROF.FP" TargetMode="External"/><Relationship Id="rId2363" Type="http://schemas.openxmlformats.org/officeDocument/2006/relationships/hyperlink" Target="https://www.assets.signify.com/is/content/Signify/929002372601_EU.cs_CZ.PROF.FP" TargetMode="External"/><Relationship Id="rId2570" Type="http://schemas.openxmlformats.org/officeDocument/2006/relationships/hyperlink" Target="https://www.assets.signify.com/is/content/Signify/929002981402_EU.cs_CZ.PROF.FP" TargetMode="External"/><Relationship Id="rId3207" Type="http://schemas.openxmlformats.org/officeDocument/2006/relationships/hyperlink" Target="https://www.assets.signify.com/is/content/Signify/BN021C%20EU-MI-0427_Final%20v3" TargetMode="External"/><Relationship Id="rId3414" Type="http://schemas.openxmlformats.org/officeDocument/2006/relationships/hyperlink" Target="https://www.assets.signify.com/is/content/Signify/online-QIG-for-324165132934-Installation-INI" TargetMode="External"/><Relationship Id="rId362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28" Type="http://schemas.openxmlformats.org/officeDocument/2006/relationships/hyperlink" Target="https://www.assets.signify.com/is/image/Signify/3_circuit_Square-ZRS750_ICP_WH-AP?$highres$" TargetMode="External"/><Relationship Id="rId335" Type="http://schemas.openxmlformats.org/officeDocument/2006/relationships/hyperlink" Target="https://www.assets.signify.com/is/image/Signify/Coreline%20Batten%20G3_%20BN126C%20PSU%20-%20SPP03?$highres$" TargetMode="External"/><Relationship Id="rId542" Type="http://schemas.openxmlformats.org/officeDocument/2006/relationships/hyperlink" Target="https://www.assets.signify.com/is/image/Signify/LEDTForce_ED75_E27-SPP?$highres$" TargetMode="External"/><Relationship Id="rId1172" Type="http://schemas.openxmlformats.org/officeDocument/2006/relationships/hyperlink" Target="https://www.assets.signify.com/is/image/Signify/LEDspot_35W_GU5-3_827_36D_ND-SPP?$highres$" TargetMode="External"/><Relationship Id="rId2016" Type="http://schemas.openxmlformats.org/officeDocument/2006/relationships/hyperlink" Target="https://www.assets.signify.com/is/content/Signify/929004605402_EU.cs_CZ.PROF.FP" TargetMode="External"/><Relationship Id="rId2223" Type="http://schemas.openxmlformats.org/officeDocument/2006/relationships/hyperlink" Target="https://www.assets.signify.com/is/content/Signify/929002352002_EU.cs_CZ.PROF.FP" TargetMode="External"/><Relationship Id="rId2430" Type="http://schemas.openxmlformats.org/officeDocument/2006/relationships/hyperlink" Target="https://www.assets.signify.com/is/content/Signify/929003013982_EU.cs_CZ.PROF.FP" TargetMode="External"/><Relationship Id="rId402" Type="http://schemas.openxmlformats.org/officeDocument/2006/relationships/hyperlink" Target="https://www.assets.signify.com/is/image/Signify/CoreLineHighbay_Gen5_BY121P-SPP?$highres$" TargetMode="External"/><Relationship Id="rId1032" Type="http://schemas.openxmlformats.org/officeDocument/2006/relationships/hyperlink" Target="https://www.assets.signify.com/is/image/Signify/ESSLEDLustre_75W_E27_P45_RCA-SPP?$highres$" TargetMode="External"/><Relationship Id="rId1989" Type="http://schemas.openxmlformats.org/officeDocument/2006/relationships/hyperlink" Target="https://www.assets.signify.com/is/content/Signify/929003531302_EU.cs_CZ.PROF.FP" TargetMode="External"/><Relationship Id="rId1849" Type="http://schemas.openxmlformats.org/officeDocument/2006/relationships/hyperlink" Target="https://www.assets.signify.com/is/content/Signify/911401630408_EU.cs_CZ.PROF.FP" TargetMode="External"/><Relationship Id="rId3064" Type="http://schemas.openxmlformats.org/officeDocument/2006/relationships/hyperlink" Target="https://www.assets.signify.com/is/content/Signify/Ledinaire%20panel%20standard%20version%20MI" TargetMode="External"/><Relationship Id="rId192" Type="http://schemas.openxmlformats.org/officeDocument/2006/relationships/hyperlink" Target="https://www.assets.signify.com/is/image/Signify/RC159Z-SME-3-WH-Suspension-set?$highres$" TargetMode="External"/><Relationship Id="rId1709" Type="http://schemas.openxmlformats.org/officeDocument/2006/relationships/hyperlink" Target="https://www.assets.signify.com/is/content/Signify/910505106552_EU.cs_CZ.PROF.FP" TargetMode="External"/><Relationship Id="rId1916" Type="http://schemas.openxmlformats.org/officeDocument/2006/relationships/hyperlink" Target="https://www.assets.signify.com/is/content/Signify/911401882202_EU.cs_CZ.PROF.FP" TargetMode="External"/><Relationship Id="rId3271" Type="http://schemas.openxmlformats.org/officeDocument/2006/relationships/hyperlink" Target="https://www.assets.signify.com/is/content/Signify/Coreline-Highbay-G5-MI-PSU-PSD" TargetMode="External"/><Relationship Id="rId2080" Type="http://schemas.openxmlformats.org/officeDocument/2006/relationships/hyperlink" Target="https://www.assets.signify.com/is/content/Signify/929001307002_EU.cs_CZ.PROF.FP" TargetMode="External"/><Relationship Id="rId3131" Type="http://schemas.openxmlformats.org/officeDocument/2006/relationships/hyperlink" Target="https://www.assets.signify.com/is/content/Signify/CoreLine-waterproof-G3-Installation-Instruction-v202512" TargetMode="External"/><Relationship Id="rId2897" Type="http://schemas.openxmlformats.org/officeDocument/2006/relationships/hyperlink" Target="https://www.assets.signify.com/is/content/Signify/913700655466_EU.cs_CZ.PROF.FP" TargetMode="External"/><Relationship Id="rId869" Type="http://schemas.openxmlformats.org/officeDocument/2006/relationships/hyperlink" Target="https://www.assets.signify.com/is/image/Signify/LED_classic_100W_A60_E27_CL_WGD90_SRT4_1-SPP?$highres$" TargetMode="External"/><Relationship Id="rId1499" Type="http://schemas.openxmlformats.org/officeDocument/2006/relationships/hyperlink" Target="https://www.assets.signify.com/is/content/Signify/910505103586_EU.cs_CZ.PROF.FP" TargetMode="External"/><Relationship Id="rId729" Type="http://schemas.openxmlformats.org/officeDocument/2006/relationships/hyperlink" Target="https://www.assets.signify.com/is/image/Signify/ESSENTIAL_LEDtube_8_16W_G5_830_865_APR-SPP?$highres$" TargetMode="External"/><Relationship Id="rId1359" Type="http://schemas.openxmlformats.org/officeDocument/2006/relationships/hyperlink" Target="https://www.assets.signify.com/is/image/Signify/LPPR1_CDM-TD_70W?$highres$" TargetMode="External"/><Relationship Id="rId2757" Type="http://schemas.openxmlformats.org/officeDocument/2006/relationships/hyperlink" Target="https://www.assets.signify.com/is/content/Signify/928070319230_EU.cs_CZ.PROF.FP" TargetMode="External"/><Relationship Id="rId2964" Type="http://schemas.openxmlformats.org/officeDocument/2006/relationships/hyperlink" Target="https://www.assets.signify.com/is/content/Signify/RS071B_MI_324166033633_for_online_updated-INI" TargetMode="External"/><Relationship Id="rId936" Type="http://schemas.openxmlformats.org/officeDocument/2006/relationships/hyperlink" Target="https://www.assets.signify.com/is/image/Signify/181101090g_rft?$highres$" TargetMode="External"/><Relationship Id="rId1219" Type="http://schemas.openxmlformats.org/officeDocument/2006/relationships/hyperlink" Target="https://www.assets.signify.com/is/image/Signify/ADAM-20160712112743369aa-AA?$highres$" TargetMode="External"/><Relationship Id="rId1566" Type="http://schemas.openxmlformats.org/officeDocument/2006/relationships/hyperlink" Target="https://www.assets.signify.com/is/content/Signify/911401847082_EU.cs_CZ.PROF.FP" TargetMode="External"/><Relationship Id="rId1773" Type="http://schemas.openxmlformats.org/officeDocument/2006/relationships/hyperlink" Target="https://www.assets.signify.com/is/content/Signify/911401807885_EU.cs_CZ.PROF.FP" TargetMode="External"/><Relationship Id="rId1980" Type="http://schemas.openxmlformats.org/officeDocument/2006/relationships/hyperlink" Target="https://www.assets.signify.com/is/content/Signify/929003775602_EU.cs_CZ.PROF.FP" TargetMode="External"/><Relationship Id="rId2617" Type="http://schemas.openxmlformats.org/officeDocument/2006/relationships/hyperlink" Target="https://www.assets.signify.com/is/content/Signify/929001210931_EU.cs_CZ.PROF.FP-1" TargetMode="External"/><Relationship Id="rId2824" Type="http://schemas.openxmlformats.org/officeDocument/2006/relationships/hyperlink" Target="https://www.assets.signify.com/is/content/Signify/913713032666_EU.cs_CZ.PROF.FP" TargetMode="External"/><Relationship Id="rId65" Type="http://schemas.openxmlformats.org/officeDocument/2006/relationships/hyperlink" Target="https://www.assets.signify.com/is/image/Signify/CoreLine_Recessed_Spot-RS141B_Adjustable_ALU-SPP?$highres$" TargetMode="External"/><Relationship Id="rId1426" Type="http://schemas.openxmlformats.org/officeDocument/2006/relationships/hyperlink" Target="https://www.assets.signify.com/is/image/Signify/GPPR1_MTL-SH_0002?$highres$" TargetMode="External"/><Relationship Id="rId1633" Type="http://schemas.openxmlformats.org/officeDocument/2006/relationships/hyperlink" Target="https://www.assets.signify.com/is/content/Signify/911401875385_EU.cs_CZ.PROF.FP" TargetMode="External"/><Relationship Id="rId1840" Type="http://schemas.openxmlformats.org/officeDocument/2006/relationships/hyperlink" Target="https://www.assets.signify.com/is/content/Signify/911401557045_EU.cs_CZ.PROF.FP" TargetMode="External"/><Relationship Id="rId1700" Type="http://schemas.openxmlformats.org/officeDocument/2006/relationships/hyperlink" Target="https://www.assets.signify.com/is/content/Signify/911401836188_EU.cs_CZ.PROF.FP" TargetMode="External"/><Relationship Id="rId3598" Type="http://schemas.openxmlformats.org/officeDocument/2006/relationships/hyperlink" Target="https://www.assets.signify.com/is/content/Signify/LEDtube-Installation-Guide-HF-2-INI" TargetMode="External"/><Relationship Id="rId3458" Type="http://schemas.openxmlformats.org/officeDocument/2006/relationships/hyperlink" Target="https://www.assets.signify.com/is/content/Signify/online-QIG-for-324166166411-MAS-LEDtube-INI" TargetMode="External"/><Relationship Id="rId3665" Type="http://schemas.openxmlformats.org/officeDocument/2006/relationships/hyperlink" Target="https://www.assets.signify.com/is/image/Signify/LEDCandle_B35NDFR_RCA-SPP?$highres$" TargetMode="External"/><Relationship Id="rId379" Type="http://schemas.openxmlformats.org/officeDocument/2006/relationships/hyperlink" Target="https://www.assets.signify.com/is/image/Signify/CL-HB-G6-BY121P-PSU-PSD-RTP?$highres$" TargetMode="External"/><Relationship Id="rId586" Type="http://schemas.openxmlformats.org/officeDocument/2006/relationships/hyperlink" Target="https://www.assets.signify.com/is/image/Signify/LEDtube_COR_PLL_EU_8W_2G11-SPP?$highres$" TargetMode="External"/><Relationship Id="rId793" Type="http://schemas.openxmlformats.org/officeDocument/2006/relationships/hyperlink" Target="https://www.assets.signify.com/is/image/Signify/CorePro-LEDtube-HF-1500mm-RTP?$highres$" TargetMode="External"/><Relationship Id="rId2267" Type="http://schemas.openxmlformats.org/officeDocument/2006/relationships/hyperlink" Target="https://www.assets.signify.com/is/content/Signify/929002698002_EU.cs_CZ.PROF.FP" TargetMode="External"/><Relationship Id="rId2474" Type="http://schemas.openxmlformats.org/officeDocument/2006/relationships/hyperlink" Target="https://www.assets.signify.com/is/content/Signify/929002967102_EU.cs_CZ.PROF.FP" TargetMode="External"/><Relationship Id="rId2681" Type="http://schemas.openxmlformats.org/officeDocument/2006/relationships/hyperlink" Target="https://www.assets.signify.com/is/content/Signify/928000510803_EU.cs_CZ.PROF.FP" TargetMode="External"/><Relationship Id="rId3318" Type="http://schemas.openxmlformats.org/officeDocument/2006/relationships/hyperlink" Target="https://www.assets.signify.com/is/content/Signify/Mounting-instruction-Ledinaire-Floodlight-All-in-with-sensor" TargetMode="External"/><Relationship Id="rId3525" Type="http://schemas.openxmlformats.org/officeDocument/2006/relationships/hyperlink" Target="https://www.assets.signify.com/is/content/Signify/LEDtube_Installation_Guide-INI" TargetMode="External"/><Relationship Id="rId239" Type="http://schemas.openxmlformats.org/officeDocument/2006/relationships/hyperlink" Target="https://www.assets.signify.com/is/image/Signify/CoreLine-waterproof-WT120C-G3-L1200-SPP-MultiLumenIcon4?$highres$" TargetMode="External"/><Relationship Id="rId446" Type="http://schemas.openxmlformats.org/officeDocument/2006/relationships/hyperlink" Target="https://www.assets.signify.com/is/image/Signify/Coreline_tempo_large-BVP130-PP?$highres$" TargetMode="External"/><Relationship Id="rId653" Type="http://schemas.openxmlformats.org/officeDocument/2006/relationships/hyperlink" Target="https://www.assets.signify.com/is/image/Signify/929004432202-CorePro-LED-PLC-360D-6-5W-3CCT-4P-G24q-2-RTP?$highres$" TargetMode="External"/><Relationship Id="rId1076" Type="http://schemas.openxmlformats.org/officeDocument/2006/relationships/hyperlink" Target="https://www.assets.signify.com/is/image/Signify/LEDspot_35W_GU10_25D-SPP?$highres$" TargetMode="External"/><Relationship Id="rId1283" Type="http://schemas.openxmlformats.org/officeDocument/2006/relationships/hyperlink" Target="https://www.assets.signify.com/is/image/Signify/lppr1_son-pia_plus_e40?$highres$" TargetMode="External"/><Relationship Id="rId1490" Type="http://schemas.openxmlformats.org/officeDocument/2006/relationships/hyperlink" Target="https://www.assets.signify.com/is/content/Signify/911401552432_EU.cs_CZ.PROF.FP" TargetMode="External"/><Relationship Id="rId2127" Type="http://schemas.openxmlformats.org/officeDocument/2006/relationships/hyperlink" Target="https://www.assets.signify.com/is/content/Signify/929004320502_EU.cs_CZ.PROF.FP" TargetMode="External"/><Relationship Id="rId2334" Type="http://schemas.openxmlformats.org/officeDocument/2006/relationships/hyperlink" Target="https://www.assets.signify.com/is/content/Signify/929001243002_EU.cs_CZ.PROF.FP" TargetMode="External"/><Relationship Id="rId306" Type="http://schemas.openxmlformats.org/officeDocument/2006/relationships/hyperlink" Target="https://www.assets.signify.com/is/image/Signify/L1500-WT060C-SPP-1?$highres$" TargetMode="External"/><Relationship Id="rId860" Type="http://schemas.openxmlformats.org/officeDocument/2006/relationships/hyperlink" Target="https://www.assets.signify.com/is/image/Signify/LED_CLA_60W_A60_E27_3000K_FR_UE_SRT4-SPP?$highres$" TargetMode="External"/><Relationship Id="rId1143" Type="http://schemas.openxmlformats.org/officeDocument/2006/relationships/hyperlink" Target="https://www.assets.signify.com/is/image/Signify/ExpertColor_7-2_50W_MR16_GU5-3_PP?$highres$" TargetMode="External"/><Relationship Id="rId2541" Type="http://schemas.openxmlformats.org/officeDocument/2006/relationships/hyperlink" Target="https://www.assets.signify.com/is/content/Signify/929004255902_EU.cs_CZ.PROF.FP" TargetMode="External"/><Relationship Id="rId513" Type="http://schemas.openxmlformats.org/officeDocument/2006/relationships/hyperlink" Target="https://www.assets.signify.com/is/image/Signify/LED-MAS-SON-T-UE-M-42-8W-740-E40-RTP?$highres$" TargetMode="External"/><Relationship Id="rId720" Type="http://schemas.openxmlformats.org/officeDocument/2006/relationships/hyperlink" Target="https://www.assets.signify.com/is/image/Signify/Ledtube_CorePro_18W_G13_830_24D_ND-SPP?$highres$" TargetMode="External"/><Relationship Id="rId1350" Type="http://schemas.openxmlformats.org/officeDocument/2006/relationships/hyperlink" Target="https://www.assets.signify.com/is/image/Signify/LPPR1_CDM-TC_0001?$highres$" TargetMode="External"/><Relationship Id="rId2401" Type="http://schemas.openxmlformats.org/officeDocument/2006/relationships/hyperlink" Target="https://www.assets.signify.com/is/content/Signify/929002306408_EU.cs_CZ.PROF.FP" TargetMode="External"/><Relationship Id="rId1003" Type="http://schemas.openxmlformats.org/officeDocument/2006/relationships/hyperlink" Target="https://www.assets.signify.com/is/image/Signify/LEDcandle_E14_B35-SPP?$highres$" TargetMode="External"/><Relationship Id="rId1210" Type="http://schemas.openxmlformats.org/officeDocument/2006/relationships/hyperlink" Target="https://www.assets.signify.com/is/image/Signify/LED-40W-G9-WW-230V-Dim-SRT6-RTP?$highres$" TargetMode="External"/><Relationship Id="rId3175" Type="http://schemas.openxmlformats.org/officeDocument/2006/relationships/hyperlink" Target="https://www.assets.signify.com/is/content/Signify/WT050C-MI-v2024-01" TargetMode="External"/><Relationship Id="rId3382" Type="http://schemas.openxmlformats.org/officeDocument/2006/relationships/hyperlink" Target="https://www.assets.signify.com/is/content/Signify/LEDTForce_HPL_2_NC_Installation_Guide-INI" TargetMode="External"/><Relationship Id="rId2191" Type="http://schemas.openxmlformats.org/officeDocument/2006/relationships/hyperlink" Target="https://www.assets.signify.com/is/content/Signify/929003734702_EU.cs_CZ.PROF.FP" TargetMode="External"/><Relationship Id="rId3035" Type="http://schemas.openxmlformats.org/officeDocument/2006/relationships/hyperlink" Target="https://www.assets.signify.com/is/content/Signify/CoreLine-panel-G6-Installation-Instructions-RC132V-All-in" TargetMode="External"/><Relationship Id="rId3242" Type="http://schemas.openxmlformats.org/officeDocument/2006/relationships/hyperlink" Target="https://www.assets.signify.com/is/content/Signify/Coreline-Highbay-G5-MI-PSU-PSD" TargetMode="External"/><Relationship Id="rId163" Type="http://schemas.openxmlformats.org/officeDocument/2006/relationships/hyperlink" Target="https://www.assets.signify.com/is/image/Signify/CoreLine-panel-G6-W60L60-IP65-RTP?$highres$" TargetMode="External"/><Relationship Id="rId370" Type="http://schemas.openxmlformats.org/officeDocument/2006/relationships/hyperlink" Target="https://www.assets.signify.com/is/image/Signify/CL-HB-G6-BY122P-PSU-PSD-RTP?$highres$" TargetMode="External"/><Relationship Id="rId2051" Type="http://schemas.openxmlformats.org/officeDocument/2006/relationships/hyperlink" Target="https://www.assets.signify.com/is/content/Signify/929003592202_EU.cs_CZ.PROF.FP" TargetMode="External"/><Relationship Id="rId3102" Type="http://schemas.openxmlformats.org/officeDocument/2006/relationships/hyperlink" Target="https://www.assets.signify.com/is/content/Signify/CoreLine-waterproof-G3-Installation-Instruction-v202512" TargetMode="External"/><Relationship Id="rId230" Type="http://schemas.openxmlformats.org/officeDocument/2006/relationships/hyperlink" Target="https://www.assets.signify.com/is/image/Signify/CoreLine-waterproof-WT120C-G3-L600-SPP-MultiLumenIcon4?$highres$" TargetMode="External"/><Relationship Id="rId2868" Type="http://schemas.openxmlformats.org/officeDocument/2006/relationships/hyperlink" Target="https://www.assets.signify.com/is/content/Signify/913700420666_EU.cs_CZ.PROF.FP" TargetMode="External"/><Relationship Id="rId1677" Type="http://schemas.openxmlformats.org/officeDocument/2006/relationships/hyperlink" Target="https://www.assets.signify.com/is/content/Signify/911401856685_EU.cs_CZ.PROF.FP" TargetMode="External"/><Relationship Id="rId1884" Type="http://schemas.openxmlformats.org/officeDocument/2006/relationships/hyperlink" Target="https://www.assets.signify.com/is/content/Signify/911401565244_EU.cs_CZ.PROF.FP" TargetMode="External"/><Relationship Id="rId2728" Type="http://schemas.openxmlformats.org/officeDocument/2006/relationships/hyperlink" Target="https://www.assets.signify.com/is/content/Signify/928152700028_EU.cs_CZ.PROF.FP" TargetMode="External"/><Relationship Id="rId2935" Type="http://schemas.openxmlformats.org/officeDocument/2006/relationships/hyperlink" Target="https://www.assets.signify.com/is/content/Signify/CoreLine_Downlight_DN142B_Installation_Instructions_PSD" TargetMode="External"/><Relationship Id="rId907" Type="http://schemas.openxmlformats.org/officeDocument/2006/relationships/hyperlink" Target="https://www.assets.signify.com/is/image/Signify/LED_classic_A60_E27-SPP?$highres$" TargetMode="External"/><Relationship Id="rId1537" Type="http://schemas.openxmlformats.org/officeDocument/2006/relationships/hyperlink" Target="https://www.assets.signify.com/is/content/Signify/912401483507_EU.cs_CZ.PROF.FP" TargetMode="External"/><Relationship Id="rId1744" Type="http://schemas.openxmlformats.org/officeDocument/2006/relationships/hyperlink" Target="https://www.assets.signify.com/is/content/Signify/911401827988_EU.cs_CZ.PROF.FP" TargetMode="External"/><Relationship Id="rId1951" Type="http://schemas.openxmlformats.org/officeDocument/2006/relationships/hyperlink" Target="https://www.assets.signify.com/is/content/Signify/910925869871_EU.cs_CZ.PROF.FP" TargetMode="External"/><Relationship Id="rId36" Type="http://schemas.openxmlformats.org/officeDocument/2006/relationships/hyperlink" Target="https://www.assets.signify.com/is/image/Signify/CLDN-DN142B-UGR19-200-SPP?$highres$" TargetMode="External"/><Relationship Id="rId1604" Type="http://schemas.openxmlformats.org/officeDocument/2006/relationships/hyperlink" Target="https://www.assets.signify.com/is/content/Signify/911401890285_EU.cs_CZ.PROF.FP" TargetMode="External"/><Relationship Id="rId1811" Type="http://schemas.openxmlformats.org/officeDocument/2006/relationships/hyperlink" Target="https://www.assets.signify.com/is/content/Signify/911401842382_EU.cs_CZ.PROF.FP" TargetMode="External"/><Relationship Id="rId3569" Type="http://schemas.openxmlformats.org/officeDocument/2006/relationships/hyperlink" Target="https://www.assets.signify.com/is/content/Signify/LEDtube_MAS_HO_Installation_Guide-INI" TargetMode="External"/><Relationship Id="rId697" Type="http://schemas.openxmlformats.org/officeDocument/2006/relationships/hyperlink" Target="https://www.assets.signify.com/is/image/Signify/TLED_230V_10-5W-36W_160D_T8ND_PP?$highres$" TargetMode="External"/><Relationship Id="rId2378" Type="http://schemas.openxmlformats.org/officeDocument/2006/relationships/hyperlink" Target="https://www.assets.signify.com/is/content/Signify/929001387992_EU.cs_CZ.PROF.FP" TargetMode="External"/><Relationship Id="rId3429" Type="http://schemas.openxmlformats.org/officeDocument/2006/relationships/hyperlink" Target="https://www.assets.signify.com/is/content/Signify/LEDtube_PLL_HF_1_Installation_Guide-INI" TargetMode="External"/><Relationship Id="rId1187" Type="http://schemas.openxmlformats.org/officeDocument/2006/relationships/hyperlink" Target="https://www.assets.signify.com/is/image/Signify/MAS_LEDspotLV_D_20_100W_827_AR111_40D-SPP?$highres$" TargetMode="External"/><Relationship Id="rId2585" Type="http://schemas.openxmlformats.org/officeDocument/2006/relationships/hyperlink" Target="https://www.assets.signify.com/is/content/Signify/929003079402_EU.cs_CZ.PROF.FP" TargetMode="External"/><Relationship Id="rId2792" Type="http://schemas.openxmlformats.org/officeDocument/2006/relationships/hyperlink" Target="https://www.assets.signify.com/is/content/Signify/928189505131_EU.cs_CZ.PROF.FP" TargetMode="External"/><Relationship Id="rId363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57" Type="http://schemas.openxmlformats.org/officeDocument/2006/relationships/hyperlink" Target="https://www.assets.signify.com/is/image/Signify/LEDTForce_Core_Tshape_E27_FR_1-SPP?$highres$" TargetMode="External"/><Relationship Id="rId764" Type="http://schemas.openxmlformats.org/officeDocument/2006/relationships/hyperlink" Target="https://www.assets.signify.com/is/image/Signify/LEDtube_1200mm_17W_G5-SPP?$highres$" TargetMode="External"/><Relationship Id="rId971" Type="http://schemas.openxmlformats.org/officeDocument/2006/relationships/hyperlink" Target="https://www.assets.signify.com/is/image/Signify/LEDbulb_10-65W_E27_A60_765_FR_130D-SPP?$highres$" TargetMode="External"/><Relationship Id="rId1394" Type="http://schemas.openxmlformats.org/officeDocument/2006/relationships/hyperlink" Target="https://www.assets.signify.com/is/image/Signify/GPPR1_R2ANTLPL_PHL?$highres$" TargetMode="External"/><Relationship Id="rId2238" Type="http://schemas.openxmlformats.org/officeDocument/2006/relationships/hyperlink" Target="https://www.assets.signify.com/is/content/Signify/929003774402_EU.cs_CZ.PROF.FP" TargetMode="External"/><Relationship Id="rId2445" Type="http://schemas.openxmlformats.org/officeDocument/2006/relationships/hyperlink" Target="https://www.assets.signify.com/is/content/Signify/929002024392_EU.cs_CZ.PROF.FP" TargetMode="External"/><Relationship Id="rId2652" Type="http://schemas.openxmlformats.org/officeDocument/2006/relationships/hyperlink" Target="https://www.assets.signify.com/is/content/Signify/929002059802_EU.cs_CZ.PROF.FP" TargetMode="External"/><Relationship Id="rId417" Type="http://schemas.openxmlformats.org/officeDocument/2006/relationships/hyperlink" Target="https://www.assets.signify.com/is/image/Signify/CoreLineHighbay_Gen5_BY122P-SPP?$highres$" TargetMode="External"/><Relationship Id="rId624" Type="http://schemas.openxmlformats.org/officeDocument/2006/relationships/hyperlink" Target="https://www.assets.signify.com/is/image/Signify/LEDtube_1200mm_HO_T8-SPP?$highres$" TargetMode="External"/><Relationship Id="rId831" Type="http://schemas.openxmlformats.org/officeDocument/2006/relationships/hyperlink" Target="https://www.assets.signify.com/is/image/Signify/CV-Xi-60W?$highres$" TargetMode="External"/><Relationship Id="rId1047" Type="http://schemas.openxmlformats.org/officeDocument/2006/relationships/hyperlink" Target="https://www.assets.signify.com/is/image/Signify/MZD_LED_25W_E27_827_P45_FR_ND-SPP?$highres$" TargetMode="External"/><Relationship Id="rId1254" Type="http://schemas.openxmlformats.org/officeDocument/2006/relationships/hyperlink" Target="https://www.assets.signify.com/is/image/Signify/LPPR1_TL-DCOL_YELLOW_G13?$highres$" TargetMode="External"/><Relationship Id="rId1461" Type="http://schemas.openxmlformats.org/officeDocument/2006/relationships/hyperlink" Target="https://www.assets.signify.com/is/image/Signify/GPPR1_SND_PHL?$highres$" TargetMode="External"/><Relationship Id="rId2305" Type="http://schemas.openxmlformats.org/officeDocument/2006/relationships/hyperlink" Target="https://www.assets.signify.com/is/content/Signify/929003703502_EU.cs_CZ.PROF.FP" TargetMode="External"/><Relationship Id="rId2512" Type="http://schemas.openxmlformats.org/officeDocument/2006/relationships/hyperlink" Target="https://www.assets.signify.com/is/content/Signify/929003634602_EU.cs_CZ.PROF.FP" TargetMode="External"/><Relationship Id="rId1114" Type="http://schemas.openxmlformats.org/officeDocument/2006/relationships/hyperlink" Target="https://www.assets.signify.com/is/image/Signify/LEDSpots_PAR16_GU10-SPP?$highres$" TargetMode="External"/><Relationship Id="rId1321" Type="http://schemas.openxmlformats.org/officeDocument/2006/relationships/hyperlink" Target="https://www.assets.signify.com/is/image/Signify/lppr1_hpi-thw_2000w?$highres$" TargetMode="External"/><Relationship Id="rId3079" Type="http://schemas.openxmlformats.org/officeDocument/2006/relationships/hyperlink" Target="https://www.assets.signify.com/is/content/Signify/Installation-instructions-CoreLine-surface-mounted-Gen4" TargetMode="External"/><Relationship Id="rId3286" Type="http://schemas.openxmlformats.org/officeDocument/2006/relationships/hyperlink" Target="https://www.assets.signify.com/is/content/Signify/CoreLine%20tempo%20medium-BVP125-INI" TargetMode="External"/><Relationship Id="rId3493" Type="http://schemas.openxmlformats.org/officeDocument/2006/relationships/hyperlink" Target="https://www.assets.signify.com/is/content/Signify/66357991-139078-LED-BULB-NDLR-QIG-INI" TargetMode="External"/><Relationship Id="rId2095" Type="http://schemas.openxmlformats.org/officeDocument/2006/relationships/hyperlink" Target="https://www.assets.signify.com/is/content/Signify/929004242802_EU.cs_CZ.PROF.FP" TargetMode="External"/><Relationship Id="rId3146" Type="http://schemas.openxmlformats.org/officeDocument/2006/relationships/hyperlink" Target="https://www.assets.signify.com/is/content/Signify/WT210C-G2-CoreLine-waterproof-tubular-Manual-instruction-PC" TargetMode="External"/><Relationship Id="rId3353" Type="http://schemas.openxmlformats.org/officeDocument/2006/relationships/hyperlink" Target="https://www.assets.signify.com/is/content/Signify/MAS-LED-SON-T-UE-M-E27-INI" TargetMode="External"/><Relationship Id="rId274" Type="http://schemas.openxmlformats.org/officeDocument/2006/relationships/hyperlink" Target="https://www.assets.signify.com/is/image/Signify/WT120Z-TW-5x2-5-RTP?$highres$" TargetMode="External"/><Relationship Id="rId481" Type="http://schemas.openxmlformats.org/officeDocument/2006/relationships/hyperlink" Target="https://www.assets.signify.com/is/image/Signify/BVP008%20-%2010W%20and%2020W?$highres$" TargetMode="External"/><Relationship Id="rId2162" Type="http://schemas.openxmlformats.org/officeDocument/2006/relationships/hyperlink" Target="https://www.assets.signify.com/is/content/Signify/929003554402_EU.cs_CZ.PROF.FP" TargetMode="External"/><Relationship Id="rId3006" Type="http://schemas.openxmlformats.org/officeDocument/2006/relationships/hyperlink" Target="https://www.assets.signify.com/is/content/Signify/IIII9_RCS750I_0001" TargetMode="External"/><Relationship Id="rId3560" Type="http://schemas.openxmlformats.org/officeDocument/2006/relationships/hyperlink" Target="https://www.assets.signify.com/is/content/Signify/LEDtube_Installation_Guide_T5-INI" TargetMode="External"/><Relationship Id="rId134" Type="http://schemas.openxmlformats.org/officeDocument/2006/relationships/hyperlink" Target="https://www.assets.signify.com/is/image/Signify/3_circuit_Square-ZRS700_2C_3C_SMC_WH-AP?$highres$" TargetMode="External"/><Relationship Id="rId3213" Type="http://schemas.openxmlformats.org/officeDocument/2006/relationships/hyperlink" Target="https://www.assets.signify.com/is/content/Signify/MI-Coreline-Highbay-G6-PSD-PSU" TargetMode="External"/><Relationship Id="rId3420" Type="http://schemas.openxmlformats.org/officeDocument/2006/relationships/hyperlink" Target="https://www.assets.signify.com/is/content/Signify/online-QIG-for-324166176081-Installation-INI" TargetMode="External"/><Relationship Id="rId341" Type="http://schemas.openxmlformats.org/officeDocument/2006/relationships/hyperlink" Target="https://www.assets.signify.com/is/image/Signify/CoreLineBatten-BN126C-All-in-MCCT-L1500-2-SPP?$highres$" TargetMode="External"/><Relationship Id="rId2022" Type="http://schemas.openxmlformats.org/officeDocument/2006/relationships/hyperlink" Target="https://www.assets.signify.com/is/content/Signify/929003756702_EU.cs_CZ.PROF.FP" TargetMode="External"/><Relationship Id="rId2979" Type="http://schemas.openxmlformats.org/officeDocument/2006/relationships/hyperlink" Target="https://www.assets.signify.com/is/content/Signify/EM159C-WL-CM-EXIT-SIGN-UI" TargetMode="External"/><Relationship Id="rId201" Type="http://schemas.openxmlformats.org/officeDocument/2006/relationships/hyperlink" Target="https://www.assets.signify.com/is/image/Signify/RC159Z-Deco-Double-Square-RTP?$highres$" TargetMode="External"/><Relationship Id="rId1788" Type="http://schemas.openxmlformats.org/officeDocument/2006/relationships/hyperlink" Target="https://www.assets.signify.com/is/content/Signify/911401814085_EU.cs_CZ.PROF.FP" TargetMode="External"/><Relationship Id="rId1995" Type="http://schemas.openxmlformats.org/officeDocument/2006/relationships/hyperlink" Target="https://www.assets.signify.com/is/content/Signify/929002006502_EU.cs_CZ.PROF.FP" TargetMode="External"/><Relationship Id="rId2839" Type="http://schemas.openxmlformats.org/officeDocument/2006/relationships/hyperlink" Target="https://www.assets.signify.com/is/content/Signify/913713033566_EU.cs_CZ.PROF.FP" TargetMode="External"/><Relationship Id="rId1648" Type="http://schemas.openxmlformats.org/officeDocument/2006/relationships/hyperlink" Target="https://www.assets.signify.com/is/content/Signify/911401809587_EU.cs_CZ.PROF.FP" TargetMode="External"/><Relationship Id="rId1508" Type="http://schemas.openxmlformats.org/officeDocument/2006/relationships/hyperlink" Target="https://www.assets.signify.com/is/content/Signify/911401899282_EU.cs_CZ.PROF.FP" TargetMode="External"/><Relationship Id="rId1855" Type="http://schemas.openxmlformats.org/officeDocument/2006/relationships/hyperlink" Target="https://www.assets.signify.com/is/content/Signify/911401629408_EU.cs_CZ.PROF.FP" TargetMode="External"/><Relationship Id="rId2906" Type="http://schemas.openxmlformats.org/officeDocument/2006/relationships/hyperlink" Target="https://www.assets.signify.com/is/content/Signify/CoreLine-SlimDownlight-DN145B-INI" TargetMode="External"/><Relationship Id="rId3070" Type="http://schemas.openxmlformats.org/officeDocument/2006/relationships/hyperlink" Target="https://www.assets.signify.com/is/content/Signify/RC159Z-SMB-Installation-instruction" TargetMode="External"/><Relationship Id="rId1715" Type="http://schemas.openxmlformats.org/officeDocument/2006/relationships/hyperlink" Target="https://www.assets.signify.com/is/content/Signify/911401839688_EU.cs_CZ.PROF.FP" TargetMode="External"/><Relationship Id="rId1922" Type="http://schemas.openxmlformats.org/officeDocument/2006/relationships/hyperlink" Target="https://www.assets.signify.com/is/content/Signify/911401865988_EU.cs_CZ.PROF.FP" TargetMode="External"/><Relationship Id="rId2489" Type="http://schemas.openxmlformats.org/officeDocument/2006/relationships/hyperlink" Target="https://www.assets.signify.com/is/content/Signify/929003540531_EU.cs_CZ.PROF.FP" TargetMode="External"/><Relationship Id="rId2696" Type="http://schemas.openxmlformats.org/officeDocument/2006/relationships/hyperlink" Target="https://www.assets.signify.com/is/content/Signify/928049001605_EU.cs_CZ.PROF.FP" TargetMode="External"/><Relationship Id="rId668" Type="http://schemas.openxmlformats.org/officeDocument/2006/relationships/hyperlink" Target="https://www.assets.signify.com/is/image/Signify/LEDtube_PRO_1200mm_12W_G13_850_1800lm-SPP?$highres$" TargetMode="External"/><Relationship Id="rId875" Type="http://schemas.openxmlformats.org/officeDocument/2006/relationships/hyperlink" Target="https://www.assets.signify.com/is/image/Signify/LEDbulb_MAS_G120_E27_CL-SPP?$highres$" TargetMode="External"/><Relationship Id="rId1298" Type="http://schemas.openxmlformats.org/officeDocument/2006/relationships/hyperlink" Target="https://www.assets.signify.com/is/image/Signify/lppr1_sontapia_plus-xtra_e40?$highres$" TargetMode="External"/><Relationship Id="rId2349" Type="http://schemas.openxmlformats.org/officeDocument/2006/relationships/hyperlink" Target="https://www.assets.signify.com/is/content/Signify/929002373002_EU.cs_CZ.PROF.FP" TargetMode="External"/><Relationship Id="rId2556" Type="http://schemas.openxmlformats.org/officeDocument/2006/relationships/hyperlink" Target="https://www.assets.signify.com/is/content/Signify/929002068202_EU.cs_CZ.PROF.FP" TargetMode="External"/><Relationship Id="rId2763" Type="http://schemas.openxmlformats.org/officeDocument/2006/relationships/hyperlink" Target="https://www.assets.signify.com/is/content/Signify/928154908835_EU.cs_CZ.PROF.FP" TargetMode="External"/><Relationship Id="rId2970" Type="http://schemas.openxmlformats.org/officeDocument/2006/relationships/hyperlink" Target="https://www.assets.signify.com/is/content/Signify/EM152C-SM-2S-UI" TargetMode="External"/><Relationship Id="rId360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28" Type="http://schemas.openxmlformats.org/officeDocument/2006/relationships/hyperlink" Target="https://www.assets.signify.com/is/image/Signify/LEDTForce_MAS_HPL_ED90_E27-SPP?$highres$" TargetMode="External"/><Relationship Id="rId735" Type="http://schemas.openxmlformats.org/officeDocument/2006/relationships/hyperlink" Target="https://www.assets.signify.com/is/image/Signify/ESSENTIAL_LEDtube_8_16W_G5_830_865_APR-SPP?$highres$" TargetMode="External"/><Relationship Id="rId942" Type="http://schemas.openxmlformats.org/officeDocument/2006/relationships/hyperlink" Target="https://www.assets.signify.com/is/image/Signify/LEDbulb_12-80W_E27_A60_730_FR_130D-SPP?$highres$" TargetMode="External"/><Relationship Id="rId1158" Type="http://schemas.openxmlformats.org/officeDocument/2006/relationships/hyperlink" Target="https://www.assets.signify.com/is/image/Signify/LEDspot_MAS_50W_GU5_3_MR16_827_24D-SPP?$highres$" TargetMode="External"/><Relationship Id="rId1365" Type="http://schemas.openxmlformats.org/officeDocument/2006/relationships/hyperlink" Target="https://www.assets.signify.com/is/image/Signify/LPPR1_CDM-RM_0008?$highres$" TargetMode="External"/><Relationship Id="rId1572" Type="http://schemas.openxmlformats.org/officeDocument/2006/relationships/hyperlink" Target="https://www.assets.signify.com/is/content/Signify/910930013318_EU.cs_CZ.PROF.FP" TargetMode="External"/><Relationship Id="rId2209" Type="http://schemas.openxmlformats.org/officeDocument/2006/relationships/hyperlink" Target="https://www.assets.signify.com/is/content/Signify/929003795202_EU.cs_CZ.PROF.FP" TargetMode="External"/><Relationship Id="rId2416" Type="http://schemas.openxmlformats.org/officeDocument/2006/relationships/hyperlink" Target="https://www.assets.signify.com/is/content/Signify/929002306647_EU.cs_CZ.PROF.FP" TargetMode="External"/><Relationship Id="rId2623" Type="http://schemas.openxmlformats.org/officeDocument/2006/relationships/hyperlink" Target="https://www.assets.signify.com/is/content/Signify/929003043502_EU.cs_CZ.PROF.FP" TargetMode="External"/><Relationship Id="rId1018" Type="http://schemas.openxmlformats.org/officeDocument/2006/relationships/hyperlink" Target="https://www.assets.signify.com/is/image/Signify/LEDcandle_25W_E14_827_FR_P45-SPP?$highres$" TargetMode="External"/><Relationship Id="rId1225" Type="http://schemas.openxmlformats.org/officeDocument/2006/relationships/hyperlink" Target="https://www.assets.signify.com/is/image/Signify/LEDtube_3_5W_S14S-SPP?$highres$" TargetMode="External"/><Relationship Id="rId1432" Type="http://schemas.openxmlformats.org/officeDocument/2006/relationships/hyperlink" Target="https://www.assets.signify.com/is/image/Signify/GPPR1_IPVCPOXT_PHL_0011?$highres$" TargetMode="External"/><Relationship Id="rId2830" Type="http://schemas.openxmlformats.org/officeDocument/2006/relationships/hyperlink" Target="https://www.assets.signify.com/is/content/Signify/913700609266_EU.cs_CZ.PROF.FP" TargetMode="External"/><Relationship Id="rId71" Type="http://schemas.openxmlformats.org/officeDocument/2006/relationships/hyperlink" Target="https://www.assets.signify.com/is/image/Signify/Golden_Trim-SPP?$highres$" TargetMode="External"/><Relationship Id="rId802" Type="http://schemas.openxmlformats.org/officeDocument/2006/relationships/hyperlink" Target="https://www.assets.signify.com/is/image/Signify/MAS_LEDstrip_5M-SPP?$highres$" TargetMode="External"/><Relationship Id="rId3397" Type="http://schemas.openxmlformats.org/officeDocument/2006/relationships/hyperlink" Target="https://www.assets.signify.com/is/content/Signify/Online-QIG-for-324165994074-INI" TargetMode="External"/><Relationship Id="rId178" Type="http://schemas.openxmlformats.org/officeDocument/2006/relationships/hyperlink" Target="https://www.assets.signify.com/is/image/Signify/Ledinaire_panel_G5_60x60-SPP?$highres$" TargetMode="External"/><Relationship Id="rId3257" Type="http://schemas.openxmlformats.org/officeDocument/2006/relationships/hyperlink" Target="https://www.assets.signify.com/is/content/Signify/Coreline-Highbay-G5-MI-PSU-PSD" TargetMode="External"/><Relationship Id="rId3464" Type="http://schemas.openxmlformats.org/officeDocument/2006/relationships/hyperlink" Target="https://www.assets.signify.com/is/content/Signify/Online-QIG-for-3241-662-97182-Installation-INI" TargetMode="External"/><Relationship Id="rId3671" Type="http://schemas.openxmlformats.org/officeDocument/2006/relationships/hyperlink" Target="https://www.assets.signify.com/is/image/Signify/LED_GX53_WW_ND_POS1-SPP?$highres$" TargetMode="External"/><Relationship Id="rId385" Type="http://schemas.openxmlformats.org/officeDocument/2006/relationships/hyperlink" Target="https://www.assets.signify.com/is/image/Signify/CL-HB-G6-BY121Z-bracket?$highres$" TargetMode="External"/><Relationship Id="rId592" Type="http://schemas.openxmlformats.org/officeDocument/2006/relationships/hyperlink" Target="https://www.assets.signify.com/is/image/Signify/LEDtube_PLL_HF_24W_2G11_830_4P_24D_ND-SPP?$highres$" TargetMode="External"/><Relationship Id="rId2066" Type="http://schemas.openxmlformats.org/officeDocument/2006/relationships/hyperlink" Target="https://www.assets.signify.com/is/content/Signify/929003576602_EU.cs_CZ.PROF.FP" TargetMode="External"/><Relationship Id="rId2273" Type="http://schemas.openxmlformats.org/officeDocument/2006/relationships/hyperlink" Target="https://www.assets.signify.com/is/content/Signify/929002695002_EU.cs_CZ.PROF.FP" TargetMode="External"/><Relationship Id="rId2480" Type="http://schemas.openxmlformats.org/officeDocument/2006/relationships/hyperlink" Target="https://www.assets.signify.com/is/content/Signify/929002973102_EU.cs_CZ.PROF.FP" TargetMode="External"/><Relationship Id="rId3117" Type="http://schemas.openxmlformats.org/officeDocument/2006/relationships/hyperlink" Target="https://www.assets.signify.com/is/content/Signify/CoreLine%20waterproof%20WT120C%20G2%20PSU_2023%2005" TargetMode="External"/><Relationship Id="rId3324" Type="http://schemas.openxmlformats.org/officeDocument/2006/relationships/hyperlink" Target="https://www.assets.signify.com/is/content/Signify/Mounting-instruction-Ledinaire-Floodlight-All-in-SWB" TargetMode="External"/><Relationship Id="rId3531" Type="http://schemas.openxmlformats.org/officeDocument/2006/relationships/hyperlink" Target="https://www.assets.signify.com/is/content/Signify/LEDtube_Installation_Guide_HF_1-INI" TargetMode="External"/><Relationship Id="rId245" Type="http://schemas.openxmlformats.org/officeDocument/2006/relationships/hyperlink" Target="https://www.assets.signify.com/is/image/Signify/CoreLine_Waterproof_WT120C%20G2%20L1200%20PSU%20-%20SPP?$highres$" TargetMode="External"/><Relationship Id="rId452" Type="http://schemas.openxmlformats.org/officeDocument/2006/relationships/hyperlink" Target="https://www.assets.signify.com/is/image/Signify/CoreLine_tempo%20small%20gen2-BVP111_DGR-SPP-2?$highres$" TargetMode="External"/><Relationship Id="rId1082" Type="http://schemas.openxmlformats.org/officeDocument/2006/relationships/hyperlink" Target="https://www.assets.signify.com/is/image/Signify/LEDspot_35W_GU10_25D-SPP?$highres$" TargetMode="External"/><Relationship Id="rId2133" Type="http://schemas.openxmlformats.org/officeDocument/2006/relationships/hyperlink" Target="https://www.assets.signify.com/is/content/Signify/929001875032_EU.cs_CZ.PROF.FP" TargetMode="External"/><Relationship Id="rId2340" Type="http://schemas.openxmlformats.org/officeDocument/2006/relationships/hyperlink" Target="https://www.assets.signify.com/is/content/Signify/929002425292_EU.cs_CZ.PROF.FP" TargetMode="External"/><Relationship Id="rId105" Type="http://schemas.openxmlformats.org/officeDocument/2006/relationships/hyperlink" Target="https://www.assets.signify.com/is/image/Signify/Coreline%20Projector_gen2_ST151T_BK_%2030S_SPP2?$highres$" TargetMode="External"/><Relationship Id="rId312" Type="http://schemas.openxmlformats.org/officeDocument/2006/relationships/hyperlink" Target="https://www.assets.signify.com/is/image/Signify/Ledinaire%20waterproof_WT065C%20G3_L600_SPP?$highres$" TargetMode="External"/><Relationship Id="rId2200" Type="http://schemas.openxmlformats.org/officeDocument/2006/relationships/hyperlink" Target="https://www.assets.signify.com/is/content/Signify/929002421302_EU.cs_CZ.PROF.FP" TargetMode="External"/><Relationship Id="rId1899" Type="http://schemas.openxmlformats.org/officeDocument/2006/relationships/hyperlink" Target="https://www.assets.signify.com/is/content/Signify/912300023662_EU.cs_CZ.PROF.FP" TargetMode="External"/><Relationship Id="rId1759" Type="http://schemas.openxmlformats.org/officeDocument/2006/relationships/hyperlink" Target="https://www.assets.signify.com/is/content/Signify/911401893180_EU.cs_CZ.PROF.FP" TargetMode="External"/><Relationship Id="rId1966" Type="http://schemas.openxmlformats.org/officeDocument/2006/relationships/hyperlink" Target="https://www.assets.signify.com/is/content/Signify/929003677232_EU.cs_CZ.PROF.FP" TargetMode="External"/><Relationship Id="rId3181" Type="http://schemas.openxmlformats.org/officeDocument/2006/relationships/hyperlink" Target="https://www.assets.signify.com/is/content/Signify/MI-PILA-Waterproof-WT007C" TargetMode="External"/><Relationship Id="rId1619" Type="http://schemas.openxmlformats.org/officeDocument/2006/relationships/hyperlink" Target="https://www.assets.signify.com/is/content/Signify/911401801787_EU.cs_CZ.PROF.FP" TargetMode="External"/><Relationship Id="rId1826" Type="http://schemas.openxmlformats.org/officeDocument/2006/relationships/hyperlink" Target="https://www.assets.signify.com/is/content/Signify/911401556945_EU.cs_CZ.PROF.FP" TargetMode="External"/><Relationship Id="rId3041" Type="http://schemas.openxmlformats.org/officeDocument/2006/relationships/hyperlink" Target="https://www.assets.signify.com/is/content/Signify/CoreLine-panel-G6-Installation-Instructions-RC132V-v2" TargetMode="External"/><Relationship Id="rId779" Type="http://schemas.openxmlformats.org/officeDocument/2006/relationships/hyperlink" Target="https://www.assets.signify.com/is/image/Signify/MASLEDtubeHF_1500mm_26W_G5_T5_HO-SPP?$highres$" TargetMode="External"/><Relationship Id="rId986" Type="http://schemas.openxmlformats.org/officeDocument/2006/relationships/hyperlink" Target="https://www.assets.signify.com/is/image/Signify/LED_classic_40W_BA35_E14_CL_WGD90_SRT4_1-SPP?$highres$" TargetMode="External"/><Relationship Id="rId2667" Type="http://schemas.openxmlformats.org/officeDocument/2006/relationships/hyperlink" Target="https://www.assets.signify.com/is/content/Signify/924196244441_EU.cs_CZ.PROF.FP" TargetMode="External"/><Relationship Id="rId639" Type="http://schemas.openxmlformats.org/officeDocument/2006/relationships/hyperlink" Target="https://www.assets.signify.com/is/image/Signify/SPPR1_MLED_APR_0014?$highres$" TargetMode="External"/><Relationship Id="rId1269" Type="http://schemas.openxmlformats.org/officeDocument/2006/relationships/hyperlink" Target="https://www.assets.signify.com/is/image/Signify/LPPR1_TL-E8_G10Q?$highres$" TargetMode="External"/><Relationship Id="rId1476" Type="http://schemas.openxmlformats.org/officeDocument/2006/relationships/hyperlink" Target="https://www.assets.signify.com/is/content/Signify/929003250832_EU.cs_CZ.PROF.FP" TargetMode="External"/><Relationship Id="rId2874" Type="http://schemas.openxmlformats.org/officeDocument/2006/relationships/hyperlink" Target="https://www.assets.signify.com/is/content/Signify/913700683866_EU.cs_CZ.PROF.FP" TargetMode="External"/><Relationship Id="rId846" Type="http://schemas.openxmlformats.org/officeDocument/2006/relationships/hyperlink" Target="https://www.assets.signify.com/is/image/Signify/LED_CLA_60W_A60_E27_2700K_CL_UE_SRT4-SPP?$highres$" TargetMode="External"/><Relationship Id="rId1129" Type="http://schemas.openxmlformats.org/officeDocument/2006/relationships/hyperlink" Target="https://www.assets.signify.com/is/image/Signify/LEDspots_MV_PAR16_GU10-SPP?$highres$" TargetMode="External"/><Relationship Id="rId1683" Type="http://schemas.openxmlformats.org/officeDocument/2006/relationships/hyperlink" Target="https://www.assets.signify.com/is/content/Signify/911401892285_EU.cs_CZ.PROF.FP" TargetMode="External"/><Relationship Id="rId1890" Type="http://schemas.openxmlformats.org/officeDocument/2006/relationships/hyperlink" Target="https://www.assets.signify.com/is/content/Signify/911401565644_EU.cs_CZ.PROF.FP" TargetMode="External"/><Relationship Id="rId2527" Type="http://schemas.openxmlformats.org/officeDocument/2006/relationships/hyperlink" Target="https://www.assets.signify.com/is/content/Signify/929004247302_EU.cs_CZ.PROF.FP" TargetMode="External"/><Relationship Id="rId2734" Type="http://schemas.openxmlformats.org/officeDocument/2006/relationships/hyperlink" Target="https://www.assets.signify.com/is/content/Signify/928150019227_EU.cs_CZ.PROF.FP" TargetMode="External"/><Relationship Id="rId2941" Type="http://schemas.openxmlformats.org/officeDocument/2006/relationships/hyperlink" Target="https://www.assets.signify.com/is/content/Signify/127075007939_Release_CoreLine%20Recessed%20Spot%20gen2_D78-650_900lm%20PSR_manual" TargetMode="External"/><Relationship Id="rId706" Type="http://schemas.openxmlformats.org/officeDocument/2006/relationships/hyperlink" Target="https://www.assets.signify.com/is/image/Signify/TLED_230V_10-5W-36W_160D_T8ND_PP?$highres$" TargetMode="External"/><Relationship Id="rId913" Type="http://schemas.openxmlformats.org/officeDocument/2006/relationships/hyperlink" Target="https://www.assets.signify.com/is/image/Signify/LED_classic_A67_E27_FR-POS2A-SPP?$highres$" TargetMode="External"/><Relationship Id="rId1336" Type="http://schemas.openxmlformats.org/officeDocument/2006/relationships/hyperlink" Target="https://www.assets.signify.com/is/image/Signify/LPPR1_CDM-T_0005?$highres$" TargetMode="External"/><Relationship Id="rId1543" Type="http://schemas.openxmlformats.org/officeDocument/2006/relationships/hyperlink" Target="https://www.assets.signify.com/is/content/Signify/912401483513_EU.cs_CZ.PROF.FP" TargetMode="External"/><Relationship Id="rId1750" Type="http://schemas.openxmlformats.org/officeDocument/2006/relationships/hyperlink" Target="https://www.assets.signify.com/is/content/Signify/911401828188_EU.cs_CZ.PROF.FP" TargetMode="External"/><Relationship Id="rId2801" Type="http://schemas.openxmlformats.org/officeDocument/2006/relationships/hyperlink" Target="https://www.assets.signify.com/is/content/Signify/928191205331_EU.cs_CZ.PROF.FP" TargetMode="External"/><Relationship Id="rId42" Type="http://schemas.openxmlformats.org/officeDocument/2006/relationships/hyperlink" Target="https://www.assets.signify.com/is/image/Signify/Downlight_DN070B_RD-EU-SPP?$highres$" TargetMode="External"/><Relationship Id="rId1403" Type="http://schemas.openxmlformats.org/officeDocument/2006/relationships/hyperlink" Target="https://www.assets.signify.com/is/image/Signify/GPPR1_HFSIITL5_0005?$highres$" TargetMode="External"/><Relationship Id="rId1610" Type="http://schemas.openxmlformats.org/officeDocument/2006/relationships/hyperlink" Target="https://www.assets.signify.com/is/content/Signify/911401890885_EU.cs_CZ.PROF.FP" TargetMode="External"/><Relationship Id="rId3368" Type="http://schemas.openxmlformats.org/officeDocument/2006/relationships/hyperlink" Target="https://www.assets.signify.com/is/content/Signify/Online-QIG-for-324165994083-INI" TargetMode="External"/><Relationship Id="rId3575" Type="http://schemas.openxmlformats.org/officeDocument/2006/relationships/hyperlink" Target="https://www.assets.signify.com/is/content/Signify/LEDtube-Installation-Guide-HF-2-20240620-INI" TargetMode="External"/><Relationship Id="rId289" Type="http://schemas.openxmlformats.org/officeDocument/2006/relationships/hyperlink" Target="https://www.assets.signify.com/is/image/Signify/Coreline-tubular-waterproof-G2-PC-PMMA-L1500-SPP?$highres$" TargetMode="External"/><Relationship Id="rId496" Type="http://schemas.openxmlformats.org/officeDocument/2006/relationships/hyperlink" Target="https://www.assets.signify.com/is/image/Signify/CoreLine_Malaga_LED-BRP102-SPP?$highres$" TargetMode="External"/><Relationship Id="rId2177" Type="http://schemas.openxmlformats.org/officeDocument/2006/relationships/hyperlink" Target="https://www.assets.signify.com/is/content/Signify/929001869502_EU.cs_CZ.PROF.FP" TargetMode="External"/><Relationship Id="rId2384" Type="http://schemas.openxmlformats.org/officeDocument/2006/relationships/hyperlink" Target="https://www.assets.signify.com/is/content/Signify/929001978001_EU.cs_CZ.PROF.FP" TargetMode="External"/><Relationship Id="rId2591" Type="http://schemas.openxmlformats.org/officeDocument/2006/relationships/hyperlink" Target="https://www.assets.signify.com/is/content/Signify/929003079602_EU.cs_CZ.PROF.FP" TargetMode="External"/><Relationship Id="rId3228" Type="http://schemas.openxmlformats.org/officeDocument/2006/relationships/hyperlink" Target="https://www.assets.signify.com/is/content/Signify/MI-Coreline-Highbay-G6-PSD-PSU" TargetMode="External"/><Relationship Id="rId3435" Type="http://schemas.openxmlformats.org/officeDocument/2006/relationships/hyperlink" Target="https://www.assets.signify.com/is/content/Signify/PLL-EM-Mains-66011861-TLED-NDLR-INI" TargetMode="External"/><Relationship Id="rId364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49" Type="http://schemas.openxmlformats.org/officeDocument/2006/relationships/hyperlink" Target="https://www.assets.signify.com/is/image/Signify/CoreLine-panel-G6-W60L60-RTP?$highres$" TargetMode="External"/><Relationship Id="rId356" Type="http://schemas.openxmlformats.org/officeDocument/2006/relationships/hyperlink" Target="https://www.assets.signify.com/is/image/Signify/Ledinaire%20Batten_BN021_L1200_SPP-01?$highres$" TargetMode="External"/><Relationship Id="rId563" Type="http://schemas.openxmlformats.org/officeDocument/2006/relationships/hyperlink" Target="https://www.assets.signify.com/is/image/Signify/LEDTForce_HPI_Others_E40-SPP?$highres$" TargetMode="External"/><Relationship Id="rId770" Type="http://schemas.openxmlformats.org/officeDocument/2006/relationships/hyperlink" Target="https://www.assets.signify.com/is/image/Signify/LEDtube_MAS_G5-SPP?$highres$" TargetMode="External"/><Relationship Id="rId1193" Type="http://schemas.openxmlformats.org/officeDocument/2006/relationships/hyperlink" Target="https://www.assets.signify.com/is/image/Signify/MAS_LEDspotLV_D_20_100W_827_AR111_40D-SPP?$highres$" TargetMode="External"/><Relationship Id="rId2037" Type="http://schemas.openxmlformats.org/officeDocument/2006/relationships/hyperlink" Target="https://www.assets.signify.com/is/content/Signify/929003757902_EU.cs_CZ.PROF.FP" TargetMode="External"/><Relationship Id="rId2244" Type="http://schemas.openxmlformats.org/officeDocument/2006/relationships/hyperlink" Target="https://www.assets.signify.com/is/content/Signify/929003774702_EU.cs_CZ.PROF.FP" TargetMode="External"/><Relationship Id="rId2451" Type="http://schemas.openxmlformats.org/officeDocument/2006/relationships/hyperlink" Target="https://www.assets.signify.com/is/content/Signify/929002028392_EU.cs_CZ.PROF.FP" TargetMode="External"/><Relationship Id="rId216" Type="http://schemas.openxmlformats.org/officeDocument/2006/relationships/hyperlink" Target="https://www.assets.signify.com/is/image/Signify/PH-All-In-CoreLine-RTP-e-cat-HRCoreLine-FastSet-SM155C-L600-RTP?$highres$" TargetMode="External"/><Relationship Id="rId423" Type="http://schemas.openxmlformats.org/officeDocument/2006/relationships/hyperlink" Target="https://www.assets.signify.com/is/image/Signify/CoreLine%20High-bay%20Value_RefS_SPP?$highres$" TargetMode="External"/><Relationship Id="rId1053" Type="http://schemas.openxmlformats.org/officeDocument/2006/relationships/hyperlink" Target="https://www.assets.signify.com/is/image/Signify/LED_Classic_50W_PAR20_E27_WW_25D_D_1SRT4-SPP?$highres$" TargetMode="External"/><Relationship Id="rId1260" Type="http://schemas.openxmlformats.org/officeDocument/2006/relationships/hyperlink" Target="https://www.assets.signify.com/is/image/Signify/LPPR1_TL-DCOL_BLUE_G13?$highres$" TargetMode="External"/><Relationship Id="rId2104" Type="http://schemas.openxmlformats.org/officeDocument/2006/relationships/hyperlink" Target="https://www.assets.signify.com/is/content/Signify/929002021402_EU.cs_CZ.PROF.FP" TargetMode="External"/><Relationship Id="rId3502" Type="http://schemas.openxmlformats.org/officeDocument/2006/relationships/hyperlink" Target="https://www.assets.signify.com/is/content/Signify/online-QIG-for-324166183191-Corepro-LEDtube-INI" TargetMode="External"/><Relationship Id="rId630" Type="http://schemas.openxmlformats.org/officeDocument/2006/relationships/hyperlink" Target="https://www.assets.signify.com/is/image/Signify/LEDtube_600-1200mm_PP?$highres$" TargetMode="External"/><Relationship Id="rId2311" Type="http://schemas.openxmlformats.org/officeDocument/2006/relationships/hyperlink" Target="https://www.assets.signify.com/is/content/Signify/929003625702_EU.cs_CZ.PROF.FP" TargetMode="External"/><Relationship Id="rId1120" Type="http://schemas.openxmlformats.org/officeDocument/2006/relationships/hyperlink" Target="https://www.assets.signify.com/is/image/Signify/LEDSpots_PAR16_GU10-SPP?$highres$" TargetMode="External"/><Relationship Id="rId1937" Type="http://schemas.openxmlformats.org/officeDocument/2006/relationships/hyperlink" Target="https://www.assets.signify.com/is/content/Signify/911401810583_EU.cs_CZ.PROF.FP" TargetMode="External"/><Relationship Id="rId3085" Type="http://schemas.openxmlformats.org/officeDocument/2006/relationships/hyperlink" Target="https://www.assets.signify.com/is/content/Signify/FastSet_SM155C-MI_FINAL" TargetMode="External"/><Relationship Id="rId3292" Type="http://schemas.openxmlformats.org/officeDocument/2006/relationships/hyperlink" Target="https://www.assets.signify.com/is/content/Signify/Coreline_Tempo_Large-BVP130-INI" TargetMode="External"/><Relationship Id="rId3152" Type="http://schemas.openxmlformats.org/officeDocument/2006/relationships/hyperlink" Target="https://www.assets.signify.com/is/content/Signify/Ledinaire_Waterproof_WT060C-MI_v2023%2003" TargetMode="External"/><Relationship Id="rId280" Type="http://schemas.openxmlformats.org/officeDocument/2006/relationships/hyperlink" Target="https://www.assets.signify.com/is/image/Signify/WT120Z-TW-5x2-5-RTP?$highres$" TargetMode="External"/><Relationship Id="rId3012" Type="http://schemas.openxmlformats.org/officeDocument/2006/relationships/hyperlink" Target="https://www.assets.signify.com/is/content/Signify/Installation-instructions-CoreLine-recessed-Gen4v2" TargetMode="External"/><Relationship Id="rId140" Type="http://schemas.openxmlformats.org/officeDocument/2006/relationships/hyperlink" Target="https://www.assets.signify.com/is/image/Signify/CoreLine-recessed-G4-W60L60-All-in-logo-RTP?$highres$" TargetMode="External"/><Relationship Id="rId6" Type="http://schemas.openxmlformats.org/officeDocument/2006/relationships/hyperlink" Target="https://www.assets.signify.com/is/image/Signify/DN145B-G4-20S-PSU-RTP?$highres$" TargetMode="External"/><Relationship Id="rId2778" Type="http://schemas.openxmlformats.org/officeDocument/2006/relationships/hyperlink" Target="https://www.assets.signify.com/is/content/Signify/928183305125_EU.cs_CZ.PROF.FP" TargetMode="External"/><Relationship Id="rId2985" Type="http://schemas.openxmlformats.org/officeDocument/2006/relationships/hyperlink" Target="https://www.assets.signify.com/is/content/Signify/CoreLine%20Wall-mounted%20WL140V%20Installation%20Instructions" TargetMode="External"/><Relationship Id="rId957" Type="http://schemas.openxmlformats.org/officeDocument/2006/relationships/hyperlink" Target="https://www.assets.signify.com/is/image/Signify/LEDbulb_A65_E27_FR_P1-SPP?$highres$" TargetMode="External"/><Relationship Id="rId1587" Type="http://schemas.openxmlformats.org/officeDocument/2006/relationships/hyperlink" Target="https://www.assets.signify.com/is/content/Signify/910500187415_EU.cs_CZ.PROF.FP" TargetMode="External"/><Relationship Id="rId1794" Type="http://schemas.openxmlformats.org/officeDocument/2006/relationships/hyperlink" Target="https://www.assets.signify.com/is/content/Signify/911401834184_EU.cs_CZ.PROF.FP" TargetMode="External"/><Relationship Id="rId2638" Type="http://schemas.openxmlformats.org/officeDocument/2006/relationships/hyperlink" Target="https://www.assets.signify.com/is/content/Signify/929002965002_EU.cs_CZ.PROF.FP" TargetMode="External"/><Relationship Id="rId2845" Type="http://schemas.openxmlformats.org/officeDocument/2006/relationships/hyperlink" Target="https://www.assets.signify.com/is/content/Signify/913713034266_EU.cs_CZ.PROF.FP" TargetMode="External"/><Relationship Id="rId86" Type="http://schemas.openxmlformats.org/officeDocument/2006/relationships/hyperlink" Target="https://www.assets.signify.com/is/image/Signify/Emergency--Exit-Sign-EM159C-SPP01?$highres$" TargetMode="External"/><Relationship Id="rId817" Type="http://schemas.openxmlformats.org/officeDocument/2006/relationships/hyperlink" Target="https://www.assets.signify.com/is/image/Signify/CorePro_LEDstrip_5M-SPP?$highres$" TargetMode="External"/><Relationship Id="rId1447" Type="http://schemas.openxmlformats.org/officeDocument/2006/relationships/hyperlink" Target="https://www.assets.signify.com/is/image/Signify/BSN_150_K302_A2_ITS_230V-SPP?$highres$" TargetMode="External"/><Relationship Id="rId1654" Type="http://schemas.openxmlformats.org/officeDocument/2006/relationships/hyperlink" Target="https://www.assets.signify.com/is/content/Signify/911401808087_EU.cs_CZ.PROF.FP" TargetMode="External"/><Relationship Id="rId1861" Type="http://schemas.openxmlformats.org/officeDocument/2006/relationships/hyperlink" Target="https://www.assets.signify.com/is/content/Signify/911401630608_EU.cs_CZ.PROF.FP" TargetMode="External"/><Relationship Id="rId2705" Type="http://schemas.openxmlformats.org/officeDocument/2006/relationships/hyperlink" Target="https://www.assets.signify.com/is/content/Signify/928001003318_EU.cs_CZ.PROF.FP" TargetMode="External"/><Relationship Id="rId2912" Type="http://schemas.openxmlformats.org/officeDocument/2006/relationships/hyperlink" Target="https://www.assets.signify.com/is/content/Signify/Downlight_DN065B_G4_324165985691_V2_Online-INI" TargetMode="External"/><Relationship Id="rId1307" Type="http://schemas.openxmlformats.org/officeDocument/2006/relationships/hyperlink" Target="https://www.assets.signify.com/is/image/Signify/lppr1_mhn-la_1000w?$highres$" TargetMode="External"/><Relationship Id="rId1514" Type="http://schemas.openxmlformats.org/officeDocument/2006/relationships/hyperlink" Target="https://www.assets.signify.com/is/content/Signify/911401810784_EU.cs_CZ.PROF.FP" TargetMode="External"/><Relationship Id="rId1721" Type="http://schemas.openxmlformats.org/officeDocument/2006/relationships/hyperlink" Target="https://www.assets.signify.com/is/content/Signify/910505106544_EU.cs_CZ.PROF.FP" TargetMode="External"/><Relationship Id="rId13" Type="http://schemas.openxmlformats.org/officeDocument/2006/relationships/hyperlink" Target="https://www.assets.signify.com/is/image/Signify/DN065B_G4_Trim_Accessory_Black-SPP?$highres$" TargetMode="External"/><Relationship Id="rId3479" Type="http://schemas.openxmlformats.org/officeDocument/2006/relationships/hyperlink" Target="https://www.assets.signify.com/is/content/Signify/online-QIG-for-324166166411-MAS-LEDtube-installation-guide-INI" TargetMode="External"/><Relationship Id="rId2288" Type="http://schemas.openxmlformats.org/officeDocument/2006/relationships/hyperlink" Target="https://www.assets.signify.com/is/content/Signify/929003167802_EU.cs_CZ.PROF.FP" TargetMode="External"/><Relationship Id="rId2495" Type="http://schemas.openxmlformats.org/officeDocument/2006/relationships/hyperlink" Target="https://www.assets.signify.com/is/content/Signify/929003485702_EU.cs_CZ.PROF.FP" TargetMode="External"/><Relationship Id="rId3339" Type="http://schemas.openxmlformats.org/officeDocument/2006/relationships/hyperlink" Target="https://www.assets.signify.com/is/content/Signify/442710336212_583_Coreline_Malaga_LED_BRP101_BRP102_MI" TargetMode="External"/><Relationship Id="rId467" Type="http://schemas.openxmlformats.org/officeDocument/2006/relationships/hyperlink" Target="https://www.assets.signify.com/is/image/Signify/BVP167-LED60830-40-65PSU-50W-SWB-WH-RTP?$highres$" TargetMode="External"/><Relationship Id="rId1097" Type="http://schemas.openxmlformats.org/officeDocument/2006/relationships/hyperlink" Target="https://www.assets.signify.com/is/image/Signify/LEDSpots_PAR16_GU10-SPP?$highres$" TargetMode="External"/><Relationship Id="rId2148" Type="http://schemas.openxmlformats.org/officeDocument/2006/relationships/hyperlink" Target="https://www.assets.signify.com/is/content/Signify/929002998082_EU.cs_CZ.PROF.FP" TargetMode="External"/><Relationship Id="rId3546" Type="http://schemas.openxmlformats.org/officeDocument/2006/relationships/hyperlink" Target="https://www.assets.signify.com/is/content/Signify/LEDtube_Installation_Guide_UN-INI" TargetMode="External"/><Relationship Id="rId674" Type="http://schemas.openxmlformats.org/officeDocument/2006/relationships/hyperlink" Target="https://www.assets.signify.com/is/image/Signify/LEDtube_PRO_1200mm_12W_G13_850_1800lm-SPP?$highres$" TargetMode="External"/><Relationship Id="rId881" Type="http://schemas.openxmlformats.org/officeDocument/2006/relationships/hyperlink" Target="https://www.assets.signify.com/is/image/Signify/LEDClassic_SSW_60W_A60_E27_WW_CL_ND_1SRT-SPP?$highres$" TargetMode="External"/><Relationship Id="rId2355" Type="http://schemas.openxmlformats.org/officeDocument/2006/relationships/hyperlink" Target="https://www.assets.signify.com/is/content/Signify/929001323531_EU.cs_CZ.PROF.FP" TargetMode="External"/><Relationship Id="rId2562" Type="http://schemas.openxmlformats.org/officeDocument/2006/relationships/hyperlink" Target="https://www.assets.signify.com/is/content/Signify/929001218302_EU.cs_CZ.PROF.FP" TargetMode="External"/><Relationship Id="rId3406" Type="http://schemas.openxmlformats.org/officeDocument/2006/relationships/hyperlink" Target="https://www.assets.signify.com/is/content/Signify/online-QIG-for-324166138011-Installation-INI" TargetMode="External"/><Relationship Id="rId361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27" Type="http://schemas.openxmlformats.org/officeDocument/2006/relationships/hyperlink" Target="https://www.assets.signify.com/is/image/Signify/PILA_Waterproof%20Classic%20600%2045?$highres$" TargetMode="External"/><Relationship Id="rId534" Type="http://schemas.openxmlformats.org/officeDocument/2006/relationships/hyperlink" Target="https://www.assets.signify.com/is/image/Signify/LEDTrueForce_Others_E27-SPP?$highres$" TargetMode="External"/><Relationship Id="rId741" Type="http://schemas.openxmlformats.org/officeDocument/2006/relationships/hyperlink" Target="https://www.assets.signify.com/is/image/Signify/ESSENTIAL_LEDtube_8_16W_G5_830_865_APR-SPP?$highres$" TargetMode="External"/><Relationship Id="rId1164" Type="http://schemas.openxmlformats.org/officeDocument/2006/relationships/hyperlink" Target="https://www.assets.signify.com/is/image/Signify/LEDspots_MAS_MR16_GU5_3-SPP?$highres$" TargetMode="External"/><Relationship Id="rId1371" Type="http://schemas.openxmlformats.org/officeDocument/2006/relationships/hyperlink" Target="https://www.assets.signify.com/is/image/Signify/LPPR1_CDM-R-E_0004?$highres$" TargetMode="External"/><Relationship Id="rId2008" Type="http://schemas.openxmlformats.org/officeDocument/2006/relationships/hyperlink" Target="https://www.assets.signify.com/is/content/Signify/929003731402_EU.cs_CZ.PROF.FP" TargetMode="External"/><Relationship Id="rId2215" Type="http://schemas.openxmlformats.org/officeDocument/2006/relationships/hyperlink" Target="https://www.assets.signify.com/is/content/Signify/929003596902_EU.cs_CZ.PROF.FP" TargetMode="External"/><Relationship Id="rId2422" Type="http://schemas.openxmlformats.org/officeDocument/2006/relationships/hyperlink" Target="https://www.assets.signify.com/is/content/Signify/929003800702_EU.cs_CZ.PROF.FP" TargetMode="External"/><Relationship Id="rId601" Type="http://schemas.openxmlformats.org/officeDocument/2006/relationships/hyperlink" Target="https://www.assets.signify.com/is/image/Signify/LEDtube_PLL_HF_24W_2G11_830_4P_24D_ND-SPP?$highres$" TargetMode="External"/><Relationship Id="rId1024" Type="http://schemas.openxmlformats.org/officeDocument/2006/relationships/hyperlink" Target="https://www.assets.signify.com/is/image/Signify/LEDCandle_B35NDFR_RCA-SPP?$highres$" TargetMode="External"/><Relationship Id="rId1231" Type="http://schemas.openxmlformats.org/officeDocument/2006/relationships/hyperlink" Target="https://www.assets.signify.com/is/image/Signify/130712024t_rft?$highres$" TargetMode="External"/><Relationship Id="rId3196" Type="http://schemas.openxmlformats.org/officeDocument/2006/relationships/hyperlink" Target="https://www.assets.signify.com/is/content/Signify/MI-CoreLine-BN126C-All-in-combined-upgraded" TargetMode="External"/><Relationship Id="rId3056" Type="http://schemas.openxmlformats.org/officeDocument/2006/relationships/hyperlink" Target="https://www.assets.signify.com/is/content/Signify/Ledinaire-panel-G5-Mounting-Instructions-Connector-Finalv4" TargetMode="External"/><Relationship Id="rId3263" Type="http://schemas.openxmlformats.org/officeDocument/2006/relationships/hyperlink" Target="https://www.assets.signify.com/is/content/Signify/Coreline-Highbay-G5-MI-PSU-PSD" TargetMode="External"/><Relationship Id="rId3470" Type="http://schemas.openxmlformats.org/officeDocument/2006/relationships/hyperlink" Target="https://www.assets.signify.com/is/content/Signify/online-QIG-for-324166166411-MAS-LEDtube-installation-guide-INI" TargetMode="External"/><Relationship Id="rId184" Type="http://schemas.openxmlformats.org/officeDocument/2006/relationships/hyperlink" Target="https://www.assets.signify.com/is/image/Signify/Ledinaire_panel_G5_60x120-SPP?$highres$" TargetMode="External"/><Relationship Id="rId391" Type="http://schemas.openxmlformats.org/officeDocument/2006/relationships/hyperlink" Target="https://www.assets.signify.com/is/image/Signify/CoreLineHighbay_Gen5_BY121P-SPP?$highres$" TargetMode="External"/><Relationship Id="rId1908" Type="http://schemas.openxmlformats.org/officeDocument/2006/relationships/hyperlink" Target="https://www.assets.signify.com/is/content/Signify/912300060466_EU.cs_CZ.PROF.FP" TargetMode="External"/><Relationship Id="rId2072" Type="http://schemas.openxmlformats.org/officeDocument/2006/relationships/hyperlink" Target="https://www.assets.signify.com/is/content/Signify/929003731802_EU.cs_CZ.PROF.FP" TargetMode="External"/><Relationship Id="rId3123" Type="http://schemas.openxmlformats.org/officeDocument/2006/relationships/hyperlink" Target="https://www.assets.signify.com/is/content/Signify/CoreLine-waterproof-G3-Installation-Instruction-v202512" TargetMode="External"/><Relationship Id="rId251" Type="http://schemas.openxmlformats.org/officeDocument/2006/relationships/hyperlink" Target="https://www.assets.signify.com/is/image/Signify/CoreLine_Waterproof_WT120C%20G2%20L1500%20PSU%20-%20SPP?$highres$" TargetMode="External"/><Relationship Id="rId3330" Type="http://schemas.openxmlformats.org/officeDocument/2006/relationships/hyperlink" Target="https://www.assets.signify.com/is/content/Signify/Installation-Instructions-PILA-Floodlight-Gen2" TargetMode="External"/><Relationship Id="rId2889" Type="http://schemas.openxmlformats.org/officeDocument/2006/relationships/hyperlink" Target="https://www.assets.signify.com/is/content/Signify/913700752526_EU.cs_CZ.PROF.FP" TargetMode="External"/><Relationship Id="rId111" Type="http://schemas.openxmlformats.org/officeDocument/2006/relationships/hyperlink" Target="https://www.assets.signify.com/is/image/Signify/Coreline%20Projector_gen2_ST151T_WH_%2030S_SPP2?$highres$" TargetMode="External"/><Relationship Id="rId1698" Type="http://schemas.openxmlformats.org/officeDocument/2006/relationships/hyperlink" Target="https://www.assets.signify.com/is/content/Signify/910505106568_EU.cs_CZ.PROF.FP" TargetMode="External"/><Relationship Id="rId2749" Type="http://schemas.openxmlformats.org/officeDocument/2006/relationships/hyperlink" Target="https://www.assets.signify.com/is/content/Signify/928078415130_EU.cs_CZ.PROF.FP" TargetMode="External"/><Relationship Id="rId2956" Type="http://schemas.openxmlformats.org/officeDocument/2006/relationships/hyperlink" Target="https://www.assets.signify.com/is/content/Signify/127075007939_Release_CoreLine%20Recessed%20Spot%20gen2_D78-650_900lm%20PSR_manual" TargetMode="External"/><Relationship Id="rId928" Type="http://schemas.openxmlformats.org/officeDocument/2006/relationships/hyperlink" Target="https://www.assets.signify.com/is/image/Signify/LEDbulb_60W_E27_827_CL_G93-SPP?$highres$" TargetMode="External"/><Relationship Id="rId1558" Type="http://schemas.openxmlformats.org/officeDocument/2006/relationships/hyperlink" Target="https://www.assets.signify.com/is/content/Signify/911401846087_EU.cs_CZ.PROF.FP" TargetMode="External"/><Relationship Id="rId1765" Type="http://schemas.openxmlformats.org/officeDocument/2006/relationships/hyperlink" Target="https://www.assets.signify.com/is/content/Signify/911401815285_EU.cs_CZ.PROF.FP" TargetMode="External"/><Relationship Id="rId2609" Type="http://schemas.openxmlformats.org/officeDocument/2006/relationships/hyperlink" Target="https://www.assets.signify.com/is/content/Signify/929002493402_EU.cs_CZ.PROF.FP" TargetMode="External"/><Relationship Id="rId57" Type="http://schemas.openxmlformats.org/officeDocument/2006/relationships/hyperlink" Target="https://www.assets.signify.com/is/image/Signify/CoreLine_Recessed_Spot-RS141B-SPP?$highres$" TargetMode="External"/><Relationship Id="rId1418" Type="http://schemas.openxmlformats.org/officeDocument/2006/relationships/hyperlink" Target="https://www.assets.signify.com/is/image/Signify/GPPR1_PPLLTC-3_0001?$highres$" TargetMode="External"/><Relationship Id="rId1972" Type="http://schemas.openxmlformats.org/officeDocument/2006/relationships/hyperlink" Target="https://www.assets.signify.com/is/content/Signify/929002484802_EU.cs_CZ.PROF.FP" TargetMode="External"/><Relationship Id="rId2816" Type="http://schemas.openxmlformats.org/officeDocument/2006/relationships/hyperlink" Target="https://www.assets.signify.com/is/content/Signify/913713041166_EU.cs_CZ.PROF.FP" TargetMode="External"/><Relationship Id="rId1625" Type="http://schemas.openxmlformats.org/officeDocument/2006/relationships/hyperlink" Target="https://www.assets.signify.com/is/content/Signify/911401890785_EU.cs_CZ.PROF.FP" TargetMode="External"/><Relationship Id="rId1832" Type="http://schemas.openxmlformats.org/officeDocument/2006/relationships/hyperlink" Target="https://www.assets.signify.com/is/content/Signify/911401554645_EU.cs_CZ.PROF.FP" TargetMode="External"/><Relationship Id="rId2399" Type="http://schemas.openxmlformats.org/officeDocument/2006/relationships/hyperlink" Target="https://www.assets.signify.com/is/content/Signify/929002306308_EU.cs_CZ.PROF.FP" TargetMode="External"/><Relationship Id="rId3657" Type="http://schemas.openxmlformats.org/officeDocument/2006/relationships/hyperlink" Target="https://www.assets.signify.com/is/content/Signify/CZ.cs_CZ.8720169191372" TargetMode="External"/><Relationship Id="rId578" Type="http://schemas.openxmlformats.org/officeDocument/2006/relationships/hyperlink" Target="https://www.assets.signify.com/is/image/Signify/CorePro-LED-PLC-4P-G24q-RTP?$highres$" TargetMode="External"/><Relationship Id="rId785" Type="http://schemas.openxmlformats.org/officeDocument/2006/relationships/hyperlink" Target="https://www.assets.signify.com/is/image/Signify/CorePro-LEDtube-HF-1200mm-RTP?$highres$" TargetMode="External"/><Relationship Id="rId992" Type="http://schemas.openxmlformats.org/officeDocument/2006/relationships/hyperlink" Target="https://www.assets.signify.com/is/image/Signify/LED_classic_40W_P45_E14_WGD90_CL_SRT4_1-SPP?$highres$" TargetMode="External"/><Relationship Id="rId2259" Type="http://schemas.openxmlformats.org/officeDocument/2006/relationships/hyperlink" Target="https://www.assets.signify.com/is/content/Signify/929002697202_EU.cs_CZ.PROF.FP" TargetMode="External"/><Relationship Id="rId2466" Type="http://schemas.openxmlformats.org/officeDocument/2006/relationships/hyperlink" Target="https://www.assets.signify.com/is/content/Signify/929002029292_EU.cs_CZ.PROF.FP" TargetMode="External"/><Relationship Id="rId2673" Type="http://schemas.openxmlformats.org/officeDocument/2006/relationships/hyperlink" Target="https://www.assets.signify.com/is/content/Signify/923212143801_EU.cs_CZ.PROF.FP" TargetMode="External"/><Relationship Id="rId2880" Type="http://schemas.openxmlformats.org/officeDocument/2006/relationships/hyperlink" Target="https://www.assets.signify.com/is/content/Signify/913700614066_EU.cs_CZ.PROF.FP" TargetMode="External"/><Relationship Id="rId3517" Type="http://schemas.openxmlformats.org/officeDocument/2006/relationships/hyperlink" Target="https://www.assets.signify.com/is/content/Signify/online-QIG-for-324166183191-Corepro-LEDtube-INI" TargetMode="External"/><Relationship Id="rId438" Type="http://schemas.openxmlformats.org/officeDocument/2006/relationships/hyperlink" Target="https://www.assets.signify.com/is/image/Signify/Coreline_Tempo_Medium-BVP125_Led120-SPP?$highres$" TargetMode="External"/><Relationship Id="rId645" Type="http://schemas.openxmlformats.org/officeDocument/2006/relationships/hyperlink" Target="https://www.assets.signify.com/is/image/Signify/LEDtube_Starter_1-SPP?$highres$" TargetMode="External"/><Relationship Id="rId852" Type="http://schemas.openxmlformats.org/officeDocument/2006/relationships/hyperlink" Target="https://www.assets.signify.com/is/image/Signify/LED_CLA_60W_A60_E27_2700K_CL_UE_SRT4-SPP?$highres$" TargetMode="External"/><Relationship Id="rId1068" Type="http://schemas.openxmlformats.org/officeDocument/2006/relationships/hyperlink" Target="https://www.assets.signify.com/is/image/Signify/LEDspot_CorePro_60W_E27_R80_827_36D_ND-SPP?$highres$" TargetMode="External"/><Relationship Id="rId1275" Type="http://schemas.openxmlformats.org/officeDocument/2006/relationships/hyperlink" Target="https://www.assets.signify.com/is/image/Signify/LPPR1_STARTER_S2E_BL_PHL?$highres$" TargetMode="External"/><Relationship Id="rId1482" Type="http://schemas.openxmlformats.org/officeDocument/2006/relationships/hyperlink" Target="https://www.assets.signify.com/is/content/Signify/929003251232_EU.cs_CZ.PROF.FP" TargetMode="External"/><Relationship Id="rId2119" Type="http://schemas.openxmlformats.org/officeDocument/2006/relationships/hyperlink" Target="https://www.assets.signify.com/is/content/Signify/929003577402_EU.cs_CZ.PROF.FP" TargetMode="External"/><Relationship Id="rId2326" Type="http://schemas.openxmlformats.org/officeDocument/2006/relationships/hyperlink" Target="https://www.assets.signify.com/is/content/Signify/929003070702_EU.cs_CZ.PROF.FP" TargetMode="External"/><Relationship Id="rId2533" Type="http://schemas.openxmlformats.org/officeDocument/2006/relationships/hyperlink" Target="https://www.assets.signify.com/is/content/Signify/929004248002_EU.cs_CZ.PROF.FP" TargetMode="External"/><Relationship Id="rId2740" Type="http://schemas.openxmlformats.org/officeDocument/2006/relationships/hyperlink" Target="https://www.assets.signify.com/is/content/Signify/928154509228_EU.cs_CZ.PROF.FP" TargetMode="External"/><Relationship Id="rId505" Type="http://schemas.openxmlformats.org/officeDocument/2006/relationships/hyperlink" Target="https://www.assets.signify.com/is/image/Signify/LEDTrueForce_E40_55W-SPP?$highres$" TargetMode="External"/><Relationship Id="rId712" Type="http://schemas.openxmlformats.org/officeDocument/2006/relationships/hyperlink" Target="https://www.assets.signify.com/is/image/Signify/LEDtube_T8_G13_MAS1-SPP?$highres$" TargetMode="External"/><Relationship Id="rId1135" Type="http://schemas.openxmlformats.org/officeDocument/2006/relationships/hyperlink" Target="https://www.assets.signify.com/is/image/Signify/MZD_LED_500lm_GU10_840_120D_ND-SPP?$highres$" TargetMode="External"/><Relationship Id="rId1342" Type="http://schemas.openxmlformats.org/officeDocument/2006/relationships/hyperlink" Target="https://www.assets.signify.com/is/image/Signify/LPPR1_CDM-T-E_0004?$highres$" TargetMode="External"/><Relationship Id="rId1202" Type="http://schemas.openxmlformats.org/officeDocument/2006/relationships/hyperlink" Target="https://www.assets.signify.com/is/image/Signify/LED-20W-G4-WW-12V-Dim-SRT6-RTP?$highres$" TargetMode="External"/><Relationship Id="rId2600" Type="http://schemas.openxmlformats.org/officeDocument/2006/relationships/hyperlink" Target="https://www.assets.signify.com/is/content/Signify/929002492802_EU.cs_CZ.PROF.FP" TargetMode="External"/><Relationship Id="rId3167" Type="http://schemas.openxmlformats.org/officeDocument/2006/relationships/hyperlink" Target="https://www.assets.signify.com/is/content/Signify/Manual%20Instruction_Ledinaire%20waterproof%20WT065C%20All_In_v202305" TargetMode="External"/><Relationship Id="rId295" Type="http://schemas.openxmlformats.org/officeDocument/2006/relationships/hyperlink" Target="https://www.assets.signify.com/is/image/Signify/L600?$highres$" TargetMode="External"/><Relationship Id="rId3374" Type="http://schemas.openxmlformats.org/officeDocument/2006/relationships/hyperlink" Target="https://www.assets.signify.com/is/content/Signify/Online-QIG-for-324165994074-INI" TargetMode="External"/><Relationship Id="rId3581" Type="http://schemas.openxmlformats.org/officeDocument/2006/relationships/hyperlink" Target="https://www.assets.signify.com/is/content/Signify/LEDtube_Installation_Guide_HF_2-INI" TargetMode="External"/><Relationship Id="rId2183" Type="http://schemas.openxmlformats.org/officeDocument/2006/relationships/hyperlink" Target="https://www.assets.signify.com/is/content/Signify/929003795602_EU.cs_CZ.PROF.FP" TargetMode="External"/><Relationship Id="rId2390" Type="http://schemas.openxmlformats.org/officeDocument/2006/relationships/hyperlink" Target="https://www.assets.signify.com/is/content/Signify/929003540208_EU.cs_CZ.PROF.FP" TargetMode="External"/><Relationship Id="rId3027" Type="http://schemas.openxmlformats.org/officeDocument/2006/relationships/hyperlink" Target="https://www.assets.signify.com/is/content/Signify/CoreLine-panel-G6-Installation-Instructions-RC132V-v2" TargetMode="External"/><Relationship Id="rId3234" Type="http://schemas.openxmlformats.org/officeDocument/2006/relationships/hyperlink" Target="https://www.assets.signify.com/is/content/Signify/MI-Coreline-Highbay-G6-PSD-PSU" TargetMode="External"/><Relationship Id="rId3441" Type="http://schemas.openxmlformats.org/officeDocument/2006/relationships/hyperlink" Target="https://www.assets.signify.com/is/content/Signify/PLL-EM-Mains-66011861-TLED-NDLR-INI" TargetMode="External"/><Relationship Id="rId155" Type="http://schemas.openxmlformats.org/officeDocument/2006/relationships/hyperlink" Target="https://www.assets.signify.com/is/image/Signify/CoreLine-panel-G6-W60L60-RTP?$highres$" TargetMode="External"/><Relationship Id="rId362" Type="http://schemas.openxmlformats.org/officeDocument/2006/relationships/hyperlink" Target="https://www.assets.signify.com/is/image/Signify/CL-HB-G6-BY120P-PSU-PSD-RTP?$highres$" TargetMode="External"/><Relationship Id="rId2043" Type="http://schemas.openxmlformats.org/officeDocument/2006/relationships/hyperlink" Target="https://www.assets.signify.com/is/content/Signify/929003578802_EU.cs_CZ.PROF.FP" TargetMode="External"/><Relationship Id="rId2250" Type="http://schemas.openxmlformats.org/officeDocument/2006/relationships/hyperlink" Target="https://www.assets.signify.com/is/content/Signify/929002696302_EU.cs_CZ.PROF.FP" TargetMode="External"/><Relationship Id="rId3301" Type="http://schemas.openxmlformats.org/officeDocument/2006/relationships/hyperlink" Target="https://www.assets.signify.com/is/content/Signify/MI-BVP085-Ledinaire-Solar-floodlight" TargetMode="External"/><Relationship Id="rId222" Type="http://schemas.openxmlformats.org/officeDocument/2006/relationships/hyperlink" Target="https://www.assets.signify.com/is/image/Signify/Ledinaire-surface-mounted-G2-W20L120-OC-RTP?$highres$" TargetMode="External"/><Relationship Id="rId2110" Type="http://schemas.openxmlformats.org/officeDocument/2006/relationships/hyperlink" Target="https://www.assets.signify.com/is/content/Signify/929002021802_EU.cs_CZ.PROF.FP" TargetMode="External"/><Relationship Id="rId1669" Type="http://schemas.openxmlformats.org/officeDocument/2006/relationships/hyperlink" Target="https://www.assets.signify.com/is/content/Signify/911401842587_EU.cs_CZ.PROF.FP" TargetMode="External"/><Relationship Id="rId1876" Type="http://schemas.openxmlformats.org/officeDocument/2006/relationships/hyperlink" Target="https://www.assets.signify.com/is/content/Signify/911401671107_EU.cs_CZ.PROF.FP" TargetMode="External"/><Relationship Id="rId2927" Type="http://schemas.openxmlformats.org/officeDocument/2006/relationships/hyperlink" Target="https://www.assets.signify.com/is/content/Signify/444170264921%20DN142B%20PSU%20Installation%20Instructions" TargetMode="External"/><Relationship Id="rId3091" Type="http://schemas.openxmlformats.org/officeDocument/2006/relationships/hyperlink" Target="https://www.assets.signify.com/is/content/Signify/MI-SM065C-Ledinaire-surface-mounted-2024" TargetMode="External"/><Relationship Id="rId1529" Type="http://schemas.openxmlformats.org/officeDocument/2006/relationships/hyperlink" Target="https://www.assets.signify.com/is/content/Signify/929003322602_EU.cs_CZ.PROF.FP" TargetMode="External"/><Relationship Id="rId1736" Type="http://schemas.openxmlformats.org/officeDocument/2006/relationships/hyperlink" Target="https://www.assets.signify.com/is/content/Signify/911401816987_EU.cs_CZ.PROF.FP" TargetMode="External"/><Relationship Id="rId1943" Type="http://schemas.openxmlformats.org/officeDocument/2006/relationships/hyperlink" Target="https://www.assets.signify.com/is/content/Signify/911401826583_EU.cs_CZ.PROF.FP" TargetMode="External"/><Relationship Id="rId28" Type="http://schemas.openxmlformats.org/officeDocument/2006/relationships/hyperlink" Target="https://www.assets.signify.com/is/image/Signify/CLDN-DN142B-UGR19-200-SPP?$highres$" TargetMode="External"/><Relationship Id="rId1803" Type="http://schemas.openxmlformats.org/officeDocument/2006/relationships/hyperlink" Target="https://www.assets.signify.com/is/content/Signify/912401483603_EU.cs_CZ.PROF.FP" TargetMode="External"/><Relationship Id="rId689" Type="http://schemas.openxmlformats.org/officeDocument/2006/relationships/hyperlink" Target="https://www.assets.signify.com/is/image/Signify/PILA-LED-Tube-HO-G13-20241115-RTP?$highres$" TargetMode="External"/><Relationship Id="rId896" Type="http://schemas.openxmlformats.org/officeDocument/2006/relationships/hyperlink" Target="https://www.assets.signify.com/is/image/Signify/LED_classic_A67_E27_FR-POS2A-SPP?$highres$" TargetMode="External"/><Relationship Id="rId2577" Type="http://schemas.openxmlformats.org/officeDocument/2006/relationships/hyperlink" Target="https://www.assets.signify.com/is/content/Signify/929003038631_EU.cs_CZ.PROF.FP" TargetMode="External"/><Relationship Id="rId2784" Type="http://schemas.openxmlformats.org/officeDocument/2006/relationships/hyperlink" Target="https://www.assets.signify.com/is/content/Signify/928183205125_EU.cs_CZ.PROF.FP" TargetMode="External"/><Relationship Id="rId362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49" Type="http://schemas.openxmlformats.org/officeDocument/2006/relationships/hyperlink" Target="https://www.assets.signify.com/is/image/Signify/LED-TForce-Core-LED-HPL-24-5W-E27-FR-RTP?$highres$" TargetMode="External"/><Relationship Id="rId756" Type="http://schemas.openxmlformats.org/officeDocument/2006/relationships/hyperlink" Target="https://www.assets.signify.com/is/image/Signify/LEDtube_1200mm_17W_G5-SPP?$highres$" TargetMode="External"/><Relationship Id="rId1179" Type="http://schemas.openxmlformats.org/officeDocument/2006/relationships/hyperlink" Target="https://www.assets.signify.com/is/image/Signify/LEDspot_GU4_Classic_MR11-SPP?$highres$" TargetMode="External"/><Relationship Id="rId1386" Type="http://schemas.openxmlformats.org/officeDocument/2006/relationships/hyperlink" Target="https://www.assets.signify.com/is/image/Signify/GPPR1_HFSIITL5_0005?$highres$" TargetMode="External"/><Relationship Id="rId1593" Type="http://schemas.openxmlformats.org/officeDocument/2006/relationships/hyperlink" Target="https://www.assets.signify.com/is/content/Signify/910930009818_EU.cs_CZ.PROF.FP" TargetMode="External"/><Relationship Id="rId2437" Type="http://schemas.openxmlformats.org/officeDocument/2006/relationships/hyperlink" Target="https://www.assets.signify.com/is/content/Signify/929003059502_EU.cs_CZ.PROF.FP" TargetMode="External"/><Relationship Id="rId2991" Type="http://schemas.openxmlformats.org/officeDocument/2006/relationships/hyperlink" Target="https://www.assets.signify.com/is/content/Signify/Ceiling_PILA_RD_17W_W_MI-INI" TargetMode="External"/><Relationship Id="rId409" Type="http://schemas.openxmlformats.org/officeDocument/2006/relationships/hyperlink" Target="https://www.assets.signify.com/is/image/Signify/CoreLineHighbay_Gen5_BY122P-SPP?$highres$" TargetMode="External"/><Relationship Id="rId963" Type="http://schemas.openxmlformats.org/officeDocument/2006/relationships/hyperlink" Target="https://www.assets.signify.com/is/image/Signify/LEDbulb_12-80W_E27_A60_730_FR_130D-SPP?$highres$" TargetMode="External"/><Relationship Id="rId1039" Type="http://schemas.openxmlformats.org/officeDocument/2006/relationships/hyperlink" Target="https://www.assets.signify.com/is/image/Signify/LED_60W_P48_E14_WW_FR_ND_1SRT4_1-SPP?$highres$" TargetMode="External"/><Relationship Id="rId1246" Type="http://schemas.openxmlformats.org/officeDocument/2006/relationships/hyperlink" Target="https://www.assets.signify.com/is/image/Signify/LPPR1_PLSBLB_0001?$highres$" TargetMode="External"/><Relationship Id="rId2644" Type="http://schemas.openxmlformats.org/officeDocument/2006/relationships/hyperlink" Target="https://www.assets.signify.com/is/content/Signify/929003609002_EU.cs_CZ.PROF.FP" TargetMode="External"/><Relationship Id="rId2851" Type="http://schemas.openxmlformats.org/officeDocument/2006/relationships/hyperlink" Target="https://www.assets.signify.com/is/content/Signify/913713033966_EU.cs_CZ.PROF.FP" TargetMode="External"/><Relationship Id="rId92" Type="http://schemas.openxmlformats.org/officeDocument/2006/relationships/hyperlink" Target="https://www.assets.signify.com/is/image/Signify/CoreLine_wall-mounted_WL140V_All-in_SPP-1?$highres$" TargetMode="External"/><Relationship Id="rId616" Type="http://schemas.openxmlformats.org/officeDocument/2006/relationships/hyperlink" Target="https://www.assets.signify.com/is/image/Signify/LEDtube_1200mm_15W_G13-SPP?$highres$" TargetMode="External"/><Relationship Id="rId823" Type="http://schemas.openxmlformats.org/officeDocument/2006/relationships/hyperlink" Target="https://www.assets.signify.com/is/image/Signify/CorePro_LEDstrip_5M-SPP?$highres$" TargetMode="External"/><Relationship Id="rId1453" Type="http://schemas.openxmlformats.org/officeDocument/2006/relationships/hyperlink" Target="https://www.assets.signify.com/is/image/Signify/BSN_250_L33_A2_TS_230V-SPP?$highres$" TargetMode="External"/><Relationship Id="rId1660" Type="http://schemas.openxmlformats.org/officeDocument/2006/relationships/hyperlink" Target="https://www.assets.signify.com/is/content/Signify/910505103766_EU.cs_CZ.PROF.FP" TargetMode="External"/><Relationship Id="rId2504" Type="http://schemas.openxmlformats.org/officeDocument/2006/relationships/hyperlink" Target="https://www.assets.signify.com/is/content/Signify/929003485202_EU.cs_CZ.PROF.FP" TargetMode="External"/><Relationship Id="rId2711" Type="http://schemas.openxmlformats.org/officeDocument/2006/relationships/hyperlink" Target="https://www.assets.signify.com/is/content/Signify/928392220230_EU.cs_CZ.PROF.FP" TargetMode="External"/><Relationship Id="rId1106" Type="http://schemas.openxmlformats.org/officeDocument/2006/relationships/hyperlink" Target="https://www.assets.signify.com/is/image/Signify/LEDspotMV_GU10_MR16_ND_PP?$highres$" TargetMode="External"/><Relationship Id="rId1313" Type="http://schemas.openxmlformats.org/officeDocument/2006/relationships/hyperlink" Target="https://www.assets.signify.com/is/image/Signify/lppr1_mhn-fc_1000w?$highres$" TargetMode="External"/><Relationship Id="rId1520" Type="http://schemas.openxmlformats.org/officeDocument/2006/relationships/hyperlink" Target="https://www.assets.signify.com/is/content/Signify/911401898482_EU.cs_CZ.PROF.FP" TargetMode="External"/><Relationship Id="rId3278" Type="http://schemas.openxmlformats.org/officeDocument/2006/relationships/hyperlink" Target="https://www.assets.signify.com/is/content/Signify/Ledinaire-Highbay-BY02XP-G3-MI-EMEA" TargetMode="External"/><Relationship Id="rId3485" Type="http://schemas.openxmlformats.org/officeDocument/2006/relationships/hyperlink" Target="https://www.assets.signify.com/is/content/Signify/online-QIG-for-324166166411-MAS-LEDtube-installation-guide-INI" TargetMode="External"/><Relationship Id="rId199" Type="http://schemas.openxmlformats.org/officeDocument/2006/relationships/hyperlink" Target="https://www.assets.signify.com/is/image/Signify/RC059Z-SMB-W30L120-overview?$highres$" TargetMode="External"/><Relationship Id="rId2087" Type="http://schemas.openxmlformats.org/officeDocument/2006/relationships/hyperlink" Target="https://www.assets.signify.com/is/content/Signify/929001922602_EU.cs_CZ.PROF.FP" TargetMode="External"/><Relationship Id="rId2294" Type="http://schemas.openxmlformats.org/officeDocument/2006/relationships/hyperlink" Target="https://www.assets.signify.com/is/content/Signify/929003800102_EU.cs_CZ.PROF.FP" TargetMode="External"/><Relationship Id="rId3138" Type="http://schemas.openxmlformats.org/officeDocument/2006/relationships/hyperlink" Target="https://www.assets.signify.com/is/content/Signify/CoreLine-waterproof-G3-Installation-Instruction-v202512" TargetMode="External"/><Relationship Id="rId3345" Type="http://schemas.openxmlformats.org/officeDocument/2006/relationships/hyperlink" Target="https://www.assets.signify.com/is/content/Signify/LEDTForce_SONT_Installation_Guide-INI" TargetMode="External"/><Relationship Id="rId3552" Type="http://schemas.openxmlformats.org/officeDocument/2006/relationships/hyperlink" Target="https://www.assets.signify.com/is/content/Signify/LEDtube_Installation_Guide_UN-INI" TargetMode="External"/><Relationship Id="rId266" Type="http://schemas.openxmlformats.org/officeDocument/2006/relationships/hyperlink" Target="https://www.assets.signify.com/is/image/Signify/CoreLine_Waterproof_WT120C%20G2%20L1200%20PSU%20-%20SPP?$highres$" TargetMode="External"/><Relationship Id="rId473" Type="http://schemas.openxmlformats.org/officeDocument/2006/relationships/hyperlink" Target="https://www.assets.signify.com/is/image/Signify/Ledinaire-Floodlight-BVP167-65W-AWB-All-in-RTP?$highres$" TargetMode="External"/><Relationship Id="rId680" Type="http://schemas.openxmlformats.org/officeDocument/2006/relationships/hyperlink" Target="https://www.assets.signify.com/is/image/Signify/LEDtube_T8_G13-SPP?$highres$" TargetMode="External"/><Relationship Id="rId2154" Type="http://schemas.openxmlformats.org/officeDocument/2006/relationships/hyperlink" Target="https://www.assets.signify.com/is/content/Signify/929003553602_EU.cs_CZ.PROF.FP" TargetMode="External"/><Relationship Id="rId2361" Type="http://schemas.openxmlformats.org/officeDocument/2006/relationships/hyperlink" Target="https://www.assets.signify.com/is/content/Signify/929002371901_EU.cs_CZ.PROF.FP" TargetMode="External"/><Relationship Id="rId3205" Type="http://schemas.openxmlformats.org/officeDocument/2006/relationships/hyperlink" Target="https://www.assets.signify.com/is/content/Signify/BN021C%20EU-MI-0427_Final%20v3" TargetMode="External"/><Relationship Id="rId3412" Type="http://schemas.openxmlformats.org/officeDocument/2006/relationships/hyperlink" Target="https://www.assets.signify.com/is/content/Signify/online-QIG-for-324165132934-Installation-INI" TargetMode="External"/><Relationship Id="rId126" Type="http://schemas.openxmlformats.org/officeDocument/2006/relationships/hyperlink" Target="https://www.assets.signify.com/is/image/Signify/IPAC1_ZRS750I_0031?$highres$" TargetMode="External"/><Relationship Id="rId333" Type="http://schemas.openxmlformats.org/officeDocument/2006/relationships/hyperlink" Target="https://www.assets.signify.com/is/image/Signify/CoreLineBatten-BN126C-All-in-ML-MCCT-L600-1-SPP?$highres$" TargetMode="External"/><Relationship Id="rId540" Type="http://schemas.openxmlformats.org/officeDocument/2006/relationships/hyperlink" Target="https://www.assets.signify.com/is/image/Signify/LEDTrueForce_Others_E40-SPP?$highres$" TargetMode="External"/><Relationship Id="rId1170" Type="http://schemas.openxmlformats.org/officeDocument/2006/relationships/hyperlink" Target="https://www.assets.signify.com/is/image/Signify/LEDspots_MAS_MR16_GU5_3_1-SPP?$highres$" TargetMode="External"/><Relationship Id="rId2014" Type="http://schemas.openxmlformats.org/officeDocument/2006/relationships/hyperlink" Target="https://www.assets.signify.com/is/content/Signify/929004604802_EU.cs_CZ.PROF.FP" TargetMode="External"/><Relationship Id="rId2221" Type="http://schemas.openxmlformats.org/officeDocument/2006/relationships/hyperlink" Target="https://www.assets.signify.com/is/content/Signify/929001391102_EU.cs_CZ.PROF.FP" TargetMode="External"/><Relationship Id="rId1030" Type="http://schemas.openxmlformats.org/officeDocument/2006/relationships/hyperlink" Target="https://www.assets.signify.com/is/image/Signify/PLA_LED_60W_B35_E14_WW_ND_1CT_10-SPP?$highres$" TargetMode="External"/><Relationship Id="rId400" Type="http://schemas.openxmlformats.org/officeDocument/2006/relationships/hyperlink" Target="https://www.assets.signify.com/is/image/Signify/CoreLineHighbay_Gen5_BY121P-SPP?$highres$" TargetMode="External"/><Relationship Id="rId1987" Type="http://schemas.openxmlformats.org/officeDocument/2006/relationships/hyperlink" Target="https://www.assets.signify.com/is/content/Signify/929003531102_EU.cs_CZ.PROF.FP" TargetMode="External"/><Relationship Id="rId1847" Type="http://schemas.openxmlformats.org/officeDocument/2006/relationships/hyperlink" Target="https://www.assets.signify.com/is/content/Signify/911401629608_EU.cs_CZ.PROF.FP" TargetMode="External"/><Relationship Id="rId1707" Type="http://schemas.openxmlformats.org/officeDocument/2006/relationships/hyperlink" Target="https://www.assets.signify.com/is/content/Signify/911401835888_EU.cs_CZ.PROF.FP" TargetMode="External"/><Relationship Id="rId3062" Type="http://schemas.openxmlformats.org/officeDocument/2006/relationships/hyperlink" Target="https://www.assets.signify.com/is/content/Signify/RC159Z-Plaster-Ceiling-SMB-Installation-instruction" TargetMode="External"/><Relationship Id="rId190" Type="http://schemas.openxmlformats.org/officeDocument/2006/relationships/hyperlink" Target="https://www.assets.signify.com/is/image/Signify/Ledinaire%20safety%20string?$highres$" TargetMode="External"/><Relationship Id="rId1914" Type="http://schemas.openxmlformats.org/officeDocument/2006/relationships/hyperlink" Target="https://www.assets.signify.com/is/content/Signify/911401882002_EU.cs_CZ.PROF.FP" TargetMode="External"/><Relationship Id="rId2688" Type="http://schemas.openxmlformats.org/officeDocument/2006/relationships/hyperlink" Target="https://www.assets.signify.com/is/content/Signify/928048001605_EU.cs_CZ.PROF.FP" TargetMode="External"/><Relationship Id="rId2895" Type="http://schemas.openxmlformats.org/officeDocument/2006/relationships/hyperlink" Target="https://www.assets.signify.com/is/content/Signify/913700232103_EU.cs_CZ.PROF.FP" TargetMode="External"/><Relationship Id="rId867" Type="http://schemas.openxmlformats.org/officeDocument/2006/relationships/hyperlink" Target="https://www.assets.signify.com/is/image/Signify/LED_classic_60W_A60_E27_CL_WGD90_SRT4_1-SPP?$highres$" TargetMode="External"/><Relationship Id="rId1497" Type="http://schemas.openxmlformats.org/officeDocument/2006/relationships/hyperlink" Target="https://www.assets.signify.com/is/content/Signify/910505103601_EU.cs_CZ.PROF.FP" TargetMode="External"/><Relationship Id="rId2548" Type="http://schemas.openxmlformats.org/officeDocument/2006/relationships/hyperlink" Target="https://www.assets.signify.com/is/content/Signify/929002981855_EU.cs_CZ.PROF.FP" TargetMode="External"/><Relationship Id="rId2755" Type="http://schemas.openxmlformats.org/officeDocument/2006/relationships/hyperlink" Target="https://www.assets.signify.com/is/content/Signify/928070219830_EU.cs_CZ.PROF.FP" TargetMode="External"/><Relationship Id="rId2962" Type="http://schemas.openxmlformats.org/officeDocument/2006/relationships/hyperlink" Target="https://www.assets.signify.com/is/content/Signify/RS071B_MI_324166033633_for_online_updated-INI" TargetMode="External"/><Relationship Id="rId727" Type="http://schemas.openxmlformats.org/officeDocument/2006/relationships/hyperlink" Target="https://www.assets.signify.com/is/image/Signify/MAS-LEDtube-HE-T5-Mains-EU-20240507-RTP?$highres$" TargetMode="External"/><Relationship Id="rId934" Type="http://schemas.openxmlformats.org/officeDocument/2006/relationships/hyperlink" Target="https://www.assets.signify.com/is/image/Signify/18110108zz_rft?$highres$" TargetMode="External"/><Relationship Id="rId1357" Type="http://schemas.openxmlformats.org/officeDocument/2006/relationships/hyperlink" Target="https://www.assets.signify.com/is/image/Signify/LPPR1_CDM-TM_0001?$highres$" TargetMode="External"/><Relationship Id="rId1564" Type="http://schemas.openxmlformats.org/officeDocument/2006/relationships/hyperlink" Target="https://www.assets.signify.com/is/content/Signify/911401846682_EU.cs_CZ.PROF.FP" TargetMode="External"/><Relationship Id="rId1771" Type="http://schemas.openxmlformats.org/officeDocument/2006/relationships/hyperlink" Target="https://www.assets.signify.com/is/content/Signify/911401807685_EU.cs_CZ.PROF.FP" TargetMode="External"/><Relationship Id="rId2408" Type="http://schemas.openxmlformats.org/officeDocument/2006/relationships/hyperlink" Target="https://www.assets.signify.com/is/content/Signify/929003607608_EU.cs_CZ.PROF.FP" TargetMode="External"/><Relationship Id="rId2615" Type="http://schemas.openxmlformats.org/officeDocument/2006/relationships/hyperlink" Target="https://www.assets.signify.com/is/content/Signify/929001904902_EU.cs_CZ.PROF.FP" TargetMode="External"/><Relationship Id="rId2822" Type="http://schemas.openxmlformats.org/officeDocument/2006/relationships/hyperlink" Target="https://www.assets.signify.com/is/content/Signify/913713032466_EU.cs_CZ.PROF.FP" TargetMode="External"/><Relationship Id="rId63" Type="http://schemas.openxmlformats.org/officeDocument/2006/relationships/hyperlink" Target="https://www.assets.signify.com/is/image/Signify/CoreLine_Recessed_Spot-RS141B_Adjustable_ALU-SPP?$highres$" TargetMode="External"/><Relationship Id="rId1217" Type="http://schemas.openxmlformats.org/officeDocument/2006/relationships/hyperlink" Target="https://www.assets.signify.com/is/image/Signify/LEDlinear_CorePro_7_2W_R7S_1-SPP?$highres$" TargetMode="External"/><Relationship Id="rId1424" Type="http://schemas.openxmlformats.org/officeDocument/2006/relationships/hyperlink" Target="https://www.assets.signify.com/is/image/Signify/GPPR1_MTL-LH_0003?$highres$" TargetMode="External"/><Relationship Id="rId1631" Type="http://schemas.openxmlformats.org/officeDocument/2006/relationships/hyperlink" Target="https://www.assets.signify.com/is/content/Signify/911401562843_EU.cs_CZ.PROF.FP" TargetMode="External"/><Relationship Id="rId3389" Type="http://schemas.openxmlformats.org/officeDocument/2006/relationships/hyperlink" Target="https://www.assets.signify.com/is/content/Signify/Online-QIG-for-324165994074-INI" TargetMode="External"/><Relationship Id="rId3596" Type="http://schemas.openxmlformats.org/officeDocument/2006/relationships/hyperlink" Target="https://www.assets.signify.com/is/content/Signify/LEDtube-Installation-Guide-HF-2-INI" TargetMode="External"/><Relationship Id="rId2198" Type="http://schemas.openxmlformats.org/officeDocument/2006/relationships/hyperlink" Target="https://www.assets.signify.com/is/content/Signify/929001908702_EU.cs_CZ.PROF.FP" TargetMode="External"/><Relationship Id="rId3249" Type="http://schemas.openxmlformats.org/officeDocument/2006/relationships/hyperlink" Target="https://www.assets.signify.com/is/content/Signify/Coreline-Highbay-G5-MI-PSU-PSD" TargetMode="External"/><Relationship Id="rId3456" Type="http://schemas.openxmlformats.org/officeDocument/2006/relationships/hyperlink" Target="https://www.assets.signify.com/is/content/Signify/online-QIG-for-324166166411-MAS-LEDtube-INI" TargetMode="External"/><Relationship Id="rId377" Type="http://schemas.openxmlformats.org/officeDocument/2006/relationships/hyperlink" Target="https://www.assets.signify.com/is/image/Signify/CL-HB-G6-BY121P-PSU-PSD-RTP?$highres$" TargetMode="External"/><Relationship Id="rId584" Type="http://schemas.openxmlformats.org/officeDocument/2006/relationships/hyperlink" Target="https://www.assets.signify.com/is/image/Signify/929004435102-CorePro-LEDbulb-D-40-60-75-100W-A60-5CCT-RTP?$highres$" TargetMode="External"/><Relationship Id="rId2058" Type="http://schemas.openxmlformats.org/officeDocument/2006/relationships/hyperlink" Target="https://www.assets.signify.com/is/content/Signify/929003592902_EU.cs_CZ.PROF.FP" TargetMode="External"/><Relationship Id="rId2265" Type="http://schemas.openxmlformats.org/officeDocument/2006/relationships/hyperlink" Target="https://www.assets.signify.com/is/content/Signify/929002697802_EU.cs_CZ.PROF.FP" TargetMode="External"/><Relationship Id="rId3109" Type="http://schemas.openxmlformats.org/officeDocument/2006/relationships/hyperlink" Target="https://www.assets.signify.com/is/content/Signify/CoreLine-waterproof-G3-Installation-Instruction-v202512" TargetMode="External"/><Relationship Id="rId3663" Type="http://schemas.openxmlformats.org/officeDocument/2006/relationships/hyperlink" Target="https://www.assets.signify.com/is/image/Signify/LED_Sensor_A60_E27_WW_POS1-SPP?$highres$" TargetMode="External"/><Relationship Id="rId237" Type="http://schemas.openxmlformats.org/officeDocument/2006/relationships/hyperlink" Target="https://www.assets.signify.com/is/image/Signify/CoreLine_Waterproof_WT120C%20G2%20L1200%20PSU%20-%20SPP?$highres$" TargetMode="External"/><Relationship Id="rId791" Type="http://schemas.openxmlformats.org/officeDocument/2006/relationships/hyperlink" Target="https://www.assets.signify.com/is/image/Signify/CorePro-LEDtube-HF-1500mm-RTP?$highres$" TargetMode="External"/><Relationship Id="rId1074" Type="http://schemas.openxmlformats.org/officeDocument/2006/relationships/hyperlink" Target="https://www.assets.signify.com/is/image/Signify/LEDClassic-50W-GU10-WW-36D-DIM-UE-SRT4-RTP?$highres$" TargetMode="External"/><Relationship Id="rId2472" Type="http://schemas.openxmlformats.org/officeDocument/2006/relationships/hyperlink" Target="https://www.assets.signify.com/is/content/Signify/929002972702_EU.cs_CZ.PROF.FP" TargetMode="External"/><Relationship Id="rId3316" Type="http://schemas.openxmlformats.org/officeDocument/2006/relationships/hyperlink" Target="https://www.assets.signify.com/is/content/Signify/Mounting-instruction-Ledinaire-Floodlight-All-in-with-sensor" TargetMode="External"/><Relationship Id="rId3523" Type="http://schemas.openxmlformats.org/officeDocument/2006/relationships/hyperlink" Target="https://www.assets.signify.com/is/content/Signify/LEDtube_Installation_Guide-INI" TargetMode="External"/><Relationship Id="rId444" Type="http://schemas.openxmlformats.org/officeDocument/2006/relationships/hyperlink" Target="https://www.assets.signify.com/is/image/Signify/Coreline_tempo_large-BVP130-PP?$highres$" TargetMode="External"/><Relationship Id="rId651" Type="http://schemas.openxmlformats.org/officeDocument/2006/relationships/hyperlink" Target="https://www.assets.signify.com/is/image/Signify/929004350002-CorePro-LED-PLS-360D-3-5W-3CCT-2P-G23-RTP?$highres$" TargetMode="External"/><Relationship Id="rId1281" Type="http://schemas.openxmlformats.org/officeDocument/2006/relationships/hyperlink" Target="https://www.assets.signify.com/is/image/Signify/lppr1_son-pia_plus_e40?$highres$" TargetMode="External"/><Relationship Id="rId2125" Type="http://schemas.openxmlformats.org/officeDocument/2006/relationships/hyperlink" Target="https://www.assets.signify.com/is/content/Signify/929001874932_EU.cs_CZ.PROF.FP" TargetMode="External"/><Relationship Id="rId2332" Type="http://schemas.openxmlformats.org/officeDocument/2006/relationships/hyperlink" Target="https://www.assets.signify.com/is/content/Signify/929002445517_EU.cs_CZ.PROF.FP" TargetMode="External"/><Relationship Id="rId304" Type="http://schemas.openxmlformats.org/officeDocument/2006/relationships/hyperlink" Target="https://www.assets.signify.com/is/image/Signify/L1200?$highres$" TargetMode="External"/><Relationship Id="rId511" Type="http://schemas.openxmlformats.org/officeDocument/2006/relationships/hyperlink" Target="https://www.assets.signify.com/is/image/Signify/LED-MAS-SON-T-UE-M-28-5W-740-E27-RTP?$highres$" TargetMode="External"/><Relationship Id="rId1141" Type="http://schemas.openxmlformats.org/officeDocument/2006/relationships/hyperlink" Target="https://www.assets.signify.com/is/image/Signify/PILA_LED_65W_GU10_CW_36D_ND_1CT_10-SPP?$highres$" TargetMode="External"/><Relationship Id="rId1001" Type="http://schemas.openxmlformats.org/officeDocument/2006/relationships/hyperlink" Target="https://www.assets.signify.com/is/image/Signify/MZD_LEDCLA_40W_B35_E14-SPP?$highres$" TargetMode="External"/><Relationship Id="rId1958" Type="http://schemas.openxmlformats.org/officeDocument/2006/relationships/hyperlink" Target="https://www.assets.signify.com/is/content/Signify/929003467112_EU.cs_CZ.PROF.FP" TargetMode="External"/><Relationship Id="rId3173" Type="http://schemas.openxmlformats.org/officeDocument/2006/relationships/hyperlink" Target="https://www.assets.signify.com/is/content/Signify/Ledinaire%20waterproof%20WT065C%20G3%20BN_MI_v2023%2005" TargetMode="External"/><Relationship Id="rId3380" Type="http://schemas.openxmlformats.org/officeDocument/2006/relationships/hyperlink" Target="https://www.assets.signify.com/is/content/Signify/LEDTForce_HPL_2_NC_Installation_Guide-INI" TargetMode="External"/><Relationship Id="rId1818" Type="http://schemas.openxmlformats.org/officeDocument/2006/relationships/hyperlink" Target="https://www.assets.signify.com/is/content/Signify/911401554545_EU.cs_CZ.PROF.FP" TargetMode="External"/><Relationship Id="rId3033" Type="http://schemas.openxmlformats.org/officeDocument/2006/relationships/hyperlink" Target="https://www.assets.signify.com/is/content/Signify/CoreLine-panel-G6-Installation-Instructions-RC132V-All-in" TargetMode="External"/><Relationship Id="rId3240" Type="http://schemas.openxmlformats.org/officeDocument/2006/relationships/hyperlink" Target="https://www.assets.signify.com/is/content/Signify/MI-Coreline-Highbay-G6-PSD-PSU" TargetMode="External"/><Relationship Id="rId161" Type="http://schemas.openxmlformats.org/officeDocument/2006/relationships/hyperlink" Target="https://www.assets.signify.com/is/image/Signify/Philips-CoreLine-panel-G6-All-in-MultiLumen-W60L60-RTP?$highres$" TargetMode="External"/><Relationship Id="rId2799" Type="http://schemas.openxmlformats.org/officeDocument/2006/relationships/hyperlink" Target="https://www.assets.signify.com/is/content/Signify/928191005331_EU.cs_CZ.PROF.FP" TargetMode="External"/><Relationship Id="rId3100" Type="http://schemas.openxmlformats.org/officeDocument/2006/relationships/hyperlink" Target="https://www.assets.signify.com/is/content/Signify/CoreLine-waterproof-G3-Installation-Instruction-v202512" TargetMode="External"/><Relationship Id="rId978" Type="http://schemas.openxmlformats.org/officeDocument/2006/relationships/hyperlink" Target="https://www.assets.signify.com/is/image/Signify/PILA_LED_150W_A80_E27_2700K_FR_ND-SPP?$highres$" TargetMode="External"/><Relationship Id="rId2659" Type="http://schemas.openxmlformats.org/officeDocument/2006/relationships/hyperlink" Target="https://www.assets.signify.com/is/content/Signify/929001243802_EU.cs_CZ.PROF.FP" TargetMode="External"/><Relationship Id="rId2866" Type="http://schemas.openxmlformats.org/officeDocument/2006/relationships/hyperlink" Target="https://www.assets.signify.com/is/content/Signify/913700423266_EU.cs_CZ.PROF.FP" TargetMode="External"/><Relationship Id="rId838" Type="http://schemas.openxmlformats.org/officeDocument/2006/relationships/hyperlink" Target="https://www.assets.signify.com/is/image/Signify/LS_tapetotape_connector_IP20-EU-SPP?$highres$" TargetMode="External"/><Relationship Id="rId1468" Type="http://schemas.openxmlformats.org/officeDocument/2006/relationships/hyperlink" Target="https://www.assets.signify.com/is/content/Signify/911401894787_EU.cs_CZ.PROF.FP" TargetMode="External"/><Relationship Id="rId1675" Type="http://schemas.openxmlformats.org/officeDocument/2006/relationships/hyperlink" Target="https://www.assets.signify.com/is/content/Signify/911401803587_EU.cs_CZ.PROF.FP" TargetMode="External"/><Relationship Id="rId1882" Type="http://schemas.openxmlformats.org/officeDocument/2006/relationships/hyperlink" Target="https://www.assets.signify.com/is/content/Signify/911401565044_EU.cs_CZ.PROF.FP" TargetMode="External"/><Relationship Id="rId2519" Type="http://schemas.openxmlformats.org/officeDocument/2006/relationships/hyperlink" Target="https://www.assets.signify.com/is/content/Signify/929001346702_EU.cs_CZ.PROF.FP" TargetMode="External"/><Relationship Id="rId2726" Type="http://schemas.openxmlformats.org/officeDocument/2006/relationships/hyperlink" Target="https://www.assets.signify.com/is/content/Signify/928486700091_EU.cs_CZ.PROF.FP" TargetMode="External"/><Relationship Id="rId1328" Type="http://schemas.openxmlformats.org/officeDocument/2006/relationships/hyperlink" Target="https://www.assets.signify.com/is/image/Signify/cdo_tt-plus_70w_e27_pp?$highres$" TargetMode="External"/><Relationship Id="rId1535" Type="http://schemas.openxmlformats.org/officeDocument/2006/relationships/hyperlink" Target="https://www.assets.signify.com/is/content/Signify/912401483505_EU.cs_CZ.PROF.FP" TargetMode="External"/><Relationship Id="rId2933" Type="http://schemas.openxmlformats.org/officeDocument/2006/relationships/hyperlink" Target="https://www.assets.signify.com/is/content/Signify/CoreLine_Downlight_DN142B_Installation_Instructions_PSD" TargetMode="External"/><Relationship Id="rId905" Type="http://schemas.openxmlformats.org/officeDocument/2006/relationships/hyperlink" Target="https://www.assets.signify.com/is/image/Signify/1705230620_rft?$highres$" TargetMode="External"/><Relationship Id="rId1742" Type="http://schemas.openxmlformats.org/officeDocument/2006/relationships/hyperlink" Target="https://www.assets.signify.com/is/content/Signify/911401867884_EU.cs_CZ.PROF.FP" TargetMode="External"/><Relationship Id="rId34" Type="http://schemas.openxmlformats.org/officeDocument/2006/relationships/hyperlink" Target="https://www.assets.signify.com/is/image/Signify/CLDN-DN142B-UGR19-150-SPP?$highres$" TargetMode="External"/><Relationship Id="rId1602" Type="http://schemas.openxmlformats.org/officeDocument/2006/relationships/hyperlink" Target="https://www.assets.signify.com/is/content/Signify/911401807587_EU.cs_CZ.PROF.FP" TargetMode="External"/><Relationship Id="rId3567" Type="http://schemas.openxmlformats.org/officeDocument/2006/relationships/hyperlink" Target="https://www.assets.signify.com/is/content/Signify/LEDtube_Installation_Guide_T5-INI" TargetMode="External"/><Relationship Id="rId488" Type="http://schemas.openxmlformats.org/officeDocument/2006/relationships/hyperlink" Target="https://www.assets.signify.com/is/image/Signify/BVP008%20-%20MDU%20-%2020W?$highres$" TargetMode="External"/><Relationship Id="rId695" Type="http://schemas.openxmlformats.org/officeDocument/2006/relationships/hyperlink" Target="https://www.assets.signify.com/is/image/Signify/LEDtube_HF_600mm_8W_G13_830_1000lm-SPP?$highres$" TargetMode="External"/><Relationship Id="rId2169" Type="http://schemas.openxmlformats.org/officeDocument/2006/relationships/hyperlink" Target="https://www.assets.signify.com/is/content/Signify/929002997502_EU.cs_CZ.PROF.FP" TargetMode="External"/><Relationship Id="rId2376" Type="http://schemas.openxmlformats.org/officeDocument/2006/relationships/hyperlink" Target="https://www.assets.signify.com/is/content/Signify/929002055092_EU.cs_CZ.PROF.FP" TargetMode="External"/><Relationship Id="rId2583" Type="http://schemas.openxmlformats.org/officeDocument/2006/relationships/hyperlink" Target="https://www.assets.signify.com/is/content/Signify/929003078802_EU.cs_CZ.PROF.FP" TargetMode="External"/><Relationship Id="rId2790" Type="http://schemas.openxmlformats.org/officeDocument/2006/relationships/hyperlink" Target="https://www.assets.signify.com/is/content/Signify/928193805131_EU.cs_CZ.PROF.FP" TargetMode="External"/><Relationship Id="rId3427" Type="http://schemas.openxmlformats.org/officeDocument/2006/relationships/hyperlink" Target="https://www.assets.signify.com/is/content/Signify/LEDtube_PLL_HF_1_Installation_Guide-INI" TargetMode="External"/><Relationship Id="rId363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48" Type="http://schemas.openxmlformats.org/officeDocument/2006/relationships/hyperlink" Target="https://www.assets.signify.com/is/image/Signify/Ledinaire%20Batten_BN021_L600_SPP-01?$highres$" TargetMode="External"/><Relationship Id="rId555" Type="http://schemas.openxmlformats.org/officeDocument/2006/relationships/hyperlink" Target="https://www.assets.signify.com/is/image/Signify/LED-TForce-Core-LED-HPL-36W-E40-FR-RTP?$highres$" TargetMode="External"/><Relationship Id="rId762" Type="http://schemas.openxmlformats.org/officeDocument/2006/relationships/hyperlink" Target="https://www.assets.signify.com/is/image/Signify/LEDtube_1200mm_17W_G5-SPP?$highres$" TargetMode="External"/><Relationship Id="rId1185" Type="http://schemas.openxmlformats.org/officeDocument/2006/relationships/hyperlink" Target="https://www.assets.signify.com/is/image/Signify/MAS_LEDspotLV_D_20_100W_827_AR111_40D-SPP?$highres$" TargetMode="External"/><Relationship Id="rId1392" Type="http://schemas.openxmlformats.org/officeDocument/2006/relationships/hyperlink" Target="https://www.assets.signify.com/is/image/Signify/GPPR1_R2ANTLPL_PHL?$highres$" TargetMode="External"/><Relationship Id="rId2029" Type="http://schemas.openxmlformats.org/officeDocument/2006/relationships/hyperlink" Target="https://www.assets.signify.com/is/content/Signify/929003757402_EU.cs_CZ.PROF.FP" TargetMode="External"/><Relationship Id="rId2236" Type="http://schemas.openxmlformats.org/officeDocument/2006/relationships/hyperlink" Target="https://www.assets.signify.com/is/content/Signify/929003774202_EU.cs_CZ.PROF.FP" TargetMode="External"/><Relationship Id="rId2443" Type="http://schemas.openxmlformats.org/officeDocument/2006/relationships/hyperlink" Target="https://www.assets.signify.com/is/content/Signify/929001238592_EU.cs_CZ.PROF.FP" TargetMode="External"/><Relationship Id="rId2650" Type="http://schemas.openxmlformats.org/officeDocument/2006/relationships/hyperlink" Target="https://www.assets.signify.com/is/content/Signify/929003791202_EU.cs_CZ.PROF.FP" TargetMode="External"/><Relationship Id="rId208" Type="http://schemas.openxmlformats.org/officeDocument/2006/relationships/hyperlink" Target="https://www.assets.signify.com/is/image/Signify/CoreLine-surface-mounted-G4-W20L120-All-in-logo-RTP?$highres$" TargetMode="External"/><Relationship Id="rId415" Type="http://schemas.openxmlformats.org/officeDocument/2006/relationships/hyperlink" Target="https://www.assets.signify.com/is/image/Signify/CoreLineHighbay_Gen5_BY122P-SPP?$highres$" TargetMode="External"/><Relationship Id="rId622" Type="http://schemas.openxmlformats.org/officeDocument/2006/relationships/hyperlink" Target="https://www.assets.signify.com/is/image/Signify/MC_LEDtube_G13-SPP?$highres$" TargetMode="External"/><Relationship Id="rId1045" Type="http://schemas.openxmlformats.org/officeDocument/2006/relationships/hyperlink" Target="https://www.assets.signify.com/is/image/Signify/PILA_LED_40W_P45_E27_4000K_FR_ND-SPP?$highres$" TargetMode="External"/><Relationship Id="rId1252" Type="http://schemas.openxmlformats.org/officeDocument/2006/relationships/hyperlink" Target="https://www.assets.signify.com/is/image/Signify/LPPR1_TL-DCOL_BLUE_G13?$highres$" TargetMode="External"/><Relationship Id="rId2303" Type="http://schemas.openxmlformats.org/officeDocument/2006/relationships/hyperlink" Target="https://www.assets.signify.com/is/content/Signify/929003703302_EU.cs_CZ.PROF.FP" TargetMode="External"/><Relationship Id="rId2510" Type="http://schemas.openxmlformats.org/officeDocument/2006/relationships/hyperlink" Target="https://www.assets.signify.com/is/content/Signify/929001891502_EU.cs_CZ.PROF.FP" TargetMode="External"/><Relationship Id="rId1112" Type="http://schemas.openxmlformats.org/officeDocument/2006/relationships/hyperlink" Target="https://www.assets.signify.com/is/image/Signify/LEDSpots_PAR16_GU10-SPP?$highres$" TargetMode="External"/><Relationship Id="rId3077" Type="http://schemas.openxmlformats.org/officeDocument/2006/relationships/hyperlink" Target="https://www.assets.signify.com/is/content/Signify/Installation-instructions-CoreLine-surface-mounted-Gen4" TargetMode="External"/><Relationship Id="rId3284" Type="http://schemas.openxmlformats.org/officeDocument/2006/relationships/hyperlink" Target="https://www.assets.signify.com/is/content/Signify/CoreLine%20tempo%20medium-BVP125-INI" TargetMode="External"/><Relationship Id="rId1929" Type="http://schemas.openxmlformats.org/officeDocument/2006/relationships/hyperlink" Target="https://www.assets.signify.com/is/content/Signify/911401894386_EU.cs_CZ.PROF.FP" TargetMode="External"/><Relationship Id="rId2093" Type="http://schemas.openxmlformats.org/officeDocument/2006/relationships/hyperlink" Target="https://www.assets.signify.com/is/content/Signify/929004242002_EU.cs_CZ.PROF.FP" TargetMode="External"/><Relationship Id="rId3491" Type="http://schemas.openxmlformats.org/officeDocument/2006/relationships/hyperlink" Target="https://www.assets.signify.com/is/content/Signify/66357991-139078-LED-BULB-NDLR-QIG-INI" TargetMode="External"/><Relationship Id="rId3144" Type="http://schemas.openxmlformats.org/officeDocument/2006/relationships/hyperlink" Target="https://www.assets.signify.com/is/content/Signify/WT210C-G2-CoreLine-waterproof-tubular-Manual-instruction-PC" TargetMode="External"/><Relationship Id="rId3351" Type="http://schemas.openxmlformats.org/officeDocument/2006/relationships/hyperlink" Target="https://www.assets.signify.com/is/content/Signify/LEDTForce_SONT_Installation_Guide-INI" TargetMode="External"/><Relationship Id="rId272" Type="http://schemas.openxmlformats.org/officeDocument/2006/relationships/hyperlink" Target="https://www.assets.signify.com/is/image/Signify/CoreLine_Waterproof_WT120C%20G2%20L1500%20PSU%20-%20SPP?$highres$" TargetMode="External"/><Relationship Id="rId2160" Type="http://schemas.openxmlformats.org/officeDocument/2006/relationships/hyperlink" Target="https://www.assets.signify.com/is/content/Signify/929003553902_EU.cs_CZ.PROF.FP" TargetMode="External"/><Relationship Id="rId3004" Type="http://schemas.openxmlformats.org/officeDocument/2006/relationships/hyperlink" Target="https://www.assets.signify.com/is/content/Signify/IIII9_RCS750I_0001" TargetMode="External"/><Relationship Id="rId3211" Type="http://schemas.openxmlformats.org/officeDocument/2006/relationships/hyperlink" Target="https://www.assets.signify.com/is/content/Signify/BN021C%20EU-MI-0427_Final%20v3" TargetMode="External"/><Relationship Id="rId132" Type="http://schemas.openxmlformats.org/officeDocument/2006/relationships/hyperlink" Target="https://www.assets.signify.com/is/image/Signify/3_circuit_Square-ZRS750_TCPL_WH-AP?$highres$" TargetMode="External"/><Relationship Id="rId2020" Type="http://schemas.openxmlformats.org/officeDocument/2006/relationships/hyperlink" Target="https://www.assets.signify.com/is/content/Signify/929002351002_EU.cs_CZ.PROF.FP" TargetMode="External"/><Relationship Id="rId1579" Type="http://schemas.openxmlformats.org/officeDocument/2006/relationships/hyperlink" Target="https://www.assets.signify.com/is/content/Signify/910502558818_EU.cs_CZ.PROF.FP" TargetMode="External"/><Relationship Id="rId2977" Type="http://schemas.openxmlformats.org/officeDocument/2006/relationships/hyperlink" Target="https://www.assets.signify.com/is/content/Signify/EM155C-SLIM-WL-EXIT-SIGN-UI" TargetMode="External"/><Relationship Id="rId949" Type="http://schemas.openxmlformats.org/officeDocument/2006/relationships/hyperlink" Target="https://www.assets.signify.com/is/image/Signify/LEDbulb_12-80W_E27_A60_730_FR_130D-SPP?$highres$" TargetMode="External"/><Relationship Id="rId1786" Type="http://schemas.openxmlformats.org/officeDocument/2006/relationships/hyperlink" Target="https://www.assets.signify.com/is/content/Signify/911401813885_EU.cs_CZ.PROF.FP" TargetMode="External"/><Relationship Id="rId1993" Type="http://schemas.openxmlformats.org/officeDocument/2006/relationships/hyperlink" Target="https://www.assets.signify.com/is/content/Signify/929002006302_EU.cs_CZ.PROF.FP" TargetMode="External"/><Relationship Id="rId2837" Type="http://schemas.openxmlformats.org/officeDocument/2006/relationships/hyperlink" Target="https://www.assets.signify.com/is/content/Signify/913700652666_EU.cs_CZ.PROF.FP" TargetMode="External"/><Relationship Id="rId78" Type="http://schemas.openxmlformats.org/officeDocument/2006/relationships/hyperlink" Target="https://www.assets.signify.com/is/image/Signify/Emergency-Bulkhead-EM153C-SPP02?$highres$" TargetMode="External"/><Relationship Id="rId809" Type="http://schemas.openxmlformats.org/officeDocument/2006/relationships/hyperlink" Target="https://www.assets.signify.com/is/image/Signify/MAS_LEDstrip_5M-SPP?$highres$" TargetMode="External"/><Relationship Id="rId1439" Type="http://schemas.openxmlformats.org/officeDocument/2006/relationships/hyperlink" Target="https://www.assets.signify.com/is/image/Signify/GPPR1_IPVG4PP_PHL_0001?$highres$" TargetMode="External"/><Relationship Id="rId1646" Type="http://schemas.openxmlformats.org/officeDocument/2006/relationships/hyperlink" Target="https://www.assets.signify.com/is/content/Signify/911401809187_EU.cs_CZ.PROF.FP" TargetMode="External"/><Relationship Id="rId1853" Type="http://schemas.openxmlformats.org/officeDocument/2006/relationships/hyperlink" Target="https://www.assets.signify.com/is/content/Signify/911401632408_EU.cs_CZ.PROF.FP" TargetMode="External"/><Relationship Id="rId2904" Type="http://schemas.openxmlformats.org/officeDocument/2006/relationships/hyperlink" Target="https://www.assets.signify.com/is/content/Signify/CoreLine-SlimDownlight-DN145Z-SM-ACC-INI" TargetMode="External"/><Relationship Id="rId1506" Type="http://schemas.openxmlformats.org/officeDocument/2006/relationships/hyperlink" Target="https://www.assets.signify.com/is/content/Signify/911401899082_EU.cs_CZ.PROF.FP" TargetMode="External"/><Relationship Id="rId1713" Type="http://schemas.openxmlformats.org/officeDocument/2006/relationships/hyperlink" Target="https://www.assets.signify.com/is/content/Signify/911401823980_EU.cs_CZ.PROF.FP" TargetMode="External"/><Relationship Id="rId1920" Type="http://schemas.openxmlformats.org/officeDocument/2006/relationships/hyperlink" Target="https://www.assets.signify.com/is/content/Signify/911401874386_EU.cs_CZ.PROF.FP" TargetMode="External"/><Relationship Id="rId599" Type="http://schemas.openxmlformats.org/officeDocument/2006/relationships/hyperlink" Target="https://www.assets.signify.com/is/image/Signify/LEDtube_400mm_17W_2G11_830_2000lm-SPP?$highres$" TargetMode="External"/><Relationship Id="rId2487" Type="http://schemas.openxmlformats.org/officeDocument/2006/relationships/hyperlink" Target="https://www.assets.signify.com/is/content/Signify/929003540731_EU.cs_CZ.PROF.FP-1" TargetMode="External"/><Relationship Id="rId2694" Type="http://schemas.openxmlformats.org/officeDocument/2006/relationships/hyperlink" Target="https://www.assets.signify.com/is/content/Signify/928048501805_EU.cs_CZ.PROF.FP" TargetMode="External"/><Relationship Id="rId3538" Type="http://schemas.openxmlformats.org/officeDocument/2006/relationships/hyperlink" Target="https://www.assets.signify.com/is/content/Signify/LEDtube_Installation_Guide_HF_1-INI" TargetMode="External"/><Relationship Id="rId459" Type="http://schemas.openxmlformats.org/officeDocument/2006/relationships/hyperlink" Target="https://www.assets.signify.com/is/image/Signify/Large?$highres$" TargetMode="External"/><Relationship Id="rId666" Type="http://schemas.openxmlformats.org/officeDocument/2006/relationships/hyperlink" Target="https://www.assets.signify.com/is/image/Signify/LEDtube_PRO_1200mm_12W_G13_850_1800lm-SPP?$highres$" TargetMode="External"/><Relationship Id="rId873" Type="http://schemas.openxmlformats.org/officeDocument/2006/relationships/hyperlink" Target="https://www.assets.signify.com/is/image/Signify/LEDbulb_MAS_A60_E27_CL_3-SPP?$highres$" TargetMode="External"/><Relationship Id="rId1089" Type="http://schemas.openxmlformats.org/officeDocument/2006/relationships/hyperlink" Target="https://www.assets.signify.com/is/image/Signify/LEDspot_Corepro_GU10_PAR16-SPP?$highres$" TargetMode="External"/><Relationship Id="rId1296" Type="http://schemas.openxmlformats.org/officeDocument/2006/relationships/hyperlink" Target="https://www.assets.signify.com/is/image/Signify/lppr1_sontapia_plus-xtra_e27?$highres$" TargetMode="External"/><Relationship Id="rId2347" Type="http://schemas.openxmlformats.org/officeDocument/2006/relationships/hyperlink" Target="https://www.assets.signify.com/is/content/Signify/929002372802_EU.cs_CZ.PROF.FP" TargetMode="External"/><Relationship Id="rId2554" Type="http://schemas.openxmlformats.org/officeDocument/2006/relationships/hyperlink" Target="https://www.assets.signify.com/is/content/Signify/929001218002_EU.cs_CZ.PROF.FP" TargetMode="External"/><Relationship Id="rId319" Type="http://schemas.openxmlformats.org/officeDocument/2006/relationships/hyperlink" Target="https://www.assets.signify.com/is/image/Signify/WT050C-2ft-double-SPP?$highres$" TargetMode="External"/><Relationship Id="rId526" Type="http://schemas.openxmlformats.org/officeDocument/2006/relationships/hyperlink" Target="https://www.assets.signify.com/is/image/Signify/LEDTForce_MAS_HPL_ED75_E27-SPP?$highres$" TargetMode="External"/><Relationship Id="rId1156" Type="http://schemas.openxmlformats.org/officeDocument/2006/relationships/hyperlink" Target="https://www.assets.signify.com/is/image/Signify/ExpertColor_7-2_50W_MR16_GU5-3_PP?$highres$" TargetMode="External"/><Relationship Id="rId1363" Type="http://schemas.openxmlformats.org/officeDocument/2006/relationships/hyperlink" Target="https://www.assets.signify.com/is/image/Signify/LPPR1_CDM-RM_0008?$highres$" TargetMode="External"/><Relationship Id="rId2207" Type="http://schemas.openxmlformats.org/officeDocument/2006/relationships/hyperlink" Target="https://www.assets.signify.com/is/content/Signify/929002475002_EU.cs_CZ.PROF.FP" TargetMode="External"/><Relationship Id="rId2761" Type="http://schemas.openxmlformats.org/officeDocument/2006/relationships/hyperlink" Target="https://www.assets.signify.com/is/content/Signify/928154708835_EU.cs_CZ.PROF.FP" TargetMode="External"/><Relationship Id="rId3605" Type="http://schemas.openxmlformats.org/officeDocument/2006/relationships/hyperlink" Target="https://www.assets.signify.com/is/content/Signify/LEDtube-Installation-Guide-HF-2-INI" TargetMode="External"/><Relationship Id="rId733" Type="http://schemas.openxmlformats.org/officeDocument/2006/relationships/hyperlink" Target="https://www.assets.signify.com/is/image/Signify/ESSENTIAL_LEDtube_8_16W_G5_830_865_APR-SPP?$highres$" TargetMode="External"/><Relationship Id="rId940" Type="http://schemas.openxmlformats.org/officeDocument/2006/relationships/hyperlink" Target="https://www.assets.signify.com/is/image/Signify/LEDbulb_12-80W_E27_A60_730_FR_130D-SPP?$highres$" TargetMode="External"/><Relationship Id="rId1016" Type="http://schemas.openxmlformats.org/officeDocument/2006/relationships/hyperlink" Target="https://www.assets.signify.com/is/image/Signify/LEDcandle_25W_E27_827_FR_P45-SPP?$highres$" TargetMode="External"/><Relationship Id="rId1570" Type="http://schemas.openxmlformats.org/officeDocument/2006/relationships/hyperlink" Target="https://www.assets.signify.com/is/content/Signify/911401847282_EU.cs_CZ.PROF.FP" TargetMode="External"/><Relationship Id="rId2414" Type="http://schemas.openxmlformats.org/officeDocument/2006/relationships/hyperlink" Target="https://www.assets.signify.com/is/content/Signify/929002306347_EU.cs_CZ.PROF.FP" TargetMode="External"/><Relationship Id="rId2621" Type="http://schemas.openxmlformats.org/officeDocument/2006/relationships/hyperlink" Target="https://www.assets.signify.com/is/content/Signify/929003043302_EU.cs_CZ.PROF.FP" TargetMode="External"/><Relationship Id="rId800" Type="http://schemas.openxmlformats.org/officeDocument/2006/relationships/hyperlink" Target="https://www.assets.signify.com/is/image/Signify/MAS_LEDstrip_5M-SPP?$highres$" TargetMode="External"/><Relationship Id="rId1223" Type="http://schemas.openxmlformats.org/officeDocument/2006/relationships/hyperlink" Target="https://www.assets.signify.com/is/image/Signify/LEDspot_R7S_230V-SPP?$highres$" TargetMode="External"/><Relationship Id="rId1430" Type="http://schemas.openxmlformats.org/officeDocument/2006/relationships/hyperlink" Target="https://www.assets.signify.com/is/image/Signify/GPPR1_MTL-SHRD_0002?$highres$" TargetMode="External"/><Relationship Id="rId3188" Type="http://schemas.openxmlformats.org/officeDocument/2006/relationships/hyperlink" Target="https://www.assets.signify.com/is/content/Signify/MI-PILA-WT008C-Classic" TargetMode="External"/><Relationship Id="rId3395" Type="http://schemas.openxmlformats.org/officeDocument/2006/relationships/hyperlink" Target="https://www.assets.signify.com/is/content/Signify/Online-QIG-for-324165994074-INI" TargetMode="External"/><Relationship Id="rId3048" Type="http://schemas.openxmlformats.org/officeDocument/2006/relationships/hyperlink" Target="https://www.assets.signify.com/is/content/Signify/Ledinaire-panel-G5-Mounting-Instructions-Flywire-Finalv4" TargetMode="External"/><Relationship Id="rId3255" Type="http://schemas.openxmlformats.org/officeDocument/2006/relationships/hyperlink" Target="https://www.assets.signify.com/is/content/Signify/Coreline-Highbay-G5-MI-PSU-PSD" TargetMode="External"/><Relationship Id="rId3462" Type="http://schemas.openxmlformats.org/officeDocument/2006/relationships/hyperlink" Target="https://www.assets.signify.com/is/content/Signify/Online-QIG-for-3241-662-97182-Installation-INI" TargetMode="External"/><Relationship Id="rId176" Type="http://schemas.openxmlformats.org/officeDocument/2006/relationships/hyperlink" Target="https://www.assets.signify.com/is/image/Signify/Ledinaire_panel_G5_60x60-SPP?$highres$" TargetMode="External"/><Relationship Id="rId383" Type="http://schemas.openxmlformats.org/officeDocument/2006/relationships/hyperlink" Target="https://www.assets.signify.com/is/image/Signify/CL-HB-G6-BY122P-PSU-PSD-RTP?$highres$" TargetMode="External"/><Relationship Id="rId590" Type="http://schemas.openxmlformats.org/officeDocument/2006/relationships/hyperlink" Target="https://www.assets.signify.com/is/image/Signify/LEDtube_400mm_17W_2G11_830_2000lm-SPP?$highres$" TargetMode="External"/><Relationship Id="rId2064" Type="http://schemas.openxmlformats.org/officeDocument/2006/relationships/hyperlink" Target="https://www.assets.signify.com/is/content/Signify/929003576402_EU.cs_CZ.PROF.FP" TargetMode="External"/><Relationship Id="rId2271" Type="http://schemas.openxmlformats.org/officeDocument/2006/relationships/hyperlink" Target="https://www.assets.signify.com/is/content/Signify/929002694802_EU.cs_CZ.PROF.FP" TargetMode="External"/><Relationship Id="rId3115" Type="http://schemas.openxmlformats.org/officeDocument/2006/relationships/hyperlink" Target="https://www.assets.signify.com/is/content/Signify/CoreLine%20waterproof%20WT120C%20G2%20PSU_2023%2005" TargetMode="External"/><Relationship Id="rId3322" Type="http://schemas.openxmlformats.org/officeDocument/2006/relationships/hyperlink" Target="https://www.assets.signify.com/is/content/Signify/Mounting-instruction-Ledinaire-Floodlight-All-in-SWB" TargetMode="External"/><Relationship Id="rId243" Type="http://schemas.openxmlformats.org/officeDocument/2006/relationships/hyperlink" Target="https://www.assets.signify.com/is/image/Signify/CoreLine_Waterproof_WT120C%20G2%20L1200%20PSU%20-%20SPP?$highres$" TargetMode="External"/><Relationship Id="rId450" Type="http://schemas.openxmlformats.org/officeDocument/2006/relationships/hyperlink" Target="https://www.assets.signify.com/is/image/Signify/CoreLine_tempo%20small%20gen2-BVP111_DGR-SPP-2?$highres$" TargetMode="External"/><Relationship Id="rId1080" Type="http://schemas.openxmlformats.org/officeDocument/2006/relationships/hyperlink" Target="https://www.assets.signify.com/is/image/Signify/LEDspot_35W_GU10_25D-SPP?$highres$" TargetMode="External"/><Relationship Id="rId2131" Type="http://schemas.openxmlformats.org/officeDocument/2006/relationships/hyperlink" Target="https://www.assets.signify.com/is/content/Signify/929003577632_EU.cs_CZ.PROF.FP" TargetMode="External"/><Relationship Id="rId103" Type="http://schemas.openxmlformats.org/officeDocument/2006/relationships/hyperlink" Target="https://www.assets.signify.com/is/image/Signify/PILA-WM-WL007C-G2-13S-PSUMDU-RND-RTP?$highres$" TargetMode="External"/><Relationship Id="rId310" Type="http://schemas.openxmlformats.org/officeDocument/2006/relationships/hyperlink" Target="https://www.assets.signify.com/is/image/Signify/PH-All-In-Ledinaire-SPP-e-cat-HR-911401815385?$highres$" TargetMode="External"/><Relationship Id="rId1897" Type="http://schemas.openxmlformats.org/officeDocument/2006/relationships/hyperlink" Target="https://www.assets.signify.com/is/content/Signify/912300060474_EU.cs_CZ.PROF.FP" TargetMode="External"/><Relationship Id="rId2948" Type="http://schemas.openxmlformats.org/officeDocument/2006/relationships/hyperlink" Target="https://www.assets.signify.com/is/content/Signify/127075007928_Release_CoreLine%20Recessed%20Spot%20gen2_D78-1200lm%20PSR_manual" TargetMode="External"/><Relationship Id="rId1757" Type="http://schemas.openxmlformats.org/officeDocument/2006/relationships/hyperlink" Target="https://www.assets.signify.com/is/content/Signify/911401876880_EU.cs_CZ.PROF.FP" TargetMode="External"/><Relationship Id="rId1964" Type="http://schemas.openxmlformats.org/officeDocument/2006/relationships/hyperlink" Target="https://www.assets.signify.com/is/content/Signify/929003467712_EU.cs_CZ.PROF.FP" TargetMode="External"/><Relationship Id="rId2808" Type="http://schemas.openxmlformats.org/officeDocument/2006/relationships/hyperlink" Target="https://www.assets.signify.com/is/content/Signify/928109500630_EU.cs_CZ.PROF.FP" TargetMode="External"/><Relationship Id="rId49" Type="http://schemas.openxmlformats.org/officeDocument/2006/relationships/hyperlink" Target="https://www.assets.signify.com/is/image/Signify/CoreLine_Recessed_Spot-RS140B-SPP?$highres$" TargetMode="External"/><Relationship Id="rId1617" Type="http://schemas.openxmlformats.org/officeDocument/2006/relationships/hyperlink" Target="https://www.assets.signify.com/is/content/Signify/911401891185_EU.cs_CZ.PROF.FP" TargetMode="External"/><Relationship Id="rId1824" Type="http://schemas.openxmlformats.org/officeDocument/2006/relationships/hyperlink" Target="https://www.assets.signify.com/is/content/Signify/911401556345_EU.cs_CZ.PROF.FP" TargetMode="External"/><Relationship Id="rId2598" Type="http://schemas.openxmlformats.org/officeDocument/2006/relationships/hyperlink" Target="https://www.assets.signify.com/is/content/Signify/929002491902_EU.cs_CZ.PROF.FP" TargetMode="External"/><Relationship Id="rId3649" Type="http://schemas.openxmlformats.org/officeDocument/2006/relationships/hyperlink" Target="https://www.assets.signify.com/is/image/Signify/LED_ST64_40W_1800K_E27_NDSRT_Amber_1PF-SPP?$highres$" TargetMode="External"/><Relationship Id="rId777" Type="http://schemas.openxmlformats.org/officeDocument/2006/relationships/hyperlink" Target="https://www.assets.signify.com/is/image/Signify/MASLEDtubeHF_1500mm_26W_G5_T5_HO-SPP?$highres$" TargetMode="External"/><Relationship Id="rId984" Type="http://schemas.openxmlformats.org/officeDocument/2006/relationships/hyperlink" Target="https://www.assets.signify.com/is/image/Signify/LED_classic_40W_B35_E14_CL_WGD90_SRT4_1-SPP?$highres$" TargetMode="External"/><Relationship Id="rId2458" Type="http://schemas.openxmlformats.org/officeDocument/2006/relationships/hyperlink" Target="https://www.assets.signify.com/is/content/Signify/929002029092_EU.cs_CZ.PROF.FP" TargetMode="External"/><Relationship Id="rId2665" Type="http://schemas.openxmlformats.org/officeDocument/2006/relationships/hyperlink" Target="https://www.assets.signify.com/is/content/Signify/929002444301_EU.cs_CZ.PROF.FP" TargetMode="External"/><Relationship Id="rId2872" Type="http://schemas.openxmlformats.org/officeDocument/2006/relationships/hyperlink" Target="https://www.assets.signify.com/is/content/Signify/913700646266_EU.cs_CZ.PROF.FP" TargetMode="External"/><Relationship Id="rId3509" Type="http://schemas.openxmlformats.org/officeDocument/2006/relationships/hyperlink" Target="https://www.assets.signify.com/is/content/Signify/online-QIG-for-324166183191-Corepro-LEDtube-INI" TargetMode="External"/><Relationship Id="rId637" Type="http://schemas.openxmlformats.org/officeDocument/2006/relationships/hyperlink" Target="https://www.assets.signify.com/is/image/Signify/LEDtube_1200mm_HO_T8-SPP?$highres$" TargetMode="External"/><Relationship Id="rId844" Type="http://schemas.openxmlformats.org/officeDocument/2006/relationships/hyperlink" Target="https://www.assets.signify.com/is/image/Signify/LED-CLA-60W-A60-E27-2700K-CL-UE-D-SRT4-RTP?$highres$" TargetMode="External"/><Relationship Id="rId1267" Type="http://schemas.openxmlformats.org/officeDocument/2006/relationships/hyperlink" Target="https://www.assets.signify.com/is/image/Signify/LPPR1_TL-MINI?$highres$" TargetMode="External"/><Relationship Id="rId1474" Type="http://schemas.openxmlformats.org/officeDocument/2006/relationships/hyperlink" Target="https://www.assets.signify.com/is/content/Signify/929003311602_EU.cs_CZ.PROF.FP" TargetMode="External"/><Relationship Id="rId1681" Type="http://schemas.openxmlformats.org/officeDocument/2006/relationships/hyperlink" Target="https://www.assets.signify.com/is/content/Signify/911401892385_EU.cs_CZ.PROF.FP" TargetMode="External"/><Relationship Id="rId2318" Type="http://schemas.openxmlformats.org/officeDocument/2006/relationships/hyperlink" Target="https://www.assets.signify.com/is/content/Signify/929003798702_EU.cs_CZ.PROF.FP" TargetMode="External"/><Relationship Id="rId2525" Type="http://schemas.openxmlformats.org/officeDocument/2006/relationships/hyperlink" Target="https://www.assets.signify.com/is/content/Signify/929001347502_EU.cs_CZ.PROF.FP" TargetMode="External"/><Relationship Id="rId2732" Type="http://schemas.openxmlformats.org/officeDocument/2006/relationships/hyperlink" Target="https://www.assets.signify.com/is/content/Signify/928144809227_EU.cs_CZ.PROF.FP" TargetMode="External"/><Relationship Id="rId704" Type="http://schemas.openxmlformats.org/officeDocument/2006/relationships/hyperlink" Target="https://www.assets.signify.com/is/image/Signify/TLED_230V_10-5W-36W_160D_T8ND_PP?$highres$" TargetMode="External"/><Relationship Id="rId911" Type="http://schemas.openxmlformats.org/officeDocument/2006/relationships/hyperlink" Target="https://www.assets.signify.com/is/image/Signify/LED_classic_A67_E27_FR-POS2A-SPP?$highres$" TargetMode="External"/><Relationship Id="rId1127" Type="http://schemas.openxmlformats.org/officeDocument/2006/relationships/hyperlink" Target="https://www.assets.signify.com/is/image/Signify/LEDspotMV_ND_5W_PAR16_GU10_PP?$highres$" TargetMode="External"/><Relationship Id="rId1334" Type="http://schemas.openxmlformats.org/officeDocument/2006/relationships/hyperlink" Target="https://www.assets.signify.com/is/image/Signify/LPPR1_CDM-T_0005?$highres$" TargetMode="External"/><Relationship Id="rId1541" Type="http://schemas.openxmlformats.org/officeDocument/2006/relationships/hyperlink" Target="https://www.assets.signify.com/is/content/Signify/912401483511_EU.cs_CZ.PROF.FP" TargetMode="External"/><Relationship Id="rId40" Type="http://schemas.openxmlformats.org/officeDocument/2006/relationships/hyperlink" Target="https://www.assets.signify.com/is/image/Signify/CLDN-DN142B-WR-200-SPP?$highres$" TargetMode="External"/><Relationship Id="rId1401" Type="http://schemas.openxmlformats.org/officeDocument/2006/relationships/hyperlink" Target="https://www.assets.signify.com/is/image/Signify/GPPR1_HFSIITL5_0005?$highres$" TargetMode="External"/><Relationship Id="rId3299" Type="http://schemas.openxmlformats.org/officeDocument/2006/relationships/hyperlink" Target="https://www.assets.signify.com/is/content/Signify/MI_Coreline%20tempo%20small%20gen2" TargetMode="External"/><Relationship Id="rId3159" Type="http://schemas.openxmlformats.org/officeDocument/2006/relationships/hyperlink" Target="https://www.assets.signify.com/is/content/Signify/Ledinaire_Waterproof_WT060C-MI_v2023%2003" TargetMode="External"/><Relationship Id="rId3366" Type="http://schemas.openxmlformats.org/officeDocument/2006/relationships/hyperlink" Target="https://www.assets.signify.com/is/content/Signify/Online-QIG-for-324165994083-INI" TargetMode="External"/><Relationship Id="rId3573" Type="http://schemas.openxmlformats.org/officeDocument/2006/relationships/hyperlink" Target="https://www.assets.signify.com/is/content/Signify/LEDtube_Installation_Guide_T5-INI" TargetMode="External"/><Relationship Id="rId287" Type="http://schemas.openxmlformats.org/officeDocument/2006/relationships/hyperlink" Target="https://www.assets.signify.com/is/image/Signify/Coreline-tubular-waterproof-G2-PC-PMMA-L1200-SPP-v3?$highres$" TargetMode="External"/><Relationship Id="rId494" Type="http://schemas.openxmlformats.org/officeDocument/2006/relationships/hyperlink" Target="https://www.assets.signify.com/is/image/Signify/CoreLine_Malaga_LED-BRP102-SPP?$highres$" TargetMode="External"/><Relationship Id="rId2175" Type="http://schemas.openxmlformats.org/officeDocument/2006/relationships/hyperlink" Target="https://www.assets.signify.com/is/content/Signify/929001869402_EU.cs_CZ.PROF.FP" TargetMode="External"/><Relationship Id="rId2382" Type="http://schemas.openxmlformats.org/officeDocument/2006/relationships/hyperlink" Target="https://www.assets.signify.com/is/content/Signify/929002983801_EU.cs_CZ.PROF.FP" TargetMode="External"/><Relationship Id="rId3019" Type="http://schemas.openxmlformats.org/officeDocument/2006/relationships/hyperlink" Target="https://www.assets.signify.com/is/content/Signify/CoreLine-panel-G6-Installation-Instructions-RC132V-v2" TargetMode="External"/><Relationship Id="rId3226" Type="http://schemas.openxmlformats.org/officeDocument/2006/relationships/hyperlink" Target="https://www.assets.signify.com/is/content/Signify/MI-Coreline-Highbay-G6-PSD-PSU" TargetMode="External"/><Relationship Id="rId147" Type="http://schemas.openxmlformats.org/officeDocument/2006/relationships/hyperlink" Target="https://www.assets.signify.com/is/image/Signify/CoreLine-panel-G6-W60L60-RTP?$highres$" TargetMode="External"/><Relationship Id="rId354" Type="http://schemas.openxmlformats.org/officeDocument/2006/relationships/hyperlink" Target="https://www.assets.signify.com/is/image/Signify/Ledinaire%20Batten_BN021_L1200_SPP-01?$highres$" TargetMode="External"/><Relationship Id="rId1191" Type="http://schemas.openxmlformats.org/officeDocument/2006/relationships/hyperlink" Target="https://www.assets.signify.com/is/image/Signify/MAS_LEDspotLV_D_20_100W_827_AR111_40D-SPP?$highres$" TargetMode="External"/><Relationship Id="rId2035" Type="http://schemas.openxmlformats.org/officeDocument/2006/relationships/hyperlink" Target="https://www.assets.signify.com/is/content/Signify/929003757702_EU.cs_CZ.PROF.FP" TargetMode="External"/><Relationship Id="rId3433" Type="http://schemas.openxmlformats.org/officeDocument/2006/relationships/hyperlink" Target="https://www.assets.signify.com/is/content/Signify/LEDtube_PLL_HF_Installation_Guide-INI" TargetMode="External"/><Relationship Id="rId364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61" Type="http://schemas.openxmlformats.org/officeDocument/2006/relationships/hyperlink" Target="https://www.assets.signify.com/is/image/Signify/LEDTForce_HPI_Others_E40-SPP?$highres$" TargetMode="External"/><Relationship Id="rId2242" Type="http://schemas.openxmlformats.org/officeDocument/2006/relationships/hyperlink" Target="https://www.assets.signify.com/is/content/Signify/929003775102_EU.cs_CZ.PROF.FP" TargetMode="External"/><Relationship Id="rId3500" Type="http://schemas.openxmlformats.org/officeDocument/2006/relationships/hyperlink" Target="https://www.assets.signify.com/is/content/Signify/online-QIG-for-324166183191-Corepro-LEDtube-INI" TargetMode="External"/><Relationship Id="rId214" Type="http://schemas.openxmlformats.org/officeDocument/2006/relationships/hyperlink" Target="https://www.assets.signify.com/is/image/Signify/CoreLine-FastSet-SM155C-L1200-RTP?$highres$" TargetMode="External"/><Relationship Id="rId421" Type="http://schemas.openxmlformats.org/officeDocument/2006/relationships/hyperlink" Target="https://www.assets.signify.com/is/image/Signify/CoreLine%20High-bay%20Value_BY101P_SPP?$highres$" TargetMode="External"/><Relationship Id="rId1051" Type="http://schemas.openxmlformats.org/officeDocument/2006/relationships/hyperlink" Target="https://www.assets.signify.com/is/image/Signify/LED_classic_T25L_E14_CL_POS2-SPP?$highres$" TargetMode="External"/><Relationship Id="rId2102" Type="http://schemas.openxmlformats.org/officeDocument/2006/relationships/hyperlink" Target="https://www.assets.signify.com/is/content/Signify/929002021202_EU.cs_CZ.PROF.FP" TargetMode="External"/><Relationship Id="rId1868" Type="http://schemas.openxmlformats.org/officeDocument/2006/relationships/hyperlink" Target="https://www.assets.signify.com/is/content/Signify/911401631308_EU.cs_CZ.PROF.FP" TargetMode="External"/><Relationship Id="rId2919" Type="http://schemas.openxmlformats.org/officeDocument/2006/relationships/hyperlink" Target="https://www.assets.signify.com/is/content/Signify/Downlight_DN065C_G4_324165985701_V2_Online-INI" TargetMode="External"/><Relationship Id="rId3083" Type="http://schemas.openxmlformats.org/officeDocument/2006/relationships/hyperlink" Target="https://www.assets.signify.com/is/content/Signify/FastSet_SM155C-MI_FINAL" TargetMode="External"/><Relationship Id="rId3290" Type="http://schemas.openxmlformats.org/officeDocument/2006/relationships/hyperlink" Target="https://www.assets.signify.com/is/content/Signify/Coreline_Tempo_Large-BVP130-INI" TargetMode="External"/><Relationship Id="rId1728" Type="http://schemas.openxmlformats.org/officeDocument/2006/relationships/hyperlink" Target="https://www.assets.signify.com/is/content/Signify/910505106555_EU.cs_CZ.PROF.FP" TargetMode="External"/><Relationship Id="rId1935" Type="http://schemas.openxmlformats.org/officeDocument/2006/relationships/hyperlink" Target="https://www.assets.signify.com/is/content/Signify/911401886386_EU.cs_CZ.PROF.FP" TargetMode="External"/><Relationship Id="rId3150" Type="http://schemas.openxmlformats.org/officeDocument/2006/relationships/hyperlink" Target="https://www.assets.signify.com/is/content/Signify/WT210C-G2-CoreLine-waterproof-tubular-Manual-instruction-PMMA" TargetMode="External"/><Relationship Id="rId3010" Type="http://schemas.openxmlformats.org/officeDocument/2006/relationships/hyperlink" Target="https://www.assets.signify.com/is/content/Signify/IIII9_RCS750I_0001" TargetMode="External"/><Relationship Id="rId4" Type="http://schemas.openxmlformats.org/officeDocument/2006/relationships/hyperlink" Target="https://www.assets.signify.com/is/image/Signify/DN145B-G4-10S-PSD-RTP?$highres$" TargetMode="External"/><Relationship Id="rId888" Type="http://schemas.openxmlformats.org/officeDocument/2006/relationships/hyperlink" Target="https://www.assets.signify.com/is/image/Signify/LED_BulbsBulb_A67_100W_1521lm_2700K_E27_NDFrosted-SPP?$highres$" TargetMode="External"/><Relationship Id="rId2569" Type="http://schemas.openxmlformats.org/officeDocument/2006/relationships/hyperlink" Target="https://www.assets.signify.com/is/content/Signify/929002981302_EU.cs_CZ.PROF.FP" TargetMode="External"/><Relationship Id="rId2776" Type="http://schemas.openxmlformats.org/officeDocument/2006/relationships/hyperlink" Target="https://www.assets.signify.com/is/content/Signify/928084605131_EU.cs_CZ.PROF.FP" TargetMode="External"/><Relationship Id="rId2983" Type="http://schemas.openxmlformats.org/officeDocument/2006/relationships/hyperlink" Target="https://www.assets.signify.com/is/content/Signify/CoreLine-wall-mounted-WL140V-Installation-Instructions" TargetMode="External"/><Relationship Id="rId748" Type="http://schemas.openxmlformats.org/officeDocument/2006/relationships/hyperlink" Target="https://www.assets.signify.com/is/image/Signify/ESSENTIAL_LEDtube_8_16W_G5_830_865_APR-SPP?$highres$" TargetMode="External"/><Relationship Id="rId955" Type="http://schemas.openxmlformats.org/officeDocument/2006/relationships/hyperlink" Target="https://www.assets.signify.com/is/image/Signify/LEDbulb_10-65W_E27_A60_765_FR_130D-SPP?$highres$" TargetMode="External"/><Relationship Id="rId1378" Type="http://schemas.openxmlformats.org/officeDocument/2006/relationships/hyperlink" Target="https://www.assets.signify.com/is/image/Signify/GPPR1_HFETLDTL_0002?$highres$" TargetMode="External"/><Relationship Id="rId1585" Type="http://schemas.openxmlformats.org/officeDocument/2006/relationships/hyperlink" Target="https://www.assets.signify.com/is/content/Signify/910500187215_EU.cs_CZ.PROF.FP" TargetMode="External"/><Relationship Id="rId1792" Type="http://schemas.openxmlformats.org/officeDocument/2006/relationships/hyperlink" Target="https://www.assets.signify.com/is/content/Signify/911401833984_EU.cs_CZ.PROF.FP" TargetMode="External"/><Relationship Id="rId2429" Type="http://schemas.openxmlformats.org/officeDocument/2006/relationships/hyperlink" Target="https://www.assets.signify.com/is/content/Signify/929003013082_EU.cs_CZ.PROF.FP" TargetMode="External"/><Relationship Id="rId2636" Type="http://schemas.openxmlformats.org/officeDocument/2006/relationships/hyperlink" Target="https://www.assets.signify.com/is/content/Signify/929003478802_EU.cs_CZ.PROF.FP" TargetMode="External"/><Relationship Id="rId2843" Type="http://schemas.openxmlformats.org/officeDocument/2006/relationships/hyperlink" Target="https://www.assets.signify.com/is/content/Signify/913713028066_EU.cs_CZ.PROF.FP" TargetMode="External"/><Relationship Id="rId84" Type="http://schemas.openxmlformats.org/officeDocument/2006/relationships/hyperlink" Target="https://www.assets.signify.com/is/image/Signify/Emergency-Slim-Exit-Sign-EM155C-SPP?$highres$" TargetMode="External"/><Relationship Id="rId608" Type="http://schemas.openxmlformats.org/officeDocument/2006/relationships/hyperlink" Target="https://www.assets.signify.com/is/image/Signify/LEDtube_COR_PLT_9W_GX24Q3-SPP?$highres$" TargetMode="External"/><Relationship Id="rId815" Type="http://schemas.openxmlformats.org/officeDocument/2006/relationships/hyperlink" Target="https://www.assets.signify.com/is/image/Signify/CorePro_LEDstrip_5M-SPP?$highres$" TargetMode="External"/><Relationship Id="rId1238" Type="http://schemas.openxmlformats.org/officeDocument/2006/relationships/hyperlink" Target="https://www.assets.signify.com/is/image/Signify/LPPR1_IRINPHI_E27_PAR38?$highres$" TargetMode="External"/><Relationship Id="rId1445" Type="http://schemas.openxmlformats.org/officeDocument/2006/relationships/hyperlink" Target="https://www.assets.signify.com/is/image/Signify/BSN_70_K302_A2_ITS_230V-SPP?$highres$" TargetMode="External"/><Relationship Id="rId1652" Type="http://schemas.openxmlformats.org/officeDocument/2006/relationships/hyperlink" Target="https://www.assets.signify.com/is/content/Signify/911401807787_EU.cs_CZ.PROF.FP" TargetMode="External"/><Relationship Id="rId1305" Type="http://schemas.openxmlformats.org/officeDocument/2006/relationships/hyperlink" Target="https://www.assets.signify.com/is/image/Signify/LPPR1_SDW-TG_50W_GX12-1?$highres$" TargetMode="External"/><Relationship Id="rId2703" Type="http://schemas.openxmlformats.org/officeDocument/2006/relationships/hyperlink" Target="https://www.assets.signify.com/is/content/Signify/928000003340_EU.cs_CZ.PROF.FP" TargetMode="External"/><Relationship Id="rId2910" Type="http://schemas.openxmlformats.org/officeDocument/2006/relationships/hyperlink" Target="https://www.assets.signify.com/is/content/Signify/Downlight_DN065B_G4_324165985691_V2_Online-INI" TargetMode="External"/><Relationship Id="rId1512" Type="http://schemas.openxmlformats.org/officeDocument/2006/relationships/hyperlink" Target="https://www.assets.signify.com/is/content/Signify/911401824484_EU.cs_CZ.PROF.FP" TargetMode="External"/><Relationship Id="rId11" Type="http://schemas.openxmlformats.org/officeDocument/2006/relationships/hyperlink" Target="https://www.assets.signify.com/is/image/Signify/LEDINAIRE_SlimDownlight-DN065B_LED10S-SPP?$highres$" TargetMode="External"/><Relationship Id="rId398" Type="http://schemas.openxmlformats.org/officeDocument/2006/relationships/hyperlink" Target="https://www.assets.signify.com/is/image/Signify/CoreLineHighbay_Gen5_BY121P-SPP?$highres$" TargetMode="External"/><Relationship Id="rId2079" Type="http://schemas.openxmlformats.org/officeDocument/2006/relationships/hyperlink" Target="https://www.assets.signify.com/is/content/Signify/929004260202_EU.cs_CZ.PROF.FP" TargetMode="External"/><Relationship Id="rId3477" Type="http://schemas.openxmlformats.org/officeDocument/2006/relationships/hyperlink" Target="https://www.assets.signify.com/is/content/Signify/online-QIG-for-324166166411-MAS-LEDtube-installation-guide-INI" TargetMode="External"/><Relationship Id="rId2286" Type="http://schemas.openxmlformats.org/officeDocument/2006/relationships/hyperlink" Target="https://www.assets.signify.com/is/content/Signify/929003167602_EU.cs_CZ.PROF.FP" TargetMode="External"/><Relationship Id="rId2493" Type="http://schemas.openxmlformats.org/officeDocument/2006/relationships/hyperlink" Target="https://www.assets.signify.com/is/content/Signify/929001949028_EU.cs_CZ.PROF.FP" TargetMode="External"/><Relationship Id="rId3337" Type="http://schemas.openxmlformats.org/officeDocument/2006/relationships/hyperlink" Target="https://www.assets.signify.com/is/content/Signify/442710336212_583_Coreline_Malaga_LED_BRP101_BRP102_MI" TargetMode="External"/><Relationship Id="rId3544" Type="http://schemas.openxmlformats.org/officeDocument/2006/relationships/hyperlink" Target="https://www.assets.signify.com/is/content/Signify/LEDtube_Installation_Guide_UN-INI" TargetMode="External"/><Relationship Id="rId258" Type="http://schemas.openxmlformats.org/officeDocument/2006/relationships/hyperlink" Target="https://www.assets.signify.com/is/image/Signify/CoreLine-waterproof-WT120C-G3-L1500-SPP-MultiLumenIcon4?$highres$" TargetMode="External"/><Relationship Id="rId465" Type="http://schemas.openxmlformats.org/officeDocument/2006/relationships/hyperlink" Target="https://www.assets.signify.com/is/image/Signify/BVP167-LED24830-40-65PSU-20W-SWB-WH-RTP?$highres$" TargetMode="External"/><Relationship Id="rId672" Type="http://schemas.openxmlformats.org/officeDocument/2006/relationships/hyperlink" Target="https://www.assets.signify.com/is/image/Signify/929004356702-MAS-LEDtube-VLE-1500mm-19-3W-23W-830-T8-RTP?$highres$" TargetMode="External"/><Relationship Id="rId1095" Type="http://schemas.openxmlformats.org/officeDocument/2006/relationships/hyperlink" Target="https://www.assets.signify.com/is/image/Signify/LEDspot_Corepro_GU10_PAR16-SPP?$highres$" TargetMode="External"/><Relationship Id="rId2146" Type="http://schemas.openxmlformats.org/officeDocument/2006/relationships/hyperlink" Target="https://www.assets.signify.com/is/content/Signify/929002446432_EU.cs_CZ.PROF.FP" TargetMode="External"/><Relationship Id="rId2353" Type="http://schemas.openxmlformats.org/officeDocument/2006/relationships/hyperlink" Target="https://www.assets.signify.com/is/content/Signify/929001242982_EU.cs_CZ.PROF.FP" TargetMode="External"/><Relationship Id="rId2560" Type="http://schemas.openxmlformats.org/officeDocument/2006/relationships/hyperlink" Target="https://www.assets.signify.com/is/content/Signify/929001218102_EU.cs_CZ.PROF.FP" TargetMode="External"/><Relationship Id="rId3404" Type="http://schemas.openxmlformats.org/officeDocument/2006/relationships/hyperlink" Target="https://www.assets.signify.com/is/content/Signify/LEDTForce_HPI_NC_Installation_Guide-INI" TargetMode="External"/><Relationship Id="rId361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18" Type="http://schemas.openxmlformats.org/officeDocument/2006/relationships/hyperlink" Target="https://www.assets.signify.com/is/image/Signify/3_circuit_Square-ZRS750_EPSL_BK-AP?$highres$" TargetMode="External"/><Relationship Id="rId325" Type="http://schemas.openxmlformats.org/officeDocument/2006/relationships/hyperlink" Target="https://www.assets.signify.com/is/image/Signify/Pila-WT007C-L1200-RTP?$highres$" TargetMode="External"/><Relationship Id="rId532" Type="http://schemas.openxmlformats.org/officeDocument/2006/relationships/hyperlink" Target="https://www.assets.signify.com/is/image/Signify/LEDTForce_MAS_HPL_ED90_E40-SPP?$highres$" TargetMode="External"/><Relationship Id="rId1162" Type="http://schemas.openxmlformats.org/officeDocument/2006/relationships/hyperlink" Target="https://www.assets.signify.com/is/image/Signify/LEDspots_MAS_MR16_GU5_3-SPP?$highres$" TargetMode="External"/><Relationship Id="rId2006" Type="http://schemas.openxmlformats.org/officeDocument/2006/relationships/hyperlink" Target="https://www.assets.signify.com/is/content/Signify/929003836502_EU.cs_CZ.PROF.FP" TargetMode="External"/><Relationship Id="rId2213" Type="http://schemas.openxmlformats.org/officeDocument/2006/relationships/hyperlink" Target="https://www.assets.signify.com/is/content/Signify/929003596402_EU.cs_CZ.PROF.FP" TargetMode="External"/><Relationship Id="rId2420" Type="http://schemas.openxmlformats.org/officeDocument/2006/relationships/hyperlink" Target="https://www.assets.signify.com/is/content/Signify/929003597131_EU.cs_CZ.PROF.FP-1" TargetMode="External"/><Relationship Id="rId1022" Type="http://schemas.openxmlformats.org/officeDocument/2006/relationships/hyperlink" Target="https://www.assets.signify.com/is/image/Signify/LEDcandle_25W_E27_827_FR_P45-SPP?$highres$" TargetMode="External"/><Relationship Id="rId1979" Type="http://schemas.openxmlformats.org/officeDocument/2006/relationships/hyperlink" Target="https://www.assets.signify.com/is/content/Signify/929002485302_EU.cs_CZ.PROF.FP" TargetMode="External"/><Relationship Id="rId3194" Type="http://schemas.openxmlformats.org/officeDocument/2006/relationships/hyperlink" Target="https://www.assets.signify.com/is/content/Signify/MI-CoreLine-BN126C-All-in-combined-upgraded" TargetMode="External"/><Relationship Id="rId1839" Type="http://schemas.openxmlformats.org/officeDocument/2006/relationships/hyperlink" Target="https://www.assets.signify.com/is/content/Signify/911401556745_EU.cs_CZ.PROF.FP" TargetMode="External"/><Relationship Id="rId3054" Type="http://schemas.openxmlformats.org/officeDocument/2006/relationships/hyperlink" Target="https://www.assets.signify.com/is/content/Signify/Ledinaire-panel-G5-Mounting-Instructions-Connector-Finalv4" TargetMode="External"/><Relationship Id="rId182" Type="http://schemas.openxmlformats.org/officeDocument/2006/relationships/hyperlink" Target="https://www.assets.signify.com/is/image/Signify/Ledinaire_Panel_PSD_All-in_830_835_840_W60L60_OC-SPP?$highres$" TargetMode="External"/><Relationship Id="rId1906" Type="http://schemas.openxmlformats.org/officeDocument/2006/relationships/hyperlink" Target="https://www.assets.signify.com/is/content/Signify/912300060467_EU.cs_CZ.PROF.FP" TargetMode="External"/><Relationship Id="rId3261" Type="http://schemas.openxmlformats.org/officeDocument/2006/relationships/hyperlink" Target="https://www.assets.signify.com/is/content/Signify/Coreline-Highbay-G5-MI-PSU-PSD" TargetMode="External"/><Relationship Id="rId2070" Type="http://schemas.openxmlformats.org/officeDocument/2006/relationships/hyperlink" Target="https://www.assets.signify.com/is/content/Signify/929003577002_EU.cs_CZ.PROF.FP" TargetMode="External"/><Relationship Id="rId3121" Type="http://schemas.openxmlformats.org/officeDocument/2006/relationships/hyperlink" Target="https://www.assets.signify.com/is/content/Signify/CoreLine-waterproof-G3-Installation-Instruction-v202512" TargetMode="External"/><Relationship Id="rId999" Type="http://schemas.openxmlformats.org/officeDocument/2006/relationships/hyperlink" Target="https://www.assets.signify.com/is/image/Signify/SPPR1_LEDCL_0028?$highres$" TargetMode="External"/><Relationship Id="rId2887" Type="http://schemas.openxmlformats.org/officeDocument/2006/relationships/hyperlink" Target="https://www.assets.signify.com/is/content/Signify/913700277826_EU.cs_CZ.PROF.FP" TargetMode="External"/><Relationship Id="rId859" Type="http://schemas.openxmlformats.org/officeDocument/2006/relationships/hyperlink" Target="https://www.assets.signify.com/is/image/Signify/LED_CLA_60W_A60_E27_3000K_FR_UE_SRT4-SPP?$highres$" TargetMode="External"/><Relationship Id="rId1489" Type="http://schemas.openxmlformats.org/officeDocument/2006/relationships/hyperlink" Target="https://www.assets.signify.com/is/content/Signify/911401552032_EU.cs_CZ.PROF.FP" TargetMode="External"/><Relationship Id="rId1696" Type="http://schemas.openxmlformats.org/officeDocument/2006/relationships/hyperlink" Target="https://www.assets.signify.com/is/content/Signify/911401839388_EU.cs_CZ.PROF.FP" TargetMode="External"/><Relationship Id="rId1349" Type="http://schemas.openxmlformats.org/officeDocument/2006/relationships/hyperlink" Target="https://www.assets.signify.com/is/image/Signify/LPPR1_CDM-TC_0001?$highres$" TargetMode="External"/><Relationship Id="rId2747" Type="http://schemas.openxmlformats.org/officeDocument/2006/relationships/hyperlink" Target="https://www.assets.signify.com/is/content/Signify/928071305130_EU.cs_CZ.PROF.FP" TargetMode="External"/><Relationship Id="rId2954" Type="http://schemas.openxmlformats.org/officeDocument/2006/relationships/hyperlink" Target="https://www.assets.signify.com/is/content/Signify/127075007928_Release_CoreLine%20Recessed%20Spot%20gen2_D78-1200lm%20PSR_manual" TargetMode="External"/><Relationship Id="rId719" Type="http://schemas.openxmlformats.org/officeDocument/2006/relationships/hyperlink" Target="https://www.assets.signify.com/is/image/Signify/Ledtube_CorePro_18W_G13_830_24D_ND-SPP?$highres$" TargetMode="External"/><Relationship Id="rId926" Type="http://schemas.openxmlformats.org/officeDocument/2006/relationships/hyperlink" Target="https://www.assets.signify.com/is/image/Signify/LED_classic_A67_E27_CL_1-POS2A-SPP?$highres$" TargetMode="External"/><Relationship Id="rId1556" Type="http://schemas.openxmlformats.org/officeDocument/2006/relationships/hyperlink" Target="https://www.assets.signify.com/is/content/Signify/911401873887_EU.cs_CZ.PROF.FP" TargetMode="External"/><Relationship Id="rId1763" Type="http://schemas.openxmlformats.org/officeDocument/2006/relationships/hyperlink" Target="https://www.assets.signify.com/is/content/Signify/911401876980_EU.cs_CZ.PROF.FP" TargetMode="External"/><Relationship Id="rId1970" Type="http://schemas.openxmlformats.org/officeDocument/2006/relationships/hyperlink" Target="https://www.assets.signify.com/is/content/Signify/929003677602_EU.cs_CZ.PROF.FP" TargetMode="External"/><Relationship Id="rId2607" Type="http://schemas.openxmlformats.org/officeDocument/2006/relationships/hyperlink" Target="https://www.assets.signify.com/is/content/Signify/929002493302_EU.cs_CZ.PROF.FP" TargetMode="External"/><Relationship Id="rId2814" Type="http://schemas.openxmlformats.org/officeDocument/2006/relationships/hyperlink" Target="https://www.assets.signify.com/is/content/Signify/928195805330_EU.cs_CZ.PROF.FP" TargetMode="External"/><Relationship Id="rId55" Type="http://schemas.openxmlformats.org/officeDocument/2006/relationships/hyperlink" Target="https://www.assets.signify.com/is/image/Signify/CoreLine_Recessed_Spot-RS141B-SPP?$highres$" TargetMode="External"/><Relationship Id="rId1209" Type="http://schemas.openxmlformats.org/officeDocument/2006/relationships/hyperlink" Target="https://www.assets.signify.com/is/image/Signify/LED-40W-G9-WW-ND-3PF-6-DISC-RTP?$highres$" TargetMode="External"/><Relationship Id="rId1416" Type="http://schemas.openxmlformats.org/officeDocument/2006/relationships/hyperlink" Target="https://www.assets.signify.com/is/image/Signify/GPPR1_RITD_0001?$highres$" TargetMode="External"/><Relationship Id="rId1623" Type="http://schemas.openxmlformats.org/officeDocument/2006/relationships/hyperlink" Target="https://www.assets.signify.com/is/content/Signify/911401891885_EU.cs_CZ.PROF.FP" TargetMode="External"/><Relationship Id="rId1830" Type="http://schemas.openxmlformats.org/officeDocument/2006/relationships/hyperlink" Target="https://www.assets.signify.com/is/content/Signify/911401554045_EU.cs_CZ.PROF.FP" TargetMode="External"/><Relationship Id="rId3588" Type="http://schemas.openxmlformats.org/officeDocument/2006/relationships/hyperlink" Target="https://www.assets.signify.com/is/content/Signify/LEDtube_Installation_Guide_HF_2-INI" TargetMode="External"/><Relationship Id="rId2397" Type="http://schemas.openxmlformats.org/officeDocument/2006/relationships/hyperlink" Target="https://www.assets.signify.com/is/content/Signify/929003607408_EU.cs_CZ.PROF.FP" TargetMode="External"/><Relationship Id="rId3448" Type="http://schemas.openxmlformats.org/officeDocument/2006/relationships/hyperlink" Target="https://www.assets.signify.com/is/content/Signify/LEDtube_PLT_Installation_Guide-INI" TargetMode="External"/><Relationship Id="rId3655" Type="http://schemas.openxmlformats.org/officeDocument/2006/relationships/hyperlink" Target="https://www.assets.signify.com/is/content/Signify/CZ.cs_CZ.8720169191273" TargetMode="External"/><Relationship Id="rId369" Type="http://schemas.openxmlformats.org/officeDocument/2006/relationships/hyperlink" Target="https://www.assets.signify.com/is/image/Signify/CL-HB-G6-BY122P-PSU-PSD-RTP?$highres$" TargetMode="External"/><Relationship Id="rId576" Type="http://schemas.openxmlformats.org/officeDocument/2006/relationships/hyperlink" Target="https://www.assets.signify.com/is/image/Signify/929004252802-CorePro-LED-PLC-360D-5-9W-3CCT-2P-G24d-RTP?$highres$" TargetMode="External"/><Relationship Id="rId783" Type="http://schemas.openxmlformats.org/officeDocument/2006/relationships/hyperlink" Target="https://www.assets.signify.com/is/image/Signify/CorePro-LEDtube-HF-1200mm-RTP?$highres$" TargetMode="External"/><Relationship Id="rId990" Type="http://schemas.openxmlformats.org/officeDocument/2006/relationships/hyperlink" Target="https://www.assets.signify.com/is/image/Signify/LED_classic_40W_P45_E14_WGD90_CL_SRT4_1-SPP?$highres$" TargetMode="External"/><Relationship Id="rId2257" Type="http://schemas.openxmlformats.org/officeDocument/2006/relationships/hyperlink" Target="https://www.assets.signify.com/is/content/Signify/929002697002_EU.cs_CZ.PROF.FP" TargetMode="External"/><Relationship Id="rId2464" Type="http://schemas.openxmlformats.org/officeDocument/2006/relationships/hyperlink" Target="https://www.assets.signify.com/is/content/Signify/929002028892_EU.cs_CZ.PROF.FP" TargetMode="External"/><Relationship Id="rId2671" Type="http://schemas.openxmlformats.org/officeDocument/2006/relationships/hyperlink" Target="https://www.assets.signify.com/is/content/Signify/923211943801_EU.cs_CZ.PROF.FP" TargetMode="External"/><Relationship Id="rId3308" Type="http://schemas.openxmlformats.org/officeDocument/2006/relationships/hyperlink" Target="https://www.assets.signify.com/is/content/Signify/Mounting-instruction-Ledinaire-Floodlight-All-in-SWB" TargetMode="External"/><Relationship Id="rId3515" Type="http://schemas.openxmlformats.org/officeDocument/2006/relationships/hyperlink" Target="https://www.assets.signify.com/is/content/Signify/online-QIG-for-324166183191-Corepro-LEDtube-INI" TargetMode="External"/><Relationship Id="rId229" Type="http://schemas.openxmlformats.org/officeDocument/2006/relationships/hyperlink" Target="https://www.assets.signify.com/is/image/Signify/CoreLine_Waterproof_WT120C%20G2%20PCU%20-%20SPP?$highres$" TargetMode="External"/><Relationship Id="rId436" Type="http://schemas.openxmlformats.org/officeDocument/2006/relationships/hyperlink" Target="https://www.assets.signify.com/is/image/Signify/Coreline_Tempo_Medium-BVP125_Led80-SPP?$highres$" TargetMode="External"/><Relationship Id="rId643" Type="http://schemas.openxmlformats.org/officeDocument/2006/relationships/hyperlink" Target="https://www.assets.signify.com/is/image/Signify/LEDtube_1200mm_HO_T8-SPP?$highres$" TargetMode="External"/><Relationship Id="rId1066" Type="http://schemas.openxmlformats.org/officeDocument/2006/relationships/hyperlink" Target="https://www.assets.signify.com/is/image/Signify/LEDspot_CorePro_40W_E27_R63_827_36D_ND-SPP?$highres$" TargetMode="External"/><Relationship Id="rId1273" Type="http://schemas.openxmlformats.org/officeDocument/2006/relationships/hyperlink" Target="https://www.assets.signify.com/is/image/Signify/LPPR1_STARTER_PHL_0003?$highres$" TargetMode="External"/><Relationship Id="rId1480" Type="http://schemas.openxmlformats.org/officeDocument/2006/relationships/hyperlink" Target="https://www.assets.signify.com/is/content/Signify/929003313102_EU.cs_CZ.PROF.FP" TargetMode="External"/><Relationship Id="rId2117" Type="http://schemas.openxmlformats.org/officeDocument/2006/relationships/hyperlink" Target="https://www.assets.signify.com/is/content/Signify/929003547302_EU.cs_CZ.PROF.FP" TargetMode="External"/><Relationship Id="rId2324" Type="http://schemas.openxmlformats.org/officeDocument/2006/relationships/hyperlink" Target="https://www.assets.signify.com/is/content/Signify/929003059402_EU.cs_CZ.PROF.FP" TargetMode="External"/><Relationship Id="rId850" Type="http://schemas.openxmlformats.org/officeDocument/2006/relationships/hyperlink" Target="https://www.assets.signify.com/is/image/Signify/LED_CLA_60W_A60_E27_3000K_FR_UE_SRT4-SPP?$highres$" TargetMode="External"/><Relationship Id="rId1133" Type="http://schemas.openxmlformats.org/officeDocument/2006/relationships/hyperlink" Target="https://www.assets.signify.com/is/image/Signify/LEDspots_RCA_PAR16_GU10-SPP?$highres$" TargetMode="External"/><Relationship Id="rId2531" Type="http://schemas.openxmlformats.org/officeDocument/2006/relationships/hyperlink" Target="https://www.assets.signify.com/is/content/Signify/929004247952_EU.cs_CZ.PROF.FP" TargetMode="External"/><Relationship Id="rId503" Type="http://schemas.openxmlformats.org/officeDocument/2006/relationships/hyperlink" Target="https://www.assets.signify.com/is/image/Signify/LED_Trueforce_LED_Road_58_35W_E27_others_Clear_730_ND-SPP?$highres$" TargetMode="External"/><Relationship Id="rId710" Type="http://schemas.openxmlformats.org/officeDocument/2006/relationships/hyperlink" Target="https://www.assets.signify.com/is/image/Signify/LEDtube_T8_G13_MAS1-SPP?$highres$" TargetMode="External"/><Relationship Id="rId1340" Type="http://schemas.openxmlformats.org/officeDocument/2006/relationships/hyperlink" Target="https://www.assets.signify.com/is/image/Signify/LPPR1_CDM-T_0005?$highres$" TargetMode="External"/><Relationship Id="rId3098" Type="http://schemas.openxmlformats.org/officeDocument/2006/relationships/hyperlink" Target="https://www.assets.signify.com/is/content/Signify/CoreLine-waterproof-G3-Installation-Instruction-v202512" TargetMode="External"/><Relationship Id="rId1200" Type="http://schemas.openxmlformats.org/officeDocument/2006/relationships/hyperlink" Target="https://www.assets.signify.com/is/image/Signify/LED-20W-G4-WW-12V-ND-micro-2SRT6-RTP?$highres$" TargetMode="External"/><Relationship Id="rId3165" Type="http://schemas.openxmlformats.org/officeDocument/2006/relationships/hyperlink" Target="https://www.assets.signify.com/is/content/Signify/Manual%20Instruction_WT065C_final" TargetMode="External"/><Relationship Id="rId3372" Type="http://schemas.openxmlformats.org/officeDocument/2006/relationships/hyperlink" Target="https://www.assets.signify.com/is/content/Signify/Online-QIG-for-324165994074-INI" TargetMode="External"/><Relationship Id="rId293" Type="http://schemas.openxmlformats.org/officeDocument/2006/relationships/hyperlink" Target="https://www.assets.signify.com/is/image/Signify/CoreLine%20tubular%20waterproof_WT210Z%20SMS%20_suspension%20set?$highres$" TargetMode="External"/><Relationship Id="rId2181" Type="http://schemas.openxmlformats.org/officeDocument/2006/relationships/hyperlink" Target="https://www.assets.signify.com/is/content/Signify/929003795402_EU.cs_CZ.PROF.FP" TargetMode="External"/><Relationship Id="rId3025" Type="http://schemas.openxmlformats.org/officeDocument/2006/relationships/hyperlink" Target="https://www.assets.signify.com/is/content/Signify/CoreLine-panel-G6-Installation-Instructions-RC132V-v2" TargetMode="External"/><Relationship Id="rId3232" Type="http://schemas.openxmlformats.org/officeDocument/2006/relationships/hyperlink" Target="https://www.assets.signify.com/is/content/Signify/MI-Coreline-Highbay-G6-PSD-PSU" TargetMode="External"/><Relationship Id="rId153" Type="http://schemas.openxmlformats.org/officeDocument/2006/relationships/hyperlink" Target="https://www.assets.signify.com/is/image/Signify/CoreLine-panel-G6-W60L60-RTP?$highres$" TargetMode="External"/><Relationship Id="rId360" Type="http://schemas.openxmlformats.org/officeDocument/2006/relationships/hyperlink" Target="https://www.assets.signify.com/is/image/Signify/CL-HB-G6-BY120P-PSU-PSD-RTP?$highres$" TargetMode="External"/><Relationship Id="rId2041" Type="http://schemas.openxmlformats.org/officeDocument/2006/relationships/hyperlink" Target="https://www.assets.signify.com/is/content/Signify/929004432202_EU.cs_CZ.PROF.FP" TargetMode="External"/><Relationship Id="rId220" Type="http://schemas.openxmlformats.org/officeDocument/2006/relationships/hyperlink" Target="https://www.assets.signify.com/is/image/Signify/CoreLine%20FastSet_%20SM155Z%20Suspension%20setv2_SPP?$highres$" TargetMode="External"/><Relationship Id="rId2998" Type="http://schemas.openxmlformats.org/officeDocument/2006/relationships/hyperlink" Target="https://www.assets.signify.com/is/content/Signify/MI%20CoreLine%20Projector%20gen2_ST151T-INI%20Sep%202021" TargetMode="External"/><Relationship Id="rId2858" Type="http://schemas.openxmlformats.org/officeDocument/2006/relationships/hyperlink" Target="https://www.assets.signify.com/is/content/Signify/913700630866_EU.cs_CZ.PROF.FP" TargetMode="External"/><Relationship Id="rId99" Type="http://schemas.openxmlformats.org/officeDocument/2006/relationships/hyperlink" Target="https://www.assets.signify.com/is/image/Signify/8718699681036_p0-APP?$highres$" TargetMode="External"/><Relationship Id="rId1667" Type="http://schemas.openxmlformats.org/officeDocument/2006/relationships/hyperlink" Target="https://www.assets.signify.com/is/content/Signify/911401842387_EU.cs_CZ.PROF.FP" TargetMode="External"/><Relationship Id="rId1874" Type="http://schemas.openxmlformats.org/officeDocument/2006/relationships/hyperlink" Target="https://www.assets.signify.com/is/content/Signify/911401632908_EU.cs_CZ.PROF.FP" TargetMode="External"/><Relationship Id="rId2718" Type="http://schemas.openxmlformats.org/officeDocument/2006/relationships/hyperlink" Target="https://www.assets.signify.com/is/content/Signify/928151608827_EU.cs_CZ.PROF.FP" TargetMode="External"/><Relationship Id="rId2925" Type="http://schemas.openxmlformats.org/officeDocument/2006/relationships/hyperlink" Target="https://www.assets.signify.com/is/content/Signify/444170264921%20DN142B%20PSU%20Installation%20Instructions" TargetMode="External"/><Relationship Id="rId1527" Type="http://schemas.openxmlformats.org/officeDocument/2006/relationships/hyperlink" Target="https://www.assets.signify.com/is/content/Signify/929002670132_EU.cs_CZ.PROF.FP" TargetMode="External"/><Relationship Id="rId1734" Type="http://schemas.openxmlformats.org/officeDocument/2006/relationships/hyperlink" Target="https://www.assets.signify.com/is/content/Signify/911401816887_EU.cs_CZ.PROF.FP" TargetMode="External"/><Relationship Id="rId1941" Type="http://schemas.openxmlformats.org/officeDocument/2006/relationships/hyperlink" Target="https://www.assets.signify.com/is/content/Signify/911401814583_EU.cs_CZ.PROF.FP" TargetMode="External"/><Relationship Id="rId26" Type="http://schemas.openxmlformats.org/officeDocument/2006/relationships/hyperlink" Target="https://www.assets.signify.com/is/image/Signify/CLDN-DN142B-UGR19-150-SPP?$highres$" TargetMode="External"/><Relationship Id="rId1801" Type="http://schemas.openxmlformats.org/officeDocument/2006/relationships/hyperlink" Target="https://www.assets.signify.com/is/content/Signify/911401850787_EU.cs_CZ.PROF.FP" TargetMode="External"/><Relationship Id="rId3559" Type="http://schemas.openxmlformats.org/officeDocument/2006/relationships/hyperlink" Target="https://www.assets.signify.com/is/content/Signify/LEDtube_Installation_Guide_T5-INI" TargetMode="External"/><Relationship Id="rId687" Type="http://schemas.openxmlformats.org/officeDocument/2006/relationships/hyperlink" Target="https://www.assets.signify.com/is/image/Signify/PILA-LED-Tube-HO-G13-20241115-RTP?$highres$" TargetMode="External"/><Relationship Id="rId2368" Type="http://schemas.openxmlformats.org/officeDocument/2006/relationships/hyperlink" Target="https://www.assets.signify.com/is/content/Signify/929002373101_EU.cs_CZ.PROF.FP" TargetMode="External"/><Relationship Id="rId894" Type="http://schemas.openxmlformats.org/officeDocument/2006/relationships/hyperlink" Target="https://www.assets.signify.com/is/image/Signify/LED_classic_A67_E27_FR-POS2A-SPP?$highres$" TargetMode="External"/><Relationship Id="rId1177" Type="http://schemas.openxmlformats.org/officeDocument/2006/relationships/hyperlink" Target="https://www.assets.signify.com/is/image/Signify/PILA_LED_35W_GU5_3_WW_12V_36D_ND-SPP?$highres$" TargetMode="External"/><Relationship Id="rId2575" Type="http://schemas.openxmlformats.org/officeDocument/2006/relationships/hyperlink" Target="https://www.assets.signify.com/is/content/Signify/929003597431_EU.cs_CZ.PROF.FP-1" TargetMode="External"/><Relationship Id="rId2782" Type="http://schemas.openxmlformats.org/officeDocument/2006/relationships/hyperlink" Target="https://www.assets.signify.com/is/content/Signify/928185305131_EU.cs_CZ.PROF.FP" TargetMode="External"/><Relationship Id="rId3419" Type="http://schemas.openxmlformats.org/officeDocument/2006/relationships/hyperlink" Target="https://www.assets.signify.com/is/content/Signify/online-QIG-for-324166176081-Installation-INI" TargetMode="External"/><Relationship Id="rId362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47" Type="http://schemas.openxmlformats.org/officeDocument/2006/relationships/hyperlink" Target="https://www.assets.signify.com/is/image/Signify/LEDTForce_ED75_E27-SPP?$highres$" TargetMode="External"/><Relationship Id="rId754" Type="http://schemas.openxmlformats.org/officeDocument/2006/relationships/hyperlink" Target="https://www.assets.signify.com/is/image/Signify/LEDtube_1200mm_17W_G5-SPP?$highres$" TargetMode="External"/><Relationship Id="rId961" Type="http://schemas.openxmlformats.org/officeDocument/2006/relationships/hyperlink" Target="https://www.assets.signify.com/is/image/Signify/LEDbulb_12-80W_E27_A60_730_FR_130D-SPP?$highres$" TargetMode="External"/><Relationship Id="rId1384" Type="http://schemas.openxmlformats.org/officeDocument/2006/relationships/hyperlink" Target="https://www.assets.signify.com/is/image/Signify/GPPR1_HFSIITL5_0005?$highres$" TargetMode="External"/><Relationship Id="rId1591" Type="http://schemas.openxmlformats.org/officeDocument/2006/relationships/hyperlink" Target="https://www.assets.signify.com/is/content/Signify/910500188115_EU.cs_CZ.PROF.FP" TargetMode="External"/><Relationship Id="rId2228" Type="http://schemas.openxmlformats.org/officeDocument/2006/relationships/hyperlink" Target="https://www.assets.signify.com/is/content/Signify/929001391502_EU.cs_CZ.PROF.FP" TargetMode="External"/><Relationship Id="rId2435" Type="http://schemas.openxmlformats.org/officeDocument/2006/relationships/hyperlink" Target="https://www.assets.signify.com/is/content/Signify/929003014182_EU.cs_CZ.PROF.FP" TargetMode="External"/><Relationship Id="rId2642" Type="http://schemas.openxmlformats.org/officeDocument/2006/relationships/hyperlink" Target="https://www.assets.signify.com/is/content/Signify/929003779202_EU.cs_CZ.PROF.FP" TargetMode="External"/><Relationship Id="rId90" Type="http://schemas.openxmlformats.org/officeDocument/2006/relationships/hyperlink" Target="https://www.assets.signify.com/is/image/Signify/Acc-Emergency-ExitSign-suspension-kit-EM159Z?$highres$" TargetMode="External"/><Relationship Id="rId407" Type="http://schemas.openxmlformats.org/officeDocument/2006/relationships/hyperlink" Target="https://www.assets.signify.com/is/image/Signify/CoreLineHighbay_Gen5_BY122P-SPP?$highres$" TargetMode="External"/><Relationship Id="rId614" Type="http://schemas.openxmlformats.org/officeDocument/2006/relationships/hyperlink" Target="https://www.assets.signify.com/is/image/Signify/LEDtube_1200mm_15W_G13-SPP?$highres$" TargetMode="External"/><Relationship Id="rId821" Type="http://schemas.openxmlformats.org/officeDocument/2006/relationships/hyperlink" Target="https://www.assets.signify.com/is/image/Signify/CorePro_LEDstrip_5M-SPP?$highres$" TargetMode="External"/><Relationship Id="rId1037" Type="http://schemas.openxmlformats.org/officeDocument/2006/relationships/hyperlink" Target="https://www.assets.signify.com/is/image/Signify/LED_60W_P48_E14_WW_FR_ND_1SRT4_1-SPP?$highres$" TargetMode="External"/><Relationship Id="rId1244" Type="http://schemas.openxmlformats.org/officeDocument/2006/relationships/hyperlink" Target="https://www.assets.signify.com/is/image/Signify/LPPR1_TL-DBLB_0001?$highres$" TargetMode="External"/><Relationship Id="rId1451" Type="http://schemas.openxmlformats.org/officeDocument/2006/relationships/hyperlink" Target="https://www.assets.signify.com/is/image/Signify/BSN_100_L33_A2_TS_230V-SPP?$highres$" TargetMode="External"/><Relationship Id="rId2502" Type="http://schemas.openxmlformats.org/officeDocument/2006/relationships/hyperlink" Target="https://www.assets.signify.com/is/content/Signify/929003485502_EU.cs_CZ.PROF.FP" TargetMode="External"/><Relationship Id="rId1104" Type="http://schemas.openxmlformats.org/officeDocument/2006/relationships/hyperlink" Target="https://www.assets.signify.com/is/image/Signify/LEDspots-switch-EU-PAR16-GU10-RTP?$highres$" TargetMode="External"/><Relationship Id="rId1311" Type="http://schemas.openxmlformats.org/officeDocument/2006/relationships/hyperlink" Target="https://www.assets.signify.com/is/image/Signify/lppr1_mhn-sa_0001?$highres$" TargetMode="External"/><Relationship Id="rId3069" Type="http://schemas.openxmlformats.org/officeDocument/2006/relationships/hyperlink" Target="https://www.assets.signify.com/is/content/Signify/RC159Z-SMB-Installation-instruction" TargetMode="External"/><Relationship Id="rId3276" Type="http://schemas.openxmlformats.org/officeDocument/2006/relationships/hyperlink" Target="https://www.assets.signify.com/is/content/Signify/Ledinaire-Highbay-BY02XP-G3-MI-EMEA" TargetMode="External"/><Relationship Id="rId3483" Type="http://schemas.openxmlformats.org/officeDocument/2006/relationships/hyperlink" Target="https://www.assets.signify.com/is/content/Signify/online-QIG-for-324166166411-MAS-LEDtube-installation-guide-INI" TargetMode="External"/><Relationship Id="rId197" Type="http://schemas.openxmlformats.org/officeDocument/2006/relationships/hyperlink" Target="https://www.assets.signify.com/is/image/Signify/RC059Z-SMB-W60L60-overview?$highres$" TargetMode="External"/><Relationship Id="rId2085" Type="http://schemas.openxmlformats.org/officeDocument/2006/relationships/hyperlink" Target="https://www.assets.signify.com/is/content/Signify/929001298502_EU.cs_CZ.PROF.FP" TargetMode="External"/><Relationship Id="rId2292" Type="http://schemas.openxmlformats.org/officeDocument/2006/relationships/hyperlink" Target="https://www.assets.signify.com/is/content/Signify/929003623102_EU.cs_CZ.PROF.FP" TargetMode="External"/><Relationship Id="rId3136" Type="http://schemas.openxmlformats.org/officeDocument/2006/relationships/hyperlink" Target="https://www.assets.signify.com/is/content/Signify/Installation%20instruction_CoreLine%20waterproof%20WT120C%20standard_2023%2005" TargetMode="External"/><Relationship Id="rId3343" Type="http://schemas.openxmlformats.org/officeDocument/2006/relationships/hyperlink" Target="https://www.assets.signify.com/is/content/Signify/OIII9_ZRP220I_PHL_0001" TargetMode="External"/><Relationship Id="rId264" Type="http://schemas.openxmlformats.org/officeDocument/2006/relationships/hyperlink" Target="https://www.assets.signify.com/is/image/Signify/CoreLine_Waterproof_WT120C%20G2%20PCU%20-%20SPP?$highres$" TargetMode="External"/><Relationship Id="rId471" Type="http://schemas.openxmlformats.org/officeDocument/2006/relationships/hyperlink" Target="https://www.assets.signify.com/is/image/Signify/Ledinaire-Floodlight-BVP167-30W-MDU-All-in-RTP?$highres$" TargetMode="External"/><Relationship Id="rId2152" Type="http://schemas.openxmlformats.org/officeDocument/2006/relationships/hyperlink" Target="https://www.assets.signify.com/is/content/Signify/929003553402_EU.cs_CZ.PROF.FP" TargetMode="External"/><Relationship Id="rId3550" Type="http://schemas.openxmlformats.org/officeDocument/2006/relationships/hyperlink" Target="https://www.assets.signify.com/is/content/Signify/LEDtube_Installation_Guide_UN-INI" TargetMode="External"/><Relationship Id="rId124" Type="http://schemas.openxmlformats.org/officeDocument/2006/relationships/hyperlink" Target="https://www.assets.signify.com/is/image/Signify/IPAC_RCS750i_0021?$highres$" TargetMode="External"/><Relationship Id="rId3203" Type="http://schemas.openxmlformats.org/officeDocument/2006/relationships/hyperlink" Target="https://www.assets.signify.com/is/content/Signify/BN021C%20EU-MI-0427_Final%20v3" TargetMode="External"/><Relationship Id="rId3410" Type="http://schemas.openxmlformats.org/officeDocument/2006/relationships/hyperlink" Target="https://www.assets.signify.com/is/content/Signify/online-QIG-for-324165132934-Installation-INI" TargetMode="External"/><Relationship Id="rId331" Type="http://schemas.openxmlformats.org/officeDocument/2006/relationships/hyperlink" Target="https://www.assets.signify.com/is/image/Signify/PILA_Waterproof%20Classic%20TW%201200%2045C?$highres$" TargetMode="External"/><Relationship Id="rId2012" Type="http://schemas.openxmlformats.org/officeDocument/2006/relationships/hyperlink" Target="https://www.assets.signify.com/is/content/Signify/929002481402_EU.cs_CZ.PROF.FP" TargetMode="External"/><Relationship Id="rId2969" Type="http://schemas.openxmlformats.org/officeDocument/2006/relationships/hyperlink" Target="https://www.assets.signify.com/is/content/Signify/EM152C-SM-2S-UI" TargetMode="External"/><Relationship Id="rId1778" Type="http://schemas.openxmlformats.org/officeDocument/2006/relationships/hyperlink" Target="https://www.assets.signify.com/is/content/Signify/911401807481_EU.cs_CZ.PROF.FP" TargetMode="External"/><Relationship Id="rId1985" Type="http://schemas.openxmlformats.org/officeDocument/2006/relationships/hyperlink" Target="https://www.assets.signify.com/is/content/Signify/929003530902_EU.cs_CZ.PROF.FP" TargetMode="External"/><Relationship Id="rId2829" Type="http://schemas.openxmlformats.org/officeDocument/2006/relationships/hyperlink" Target="https://www.assets.signify.com/is/content/Signify/913713031466_EU.cs_CZ.PROF.FP" TargetMode="External"/><Relationship Id="rId1638" Type="http://schemas.openxmlformats.org/officeDocument/2006/relationships/hyperlink" Target="https://www.assets.signify.com/is/content/Signify/911401877385_EU.cs_CZ.PROF.FP" TargetMode="External"/><Relationship Id="rId1845" Type="http://schemas.openxmlformats.org/officeDocument/2006/relationships/hyperlink" Target="https://www.assets.signify.com/is/content/Signify/911401630008_EU.cs_CZ.PROF.FP" TargetMode="External"/><Relationship Id="rId3060" Type="http://schemas.openxmlformats.org/officeDocument/2006/relationships/hyperlink" Target="https://www.assets.signify.com/is/content/Signify/Mounting%20Instructions%20PILA%20Panel%204000%20lm;https:/www.assets.signify.com/is/content/Signify/Pila-Panel-Installations-Instructions-2024" TargetMode="External"/><Relationship Id="rId1705" Type="http://schemas.openxmlformats.org/officeDocument/2006/relationships/hyperlink" Target="https://www.assets.signify.com/is/content/Signify/911401835688_EU.cs_CZ.PROF.FP" TargetMode="External"/><Relationship Id="rId1912" Type="http://schemas.openxmlformats.org/officeDocument/2006/relationships/hyperlink" Target="https://www.assets.signify.com/is/content/Signify/911401881802_EU.cs_CZ.PROF.FP" TargetMode="External"/><Relationship Id="rId798" Type="http://schemas.openxmlformats.org/officeDocument/2006/relationships/hyperlink" Target="https://www.assets.signify.com/is/image/Signify/MAS_LEDstrip_5M-SPP?$highres$" TargetMode="External"/><Relationship Id="rId2479" Type="http://schemas.openxmlformats.org/officeDocument/2006/relationships/hyperlink" Target="https://www.assets.signify.com/is/content/Signify/929002970402_EU.cs_CZ.PROF.FP" TargetMode="External"/><Relationship Id="rId2686" Type="http://schemas.openxmlformats.org/officeDocument/2006/relationships/hyperlink" Target="https://www.assets.signify.com/is/content/Signify/928049002043_EU.cs_CZ.PROF.FP" TargetMode="External"/><Relationship Id="rId2893" Type="http://schemas.openxmlformats.org/officeDocument/2006/relationships/hyperlink" Target="https://www.assets.signify.com/is/content/Signify/913700217303_EU.cs_CZ.PROF.FP" TargetMode="External"/><Relationship Id="rId658" Type="http://schemas.openxmlformats.org/officeDocument/2006/relationships/hyperlink" Target="https://www.assets.signify.com/is/image/Signify/929004432102-CorePro-LED-PLC-360D-5-5W-3CCT-4P-G24q-1-RTP?$highres$" TargetMode="External"/><Relationship Id="rId865" Type="http://schemas.openxmlformats.org/officeDocument/2006/relationships/hyperlink" Target="https://www.assets.signify.com/is/image/Signify/LED_BulbsBulb_A67_100W_1521lm_2700K_E27_NDFrosted-SPP?$highres$" TargetMode="External"/><Relationship Id="rId1288" Type="http://schemas.openxmlformats.org/officeDocument/2006/relationships/hyperlink" Target="https://www.assets.signify.com/is/image/Signify/lppr1_son_e27_e26?$highres$" TargetMode="External"/><Relationship Id="rId1495" Type="http://schemas.openxmlformats.org/officeDocument/2006/relationships/hyperlink" Target="https://www.assets.signify.com/is/content/Signify/910505103588_EU.cs_CZ.PROF.FP" TargetMode="External"/><Relationship Id="rId2339" Type="http://schemas.openxmlformats.org/officeDocument/2006/relationships/hyperlink" Target="https://www.assets.signify.com/is/content/Signify/929002026402_EU.cs_CZ.PROF.FP" TargetMode="External"/><Relationship Id="rId2546" Type="http://schemas.openxmlformats.org/officeDocument/2006/relationships/hyperlink" Target="https://www.assets.signify.com/is/content/Signify/929004256402_EU.cs_CZ.PROF.FP" TargetMode="External"/><Relationship Id="rId2753" Type="http://schemas.openxmlformats.org/officeDocument/2006/relationships/hyperlink" Target="https://www.assets.signify.com/is/content/Signify/928196805130_EU.cs_CZ.PROF.FP" TargetMode="External"/><Relationship Id="rId2960" Type="http://schemas.openxmlformats.org/officeDocument/2006/relationships/hyperlink" Target="https://www.assets.signify.com/is/content/Signify/127075007928_Release_CoreLine%20Recessed%20Spot%20gen2_D78-1200lm%20PSR_manual" TargetMode="External"/><Relationship Id="rId518" Type="http://schemas.openxmlformats.org/officeDocument/2006/relationships/hyperlink" Target="https://www.assets.signify.com/is/image/Signify/LED-TForce-Core-road-26W-E27-MV-RTP?$highres$" TargetMode="External"/><Relationship Id="rId725" Type="http://schemas.openxmlformats.org/officeDocument/2006/relationships/hyperlink" Target="https://www.assets.signify.com/is/image/Signify/Ledtube_CorePro_18W_G13_830_24D_ND-SPP?$highres$" TargetMode="External"/><Relationship Id="rId932" Type="http://schemas.openxmlformats.org/officeDocument/2006/relationships/hyperlink" Target="https://www.assets.signify.com/is/image/Signify/LED_classic_giant_28W_E27_A160_GOLD_ND-SPP?$highres$" TargetMode="External"/><Relationship Id="rId1148" Type="http://schemas.openxmlformats.org/officeDocument/2006/relationships/hyperlink" Target="https://www.assets.signify.com/is/image/Signify/LEDspot_50W_GU5-3_60D-SPP?$highres$" TargetMode="External"/><Relationship Id="rId1355" Type="http://schemas.openxmlformats.org/officeDocument/2006/relationships/hyperlink" Target="https://www.assets.signify.com/is/image/Signify/LPPR1_CDMTC-E_0002?$highres$" TargetMode="External"/><Relationship Id="rId1562" Type="http://schemas.openxmlformats.org/officeDocument/2006/relationships/hyperlink" Target="https://www.assets.signify.com/is/content/Signify/911401892787_EU.cs_CZ.PROF.FP" TargetMode="External"/><Relationship Id="rId2406" Type="http://schemas.openxmlformats.org/officeDocument/2006/relationships/hyperlink" Target="https://www.assets.signify.com/is/content/Signify/929002306708_EU.cs_CZ.PROF.FP" TargetMode="External"/><Relationship Id="rId2613" Type="http://schemas.openxmlformats.org/officeDocument/2006/relationships/hyperlink" Target="https://www.assets.signify.com/is/content/Signify/929002494702_EU.cs_CZ.PROF.FP" TargetMode="External"/><Relationship Id="rId1008" Type="http://schemas.openxmlformats.org/officeDocument/2006/relationships/hyperlink" Target="https://www.assets.signify.com/is/image/Signify/LEDcandle_25W_E14_827_FR_B35-SPP?$highres$" TargetMode="External"/><Relationship Id="rId1215" Type="http://schemas.openxmlformats.org/officeDocument/2006/relationships/hyperlink" Target="https://www.assets.signify.com/is/image/Signify/LED-100W-R7S-78mm-WH-ND-SRT4-RTP?$highres$" TargetMode="External"/><Relationship Id="rId1422" Type="http://schemas.openxmlformats.org/officeDocument/2006/relationships/hyperlink" Target="https://www.assets.signify.com/is/image/Signify/GPPR1_MTL-LH_0001?$highres$" TargetMode="External"/><Relationship Id="rId2820" Type="http://schemas.openxmlformats.org/officeDocument/2006/relationships/hyperlink" Target="https://www.assets.signify.com/is/content/Signify/913713032166_EU.cs_CZ.PROF.FP" TargetMode="External"/><Relationship Id="rId61" Type="http://schemas.openxmlformats.org/officeDocument/2006/relationships/hyperlink" Target="https://www.assets.signify.com/is/image/Signify/CoreLine_Recessed_Spot-RS141B_Adjustable_ALU-SPP?$highres$" TargetMode="External"/><Relationship Id="rId3387" Type="http://schemas.openxmlformats.org/officeDocument/2006/relationships/hyperlink" Target="https://www.assets.signify.com/is/content/Signify/Online-QIG-for-324165994074-INI" TargetMode="External"/><Relationship Id="rId2196" Type="http://schemas.openxmlformats.org/officeDocument/2006/relationships/hyperlink" Target="https://www.assets.signify.com/is/content/Signify/929001908502_EU.cs_CZ.PROF.FP" TargetMode="External"/><Relationship Id="rId3594" Type="http://schemas.openxmlformats.org/officeDocument/2006/relationships/hyperlink" Target="https://www.assets.signify.com/is/content/Signify/LEDtube-Installation-Guide-HF-2-INI" TargetMode="External"/><Relationship Id="rId168" Type="http://schemas.openxmlformats.org/officeDocument/2006/relationships/hyperlink" Target="https://www.assets.signify.com/is/image/Signify/CoreLine-panel-G6-W30L120-RTP?$highres$" TargetMode="External"/><Relationship Id="rId3247" Type="http://schemas.openxmlformats.org/officeDocument/2006/relationships/hyperlink" Target="https://www.assets.signify.com/is/content/Signify/Coreline-Highbay-G5-MI-PSU-PSD" TargetMode="External"/><Relationship Id="rId3454" Type="http://schemas.openxmlformats.org/officeDocument/2006/relationships/hyperlink" Target="https://www.assets.signify.com/is/content/Signify/LEDtube_PLT_Installation_Guide-INI" TargetMode="External"/><Relationship Id="rId3661" Type="http://schemas.openxmlformats.org/officeDocument/2006/relationships/hyperlink" Target="https://www.assets.signify.com/is/content/Signify/CZ.cs_CZ.8718699769369" TargetMode="External"/><Relationship Id="rId375" Type="http://schemas.openxmlformats.org/officeDocument/2006/relationships/hyperlink" Target="https://www.assets.signify.com/is/image/Signify/CL-HB-G6-BY120P-PSU-PSD-RTP?$highres$" TargetMode="External"/><Relationship Id="rId582" Type="http://schemas.openxmlformats.org/officeDocument/2006/relationships/hyperlink" Target="https://www.assets.signify.com/is/image/Signify/CorePro-LED-PLC-4P-G24q-RTP?$highres$" TargetMode="External"/><Relationship Id="rId2056" Type="http://schemas.openxmlformats.org/officeDocument/2006/relationships/hyperlink" Target="https://www.assets.signify.com/is/content/Signify/929003592702_EU.cs_CZ.PROF.FP" TargetMode="External"/><Relationship Id="rId2263" Type="http://schemas.openxmlformats.org/officeDocument/2006/relationships/hyperlink" Target="https://www.assets.signify.com/is/content/Signify/929002697602_EU.cs_CZ.PROF.FP" TargetMode="External"/><Relationship Id="rId2470" Type="http://schemas.openxmlformats.org/officeDocument/2006/relationships/hyperlink" Target="https://www.assets.signify.com/is/content/Signify/929002969202_EU.cs_CZ.PROF.FP" TargetMode="External"/><Relationship Id="rId3107" Type="http://schemas.openxmlformats.org/officeDocument/2006/relationships/hyperlink" Target="https://www.assets.signify.com/is/content/Signify/CoreLine-waterproof-G3-Installation-Instruction-v202512" TargetMode="External"/><Relationship Id="rId3314" Type="http://schemas.openxmlformats.org/officeDocument/2006/relationships/hyperlink" Target="https://www.assets.signify.com/is/content/Signify/Mounting-instruction-BVP167-169-Ledinaire-Floodlight-All-in-SWB" TargetMode="External"/><Relationship Id="rId3521" Type="http://schemas.openxmlformats.org/officeDocument/2006/relationships/hyperlink" Target="https://www.assets.signify.com/is/content/Signify/LEDtube_Installation_Guide-INI" TargetMode="External"/><Relationship Id="rId235" Type="http://schemas.openxmlformats.org/officeDocument/2006/relationships/hyperlink" Target="https://www.assets.signify.com/is/image/Signify/CoreLine_Waterproof_WT120C%20G2%20L1200%20PSU%20-%20SPP?$highres$" TargetMode="External"/><Relationship Id="rId442" Type="http://schemas.openxmlformats.org/officeDocument/2006/relationships/hyperlink" Target="https://www.assets.signify.com/is/image/Signify/Coreline_tempo_large-BVP130-PP?$highres$" TargetMode="External"/><Relationship Id="rId1072" Type="http://schemas.openxmlformats.org/officeDocument/2006/relationships/hyperlink" Target="https://www.assets.signify.com/is/image/Signify/LEDClassic-50W-GU10-WW-36D-DIM-UE-SRT4-RTP?$highres$" TargetMode="External"/><Relationship Id="rId2123" Type="http://schemas.openxmlformats.org/officeDocument/2006/relationships/hyperlink" Target="https://www.assets.signify.com/is/content/Signify/929003519802_EU.cs_CZ.PROF.FP" TargetMode="External"/><Relationship Id="rId2330" Type="http://schemas.openxmlformats.org/officeDocument/2006/relationships/hyperlink" Target="https://www.assets.signify.com/is/content/Signify/929003527302_EU.cs_CZ.PROF.FP" TargetMode="External"/><Relationship Id="rId302" Type="http://schemas.openxmlformats.org/officeDocument/2006/relationships/hyperlink" Target="https://www.assets.signify.com/is/image/Signify/L1500-WT060C-SPP-1?$highres$" TargetMode="External"/><Relationship Id="rId1889" Type="http://schemas.openxmlformats.org/officeDocument/2006/relationships/hyperlink" Target="https://www.assets.signify.com/is/content/Signify/911401658007_EU.cs_CZ.PROF.FP" TargetMode="External"/><Relationship Id="rId1749" Type="http://schemas.openxmlformats.org/officeDocument/2006/relationships/hyperlink" Target="https://www.assets.signify.com/is/content/Signify/911401827888_EU.cs_CZ.PROF.FP" TargetMode="External"/><Relationship Id="rId1956" Type="http://schemas.openxmlformats.org/officeDocument/2006/relationships/hyperlink" Target="https://www.assets.signify.com/is/content/Signify/910925227912_EU.cs_CZ.PROF.FP" TargetMode="External"/><Relationship Id="rId3171" Type="http://schemas.openxmlformats.org/officeDocument/2006/relationships/hyperlink" Target="https://www.assets.signify.com/is/content/Signify/Ledinaire%20waterproof%20WT065C%20G3%20BN_MI_v2023%2005" TargetMode="External"/><Relationship Id="rId1609" Type="http://schemas.openxmlformats.org/officeDocument/2006/relationships/hyperlink" Target="https://www.assets.signify.com/is/content/Signify/911401800187_EU.cs_CZ.PROF.FP" TargetMode="External"/><Relationship Id="rId1816" Type="http://schemas.openxmlformats.org/officeDocument/2006/relationships/hyperlink" Target="https://www.assets.signify.com/is/content/Signify/911401553945_EU.cs_CZ.PROF.FP" TargetMode="External"/><Relationship Id="rId3031" Type="http://schemas.openxmlformats.org/officeDocument/2006/relationships/hyperlink" Target="https://www.assets.signify.com/is/content/Signify/CoreLine-panel-G6-Installation-Instructions-RC132V-v2" TargetMode="External"/><Relationship Id="rId2797" Type="http://schemas.openxmlformats.org/officeDocument/2006/relationships/hyperlink" Target="https://www.assets.signify.com/is/content/Signify/928082205125_EU.cs_CZ.PROF.FP" TargetMode="External"/><Relationship Id="rId769" Type="http://schemas.openxmlformats.org/officeDocument/2006/relationships/hyperlink" Target="https://www.assets.signify.com/is/image/Signify/LEDtube_MAS_G5-SPP?$highres$" TargetMode="External"/><Relationship Id="rId976" Type="http://schemas.openxmlformats.org/officeDocument/2006/relationships/hyperlink" Target="https://www.assets.signify.com/is/image/Signify/PILA_LED_120W_A67_E27_WW_FR_ND_1CT_6-SPP?$highres$" TargetMode="External"/><Relationship Id="rId1399" Type="http://schemas.openxmlformats.org/officeDocument/2006/relationships/hyperlink" Target="https://www.assets.signify.com/is/image/Signify/GPPR1_PINTTL52_PHL?$highres$" TargetMode="External"/><Relationship Id="rId2657" Type="http://schemas.openxmlformats.org/officeDocument/2006/relationships/hyperlink" Target="https://www.assets.signify.com/is/content/Signify/929002495102_EU.cs_CZ.PROF.FP" TargetMode="External"/><Relationship Id="rId629" Type="http://schemas.openxmlformats.org/officeDocument/2006/relationships/hyperlink" Target="https://www.assets.signify.com/is/image/Signify/LEDtube_600-1200mm_PP?$highres$" TargetMode="External"/><Relationship Id="rId1259" Type="http://schemas.openxmlformats.org/officeDocument/2006/relationships/hyperlink" Target="https://www.assets.signify.com/is/image/Signify/LPPR1_TL-DCOL_GREEN_G13?$highres$" TargetMode="External"/><Relationship Id="rId1466" Type="http://schemas.openxmlformats.org/officeDocument/2006/relationships/hyperlink" Target="https://www.assets.signify.com/is/content/Signify/911401895087_EU.cs_CZ.PROF.FP" TargetMode="External"/><Relationship Id="rId2864" Type="http://schemas.openxmlformats.org/officeDocument/2006/relationships/hyperlink" Target="https://www.assets.signify.com/is/content/Signify/913700417966_EU.cs_CZ.PROF.FP" TargetMode="External"/><Relationship Id="rId836" Type="http://schemas.openxmlformats.org/officeDocument/2006/relationships/hyperlink" Target="https://www.assets.signify.com/is/image/Signify/LS_mounting_clips_IP20-EU-SPP?$highres$" TargetMode="External"/><Relationship Id="rId1119" Type="http://schemas.openxmlformats.org/officeDocument/2006/relationships/hyperlink" Target="https://www.assets.signify.com/is/image/Signify/LEDspot_25W_GU10_830_36D-SPP?$highres$" TargetMode="External"/><Relationship Id="rId1673" Type="http://schemas.openxmlformats.org/officeDocument/2006/relationships/hyperlink" Target="https://www.assets.signify.com/is/content/Signify/911401841385_EU.cs_CZ.PROF.FP" TargetMode="External"/><Relationship Id="rId1880" Type="http://schemas.openxmlformats.org/officeDocument/2006/relationships/hyperlink" Target="https://www.assets.signify.com/is/content/Signify/911401677107_EU.cs_CZ.PROF.FP" TargetMode="External"/><Relationship Id="rId2517" Type="http://schemas.openxmlformats.org/officeDocument/2006/relationships/hyperlink" Target="https://www.assets.signify.com/is/content/Signify/929003796102_EU.cs_CZ.PROF.FP" TargetMode="External"/><Relationship Id="rId2724" Type="http://schemas.openxmlformats.org/officeDocument/2006/relationships/hyperlink" Target="https://www.assets.signify.com/is/content/Signify/928150919827_EU.cs_CZ.PROF.FP" TargetMode="External"/><Relationship Id="rId2931" Type="http://schemas.openxmlformats.org/officeDocument/2006/relationships/hyperlink" Target="https://www.assets.signify.com/is/content/Signify/CoreLine_Downlight_DN142B_Installation_Instructions_PSD" TargetMode="External"/><Relationship Id="rId903" Type="http://schemas.openxmlformats.org/officeDocument/2006/relationships/hyperlink" Target="https://www.assets.signify.com/is/image/Signify/17042000k3_rft?$highres$" TargetMode="External"/><Relationship Id="rId1326" Type="http://schemas.openxmlformats.org/officeDocument/2006/relationships/hyperlink" Target="https://www.assets.signify.com/is/image/Signify/lppr1_cdo-tt_0004?$highres$" TargetMode="External"/><Relationship Id="rId1533" Type="http://schemas.openxmlformats.org/officeDocument/2006/relationships/hyperlink" Target="https://www.assets.signify.com/is/content/Signify/929003323002_EU.cs_CZ.PROF.FP" TargetMode="External"/><Relationship Id="rId1740" Type="http://schemas.openxmlformats.org/officeDocument/2006/relationships/hyperlink" Target="https://www.assets.signify.com/is/content/Signify/911401828184_EU.cs_CZ.PROF.FP" TargetMode="External"/><Relationship Id="rId32" Type="http://schemas.openxmlformats.org/officeDocument/2006/relationships/hyperlink" Target="https://www.assets.signify.com/is/image/Signify/CLDN-DN142B-WR-200-SPP?$highres$" TargetMode="External"/><Relationship Id="rId1600" Type="http://schemas.openxmlformats.org/officeDocument/2006/relationships/hyperlink" Target="https://www.assets.signify.com/is/content/Signify/911401840687_EU.cs_CZ.PROF.FP" TargetMode="External"/><Relationship Id="rId3498" Type="http://schemas.openxmlformats.org/officeDocument/2006/relationships/hyperlink" Target="https://www.assets.signify.com/is/content/Signify/66357991-139078-LED-BULB-NDLR-QIG-INI" TargetMode="External"/><Relationship Id="rId3358" Type="http://schemas.openxmlformats.org/officeDocument/2006/relationships/hyperlink" Target="https://www.assets.signify.com/is/content/Signify/Online-QIG-for-324166100362-INI" TargetMode="External"/><Relationship Id="rId3565" Type="http://schemas.openxmlformats.org/officeDocument/2006/relationships/hyperlink" Target="https://www.assets.signify.com/is/content/Signify/LEDtube_Installation_Guide_T5-INI" TargetMode="External"/><Relationship Id="rId279" Type="http://schemas.openxmlformats.org/officeDocument/2006/relationships/hyperlink" Target="https://www.assets.signify.com/is/image/Signify/WT120Z-TW-3x2-5-RTP?$highres$" TargetMode="External"/><Relationship Id="rId486" Type="http://schemas.openxmlformats.org/officeDocument/2006/relationships/hyperlink" Target="https://www.assets.signify.com/is/image/Signify/BVP008%20-%20100W_%20150W%20and%20200W?$highres$" TargetMode="External"/><Relationship Id="rId693" Type="http://schemas.openxmlformats.org/officeDocument/2006/relationships/hyperlink" Target="https://www.assets.signify.com/is/image/Signify/PILA-LEDtube-UO-T8-20240829-RTP?$highres$" TargetMode="External"/><Relationship Id="rId2167" Type="http://schemas.openxmlformats.org/officeDocument/2006/relationships/hyperlink" Target="https://www.assets.signify.com/is/content/Signify/929002997302_EU.cs_CZ.PROF.FP" TargetMode="External"/><Relationship Id="rId2374" Type="http://schemas.openxmlformats.org/officeDocument/2006/relationships/hyperlink" Target="https://www.assets.signify.com/is/content/Signify/929002026292_EU.cs_CZ.PROF.FP" TargetMode="External"/><Relationship Id="rId2581" Type="http://schemas.openxmlformats.org/officeDocument/2006/relationships/hyperlink" Target="https://www.assets.signify.com/is/content/Signify/929001371231_EU.cs_CZ.PROF.FP-1" TargetMode="External"/><Relationship Id="rId3218" Type="http://schemas.openxmlformats.org/officeDocument/2006/relationships/hyperlink" Target="https://www.assets.signify.com/is/content/Signify/MI-Coreline-Highbay-G6-PSD-PSU" TargetMode="External"/><Relationship Id="rId3425" Type="http://schemas.openxmlformats.org/officeDocument/2006/relationships/hyperlink" Target="https://www.assets.signify.com/is/content/Signify/324166386951-on-line-QIG-v2HR-INI" TargetMode="External"/><Relationship Id="rId363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39" Type="http://schemas.openxmlformats.org/officeDocument/2006/relationships/hyperlink" Target="https://www.assets.signify.com/is/image/Signify/CoreLine-recessed-G4-W60L60-All-in-logo-RTP?$highres$" TargetMode="External"/><Relationship Id="rId346" Type="http://schemas.openxmlformats.org/officeDocument/2006/relationships/hyperlink" Target="https://www.assets.signify.com/is/image/Signify/CoreLineBatten-BN126C-EL-battery-kit-SPP?$highres$" TargetMode="External"/><Relationship Id="rId553" Type="http://schemas.openxmlformats.org/officeDocument/2006/relationships/hyperlink" Target="https://www.assets.signify.com/is/image/Signify/LEDTForce_ED90_E27-SPP?$highres$" TargetMode="External"/><Relationship Id="rId760" Type="http://schemas.openxmlformats.org/officeDocument/2006/relationships/hyperlink" Target="https://www.assets.signify.com/is/image/Signify/LEDtube_1200mm_17W_G5-SPP?$highres$" TargetMode="External"/><Relationship Id="rId1183" Type="http://schemas.openxmlformats.org/officeDocument/2006/relationships/hyperlink" Target="https://www.assets.signify.com/is/image/Signify/LEDspots_MAS_SLR_AR111_G53-SPP?$highres$" TargetMode="External"/><Relationship Id="rId1390" Type="http://schemas.openxmlformats.org/officeDocument/2006/relationships/hyperlink" Target="https://www.assets.signify.com/is/image/Signify/HF-P_258_TL-D_III_IDC_PP?$highres$" TargetMode="External"/><Relationship Id="rId2027" Type="http://schemas.openxmlformats.org/officeDocument/2006/relationships/hyperlink" Target="https://www.assets.signify.com/is/content/Signify/929003757202_EU.cs_CZ.PROF.FP" TargetMode="External"/><Relationship Id="rId2234" Type="http://schemas.openxmlformats.org/officeDocument/2006/relationships/hyperlink" Target="https://www.assets.signify.com/is/content/Signify/929003154102_EU.cs_CZ.PROF.FP" TargetMode="External"/><Relationship Id="rId2441" Type="http://schemas.openxmlformats.org/officeDocument/2006/relationships/hyperlink" Target="https://www.assets.signify.com/is/content/Signify/929001238392_EU.cs_CZ.PROF.FP" TargetMode="External"/><Relationship Id="rId206" Type="http://schemas.openxmlformats.org/officeDocument/2006/relationships/hyperlink" Target="https://www.assets.signify.com/is/image/Signify/CoreLine-surface-mounted-G4-W20L120-All-in-logo-RTP?$highres$" TargetMode="External"/><Relationship Id="rId413" Type="http://schemas.openxmlformats.org/officeDocument/2006/relationships/hyperlink" Target="https://www.assets.signify.com/is/image/Signify/CoreLineHighbay_Gen5_BY122P-SPP?$highres$" TargetMode="External"/><Relationship Id="rId1043" Type="http://schemas.openxmlformats.org/officeDocument/2006/relationships/hyperlink" Target="https://www.assets.signify.com/is/image/Signify/MZD_LED_25W_E14_827_B35_FR_ND-SPP?$highres$" TargetMode="External"/><Relationship Id="rId620" Type="http://schemas.openxmlformats.org/officeDocument/2006/relationships/hyperlink" Target="https://www.assets.signify.com/is/image/Signify/LEDtube-Connected-IA-T8-RTP?$highres$" TargetMode="External"/><Relationship Id="rId1250" Type="http://schemas.openxmlformats.org/officeDocument/2006/relationships/hyperlink" Target="https://www.assets.signify.com/is/image/Signify/LPPR1_TL-DCOL_YELLOW_G13?$highres$" TargetMode="External"/><Relationship Id="rId2301" Type="http://schemas.openxmlformats.org/officeDocument/2006/relationships/hyperlink" Target="https://www.assets.signify.com/is/content/Signify/929003624102_EU.cs_CZ.PROF.FP" TargetMode="External"/><Relationship Id="rId1110" Type="http://schemas.openxmlformats.org/officeDocument/2006/relationships/hyperlink" Target="https://www.assets.signify.com/is/image/Signify/LEDspot_25W_GU10_830_36D-SPP?$highres$" TargetMode="External"/><Relationship Id="rId1927" Type="http://schemas.openxmlformats.org/officeDocument/2006/relationships/hyperlink" Target="https://www.assets.signify.com/is/content/Signify/911401892386_EU.cs_CZ.PROF.FP" TargetMode="External"/><Relationship Id="rId3075" Type="http://schemas.openxmlformats.org/officeDocument/2006/relationships/hyperlink" Target="https://www.assets.signify.com/is/content/Signify/Installation-instructions-CoreLine-surface-mounted-Gen4" TargetMode="External"/><Relationship Id="rId3282" Type="http://schemas.openxmlformats.org/officeDocument/2006/relationships/hyperlink" Target="https://www.assets.signify.com/is/content/Signify/MI-PILA%20BY007P%20G2" TargetMode="External"/><Relationship Id="rId2091" Type="http://schemas.openxmlformats.org/officeDocument/2006/relationships/hyperlink" Target="https://www.assets.signify.com/is/content/Signify/929004241802_EU.cs_CZ.PROF.FP" TargetMode="External"/><Relationship Id="rId3142" Type="http://schemas.openxmlformats.org/officeDocument/2006/relationships/hyperlink" Target="https://www.assets.signify.com/is/content/Signify/Manual%20Instruction%20PC_%202022%2009%2021" TargetMode="External"/><Relationship Id="rId270" Type="http://schemas.openxmlformats.org/officeDocument/2006/relationships/hyperlink" Target="https://www.assets.signify.com/is/image/Signify/CoreLine_Waterproof_WT120C%20G2%20L1500%20PSU%20-%20SPP?$highres$" TargetMode="External"/><Relationship Id="rId3002" Type="http://schemas.openxmlformats.org/officeDocument/2006/relationships/hyperlink" Target="https://www.assets.signify.com/is/content/Signify/MI%20CoreLine%20Projector%20gen2_ST151T-INI%20Sep%202021" TargetMode="External"/><Relationship Id="rId130" Type="http://schemas.openxmlformats.org/officeDocument/2006/relationships/hyperlink" Target="https://www.assets.signify.com/is/image/Signify/3_circuit_Square-ZRS750_CPF_WH-AP?$highres$" TargetMode="External"/><Relationship Id="rId2768" Type="http://schemas.openxmlformats.org/officeDocument/2006/relationships/hyperlink" Target="https://www.assets.signify.com/is/content/Signify/928082219231_EU.cs_CZ.PROF.FP" TargetMode="External"/><Relationship Id="rId2975" Type="http://schemas.openxmlformats.org/officeDocument/2006/relationships/hyperlink" Target="https://www.assets.signify.com/is/content/Signify/EM164C-SM-TWIN-SPOT-UI" TargetMode="External"/><Relationship Id="rId947" Type="http://schemas.openxmlformats.org/officeDocument/2006/relationships/hyperlink" Target="https://www.assets.signify.com/is/image/Signify/LEDbulb_12-80W_E27_A60_730_FR_130D-SPP?$highres$" TargetMode="External"/><Relationship Id="rId1577" Type="http://schemas.openxmlformats.org/officeDocument/2006/relationships/hyperlink" Target="https://www.assets.signify.com/is/content/Signify/910502558418_EU.cs_CZ.PROF.FP" TargetMode="External"/><Relationship Id="rId1784" Type="http://schemas.openxmlformats.org/officeDocument/2006/relationships/hyperlink" Target="https://www.assets.signify.com/is/content/Signify/911401813685_EU.cs_CZ.PROF.FP" TargetMode="External"/><Relationship Id="rId1991" Type="http://schemas.openxmlformats.org/officeDocument/2006/relationships/hyperlink" Target="https://www.assets.signify.com/is/content/Signify/929002006102_EU.cs_CZ.PROF.FP" TargetMode="External"/><Relationship Id="rId2628" Type="http://schemas.openxmlformats.org/officeDocument/2006/relationships/hyperlink" Target="https://www.assets.signify.com/is/content/Signify/929003042802_EU.cs_CZ.PROF.FP" TargetMode="External"/><Relationship Id="rId2835" Type="http://schemas.openxmlformats.org/officeDocument/2006/relationships/hyperlink" Target="https://www.assets.signify.com/is/content/Signify/913700652566_EU.cs_CZ.PROF.FP" TargetMode="External"/><Relationship Id="rId76" Type="http://schemas.openxmlformats.org/officeDocument/2006/relationships/hyperlink" Target="https://www.assets.signify.com/is/image/Signify/Emergency-Surface-Mount-Downlight-EM152C-SPP?$highres$" TargetMode="External"/><Relationship Id="rId807" Type="http://schemas.openxmlformats.org/officeDocument/2006/relationships/hyperlink" Target="https://www.assets.signify.com/is/image/Signify/MAS_LEDstrip_5M-SPP?$highres$" TargetMode="External"/><Relationship Id="rId1437" Type="http://schemas.openxmlformats.org/officeDocument/2006/relationships/hyperlink" Target="https://www.assets.signify.com/is/image/Signify/GPPR1_IPVG4PP_PHL_0010?$highres$" TargetMode="External"/><Relationship Id="rId1644" Type="http://schemas.openxmlformats.org/officeDocument/2006/relationships/hyperlink" Target="https://www.assets.signify.com/is/content/Signify/911401879684_EU.cs_CZ.PROF.FP" TargetMode="External"/><Relationship Id="rId1851" Type="http://schemas.openxmlformats.org/officeDocument/2006/relationships/hyperlink" Target="https://www.assets.signify.com/is/content/Signify/911401632208_EU.cs_CZ.PROF.FP" TargetMode="External"/><Relationship Id="rId2902" Type="http://schemas.openxmlformats.org/officeDocument/2006/relationships/hyperlink" Target="https://www.assets.signify.com/is/content/Signify/CoreLine-SlimDownlight-DN145B-INI" TargetMode="External"/><Relationship Id="rId1504" Type="http://schemas.openxmlformats.org/officeDocument/2006/relationships/hyperlink" Target="https://www.assets.signify.com/is/content/Signify/929003165532_EU.cs_CZ.PROF.FP" TargetMode="External"/><Relationship Id="rId1711" Type="http://schemas.openxmlformats.org/officeDocument/2006/relationships/hyperlink" Target="https://www.assets.signify.com/is/content/Signify/910505106559_EU.cs_CZ.PROF.FP" TargetMode="External"/><Relationship Id="rId3469" Type="http://schemas.openxmlformats.org/officeDocument/2006/relationships/hyperlink" Target="https://www.assets.signify.com/is/content/Signify/online-QIG-for-324166166411-MAS-LEDtube-installation-guide-INI" TargetMode="External"/><Relationship Id="rId597" Type="http://schemas.openxmlformats.org/officeDocument/2006/relationships/hyperlink" Target="https://www.assets.signify.com/is/image/Signify/LEDtube_COR_PLL_EU_12W_2G11-SPP?$highres$" TargetMode="External"/><Relationship Id="rId2278" Type="http://schemas.openxmlformats.org/officeDocument/2006/relationships/hyperlink" Target="https://www.assets.signify.com/is/content/Signify/929002695502_EU.cs_CZ.PROF.FP" TargetMode="External"/><Relationship Id="rId2485" Type="http://schemas.openxmlformats.org/officeDocument/2006/relationships/hyperlink" Target="https://www.assets.signify.com/is/content/Signify/929002966831_EU.cs_CZ.PROF.FP" TargetMode="External"/><Relationship Id="rId3329" Type="http://schemas.openxmlformats.org/officeDocument/2006/relationships/hyperlink" Target="https://www.assets.signify.com/is/content/Signify/Installation-Instructions-PILA-Floodlight-Gen2" TargetMode="External"/><Relationship Id="rId457" Type="http://schemas.openxmlformats.org/officeDocument/2006/relationships/hyperlink" Target="https://www.assets.signify.com/is/image/Signify/Medium?$highres$" TargetMode="External"/><Relationship Id="rId1087" Type="http://schemas.openxmlformats.org/officeDocument/2006/relationships/hyperlink" Target="https://www.assets.signify.com/is/image/Signify/LEDspot_Corepro_GU10_PAR16-SPP?$highres$" TargetMode="External"/><Relationship Id="rId1294" Type="http://schemas.openxmlformats.org/officeDocument/2006/relationships/hyperlink" Target="https://www.assets.signify.com/is/image/Signify/lppr1_son-tpia_plus_e40?$highres$" TargetMode="External"/><Relationship Id="rId2138" Type="http://schemas.openxmlformats.org/officeDocument/2006/relationships/hyperlink" Target="https://www.assets.signify.com/is/content/Signify/929002446102_EU.cs_CZ.PROF.FP" TargetMode="External"/><Relationship Id="rId2692" Type="http://schemas.openxmlformats.org/officeDocument/2006/relationships/hyperlink" Target="https://www.assets.signify.com/is/content/Signify/928048501605_EU.cs_CZ.PROF.FP" TargetMode="External"/><Relationship Id="rId3536" Type="http://schemas.openxmlformats.org/officeDocument/2006/relationships/hyperlink" Target="https://www.assets.signify.com/is/content/Signify/LEDtube_Installation_Guide_HF_1-INI" TargetMode="External"/><Relationship Id="rId664" Type="http://schemas.openxmlformats.org/officeDocument/2006/relationships/hyperlink" Target="https://www.assets.signify.com/is/image/Signify/LEDtube_PRO_1200mm_12W_G13_850_1800lm-SPP?$highres$" TargetMode="External"/><Relationship Id="rId871" Type="http://schemas.openxmlformats.org/officeDocument/2006/relationships/hyperlink" Target="https://www.assets.signify.com/is/image/Signify/LEDbulb_MAS_A60_E27_CL_1-SPP?$highres$" TargetMode="External"/><Relationship Id="rId2345" Type="http://schemas.openxmlformats.org/officeDocument/2006/relationships/hyperlink" Target="https://www.assets.signify.com/is/content/Signify/929002372602_EU.cs_CZ.PROF.FP" TargetMode="External"/><Relationship Id="rId2552" Type="http://schemas.openxmlformats.org/officeDocument/2006/relationships/hyperlink" Target="https://www.assets.signify.com/is/content/Signify/929001217862_EU.cs_CZ.PROF.FP" TargetMode="External"/><Relationship Id="rId3603" Type="http://schemas.openxmlformats.org/officeDocument/2006/relationships/hyperlink" Target="https://www.assets.signify.com/is/content/Signify/LEDtube-Installation-Guide-HF-2-INI" TargetMode="External"/><Relationship Id="rId317" Type="http://schemas.openxmlformats.org/officeDocument/2006/relationships/hyperlink" Target="https://www.assets.signify.com/is/image/Signify/Ledinaire%20waterproof_WT065C%20G3_L1500_SPP?$highres$" TargetMode="External"/><Relationship Id="rId524" Type="http://schemas.openxmlformats.org/officeDocument/2006/relationships/hyperlink" Target="https://www.assets.signify.com/is/image/Signify/LEDTForce_MAS_SONT_EU1_T52_E40-SPP?$highres$" TargetMode="External"/><Relationship Id="rId731" Type="http://schemas.openxmlformats.org/officeDocument/2006/relationships/hyperlink" Target="https://www.assets.signify.com/is/image/Signify/ESSENTIAL_LEDtube_8_16W_G5_830_865_APR-SPP?$highres$" TargetMode="External"/><Relationship Id="rId1154" Type="http://schemas.openxmlformats.org/officeDocument/2006/relationships/hyperlink" Target="https://www.assets.signify.com/is/image/Signify/ExpertColor_7-2_50W_MR16_GU5-3_PP?$highres$" TargetMode="External"/><Relationship Id="rId1361" Type="http://schemas.openxmlformats.org/officeDocument/2006/relationships/hyperlink" Target="https://www.assets.signify.com/is/image/Signify/LPPR1_CDM-RM_0008?$highres$" TargetMode="External"/><Relationship Id="rId2205" Type="http://schemas.openxmlformats.org/officeDocument/2006/relationships/hyperlink" Target="https://www.assets.signify.com/is/content/Signify/929002474802_EU.cs_CZ.PROF.FP" TargetMode="External"/><Relationship Id="rId2412" Type="http://schemas.openxmlformats.org/officeDocument/2006/relationships/hyperlink" Target="https://www.assets.signify.com/is/content/Signify/929003564147_EU.cs_CZ.PROF.FP" TargetMode="External"/><Relationship Id="rId1014" Type="http://schemas.openxmlformats.org/officeDocument/2006/relationships/hyperlink" Target="https://www.assets.signify.com/is/image/Signify/LEDluster_E14_P45-SPP?$highres$" TargetMode="External"/><Relationship Id="rId1221" Type="http://schemas.openxmlformats.org/officeDocument/2006/relationships/hyperlink" Target="https://www.assets.signify.com/is/image/Signify/LEDspot_120W_R7S_830_Linear-SPP?$highres$" TargetMode="External"/><Relationship Id="rId3186" Type="http://schemas.openxmlformats.org/officeDocument/2006/relationships/hyperlink" Target="https://www.assets.signify.com/is/content/Signify/MI-PILA-WT008C-Classic" TargetMode="External"/><Relationship Id="rId3393" Type="http://schemas.openxmlformats.org/officeDocument/2006/relationships/hyperlink" Target="https://www.assets.signify.com/is/content/Signify/LED-TForce-Core-LED-HPL-E27-QIG" TargetMode="External"/><Relationship Id="rId3046" Type="http://schemas.openxmlformats.org/officeDocument/2006/relationships/hyperlink" Target="https://www.assets.signify.com/is/content/Signify/Mounting_instruction_Ledinaire_remote_control_EcoSet" TargetMode="External"/><Relationship Id="rId3253" Type="http://schemas.openxmlformats.org/officeDocument/2006/relationships/hyperlink" Target="https://www.assets.signify.com/is/content/Signify/Coreline-Highbay-G5-MI-PSU-PSD" TargetMode="External"/><Relationship Id="rId3460" Type="http://schemas.openxmlformats.org/officeDocument/2006/relationships/hyperlink" Target="https://www.assets.signify.com/is/content/Signify/online-QIG-for-324166183191-INI" TargetMode="External"/><Relationship Id="rId174" Type="http://schemas.openxmlformats.org/officeDocument/2006/relationships/hyperlink" Target="https://www.assets.signify.com/is/image/Signify/Ledinaire_panel_G5_60x60-SPP?$highres$" TargetMode="External"/><Relationship Id="rId381" Type="http://schemas.openxmlformats.org/officeDocument/2006/relationships/hyperlink" Target="https://www.assets.signify.com/is/image/Signify/CL-HB-G6-BY122P-PSU-PSD-RTP?$highres$" TargetMode="External"/><Relationship Id="rId2062" Type="http://schemas.openxmlformats.org/officeDocument/2006/relationships/hyperlink" Target="https://www.assets.signify.com/is/content/Signify/929003758502_EU.cs_CZ.PROF.FP" TargetMode="External"/><Relationship Id="rId3113" Type="http://schemas.openxmlformats.org/officeDocument/2006/relationships/hyperlink" Target="https://www.assets.signify.com/is/content/Signify/CoreLine-waterproof-G3-Installation-Instruction-v202512" TargetMode="External"/><Relationship Id="rId241" Type="http://schemas.openxmlformats.org/officeDocument/2006/relationships/hyperlink" Target="https://www.assets.signify.com/is/image/Signify/CoreLine-waterproof-WT120C-G3-L1200-SPP-MultiLumenIcon4?$highres$" TargetMode="External"/><Relationship Id="rId3320" Type="http://schemas.openxmlformats.org/officeDocument/2006/relationships/hyperlink" Target="https://www.assets.signify.com/is/content/Signify/Mounting-instruction-Ledinaire-Floodlight-All-in-AWB" TargetMode="External"/><Relationship Id="rId2879" Type="http://schemas.openxmlformats.org/officeDocument/2006/relationships/hyperlink" Target="https://www.assets.signify.com/is/content/Signify/913700653266_EU.cs_CZ.PROF.FP" TargetMode="External"/><Relationship Id="rId101" Type="http://schemas.openxmlformats.org/officeDocument/2006/relationships/hyperlink" Target="https://www.assets.signify.com/is/image/Signify/10-Img31761-12W%20IP54?$highres$" TargetMode="External"/><Relationship Id="rId1688" Type="http://schemas.openxmlformats.org/officeDocument/2006/relationships/hyperlink" Target="https://www.assets.signify.com/is/content/Signify/911401823580_EU.cs_CZ.PROF.FP" TargetMode="External"/><Relationship Id="rId1895" Type="http://schemas.openxmlformats.org/officeDocument/2006/relationships/hyperlink" Target="https://www.assets.signify.com/is/content/Signify/912300024001_EU.cs_CZ.PROF.FP" TargetMode="External"/><Relationship Id="rId2739" Type="http://schemas.openxmlformats.org/officeDocument/2006/relationships/hyperlink" Target="https://www.assets.signify.com/is/content/Signify/928150519227_EU.cs_CZ.PROF.FP" TargetMode="External"/><Relationship Id="rId2946" Type="http://schemas.openxmlformats.org/officeDocument/2006/relationships/hyperlink" Target="https://www.assets.signify.com/is/content/Signify/127075007939_Release_CoreLine%20Recessed%20Spot%20gen2_D78-650_900lm%20PSR_manual" TargetMode="External"/><Relationship Id="rId918" Type="http://schemas.openxmlformats.org/officeDocument/2006/relationships/hyperlink" Target="https://www.assets.signify.com/is/image/Signify/LED_classic_A95_E27_FR-POS2A-SPP?$highres$" TargetMode="External"/><Relationship Id="rId1548" Type="http://schemas.openxmlformats.org/officeDocument/2006/relationships/hyperlink" Target="https://www.assets.signify.com/is/content/Signify/912401483521_EU.cs_CZ.PROF.FP" TargetMode="External"/><Relationship Id="rId1755" Type="http://schemas.openxmlformats.org/officeDocument/2006/relationships/hyperlink" Target="https://www.assets.signify.com/is/content/Signify/911401877280_EU.cs_CZ.PROF.FP" TargetMode="External"/><Relationship Id="rId1408" Type="http://schemas.openxmlformats.org/officeDocument/2006/relationships/hyperlink" Target="https://www.assets.signify.com/is/image/Signify/HF-P_2_14-35_TL5_HE_III_PP?$highres$" TargetMode="External"/><Relationship Id="rId1962" Type="http://schemas.openxmlformats.org/officeDocument/2006/relationships/hyperlink" Target="https://www.assets.signify.com/is/content/Signify/929003467512_EU.cs_CZ.PROF.FP" TargetMode="External"/><Relationship Id="rId2806" Type="http://schemas.openxmlformats.org/officeDocument/2006/relationships/hyperlink" Target="https://www.assets.signify.com/is/content/Signify/928108200630_EU.cs_CZ.PROF.FP" TargetMode="External"/><Relationship Id="rId47" Type="http://schemas.openxmlformats.org/officeDocument/2006/relationships/hyperlink" Target="https://www.assets.signify.com/is/image/Signify/CoreLine_Recessed_Spot-RS140B-SPP?$highres$" TargetMode="External"/><Relationship Id="rId1615" Type="http://schemas.openxmlformats.org/officeDocument/2006/relationships/hyperlink" Target="https://www.assets.signify.com/is/content/Signify/911401800387_EU.cs_CZ.PROF.FP" TargetMode="External"/><Relationship Id="rId1822" Type="http://schemas.openxmlformats.org/officeDocument/2006/relationships/hyperlink" Target="https://www.assets.signify.com/is/content/Signify/911401556145_EU.cs_CZ.PROF.FP" TargetMode="External"/><Relationship Id="rId2389" Type="http://schemas.openxmlformats.org/officeDocument/2006/relationships/hyperlink" Target="https://www.assets.signify.com/is/content/Signify/929003785202_EU.cs_CZ.PROF.FP" TargetMode="External"/><Relationship Id="rId2596" Type="http://schemas.openxmlformats.org/officeDocument/2006/relationships/hyperlink" Target="https://www.assets.signify.com/is/content/Signify/929003079902_EU.cs_CZ.PROF.FP" TargetMode="External"/><Relationship Id="rId3647" Type="http://schemas.openxmlformats.org/officeDocument/2006/relationships/hyperlink" Target="https://www.assets.signify.com/is/image/Signify/LED_A60_40W_1800K_E27_NDSRT_Amber_1PF-SPP?$highres$" TargetMode="External"/><Relationship Id="rId568" Type="http://schemas.openxmlformats.org/officeDocument/2006/relationships/hyperlink" Target="https://www.assets.signify.com/is/image/Signify/LEDtube_100mm_5W_G24D-1-SPP?$highres$" TargetMode="External"/><Relationship Id="rId775" Type="http://schemas.openxmlformats.org/officeDocument/2006/relationships/hyperlink" Target="https://www.assets.signify.com/is/image/Signify/LEDtube_MAS_G5-SPP?$highres$" TargetMode="External"/><Relationship Id="rId982" Type="http://schemas.openxmlformats.org/officeDocument/2006/relationships/hyperlink" Target="https://www.assets.signify.com/is/image/Signify/LED_classic_25W_BA35_E14_CL_WGD90_SRT4_1-SPP?$highres$" TargetMode="External"/><Relationship Id="rId1198" Type="http://schemas.openxmlformats.org/officeDocument/2006/relationships/hyperlink" Target="https://www.assets.signify.com/is/image/Signify/LEDspots_Corepro_AR111_G53-SPP?$highres$" TargetMode="External"/><Relationship Id="rId2249" Type="http://schemas.openxmlformats.org/officeDocument/2006/relationships/hyperlink" Target="https://www.assets.signify.com/is/content/Signify/929003775502_EU.cs_CZ.PROF.FP" TargetMode="External"/><Relationship Id="rId2456" Type="http://schemas.openxmlformats.org/officeDocument/2006/relationships/hyperlink" Target="https://www.assets.signify.com/is/content/Signify/929002028592_EU.cs_CZ.PROF.FP" TargetMode="External"/><Relationship Id="rId2663" Type="http://schemas.openxmlformats.org/officeDocument/2006/relationships/hyperlink" Target="https://www.assets.signify.com/is/content/Signify/929002016702_EU.cs_CZ.PROF.FP" TargetMode="External"/><Relationship Id="rId2870" Type="http://schemas.openxmlformats.org/officeDocument/2006/relationships/hyperlink" Target="https://www.assets.signify.com/is/content/Signify/913712008866_EU.cs_CZ.PROF.FP" TargetMode="External"/><Relationship Id="rId3507" Type="http://schemas.openxmlformats.org/officeDocument/2006/relationships/hyperlink" Target="https://www.assets.signify.com/is/content/Signify/online-QIG-for-324166183191-Corepro-LEDtube-INI" TargetMode="External"/><Relationship Id="rId428" Type="http://schemas.openxmlformats.org/officeDocument/2006/relationships/hyperlink" Target="https://www.assets.signify.com/is/image/Signify/Ledinaire-BY030P-SPP?$highres$" TargetMode="External"/><Relationship Id="rId635" Type="http://schemas.openxmlformats.org/officeDocument/2006/relationships/hyperlink" Target="https://www.assets.signify.com/is/image/Signify/SPPR1_MLED_APR_0014?$highres$" TargetMode="External"/><Relationship Id="rId842" Type="http://schemas.openxmlformats.org/officeDocument/2006/relationships/hyperlink" Target="https://www.assets.signify.com/is/image/Signify/LED-CLA-40W-A60-E27-4000K-CL-UE-SRT4-1-RTP?$highres$" TargetMode="External"/><Relationship Id="rId1058" Type="http://schemas.openxmlformats.org/officeDocument/2006/relationships/hyperlink" Target="https://www.assets.signify.com/is/image/Signify/LED_Classic_75W_PAR30S_WW_25D_D_1PF_4_S-SPP?$highres$" TargetMode="External"/><Relationship Id="rId1265" Type="http://schemas.openxmlformats.org/officeDocument/2006/relationships/hyperlink" Target="https://www.assets.signify.com/is/image/Signify/LPPR1_TL-MINI?$highres$" TargetMode="External"/><Relationship Id="rId1472" Type="http://schemas.openxmlformats.org/officeDocument/2006/relationships/hyperlink" Target="https://www.assets.signify.com/is/content/Signify/929003250632_EU.cs_CZ.PROF.FP" TargetMode="External"/><Relationship Id="rId2109" Type="http://schemas.openxmlformats.org/officeDocument/2006/relationships/hyperlink" Target="https://www.assets.signify.com/is/content/Signify/929002021702_EU.cs_CZ.PROF.FP" TargetMode="External"/><Relationship Id="rId2316" Type="http://schemas.openxmlformats.org/officeDocument/2006/relationships/hyperlink" Target="https://www.assets.signify.com/is/content/Signify/929003798502_EU.cs_CZ.PROF.FP" TargetMode="External"/><Relationship Id="rId2523" Type="http://schemas.openxmlformats.org/officeDocument/2006/relationships/hyperlink" Target="https://www.assets.signify.com/is/content/Signify/929001347102_EU.cs_CZ.PROF.FP" TargetMode="External"/><Relationship Id="rId2730" Type="http://schemas.openxmlformats.org/officeDocument/2006/relationships/hyperlink" Target="https://www.assets.signify.com/is/content/Signify/928150909230_EU.cs_CZ.PROF.FP" TargetMode="External"/><Relationship Id="rId702" Type="http://schemas.openxmlformats.org/officeDocument/2006/relationships/hyperlink" Target="https://www.assets.signify.com/is/image/Signify/TLED_230V_10-5W-36W_160D_T8ND_PP?$highres$" TargetMode="External"/><Relationship Id="rId1125" Type="http://schemas.openxmlformats.org/officeDocument/2006/relationships/hyperlink" Target="https://www.assets.signify.com/is/image/Signify/LEDspotMV_ND_5W_PAR16_GU10_PP?$highres$" TargetMode="External"/><Relationship Id="rId1332" Type="http://schemas.openxmlformats.org/officeDocument/2006/relationships/hyperlink" Target="https://www.assets.signify.com/is/image/Signify/lppr1_cdo-tt_0004?$highres$" TargetMode="External"/><Relationship Id="rId3297" Type="http://schemas.openxmlformats.org/officeDocument/2006/relationships/hyperlink" Target="https://www.assets.signify.com/is/content/Signify/MI_Coreline%20tempo%20small%20gen2" TargetMode="External"/><Relationship Id="rId3157" Type="http://schemas.openxmlformats.org/officeDocument/2006/relationships/hyperlink" Target="https://www.assets.signify.com/is/content/Signify/Ledinaire_Waterproof_WT060C-MI_v2023%2003" TargetMode="External"/><Relationship Id="rId285" Type="http://schemas.openxmlformats.org/officeDocument/2006/relationships/hyperlink" Target="https://www.assets.signify.com/is/image/Signify/WT210Z%20SW2?$highres$" TargetMode="External"/><Relationship Id="rId3364" Type="http://schemas.openxmlformats.org/officeDocument/2006/relationships/hyperlink" Target="https://www.assets.signify.com/is/content/Signify/Online-QIG-for-324166100362-INI" TargetMode="External"/><Relationship Id="rId3571" Type="http://schemas.openxmlformats.org/officeDocument/2006/relationships/hyperlink" Target="https://www.assets.signify.com/is/content/Signify/LEDtube_Installation_Guide_T5-INI" TargetMode="External"/><Relationship Id="rId492" Type="http://schemas.openxmlformats.org/officeDocument/2006/relationships/hyperlink" Target="https://www.assets.signify.com/is/image/Signify/CoreLine_Malaga_LED-BRP102-SPP?$highres$" TargetMode="External"/><Relationship Id="rId2173" Type="http://schemas.openxmlformats.org/officeDocument/2006/relationships/hyperlink" Target="https://www.assets.signify.com/is/content/Signify/929001869202_EU.cs_CZ.PROF.FP" TargetMode="External"/><Relationship Id="rId2380" Type="http://schemas.openxmlformats.org/officeDocument/2006/relationships/hyperlink" Target="https://www.assets.signify.com/is/content/Signify/929002983601_EU.cs_CZ.PROF.FP" TargetMode="External"/><Relationship Id="rId3017" Type="http://schemas.openxmlformats.org/officeDocument/2006/relationships/hyperlink" Target="https://www.assets.signify.com/is/content/Signify/Installation-instructions-CoreLine-recessed-Gen4v2" TargetMode="External"/><Relationship Id="rId3224" Type="http://schemas.openxmlformats.org/officeDocument/2006/relationships/hyperlink" Target="https://www.assets.signify.com/is/content/Signify/MI-Coreline-Highbay-G6-PSD-PSU" TargetMode="External"/><Relationship Id="rId3431" Type="http://schemas.openxmlformats.org/officeDocument/2006/relationships/hyperlink" Target="https://www.assets.signify.com/is/content/Signify/LEDtube_PLL_HF_Installation_Guide-INI" TargetMode="External"/><Relationship Id="rId145" Type="http://schemas.openxmlformats.org/officeDocument/2006/relationships/hyperlink" Target="https://www.assets.signify.com/is/image/Signify/CoreLine-panel-G6-W60L60-RTP?$highres$" TargetMode="External"/><Relationship Id="rId352" Type="http://schemas.openxmlformats.org/officeDocument/2006/relationships/hyperlink" Target="https://www.assets.signify.com/is/image/Signify/Ledinaire%20Batten_BN021_L600_SPP-01?$highres$" TargetMode="External"/><Relationship Id="rId2033" Type="http://schemas.openxmlformats.org/officeDocument/2006/relationships/hyperlink" Target="https://www.assets.signify.com/is/content/Signify/929004253002_EU.cs_CZ.PROF.FP" TargetMode="External"/><Relationship Id="rId2240" Type="http://schemas.openxmlformats.org/officeDocument/2006/relationships/hyperlink" Target="https://www.assets.signify.com/is/content/Signify/929003774602_EU.cs_CZ.PROF.FP" TargetMode="External"/><Relationship Id="rId212" Type="http://schemas.openxmlformats.org/officeDocument/2006/relationships/hyperlink" Target="https://www.assets.signify.com/is/image/Signify/CoreLine-surface-mounted-G4-W20L157-All-in-logo-RTP?$highres$" TargetMode="External"/><Relationship Id="rId1799" Type="http://schemas.openxmlformats.org/officeDocument/2006/relationships/hyperlink" Target="https://www.assets.signify.com/is/content/Signify/911401834784_EU.cs_CZ.PROF.FP" TargetMode="External"/><Relationship Id="rId2100" Type="http://schemas.openxmlformats.org/officeDocument/2006/relationships/hyperlink" Target="https://www.assets.signify.com/is/content/Signify/929003481702_EU.cs_CZ.PROF.FP" TargetMode="External"/><Relationship Id="rId1659" Type="http://schemas.openxmlformats.org/officeDocument/2006/relationships/hyperlink" Target="https://www.assets.signify.com/is/content/Signify/912401483527_EU.cs_CZ.PROF.FP" TargetMode="External"/><Relationship Id="rId1866" Type="http://schemas.openxmlformats.org/officeDocument/2006/relationships/hyperlink" Target="https://www.assets.signify.com/is/content/Signify/911401631108_EU.cs_CZ.PROF.FP" TargetMode="External"/><Relationship Id="rId2917" Type="http://schemas.openxmlformats.org/officeDocument/2006/relationships/hyperlink" Target="https://www.assets.signify.com/is/content/Signify/Downlight_DN065C_G4_324165985701_V2_Online-INI" TargetMode="External"/><Relationship Id="rId3081" Type="http://schemas.openxmlformats.org/officeDocument/2006/relationships/hyperlink" Target="https://www.assets.signify.com/is/content/Signify/Installation-instructions-CoreLine-surface-mounted-Gen4" TargetMode="External"/><Relationship Id="rId1519" Type="http://schemas.openxmlformats.org/officeDocument/2006/relationships/hyperlink" Target="https://www.assets.signify.com/is/content/Signify/911401898282_EU.cs_CZ.PROF.FP" TargetMode="External"/><Relationship Id="rId1726" Type="http://schemas.openxmlformats.org/officeDocument/2006/relationships/hyperlink" Target="https://www.assets.signify.com/is/content/Signify/910505100072_EU.cs_CZ.PROF.FP" TargetMode="External"/><Relationship Id="rId1933" Type="http://schemas.openxmlformats.org/officeDocument/2006/relationships/hyperlink" Target="https://www.assets.signify.com/is/content/Signify/911401885386_EU.cs_CZ.PROF.FP" TargetMode="External"/><Relationship Id="rId18" Type="http://schemas.openxmlformats.org/officeDocument/2006/relationships/hyperlink" Target="https://www.assets.signify.com/is/image/Signify/DN065B_G4_Trim_Accessory_Black-SPP?$highres$" TargetMode="External"/><Relationship Id="rId679" Type="http://schemas.openxmlformats.org/officeDocument/2006/relationships/hyperlink" Target="https://www.assets.signify.com/is/image/Signify/929004356802-MAS-LEDtube-VLE-1500mm-19-3W-23W-840-T8-RTP?$highres$" TargetMode="External"/><Relationship Id="rId886" Type="http://schemas.openxmlformats.org/officeDocument/2006/relationships/hyperlink" Target="https://www.assets.signify.com/is/image/Signify/LED_BulbsBulb_A67_100W_1521lm_2700K_E27_NDFrosted-SPP?$highres$" TargetMode="External"/><Relationship Id="rId2567" Type="http://schemas.openxmlformats.org/officeDocument/2006/relationships/hyperlink" Target="https://www.assets.signify.com/is/content/Signify/929002981102_EU.cs_CZ.PROF.FP" TargetMode="External"/><Relationship Id="rId2774" Type="http://schemas.openxmlformats.org/officeDocument/2006/relationships/hyperlink" Target="https://www.assets.signify.com/is/content/Signify/928084505131_EU.cs_CZ.PROF.FP" TargetMode="External"/><Relationship Id="rId361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" Type="http://schemas.openxmlformats.org/officeDocument/2006/relationships/hyperlink" Target="https://www.assets.signify.com/is/image/Signify/Coreline_SlimDownlight-DN145B_10S_SPP?$highres$" TargetMode="External"/><Relationship Id="rId539" Type="http://schemas.openxmlformats.org/officeDocument/2006/relationships/hyperlink" Target="https://www.assets.signify.com/is/image/Signify/LEDTrueForce_Others_E27_42W-SPP?$highres$" TargetMode="External"/><Relationship Id="rId746" Type="http://schemas.openxmlformats.org/officeDocument/2006/relationships/hyperlink" Target="https://www.assets.signify.com/is/image/Signify/ESSENTIAL_LEDtube_8_16W_G5_830_865_APR-SPP?$highres$" TargetMode="External"/><Relationship Id="rId1169" Type="http://schemas.openxmlformats.org/officeDocument/2006/relationships/hyperlink" Target="https://www.assets.signify.com/is/image/Signify/LEDspots_MAS_MR16_GU5_3-SPP?$highres$" TargetMode="External"/><Relationship Id="rId1376" Type="http://schemas.openxmlformats.org/officeDocument/2006/relationships/hyperlink" Target="https://www.assets.signify.com/is/image/Signify/LPPR1_CDMR111E_0001?$highres$" TargetMode="External"/><Relationship Id="rId1583" Type="http://schemas.openxmlformats.org/officeDocument/2006/relationships/hyperlink" Target="https://www.assets.signify.com/is/content/Signify/910500188915_EU.cs_CZ.PROF.FP" TargetMode="External"/><Relationship Id="rId2427" Type="http://schemas.openxmlformats.org/officeDocument/2006/relationships/hyperlink" Target="https://www.assets.signify.com/is/content/Signify/929003012282_EU.cs_CZ.PROF.FP" TargetMode="External"/><Relationship Id="rId2981" Type="http://schemas.openxmlformats.org/officeDocument/2006/relationships/hyperlink" Target="https://www.assets.signify.com/is/content/Signify/EM159Z-WL-CM-SUSPENSION-KIT-final" TargetMode="External"/><Relationship Id="rId953" Type="http://schemas.openxmlformats.org/officeDocument/2006/relationships/hyperlink" Target="https://www.assets.signify.com/is/image/Signify/LEDbulb-ND-10-75W-A60-E27-827-6CT-RTP?$highres$" TargetMode="External"/><Relationship Id="rId1029" Type="http://schemas.openxmlformats.org/officeDocument/2006/relationships/hyperlink" Target="https://www.assets.signify.com/is/image/Signify/PLA_LED_60W_B35_E14_WW_ND_1CT_10-SPP?$highres$" TargetMode="External"/><Relationship Id="rId1236" Type="http://schemas.openxmlformats.org/officeDocument/2006/relationships/hyperlink" Target="https://www.assets.signify.com/is/image/Signify/PAR38%20IR%20E27%20Red?$highres$" TargetMode="External"/><Relationship Id="rId1790" Type="http://schemas.openxmlformats.org/officeDocument/2006/relationships/hyperlink" Target="https://www.assets.signify.com/is/content/Signify/911401850487_EU.cs_CZ.PROF.FP" TargetMode="External"/><Relationship Id="rId2634" Type="http://schemas.openxmlformats.org/officeDocument/2006/relationships/hyperlink" Target="https://www.assets.signify.com/is/content/Signify/929003478702_EU.cs_CZ.PROF.FP" TargetMode="External"/><Relationship Id="rId2841" Type="http://schemas.openxmlformats.org/officeDocument/2006/relationships/hyperlink" Target="https://www.assets.signify.com/is/content/Signify/913713033766_EU.cs_CZ.PROF.FP" TargetMode="External"/><Relationship Id="rId82" Type="http://schemas.openxmlformats.org/officeDocument/2006/relationships/hyperlink" Target="https://www.assets.signify.com/is/image/Signify/Emergency-TwinSpot-EM164C-SPP?$highres$" TargetMode="External"/><Relationship Id="rId606" Type="http://schemas.openxmlformats.org/officeDocument/2006/relationships/hyperlink" Target="https://www.assets.signify.com/is/image/Signify/LEDtube_COR_PLT_6_5W_GX24Q2-SPP?$highres$" TargetMode="External"/><Relationship Id="rId813" Type="http://schemas.openxmlformats.org/officeDocument/2006/relationships/hyperlink" Target="https://www.assets.signify.com/is/image/Signify/MAS_LEDstrip_5M-SPP?$highres$" TargetMode="External"/><Relationship Id="rId1443" Type="http://schemas.openxmlformats.org/officeDocument/2006/relationships/hyperlink" Target="https://www.assets.signify.com/is/image/Signify/GPPR1_IPVG4TG_PHL_0001?$highres$" TargetMode="External"/><Relationship Id="rId1650" Type="http://schemas.openxmlformats.org/officeDocument/2006/relationships/hyperlink" Target="https://www.assets.signify.com/is/content/Signify/911401805681_EU.cs_CZ.PROF.FP" TargetMode="External"/><Relationship Id="rId2701" Type="http://schemas.openxmlformats.org/officeDocument/2006/relationships/hyperlink" Target="https://www.assets.signify.com/is/content/Signify/927923083014_EU.cs_CZ.PROF.FP" TargetMode="External"/><Relationship Id="rId1303" Type="http://schemas.openxmlformats.org/officeDocument/2006/relationships/hyperlink" Target="https://www.assets.signify.com/is/image/Signify/LPPR1_SDW-T_35W_PG12-1?$highres$" TargetMode="External"/><Relationship Id="rId1510" Type="http://schemas.openxmlformats.org/officeDocument/2006/relationships/hyperlink" Target="https://www.assets.signify.com/is/content/Signify/911401899482_EU.cs_CZ.PROF.FP" TargetMode="External"/><Relationship Id="rId3268" Type="http://schemas.openxmlformats.org/officeDocument/2006/relationships/hyperlink" Target="https://www.assets.signify.com/is/content/Signify/Coreline-Highbay-G5-MI-PSU-PSD" TargetMode="External"/><Relationship Id="rId3475" Type="http://schemas.openxmlformats.org/officeDocument/2006/relationships/hyperlink" Target="https://www.assets.signify.com/is/content/Signify/online-QIG-for-324166166411-MAS-LEDtube-INI" TargetMode="External"/><Relationship Id="rId189" Type="http://schemas.openxmlformats.org/officeDocument/2006/relationships/hyperlink" Target="https://www.assets.signify.com/is/image/Signify/RC159Z-SC-Safety-Cable?$highres$" TargetMode="External"/><Relationship Id="rId396" Type="http://schemas.openxmlformats.org/officeDocument/2006/relationships/hyperlink" Target="https://www.assets.signify.com/is/image/Signify/CoreLineHighbay_Gen5_BY121P-SPP?$highres$" TargetMode="External"/><Relationship Id="rId2077" Type="http://schemas.openxmlformats.org/officeDocument/2006/relationships/hyperlink" Target="https://www.assets.signify.com/is/content/Signify/929004270702_EU.cs_CZ.PROF.FP" TargetMode="External"/><Relationship Id="rId2284" Type="http://schemas.openxmlformats.org/officeDocument/2006/relationships/hyperlink" Target="https://www.assets.signify.com/is/content/Signify/929002696102_EU.cs_CZ.PROF.FP" TargetMode="External"/><Relationship Id="rId2491" Type="http://schemas.openxmlformats.org/officeDocument/2006/relationships/hyperlink" Target="https://www.assets.signify.com/is/content/Signify/929002972531_EU.cs_CZ.PROF.FP" TargetMode="External"/><Relationship Id="rId3128" Type="http://schemas.openxmlformats.org/officeDocument/2006/relationships/hyperlink" Target="https://www.assets.signify.com/is/content/Signify/CoreLine-waterproof-G3-Installation-Instruction-v202512" TargetMode="External"/><Relationship Id="rId3335" Type="http://schemas.openxmlformats.org/officeDocument/2006/relationships/hyperlink" Target="https://www.assets.signify.com/is/content/Signify/442710336212_583_Coreline_Malaga_LED_BRP101_BRP102_MI" TargetMode="External"/><Relationship Id="rId3542" Type="http://schemas.openxmlformats.org/officeDocument/2006/relationships/hyperlink" Target="https://www.assets.signify.com/is/content/Signify/LEDtube_Installation_Guide_UN-INI" TargetMode="External"/><Relationship Id="rId256" Type="http://schemas.openxmlformats.org/officeDocument/2006/relationships/hyperlink" Target="https://www.assets.signify.com/is/image/Signify/CoreLine_Waterproof_WT120C%20G2%20L1500%20PSU%20-%20SPP?$highres$" TargetMode="External"/><Relationship Id="rId463" Type="http://schemas.openxmlformats.org/officeDocument/2006/relationships/hyperlink" Target="https://www.assets.signify.com/is/image/Signify/Ledinaire-Floodlight-BVP167-50W-All-in-RTP?$highres$" TargetMode="External"/><Relationship Id="rId670" Type="http://schemas.openxmlformats.org/officeDocument/2006/relationships/hyperlink" Target="https://www.assets.signify.com/is/image/Signify/LEDtube_PRO_1200mm_12W_G13_850_1800lm-SPP?$highres$" TargetMode="External"/><Relationship Id="rId1093" Type="http://schemas.openxmlformats.org/officeDocument/2006/relationships/hyperlink" Target="https://www.assets.signify.com/is/image/Signify/LEDspot_Corepro_GU10_PAR16-SPP?$highres$" TargetMode="External"/><Relationship Id="rId2144" Type="http://schemas.openxmlformats.org/officeDocument/2006/relationships/hyperlink" Target="https://www.assets.signify.com/is/content/Signify/929002446132_EU.cs_CZ.PROF.FP" TargetMode="External"/><Relationship Id="rId2351" Type="http://schemas.openxmlformats.org/officeDocument/2006/relationships/hyperlink" Target="https://www.assets.signify.com/is/content/Signify/929002370801_EU.cs_CZ.PROF.FP" TargetMode="External"/><Relationship Id="rId3402" Type="http://schemas.openxmlformats.org/officeDocument/2006/relationships/hyperlink" Target="https://www.assets.signify.com/is/content/Signify/LEDTForce_HPI_NC_Installation_Guide-INI" TargetMode="External"/><Relationship Id="rId116" Type="http://schemas.openxmlformats.org/officeDocument/2006/relationships/hyperlink" Target="https://www.assets.signify.com/is/image/Signify/IPAC_RCS750i_0021?$highres$" TargetMode="External"/><Relationship Id="rId323" Type="http://schemas.openxmlformats.org/officeDocument/2006/relationships/hyperlink" Target="https://www.assets.signify.com/is/image/Signify/Ledinaire_Tube_Hsng_2LMP_SPP-01?$highres$" TargetMode="External"/><Relationship Id="rId530" Type="http://schemas.openxmlformats.org/officeDocument/2006/relationships/hyperlink" Target="https://www.assets.signify.com/is/image/Signify/LEDTForce_MAS_HPL_ED90_E27-SPP?$highres$" TargetMode="External"/><Relationship Id="rId1160" Type="http://schemas.openxmlformats.org/officeDocument/2006/relationships/hyperlink" Target="https://www.assets.signify.com/is/image/Signify/LEDspots_MAS_MR16_GU5_3-SPP?$highres$" TargetMode="External"/><Relationship Id="rId2004" Type="http://schemas.openxmlformats.org/officeDocument/2006/relationships/hyperlink" Target="https://www.assets.signify.com/is/content/Signify/929002350002_EU.cs_CZ.PROF.FP" TargetMode="External"/><Relationship Id="rId2211" Type="http://schemas.openxmlformats.org/officeDocument/2006/relationships/hyperlink" Target="https://www.assets.signify.com/is/content/Signify/929003596202_EU.cs_CZ.PROF.FP" TargetMode="External"/><Relationship Id="rId1020" Type="http://schemas.openxmlformats.org/officeDocument/2006/relationships/hyperlink" Target="https://www.assets.signify.com/is/image/Signify/LEDcandle_25W_E14_827_FR_P45-SPP?$highres$" TargetMode="External"/><Relationship Id="rId1977" Type="http://schemas.openxmlformats.org/officeDocument/2006/relationships/hyperlink" Target="https://www.assets.signify.com/is/content/Signify/929003731002_EU.cs_CZ.PROF.FP" TargetMode="External"/><Relationship Id="rId1837" Type="http://schemas.openxmlformats.org/officeDocument/2006/relationships/hyperlink" Target="https://www.assets.signify.com/is/content/Signify/911401555945_EU.cs_CZ.PROF.FP" TargetMode="External"/><Relationship Id="rId3192" Type="http://schemas.openxmlformats.org/officeDocument/2006/relationships/hyperlink" Target="https://www.assets.signify.com/is/content/Signify/MI-CoreLine-BN126C-All-in-combined-upgraded" TargetMode="External"/><Relationship Id="rId3052" Type="http://schemas.openxmlformats.org/officeDocument/2006/relationships/hyperlink" Target="https://www.assets.signify.com/is/content/Signify/Ledinaire-panel-G5-Mounting-Instructions-Flywire-Finalv4" TargetMode="External"/><Relationship Id="rId180" Type="http://schemas.openxmlformats.org/officeDocument/2006/relationships/hyperlink" Target="https://www.assets.signify.com/is/image/Signify/RC065B%2034S_30_835_840%20PSU%20W60L60%20OC?$highres$" TargetMode="External"/><Relationship Id="rId1904" Type="http://schemas.openxmlformats.org/officeDocument/2006/relationships/hyperlink" Target="https://www.assets.signify.com/is/content/Signify/912300023663_EU.cs_CZ.PROF.FP" TargetMode="External"/><Relationship Id="rId997" Type="http://schemas.openxmlformats.org/officeDocument/2006/relationships/hyperlink" Target="https://www.assets.signify.com/is/image/Signify/LEDbulb_Classic_40W_E14_B35_WW_CL_ND-SPP?$highres$" TargetMode="External"/><Relationship Id="rId2678" Type="http://schemas.openxmlformats.org/officeDocument/2006/relationships/hyperlink" Target="https://www.assets.signify.com/is/content/Signify/923801344209_EU.cs_CZ.PROF.FP" TargetMode="External"/><Relationship Id="rId2885" Type="http://schemas.openxmlformats.org/officeDocument/2006/relationships/hyperlink" Target="https://www.assets.signify.com/is/content/Signify/913700752626_EU.cs_CZ.PROF.FP" TargetMode="External"/><Relationship Id="rId857" Type="http://schemas.openxmlformats.org/officeDocument/2006/relationships/hyperlink" Target="https://www.assets.signify.com/is/image/Signify/LED_CLA_100WA60_E27_2700K_CL_UE_SRT4-SPP?$highres$" TargetMode="External"/><Relationship Id="rId1487" Type="http://schemas.openxmlformats.org/officeDocument/2006/relationships/hyperlink" Target="https://www.assets.signify.com/is/content/Signify/911401551232_EU.cs_CZ.PROF.FP" TargetMode="External"/><Relationship Id="rId1694" Type="http://schemas.openxmlformats.org/officeDocument/2006/relationships/hyperlink" Target="https://www.assets.signify.com/is/content/Signify/911401824381_EU.cs_CZ.PROF.FP" TargetMode="External"/><Relationship Id="rId2538" Type="http://schemas.openxmlformats.org/officeDocument/2006/relationships/hyperlink" Target="https://www.assets.signify.com/is/content/Signify/929004247202_EU.cs_CZ.PROF.FP" TargetMode="External"/><Relationship Id="rId2745" Type="http://schemas.openxmlformats.org/officeDocument/2006/relationships/hyperlink" Target="https://www.assets.signify.com/is/content/Signify/928073005130_EU.cs_CZ.PROF.FP" TargetMode="External"/><Relationship Id="rId2952" Type="http://schemas.openxmlformats.org/officeDocument/2006/relationships/hyperlink" Target="https://www.assets.signify.com/is/content/Signify/127075007939_Release_CoreLine%20Recessed%20Spot%20gen2_D78-650_900lm%20PSR_manual" TargetMode="External"/><Relationship Id="rId717" Type="http://schemas.openxmlformats.org/officeDocument/2006/relationships/hyperlink" Target="https://www.assets.signify.com/is/image/Signify/Ledtube_CorePro_18W_G13_830_24D_ND-SPP?$highres$" TargetMode="External"/><Relationship Id="rId924" Type="http://schemas.openxmlformats.org/officeDocument/2006/relationships/hyperlink" Target="https://www.assets.signify.com/is/image/Signify/LED%20Bulb%20A67%20E27%20ND%20Clear-SPP?$highres$" TargetMode="External"/><Relationship Id="rId1347" Type="http://schemas.openxmlformats.org/officeDocument/2006/relationships/hyperlink" Target="https://www.assets.signify.com/is/image/Signify/LPPR1_CDM-TC_0001?$highres$" TargetMode="External"/><Relationship Id="rId1554" Type="http://schemas.openxmlformats.org/officeDocument/2006/relationships/hyperlink" Target="https://www.assets.signify.com/is/content/Signify/911401873787_EU.cs_CZ.PROF.FP" TargetMode="External"/><Relationship Id="rId1761" Type="http://schemas.openxmlformats.org/officeDocument/2006/relationships/hyperlink" Target="https://www.assets.signify.com/is/content/Signify/911401876780_EU.cs_CZ.PROF.FP" TargetMode="External"/><Relationship Id="rId2605" Type="http://schemas.openxmlformats.org/officeDocument/2006/relationships/hyperlink" Target="https://www.assets.signify.com/is/content/Signify/929002493202_EU.cs_CZ.PROF.FP" TargetMode="External"/><Relationship Id="rId2812" Type="http://schemas.openxmlformats.org/officeDocument/2006/relationships/hyperlink" Target="https://www.assets.signify.com/is/content/Signify/928195505330_EU.cs_CZ.PROF.FP" TargetMode="External"/><Relationship Id="rId53" Type="http://schemas.openxmlformats.org/officeDocument/2006/relationships/hyperlink" Target="https://www.assets.signify.com/is/image/Signify/CoreLine_Recessed_Spot-RS140B_Fixed_ALU-SPP?$highres$" TargetMode="External"/><Relationship Id="rId1207" Type="http://schemas.openxmlformats.org/officeDocument/2006/relationships/hyperlink" Target="https://www.assets.signify.com/is/image/Signify/LED-25W-G9-WW-230V-Dim-SRT6-RTP?$highres$" TargetMode="External"/><Relationship Id="rId1414" Type="http://schemas.openxmlformats.org/officeDocument/2006/relationships/hyperlink" Target="https://www.assets.signify.com/is/image/Signify/GPPR1_RITD_0001?$highres$" TargetMode="External"/><Relationship Id="rId1621" Type="http://schemas.openxmlformats.org/officeDocument/2006/relationships/hyperlink" Target="https://www.assets.signify.com/is/content/Signify/911401891685_EU.cs_CZ.PROF.FP" TargetMode="External"/><Relationship Id="rId3379" Type="http://schemas.openxmlformats.org/officeDocument/2006/relationships/hyperlink" Target="https://www.assets.signify.com/is/content/Signify/LEDTForce_HPL_2_NC_Installation_Guide-INI" TargetMode="External"/><Relationship Id="rId3586" Type="http://schemas.openxmlformats.org/officeDocument/2006/relationships/hyperlink" Target="https://www.assets.signify.com/is/content/Signify/LEDtube_Installation_Guide_HF_2-INI" TargetMode="External"/><Relationship Id="rId2188" Type="http://schemas.openxmlformats.org/officeDocument/2006/relationships/hyperlink" Target="https://www.assets.signify.com/is/content/Signify/929003734102_EU.cs_CZ.PROF.FP" TargetMode="External"/><Relationship Id="rId2395" Type="http://schemas.openxmlformats.org/officeDocument/2006/relationships/hyperlink" Target="https://www.assets.signify.com/is/content/Signify/929002306202_EU.cs_CZ.PROF.FP" TargetMode="External"/><Relationship Id="rId3239" Type="http://schemas.openxmlformats.org/officeDocument/2006/relationships/hyperlink" Target="https://www.assets.signify.com/is/content/Signify/MI-Coreline-Highbay-G6-PSD-PSU" TargetMode="External"/><Relationship Id="rId3446" Type="http://schemas.openxmlformats.org/officeDocument/2006/relationships/hyperlink" Target="https://www.assets.signify.com/is/content/Signify/online-QIG-for-324166115861-Installation-INI" TargetMode="External"/><Relationship Id="rId367" Type="http://schemas.openxmlformats.org/officeDocument/2006/relationships/hyperlink" Target="https://www.assets.signify.com/is/image/Signify/CL-HB-G6-BY122P-PSU-PSD-RTP?$highres$" TargetMode="External"/><Relationship Id="rId574" Type="http://schemas.openxmlformats.org/officeDocument/2006/relationships/hyperlink" Target="https://www.assets.signify.com/is/image/Signify/929004252902-CorePro-LED-PLC-360D-6-9W-3CCT-2P-G24d-RTP?$highres$" TargetMode="External"/><Relationship Id="rId2048" Type="http://schemas.openxmlformats.org/officeDocument/2006/relationships/hyperlink" Target="https://www.assets.signify.com/is/content/Signify/929001381602_EU.cs_CZ.PROF.FP" TargetMode="External"/><Relationship Id="rId2255" Type="http://schemas.openxmlformats.org/officeDocument/2006/relationships/hyperlink" Target="https://www.assets.signify.com/is/content/Signify/929002696802_EU.cs_CZ.PROF.FP" TargetMode="External"/><Relationship Id="rId3653" Type="http://schemas.openxmlformats.org/officeDocument/2006/relationships/hyperlink" Target="https://www.assets.signify.com/is/content/Signify/CZ.cs_CZ.8721103049032" TargetMode="External"/><Relationship Id="rId227" Type="http://schemas.openxmlformats.org/officeDocument/2006/relationships/hyperlink" Target="https://www.assets.signify.com/is/image/Signify/CoreLine_Waterproof_WT120C%20G2%20PCU%20-%20SPP?$highres$" TargetMode="External"/><Relationship Id="rId781" Type="http://schemas.openxmlformats.org/officeDocument/2006/relationships/hyperlink" Target="https://www.assets.signify.com/is/image/Signify/CorePro-LEDtube-HF-600mm-RTP?$highres$" TargetMode="External"/><Relationship Id="rId2462" Type="http://schemas.openxmlformats.org/officeDocument/2006/relationships/hyperlink" Target="https://www.assets.signify.com/is/content/Signify/929001345792_EU.cs_CZ.PROF.FP" TargetMode="External"/><Relationship Id="rId3306" Type="http://schemas.openxmlformats.org/officeDocument/2006/relationships/hyperlink" Target="https://www.assets.signify.com/is/content/Signify/MI-BVP085-Ledinaire-Solar-floodlight" TargetMode="External"/><Relationship Id="rId3513" Type="http://schemas.openxmlformats.org/officeDocument/2006/relationships/hyperlink" Target="https://www.assets.signify.com/is/content/Signify/online-QIG-for-324166183191-Corepro-LEDtube-INI" TargetMode="External"/><Relationship Id="rId434" Type="http://schemas.openxmlformats.org/officeDocument/2006/relationships/hyperlink" Target="https://www.assets.signify.com/is/image/Signify/Ledinaire-BY030P-reflector-SPP?$highres$" TargetMode="External"/><Relationship Id="rId641" Type="http://schemas.openxmlformats.org/officeDocument/2006/relationships/hyperlink" Target="https://www.assets.signify.com/is/image/Signify/SPPR1_MLED_APR_0014?$highres$" TargetMode="External"/><Relationship Id="rId1064" Type="http://schemas.openxmlformats.org/officeDocument/2006/relationships/hyperlink" Target="https://www.assets.signify.com/is/image/Signify/LEDspot_CorePro_25W_E14_R50_827_36D_ND-SPP?$highres$" TargetMode="External"/><Relationship Id="rId1271" Type="http://schemas.openxmlformats.org/officeDocument/2006/relationships/hyperlink" Target="https://www.assets.signify.com/is/image/Signify/LPPR1_TL-E8_G10Q?$highres$" TargetMode="External"/><Relationship Id="rId2115" Type="http://schemas.openxmlformats.org/officeDocument/2006/relationships/hyperlink" Target="https://www.assets.signify.com/is/content/Signify/929003577132_EU.cs_CZ.PROF.FP" TargetMode="External"/><Relationship Id="rId2322" Type="http://schemas.openxmlformats.org/officeDocument/2006/relationships/hyperlink" Target="https://www.assets.signify.com/is/content/Signify/929003057902_EU.cs_CZ.PROF.FP" TargetMode="External"/><Relationship Id="rId501" Type="http://schemas.openxmlformats.org/officeDocument/2006/relationships/hyperlink" Target="https://www.assets.signify.com/is/image/Signify/Trueforce_LED_E27-SPP?$highres$" TargetMode="External"/><Relationship Id="rId1131" Type="http://schemas.openxmlformats.org/officeDocument/2006/relationships/hyperlink" Target="https://www.assets.signify.com/is/image/Signify/MZD_LED_500lm_GU10_840_120D_ND-SPP?$highres$" TargetMode="External"/><Relationship Id="rId3096" Type="http://schemas.openxmlformats.org/officeDocument/2006/relationships/hyperlink" Target="https://www.assets.signify.com/is/content/Signify/CoreLine-waterproof-G3-Installation-Instruction-v202512" TargetMode="External"/><Relationship Id="rId1948" Type="http://schemas.openxmlformats.org/officeDocument/2006/relationships/hyperlink" Target="https://www.assets.signify.com/is/content/Signify/910925869856_EU.cs_CZ.PROF.FP" TargetMode="External"/><Relationship Id="rId3163" Type="http://schemas.openxmlformats.org/officeDocument/2006/relationships/hyperlink" Target="https://www.assets.signify.com/is/content/Signify/Manual%20Instruction_Ledinaire%20waterproof%20WT065C%20All_In_v202305" TargetMode="External"/><Relationship Id="rId3370" Type="http://schemas.openxmlformats.org/officeDocument/2006/relationships/hyperlink" Target="https://www.assets.signify.com/is/content/Signify/Online-QIG-for-324165994074-INI" TargetMode="External"/><Relationship Id="rId291" Type="http://schemas.openxmlformats.org/officeDocument/2006/relationships/hyperlink" Target="https://www.assets.signify.com/is/image/Signify/Coreline-tubular-waterproof-G2-PC-PMMA-L1500-SPP?$highres$" TargetMode="External"/><Relationship Id="rId1808" Type="http://schemas.openxmlformats.org/officeDocument/2006/relationships/hyperlink" Target="https://www.assets.signify.com/is/content/Signify/911401842282_EU.cs_CZ.PROF.FP" TargetMode="External"/><Relationship Id="rId3023" Type="http://schemas.openxmlformats.org/officeDocument/2006/relationships/hyperlink" Target="https://www.assets.signify.com/is/content/Signify/CoreLine-panel-G6-Installation-Instructions-RC132V-BN-v2" TargetMode="External"/><Relationship Id="rId151" Type="http://schemas.openxmlformats.org/officeDocument/2006/relationships/hyperlink" Target="https://www.assets.signify.com/is/image/Signify/CoreLine-panel-G6-W60L60-RTP?$highres$" TargetMode="External"/><Relationship Id="rId3230" Type="http://schemas.openxmlformats.org/officeDocument/2006/relationships/hyperlink" Target="https://www.assets.signify.com/is/content/Signify/MI-Coreline-Highbay-G6-PSD-PSU" TargetMode="External"/><Relationship Id="rId2789" Type="http://schemas.openxmlformats.org/officeDocument/2006/relationships/hyperlink" Target="https://www.assets.signify.com/is/content/Signify/928189105131_EU.cs_CZ.PROF.FP" TargetMode="External"/><Relationship Id="rId2996" Type="http://schemas.openxmlformats.org/officeDocument/2006/relationships/hyperlink" Target="https://www.assets.signify.com/is/content/Signify/MI%20CoreLine%20Projector%20gen2_ST151T-INI%20Sep%202021" TargetMode="External"/><Relationship Id="rId968" Type="http://schemas.openxmlformats.org/officeDocument/2006/relationships/hyperlink" Target="https://www.assets.signify.com/is/image/Signify/LEDbulb_A65_E27_FR_P1-SPP?$highres$" TargetMode="External"/><Relationship Id="rId1598" Type="http://schemas.openxmlformats.org/officeDocument/2006/relationships/hyperlink" Target="https://www.assets.signify.com/is/content/Signify/911401840787_EU.cs_CZ.PROF.FP" TargetMode="External"/><Relationship Id="rId2649" Type="http://schemas.openxmlformats.org/officeDocument/2006/relationships/hyperlink" Target="https://www.assets.signify.com/is/content/Signify/929003790902_EU.cs_CZ.PROF.FP" TargetMode="External"/><Relationship Id="rId2856" Type="http://schemas.openxmlformats.org/officeDocument/2006/relationships/hyperlink" Target="https://www.assets.signify.com/is/content/Signify/913700648666_EU.cs_CZ.PROF.FP" TargetMode="External"/><Relationship Id="rId97" Type="http://schemas.openxmlformats.org/officeDocument/2006/relationships/hyperlink" Target="https://www.assets.signify.com/is/image/Signify/WL070V-G2-PSU-RTP-ALL-IN?$highres$" TargetMode="External"/><Relationship Id="rId828" Type="http://schemas.openxmlformats.org/officeDocument/2006/relationships/hyperlink" Target="https://www.assets.signify.com/is/image/Signify/CorePro_LEDstrip_5M-SPP?$highres$" TargetMode="External"/><Relationship Id="rId1458" Type="http://schemas.openxmlformats.org/officeDocument/2006/relationships/hyperlink" Target="https://www.assets.signify.com/is/image/Signify/GPPR1_SKD_0001?$highres$" TargetMode="External"/><Relationship Id="rId1665" Type="http://schemas.openxmlformats.org/officeDocument/2006/relationships/hyperlink" Target="https://www.assets.signify.com/is/content/Signify/911401841887_EU.cs_CZ.PROF.FP" TargetMode="External"/><Relationship Id="rId1872" Type="http://schemas.openxmlformats.org/officeDocument/2006/relationships/hyperlink" Target="https://www.assets.signify.com/is/content/Signify/911401632708_EU.cs_CZ.PROF.FP" TargetMode="External"/><Relationship Id="rId2509" Type="http://schemas.openxmlformats.org/officeDocument/2006/relationships/hyperlink" Target="https://www.assets.signify.com/is/content/Signify/929001891402_EU.cs_CZ.PROF.FP" TargetMode="External"/><Relationship Id="rId2716" Type="http://schemas.openxmlformats.org/officeDocument/2006/relationships/hyperlink" Target="https://www.assets.signify.com/is/content/Signify/927923583014_EU.cs_CZ.PROF.FP" TargetMode="External"/><Relationship Id="rId1318" Type="http://schemas.openxmlformats.org/officeDocument/2006/relationships/hyperlink" Target="https://www.assets.signify.com/is/image/Signify/lppr1_cdo-tt_0003?$highres$" TargetMode="External"/><Relationship Id="rId1525" Type="http://schemas.openxmlformats.org/officeDocument/2006/relationships/hyperlink" Target="https://www.assets.signify.com/is/content/Signify/911401898382_EU.cs_CZ.PROF.FP" TargetMode="External"/><Relationship Id="rId2923" Type="http://schemas.openxmlformats.org/officeDocument/2006/relationships/hyperlink" Target="https://www.assets.signify.com/is/content/Signify/444170264921%20DN142B%20PSU%20Installation%20Instructions" TargetMode="External"/><Relationship Id="rId1732" Type="http://schemas.openxmlformats.org/officeDocument/2006/relationships/hyperlink" Target="https://www.assets.signify.com/is/content/Signify/911401883288_EU.cs_CZ.PROF.FP" TargetMode="External"/><Relationship Id="rId24" Type="http://schemas.openxmlformats.org/officeDocument/2006/relationships/hyperlink" Target="https://www.assets.signify.com/is/image/Signify/Downlight_MZD_DN027C_220V_RD-SPP?$highres$" TargetMode="External"/><Relationship Id="rId2299" Type="http://schemas.openxmlformats.org/officeDocument/2006/relationships/hyperlink" Target="https://www.assets.signify.com/is/content/Signify/929003623702_EU.cs_CZ.PROF.FP" TargetMode="External"/><Relationship Id="rId3557" Type="http://schemas.openxmlformats.org/officeDocument/2006/relationships/hyperlink" Target="https://www.assets.signify.com/is/content/Signify/MAS-LEDtube-600mm-HE-T5-Installation-Instructions-INI" TargetMode="External"/><Relationship Id="rId478" Type="http://schemas.openxmlformats.org/officeDocument/2006/relationships/hyperlink" Target="https://www.assets.signify.com/is/image/Signify/Ledinaire-Floodlight-BVP167-180W-AWB-All-in-RTP?$highres$" TargetMode="External"/><Relationship Id="rId685" Type="http://schemas.openxmlformats.org/officeDocument/2006/relationships/hyperlink" Target="https://www.assets.signify.com/is/image/Signify/LEDtube_T8_G13-SPP?$highres$" TargetMode="External"/><Relationship Id="rId892" Type="http://schemas.openxmlformats.org/officeDocument/2006/relationships/hyperlink" Target="https://www.assets.signify.com/is/image/Signify/LED_classic_A67_E27_FR-POS2A-SPP?$highres$" TargetMode="External"/><Relationship Id="rId2159" Type="http://schemas.openxmlformats.org/officeDocument/2006/relationships/hyperlink" Target="https://www.assets.signify.com/is/content/Signify/929003553802_EU.cs_CZ.PROF.FP" TargetMode="External"/><Relationship Id="rId2366" Type="http://schemas.openxmlformats.org/officeDocument/2006/relationships/hyperlink" Target="https://www.assets.signify.com/is/content/Signify/929002372901_EU.cs_CZ.PROF.FP" TargetMode="External"/><Relationship Id="rId2573" Type="http://schemas.openxmlformats.org/officeDocument/2006/relationships/hyperlink" Target="https://www.assets.signify.com/is/content/Signify/929003597531_EU.cs_CZ.PROF.FP-1" TargetMode="External"/><Relationship Id="rId2780" Type="http://schemas.openxmlformats.org/officeDocument/2006/relationships/hyperlink" Target="https://www.assets.signify.com/is/content/Signify/928193605131_EU.cs_CZ.PROF.FP" TargetMode="External"/><Relationship Id="rId3417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362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38" Type="http://schemas.openxmlformats.org/officeDocument/2006/relationships/hyperlink" Target="https://www.assets.signify.com/is/image/Signify/CoreLineBatten-BN126C-All-in-MCCT-L1200-2-SPP?$highres$" TargetMode="External"/><Relationship Id="rId545" Type="http://schemas.openxmlformats.org/officeDocument/2006/relationships/hyperlink" Target="https://www.assets.signify.com/is/image/Signify/LEDTForce_ED75_E27-SPP?$highres$" TargetMode="External"/><Relationship Id="rId752" Type="http://schemas.openxmlformats.org/officeDocument/2006/relationships/hyperlink" Target="https://www.assets.signify.com/is/image/Signify/LEDtube_MAS_36W_G5-SPP?$highres$" TargetMode="External"/><Relationship Id="rId1175" Type="http://schemas.openxmlformats.org/officeDocument/2006/relationships/hyperlink" Target="https://www.assets.signify.com/is/image/Signify/LEDspot_35W_GU5-3_827_36D_VLE-SPP?$highres$" TargetMode="External"/><Relationship Id="rId1382" Type="http://schemas.openxmlformats.org/officeDocument/2006/relationships/hyperlink" Target="https://www.assets.signify.com/is/image/Signify/GPPR1_HFSIITL5_0005?$highres$" TargetMode="External"/><Relationship Id="rId2019" Type="http://schemas.openxmlformats.org/officeDocument/2006/relationships/hyperlink" Target="https://www.assets.signify.com/is/content/Signify/929002350902_EU.cs_CZ.PROF.FP" TargetMode="External"/><Relationship Id="rId2226" Type="http://schemas.openxmlformats.org/officeDocument/2006/relationships/hyperlink" Target="https://www.assets.signify.com/is/content/Signify/929001391302_EU.cs_CZ.PROF.FP" TargetMode="External"/><Relationship Id="rId2433" Type="http://schemas.openxmlformats.org/officeDocument/2006/relationships/hyperlink" Target="https://www.assets.signify.com/is/content/Signify/929003013182_EU.cs_CZ.PROF.FP" TargetMode="External"/><Relationship Id="rId2640" Type="http://schemas.openxmlformats.org/officeDocument/2006/relationships/hyperlink" Target="https://www.assets.signify.com/is/content/Signify/929003779002_EU.cs_CZ.PROF.FP" TargetMode="External"/><Relationship Id="rId405" Type="http://schemas.openxmlformats.org/officeDocument/2006/relationships/hyperlink" Target="https://www.assets.signify.com/is/image/Signify/CoreLineHighbay_Gen5_BY121P-SPP?$highres$" TargetMode="External"/><Relationship Id="rId612" Type="http://schemas.openxmlformats.org/officeDocument/2006/relationships/hyperlink" Target="https://www.assets.signify.com/is/image/Signify/LEDtube_COR_PLT_18_5W_GX24Q4-SPP?$highres$" TargetMode="External"/><Relationship Id="rId1035" Type="http://schemas.openxmlformats.org/officeDocument/2006/relationships/hyperlink" Target="https://www.assets.signify.com/is/image/Signify/LEDLustre_6_60W_E14_RCA-SPP?$highres$" TargetMode="External"/><Relationship Id="rId1242" Type="http://schemas.openxmlformats.org/officeDocument/2006/relationships/hyperlink" Target="https://www.assets.signify.com/is/image/Signify/LPPR1_TLBMINI_0001?$highres$" TargetMode="External"/><Relationship Id="rId2500" Type="http://schemas.openxmlformats.org/officeDocument/2006/relationships/hyperlink" Target="https://www.assets.signify.com/is/content/Signify/929003486202_EU.cs_CZ.PROF.FP" TargetMode="External"/><Relationship Id="rId1102" Type="http://schemas.openxmlformats.org/officeDocument/2006/relationships/hyperlink" Target="https://www.assets.signify.com/is/image/Signify/LEDspots-VLE-D-650lm-GU10-930-120D-RTP?$highres$" TargetMode="External"/><Relationship Id="rId3067" Type="http://schemas.openxmlformats.org/officeDocument/2006/relationships/hyperlink" Target="https://www.assets.signify.com/is/content/Signify/Ledinaire%20panel%20standard%20version%20MI" TargetMode="External"/><Relationship Id="rId3274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195" Type="http://schemas.openxmlformats.org/officeDocument/2006/relationships/hyperlink" Target="https://www.assets.signify.com/is/image/Signify/RC159Z-SMB-W60L60-overview?$highres$" TargetMode="External"/><Relationship Id="rId1919" Type="http://schemas.openxmlformats.org/officeDocument/2006/relationships/hyperlink" Target="https://www.assets.signify.com/is/content/Signify/911401873386_EU.cs_CZ.PROF.FP" TargetMode="External"/><Relationship Id="rId3481" Type="http://schemas.openxmlformats.org/officeDocument/2006/relationships/hyperlink" Target="https://www.assets.signify.com/is/content/Signify/online-QIG-for-324166166411-MAS-LEDtube-installation-guide-INI" TargetMode="External"/><Relationship Id="rId2083" Type="http://schemas.openxmlformats.org/officeDocument/2006/relationships/hyperlink" Target="https://www.assets.signify.com/is/content/Signify/929004260402_EU.cs_CZ.PROF.FP" TargetMode="External"/><Relationship Id="rId2290" Type="http://schemas.openxmlformats.org/officeDocument/2006/relationships/hyperlink" Target="https://www.assets.signify.com/is/content/Signify/929003622702_EU.cs_CZ.PROF.FP" TargetMode="External"/><Relationship Id="rId3134" Type="http://schemas.openxmlformats.org/officeDocument/2006/relationships/hyperlink" Target="https://www.assets.signify.com/is/content/Signify/CoreLine-waterproof-G3-Installation-Instruction-v202512" TargetMode="External"/><Relationship Id="rId3341" Type="http://schemas.openxmlformats.org/officeDocument/2006/relationships/hyperlink" Target="https://www.assets.signify.com/is/content/Signify/442710336212_583_Coreline_Malaga_LED_BRP101_BRP102_MI" TargetMode="External"/><Relationship Id="rId262" Type="http://schemas.openxmlformats.org/officeDocument/2006/relationships/hyperlink" Target="https://www.assets.signify.com/is/image/Signify/CoreLine-waterproof-WT120C-G3-L1500-SPP-MultiLumenIcon4?$highres$" TargetMode="External"/><Relationship Id="rId2150" Type="http://schemas.openxmlformats.org/officeDocument/2006/relationships/hyperlink" Target="https://www.assets.signify.com/is/content/Signify/929001393232_EU.cs_CZ.PROF.FP" TargetMode="External"/><Relationship Id="rId3201" Type="http://schemas.openxmlformats.org/officeDocument/2006/relationships/hyperlink" Target="https://www.assets.signify.com/is/content/Signify/MI-912401483603-Emergency-unit" TargetMode="External"/><Relationship Id="rId122" Type="http://schemas.openxmlformats.org/officeDocument/2006/relationships/hyperlink" Target="https://www.assets.signify.com/is/image/Signify/3_circuit_Square-ZRS750_TCPR_BK-AP?$highres$" TargetMode="External"/><Relationship Id="rId2010" Type="http://schemas.openxmlformats.org/officeDocument/2006/relationships/hyperlink" Target="https://www.assets.signify.com/is/content/Signify/929002481302_EU.cs_CZ.PROF.FP" TargetMode="External"/><Relationship Id="rId1569" Type="http://schemas.openxmlformats.org/officeDocument/2006/relationships/hyperlink" Target="https://www.assets.signify.com/is/content/Signify/911401847182_EU.cs_CZ.PROF.FP" TargetMode="External"/><Relationship Id="rId2967" Type="http://schemas.openxmlformats.org/officeDocument/2006/relationships/hyperlink" Target="https://www.assets.signify.com/is/content/Signify/EM150B-REC-1S-OA-CO-UI" TargetMode="External"/><Relationship Id="rId939" Type="http://schemas.openxmlformats.org/officeDocument/2006/relationships/hyperlink" Target="https://www.assets.signify.com/is/image/Signify/LEDBulb-9W-E27-DS-FR-DIM-1PF-6-AU-RTP?$highres$" TargetMode="External"/><Relationship Id="rId1776" Type="http://schemas.openxmlformats.org/officeDocument/2006/relationships/hyperlink" Target="https://www.assets.signify.com/is/content/Signify/911401812287_EU.cs_CZ.PROF.FP" TargetMode="External"/><Relationship Id="rId1983" Type="http://schemas.openxmlformats.org/officeDocument/2006/relationships/hyperlink" Target="https://www.assets.signify.com/is/content/Signify/929003530702_EU.cs_CZ.PROF.FP" TargetMode="External"/><Relationship Id="rId2827" Type="http://schemas.openxmlformats.org/officeDocument/2006/relationships/hyperlink" Target="https://www.assets.signify.com/is/content/Signify/913713031666_EU.cs_CZ.PROF.FP" TargetMode="External"/><Relationship Id="rId68" Type="http://schemas.openxmlformats.org/officeDocument/2006/relationships/hyperlink" Target="https://www.assets.signify.com/is/image/Signify/RS071B_5S_BK-SPP?$highres$" TargetMode="External"/><Relationship Id="rId1429" Type="http://schemas.openxmlformats.org/officeDocument/2006/relationships/hyperlink" Target="https://www.assets.signify.com/is/image/Signify/GPPR1_MTL-SHRD_0002?$highres$" TargetMode="External"/><Relationship Id="rId1636" Type="http://schemas.openxmlformats.org/officeDocument/2006/relationships/hyperlink" Target="https://www.assets.signify.com/is/content/Signify/911401875985_EU.cs_CZ.PROF.FP" TargetMode="External"/><Relationship Id="rId1843" Type="http://schemas.openxmlformats.org/officeDocument/2006/relationships/hyperlink" Target="https://www.assets.signify.com/is/content/Signify/911401629208_EU.cs_CZ.PROF.FP" TargetMode="External"/><Relationship Id="rId1703" Type="http://schemas.openxmlformats.org/officeDocument/2006/relationships/hyperlink" Target="https://www.assets.signify.com/is/content/Signify/911401824481_EU.cs_CZ.PROF.FP" TargetMode="External"/><Relationship Id="rId1910" Type="http://schemas.openxmlformats.org/officeDocument/2006/relationships/hyperlink" Target="https://www.assets.signify.com/is/content/Signify/911401881602_EU.cs_CZ.PROF.FP" TargetMode="External"/><Relationship Id="rId3668" Type="http://schemas.openxmlformats.org/officeDocument/2006/relationships/hyperlink" Target="https://www.assets.signify.com/is/content/Signify/CZ.cs_CZ.8719514309388" TargetMode="External"/><Relationship Id="rId589" Type="http://schemas.openxmlformats.org/officeDocument/2006/relationships/hyperlink" Target="https://www.assets.signify.com/is/image/Signify/LEDtube_COR_PLL_EU_12W_2G11-SPP?$highres$" TargetMode="External"/><Relationship Id="rId796" Type="http://schemas.openxmlformats.org/officeDocument/2006/relationships/hyperlink" Target="https://www.assets.signify.com/is/image/Signify/MAS_LEDstrip_5M-SPP?$highres$" TargetMode="External"/><Relationship Id="rId2477" Type="http://schemas.openxmlformats.org/officeDocument/2006/relationships/hyperlink" Target="https://www.assets.signify.com/is/content/Signify/929002969402_EU.cs_CZ.PROF.FP" TargetMode="External"/><Relationship Id="rId2684" Type="http://schemas.openxmlformats.org/officeDocument/2006/relationships/hyperlink" Target="https://www.assets.signify.com/is/content/Signify/927901710807_EU.cs_CZ.PROF.FP" TargetMode="External"/><Relationship Id="rId3528" Type="http://schemas.openxmlformats.org/officeDocument/2006/relationships/hyperlink" Target="https://www.assets.signify.com/is/content/Signify/LEDtube_Installation_Guide_HF_1-INI" TargetMode="External"/><Relationship Id="rId449" Type="http://schemas.openxmlformats.org/officeDocument/2006/relationships/hyperlink" Target="https://www.assets.signify.com/is/image/Signify/CoreLine_tempo%20small%20gen2-BVP111_DGR-SPP-2?$highres$" TargetMode="External"/><Relationship Id="rId656" Type="http://schemas.openxmlformats.org/officeDocument/2006/relationships/hyperlink" Target="https://www.assets.signify.com/is/image/Signify/LEDtube_220-240V_G13_5ft-SPP?$highres$" TargetMode="External"/><Relationship Id="rId863" Type="http://schemas.openxmlformats.org/officeDocument/2006/relationships/hyperlink" Target="https://www.assets.signify.com/is/image/Signify/LED_BulbsBulb_A67_100W_1521lm_2700K_E27_NDFrosted-SPP?$highres$" TargetMode="External"/><Relationship Id="rId1079" Type="http://schemas.openxmlformats.org/officeDocument/2006/relationships/hyperlink" Target="https://www.assets.signify.com/is/image/Signify/LEDspot_35W_GU10_25D-SPP?$highres$" TargetMode="External"/><Relationship Id="rId1286" Type="http://schemas.openxmlformats.org/officeDocument/2006/relationships/hyperlink" Target="https://www.assets.signify.com/is/image/Signify/lppr1_son-apia_plus-xtra_e40?$highres$" TargetMode="External"/><Relationship Id="rId1493" Type="http://schemas.openxmlformats.org/officeDocument/2006/relationships/hyperlink" Target="https://www.assets.signify.com/is/content/Signify/911401551832_EU.cs_CZ.PROF.FP" TargetMode="External"/><Relationship Id="rId2337" Type="http://schemas.openxmlformats.org/officeDocument/2006/relationships/hyperlink" Target="https://www.assets.signify.com/is/content/Signify/929002425192_EU.cs_CZ.PROF.FP" TargetMode="External"/><Relationship Id="rId2544" Type="http://schemas.openxmlformats.org/officeDocument/2006/relationships/hyperlink" Target="https://www.assets.signify.com/is/content/Signify/929004256202_EU.cs_CZ.PROF.FP" TargetMode="External"/><Relationship Id="rId2891" Type="http://schemas.openxmlformats.org/officeDocument/2006/relationships/hyperlink" Target="https://www.assets.signify.com/is/content/Signify/913700753126_EU.cs_CZ.PROF.FP" TargetMode="External"/><Relationship Id="rId309" Type="http://schemas.openxmlformats.org/officeDocument/2006/relationships/hyperlink" Target="https://www.assets.signify.com/is/image/Signify/WT065C%20G2_SPP?$highres$" TargetMode="External"/><Relationship Id="rId516" Type="http://schemas.openxmlformats.org/officeDocument/2006/relationships/hyperlink" Target="https://www.assets.signify.com/is/image/Signify/LED-TForce-Core-LED-road-17W-E27-MV-RTP?$highres$" TargetMode="External"/><Relationship Id="rId1146" Type="http://schemas.openxmlformats.org/officeDocument/2006/relationships/hyperlink" Target="https://www.assets.signify.com/is/image/Signify/ExpertColor_7-2_50W_MR16_GU5-3_PP?$highres$" TargetMode="External"/><Relationship Id="rId2751" Type="http://schemas.openxmlformats.org/officeDocument/2006/relationships/hyperlink" Target="https://www.assets.signify.com/is/content/Signify/928075705130_EU.cs_CZ.PROF.FP" TargetMode="External"/><Relationship Id="rId723" Type="http://schemas.openxmlformats.org/officeDocument/2006/relationships/hyperlink" Target="https://www.assets.signify.com/is/image/Signify/Ledtube_CorePro_18W_G13_830_24D_ND-SPP?$highres$" TargetMode="External"/><Relationship Id="rId930" Type="http://schemas.openxmlformats.org/officeDocument/2006/relationships/hyperlink" Target="https://www.assets.signify.com/is/image/Signify/LEDbulb_Classic_Giant_40W_E27_G200_GOLD_DIM-SPP?$highres$" TargetMode="External"/><Relationship Id="rId1006" Type="http://schemas.openxmlformats.org/officeDocument/2006/relationships/hyperlink" Target="https://www.assets.signify.com/is/image/Signify/LED_classic_40W_B35_E14_WWFRNDRF2SRT6_UK-SPP?$highres$" TargetMode="External"/><Relationship Id="rId1353" Type="http://schemas.openxmlformats.org/officeDocument/2006/relationships/hyperlink" Target="https://www.assets.signify.com/is/image/Signify/LPPR1_CDMTC-E_0003?$highres$" TargetMode="External"/><Relationship Id="rId1560" Type="http://schemas.openxmlformats.org/officeDocument/2006/relationships/hyperlink" Target="https://www.assets.signify.com/is/content/Signify/911401774752_EU.cs_CZ.PROF.FP" TargetMode="External"/><Relationship Id="rId2404" Type="http://schemas.openxmlformats.org/officeDocument/2006/relationships/hyperlink" Target="https://www.assets.signify.com/is/content/Signify/929003607508_EU.cs_CZ.PROF.FP" TargetMode="External"/><Relationship Id="rId2611" Type="http://schemas.openxmlformats.org/officeDocument/2006/relationships/hyperlink" Target="https://www.assets.signify.com/is/content/Signify/929002494502_EU.cs_CZ.PROF.FP" TargetMode="External"/><Relationship Id="rId1213" Type="http://schemas.openxmlformats.org/officeDocument/2006/relationships/hyperlink" Target="https://www.assets.signify.com/is/image/Signify/LED-60W-R7S-78mm-WH-RF-ND-SRT4-RTP?$highres$" TargetMode="External"/><Relationship Id="rId1420" Type="http://schemas.openxmlformats.org/officeDocument/2006/relationships/hyperlink" Target="https://www.assets.signify.com/is/image/Signify/GPPR1_PPLTCL5_PHL_0001?$highres$" TargetMode="External"/><Relationship Id="rId3178" Type="http://schemas.openxmlformats.org/officeDocument/2006/relationships/hyperlink" Target="https://www.assets.signify.com/is/content/Signify/MI_WT050C_20200807_FINAL" TargetMode="External"/><Relationship Id="rId3385" Type="http://schemas.openxmlformats.org/officeDocument/2006/relationships/hyperlink" Target="https://www.assets.signify.com/is/content/Signify/LEDTForce_HPL_2_NC_Installation_Guide-INI" TargetMode="External"/><Relationship Id="rId3592" Type="http://schemas.openxmlformats.org/officeDocument/2006/relationships/hyperlink" Target="https://www.assets.signify.com/is/content/Signify/LEDtube-Installation-Guide-HF-2-INI" TargetMode="External"/><Relationship Id="rId2194" Type="http://schemas.openxmlformats.org/officeDocument/2006/relationships/hyperlink" Target="https://www.assets.signify.com/is/content/Signify/929003044502_EU.cs_CZ.PROF.FP" TargetMode="External"/><Relationship Id="rId3038" Type="http://schemas.openxmlformats.org/officeDocument/2006/relationships/hyperlink" Target="https://www.assets.signify.com/is/content/Signify/CoreLine-panel-G6-Installation-Instructions-RC132V-IP65-v2" TargetMode="External"/><Relationship Id="rId3245" Type="http://schemas.openxmlformats.org/officeDocument/2006/relationships/hyperlink" Target="https://www.assets.signify.com/is/content/Signify/Coreline-Highbay-G5-MI-PSU-PSD" TargetMode="External"/><Relationship Id="rId3452" Type="http://schemas.openxmlformats.org/officeDocument/2006/relationships/hyperlink" Target="https://www.assets.signify.com/is/content/Signify/LEDtube_PLT_Installation_Guide-INI" TargetMode="External"/><Relationship Id="rId166" Type="http://schemas.openxmlformats.org/officeDocument/2006/relationships/hyperlink" Target="https://www.assets.signify.com/is/image/Signify/CoreLine-panel-G6-W30L120-RTP?$highres$" TargetMode="External"/><Relationship Id="rId373" Type="http://schemas.openxmlformats.org/officeDocument/2006/relationships/hyperlink" Target="https://www.assets.signify.com/is/image/Signify/CL-HB-G6-BY120P-PSU-PSD-RTP?$highres$" TargetMode="External"/><Relationship Id="rId580" Type="http://schemas.openxmlformats.org/officeDocument/2006/relationships/hyperlink" Target="https://www.assets.signify.com/is/image/Signify/CorePro-LED-PLC-4P-G24q-RTP?$highres$" TargetMode="External"/><Relationship Id="rId2054" Type="http://schemas.openxmlformats.org/officeDocument/2006/relationships/hyperlink" Target="https://www.assets.signify.com/is/content/Signify/929003592502_EU.cs_CZ.PROF.FP" TargetMode="External"/><Relationship Id="rId2261" Type="http://schemas.openxmlformats.org/officeDocument/2006/relationships/hyperlink" Target="https://www.assets.signify.com/is/content/Signify/929002697402_EU.cs_CZ.PROF.FP" TargetMode="External"/><Relationship Id="rId3105" Type="http://schemas.openxmlformats.org/officeDocument/2006/relationships/hyperlink" Target="https://www.assets.signify.com/is/content/Signify/CoreLine%20waterproof%20WT120C%20G2%20PSU_2023%2005" TargetMode="External"/><Relationship Id="rId3312" Type="http://schemas.openxmlformats.org/officeDocument/2006/relationships/hyperlink" Target="https://www.assets.signify.com/is/content/Signify/Mounting-instruction-BVP167-169-Ledinaire-Floodlight-All-in-SWB" TargetMode="External"/><Relationship Id="rId233" Type="http://schemas.openxmlformats.org/officeDocument/2006/relationships/hyperlink" Target="https://www.assets.signify.com/is/image/Signify/CoreLine_Waterproof_WT120C%20G2%20L1200%20PSU%20-%20SPP?$highres$" TargetMode="External"/><Relationship Id="rId440" Type="http://schemas.openxmlformats.org/officeDocument/2006/relationships/hyperlink" Target="https://www.assets.signify.com/is/image/Signify/Coreline_Tempo_Medium-BVP125_Led120-SPP?$highres$" TargetMode="External"/><Relationship Id="rId1070" Type="http://schemas.openxmlformats.org/officeDocument/2006/relationships/hyperlink" Target="https://www.assets.signify.com/is/image/Signify/LEDspots_MAS_EU_PAR16_GU10-SPP?$highres$" TargetMode="External"/><Relationship Id="rId2121" Type="http://schemas.openxmlformats.org/officeDocument/2006/relationships/hyperlink" Target="https://www.assets.signify.com/is/content/Signify/929003577232_EU.cs_CZ.PROF.FP" TargetMode="External"/><Relationship Id="rId300" Type="http://schemas.openxmlformats.org/officeDocument/2006/relationships/hyperlink" Target="https://www.assets.signify.com/is/image/Signify/L1500-WT060C-SPP-1?$highres$" TargetMode="External"/><Relationship Id="rId1887" Type="http://schemas.openxmlformats.org/officeDocument/2006/relationships/hyperlink" Target="https://www.assets.signify.com/is/content/Signify/911401813187_EU.cs_CZ.PROF.FP" TargetMode="External"/><Relationship Id="rId2938" Type="http://schemas.openxmlformats.org/officeDocument/2006/relationships/hyperlink" Target="https://www.assets.signify.com/is/content/Signify/Downlight_DN070B_RD_EU-UMD" TargetMode="External"/><Relationship Id="rId1747" Type="http://schemas.openxmlformats.org/officeDocument/2006/relationships/hyperlink" Target="https://www.assets.signify.com/is/content/Signify/911401827788_EU.cs_CZ.PROF.FP" TargetMode="External"/><Relationship Id="rId1954" Type="http://schemas.openxmlformats.org/officeDocument/2006/relationships/hyperlink" Target="https://www.assets.signify.com/is/content/Signify/910925869864_EU.cs_CZ.PROF.FP" TargetMode="External"/><Relationship Id="rId39" Type="http://schemas.openxmlformats.org/officeDocument/2006/relationships/hyperlink" Target="https://www.assets.signify.com/is/image/Signify/CLDN-DN142B-WR-150-SPP?$highres$" TargetMode="External"/><Relationship Id="rId1607" Type="http://schemas.openxmlformats.org/officeDocument/2006/relationships/hyperlink" Target="https://www.assets.signify.com/is/content/Signify/911401800687_EU.cs_CZ.PROF.FP" TargetMode="External"/><Relationship Id="rId1814" Type="http://schemas.openxmlformats.org/officeDocument/2006/relationships/hyperlink" Target="https://www.assets.signify.com/is/content/Signify/911401553345_EU.cs_CZ.PROF.FP" TargetMode="External"/><Relationship Id="rId2588" Type="http://schemas.openxmlformats.org/officeDocument/2006/relationships/hyperlink" Target="https://www.assets.signify.com/is/content/Signify/929003079502_EU.cs_CZ.PROF.FP" TargetMode="External"/><Relationship Id="rId1397" Type="http://schemas.openxmlformats.org/officeDocument/2006/relationships/hyperlink" Target="https://www.assets.signify.com/is/image/Signify/GPPR1_PINTTL52_PHL?$highres$" TargetMode="External"/><Relationship Id="rId2795" Type="http://schemas.openxmlformats.org/officeDocument/2006/relationships/hyperlink" Target="https://www.assets.signify.com/is/content/Signify/928183505130_EU.cs_CZ.PROF.FP" TargetMode="External"/><Relationship Id="rId363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67" Type="http://schemas.openxmlformats.org/officeDocument/2006/relationships/hyperlink" Target="https://www.assets.signify.com/is/image/Signify/LEDtube_1200mm_17W_G5-SPP?$highres$" TargetMode="External"/><Relationship Id="rId974" Type="http://schemas.openxmlformats.org/officeDocument/2006/relationships/hyperlink" Target="https://www.assets.signify.com/is/image/Signify/LEDbulb_A65_E27_FR_P1-SPP?$highres$" TargetMode="External"/><Relationship Id="rId2448" Type="http://schemas.openxmlformats.org/officeDocument/2006/relationships/hyperlink" Target="https://www.assets.signify.com/is/content/Signify/929001345292_EU.cs_CZ.PROF.FP" TargetMode="External"/><Relationship Id="rId2655" Type="http://schemas.openxmlformats.org/officeDocument/2006/relationships/hyperlink" Target="https://www.assets.signify.com/is/content/Signify/929003791502_EU.cs_CZ.PROF.FP" TargetMode="External"/><Relationship Id="rId2862" Type="http://schemas.openxmlformats.org/officeDocument/2006/relationships/hyperlink" Target="https://www.assets.signify.com/is/content/Signify/913700418366_EU.cs_CZ.PROF.FP" TargetMode="External"/><Relationship Id="rId627" Type="http://schemas.openxmlformats.org/officeDocument/2006/relationships/hyperlink" Target="https://www.assets.signify.com/is/image/Signify/LEDtube_600-1200mm_PP?$highres$" TargetMode="External"/><Relationship Id="rId834" Type="http://schemas.openxmlformats.org/officeDocument/2006/relationships/hyperlink" Target="https://www.assets.signify.com/is/image/Signify/LED_TRANSFORMER_20W_40W_60W?$highres$" TargetMode="External"/><Relationship Id="rId1257" Type="http://schemas.openxmlformats.org/officeDocument/2006/relationships/hyperlink" Target="https://www.assets.signify.com/is/image/Signify/LPPR1_TL-DCOL_RED_G13?$highres$" TargetMode="External"/><Relationship Id="rId1464" Type="http://schemas.openxmlformats.org/officeDocument/2006/relationships/hyperlink" Target="https://www.assets.signify.com/is/content/Signify/911401816185_EU.cs_CZ.PROF.FP" TargetMode="External"/><Relationship Id="rId1671" Type="http://schemas.openxmlformats.org/officeDocument/2006/relationships/hyperlink" Target="https://www.assets.signify.com/is/content/Signify/911401841185_EU.cs_CZ.PROF.FP" TargetMode="External"/><Relationship Id="rId2308" Type="http://schemas.openxmlformats.org/officeDocument/2006/relationships/hyperlink" Target="https://www.assets.signify.com/is/content/Signify/929003625502_EU.cs_CZ.PROF.FP" TargetMode="External"/><Relationship Id="rId2515" Type="http://schemas.openxmlformats.org/officeDocument/2006/relationships/hyperlink" Target="https://www.assets.signify.com/is/content/Signify/929003795902_EU.cs_CZ.PROF.FP" TargetMode="External"/><Relationship Id="rId2722" Type="http://schemas.openxmlformats.org/officeDocument/2006/relationships/hyperlink" Target="https://www.assets.signify.com/is/content/Signify/928150719835_EU.cs_CZ.PROF.FP" TargetMode="External"/><Relationship Id="rId901" Type="http://schemas.openxmlformats.org/officeDocument/2006/relationships/hyperlink" Target="https://www.assets.signify.com/is/image/Signify/LED_classic_G93_G95_E27_POS2-SPP?$highres$" TargetMode="External"/><Relationship Id="rId1117" Type="http://schemas.openxmlformats.org/officeDocument/2006/relationships/hyperlink" Target="https://www.assets.signify.com/is/image/Signify/LEDspot_25W_GU10_830_36D-SPP?$highres$" TargetMode="External"/><Relationship Id="rId1324" Type="http://schemas.openxmlformats.org/officeDocument/2006/relationships/hyperlink" Target="https://www.assets.signify.com/is/image/Signify/lppr1_cdo-et_e40?$highres$" TargetMode="External"/><Relationship Id="rId1531" Type="http://schemas.openxmlformats.org/officeDocument/2006/relationships/hyperlink" Target="https://www.assets.signify.com/is/content/Signify/929003322802_EU.cs_CZ.PROF.FP" TargetMode="External"/><Relationship Id="rId30" Type="http://schemas.openxmlformats.org/officeDocument/2006/relationships/hyperlink" Target="https://www.assets.signify.com/is/image/Signify/CLDN-DN142B-WR-150-SPP?$highres$" TargetMode="External"/><Relationship Id="rId3289" Type="http://schemas.openxmlformats.org/officeDocument/2006/relationships/hyperlink" Target="https://www.assets.signify.com/is/content/Signify/Coreline_Tempo_Large-BVP130-INI" TargetMode="External"/><Relationship Id="rId3496" Type="http://schemas.openxmlformats.org/officeDocument/2006/relationships/hyperlink" Target="https://www.assets.signify.com/is/content/Signify/online-QIG-for-324166174411-MAS-Corepro-LEDtube-INI" TargetMode="External"/><Relationship Id="rId2098" Type="http://schemas.openxmlformats.org/officeDocument/2006/relationships/hyperlink" Target="https://www.assets.signify.com/is/content/Signify/929004242202_EU.cs_CZ.PROF.FP" TargetMode="External"/><Relationship Id="rId3149" Type="http://schemas.openxmlformats.org/officeDocument/2006/relationships/hyperlink" Target="https://www.assets.signify.com/is/content/Signify/WT210C-G2-CoreLine-waterproof-tubular-Manual-instruction-PMMA" TargetMode="External"/><Relationship Id="rId3356" Type="http://schemas.openxmlformats.org/officeDocument/2006/relationships/hyperlink" Target="https://www.assets.signify.com/is/content/Signify/Online-QIG-for-324166060872-INI" TargetMode="External"/><Relationship Id="rId3563" Type="http://schemas.openxmlformats.org/officeDocument/2006/relationships/hyperlink" Target="https://www.assets.signify.com/is/content/Signify/LEDtube_MAS_HO_Installation_Guide-INI" TargetMode="External"/><Relationship Id="rId277" Type="http://schemas.openxmlformats.org/officeDocument/2006/relationships/hyperlink" Target="https://www.assets.signify.com/is/image/Signify/WT120Z-TW-5x2-5-RTP?$highres$" TargetMode="External"/><Relationship Id="rId484" Type="http://schemas.openxmlformats.org/officeDocument/2006/relationships/hyperlink" Target="https://www.assets.signify.com/is/image/Signify/BVP008%20-%2030W%20and%2050W?$highres$" TargetMode="External"/><Relationship Id="rId2165" Type="http://schemas.openxmlformats.org/officeDocument/2006/relationships/hyperlink" Target="https://www.assets.signify.com/is/content/Signify/929002997102_EU.cs_CZ.PROF.FP" TargetMode="External"/><Relationship Id="rId3009" Type="http://schemas.openxmlformats.org/officeDocument/2006/relationships/hyperlink" Target="https://www.assets.signify.com/is/content/Signify/IIII9_RCS750I_0001" TargetMode="External"/><Relationship Id="rId3216" Type="http://schemas.openxmlformats.org/officeDocument/2006/relationships/hyperlink" Target="https://www.assets.signify.com/is/content/Signify/MI-Coreline-Highbay-G6-PSD-PSU" TargetMode="External"/><Relationship Id="rId137" Type="http://schemas.openxmlformats.org/officeDocument/2006/relationships/hyperlink" Target="https://www.assets.signify.com/is/image/Signify/RC136B%2031S_37S_43S_840%20PSD%20W60L60%20NOC%20_SPP?$highres$" TargetMode="External"/><Relationship Id="rId344" Type="http://schemas.openxmlformats.org/officeDocument/2006/relationships/hyperlink" Target="https://www.assets.signify.com/is/image/Signify/CoreLineBatten-BN126C-All-in-ML-MCCT-L1800-1-SPP?$highres$" TargetMode="External"/><Relationship Id="rId691" Type="http://schemas.openxmlformats.org/officeDocument/2006/relationships/hyperlink" Target="https://www.assets.signify.com/is/image/Signify/PILA-LED-Tube-HO-G13-20241115-RTP?$highres$" TargetMode="External"/><Relationship Id="rId2025" Type="http://schemas.openxmlformats.org/officeDocument/2006/relationships/hyperlink" Target="https://www.assets.signify.com/is/content/Signify/929003757002_EU.cs_CZ.PROF.FP" TargetMode="External"/><Relationship Id="rId2372" Type="http://schemas.openxmlformats.org/officeDocument/2006/relationships/hyperlink" Target="https://www.assets.signify.com/is/content/Signify/929002025592_EU.cs_CZ.PROF.FP" TargetMode="External"/><Relationship Id="rId3423" Type="http://schemas.openxmlformats.org/officeDocument/2006/relationships/hyperlink" Target="https://www.assets.signify.com/is/content/Signify/online-QIG-for-324166176081-Installation-INI" TargetMode="External"/><Relationship Id="rId363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51" Type="http://schemas.openxmlformats.org/officeDocument/2006/relationships/hyperlink" Target="https://www.assets.signify.com/is/image/Signify/LEDTForce_ED90_E27-SPP?$highres$" TargetMode="External"/><Relationship Id="rId1181" Type="http://schemas.openxmlformats.org/officeDocument/2006/relationships/hyperlink" Target="https://www.assets.signify.com/is/image/Signify/MAS_LEDspotLV_D_20_100W_827_AR111_40D-SPP?$highres$" TargetMode="External"/><Relationship Id="rId2232" Type="http://schemas.openxmlformats.org/officeDocument/2006/relationships/hyperlink" Target="https://www.assets.signify.com/is/content/Signify/929003153902_EU.cs_CZ.PROF.FP" TargetMode="External"/><Relationship Id="rId204" Type="http://schemas.openxmlformats.org/officeDocument/2006/relationships/hyperlink" Target="https://www.assets.signify.com/is/image/Signify/keyline_power_cable_sp350z_sp1700p3_si_DT?$highres$" TargetMode="External"/><Relationship Id="rId411" Type="http://schemas.openxmlformats.org/officeDocument/2006/relationships/hyperlink" Target="https://www.assets.signify.com/is/image/Signify/CoreLineHighbay_Gen5_BY122P-SPP?$highres$" TargetMode="External"/><Relationship Id="rId1041" Type="http://schemas.openxmlformats.org/officeDocument/2006/relationships/hyperlink" Target="https://www.assets.signify.com/is/image/Signify/LED_60W_P48_E14_WW_FR_ND_1SRT4_1-SPP?$highres$" TargetMode="External"/><Relationship Id="rId1998" Type="http://schemas.openxmlformats.org/officeDocument/2006/relationships/hyperlink" Target="https://www.assets.signify.com/is/content/Signify/929002006802_EU.cs_CZ.PROF.FP" TargetMode="External"/><Relationship Id="rId1858" Type="http://schemas.openxmlformats.org/officeDocument/2006/relationships/hyperlink" Target="https://www.assets.signify.com/is/content/Signify/911401630308_EU.cs_CZ.PROF.FP" TargetMode="External"/><Relationship Id="rId2909" Type="http://schemas.openxmlformats.org/officeDocument/2006/relationships/hyperlink" Target="https://www.assets.signify.com/is/content/Signify/Downlight_DN065B_G4_324165985691_V2_Online-INI" TargetMode="External"/><Relationship Id="rId3073" Type="http://schemas.openxmlformats.org/officeDocument/2006/relationships/hyperlink" Target="https://www.assets.signify.com/is/content/Signify/Surface-mounted-MI-EU-RC059Z" TargetMode="External"/><Relationship Id="rId3280" Type="http://schemas.openxmlformats.org/officeDocument/2006/relationships/hyperlink" Target="https://www.assets.signify.com/is/content/Signify/MI-PILA%20BY007P%20G2" TargetMode="External"/><Relationship Id="rId1718" Type="http://schemas.openxmlformats.org/officeDocument/2006/relationships/hyperlink" Target="https://www.assets.signify.com/is/content/Signify/911401836488_EU.cs_CZ.PROF.FP" TargetMode="External"/><Relationship Id="rId1925" Type="http://schemas.openxmlformats.org/officeDocument/2006/relationships/hyperlink" Target="https://www.assets.signify.com/is/content/Signify/911401866288_EU.cs_CZ.PROF.FP" TargetMode="External"/><Relationship Id="rId3140" Type="http://schemas.openxmlformats.org/officeDocument/2006/relationships/hyperlink" Target="https://www.assets.signify.com/is/content/Signify/CoreLine-waterproof-G3-Installation-Instruction-v202512" TargetMode="External"/><Relationship Id="rId2699" Type="http://schemas.openxmlformats.org/officeDocument/2006/relationships/hyperlink" Target="https://www.assets.signify.com/is/content/Signify/927927684018_EU.cs_CZ.PROF.FP" TargetMode="External"/><Relationship Id="rId3000" Type="http://schemas.openxmlformats.org/officeDocument/2006/relationships/hyperlink" Target="https://www.assets.signify.com/is/content/Signify/MI%20CoreLine%20Projector%20gen2_ST151T-INI%20Sep%202021" TargetMode="External"/><Relationship Id="rId878" Type="http://schemas.openxmlformats.org/officeDocument/2006/relationships/hyperlink" Target="https://www.assets.signify.com/is/image/Signify/LED_BulbsBulb_A67_100W_1521lm_2700K_E27_NDFrosted-SPP?$highres$" TargetMode="External"/><Relationship Id="rId2559" Type="http://schemas.openxmlformats.org/officeDocument/2006/relationships/hyperlink" Target="https://www.assets.signify.com/is/content/Signify/929001215252_EU.cs_CZ.PROF.FP" TargetMode="External"/><Relationship Id="rId2766" Type="http://schemas.openxmlformats.org/officeDocument/2006/relationships/hyperlink" Target="https://www.assets.signify.com/is/content/Signify/928082619230_EU.cs_CZ.PROF.FP" TargetMode="External"/><Relationship Id="rId2973" Type="http://schemas.openxmlformats.org/officeDocument/2006/relationships/hyperlink" Target="https://www.assets.signify.com/is/content/Signify/EM154C-HO-BKD-15S-UI" TargetMode="External"/><Relationship Id="rId738" Type="http://schemas.openxmlformats.org/officeDocument/2006/relationships/hyperlink" Target="https://www.assets.signify.com/is/image/Signify/ESSENTIAL_LEDtube_8_16W_G5_830_865_APR-SPP?$highres$" TargetMode="External"/><Relationship Id="rId945" Type="http://schemas.openxmlformats.org/officeDocument/2006/relationships/hyperlink" Target="https://www.assets.signify.com/is/image/Signify/LEDbulb-ND-8-60W-A60-E27-827-6CT-RTP?$highres$" TargetMode="External"/><Relationship Id="rId1368" Type="http://schemas.openxmlformats.org/officeDocument/2006/relationships/hyperlink" Target="https://www.assets.signify.com/is/image/Signify/LPPR1_CDM-R-E_0005?$highres$" TargetMode="External"/><Relationship Id="rId1575" Type="http://schemas.openxmlformats.org/officeDocument/2006/relationships/hyperlink" Target="https://www.assets.signify.com/is/content/Signify/910500189115_EU.cs_CZ.PROF.FP" TargetMode="External"/><Relationship Id="rId1782" Type="http://schemas.openxmlformats.org/officeDocument/2006/relationships/hyperlink" Target="https://www.assets.signify.com/is/content/Signify/911401853187_EU.cs_CZ.PROF.FP" TargetMode="External"/><Relationship Id="rId2419" Type="http://schemas.openxmlformats.org/officeDocument/2006/relationships/hyperlink" Target="https://www.assets.signify.com/is/content/Signify/929003112931_EU.cs_CZ.PROF.FP-1" TargetMode="External"/><Relationship Id="rId2626" Type="http://schemas.openxmlformats.org/officeDocument/2006/relationships/hyperlink" Target="https://www.assets.signify.com/is/content/Signify/929003042602_EU.cs_CZ.PROF.FP" TargetMode="External"/><Relationship Id="rId2833" Type="http://schemas.openxmlformats.org/officeDocument/2006/relationships/hyperlink" Target="https://www.assets.signify.com/is/content/Signify/913700609566_EU.cs_CZ.PROF.FP" TargetMode="External"/><Relationship Id="rId74" Type="http://schemas.openxmlformats.org/officeDocument/2006/relationships/hyperlink" Target="https://www.assets.signify.com/is/image/Signify/Emergency-spot-EM150B-SPP?$highres$" TargetMode="External"/><Relationship Id="rId805" Type="http://schemas.openxmlformats.org/officeDocument/2006/relationships/hyperlink" Target="https://www.assets.signify.com/is/image/Signify/MAS_LEDstrip_5M-SPP?$highres$" TargetMode="External"/><Relationship Id="rId1228" Type="http://schemas.openxmlformats.org/officeDocument/2006/relationships/hyperlink" Target="https://www.assets.signify.com/is/image/Signify/LPPR1_HCAPMV_0001?$highres$" TargetMode="External"/><Relationship Id="rId1435" Type="http://schemas.openxmlformats.org/officeDocument/2006/relationships/hyperlink" Target="https://www.assets.signify.com/is/image/Signify/GPPR1_IPV5CDMM_0003?$highres$" TargetMode="External"/><Relationship Id="rId1642" Type="http://schemas.openxmlformats.org/officeDocument/2006/relationships/hyperlink" Target="https://www.assets.signify.com/is/content/Signify/911401876985_EU.cs_CZ.PROF.FP" TargetMode="External"/><Relationship Id="rId2900" Type="http://schemas.openxmlformats.org/officeDocument/2006/relationships/hyperlink" Target="https://www.assets.signify.com/is/content/Signify/913619519966_EU.cs_CZ.PROF.FP" TargetMode="External"/><Relationship Id="rId1502" Type="http://schemas.openxmlformats.org/officeDocument/2006/relationships/hyperlink" Target="https://www.assets.signify.com/is/content/Signify/910505103598_EU.cs_CZ.PROF.FP" TargetMode="External"/><Relationship Id="rId388" Type="http://schemas.openxmlformats.org/officeDocument/2006/relationships/hyperlink" Target="https://www.assets.signify.com/is/image/Signify/CoreLineHighbay_Gen5_BY120P-SPP?$highres$" TargetMode="External"/><Relationship Id="rId2069" Type="http://schemas.openxmlformats.org/officeDocument/2006/relationships/hyperlink" Target="https://www.assets.signify.com/is/content/Signify/929003576902_EU.cs_CZ.PROF.FP" TargetMode="External"/><Relationship Id="rId3467" Type="http://schemas.openxmlformats.org/officeDocument/2006/relationships/hyperlink" Target="https://www.assets.signify.com/is/content/Signify/online-QIG-for-324166166411-MAS-LEDtube-installation-guide-INI" TargetMode="External"/><Relationship Id="rId3674" Type="http://schemas.openxmlformats.org/officeDocument/2006/relationships/customProperty" Target="../customProperty6.bin"/><Relationship Id="rId595" Type="http://schemas.openxmlformats.org/officeDocument/2006/relationships/hyperlink" Target="https://www.assets.signify.com/is/image/Signify/LEDtube_COR_PLL_EU_8W_2G11-SPP?$highres$" TargetMode="External"/><Relationship Id="rId2276" Type="http://schemas.openxmlformats.org/officeDocument/2006/relationships/hyperlink" Target="https://www.assets.signify.com/is/content/Signify/929002695302_EU.cs_CZ.PROF.FP" TargetMode="External"/><Relationship Id="rId2483" Type="http://schemas.openxmlformats.org/officeDocument/2006/relationships/hyperlink" Target="https://www.assets.signify.com/is/content/Signify/929002973202_EU.cs_CZ.PROF.FP" TargetMode="External"/><Relationship Id="rId2690" Type="http://schemas.openxmlformats.org/officeDocument/2006/relationships/hyperlink" Target="https://www.assets.signify.com/is/content/Signify/928048001805_EU.cs_CZ.PROF.FP" TargetMode="External"/><Relationship Id="rId3327" Type="http://schemas.openxmlformats.org/officeDocument/2006/relationships/hyperlink" Target="https://www.assets.signify.com/is/content/Signify/Installation-Instructions-PILA-Floodlight-Gen2" TargetMode="External"/><Relationship Id="rId3534" Type="http://schemas.openxmlformats.org/officeDocument/2006/relationships/hyperlink" Target="https://www.assets.signify.com/is/content/Signify/LEDtube_Installation_Guide_HF_1-INI" TargetMode="External"/><Relationship Id="rId248" Type="http://schemas.openxmlformats.org/officeDocument/2006/relationships/hyperlink" Target="https://www.assets.signify.com/is/image/Signify/CoreLine_Waterproof_WT120C%20G2%20L1500%20PSU%20-%20SPP?$highres$" TargetMode="External"/><Relationship Id="rId455" Type="http://schemas.openxmlformats.org/officeDocument/2006/relationships/hyperlink" Target="https://www.assets.signify.com/is/image/Signify/Small?$highres$" TargetMode="External"/><Relationship Id="rId662" Type="http://schemas.openxmlformats.org/officeDocument/2006/relationships/hyperlink" Target="https://www.assets.signify.com/is/image/Signify/LEDtube_PRO_1200mm_12W_G13_850_1800lm-SPP?$highres$" TargetMode="External"/><Relationship Id="rId1085" Type="http://schemas.openxmlformats.org/officeDocument/2006/relationships/hyperlink" Target="https://www.assets.signify.com/is/image/Signify/LEDspot_Corepro_GU10_PAR16-SPP?$highres$" TargetMode="External"/><Relationship Id="rId1292" Type="http://schemas.openxmlformats.org/officeDocument/2006/relationships/hyperlink" Target="https://www.assets.signify.com/is/image/Signify/lppr1_son-tpia_plus_e40?$highres$" TargetMode="External"/><Relationship Id="rId2136" Type="http://schemas.openxmlformats.org/officeDocument/2006/relationships/hyperlink" Target="https://www.assets.signify.com/is/content/Signify/929002445802_EU.cs_CZ.PROF.FP" TargetMode="External"/><Relationship Id="rId2343" Type="http://schemas.openxmlformats.org/officeDocument/2006/relationships/hyperlink" Target="https://www.assets.signify.com/is/content/Signify/929002371902_EU.cs_CZ.PROF.FP" TargetMode="External"/><Relationship Id="rId2550" Type="http://schemas.openxmlformats.org/officeDocument/2006/relationships/hyperlink" Target="https://www.assets.signify.com/is/content/Signify/929001217602_EU.cs_CZ.PROF.FP" TargetMode="External"/><Relationship Id="rId3601" Type="http://schemas.openxmlformats.org/officeDocument/2006/relationships/hyperlink" Target="https://www.assets.signify.com/is/content/Signify/LEDtube-Installation-Guide-HF-2-INI" TargetMode="External"/><Relationship Id="rId108" Type="http://schemas.openxmlformats.org/officeDocument/2006/relationships/hyperlink" Target="https://www.assets.signify.com/is/image/Signify/Coreline%20Projector_gen2_ST151T_WH_%2030S_SPP2?$highres$" TargetMode="External"/><Relationship Id="rId315" Type="http://schemas.openxmlformats.org/officeDocument/2006/relationships/hyperlink" Target="https://www.assets.signify.com/is/image/Signify/Ledinaire%20waterproof_WT065C%20G3_L1500_SPP?$highres$" TargetMode="External"/><Relationship Id="rId522" Type="http://schemas.openxmlformats.org/officeDocument/2006/relationships/hyperlink" Target="https://www.assets.signify.com/is/image/Signify/LEDTForce_Core_road_Tshape_E40-SPP?$highres$" TargetMode="External"/><Relationship Id="rId1152" Type="http://schemas.openxmlformats.org/officeDocument/2006/relationships/hyperlink" Target="https://www.assets.signify.com/is/image/Signify/ExpertColor_7-2_50W_MR16_GU5-3_PP?$highres$" TargetMode="External"/><Relationship Id="rId2203" Type="http://schemas.openxmlformats.org/officeDocument/2006/relationships/hyperlink" Target="https://www.assets.signify.com/is/content/Signify/929001908902_EU.cs_CZ.PROF.FP" TargetMode="External"/><Relationship Id="rId2410" Type="http://schemas.openxmlformats.org/officeDocument/2006/relationships/hyperlink" Target="https://www.assets.signify.com/is/content/Signify/929002307008_EU.cs_CZ.PROF.FP" TargetMode="External"/><Relationship Id="rId1012" Type="http://schemas.openxmlformats.org/officeDocument/2006/relationships/hyperlink" Target="https://www.assets.signify.com/is/image/Signify/LEDbulb_Classic_40W_E27_P45_827_CL_ND-SPP?$highres$" TargetMode="External"/><Relationship Id="rId1969" Type="http://schemas.openxmlformats.org/officeDocument/2006/relationships/hyperlink" Target="https://www.assets.signify.com/is/content/Signify/929003677502_EU.cs_CZ.PROF.FP" TargetMode="External"/><Relationship Id="rId3184" Type="http://schemas.openxmlformats.org/officeDocument/2006/relationships/hyperlink" Target="https://www.assets.signify.com/is/content/Signify/MI-PILA-WT008C-Classic" TargetMode="External"/><Relationship Id="rId1829" Type="http://schemas.openxmlformats.org/officeDocument/2006/relationships/hyperlink" Target="https://www.assets.signify.com/is/content/Signify/911401553745_EU.cs_CZ.PROF.FP" TargetMode="External"/><Relationship Id="rId3391" Type="http://schemas.openxmlformats.org/officeDocument/2006/relationships/hyperlink" Target="https://www.assets.signify.com/is/content/Signify/Online-QIG-for-324165994074-INI" TargetMode="External"/><Relationship Id="rId3044" Type="http://schemas.openxmlformats.org/officeDocument/2006/relationships/hyperlink" Target="https://www.assets.signify.com/is/content/Signify/Mounting%20Instruction%20Ledinaire%20panel%20G5%20Ecoset" TargetMode="External"/><Relationship Id="rId3251" Type="http://schemas.openxmlformats.org/officeDocument/2006/relationships/hyperlink" Target="https://www.assets.signify.com/is/content/Signify/Coreline-Highbay-G5-MI-PSU-PSD" TargetMode="External"/><Relationship Id="rId172" Type="http://schemas.openxmlformats.org/officeDocument/2006/relationships/hyperlink" Target="https://www.assets.signify.com/is/image/Signify/Philips-Ledinaire-remote-EcoSet-HR-Q1-2024-RTP?$highres$" TargetMode="External"/><Relationship Id="rId2060" Type="http://schemas.openxmlformats.org/officeDocument/2006/relationships/hyperlink" Target="https://www.assets.signify.com/is/content/Signify/929003758302_EU.cs_CZ.PROF.FP" TargetMode="External"/><Relationship Id="rId3111" Type="http://schemas.openxmlformats.org/officeDocument/2006/relationships/hyperlink" Target="https://www.assets.signify.com/is/content/Signify/CoreLine-waterproof-G3-Installation-Instruction-v202512" TargetMode="External"/><Relationship Id="rId989" Type="http://schemas.openxmlformats.org/officeDocument/2006/relationships/hyperlink" Target="https://www.assets.signify.com/is/image/Signify/LED_classic_25W_P45_E27_CL_WGD90_SRT4_1-SPP?$highres$" TargetMode="External"/><Relationship Id="rId2877" Type="http://schemas.openxmlformats.org/officeDocument/2006/relationships/hyperlink" Target="https://www.assets.signify.com/is/content/Signify/913700665166_EU.cs_CZ.PROF.FP" TargetMode="External"/><Relationship Id="rId849" Type="http://schemas.openxmlformats.org/officeDocument/2006/relationships/hyperlink" Target="https://www.assets.signify.com/is/image/Signify/LED_CLA_60W_A60_E27_3000K_FR_UE_SRT4-SPP?$highres$" TargetMode="External"/><Relationship Id="rId1479" Type="http://schemas.openxmlformats.org/officeDocument/2006/relationships/hyperlink" Target="https://www.assets.signify.com/is/content/Signify/929003311702_EU.cs_CZ.PROF.FP" TargetMode="External"/><Relationship Id="rId1686" Type="http://schemas.openxmlformats.org/officeDocument/2006/relationships/hyperlink" Target="https://www.assets.signify.com/is/content/Signify/911401836088_EU.cs_CZ.PROF.FP" TargetMode="External"/><Relationship Id="rId1339" Type="http://schemas.openxmlformats.org/officeDocument/2006/relationships/hyperlink" Target="https://www.assets.signify.com/is/image/Signify/LPPR1_CDM-T_0005?$highres$" TargetMode="External"/><Relationship Id="rId1893" Type="http://schemas.openxmlformats.org/officeDocument/2006/relationships/hyperlink" Target="https://www.assets.signify.com/is/content/Signify/912300024002_EU.cs_CZ.PROF.FP" TargetMode="External"/><Relationship Id="rId2737" Type="http://schemas.openxmlformats.org/officeDocument/2006/relationships/hyperlink" Target="https://www.assets.signify.com/is/content/Signify/928150319230_EU.cs_CZ.PROF.FP" TargetMode="External"/><Relationship Id="rId2944" Type="http://schemas.openxmlformats.org/officeDocument/2006/relationships/hyperlink" Target="https://www.assets.signify.com/is/content/Signify/127075007928_Release_CoreLine%20Recessed%20Spot%20gen2_D78-1200lm%20PSR_manual" TargetMode="External"/><Relationship Id="rId709" Type="http://schemas.openxmlformats.org/officeDocument/2006/relationships/hyperlink" Target="https://www.assets.signify.com/is/image/Signify/LEDtube_T8_G13_MAS1-SPP?$highres$" TargetMode="External"/><Relationship Id="rId916" Type="http://schemas.openxmlformats.org/officeDocument/2006/relationships/hyperlink" Target="https://www.assets.signify.com/is/image/Signify/LED_classic_A95_E27_FR-POS2A-SPP?$highres$" TargetMode="External"/><Relationship Id="rId1546" Type="http://schemas.openxmlformats.org/officeDocument/2006/relationships/hyperlink" Target="https://www.assets.signify.com/is/content/Signify/912401483519_EU.cs_CZ.PROF.FP" TargetMode="External"/><Relationship Id="rId1753" Type="http://schemas.openxmlformats.org/officeDocument/2006/relationships/hyperlink" Target="https://www.assets.signify.com/is/content/Signify/911401892780_EU.cs_CZ.PROF.FP" TargetMode="External"/><Relationship Id="rId1960" Type="http://schemas.openxmlformats.org/officeDocument/2006/relationships/hyperlink" Target="https://www.assets.signify.com/is/content/Signify/929003467312_EU.cs_CZ.PROF.FP" TargetMode="External"/><Relationship Id="rId2804" Type="http://schemas.openxmlformats.org/officeDocument/2006/relationships/hyperlink" Target="https://www.assets.signify.com/is/content/Signify/928050300630_EU.cs_CZ.PROF.FP" TargetMode="External"/><Relationship Id="rId45" Type="http://schemas.openxmlformats.org/officeDocument/2006/relationships/hyperlink" Target="https://www.assets.signify.com/is/image/Signify/CoreLine_Recessed_Spot-RS140B-SPP?$highres$" TargetMode="External"/><Relationship Id="rId1406" Type="http://schemas.openxmlformats.org/officeDocument/2006/relationships/hyperlink" Target="https://www.assets.signify.com/is/image/Signify/HF-P_154_155_TL5_HO_PL-L_III_IDC_PP?$highres$" TargetMode="External"/><Relationship Id="rId1613" Type="http://schemas.openxmlformats.org/officeDocument/2006/relationships/hyperlink" Target="https://www.assets.signify.com/is/content/Signify/911401806987_EU.cs_CZ.PROF.FP" TargetMode="External"/><Relationship Id="rId1820" Type="http://schemas.openxmlformats.org/officeDocument/2006/relationships/hyperlink" Target="https://www.assets.signify.com/is/content/Signify/911401555145_EU.cs_CZ.PROF.FP" TargetMode="External"/><Relationship Id="rId3578" Type="http://schemas.openxmlformats.org/officeDocument/2006/relationships/hyperlink" Target="https://www.assets.signify.com/is/content/Signify/LEDtube_Installation_Guide_HF_2-INI" TargetMode="External"/><Relationship Id="rId499" Type="http://schemas.openxmlformats.org/officeDocument/2006/relationships/hyperlink" Target="https://www.assets.signify.com/is/image/Signify/OPAC1_ZRP220I_0001?$highres$" TargetMode="External"/><Relationship Id="rId2387" Type="http://schemas.openxmlformats.org/officeDocument/2006/relationships/hyperlink" Target="https://www.assets.signify.com/is/content/Signify/929001901402_EU.cs_CZ.PROF.FP" TargetMode="External"/><Relationship Id="rId2594" Type="http://schemas.openxmlformats.org/officeDocument/2006/relationships/hyperlink" Target="https://www.assets.signify.com/is/content/Signify/929003079802_EU.cs_CZ.PROF.FP" TargetMode="External"/><Relationship Id="rId3438" Type="http://schemas.openxmlformats.org/officeDocument/2006/relationships/hyperlink" Target="https://www.assets.signify.com/is/content/Signify/PLL-EM-Mains-66011861-TLED-NDLR-INI" TargetMode="External"/><Relationship Id="rId3645" Type="http://schemas.openxmlformats.org/officeDocument/2006/relationships/hyperlink" Target="https://www.assets.signify.com/is/image/Signify/LED-A60-25W-1800K-E27-Amber-SP-DIM-1PF-4-RTP?$highres$" TargetMode="External"/></Relationships>
</file>

<file path=xl/worksheets/_rels/sheet7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ssets.signify.com/is/content/Signify/911401556945_EU.cs_CZ.PROF.FP" TargetMode="External"/><Relationship Id="rId3182" Type="http://schemas.openxmlformats.org/officeDocument/2006/relationships/hyperlink" Target="https://www.assets.signify.com/is/content/Signify/MI-PILA-Waterproof-WT007C" TargetMode="External"/><Relationship Id="rId3042" Type="http://schemas.openxmlformats.org/officeDocument/2006/relationships/hyperlink" Target="https://www.assets.signify.com/is/content/Signify/CoreLine-panel-G6-Installation-Instructions-RC132V-v2" TargetMode="External"/><Relationship Id="rId170" Type="http://schemas.openxmlformats.org/officeDocument/2006/relationships/hyperlink" Target="https://www.assets.signify.com/is/image/Signify/Philips-Ledinaire-office-sensor-EcoSet-1-HR-Q1-2024-RTP?$highres$" TargetMode="External"/><Relationship Id="rId987" Type="http://schemas.openxmlformats.org/officeDocument/2006/relationships/hyperlink" Target="https://www.assets.signify.com/is/image/Signify/LED_classic_40W_B35_E14_CL_WGD90_SRT4_1-SPP?$highres$" TargetMode="External"/><Relationship Id="rId2668" Type="http://schemas.openxmlformats.org/officeDocument/2006/relationships/hyperlink" Target="https://www.assets.signify.com/is/content/Signify/924196244441_EU.cs_CZ.PROF.FP" TargetMode="External"/><Relationship Id="rId2875" Type="http://schemas.openxmlformats.org/officeDocument/2006/relationships/hyperlink" Target="https://www.assets.signify.com/is/content/Signify/913700683866_EU.cs_CZ.PROF.FP" TargetMode="External"/><Relationship Id="rId847" Type="http://schemas.openxmlformats.org/officeDocument/2006/relationships/hyperlink" Target="https://www.assets.signify.com/is/image/Signify/LED_CLA_60W_A60_E27_4000K_CL_UE_SRT4-SPP?$highres$" TargetMode="External"/><Relationship Id="rId1477" Type="http://schemas.openxmlformats.org/officeDocument/2006/relationships/hyperlink" Target="https://www.assets.signify.com/is/content/Signify/929003250932_EU.cs_CZ.PROF.FP" TargetMode="External"/><Relationship Id="rId1684" Type="http://schemas.openxmlformats.org/officeDocument/2006/relationships/hyperlink" Target="https://www.assets.signify.com/is/content/Signify/911401823480_EU.cs_CZ.PROF.FP" TargetMode="External"/><Relationship Id="rId1891" Type="http://schemas.openxmlformats.org/officeDocument/2006/relationships/hyperlink" Target="https://www.assets.signify.com/is/content/Signify/911401565644_EU.cs_CZ.PROF.FP" TargetMode="External"/><Relationship Id="rId2528" Type="http://schemas.openxmlformats.org/officeDocument/2006/relationships/hyperlink" Target="https://www.assets.signify.com/is/content/Signify/929004247302_EU.cs_CZ.PROF.FP" TargetMode="External"/><Relationship Id="rId2735" Type="http://schemas.openxmlformats.org/officeDocument/2006/relationships/hyperlink" Target="https://www.assets.signify.com/is/content/Signify/928150019227_EU.cs_CZ.PROF.FP" TargetMode="External"/><Relationship Id="rId2942" Type="http://schemas.openxmlformats.org/officeDocument/2006/relationships/hyperlink" Target="https://www.assets.signify.com/is/content/Signify/127075007939_Release_CoreLine%20Recessed%20Spot%20gen2_D78-650_900lm%20PSR_manual" TargetMode="External"/><Relationship Id="rId707" Type="http://schemas.openxmlformats.org/officeDocument/2006/relationships/hyperlink" Target="https://www.assets.signify.com/is/image/Signify/TLED_230V_10-5W-36W_160D_T8ND_PP?$highres$" TargetMode="External"/><Relationship Id="rId914" Type="http://schemas.openxmlformats.org/officeDocument/2006/relationships/hyperlink" Target="https://www.assets.signify.com/is/image/Signify/LED_classic_A67_E27_FR-POS2A-SPP?$highres$" TargetMode="External"/><Relationship Id="rId1337" Type="http://schemas.openxmlformats.org/officeDocument/2006/relationships/hyperlink" Target="https://www.assets.signify.com/is/image/Signify/LPPR1_CDM-T_0005?$highres$" TargetMode="External"/><Relationship Id="rId1544" Type="http://schemas.openxmlformats.org/officeDocument/2006/relationships/hyperlink" Target="https://www.assets.signify.com/is/content/Signify/912401483514_EU.cs_CZ.PROF.FP" TargetMode="External"/><Relationship Id="rId1751" Type="http://schemas.openxmlformats.org/officeDocument/2006/relationships/hyperlink" Target="https://www.assets.signify.com/is/content/Signify/911401828288_EU.cs_CZ.PROF.FP" TargetMode="External"/><Relationship Id="rId2802" Type="http://schemas.openxmlformats.org/officeDocument/2006/relationships/hyperlink" Target="https://www.assets.signify.com/is/content/Signify/928191205331_EU.cs_CZ.PROF.FP" TargetMode="External"/><Relationship Id="rId43" Type="http://schemas.openxmlformats.org/officeDocument/2006/relationships/hyperlink" Target="https://www.assets.signify.com/is/image/Signify/CoreLine_Recessed_Spot-RS140B-SPP?$highres$" TargetMode="External"/><Relationship Id="rId1404" Type="http://schemas.openxmlformats.org/officeDocument/2006/relationships/hyperlink" Target="https://www.assets.signify.com/is/image/Signify/HF-P_1_14-35_TL5_HE_III_PP?$highres$" TargetMode="External"/><Relationship Id="rId1611" Type="http://schemas.openxmlformats.org/officeDocument/2006/relationships/hyperlink" Target="https://www.assets.signify.com/is/content/Signify/911401800287_EU.cs_CZ.PROF.FP" TargetMode="External"/><Relationship Id="rId3369" Type="http://schemas.openxmlformats.org/officeDocument/2006/relationships/hyperlink" Target="https://www.assets.signify.com/is/content/Signify/Online-QIG-for-324165994083-INI" TargetMode="External"/><Relationship Id="rId3576" Type="http://schemas.openxmlformats.org/officeDocument/2006/relationships/hyperlink" Target="https://www.assets.signify.com/is/content/Signify/LEDtube-Installation-Guide-HF-2-20240620-INI" TargetMode="External"/><Relationship Id="rId497" Type="http://schemas.openxmlformats.org/officeDocument/2006/relationships/hyperlink" Target="https://www.assets.signify.com/is/image/Signify/CoreLine_Malaga_LED-BRP102-SPP?$highres$" TargetMode="External"/><Relationship Id="rId2178" Type="http://schemas.openxmlformats.org/officeDocument/2006/relationships/hyperlink" Target="https://www.assets.signify.com/is/content/Signify/929001869502_EU.cs_CZ.PROF.FP" TargetMode="External"/><Relationship Id="rId2385" Type="http://schemas.openxmlformats.org/officeDocument/2006/relationships/hyperlink" Target="https://www.assets.signify.com/is/content/Signify/929001978001_EU.cs_CZ.PROF.FP" TargetMode="External"/><Relationship Id="rId3229" Type="http://schemas.openxmlformats.org/officeDocument/2006/relationships/hyperlink" Target="https://www.assets.signify.com/is/content/Signify/MI-Coreline-Highbay-G6-PSD-PSU" TargetMode="External"/><Relationship Id="rId357" Type="http://schemas.openxmlformats.org/officeDocument/2006/relationships/hyperlink" Target="https://www.assets.signify.com/is/image/Signify/CL-HB-G6-BY120P-PSU-PSD-RTP?$highres$" TargetMode="External"/><Relationship Id="rId1194" Type="http://schemas.openxmlformats.org/officeDocument/2006/relationships/hyperlink" Target="https://www.assets.signify.com/is/image/Signify/MAS_LEDspotLV_D_20_100W_827_AR111_40D-SPP?$highres$" TargetMode="External"/><Relationship Id="rId2038" Type="http://schemas.openxmlformats.org/officeDocument/2006/relationships/hyperlink" Target="https://www.assets.signify.com/is/content/Signify/929003757902_EU.cs_CZ.PROF.FP" TargetMode="External"/><Relationship Id="rId2592" Type="http://schemas.openxmlformats.org/officeDocument/2006/relationships/hyperlink" Target="https://www.assets.signify.com/is/content/Signify/929003079602_EU.cs_CZ.PROF.FP" TargetMode="External"/><Relationship Id="rId3436" Type="http://schemas.openxmlformats.org/officeDocument/2006/relationships/hyperlink" Target="https://www.assets.signify.com/is/content/Signify/LEDtube_PLL_HF_Installation_Guide-INI" TargetMode="External"/><Relationship Id="rId364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17" Type="http://schemas.openxmlformats.org/officeDocument/2006/relationships/hyperlink" Target="https://www.assets.signify.com/is/image/Signify/CoreLine%20FastSet%20SM155C_wall-mounted%20horizontal%201_SPP?$highres$" TargetMode="External"/><Relationship Id="rId564" Type="http://schemas.openxmlformats.org/officeDocument/2006/relationships/hyperlink" Target="https://www.assets.signify.com/is/image/Signify/CorePro-LED-PLS-2P-G23-RTP?$highres$" TargetMode="External"/><Relationship Id="rId771" Type="http://schemas.openxmlformats.org/officeDocument/2006/relationships/hyperlink" Target="https://www.assets.signify.com/is/image/Signify/LEDtube_1200mm_17W_G5-SPP?$highres$" TargetMode="External"/><Relationship Id="rId2245" Type="http://schemas.openxmlformats.org/officeDocument/2006/relationships/hyperlink" Target="https://www.assets.signify.com/is/content/Signify/929003774702_EU.cs_CZ.PROF.FP" TargetMode="External"/><Relationship Id="rId2452" Type="http://schemas.openxmlformats.org/officeDocument/2006/relationships/hyperlink" Target="https://www.assets.signify.com/is/content/Signify/929002028392_EU.cs_CZ.PROF.FP" TargetMode="External"/><Relationship Id="rId3503" Type="http://schemas.openxmlformats.org/officeDocument/2006/relationships/hyperlink" Target="https://www.assets.signify.com/is/content/Signify/online-QIG-for-324166183191-Corepro-LEDtube-INI" TargetMode="External"/><Relationship Id="rId424" Type="http://schemas.openxmlformats.org/officeDocument/2006/relationships/hyperlink" Target="https://www.assets.signify.com/is/image/Signify/CoreLine%20High-bay%20Value_RefM_SPP?$highres$" TargetMode="External"/><Relationship Id="rId631" Type="http://schemas.openxmlformats.org/officeDocument/2006/relationships/hyperlink" Target="https://www.assets.signify.com/is/image/Signify/SPPR1_MLED_APR_0014?$highres$" TargetMode="External"/><Relationship Id="rId1054" Type="http://schemas.openxmlformats.org/officeDocument/2006/relationships/hyperlink" Target="https://www.assets.signify.com/is/image/Signify/LED_Classic_50W_PAR20_E27_WW_25D_D_1SRT4-SPP?$highres$" TargetMode="External"/><Relationship Id="rId1261" Type="http://schemas.openxmlformats.org/officeDocument/2006/relationships/hyperlink" Target="https://www.assets.signify.com/is/image/Signify/LPPR1_TL5HO8SE?$highres$" TargetMode="External"/><Relationship Id="rId2105" Type="http://schemas.openxmlformats.org/officeDocument/2006/relationships/hyperlink" Target="https://www.assets.signify.com/is/content/Signify/929002021402_EU.cs_CZ.PROF.FP" TargetMode="External"/><Relationship Id="rId2312" Type="http://schemas.openxmlformats.org/officeDocument/2006/relationships/hyperlink" Target="https://www.assets.signify.com/is/content/Signify/929003625702_EU.cs_CZ.PROF.FP" TargetMode="External"/><Relationship Id="rId1121" Type="http://schemas.openxmlformats.org/officeDocument/2006/relationships/hyperlink" Target="https://www.assets.signify.com/is/image/Signify/LEDspot_50W_GU10_830_35D-SPP?$highres$" TargetMode="External"/><Relationship Id="rId3086" Type="http://schemas.openxmlformats.org/officeDocument/2006/relationships/hyperlink" Target="https://www.assets.signify.com/is/content/Signify/FastSet_SM155C-MI_FINAL" TargetMode="External"/><Relationship Id="rId3293" Type="http://schemas.openxmlformats.org/officeDocument/2006/relationships/hyperlink" Target="https://www.assets.signify.com/is/content/Signify/Coreline_Tempo_Large-BVP130-INI" TargetMode="External"/><Relationship Id="rId1938" Type="http://schemas.openxmlformats.org/officeDocument/2006/relationships/hyperlink" Target="https://www.assets.signify.com/is/content/Signify/911401810583_EU.cs_CZ.PROF.FP" TargetMode="External"/><Relationship Id="rId3153" Type="http://schemas.openxmlformats.org/officeDocument/2006/relationships/hyperlink" Target="https://www.assets.signify.com/is/content/Signify/Ledinaire_Waterproof_WT060C-MI_v2023%2003" TargetMode="External"/><Relationship Id="rId3360" Type="http://schemas.openxmlformats.org/officeDocument/2006/relationships/hyperlink" Target="https://www.assets.signify.com/is/content/Signify/Online-QIG-for-324166100362-INI" TargetMode="External"/><Relationship Id="rId281" Type="http://schemas.openxmlformats.org/officeDocument/2006/relationships/hyperlink" Target="https://www.assets.signify.com/is/image/Signify/CoreLine%20tubular%20waterproof_WT210C%20PC%20L1200-SPPB?$highres$" TargetMode="External"/><Relationship Id="rId3013" Type="http://schemas.openxmlformats.org/officeDocument/2006/relationships/hyperlink" Target="https://www.assets.signify.com/is/content/Signify/Installation-instructions-CoreLine-recessed-Gen4v2" TargetMode="External"/><Relationship Id="rId141" Type="http://schemas.openxmlformats.org/officeDocument/2006/relationships/hyperlink" Target="https://www.assets.signify.com/is/image/Signify/CoreLine-recessed-G4-W30L120-All-in-logo-RTP?$highres$" TargetMode="External"/><Relationship Id="rId3220" Type="http://schemas.openxmlformats.org/officeDocument/2006/relationships/hyperlink" Target="https://www.assets.signify.com/is/content/Signify/MI-Coreline-Highbay-G6-PSD-PSU" TargetMode="External"/><Relationship Id="rId7" Type="http://schemas.openxmlformats.org/officeDocument/2006/relationships/hyperlink" Target="https://www.assets.signify.com/is/image/Signify/DN145B-G4-20S-PSU-SM-RTP?$highres$" TargetMode="External"/><Relationship Id="rId2779" Type="http://schemas.openxmlformats.org/officeDocument/2006/relationships/hyperlink" Target="https://www.assets.signify.com/is/content/Signify/928183305125_EU.cs_CZ.PROF.FP" TargetMode="External"/><Relationship Id="rId2986" Type="http://schemas.openxmlformats.org/officeDocument/2006/relationships/hyperlink" Target="https://www.assets.signify.com/is/content/Signify/CoreLine%20Wall-mounted%20WL140V%20Installation%20Instructions" TargetMode="External"/><Relationship Id="rId958" Type="http://schemas.openxmlformats.org/officeDocument/2006/relationships/hyperlink" Target="https://www.assets.signify.com/is/image/Signify/LEDbulb_A65_E27_FR_P1-SPP?$highres$" TargetMode="External"/><Relationship Id="rId1588" Type="http://schemas.openxmlformats.org/officeDocument/2006/relationships/hyperlink" Target="https://www.assets.signify.com/is/content/Signify/910500187915_EU.cs_CZ.PROF.FP" TargetMode="External"/><Relationship Id="rId1795" Type="http://schemas.openxmlformats.org/officeDocument/2006/relationships/hyperlink" Target="https://www.assets.signify.com/is/content/Signify/911401834184_EU.cs_CZ.PROF.FP" TargetMode="External"/><Relationship Id="rId2639" Type="http://schemas.openxmlformats.org/officeDocument/2006/relationships/hyperlink" Target="https://www.assets.signify.com/is/content/Signify/929002965002_EU.cs_CZ.PROF.FP" TargetMode="External"/><Relationship Id="rId2846" Type="http://schemas.openxmlformats.org/officeDocument/2006/relationships/hyperlink" Target="https://www.assets.signify.com/is/content/Signify/913713034266_EU.cs_CZ.PROF.FP" TargetMode="External"/><Relationship Id="rId87" Type="http://schemas.openxmlformats.org/officeDocument/2006/relationships/hyperlink" Target="https://www.assets.signify.com/is/image/Signify/EM159Z-WL-CM-EXIT-SIGN-LEGEND-DOWN-SPP?$highres$" TargetMode="External"/><Relationship Id="rId818" Type="http://schemas.openxmlformats.org/officeDocument/2006/relationships/hyperlink" Target="https://www.assets.signify.com/is/image/Signify/CorePro_LEDstrip_5M-SPP?$highres$" TargetMode="External"/><Relationship Id="rId1448" Type="http://schemas.openxmlformats.org/officeDocument/2006/relationships/hyperlink" Target="https://www.assets.signify.com/is/image/Signify/BSN_250_K302_A2_ITS_230V-SPP?$highres$" TargetMode="External"/><Relationship Id="rId1655" Type="http://schemas.openxmlformats.org/officeDocument/2006/relationships/hyperlink" Target="https://www.assets.signify.com/is/content/Signify/911401808387_EU.cs_CZ.PROF.FP" TargetMode="External"/><Relationship Id="rId2706" Type="http://schemas.openxmlformats.org/officeDocument/2006/relationships/hyperlink" Target="https://www.assets.signify.com/is/content/Signify/928001003318_EU.cs_CZ.PROF.FP" TargetMode="External"/><Relationship Id="rId1308" Type="http://schemas.openxmlformats.org/officeDocument/2006/relationships/hyperlink" Target="https://www.assets.signify.com/is/image/Signify/lppr1_mhn-la_1000w?$highres$" TargetMode="External"/><Relationship Id="rId1862" Type="http://schemas.openxmlformats.org/officeDocument/2006/relationships/hyperlink" Target="https://www.assets.signify.com/is/content/Signify/911401630608_EU.cs_CZ.PROF.FP" TargetMode="External"/><Relationship Id="rId2913" Type="http://schemas.openxmlformats.org/officeDocument/2006/relationships/hyperlink" Target="https://www.assets.signify.com/is/content/Signify/Downlight_DN065B_G4_324165985691_V2_Online-INI" TargetMode="External"/><Relationship Id="rId1515" Type="http://schemas.openxmlformats.org/officeDocument/2006/relationships/hyperlink" Target="https://www.assets.signify.com/is/content/Signify/911401897482_EU.cs_CZ.PROF.FP" TargetMode="External"/><Relationship Id="rId1722" Type="http://schemas.openxmlformats.org/officeDocument/2006/relationships/hyperlink" Target="https://www.assets.signify.com/is/content/Signify/911401838588_EU.cs_CZ.PROF.FP" TargetMode="External"/><Relationship Id="rId14" Type="http://schemas.openxmlformats.org/officeDocument/2006/relationships/hyperlink" Target="https://www.assets.signify.com/is/image/Signify/LEDINAIRE_SlimDownlight-DN065B_LED10S-SPP?$highres$" TargetMode="External"/><Relationship Id="rId2289" Type="http://schemas.openxmlformats.org/officeDocument/2006/relationships/hyperlink" Target="https://www.assets.signify.com/is/content/Signify/929003167802_EU.cs_CZ.PROF.FP" TargetMode="External"/><Relationship Id="rId2496" Type="http://schemas.openxmlformats.org/officeDocument/2006/relationships/hyperlink" Target="https://www.assets.signify.com/is/content/Signify/929003485702_EU.cs_CZ.PROF.FP" TargetMode="External"/><Relationship Id="rId3547" Type="http://schemas.openxmlformats.org/officeDocument/2006/relationships/hyperlink" Target="https://www.assets.signify.com/is/content/Signify/LEDtube_Installation_Guide_UN-INI" TargetMode="External"/><Relationship Id="rId468" Type="http://schemas.openxmlformats.org/officeDocument/2006/relationships/hyperlink" Target="https://www.assets.signify.com/is/image/Signify/BVP169-LED120830-40-65PSU-100W-SWB-WH-RTP?$highres$" TargetMode="External"/><Relationship Id="rId675" Type="http://schemas.openxmlformats.org/officeDocument/2006/relationships/hyperlink" Target="https://www.assets.signify.com/is/image/Signify/LEDtube_PRO_1200mm_12W_G13_850_1800lm-SPP?$highres$" TargetMode="External"/><Relationship Id="rId882" Type="http://schemas.openxmlformats.org/officeDocument/2006/relationships/hyperlink" Target="https://www.assets.signify.com/is/image/Signify/LED_BulbsBulb_A67_100W_1521lm_2700K_E27_NDFrosted-SPP?$highres$" TargetMode="External"/><Relationship Id="rId1098" Type="http://schemas.openxmlformats.org/officeDocument/2006/relationships/hyperlink" Target="https://www.assets.signify.com/is/image/Signify/LEDSpots_PAR16_GU10-SPP?$highres$" TargetMode="External"/><Relationship Id="rId2149" Type="http://schemas.openxmlformats.org/officeDocument/2006/relationships/hyperlink" Target="https://www.assets.signify.com/is/content/Signify/929002998082_EU.cs_CZ.PROF.FP" TargetMode="External"/><Relationship Id="rId2356" Type="http://schemas.openxmlformats.org/officeDocument/2006/relationships/hyperlink" Target="https://www.assets.signify.com/is/content/Signify/929001323531_EU.cs_CZ.PROF.FP" TargetMode="External"/><Relationship Id="rId2563" Type="http://schemas.openxmlformats.org/officeDocument/2006/relationships/hyperlink" Target="https://www.assets.signify.com/is/content/Signify/929001218302_EU.cs_CZ.PROF.FP" TargetMode="External"/><Relationship Id="rId2770" Type="http://schemas.openxmlformats.org/officeDocument/2006/relationships/hyperlink" Target="https://www.assets.signify.com/is/content/Signify/928082519230_EU.cs_CZ.PROF.FP" TargetMode="External"/><Relationship Id="rId3407" Type="http://schemas.openxmlformats.org/officeDocument/2006/relationships/hyperlink" Target="https://www.assets.signify.com/is/content/Signify/online-QIG-for-324166138011-Installation-INI" TargetMode="External"/><Relationship Id="rId361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28" Type="http://schemas.openxmlformats.org/officeDocument/2006/relationships/hyperlink" Target="https://www.assets.signify.com/is/image/Signify/PILA_Waterproof%20Classic%201500%2045?$highres$" TargetMode="External"/><Relationship Id="rId535" Type="http://schemas.openxmlformats.org/officeDocument/2006/relationships/hyperlink" Target="https://www.assets.signify.com/is/image/Signify/LEDTrueForce_Others_E27-SPP?$highres$" TargetMode="External"/><Relationship Id="rId742" Type="http://schemas.openxmlformats.org/officeDocument/2006/relationships/hyperlink" Target="https://www.assets.signify.com/is/image/Signify/ESSENTIAL_LEDtube_8_16W_G5_830_865_APR-SPP?$highres$" TargetMode="External"/><Relationship Id="rId1165" Type="http://schemas.openxmlformats.org/officeDocument/2006/relationships/hyperlink" Target="https://www.assets.signify.com/is/image/Signify/LEDspots_MAS_MR16_GU5_3-SPP?$highres$" TargetMode="External"/><Relationship Id="rId1372" Type="http://schemas.openxmlformats.org/officeDocument/2006/relationships/hyperlink" Target="https://www.assets.signify.com/is/image/Signify/LPPR1_CDM-R111_24D_40D?$highres$" TargetMode="External"/><Relationship Id="rId2009" Type="http://schemas.openxmlformats.org/officeDocument/2006/relationships/hyperlink" Target="https://www.assets.signify.com/is/content/Signify/929003731402_EU.cs_CZ.PROF.FP" TargetMode="External"/><Relationship Id="rId2216" Type="http://schemas.openxmlformats.org/officeDocument/2006/relationships/hyperlink" Target="https://www.assets.signify.com/is/content/Signify/929003596902_EU.cs_CZ.PROF.FP" TargetMode="External"/><Relationship Id="rId2423" Type="http://schemas.openxmlformats.org/officeDocument/2006/relationships/hyperlink" Target="https://www.assets.signify.com/is/content/Signify/929003800702_EU.cs_CZ.PROF.FP" TargetMode="External"/><Relationship Id="rId2630" Type="http://schemas.openxmlformats.org/officeDocument/2006/relationships/hyperlink" Target="https://www.assets.signify.com/is/content/Signify/929003042902_EU.cs_CZ.PROF.FP" TargetMode="External"/><Relationship Id="rId602" Type="http://schemas.openxmlformats.org/officeDocument/2006/relationships/hyperlink" Target="https://www.assets.signify.com/is/image/Signify/CorePro-LED-Urban-PLL-Mains-13W-RTP?$highres$" TargetMode="External"/><Relationship Id="rId1025" Type="http://schemas.openxmlformats.org/officeDocument/2006/relationships/hyperlink" Target="https://www.assets.signify.com/is/image/Signify/LEDCandle_B35NDFR_RCA-SPP?$highres$" TargetMode="External"/><Relationship Id="rId1232" Type="http://schemas.openxmlformats.org/officeDocument/2006/relationships/hyperlink" Target="https://www.assets.signify.com/is/image/Signify/BR125-IR-150W-E27-230-250V-Red?$highres$" TargetMode="External"/><Relationship Id="rId3197" Type="http://schemas.openxmlformats.org/officeDocument/2006/relationships/hyperlink" Target="https://www.assets.signify.com/is/content/Signify/MI-CoreLine-BN126C-All-in-combined-upgraded" TargetMode="External"/><Relationship Id="rId3057" Type="http://schemas.openxmlformats.org/officeDocument/2006/relationships/hyperlink" Target="https://www.assets.signify.com/is/content/Signify/Ledinaire-panel-G5-Mounting-Instructions-Connector-Finalv4" TargetMode="External"/><Relationship Id="rId185" Type="http://schemas.openxmlformats.org/officeDocument/2006/relationships/hyperlink" Target="https://www.assets.signify.com/is/image/Signify/Pila-Panel-G3-RTP?$highres$" TargetMode="External"/><Relationship Id="rId1909" Type="http://schemas.openxmlformats.org/officeDocument/2006/relationships/hyperlink" Target="https://www.assets.signify.com/is/content/Signify/912300060466_EU.cs_CZ.PROF.FP" TargetMode="External"/><Relationship Id="rId3264" Type="http://schemas.openxmlformats.org/officeDocument/2006/relationships/hyperlink" Target="https://www.assets.signify.com/is/content/Signify/Coreline-Highbay-G5-MI-PSU-PSD" TargetMode="External"/><Relationship Id="rId3471" Type="http://schemas.openxmlformats.org/officeDocument/2006/relationships/hyperlink" Target="https://www.assets.signify.com/is/content/Signify/online-QIG-for-324166166411-MAS-LEDtube-installation-guide-INI" TargetMode="External"/><Relationship Id="rId392" Type="http://schemas.openxmlformats.org/officeDocument/2006/relationships/hyperlink" Target="https://www.assets.signify.com/is/image/Signify/CoreLineHighbay_Gen5_BY121P-SPP?$highres$" TargetMode="External"/><Relationship Id="rId2073" Type="http://schemas.openxmlformats.org/officeDocument/2006/relationships/hyperlink" Target="https://www.assets.signify.com/is/content/Signify/929003731802_EU.cs_CZ.PROF.FP" TargetMode="External"/><Relationship Id="rId2280" Type="http://schemas.openxmlformats.org/officeDocument/2006/relationships/hyperlink" Target="https://www.assets.signify.com/is/content/Signify/929002695602_EU.cs_CZ.PROF.FP" TargetMode="External"/><Relationship Id="rId3124" Type="http://schemas.openxmlformats.org/officeDocument/2006/relationships/hyperlink" Target="https://www.assets.signify.com/is/content/Signify/CoreLine-waterproof-G3-Installation-Instruction-v202512" TargetMode="External"/><Relationship Id="rId3331" Type="http://schemas.openxmlformats.org/officeDocument/2006/relationships/hyperlink" Target="https://www.assets.signify.com/is/content/Signify/Installation-Instructions-PILA-Floodlight-Gen2" TargetMode="External"/><Relationship Id="rId252" Type="http://schemas.openxmlformats.org/officeDocument/2006/relationships/hyperlink" Target="https://www.assets.signify.com/is/image/Signify/CoreLine-waterproof-WT120C-G3-L1500-SPP-MultiLumenIcon4?$highres$" TargetMode="External"/><Relationship Id="rId2140" Type="http://schemas.openxmlformats.org/officeDocument/2006/relationships/hyperlink" Target="https://www.assets.signify.com/is/content/Signify/929002446302_EU.cs_CZ.PROF.FP" TargetMode="External"/><Relationship Id="rId112" Type="http://schemas.openxmlformats.org/officeDocument/2006/relationships/hyperlink" Target="https://www.assets.signify.com/is/image/Signify/IPAC_RCS750i_0023?$highres$" TargetMode="External"/><Relationship Id="rId1699" Type="http://schemas.openxmlformats.org/officeDocument/2006/relationships/hyperlink" Target="https://www.assets.signify.com/is/content/Signify/911401815687_EU.cs_CZ.PROF.FP" TargetMode="External"/><Relationship Id="rId2000" Type="http://schemas.openxmlformats.org/officeDocument/2006/relationships/hyperlink" Target="https://www.assets.signify.com/is/content/Signify/929003731102_EU.cs_CZ.PROF.FP" TargetMode="External"/><Relationship Id="rId2957" Type="http://schemas.openxmlformats.org/officeDocument/2006/relationships/hyperlink" Target="https://www.assets.signify.com/is/content/Signify/127075007939_Release_CoreLine%20Recessed%20Spot%20gen2_D78-650_900lm%20PSR_manual" TargetMode="External"/><Relationship Id="rId929" Type="http://schemas.openxmlformats.org/officeDocument/2006/relationships/hyperlink" Target="https://www.assets.signify.com/is/image/Signify/LEDbulb_Classic_Giant_40W_E27_A160_GOLD_DIM-SPP?$highres$" TargetMode="External"/><Relationship Id="rId1559" Type="http://schemas.openxmlformats.org/officeDocument/2006/relationships/hyperlink" Target="https://www.assets.signify.com/is/content/Signify/911401846187_EU.cs_CZ.PROF.FP" TargetMode="External"/><Relationship Id="rId1766" Type="http://schemas.openxmlformats.org/officeDocument/2006/relationships/hyperlink" Target="https://www.assets.signify.com/is/content/Signify/911401874084_EU.cs_CZ.PROF.FP" TargetMode="External"/><Relationship Id="rId1973" Type="http://schemas.openxmlformats.org/officeDocument/2006/relationships/hyperlink" Target="https://www.assets.signify.com/is/content/Signify/929002484802_EU.cs_CZ.PROF.FP" TargetMode="External"/><Relationship Id="rId2817" Type="http://schemas.openxmlformats.org/officeDocument/2006/relationships/hyperlink" Target="https://www.assets.signify.com/is/content/Signify/913713041166_EU.cs_CZ.PROF.FP" TargetMode="External"/><Relationship Id="rId58" Type="http://schemas.openxmlformats.org/officeDocument/2006/relationships/hyperlink" Target="https://www.assets.signify.com/is/image/Signify/CoreLine_Recessed_Spot-RS141B-SPP?$highres$" TargetMode="External"/><Relationship Id="rId1419" Type="http://schemas.openxmlformats.org/officeDocument/2006/relationships/hyperlink" Target="https://www.assets.signify.com/is/image/Signify/GPPR1_PPLTCL5_PHL_0001?$highres$" TargetMode="External"/><Relationship Id="rId1626" Type="http://schemas.openxmlformats.org/officeDocument/2006/relationships/hyperlink" Target="https://www.assets.signify.com/is/content/Signify/911401891085_EU.cs_CZ.PROF.FP" TargetMode="External"/><Relationship Id="rId1833" Type="http://schemas.openxmlformats.org/officeDocument/2006/relationships/hyperlink" Target="https://www.assets.signify.com/is/content/Signify/911401554645_EU.cs_CZ.PROF.FP" TargetMode="External"/><Relationship Id="rId1900" Type="http://schemas.openxmlformats.org/officeDocument/2006/relationships/hyperlink" Target="https://www.assets.signify.com/is/content/Signify/912300023662_EU.cs_CZ.PROF.FP" TargetMode="External"/><Relationship Id="rId3658" Type="http://schemas.openxmlformats.org/officeDocument/2006/relationships/hyperlink" Target="https://www.assets.signify.com/is/content/Signify/CZ.cs_CZ.8720169191235" TargetMode="External"/><Relationship Id="rId579" Type="http://schemas.openxmlformats.org/officeDocument/2006/relationships/hyperlink" Target="https://www.assets.signify.com/is/image/Signify/CorePro-LED-PLC-4P-G24q-RTP?$highres$" TargetMode="External"/><Relationship Id="rId786" Type="http://schemas.openxmlformats.org/officeDocument/2006/relationships/hyperlink" Target="https://www.assets.signify.com/is/image/Signify/CorePro-LEDtube-HF-1200mm-RTP?$highres$" TargetMode="External"/><Relationship Id="rId993" Type="http://schemas.openxmlformats.org/officeDocument/2006/relationships/hyperlink" Target="https://www.assets.signify.com/is/image/Signify/LED_classic_40W_P45_E27_CL_WGD90_SRT4_1-SPP?$highres$" TargetMode="External"/><Relationship Id="rId2467" Type="http://schemas.openxmlformats.org/officeDocument/2006/relationships/hyperlink" Target="https://www.assets.signify.com/is/content/Signify/929002029292_EU.cs_CZ.PROF.FP" TargetMode="External"/><Relationship Id="rId2674" Type="http://schemas.openxmlformats.org/officeDocument/2006/relationships/hyperlink" Target="https://www.assets.signify.com/is/content/Signify/923212143801_EU.cs_CZ.PROF.FP" TargetMode="External"/><Relationship Id="rId3518" Type="http://schemas.openxmlformats.org/officeDocument/2006/relationships/hyperlink" Target="https://www.assets.signify.com/is/content/Signify/online-QIG-for-324166183191-Corepro-LEDtube-INI" TargetMode="External"/><Relationship Id="rId439" Type="http://schemas.openxmlformats.org/officeDocument/2006/relationships/hyperlink" Target="https://www.assets.signify.com/is/image/Signify/Coreline_Tempo_Medium-BVP125_Led120-SPP?$highres$" TargetMode="External"/><Relationship Id="rId646" Type="http://schemas.openxmlformats.org/officeDocument/2006/relationships/hyperlink" Target="https://www.assets.signify.com/is/image/Signify/LEDtube_220-240V_G13_2ft-SPP?$highres$" TargetMode="External"/><Relationship Id="rId1069" Type="http://schemas.openxmlformats.org/officeDocument/2006/relationships/hyperlink" Target="https://www.assets.signify.com/is/image/Signify/LEDspots_MAS_EU_PAR16_GU10-SPP?$highres$" TargetMode="External"/><Relationship Id="rId1276" Type="http://schemas.openxmlformats.org/officeDocument/2006/relationships/hyperlink" Target="https://www.assets.signify.com/is/image/Signify/LPPR1_PLC4PLTG_18W?$highres$" TargetMode="External"/><Relationship Id="rId1483" Type="http://schemas.openxmlformats.org/officeDocument/2006/relationships/hyperlink" Target="https://www.assets.signify.com/is/content/Signify/929003251532_EU.cs_CZ.PROF.FP" TargetMode="External"/><Relationship Id="rId2327" Type="http://schemas.openxmlformats.org/officeDocument/2006/relationships/hyperlink" Target="https://www.assets.signify.com/is/content/Signify/929003070702_EU.cs_CZ.PROF.FP" TargetMode="External"/><Relationship Id="rId2881" Type="http://schemas.openxmlformats.org/officeDocument/2006/relationships/hyperlink" Target="https://www.assets.signify.com/is/content/Signify/913700614066_EU.cs_CZ.PROF.FP" TargetMode="External"/><Relationship Id="rId506" Type="http://schemas.openxmlformats.org/officeDocument/2006/relationships/hyperlink" Target="https://www.assets.signify.com/is/image/Signify/LEDTrueForce_E40_68W-SPP?$highres$" TargetMode="External"/><Relationship Id="rId853" Type="http://schemas.openxmlformats.org/officeDocument/2006/relationships/hyperlink" Target="https://www.assets.signify.com/is/image/Signify/LED_CLA_60W_A60_E27_2700K_CL_UE_SRT4-SPP?$highres$" TargetMode="External"/><Relationship Id="rId1136" Type="http://schemas.openxmlformats.org/officeDocument/2006/relationships/hyperlink" Target="https://www.assets.signify.com/is/image/Signify/PILA_LED_50W_GU10_CW_36D_ND_1CT_10-SPP?$highres$" TargetMode="External"/><Relationship Id="rId1690" Type="http://schemas.openxmlformats.org/officeDocument/2006/relationships/hyperlink" Target="https://www.assets.signify.com/is/content/Signify/911401835788_EU.cs_CZ.PROF.FP" TargetMode="External"/><Relationship Id="rId2534" Type="http://schemas.openxmlformats.org/officeDocument/2006/relationships/hyperlink" Target="https://www.assets.signify.com/is/content/Signify/929004248002_EU.cs_CZ.PROF.FP" TargetMode="External"/><Relationship Id="rId2741" Type="http://schemas.openxmlformats.org/officeDocument/2006/relationships/hyperlink" Target="https://www.assets.signify.com/is/content/Signify/928154509228_EU.cs_CZ.PROF.FP" TargetMode="External"/><Relationship Id="rId713" Type="http://schemas.openxmlformats.org/officeDocument/2006/relationships/hyperlink" Target="https://www.assets.signify.com/is/image/Signify/LEDtube_T8_G13_MAS1-SPP?$highres$" TargetMode="External"/><Relationship Id="rId920" Type="http://schemas.openxmlformats.org/officeDocument/2006/relationships/hyperlink" Target="https://www.assets.signify.com/is/image/Signify/MZD_LEDCLA_60W_A60_E27-SPP?$highres$" TargetMode="External"/><Relationship Id="rId1343" Type="http://schemas.openxmlformats.org/officeDocument/2006/relationships/hyperlink" Target="https://www.assets.signify.com/is/image/Signify/LPPR1_CDM-T-E_0006?$highres$" TargetMode="External"/><Relationship Id="rId1550" Type="http://schemas.openxmlformats.org/officeDocument/2006/relationships/hyperlink" Target="https://www.assets.signify.com/is/content/Signify/912401483523_EU.cs_CZ.PROF.FP" TargetMode="External"/><Relationship Id="rId2601" Type="http://schemas.openxmlformats.org/officeDocument/2006/relationships/hyperlink" Target="https://www.assets.signify.com/is/content/Signify/929002492802_EU.cs_CZ.PROF.FP" TargetMode="External"/><Relationship Id="rId1203" Type="http://schemas.openxmlformats.org/officeDocument/2006/relationships/hyperlink" Target="https://www.assets.signify.com/is/image/Signify/LED_GY6_35_12V_POS2-SPP?$highres$" TargetMode="External"/><Relationship Id="rId1410" Type="http://schemas.openxmlformats.org/officeDocument/2006/relationships/hyperlink" Target="https://www.assets.signify.com/is/image/Signify/GPPR1_PPPLTL-3_0001?$highres$" TargetMode="External"/><Relationship Id="rId3168" Type="http://schemas.openxmlformats.org/officeDocument/2006/relationships/hyperlink" Target="https://www.assets.signify.com/is/content/Signify/Manual%20Instruction_Ledinaire%20waterproof%20WT065C%20All_In_v202305" TargetMode="External"/><Relationship Id="rId3375" Type="http://schemas.openxmlformats.org/officeDocument/2006/relationships/hyperlink" Target="https://www.assets.signify.com/is/content/Signify/Online-QIG-for-324165994074-INI" TargetMode="External"/><Relationship Id="rId3582" Type="http://schemas.openxmlformats.org/officeDocument/2006/relationships/hyperlink" Target="https://www.assets.signify.com/is/content/Signify/LEDtube_Installation_Guide_HF_2-INI" TargetMode="External"/><Relationship Id="rId296" Type="http://schemas.openxmlformats.org/officeDocument/2006/relationships/hyperlink" Target="https://www.assets.signify.com/is/image/Signify/L1200?$highres$" TargetMode="External"/><Relationship Id="rId2184" Type="http://schemas.openxmlformats.org/officeDocument/2006/relationships/hyperlink" Target="https://www.assets.signify.com/is/content/Signify/929003795602_EU.cs_CZ.PROF.FP" TargetMode="External"/><Relationship Id="rId2391" Type="http://schemas.openxmlformats.org/officeDocument/2006/relationships/hyperlink" Target="https://www.assets.signify.com/is/content/Signify/929003540208_EU.cs_CZ.PROF.FP" TargetMode="External"/><Relationship Id="rId3028" Type="http://schemas.openxmlformats.org/officeDocument/2006/relationships/hyperlink" Target="https://www.assets.signify.com/is/content/Signify/CoreLine-panel-G6-Installation-Instructions-RC132V-v2" TargetMode="External"/><Relationship Id="rId3235" Type="http://schemas.openxmlformats.org/officeDocument/2006/relationships/hyperlink" Target="https://www.assets.signify.com/is/content/Signify/MI-Coreline-Highbay-G6-PSD-PSU" TargetMode="External"/><Relationship Id="rId3442" Type="http://schemas.openxmlformats.org/officeDocument/2006/relationships/hyperlink" Target="https://www.assets.signify.com/is/content/Signify/PLL-EM-Mains-66011861-TLED-NDLR-INI" TargetMode="External"/><Relationship Id="rId156" Type="http://schemas.openxmlformats.org/officeDocument/2006/relationships/hyperlink" Target="https://www.assets.signify.com/is/image/Signify/CoreLine-panel-G6-W60L60-RTP?$highres$" TargetMode="External"/><Relationship Id="rId363" Type="http://schemas.openxmlformats.org/officeDocument/2006/relationships/hyperlink" Target="https://www.assets.signify.com/is/image/Signify/CL-HB-G6-BY121P-PSU-PSD-RTP?$highres$" TargetMode="External"/><Relationship Id="rId570" Type="http://schemas.openxmlformats.org/officeDocument/2006/relationships/hyperlink" Target="https://www.assets.signify.com/is/image/Signify/SPPR1_MLEDGA_0025?$highres$" TargetMode="External"/><Relationship Id="rId2044" Type="http://schemas.openxmlformats.org/officeDocument/2006/relationships/hyperlink" Target="https://www.assets.signify.com/is/content/Signify/929003578802_EU.cs_CZ.PROF.FP" TargetMode="External"/><Relationship Id="rId2251" Type="http://schemas.openxmlformats.org/officeDocument/2006/relationships/hyperlink" Target="https://www.assets.signify.com/is/content/Signify/929002696302_EU.cs_CZ.PROF.FP" TargetMode="External"/><Relationship Id="rId3302" Type="http://schemas.openxmlformats.org/officeDocument/2006/relationships/hyperlink" Target="https://www.assets.signify.com/is/content/Signify/MI-BVP085-Ledinaire-Solar-floodlight" TargetMode="External"/><Relationship Id="rId223" Type="http://schemas.openxmlformats.org/officeDocument/2006/relationships/hyperlink" Target="https://www.assets.signify.com/is/image/Signify/Ledinaire-surface-mounted-SM065C-RTP?$highres$" TargetMode="External"/><Relationship Id="rId430" Type="http://schemas.openxmlformats.org/officeDocument/2006/relationships/hyperlink" Target="https://www.assets.signify.com/is/image/Signify/Ledinaire-BY030P-sensor-SPP?$highres$" TargetMode="External"/><Relationship Id="rId1060" Type="http://schemas.openxmlformats.org/officeDocument/2006/relationships/hyperlink" Target="https://www.assets.signify.com/is/image/Signify/LED_Classic_75W_PAR30S_WW_25D_D_1PF_4_S-SPP?$highres$" TargetMode="External"/><Relationship Id="rId2111" Type="http://schemas.openxmlformats.org/officeDocument/2006/relationships/hyperlink" Target="https://www.assets.signify.com/is/content/Signify/929002021802_EU.cs_CZ.PROF.FP" TargetMode="External"/><Relationship Id="rId1877" Type="http://schemas.openxmlformats.org/officeDocument/2006/relationships/hyperlink" Target="https://www.assets.signify.com/is/content/Signify/911401671107_EU.cs_CZ.PROF.FP" TargetMode="External"/><Relationship Id="rId2928" Type="http://schemas.openxmlformats.org/officeDocument/2006/relationships/hyperlink" Target="https://www.assets.signify.com/is/content/Signify/444170264921%20DN142B%20PSU%20Installation%20Instructions" TargetMode="External"/><Relationship Id="rId1737" Type="http://schemas.openxmlformats.org/officeDocument/2006/relationships/hyperlink" Target="https://www.assets.signify.com/is/content/Signify/911401817087_EU.cs_CZ.PROF.FP" TargetMode="External"/><Relationship Id="rId1944" Type="http://schemas.openxmlformats.org/officeDocument/2006/relationships/hyperlink" Target="https://www.assets.signify.com/is/content/Signify/911401826583_EU.cs_CZ.PROF.FP" TargetMode="External"/><Relationship Id="rId3092" Type="http://schemas.openxmlformats.org/officeDocument/2006/relationships/hyperlink" Target="https://www.assets.signify.com/is/content/Signify/MI-SM065C-Ledinaire-surface-mounted-2024" TargetMode="External"/><Relationship Id="rId29" Type="http://schemas.openxmlformats.org/officeDocument/2006/relationships/hyperlink" Target="https://www.assets.signify.com/is/image/Signify/CLDN-DN142B-WR-150-SPP?$highres$" TargetMode="External"/><Relationship Id="rId1804" Type="http://schemas.openxmlformats.org/officeDocument/2006/relationships/hyperlink" Target="https://www.assets.signify.com/is/content/Signify/912401483603_EU.cs_CZ.PROF.FP" TargetMode="External"/><Relationship Id="rId897" Type="http://schemas.openxmlformats.org/officeDocument/2006/relationships/hyperlink" Target="https://www.assets.signify.com/is/image/Signify/LED_classic_A67_E27_FR-POS2A-SPP?$highres$" TargetMode="External"/><Relationship Id="rId2578" Type="http://schemas.openxmlformats.org/officeDocument/2006/relationships/hyperlink" Target="https://www.assets.signify.com/is/content/Signify/929003038631_EU.cs_CZ.PROF.FP" TargetMode="External"/><Relationship Id="rId2785" Type="http://schemas.openxmlformats.org/officeDocument/2006/relationships/hyperlink" Target="https://www.assets.signify.com/is/content/Signify/928183205125_EU.cs_CZ.PROF.FP" TargetMode="External"/><Relationship Id="rId2992" Type="http://schemas.openxmlformats.org/officeDocument/2006/relationships/hyperlink" Target="https://www.assets.signify.com/is/content/Signify/Ceiling_PILA_RD_17W_W_MI-INI" TargetMode="External"/><Relationship Id="rId362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57" Type="http://schemas.openxmlformats.org/officeDocument/2006/relationships/hyperlink" Target="https://www.assets.signify.com/is/image/Signify/LEDtube_1200mm_17W_G5-SPP?$highres$" TargetMode="External"/><Relationship Id="rId964" Type="http://schemas.openxmlformats.org/officeDocument/2006/relationships/hyperlink" Target="https://www.assets.signify.com/is/image/Signify/LEDbulb_12-80W_E27_A60_730_FR_130D-SPP?$highres$" TargetMode="External"/><Relationship Id="rId1387" Type="http://schemas.openxmlformats.org/officeDocument/2006/relationships/hyperlink" Target="https://www.assets.signify.com/is/image/Signify/HF-P_136_TL-D_III_IDC_PP?$highres$" TargetMode="External"/><Relationship Id="rId1594" Type="http://schemas.openxmlformats.org/officeDocument/2006/relationships/hyperlink" Target="https://www.assets.signify.com/is/content/Signify/910930000818_EU.cs_CZ.PROF.FP" TargetMode="External"/><Relationship Id="rId2438" Type="http://schemas.openxmlformats.org/officeDocument/2006/relationships/hyperlink" Target="https://www.assets.signify.com/is/content/Signify/929003059502_EU.cs_CZ.PROF.FP" TargetMode="External"/><Relationship Id="rId2645" Type="http://schemas.openxmlformats.org/officeDocument/2006/relationships/hyperlink" Target="https://www.assets.signify.com/is/content/Signify/929003609002_EU.cs_CZ.PROF.FP" TargetMode="External"/><Relationship Id="rId2852" Type="http://schemas.openxmlformats.org/officeDocument/2006/relationships/hyperlink" Target="https://www.assets.signify.com/is/content/Signify/913713033966_EU.cs_CZ.PROF.FP" TargetMode="External"/><Relationship Id="rId93" Type="http://schemas.openxmlformats.org/officeDocument/2006/relationships/hyperlink" Target="https://www.assets.signify.com/is/image/Signify/CLWM-WL140V-WM-SPP?$highres$" TargetMode="External"/><Relationship Id="rId617" Type="http://schemas.openxmlformats.org/officeDocument/2006/relationships/hyperlink" Target="https://www.assets.signify.com/is/image/Signify/LEDtube_1200mm_15W_G13-SPP?$highres$" TargetMode="External"/><Relationship Id="rId824" Type="http://schemas.openxmlformats.org/officeDocument/2006/relationships/hyperlink" Target="https://www.assets.signify.com/is/image/Signify/CorePro_LEDstrip_5M-SPP?$highres$" TargetMode="External"/><Relationship Id="rId1247" Type="http://schemas.openxmlformats.org/officeDocument/2006/relationships/hyperlink" Target="https://www.assets.signify.com/is/image/Signify/LPPR1_TL-DFOOD_G13_-?$highres$" TargetMode="External"/><Relationship Id="rId1454" Type="http://schemas.openxmlformats.org/officeDocument/2006/relationships/hyperlink" Target="https://www.assets.signify.com/is/image/Signify/GPPR1_BHL-BC_PHL_0003?$highres$" TargetMode="External"/><Relationship Id="rId1661" Type="http://schemas.openxmlformats.org/officeDocument/2006/relationships/hyperlink" Target="https://www.assets.signify.com/is/content/Signify/910505103765_EU.cs_CZ.PROF.FP" TargetMode="External"/><Relationship Id="rId2505" Type="http://schemas.openxmlformats.org/officeDocument/2006/relationships/hyperlink" Target="https://www.assets.signify.com/is/content/Signify/929003485202_EU.cs_CZ.PROF.FP" TargetMode="External"/><Relationship Id="rId2712" Type="http://schemas.openxmlformats.org/officeDocument/2006/relationships/hyperlink" Target="https://www.assets.signify.com/is/content/Signify/928392220230_EU.cs_CZ.PROF.FP" TargetMode="External"/><Relationship Id="rId1107" Type="http://schemas.openxmlformats.org/officeDocument/2006/relationships/hyperlink" Target="https://www.assets.signify.com/is/image/Signify/LEDspot_25W_GU10_830_36D-SPP?$highres$" TargetMode="External"/><Relationship Id="rId1314" Type="http://schemas.openxmlformats.org/officeDocument/2006/relationships/hyperlink" Target="https://www.assets.signify.com/is/image/Signify/lppr1_mhn-se_0002?$highres$" TargetMode="External"/><Relationship Id="rId1521" Type="http://schemas.openxmlformats.org/officeDocument/2006/relationships/hyperlink" Target="https://www.assets.signify.com/is/content/Signify/911401897582_EU.cs_CZ.PROF.FP" TargetMode="External"/><Relationship Id="rId3279" Type="http://schemas.openxmlformats.org/officeDocument/2006/relationships/hyperlink" Target="https://www.assets.signify.com/is/content/Signify/Ledinaire-Highbay-BY02XP-G3-MI-EMEA" TargetMode="External"/><Relationship Id="rId3486" Type="http://schemas.openxmlformats.org/officeDocument/2006/relationships/hyperlink" Target="https://www.assets.signify.com/is/content/Signify/online-QIG-for-324166166411-MAS-LEDtube-installation-guide-INI" TargetMode="External"/><Relationship Id="rId20" Type="http://schemas.openxmlformats.org/officeDocument/2006/relationships/hyperlink" Target="https://www.assets.signify.com/is/image/Signify/DN065B_G3%20_LDNR_LED10_L150_SQ-SPP?$highres$" TargetMode="External"/><Relationship Id="rId2088" Type="http://schemas.openxmlformats.org/officeDocument/2006/relationships/hyperlink" Target="https://www.assets.signify.com/is/content/Signify/929001922602_EU.cs_CZ.PROF.FP" TargetMode="External"/><Relationship Id="rId2295" Type="http://schemas.openxmlformats.org/officeDocument/2006/relationships/hyperlink" Target="https://www.assets.signify.com/is/content/Signify/929003800102_EU.cs_CZ.PROF.FP" TargetMode="External"/><Relationship Id="rId3139" Type="http://schemas.openxmlformats.org/officeDocument/2006/relationships/hyperlink" Target="https://www.assets.signify.com/is/content/Signify/CoreLine-waterproof-G3-Installation-Instruction-v202512" TargetMode="External"/><Relationship Id="rId3346" Type="http://schemas.openxmlformats.org/officeDocument/2006/relationships/hyperlink" Target="https://www.assets.signify.com/is/content/Signify/LEDTForce_SONT_Installation_Guide-INI" TargetMode="External"/><Relationship Id="rId267" Type="http://schemas.openxmlformats.org/officeDocument/2006/relationships/hyperlink" Target="https://www.assets.signify.com/is/image/Signify/CoreLine_Waterproof_WT120C%20G2%20L1500%20PSU%20-%20SPP?$highres$" TargetMode="External"/><Relationship Id="rId474" Type="http://schemas.openxmlformats.org/officeDocument/2006/relationships/hyperlink" Target="https://www.assets.signify.com/is/image/Signify/Ledinaire-Floodlight-BVP167-90W-AWB-All-in-RTP?$highres$" TargetMode="External"/><Relationship Id="rId2155" Type="http://schemas.openxmlformats.org/officeDocument/2006/relationships/hyperlink" Target="https://www.assets.signify.com/is/content/Signify/929003553602_EU.cs_CZ.PROF.FP" TargetMode="External"/><Relationship Id="rId3553" Type="http://schemas.openxmlformats.org/officeDocument/2006/relationships/hyperlink" Target="https://www.assets.signify.com/is/content/Signify/LEDtube_Installation_Guide_UN-INI" TargetMode="External"/><Relationship Id="rId127" Type="http://schemas.openxmlformats.org/officeDocument/2006/relationships/hyperlink" Target="https://www.assets.signify.com/is/image/Signify/3_circuit_Square-ZRS750_ICP_WH-AP?$highres$" TargetMode="External"/><Relationship Id="rId681" Type="http://schemas.openxmlformats.org/officeDocument/2006/relationships/hyperlink" Target="https://www.assets.signify.com/is/image/Signify/LEDtube_T8_G13-SPP?$highres$" TargetMode="External"/><Relationship Id="rId2362" Type="http://schemas.openxmlformats.org/officeDocument/2006/relationships/hyperlink" Target="https://www.assets.signify.com/is/content/Signify/929002371901_EU.cs_CZ.PROF.FP" TargetMode="External"/><Relationship Id="rId3206" Type="http://schemas.openxmlformats.org/officeDocument/2006/relationships/hyperlink" Target="https://www.assets.signify.com/is/content/Signify/BN021C%20EU-MI-0427_Final%20v3" TargetMode="External"/><Relationship Id="rId3413" Type="http://schemas.openxmlformats.org/officeDocument/2006/relationships/hyperlink" Target="https://www.assets.signify.com/is/content/Signify/online-QIG-for-324165132934-Installation-INI" TargetMode="External"/><Relationship Id="rId362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34" Type="http://schemas.openxmlformats.org/officeDocument/2006/relationships/hyperlink" Target="https://www.assets.signify.com/is/image/Signify/Coreline%20Batten%20G3_%20BN126C%20PSU%20-%20SPP03?$highres$" TargetMode="External"/><Relationship Id="rId541" Type="http://schemas.openxmlformats.org/officeDocument/2006/relationships/hyperlink" Target="https://www.assets.signify.com/is/image/Signify/LEDTrueForce_Others_E40-SPP?$highres$" TargetMode="External"/><Relationship Id="rId1171" Type="http://schemas.openxmlformats.org/officeDocument/2006/relationships/hyperlink" Target="https://www.assets.signify.com/is/image/Signify/LEDspots_Corepro_SLR_2_MR16_GU5_3-SPP?$highres$" TargetMode="External"/><Relationship Id="rId2015" Type="http://schemas.openxmlformats.org/officeDocument/2006/relationships/hyperlink" Target="https://www.assets.signify.com/is/content/Signify/929004604802_EU.cs_CZ.PROF.FP" TargetMode="External"/><Relationship Id="rId2222" Type="http://schemas.openxmlformats.org/officeDocument/2006/relationships/hyperlink" Target="https://www.assets.signify.com/is/content/Signify/929001391102_EU.cs_CZ.PROF.FP" TargetMode="External"/><Relationship Id="rId401" Type="http://schemas.openxmlformats.org/officeDocument/2006/relationships/hyperlink" Target="https://www.assets.signify.com/is/image/Signify/CoreLineHighbay_Gen5_BY121P-SPP?$highres$" TargetMode="External"/><Relationship Id="rId1031" Type="http://schemas.openxmlformats.org/officeDocument/2006/relationships/hyperlink" Target="https://www.assets.signify.com/is/image/Signify/LEDLustre_6_60W_E14_RCA-SPP?$highres$" TargetMode="External"/><Relationship Id="rId1988" Type="http://schemas.openxmlformats.org/officeDocument/2006/relationships/hyperlink" Target="https://www.assets.signify.com/is/content/Signify/929003531102_EU.cs_CZ.PROF.FP" TargetMode="External"/><Relationship Id="rId1848" Type="http://schemas.openxmlformats.org/officeDocument/2006/relationships/hyperlink" Target="https://www.assets.signify.com/is/content/Signify/911401629608_EU.cs_CZ.PROF.FP" TargetMode="External"/><Relationship Id="rId3063" Type="http://schemas.openxmlformats.org/officeDocument/2006/relationships/hyperlink" Target="https://www.assets.signify.com/is/content/Signify/RC159Z-Plaster-Ceiling-SMB-Installation-instruction" TargetMode="External"/><Relationship Id="rId3270" Type="http://schemas.openxmlformats.org/officeDocument/2006/relationships/hyperlink" Target="https://www.assets.signify.com/is/content/Signify/Coreline-Highbay-G5-MI-PSU-PSD" TargetMode="External"/><Relationship Id="rId191" Type="http://schemas.openxmlformats.org/officeDocument/2006/relationships/hyperlink" Target="https://www.assets.signify.com/is/image/Signify/RC159Z-SME-3-WH-Suspension-set?$highres$" TargetMode="External"/><Relationship Id="rId1708" Type="http://schemas.openxmlformats.org/officeDocument/2006/relationships/hyperlink" Target="https://www.assets.signify.com/is/content/Signify/910505106557_EU.cs_CZ.PROF.FP" TargetMode="External"/><Relationship Id="rId1915" Type="http://schemas.openxmlformats.org/officeDocument/2006/relationships/hyperlink" Target="https://www.assets.signify.com/is/content/Signify/911401882002_EU.cs_CZ.PROF.FP" TargetMode="External"/><Relationship Id="rId3130" Type="http://schemas.openxmlformats.org/officeDocument/2006/relationships/hyperlink" Target="https://www.assets.signify.com/is/content/Signify/CoreLine-waterproof-G3-Installation-Instruction-v202512" TargetMode="External"/><Relationship Id="rId2689" Type="http://schemas.openxmlformats.org/officeDocument/2006/relationships/hyperlink" Target="https://www.assets.signify.com/is/content/Signify/928048001605_EU.cs_CZ.PROF.FP" TargetMode="External"/><Relationship Id="rId2896" Type="http://schemas.openxmlformats.org/officeDocument/2006/relationships/hyperlink" Target="https://www.assets.signify.com/is/content/Signify/913700232103_EU.cs_CZ.PROF.FP" TargetMode="External"/><Relationship Id="rId868" Type="http://schemas.openxmlformats.org/officeDocument/2006/relationships/hyperlink" Target="https://www.assets.signify.com/is/image/Signify/LED_classic_75W_A60_E27_CL_WGD90_SRT4_1-SPP?$highres$" TargetMode="External"/><Relationship Id="rId1498" Type="http://schemas.openxmlformats.org/officeDocument/2006/relationships/hyperlink" Target="https://www.assets.signify.com/is/content/Signify/910505103596_EU.cs_CZ.PROF.FP" TargetMode="External"/><Relationship Id="rId2549" Type="http://schemas.openxmlformats.org/officeDocument/2006/relationships/hyperlink" Target="https://www.assets.signify.com/is/content/Signify/929002981855_EU.cs_CZ.PROF.FP" TargetMode="External"/><Relationship Id="rId2756" Type="http://schemas.openxmlformats.org/officeDocument/2006/relationships/hyperlink" Target="https://www.assets.signify.com/is/content/Signify/928070219830_EU.cs_CZ.PROF.FP" TargetMode="External"/><Relationship Id="rId2963" Type="http://schemas.openxmlformats.org/officeDocument/2006/relationships/hyperlink" Target="https://www.assets.signify.com/is/content/Signify/RS071B_MI_324166033633_for_online_updated-INI" TargetMode="External"/><Relationship Id="rId728" Type="http://schemas.openxmlformats.org/officeDocument/2006/relationships/hyperlink" Target="https://www.assets.signify.com/is/image/Signify/MAS-LEDtube-HE-T5-Mains-EU-20240507-RTP?$highres$" TargetMode="External"/><Relationship Id="rId935" Type="http://schemas.openxmlformats.org/officeDocument/2006/relationships/hyperlink" Target="https://www.assets.signify.com/is/image/Signify/181101090a_rft?$highres$" TargetMode="External"/><Relationship Id="rId1358" Type="http://schemas.openxmlformats.org/officeDocument/2006/relationships/hyperlink" Target="https://www.assets.signify.com/is/image/Signify/LPPR1_CDM-TM_0001?$highres$" TargetMode="External"/><Relationship Id="rId1565" Type="http://schemas.openxmlformats.org/officeDocument/2006/relationships/hyperlink" Target="https://www.assets.signify.com/is/content/Signify/911401846982_EU.cs_CZ.PROF.FP" TargetMode="External"/><Relationship Id="rId1772" Type="http://schemas.openxmlformats.org/officeDocument/2006/relationships/hyperlink" Target="https://www.assets.signify.com/is/content/Signify/911401807785_EU.cs_CZ.PROF.FP" TargetMode="External"/><Relationship Id="rId2409" Type="http://schemas.openxmlformats.org/officeDocument/2006/relationships/hyperlink" Target="https://www.assets.signify.com/is/content/Signify/929003607608_EU.cs_CZ.PROF.FP" TargetMode="External"/><Relationship Id="rId2616" Type="http://schemas.openxmlformats.org/officeDocument/2006/relationships/hyperlink" Target="https://www.assets.signify.com/is/content/Signify/929001904902_EU.cs_CZ.PROF.FP" TargetMode="External"/><Relationship Id="rId64" Type="http://schemas.openxmlformats.org/officeDocument/2006/relationships/hyperlink" Target="https://www.assets.signify.com/is/image/Signify/CoreLine_Recessed_Spot-RS141B_Adjustable_ALU-SPP?$highres$" TargetMode="External"/><Relationship Id="rId1218" Type="http://schemas.openxmlformats.org/officeDocument/2006/relationships/hyperlink" Target="https://www.assets.signify.com/is/image/Signify/CorePro118mm_R7S_PP?$highres$" TargetMode="External"/><Relationship Id="rId1425" Type="http://schemas.openxmlformats.org/officeDocument/2006/relationships/hyperlink" Target="https://www.assets.signify.com/is/image/Signify/GPPR1_MTL-LH_0002?$highres$" TargetMode="External"/><Relationship Id="rId2823" Type="http://schemas.openxmlformats.org/officeDocument/2006/relationships/hyperlink" Target="https://www.assets.signify.com/is/content/Signify/913713032466_EU.cs_CZ.PROF.FP" TargetMode="External"/><Relationship Id="rId1632" Type="http://schemas.openxmlformats.org/officeDocument/2006/relationships/hyperlink" Target="https://www.assets.signify.com/is/content/Signify/911401875685_EU.cs_CZ.PROF.FP" TargetMode="External"/><Relationship Id="rId2199" Type="http://schemas.openxmlformats.org/officeDocument/2006/relationships/hyperlink" Target="https://www.assets.signify.com/is/content/Signify/929001908702_EU.cs_CZ.PROF.FP" TargetMode="External"/><Relationship Id="rId3597" Type="http://schemas.openxmlformats.org/officeDocument/2006/relationships/hyperlink" Target="https://www.assets.signify.com/is/content/Signify/LEDtube-Installation-Guide-HF-2-INI" TargetMode="External"/><Relationship Id="rId3457" Type="http://schemas.openxmlformats.org/officeDocument/2006/relationships/hyperlink" Target="https://www.assets.signify.com/is/content/Signify/online-QIG-for-324166166411-MAS-LEDtube-INI" TargetMode="External"/><Relationship Id="rId3664" Type="http://schemas.openxmlformats.org/officeDocument/2006/relationships/hyperlink" Target="https://www.assets.signify.com/is/image/Signify/LEDbulb_A65_E27_FR_P1-SPP?$highres$" TargetMode="External"/><Relationship Id="rId378" Type="http://schemas.openxmlformats.org/officeDocument/2006/relationships/hyperlink" Target="https://www.assets.signify.com/is/image/Signify/CL-HB-G6-BY121P-PSU-PSD-RTP?$highres$" TargetMode="External"/><Relationship Id="rId585" Type="http://schemas.openxmlformats.org/officeDocument/2006/relationships/hyperlink" Target="https://www.assets.signify.com/is/image/Signify/929004356402-MAS-LEDtube-VLE-1200mm-13-1W-15-5W-830-T8-RTP?$highres$" TargetMode="External"/><Relationship Id="rId792" Type="http://schemas.openxmlformats.org/officeDocument/2006/relationships/hyperlink" Target="https://www.assets.signify.com/is/image/Signify/CorePro-LEDtube-HF-1500mm-RTP?$highres$" TargetMode="External"/><Relationship Id="rId2059" Type="http://schemas.openxmlformats.org/officeDocument/2006/relationships/hyperlink" Target="https://www.assets.signify.com/is/content/Signify/929003592902_EU.cs_CZ.PROF.FP" TargetMode="External"/><Relationship Id="rId2266" Type="http://schemas.openxmlformats.org/officeDocument/2006/relationships/hyperlink" Target="https://www.assets.signify.com/is/content/Signify/929002697802_EU.cs_CZ.PROF.FP" TargetMode="External"/><Relationship Id="rId2473" Type="http://schemas.openxmlformats.org/officeDocument/2006/relationships/hyperlink" Target="https://www.assets.signify.com/is/content/Signify/929002972702_EU.cs_CZ.PROF.FP" TargetMode="External"/><Relationship Id="rId2680" Type="http://schemas.openxmlformats.org/officeDocument/2006/relationships/hyperlink" Target="https://www.assets.signify.com/is/content/Signify/923223543807_EU.cs_CZ.PROF.FP" TargetMode="External"/><Relationship Id="rId3317" Type="http://schemas.openxmlformats.org/officeDocument/2006/relationships/hyperlink" Target="https://www.assets.signify.com/is/content/Signify/Mounting-instruction-BVP167-169-Ledinaire-Floodlight-All-in-SWB" TargetMode="External"/><Relationship Id="rId3524" Type="http://schemas.openxmlformats.org/officeDocument/2006/relationships/hyperlink" Target="https://www.assets.signify.com/is/content/Signify/LEDtube_Installation_Guide-INI" TargetMode="External"/><Relationship Id="rId238" Type="http://schemas.openxmlformats.org/officeDocument/2006/relationships/hyperlink" Target="https://www.assets.signify.com/is/image/Signify/CoreLine-waterproof-WT120C-G3-L1200-SPP-MultiLumenIcon4?$highres$" TargetMode="External"/><Relationship Id="rId445" Type="http://schemas.openxmlformats.org/officeDocument/2006/relationships/hyperlink" Target="https://www.assets.signify.com/is/image/Signify/Coreline_tempo_large-BVP130-PP?$highres$" TargetMode="External"/><Relationship Id="rId652" Type="http://schemas.openxmlformats.org/officeDocument/2006/relationships/hyperlink" Target="https://www.assets.signify.com/is/image/Signify/929004350102-CorePro-LED-PLS-360D-5W-3CCT-2P-G23-RTP?$highres$" TargetMode="External"/><Relationship Id="rId1075" Type="http://schemas.openxmlformats.org/officeDocument/2006/relationships/hyperlink" Target="https://www.assets.signify.com/is/image/Signify/LEDspot_35W_GU10_25D-SPP?$highres$" TargetMode="External"/><Relationship Id="rId1282" Type="http://schemas.openxmlformats.org/officeDocument/2006/relationships/hyperlink" Target="https://www.assets.signify.com/is/image/Signify/lppr1_son-pia_plus_e40?$highres$" TargetMode="External"/><Relationship Id="rId2126" Type="http://schemas.openxmlformats.org/officeDocument/2006/relationships/hyperlink" Target="https://www.assets.signify.com/is/content/Signify/929001874932_EU.cs_CZ.PROF.FP" TargetMode="External"/><Relationship Id="rId2333" Type="http://schemas.openxmlformats.org/officeDocument/2006/relationships/hyperlink" Target="https://www.assets.signify.com/is/content/Signify/929002445517_EU.cs_CZ.PROF.FP" TargetMode="External"/><Relationship Id="rId2540" Type="http://schemas.openxmlformats.org/officeDocument/2006/relationships/hyperlink" Target="https://www.assets.signify.com/is/content/Signify/929004255802_EU.cs_CZ.PROF.FP" TargetMode="External"/><Relationship Id="rId305" Type="http://schemas.openxmlformats.org/officeDocument/2006/relationships/hyperlink" Target="https://www.assets.signify.com/is/image/Signify/L1500-WT060C-SPP-1?$highres$" TargetMode="External"/><Relationship Id="rId512" Type="http://schemas.openxmlformats.org/officeDocument/2006/relationships/hyperlink" Target="https://www.assets.signify.com/is/image/Signify/LEDTForce_MAS_SONT_EU1_T52_E40-SPP?$highres$" TargetMode="External"/><Relationship Id="rId1142" Type="http://schemas.openxmlformats.org/officeDocument/2006/relationships/hyperlink" Target="https://www.assets.signify.com/is/image/Signify/LEDspot_25W_GU10_MR11_827_36D_ND-SPP?$highres$" TargetMode="External"/><Relationship Id="rId2400" Type="http://schemas.openxmlformats.org/officeDocument/2006/relationships/hyperlink" Target="https://www.assets.signify.com/is/content/Signify/929002306308_EU.cs_CZ.PROF.FP" TargetMode="External"/><Relationship Id="rId1002" Type="http://schemas.openxmlformats.org/officeDocument/2006/relationships/hyperlink" Target="https://www.assets.signify.com/is/image/Signify/LEDbulb_Classic_40W_E14_B35_827_CL_ND-SPP?$highres$" TargetMode="External"/><Relationship Id="rId1959" Type="http://schemas.openxmlformats.org/officeDocument/2006/relationships/hyperlink" Target="https://www.assets.signify.com/is/content/Signify/929003467112_EU.cs_CZ.PROF.FP" TargetMode="External"/><Relationship Id="rId3174" Type="http://schemas.openxmlformats.org/officeDocument/2006/relationships/hyperlink" Target="https://www.assets.signify.com/is/content/Signify/Ledinaire%20waterproof%20WT065C%20G3%20BN_MI_v2023%2005" TargetMode="External"/><Relationship Id="rId1819" Type="http://schemas.openxmlformats.org/officeDocument/2006/relationships/hyperlink" Target="https://www.assets.signify.com/is/content/Signify/911401554545_EU.cs_CZ.PROF.FP" TargetMode="External"/><Relationship Id="rId3381" Type="http://schemas.openxmlformats.org/officeDocument/2006/relationships/hyperlink" Target="https://www.assets.signify.com/is/content/Signify/LEDTForce_HPL_2_NC_Installation_Guide-INI" TargetMode="External"/><Relationship Id="rId2190" Type="http://schemas.openxmlformats.org/officeDocument/2006/relationships/hyperlink" Target="https://www.assets.signify.com/is/content/Signify/929003734202_EU.cs_CZ.PROF.FP" TargetMode="External"/><Relationship Id="rId3034" Type="http://schemas.openxmlformats.org/officeDocument/2006/relationships/hyperlink" Target="https://www.assets.signify.com/is/content/Signify/CoreLine-panel-G6-Installation-Instructions-RC132V-All-in" TargetMode="External"/><Relationship Id="rId3241" Type="http://schemas.openxmlformats.org/officeDocument/2006/relationships/hyperlink" Target="https://www.assets.signify.com/is/content/Signify/MI-Coreline-Highbay-G6-PSD-PSU" TargetMode="External"/><Relationship Id="rId162" Type="http://schemas.openxmlformats.org/officeDocument/2006/relationships/hyperlink" Target="https://www.assets.signify.com/is/image/Signify/CoreLine-panel-G6-W60L60-IP65-RTP?$highres$" TargetMode="External"/><Relationship Id="rId2050" Type="http://schemas.openxmlformats.org/officeDocument/2006/relationships/hyperlink" Target="https://www.assets.signify.com/is/content/Signify/929001920402_EU.cs_CZ.PROF.FP" TargetMode="External"/><Relationship Id="rId3101" Type="http://schemas.openxmlformats.org/officeDocument/2006/relationships/hyperlink" Target="https://www.assets.signify.com/is/content/Signify/CoreLine-waterproof-G3-Installation-Instruction-v202512" TargetMode="External"/><Relationship Id="rId979" Type="http://schemas.openxmlformats.org/officeDocument/2006/relationships/hyperlink" Target="https://www.assets.signify.com/is/image/Signify/LED-CLA-40W-B35-E14-2700K-CL-UE-SRT4-RTP?$highres$" TargetMode="External"/><Relationship Id="rId839" Type="http://schemas.openxmlformats.org/officeDocument/2006/relationships/hyperlink" Target="https://www.assets.signify.com/is/image/Signify/LS_tapetowire_connector_IP20-EU-SPP?$highres$" TargetMode="External"/><Relationship Id="rId1469" Type="http://schemas.openxmlformats.org/officeDocument/2006/relationships/hyperlink" Target="https://www.assets.signify.com/is/content/Signify/911401895187_EU.cs_CZ.PROF.FP" TargetMode="External"/><Relationship Id="rId2867" Type="http://schemas.openxmlformats.org/officeDocument/2006/relationships/hyperlink" Target="https://www.assets.signify.com/is/content/Signify/913700423266_EU.cs_CZ.PROF.FP" TargetMode="External"/><Relationship Id="rId1676" Type="http://schemas.openxmlformats.org/officeDocument/2006/relationships/hyperlink" Target="https://www.assets.signify.com/is/content/Signify/911401803687_EU.cs_CZ.PROF.FP" TargetMode="External"/><Relationship Id="rId1883" Type="http://schemas.openxmlformats.org/officeDocument/2006/relationships/hyperlink" Target="https://www.assets.signify.com/is/content/Signify/911401565044_EU.cs_CZ.PROF.FP" TargetMode="External"/><Relationship Id="rId2727" Type="http://schemas.openxmlformats.org/officeDocument/2006/relationships/hyperlink" Target="https://www.assets.signify.com/is/content/Signify/928486700091_EU.cs_CZ.PROF.FP" TargetMode="External"/><Relationship Id="rId2934" Type="http://schemas.openxmlformats.org/officeDocument/2006/relationships/hyperlink" Target="https://www.assets.signify.com/is/content/Signify/CoreLine_Downlight_DN142B_Installation_Instructions_PSD" TargetMode="External"/><Relationship Id="rId906" Type="http://schemas.openxmlformats.org/officeDocument/2006/relationships/hyperlink" Target="https://www.assets.signify.com/is/image/Signify/LED_classic_A60_E27-SPP?$highres$" TargetMode="External"/><Relationship Id="rId1329" Type="http://schemas.openxmlformats.org/officeDocument/2006/relationships/hyperlink" Target="https://www.assets.signify.com/is/image/Signify/lppr1_cdo-tt_0004?$highres$" TargetMode="External"/><Relationship Id="rId1536" Type="http://schemas.openxmlformats.org/officeDocument/2006/relationships/hyperlink" Target="https://www.assets.signify.com/is/content/Signify/912401483506_EU.cs_CZ.PROF.FP" TargetMode="External"/><Relationship Id="rId1743" Type="http://schemas.openxmlformats.org/officeDocument/2006/relationships/hyperlink" Target="https://www.assets.signify.com/is/content/Signify/911401828388_EU.cs_CZ.PROF.FP" TargetMode="External"/><Relationship Id="rId1950" Type="http://schemas.openxmlformats.org/officeDocument/2006/relationships/hyperlink" Target="https://www.assets.signify.com/is/content/Signify/910925869870_EU.cs_CZ.PROF.FP" TargetMode="External"/><Relationship Id="rId35" Type="http://schemas.openxmlformats.org/officeDocument/2006/relationships/hyperlink" Target="https://www.assets.signify.com/is/image/Signify/CLDN-DN142B-UGR19-200-SPP?$highres$" TargetMode="External"/><Relationship Id="rId1603" Type="http://schemas.openxmlformats.org/officeDocument/2006/relationships/hyperlink" Target="https://www.assets.signify.com/is/content/Signify/911401807687_EU.cs_CZ.PROF.FP" TargetMode="External"/><Relationship Id="rId1810" Type="http://schemas.openxmlformats.org/officeDocument/2006/relationships/hyperlink" Target="https://www.assets.signify.com/is/content/Signify/911401842182_EU.cs_CZ.PROF.FP" TargetMode="External"/><Relationship Id="rId3568" Type="http://schemas.openxmlformats.org/officeDocument/2006/relationships/hyperlink" Target="https://www.assets.signify.com/is/content/Signify/LEDtube_Installation_Guide_T5-INI" TargetMode="External"/><Relationship Id="rId489" Type="http://schemas.openxmlformats.org/officeDocument/2006/relationships/hyperlink" Target="https://www.assets.signify.com/is/image/Signify/BVP008%20-%20MDU%20-%2030W%20and%2050W?$highres$" TargetMode="External"/><Relationship Id="rId696" Type="http://schemas.openxmlformats.org/officeDocument/2006/relationships/hyperlink" Target="https://www.assets.signify.com/is/image/Signify/LEDtube_HF_600mm_8W_G13_830_1000lm-SPP?$highres$" TargetMode="External"/><Relationship Id="rId2377" Type="http://schemas.openxmlformats.org/officeDocument/2006/relationships/hyperlink" Target="https://www.assets.signify.com/is/content/Signify/929002055092_EU.cs_CZ.PROF.FP" TargetMode="External"/><Relationship Id="rId2584" Type="http://schemas.openxmlformats.org/officeDocument/2006/relationships/hyperlink" Target="https://www.assets.signify.com/is/content/Signify/929003078802_EU.cs_CZ.PROF.FP" TargetMode="External"/><Relationship Id="rId2791" Type="http://schemas.openxmlformats.org/officeDocument/2006/relationships/hyperlink" Target="https://www.assets.signify.com/is/content/Signify/928193805131_EU.cs_CZ.PROF.FP" TargetMode="External"/><Relationship Id="rId3428" Type="http://schemas.openxmlformats.org/officeDocument/2006/relationships/hyperlink" Target="https://www.assets.signify.com/is/content/Signify/324166386951-on-line-QIG-v2HR-INI" TargetMode="External"/><Relationship Id="rId363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49" Type="http://schemas.openxmlformats.org/officeDocument/2006/relationships/hyperlink" Target="https://www.assets.signify.com/is/image/Signify/Ledinaire%20Batten_BN021_L600_SPP-01?$highres$" TargetMode="External"/><Relationship Id="rId556" Type="http://schemas.openxmlformats.org/officeDocument/2006/relationships/hyperlink" Target="https://www.assets.signify.com/is/image/Signify/LED-TForce-Core-LED-HPL-36W-E40-FR-RTP?$highres$" TargetMode="External"/><Relationship Id="rId763" Type="http://schemas.openxmlformats.org/officeDocument/2006/relationships/hyperlink" Target="https://www.assets.signify.com/is/image/Signify/LEDtube_1200mm_17W_G5-SPP?$highres$" TargetMode="External"/><Relationship Id="rId1186" Type="http://schemas.openxmlformats.org/officeDocument/2006/relationships/hyperlink" Target="https://www.assets.signify.com/is/image/Signify/MAS_LEDspotLV_D_20_100W_827_AR111_40D-SPP?$highres$" TargetMode="External"/><Relationship Id="rId1393" Type="http://schemas.openxmlformats.org/officeDocument/2006/relationships/hyperlink" Target="https://www.assets.signify.com/is/image/Signify/GPPR1_R2ANTLPL_PHL?$highres$" TargetMode="External"/><Relationship Id="rId2237" Type="http://schemas.openxmlformats.org/officeDocument/2006/relationships/hyperlink" Target="https://www.assets.signify.com/is/content/Signify/929003774202_EU.cs_CZ.PROF.FP" TargetMode="External"/><Relationship Id="rId2444" Type="http://schemas.openxmlformats.org/officeDocument/2006/relationships/hyperlink" Target="https://www.assets.signify.com/is/content/Signify/929001238592_EU.cs_CZ.PROF.FP" TargetMode="External"/><Relationship Id="rId209" Type="http://schemas.openxmlformats.org/officeDocument/2006/relationships/hyperlink" Target="https://www.assets.signify.com/is/image/Signify/CoreLine-surface-mounted-G4-W20L157-All-in-logo-RTP?$highres$" TargetMode="External"/><Relationship Id="rId416" Type="http://schemas.openxmlformats.org/officeDocument/2006/relationships/hyperlink" Target="https://www.assets.signify.com/is/image/Signify/CoreLineHighbay_Gen5_BY122P-SPP?$highres$" TargetMode="External"/><Relationship Id="rId970" Type="http://schemas.openxmlformats.org/officeDocument/2006/relationships/hyperlink" Target="https://www.assets.signify.com/is/image/Signify/LEDbulb_12-80W_E27_A60_730_FR_130D-SPP?$highres$" TargetMode="External"/><Relationship Id="rId1046" Type="http://schemas.openxmlformats.org/officeDocument/2006/relationships/hyperlink" Target="https://www.assets.signify.com/is/image/Signify/MZD_LED_25W_E14_827_P45_FR_ND-SPP?$highres$" TargetMode="External"/><Relationship Id="rId1253" Type="http://schemas.openxmlformats.org/officeDocument/2006/relationships/hyperlink" Target="https://www.assets.signify.com/is/image/Signify/LPPR1_TL-DCOL_RED_G13?$highres$" TargetMode="External"/><Relationship Id="rId2651" Type="http://schemas.openxmlformats.org/officeDocument/2006/relationships/hyperlink" Target="https://www.assets.signify.com/is/content/Signify/929003791202_EU.cs_CZ.PROF.FP" TargetMode="External"/><Relationship Id="rId623" Type="http://schemas.openxmlformats.org/officeDocument/2006/relationships/hyperlink" Target="https://www.assets.signify.com/is/image/Signify/LEDtube-Connected-IA-T8-RTP?$highres$" TargetMode="External"/><Relationship Id="rId830" Type="http://schemas.openxmlformats.org/officeDocument/2006/relationships/hyperlink" Target="https://www.assets.signify.com/is/image/Signify/CorePro_LEDstrip_5M-SPP?$highres$" TargetMode="External"/><Relationship Id="rId1460" Type="http://schemas.openxmlformats.org/officeDocument/2006/relationships/hyperlink" Target="https://www.assets.signify.com/is/image/Signify/GPPR1_SND_PHL?$highres$" TargetMode="External"/><Relationship Id="rId2304" Type="http://schemas.openxmlformats.org/officeDocument/2006/relationships/hyperlink" Target="https://www.assets.signify.com/is/content/Signify/929003703302_EU.cs_CZ.PROF.FP" TargetMode="External"/><Relationship Id="rId2511" Type="http://schemas.openxmlformats.org/officeDocument/2006/relationships/hyperlink" Target="https://www.assets.signify.com/is/content/Signify/929001891502_EU.cs_CZ.PROF.FP" TargetMode="External"/><Relationship Id="rId1113" Type="http://schemas.openxmlformats.org/officeDocument/2006/relationships/hyperlink" Target="https://www.assets.signify.com/is/image/Signify/LEDSpots_PAR16_GU10-SPP?$highres$" TargetMode="External"/><Relationship Id="rId1320" Type="http://schemas.openxmlformats.org/officeDocument/2006/relationships/hyperlink" Target="https://www.assets.signify.com/is/image/Signify/hpi-t_1000w_e40-spp?$highres$" TargetMode="External"/><Relationship Id="rId3078" Type="http://schemas.openxmlformats.org/officeDocument/2006/relationships/hyperlink" Target="https://www.assets.signify.com/is/content/Signify/Installation-instructions-CoreLine-surface-mounted-Gen4" TargetMode="External"/><Relationship Id="rId3285" Type="http://schemas.openxmlformats.org/officeDocument/2006/relationships/hyperlink" Target="https://www.assets.signify.com/is/content/Signify/CoreLine%20tempo%20medium-BVP125-INI" TargetMode="External"/><Relationship Id="rId3492" Type="http://schemas.openxmlformats.org/officeDocument/2006/relationships/hyperlink" Target="https://www.assets.signify.com/is/content/Signify/online-QIG-for-324166174411-MAS-Corepro-LEDtube-INI" TargetMode="External"/><Relationship Id="rId2094" Type="http://schemas.openxmlformats.org/officeDocument/2006/relationships/hyperlink" Target="https://www.assets.signify.com/is/content/Signify/929004242002_EU.cs_CZ.PROF.FP" TargetMode="External"/><Relationship Id="rId3145" Type="http://schemas.openxmlformats.org/officeDocument/2006/relationships/hyperlink" Target="https://www.assets.signify.com/is/content/Signify/WT210C-G2-CoreLine-waterproof-tubular-Manual-instruction-PC" TargetMode="External"/><Relationship Id="rId3352" Type="http://schemas.openxmlformats.org/officeDocument/2006/relationships/hyperlink" Target="https://www.assets.signify.com/is/content/Signify/LEDTForce_SONT_Installation_Guide-INI" TargetMode="External"/><Relationship Id="rId273" Type="http://schemas.openxmlformats.org/officeDocument/2006/relationships/hyperlink" Target="https://www.assets.signify.com/is/image/Signify/WT120Z-TW-5x2-5-RTP?$highres$" TargetMode="External"/><Relationship Id="rId480" Type="http://schemas.openxmlformats.org/officeDocument/2006/relationships/hyperlink" Target="https://www.assets.signify.com/is/image/Signify/BVP008%20-%2010W%20and%2020W?$highres$" TargetMode="External"/><Relationship Id="rId2161" Type="http://schemas.openxmlformats.org/officeDocument/2006/relationships/hyperlink" Target="https://www.assets.signify.com/is/content/Signify/929003553902_EU.cs_CZ.PROF.FP" TargetMode="External"/><Relationship Id="rId3005" Type="http://schemas.openxmlformats.org/officeDocument/2006/relationships/hyperlink" Target="https://www.assets.signify.com/is/content/Signify/IIII9_RCS750I_0001" TargetMode="External"/><Relationship Id="rId3212" Type="http://schemas.openxmlformats.org/officeDocument/2006/relationships/hyperlink" Target="https://www.assets.signify.com/is/content/Signify/BN021C%20EU-MI-0427_Final%20v3" TargetMode="External"/><Relationship Id="rId133" Type="http://schemas.openxmlformats.org/officeDocument/2006/relationships/hyperlink" Target="https://www.assets.signify.com/is/image/Signify/3_circuit_Square-ZRS700_2C_3C_SMC_WH-AP?$highres$" TargetMode="External"/><Relationship Id="rId340" Type="http://schemas.openxmlformats.org/officeDocument/2006/relationships/hyperlink" Target="https://www.assets.signify.com/is/image/Signify/CoreLineBatten-BN126C-All-in-ML-MCCT-L1500-1-SPP?$highres$" TargetMode="External"/><Relationship Id="rId2021" Type="http://schemas.openxmlformats.org/officeDocument/2006/relationships/hyperlink" Target="https://www.assets.signify.com/is/content/Signify/929002351002_EU.cs_CZ.PROF.FP" TargetMode="External"/><Relationship Id="rId200" Type="http://schemas.openxmlformats.org/officeDocument/2006/relationships/hyperlink" Target="https://www.assets.signify.com/is/image/Signify/RC159Z-Deco-Double-Square-RTP?$highres$" TargetMode="External"/><Relationship Id="rId2978" Type="http://schemas.openxmlformats.org/officeDocument/2006/relationships/hyperlink" Target="https://www.assets.signify.com/is/content/Signify/EM155C-SLIM-WL-EXIT-SIGN-UI" TargetMode="External"/><Relationship Id="rId1787" Type="http://schemas.openxmlformats.org/officeDocument/2006/relationships/hyperlink" Target="https://www.assets.signify.com/is/content/Signify/911401813985_EU.cs_CZ.PROF.FP" TargetMode="External"/><Relationship Id="rId1994" Type="http://schemas.openxmlformats.org/officeDocument/2006/relationships/hyperlink" Target="https://www.assets.signify.com/is/content/Signify/929002006302_EU.cs_CZ.PROF.FP" TargetMode="External"/><Relationship Id="rId2838" Type="http://schemas.openxmlformats.org/officeDocument/2006/relationships/hyperlink" Target="https://www.assets.signify.com/is/content/Signify/913700652666_EU.cs_CZ.PROF.FP" TargetMode="External"/><Relationship Id="rId79" Type="http://schemas.openxmlformats.org/officeDocument/2006/relationships/hyperlink" Target="https://www.assets.signify.com/is/image/Signify/Emergency-Bulkhead-HO-EM154C-SPP?$highres$" TargetMode="External"/><Relationship Id="rId1647" Type="http://schemas.openxmlformats.org/officeDocument/2006/relationships/hyperlink" Target="https://www.assets.signify.com/is/content/Signify/911401892680_EU.cs_CZ.PROF.FP" TargetMode="External"/><Relationship Id="rId1854" Type="http://schemas.openxmlformats.org/officeDocument/2006/relationships/hyperlink" Target="https://www.assets.signify.com/is/content/Signify/911401632408_EU.cs_CZ.PROF.FP" TargetMode="External"/><Relationship Id="rId2905" Type="http://schemas.openxmlformats.org/officeDocument/2006/relationships/hyperlink" Target="https://www.assets.signify.com/is/content/Signify/CoreLine-SlimDownlight-DN145Z-SM-ACC-INI" TargetMode="External"/><Relationship Id="rId1507" Type="http://schemas.openxmlformats.org/officeDocument/2006/relationships/hyperlink" Target="https://www.assets.signify.com/is/content/Signify/911401899182_EU.cs_CZ.PROF.FP" TargetMode="External"/><Relationship Id="rId1714" Type="http://schemas.openxmlformats.org/officeDocument/2006/relationships/hyperlink" Target="https://www.assets.signify.com/is/content/Signify/911401835988_EU.cs_CZ.PROF.FP" TargetMode="External"/><Relationship Id="rId1921" Type="http://schemas.openxmlformats.org/officeDocument/2006/relationships/hyperlink" Target="https://www.assets.signify.com/is/content/Signify/911401874386_EU.cs_CZ.PROF.FP" TargetMode="External"/><Relationship Id="rId2488" Type="http://schemas.openxmlformats.org/officeDocument/2006/relationships/hyperlink" Target="https://www.assets.signify.com/is/content/Signify/929003540731_EU.cs_CZ.PROF.FP-1" TargetMode="External"/><Relationship Id="rId1297" Type="http://schemas.openxmlformats.org/officeDocument/2006/relationships/hyperlink" Target="https://www.assets.signify.com/is/image/Signify/lppr1_sontapia_plus-xtra_e27?$highres$" TargetMode="External"/><Relationship Id="rId2695" Type="http://schemas.openxmlformats.org/officeDocument/2006/relationships/hyperlink" Target="https://www.assets.signify.com/is/content/Signify/928048501805_EU.cs_CZ.PROF.FP" TargetMode="External"/><Relationship Id="rId3539" Type="http://schemas.openxmlformats.org/officeDocument/2006/relationships/hyperlink" Target="https://www.assets.signify.com/is/content/Signify/LEDtube_Installation_Guide_HF_1-INI" TargetMode="External"/><Relationship Id="rId667" Type="http://schemas.openxmlformats.org/officeDocument/2006/relationships/hyperlink" Target="https://www.assets.signify.com/is/image/Signify/LEDtube_PRO_1200mm_12W_G13_850_1800lm-SPP?$highres$" TargetMode="External"/><Relationship Id="rId874" Type="http://schemas.openxmlformats.org/officeDocument/2006/relationships/hyperlink" Target="https://www.assets.signify.com/is/image/Signify/LEDbulb_MAS_ST64_E27_CL-SPP?$highres$" TargetMode="External"/><Relationship Id="rId2348" Type="http://schemas.openxmlformats.org/officeDocument/2006/relationships/hyperlink" Target="https://www.assets.signify.com/is/content/Signify/929002372802_EU.cs_CZ.PROF.FP" TargetMode="External"/><Relationship Id="rId2555" Type="http://schemas.openxmlformats.org/officeDocument/2006/relationships/hyperlink" Target="https://www.assets.signify.com/is/content/Signify/929001218002_EU.cs_CZ.PROF.FP" TargetMode="External"/><Relationship Id="rId2762" Type="http://schemas.openxmlformats.org/officeDocument/2006/relationships/hyperlink" Target="https://www.assets.signify.com/is/content/Signify/928154708835_EU.cs_CZ.PROF.FP" TargetMode="External"/><Relationship Id="rId3606" Type="http://schemas.openxmlformats.org/officeDocument/2006/relationships/hyperlink" Target="https://www.assets.signify.com/is/content/Signify/LEDtube-Installation-Guide-HF-2-INI" TargetMode="External"/><Relationship Id="rId527" Type="http://schemas.openxmlformats.org/officeDocument/2006/relationships/hyperlink" Target="https://www.assets.signify.com/is/image/Signify/LEDTForce_MAS_HPL_ED75_E27-SPP?$highres$" TargetMode="External"/><Relationship Id="rId734" Type="http://schemas.openxmlformats.org/officeDocument/2006/relationships/hyperlink" Target="https://www.assets.signify.com/is/image/Signify/ESSENTIAL_LEDtube_8_16W_G5_830_865_APR-SPP?$highres$" TargetMode="External"/><Relationship Id="rId941" Type="http://schemas.openxmlformats.org/officeDocument/2006/relationships/hyperlink" Target="https://www.assets.signify.com/is/image/Signify/LEDbulb_12-80W_E27_A60_730_FR_130D-SPP?$highres$" TargetMode="External"/><Relationship Id="rId1157" Type="http://schemas.openxmlformats.org/officeDocument/2006/relationships/hyperlink" Target="https://www.assets.signify.com/is/image/Signify/ExpertColor_7-2_50W_MR16_GU5-3_PP?$highres$" TargetMode="External"/><Relationship Id="rId1364" Type="http://schemas.openxmlformats.org/officeDocument/2006/relationships/hyperlink" Target="https://www.assets.signify.com/is/image/Signify/LPPR1_CDM-RM_0008?$highres$" TargetMode="External"/><Relationship Id="rId1571" Type="http://schemas.openxmlformats.org/officeDocument/2006/relationships/hyperlink" Target="https://www.assets.signify.com/is/content/Signify/910930013218_EU.cs_CZ.PROF.FP" TargetMode="External"/><Relationship Id="rId2208" Type="http://schemas.openxmlformats.org/officeDocument/2006/relationships/hyperlink" Target="https://www.assets.signify.com/is/content/Signify/929002475002_EU.cs_CZ.PROF.FP" TargetMode="External"/><Relationship Id="rId2415" Type="http://schemas.openxmlformats.org/officeDocument/2006/relationships/hyperlink" Target="https://www.assets.signify.com/is/content/Signify/929002306347_EU.cs_CZ.PROF.FP" TargetMode="External"/><Relationship Id="rId2622" Type="http://schemas.openxmlformats.org/officeDocument/2006/relationships/hyperlink" Target="https://www.assets.signify.com/is/content/Signify/929003043302_EU.cs_CZ.PROF.FP" TargetMode="External"/><Relationship Id="rId70" Type="http://schemas.openxmlformats.org/officeDocument/2006/relationships/hyperlink" Target="https://www.assets.signify.com/is/image/Signify/Golden_Trim-SPP?$highres$" TargetMode="External"/><Relationship Id="rId801" Type="http://schemas.openxmlformats.org/officeDocument/2006/relationships/hyperlink" Target="https://www.assets.signify.com/is/image/Signify/MAS_LEDstrip_5M-SPP?$highres$" TargetMode="External"/><Relationship Id="rId1017" Type="http://schemas.openxmlformats.org/officeDocument/2006/relationships/hyperlink" Target="https://www.assets.signify.com/is/image/Signify/LEDcandle_25W_E14_827_FR_P45-SPP?$highres$" TargetMode="External"/><Relationship Id="rId1224" Type="http://schemas.openxmlformats.org/officeDocument/2006/relationships/hyperlink" Target="https://www.assets.signify.com/is/image/Signify/LEDtube_2_2W_S14S-SPP?$highres$" TargetMode="External"/><Relationship Id="rId1431" Type="http://schemas.openxmlformats.org/officeDocument/2006/relationships/hyperlink" Target="https://www.assets.signify.com/is/image/Signify/HID-PV_Base_50_SON_C3_220-240V_PP?$highres$" TargetMode="External"/><Relationship Id="rId3189" Type="http://schemas.openxmlformats.org/officeDocument/2006/relationships/hyperlink" Target="https://www.assets.signify.com/is/content/Signify/MI-PILA-WT008C-Classic" TargetMode="External"/><Relationship Id="rId3396" Type="http://schemas.openxmlformats.org/officeDocument/2006/relationships/hyperlink" Target="https://www.assets.signify.com/is/content/Signify/LED-TForce-Core-LED-HPL-E27-QIG" TargetMode="External"/><Relationship Id="rId3049" Type="http://schemas.openxmlformats.org/officeDocument/2006/relationships/hyperlink" Target="https://www.assets.signify.com/is/content/Signify/Ledinaire-panel-G5-Mounting-Instructions-Flywire-Finalv4" TargetMode="External"/><Relationship Id="rId3256" Type="http://schemas.openxmlformats.org/officeDocument/2006/relationships/hyperlink" Target="https://www.assets.signify.com/is/content/Signify/Coreline-Highbay-G5-MI-PSU-PSD" TargetMode="External"/><Relationship Id="rId3463" Type="http://schemas.openxmlformats.org/officeDocument/2006/relationships/hyperlink" Target="https://www.assets.signify.com/is/content/Signify/Online-QIG-for-3241-662-97182-Installation-INI" TargetMode="External"/><Relationship Id="rId177" Type="http://schemas.openxmlformats.org/officeDocument/2006/relationships/hyperlink" Target="https://www.assets.signify.com/is/image/Signify/Ledinaire_panel_G5_60x60-SPP?$highres$" TargetMode="External"/><Relationship Id="rId384" Type="http://schemas.openxmlformats.org/officeDocument/2006/relationships/hyperlink" Target="https://www.assets.signify.com/is/image/Signify/CL-HB-G6-BY122P-PSU-PSD-RTP?$highres$" TargetMode="External"/><Relationship Id="rId591" Type="http://schemas.openxmlformats.org/officeDocument/2006/relationships/hyperlink" Target="https://www.assets.signify.com/is/image/Signify/LEDtube_400mm_17W_2G11_830_2000lm-SPP?$highres$" TargetMode="External"/><Relationship Id="rId2065" Type="http://schemas.openxmlformats.org/officeDocument/2006/relationships/hyperlink" Target="https://www.assets.signify.com/is/content/Signify/929003576402_EU.cs_CZ.PROF.FP" TargetMode="External"/><Relationship Id="rId2272" Type="http://schemas.openxmlformats.org/officeDocument/2006/relationships/hyperlink" Target="https://www.assets.signify.com/is/content/Signify/929002694802_EU.cs_CZ.PROF.FP" TargetMode="External"/><Relationship Id="rId3116" Type="http://schemas.openxmlformats.org/officeDocument/2006/relationships/hyperlink" Target="https://www.assets.signify.com/is/content/Signify/CoreLine%20waterproof%20WT120C%20G2%20PSU_2023%2005" TargetMode="External"/><Relationship Id="rId3670" Type="http://schemas.openxmlformats.org/officeDocument/2006/relationships/hyperlink" Target="https://www.assets.signify.com/is/content/Signify/CZ.cs_CZ.8719514309388" TargetMode="External"/><Relationship Id="rId244" Type="http://schemas.openxmlformats.org/officeDocument/2006/relationships/hyperlink" Target="https://www.assets.signify.com/is/image/Signify/CoreLine_Waterproof_WT120C%20G2%20L1200%20PSU%20-%20SPP?$highres$" TargetMode="External"/><Relationship Id="rId1081" Type="http://schemas.openxmlformats.org/officeDocument/2006/relationships/hyperlink" Target="https://www.assets.signify.com/is/image/Signify/LEDspot_35W_GU10_25D-SPP?$highres$" TargetMode="External"/><Relationship Id="rId3323" Type="http://schemas.openxmlformats.org/officeDocument/2006/relationships/hyperlink" Target="https://www.assets.signify.com/is/content/Signify/Mounting-instruction-Ledinaire-Floodlight-All-in-AWB" TargetMode="External"/><Relationship Id="rId3530" Type="http://schemas.openxmlformats.org/officeDocument/2006/relationships/hyperlink" Target="https://www.assets.signify.com/is/content/Signify/LEDtube_Installation_Guide_HF_1-INI" TargetMode="External"/><Relationship Id="rId451" Type="http://schemas.openxmlformats.org/officeDocument/2006/relationships/hyperlink" Target="https://www.assets.signify.com/is/image/Signify/CoreLine_tempo%20small%20gen2-BVP111_DGR-SPP-2?$highres$" TargetMode="External"/><Relationship Id="rId2132" Type="http://schemas.openxmlformats.org/officeDocument/2006/relationships/hyperlink" Target="https://www.assets.signify.com/is/content/Signify/929003577632_EU.cs_CZ.PROF.FP" TargetMode="External"/><Relationship Id="rId104" Type="http://schemas.openxmlformats.org/officeDocument/2006/relationships/hyperlink" Target="https://www.assets.signify.com/is/image/Signify/Coreline%20Projector_gen2_ST151T_BK_%2030S_SPP2?$highres$" TargetMode="External"/><Relationship Id="rId311" Type="http://schemas.openxmlformats.org/officeDocument/2006/relationships/hyperlink" Target="https://www.assets.signify.com/is/image/Signify/Ledinaire%20waterproof_WT065C%20G3_L600_SPP?$highres$" TargetMode="External"/><Relationship Id="rId1898" Type="http://schemas.openxmlformats.org/officeDocument/2006/relationships/hyperlink" Target="https://www.assets.signify.com/is/content/Signify/912300060474_EU.cs_CZ.PROF.FP" TargetMode="External"/><Relationship Id="rId2949" Type="http://schemas.openxmlformats.org/officeDocument/2006/relationships/hyperlink" Target="https://www.assets.signify.com/is/content/Signify/127075007928_Release_CoreLine%20Recessed%20Spot%20gen2_D78-1200lm%20PSR_manual" TargetMode="External"/><Relationship Id="rId1758" Type="http://schemas.openxmlformats.org/officeDocument/2006/relationships/hyperlink" Target="https://www.assets.signify.com/is/content/Signify/911401877480_EU.cs_CZ.PROF.FP" TargetMode="External"/><Relationship Id="rId2809" Type="http://schemas.openxmlformats.org/officeDocument/2006/relationships/hyperlink" Target="https://www.assets.signify.com/is/content/Signify/928109500630_EU.cs_CZ.PROF.FP" TargetMode="External"/><Relationship Id="rId1965" Type="http://schemas.openxmlformats.org/officeDocument/2006/relationships/hyperlink" Target="https://www.assets.signify.com/is/content/Signify/929003467712_EU.cs_CZ.PROF.FP" TargetMode="External"/><Relationship Id="rId3180" Type="http://schemas.openxmlformats.org/officeDocument/2006/relationships/hyperlink" Target="https://www.assets.signify.com/is/content/Signify/MI_WT050C_20200807_FINAL" TargetMode="External"/><Relationship Id="rId1618" Type="http://schemas.openxmlformats.org/officeDocument/2006/relationships/hyperlink" Target="https://www.assets.signify.com/is/content/Signify/911401891285_EU.cs_CZ.PROF.FP" TargetMode="External"/><Relationship Id="rId1825" Type="http://schemas.openxmlformats.org/officeDocument/2006/relationships/hyperlink" Target="https://www.assets.signify.com/is/content/Signify/911401556345_EU.cs_CZ.PROF.FP" TargetMode="External"/><Relationship Id="rId3040" Type="http://schemas.openxmlformats.org/officeDocument/2006/relationships/hyperlink" Target="https://www.assets.signify.com/is/content/Signify/CoreLine-panel-G6-Installation-Instructions-RC132V-IP65-v2" TargetMode="External"/><Relationship Id="rId2599" Type="http://schemas.openxmlformats.org/officeDocument/2006/relationships/hyperlink" Target="https://www.assets.signify.com/is/content/Signify/929002491902_EU.cs_CZ.PROF.FP" TargetMode="External"/><Relationship Id="rId778" Type="http://schemas.openxmlformats.org/officeDocument/2006/relationships/hyperlink" Target="https://www.assets.signify.com/is/image/Signify/MASLEDtubeHF_1500mm_26W_G5_T5_HO-SPP?$highres$" TargetMode="External"/><Relationship Id="rId985" Type="http://schemas.openxmlformats.org/officeDocument/2006/relationships/hyperlink" Target="https://www.assets.signify.com/is/image/Signify/LED_classic_40W_B35_E27_CL_WGD90_SRT4_1-SPP?$highres$" TargetMode="External"/><Relationship Id="rId2459" Type="http://schemas.openxmlformats.org/officeDocument/2006/relationships/hyperlink" Target="https://www.assets.signify.com/is/content/Signify/929002029092_EU.cs_CZ.PROF.FP" TargetMode="External"/><Relationship Id="rId2666" Type="http://schemas.openxmlformats.org/officeDocument/2006/relationships/hyperlink" Target="https://www.assets.signify.com/is/content/Signify/929002444301_EU.cs_CZ.PROF.FP" TargetMode="External"/><Relationship Id="rId2873" Type="http://schemas.openxmlformats.org/officeDocument/2006/relationships/hyperlink" Target="https://www.assets.signify.com/is/content/Signify/913700646266_EU.cs_CZ.PROF.FP" TargetMode="External"/><Relationship Id="rId638" Type="http://schemas.openxmlformats.org/officeDocument/2006/relationships/hyperlink" Target="https://www.assets.signify.com/is/image/Signify/LEDtube_1200mm_HO_T8-SPP?$highres$" TargetMode="External"/><Relationship Id="rId845" Type="http://schemas.openxmlformats.org/officeDocument/2006/relationships/hyperlink" Target="https://www.assets.signify.com/is/image/Signify/LED_CLA_60W_A60_E27_2700K_CL_UE_SRT4-SPP?$highres$" TargetMode="External"/><Relationship Id="rId1268" Type="http://schemas.openxmlformats.org/officeDocument/2006/relationships/hyperlink" Target="https://www.assets.signify.com/is/image/Signify/LPPR1_TL-MINI?$highres$" TargetMode="External"/><Relationship Id="rId1475" Type="http://schemas.openxmlformats.org/officeDocument/2006/relationships/hyperlink" Target="https://www.assets.signify.com/is/content/Signify/929003313002_EU.cs_CZ.PROF.FP" TargetMode="External"/><Relationship Id="rId1682" Type="http://schemas.openxmlformats.org/officeDocument/2006/relationships/hyperlink" Target="https://www.assets.signify.com/is/content/Signify/911401892085_EU.cs_CZ.PROF.FP" TargetMode="External"/><Relationship Id="rId2319" Type="http://schemas.openxmlformats.org/officeDocument/2006/relationships/hyperlink" Target="https://www.assets.signify.com/is/content/Signify/929003798702_EU.cs_CZ.PROF.FP" TargetMode="External"/><Relationship Id="rId2526" Type="http://schemas.openxmlformats.org/officeDocument/2006/relationships/hyperlink" Target="https://www.assets.signify.com/is/content/Signify/929001347502_EU.cs_CZ.PROF.FP" TargetMode="External"/><Relationship Id="rId2733" Type="http://schemas.openxmlformats.org/officeDocument/2006/relationships/hyperlink" Target="https://www.assets.signify.com/is/content/Signify/928144809227_EU.cs_CZ.PROF.FP" TargetMode="External"/><Relationship Id="rId705" Type="http://schemas.openxmlformats.org/officeDocument/2006/relationships/hyperlink" Target="https://www.assets.signify.com/is/image/Signify/TLED_230V_10-5W-36W_160D_T8ND_PP?$highres$" TargetMode="External"/><Relationship Id="rId1128" Type="http://schemas.openxmlformats.org/officeDocument/2006/relationships/hyperlink" Target="https://www.assets.signify.com/is/image/Signify/LEDspots_MV_PAR16_GU10-SPP?$highres$" TargetMode="External"/><Relationship Id="rId1335" Type="http://schemas.openxmlformats.org/officeDocument/2006/relationships/hyperlink" Target="https://www.assets.signify.com/is/image/Signify/LPPR1_CDM-T_0005?$highres$" TargetMode="External"/><Relationship Id="rId1542" Type="http://schemas.openxmlformats.org/officeDocument/2006/relationships/hyperlink" Target="https://www.assets.signify.com/is/content/Signify/912401483512_EU.cs_CZ.PROF.FP" TargetMode="External"/><Relationship Id="rId2940" Type="http://schemas.openxmlformats.org/officeDocument/2006/relationships/hyperlink" Target="https://www.assets.signify.com/is/content/Signify/127075007939_Release_CoreLine%20Recessed%20Spot%20gen2_D78-650_900lm%20PSR_manual" TargetMode="External"/><Relationship Id="rId912" Type="http://schemas.openxmlformats.org/officeDocument/2006/relationships/hyperlink" Target="https://www.assets.signify.com/is/image/Signify/LED_classic_A67_E27_FR-POS2A-SPP?$highres$" TargetMode="External"/><Relationship Id="rId2800" Type="http://schemas.openxmlformats.org/officeDocument/2006/relationships/hyperlink" Target="https://www.assets.signify.com/is/content/Signify/928191005331_EU.cs_CZ.PROF.FP" TargetMode="External"/><Relationship Id="rId41" Type="http://schemas.openxmlformats.org/officeDocument/2006/relationships/hyperlink" Target="https://www.assets.signify.com/is/image/Signify/Downlight_DN070B_RD-EU-SPP?$highres$" TargetMode="External"/><Relationship Id="rId1402" Type="http://schemas.openxmlformats.org/officeDocument/2006/relationships/hyperlink" Target="https://www.assets.signify.com/is/image/Signify/GPPR1_HFSIITL5_0005?$highres$" TargetMode="External"/><Relationship Id="rId288" Type="http://schemas.openxmlformats.org/officeDocument/2006/relationships/hyperlink" Target="https://www.assets.signify.com/is/image/Signify/Coreline-tubular-waterproof-G2-PC-PMMA-L1500-SPP?$highres$" TargetMode="External"/><Relationship Id="rId3367" Type="http://schemas.openxmlformats.org/officeDocument/2006/relationships/hyperlink" Target="https://www.assets.signify.com/is/content/Signify/Online-QIG-for-324165994083-INI" TargetMode="External"/><Relationship Id="rId3574" Type="http://schemas.openxmlformats.org/officeDocument/2006/relationships/hyperlink" Target="https://www.assets.signify.com/is/content/Signify/LEDtube_Installation_Guide_T5-INI" TargetMode="External"/><Relationship Id="rId495" Type="http://schemas.openxmlformats.org/officeDocument/2006/relationships/hyperlink" Target="https://www.assets.signify.com/is/image/Signify/CoreLine_Malaga_LED-BRP102-SPP?$highres$" TargetMode="External"/><Relationship Id="rId2176" Type="http://schemas.openxmlformats.org/officeDocument/2006/relationships/hyperlink" Target="https://www.assets.signify.com/is/content/Signify/929001869402_EU.cs_CZ.PROF.FP" TargetMode="External"/><Relationship Id="rId2383" Type="http://schemas.openxmlformats.org/officeDocument/2006/relationships/hyperlink" Target="https://www.assets.signify.com/is/content/Signify/929002983801_EU.cs_CZ.PROF.FP" TargetMode="External"/><Relationship Id="rId2590" Type="http://schemas.openxmlformats.org/officeDocument/2006/relationships/hyperlink" Target="https://www.assets.signify.com/is/content/Signify/929003079002_EU.cs_CZ.PROF.FP" TargetMode="External"/><Relationship Id="rId3227" Type="http://schemas.openxmlformats.org/officeDocument/2006/relationships/hyperlink" Target="https://www.assets.signify.com/is/content/Signify/MI-Coreline-Highbay-G6-PSD-PSU" TargetMode="External"/><Relationship Id="rId3434" Type="http://schemas.openxmlformats.org/officeDocument/2006/relationships/hyperlink" Target="https://www.assets.signify.com/is/content/Signify/LEDtube_PLL_HF_Installation_Guide-INI" TargetMode="External"/><Relationship Id="rId364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48" Type="http://schemas.openxmlformats.org/officeDocument/2006/relationships/hyperlink" Target="https://www.assets.signify.com/is/image/Signify/CoreLine-panel-G6-W60L60-RTP?$highres$" TargetMode="External"/><Relationship Id="rId355" Type="http://schemas.openxmlformats.org/officeDocument/2006/relationships/hyperlink" Target="https://www.assets.signify.com/is/image/Signify/Ledinaire%20Batten_BN021_L1200_SPP-01?$highres$" TargetMode="External"/><Relationship Id="rId562" Type="http://schemas.openxmlformats.org/officeDocument/2006/relationships/hyperlink" Target="https://www.assets.signify.com/is/image/Signify/LEDTForce_HPI_Others_E40-SPP?$highres$" TargetMode="External"/><Relationship Id="rId1192" Type="http://schemas.openxmlformats.org/officeDocument/2006/relationships/hyperlink" Target="https://www.assets.signify.com/is/image/Signify/MAS_LEDspotLV_D_20_100W_827_AR111_40D-SPP?$highres$" TargetMode="External"/><Relationship Id="rId2036" Type="http://schemas.openxmlformats.org/officeDocument/2006/relationships/hyperlink" Target="https://www.assets.signify.com/is/content/Signify/929003757702_EU.cs_CZ.PROF.FP" TargetMode="External"/><Relationship Id="rId2243" Type="http://schemas.openxmlformats.org/officeDocument/2006/relationships/hyperlink" Target="https://www.assets.signify.com/is/content/Signify/929003775102_EU.cs_CZ.PROF.FP" TargetMode="External"/><Relationship Id="rId2450" Type="http://schemas.openxmlformats.org/officeDocument/2006/relationships/hyperlink" Target="https://www.assets.signify.com/is/content/Signify/929001345392_EU.cs_CZ.PROF.FP" TargetMode="External"/><Relationship Id="rId3501" Type="http://schemas.openxmlformats.org/officeDocument/2006/relationships/hyperlink" Target="https://www.assets.signify.com/is/content/Signify/66357991-139078-LED-BULB-NDLR-QIG-INI" TargetMode="External"/><Relationship Id="rId215" Type="http://schemas.openxmlformats.org/officeDocument/2006/relationships/hyperlink" Target="https://www.assets.signify.com/is/image/Signify/PH-All-In-CoreLine-RTP-e-cat-HRCoreLine-FastSet-SM155C-L600-RTP?$highres$" TargetMode="External"/><Relationship Id="rId422" Type="http://schemas.openxmlformats.org/officeDocument/2006/relationships/hyperlink" Target="https://www.assets.signify.com/is/image/Signify/CoreLine%20High-bay%20Value_Bracket__SPP?$highres$" TargetMode="External"/><Relationship Id="rId1052" Type="http://schemas.openxmlformats.org/officeDocument/2006/relationships/hyperlink" Target="https://www.assets.signify.com/is/image/Signify/LED_Classic_50W_PAR20_E27_WW_25D_D_1SRT4-SPP?$highres$" TargetMode="External"/><Relationship Id="rId2103" Type="http://schemas.openxmlformats.org/officeDocument/2006/relationships/hyperlink" Target="https://www.assets.signify.com/is/content/Signify/929002021202_EU.cs_CZ.PROF.FP" TargetMode="External"/><Relationship Id="rId2310" Type="http://schemas.openxmlformats.org/officeDocument/2006/relationships/hyperlink" Target="https://www.assets.signify.com/is/content/Signify/929003625302_EU.cs_CZ.PROF.FP" TargetMode="External"/><Relationship Id="rId1869" Type="http://schemas.openxmlformats.org/officeDocument/2006/relationships/hyperlink" Target="https://www.assets.signify.com/is/content/Signify/911401631308_EU.cs_CZ.PROF.FP" TargetMode="External"/><Relationship Id="rId3084" Type="http://schemas.openxmlformats.org/officeDocument/2006/relationships/hyperlink" Target="https://www.assets.signify.com/is/content/Signify/FastSet_SM155C-MI_FINAL" TargetMode="External"/><Relationship Id="rId3291" Type="http://schemas.openxmlformats.org/officeDocument/2006/relationships/hyperlink" Target="https://www.assets.signify.com/is/content/Signify/Coreline_Tempo_Large-BVP130-INI" TargetMode="External"/><Relationship Id="rId1729" Type="http://schemas.openxmlformats.org/officeDocument/2006/relationships/hyperlink" Target="https://www.assets.signify.com/is/content/Signify/910505106546_EU.cs_CZ.PROF.FP" TargetMode="External"/><Relationship Id="rId1936" Type="http://schemas.openxmlformats.org/officeDocument/2006/relationships/hyperlink" Target="https://www.assets.signify.com/is/content/Signify/911401886386_EU.cs_CZ.PROF.FP" TargetMode="External"/><Relationship Id="rId3151" Type="http://schemas.openxmlformats.org/officeDocument/2006/relationships/hyperlink" Target="https://www.assets.signify.com/is/content/Signify/WT210C-G2-CoreLine-waterproof-tubular-Manual-instruction-PMMA" TargetMode="External"/><Relationship Id="rId3011" Type="http://schemas.openxmlformats.org/officeDocument/2006/relationships/hyperlink" Target="https://www.assets.signify.com/is/content/Signify/IIII9_RCS750I_0001" TargetMode="External"/><Relationship Id="rId5" Type="http://schemas.openxmlformats.org/officeDocument/2006/relationships/hyperlink" Target="https://www.assets.signify.com/is/image/Signify/DN145B-G4-20S-PSU-RTP?$highres$" TargetMode="External"/><Relationship Id="rId889" Type="http://schemas.openxmlformats.org/officeDocument/2006/relationships/hyperlink" Target="https://www.assets.signify.com/is/image/Signify/LED_BulbsBulb_A67_100W_1521lm_2700K_E27_NDFrosted-SPP?$highres$" TargetMode="External"/><Relationship Id="rId2777" Type="http://schemas.openxmlformats.org/officeDocument/2006/relationships/hyperlink" Target="https://www.assets.signify.com/is/content/Signify/928084605131_EU.cs_CZ.PROF.FP" TargetMode="External"/><Relationship Id="rId749" Type="http://schemas.openxmlformats.org/officeDocument/2006/relationships/hyperlink" Target="https://www.assets.signify.com/is/image/Signify/ESSENTIAL_LEDtube_8_16W_G5_830_865_APR-SPP?$highres$" TargetMode="External"/><Relationship Id="rId1379" Type="http://schemas.openxmlformats.org/officeDocument/2006/relationships/hyperlink" Target="https://www.assets.signify.com/is/image/Signify/GPPR1_HFETLDTL_0002?$highres$" TargetMode="External"/><Relationship Id="rId1586" Type="http://schemas.openxmlformats.org/officeDocument/2006/relationships/hyperlink" Target="https://www.assets.signify.com/is/content/Signify/910500187315_EU.cs_CZ.PROF.FP" TargetMode="External"/><Relationship Id="rId2984" Type="http://schemas.openxmlformats.org/officeDocument/2006/relationships/hyperlink" Target="https://www.assets.signify.com/is/content/Signify/CoreLine-wall-mounted-WL140V-Installation-Instructions" TargetMode="External"/><Relationship Id="rId609" Type="http://schemas.openxmlformats.org/officeDocument/2006/relationships/hyperlink" Target="https://www.assets.signify.com/is/image/Signify/LEDtube_COR_PLT_9W_GX24Q3-SPP?$highres$" TargetMode="External"/><Relationship Id="rId956" Type="http://schemas.openxmlformats.org/officeDocument/2006/relationships/hyperlink" Target="https://www.assets.signify.com/is/image/Signify/LEDbulb_10-65W_E27_A60_765_FR_130D-SPP?$highres$" TargetMode="External"/><Relationship Id="rId1239" Type="http://schemas.openxmlformats.org/officeDocument/2006/relationships/hyperlink" Target="https://www.assets.signify.com/is/image/Signify/PAR38%20IR%20E27%20Red?$highres$" TargetMode="External"/><Relationship Id="rId1793" Type="http://schemas.openxmlformats.org/officeDocument/2006/relationships/hyperlink" Target="https://www.assets.signify.com/is/content/Signify/911401833984_EU.cs_CZ.PROF.FP" TargetMode="External"/><Relationship Id="rId2637" Type="http://schemas.openxmlformats.org/officeDocument/2006/relationships/hyperlink" Target="https://www.assets.signify.com/is/content/Signify/929003478802_EU.cs_CZ.PROF.FP" TargetMode="External"/><Relationship Id="rId2844" Type="http://schemas.openxmlformats.org/officeDocument/2006/relationships/hyperlink" Target="https://www.assets.signify.com/is/content/Signify/913713028066_EU.cs_CZ.PROF.FP" TargetMode="External"/><Relationship Id="rId85" Type="http://schemas.openxmlformats.org/officeDocument/2006/relationships/hyperlink" Target="https://www.assets.signify.com/is/image/Signify/Emergency--Exit-Sign-EM159C-SPP01?$highres$" TargetMode="External"/><Relationship Id="rId816" Type="http://schemas.openxmlformats.org/officeDocument/2006/relationships/hyperlink" Target="https://www.assets.signify.com/is/image/Signify/CorePro_LEDstrip_5M-SPP?$highres$" TargetMode="External"/><Relationship Id="rId1446" Type="http://schemas.openxmlformats.org/officeDocument/2006/relationships/hyperlink" Target="https://www.assets.signify.com/is/image/Signify/BSN_100_K302_A2_ITS_230V-SPP?$highres$" TargetMode="External"/><Relationship Id="rId1653" Type="http://schemas.openxmlformats.org/officeDocument/2006/relationships/hyperlink" Target="https://www.assets.signify.com/is/content/Signify/911401807987_EU.cs_CZ.PROF.FP" TargetMode="External"/><Relationship Id="rId1860" Type="http://schemas.openxmlformats.org/officeDocument/2006/relationships/hyperlink" Target="https://www.assets.signify.com/is/content/Signify/911401629808_EU.cs_CZ.PROF.FP" TargetMode="External"/><Relationship Id="rId2704" Type="http://schemas.openxmlformats.org/officeDocument/2006/relationships/hyperlink" Target="https://www.assets.signify.com/is/content/Signify/928000003340_EU.cs_CZ.PROF.FP" TargetMode="External"/><Relationship Id="rId2911" Type="http://schemas.openxmlformats.org/officeDocument/2006/relationships/hyperlink" Target="https://www.assets.signify.com/is/content/Signify/Downlight_DN065B_G4_324165985691_V2_Online-INI" TargetMode="External"/><Relationship Id="rId1306" Type="http://schemas.openxmlformats.org/officeDocument/2006/relationships/hyperlink" Target="https://www.assets.signify.com/is/image/Signify/LPPR1_SDW-TG_100W_GX12-1?$highres$" TargetMode="External"/><Relationship Id="rId1513" Type="http://schemas.openxmlformats.org/officeDocument/2006/relationships/hyperlink" Target="https://www.assets.signify.com/is/content/Signify/911401810684_EU.cs_CZ.PROF.FP" TargetMode="External"/><Relationship Id="rId1720" Type="http://schemas.openxmlformats.org/officeDocument/2006/relationships/hyperlink" Target="https://www.assets.signify.com/is/content/Signify/910505106553_EU.cs_CZ.PROF.FP" TargetMode="External"/><Relationship Id="rId12" Type="http://schemas.openxmlformats.org/officeDocument/2006/relationships/hyperlink" Target="https://www.assets.signify.com/is/image/Signify/DN065B_G4_Trim_Accessory_Black-SPP?$highres$" TargetMode="External"/><Relationship Id="rId3478" Type="http://schemas.openxmlformats.org/officeDocument/2006/relationships/hyperlink" Target="https://www.assets.signify.com/is/content/Signify/online-QIG-for-324166166411-MAS-LEDtube-installation-guide-INI" TargetMode="External"/><Relationship Id="rId399" Type="http://schemas.openxmlformats.org/officeDocument/2006/relationships/hyperlink" Target="https://www.assets.signify.com/is/image/Signify/CoreLineHighbay_Gen5_BY121P-SPP?$highres$" TargetMode="External"/><Relationship Id="rId2287" Type="http://schemas.openxmlformats.org/officeDocument/2006/relationships/hyperlink" Target="https://www.assets.signify.com/is/content/Signify/929003167602_EU.cs_CZ.PROF.FP" TargetMode="External"/><Relationship Id="rId2494" Type="http://schemas.openxmlformats.org/officeDocument/2006/relationships/hyperlink" Target="https://www.assets.signify.com/is/content/Signify/929001949028_EU.cs_CZ.PROF.FP" TargetMode="External"/><Relationship Id="rId3338" Type="http://schemas.openxmlformats.org/officeDocument/2006/relationships/hyperlink" Target="https://www.assets.signify.com/is/content/Signify/442710336212_583_Coreline_Malaga_LED_BRP101_BRP102_MI" TargetMode="External"/><Relationship Id="rId3545" Type="http://schemas.openxmlformats.org/officeDocument/2006/relationships/hyperlink" Target="https://www.assets.signify.com/is/content/Signify/LEDtube_Installation_Guide_UN-INI" TargetMode="External"/><Relationship Id="rId259" Type="http://schemas.openxmlformats.org/officeDocument/2006/relationships/hyperlink" Target="https://www.assets.signify.com/is/image/Signify/CoreLine_Waterproof_WT120C%20G2%20L1500%20PSU%20-%20SPP?$highres$" TargetMode="External"/><Relationship Id="rId466" Type="http://schemas.openxmlformats.org/officeDocument/2006/relationships/hyperlink" Target="https://www.assets.signify.com/is/image/Signify/BVP167-LED36830-40-65PSU-30W-SWB-WH-RTP?$highres$" TargetMode="External"/><Relationship Id="rId673" Type="http://schemas.openxmlformats.org/officeDocument/2006/relationships/hyperlink" Target="https://www.assets.signify.com/is/image/Signify/LEDtube_PRO_1200mm_12W_G13_850_1800lm-SPP?$highres$" TargetMode="External"/><Relationship Id="rId880" Type="http://schemas.openxmlformats.org/officeDocument/2006/relationships/hyperlink" Target="https://www.assets.signify.com/is/image/Signify/LED_BulbsBulb_A67_100W_1521lm_2700K_E27_NDFrosted-SPP?$highres$" TargetMode="External"/><Relationship Id="rId1096" Type="http://schemas.openxmlformats.org/officeDocument/2006/relationships/hyperlink" Target="https://www.assets.signify.com/is/image/Signify/LEDSpots_PAR16_GU10-SPP?$highres$" TargetMode="External"/><Relationship Id="rId2147" Type="http://schemas.openxmlformats.org/officeDocument/2006/relationships/hyperlink" Target="https://www.assets.signify.com/is/content/Signify/929002446432_EU.cs_CZ.PROF.FP" TargetMode="External"/><Relationship Id="rId2354" Type="http://schemas.openxmlformats.org/officeDocument/2006/relationships/hyperlink" Target="https://www.assets.signify.com/is/content/Signify/929001242982_EU.cs_CZ.PROF.FP" TargetMode="External"/><Relationship Id="rId2561" Type="http://schemas.openxmlformats.org/officeDocument/2006/relationships/hyperlink" Target="https://www.assets.signify.com/is/content/Signify/929001218102_EU.cs_CZ.PROF.FP" TargetMode="External"/><Relationship Id="rId3405" Type="http://schemas.openxmlformats.org/officeDocument/2006/relationships/hyperlink" Target="https://www.assets.signify.com/is/content/Signify/LEDTForce_HPI_NC_Installation_Guide-INI" TargetMode="External"/><Relationship Id="rId119" Type="http://schemas.openxmlformats.org/officeDocument/2006/relationships/hyperlink" Target="https://www.assets.signify.com/is/image/Signify/ZRS750_CCPE_BK?$highres$" TargetMode="External"/><Relationship Id="rId326" Type="http://schemas.openxmlformats.org/officeDocument/2006/relationships/hyperlink" Target="https://www.assets.signify.com/is/image/Signify/PILA_Waterproof%20Classic%20600%2045?$highres$" TargetMode="External"/><Relationship Id="rId533" Type="http://schemas.openxmlformats.org/officeDocument/2006/relationships/hyperlink" Target="https://www.assets.signify.com/is/image/Signify/LEDTForce_MAS_HPL_ED90_E40-SPP?$highres$" TargetMode="External"/><Relationship Id="rId1163" Type="http://schemas.openxmlformats.org/officeDocument/2006/relationships/hyperlink" Target="https://www.assets.signify.com/is/image/Signify/LEDspots_MAS_MR16_GU5_3-SPP?$highres$" TargetMode="External"/><Relationship Id="rId1370" Type="http://schemas.openxmlformats.org/officeDocument/2006/relationships/hyperlink" Target="https://www.assets.signify.com/is/image/Signify/LPPR1_CDM-R-E_0004?$highres$" TargetMode="External"/><Relationship Id="rId2007" Type="http://schemas.openxmlformats.org/officeDocument/2006/relationships/hyperlink" Target="https://www.assets.signify.com/is/content/Signify/929003836502_EU.cs_CZ.PROF.FP" TargetMode="External"/><Relationship Id="rId2214" Type="http://schemas.openxmlformats.org/officeDocument/2006/relationships/hyperlink" Target="https://www.assets.signify.com/is/content/Signify/929003596402_EU.cs_CZ.PROF.FP" TargetMode="External"/><Relationship Id="rId361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40" Type="http://schemas.openxmlformats.org/officeDocument/2006/relationships/hyperlink" Target="https://www.assets.signify.com/is/image/Signify/ESSENTIAL_LEDtube_8_16W_G5_830_865_APR-SPP?$highres$" TargetMode="External"/><Relationship Id="rId1023" Type="http://schemas.openxmlformats.org/officeDocument/2006/relationships/hyperlink" Target="https://www.assets.signify.com/is/image/Signify/LEDcandle_25W_E27_827_FR_P45-SPP?$highres$" TargetMode="External"/><Relationship Id="rId2421" Type="http://schemas.openxmlformats.org/officeDocument/2006/relationships/hyperlink" Target="https://www.assets.signify.com/is/content/Signify/929003597131_EU.cs_CZ.PROF.FP-1" TargetMode="External"/><Relationship Id="rId600" Type="http://schemas.openxmlformats.org/officeDocument/2006/relationships/hyperlink" Target="https://www.assets.signify.com/is/image/Signify/LEDtube_PLL_HF_24W_2G11_830_4P_24D_ND-SPP?$highres$" TargetMode="External"/><Relationship Id="rId1230" Type="http://schemas.openxmlformats.org/officeDocument/2006/relationships/hyperlink" Target="https://www.assets.signify.com/is/image/Signify/LPPR1_ITUBAPE_E14_T25_CL?$highres$" TargetMode="External"/><Relationship Id="rId3195" Type="http://schemas.openxmlformats.org/officeDocument/2006/relationships/hyperlink" Target="https://www.assets.signify.com/is/content/Signify/MI-CoreLine-BN126C-All-in-combined-upgraded" TargetMode="External"/><Relationship Id="rId3055" Type="http://schemas.openxmlformats.org/officeDocument/2006/relationships/hyperlink" Target="https://www.assets.signify.com/is/content/Signify/Ledinaire-panel-G5-Mounting-Instructions-Connector-Finalv4" TargetMode="External"/><Relationship Id="rId3262" Type="http://schemas.openxmlformats.org/officeDocument/2006/relationships/hyperlink" Target="https://www.assets.signify.com/is/content/Signify/Coreline-Highbay-G5-MI-PSU-PSD" TargetMode="External"/><Relationship Id="rId183" Type="http://schemas.openxmlformats.org/officeDocument/2006/relationships/hyperlink" Target="https://www.assets.signify.com/is/image/Signify/Ledinaire_panel_G5_60x120-SPP?$highres$" TargetMode="External"/><Relationship Id="rId390" Type="http://schemas.openxmlformats.org/officeDocument/2006/relationships/hyperlink" Target="https://www.assets.signify.com/is/image/Signify/CoreLineHighbay_Gen5_BY121P-SPP?$highres$" TargetMode="External"/><Relationship Id="rId1907" Type="http://schemas.openxmlformats.org/officeDocument/2006/relationships/hyperlink" Target="https://www.assets.signify.com/is/content/Signify/912300060467_EU.cs_CZ.PROF.FP" TargetMode="External"/><Relationship Id="rId2071" Type="http://schemas.openxmlformats.org/officeDocument/2006/relationships/hyperlink" Target="https://www.assets.signify.com/is/content/Signify/929003577002_EU.cs_CZ.PROF.FP" TargetMode="External"/><Relationship Id="rId3122" Type="http://schemas.openxmlformats.org/officeDocument/2006/relationships/hyperlink" Target="https://www.assets.signify.com/is/content/Signify/CoreLine-waterproof-G3-Installation-Instruction-v202512" TargetMode="External"/><Relationship Id="rId250" Type="http://schemas.openxmlformats.org/officeDocument/2006/relationships/hyperlink" Target="https://www.assets.signify.com/is/image/Signify/CoreLine_Waterproof_WT120C%20G2%20L1500%20PSU%20-%20SPP?$highres$" TargetMode="External"/><Relationship Id="rId110" Type="http://schemas.openxmlformats.org/officeDocument/2006/relationships/hyperlink" Target="https://www.assets.signify.com/is/image/Signify/Coreline%20Projector_gen2_ST151T_WH_%2030S_SPP2?$highres$" TargetMode="External"/><Relationship Id="rId2888" Type="http://schemas.openxmlformats.org/officeDocument/2006/relationships/hyperlink" Target="https://www.assets.signify.com/is/content/Signify/913700277826_EU.cs_CZ.PROF.FP" TargetMode="External"/><Relationship Id="rId1697" Type="http://schemas.openxmlformats.org/officeDocument/2006/relationships/hyperlink" Target="https://www.assets.signify.com/is/content/Signify/910505106558_EU.cs_CZ.PROF.FP" TargetMode="External"/><Relationship Id="rId2748" Type="http://schemas.openxmlformats.org/officeDocument/2006/relationships/hyperlink" Target="https://www.assets.signify.com/is/content/Signify/928071305130_EU.cs_CZ.PROF.FP" TargetMode="External"/><Relationship Id="rId2955" Type="http://schemas.openxmlformats.org/officeDocument/2006/relationships/hyperlink" Target="https://www.assets.signify.com/is/content/Signify/127075007928_Release_CoreLine%20Recessed%20Spot%20gen2_D78-1200lm%20PSR_manual" TargetMode="External"/><Relationship Id="rId927" Type="http://schemas.openxmlformats.org/officeDocument/2006/relationships/hyperlink" Target="https://www.assets.signify.com/is/image/Signify/LEDbulb_60W_E27_827_CL_ST64-SPP?$highres$" TargetMode="External"/><Relationship Id="rId1557" Type="http://schemas.openxmlformats.org/officeDocument/2006/relationships/hyperlink" Target="https://www.assets.signify.com/is/content/Signify/911401826582_EU.cs_CZ.PROF.FP" TargetMode="External"/><Relationship Id="rId1764" Type="http://schemas.openxmlformats.org/officeDocument/2006/relationships/hyperlink" Target="https://www.assets.signify.com/is/content/Signify/911401815185_EU.cs_CZ.PROF.FP" TargetMode="External"/><Relationship Id="rId1971" Type="http://schemas.openxmlformats.org/officeDocument/2006/relationships/hyperlink" Target="https://www.assets.signify.com/is/content/Signify/929003677602_EU.cs_CZ.PROF.FP" TargetMode="External"/><Relationship Id="rId2608" Type="http://schemas.openxmlformats.org/officeDocument/2006/relationships/hyperlink" Target="https://www.assets.signify.com/is/content/Signify/929002493302_EU.cs_CZ.PROF.FP" TargetMode="External"/><Relationship Id="rId2815" Type="http://schemas.openxmlformats.org/officeDocument/2006/relationships/hyperlink" Target="https://www.assets.signify.com/is/content/Signify/928195805330_EU.cs_CZ.PROF.FP" TargetMode="External"/><Relationship Id="rId56" Type="http://schemas.openxmlformats.org/officeDocument/2006/relationships/hyperlink" Target="https://www.assets.signify.com/is/image/Signify/CoreLine_Recessed_Spot-RS141B-SPP?$highres$" TargetMode="External"/><Relationship Id="rId1417" Type="http://schemas.openxmlformats.org/officeDocument/2006/relationships/hyperlink" Target="https://www.assets.signify.com/is/image/Signify/GPPR1_RITD_0001?$highres$" TargetMode="External"/><Relationship Id="rId1624" Type="http://schemas.openxmlformats.org/officeDocument/2006/relationships/hyperlink" Target="https://www.assets.signify.com/is/content/Signify/911401890485_EU.cs_CZ.PROF.FP" TargetMode="External"/><Relationship Id="rId1831" Type="http://schemas.openxmlformats.org/officeDocument/2006/relationships/hyperlink" Target="https://www.assets.signify.com/is/content/Signify/911401554045_EU.cs_CZ.PROF.FP" TargetMode="External"/><Relationship Id="rId3589" Type="http://schemas.openxmlformats.org/officeDocument/2006/relationships/hyperlink" Target="https://www.assets.signify.com/is/content/Signify/LEDtube_Installation_Guide_HF_2-INI" TargetMode="External"/><Relationship Id="rId2398" Type="http://schemas.openxmlformats.org/officeDocument/2006/relationships/hyperlink" Target="https://www.assets.signify.com/is/content/Signify/929003607408_EU.cs_CZ.PROF.FP" TargetMode="External"/><Relationship Id="rId3449" Type="http://schemas.openxmlformats.org/officeDocument/2006/relationships/hyperlink" Target="https://www.assets.signify.com/is/content/Signify/LEDtube_PLT_Installation_Guide-INI" TargetMode="External"/><Relationship Id="rId577" Type="http://schemas.openxmlformats.org/officeDocument/2006/relationships/hyperlink" Target="https://www.assets.signify.com/is/image/Signify/CorePro-LED-PLC-4P-G24q-RTP?$highres$" TargetMode="External"/><Relationship Id="rId2258" Type="http://schemas.openxmlformats.org/officeDocument/2006/relationships/hyperlink" Target="https://www.assets.signify.com/is/content/Signify/929002697002_EU.cs_CZ.PROF.FP" TargetMode="External"/><Relationship Id="rId3656" Type="http://schemas.openxmlformats.org/officeDocument/2006/relationships/hyperlink" Target="https://www.assets.signify.com/is/content/Signify/CZ.cs_CZ.8720169191433" TargetMode="External"/><Relationship Id="rId784" Type="http://schemas.openxmlformats.org/officeDocument/2006/relationships/hyperlink" Target="https://www.assets.signify.com/is/image/Signify/CorePro-LEDtube-HF-1200mm-RTP?$highres$" TargetMode="External"/><Relationship Id="rId991" Type="http://schemas.openxmlformats.org/officeDocument/2006/relationships/hyperlink" Target="https://www.assets.signify.com/is/image/Signify/LED_classic_40W_P45_E27_CL_WGD90_SRT4_1-SPP?$highres$" TargetMode="External"/><Relationship Id="rId1067" Type="http://schemas.openxmlformats.org/officeDocument/2006/relationships/hyperlink" Target="https://www.assets.signify.com/is/image/Signify/LEDspot_CorePro_60W_E27_R80_827_36D_ND-SPP?$highres$" TargetMode="External"/><Relationship Id="rId2465" Type="http://schemas.openxmlformats.org/officeDocument/2006/relationships/hyperlink" Target="https://www.assets.signify.com/is/content/Signify/929002028892_EU.cs_CZ.PROF.FP" TargetMode="External"/><Relationship Id="rId2672" Type="http://schemas.openxmlformats.org/officeDocument/2006/relationships/hyperlink" Target="https://www.assets.signify.com/is/content/Signify/923211943801_EU.cs_CZ.PROF.FP" TargetMode="External"/><Relationship Id="rId3309" Type="http://schemas.openxmlformats.org/officeDocument/2006/relationships/hyperlink" Target="https://www.assets.signify.com/is/content/Signify/Mounting-instruction-Ledinaire-Floodlight-All-in-SWB" TargetMode="External"/><Relationship Id="rId3516" Type="http://schemas.openxmlformats.org/officeDocument/2006/relationships/hyperlink" Target="https://www.assets.signify.com/is/content/Signify/online-QIG-for-324166183191-Corepro-LEDtube-INI" TargetMode="External"/><Relationship Id="rId437" Type="http://schemas.openxmlformats.org/officeDocument/2006/relationships/hyperlink" Target="https://www.assets.signify.com/is/image/Signify/Coreline_Tempo_Medium-BVP125_Led80-SPP?$highres$" TargetMode="External"/><Relationship Id="rId644" Type="http://schemas.openxmlformats.org/officeDocument/2006/relationships/hyperlink" Target="https://www.assets.signify.com/is/image/Signify/LEDtube_1200mm_HO_T8-SPP?$highres$" TargetMode="External"/><Relationship Id="rId851" Type="http://schemas.openxmlformats.org/officeDocument/2006/relationships/hyperlink" Target="https://www.assets.signify.com/is/image/Signify/LED_CLA_60W_A60_E27_3000K_FR_UE_SRT4-SPP?$highres$" TargetMode="External"/><Relationship Id="rId1274" Type="http://schemas.openxmlformats.org/officeDocument/2006/relationships/hyperlink" Target="https://www.assets.signify.com/is/image/Signify/LPPR1_STARTER_PHL_0004?$highres$" TargetMode="External"/><Relationship Id="rId1481" Type="http://schemas.openxmlformats.org/officeDocument/2006/relationships/hyperlink" Target="https://www.assets.signify.com/is/content/Signify/929003251132_EU.cs_CZ.PROF.FP" TargetMode="External"/><Relationship Id="rId2118" Type="http://schemas.openxmlformats.org/officeDocument/2006/relationships/hyperlink" Target="https://www.assets.signify.com/is/content/Signify/929003547302_EU.cs_CZ.PROF.FP" TargetMode="External"/><Relationship Id="rId2325" Type="http://schemas.openxmlformats.org/officeDocument/2006/relationships/hyperlink" Target="https://www.assets.signify.com/is/content/Signify/929003059402_EU.cs_CZ.PROF.FP" TargetMode="External"/><Relationship Id="rId2532" Type="http://schemas.openxmlformats.org/officeDocument/2006/relationships/hyperlink" Target="https://www.assets.signify.com/is/content/Signify/929004247952_EU.cs_CZ.PROF.FP" TargetMode="External"/><Relationship Id="rId504" Type="http://schemas.openxmlformats.org/officeDocument/2006/relationships/hyperlink" Target="https://www.assets.signify.com/is/image/Signify/LEDTrueForce_E40_55W-SPP?$highres$" TargetMode="External"/><Relationship Id="rId711" Type="http://schemas.openxmlformats.org/officeDocument/2006/relationships/hyperlink" Target="https://www.assets.signify.com/is/image/Signify/LEDtube_T8_G13_MAS1-SPP?$highres$" TargetMode="External"/><Relationship Id="rId1134" Type="http://schemas.openxmlformats.org/officeDocument/2006/relationships/hyperlink" Target="https://www.assets.signify.com/is/image/Signify/MZD_LED_500lm_GU10_840_120D_ND-SPP?$highres$" TargetMode="External"/><Relationship Id="rId1341" Type="http://schemas.openxmlformats.org/officeDocument/2006/relationships/hyperlink" Target="https://www.assets.signify.com/is/image/Signify/LPPR1_CDM-T-E_0004?$highres$" TargetMode="External"/><Relationship Id="rId1201" Type="http://schemas.openxmlformats.org/officeDocument/2006/relationships/hyperlink" Target="https://www.assets.signify.com/is/image/Signify/LED-28W-G4-WW-12V-ND-micro-SRT6-RTP?$highres$" TargetMode="External"/><Relationship Id="rId3099" Type="http://schemas.openxmlformats.org/officeDocument/2006/relationships/hyperlink" Target="https://www.assets.signify.com/is/content/Signify/CoreLine-waterproof-G3-Installation-Instruction-v202512" TargetMode="External"/><Relationship Id="rId3166" Type="http://schemas.openxmlformats.org/officeDocument/2006/relationships/hyperlink" Target="https://www.assets.signify.com/is/content/Signify/Manual%20Instruction_WT065C_final" TargetMode="External"/><Relationship Id="rId3373" Type="http://schemas.openxmlformats.org/officeDocument/2006/relationships/hyperlink" Target="https://www.assets.signify.com/is/content/Signify/Online-QIG-for-324165994074-INI" TargetMode="External"/><Relationship Id="rId3580" Type="http://schemas.openxmlformats.org/officeDocument/2006/relationships/hyperlink" Target="https://www.assets.signify.com/is/content/Signify/LEDtube_Installation_Guide_HF_2-INI" TargetMode="External"/><Relationship Id="rId294" Type="http://schemas.openxmlformats.org/officeDocument/2006/relationships/hyperlink" Target="https://www.assets.signify.com/is/image/Signify/L600?$highres$" TargetMode="External"/><Relationship Id="rId2182" Type="http://schemas.openxmlformats.org/officeDocument/2006/relationships/hyperlink" Target="https://www.assets.signify.com/is/content/Signify/929003795402_EU.cs_CZ.PROF.FP" TargetMode="External"/><Relationship Id="rId3026" Type="http://schemas.openxmlformats.org/officeDocument/2006/relationships/hyperlink" Target="https://www.assets.signify.com/is/content/Signify/CoreLine-panel-G6-Installation-Instructions-RC132V-v2" TargetMode="External"/><Relationship Id="rId3233" Type="http://schemas.openxmlformats.org/officeDocument/2006/relationships/hyperlink" Target="https://www.assets.signify.com/is/content/Signify/MI-Coreline-Highbay-G6-PSD-PSU" TargetMode="External"/><Relationship Id="rId154" Type="http://schemas.openxmlformats.org/officeDocument/2006/relationships/hyperlink" Target="https://www.assets.signify.com/is/image/Signify/CoreLine-panel-G6-W60L60-RTP?$highres$" TargetMode="External"/><Relationship Id="rId361" Type="http://schemas.openxmlformats.org/officeDocument/2006/relationships/hyperlink" Target="https://www.assets.signify.com/is/image/Signify/CL-HB-G6-BY120P-PSU-PSD-RTP?$highres$" TargetMode="External"/><Relationship Id="rId2042" Type="http://schemas.openxmlformats.org/officeDocument/2006/relationships/hyperlink" Target="https://www.assets.signify.com/is/content/Signify/929004432202_EU.cs_CZ.PROF.FP" TargetMode="External"/><Relationship Id="rId3440" Type="http://schemas.openxmlformats.org/officeDocument/2006/relationships/hyperlink" Target="https://www.assets.signify.com/is/content/Signify/PLL-EM-Mains-66011861-TLED-NDLR-INI" TargetMode="External"/><Relationship Id="rId2999" Type="http://schemas.openxmlformats.org/officeDocument/2006/relationships/hyperlink" Target="https://www.assets.signify.com/is/content/Signify/MI%20CoreLine%20Projector%20gen2_ST151T-INI%20Sep%202021" TargetMode="External"/><Relationship Id="rId3300" Type="http://schemas.openxmlformats.org/officeDocument/2006/relationships/hyperlink" Target="https://www.assets.signify.com/is/content/Signify/MI_Coreline%20tempo%20small%20gen2" TargetMode="External"/><Relationship Id="rId221" Type="http://schemas.openxmlformats.org/officeDocument/2006/relationships/hyperlink" Target="https://www.assets.signify.com/is/image/Signify/Ledinaire-surface-mounted-G2-W20L120-OC-RTP?$highres$" TargetMode="External"/><Relationship Id="rId2859" Type="http://schemas.openxmlformats.org/officeDocument/2006/relationships/hyperlink" Target="https://www.assets.signify.com/is/content/Signify/913700630866_EU.cs_CZ.PROF.FP" TargetMode="External"/><Relationship Id="rId1668" Type="http://schemas.openxmlformats.org/officeDocument/2006/relationships/hyperlink" Target="https://www.assets.signify.com/is/content/Signify/911401842287_EU.cs_CZ.PROF.FP" TargetMode="External"/><Relationship Id="rId1875" Type="http://schemas.openxmlformats.org/officeDocument/2006/relationships/hyperlink" Target="https://www.assets.signify.com/is/content/Signify/911401632908_EU.cs_CZ.PROF.FP" TargetMode="External"/><Relationship Id="rId2719" Type="http://schemas.openxmlformats.org/officeDocument/2006/relationships/hyperlink" Target="https://www.assets.signify.com/is/content/Signify/928151608827_EU.cs_CZ.PROF.FP" TargetMode="External"/><Relationship Id="rId1528" Type="http://schemas.openxmlformats.org/officeDocument/2006/relationships/hyperlink" Target="https://www.assets.signify.com/is/content/Signify/929003322502_EU.cs_CZ.PROF.FP" TargetMode="External"/><Relationship Id="rId2926" Type="http://schemas.openxmlformats.org/officeDocument/2006/relationships/hyperlink" Target="https://www.assets.signify.com/is/content/Signify/444170264921%20DN142B%20PSU%20Installation%20Instructions" TargetMode="External"/><Relationship Id="rId3090" Type="http://schemas.openxmlformats.org/officeDocument/2006/relationships/hyperlink" Target="https://www.assets.signify.com/is/content/Signify/Ledinaire-surface-mounted-Gen-2-Mounting-Instructions" TargetMode="External"/><Relationship Id="rId1735" Type="http://schemas.openxmlformats.org/officeDocument/2006/relationships/hyperlink" Target="https://www.assets.signify.com/is/content/Signify/911401883388_EU.cs_CZ.PROF.FP" TargetMode="External"/><Relationship Id="rId1942" Type="http://schemas.openxmlformats.org/officeDocument/2006/relationships/hyperlink" Target="https://www.assets.signify.com/is/content/Signify/911401814583_EU.cs_CZ.PROF.FP" TargetMode="External"/><Relationship Id="rId27" Type="http://schemas.openxmlformats.org/officeDocument/2006/relationships/hyperlink" Target="https://www.assets.signify.com/is/image/Signify/CLDN-DN142B-UGR19-200-SPP?$highres$" TargetMode="External"/><Relationship Id="rId1802" Type="http://schemas.openxmlformats.org/officeDocument/2006/relationships/hyperlink" Target="https://www.assets.signify.com/is/content/Signify/911401850787_EU.cs_CZ.PROF.FP" TargetMode="External"/><Relationship Id="rId688" Type="http://schemas.openxmlformats.org/officeDocument/2006/relationships/hyperlink" Target="https://www.assets.signify.com/is/image/Signify/PILA-LED-Tube-HO-G13-20241115-RTP?$highres$" TargetMode="External"/><Relationship Id="rId895" Type="http://schemas.openxmlformats.org/officeDocument/2006/relationships/hyperlink" Target="https://www.assets.signify.com/is/image/Signify/LED_classic_A67_E27_FR-POS2A-SPP?$highres$" TargetMode="External"/><Relationship Id="rId2369" Type="http://schemas.openxmlformats.org/officeDocument/2006/relationships/hyperlink" Target="https://www.assets.signify.com/is/content/Signify/929002373101_EU.cs_CZ.PROF.FP" TargetMode="External"/><Relationship Id="rId2576" Type="http://schemas.openxmlformats.org/officeDocument/2006/relationships/hyperlink" Target="https://www.assets.signify.com/is/content/Signify/929003597431_EU.cs_CZ.PROF.FP-1" TargetMode="External"/><Relationship Id="rId2783" Type="http://schemas.openxmlformats.org/officeDocument/2006/relationships/hyperlink" Target="https://www.assets.signify.com/is/content/Signify/928185305131_EU.cs_CZ.PROF.FP" TargetMode="External"/><Relationship Id="rId2990" Type="http://schemas.openxmlformats.org/officeDocument/2006/relationships/hyperlink" Target="https://www.assets.signify.com/is/content/Signify/Ledinaire-WM-WL070V-Installation-Instructions" TargetMode="External"/><Relationship Id="rId362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48" Type="http://schemas.openxmlformats.org/officeDocument/2006/relationships/hyperlink" Target="https://www.assets.signify.com/is/image/Signify/LEDTForce_ED90_E27-SPP?$highres$" TargetMode="External"/><Relationship Id="rId755" Type="http://schemas.openxmlformats.org/officeDocument/2006/relationships/hyperlink" Target="https://www.assets.signify.com/is/image/Signify/LEDtube_1200mm_17W_G5-SPP?$highres$" TargetMode="External"/><Relationship Id="rId962" Type="http://schemas.openxmlformats.org/officeDocument/2006/relationships/hyperlink" Target="https://www.assets.signify.com/is/image/Signify/LEDbulb_12-80W_E27_A60_730_FR_130D-SPP?$highres$" TargetMode="External"/><Relationship Id="rId1178" Type="http://schemas.openxmlformats.org/officeDocument/2006/relationships/hyperlink" Target="https://www.assets.signify.com/is/image/Signify/LEDspots_MAS_SLR_2_MR11_GU4-SPP?$highres$" TargetMode="External"/><Relationship Id="rId1385" Type="http://schemas.openxmlformats.org/officeDocument/2006/relationships/hyperlink" Target="https://www.assets.signify.com/is/image/Signify/GPPR1_HFSIITL5_0005?$highres$" TargetMode="External"/><Relationship Id="rId1592" Type="http://schemas.openxmlformats.org/officeDocument/2006/relationships/hyperlink" Target="https://www.assets.signify.com/is/content/Signify/910930009718_EU.cs_CZ.PROF.FP" TargetMode="External"/><Relationship Id="rId2229" Type="http://schemas.openxmlformats.org/officeDocument/2006/relationships/hyperlink" Target="https://www.assets.signify.com/is/content/Signify/929001391502_EU.cs_CZ.PROF.FP" TargetMode="External"/><Relationship Id="rId2436" Type="http://schemas.openxmlformats.org/officeDocument/2006/relationships/hyperlink" Target="https://www.assets.signify.com/is/content/Signify/929003014182_EU.cs_CZ.PROF.FP" TargetMode="External"/><Relationship Id="rId2643" Type="http://schemas.openxmlformats.org/officeDocument/2006/relationships/hyperlink" Target="https://www.assets.signify.com/is/content/Signify/929003779202_EU.cs_CZ.PROF.FP" TargetMode="External"/><Relationship Id="rId2850" Type="http://schemas.openxmlformats.org/officeDocument/2006/relationships/hyperlink" Target="https://www.assets.signify.com/is/content/Signify/913713028366_EU.cs_CZ.PROF.FP" TargetMode="External"/><Relationship Id="rId91" Type="http://schemas.openxmlformats.org/officeDocument/2006/relationships/hyperlink" Target="https://www.assets.signify.com/is/image/Signify/CoreLine_wall-mounted_WL140V_All-in_SPP-1?$highres$" TargetMode="External"/><Relationship Id="rId408" Type="http://schemas.openxmlformats.org/officeDocument/2006/relationships/hyperlink" Target="https://www.assets.signify.com/is/image/Signify/CoreLineHighbay_Gen5_BY122P-SPP?$highres$" TargetMode="External"/><Relationship Id="rId615" Type="http://schemas.openxmlformats.org/officeDocument/2006/relationships/hyperlink" Target="https://www.assets.signify.com/is/image/Signify/LEDtube_1200mm_15W_G13-SPP?$highres$" TargetMode="External"/><Relationship Id="rId822" Type="http://schemas.openxmlformats.org/officeDocument/2006/relationships/hyperlink" Target="https://www.assets.signify.com/is/image/Signify/CorePro_LEDstrip_5M-SPP?$highres$" TargetMode="External"/><Relationship Id="rId1038" Type="http://schemas.openxmlformats.org/officeDocument/2006/relationships/hyperlink" Target="https://www.assets.signify.com/is/image/Signify/LED_60W_P48_E27_WW_FR_ND_1SRT4_1-SPP?$highres$" TargetMode="External"/><Relationship Id="rId1245" Type="http://schemas.openxmlformats.org/officeDocument/2006/relationships/hyperlink" Target="https://www.assets.signify.com/is/image/Signify/LPPR1_TL-DBLB_0001?$highres$" TargetMode="External"/><Relationship Id="rId1452" Type="http://schemas.openxmlformats.org/officeDocument/2006/relationships/hyperlink" Target="https://www.assets.signify.com/is/image/Signify/BSN_150_L33_A2_TS_230V-SPP?$highres$" TargetMode="External"/><Relationship Id="rId2503" Type="http://schemas.openxmlformats.org/officeDocument/2006/relationships/hyperlink" Target="https://www.assets.signify.com/is/content/Signify/929003485502_EU.cs_CZ.PROF.FP" TargetMode="External"/><Relationship Id="rId1105" Type="http://schemas.openxmlformats.org/officeDocument/2006/relationships/hyperlink" Target="https://www.assets.signify.com/is/image/Signify/LEDspot_25W_GU10_830_36D-SPP?$highres$" TargetMode="External"/><Relationship Id="rId1312" Type="http://schemas.openxmlformats.org/officeDocument/2006/relationships/hyperlink" Target="https://www.assets.signify.com/is/image/Signify/lppr1_mhn-sa_x830r?$highres$" TargetMode="External"/><Relationship Id="rId2710" Type="http://schemas.openxmlformats.org/officeDocument/2006/relationships/hyperlink" Target="https://www.assets.signify.com/is/content/Signify/928027484070_EU.cs_CZ.PROF.FP" TargetMode="External"/><Relationship Id="rId3277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198" Type="http://schemas.openxmlformats.org/officeDocument/2006/relationships/hyperlink" Target="https://www.assets.signify.com/is/image/Signify/RC059Z-SMB-W30L120-overview?$highres$" TargetMode="External"/><Relationship Id="rId2086" Type="http://schemas.openxmlformats.org/officeDocument/2006/relationships/hyperlink" Target="https://www.assets.signify.com/is/content/Signify/929001298502_EU.cs_CZ.PROF.FP" TargetMode="External"/><Relationship Id="rId3484" Type="http://schemas.openxmlformats.org/officeDocument/2006/relationships/hyperlink" Target="https://www.assets.signify.com/is/content/Signify/online-QIG-for-324166166411-MAS-LEDtube-installation-guide-INI" TargetMode="External"/><Relationship Id="rId2293" Type="http://schemas.openxmlformats.org/officeDocument/2006/relationships/hyperlink" Target="https://www.assets.signify.com/is/content/Signify/929003623102_EU.cs_CZ.PROF.FP" TargetMode="External"/><Relationship Id="rId3137" Type="http://schemas.openxmlformats.org/officeDocument/2006/relationships/hyperlink" Target="https://www.assets.signify.com/is/content/Signify/Installation%20instruction_CoreLine%20waterproof%20WT120C%20standard_2023%2005" TargetMode="External"/><Relationship Id="rId3344" Type="http://schemas.openxmlformats.org/officeDocument/2006/relationships/hyperlink" Target="https://www.assets.signify.com/is/content/Signify/442710336212_583_Coreline_Malaga_LED_BRP101_BRP102_MI" TargetMode="External"/><Relationship Id="rId3551" Type="http://schemas.openxmlformats.org/officeDocument/2006/relationships/hyperlink" Target="https://www.assets.signify.com/is/content/Signify/LEDtube_Installation_Guide_UN-INI" TargetMode="External"/><Relationship Id="rId265" Type="http://schemas.openxmlformats.org/officeDocument/2006/relationships/hyperlink" Target="https://www.assets.signify.com/is/image/Signify/CoreLine_Waterproof_WT120C%20G2%20L1200%20PSU%20-%20SPP?$highres$" TargetMode="External"/><Relationship Id="rId472" Type="http://schemas.openxmlformats.org/officeDocument/2006/relationships/hyperlink" Target="https://www.assets.signify.com/is/image/Signify/Ledinaire-Floodlight-BVP167-50W-MDU-All-in-RTP?$highres$" TargetMode="External"/><Relationship Id="rId2153" Type="http://schemas.openxmlformats.org/officeDocument/2006/relationships/hyperlink" Target="https://www.assets.signify.com/is/content/Signify/929003553402_EU.cs_CZ.PROF.FP" TargetMode="External"/><Relationship Id="rId2360" Type="http://schemas.openxmlformats.org/officeDocument/2006/relationships/hyperlink" Target="https://www.assets.signify.com/is/content/Signify/929002026531_EU.cs_CZ.PROF.FP" TargetMode="External"/><Relationship Id="rId3204" Type="http://schemas.openxmlformats.org/officeDocument/2006/relationships/hyperlink" Target="https://www.assets.signify.com/is/content/Signify/BN021C%20EU-MI-0427_Final%20v3" TargetMode="External"/><Relationship Id="rId3411" Type="http://schemas.openxmlformats.org/officeDocument/2006/relationships/hyperlink" Target="https://www.assets.signify.com/is/content/Signify/online-QIG-for-324165132934-Installation-INI" TargetMode="External"/><Relationship Id="rId125" Type="http://schemas.openxmlformats.org/officeDocument/2006/relationships/hyperlink" Target="https://www.assets.signify.com/is/image/Signify/IPAC1_ZRS750I_0031?$highres$" TargetMode="External"/><Relationship Id="rId332" Type="http://schemas.openxmlformats.org/officeDocument/2006/relationships/hyperlink" Target="https://www.assets.signify.com/is/image/Signify/Coreline%20Batten%20G3_%20BN126C%20PSU%20-%20SPP04?$highres$" TargetMode="External"/><Relationship Id="rId2013" Type="http://schemas.openxmlformats.org/officeDocument/2006/relationships/hyperlink" Target="https://www.assets.signify.com/is/content/Signify/929002481402_EU.cs_CZ.PROF.FP" TargetMode="External"/><Relationship Id="rId2220" Type="http://schemas.openxmlformats.org/officeDocument/2006/relationships/hyperlink" Target="https://www.assets.signify.com/is/content/Signify/929003596702_EU.cs_CZ.PROF.FP" TargetMode="External"/><Relationship Id="rId1779" Type="http://schemas.openxmlformats.org/officeDocument/2006/relationships/hyperlink" Target="https://www.assets.signify.com/is/content/Signify/911401807581_EU.cs_CZ.PROF.FP" TargetMode="External"/><Relationship Id="rId1986" Type="http://schemas.openxmlformats.org/officeDocument/2006/relationships/hyperlink" Target="https://www.assets.signify.com/is/content/Signify/929003530902_EU.cs_CZ.PROF.FP" TargetMode="External"/><Relationship Id="rId1639" Type="http://schemas.openxmlformats.org/officeDocument/2006/relationships/hyperlink" Target="https://www.assets.signify.com/is/content/Signify/911401877285_EU.cs_CZ.PROF.FP" TargetMode="External"/><Relationship Id="rId1846" Type="http://schemas.openxmlformats.org/officeDocument/2006/relationships/hyperlink" Target="https://www.assets.signify.com/is/content/Signify/911401630008_EU.cs_CZ.PROF.FP" TargetMode="External"/><Relationship Id="rId3061" Type="http://schemas.openxmlformats.org/officeDocument/2006/relationships/hyperlink" Target="https://www.assets.signify.com/is/content/Signify/Mounting%20Instructions%20PILA%20Panel%204000%20lm;https:/www.assets.signify.com/is/content/Signify/Pila-Panel-Installations-Instructions-2024" TargetMode="External"/><Relationship Id="rId1706" Type="http://schemas.openxmlformats.org/officeDocument/2006/relationships/hyperlink" Target="https://www.assets.signify.com/is/content/Signify/911401823880_EU.cs_CZ.PROF.FP" TargetMode="External"/><Relationship Id="rId1913" Type="http://schemas.openxmlformats.org/officeDocument/2006/relationships/hyperlink" Target="https://www.assets.signify.com/is/content/Signify/911401881802_EU.cs_CZ.PROF.FP" TargetMode="External"/><Relationship Id="rId799" Type="http://schemas.openxmlformats.org/officeDocument/2006/relationships/hyperlink" Target="https://www.assets.signify.com/is/image/Signify/MAS_LEDstrip_5M-SPP?$highres$" TargetMode="External"/><Relationship Id="rId2687" Type="http://schemas.openxmlformats.org/officeDocument/2006/relationships/hyperlink" Target="https://www.assets.signify.com/is/content/Signify/928049002043_EU.cs_CZ.PROF.FP" TargetMode="External"/><Relationship Id="rId2894" Type="http://schemas.openxmlformats.org/officeDocument/2006/relationships/hyperlink" Target="https://www.assets.signify.com/is/content/Signify/913700217303_EU.cs_CZ.PROF.FP" TargetMode="External"/><Relationship Id="rId659" Type="http://schemas.openxmlformats.org/officeDocument/2006/relationships/hyperlink" Target="https://www.assets.signify.com/is/image/Signify/929004320302-CorePro-LEDtube-450mm-HO-5-4W-3CCT-T8-RTP?$highres$" TargetMode="External"/><Relationship Id="rId866" Type="http://schemas.openxmlformats.org/officeDocument/2006/relationships/hyperlink" Target="https://www.assets.signify.com/is/image/Signify/LED_classic_40W_A60_E27_CL_WGD90_SRT4_1-SPP?$highres$" TargetMode="External"/><Relationship Id="rId1289" Type="http://schemas.openxmlformats.org/officeDocument/2006/relationships/hyperlink" Target="https://www.assets.signify.com/is/image/Signify/lppr1_son-tpia_0007?$highres$" TargetMode="External"/><Relationship Id="rId1496" Type="http://schemas.openxmlformats.org/officeDocument/2006/relationships/hyperlink" Target="https://www.assets.signify.com/is/content/Signify/910505103592_EU.cs_CZ.PROF.FP" TargetMode="External"/><Relationship Id="rId2547" Type="http://schemas.openxmlformats.org/officeDocument/2006/relationships/hyperlink" Target="https://www.assets.signify.com/is/content/Signify/929004256402_EU.cs_CZ.PROF.FP" TargetMode="External"/><Relationship Id="rId519" Type="http://schemas.openxmlformats.org/officeDocument/2006/relationships/hyperlink" Target="https://www.assets.signify.com/is/image/Signify/LED-TForce-Core-road-26W-740-E27-MV-RTP?$highres$" TargetMode="External"/><Relationship Id="rId1149" Type="http://schemas.openxmlformats.org/officeDocument/2006/relationships/hyperlink" Target="https://www.assets.signify.com/is/image/Signify/ExpertColor_7-2_50W_MR16_GU5-3_PP?$highres$" TargetMode="External"/><Relationship Id="rId1356" Type="http://schemas.openxmlformats.org/officeDocument/2006/relationships/hyperlink" Target="https://www.assets.signify.com/is/image/Signify/LPPR1_CDM-TM_0001?$highres$" TargetMode="External"/><Relationship Id="rId2754" Type="http://schemas.openxmlformats.org/officeDocument/2006/relationships/hyperlink" Target="https://www.assets.signify.com/is/content/Signify/928196805130_EU.cs_CZ.PROF.FP" TargetMode="External"/><Relationship Id="rId2961" Type="http://schemas.openxmlformats.org/officeDocument/2006/relationships/hyperlink" Target="https://www.assets.signify.com/is/content/Signify/127075007928_Release_CoreLine%20Recessed%20Spot%20gen2_D78-1200lm%20PSR_manual" TargetMode="External"/><Relationship Id="rId726" Type="http://schemas.openxmlformats.org/officeDocument/2006/relationships/hyperlink" Target="https://www.assets.signify.com/is/image/Signify/MAS-LEDtube-HE-T5-Mains-EU-20240507-RTP?$highres$" TargetMode="External"/><Relationship Id="rId933" Type="http://schemas.openxmlformats.org/officeDocument/2006/relationships/hyperlink" Target="https://www.assets.signify.com/is/image/Signify/LEDclassic_ST64_E27_smoky_POS2-SPP?$highres$" TargetMode="External"/><Relationship Id="rId1009" Type="http://schemas.openxmlformats.org/officeDocument/2006/relationships/hyperlink" Target="https://www.assets.signify.com/is/image/Signify/MZD_LEDCLA_25W_P45_E14-SPP?$highres$" TargetMode="External"/><Relationship Id="rId1563" Type="http://schemas.openxmlformats.org/officeDocument/2006/relationships/hyperlink" Target="https://www.assets.signify.com/is/content/Signify/911401846582_EU.cs_CZ.PROF.FP" TargetMode="External"/><Relationship Id="rId1770" Type="http://schemas.openxmlformats.org/officeDocument/2006/relationships/hyperlink" Target="https://www.assets.signify.com/is/content/Signify/911401807585_EU.cs_CZ.PROF.FP" TargetMode="External"/><Relationship Id="rId2407" Type="http://schemas.openxmlformats.org/officeDocument/2006/relationships/hyperlink" Target="https://www.assets.signify.com/is/content/Signify/929002306708_EU.cs_CZ.PROF.FP" TargetMode="External"/><Relationship Id="rId2614" Type="http://schemas.openxmlformats.org/officeDocument/2006/relationships/hyperlink" Target="https://www.assets.signify.com/is/content/Signify/929002494702_EU.cs_CZ.PROF.FP" TargetMode="External"/><Relationship Id="rId2821" Type="http://schemas.openxmlformats.org/officeDocument/2006/relationships/hyperlink" Target="https://www.assets.signify.com/is/content/Signify/913713032166_EU.cs_CZ.PROF.FP" TargetMode="External"/><Relationship Id="rId62" Type="http://schemas.openxmlformats.org/officeDocument/2006/relationships/hyperlink" Target="https://www.assets.signify.com/is/image/Signify/CoreLine_Recessed_Spot-RS141B_Adjustable_ALU-SPP?$highres$" TargetMode="External"/><Relationship Id="rId1216" Type="http://schemas.openxmlformats.org/officeDocument/2006/relationships/hyperlink" Target="https://www.assets.signify.com/is/image/Signify/LEDlinear_CorePro_7_2W_R7S-SPP?$highres$" TargetMode="External"/><Relationship Id="rId1423" Type="http://schemas.openxmlformats.org/officeDocument/2006/relationships/hyperlink" Target="https://www.assets.signify.com/is/image/Signify/GPPR1_MTL-LH_0001?$highres$" TargetMode="External"/><Relationship Id="rId1630" Type="http://schemas.openxmlformats.org/officeDocument/2006/relationships/hyperlink" Target="https://www.assets.signify.com/is/content/Signify/911401562743_EU.cs_CZ.PROF.FP" TargetMode="External"/><Relationship Id="rId3388" Type="http://schemas.openxmlformats.org/officeDocument/2006/relationships/hyperlink" Target="https://www.assets.signify.com/is/content/Signify/Online-QIG-for-324165994074-INI" TargetMode="External"/><Relationship Id="rId3595" Type="http://schemas.openxmlformats.org/officeDocument/2006/relationships/hyperlink" Target="https://www.assets.signify.com/is/content/Signify/LEDtube-Installation-Guide-HF-2-INI" TargetMode="External"/><Relationship Id="rId2197" Type="http://schemas.openxmlformats.org/officeDocument/2006/relationships/hyperlink" Target="https://www.assets.signify.com/is/content/Signify/929001908502_EU.cs_CZ.PROF.FP" TargetMode="External"/><Relationship Id="rId3248" Type="http://schemas.openxmlformats.org/officeDocument/2006/relationships/hyperlink" Target="https://www.assets.signify.com/is/content/Signify/Coreline-Highbay-G5-MI-PSU-PSD" TargetMode="External"/><Relationship Id="rId3455" Type="http://schemas.openxmlformats.org/officeDocument/2006/relationships/hyperlink" Target="https://www.assets.signify.com/is/content/Signify/LEDtube_PLT_Installation_Guide-INI" TargetMode="External"/><Relationship Id="rId3662" Type="http://schemas.openxmlformats.org/officeDocument/2006/relationships/hyperlink" Target="https://www.assets.signify.com/is/image/Signify/LedBulb_A19_E26_15W-SPP?$highres$" TargetMode="External"/><Relationship Id="rId169" Type="http://schemas.openxmlformats.org/officeDocument/2006/relationships/hyperlink" Target="https://www.assets.signify.com/is/image/Signify/Philips-Ledinaire-panel-EcoSet-panel-HR-Q1-2024-RTP?$highres$" TargetMode="External"/><Relationship Id="rId376" Type="http://schemas.openxmlformats.org/officeDocument/2006/relationships/hyperlink" Target="https://www.assets.signify.com/is/image/Signify/CL-HB-G6-BY120P-PSU-PSD-RTP?$highres$" TargetMode="External"/><Relationship Id="rId583" Type="http://schemas.openxmlformats.org/officeDocument/2006/relationships/hyperlink" Target="https://www.assets.signify.com/is/image/Signify/929004320602-CorePro-LEDtube-1500mm-UO-24-9W-3CCT-T8-RTP?$highres$" TargetMode="External"/><Relationship Id="rId790" Type="http://schemas.openxmlformats.org/officeDocument/2006/relationships/hyperlink" Target="https://www.assets.signify.com/is/image/Signify/CorePro-LEDtube-HF-1500mm-RTP?$highres$" TargetMode="External"/><Relationship Id="rId2057" Type="http://schemas.openxmlformats.org/officeDocument/2006/relationships/hyperlink" Target="https://www.assets.signify.com/is/content/Signify/929003592702_EU.cs_CZ.PROF.FP" TargetMode="External"/><Relationship Id="rId2264" Type="http://schemas.openxmlformats.org/officeDocument/2006/relationships/hyperlink" Target="https://www.assets.signify.com/is/content/Signify/929002697602_EU.cs_CZ.PROF.FP" TargetMode="External"/><Relationship Id="rId2471" Type="http://schemas.openxmlformats.org/officeDocument/2006/relationships/hyperlink" Target="https://www.assets.signify.com/is/content/Signify/929002969202_EU.cs_CZ.PROF.FP" TargetMode="External"/><Relationship Id="rId3108" Type="http://schemas.openxmlformats.org/officeDocument/2006/relationships/hyperlink" Target="https://www.assets.signify.com/is/content/Signify/CoreLine-waterproof-G3-Installation-Instruction-v202512" TargetMode="External"/><Relationship Id="rId3315" Type="http://schemas.openxmlformats.org/officeDocument/2006/relationships/hyperlink" Target="https://www.assets.signify.com/is/content/Signify/Mounting-instruction-BVP167-169-Ledinaire-Floodlight-All-in-SWB" TargetMode="External"/><Relationship Id="rId3522" Type="http://schemas.openxmlformats.org/officeDocument/2006/relationships/hyperlink" Target="https://www.assets.signify.com/is/content/Signify/LEDtube_Installation_Guide-INI" TargetMode="External"/><Relationship Id="rId236" Type="http://schemas.openxmlformats.org/officeDocument/2006/relationships/hyperlink" Target="https://www.assets.signify.com/is/image/Signify/CoreLine_Waterproof_WT120C%20G2%20L1200%20PSU%20-%20SPP?$highres$" TargetMode="External"/><Relationship Id="rId443" Type="http://schemas.openxmlformats.org/officeDocument/2006/relationships/hyperlink" Target="https://www.assets.signify.com/is/image/Signify/Coreline_tempo_large-BVP130-PP?$highres$" TargetMode="External"/><Relationship Id="rId650" Type="http://schemas.openxmlformats.org/officeDocument/2006/relationships/hyperlink" Target="https://www.assets.signify.com/is/image/Signify/LEDtube_220-240V_G13_4ft-SPP?$highres$" TargetMode="External"/><Relationship Id="rId1073" Type="http://schemas.openxmlformats.org/officeDocument/2006/relationships/hyperlink" Target="https://www.assets.signify.com/is/image/Signify/LEDClassic-50W-GU10-WW-36D-DIM-UE-SRT4-RTP?$highres$" TargetMode="External"/><Relationship Id="rId1280" Type="http://schemas.openxmlformats.org/officeDocument/2006/relationships/hyperlink" Target="https://www.assets.signify.com/is/image/Signify/lppr1_son-pia_plus_e40?$highres$" TargetMode="External"/><Relationship Id="rId2124" Type="http://schemas.openxmlformats.org/officeDocument/2006/relationships/hyperlink" Target="https://www.assets.signify.com/is/content/Signify/929003519802_EU.cs_CZ.PROF.FP" TargetMode="External"/><Relationship Id="rId2331" Type="http://schemas.openxmlformats.org/officeDocument/2006/relationships/hyperlink" Target="https://www.assets.signify.com/is/content/Signify/929003527302_EU.cs_CZ.PROF.FP" TargetMode="External"/><Relationship Id="rId303" Type="http://schemas.openxmlformats.org/officeDocument/2006/relationships/hyperlink" Target="https://www.assets.signify.com/is/image/Signify/L1200?$highres$" TargetMode="External"/><Relationship Id="rId1140" Type="http://schemas.openxmlformats.org/officeDocument/2006/relationships/hyperlink" Target="https://www.assets.signify.com/is/image/Signify/PILA_LED_65W_GU10_CW_36D_ND_1CT_10-SPP?$highres$" TargetMode="External"/><Relationship Id="rId510" Type="http://schemas.openxmlformats.org/officeDocument/2006/relationships/hyperlink" Target="https://www.assets.signify.com/is/image/Signify/LED-MAS-SON-T-UE-M-28-5W-727-E27-RTP?$highres$" TargetMode="External"/><Relationship Id="rId1000" Type="http://schemas.openxmlformats.org/officeDocument/2006/relationships/hyperlink" Target="https://www.assets.signify.com/is/image/Signify/SPPR1_LEDCL_0029?$highres$" TargetMode="External"/><Relationship Id="rId1957" Type="http://schemas.openxmlformats.org/officeDocument/2006/relationships/hyperlink" Target="https://www.assets.signify.com/is/content/Signify/910925227912_EU.cs_CZ.PROF.FP" TargetMode="External"/><Relationship Id="rId1817" Type="http://schemas.openxmlformats.org/officeDocument/2006/relationships/hyperlink" Target="https://www.assets.signify.com/is/content/Signify/911401553945_EU.cs_CZ.PROF.FP" TargetMode="External"/><Relationship Id="rId3172" Type="http://schemas.openxmlformats.org/officeDocument/2006/relationships/hyperlink" Target="https://www.assets.signify.com/is/content/Signify/Ledinaire%20waterproof%20WT065C%20G3%20BN_MI_v2023%2005" TargetMode="External"/><Relationship Id="rId3032" Type="http://schemas.openxmlformats.org/officeDocument/2006/relationships/hyperlink" Target="https://www.assets.signify.com/is/content/Signify/CoreLine-panel-G6-Installation-Instructions-RC132V-v2" TargetMode="External"/><Relationship Id="rId160" Type="http://schemas.openxmlformats.org/officeDocument/2006/relationships/hyperlink" Target="https://www.assets.signify.com/is/image/Signify/Philips-CoreLine-panel-G6-All-in-MultiLumen-W60L60-RTP?$highres$" TargetMode="External"/><Relationship Id="rId2798" Type="http://schemas.openxmlformats.org/officeDocument/2006/relationships/hyperlink" Target="https://www.assets.signify.com/is/content/Signify/928082205125_EU.cs_CZ.PROF.FP" TargetMode="External"/><Relationship Id="rId977" Type="http://schemas.openxmlformats.org/officeDocument/2006/relationships/hyperlink" Target="https://www.assets.signify.com/is/image/Signify/PILA_LED_150W_A80_E27_2700K_FR_ND-SPP?$highres$" TargetMode="External"/><Relationship Id="rId2658" Type="http://schemas.openxmlformats.org/officeDocument/2006/relationships/hyperlink" Target="https://www.assets.signify.com/is/content/Signify/929002495102_EU.cs_CZ.PROF.FP" TargetMode="External"/><Relationship Id="rId2865" Type="http://schemas.openxmlformats.org/officeDocument/2006/relationships/hyperlink" Target="https://www.assets.signify.com/is/content/Signify/913700417966_EU.cs_CZ.PROF.FP" TargetMode="External"/><Relationship Id="rId837" Type="http://schemas.openxmlformats.org/officeDocument/2006/relationships/hyperlink" Target="https://www.assets.signify.com/is/image/Signify/LS_corner_connector_IP20-EU-SPP?$highres$" TargetMode="External"/><Relationship Id="rId1467" Type="http://schemas.openxmlformats.org/officeDocument/2006/relationships/hyperlink" Target="https://www.assets.signify.com/is/content/Signify/911401816285_EU.cs_CZ.PROF.FP" TargetMode="External"/><Relationship Id="rId1674" Type="http://schemas.openxmlformats.org/officeDocument/2006/relationships/hyperlink" Target="https://www.assets.signify.com/is/content/Signify/911401841485_EU.cs_CZ.PROF.FP" TargetMode="External"/><Relationship Id="rId1881" Type="http://schemas.openxmlformats.org/officeDocument/2006/relationships/hyperlink" Target="https://www.assets.signify.com/is/content/Signify/911401677107_EU.cs_CZ.PROF.FP" TargetMode="External"/><Relationship Id="rId2518" Type="http://schemas.openxmlformats.org/officeDocument/2006/relationships/hyperlink" Target="https://www.assets.signify.com/is/content/Signify/929003796102_EU.cs_CZ.PROF.FP" TargetMode="External"/><Relationship Id="rId2725" Type="http://schemas.openxmlformats.org/officeDocument/2006/relationships/hyperlink" Target="https://www.assets.signify.com/is/content/Signify/928150919827_EU.cs_CZ.PROF.FP" TargetMode="External"/><Relationship Id="rId2932" Type="http://schemas.openxmlformats.org/officeDocument/2006/relationships/hyperlink" Target="https://www.assets.signify.com/is/content/Signify/CoreLine_Downlight_DN142B_Installation_Instructions_PSD" TargetMode="External"/><Relationship Id="rId904" Type="http://schemas.openxmlformats.org/officeDocument/2006/relationships/hyperlink" Target="https://www.assets.signify.com/is/image/Signify/17042000l0_rft?$highres$" TargetMode="External"/><Relationship Id="rId1327" Type="http://schemas.openxmlformats.org/officeDocument/2006/relationships/hyperlink" Target="https://www.assets.signify.com/is/image/Signify/lppr1_cdo-tt_0004?$highres$" TargetMode="External"/><Relationship Id="rId1534" Type="http://schemas.openxmlformats.org/officeDocument/2006/relationships/hyperlink" Target="https://www.assets.signify.com/is/content/Signify/912401483504_EU.cs_CZ.PROF.FP" TargetMode="External"/><Relationship Id="rId1741" Type="http://schemas.openxmlformats.org/officeDocument/2006/relationships/hyperlink" Target="https://www.assets.signify.com/is/content/Signify/911401867784_EU.cs_CZ.PROF.FP" TargetMode="External"/><Relationship Id="rId33" Type="http://schemas.openxmlformats.org/officeDocument/2006/relationships/hyperlink" Target="https://www.assets.signify.com/is/image/Signify/CLDN-DN142B-UGR19-150-SPP?$highres$" TargetMode="External"/><Relationship Id="rId1601" Type="http://schemas.openxmlformats.org/officeDocument/2006/relationships/hyperlink" Target="https://www.assets.signify.com/is/content/Signify/911401840887_EU.cs_CZ.PROF.FP" TargetMode="External"/><Relationship Id="rId3499" Type="http://schemas.openxmlformats.org/officeDocument/2006/relationships/hyperlink" Target="https://www.assets.signify.com/is/content/Signify/66357991-139078-LED-BULB-NDLR-QIG-INI" TargetMode="External"/><Relationship Id="rId3359" Type="http://schemas.openxmlformats.org/officeDocument/2006/relationships/hyperlink" Target="https://www.assets.signify.com/is/content/Signify/Online-QIG-for-324166060872-INI" TargetMode="External"/><Relationship Id="rId3566" Type="http://schemas.openxmlformats.org/officeDocument/2006/relationships/hyperlink" Target="https://www.assets.signify.com/is/content/Signify/LEDtube_MAS_HO_Installation_Guide-INI" TargetMode="External"/><Relationship Id="rId487" Type="http://schemas.openxmlformats.org/officeDocument/2006/relationships/hyperlink" Target="https://www.assets.signify.com/is/image/Signify/BVP008%20-%20100W_%20150W%20and%20200W?$highres$" TargetMode="External"/><Relationship Id="rId694" Type="http://schemas.openxmlformats.org/officeDocument/2006/relationships/hyperlink" Target="https://www.assets.signify.com/is/image/Signify/LEDtube_HF_600mm_8W_G13_830_1000lm-SPP?$highres$" TargetMode="External"/><Relationship Id="rId2168" Type="http://schemas.openxmlformats.org/officeDocument/2006/relationships/hyperlink" Target="https://www.assets.signify.com/is/content/Signify/929002997302_EU.cs_CZ.PROF.FP" TargetMode="External"/><Relationship Id="rId2375" Type="http://schemas.openxmlformats.org/officeDocument/2006/relationships/hyperlink" Target="https://www.assets.signify.com/is/content/Signify/929002026292_EU.cs_CZ.PROF.FP" TargetMode="External"/><Relationship Id="rId3219" Type="http://schemas.openxmlformats.org/officeDocument/2006/relationships/hyperlink" Target="https://www.assets.signify.com/is/content/Signify/MI-Coreline-Highbay-G6-PSD-PSU" TargetMode="External"/><Relationship Id="rId347" Type="http://schemas.openxmlformats.org/officeDocument/2006/relationships/hyperlink" Target="https://www.assets.signify.com/is/image/Signify/Ledinaire%20Batten_BN021_L600_SPP-01?$highres$" TargetMode="External"/><Relationship Id="rId1184" Type="http://schemas.openxmlformats.org/officeDocument/2006/relationships/hyperlink" Target="https://www.assets.signify.com/is/image/Signify/MAS_LEDspotLV_D_20_100W_827_AR111_40D-SPP?$highres$" TargetMode="External"/><Relationship Id="rId2028" Type="http://schemas.openxmlformats.org/officeDocument/2006/relationships/hyperlink" Target="https://www.assets.signify.com/is/content/Signify/929003757202_EU.cs_CZ.PROF.FP" TargetMode="External"/><Relationship Id="rId2582" Type="http://schemas.openxmlformats.org/officeDocument/2006/relationships/hyperlink" Target="https://www.assets.signify.com/is/content/Signify/929001371231_EU.cs_CZ.PROF.FP-1" TargetMode="External"/><Relationship Id="rId3426" Type="http://schemas.openxmlformats.org/officeDocument/2006/relationships/hyperlink" Target="https://www.assets.signify.com/is/content/Signify/324166386951-on-line-QIG-v2HR-INI" TargetMode="External"/><Relationship Id="rId363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54" Type="http://schemas.openxmlformats.org/officeDocument/2006/relationships/hyperlink" Target="https://www.assets.signify.com/is/image/Signify/LED-TForce-Core-LED-HPL-36W-E40-FR-RTP?$highres$" TargetMode="External"/><Relationship Id="rId761" Type="http://schemas.openxmlformats.org/officeDocument/2006/relationships/hyperlink" Target="https://www.assets.signify.com/is/image/Signify/LEDtube_1200mm_17W_G5-SPP?$highres$" TargetMode="External"/><Relationship Id="rId1391" Type="http://schemas.openxmlformats.org/officeDocument/2006/relationships/hyperlink" Target="https://www.assets.signify.com/is/image/Signify/HF-P_3-418_TL-D_III_IDC_PP?$highres$" TargetMode="External"/><Relationship Id="rId2235" Type="http://schemas.openxmlformats.org/officeDocument/2006/relationships/hyperlink" Target="https://www.assets.signify.com/is/content/Signify/929003154102_EU.cs_CZ.PROF.FP" TargetMode="External"/><Relationship Id="rId2442" Type="http://schemas.openxmlformats.org/officeDocument/2006/relationships/hyperlink" Target="https://www.assets.signify.com/is/content/Signify/929001238392_EU.cs_CZ.PROF.FP" TargetMode="External"/><Relationship Id="rId207" Type="http://schemas.openxmlformats.org/officeDocument/2006/relationships/hyperlink" Target="https://www.assets.signify.com/is/image/Signify/CoreLine-surface-mounted-G4-W20L120-All-in-logo-RTP?$highres$" TargetMode="External"/><Relationship Id="rId414" Type="http://schemas.openxmlformats.org/officeDocument/2006/relationships/hyperlink" Target="https://www.assets.signify.com/is/image/Signify/CoreLineHighbay_Gen5_BY122P-SPP?$highres$" TargetMode="External"/><Relationship Id="rId621" Type="http://schemas.openxmlformats.org/officeDocument/2006/relationships/hyperlink" Target="https://www.assets.signify.com/is/image/Signify/LEDtube-Connected-IA-T8-RTP?$highres$" TargetMode="External"/><Relationship Id="rId1044" Type="http://schemas.openxmlformats.org/officeDocument/2006/relationships/hyperlink" Target="https://www.assets.signify.com/is/image/Signify/PILA_LED_40W_P45_E14_4000K_FR_ND-SPP?$highres$" TargetMode="External"/><Relationship Id="rId1251" Type="http://schemas.openxmlformats.org/officeDocument/2006/relationships/hyperlink" Target="https://www.assets.signify.com/is/image/Signify/LPPR1_TL-DCOL_GREEN_G13?$highres$" TargetMode="External"/><Relationship Id="rId2302" Type="http://schemas.openxmlformats.org/officeDocument/2006/relationships/hyperlink" Target="https://www.assets.signify.com/is/content/Signify/929003624102_EU.cs_CZ.PROF.FP" TargetMode="External"/><Relationship Id="rId1111" Type="http://schemas.openxmlformats.org/officeDocument/2006/relationships/hyperlink" Target="https://www.assets.signify.com/is/image/Signify/LEDspot_25W_GU10_830_36D-SPP?$highres$" TargetMode="External"/><Relationship Id="rId3076" Type="http://schemas.openxmlformats.org/officeDocument/2006/relationships/hyperlink" Target="https://www.assets.signify.com/is/content/Signify/Installation-instructions-CoreLine-surface-mounted-Gen4" TargetMode="External"/><Relationship Id="rId3283" Type="http://schemas.openxmlformats.org/officeDocument/2006/relationships/hyperlink" Target="https://www.assets.signify.com/is/content/Signify/MI-PILA%20BY007P%20G2" TargetMode="External"/><Relationship Id="rId3490" Type="http://schemas.openxmlformats.org/officeDocument/2006/relationships/hyperlink" Target="https://www.assets.signify.com/is/content/Signify/online-QIG-for-324166174411-MAS-Corepro-LEDtube-INI" TargetMode="External"/><Relationship Id="rId1928" Type="http://schemas.openxmlformats.org/officeDocument/2006/relationships/hyperlink" Target="https://www.assets.signify.com/is/content/Signify/911401892386_EU.cs_CZ.PROF.FP" TargetMode="External"/><Relationship Id="rId2092" Type="http://schemas.openxmlformats.org/officeDocument/2006/relationships/hyperlink" Target="https://www.assets.signify.com/is/content/Signify/929004241802_EU.cs_CZ.PROF.FP" TargetMode="External"/><Relationship Id="rId3143" Type="http://schemas.openxmlformats.org/officeDocument/2006/relationships/hyperlink" Target="https://www.assets.signify.com/is/content/Signify/Manual%20Instruction%20PC_%202022%2009%2021" TargetMode="External"/><Relationship Id="rId3350" Type="http://schemas.openxmlformats.org/officeDocument/2006/relationships/hyperlink" Target="https://www.assets.signify.com/is/content/Signify/LEDTForce_SONT_Installation_Guide-INI" TargetMode="External"/><Relationship Id="rId271" Type="http://schemas.openxmlformats.org/officeDocument/2006/relationships/hyperlink" Target="https://www.assets.signify.com/is/image/Signify/CoreLine_Waterproof_WT120C%20G2%20L1500%20PSU%20-%20SPP?$highres$" TargetMode="External"/><Relationship Id="rId3003" Type="http://schemas.openxmlformats.org/officeDocument/2006/relationships/hyperlink" Target="https://www.assets.signify.com/is/content/Signify/MI%20CoreLine%20Projector%20gen2_ST151T-INI%20Sep%202021" TargetMode="External"/><Relationship Id="rId131" Type="http://schemas.openxmlformats.org/officeDocument/2006/relationships/hyperlink" Target="https://www.assets.signify.com/is/image/Signify/3_circuit_Square-ZRS750_TCPL_WH-AP?$highres$" TargetMode="External"/><Relationship Id="rId3210" Type="http://schemas.openxmlformats.org/officeDocument/2006/relationships/hyperlink" Target="https://www.assets.signify.com/is/content/Signify/BN021C%20EU-MI-0427_Final%20v3" TargetMode="External"/><Relationship Id="rId2769" Type="http://schemas.openxmlformats.org/officeDocument/2006/relationships/hyperlink" Target="https://www.assets.signify.com/is/content/Signify/928082219231_EU.cs_CZ.PROF.FP" TargetMode="External"/><Relationship Id="rId2976" Type="http://schemas.openxmlformats.org/officeDocument/2006/relationships/hyperlink" Target="https://www.assets.signify.com/is/content/Signify/EM164C-SM-TWIN-SPOT-UI" TargetMode="External"/><Relationship Id="rId948" Type="http://schemas.openxmlformats.org/officeDocument/2006/relationships/hyperlink" Target="https://www.assets.signify.com/is/image/Signify/LEDbulb_12-80W_E27_A60_730_FR_130D-SPP?$highres$" TargetMode="External"/><Relationship Id="rId1578" Type="http://schemas.openxmlformats.org/officeDocument/2006/relationships/hyperlink" Target="https://www.assets.signify.com/is/content/Signify/910502558718_EU.cs_CZ.PROF.FP" TargetMode="External"/><Relationship Id="rId1785" Type="http://schemas.openxmlformats.org/officeDocument/2006/relationships/hyperlink" Target="https://www.assets.signify.com/is/content/Signify/911401813785_EU.cs_CZ.PROF.FP" TargetMode="External"/><Relationship Id="rId1992" Type="http://schemas.openxmlformats.org/officeDocument/2006/relationships/hyperlink" Target="https://www.assets.signify.com/is/content/Signify/929002006102_EU.cs_CZ.PROF.FP" TargetMode="External"/><Relationship Id="rId2629" Type="http://schemas.openxmlformats.org/officeDocument/2006/relationships/hyperlink" Target="https://www.assets.signify.com/is/content/Signify/929003042802_EU.cs_CZ.PROF.FP" TargetMode="External"/><Relationship Id="rId2836" Type="http://schemas.openxmlformats.org/officeDocument/2006/relationships/hyperlink" Target="https://www.assets.signify.com/is/content/Signify/913700652566_EU.cs_CZ.PROF.FP" TargetMode="External"/><Relationship Id="rId77" Type="http://schemas.openxmlformats.org/officeDocument/2006/relationships/hyperlink" Target="https://www.assets.signify.com/is/image/Signify/Emergency-Bulkhead-EM153C-SPP02?$highres$" TargetMode="External"/><Relationship Id="rId808" Type="http://schemas.openxmlformats.org/officeDocument/2006/relationships/hyperlink" Target="https://www.assets.signify.com/is/image/Signify/MAS_LEDstrip_5M-SPP?$highres$" TargetMode="External"/><Relationship Id="rId1438" Type="http://schemas.openxmlformats.org/officeDocument/2006/relationships/hyperlink" Target="https://www.assets.signify.com/is/image/Signify/GPPR1_IPVG4PP_PHL_0008?$highres$" TargetMode="External"/><Relationship Id="rId1645" Type="http://schemas.openxmlformats.org/officeDocument/2006/relationships/hyperlink" Target="https://www.assets.signify.com/is/content/Signify/911401809287_EU.cs_CZ.PROF.FP" TargetMode="External"/><Relationship Id="rId1852" Type="http://schemas.openxmlformats.org/officeDocument/2006/relationships/hyperlink" Target="https://www.assets.signify.com/is/content/Signify/911401632208_EU.cs_CZ.PROF.FP" TargetMode="External"/><Relationship Id="rId2903" Type="http://schemas.openxmlformats.org/officeDocument/2006/relationships/hyperlink" Target="https://www.assets.signify.com/is/content/Signify/CoreLine-SlimDownlight-DN145B-INI" TargetMode="External"/><Relationship Id="rId1505" Type="http://schemas.openxmlformats.org/officeDocument/2006/relationships/hyperlink" Target="https://www.assets.signify.com/is/content/Signify/911401898982_EU.cs_CZ.PROF.FP" TargetMode="External"/><Relationship Id="rId1712" Type="http://schemas.openxmlformats.org/officeDocument/2006/relationships/hyperlink" Target="https://www.assets.signify.com/is/content/Signify/910505106567_EU.cs_CZ.PROF.FP" TargetMode="External"/><Relationship Id="rId598" Type="http://schemas.openxmlformats.org/officeDocument/2006/relationships/hyperlink" Target="https://www.assets.signify.com/is/image/Signify/LEDtube_400mm_17W_2G11_830_2000lm-SPP?$highres$" TargetMode="External"/><Relationship Id="rId2279" Type="http://schemas.openxmlformats.org/officeDocument/2006/relationships/hyperlink" Target="https://www.assets.signify.com/is/content/Signify/929002695502_EU.cs_CZ.PROF.FP" TargetMode="External"/><Relationship Id="rId2486" Type="http://schemas.openxmlformats.org/officeDocument/2006/relationships/hyperlink" Target="https://www.assets.signify.com/is/content/Signify/929002966831_EU.cs_CZ.PROF.FP" TargetMode="External"/><Relationship Id="rId2693" Type="http://schemas.openxmlformats.org/officeDocument/2006/relationships/hyperlink" Target="https://www.assets.signify.com/is/content/Signify/928048501605_EU.cs_CZ.PROF.FP" TargetMode="External"/><Relationship Id="rId3537" Type="http://schemas.openxmlformats.org/officeDocument/2006/relationships/hyperlink" Target="https://www.assets.signify.com/is/content/Signify/LEDtube_Installation_Guide_HF_1-INI" TargetMode="External"/><Relationship Id="rId458" Type="http://schemas.openxmlformats.org/officeDocument/2006/relationships/hyperlink" Target="https://www.assets.signify.com/is/image/Signify/Large?$highres$" TargetMode="External"/><Relationship Id="rId665" Type="http://schemas.openxmlformats.org/officeDocument/2006/relationships/hyperlink" Target="https://www.assets.signify.com/is/image/Signify/LEDtube_PRO_1200mm_12W_G13_850_1800lm-SPP?$highres$" TargetMode="External"/><Relationship Id="rId872" Type="http://schemas.openxmlformats.org/officeDocument/2006/relationships/hyperlink" Target="https://www.assets.signify.com/is/image/Signify/LEDbulb_MAS_A60_E27_CL_2-SPP?$highres$" TargetMode="External"/><Relationship Id="rId1088" Type="http://schemas.openxmlformats.org/officeDocument/2006/relationships/hyperlink" Target="https://www.assets.signify.com/is/image/Signify/LEDspots_50W_GU10_PAR16-SPP?$highres$" TargetMode="External"/><Relationship Id="rId1295" Type="http://schemas.openxmlformats.org/officeDocument/2006/relationships/hyperlink" Target="https://www.assets.signify.com/is/image/Signify/lppr1_son-tpia_plus_e40?$highres$" TargetMode="External"/><Relationship Id="rId2139" Type="http://schemas.openxmlformats.org/officeDocument/2006/relationships/hyperlink" Target="https://www.assets.signify.com/is/content/Signify/929002446102_EU.cs_CZ.PROF.FP" TargetMode="External"/><Relationship Id="rId2346" Type="http://schemas.openxmlformats.org/officeDocument/2006/relationships/hyperlink" Target="https://www.assets.signify.com/is/content/Signify/929002372602_EU.cs_CZ.PROF.FP" TargetMode="External"/><Relationship Id="rId2553" Type="http://schemas.openxmlformats.org/officeDocument/2006/relationships/hyperlink" Target="https://www.assets.signify.com/is/content/Signify/929001217862_EU.cs_CZ.PROF.FP" TargetMode="External"/><Relationship Id="rId2760" Type="http://schemas.openxmlformats.org/officeDocument/2006/relationships/hyperlink" Target="https://www.assets.signify.com/is/content/Signify/928074209228_EU.cs_CZ.PROF.FP" TargetMode="External"/><Relationship Id="rId3604" Type="http://schemas.openxmlformats.org/officeDocument/2006/relationships/hyperlink" Target="https://www.assets.signify.com/is/content/Signify/LEDtube-Installation-Guide-HF-2-INI" TargetMode="External"/><Relationship Id="rId318" Type="http://schemas.openxmlformats.org/officeDocument/2006/relationships/hyperlink" Target="https://www.assets.signify.com/is/image/Signify/WT050C-2ft-double-SPP?$highres$" TargetMode="External"/><Relationship Id="rId525" Type="http://schemas.openxmlformats.org/officeDocument/2006/relationships/hyperlink" Target="https://www.assets.signify.com/is/image/Signify/LEDTForce_MAS_SONT_EU1_T52_E40-SPP?$highres$" TargetMode="External"/><Relationship Id="rId732" Type="http://schemas.openxmlformats.org/officeDocument/2006/relationships/hyperlink" Target="https://www.assets.signify.com/is/image/Signify/ESSENTIAL_LEDtube_8_16W_G5_830_865_APR-SPP?$highres$" TargetMode="External"/><Relationship Id="rId1155" Type="http://schemas.openxmlformats.org/officeDocument/2006/relationships/hyperlink" Target="https://www.assets.signify.com/is/image/Signify/ExpertColor_7-2_50W_MR16_GU5-3_PP?$highres$" TargetMode="External"/><Relationship Id="rId1362" Type="http://schemas.openxmlformats.org/officeDocument/2006/relationships/hyperlink" Target="https://www.assets.signify.com/is/image/Signify/LPPR1_CDM-RM_0008?$highres$" TargetMode="External"/><Relationship Id="rId2206" Type="http://schemas.openxmlformats.org/officeDocument/2006/relationships/hyperlink" Target="https://www.assets.signify.com/is/content/Signify/929002474802_EU.cs_CZ.PROF.FP" TargetMode="External"/><Relationship Id="rId2413" Type="http://schemas.openxmlformats.org/officeDocument/2006/relationships/hyperlink" Target="https://www.assets.signify.com/is/content/Signify/929003564147_EU.cs_CZ.PROF.FP" TargetMode="External"/><Relationship Id="rId2620" Type="http://schemas.openxmlformats.org/officeDocument/2006/relationships/hyperlink" Target="https://www.assets.signify.com/is/content/Signify/929002066402_EU.cs_CZ.PROF.FP" TargetMode="External"/><Relationship Id="rId1015" Type="http://schemas.openxmlformats.org/officeDocument/2006/relationships/hyperlink" Target="https://www.assets.signify.com/is/image/Signify/LEDluster_E27_P45-SPP?$highres$" TargetMode="External"/><Relationship Id="rId1222" Type="http://schemas.openxmlformats.org/officeDocument/2006/relationships/hyperlink" Target="https://www.assets.signify.com/is/image/Signify/LEDspot_R7S_230V-SPP?$highres$" TargetMode="External"/><Relationship Id="rId3187" Type="http://schemas.openxmlformats.org/officeDocument/2006/relationships/hyperlink" Target="https://www.assets.signify.com/is/content/Signify/MI-PILA-WT008C-Classic" TargetMode="External"/><Relationship Id="rId3394" Type="http://schemas.openxmlformats.org/officeDocument/2006/relationships/hyperlink" Target="https://www.assets.signify.com/is/content/Signify/Online-QIG-for-324165994074-INI" TargetMode="External"/><Relationship Id="rId3047" Type="http://schemas.openxmlformats.org/officeDocument/2006/relationships/hyperlink" Target="https://www.assets.signify.com/is/content/Signify/Mounting_instruction_Ledinaire_remote_control_EcoSet" TargetMode="External"/><Relationship Id="rId175" Type="http://schemas.openxmlformats.org/officeDocument/2006/relationships/hyperlink" Target="https://www.assets.signify.com/is/image/Signify/Ledinaire_panel_G5_60x60-SPP?$highres$" TargetMode="External"/><Relationship Id="rId3254" Type="http://schemas.openxmlformats.org/officeDocument/2006/relationships/hyperlink" Target="https://www.assets.signify.com/is/content/Signify/Coreline-Highbay-G5-MI-PSU-PSD" TargetMode="External"/><Relationship Id="rId3461" Type="http://schemas.openxmlformats.org/officeDocument/2006/relationships/hyperlink" Target="https://www.assets.signify.com/is/content/Signify/online-QIG-for-324166183191-INI" TargetMode="External"/><Relationship Id="rId382" Type="http://schemas.openxmlformats.org/officeDocument/2006/relationships/hyperlink" Target="https://www.assets.signify.com/is/image/Signify/CL-HB-G6-BY122P-PSU-PSD-RTP?$highres$" TargetMode="External"/><Relationship Id="rId2063" Type="http://schemas.openxmlformats.org/officeDocument/2006/relationships/hyperlink" Target="https://www.assets.signify.com/is/content/Signify/929003758502_EU.cs_CZ.PROF.FP" TargetMode="External"/><Relationship Id="rId2270" Type="http://schemas.openxmlformats.org/officeDocument/2006/relationships/hyperlink" Target="https://www.assets.signify.com/is/content/Signify/929002698202_EU.cs_CZ.PROF.FP" TargetMode="External"/><Relationship Id="rId3114" Type="http://schemas.openxmlformats.org/officeDocument/2006/relationships/hyperlink" Target="https://www.assets.signify.com/is/content/Signify/CoreLine-waterproof-G3-Installation-Instruction-v202512" TargetMode="External"/><Relationship Id="rId3321" Type="http://schemas.openxmlformats.org/officeDocument/2006/relationships/hyperlink" Target="https://www.assets.signify.com/is/content/Signify/Mounting-instruction-Ledinaire-Floodlight-All-in-with-sensor" TargetMode="External"/><Relationship Id="rId242" Type="http://schemas.openxmlformats.org/officeDocument/2006/relationships/hyperlink" Target="https://www.assets.signify.com/is/image/Signify/CoreLine_Waterproof_WT120C%20G2%20L1200%20PSU%20-%20SPP?$highres$" TargetMode="External"/><Relationship Id="rId2130" Type="http://schemas.openxmlformats.org/officeDocument/2006/relationships/hyperlink" Target="https://www.assets.signify.com/is/content/Signify/929003547402_EU.cs_CZ.PROF.FP" TargetMode="External"/><Relationship Id="rId102" Type="http://schemas.openxmlformats.org/officeDocument/2006/relationships/hyperlink" Target="https://www.assets.signify.com/is/image/Signify/PILA-WM-WL007C-G2-13S-PSUMDU-RND-RTP?$highres$" TargetMode="External"/><Relationship Id="rId1689" Type="http://schemas.openxmlformats.org/officeDocument/2006/relationships/hyperlink" Target="https://www.assets.signify.com/is/content/Signify/911401835588_EU.cs_CZ.PROF.FP" TargetMode="External"/><Relationship Id="rId1896" Type="http://schemas.openxmlformats.org/officeDocument/2006/relationships/hyperlink" Target="https://www.assets.signify.com/is/content/Signify/912300024001_EU.cs_CZ.PROF.FP" TargetMode="External"/><Relationship Id="rId2947" Type="http://schemas.openxmlformats.org/officeDocument/2006/relationships/hyperlink" Target="https://www.assets.signify.com/is/content/Signify/127075007939_Release_CoreLine%20Recessed%20Spot%20gen2_D78-650_900lm%20PSR_manual" TargetMode="External"/><Relationship Id="rId919" Type="http://schemas.openxmlformats.org/officeDocument/2006/relationships/hyperlink" Target="https://www.assets.signify.com/is/image/Signify/MZD_LEDCLA_40W_A60_E27-SPP?$highres$" TargetMode="External"/><Relationship Id="rId1549" Type="http://schemas.openxmlformats.org/officeDocument/2006/relationships/hyperlink" Target="https://www.assets.signify.com/is/content/Signify/912401483522_EU.cs_CZ.PROF.FP" TargetMode="External"/><Relationship Id="rId1756" Type="http://schemas.openxmlformats.org/officeDocument/2006/relationships/hyperlink" Target="https://www.assets.signify.com/is/content/Signify/911401892980_EU.cs_CZ.PROF.FP" TargetMode="External"/><Relationship Id="rId1963" Type="http://schemas.openxmlformats.org/officeDocument/2006/relationships/hyperlink" Target="https://www.assets.signify.com/is/content/Signify/929003467512_EU.cs_CZ.PROF.FP" TargetMode="External"/><Relationship Id="rId2807" Type="http://schemas.openxmlformats.org/officeDocument/2006/relationships/hyperlink" Target="https://www.assets.signify.com/is/content/Signify/928108200630_EU.cs_CZ.PROF.FP" TargetMode="External"/><Relationship Id="rId48" Type="http://schemas.openxmlformats.org/officeDocument/2006/relationships/hyperlink" Target="https://www.assets.signify.com/is/image/Signify/CoreLine_Recessed_Spot-RS140B-SPP?$highres$" TargetMode="External"/><Relationship Id="rId1409" Type="http://schemas.openxmlformats.org/officeDocument/2006/relationships/hyperlink" Target="https://www.assets.signify.com/is/image/Signify/GPPR1_PPPLTL-3_0001?$highres$" TargetMode="External"/><Relationship Id="rId1616" Type="http://schemas.openxmlformats.org/officeDocument/2006/relationships/hyperlink" Target="https://www.assets.signify.com/is/content/Signify/911401801287_EU.cs_CZ.PROF.FP" TargetMode="External"/><Relationship Id="rId1823" Type="http://schemas.openxmlformats.org/officeDocument/2006/relationships/hyperlink" Target="https://www.assets.signify.com/is/content/Signify/911401556145_EU.cs_CZ.PROF.FP" TargetMode="External"/><Relationship Id="rId2597" Type="http://schemas.openxmlformats.org/officeDocument/2006/relationships/hyperlink" Target="https://www.assets.signify.com/is/content/Signify/929003079902_EU.cs_CZ.PROF.FP" TargetMode="External"/><Relationship Id="rId3648" Type="http://schemas.openxmlformats.org/officeDocument/2006/relationships/hyperlink" Target="https://www.assets.signify.com/is/image/Signify/LED-G95-25W-1800K-E27-Amber-SP-DIM-1PF-4-RTP?$highres$" TargetMode="External"/><Relationship Id="rId569" Type="http://schemas.openxmlformats.org/officeDocument/2006/relationships/hyperlink" Target="https://www.assets.signify.com/is/image/Signify/LEDtube_100mm_5W_G24D-1-SPP?$highres$" TargetMode="External"/><Relationship Id="rId776" Type="http://schemas.openxmlformats.org/officeDocument/2006/relationships/hyperlink" Target="https://www.assets.signify.com/is/image/Signify/LEDtube_MAS_G5-SPP?$highres$" TargetMode="External"/><Relationship Id="rId983" Type="http://schemas.openxmlformats.org/officeDocument/2006/relationships/hyperlink" Target="https://www.assets.signify.com/is/image/Signify/LED_classic_25W_B35_E14_CL_WGD90_SRT4_1-SPP?$highres$" TargetMode="External"/><Relationship Id="rId1199" Type="http://schemas.openxmlformats.org/officeDocument/2006/relationships/hyperlink" Target="https://www.assets.signify.com/is/image/Signify/LED-10W-G4-WW-12V-ND-micro-2SRT6-RTP?$highres$" TargetMode="External"/><Relationship Id="rId2457" Type="http://schemas.openxmlformats.org/officeDocument/2006/relationships/hyperlink" Target="https://www.assets.signify.com/is/content/Signify/929002028592_EU.cs_CZ.PROF.FP" TargetMode="External"/><Relationship Id="rId2664" Type="http://schemas.openxmlformats.org/officeDocument/2006/relationships/hyperlink" Target="https://www.assets.signify.com/is/content/Signify/929002016702_EU.cs_CZ.PROF.FP" TargetMode="External"/><Relationship Id="rId3508" Type="http://schemas.openxmlformats.org/officeDocument/2006/relationships/hyperlink" Target="https://www.assets.signify.com/is/content/Signify/online-QIG-for-324166183191-Corepro-LEDtube-INI" TargetMode="External"/><Relationship Id="rId429" Type="http://schemas.openxmlformats.org/officeDocument/2006/relationships/hyperlink" Target="https://www.assets.signify.com/is/image/Signify/Ledinaire-BY030P-remote-control-SPP?$highres$" TargetMode="External"/><Relationship Id="rId636" Type="http://schemas.openxmlformats.org/officeDocument/2006/relationships/hyperlink" Target="https://www.assets.signify.com/is/image/Signify/LEDtube_1200mm_HO_T8-SPP?$highres$" TargetMode="External"/><Relationship Id="rId1059" Type="http://schemas.openxmlformats.org/officeDocument/2006/relationships/hyperlink" Target="https://www.assets.signify.com/is/image/Signify/LED_Classic_75W_PAR30S_WW_25D_D_1PF_4_S-SPP?$highres$" TargetMode="External"/><Relationship Id="rId1266" Type="http://schemas.openxmlformats.org/officeDocument/2006/relationships/hyperlink" Target="https://www.assets.signify.com/is/image/Signify/LPPR1_TL-MINI?$highres$" TargetMode="External"/><Relationship Id="rId1473" Type="http://schemas.openxmlformats.org/officeDocument/2006/relationships/hyperlink" Target="https://www.assets.signify.com/is/content/Signify/929003251332_EU.cs_CZ.PROF.FP" TargetMode="External"/><Relationship Id="rId2317" Type="http://schemas.openxmlformats.org/officeDocument/2006/relationships/hyperlink" Target="https://www.assets.signify.com/is/content/Signify/929003798502_EU.cs_CZ.PROF.FP" TargetMode="External"/><Relationship Id="rId2871" Type="http://schemas.openxmlformats.org/officeDocument/2006/relationships/hyperlink" Target="https://www.assets.signify.com/is/content/Signify/913712008866_EU.cs_CZ.PROF.FP" TargetMode="External"/><Relationship Id="rId843" Type="http://schemas.openxmlformats.org/officeDocument/2006/relationships/hyperlink" Target="https://www.assets.signify.com/is/image/Signify/LED_CLA_60W_A60_E27_3000K_FR_UE_SRT4-SPP?$highres$" TargetMode="External"/><Relationship Id="rId1126" Type="http://schemas.openxmlformats.org/officeDocument/2006/relationships/hyperlink" Target="https://www.assets.signify.com/is/image/Signify/LEDspotMV_ND_5W_PAR16_GU10_PP?$highres$" TargetMode="External"/><Relationship Id="rId1680" Type="http://schemas.openxmlformats.org/officeDocument/2006/relationships/hyperlink" Target="https://www.assets.signify.com/is/content/Signify/911401892185_EU.cs_CZ.PROF.FP" TargetMode="External"/><Relationship Id="rId2524" Type="http://schemas.openxmlformats.org/officeDocument/2006/relationships/hyperlink" Target="https://www.assets.signify.com/is/content/Signify/929001347102_EU.cs_CZ.PROF.FP" TargetMode="External"/><Relationship Id="rId2731" Type="http://schemas.openxmlformats.org/officeDocument/2006/relationships/hyperlink" Target="https://www.assets.signify.com/is/content/Signify/928150909230_EU.cs_CZ.PROF.FP" TargetMode="External"/><Relationship Id="rId703" Type="http://schemas.openxmlformats.org/officeDocument/2006/relationships/hyperlink" Target="https://www.assets.signify.com/is/image/Signify/TLED_230V_10-5W-36W_160D_T8ND_PP?$highres$" TargetMode="External"/><Relationship Id="rId910" Type="http://schemas.openxmlformats.org/officeDocument/2006/relationships/hyperlink" Target="https://www.assets.signify.com/is/image/Signify/LED_classic_A67_E27_FR-POS2A-SPP?$highres$" TargetMode="External"/><Relationship Id="rId1333" Type="http://schemas.openxmlformats.org/officeDocument/2006/relationships/hyperlink" Target="https://www.assets.signify.com/is/image/Signify/LPPR1_CDM-T_0005?$highres$" TargetMode="External"/><Relationship Id="rId1540" Type="http://schemas.openxmlformats.org/officeDocument/2006/relationships/hyperlink" Target="https://www.assets.signify.com/is/content/Signify/912401483510_EU.cs_CZ.PROF.FP" TargetMode="External"/><Relationship Id="rId1400" Type="http://schemas.openxmlformats.org/officeDocument/2006/relationships/hyperlink" Target="https://www.assets.signify.com/is/image/Signify/GPPR1_PINTTL52_PHL?$highres$" TargetMode="External"/><Relationship Id="rId3298" Type="http://schemas.openxmlformats.org/officeDocument/2006/relationships/hyperlink" Target="https://www.assets.signify.com/is/content/Signify/MI_Coreline%20tempo%20small%20gen2" TargetMode="External"/><Relationship Id="rId3158" Type="http://schemas.openxmlformats.org/officeDocument/2006/relationships/hyperlink" Target="https://www.assets.signify.com/is/content/Signify/Ledinaire_Waterproof_WT060C-MI_v2023%2003" TargetMode="External"/><Relationship Id="rId3365" Type="http://schemas.openxmlformats.org/officeDocument/2006/relationships/hyperlink" Target="https://www.assets.signify.com/is/content/Signify/Online-QIG-for-W1-TForce-SON-T-INI" TargetMode="External"/><Relationship Id="rId3572" Type="http://schemas.openxmlformats.org/officeDocument/2006/relationships/hyperlink" Target="https://www.assets.signify.com/is/content/Signify/LEDtube_MAS_HO_Installation_Guide-INI" TargetMode="External"/><Relationship Id="rId286" Type="http://schemas.openxmlformats.org/officeDocument/2006/relationships/hyperlink" Target="https://www.assets.signify.com/is/image/Signify/Coreline-tubular-waterproof-G2-PC-PMMA-L1200-SPP-v3?$highres$" TargetMode="External"/><Relationship Id="rId493" Type="http://schemas.openxmlformats.org/officeDocument/2006/relationships/hyperlink" Target="https://www.assets.signify.com/is/image/Signify/CoreLine_Malaga_LED-BRP102-SPP?$highres$" TargetMode="External"/><Relationship Id="rId2174" Type="http://schemas.openxmlformats.org/officeDocument/2006/relationships/hyperlink" Target="https://www.assets.signify.com/is/content/Signify/929001869202_EU.cs_CZ.PROF.FP" TargetMode="External"/><Relationship Id="rId2381" Type="http://schemas.openxmlformats.org/officeDocument/2006/relationships/hyperlink" Target="https://www.assets.signify.com/is/content/Signify/929002983601_EU.cs_CZ.PROF.FP" TargetMode="External"/><Relationship Id="rId3018" Type="http://schemas.openxmlformats.org/officeDocument/2006/relationships/hyperlink" Target="https://www.assets.signify.com/is/content/Signify/Installation-instructions-CoreLine-recessed-Gen4v2" TargetMode="External"/><Relationship Id="rId3225" Type="http://schemas.openxmlformats.org/officeDocument/2006/relationships/hyperlink" Target="https://www.assets.signify.com/is/content/Signify/MI-Coreline-Highbay-G6-PSD-PSU" TargetMode="External"/><Relationship Id="rId3432" Type="http://schemas.openxmlformats.org/officeDocument/2006/relationships/hyperlink" Target="https://www.assets.signify.com/is/content/Signify/LEDtube_PLL_HF_1_Installation_Guide-INI" TargetMode="External"/><Relationship Id="rId146" Type="http://schemas.openxmlformats.org/officeDocument/2006/relationships/hyperlink" Target="https://www.assets.signify.com/is/image/Signify/CoreLine-panel-G6-W60L60-RTP?$highres$" TargetMode="External"/><Relationship Id="rId353" Type="http://schemas.openxmlformats.org/officeDocument/2006/relationships/hyperlink" Target="https://www.assets.signify.com/is/image/Signify/Ledinaire%20Batten_BN021_L1200_SPP-01?$highres$" TargetMode="External"/><Relationship Id="rId560" Type="http://schemas.openxmlformats.org/officeDocument/2006/relationships/hyperlink" Target="https://www.assets.signify.com/is/image/Signify/LEDTForce_HPI_Others_E40-SPP?$highres$" TargetMode="External"/><Relationship Id="rId1190" Type="http://schemas.openxmlformats.org/officeDocument/2006/relationships/hyperlink" Target="https://www.assets.signify.com/is/image/Signify/MAS_LEDspotLV_D_20_100W_827_AR111_40D-SPP?$highres$" TargetMode="External"/><Relationship Id="rId2034" Type="http://schemas.openxmlformats.org/officeDocument/2006/relationships/hyperlink" Target="https://www.assets.signify.com/is/content/Signify/929004253002_EU.cs_CZ.PROF.FP" TargetMode="External"/><Relationship Id="rId2241" Type="http://schemas.openxmlformats.org/officeDocument/2006/relationships/hyperlink" Target="https://www.assets.signify.com/is/content/Signify/929003774602_EU.cs_CZ.PROF.FP" TargetMode="External"/><Relationship Id="rId213" Type="http://schemas.openxmlformats.org/officeDocument/2006/relationships/hyperlink" Target="https://www.assets.signify.com/is/image/Signify/CoreLine-FastSet-SM155C-L1200-RTP?$highres$" TargetMode="External"/><Relationship Id="rId420" Type="http://schemas.openxmlformats.org/officeDocument/2006/relationships/hyperlink" Target="https://www.assets.signify.com/is/image/Signify/CoreLine%20High-bay%20Value_BY101P_SPP?$highres$" TargetMode="External"/><Relationship Id="rId1050" Type="http://schemas.openxmlformats.org/officeDocument/2006/relationships/hyperlink" Target="https://www.assets.signify.com/is/image/Signify/LEDbulb_CLA_T25L_E14_CL-SPP?$highres$" TargetMode="External"/><Relationship Id="rId2101" Type="http://schemas.openxmlformats.org/officeDocument/2006/relationships/hyperlink" Target="https://www.assets.signify.com/is/content/Signify/929003481702_EU.cs_CZ.PROF.FP" TargetMode="External"/><Relationship Id="rId1867" Type="http://schemas.openxmlformats.org/officeDocument/2006/relationships/hyperlink" Target="https://www.assets.signify.com/is/content/Signify/911401631108_EU.cs_CZ.PROF.FP" TargetMode="External"/><Relationship Id="rId2918" Type="http://schemas.openxmlformats.org/officeDocument/2006/relationships/hyperlink" Target="https://www.assets.signify.com/is/content/Signify/Downlight_DN065C_G4_324165985701_V2_Online-INI" TargetMode="External"/><Relationship Id="rId1727" Type="http://schemas.openxmlformats.org/officeDocument/2006/relationships/hyperlink" Target="https://www.assets.signify.com/is/content/Signify/911401838888_EU.cs_CZ.PROF.FP" TargetMode="External"/><Relationship Id="rId1934" Type="http://schemas.openxmlformats.org/officeDocument/2006/relationships/hyperlink" Target="https://www.assets.signify.com/is/content/Signify/911401885386_EU.cs_CZ.PROF.FP" TargetMode="External"/><Relationship Id="rId3082" Type="http://schemas.openxmlformats.org/officeDocument/2006/relationships/hyperlink" Target="https://www.assets.signify.com/is/content/Signify/Installation-instructions-CoreLine-surface-mounted-Gen4" TargetMode="External"/><Relationship Id="rId19" Type="http://schemas.openxmlformats.org/officeDocument/2006/relationships/hyperlink" Target="https://www.assets.signify.com/is/image/Signify/DN065B_G3%20_LDNR_LED10_L150_SQ-SPP?$highres$" TargetMode="External"/><Relationship Id="rId3" Type="http://schemas.openxmlformats.org/officeDocument/2006/relationships/hyperlink" Target="https://www.assets.signify.com/is/image/Signify/DN145B-G4-10S-PSD-RTP?$highres$" TargetMode="External"/><Relationship Id="rId887" Type="http://schemas.openxmlformats.org/officeDocument/2006/relationships/hyperlink" Target="https://www.assets.signify.com/is/image/Signify/LED_BulbsBulb_A67_100W_1521lm_2700K_E27_NDFrosted-SPP?$highres$" TargetMode="External"/><Relationship Id="rId2568" Type="http://schemas.openxmlformats.org/officeDocument/2006/relationships/hyperlink" Target="https://www.assets.signify.com/is/content/Signify/929002981102_EU.cs_CZ.PROF.FP" TargetMode="External"/><Relationship Id="rId2775" Type="http://schemas.openxmlformats.org/officeDocument/2006/relationships/hyperlink" Target="https://www.assets.signify.com/is/content/Signify/928084505131_EU.cs_CZ.PROF.FP" TargetMode="External"/><Relationship Id="rId2982" Type="http://schemas.openxmlformats.org/officeDocument/2006/relationships/hyperlink" Target="https://www.assets.signify.com/is/content/Signify/EM159Z-WL-CM-SUSPENSION-KIT-final" TargetMode="External"/><Relationship Id="rId361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47" Type="http://schemas.openxmlformats.org/officeDocument/2006/relationships/hyperlink" Target="https://www.assets.signify.com/is/image/Signify/ESSENTIAL_LEDtube_8_16W_G5_830_865_APR-SPP?$highres$" TargetMode="External"/><Relationship Id="rId954" Type="http://schemas.openxmlformats.org/officeDocument/2006/relationships/hyperlink" Target="https://www.assets.signify.com/is/image/Signify/LEDbulb_10-65W_E27_A60_765_FR_130D-SPP?$highres$" TargetMode="External"/><Relationship Id="rId1377" Type="http://schemas.openxmlformats.org/officeDocument/2006/relationships/hyperlink" Target="https://www.assets.signify.com/is/image/Signify/LPPR1_CDMR111E_0001?$highres$" TargetMode="External"/><Relationship Id="rId1584" Type="http://schemas.openxmlformats.org/officeDocument/2006/relationships/hyperlink" Target="https://www.assets.signify.com/is/content/Signify/910500189015_EU.cs_CZ.PROF.FP" TargetMode="External"/><Relationship Id="rId1791" Type="http://schemas.openxmlformats.org/officeDocument/2006/relationships/hyperlink" Target="https://www.assets.signify.com/is/content/Signify/911401850487_EU.cs_CZ.PROF.FP" TargetMode="External"/><Relationship Id="rId2428" Type="http://schemas.openxmlformats.org/officeDocument/2006/relationships/hyperlink" Target="https://www.assets.signify.com/is/content/Signify/929003012282_EU.cs_CZ.PROF.FP" TargetMode="External"/><Relationship Id="rId2635" Type="http://schemas.openxmlformats.org/officeDocument/2006/relationships/hyperlink" Target="https://www.assets.signify.com/is/content/Signify/929003478702_EU.cs_CZ.PROF.FP" TargetMode="External"/><Relationship Id="rId2842" Type="http://schemas.openxmlformats.org/officeDocument/2006/relationships/hyperlink" Target="https://www.assets.signify.com/is/content/Signify/913713033766_EU.cs_CZ.PROF.FP" TargetMode="External"/><Relationship Id="rId83" Type="http://schemas.openxmlformats.org/officeDocument/2006/relationships/hyperlink" Target="https://www.assets.signify.com/is/image/Signify/Emergency-Slim-Exit-Sign-EM155C-SPP?$highres$" TargetMode="External"/><Relationship Id="rId607" Type="http://schemas.openxmlformats.org/officeDocument/2006/relationships/hyperlink" Target="https://www.assets.signify.com/is/image/Signify/LEDtube_COR_PLT_6_5W_GX24Q2-SPP?$highres$" TargetMode="External"/><Relationship Id="rId814" Type="http://schemas.openxmlformats.org/officeDocument/2006/relationships/hyperlink" Target="https://www.assets.signify.com/is/image/Signify/MAS_LEDstrip_5M-SPP?$highres$" TargetMode="External"/><Relationship Id="rId1237" Type="http://schemas.openxmlformats.org/officeDocument/2006/relationships/hyperlink" Target="https://www.assets.signify.com/is/image/Signify/LPPR1_IRPR38_0001?$highres$" TargetMode="External"/><Relationship Id="rId1444" Type="http://schemas.openxmlformats.org/officeDocument/2006/relationships/hyperlink" Target="https://www.assets.signify.com/is/image/Signify/BSN_50_K302_A2_ITS_230V-SPP?$highres$" TargetMode="External"/><Relationship Id="rId1651" Type="http://schemas.openxmlformats.org/officeDocument/2006/relationships/hyperlink" Target="https://www.assets.signify.com/is/content/Signify/911401809387_EU.cs_CZ.PROF.FP" TargetMode="External"/><Relationship Id="rId2702" Type="http://schemas.openxmlformats.org/officeDocument/2006/relationships/hyperlink" Target="https://www.assets.signify.com/is/content/Signify/927923083014_EU.cs_CZ.PROF.FP" TargetMode="External"/><Relationship Id="rId1304" Type="http://schemas.openxmlformats.org/officeDocument/2006/relationships/hyperlink" Target="https://www.assets.signify.com/is/image/Signify/LPPR1_SDW-T_50W_PG12-1?$highres$" TargetMode="External"/><Relationship Id="rId1511" Type="http://schemas.openxmlformats.org/officeDocument/2006/relationships/hyperlink" Target="https://www.assets.signify.com/is/content/Signify/911401810584_EU.cs_CZ.PROF.FP" TargetMode="External"/><Relationship Id="rId3269" Type="http://schemas.openxmlformats.org/officeDocument/2006/relationships/hyperlink" Target="https://www.assets.signify.com/is/content/Signify/Coreline-Highbay-G5-MI-PSU-PSD" TargetMode="External"/><Relationship Id="rId3476" Type="http://schemas.openxmlformats.org/officeDocument/2006/relationships/hyperlink" Target="https://www.assets.signify.com/is/content/Signify/online-QIG-for-324166166411-MAS-LEDtube-installation-guide-INI" TargetMode="External"/><Relationship Id="rId10" Type="http://schemas.openxmlformats.org/officeDocument/2006/relationships/hyperlink" Target="https://www.assets.signify.com/is/image/Signify/LEDINAIRE_SlimDownlight-DN065B_LED10S-SPP?$highres$" TargetMode="External"/><Relationship Id="rId397" Type="http://schemas.openxmlformats.org/officeDocument/2006/relationships/hyperlink" Target="https://www.assets.signify.com/is/image/Signify/CoreLineHighbay_Gen5_BY121P-SPP?$highres$" TargetMode="External"/><Relationship Id="rId2078" Type="http://schemas.openxmlformats.org/officeDocument/2006/relationships/hyperlink" Target="https://www.assets.signify.com/is/content/Signify/929004270702_EU.cs_CZ.PROF.FP" TargetMode="External"/><Relationship Id="rId2285" Type="http://schemas.openxmlformats.org/officeDocument/2006/relationships/hyperlink" Target="https://www.assets.signify.com/is/content/Signify/929002696102_EU.cs_CZ.PROF.FP" TargetMode="External"/><Relationship Id="rId2492" Type="http://schemas.openxmlformats.org/officeDocument/2006/relationships/hyperlink" Target="https://www.assets.signify.com/is/content/Signify/929002972531_EU.cs_CZ.PROF.FP" TargetMode="External"/><Relationship Id="rId3129" Type="http://schemas.openxmlformats.org/officeDocument/2006/relationships/hyperlink" Target="https://www.assets.signify.com/is/content/Signify/CoreLine-waterproof-G3-Installation-Instruction-v202512" TargetMode="External"/><Relationship Id="rId3336" Type="http://schemas.openxmlformats.org/officeDocument/2006/relationships/hyperlink" Target="https://www.assets.signify.com/is/content/Signify/Installation-Instructions-PILA-Floodlight-Gen2" TargetMode="External"/><Relationship Id="rId257" Type="http://schemas.openxmlformats.org/officeDocument/2006/relationships/hyperlink" Target="https://www.assets.signify.com/is/image/Signify/CoreLine-waterproof-WT120C-G3-L1500-SPP-MultiLumenIcon4?$highres$" TargetMode="External"/><Relationship Id="rId464" Type="http://schemas.openxmlformats.org/officeDocument/2006/relationships/hyperlink" Target="https://www.assets.signify.com/is/image/Signify/Ledinaire-Floodlight-BVP167-70W-All-in-RTP?$highres$" TargetMode="External"/><Relationship Id="rId1094" Type="http://schemas.openxmlformats.org/officeDocument/2006/relationships/hyperlink" Target="https://www.assets.signify.com/is/image/Signify/LEDspot_Corepro_GU10_PAR16-SPP?$highres$" TargetMode="External"/><Relationship Id="rId2145" Type="http://schemas.openxmlformats.org/officeDocument/2006/relationships/hyperlink" Target="https://www.assets.signify.com/is/content/Signify/929002446132_EU.cs_CZ.PROF.FP" TargetMode="External"/><Relationship Id="rId3543" Type="http://schemas.openxmlformats.org/officeDocument/2006/relationships/hyperlink" Target="https://www.assets.signify.com/is/content/Signify/LEDtube_Installation_Guide_UN-INI" TargetMode="External"/><Relationship Id="rId117" Type="http://schemas.openxmlformats.org/officeDocument/2006/relationships/hyperlink" Target="https://www.assets.signify.com/is/image/Signify/3_circuit_Square-ZRS750_EPSL_BK-AP?$highres$" TargetMode="External"/><Relationship Id="rId671" Type="http://schemas.openxmlformats.org/officeDocument/2006/relationships/hyperlink" Target="https://www.assets.signify.com/is/image/Signify/LEDtube_PRO_1200mm_12W_G13_850_1800lm-SPP?$highres$" TargetMode="External"/><Relationship Id="rId2352" Type="http://schemas.openxmlformats.org/officeDocument/2006/relationships/hyperlink" Target="https://www.assets.signify.com/is/content/Signify/929002370801_EU.cs_CZ.PROF.FP" TargetMode="External"/><Relationship Id="rId3403" Type="http://schemas.openxmlformats.org/officeDocument/2006/relationships/hyperlink" Target="https://www.assets.signify.com/is/content/Signify/LEDTForce_HPI_NC_Installation_Guide-INI" TargetMode="External"/><Relationship Id="rId361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24" Type="http://schemas.openxmlformats.org/officeDocument/2006/relationships/hyperlink" Target="https://www.assets.signify.com/is/image/Signify/Pila-WT007C-L1200-RTP?$highres$" TargetMode="External"/><Relationship Id="rId531" Type="http://schemas.openxmlformats.org/officeDocument/2006/relationships/hyperlink" Target="https://www.assets.signify.com/is/image/Signify/LEDTForce_MAS_HPL_ED90_E27-SPP?$highres$" TargetMode="External"/><Relationship Id="rId1161" Type="http://schemas.openxmlformats.org/officeDocument/2006/relationships/hyperlink" Target="https://www.assets.signify.com/is/image/Signify/LEDspots_MAS_MR16_GU5_3-SPP?$highres$" TargetMode="External"/><Relationship Id="rId2005" Type="http://schemas.openxmlformats.org/officeDocument/2006/relationships/hyperlink" Target="https://www.assets.signify.com/is/content/Signify/929002350002_EU.cs_CZ.PROF.FP" TargetMode="External"/><Relationship Id="rId2212" Type="http://schemas.openxmlformats.org/officeDocument/2006/relationships/hyperlink" Target="https://www.assets.signify.com/is/content/Signify/929003596202_EU.cs_CZ.PROF.FP" TargetMode="External"/><Relationship Id="rId1021" Type="http://schemas.openxmlformats.org/officeDocument/2006/relationships/hyperlink" Target="https://www.assets.signify.com/is/image/Signify/LEDcandle_25W_E14_827_FR_P45-SPP?$highres$" TargetMode="External"/><Relationship Id="rId1978" Type="http://schemas.openxmlformats.org/officeDocument/2006/relationships/hyperlink" Target="https://www.assets.signify.com/is/content/Signify/929003731002_EU.cs_CZ.PROF.FP" TargetMode="External"/><Relationship Id="rId3193" Type="http://schemas.openxmlformats.org/officeDocument/2006/relationships/hyperlink" Target="https://www.assets.signify.com/is/content/Signify/MI-CoreLine-BN126C-All-in-combined-upgraded" TargetMode="External"/><Relationship Id="rId1838" Type="http://schemas.openxmlformats.org/officeDocument/2006/relationships/hyperlink" Target="https://www.assets.signify.com/is/content/Signify/911401555945_EU.cs_CZ.PROF.FP" TargetMode="External"/><Relationship Id="rId3053" Type="http://schemas.openxmlformats.org/officeDocument/2006/relationships/hyperlink" Target="https://www.assets.signify.com/is/content/Signify/Ledinaire-panel-G5-Mounting-Instructions-Flywire-Finalv4" TargetMode="External"/><Relationship Id="rId3260" Type="http://schemas.openxmlformats.org/officeDocument/2006/relationships/hyperlink" Target="https://www.assets.signify.com/is/content/Signify/Coreline-Highbay-G5-MI-PSU-PSD" TargetMode="External"/><Relationship Id="rId181" Type="http://schemas.openxmlformats.org/officeDocument/2006/relationships/hyperlink" Target="https://www.assets.signify.com/is/image/Signify/Ledinaire_Panel_PSD_All-in_830_835_840_W60L60_OC-SPP?$highres$" TargetMode="External"/><Relationship Id="rId1905" Type="http://schemas.openxmlformats.org/officeDocument/2006/relationships/hyperlink" Target="https://www.assets.signify.com/is/content/Signify/912300023663_EU.cs_CZ.PROF.FP" TargetMode="External"/><Relationship Id="rId3120" Type="http://schemas.openxmlformats.org/officeDocument/2006/relationships/hyperlink" Target="https://www.assets.signify.com/is/content/Signify/CoreLine-waterproof-G3-Installation-Instruction-v202512" TargetMode="External"/><Relationship Id="rId998" Type="http://schemas.openxmlformats.org/officeDocument/2006/relationships/hyperlink" Target="https://www.assets.signify.com/is/image/Signify/MZD_LEDCLA_25W_B35_E14-SPP?$highres$" TargetMode="External"/><Relationship Id="rId2679" Type="http://schemas.openxmlformats.org/officeDocument/2006/relationships/hyperlink" Target="https://www.assets.signify.com/is/content/Signify/923801344209_EU.cs_CZ.PROF.FP" TargetMode="External"/><Relationship Id="rId2886" Type="http://schemas.openxmlformats.org/officeDocument/2006/relationships/hyperlink" Target="https://www.assets.signify.com/is/content/Signify/913700752626_EU.cs_CZ.PROF.FP" TargetMode="External"/><Relationship Id="rId858" Type="http://schemas.openxmlformats.org/officeDocument/2006/relationships/hyperlink" Target="https://www.assets.signify.com/is/image/Signify/LED_CLA_100WA60_E27_4000K_CL_UE_SRT4-SPP?$highres$" TargetMode="External"/><Relationship Id="rId1488" Type="http://schemas.openxmlformats.org/officeDocument/2006/relationships/hyperlink" Target="https://www.assets.signify.com/is/content/Signify/911401551632_EU.cs_CZ.PROF.FP" TargetMode="External"/><Relationship Id="rId1695" Type="http://schemas.openxmlformats.org/officeDocument/2006/relationships/hyperlink" Target="https://www.assets.signify.com/is/content/Signify/910505106566_EU.cs_CZ.PROF.FP" TargetMode="External"/><Relationship Id="rId2539" Type="http://schemas.openxmlformats.org/officeDocument/2006/relationships/hyperlink" Target="https://www.assets.signify.com/is/content/Signify/929004247202_EU.cs_CZ.PROF.FP" TargetMode="External"/><Relationship Id="rId2746" Type="http://schemas.openxmlformats.org/officeDocument/2006/relationships/hyperlink" Target="https://www.assets.signify.com/is/content/Signify/928073005130_EU.cs_CZ.PROF.FP" TargetMode="External"/><Relationship Id="rId2953" Type="http://schemas.openxmlformats.org/officeDocument/2006/relationships/hyperlink" Target="https://www.assets.signify.com/is/content/Signify/127075007939_Release_CoreLine%20Recessed%20Spot%20gen2_D78-650_900lm%20PSR_manual" TargetMode="External"/><Relationship Id="rId718" Type="http://schemas.openxmlformats.org/officeDocument/2006/relationships/hyperlink" Target="https://www.assets.signify.com/is/image/Signify/Ledtube_CorePro_18W_G13_830_24D_ND-SPP?$highres$" TargetMode="External"/><Relationship Id="rId925" Type="http://schemas.openxmlformats.org/officeDocument/2006/relationships/hyperlink" Target="https://www.assets.signify.com/is/image/Signify/LED_classic_A67_E27_CL-POS2A-SPP?$highres$" TargetMode="External"/><Relationship Id="rId1348" Type="http://schemas.openxmlformats.org/officeDocument/2006/relationships/hyperlink" Target="https://www.assets.signify.com/is/image/Signify/LPPR1_CDM-TC_0001?$highres$" TargetMode="External"/><Relationship Id="rId1555" Type="http://schemas.openxmlformats.org/officeDocument/2006/relationships/hyperlink" Target="https://www.assets.signify.com/is/content/Signify/911401851882_EU.cs_CZ.PROF.FP" TargetMode="External"/><Relationship Id="rId1762" Type="http://schemas.openxmlformats.org/officeDocument/2006/relationships/hyperlink" Target="https://www.assets.signify.com/is/content/Signify/911401893080_EU.cs_CZ.PROF.FP" TargetMode="External"/><Relationship Id="rId2606" Type="http://schemas.openxmlformats.org/officeDocument/2006/relationships/hyperlink" Target="https://www.assets.signify.com/is/content/Signify/929002493202_EU.cs_CZ.PROF.FP" TargetMode="External"/><Relationship Id="rId1208" Type="http://schemas.openxmlformats.org/officeDocument/2006/relationships/hyperlink" Target="https://www.assets.signify.com/is/image/Signify/LED-40W-G9-WW-ND-3PF-6-DISC-RTP?$highres$" TargetMode="External"/><Relationship Id="rId1415" Type="http://schemas.openxmlformats.org/officeDocument/2006/relationships/hyperlink" Target="https://www.assets.signify.com/is/image/Signify/GPPR1_RITD_0001?$highres$" TargetMode="External"/><Relationship Id="rId2813" Type="http://schemas.openxmlformats.org/officeDocument/2006/relationships/hyperlink" Target="https://www.assets.signify.com/is/content/Signify/928195505330_EU.cs_CZ.PROF.FP" TargetMode="External"/><Relationship Id="rId54" Type="http://schemas.openxmlformats.org/officeDocument/2006/relationships/hyperlink" Target="https://www.assets.signify.com/is/image/Signify/CoreLine_Recessed_Spot-RS141B-SPP?$highres$" TargetMode="External"/><Relationship Id="rId1622" Type="http://schemas.openxmlformats.org/officeDocument/2006/relationships/hyperlink" Target="https://www.assets.signify.com/is/content/Signify/911401891785_EU.cs_CZ.PROF.FP" TargetMode="External"/><Relationship Id="rId2189" Type="http://schemas.openxmlformats.org/officeDocument/2006/relationships/hyperlink" Target="https://www.assets.signify.com/is/content/Signify/929003734102_EU.cs_CZ.PROF.FP" TargetMode="External"/><Relationship Id="rId3587" Type="http://schemas.openxmlformats.org/officeDocument/2006/relationships/hyperlink" Target="https://www.assets.signify.com/is/content/Signify/LEDtube_Installation_Guide_HF_2-INI" TargetMode="External"/><Relationship Id="rId2396" Type="http://schemas.openxmlformats.org/officeDocument/2006/relationships/hyperlink" Target="https://www.assets.signify.com/is/content/Signify/929002306202_EU.cs_CZ.PROF.FP" TargetMode="External"/><Relationship Id="rId3447" Type="http://schemas.openxmlformats.org/officeDocument/2006/relationships/hyperlink" Target="https://www.assets.signify.com/is/content/Signify/online-QIG-for-324166115861-Installation-INI" TargetMode="External"/><Relationship Id="rId3654" Type="http://schemas.openxmlformats.org/officeDocument/2006/relationships/hyperlink" Target="https://www.assets.signify.com/is/content/Signify/CZ.cs_CZ.8721103049018" TargetMode="External"/><Relationship Id="rId368" Type="http://schemas.openxmlformats.org/officeDocument/2006/relationships/hyperlink" Target="https://www.assets.signify.com/is/image/Signify/CL-HB-G6-BY122P-PSU-PSD-RTP?$highres$" TargetMode="External"/><Relationship Id="rId575" Type="http://schemas.openxmlformats.org/officeDocument/2006/relationships/hyperlink" Target="https://www.assets.signify.com/is/image/Signify/929004253002-CorePro-LED-PLC-360D-8-9W-3CCT-2P-G24d-RTP?$highres$" TargetMode="External"/><Relationship Id="rId782" Type="http://schemas.openxmlformats.org/officeDocument/2006/relationships/hyperlink" Target="https://www.assets.signify.com/is/image/Signify/CorePro-LEDtube-HF-600mm-RTP?$highres$" TargetMode="External"/><Relationship Id="rId2049" Type="http://schemas.openxmlformats.org/officeDocument/2006/relationships/hyperlink" Target="https://www.assets.signify.com/is/content/Signify/929001381602_EU.cs_CZ.PROF.FP" TargetMode="External"/><Relationship Id="rId2256" Type="http://schemas.openxmlformats.org/officeDocument/2006/relationships/hyperlink" Target="https://www.assets.signify.com/is/content/Signify/929002696802_EU.cs_CZ.PROF.FP" TargetMode="External"/><Relationship Id="rId2463" Type="http://schemas.openxmlformats.org/officeDocument/2006/relationships/hyperlink" Target="https://www.assets.signify.com/is/content/Signify/929001345792_EU.cs_CZ.PROF.FP" TargetMode="External"/><Relationship Id="rId2670" Type="http://schemas.openxmlformats.org/officeDocument/2006/relationships/hyperlink" Target="https://www.assets.signify.com/is/content/Signify/924151144441_EU.cs_CZ.PROF.FP" TargetMode="External"/><Relationship Id="rId3307" Type="http://schemas.openxmlformats.org/officeDocument/2006/relationships/hyperlink" Target="https://www.assets.signify.com/is/content/Signify/MI-BVP085-Ledinaire-Solar-floodlight" TargetMode="External"/><Relationship Id="rId3514" Type="http://schemas.openxmlformats.org/officeDocument/2006/relationships/hyperlink" Target="https://www.assets.signify.com/is/content/Signify/66357991-139078-LED-BULB-NDLR-QIG-INI" TargetMode="External"/><Relationship Id="rId228" Type="http://schemas.openxmlformats.org/officeDocument/2006/relationships/hyperlink" Target="https://www.assets.signify.com/is/image/Signify/CoreLine_Waterproof_WT120C%20G2%20PCU%20-%20SPP?$highres$" TargetMode="External"/><Relationship Id="rId435" Type="http://schemas.openxmlformats.org/officeDocument/2006/relationships/hyperlink" Target="https://www.assets.signify.com/is/image/Signify/Ledinaire-BY030-bracket-APP?$highres$" TargetMode="External"/><Relationship Id="rId642" Type="http://schemas.openxmlformats.org/officeDocument/2006/relationships/hyperlink" Target="https://www.assets.signify.com/is/image/Signify/LEDtube_1200mm_HO_T8-SPP?$highres$" TargetMode="External"/><Relationship Id="rId1065" Type="http://schemas.openxmlformats.org/officeDocument/2006/relationships/hyperlink" Target="https://www.assets.signify.com/is/image/Signify/LEDspot_CorePro_40W_E27_R63_827_36D_ND-SPP?$highres$" TargetMode="External"/><Relationship Id="rId1272" Type="http://schemas.openxmlformats.org/officeDocument/2006/relationships/hyperlink" Target="https://www.assets.signify.com/is/image/Signify/LPPR1_TL-X?$highres$" TargetMode="External"/><Relationship Id="rId2116" Type="http://schemas.openxmlformats.org/officeDocument/2006/relationships/hyperlink" Target="https://www.assets.signify.com/is/content/Signify/929003577132_EU.cs_CZ.PROF.FP" TargetMode="External"/><Relationship Id="rId2323" Type="http://schemas.openxmlformats.org/officeDocument/2006/relationships/hyperlink" Target="https://www.assets.signify.com/is/content/Signify/929003057902_EU.cs_CZ.PROF.FP" TargetMode="External"/><Relationship Id="rId2530" Type="http://schemas.openxmlformats.org/officeDocument/2006/relationships/hyperlink" Target="https://www.assets.signify.com/is/content/Signify/929004247102_EU.cs_CZ.PROF.FP" TargetMode="External"/><Relationship Id="rId502" Type="http://schemas.openxmlformats.org/officeDocument/2006/relationships/hyperlink" Target="https://www.assets.signify.com/is/image/Signify/LED_Trueforce_LED_Road_58_35W_E27_others_Clear_730_ND-SPP?$highres$" TargetMode="External"/><Relationship Id="rId1132" Type="http://schemas.openxmlformats.org/officeDocument/2006/relationships/hyperlink" Target="https://www.assets.signify.com/is/image/Signify/LEDspots_RCA_PAR16_GU10-SPP?$highres$" TargetMode="External"/><Relationship Id="rId3097" Type="http://schemas.openxmlformats.org/officeDocument/2006/relationships/hyperlink" Target="https://www.assets.signify.com/is/content/Signify/CoreLine-waterproof-G3-Installation-Instruction-v202512" TargetMode="External"/><Relationship Id="rId1949" Type="http://schemas.openxmlformats.org/officeDocument/2006/relationships/hyperlink" Target="https://www.assets.signify.com/is/content/Signify/910925869856_EU.cs_CZ.PROF.FP" TargetMode="External"/><Relationship Id="rId3164" Type="http://schemas.openxmlformats.org/officeDocument/2006/relationships/hyperlink" Target="https://www.assets.signify.com/is/content/Signify/Manual%20Instruction_Ledinaire%20waterproof%20WT065C%20All_In_v202305" TargetMode="External"/><Relationship Id="rId292" Type="http://schemas.openxmlformats.org/officeDocument/2006/relationships/hyperlink" Target="https://www.assets.signify.com/is/image/Signify/CoreLine%20tubular%20waterproof_WT210Z%20SMS%20_suspension%20set?$highres$" TargetMode="External"/><Relationship Id="rId1809" Type="http://schemas.openxmlformats.org/officeDocument/2006/relationships/hyperlink" Target="https://www.assets.signify.com/is/content/Signify/911401842282_EU.cs_CZ.PROF.FP" TargetMode="External"/><Relationship Id="rId3371" Type="http://schemas.openxmlformats.org/officeDocument/2006/relationships/hyperlink" Target="https://www.assets.signify.com/is/content/Signify/Online-QIG-for-324165994083-INI" TargetMode="External"/><Relationship Id="rId2180" Type="http://schemas.openxmlformats.org/officeDocument/2006/relationships/hyperlink" Target="https://www.assets.signify.com/is/content/Signify/929001869702_EU.cs_CZ.PROF.FP" TargetMode="External"/><Relationship Id="rId3024" Type="http://schemas.openxmlformats.org/officeDocument/2006/relationships/hyperlink" Target="https://www.assets.signify.com/is/content/Signify/CoreLine-panel-G6-Installation-Instructions-RC132V-BN-v2" TargetMode="External"/><Relationship Id="rId3231" Type="http://schemas.openxmlformats.org/officeDocument/2006/relationships/hyperlink" Target="https://www.assets.signify.com/is/content/Signify/MI-Coreline-Highbay-G6-PSD-PSU" TargetMode="External"/><Relationship Id="rId152" Type="http://schemas.openxmlformats.org/officeDocument/2006/relationships/hyperlink" Target="https://www.assets.signify.com/is/image/Signify/CoreLine-panel-G6-W60L60-RTP?$highres$" TargetMode="External"/><Relationship Id="rId2040" Type="http://schemas.openxmlformats.org/officeDocument/2006/relationships/hyperlink" Target="https://www.assets.signify.com/is/content/Signify/929003758102_EU.cs_CZ.PROF.FP" TargetMode="External"/><Relationship Id="rId2997" Type="http://schemas.openxmlformats.org/officeDocument/2006/relationships/hyperlink" Target="https://www.assets.signify.com/is/content/Signify/MI%20CoreLine%20Projector%20gen2_ST151T-INI%20Sep%202021" TargetMode="External"/><Relationship Id="rId969" Type="http://schemas.openxmlformats.org/officeDocument/2006/relationships/hyperlink" Target="https://www.assets.signify.com/is/image/Signify/MZD_LED_40W_A60_E27-SPP?$highres$" TargetMode="External"/><Relationship Id="rId1599" Type="http://schemas.openxmlformats.org/officeDocument/2006/relationships/hyperlink" Target="https://www.assets.signify.com/is/content/Signify/911401840987_EU.cs_CZ.PROF.FP" TargetMode="External"/><Relationship Id="rId1459" Type="http://schemas.openxmlformats.org/officeDocument/2006/relationships/hyperlink" Target="https://www.assets.signify.com/is/image/Signify/GPPR1_SKD_0001?$highres$" TargetMode="External"/><Relationship Id="rId2857" Type="http://schemas.openxmlformats.org/officeDocument/2006/relationships/hyperlink" Target="https://www.assets.signify.com/is/content/Signify/913700648666_EU.cs_CZ.PROF.FP" TargetMode="External"/><Relationship Id="rId98" Type="http://schemas.openxmlformats.org/officeDocument/2006/relationships/hyperlink" Target="https://www.assets.signify.com/is/image/Signify/8718699681036_p0-APP?$highres$" TargetMode="External"/><Relationship Id="rId829" Type="http://schemas.openxmlformats.org/officeDocument/2006/relationships/hyperlink" Target="https://www.assets.signify.com/is/image/Signify/CorePro_LEDstrip_5M-SPP?$highres$" TargetMode="External"/><Relationship Id="rId1666" Type="http://schemas.openxmlformats.org/officeDocument/2006/relationships/hyperlink" Target="https://www.assets.signify.com/is/content/Signify/911401841987_EU.cs_CZ.PROF.FP" TargetMode="External"/><Relationship Id="rId1873" Type="http://schemas.openxmlformats.org/officeDocument/2006/relationships/hyperlink" Target="https://www.assets.signify.com/is/content/Signify/911401632708_EU.cs_CZ.PROF.FP" TargetMode="External"/><Relationship Id="rId2717" Type="http://schemas.openxmlformats.org/officeDocument/2006/relationships/hyperlink" Target="https://www.assets.signify.com/is/content/Signify/927923583014_EU.cs_CZ.PROF.FP" TargetMode="External"/><Relationship Id="rId2924" Type="http://schemas.openxmlformats.org/officeDocument/2006/relationships/hyperlink" Target="https://www.assets.signify.com/is/content/Signify/444170264921%20DN142B%20PSU%20Installation%20Instructions" TargetMode="External"/><Relationship Id="rId1319" Type="http://schemas.openxmlformats.org/officeDocument/2006/relationships/hyperlink" Target="https://www.assets.signify.com/is/image/Signify/lppr1_cdo-tt_0003?$highres$" TargetMode="External"/><Relationship Id="rId1526" Type="http://schemas.openxmlformats.org/officeDocument/2006/relationships/hyperlink" Target="https://www.assets.signify.com/is/content/Signify/911401810484_EU.cs_CZ.PROF.FP" TargetMode="External"/><Relationship Id="rId1733" Type="http://schemas.openxmlformats.org/officeDocument/2006/relationships/hyperlink" Target="https://www.assets.signify.com/is/content/Signify/911401816787_EU.cs_CZ.PROF.FP" TargetMode="External"/><Relationship Id="rId1940" Type="http://schemas.openxmlformats.org/officeDocument/2006/relationships/hyperlink" Target="https://www.assets.signify.com/is/content/Signify/911401811583_EU.cs_CZ.PROF.FP" TargetMode="External"/><Relationship Id="rId25" Type="http://schemas.openxmlformats.org/officeDocument/2006/relationships/hyperlink" Target="https://www.assets.signify.com/is/image/Signify/CLDN-DN142B-UGR19-150-SPP?$highres$" TargetMode="External"/><Relationship Id="rId1800" Type="http://schemas.openxmlformats.org/officeDocument/2006/relationships/hyperlink" Target="https://www.assets.signify.com/is/content/Signify/911401834784_EU.cs_CZ.PROF.FP" TargetMode="External"/><Relationship Id="rId3558" Type="http://schemas.openxmlformats.org/officeDocument/2006/relationships/hyperlink" Target="https://www.assets.signify.com/is/content/Signify/MAS-LEDtube-600mm-HE-T5-Installation-Instructions-INI" TargetMode="External"/><Relationship Id="rId479" Type="http://schemas.openxmlformats.org/officeDocument/2006/relationships/hyperlink" Target="https://www.assets.signify.com/is/image/Signify/Ledinaire-Floodlight-BVP167-200W-All-in-RTP?$highres$" TargetMode="External"/><Relationship Id="rId686" Type="http://schemas.openxmlformats.org/officeDocument/2006/relationships/hyperlink" Target="https://www.assets.signify.com/is/image/Signify/PILA-LED-Tube-HO-G13-20241115-RTP?$highres$" TargetMode="External"/><Relationship Id="rId893" Type="http://schemas.openxmlformats.org/officeDocument/2006/relationships/hyperlink" Target="https://www.assets.signify.com/is/image/Signify/LED_classic_A67_E27_FR-POS2A-SPP?$highres$" TargetMode="External"/><Relationship Id="rId2367" Type="http://schemas.openxmlformats.org/officeDocument/2006/relationships/hyperlink" Target="https://www.assets.signify.com/is/content/Signify/929002372901_EU.cs_CZ.PROF.FP" TargetMode="External"/><Relationship Id="rId2574" Type="http://schemas.openxmlformats.org/officeDocument/2006/relationships/hyperlink" Target="https://www.assets.signify.com/is/content/Signify/929003597531_EU.cs_CZ.PROF.FP-1" TargetMode="External"/><Relationship Id="rId2781" Type="http://schemas.openxmlformats.org/officeDocument/2006/relationships/hyperlink" Target="https://www.assets.signify.com/is/content/Signify/928193605131_EU.cs_CZ.PROF.FP" TargetMode="External"/><Relationship Id="rId3418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362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39" Type="http://schemas.openxmlformats.org/officeDocument/2006/relationships/hyperlink" Target="https://www.assets.signify.com/is/image/Signify/Coreline%20Batten%20G3_%20BN126C%20PSU%20-%20SPP02?$highres$" TargetMode="External"/><Relationship Id="rId546" Type="http://schemas.openxmlformats.org/officeDocument/2006/relationships/hyperlink" Target="https://www.assets.signify.com/is/image/Signify/LEDTForce_ED75_E27-SPP?$highres$" TargetMode="External"/><Relationship Id="rId753" Type="http://schemas.openxmlformats.org/officeDocument/2006/relationships/hyperlink" Target="https://www.assets.signify.com/is/image/Signify/LEDtube_1200mm_17W_G5-SPP?$highres$" TargetMode="External"/><Relationship Id="rId1176" Type="http://schemas.openxmlformats.org/officeDocument/2006/relationships/hyperlink" Target="https://www.assets.signify.com/is/image/Signify/LEDspot_35W_GU5-3_827_36D_VLE-SPP?$highres$" TargetMode="External"/><Relationship Id="rId1383" Type="http://schemas.openxmlformats.org/officeDocument/2006/relationships/hyperlink" Target="https://www.assets.signify.com/is/image/Signify/GPPR1_HFSIITL5_0005?$highres$" TargetMode="External"/><Relationship Id="rId2227" Type="http://schemas.openxmlformats.org/officeDocument/2006/relationships/hyperlink" Target="https://www.assets.signify.com/is/content/Signify/929001391302_EU.cs_CZ.PROF.FP" TargetMode="External"/><Relationship Id="rId2434" Type="http://schemas.openxmlformats.org/officeDocument/2006/relationships/hyperlink" Target="https://www.assets.signify.com/is/content/Signify/929003013182_EU.cs_CZ.PROF.FP" TargetMode="External"/><Relationship Id="rId406" Type="http://schemas.openxmlformats.org/officeDocument/2006/relationships/hyperlink" Target="https://www.assets.signify.com/is/image/Signify/CoreLineHighbay_Gen5_BY122P-SPP?$highres$" TargetMode="External"/><Relationship Id="rId960" Type="http://schemas.openxmlformats.org/officeDocument/2006/relationships/hyperlink" Target="https://www.assets.signify.com/is/image/Signify/LEDbulb_A65_E27_FR_P1-SPP?$highres$" TargetMode="External"/><Relationship Id="rId1036" Type="http://schemas.openxmlformats.org/officeDocument/2006/relationships/hyperlink" Target="https://www.assets.signify.com/is/image/Signify/LEDLustre_6_60W_E14_RCA-SPP?$highres$" TargetMode="External"/><Relationship Id="rId1243" Type="http://schemas.openxmlformats.org/officeDocument/2006/relationships/hyperlink" Target="https://www.assets.signify.com/is/image/Signify/LPPR1_TLBMINI_0001?$highres$" TargetMode="External"/><Relationship Id="rId1590" Type="http://schemas.openxmlformats.org/officeDocument/2006/relationships/hyperlink" Target="https://www.assets.signify.com/is/content/Signify/910500188015_EU.cs_CZ.PROF.FP" TargetMode="External"/><Relationship Id="rId2641" Type="http://schemas.openxmlformats.org/officeDocument/2006/relationships/hyperlink" Target="https://www.assets.signify.com/is/content/Signify/929003779002_EU.cs_CZ.PROF.FP" TargetMode="External"/><Relationship Id="rId613" Type="http://schemas.openxmlformats.org/officeDocument/2006/relationships/hyperlink" Target="https://www.assets.signify.com/is/image/Signify/LEDtube_COR_PLT_18_5W_GX24Q4-SPP?$highres$" TargetMode="External"/><Relationship Id="rId820" Type="http://schemas.openxmlformats.org/officeDocument/2006/relationships/hyperlink" Target="https://www.assets.signify.com/is/image/Signify/CorePro_LEDstrip_5M-SPP?$highres$" TargetMode="External"/><Relationship Id="rId1450" Type="http://schemas.openxmlformats.org/officeDocument/2006/relationships/hyperlink" Target="https://www.assets.signify.com/is/image/Signify/GPPR1_BSN-HD_PHL?$highres$" TargetMode="External"/><Relationship Id="rId2501" Type="http://schemas.openxmlformats.org/officeDocument/2006/relationships/hyperlink" Target="https://www.assets.signify.com/is/content/Signify/929003486202_EU.cs_CZ.PROF.FP" TargetMode="External"/><Relationship Id="rId1103" Type="http://schemas.openxmlformats.org/officeDocument/2006/relationships/hyperlink" Target="https://www.assets.signify.com/is/image/Signify/LEDspots-VLE-D-650lm-GU10-930-120D-RTP?$highres$" TargetMode="External"/><Relationship Id="rId1310" Type="http://schemas.openxmlformats.org/officeDocument/2006/relationships/hyperlink" Target="https://www.assets.signify.com/is/image/Signify/lppr1_mhn-la_2000w?$highres$" TargetMode="External"/><Relationship Id="rId3068" Type="http://schemas.openxmlformats.org/officeDocument/2006/relationships/hyperlink" Target="https://www.assets.signify.com/is/content/Signify/Ledinaire%20panel%20standard%20version%20MI" TargetMode="External"/><Relationship Id="rId3275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3482" Type="http://schemas.openxmlformats.org/officeDocument/2006/relationships/hyperlink" Target="https://www.assets.signify.com/is/content/Signify/online-QIG-for-324166166411-MAS-LEDtube-installation-guide-INI" TargetMode="External"/><Relationship Id="rId196" Type="http://schemas.openxmlformats.org/officeDocument/2006/relationships/hyperlink" Target="https://www.assets.signify.com/is/image/Signify/RC059Z-SMB-W60L60-overview?$highres$" TargetMode="External"/><Relationship Id="rId2084" Type="http://schemas.openxmlformats.org/officeDocument/2006/relationships/hyperlink" Target="https://www.assets.signify.com/is/content/Signify/929004260402_EU.cs_CZ.PROF.FP" TargetMode="External"/><Relationship Id="rId2291" Type="http://schemas.openxmlformats.org/officeDocument/2006/relationships/hyperlink" Target="https://www.assets.signify.com/is/content/Signify/929003622702_EU.cs_CZ.PROF.FP" TargetMode="External"/><Relationship Id="rId3135" Type="http://schemas.openxmlformats.org/officeDocument/2006/relationships/hyperlink" Target="https://www.assets.signify.com/is/content/Signify/CoreLine-waterproof-G3-Installation-Instruction-v202512" TargetMode="External"/><Relationship Id="rId3342" Type="http://schemas.openxmlformats.org/officeDocument/2006/relationships/hyperlink" Target="https://www.assets.signify.com/is/content/Signify/442710336212_583_Coreline_Malaga_LED_BRP101_BRP102_MI" TargetMode="External"/><Relationship Id="rId263" Type="http://schemas.openxmlformats.org/officeDocument/2006/relationships/hyperlink" Target="https://www.assets.signify.com/is/image/Signify/CoreLine_Waterproof_WT120C%20G2%20PCU%20-%20SPP?$highres$" TargetMode="External"/><Relationship Id="rId470" Type="http://schemas.openxmlformats.org/officeDocument/2006/relationships/hyperlink" Target="https://www.assets.signify.com/is/image/Signify/Ledinaire-Floodlight-BVP167-20W-MDU-All-in-RTP?$highres$" TargetMode="External"/><Relationship Id="rId2151" Type="http://schemas.openxmlformats.org/officeDocument/2006/relationships/hyperlink" Target="https://www.assets.signify.com/is/content/Signify/929001393232_EU.cs_CZ.PROF.FP" TargetMode="External"/><Relationship Id="rId3202" Type="http://schemas.openxmlformats.org/officeDocument/2006/relationships/hyperlink" Target="https://www.assets.signify.com/is/content/Signify/MI-CoreLine-BN126C-All-in-combined" TargetMode="External"/><Relationship Id="rId123" Type="http://schemas.openxmlformats.org/officeDocument/2006/relationships/hyperlink" Target="https://www.assets.signify.com/is/image/Signify/IPAC_RCS750i_0021?$highres$" TargetMode="External"/><Relationship Id="rId330" Type="http://schemas.openxmlformats.org/officeDocument/2006/relationships/hyperlink" Target="https://www.assets.signify.com/is/image/Signify/PILA_Waterproof%20Classic%20TW%201200%2045C?$highres$" TargetMode="External"/><Relationship Id="rId2011" Type="http://schemas.openxmlformats.org/officeDocument/2006/relationships/hyperlink" Target="https://www.assets.signify.com/is/content/Signify/929002481302_EU.cs_CZ.PROF.FP" TargetMode="External"/><Relationship Id="rId2968" Type="http://schemas.openxmlformats.org/officeDocument/2006/relationships/hyperlink" Target="https://www.assets.signify.com/is/content/Signify/EM150B-REC-1S-OA-CO-UI" TargetMode="External"/><Relationship Id="rId1777" Type="http://schemas.openxmlformats.org/officeDocument/2006/relationships/hyperlink" Target="https://www.assets.signify.com/is/content/Signify/911401807381_EU.cs_CZ.PROF.FP" TargetMode="External"/><Relationship Id="rId1984" Type="http://schemas.openxmlformats.org/officeDocument/2006/relationships/hyperlink" Target="https://www.assets.signify.com/is/content/Signify/929003530702_EU.cs_CZ.PROF.FP" TargetMode="External"/><Relationship Id="rId2828" Type="http://schemas.openxmlformats.org/officeDocument/2006/relationships/hyperlink" Target="https://www.assets.signify.com/is/content/Signify/913713031666_EU.cs_CZ.PROF.FP" TargetMode="External"/><Relationship Id="rId69" Type="http://schemas.openxmlformats.org/officeDocument/2006/relationships/hyperlink" Target="https://www.assets.signify.com/is/image/Signify/RS071B_5S_60D_PSR_PI6_IP65_BK-SPP?$highres$" TargetMode="External"/><Relationship Id="rId1637" Type="http://schemas.openxmlformats.org/officeDocument/2006/relationships/hyperlink" Target="https://www.assets.signify.com/is/content/Signify/911401876085_EU.cs_CZ.PROF.FP" TargetMode="External"/><Relationship Id="rId1844" Type="http://schemas.openxmlformats.org/officeDocument/2006/relationships/hyperlink" Target="https://www.assets.signify.com/is/content/Signify/911401629208_EU.cs_CZ.PROF.FP" TargetMode="External"/><Relationship Id="rId1704" Type="http://schemas.openxmlformats.org/officeDocument/2006/relationships/hyperlink" Target="https://www.assets.signify.com/is/content/Signify/911401823680_EU.cs_CZ.PROF.FP" TargetMode="External"/><Relationship Id="rId1911" Type="http://schemas.openxmlformats.org/officeDocument/2006/relationships/hyperlink" Target="https://www.assets.signify.com/is/content/Signify/911401881602_EU.cs_CZ.PROF.FP" TargetMode="External"/><Relationship Id="rId3669" Type="http://schemas.openxmlformats.org/officeDocument/2006/relationships/hyperlink" Target="https://www.assets.signify.com/is/content/Signify/CZ.cs_CZ.8719514309364" TargetMode="External"/><Relationship Id="rId797" Type="http://schemas.openxmlformats.org/officeDocument/2006/relationships/hyperlink" Target="https://www.assets.signify.com/is/image/Signify/MAS_LEDstrip_5M-SPP?$highres$" TargetMode="External"/><Relationship Id="rId2478" Type="http://schemas.openxmlformats.org/officeDocument/2006/relationships/hyperlink" Target="https://www.assets.signify.com/is/content/Signify/929002969402_EU.cs_CZ.PROF.FP" TargetMode="External"/><Relationship Id="rId1287" Type="http://schemas.openxmlformats.org/officeDocument/2006/relationships/hyperlink" Target="https://www.assets.signify.com/is/image/Signify/lppr1_son-i_co?$highres$" TargetMode="External"/><Relationship Id="rId2685" Type="http://schemas.openxmlformats.org/officeDocument/2006/relationships/hyperlink" Target="https://www.assets.signify.com/is/content/Signify/927901710807_EU.cs_CZ.PROF.FP" TargetMode="External"/><Relationship Id="rId2892" Type="http://schemas.openxmlformats.org/officeDocument/2006/relationships/hyperlink" Target="https://www.assets.signify.com/is/content/Signify/913700753126_EU.cs_CZ.PROF.FP" TargetMode="External"/><Relationship Id="rId3529" Type="http://schemas.openxmlformats.org/officeDocument/2006/relationships/hyperlink" Target="https://www.assets.signify.com/is/content/Signify/LEDtube_Installation_Guide_HF_1-INI" TargetMode="External"/><Relationship Id="rId657" Type="http://schemas.openxmlformats.org/officeDocument/2006/relationships/hyperlink" Target="https://www.assets.signify.com/is/image/Signify/929004432302-CorePro-LED-PLC-360D-9-5W-3CCT-4P-G24q-3-RTP?$highres$" TargetMode="External"/><Relationship Id="rId864" Type="http://schemas.openxmlformats.org/officeDocument/2006/relationships/hyperlink" Target="https://www.assets.signify.com/is/image/Signify/LED_BulbsBulb_A67_100W_1521lm_2700K_E27_NDFrosted-SPP?$highres$" TargetMode="External"/><Relationship Id="rId1494" Type="http://schemas.openxmlformats.org/officeDocument/2006/relationships/hyperlink" Target="https://www.assets.signify.com/is/content/Signify/911401552232_EU.cs_CZ.PROF.FP" TargetMode="External"/><Relationship Id="rId2338" Type="http://schemas.openxmlformats.org/officeDocument/2006/relationships/hyperlink" Target="https://www.assets.signify.com/is/content/Signify/929002425192_EU.cs_CZ.PROF.FP" TargetMode="External"/><Relationship Id="rId2545" Type="http://schemas.openxmlformats.org/officeDocument/2006/relationships/hyperlink" Target="https://www.assets.signify.com/is/content/Signify/929004256202_EU.cs_CZ.PROF.FP" TargetMode="External"/><Relationship Id="rId2752" Type="http://schemas.openxmlformats.org/officeDocument/2006/relationships/hyperlink" Target="https://www.assets.signify.com/is/content/Signify/928075705130_EU.cs_CZ.PROF.FP" TargetMode="External"/><Relationship Id="rId517" Type="http://schemas.openxmlformats.org/officeDocument/2006/relationships/hyperlink" Target="https://www.assets.signify.com/is/image/Signify/LED-TForce-Core-road-26W-E27-MV-RTP?$highres$" TargetMode="External"/><Relationship Id="rId724" Type="http://schemas.openxmlformats.org/officeDocument/2006/relationships/hyperlink" Target="https://www.assets.signify.com/is/image/Signify/Ledtube_CorePro_18W_G13_830_24D_ND-SPP?$highres$" TargetMode="External"/><Relationship Id="rId931" Type="http://schemas.openxmlformats.org/officeDocument/2006/relationships/hyperlink" Target="https://www.assets.signify.com/is/image/Signify/LEDbulb_Classic_Giant_40W_E27_T65_GOLD_DIM-SPP?$highres$" TargetMode="External"/><Relationship Id="rId1147" Type="http://schemas.openxmlformats.org/officeDocument/2006/relationships/hyperlink" Target="https://www.assets.signify.com/is/image/Signify/LEDspot_50W_GU5-3_60D-SPP?$highres$" TargetMode="External"/><Relationship Id="rId1354" Type="http://schemas.openxmlformats.org/officeDocument/2006/relationships/hyperlink" Target="https://www.assets.signify.com/is/image/Signify/LPPR1_CDMTC-E_0002?$highres$" TargetMode="External"/><Relationship Id="rId1561" Type="http://schemas.openxmlformats.org/officeDocument/2006/relationships/hyperlink" Target="https://www.assets.signify.com/is/content/Signify/911401774762_EU.cs_CZ.PROF.FP" TargetMode="External"/><Relationship Id="rId2405" Type="http://schemas.openxmlformats.org/officeDocument/2006/relationships/hyperlink" Target="https://www.assets.signify.com/is/content/Signify/929003607508_EU.cs_CZ.PROF.FP" TargetMode="External"/><Relationship Id="rId2612" Type="http://schemas.openxmlformats.org/officeDocument/2006/relationships/hyperlink" Target="https://www.assets.signify.com/is/content/Signify/929002494502_EU.cs_CZ.PROF.FP" TargetMode="External"/><Relationship Id="rId60" Type="http://schemas.openxmlformats.org/officeDocument/2006/relationships/hyperlink" Target="https://www.assets.signify.com/is/image/Signify/CoreLine_Recessed_Spot-RS141B_Adjustable_ALU-SPP?$highres$" TargetMode="External"/><Relationship Id="rId1007" Type="http://schemas.openxmlformats.org/officeDocument/2006/relationships/hyperlink" Target="https://www.assets.signify.com/is/image/Signify/LEDcandle_25W_E14_827_FR_B35-SPP?$highres$" TargetMode="External"/><Relationship Id="rId1214" Type="http://schemas.openxmlformats.org/officeDocument/2006/relationships/hyperlink" Target="https://www.assets.signify.com/is/image/Signify/LED-60W-R7S-78mm-WH-RF-ND-SRT4-RTP?$highres$" TargetMode="External"/><Relationship Id="rId1421" Type="http://schemas.openxmlformats.org/officeDocument/2006/relationships/hyperlink" Target="https://www.assets.signify.com/is/image/Signify/GPPR1_RPLTC_0003?$highres$" TargetMode="External"/><Relationship Id="rId3179" Type="http://schemas.openxmlformats.org/officeDocument/2006/relationships/hyperlink" Target="https://www.assets.signify.com/is/content/Signify/MI_WT050C_20200807_FINAL" TargetMode="External"/><Relationship Id="rId3386" Type="http://schemas.openxmlformats.org/officeDocument/2006/relationships/hyperlink" Target="https://www.assets.signify.com/is/content/Signify/LEDTForce_HPL_2_NC_Installation_Guide-INI" TargetMode="External"/><Relationship Id="rId3593" Type="http://schemas.openxmlformats.org/officeDocument/2006/relationships/hyperlink" Target="https://www.assets.signify.com/is/content/Signify/LEDtube_Installation_Guide_HF_2-INI" TargetMode="External"/><Relationship Id="rId2195" Type="http://schemas.openxmlformats.org/officeDocument/2006/relationships/hyperlink" Target="https://www.assets.signify.com/is/content/Signify/929003044502_EU.cs_CZ.PROF.FP" TargetMode="External"/><Relationship Id="rId3039" Type="http://schemas.openxmlformats.org/officeDocument/2006/relationships/hyperlink" Target="https://www.assets.signify.com/is/content/Signify/CoreLine-panel-G6-Installation-Instructions-RC132V-IP65-v2" TargetMode="External"/><Relationship Id="rId3246" Type="http://schemas.openxmlformats.org/officeDocument/2006/relationships/hyperlink" Target="https://www.assets.signify.com/is/content/Signify/Coreline-Highbay-G5-MI-PSU-PSD" TargetMode="External"/><Relationship Id="rId3453" Type="http://schemas.openxmlformats.org/officeDocument/2006/relationships/hyperlink" Target="https://www.assets.signify.com/is/content/Signify/LEDtube_PLT_Installation_Guide-INI" TargetMode="External"/><Relationship Id="rId167" Type="http://schemas.openxmlformats.org/officeDocument/2006/relationships/hyperlink" Target="https://www.assets.signify.com/is/image/Signify/CoreLine-panel-G6-W30L120-RTP?$highres$" TargetMode="External"/><Relationship Id="rId374" Type="http://schemas.openxmlformats.org/officeDocument/2006/relationships/hyperlink" Target="https://www.assets.signify.com/is/image/Signify/CL-HB-G6-BY120P-PSU-PSD-RTP?$highres$" TargetMode="External"/><Relationship Id="rId581" Type="http://schemas.openxmlformats.org/officeDocument/2006/relationships/hyperlink" Target="https://www.assets.signify.com/is/image/Signify/CorePro-LED-PLC-4P-G24q-RTP?$highres$" TargetMode="External"/><Relationship Id="rId2055" Type="http://schemas.openxmlformats.org/officeDocument/2006/relationships/hyperlink" Target="https://www.assets.signify.com/is/content/Signify/929003592502_EU.cs_CZ.PROF.FP" TargetMode="External"/><Relationship Id="rId2262" Type="http://schemas.openxmlformats.org/officeDocument/2006/relationships/hyperlink" Target="https://www.assets.signify.com/is/content/Signify/929002697402_EU.cs_CZ.PROF.FP" TargetMode="External"/><Relationship Id="rId3106" Type="http://schemas.openxmlformats.org/officeDocument/2006/relationships/hyperlink" Target="https://www.assets.signify.com/is/content/Signify/CoreLine%20waterproof%20WT120C%20G2%20PSU_2023%2005" TargetMode="External"/><Relationship Id="rId3660" Type="http://schemas.openxmlformats.org/officeDocument/2006/relationships/hyperlink" Target="https://www.assets.signify.com/is/content/Signify/CZ.cs_CZ.8720169191396" TargetMode="External"/><Relationship Id="rId234" Type="http://schemas.openxmlformats.org/officeDocument/2006/relationships/hyperlink" Target="https://www.assets.signify.com/is/image/Signify/CoreLine_Waterproof_WT120C%20G2%20L1200%20PSU%20-%20SPP?$highres$" TargetMode="External"/><Relationship Id="rId3313" Type="http://schemas.openxmlformats.org/officeDocument/2006/relationships/hyperlink" Target="https://www.assets.signify.com/is/content/Signify/Mounting-instruction-Ledinaire-Floodlight-All-in-SWB" TargetMode="External"/><Relationship Id="rId3520" Type="http://schemas.openxmlformats.org/officeDocument/2006/relationships/hyperlink" Target="https://www.assets.signify.com/is/content/Signify/online-QIG-for-324166183191-Corepro-LEDtube-INI" TargetMode="External"/><Relationship Id="rId441" Type="http://schemas.openxmlformats.org/officeDocument/2006/relationships/hyperlink" Target="https://www.assets.signify.com/is/image/Signify/Coreline_Tempo_Medium-BVP125_Led120-SPP?$highres$" TargetMode="External"/><Relationship Id="rId1071" Type="http://schemas.openxmlformats.org/officeDocument/2006/relationships/hyperlink" Target="https://www.assets.signify.com/is/image/Signify/LEDspots_MAS_EU_PAR16_GU10-SPP?$highres$" TargetMode="External"/><Relationship Id="rId2122" Type="http://schemas.openxmlformats.org/officeDocument/2006/relationships/hyperlink" Target="https://www.assets.signify.com/is/content/Signify/929003577232_EU.cs_CZ.PROF.FP" TargetMode="External"/><Relationship Id="rId301" Type="http://schemas.openxmlformats.org/officeDocument/2006/relationships/hyperlink" Target="https://www.assets.signify.com/is/image/Signify/L1500-WT060C-SPP-1?$highres$" TargetMode="External"/><Relationship Id="rId1888" Type="http://schemas.openxmlformats.org/officeDocument/2006/relationships/hyperlink" Target="https://www.assets.signify.com/is/content/Signify/911401813187_EU.cs_CZ.PROF.FP" TargetMode="External"/><Relationship Id="rId2939" Type="http://schemas.openxmlformats.org/officeDocument/2006/relationships/hyperlink" Target="https://www.assets.signify.com/is/content/Signify/Downlight_DN070B_RD_EU-UMD" TargetMode="External"/><Relationship Id="rId1748" Type="http://schemas.openxmlformats.org/officeDocument/2006/relationships/hyperlink" Target="https://www.assets.signify.com/is/content/Signify/911401827688_EU.cs_CZ.PROF.FP" TargetMode="External"/><Relationship Id="rId1955" Type="http://schemas.openxmlformats.org/officeDocument/2006/relationships/hyperlink" Target="https://www.assets.signify.com/is/content/Signify/910925869864_EU.cs_CZ.PROF.FP" TargetMode="External"/><Relationship Id="rId3170" Type="http://schemas.openxmlformats.org/officeDocument/2006/relationships/hyperlink" Target="https://www.assets.signify.com/is/content/Signify/Ledinaire%20waterproof%20WT065C%20G3%20BN_MI_v2023%2005" TargetMode="External"/><Relationship Id="rId1608" Type="http://schemas.openxmlformats.org/officeDocument/2006/relationships/hyperlink" Target="https://www.assets.signify.com/is/content/Signify/911401800887_EU.cs_CZ.PROF.FP" TargetMode="External"/><Relationship Id="rId1815" Type="http://schemas.openxmlformats.org/officeDocument/2006/relationships/hyperlink" Target="https://www.assets.signify.com/is/content/Signify/911401553345_EU.cs_CZ.PROF.FP" TargetMode="External"/><Relationship Id="rId3030" Type="http://schemas.openxmlformats.org/officeDocument/2006/relationships/hyperlink" Target="https://www.assets.signify.com/is/content/Signify/CoreLine-panel-G6-Installation-Instructions-RC132V-BN-v2" TargetMode="External"/><Relationship Id="rId2589" Type="http://schemas.openxmlformats.org/officeDocument/2006/relationships/hyperlink" Target="https://www.assets.signify.com/is/content/Signify/929003079502_EU.cs_CZ.PROF.FP" TargetMode="External"/><Relationship Id="rId2796" Type="http://schemas.openxmlformats.org/officeDocument/2006/relationships/hyperlink" Target="https://www.assets.signify.com/is/content/Signify/928183505130_EU.cs_CZ.PROF.FP" TargetMode="External"/><Relationship Id="rId768" Type="http://schemas.openxmlformats.org/officeDocument/2006/relationships/hyperlink" Target="https://www.assets.signify.com/is/image/Signify/LEDtube_MAS_G5-SPP?$highres$" TargetMode="External"/><Relationship Id="rId975" Type="http://schemas.openxmlformats.org/officeDocument/2006/relationships/hyperlink" Target="https://www.assets.signify.com/is/image/Signify/PILA_LED_120W_A67_E27_WW_FR_ND_1CT_6-SPP?$highres$" TargetMode="External"/><Relationship Id="rId1398" Type="http://schemas.openxmlformats.org/officeDocument/2006/relationships/hyperlink" Target="https://www.assets.signify.com/is/image/Signify/GPPR1_PINTTL52_PHL?$highres$" TargetMode="External"/><Relationship Id="rId2449" Type="http://schemas.openxmlformats.org/officeDocument/2006/relationships/hyperlink" Target="https://www.assets.signify.com/is/content/Signify/929001345292_EU.cs_CZ.PROF.FP" TargetMode="External"/><Relationship Id="rId2656" Type="http://schemas.openxmlformats.org/officeDocument/2006/relationships/hyperlink" Target="https://www.assets.signify.com/is/content/Signify/929003791502_EU.cs_CZ.PROF.FP" TargetMode="External"/><Relationship Id="rId2863" Type="http://schemas.openxmlformats.org/officeDocument/2006/relationships/hyperlink" Target="https://www.assets.signify.com/is/content/Signify/913700418366_EU.cs_CZ.PROF.FP" TargetMode="External"/><Relationship Id="rId628" Type="http://schemas.openxmlformats.org/officeDocument/2006/relationships/hyperlink" Target="https://www.assets.signify.com/is/image/Signify/LEDtube_1200mm_HO_T8-SPP?$highres$" TargetMode="External"/><Relationship Id="rId835" Type="http://schemas.openxmlformats.org/officeDocument/2006/relationships/hyperlink" Target="https://www.assets.signify.com/is/image/Signify/CV-Xi-150W?$highres$" TargetMode="External"/><Relationship Id="rId1258" Type="http://schemas.openxmlformats.org/officeDocument/2006/relationships/hyperlink" Target="https://www.assets.signify.com/is/image/Signify/LPPR1_TL-DCOL_YELLOW_G13?$highres$" TargetMode="External"/><Relationship Id="rId1465" Type="http://schemas.openxmlformats.org/officeDocument/2006/relationships/hyperlink" Target="https://www.assets.signify.com/is/content/Signify/911401894687_EU.cs_CZ.PROF.FP" TargetMode="External"/><Relationship Id="rId1672" Type="http://schemas.openxmlformats.org/officeDocument/2006/relationships/hyperlink" Target="https://www.assets.signify.com/is/content/Signify/911401841285_EU.cs_CZ.PROF.FP" TargetMode="External"/><Relationship Id="rId2309" Type="http://schemas.openxmlformats.org/officeDocument/2006/relationships/hyperlink" Target="https://www.assets.signify.com/is/content/Signify/929003625502_EU.cs_CZ.PROF.FP" TargetMode="External"/><Relationship Id="rId2516" Type="http://schemas.openxmlformats.org/officeDocument/2006/relationships/hyperlink" Target="https://www.assets.signify.com/is/content/Signify/929003795902_EU.cs_CZ.PROF.FP" TargetMode="External"/><Relationship Id="rId2723" Type="http://schemas.openxmlformats.org/officeDocument/2006/relationships/hyperlink" Target="https://www.assets.signify.com/is/content/Signify/928150719835_EU.cs_CZ.PROF.FP" TargetMode="External"/><Relationship Id="rId1118" Type="http://schemas.openxmlformats.org/officeDocument/2006/relationships/hyperlink" Target="https://www.assets.signify.com/is/image/Signify/LEDspot_25W_GU10_830_36D-SPP?$highres$" TargetMode="External"/><Relationship Id="rId1325" Type="http://schemas.openxmlformats.org/officeDocument/2006/relationships/hyperlink" Target="https://www.assets.signify.com/is/image/Signify/lppr1_cdo-et_e40?$highres$" TargetMode="External"/><Relationship Id="rId1532" Type="http://schemas.openxmlformats.org/officeDocument/2006/relationships/hyperlink" Target="https://www.assets.signify.com/is/content/Signify/929003322902_EU.cs_CZ.PROF.FP" TargetMode="External"/><Relationship Id="rId2930" Type="http://schemas.openxmlformats.org/officeDocument/2006/relationships/hyperlink" Target="https://www.assets.signify.com/is/content/Signify/CoreLine_Downlight_DN142B_Installation_Instructions_PSD" TargetMode="External"/><Relationship Id="rId902" Type="http://schemas.openxmlformats.org/officeDocument/2006/relationships/hyperlink" Target="https://www.assets.signify.com/is/image/Signify/LED_classic_G120_E27_FR_POS2-SPP?$highres$" TargetMode="External"/><Relationship Id="rId3497" Type="http://schemas.openxmlformats.org/officeDocument/2006/relationships/hyperlink" Target="https://www.assets.signify.com/is/content/Signify/online-QIG-for-324166174411-MAS-Corepro-LEDtube-INI" TargetMode="External"/><Relationship Id="rId31" Type="http://schemas.openxmlformats.org/officeDocument/2006/relationships/hyperlink" Target="https://www.assets.signify.com/is/image/Signify/CLDN-DN142B-WR-200-SPP?$highres$" TargetMode="External"/><Relationship Id="rId2099" Type="http://schemas.openxmlformats.org/officeDocument/2006/relationships/hyperlink" Target="https://www.assets.signify.com/is/content/Signify/929004242202_EU.cs_CZ.PROF.FP" TargetMode="External"/><Relationship Id="rId278" Type="http://schemas.openxmlformats.org/officeDocument/2006/relationships/hyperlink" Target="https://www.assets.signify.com/is/image/Signify/WT120Z-TW-3x2-5-RTP?$highres$" TargetMode="External"/><Relationship Id="rId3357" Type="http://schemas.openxmlformats.org/officeDocument/2006/relationships/hyperlink" Target="https://www.assets.signify.com/is/content/Signify/MAS-LED-SON-T-UE-M-E27-INI" TargetMode="External"/><Relationship Id="rId3564" Type="http://schemas.openxmlformats.org/officeDocument/2006/relationships/hyperlink" Target="https://www.assets.signify.com/is/content/Signify/LEDtube_MAS_HO_Installation_Guide-INI" TargetMode="External"/><Relationship Id="rId485" Type="http://schemas.openxmlformats.org/officeDocument/2006/relationships/hyperlink" Target="https://www.assets.signify.com/is/image/Signify/BVP008%20-%2030W%20and%2050W?$highres$" TargetMode="External"/><Relationship Id="rId692" Type="http://schemas.openxmlformats.org/officeDocument/2006/relationships/hyperlink" Target="https://www.assets.signify.com/is/image/Signify/PILA-LEDtube-UO-T8-20240829-RTP?$highres$" TargetMode="External"/><Relationship Id="rId2166" Type="http://schemas.openxmlformats.org/officeDocument/2006/relationships/hyperlink" Target="https://www.assets.signify.com/is/content/Signify/929002997102_EU.cs_CZ.PROF.FP" TargetMode="External"/><Relationship Id="rId2373" Type="http://schemas.openxmlformats.org/officeDocument/2006/relationships/hyperlink" Target="https://www.assets.signify.com/is/content/Signify/929002025592_EU.cs_CZ.PROF.FP" TargetMode="External"/><Relationship Id="rId2580" Type="http://schemas.openxmlformats.org/officeDocument/2006/relationships/hyperlink" Target="https://www.assets.signify.com/is/content/Signify/929001912331_EU.cs_CZ.PROF.FP-1" TargetMode="External"/><Relationship Id="rId3217" Type="http://schemas.openxmlformats.org/officeDocument/2006/relationships/hyperlink" Target="https://www.assets.signify.com/is/content/Signify/MI-Coreline-Highbay-G6-PSD-PSU" TargetMode="External"/><Relationship Id="rId3424" Type="http://schemas.openxmlformats.org/officeDocument/2006/relationships/hyperlink" Target="https://www.assets.signify.com/is/content/Signify/online-QIG-for-324166176081-Installation-INI" TargetMode="External"/><Relationship Id="rId363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38" Type="http://schemas.openxmlformats.org/officeDocument/2006/relationships/hyperlink" Target="https://www.assets.signify.com/is/image/Signify/CoreLine-recessed-G4-W60L60-All-in-logo-RTP?$highres$" TargetMode="External"/><Relationship Id="rId345" Type="http://schemas.openxmlformats.org/officeDocument/2006/relationships/hyperlink" Target="https://www.assets.signify.com/is/image/Signify/CoreLineBatten-BN126C-accessory-EL-wiring-kit3?$highres$" TargetMode="External"/><Relationship Id="rId552" Type="http://schemas.openxmlformats.org/officeDocument/2006/relationships/hyperlink" Target="https://www.assets.signify.com/is/image/Signify/LEDTForce_ED90_E27-SPP?$highres$" TargetMode="External"/><Relationship Id="rId1182" Type="http://schemas.openxmlformats.org/officeDocument/2006/relationships/hyperlink" Target="https://www.assets.signify.com/is/image/Signify/MAS_LEDspotLV_D_20_100W_827_AR111_40D-SPP?$highres$" TargetMode="External"/><Relationship Id="rId2026" Type="http://schemas.openxmlformats.org/officeDocument/2006/relationships/hyperlink" Target="https://www.assets.signify.com/is/content/Signify/929003757002_EU.cs_CZ.PROF.FP" TargetMode="External"/><Relationship Id="rId2233" Type="http://schemas.openxmlformats.org/officeDocument/2006/relationships/hyperlink" Target="https://www.assets.signify.com/is/content/Signify/929003153902_EU.cs_CZ.PROF.FP" TargetMode="External"/><Relationship Id="rId2440" Type="http://schemas.openxmlformats.org/officeDocument/2006/relationships/hyperlink" Target="https://www.assets.signify.com/is/content/Signify/929003060602_EU.cs_CZ.PROF.FP" TargetMode="External"/><Relationship Id="rId205" Type="http://schemas.openxmlformats.org/officeDocument/2006/relationships/hyperlink" Target="https://www.assets.signify.com/is/image/Signify/CoreLine-surface-mounted-G4-W20L120-All-in-logo-RTP?$highres$" TargetMode="External"/><Relationship Id="rId412" Type="http://schemas.openxmlformats.org/officeDocument/2006/relationships/hyperlink" Target="https://www.assets.signify.com/is/image/Signify/CoreLineHighbay_Gen5_BY122P-SPP?$highres$" TargetMode="External"/><Relationship Id="rId1042" Type="http://schemas.openxmlformats.org/officeDocument/2006/relationships/hyperlink" Target="https://www.assets.signify.com/is/image/Signify/PILA_LED_25W_B35_E14_WW_FR_ND_1CT_10-SPP?$highres$" TargetMode="External"/><Relationship Id="rId2300" Type="http://schemas.openxmlformats.org/officeDocument/2006/relationships/hyperlink" Target="https://www.assets.signify.com/is/content/Signify/929003623702_EU.cs_CZ.PROF.FP" TargetMode="External"/><Relationship Id="rId1999" Type="http://schemas.openxmlformats.org/officeDocument/2006/relationships/hyperlink" Target="https://www.assets.signify.com/is/content/Signify/929002006802_EU.cs_CZ.PROF.FP" TargetMode="External"/><Relationship Id="rId1859" Type="http://schemas.openxmlformats.org/officeDocument/2006/relationships/hyperlink" Target="https://www.assets.signify.com/is/content/Signify/911401630308_EU.cs_CZ.PROF.FP" TargetMode="External"/><Relationship Id="rId3074" Type="http://schemas.openxmlformats.org/officeDocument/2006/relationships/hyperlink" Target="https://www.assets.signify.com/is/content/Signify/Surface-mounted-MI-EU-RC059Z" TargetMode="External"/><Relationship Id="rId1719" Type="http://schemas.openxmlformats.org/officeDocument/2006/relationships/hyperlink" Target="https://www.assets.signify.com/is/content/Signify/911401839988_EU.cs_CZ.PROF.FP" TargetMode="External"/><Relationship Id="rId1926" Type="http://schemas.openxmlformats.org/officeDocument/2006/relationships/hyperlink" Target="https://www.assets.signify.com/is/content/Signify/911401866288_EU.cs_CZ.PROF.FP" TargetMode="External"/><Relationship Id="rId3281" Type="http://schemas.openxmlformats.org/officeDocument/2006/relationships/hyperlink" Target="https://www.assets.signify.com/is/content/Signify/Ledinaire-Highbay-BY030P-All-In-MI" TargetMode="External"/><Relationship Id="rId2090" Type="http://schemas.openxmlformats.org/officeDocument/2006/relationships/hyperlink" Target="https://www.assets.signify.com/is/content/Signify/929001922702_EU.cs_CZ.PROF.FP" TargetMode="External"/><Relationship Id="rId3141" Type="http://schemas.openxmlformats.org/officeDocument/2006/relationships/hyperlink" Target="https://www.assets.signify.com/is/content/Signify/CoreLine-waterproof-G3-Installation-Instruction-v202512" TargetMode="External"/><Relationship Id="rId3001" Type="http://schemas.openxmlformats.org/officeDocument/2006/relationships/hyperlink" Target="https://www.assets.signify.com/is/content/Signify/MI%20CoreLine%20Projector%20gen2_ST151T-INI%20Sep%202021" TargetMode="External"/><Relationship Id="rId879" Type="http://schemas.openxmlformats.org/officeDocument/2006/relationships/hyperlink" Target="https://www.assets.signify.com/is/image/Signify/LED_BulbsBulb_A67_100W_1521lm_2700K_E27_NDFrosted-SPP?$highres$" TargetMode="External"/><Relationship Id="rId2767" Type="http://schemas.openxmlformats.org/officeDocument/2006/relationships/hyperlink" Target="https://www.assets.signify.com/is/content/Signify/928082619230_EU.cs_CZ.PROF.FP" TargetMode="External"/><Relationship Id="rId739" Type="http://schemas.openxmlformats.org/officeDocument/2006/relationships/hyperlink" Target="https://www.assets.signify.com/is/image/Signify/ESSENTIAL_LEDtube_8_16W_G5_830_865_APR-SPP?$highres$" TargetMode="External"/><Relationship Id="rId1369" Type="http://schemas.openxmlformats.org/officeDocument/2006/relationships/hyperlink" Target="https://www.assets.signify.com/is/image/Signify/LPPR1_CDM-R-E_0004?$highres$" TargetMode="External"/><Relationship Id="rId1576" Type="http://schemas.openxmlformats.org/officeDocument/2006/relationships/hyperlink" Target="https://www.assets.signify.com/is/content/Signify/910502558518_EU.cs_CZ.PROF.FP" TargetMode="External"/><Relationship Id="rId2974" Type="http://schemas.openxmlformats.org/officeDocument/2006/relationships/hyperlink" Target="https://www.assets.signify.com/is/content/Signify/EM154C-HO-BKD-15S-UI" TargetMode="External"/><Relationship Id="rId946" Type="http://schemas.openxmlformats.org/officeDocument/2006/relationships/hyperlink" Target="https://www.assets.signify.com/is/image/Signify/LEDbulb_12-80W_E27_A60_730_FR_130D-SPP?$highres$" TargetMode="External"/><Relationship Id="rId1229" Type="http://schemas.openxmlformats.org/officeDocument/2006/relationships/hyperlink" Target="https://www.assets.signify.com/is/image/Signify/LPPR1_ITUBAPE_E14_T22_CL?$highres$" TargetMode="External"/><Relationship Id="rId1783" Type="http://schemas.openxmlformats.org/officeDocument/2006/relationships/hyperlink" Target="https://www.assets.signify.com/is/content/Signify/911401853287_EU.cs_CZ.PROF.FP" TargetMode="External"/><Relationship Id="rId1990" Type="http://schemas.openxmlformats.org/officeDocument/2006/relationships/hyperlink" Target="https://www.assets.signify.com/is/content/Signify/929003531302_EU.cs_CZ.PROF.FP" TargetMode="External"/><Relationship Id="rId2627" Type="http://schemas.openxmlformats.org/officeDocument/2006/relationships/hyperlink" Target="https://www.assets.signify.com/is/content/Signify/929003042602_EU.cs_CZ.PROF.FP" TargetMode="External"/><Relationship Id="rId2834" Type="http://schemas.openxmlformats.org/officeDocument/2006/relationships/hyperlink" Target="https://www.assets.signify.com/is/content/Signify/913700609566_EU.cs_CZ.PROF.FP" TargetMode="External"/><Relationship Id="rId75" Type="http://schemas.openxmlformats.org/officeDocument/2006/relationships/hyperlink" Target="https://www.assets.signify.com/is/image/Signify/Emergency-Surface-Mount-Downlight-EM152C-SPP?$highres$" TargetMode="External"/><Relationship Id="rId806" Type="http://schemas.openxmlformats.org/officeDocument/2006/relationships/hyperlink" Target="https://www.assets.signify.com/is/image/Signify/MAS_LEDstrip_5M-SPP?$highres$" TargetMode="External"/><Relationship Id="rId1436" Type="http://schemas.openxmlformats.org/officeDocument/2006/relationships/hyperlink" Target="https://www.assets.signify.com/is/image/Signify/GPPR1_IAVC_0002?$highres$" TargetMode="External"/><Relationship Id="rId1643" Type="http://schemas.openxmlformats.org/officeDocument/2006/relationships/hyperlink" Target="https://www.assets.signify.com/is/content/Signify/911401879584_EU.cs_CZ.PROF.FP" TargetMode="External"/><Relationship Id="rId1850" Type="http://schemas.openxmlformats.org/officeDocument/2006/relationships/hyperlink" Target="https://www.assets.signify.com/is/content/Signify/911401630408_EU.cs_CZ.PROF.FP" TargetMode="External"/><Relationship Id="rId2901" Type="http://schemas.openxmlformats.org/officeDocument/2006/relationships/hyperlink" Target="https://www.assets.signify.com/is/content/Signify/913619519966_EU.cs_CZ.PROF.FP" TargetMode="External"/><Relationship Id="rId1503" Type="http://schemas.openxmlformats.org/officeDocument/2006/relationships/hyperlink" Target="https://www.assets.signify.com/is/content/Signify/929003165332_EU.cs_CZ.PROF.FP" TargetMode="External"/><Relationship Id="rId1710" Type="http://schemas.openxmlformats.org/officeDocument/2006/relationships/hyperlink" Target="https://www.assets.signify.com/is/content/Signify/911401839488_EU.cs_CZ.PROF.FP" TargetMode="External"/><Relationship Id="rId3468" Type="http://schemas.openxmlformats.org/officeDocument/2006/relationships/hyperlink" Target="https://www.assets.signify.com/is/content/Signify/LEDtube_Installation_Guide-INI" TargetMode="External"/><Relationship Id="rId3675" Type="http://schemas.openxmlformats.org/officeDocument/2006/relationships/customProperty" Target="../customProperty7.bin"/><Relationship Id="rId389" Type="http://schemas.openxmlformats.org/officeDocument/2006/relationships/hyperlink" Target="https://www.assets.signify.com/is/image/Signify/CoreLineHighbay_Gen5_BY120P-SPP?$highres$" TargetMode="External"/><Relationship Id="rId596" Type="http://schemas.openxmlformats.org/officeDocument/2006/relationships/hyperlink" Target="https://www.assets.signify.com/is/image/Signify/LEDtube_COR_PLL_EU_12W_2G11-SPP?$highres$" TargetMode="External"/><Relationship Id="rId2277" Type="http://schemas.openxmlformats.org/officeDocument/2006/relationships/hyperlink" Target="https://www.assets.signify.com/is/content/Signify/929002695302_EU.cs_CZ.PROF.FP" TargetMode="External"/><Relationship Id="rId2484" Type="http://schemas.openxmlformats.org/officeDocument/2006/relationships/hyperlink" Target="https://www.assets.signify.com/is/content/Signify/929002973202_EU.cs_CZ.PROF.FP" TargetMode="External"/><Relationship Id="rId2691" Type="http://schemas.openxmlformats.org/officeDocument/2006/relationships/hyperlink" Target="https://www.assets.signify.com/is/content/Signify/928048001805_EU.cs_CZ.PROF.FP" TargetMode="External"/><Relationship Id="rId3328" Type="http://schemas.openxmlformats.org/officeDocument/2006/relationships/hyperlink" Target="https://www.assets.signify.com/is/content/Signify/Mounting-instruction-Ledinaire-Floodlight-All-in-SWB" TargetMode="External"/><Relationship Id="rId3535" Type="http://schemas.openxmlformats.org/officeDocument/2006/relationships/hyperlink" Target="https://www.assets.signify.com/is/content/Signify/LEDtube_Installation_Guide_HF_1-INI" TargetMode="External"/><Relationship Id="rId249" Type="http://schemas.openxmlformats.org/officeDocument/2006/relationships/hyperlink" Target="https://www.assets.signify.com/is/image/Signify/CoreLine_Waterproof_WT120C%20G2%20L1500%20PSU%20-%20SPP?$highres$" TargetMode="External"/><Relationship Id="rId456" Type="http://schemas.openxmlformats.org/officeDocument/2006/relationships/hyperlink" Target="https://www.assets.signify.com/is/image/Signify/Medium?$highres$" TargetMode="External"/><Relationship Id="rId663" Type="http://schemas.openxmlformats.org/officeDocument/2006/relationships/hyperlink" Target="https://www.assets.signify.com/is/image/Signify/929004356602-MAS-LEDtube-VLE-1200mm-13-1W-15-5W-865-T8-RTP?$highres$" TargetMode="External"/><Relationship Id="rId870" Type="http://schemas.openxmlformats.org/officeDocument/2006/relationships/hyperlink" Target="https://www.assets.signify.com/is/image/Signify/LEDbulb_MAS_A60_E27_CL_4-SPP?$highres$" TargetMode="External"/><Relationship Id="rId1086" Type="http://schemas.openxmlformats.org/officeDocument/2006/relationships/hyperlink" Target="https://www.assets.signify.com/is/image/Signify/LEDspot_Corepro_GU10_PAR16-SPP?$highres$" TargetMode="External"/><Relationship Id="rId1293" Type="http://schemas.openxmlformats.org/officeDocument/2006/relationships/hyperlink" Target="https://www.assets.signify.com/is/image/Signify/lppr1_son-tpia_plus_e40?$highres$" TargetMode="External"/><Relationship Id="rId2137" Type="http://schemas.openxmlformats.org/officeDocument/2006/relationships/hyperlink" Target="https://www.assets.signify.com/is/content/Signify/929002445802_EU.cs_CZ.PROF.FP" TargetMode="External"/><Relationship Id="rId2344" Type="http://schemas.openxmlformats.org/officeDocument/2006/relationships/hyperlink" Target="https://www.assets.signify.com/is/content/Signify/929002371902_EU.cs_CZ.PROF.FP" TargetMode="External"/><Relationship Id="rId2551" Type="http://schemas.openxmlformats.org/officeDocument/2006/relationships/hyperlink" Target="https://www.assets.signify.com/is/content/Signify/929001217602_EU.cs_CZ.PROF.FP" TargetMode="External"/><Relationship Id="rId109" Type="http://schemas.openxmlformats.org/officeDocument/2006/relationships/hyperlink" Target="https://www.assets.signify.com/is/image/Signify/Coreline%20Projector_gen2_ST151T_WH_%2030S_SPP2?$highres$" TargetMode="External"/><Relationship Id="rId316" Type="http://schemas.openxmlformats.org/officeDocument/2006/relationships/hyperlink" Target="https://www.assets.signify.com/is/image/Signify/Ledinaire%20waterproof_WT065C%20G3_L1500_SPP?$highres$" TargetMode="External"/><Relationship Id="rId523" Type="http://schemas.openxmlformats.org/officeDocument/2006/relationships/hyperlink" Target="https://www.assets.signify.com/is/image/Signify/LEDTForce_MAS_SONT_EU1_T52_E40-SPP?$highres$" TargetMode="External"/><Relationship Id="rId1153" Type="http://schemas.openxmlformats.org/officeDocument/2006/relationships/hyperlink" Target="https://www.assets.signify.com/is/image/Signify/ExpertColor_7-2_50W_MR16_GU5-3_PP?$highres$" TargetMode="External"/><Relationship Id="rId2204" Type="http://schemas.openxmlformats.org/officeDocument/2006/relationships/hyperlink" Target="https://www.assets.signify.com/is/content/Signify/929001908902_EU.cs_CZ.PROF.FP" TargetMode="External"/><Relationship Id="rId3602" Type="http://schemas.openxmlformats.org/officeDocument/2006/relationships/hyperlink" Target="https://www.assets.signify.com/is/content/Signify/LEDtube-Installation-Guide-HF-2-INI" TargetMode="External"/><Relationship Id="rId730" Type="http://schemas.openxmlformats.org/officeDocument/2006/relationships/hyperlink" Target="https://www.assets.signify.com/is/image/Signify/ESSENTIAL_LEDtube_8_16W_G5_830_865_APR-SPP?$highres$" TargetMode="External"/><Relationship Id="rId1013" Type="http://schemas.openxmlformats.org/officeDocument/2006/relationships/hyperlink" Target="https://www.assets.signify.com/is/image/Signify/LEDluster_E14_P45-SPP?$highres$" TargetMode="External"/><Relationship Id="rId1360" Type="http://schemas.openxmlformats.org/officeDocument/2006/relationships/hyperlink" Target="https://www.assets.signify.com/is/image/Signify/LPPR1_CDM-TD_70W?$highres$" TargetMode="External"/><Relationship Id="rId2411" Type="http://schemas.openxmlformats.org/officeDocument/2006/relationships/hyperlink" Target="https://www.assets.signify.com/is/content/Signify/929002307008_EU.cs_CZ.PROF.FP" TargetMode="External"/><Relationship Id="rId1220" Type="http://schemas.openxmlformats.org/officeDocument/2006/relationships/hyperlink" Target="https://www.assets.signify.com/is/image/Signify/LEDspot_120W_R7S_830_Linear-SPP?$highres$" TargetMode="External"/><Relationship Id="rId3185" Type="http://schemas.openxmlformats.org/officeDocument/2006/relationships/hyperlink" Target="https://www.assets.signify.com/is/content/Signify/MI-PILA-WT008C-Classic" TargetMode="External"/><Relationship Id="rId3392" Type="http://schemas.openxmlformats.org/officeDocument/2006/relationships/hyperlink" Target="https://www.assets.signify.com/is/content/Signify/Online-QIG-for-324165994074-INI" TargetMode="External"/><Relationship Id="rId3045" Type="http://schemas.openxmlformats.org/officeDocument/2006/relationships/hyperlink" Target="https://www.assets.signify.com/is/content/Signify/Mounting%20Instruction%20Ledinaire%20panel%20G5%20Ecoset" TargetMode="External"/><Relationship Id="rId3252" Type="http://schemas.openxmlformats.org/officeDocument/2006/relationships/hyperlink" Target="https://www.assets.signify.com/is/content/Signify/Coreline-Highbay-G5-MI-PSU-PSD" TargetMode="External"/><Relationship Id="rId173" Type="http://schemas.openxmlformats.org/officeDocument/2006/relationships/hyperlink" Target="https://www.assets.signify.com/is/image/Signify/Ledinaire_panel_G5_60x60-SPP?$highres$" TargetMode="External"/><Relationship Id="rId380" Type="http://schemas.openxmlformats.org/officeDocument/2006/relationships/hyperlink" Target="https://www.assets.signify.com/is/image/Signify/CL-HB-G6-BY121P-PSU-PSD-RTP?$highres$" TargetMode="External"/><Relationship Id="rId2061" Type="http://schemas.openxmlformats.org/officeDocument/2006/relationships/hyperlink" Target="https://www.assets.signify.com/is/content/Signify/929003758302_EU.cs_CZ.PROF.FP" TargetMode="External"/><Relationship Id="rId3112" Type="http://schemas.openxmlformats.org/officeDocument/2006/relationships/hyperlink" Target="https://www.assets.signify.com/is/content/Signify/CoreLine-waterproof-G3-Installation-Instruction-v202512" TargetMode="External"/><Relationship Id="rId240" Type="http://schemas.openxmlformats.org/officeDocument/2006/relationships/hyperlink" Target="https://www.assets.signify.com/is/image/Signify/CoreLine-waterproof-WT120C-G3-L1200-SPP-MultiLumenIcon4?$highres$" TargetMode="External"/><Relationship Id="rId100" Type="http://schemas.openxmlformats.org/officeDocument/2006/relationships/hyperlink" Target="https://www.assets.signify.com/is/image/Signify/10-Img31761-12W%20IP54?$highres$" TargetMode="External"/><Relationship Id="rId2878" Type="http://schemas.openxmlformats.org/officeDocument/2006/relationships/hyperlink" Target="https://www.assets.signify.com/is/content/Signify/913700665166_EU.cs_CZ.PROF.FP" TargetMode="External"/><Relationship Id="rId1687" Type="http://schemas.openxmlformats.org/officeDocument/2006/relationships/hyperlink" Target="https://www.assets.signify.com/is/content/Signify/911401839588_EU.cs_CZ.PROF.FP" TargetMode="External"/><Relationship Id="rId1894" Type="http://schemas.openxmlformats.org/officeDocument/2006/relationships/hyperlink" Target="https://www.assets.signify.com/is/content/Signify/912300024002_EU.cs_CZ.PROF.FP" TargetMode="External"/><Relationship Id="rId2738" Type="http://schemas.openxmlformats.org/officeDocument/2006/relationships/hyperlink" Target="https://www.assets.signify.com/is/content/Signify/928150319230_EU.cs_CZ.PROF.FP" TargetMode="External"/><Relationship Id="rId2945" Type="http://schemas.openxmlformats.org/officeDocument/2006/relationships/hyperlink" Target="https://www.assets.signify.com/is/content/Signify/127075007928_Release_CoreLine%20Recessed%20Spot%20gen2_D78-1200lm%20PSR_manual" TargetMode="External"/><Relationship Id="rId917" Type="http://schemas.openxmlformats.org/officeDocument/2006/relationships/hyperlink" Target="https://www.assets.signify.com/is/image/Signify/LED_classic_A95_E27_FR-POS2A-SPP?$highres$" TargetMode="External"/><Relationship Id="rId1547" Type="http://schemas.openxmlformats.org/officeDocument/2006/relationships/hyperlink" Target="https://www.assets.signify.com/is/content/Signify/912401483520_EU.cs_CZ.PROF.FP" TargetMode="External"/><Relationship Id="rId1754" Type="http://schemas.openxmlformats.org/officeDocument/2006/relationships/hyperlink" Target="https://www.assets.signify.com/is/content/Signify/911401876680_EU.cs_CZ.PROF.FP" TargetMode="External"/><Relationship Id="rId1961" Type="http://schemas.openxmlformats.org/officeDocument/2006/relationships/hyperlink" Target="https://www.assets.signify.com/is/content/Signify/929003467312_EU.cs_CZ.PROF.FP" TargetMode="External"/><Relationship Id="rId2805" Type="http://schemas.openxmlformats.org/officeDocument/2006/relationships/hyperlink" Target="https://www.assets.signify.com/is/content/Signify/928050300630_EU.cs_CZ.PROF.FP" TargetMode="External"/><Relationship Id="rId46" Type="http://schemas.openxmlformats.org/officeDocument/2006/relationships/hyperlink" Target="https://www.assets.signify.com/is/image/Signify/CoreLine_Recessed_Spot-RS140B-SPP?$highres$" TargetMode="External"/><Relationship Id="rId1407" Type="http://schemas.openxmlformats.org/officeDocument/2006/relationships/hyperlink" Target="https://www.assets.signify.com/is/image/Signify/GPPR1_PPPLTL-3_0001?$highres$" TargetMode="External"/><Relationship Id="rId1614" Type="http://schemas.openxmlformats.org/officeDocument/2006/relationships/hyperlink" Target="https://www.assets.signify.com/is/content/Signify/911401807187_EU.cs_CZ.PROF.FP" TargetMode="External"/><Relationship Id="rId1821" Type="http://schemas.openxmlformats.org/officeDocument/2006/relationships/hyperlink" Target="https://www.assets.signify.com/is/content/Signify/911401555145_EU.cs_CZ.PROF.FP" TargetMode="External"/><Relationship Id="rId3579" Type="http://schemas.openxmlformats.org/officeDocument/2006/relationships/hyperlink" Target="https://www.assets.signify.com/is/content/Signify/LEDtube_Installation_Guide_HF_2-INI" TargetMode="External"/><Relationship Id="rId2388" Type="http://schemas.openxmlformats.org/officeDocument/2006/relationships/hyperlink" Target="https://www.assets.signify.com/is/content/Signify/929001901402_EU.cs_CZ.PROF.FP" TargetMode="External"/><Relationship Id="rId2595" Type="http://schemas.openxmlformats.org/officeDocument/2006/relationships/hyperlink" Target="https://www.assets.signify.com/is/content/Signify/929003079802_EU.cs_CZ.PROF.FP" TargetMode="External"/><Relationship Id="rId3439" Type="http://schemas.openxmlformats.org/officeDocument/2006/relationships/hyperlink" Target="https://www.assets.signify.com/is/content/Signify/PLL-EM-Mains-66011861-TLED-NDLR-INI" TargetMode="External"/><Relationship Id="rId567" Type="http://schemas.openxmlformats.org/officeDocument/2006/relationships/hyperlink" Target="https://www.assets.signify.com/is/image/Signify/LEDtube_CorePro_PLS_EM_5W_G23_830_12D_ND-SPP?$highres$" TargetMode="External"/><Relationship Id="rId1197" Type="http://schemas.openxmlformats.org/officeDocument/2006/relationships/hyperlink" Target="https://www.assets.signify.com/is/image/Signify/MAS_LEDspotLV_D_20_100W_827_AR111_40D-SPP?$highres$" TargetMode="External"/><Relationship Id="rId2248" Type="http://schemas.openxmlformats.org/officeDocument/2006/relationships/hyperlink" Target="https://www.assets.signify.com/is/content/Signify/929003775302_EU.cs_CZ.PROF.FP" TargetMode="External"/><Relationship Id="rId3646" Type="http://schemas.openxmlformats.org/officeDocument/2006/relationships/hyperlink" Target="https://www.assets.signify.com/is/content/Signify/3CCT-reference-control-setting-INI" TargetMode="External"/><Relationship Id="rId774" Type="http://schemas.openxmlformats.org/officeDocument/2006/relationships/hyperlink" Target="https://www.assets.signify.com/is/image/Signify/LEDtube_MAS_G5-SPP?$highres$" TargetMode="External"/><Relationship Id="rId981" Type="http://schemas.openxmlformats.org/officeDocument/2006/relationships/hyperlink" Target="https://www.assets.signify.com/is/image/Signify/LED-CLA-40W-P45-E14-2700K-CL-UE-SRT4-RTP?$highres$" TargetMode="External"/><Relationship Id="rId1057" Type="http://schemas.openxmlformats.org/officeDocument/2006/relationships/hyperlink" Target="https://www.assets.signify.com/is/image/Signify/LED_Classic_50W_PAR20_E27_WW_25D_D_1SRT4-SPP?$highres$" TargetMode="External"/><Relationship Id="rId2455" Type="http://schemas.openxmlformats.org/officeDocument/2006/relationships/hyperlink" Target="https://www.assets.signify.com/is/content/Signify/929001890492_EU.cs_CZ.PROF.FP" TargetMode="External"/><Relationship Id="rId2662" Type="http://schemas.openxmlformats.org/officeDocument/2006/relationships/hyperlink" Target="https://www.assets.signify.com/is/content/Signify/929001353702_EU.cs_CZ.PROF.FP" TargetMode="External"/><Relationship Id="rId3506" Type="http://schemas.openxmlformats.org/officeDocument/2006/relationships/hyperlink" Target="https://www.assets.signify.com/is/content/Signify/online-QIG-for-324166183191-Corepro-LEDtube-INI" TargetMode="External"/><Relationship Id="rId427" Type="http://schemas.openxmlformats.org/officeDocument/2006/relationships/hyperlink" Target="https://www.assets.signify.com/is/image/Signify/Ledinaire-Highbay-BY021P-BY022P-G3-SPP?$highres$" TargetMode="External"/><Relationship Id="rId634" Type="http://schemas.openxmlformats.org/officeDocument/2006/relationships/hyperlink" Target="https://www.assets.signify.com/is/image/Signify/SPPR1_MLED_APR_0014?$highres$" TargetMode="External"/><Relationship Id="rId841" Type="http://schemas.openxmlformats.org/officeDocument/2006/relationships/hyperlink" Target="https://www.assets.signify.com/is/image/Signify/LED-CLA-40W-A60-E27-2700K-CL-UE-SRT4-1-RTP?$highres$" TargetMode="External"/><Relationship Id="rId1264" Type="http://schemas.openxmlformats.org/officeDocument/2006/relationships/hyperlink" Target="https://www.assets.signify.com/is/image/Signify/LPPR1_TL-D8_G13?$highres$" TargetMode="External"/><Relationship Id="rId1471" Type="http://schemas.openxmlformats.org/officeDocument/2006/relationships/hyperlink" Target="https://www.assets.signify.com/is/content/Signify/929003250532_EU.cs_CZ.PROF.FP" TargetMode="External"/><Relationship Id="rId2108" Type="http://schemas.openxmlformats.org/officeDocument/2006/relationships/hyperlink" Target="https://www.assets.signify.com/is/content/Signify/929004356502_EU.cs_CZ.PROF.FP" TargetMode="External"/><Relationship Id="rId2315" Type="http://schemas.openxmlformats.org/officeDocument/2006/relationships/hyperlink" Target="https://www.assets.signify.com/is/content/Signify/929003799102_EU.cs_CZ.PROF.FP" TargetMode="External"/><Relationship Id="rId2522" Type="http://schemas.openxmlformats.org/officeDocument/2006/relationships/hyperlink" Target="https://www.assets.signify.com/is/content/Signify/929001347002_EU.cs_CZ.PROF.FP" TargetMode="External"/><Relationship Id="rId701" Type="http://schemas.openxmlformats.org/officeDocument/2006/relationships/hyperlink" Target="https://www.assets.signify.com/is/image/Signify/TLED_230V_10-5W-36W_160D_T8ND_PP?$highres$" TargetMode="External"/><Relationship Id="rId1124" Type="http://schemas.openxmlformats.org/officeDocument/2006/relationships/hyperlink" Target="https://www.assets.signify.com/is/image/Signify/LEDspot_50W_GU10_830_35D-SPP?$highres$" TargetMode="External"/><Relationship Id="rId1331" Type="http://schemas.openxmlformats.org/officeDocument/2006/relationships/hyperlink" Target="https://www.assets.signify.com/is/image/Signify/lppr1_cdo-tt_0002?$highres$" TargetMode="External"/><Relationship Id="rId3089" Type="http://schemas.openxmlformats.org/officeDocument/2006/relationships/hyperlink" Target="https://www.assets.signify.com/is/content/Signify/FastSet_SM155C-MI_FINAL" TargetMode="External"/><Relationship Id="rId3296" Type="http://schemas.openxmlformats.org/officeDocument/2006/relationships/hyperlink" Target="https://www.assets.signify.com/is/content/Signify/Coreline_Tempo_Large-BVP130-INI" TargetMode="External"/><Relationship Id="rId3156" Type="http://schemas.openxmlformats.org/officeDocument/2006/relationships/hyperlink" Target="https://www.assets.signify.com/is/content/Signify/Ledinaire_Waterproof_WT060C-MI_v2023%2003" TargetMode="External"/><Relationship Id="rId3363" Type="http://schemas.openxmlformats.org/officeDocument/2006/relationships/hyperlink" Target="https://www.assets.signify.com/is/content/Signify/Online-QIG-for-W1-TForce-SON-T-INI" TargetMode="External"/><Relationship Id="rId284" Type="http://schemas.openxmlformats.org/officeDocument/2006/relationships/hyperlink" Target="https://www.assets.signify.com/is/image/Signify/WT210Z%20SW2?$highres$" TargetMode="External"/><Relationship Id="rId491" Type="http://schemas.openxmlformats.org/officeDocument/2006/relationships/hyperlink" Target="https://www.assets.signify.com/is/image/Signify/CoreLine_Malaga_LED-BRP101-SPP?$highres$" TargetMode="External"/><Relationship Id="rId2172" Type="http://schemas.openxmlformats.org/officeDocument/2006/relationships/hyperlink" Target="https://www.assets.signify.com/is/content/Signify/929002419902_EU.cs_CZ.PROF.FP" TargetMode="External"/><Relationship Id="rId3016" Type="http://schemas.openxmlformats.org/officeDocument/2006/relationships/hyperlink" Target="https://www.assets.signify.com/is/content/Signify/Installation-instructions-CoreLine-recessed-Gen4v2" TargetMode="External"/><Relationship Id="rId3223" Type="http://schemas.openxmlformats.org/officeDocument/2006/relationships/hyperlink" Target="https://www.assets.signify.com/is/content/Signify/MI-Coreline-Highbay-G6-PSD-PSU" TargetMode="External"/><Relationship Id="rId3570" Type="http://schemas.openxmlformats.org/officeDocument/2006/relationships/hyperlink" Target="https://www.assets.signify.com/is/content/Signify/LEDtube_MAS_HO_Installation_Guide-INI" TargetMode="External"/><Relationship Id="rId144" Type="http://schemas.openxmlformats.org/officeDocument/2006/relationships/hyperlink" Target="https://www.assets.signify.com/is/image/Signify/CoreLine-panel-G6-W60L60-RTP?$highres$" TargetMode="External"/><Relationship Id="rId3430" Type="http://schemas.openxmlformats.org/officeDocument/2006/relationships/hyperlink" Target="https://www.assets.signify.com/is/content/Signify/LEDtube_PLL_HF_1_Installation_Guide-INI" TargetMode="External"/><Relationship Id="rId351" Type="http://schemas.openxmlformats.org/officeDocument/2006/relationships/hyperlink" Target="https://www.assets.signify.com/is/image/Signify/Ledinaire%20Batten_BN021_L600_SPP-01?$highres$" TargetMode="External"/><Relationship Id="rId2032" Type="http://schemas.openxmlformats.org/officeDocument/2006/relationships/hyperlink" Target="https://www.assets.signify.com/is/content/Signify/929004252802_EU.cs_CZ.PROF.FP" TargetMode="External"/><Relationship Id="rId2989" Type="http://schemas.openxmlformats.org/officeDocument/2006/relationships/hyperlink" Target="https://www.assets.signify.com/is/content/Signify/Ledinaire-WM-WL070V-Installation-Instructions" TargetMode="External"/><Relationship Id="rId211" Type="http://schemas.openxmlformats.org/officeDocument/2006/relationships/hyperlink" Target="https://www.assets.signify.com/is/image/Signify/CoreLine-surface-mounted-G4-W20L157-All-in-logo-RTP?$highres$" TargetMode="External"/><Relationship Id="rId1798" Type="http://schemas.openxmlformats.org/officeDocument/2006/relationships/hyperlink" Target="https://www.assets.signify.com/is/content/Signify/911401850687_EU.cs_CZ.PROF.FP" TargetMode="External"/><Relationship Id="rId2849" Type="http://schemas.openxmlformats.org/officeDocument/2006/relationships/hyperlink" Target="https://www.assets.signify.com/is/content/Signify/913713028166_EU.cs_CZ.PROF.FP" TargetMode="External"/><Relationship Id="rId1658" Type="http://schemas.openxmlformats.org/officeDocument/2006/relationships/hyperlink" Target="https://www.assets.signify.com/is/content/Signify/912401483526_EU.cs_CZ.PROF.FP" TargetMode="External"/><Relationship Id="rId1865" Type="http://schemas.openxmlformats.org/officeDocument/2006/relationships/hyperlink" Target="https://www.assets.signify.com/is/content/Signify/911401630908_EU.cs_CZ.PROF.FP" TargetMode="External"/><Relationship Id="rId2709" Type="http://schemas.openxmlformats.org/officeDocument/2006/relationships/hyperlink" Target="https://www.assets.signify.com/is/content/Signify/928027483070_EU.cs_CZ.PROF.FP" TargetMode="External"/><Relationship Id="rId1518" Type="http://schemas.openxmlformats.org/officeDocument/2006/relationships/hyperlink" Target="https://www.assets.signify.com/is/content/Signify/911401898182_EU.cs_CZ.PROF.FP" TargetMode="External"/><Relationship Id="rId2916" Type="http://schemas.openxmlformats.org/officeDocument/2006/relationships/hyperlink" Target="https://www.assets.signify.com/is/content/Signify/Downlight_DN065B_G4_324165985691_V2_Online-INI" TargetMode="External"/><Relationship Id="rId3080" Type="http://schemas.openxmlformats.org/officeDocument/2006/relationships/hyperlink" Target="https://www.assets.signify.com/is/content/Signify/Installation-instructions-CoreLine-surface-mounted-Gen4" TargetMode="External"/><Relationship Id="rId1725" Type="http://schemas.openxmlformats.org/officeDocument/2006/relationships/hyperlink" Target="https://www.assets.signify.com/is/content/Signify/910505100061_EU.cs_CZ.PROF.FP" TargetMode="External"/><Relationship Id="rId1932" Type="http://schemas.openxmlformats.org/officeDocument/2006/relationships/hyperlink" Target="https://www.assets.signify.com/is/content/Signify/911401884386_EU.cs_CZ.PROF.FP" TargetMode="External"/><Relationship Id="rId17" Type="http://schemas.openxmlformats.org/officeDocument/2006/relationships/hyperlink" Target="https://www.assets.signify.com/is/image/Signify/DN065B_G4_Trim_Accessory_Black-SPP?$highres$" TargetMode="External"/><Relationship Id="rId2499" Type="http://schemas.openxmlformats.org/officeDocument/2006/relationships/hyperlink" Target="https://www.assets.signify.com/is/content/Signify/929003486002_EU.cs_CZ.PROF.FP" TargetMode="External"/><Relationship Id="rId1" Type="http://schemas.openxmlformats.org/officeDocument/2006/relationships/hyperlink" Target="https://www.assets.signify.com/is/image/Signify/Coreline_SlimDownlight-DN145B_10S_SPP?$highres$" TargetMode="External"/><Relationship Id="rId678" Type="http://schemas.openxmlformats.org/officeDocument/2006/relationships/hyperlink" Target="https://www.assets.signify.com/is/image/Signify/LEDtube_PRO_1200mm_12W_G13_850_1800lm-SPP?$highres$" TargetMode="External"/><Relationship Id="rId885" Type="http://schemas.openxmlformats.org/officeDocument/2006/relationships/hyperlink" Target="https://www.assets.signify.com/is/image/Signify/LED_BulbsBulb_A67_100W_1521lm_2700K_E27_NDFrosted-SPP?$highres$" TargetMode="External"/><Relationship Id="rId2359" Type="http://schemas.openxmlformats.org/officeDocument/2006/relationships/hyperlink" Target="https://www.assets.signify.com/is/content/Signify/929002026431_EU.cs_CZ.PROF.FP" TargetMode="External"/><Relationship Id="rId2566" Type="http://schemas.openxmlformats.org/officeDocument/2006/relationships/hyperlink" Target="https://www.assets.signify.com/is/content/Signify/929002065802_EU.cs_CZ.PROF.FP" TargetMode="External"/><Relationship Id="rId2773" Type="http://schemas.openxmlformats.org/officeDocument/2006/relationships/hyperlink" Target="https://www.assets.signify.com/is/content/Signify/928094305125_EU.cs_CZ.PROF.FP" TargetMode="External"/><Relationship Id="rId2980" Type="http://schemas.openxmlformats.org/officeDocument/2006/relationships/hyperlink" Target="https://www.assets.signify.com/is/content/Signify/EM159C-WL-CM-EXIT-SIGN-UI" TargetMode="External"/><Relationship Id="rId361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38" Type="http://schemas.openxmlformats.org/officeDocument/2006/relationships/hyperlink" Target="https://www.assets.signify.com/is/image/Signify/LEDTrueForce_Others_E27_42W-SPP?$highres$" TargetMode="External"/><Relationship Id="rId745" Type="http://schemas.openxmlformats.org/officeDocument/2006/relationships/hyperlink" Target="https://www.assets.signify.com/is/image/Signify/ESSENTIAL_LEDtube_8_16W_G5_830_865_APR-SPP?$highres$" TargetMode="External"/><Relationship Id="rId952" Type="http://schemas.openxmlformats.org/officeDocument/2006/relationships/hyperlink" Target="https://www.assets.signify.com/is/image/Signify/LEDbulb_10-65W_E27_A60_765_FR_130D-SPP?$highres$" TargetMode="External"/><Relationship Id="rId1168" Type="http://schemas.openxmlformats.org/officeDocument/2006/relationships/hyperlink" Target="https://www.assets.signify.com/is/image/Signify/LEDspots_MAS_MR16_GU5_3_1-SPP?$highres$" TargetMode="External"/><Relationship Id="rId1375" Type="http://schemas.openxmlformats.org/officeDocument/2006/relationships/hyperlink" Target="https://www.assets.signify.com/is/image/Signify/LPPR1_CDMR111E_0001?$highres$" TargetMode="External"/><Relationship Id="rId1582" Type="http://schemas.openxmlformats.org/officeDocument/2006/relationships/hyperlink" Target="https://www.assets.signify.com/is/content/Signify/910500188815_EU.cs_CZ.PROF.FP" TargetMode="External"/><Relationship Id="rId2219" Type="http://schemas.openxmlformats.org/officeDocument/2006/relationships/hyperlink" Target="https://www.assets.signify.com/is/content/Signify/929003596602_EU.cs_CZ.PROF.FP" TargetMode="External"/><Relationship Id="rId2426" Type="http://schemas.openxmlformats.org/officeDocument/2006/relationships/hyperlink" Target="https://www.assets.signify.com/is/content/Signify/929003071302_EU.cs_CZ.PROF.FP" TargetMode="External"/><Relationship Id="rId2633" Type="http://schemas.openxmlformats.org/officeDocument/2006/relationships/hyperlink" Target="https://www.assets.signify.com/is/content/Signify/929003478602_EU.cs_CZ.PROF.FP" TargetMode="External"/><Relationship Id="rId81" Type="http://schemas.openxmlformats.org/officeDocument/2006/relationships/hyperlink" Target="https://www.assets.signify.com/is/image/Signify/Emergency-TwinSpot-EM164C-SPP?$highres$" TargetMode="External"/><Relationship Id="rId605" Type="http://schemas.openxmlformats.org/officeDocument/2006/relationships/hyperlink" Target="https://www.assets.signify.com/is/image/Signify/CorePro-LED-Urban-PLL-Mains-18W-RTP?$highres$" TargetMode="External"/><Relationship Id="rId812" Type="http://schemas.openxmlformats.org/officeDocument/2006/relationships/hyperlink" Target="https://www.assets.signify.com/is/image/Signify/MAS_LEDstrip_5M-SPP?$highres$" TargetMode="External"/><Relationship Id="rId1028" Type="http://schemas.openxmlformats.org/officeDocument/2006/relationships/hyperlink" Target="https://www.assets.signify.com/is/image/Signify/PLA_LED_60W_B35_E14_WW_ND_1CT_10-SPP?$highres$" TargetMode="External"/><Relationship Id="rId1235" Type="http://schemas.openxmlformats.org/officeDocument/2006/relationships/hyperlink" Target="https://www.assets.signify.com/is/image/Signify/LPPR1_IRSG_E27_R125_CLEAR?$highres$" TargetMode="External"/><Relationship Id="rId1442" Type="http://schemas.openxmlformats.org/officeDocument/2006/relationships/hyperlink" Target="https://www.assets.signify.com/is/image/Signify/GPPR1_IPVG4U_0003?$highres$" TargetMode="External"/><Relationship Id="rId2840" Type="http://schemas.openxmlformats.org/officeDocument/2006/relationships/hyperlink" Target="https://www.assets.signify.com/is/content/Signify/913713033566_EU.cs_CZ.PROF.FP" TargetMode="External"/><Relationship Id="rId1302" Type="http://schemas.openxmlformats.org/officeDocument/2006/relationships/hyperlink" Target="https://www.assets.signify.com/is/image/Signify/lppr1_son-t_e40?$highres$" TargetMode="External"/><Relationship Id="rId2700" Type="http://schemas.openxmlformats.org/officeDocument/2006/relationships/hyperlink" Target="https://www.assets.signify.com/is/content/Signify/927927684018_EU.cs_CZ.PROF.FP" TargetMode="External"/><Relationship Id="rId3267" Type="http://schemas.openxmlformats.org/officeDocument/2006/relationships/hyperlink" Target="https://www.assets.signify.com/is/content/Signify/Coreline-Highbay-G5-MI-PSU-PSD" TargetMode="External"/><Relationship Id="rId188" Type="http://schemas.openxmlformats.org/officeDocument/2006/relationships/hyperlink" Target="https://www.assets.signify.com/is/image/Signify/RC159Z-SC-Safety-Cable?$highres$" TargetMode="External"/><Relationship Id="rId395" Type="http://schemas.openxmlformats.org/officeDocument/2006/relationships/hyperlink" Target="https://www.assets.signify.com/is/image/Signify/CoreLineHighbay_Gen5_BY120P-SPP?$highres$" TargetMode="External"/><Relationship Id="rId2076" Type="http://schemas.openxmlformats.org/officeDocument/2006/relationships/hyperlink" Target="https://www.assets.signify.com/is/content/Signify/929003807402_EU.cs_CZ.PROF.FP" TargetMode="External"/><Relationship Id="rId3474" Type="http://schemas.openxmlformats.org/officeDocument/2006/relationships/hyperlink" Target="https://www.assets.signify.com/is/content/Signify/online-QIG-for-324166166411-MAS-LEDtube-installation-guide-INI" TargetMode="External"/><Relationship Id="rId2283" Type="http://schemas.openxmlformats.org/officeDocument/2006/relationships/hyperlink" Target="https://www.assets.signify.com/is/content/Signify/929002695902_EU.cs_CZ.PROF.FP" TargetMode="External"/><Relationship Id="rId2490" Type="http://schemas.openxmlformats.org/officeDocument/2006/relationships/hyperlink" Target="https://www.assets.signify.com/is/content/Signify/929003540531_EU.cs_CZ.PROF.FP" TargetMode="External"/><Relationship Id="rId3127" Type="http://schemas.openxmlformats.org/officeDocument/2006/relationships/hyperlink" Target="https://www.assets.signify.com/is/content/Signify/CoreLine-waterproof-G3-Installation-Instruction-v202512" TargetMode="External"/><Relationship Id="rId3334" Type="http://schemas.openxmlformats.org/officeDocument/2006/relationships/hyperlink" Target="https://www.assets.signify.com/is/content/Signify/Installation-Instructions-PILA-Floodlight-Gen2" TargetMode="External"/><Relationship Id="rId3541" Type="http://schemas.openxmlformats.org/officeDocument/2006/relationships/hyperlink" Target="https://www.assets.signify.com/is/content/Signify/LEDtube_Installation_Guide_HF_1-INI" TargetMode="External"/><Relationship Id="rId255" Type="http://schemas.openxmlformats.org/officeDocument/2006/relationships/hyperlink" Target="https://www.assets.signify.com/is/image/Signify/CoreLine_Waterproof_WT120C%20G2%20L1500%20PSU%20-%20SPP?$highres$" TargetMode="External"/><Relationship Id="rId462" Type="http://schemas.openxmlformats.org/officeDocument/2006/relationships/hyperlink" Target="https://www.assets.signify.com/is/image/Signify/Ledinaire-Floodlight-BVP167-30W-All-in-RTP?$highres$" TargetMode="External"/><Relationship Id="rId1092" Type="http://schemas.openxmlformats.org/officeDocument/2006/relationships/hyperlink" Target="https://www.assets.signify.com/is/image/Signify/LEDspot_Corepro_GU10_PAR16-SPP?$highres$" TargetMode="External"/><Relationship Id="rId2143" Type="http://schemas.openxmlformats.org/officeDocument/2006/relationships/hyperlink" Target="https://www.assets.signify.com/is/content/Signify/929002445832_EU.cs_CZ.PROF.FP" TargetMode="External"/><Relationship Id="rId2350" Type="http://schemas.openxmlformats.org/officeDocument/2006/relationships/hyperlink" Target="https://www.assets.signify.com/is/content/Signify/929002373002_EU.cs_CZ.PROF.FP" TargetMode="External"/><Relationship Id="rId3401" Type="http://schemas.openxmlformats.org/officeDocument/2006/relationships/hyperlink" Target="https://www.assets.signify.com/is/content/Signify/Online-QIG-for-324165994074-INI" TargetMode="External"/><Relationship Id="rId115" Type="http://schemas.openxmlformats.org/officeDocument/2006/relationships/hyperlink" Target="https://www.assets.signify.com/is/image/Signify/IPAC_RCS750i_0021?$highres$" TargetMode="External"/><Relationship Id="rId322" Type="http://schemas.openxmlformats.org/officeDocument/2006/relationships/hyperlink" Target="https://www.assets.signify.com/is/image/Signify/Ledinaire_Tube_Hsng_2LMP_SPP-01?$highres$" TargetMode="External"/><Relationship Id="rId2003" Type="http://schemas.openxmlformats.org/officeDocument/2006/relationships/hyperlink" Target="https://www.assets.signify.com/is/content/Signify/929003731202_EU.cs_CZ.PROF.FP" TargetMode="External"/><Relationship Id="rId2210" Type="http://schemas.openxmlformats.org/officeDocument/2006/relationships/hyperlink" Target="https://www.assets.signify.com/is/content/Signify/929003795202_EU.cs_CZ.PROF.FP" TargetMode="External"/><Relationship Id="rId1769" Type="http://schemas.openxmlformats.org/officeDocument/2006/relationships/hyperlink" Target="https://www.assets.signify.com/is/content/Signify/911401807485_EU.cs_CZ.PROF.FP" TargetMode="External"/><Relationship Id="rId1976" Type="http://schemas.openxmlformats.org/officeDocument/2006/relationships/hyperlink" Target="https://www.assets.signify.com/is/content/Signify/929004341302_EU.cs_CZ.PROF.FP" TargetMode="External"/><Relationship Id="rId3191" Type="http://schemas.openxmlformats.org/officeDocument/2006/relationships/hyperlink" Target="https://www.assets.signify.com/is/content/Signify/MI-CoreLine-BN126C-All-in-combined" TargetMode="External"/><Relationship Id="rId1629" Type="http://schemas.openxmlformats.org/officeDocument/2006/relationships/hyperlink" Target="https://www.assets.signify.com/is/content/Signify/911401562943_EU.cs_CZ.PROF.FP" TargetMode="External"/><Relationship Id="rId1836" Type="http://schemas.openxmlformats.org/officeDocument/2006/relationships/hyperlink" Target="https://www.assets.signify.com/is/content/Signify/911401555545_EU.cs_CZ.PROF.FP" TargetMode="External"/><Relationship Id="rId1903" Type="http://schemas.openxmlformats.org/officeDocument/2006/relationships/hyperlink" Target="https://www.assets.signify.com/is/content/Signify/912300023664_EU.cs_CZ.PROF.FP" TargetMode="External"/><Relationship Id="rId3051" Type="http://schemas.openxmlformats.org/officeDocument/2006/relationships/hyperlink" Target="https://www.assets.signify.com/is/content/Signify/Ledinaire-panel-G5-Mounting-Instructions-Connector-Finalv4" TargetMode="External"/><Relationship Id="rId789" Type="http://schemas.openxmlformats.org/officeDocument/2006/relationships/hyperlink" Target="https://www.assets.signify.com/is/image/Signify/CorePro-LEDtube-HF-1500mm-RTP?$highres$" TargetMode="External"/><Relationship Id="rId996" Type="http://schemas.openxmlformats.org/officeDocument/2006/relationships/hyperlink" Target="https://www.assets.signify.com/is/image/Signify/LEDcandle_25W_E27_827_FR_P45-SPP?$highres$" TargetMode="External"/><Relationship Id="rId2677" Type="http://schemas.openxmlformats.org/officeDocument/2006/relationships/hyperlink" Target="https://www.assets.signify.com/is/content/Signify/923806644210_EU.cs_CZ.PROF.FP" TargetMode="External"/><Relationship Id="rId2884" Type="http://schemas.openxmlformats.org/officeDocument/2006/relationships/hyperlink" Target="https://www.assets.signify.com/is/content/Signify/913700752126_EU.cs_CZ.PROF.FP" TargetMode="External"/><Relationship Id="rId649" Type="http://schemas.openxmlformats.org/officeDocument/2006/relationships/hyperlink" Target="https://www.assets.signify.com/is/image/Signify/LEDtube_220-240V_G13_4ft-SPP?$highres$" TargetMode="External"/><Relationship Id="rId856" Type="http://schemas.openxmlformats.org/officeDocument/2006/relationships/hyperlink" Target="https://www.assets.signify.com/is/image/Signify/LED_CLA_100WA60_E27_2700K_CL_UE_SRT4-SPP?$highres$" TargetMode="External"/><Relationship Id="rId1279" Type="http://schemas.openxmlformats.org/officeDocument/2006/relationships/hyperlink" Target="https://www.assets.signify.com/is/image/Signify/lppr1_son-pia_0002?$highres$" TargetMode="External"/><Relationship Id="rId1486" Type="http://schemas.openxmlformats.org/officeDocument/2006/relationships/hyperlink" Target="https://www.assets.signify.com/is/content/Signify/929003251832_EU.cs_CZ.PROF.FP" TargetMode="External"/><Relationship Id="rId2537" Type="http://schemas.openxmlformats.org/officeDocument/2006/relationships/hyperlink" Target="https://www.assets.signify.com/is/content/Signify/929004248102_EU.cs_CZ.PROF.FP" TargetMode="External"/><Relationship Id="rId509" Type="http://schemas.openxmlformats.org/officeDocument/2006/relationships/hyperlink" Target="https://www.assets.signify.com/is/image/Signify/LED-MAS-SON-T-UE-M-19W-740-E27-RTP?$highres$" TargetMode="External"/><Relationship Id="rId1139" Type="http://schemas.openxmlformats.org/officeDocument/2006/relationships/hyperlink" Target="https://www.assets.signify.com/is/image/Signify/PILA_LED_50W_GU10_CW_60D_ND_1CT_10-SPP?$highres$" TargetMode="External"/><Relationship Id="rId1346" Type="http://schemas.openxmlformats.org/officeDocument/2006/relationships/hyperlink" Target="https://www.assets.signify.com/is/image/Signify/LPPR1_CDM-T-E_100W_G12?$highres$" TargetMode="External"/><Relationship Id="rId1693" Type="http://schemas.openxmlformats.org/officeDocument/2006/relationships/hyperlink" Target="https://www.assets.signify.com/is/content/Signify/911401824681_EU.cs_CZ.PROF.FP" TargetMode="External"/><Relationship Id="rId2744" Type="http://schemas.openxmlformats.org/officeDocument/2006/relationships/hyperlink" Target="https://www.assets.signify.com/is/content/Signify/928159905131_EU.cs_CZ.PROF.FP" TargetMode="External"/><Relationship Id="rId2951" Type="http://schemas.openxmlformats.org/officeDocument/2006/relationships/hyperlink" Target="https://www.assets.signify.com/is/content/Signify/127075007939_Release_CoreLine%20Recessed%20Spot%20gen2_D78-650_900lm%20PSR_manual" TargetMode="External"/><Relationship Id="rId716" Type="http://schemas.openxmlformats.org/officeDocument/2006/relationships/hyperlink" Target="https://www.assets.signify.com/is/image/Signify/Ledtube_CorePro_18W_G13_830_24D_ND-SPP?$highres$" TargetMode="External"/><Relationship Id="rId923" Type="http://schemas.openxmlformats.org/officeDocument/2006/relationships/hyperlink" Target="https://www.assets.signify.com/is/image/Signify/LED%20Bulb%20A67%20E27%20ND%20Clear-SPP?$highres$" TargetMode="External"/><Relationship Id="rId1553" Type="http://schemas.openxmlformats.org/officeDocument/2006/relationships/hyperlink" Target="https://www.assets.signify.com/is/content/Signify/911401873687_EU.cs_CZ.PROF.FP" TargetMode="External"/><Relationship Id="rId1760" Type="http://schemas.openxmlformats.org/officeDocument/2006/relationships/hyperlink" Target="https://www.assets.signify.com/is/content/Signify/911401892880_EU.cs_CZ.PROF.FP" TargetMode="External"/><Relationship Id="rId2604" Type="http://schemas.openxmlformats.org/officeDocument/2006/relationships/hyperlink" Target="https://www.assets.signify.com/is/content/Signify/929002492702_EU.cs_CZ.PROF.FP" TargetMode="External"/><Relationship Id="rId2811" Type="http://schemas.openxmlformats.org/officeDocument/2006/relationships/hyperlink" Target="https://www.assets.signify.com/is/content/Signify/928096505330_EU.cs_CZ.PROF.FP" TargetMode="External"/><Relationship Id="rId52" Type="http://schemas.openxmlformats.org/officeDocument/2006/relationships/hyperlink" Target="https://www.assets.signify.com/is/image/Signify/CoreLine_Recessed_Spot-RS140B_Fixed_ALU-SPP?$highres$" TargetMode="External"/><Relationship Id="rId1206" Type="http://schemas.openxmlformats.org/officeDocument/2006/relationships/hyperlink" Target="https://www.assets.signify.com/is/image/Signify/LED-25W-G9-WW-ND-3PF-6-DISC-RTP?$highres$" TargetMode="External"/><Relationship Id="rId1413" Type="http://schemas.openxmlformats.org/officeDocument/2006/relationships/hyperlink" Target="https://www.assets.signify.com/is/image/Signify/GPPR1_PPPLTL-3_0001?$highres$" TargetMode="External"/><Relationship Id="rId1620" Type="http://schemas.openxmlformats.org/officeDocument/2006/relationships/hyperlink" Target="https://www.assets.signify.com/is/content/Signify/911401891585_EU.cs_CZ.PROF.FP" TargetMode="External"/><Relationship Id="rId3378" Type="http://schemas.openxmlformats.org/officeDocument/2006/relationships/hyperlink" Target="https://www.assets.signify.com/is/content/Signify/Online-QIG-for-324165994074-INI" TargetMode="External"/><Relationship Id="rId3585" Type="http://schemas.openxmlformats.org/officeDocument/2006/relationships/hyperlink" Target="https://www.assets.signify.com/is/content/Signify/LEDtube_Installation_Guide_HF_2-INI" TargetMode="External"/><Relationship Id="rId299" Type="http://schemas.openxmlformats.org/officeDocument/2006/relationships/hyperlink" Target="https://www.assets.signify.com/is/image/Signify/L1500-WT060C-SPP-1?$highres$" TargetMode="External"/><Relationship Id="rId2187" Type="http://schemas.openxmlformats.org/officeDocument/2006/relationships/hyperlink" Target="https://www.assets.signify.com/is/content/Signify/929003734502_EU.cs_CZ.PROF.FP" TargetMode="External"/><Relationship Id="rId2394" Type="http://schemas.openxmlformats.org/officeDocument/2006/relationships/hyperlink" Target="https://www.assets.signify.com/is/content/Signify/929003604208_EU.cs_CZ.PROF.FP" TargetMode="External"/><Relationship Id="rId3238" Type="http://schemas.openxmlformats.org/officeDocument/2006/relationships/hyperlink" Target="https://www.assets.signify.com/is/content/Signify/MI-Coreline-Highbay-G6-PSD-PSU" TargetMode="External"/><Relationship Id="rId3445" Type="http://schemas.openxmlformats.org/officeDocument/2006/relationships/hyperlink" Target="https://www.assets.signify.com/is/content/Signify/online-QIG-for-324166115861-Installation-INI" TargetMode="External"/><Relationship Id="rId3652" Type="http://schemas.openxmlformats.org/officeDocument/2006/relationships/hyperlink" Target="https://www.assets.signify.com/is/image/Signify/LED_G95_40W_1800K_E27_NDSRT_Amber_1PF-SPP?$highres$" TargetMode="External"/><Relationship Id="rId159" Type="http://schemas.openxmlformats.org/officeDocument/2006/relationships/hyperlink" Target="https://www.assets.signify.com/is/image/Signify/Philips-CoreLine-panel-G6-All-in-W60L60-RTP?$highres$" TargetMode="External"/><Relationship Id="rId366" Type="http://schemas.openxmlformats.org/officeDocument/2006/relationships/hyperlink" Target="https://www.assets.signify.com/is/image/Signify/CL-HB-G6-BY121P-PSU-PSD-RTP?$highres$" TargetMode="External"/><Relationship Id="rId573" Type="http://schemas.openxmlformats.org/officeDocument/2006/relationships/hyperlink" Target="https://www.assets.signify.com/is/image/Signify/SPPR1_MLEDGA_0027?$highres$" TargetMode="External"/><Relationship Id="rId780" Type="http://schemas.openxmlformats.org/officeDocument/2006/relationships/hyperlink" Target="https://www.assets.signify.com/is/image/Signify/CorePro-LEDtube-HF-600mm-RTP?$highres$" TargetMode="External"/><Relationship Id="rId2047" Type="http://schemas.openxmlformats.org/officeDocument/2006/relationships/hyperlink" Target="https://www.assets.signify.com/is/content/Signify/929003579102_EU.cs_CZ.PROF.FP" TargetMode="External"/><Relationship Id="rId2254" Type="http://schemas.openxmlformats.org/officeDocument/2006/relationships/hyperlink" Target="https://www.assets.signify.com/is/content/Signify/929002696602_EU.cs_CZ.PROF.FP" TargetMode="External"/><Relationship Id="rId2461" Type="http://schemas.openxmlformats.org/officeDocument/2006/relationships/hyperlink" Target="https://www.assets.signify.com/is/content/Signify/929001345492_EU.cs_CZ.PROF.FP" TargetMode="External"/><Relationship Id="rId3305" Type="http://schemas.openxmlformats.org/officeDocument/2006/relationships/hyperlink" Target="https://www.assets.signify.com/is/content/Signify/MI-BVP085-Ledinaire-Solar-floodlight" TargetMode="External"/><Relationship Id="rId3512" Type="http://schemas.openxmlformats.org/officeDocument/2006/relationships/hyperlink" Target="https://www.assets.signify.com/is/content/Signify/online-QIG-for-324166183191-Corepro-LEDtube-INI" TargetMode="External"/><Relationship Id="rId226" Type="http://schemas.openxmlformats.org/officeDocument/2006/relationships/hyperlink" Target="https://www.assets.signify.com/is/image/Signify/CoreLine_Waterproof_WT120C%20G2%20PCU%20-%20SPP?$highres$" TargetMode="External"/><Relationship Id="rId433" Type="http://schemas.openxmlformats.org/officeDocument/2006/relationships/hyperlink" Target="https://www.assets.signify.com/is/image/Signify/Ledinaire-Highbay-BY021Z-G3-SPP?$highres$" TargetMode="External"/><Relationship Id="rId1063" Type="http://schemas.openxmlformats.org/officeDocument/2006/relationships/hyperlink" Target="https://www.assets.signify.com/is/image/Signify/LEDspot_CorePro_25W_E14_R50_827_36D_ND-SPP?$highres$" TargetMode="External"/><Relationship Id="rId1270" Type="http://schemas.openxmlformats.org/officeDocument/2006/relationships/hyperlink" Target="https://www.assets.signify.com/is/image/Signify/LPPR1_TL-E8_G10Q?$highres$" TargetMode="External"/><Relationship Id="rId2114" Type="http://schemas.openxmlformats.org/officeDocument/2006/relationships/hyperlink" Target="https://www.assets.signify.com/is/content/Signify/929004356802_EU.cs_CZ.PROF.FP" TargetMode="External"/><Relationship Id="rId640" Type="http://schemas.openxmlformats.org/officeDocument/2006/relationships/hyperlink" Target="https://www.assets.signify.com/is/image/Signify/SPPR1_MLED_APR_0014?$highres$" TargetMode="External"/><Relationship Id="rId2321" Type="http://schemas.openxmlformats.org/officeDocument/2006/relationships/hyperlink" Target="https://www.assets.signify.com/is/content/Signify/929003070502_EU.cs_CZ.PROF.FP" TargetMode="External"/><Relationship Id="rId500" Type="http://schemas.openxmlformats.org/officeDocument/2006/relationships/hyperlink" Target="https://www.assets.signify.com/is/image/Signify/Trueforce_LED_E27-SPP?$highres$" TargetMode="External"/><Relationship Id="rId1130" Type="http://schemas.openxmlformats.org/officeDocument/2006/relationships/hyperlink" Target="https://www.assets.signify.com/is/image/Signify/MZD_LED_500lm_GU10_840_120D_ND-SPP?$highres$" TargetMode="External"/><Relationship Id="rId1947" Type="http://schemas.openxmlformats.org/officeDocument/2006/relationships/hyperlink" Target="https://www.assets.signify.com/is/content/Signify/911401875583_EU.cs_CZ.PROF.FP" TargetMode="External"/><Relationship Id="rId3095" Type="http://schemas.openxmlformats.org/officeDocument/2006/relationships/hyperlink" Target="https://www.assets.signify.com/is/content/Signify/MI-SM065C-Ledinaire-surface-mounted-2024" TargetMode="External"/><Relationship Id="rId1807" Type="http://schemas.openxmlformats.org/officeDocument/2006/relationships/hyperlink" Target="https://www.assets.signify.com/is/content/Signify/911401842082_EU.cs_CZ.PROF.FP" TargetMode="External"/><Relationship Id="rId3162" Type="http://schemas.openxmlformats.org/officeDocument/2006/relationships/hyperlink" Target="https://www.assets.signify.com/is/content/Signify/Ledinaire_Waterproof_WT060C-MI_v2023%2003" TargetMode="External"/><Relationship Id="rId290" Type="http://schemas.openxmlformats.org/officeDocument/2006/relationships/hyperlink" Target="https://www.assets.signify.com/is/image/Signify/Coreline-tubular-waterproof-G2-PC-PMMA-L1500-SPP?$highres$" TargetMode="External"/><Relationship Id="rId3022" Type="http://schemas.openxmlformats.org/officeDocument/2006/relationships/hyperlink" Target="https://www.assets.signify.com/is/content/Signify/CoreLine-panel-G6-Installation-Instructions-RC132V-v2" TargetMode="External"/><Relationship Id="rId150" Type="http://schemas.openxmlformats.org/officeDocument/2006/relationships/hyperlink" Target="https://www.assets.signify.com/is/image/Signify/CoreLine-panel-G6-W60L60-RTP?$highres$" TargetMode="External"/><Relationship Id="rId2788" Type="http://schemas.openxmlformats.org/officeDocument/2006/relationships/hyperlink" Target="https://www.assets.signify.com/is/content/Signify/928086505131_EU.cs_CZ.PROF.FP" TargetMode="External"/><Relationship Id="rId2995" Type="http://schemas.openxmlformats.org/officeDocument/2006/relationships/hyperlink" Target="https://www.assets.signify.com/is/content/Signify/PILA-Wall-mounted-gen2-WL007C-Installation-Instructions" TargetMode="External"/><Relationship Id="rId967" Type="http://schemas.openxmlformats.org/officeDocument/2006/relationships/hyperlink" Target="https://www.assets.signify.com/is/image/Signify/LEDbulb_A65_E27_FR_P1-SPP?$highres$" TargetMode="External"/><Relationship Id="rId1597" Type="http://schemas.openxmlformats.org/officeDocument/2006/relationships/hyperlink" Target="https://www.assets.signify.com/is/content/Signify/911401841187_EU.cs_CZ.PROF.FP" TargetMode="External"/><Relationship Id="rId2648" Type="http://schemas.openxmlformats.org/officeDocument/2006/relationships/hyperlink" Target="https://www.assets.signify.com/is/content/Signify/929003791102_EU.cs_CZ.PROF.FP" TargetMode="External"/><Relationship Id="rId2855" Type="http://schemas.openxmlformats.org/officeDocument/2006/relationships/hyperlink" Target="https://www.assets.signify.com/is/content/Signify/913700695866_EU.cs_CZ.PROF.FP" TargetMode="External"/><Relationship Id="rId96" Type="http://schemas.openxmlformats.org/officeDocument/2006/relationships/hyperlink" Target="https://www.assets.signify.com/is/image/Signify/WL070V-G2-PSU-RTP-ALL-IN?$highres$" TargetMode="External"/><Relationship Id="rId827" Type="http://schemas.openxmlformats.org/officeDocument/2006/relationships/hyperlink" Target="https://www.assets.signify.com/is/image/Signify/CorePro_LEDstrip_5M-SPP?$highres$" TargetMode="External"/><Relationship Id="rId1457" Type="http://schemas.openxmlformats.org/officeDocument/2006/relationships/hyperlink" Target="https://www.assets.signify.com/is/image/Signify/GPPR1_BHD-HP_PHL?$highres$" TargetMode="External"/><Relationship Id="rId1664" Type="http://schemas.openxmlformats.org/officeDocument/2006/relationships/hyperlink" Target="https://www.assets.signify.com/is/content/Signify/911401841787_EU.cs_CZ.PROF.FP" TargetMode="External"/><Relationship Id="rId1871" Type="http://schemas.openxmlformats.org/officeDocument/2006/relationships/hyperlink" Target="https://www.assets.signify.com/is/content/Signify/911401631508_EU.cs_CZ.PROF.FP" TargetMode="External"/><Relationship Id="rId2508" Type="http://schemas.openxmlformats.org/officeDocument/2006/relationships/hyperlink" Target="https://www.assets.signify.com/is/content/Signify/929001891202_EU.cs_CZ.PROF.FP" TargetMode="External"/><Relationship Id="rId2715" Type="http://schemas.openxmlformats.org/officeDocument/2006/relationships/hyperlink" Target="https://www.assets.signify.com/is/content/Signify/927906583014_EU.cs_CZ.PROF.FP" TargetMode="External"/><Relationship Id="rId2922" Type="http://schemas.openxmlformats.org/officeDocument/2006/relationships/hyperlink" Target="https://www.assets.signify.com/is/content/Signify/444170264921%20DN142B%20PSU%20Installation%20Instructions" TargetMode="External"/><Relationship Id="rId1317" Type="http://schemas.openxmlformats.org/officeDocument/2006/relationships/hyperlink" Target="https://www.assets.signify.com/is/image/Signify/lppr1_son_e40_e39?$highres$" TargetMode="External"/><Relationship Id="rId1524" Type="http://schemas.openxmlformats.org/officeDocument/2006/relationships/hyperlink" Target="https://www.assets.signify.com/is/content/Signify/911401810384_EU.cs_CZ.PROF.FP" TargetMode="External"/><Relationship Id="rId1731" Type="http://schemas.openxmlformats.org/officeDocument/2006/relationships/hyperlink" Target="https://www.assets.signify.com/is/content/Signify/911401816687_EU.cs_CZ.PROF.FP" TargetMode="External"/><Relationship Id="rId23" Type="http://schemas.openxmlformats.org/officeDocument/2006/relationships/hyperlink" Target="https://www.assets.signify.com/is/image/Signify/Downlight_MZD_DN027C_220V_RD-SPP?$highres$" TargetMode="External"/><Relationship Id="rId3489" Type="http://schemas.openxmlformats.org/officeDocument/2006/relationships/hyperlink" Target="https://www.assets.signify.com/is/content/Signify/online-QIG-for-324166174411-MAS-Corepro-LEDtube-INI" TargetMode="External"/><Relationship Id="rId2298" Type="http://schemas.openxmlformats.org/officeDocument/2006/relationships/hyperlink" Target="https://www.assets.signify.com/is/content/Signify/929003623902_EU.cs_CZ.PROF.FP" TargetMode="External"/><Relationship Id="rId3349" Type="http://schemas.openxmlformats.org/officeDocument/2006/relationships/hyperlink" Target="https://www.assets.signify.com/is/content/Signify/LEDTForce_SONT_Installation_Guide-INI" TargetMode="External"/><Relationship Id="rId3556" Type="http://schemas.openxmlformats.org/officeDocument/2006/relationships/hyperlink" Target="https://www.assets.signify.com/is/content/Signify/LEDtube_Installation_Guide_UN-INI" TargetMode="External"/><Relationship Id="rId477" Type="http://schemas.openxmlformats.org/officeDocument/2006/relationships/hyperlink" Target="https://www.assets.signify.com/is/image/Signify/Ledinaire-Floodlight-BVP167-150W-All-in-RTP?$highres$" TargetMode="External"/><Relationship Id="rId684" Type="http://schemas.openxmlformats.org/officeDocument/2006/relationships/hyperlink" Target="https://www.assets.signify.com/is/image/Signify/LEDtube_T8_G13-SPP?$highres$" TargetMode="External"/><Relationship Id="rId2158" Type="http://schemas.openxmlformats.org/officeDocument/2006/relationships/hyperlink" Target="https://www.assets.signify.com/is/content/Signify/929003554202_EU.cs_CZ.PROF.FP" TargetMode="External"/><Relationship Id="rId2365" Type="http://schemas.openxmlformats.org/officeDocument/2006/relationships/hyperlink" Target="https://www.assets.signify.com/is/content/Signify/929002372701_EU.cs_CZ.PROF.FP" TargetMode="External"/><Relationship Id="rId3209" Type="http://schemas.openxmlformats.org/officeDocument/2006/relationships/hyperlink" Target="https://www.assets.signify.com/is/content/Signify/BN021C%20EU-MI-0427_Final%20v3" TargetMode="External"/><Relationship Id="rId337" Type="http://schemas.openxmlformats.org/officeDocument/2006/relationships/hyperlink" Target="https://www.assets.signify.com/is/image/Signify/Coreline%20Batten%20G3_%20BN126C%20PSU%20-%20SPP03?$highres$" TargetMode="External"/><Relationship Id="rId891" Type="http://schemas.openxmlformats.org/officeDocument/2006/relationships/hyperlink" Target="https://www.assets.signify.com/is/image/Signify/LED_BulbsBulb_A67_100W_1521lm_2700K_E27_NDFrosted-SPP?$highres$" TargetMode="External"/><Relationship Id="rId2018" Type="http://schemas.openxmlformats.org/officeDocument/2006/relationships/hyperlink" Target="https://www.assets.signify.com/is/content/Signify/929002350702_EU.cs_CZ.PROF.FP" TargetMode="External"/><Relationship Id="rId2572" Type="http://schemas.openxmlformats.org/officeDocument/2006/relationships/hyperlink" Target="https://www.assets.signify.com/is/content/Signify/929002466702_EU.cs_CZ.PROF.FP" TargetMode="External"/><Relationship Id="rId3416" Type="http://schemas.openxmlformats.org/officeDocument/2006/relationships/hyperlink" Target="https://www.assets.signify.com/is/content/Signify/online-QIG-for-324165132934-Installation-INI" TargetMode="External"/><Relationship Id="rId362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44" Type="http://schemas.openxmlformats.org/officeDocument/2006/relationships/hyperlink" Target="https://www.assets.signify.com/is/image/Signify/LEDTForce_ED75_E27-SPP?$highres$" TargetMode="External"/><Relationship Id="rId751" Type="http://schemas.openxmlformats.org/officeDocument/2006/relationships/hyperlink" Target="https://www.assets.signify.com/is/image/Signify/LEDtube_MAS_36W_G5-SPP?$highres$" TargetMode="External"/><Relationship Id="rId1174" Type="http://schemas.openxmlformats.org/officeDocument/2006/relationships/hyperlink" Target="https://www.assets.signify.com/is/image/Signify/LEDspot_35W_GU5-3_827_36D_VLE-SPP?$highres$" TargetMode="External"/><Relationship Id="rId1381" Type="http://schemas.openxmlformats.org/officeDocument/2006/relationships/hyperlink" Target="https://www.assets.signify.com/is/image/Signify/GPPR1_BTLDE2_PHL?$highres$" TargetMode="External"/><Relationship Id="rId2225" Type="http://schemas.openxmlformats.org/officeDocument/2006/relationships/hyperlink" Target="https://www.assets.signify.com/is/content/Signify/929002352102_EU.cs_CZ.PROF.FP" TargetMode="External"/><Relationship Id="rId2432" Type="http://schemas.openxmlformats.org/officeDocument/2006/relationships/hyperlink" Target="https://www.assets.signify.com/is/content/Signify/929003012082_EU.cs_CZ.PROF.FP" TargetMode="External"/><Relationship Id="rId404" Type="http://schemas.openxmlformats.org/officeDocument/2006/relationships/hyperlink" Target="https://www.assets.signify.com/is/image/Signify/CoreLineHighbay_Gen5_BY121P-SPP?$highres$" TargetMode="External"/><Relationship Id="rId611" Type="http://schemas.openxmlformats.org/officeDocument/2006/relationships/hyperlink" Target="https://www.assets.signify.com/is/image/Signify/LEDtube_COR_PLT_15W_GX24Q3-SPP?$highres$" TargetMode="External"/><Relationship Id="rId1034" Type="http://schemas.openxmlformats.org/officeDocument/2006/relationships/hyperlink" Target="https://www.assets.signify.com/is/image/Signify/LEDLuster_5W_P45_2700K_E27_ND_FR_AU_2CT-SPP?$highres$" TargetMode="External"/><Relationship Id="rId1241" Type="http://schemas.openxmlformats.org/officeDocument/2006/relationships/hyperlink" Target="https://www.assets.signify.com/is/image/Signify/LPPR1_IRSG_E27_R125_CLEAR?$highres$" TargetMode="External"/><Relationship Id="rId1101" Type="http://schemas.openxmlformats.org/officeDocument/2006/relationships/hyperlink" Target="https://www.assets.signify.com/is/image/Signify/LEDspots-VLE-D-650lm-GU10-930-120D-RTP?$highres$" TargetMode="External"/><Relationship Id="rId3066" Type="http://schemas.openxmlformats.org/officeDocument/2006/relationships/hyperlink" Target="https://www.assets.signify.com/is/content/Signify/CoreLine-panel-G6-Installation-Instructions-RC132V;https:/www.assets.signify.com/is/content/Signify/CoreLine-panel-G6-Installation-Instructions-RC133V;https:/www.assets.signify.com/is/content/Signify/CoreLine-panel-G6-Installation-Instructions-RC132V-BN" TargetMode="External"/><Relationship Id="rId3273" Type="http://schemas.openxmlformats.org/officeDocument/2006/relationships/hyperlink" Target="https://www.assets.signify.com/is/content/Signify/Coreline-Highbay-G5-MI-PSU-PSD" TargetMode="External"/><Relationship Id="rId3480" Type="http://schemas.openxmlformats.org/officeDocument/2006/relationships/hyperlink" Target="https://www.assets.signify.com/is/content/Signify/online-QIG-for-324166166411-MAS-LEDtube-installation-guide-INI" TargetMode="External"/><Relationship Id="rId194" Type="http://schemas.openxmlformats.org/officeDocument/2006/relationships/hyperlink" Target="https://www.assets.signify.com/is/image/Signify/RC159Z-SMB-W60L60-overview?$highres$" TargetMode="External"/><Relationship Id="rId1918" Type="http://schemas.openxmlformats.org/officeDocument/2006/relationships/hyperlink" Target="https://www.assets.signify.com/is/content/Signify/911401871386_EU.cs_CZ.PROF.FP" TargetMode="External"/><Relationship Id="rId2082" Type="http://schemas.openxmlformats.org/officeDocument/2006/relationships/hyperlink" Target="https://www.assets.signify.com/is/content/Signify/929004260302_EU.cs_CZ.PROF.FP" TargetMode="External"/><Relationship Id="rId3133" Type="http://schemas.openxmlformats.org/officeDocument/2006/relationships/hyperlink" Target="https://www.assets.signify.com/is/content/Signify/CoreLine-waterproof-G3-Installation-Instruction-v202512" TargetMode="External"/><Relationship Id="rId261" Type="http://schemas.openxmlformats.org/officeDocument/2006/relationships/hyperlink" Target="https://www.assets.signify.com/is/image/Signify/CoreLine-waterproof-WT120C-G3-L1500-SPP-MultiLumenIcon4?$highres$" TargetMode="External"/><Relationship Id="rId3340" Type="http://schemas.openxmlformats.org/officeDocument/2006/relationships/hyperlink" Target="https://www.assets.signify.com/is/content/Signify/442710336212_583_Coreline_Malaga_LED_BRP101_BRP102_MI" TargetMode="External"/><Relationship Id="rId359" Type="http://schemas.openxmlformats.org/officeDocument/2006/relationships/hyperlink" Target="https://www.assets.signify.com/is/image/Signify/CL-HB-G6-BY120P-PSU-PSD-RTP?$highres$" TargetMode="External"/><Relationship Id="rId566" Type="http://schemas.openxmlformats.org/officeDocument/2006/relationships/hyperlink" Target="https://www.assets.signify.com/is/image/Signify/LEDtube_CorePro_PLS_EM_5W_G23_830_12D_ND-SPP?$highres$" TargetMode="External"/><Relationship Id="rId773" Type="http://schemas.openxmlformats.org/officeDocument/2006/relationships/hyperlink" Target="https://www.assets.signify.com/is/image/Signify/LEDtube_1200mm_17W_G5-SPP?$highres$" TargetMode="External"/><Relationship Id="rId1196" Type="http://schemas.openxmlformats.org/officeDocument/2006/relationships/hyperlink" Target="https://www.assets.signify.com/is/image/Signify/MAS_LEDspotLV_D_20_100W_827_AR111_40D-SPP?$highres$" TargetMode="External"/><Relationship Id="rId2247" Type="http://schemas.openxmlformats.org/officeDocument/2006/relationships/hyperlink" Target="https://www.assets.signify.com/is/content/Signify/929003774902_EU.cs_CZ.PROF.FP" TargetMode="External"/><Relationship Id="rId2454" Type="http://schemas.openxmlformats.org/officeDocument/2006/relationships/hyperlink" Target="https://www.assets.signify.com/is/content/Signify/929001238792_EU.cs_CZ.PROF.FP" TargetMode="External"/><Relationship Id="rId2899" Type="http://schemas.openxmlformats.org/officeDocument/2006/relationships/hyperlink" Target="https://www.assets.signify.com/is/content/Signify/913700184966_EU.cs_CZ.PROF.FP" TargetMode="External"/><Relationship Id="rId3200" Type="http://schemas.openxmlformats.org/officeDocument/2006/relationships/hyperlink" Target="https://www.assets.signify.com/is/content/Signify/MI-CoreLine-BN126C-All-in-combined-upgraded" TargetMode="External"/><Relationship Id="rId3505" Type="http://schemas.openxmlformats.org/officeDocument/2006/relationships/hyperlink" Target="https://www.assets.signify.com/is/content/Signify/66357991-139078-LED-BULB-NDLR-QIG-INI" TargetMode="External"/><Relationship Id="rId121" Type="http://schemas.openxmlformats.org/officeDocument/2006/relationships/hyperlink" Target="https://www.assets.signify.com/is/image/Signify/3_circuit_Square-ZRS750_TCPR_BK-AP?$highres$" TargetMode="External"/><Relationship Id="rId219" Type="http://schemas.openxmlformats.org/officeDocument/2006/relationships/hyperlink" Target="https://www.assets.signify.com/is/image/Signify/CoreLine%20FastSet_%20SM155Z%20Suspension%20setv2_SPP?$highres$" TargetMode="External"/><Relationship Id="rId426" Type="http://schemas.openxmlformats.org/officeDocument/2006/relationships/hyperlink" Target="https://www.assets.signify.com/is/image/Signify/Ledinaire-Highbay-BY021P-BY022P-G3-SPP?$highres$" TargetMode="External"/><Relationship Id="rId633" Type="http://schemas.openxmlformats.org/officeDocument/2006/relationships/hyperlink" Target="https://www.assets.signify.com/is/image/Signify/SPPR1_MLED_APR_0014?$highres$" TargetMode="External"/><Relationship Id="rId980" Type="http://schemas.openxmlformats.org/officeDocument/2006/relationships/hyperlink" Target="https://www.assets.signify.com/is/image/Signify/LED_CLA_40W_P45_E27_2700K_CL_UE_SRT4-SPP?$highres$" TargetMode="External"/><Relationship Id="rId1056" Type="http://schemas.openxmlformats.org/officeDocument/2006/relationships/hyperlink" Target="https://www.assets.signify.com/is/image/Signify/LED_Classic_50W_PAR20_E27_WW_25D_D_1SRT4-SPP?$highres$" TargetMode="External"/><Relationship Id="rId1263" Type="http://schemas.openxmlformats.org/officeDocument/2006/relationships/hyperlink" Target="https://www.assets.signify.com/is/image/Signify/LPPR1_TL-D8_G13?$highres$" TargetMode="External"/><Relationship Id="rId2107" Type="http://schemas.openxmlformats.org/officeDocument/2006/relationships/hyperlink" Target="https://www.assets.signify.com/is/content/Signify/929004356402_EU.cs_CZ.PROF.FP" TargetMode="External"/><Relationship Id="rId2314" Type="http://schemas.openxmlformats.org/officeDocument/2006/relationships/hyperlink" Target="https://www.assets.signify.com/is/content/Signify/929003799002_EU.cs_CZ.PROF.FP" TargetMode="External"/><Relationship Id="rId2661" Type="http://schemas.openxmlformats.org/officeDocument/2006/relationships/hyperlink" Target="https://www.assets.signify.com/is/content/Signify/929001353602_EU.cs_CZ.PROF.FP" TargetMode="External"/><Relationship Id="rId2759" Type="http://schemas.openxmlformats.org/officeDocument/2006/relationships/hyperlink" Target="https://www.assets.signify.com/is/content/Signify/928482600096_EU.cs_CZ.PROF.FP" TargetMode="External"/><Relationship Id="rId2966" Type="http://schemas.openxmlformats.org/officeDocument/2006/relationships/hyperlink" Target="https://www.assets.signify.com/is/content/Signify/RS071B_MI_324166033633_for_online_updated-INI" TargetMode="External"/><Relationship Id="rId840" Type="http://schemas.openxmlformats.org/officeDocument/2006/relationships/hyperlink" Target="https://www.assets.signify.com/is/image/Signify/LED-CLA-40W-A60-E27-2700K-CL-UE-SRT4-1-RTP?$highres$" TargetMode="External"/><Relationship Id="rId938" Type="http://schemas.openxmlformats.org/officeDocument/2006/relationships/hyperlink" Target="https://www.assets.signify.com/is/image/Signify/LEDbulb_CorePro_9_5_68W_E27_Stick_Frosted_830_24D_ND-SPP?$highres$" TargetMode="External"/><Relationship Id="rId1470" Type="http://schemas.openxmlformats.org/officeDocument/2006/relationships/hyperlink" Target="https://www.assets.signify.com/is/content/Signify/911401806680_EU.cs_CZ.PROF.FP" TargetMode="External"/><Relationship Id="rId1568" Type="http://schemas.openxmlformats.org/officeDocument/2006/relationships/hyperlink" Target="https://www.assets.signify.com/is/content/Signify/911401846882_EU.cs_CZ.PROF.FP" TargetMode="External"/><Relationship Id="rId1775" Type="http://schemas.openxmlformats.org/officeDocument/2006/relationships/hyperlink" Target="https://www.assets.signify.com/is/content/Signify/911401812187_EU.cs_CZ.PROF.FP" TargetMode="External"/><Relationship Id="rId2521" Type="http://schemas.openxmlformats.org/officeDocument/2006/relationships/hyperlink" Target="https://www.assets.signify.com/is/content/Signify/929001346802_EU.cs_CZ.PROF.FP" TargetMode="External"/><Relationship Id="rId2619" Type="http://schemas.openxmlformats.org/officeDocument/2006/relationships/hyperlink" Target="https://www.assets.signify.com/is/content/Signify/929003087002_EU.cs_CZ.PROF.FP" TargetMode="External"/><Relationship Id="rId2826" Type="http://schemas.openxmlformats.org/officeDocument/2006/relationships/hyperlink" Target="https://www.assets.signify.com/is/content/Signify/913713031566_EU.cs_CZ.PROF.FP" TargetMode="External"/><Relationship Id="rId67" Type="http://schemas.openxmlformats.org/officeDocument/2006/relationships/hyperlink" Target="https://www.assets.signify.com/is/image/Signify/RS071B_5S_BK-SPP?$highres$" TargetMode="External"/><Relationship Id="rId700" Type="http://schemas.openxmlformats.org/officeDocument/2006/relationships/hyperlink" Target="https://www.assets.signify.com/is/image/Signify/TLED_230V_10-5W-36W_160D_T8ND_PP?$highres$" TargetMode="External"/><Relationship Id="rId1123" Type="http://schemas.openxmlformats.org/officeDocument/2006/relationships/hyperlink" Target="https://www.assets.signify.com/is/image/Signify/LEDspot_50W_GU10_830_35D-SPP?$highres$" TargetMode="External"/><Relationship Id="rId1330" Type="http://schemas.openxmlformats.org/officeDocument/2006/relationships/hyperlink" Target="https://www.assets.signify.com/is/image/Signify/lppr1_cdo-tt_0004?$highres$" TargetMode="External"/><Relationship Id="rId1428" Type="http://schemas.openxmlformats.org/officeDocument/2006/relationships/hyperlink" Target="https://www.assets.signify.com/is/image/Signify/GPPR1_MTL-SHRD_0002?$highres$" TargetMode="External"/><Relationship Id="rId1635" Type="http://schemas.openxmlformats.org/officeDocument/2006/relationships/hyperlink" Target="https://www.assets.signify.com/is/content/Signify/911401875785_EU.cs_CZ.PROF.FP" TargetMode="External"/><Relationship Id="rId1982" Type="http://schemas.openxmlformats.org/officeDocument/2006/relationships/hyperlink" Target="https://www.assets.signify.com/is/content/Signify/929003778802_EU.cs_CZ.PROF.FP" TargetMode="External"/><Relationship Id="rId3088" Type="http://schemas.openxmlformats.org/officeDocument/2006/relationships/hyperlink" Target="https://www.assets.signify.com/is/content/Signify/FastSet_SM155C-MI_FINAL" TargetMode="External"/><Relationship Id="rId1842" Type="http://schemas.openxmlformats.org/officeDocument/2006/relationships/hyperlink" Target="https://www.assets.signify.com/is/content/Signify/911401557345_EU.cs_CZ.PROF.FP" TargetMode="External"/><Relationship Id="rId3295" Type="http://schemas.openxmlformats.org/officeDocument/2006/relationships/hyperlink" Target="https://www.assets.signify.com/is/content/Signify/Coreline_Tempo_Large-BVP130-INI" TargetMode="External"/><Relationship Id="rId1702" Type="http://schemas.openxmlformats.org/officeDocument/2006/relationships/hyperlink" Target="https://www.assets.signify.com/is/content/Signify/911401836288_EU.cs_CZ.PROF.FP" TargetMode="External"/><Relationship Id="rId3155" Type="http://schemas.openxmlformats.org/officeDocument/2006/relationships/hyperlink" Target="https://www.assets.signify.com/is/content/Signify/Ledinaire_Waterproof_WT060C-MI_v2023%2003" TargetMode="External"/><Relationship Id="rId3362" Type="http://schemas.openxmlformats.org/officeDocument/2006/relationships/hyperlink" Target="https://www.assets.signify.com/is/content/Signify/Online-QIG-for-324165994083-INI" TargetMode="External"/><Relationship Id="rId283" Type="http://schemas.openxmlformats.org/officeDocument/2006/relationships/hyperlink" Target="https://www.assets.signify.com/is/image/Signify/CoreLine%20tubular%20waterproof_WT210Z%20SMS%20_suspension%20set?$highres$" TargetMode="External"/><Relationship Id="rId490" Type="http://schemas.openxmlformats.org/officeDocument/2006/relationships/hyperlink" Target="https://www.assets.signify.com/is/image/Signify/CoreLine_Malaga_LED-BRP101-SPP?$highres$" TargetMode="External"/><Relationship Id="rId2171" Type="http://schemas.openxmlformats.org/officeDocument/2006/relationships/hyperlink" Target="https://www.assets.signify.com/is/content/Signify/929002419802_EU.cs_CZ.PROF.FP" TargetMode="External"/><Relationship Id="rId3015" Type="http://schemas.openxmlformats.org/officeDocument/2006/relationships/hyperlink" Target="https://www.assets.signify.com/is/content/Signify/Installation-instructions-CoreLine-recessed-Gen4v2" TargetMode="External"/><Relationship Id="rId3222" Type="http://schemas.openxmlformats.org/officeDocument/2006/relationships/hyperlink" Target="https://www.assets.signify.com/is/content/Signify/MI-Coreline-Highbay-G6-PSD-PSU" TargetMode="External"/><Relationship Id="rId3667" Type="http://schemas.openxmlformats.org/officeDocument/2006/relationships/hyperlink" Target="https://www.assets.signify.com/is/image/Signify/LEDCandle_B35NDFR_RCA-SPP?$highres$" TargetMode="External"/><Relationship Id="rId143" Type="http://schemas.openxmlformats.org/officeDocument/2006/relationships/hyperlink" Target="https://www.assets.signify.com/is/image/Signify/CoreLine-panel-G6-W60L60-RTP?$highres$" TargetMode="External"/><Relationship Id="rId350" Type="http://schemas.openxmlformats.org/officeDocument/2006/relationships/hyperlink" Target="https://www.assets.signify.com/is/image/Signify/Ledinaire%20Batten_BN021_L600_SPP-01?$highres$" TargetMode="External"/><Relationship Id="rId588" Type="http://schemas.openxmlformats.org/officeDocument/2006/relationships/hyperlink" Target="https://www.assets.signify.com/is/image/Signify/LEDtube_COR_PLL_EU_12W_2G11-SPP?$highres$" TargetMode="External"/><Relationship Id="rId795" Type="http://schemas.openxmlformats.org/officeDocument/2006/relationships/hyperlink" Target="https://www.assets.signify.com/is/image/Signify/MAS_LEDstrip_5M-SPP?$highres$" TargetMode="External"/><Relationship Id="rId2031" Type="http://schemas.openxmlformats.org/officeDocument/2006/relationships/hyperlink" Target="https://www.assets.signify.com/is/content/Signify/929003757502_EU.cs_CZ.PROF.FP" TargetMode="External"/><Relationship Id="rId2269" Type="http://schemas.openxmlformats.org/officeDocument/2006/relationships/hyperlink" Target="https://www.assets.signify.com/is/content/Signify/929002698102_EU.cs_CZ.PROF.FP" TargetMode="External"/><Relationship Id="rId2476" Type="http://schemas.openxmlformats.org/officeDocument/2006/relationships/hyperlink" Target="https://www.assets.signify.com/is/content/Signify/929002966902_EU.cs_CZ.PROF.FP" TargetMode="External"/><Relationship Id="rId2683" Type="http://schemas.openxmlformats.org/officeDocument/2006/relationships/hyperlink" Target="https://www.assets.signify.com/is/content/Signify/928048010805_EU.cs_CZ.PROF.FP" TargetMode="External"/><Relationship Id="rId2890" Type="http://schemas.openxmlformats.org/officeDocument/2006/relationships/hyperlink" Target="https://www.assets.signify.com/is/content/Signify/913700752526_EU.cs_CZ.PROF.FP" TargetMode="External"/><Relationship Id="rId3527" Type="http://schemas.openxmlformats.org/officeDocument/2006/relationships/hyperlink" Target="https://www.assets.signify.com/is/content/Signify/LEDtube_Installation_Guide-INI" TargetMode="External"/><Relationship Id="rId9" Type="http://schemas.openxmlformats.org/officeDocument/2006/relationships/hyperlink" Target="https://www.assets.signify.com/is/image/Signify/LEDINAIRE_SlimDownlight-DN065B_LED10S-SPP?$highres$" TargetMode="External"/><Relationship Id="rId210" Type="http://schemas.openxmlformats.org/officeDocument/2006/relationships/hyperlink" Target="https://www.assets.signify.com/is/image/Signify/CoreLine-surface-mounted-G4-W20L157-All-in-logo-RTP?$highres$" TargetMode="External"/><Relationship Id="rId448" Type="http://schemas.openxmlformats.org/officeDocument/2006/relationships/hyperlink" Target="https://www.assets.signify.com/is/image/Signify/CoreLine_tempo%20small%20gen2-BVP111_DGR-SPP-2?$highres$" TargetMode="External"/><Relationship Id="rId655" Type="http://schemas.openxmlformats.org/officeDocument/2006/relationships/hyperlink" Target="https://www.assets.signify.com/is/image/Signify/LEDtube_220-240V_G13_5ft-SPP?$highres$" TargetMode="External"/><Relationship Id="rId862" Type="http://schemas.openxmlformats.org/officeDocument/2006/relationships/hyperlink" Target="https://www.assets.signify.com/is/image/Signify/LED_BulbsBulb_A67_100W_1521lm_2700K_E27_NDFrosted-SPP?$highres$" TargetMode="External"/><Relationship Id="rId1078" Type="http://schemas.openxmlformats.org/officeDocument/2006/relationships/hyperlink" Target="https://www.assets.signify.com/is/image/Signify/LEDspot_35W_GU10_25D-SPP?$highres$" TargetMode="External"/><Relationship Id="rId1285" Type="http://schemas.openxmlformats.org/officeDocument/2006/relationships/hyperlink" Target="https://www.assets.signify.com/is/image/Signify/lppr1_son-apia_plus-xtra_e40?$highres$" TargetMode="External"/><Relationship Id="rId1492" Type="http://schemas.openxmlformats.org/officeDocument/2006/relationships/hyperlink" Target="https://www.assets.signify.com/is/content/Signify/911401551432_EU.cs_CZ.PROF.FP" TargetMode="External"/><Relationship Id="rId2129" Type="http://schemas.openxmlformats.org/officeDocument/2006/relationships/hyperlink" Target="https://www.assets.signify.com/is/content/Signify/929003577332_EU.cs_CZ.PROF.FP" TargetMode="External"/><Relationship Id="rId2336" Type="http://schemas.openxmlformats.org/officeDocument/2006/relationships/hyperlink" Target="https://www.assets.signify.com/is/content/Signify/929001323592_EU.cs_CZ.PROF.FP" TargetMode="External"/><Relationship Id="rId2543" Type="http://schemas.openxmlformats.org/officeDocument/2006/relationships/hyperlink" Target="https://www.assets.signify.com/is/content/Signify/929004256002_EU.cs_CZ.PROF.FP" TargetMode="External"/><Relationship Id="rId2750" Type="http://schemas.openxmlformats.org/officeDocument/2006/relationships/hyperlink" Target="https://www.assets.signify.com/is/content/Signify/928078415130_EU.cs_CZ.PROF.FP" TargetMode="External"/><Relationship Id="rId2988" Type="http://schemas.openxmlformats.org/officeDocument/2006/relationships/hyperlink" Target="https://www.assets.signify.com/is/content/Signify/Installation%20Instruction%20Ledinaire%20wall-mounted%20WL070V_v2;https:/www.assets.signify.com/is/content/Signify/Installation%20Instruction%20Ledinaire%20Wall-mounted%20WL070V" TargetMode="External"/><Relationship Id="rId308" Type="http://schemas.openxmlformats.org/officeDocument/2006/relationships/hyperlink" Target="https://www.assets.signify.com/is/image/Signify/WT065C%20G2_SPP?$highres$" TargetMode="External"/><Relationship Id="rId515" Type="http://schemas.openxmlformats.org/officeDocument/2006/relationships/hyperlink" Target="https://www.assets.signify.com/is/image/Signify/LED-TForce-Core-LED-road-17W-E27-MV-RTP?$highres$" TargetMode="External"/><Relationship Id="rId722" Type="http://schemas.openxmlformats.org/officeDocument/2006/relationships/hyperlink" Target="https://www.assets.signify.com/is/image/Signify/Ledtube_CorePro_18W_G13_830_24D_ND-SPP?$highres$" TargetMode="External"/><Relationship Id="rId1145" Type="http://schemas.openxmlformats.org/officeDocument/2006/relationships/hyperlink" Target="https://www.assets.signify.com/is/image/Signify/LEDspot_50W_GU5-3_60D-SPP?$highres$" TargetMode="External"/><Relationship Id="rId1352" Type="http://schemas.openxmlformats.org/officeDocument/2006/relationships/hyperlink" Target="https://www.assets.signify.com/is/image/Signify/LPPR1_CDMTC-E_0001?$highres$" TargetMode="External"/><Relationship Id="rId1797" Type="http://schemas.openxmlformats.org/officeDocument/2006/relationships/hyperlink" Target="https://www.assets.signify.com/is/content/Signify/911401834584_EU.cs_CZ.PROF.FP" TargetMode="External"/><Relationship Id="rId2403" Type="http://schemas.openxmlformats.org/officeDocument/2006/relationships/hyperlink" Target="https://www.assets.signify.com/is/content/Signify/929002306508_EU.cs_CZ.PROF.FP" TargetMode="External"/><Relationship Id="rId2848" Type="http://schemas.openxmlformats.org/officeDocument/2006/relationships/hyperlink" Target="https://www.assets.signify.com/is/content/Signify/913713034166_EU.cs_CZ.PROF.FP" TargetMode="External"/><Relationship Id="rId89" Type="http://schemas.openxmlformats.org/officeDocument/2006/relationships/hyperlink" Target="https://www.assets.signify.com/is/image/Signify/Acc-Emergency-ExitSign-suspension-kit-EM159Z?$highres$" TargetMode="External"/><Relationship Id="rId1005" Type="http://schemas.openxmlformats.org/officeDocument/2006/relationships/hyperlink" Target="https://www.assets.signify.com/is/image/Signify/LEDcandle_25W_E14_827_FR_B35-SPP?$highres$" TargetMode="External"/><Relationship Id="rId1212" Type="http://schemas.openxmlformats.org/officeDocument/2006/relationships/hyperlink" Target="https://www.assets.signify.com/is/image/Signify/LEDcapsule_CorePro_ND_4_8_60W_G9_827-SPP?$highres$" TargetMode="External"/><Relationship Id="rId1657" Type="http://schemas.openxmlformats.org/officeDocument/2006/relationships/hyperlink" Target="https://www.assets.signify.com/is/content/Signify/912401483525_EU.cs_CZ.PROF.FP" TargetMode="External"/><Relationship Id="rId1864" Type="http://schemas.openxmlformats.org/officeDocument/2006/relationships/hyperlink" Target="https://www.assets.signify.com/is/content/Signify/911401630808_EU.cs_CZ.PROF.FP" TargetMode="External"/><Relationship Id="rId2610" Type="http://schemas.openxmlformats.org/officeDocument/2006/relationships/hyperlink" Target="https://www.assets.signify.com/is/content/Signify/929002493402_EU.cs_CZ.PROF.FP" TargetMode="External"/><Relationship Id="rId2708" Type="http://schemas.openxmlformats.org/officeDocument/2006/relationships/hyperlink" Target="https://www.assets.signify.com/is/content/Signify/928026384070_EU.cs_CZ.PROF.FP" TargetMode="External"/><Relationship Id="rId2915" Type="http://schemas.openxmlformats.org/officeDocument/2006/relationships/hyperlink" Target="https://www.assets.signify.com/is/content/Signify/Downlight_DN065B_G4_7195214_V2_online_All_in-INI" TargetMode="External"/><Relationship Id="rId1517" Type="http://schemas.openxmlformats.org/officeDocument/2006/relationships/hyperlink" Target="https://www.assets.signify.com/is/content/Signify/911401897982_EU.cs_CZ.PROF.FP" TargetMode="External"/><Relationship Id="rId1724" Type="http://schemas.openxmlformats.org/officeDocument/2006/relationships/hyperlink" Target="https://www.assets.signify.com/is/content/Signify/910505106554_EU.cs_CZ.PROF.FP" TargetMode="External"/><Relationship Id="rId3177" Type="http://schemas.openxmlformats.org/officeDocument/2006/relationships/hyperlink" Target="https://www.assets.signify.com/is/content/Signify/MI_WT050C_20200807_FINAL" TargetMode="External"/><Relationship Id="rId16" Type="http://schemas.openxmlformats.org/officeDocument/2006/relationships/hyperlink" Target="https://www.assets.signify.com/is/image/Signify/DN065B_G4_LED20_19W_D200_RD_update-SPP?$highres$" TargetMode="External"/><Relationship Id="rId1931" Type="http://schemas.openxmlformats.org/officeDocument/2006/relationships/hyperlink" Target="https://www.assets.signify.com/is/content/Signify/911401883386_EU.cs_CZ.PROF.FP" TargetMode="External"/><Relationship Id="rId3037" Type="http://schemas.openxmlformats.org/officeDocument/2006/relationships/hyperlink" Target="https://www.assets.signify.com/is/content/Signify/CoreLine-panel-G6-Installation-Instructions-RC132V-IP65-v2" TargetMode="External"/><Relationship Id="rId3384" Type="http://schemas.openxmlformats.org/officeDocument/2006/relationships/hyperlink" Target="https://www.assets.signify.com/is/content/Signify/LEDTForce_HPL_2_NC_Installation_Guide-INI" TargetMode="External"/><Relationship Id="rId3591" Type="http://schemas.openxmlformats.org/officeDocument/2006/relationships/hyperlink" Target="https://www.assets.signify.com/is/content/Signify/LEDtube_Installation_Guide_HF_2-INI" TargetMode="External"/><Relationship Id="rId2193" Type="http://schemas.openxmlformats.org/officeDocument/2006/relationships/hyperlink" Target="https://www.assets.signify.com/is/content/Signify/929003734802_EU.cs_CZ.PROF.FP" TargetMode="External"/><Relationship Id="rId2498" Type="http://schemas.openxmlformats.org/officeDocument/2006/relationships/hyperlink" Target="https://www.assets.signify.com/is/content/Signify/929003485902_EU.cs_CZ.PROF.FP" TargetMode="External"/><Relationship Id="rId3244" Type="http://schemas.openxmlformats.org/officeDocument/2006/relationships/hyperlink" Target="https://www.assets.signify.com/is/content/Signify/Coreline-Highbay-G5-MI-PSU-PSD" TargetMode="External"/><Relationship Id="rId3451" Type="http://schemas.openxmlformats.org/officeDocument/2006/relationships/hyperlink" Target="https://www.assets.signify.com/is/content/Signify/LEDtube_PLT_Installation_Guide-INI" TargetMode="External"/><Relationship Id="rId3549" Type="http://schemas.openxmlformats.org/officeDocument/2006/relationships/hyperlink" Target="https://www.assets.signify.com/is/content/Signify/LEDtube_Installation_Guide_UN-INI" TargetMode="External"/><Relationship Id="rId165" Type="http://schemas.openxmlformats.org/officeDocument/2006/relationships/hyperlink" Target="https://www.assets.signify.com/is/image/Signify/CoreLine-panel-G6-W30L120-RTP?$highres$" TargetMode="External"/><Relationship Id="rId372" Type="http://schemas.openxmlformats.org/officeDocument/2006/relationships/hyperlink" Target="https://www.assets.signify.com/is/image/Signify/CL-HB-G6-BY120P-PSU-PSD-RTP?$highres$" TargetMode="External"/><Relationship Id="rId677" Type="http://schemas.openxmlformats.org/officeDocument/2006/relationships/hyperlink" Target="https://www.assets.signify.com/is/image/Signify/LEDtube_PRO_1200mm_12W_G13_850_1800lm-SPP?$highres$" TargetMode="External"/><Relationship Id="rId2053" Type="http://schemas.openxmlformats.org/officeDocument/2006/relationships/hyperlink" Target="https://www.assets.signify.com/is/content/Signify/929003592302_EU.cs_CZ.PROF.FP" TargetMode="External"/><Relationship Id="rId2260" Type="http://schemas.openxmlformats.org/officeDocument/2006/relationships/hyperlink" Target="https://www.assets.signify.com/is/content/Signify/929002697202_EU.cs_CZ.PROF.FP" TargetMode="External"/><Relationship Id="rId2358" Type="http://schemas.openxmlformats.org/officeDocument/2006/relationships/hyperlink" Target="https://www.assets.signify.com/is/content/Signify/929002025831_EU.cs_CZ.PROF.FP" TargetMode="External"/><Relationship Id="rId3104" Type="http://schemas.openxmlformats.org/officeDocument/2006/relationships/hyperlink" Target="https://www.assets.signify.com/is/content/Signify/CoreLine-waterproof-G3-Installation-Instruction-v202512" TargetMode="External"/><Relationship Id="rId3311" Type="http://schemas.openxmlformats.org/officeDocument/2006/relationships/hyperlink" Target="https://www.assets.signify.com/is/content/Signify/Mounting-instruction-Ledinaire-Floodlight-All-in-SWB" TargetMode="External"/><Relationship Id="rId232" Type="http://schemas.openxmlformats.org/officeDocument/2006/relationships/hyperlink" Target="https://www.assets.signify.com/is/image/Signify/CoreLine_Waterproof_WT120C%20G2%20L1200%20PSU%20-%20SPP?$highres$" TargetMode="External"/><Relationship Id="rId884" Type="http://schemas.openxmlformats.org/officeDocument/2006/relationships/hyperlink" Target="https://www.assets.signify.com/is/image/Signify/LEDClassic_A60_E27_WW_FR_PP?$highres$" TargetMode="External"/><Relationship Id="rId2120" Type="http://schemas.openxmlformats.org/officeDocument/2006/relationships/hyperlink" Target="https://www.assets.signify.com/is/content/Signify/929003577402_EU.cs_CZ.PROF.FP" TargetMode="External"/><Relationship Id="rId2565" Type="http://schemas.openxmlformats.org/officeDocument/2006/relationships/hyperlink" Target="https://www.assets.signify.com/is/content/Signify/929002068302_EU.cs_CZ.PROF.FP" TargetMode="External"/><Relationship Id="rId2772" Type="http://schemas.openxmlformats.org/officeDocument/2006/relationships/hyperlink" Target="https://www.assets.signify.com/is/content/Signify/928083105125_EU.cs_CZ.PROF.FP" TargetMode="External"/><Relationship Id="rId3409" Type="http://schemas.openxmlformats.org/officeDocument/2006/relationships/hyperlink" Target="https://www.assets.signify.com/is/content/Signify/online-QIG-for-324166138011-Installation-INI" TargetMode="External"/><Relationship Id="rId361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37" Type="http://schemas.openxmlformats.org/officeDocument/2006/relationships/hyperlink" Target="https://www.assets.signify.com/is/image/Signify/LEDTrueForce_Others_E27-SPP?$highres$" TargetMode="External"/><Relationship Id="rId744" Type="http://schemas.openxmlformats.org/officeDocument/2006/relationships/hyperlink" Target="https://www.assets.signify.com/is/image/Signify/ESSENTIAL_LEDtube_8_16W_G5_830_865_APR-SPP?$highres$" TargetMode="External"/><Relationship Id="rId951" Type="http://schemas.openxmlformats.org/officeDocument/2006/relationships/hyperlink" Target="https://www.assets.signify.com/is/image/Signify/LEDbulb_12-80W_E27_A60_730_FR_130D-SPP?$highres$" TargetMode="External"/><Relationship Id="rId1167" Type="http://schemas.openxmlformats.org/officeDocument/2006/relationships/hyperlink" Target="https://www.assets.signify.com/is/image/Signify/LEDspots_MAS_MR16_GU5_3-SPP?$highres$" TargetMode="External"/><Relationship Id="rId1374" Type="http://schemas.openxmlformats.org/officeDocument/2006/relationships/hyperlink" Target="https://www.assets.signify.com/is/image/Signify/LPPR1_CDMR111E_0001?$highres$" TargetMode="External"/><Relationship Id="rId1581" Type="http://schemas.openxmlformats.org/officeDocument/2006/relationships/hyperlink" Target="https://www.assets.signify.com/is/content/Signify/910502559018_EU.cs_CZ.PROF.FP" TargetMode="External"/><Relationship Id="rId1679" Type="http://schemas.openxmlformats.org/officeDocument/2006/relationships/hyperlink" Target="https://www.assets.signify.com/is/content/Signify/911401843887_EU.cs_CZ.PROF.FP" TargetMode="External"/><Relationship Id="rId2218" Type="http://schemas.openxmlformats.org/officeDocument/2006/relationships/hyperlink" Target="https://www.assets.signify.com/is/content/Signify/929003596502_EU.cs_CZ.PROF.FP" TargetMode="External"/><Relationship Id="rId2425" Type="http://schemas.openxmlformats.org/officeDocument/2006/relationships/hyperlink" Target="https://www.assets.signify.com/is/content/Signify/929003801102_EU.cs_CZ.PROF.FP" TargetMode="External"/><Relationship Id="rId2632" Type="http://schemas.openxmlformats.org/officeDocument/2006/relationships/hyperlink" Target="https://www.assets.signify.com/is/content/Signify/929003043102_EU.cs_CZ.PROF.FP" TargetMode="External"/><Relationship Id="rId80" Type="http://schemas.openxmlformats.org/officeDocument/2006/relationships/hyperlink" Target="https://www.assets.signify.com/is/image/Signify/Emergency-Bulkhead-HO-EM154C-SPP?$highres$" TargetMode="External"/><Relationship Id="rId604" Type="http://schemas.openxmlformats.org/officeDocument/2006/relationships/hyperlink" Target="https://www.assets.signify.com/is/image/Signify/CorePro-LED-Urban-PLL-Mains-18W-RTP?$highres$" TargetMode="External"/><Relationship Id="rId811" Type="http://schemas.openxmlformats.org/officeDocument/2006/relationships/hyperlink" Target="https://www.assets.signify.com/is/image/Signify/MAS_LEDstrip_5M-SPP?$highres$" TargetMode="External"/><Relationship Id="rId1027" Type="http://schemas.openxmlformats.org/officeDocument/2006/relationships/hyperlink" Target="https://www.assets.signify.com/is/image/Signify/LEDCandle_B35NDFR_RCA-SPP?$highres$" TargetMode="External"/><Relationship Id="rId1234" Type="http://schemas.openxmlformats.org/officeDocument/2006/relationships/hyperlink" Target="https://www.assets.signify.com/is/image/Signify/BR125-IR-250W-E27-230-250V-Red?$highres$" TargetMode="External"/><Relationship Id="rId1441" Type="http://schemas.openxmlformats.org/officeDocument/2006/relationships/hyperlink" Target="https://www.assets.signify.com/is/image/Signify/GPPR1_IPVG4PP_PHL_0008?$highres$" TargetMode="External"/><Relationship Id="rId1886" Type="http://schemas.openxmlformats.org/officeDocument/2006/relationships/hyperlink" Target="https://www.assets.signify.com/is/content/Signify/911401822687_EU.cs_CZ.PROF.FP" TargetMode="External"/><Relationship Id="rId2937" Type="http://schemas.openxmlformats.org/officeDocument/2006/relationships/hyperlink" Target="https://www.assets.signify.com/is/content/Signify/CoreLine_Downlight_DN142B_Installation_Instructions_PSD" TargetMode="External"/><Relationship Id="rId909" Type="http://schemas.openxmlformats.org/officeDocument/2006/relationships/hyperlink" Target="https://www.assets.signify.com/is/image/Signify/LED_BulbsBulb_A67_100W_1521lm_2700K_E27_NDFrosted-SPP?$highres$" TargetMode="External"/><Relationship Id="rId1301" Type="http://schemas.openxmlformats.org/officeDocument/2006/relationships/hyperlink" Target="https://www.assets.signify.com/is/image/Signify/lppr1_sontapia_plus-xtra_e40?$highres$" TargetMode="External"/><Relationship Id="rId1539" Type="http://schemas.openxmlformats.org/officeDocument/2006/relationships/hyperlink" Target="https://www.assets.signify.com/is/content/Signify/912401483509_EU.cs_CZ.PROF.FP" TargetMode="External"/><Relationship Id="rId1746" Type="http://schemas.openxmlformats.org/officeDocument/2006/relationships/hyperlink" Target="https://www.assets.signify.com/is/content/Signify/911401828088_EU.cs_CZ.PROF.FP" TargetMode="External"/><Relationship Id="rId1953" Type="http://schemas.openxmlformats.org/officeDocument/2006/relationships/hyperlink" Target="https://www.assets.signify.com/is/content/Signify/910925869862_EU.cs_CZ.PROF.FP" TargetMode="External"/><Relationship Id="rId3199" Type="http://schemas.openxmlformats.org/officeDocument/2006/relationships/hyperlink" Target="https://www.assets.signify.com/is/content/Signify/MI-CoreLine-BN126C-All-in-combined-upgraded" TargetMode="External"/><Relationship Id="rId38" Type="http://schemas.openxmlformats.org/officeDocument/2006/relationships/hyperlink" Target="https://www.assets.signify.com/is/image/Signify/CLDN-DN142B-WR-150-SPP?$highres$" TargetMode="External"/><Relationship Id="rId1606" Type="http://schemas.openxmlformats.org/officeDocument/2006/relationships/hyperlink" Target="https://www.assets.signify.com/is/content/Signify/911401890585_EU.cs_CZ.PROF.FP" TargetMode="External"/><Relationship Id="rId1813" Type="http://schemas.openxmlformats.org/officeDocument/2006/relationships/hyperlink" Target="https://www.assets.signify.com/is/content/Signify/911401842682_EU.cs_CZ.PROF.FP" TargetMode="External"/><Relationship Id="rId3059" Type="http://schemas.openxmlformats.org/officeDocument/2006/relationships/hyperlink" Target="https://www.assets.signify.com/is/content/Signify/Ledinaire-panel-G5-Mounting-Instructions-Flywire-Finalv4" TargetMode="External"/><Relationship Id="rId3266" Type="http://schemas.openxmlformats.org/officeDocument/2006/relationships/hyperlink" Target="https://www.assets.signify.com/is/content/Signify/Coreline-Highbay-G5-MI-PSU-PSD" TargetMode="External"/><Relationship Id="rId3473" Type="http://schemas.openxmlformats.org/officeDocument/2006/relationships/hyperlink" Target="https://www.assets.signify.com/is/content/Signify/online-QIG-for-324166166411-MAS-LEDtube-installation-guide-INI" TargetMode="External"/><Relationship Id="rId187" Type="http://schemas.openxmlformats.org/officeDocument/2006/relationships/hyperlink" Target="https://www.assets.signify.com/is/image/Signify/RC159Z-PLC-Plaster-Ceiling-Clips?$highres$" TargetMode="External"/><Relationship Id="rId394" Type="http://schemas.openxmlformats.org/officeDocument/2006/relationships/hyperlink" Target="https://www.assets.signify.com/is/image/Signify/CoreLineHighbay_Gen5_BY120P-SPP?$highres$" TargetMode="External"/><Relationship Id="rId2075" Type="http://schemas.openxmlformats.org/officeDocument/2006/relationships/hyperlink" Target="https://www.assets.signify.com/is/content/Signify/929003731902_EU.cs_CZ.PROF.FP" TargetMode="External"/><Relationship Id="rId2282" Type="http://schemas.openxmlformats.org/officeDocument/2006/relationships/hyperlink" Target="https://www.assets.signify.com/is/content/Signify/929002695802_EU.cs_CZ.PROF.FP" TargetMode="External"/><Relationship Id="rId3126" Type="http://schemas.openxmlformats.org/officeDocument/2006/relationships/hyperlink" Target="https://www.assets.signify.com/is/content/Signify/CoreLine-waterproof-G3-Installation-Instruction-v202512" TargetMode="External"/><Relationship Id="rId254" Type="http://schemas.openxmlformats.org/officeDocument/2006/relationships/hyperlink" Target="https://www.assets.signify.com/is/image/Signify/CoreLine-waterproof-WT120C-G3-L1500-SPP-MultiLumenIcon4?$highres$" TargetMode="External"/><Relationship Id="rId699" Type="http://schemas.openxmlformats.org/officeDocument/2006/relationships/hyperlink" Target="https://www.assets.signify.com/is/image/Signify/TLED_230V_10-5W-36W_160D_T8ND_PP?$highres$" TargetMode="External"/><Relationship Id="rId1091" Type="http://schemas.openxmlformats.org/officeDocument/2006/relationships/hyperlink" Target="https://www.assets.signify.com/is/image/Signify/LEDspots_50W_GU10_PAR16-SPP?$highres$" TargetMode="External"/><Relationship Id="rId2587" Type="http://schemas.openxmlformats.org/officeDocument/2006/relationships/hyperlink" Target="https://www.assets.signify.com/is/content/Signify/929003078902_EU.cs_CZ.PROF.FP" TargetMode="External"/><Relationship Id="rId2794" Type="http://schemas.openxmlformats.org/officeDocument/2006/relationships/hyperlink" Target="https://www.assets.signify.com/is/content/Signify/928193905131_EU.cs_CZ.PROF.FP" TargetMode="External"/><Relationship Id="rId3333" Type="http://schemas.openxmlformats.org/officeDocument/2006/relationships/hyperlink" Target="https://www.assets.signify.com/is/content/Signify/Installation-Instructions-PILA-Floodlight-Gen2" TargetMode="External"/><Relationship Id="rId3540" Type="http://schemas.openxmlformats.org/officeDocument/2006/relationships/hyperlink" Target="https://www.assets.signify.com/is/content/Signify/LEDtube_Installation_Guide_HF_1-INI" TargetMode="External"/><Relationship Id="rId363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14" Type="http://schemas.openxmlformats.org/officeDocument/2006/relationships/hyperlink" Target="https://www.assets.signify.com/is/image/Signify/IPAC_RCS750i_0023?$highres$" TargetMode="External"/><Relationship Id="rId461" Type="http://schemas.openxmlformats.org/officeDocument/2006/relationships/hyperlink" Target="https://www.assets.signify.com/is/image/Signify/Ledinaire-Floodlight-BVP167-20W-All-in-RTP?$highres$" TargetMode="External"/><Relationship Id="rId559" Type="http://schemas.openxmlformats.org/officeDocument/2006/relationships/hyperlink" Target="https://www.assets.signify.com/is/image/Signify/LEDTForce_Core_Tshape_E27_FR_3-SPP?$highres$" TargetMode="External"/><Relationship Id="rId766" Type="http://schemas.openxmlformats.org/officeDocument/2006/relationships/hyperlink" Target="https://www.assets.signify.com/is/image/Signify/LEDtube_1200mm_17W_G5-SPP?$highres$" TargetMode="External"/><Relationship Id="rId1189" Type="http://schemas.openxmlformats.org/officeDocument/2006/relationships/hyperlink" Target="https://www.assets.signify.com/is/image/Signify/MAS_LEDspotLV_D_20_100W_827_AR111_40D-SPP?$highres$" TargetMode="External"/><Relationship Id="rId1396" Type="http://schemas.openxmlformats.org/officeDocument/2006/relationships/hyperlink" Target="https://www.assets.signify.com/is/image/Signify/GPPR1_PINTTL52_PHL?$highres$" TargetMode="External"/><Relationship Id="rId2142" Type="http://schemas.openxmlformats.org/officeDocument/2006/relationships/hyperlink" Target="https://www.assets.signify.com/is/content/Signify/929002445732_EU.cs_CZ.PROF.FP" TargetMode="External"/><Relationship Id="rId2447" Type="http://schemas.openxmlformats.org/officeDocument/2006/relationships/hyperlink" Target="https://www.assets.signify.com/is/content/Signify/929002028092_EU.cs_CZ.PROF.FP" TargetMode="External"/><Relationship Id="rId3400" Type="http://schemas.openxmlformats.org/officeDocument/2006/relationships/hyperlink" Target="https://www.assets.signify.com/is/content/Signify/Online-QIG-for-324165994074-INI" TargetMode="External"/><Relationship Id="rId321" Type="http://schemas.openxmlformats.org/officeDocument/2006/relationships/hyperlink" Target="https://www.assets.signify.com/is/image/Signify/Ledinaire_Tube_Hsng_1LMP_SPP-01?$highres$" TargetMode="External"/><Relationship Id="rId419" Type="http://schemas.openxmlformats.org/officeDocument/2006/relationships/hyperlink" Target="https://www.assets.signify.com/is/image/Signify/CoreLine%20High-bay%20Value_BY101P_SPP?$highres$" TargetMode="External"/><Relationship Id="rId626" Type="http://schemas.openxmlformats.org/officeDocument/2006/relationships/hyperlink" Target="https://www.assets.signify.com/is/image/Signify/LEDtube_1200mm_HO_T8-SPP?$highres$" TargetMode="External"/><Relationship Id="rId973" Type="http://schemas.openxmlformats.org/officeDocument/2006/relationships/hyperlink" Target="https://www.assets.signify.com/is/image/Signify/LEDbulb_A65_E27_FR_P1-SPP?$highres$" TargetMode="External"/><Relationship Id="rId1049" Type="http://schemas.openxmlformats.org/officeDocument/2006/relationships/hyperlink" Target="https://www.assets.signify.com/is/image/Signify/LED_T25_E14_WW_C1_POS1-SPP?$highres$" TargetMode="External"/><Relationship Id="rId1256" Type="http://schemas.openxmlformats.org/officeDocument/2006/relationships/hyperlink" Target="https://www.assets.signify.com/is/image/Signify/LPPR1_TL-DCOL_BLUE_G13?$highres$" TargetMode="External"/><Relationship Id="rId2002" Type="http://schemas.openxmlformats.org/officeDocument/2006/relationships/hyperlink" Target="https://www.assets.signify.com/is/content/Signify/929002349802_EU.cs_CZ.PROF.FP" TargetMode="External"/><Relationship Id="rId2307" Type="http://schemas.openxmlformats.org/officeDocument/2006/relationships/hyperlink" Target="https://www.assets.signify.com/is/content/Signify/929003625102_EU.cs_CZ.PROF.FP" TargetMode="External"/><Relationship Id="rId2654" Type="http://schemas.openxmlformats.org/officeDocument/2006/relationships/hyperlink" Target="https://www.assets.signify.com/is/content/Signify/929003791302_EU.cs_CZ.PROF.FP" TargetMode="External"/><Relationship Id="rId2861" Type="http://schemas.openxmlformats.org/officeDocument/2006/relationships/hyperlink" Target="https://www.assets.signify.com/is/content/Signify/913700421366_EU.cs_CZ.PROF.FP" TargetMode="External"/><Relationship Id="rId2959" Type="http://schemas.openxmlformats.org/officeDocument/2006/relationships/hyperlink" Target="https://www.assets.signify.com/is/content/Signify/127075007939_Release_CoreLine%20Recessed%20Spot%20gen2_D78-650_900lm%20PSR_manual" TargetMode="External"/><Relationship Id="rId833" Type="http://schemas.openxmlformats.org/officeDocument/2006/relationships/hyperlink" Target="https://www.assets.signify.com/is/image/Signify/LED_TRANSFORMER_20W_40W_60W?$highres$" TargetMode="External"/><Relationship Id="rId1116" Type="http://schemas.openxmlformats.org/officeDocument/2006/relationships/hyperlink" Target="https://www.assets.signify.com/is/image/Signify/LEDspotMV_GU10_MR16_ND_PP?$highres$" TargetMode="External"/><Relationship Id="rId1463" Type="http://schemas.openxmlformats.org/officeDocument/2006/relationships/hyperlink" Target="https://www.assets.signify.com/is/content/Signify/911401805980_EU.cs_CZ.PROF.FP" TargetMode="External"/><Relationship Id="rId1670" Type="http://schemas.openxmlformats.org/officeDocument/2006/relationships/hyperlink" Target="https://www.assets.signify.com/is/content/Signify/911401842487_EU.cs_CZ.PROF.FP" TargetMode="External"/><Relationship Id="rId1768" Type="http://schemas.openxmlformats.org/officeDocument/2006/relationships/hyperlink" Target="https://www.assets.signify.com/is/content/Signify/911401815485_EU.cs_CZ.PROF.FP" TargetMode="External"/><Relationship Id="rId2514" Type="http://schemas.openxmlformats.org/officeDocument/2006/relationships/hyperlink" Target="https://www.assets.signify.com/is/content/Signify/929003610002_EU.cs_CZ.PROF.FP" TargetMode="External"/><Relationship Id="rId2721" Type="http://schemas.openxmlformats.org/officeDocument/2006/relationships/hyperlink" Target="https://www.assets.signify.com/is/content/Signify/928153309830_EU.cs_CZ.PROF.FP" TargetMode="External"/><Relationship Id="rId2819" Type="http://schemas.openxmlformats.org/officeDocument/2006/relationships/hyperlink" Target="https://www.assets.signify.com/is/content/Signify/913700192866_EU.cs_CZ.PROF.FP" TargetMode="External"/><Relationship Id="rId900" Type="http://schemas.openxmlformats.org/officeDocument/2006/relationships/hyperlink" Target="https://www.assets.signify.com/is/image/Signify/LED_classic_A95_E27_FR-POS2A-SPP?$highres$" TargetMode="External"/><Relationship Id="rId1323" Type="http://schemas.openxmlformats.org/officeDocument/2006/relationships/hyperlink" Target="https://www.assets.signify.com/is/image/Signify/lppr1_cdo-et_e27?$highres$" TargetMode="External"/><Relationship Id="rId1530" Type="http://schemas.openxmlformats.org/officeDocument/2006/relationships/hyperlink" Target="https://www.assets.signify.com/is/content/Signify/929003322702_EU.cs_CZ.PROF.FP" TargetMode="External"/><Relationship Id="rId1628" Type="http://schemas.openxmlformats.org/officeDocument/2006/relationships/hyperlink" Target="https://www.assets.signify.com/is/content/Signify/911401877685_EU.cs_CZ.PROF.FP" TargetMode="External"/><Relationship Id="rId1975" Type="http://schemas.openxmlformats.org/officeDocument/2006/relationships/hyperlink" Target="https://www.assets.signify.com/is/content/Signify/929004341202_EU.cs_CZ.PROF.FP" TargetMode="External"/><Relationship Id="rId3190" Type="http://schemas.openxmlformats.org/officeDocument/2006/relationships/hyperlink" Target="https://www.assets.signify.com/is/content/Signify/BN126C%20G4-MI-PSU_V4_2023%2005" TargetMode="External"/><Relationship Id="rId1835" Type="http://schemas.openxmlformats.org/officeDocument/2006/relationships/hyperlink" Target="https://www.assets.signify.com/is/content/Signify/911401555245_EU.cs_CZ.PROF.FP" TargetMode="External"/><Relationship Id="rId3050" Type="http://schemas.openxmlformats.org/officeDocument/2006/relationships/hyperlink" Target="https://www.assets.signify.com/is/content/Signify/Ledinaire-panel-G5-Mounting-Instructions-Flywire-Finalv4" TargetMode="External"/><Relationship Id="rId3288" Type="http://schemas.openxmlformats.org/officeDocument/2006/relationships/hyperlink" Target="https://www.assets.signify.com/is/content/Signify/CoreLine%20tempo%20medium-BVP125-INI" TargetMode="External"/><Relationship Id="rId3495" Type="http://schemas.openxmlformats.org/officeDocument/2006/relationships/hyperlink" Target="https://www.assets.signify.com/is/content/Signify/66357991-139078-LED-BULB-NDLR-QIG-INI" TargetMode="External"/><Relationship Id="rId1902" Type="http://schemas.openxmlformats.org/officeDocument/2006/relationships/hyperlink" Target="https://www.assets.signify.com/is/content/Signify/912300023661_EU.cs_CZ.PROF.FP" TargetMode="External"/><Relationship Id="rId2097" Type="http://schemas.openxmlformats.org/officeDocument/2006/relationships/hyperlink" Target="https://www.assets.signify.com/is/content/Signify/929004242902_EU.cs_CZ.PROF.FP" TargetMode="External"/><Relationship Id="rId3148" Type="http://schemas.openxmlformats.org/officeDocument/2006/relationships/hyperlink" Target="https://www.assets.signify.com/is/content/Signify/WT210C-G2-CoreLine-waterproof-tubular-Manual-instruction-PC" TargetMode="External"/><Relationship Id="rId3355" Type="http://schemas.openxmlformats.org/officeDocument/2006/relationships/hyperlink" Target="https://www.assets.signify.com/is/content/Signify/MAS-LED-SON-T-UE-M-E27-INI" TargetMode="External"/><Relationship Id="rId3562" Type="http://schemas.openxmlformats.org/officeDocument/2006/relationships/hyperlink" Target="https://www.assets.signify.com/is/content/Signify/LEDtube_Installation_Guide_T5-INI" TargetMode="External"/><Relationship Id="rId276" Type="http://schemas.openxmlformats.org/officeDocument/2006/relationships/hyperlink" Target="https://www.assets.signify.com/is/image/Signify/WT120Z-TW-5x2-5-RTP?$highres$" TargetMode="External"/><Relationship Id="rId483" Type="http://schemas.openxmlformats.org/officeDocument/2006/relationships/hyperlink" Target="https://www.assets.signify.com/is/image/Signify/BVP008%20-%2010W%20and%2020W?$highres$" TargetMode="External"/><Relationship Id="rId690" Type="http://schemas.openxmlformats.org/officeDocument/2006/relationships/hyperlink" Target="https://www.assets.signify.com/is/image/Signify/PILA-LED-Tube-HO-G13-20241115-RTP?$highres$" TargetMode="External"/><Relationship Id="rId2164" Type="http://schemas.openxmlformats.org/officeDocument/2006/relationships/hyperlink" Target="https://www.assets.signify.com/is/content/Signify/929003554502_EU.cs_CZ.PROF.FP" TargetMode="External"/><Relationship Id="rId2371" Type="http://schemas.openxmlformats.org/officeDocument/2006/relationships/hyperlink" Target="https://www.assets.signify.com/is/content/Signify/929001387362_EU.cs_CZ.PROF.FP" TargetMode="External"/><Relationship Id="rId3008" Type="http://schemas.openxmlformats.org/officeDocument/2006/relationships/hyperlink" Target="https://www.assets.signify.com/is/content/Signify/IIII9_RCS750I_0001" TargetMode="External"/><Relationship Id="rId3215" Type="http://schemas.openxmlformats.org/officeDocument/2006/relationships/hyperlink" Target="https://www.assets.signify.com/is/content/Signify/MI-Coreline-Highbay-G6-PSD-PSU" TargetMode="External"/><Relationship Id="rId3422" Type="http://schemas.openxmlformats.org/officeDocument/2006/relationships/hyperlink" Target="https://www.assets.signify.com/is/content/Signify/online-QIG-for-324166176081-Installation-INI" TargetMode="External"/><Relationship Id="rId136" Type="http://schemas.openxmlformats.org/officeDocument/2006/relationships/hyperlink" Target="https://www.assets.signify.com/is/image/Signify/RC136B%2031S_37S_43S_840%20PSD%20W60L60%20NOC%20_SPP?$highres$" TargetMode="External"/><Relationship Id="rId343" Type="http://schemas.openxmlformats.org/officeDocument/2006/relationships/hyperlink" Target="https://www.assets.signify.com/is/image/Signify/Coreline%20Batten%20G3_%20BN126C%20PSU%20-%20SPP01?$highres$" TargetMode="External"/><Relationship Id="rId550" Type="http://schemas.openxmlformats.org/officeDocument/2006/relationships/hyperlink" Target="https://www.assets.signify.com/is/image/Signify/LED-TForce-Core-LED-HPL-24-5W-E27-FR-RTP?$highres$" TargetMode="External"/><Relationship Id="rId788" Type="http://schemas.openxmlformats.org/officeDocument/2006/relationships/hyperlink" Target="https://www.assets.signify.com/is/image/Signify/CorePro-LEDtube-HF-1200mm-RTP?$highres$" TargetMode="External"/><Relationship Id="rId995" Type="http://schemas.openxmlformats.org/officeDocument/2006/relationships/hyperlink" Target="https://www.assets.signify.com/is/image/Signify/LEDcandle_25W_E14_827_FR_P45-SPP?$highres$" TargetMode="External"/><Relationship Id="rId1180" Type="http://schemas.openxmlformats.org/officeDocument/2006/relationships/hyperlink" Target="https://www.assets.signify.com/is/image/Signify/LEDspots_MAS_SLR_AR111_G53-SPP?$highres$" TargetMode="External"/><Relationship Id="rId2024" Type="http://schemas.openxmlformats.org/officeDocument/2006/relationships/hyperlink" Target="https://www.assets.signify.com/is/content/Signify/929003756802_EU.cs_CZ.PROF.FP" TargetMode="External"/><Relationship Id="rId2231" Type="http://schemas.openxmlformats.org/officeDocument/2006/relationships/hyperlink" Target="https://www.assets.signify.com/is/content/Signify/929002352402_EU.cs_CZ.PROF.FP" TargetMode="External"/><Relationship Id="rId2469" Type="http://schemas.openxmlformats.org/officeDocument/2006/relationships/hyperlink" Target="https://www.assets.signify.com/is/content/Signify/929002968402_EU.cs_CZ.PROF.FP" TargetMode="External"/><Relationship Id="rId2676" Type="http://schemas.openxmlformats.org/officeDocument/2006/relationships/hyperlink" Target="https://www.assets.signify.com/is/content/Signify/923801244209_EU.cs_CZ.PROF.FP" TargetMode="External"/><Relationship Id="rId2883" Type="http://schemas.openxmlformats.org/officeDocument/2006/relationships/hyperlink" Target="https://www.assets.signify.com/is/content/Signify/913700751926_EU.cs_CZ.PROF.FP" TargetMode="External"/><Relationship Id="rId203" Type="http://schemas.openxmlformats.org/officeDocument/2006/relationships/hyperlink" Target="https://www.assets.signify.com/is/image/Signify/keyline_power_cable_sp350z_sp1700p3_si_DT?$highres$" TargetMode="External"/><Relationship Id="rId648" Type="http://schemas.openxmlformats.org/officeDocument/2006/relationships/hyperlink" Target="https://www.assets.signify.com/is/image/Signify/LEDtube_220-240V_G13_2ft-SPP?$highres$" TargetMode="External"/><Relationship Id="rId855" Type="http://schemas.openxmlformats.org/officeDocument/2006/relationships/hyperlink" Target="https://www.assets.signify.com/is/image/Signify/LED_CLA_60W_A60_E27_3000K_FR_UE_SRT4-SPP?$highres$" TargetMode="External"/><Relationship Id="rId1040" Type="http://schemas.openxmlformats.org/officeDocument/2006/relationships/hyperlink" Target="https://www.assets.signify.com/is/image/Signify/LED_60W_P48_E27_WW_FR_ND_1SRT4_1-SPP?$highres$" TargetMode="External"/><Relationship Id="rId1278" Type="http://schemas.openxmlformats.org/officeDocument/2006/relationships/hyperlink" Target="https://www.assets.signify.com/is/image/Signify/LPPR1_TL-D8_G13?$highres$" TargetMode="External"/><Relationship Id="rId1485" Type="http://schemas.openxmlformats.org/officeDocument/2006/relationships/hyperlink" Target="https://www.assets.signify.com/is/content/Signify/929003251732_EU.cs_CZ.PROF.FP" TargetMode="External"/><Relationship Id="rId1692" Type="http://schemas.openxmlformats.org/officeDocument/2006/relationships/hyperlink" Target="https://www.assets.signify.com/is/content/Signify/910505106551_EU.cs_CZ.PROF.FP" TargetMode="External"/><Relationship Id="rId2329" Type="http://schemas.openxmlformats.org/officeDocument/2006/relationships/hyperlink" Target="https://www.assets.signify.com/is/content/Signify/929003058102_EU.cs_CZ.PROF.FP" TargetMode="External"/><Relationship Id="rId2536" Type="http://schemas.openxmlformats.org/officeDocument/2006/relationships/hyperlink" Target="https://www.assets.signify.com/is/content/Signify/929004248302_EU.cs_CZ.PROF.FP" TargetMode="External"/><Relationship Id="rId2743" Type="http://schemas.openxmlformats.org/officeDocument/2006/relationships/hyperlink" Target="https://www.assets.signify.com/is/content/Signify/928153909227_EU.cs_CZ.PROF.FP" TargetMode="External"/><Relationship Id="rId410" Type="http://schemas.openxmlformats.org/officeDocument/2006/relationships/hyperlink" Target="https://www.assets.signify.com/is/image/Signify/CoreLineHighbay_Gen5_BY122P-SPP?$highres$" TargetMode="External"/><Relationship Id="rId508" Type="http://schemas.openxmlformats.org/officeDocument/2006/relationships/hyperlink" Target="https://www.assets.signify.com/is/image/Signify/LED-MAS-SON-T-UE-M-19W-727-E27-RTP?$highres$" TargetMode="External"/><Relationship Id="rId715" Type="http://schemas.openxmlformats.org/officeDocument/2006/relationships/hyperlink" Target="https://www.assets.signify.com/is/image/Signify/Ledtube_CorePro_18W_G13_830_24D_ND-SPP?$highres$" TargetMode="External"/><Relationship Id="rId922" Type="http://schemas.openxmlformats.org/officeDocument/2006/relationships/hyperlink" Target="https://www.assets.signify.com/is/image/Signify/LEDbulb_Classic_75W_E27_A60_827_CL_ND-SPP?$highres$" TargetMode="External"/><Relationship Id="rId1138" Type="http://schemas.openxmlformats.org/officeDocument/2006/relationships/hyperlink" Target="https://www.assets.signify.com/is/image/Signify/PILA_LED_50W_GU10_CW_36D_ND_1CT_10-SPP?$highres$" TargetMode="External"/><Relationship Id="rId1345" Type="http://schemas.openxmlformats.org/officeDocument/2006/relationships/hyperlink" Target="https://www.assets.signify.com/is/image/Signify/LPPR1_CDM-T-E_0005?$highres$" TargetMode="External"/><Relationship Id="rId1552" Type="http://schemas.openxmlformats.org/officeDocument/2006/relationships/hyperlink" Target="https://www.assets.signify.com/is/content/Signify/911401847582_EU.cs_CZ.PROF.FP" TargetMode="External"/><Relationship Id="rId1997" Type="http://schemas.openxmlformats.org/officeDocument/2006/relationships/hyperlink" Target="https://www.assets.signify.com/is/content/Signify/929002006602_EU.cs_CZ.PROF.FP" TargetMode="External"/><Relationship Id="rId2603" Type="http://schemas.openxmlformats.org/officeDocument/2006/relationships/hyperlink" Target="https://www.assets.signify.com/is/content/Signify/929002492902_EU.cs_CZ.PROF.FP" TargetMode="External"/><Relationship Id="rId2950" Type="http://schemas.openxmlformats.org/officeDocument/2006/relationships/hyperlink" Target="https://www.assets.signify.com/is/content/Signify/127075007939_Release_CoreLine%20Recessed%20Spot%20gen2_D78-650_900lm%20PSR_manual" TargetMode="External"/><Relationship Id="rId1205" Type="http://schemas.openxmlformats.org/officeDocument/2006/relationships/hyperlink" Target="https://www.assets.signify.com/is/image/Signify/LED-25W-G9-WW-ND-3PF-6-DISC-RTP?$highres$" TargetMode="External"/><Relationship Id="rId1857" Type="http://schemas.openxmlformats.org/officeDocument/2006/relationships/hyperlink" Target="https://www.assets.signify.com/is/content/Signify/911401629508_EU.cs_CZ.PROF.FP" TargetMode="External"/><Relationship Id="rId2810" Type="http://schemas.openxmlformats.org/officeDocument/2006/relationships/hyperlink" Target="https://www.assets.signify.com/is/content/Signify/928053000630_EU.cs_CZ.PROF.FP" TargetMode="External"/><Relationship Id="rId2908" Type="http://schemas.openxmlformats.org/officeDocument/2006/relationships/hyperlink" Target="https://www.assets.signify.com/is/content/Signify/CoreLine-SlimDownlight-DN145Z-SM-ACC-INI" TargetMode="External"/><Relationship Id="rId51" Type="http://schemas.openxmlformats.org/officeDocument/2006/relationships/hyperlink" Target="https://www.assets.signify.com/is/image/Signify/CoreLine_Recessed_Spot-RS140B_Fixed_ALU-SPP?$highres$" TargetMode="External"/><Relationship Id="rId1412" Type="http://schemas.openxmlformats.org/officeDocument/2006/relationships/hyperlink" Target="https://www.assets.signify.com/is/image/Signify/GPPR1_PPPLTL-3_0001?$highres$" TargetMode="External"/><Relationship Id="rId1717" Type="http://schemas.openxmlformats.org/officeDocument/2006/relationships/hyperlink" Target="https://www.assets.signify.com/is/content/Signify/911401836388_EU.cs_CZ.PROF.FP" TargetMode="External"/><Relationship Id="rId1924" Type="http://schemas.openxmlformats.org/officeDocument/2006/relationships/hyperlink" Target="https://www.assets.signify.com/is/content/Signify/911401866088_EU.cs_CZ.PROF.FP" TargetMode="External"/><Relationship Id="rId3072" Type="http://schemas.openxmlformats.org/officeDocument/2006/relationships/hyperlink" Target="https://www.assets.signify.com/is/content/Signify/Surface-mounted-MI-EU-RC059Z" TargetMode="External"/><Relationship Id="rId3377" Type="http://schemas.openxmlformats.org/officeDocument/2006/relationships/hyperlink" Target="https://www.assets.signify.com/is/content/Signify/Online-QIG-for-324165994074-INI" TargetMode="External"/><Relationship Id="rId298" Type="http://schemas.openxmlformats.org/officeDocument/2006/relationships/hyperlink" Target="https://www.assets.signify.com/is/image/Signify/L1500-WT060C-SPP-1?$highres$" TargetMode="External"/><Relationship Id="rId3584" Type="http://schemas.openxmlformats.org/officeDocument/2006/relationships/hyperlink" Target="https://www.assets.signify.com/is/content/Signify/LEDtube_Installation_Guide_HF_2-INI" TargetMode="External"/><Relationship Id="rId158" Type="http://schemas.openxmlformats.org/officeDocument/2006/relationships/hyperlink" Target="https://www.assets.signify.com/is/image/Signify/Philips-CoreLine-panel-G6-All-in-W60L60-RTP?$highres$" TargetMode="External"/><Relationship Id="rId2186" Type="http://schemas.openxmlformats.org/officeDocument/2006/relationships/hyperlink" Target="https://www.assets.signify.com/is/content/Signify/929003734402_EU.cs_CZ.PROF.FP" TargetMode="External"/><Relationship Id="rId2393" Type="http://schemas.openxmlformats.org/officeDocument/2006/relationships/hyperlink" Target="https://www.assets.signify.com/is/content/Signify/929003564108_EU.cs_CZ.PROF.FP" TargetMode="External"/><Relationship Id="rId2698" Type="http://schemas.openxmlformats.org/officeDocument/2006/relationships/hyperlink" Target="https://www.assets.signify.com/is/content/Signify/928049001705_EU.cs_CZ.PROF.FP" TargetMode="External"/><Relationship Id="rId3237" Type="http://schemas.openxmlformats.org/officeDocument/2006/relationships/hyperlink" Target="https://www.assets.signify.com/is/content/Signify/MI-Coreline-Highbay-G6-PSD-PSU" TargetMode="External"/><Relationship Id="rId3444" Type="http://schemas.openxmlformats.org/officeDocument/2006/relationships/hyperlink" Target="https://www.assets.signify.com/is/content/Signify/PLL-EM-Mains-66011861-TLED-NDLR-INI" TargetMode="External"/><Relationship Id="rId3651" Type="http://schemas.openxmlformats.org/officeDocument/2006/relationships/hyperlink" Target="https://www.assets.signify.com/is/image/Signify/LED_ST64_40W_1800K_E27_NDSRT_Amber_1PF-SPP?$highres$" TargetMode="External"/><Relationship Id="rId365" Type="http://schemas.openxmlformats.org/officeDocument/2006/relationships/hyperlink" Target="https://www.assets.signify.com/is/image/Signify/CL-HB-G6-BY121P-PSU-PSD-RTP?$highres$" TargetMode="External"/><Relationship Id="rId572" Type="http://schemas.openxmlformats.org/officeDocument/2006/relationships/hyperlink" Target="https://www.assets.signify.com/is/image/Signify/SPPR1_MLEDGA_0027?$highres$" TargetMode="External"/><Relationship Id="rId2046" Type="http://schemas.openxmlformats.org/officeDocument/2006/relationships/hyperlink" Target="https://www.assets.signify.com/is/content/Signify/929003579002_EU.cs_CZ.PROF.FP" TargetMode="External"/><Relationship Id="rId2253" Type="http://schemas.openxmlformats.org/officeDocument/2006/relationships/hyperlink" Target="https://www.assets.signify.com/is/content/Signify/929002696502_EU.cs_CZ.PROF.FP" TargetMode="External"/><Relationship Id="rId2460" Type="http://schemas.openxmlformats.org/officeDocument/2006/relationships/hyperlink" Target="https://www.assets.signify.com/is/content/Signify/929001345692_EU.cs_CZ.PROF.FP" TargetMode="External"/><Relationship Id="rId3304" Type="http://schemas.openxmlformats.org/officeDocument/2006/relationships/hyperlink" Target="https://www.assets.signify.com/is/content/Signify/MI-BVP085-Ledinaire-Solar-floodlight" TargetMode="External"/><Relationship Id="rId3511" Type="http://schemas.openxmlformats.org/officeDocument/2006/relationships/hyperlink" Target="https://www.assets.signify.com/is/content/Signify/online-QIG-for-324166183191-Corepro-LEDtube-INI" TargetMode="External"/><Relationship Id="rId225" Type="http://schemas.openxmlformats.org/officeDocument/2006/relationships/hyperlink" Target="https://www.assets.signify.com/is/image/Signify/Ledinaire-surface-mounted-SM065C-RTP?$highres$" TargetMode="External"/><Relationship Id="rId432" Type="http://schemas.openxmlformats.org/officeDocument/2006/relationships/hyperlink" Target="https://www.assets.signify.com/is/image/Signify/Ledinaire%20High-bay_BY021Z%20G2_SPP1?$highres$" TargetMode="External"/><Relationship Id="rId877" Type="http://schemas.openxmlformats.org/officeDocument/2006/relationships/hyperlink" Target="https://www.assets.signify.com/is/image/Signify/LED_BulbsBulb_A67_100W_1521lm_2700K_E27_NDFrosted-SPP?$highres$" TargetMode="External"/><Relationship Id="rId1062" Type="http://schemas.openxmlformats.org/officeDocument/2006/relationships/hyperlink" Target="https://www.assets.signify.com/is/image/Signify/LED_Classic_100W_PAR38_WW_25D_D_1PF_4_S-SPP?$highres$" TargetMode="External"/><Relationship Id="rId2113" Type="http://schemas.openxmlformats.org/officeDocument/2006/relationships/hyperlink" Target="https://www.assets.signify.com/is/content/Signify/929004356702_EU.cs_CZ.PROF.FP" TargetMode="External"/><Relationship Id="rId2320" Type="http://schemas.openxmlformats.org/officeDocument/2006/relationships/hyperlink" Target="https://www.assets.signify.com/is/content/Signify/929003798802_EU.cs_CZ.PROF.FP" TargetMode="External"/><Relationship Id="rId2558" Type="http://schemas.openxmlformats.org/officeDocument/2006/relationships/hyperlink" Target="https://www.assets.signify.com/is/content/Signify/929002065602_EU.cs_CZ.PROF.FP" TargetMode="External"/><Relationship Id="rId2765" Type="http://schemas.openxmlformats.org/officeDocument/2006/relationships/hyperlink" Target="https://www.assets.signify.com/is/content/Signify/928082419235_EU.cs_CZ.PROF.FP" TargetMode="External"/><Relationship Id="rId2972" Type="http://schemas.openxmlformats.org/officeDocument/2006/relationships/hyperlink" Target="https://www.assets.signify.com/is/content/Signify/EM153C-SM-BKD-EXIT-SIGN-UI" TargetMode="External"/><Relationship Id="rId360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37" Type="http://schemas.openxmlformats.org/officeDocument/2006/relationships/hyperlink" Target="https://www.assets.signify.com/is/image/Signify/ESSENTIAL_LEDtube_8_16W_G5_830_865_APR-SPP?$highres$" TargetMode="External"/><Relationship Id="rId944" Type="http://schemas.openxmlformats.org/officeDocument/2006/relationships/hyperlink" Target="https://www.assets.signify.com/is/image/Signify/LEDbulb_12-80W_E27_A60_730_FR_130D-SPP?$highres$" TargetMode="External"/><Relationship Id="rId1367" Type="http://schemas.openxmlformats.org/officeDocument/2006/relationships/hyperlink" Target="https://www.assets.signify.com/is/image/Signify/LPPR1_CDM-R-E_0005?$highres$" TargetMode="External"/><Relationship Id="rId1574" Type="http://schemas.openxmlformats.org/officeDocument/2006/relationships/hyperlink" Target="https://www.assets.signify.com/is/content/Signify/910930013518_EU.cs_CZ.PROF.FP" TargetMode="External"/><Relationship Id="rId1781" Type="http://schemas.openxmlformats.org/officeDocument/2006/relationships/hyperlink" Target="https://www.assets.signify.com/is/content/Signify/911401853087_EU.cs_CZ.PROF.FP" TargetMode="External"/><Relationship Id="rId2418" Type="http://schemas.openxmlformats.org/officeDocument/2006/relationships/hyperlink" Target="https://www.assets.signify.com/is/content/Signify/929002306857_EU.cs_CZ.PROF.FP" TargetMode="External"/><Relationship Id="rId2625" Type="http://schemas.openxmlformats.org/officeDocument/2006/relationships/hyperlink" Target="https://www.assets.signify.com/is/content/Signify/929003043602_EU.cs_CZ.PROF.FP" TargetMode="External"/><Relationship Id="rId2832" Type="http://schemas.openxmlformats.org/officeDocument/2006/relationships/hyperlink" Target="https://www.assets.signify.com/is/content/Signify/913700609466_EU.cs_CZ.PROF.FP" TargetMode="External"/><Relationship Id="rId73" Type="http://schemas.openxmlformats.org/officeDocument/2006/relationships/hyperlink" Target="https://www.assets.signify.com/is/image/Signify/Emergency-spot-EM150B-SPP?$highres$" TargetMode="External"/><Relationship Id="rId804" Type="http://schemas.openxmlformats.org/officeDocument/2006/relationships/hyperlink" Target="https://www.assets.signify.com/is/image/Signify/MAS_LEDstrip_5M-SPP?$highres$" TargetMode="External"/><Relationship Id="rId1227" Type="http://schemas.openxmlformats.org/officeDocument/2006/relationships/hyperlink" Target="https://www.assets.signify.com/is/image/Signify/LPPR1_HCAP_0001_COPY_SPP?$highres$" TargetMode="External"/><Relationship Id="rId1434" Type="http://schemas.openxmlformats.org/officeDocument/2006/relationships/hyperlink" Target="https://www.assets.signify.com/is/image/Signify/GPPR1_IPV5CDMM_0013?$highres$" TargetMode="External"/><Relationship Id="rId1641" Type="http://schemas.openxmlformats.org/officeDocument/2006/relationships/hyperlink" Target="https://www.assets.signify.com/is/content/Signify/911401877585_EU.cs_CZ.PROF.FP" TargetMode="External"/><Relationship Id="rId1879" Type="http://schemas.openxmlformats.org/officeDocument/2006/relationships/hyperlink" Target="https://www.assets.signify.com/is/content/Signify/911401646307_EU.cs_CZ.PROF.FP" TargetMode="External"/><Relationship Id="rId3094" Type="http://schemas.openxmlformats.org/officeDocument/2006/relationships/hyperlink" Target="https://www.assets.signify.com/is/content/Signify/MI-SM065C-Ledinaire-surface-mounted-2024" TargetMode="External"/><Relationship Id="rId1501" Type="http://schemas.openxmlformats.org/officeDocument/2006/relationships/hyperlink" Target="https://www.assets.signify.com/is/content/Signify/910505103594_EU.cs_CZ.PROF.FP" TargetMode="External"/><Relationship Id="rId1739" Type="http://schemas.openxmlformats.org/officeDocument/2006/relationships/hyperlink" Target="https://www.assets.signify.com/is/content/Signify/911401828084_EU.cs_CZ.PROF.FP" TargetMode="External"/><Relationship Id="rId1946" Type="http://schemas.openxmlformats.org/officeDocument/2006/relationships/hyperlink" Target="https://www.assets.signify.com/is/content/Signify/911401874983_EU.cs_CZ.PROF.FP" TargetMode="External"/><Relationship Id="rId3399" Type="http://schemas.openxmlformats.org/officeDocument/2006/relationships/hyperlink" Target="https://www.assets.signify.com/is/content/Signify/Online-QIG-for-324165994074-INI" TargetMode="External"/><Relationship Id="rId1806" Type="http://schemas.openxmlformats.org/officeDocument/2006/relationships/hyperlink" Target="https://www.assets.signify.com/is/content/Signify/911401841782_EU.cs_CZ.PROF.FP" TargetMode="External"/><Relationship Id="rId3161" Type="http://schemas.openxmlformats.org/officeDocument/2006/relationships/hyperlink" Target="https://www.assets.signify.com/is/content/Signify/Ledinaire_Waterproof_WT060C-MI_v2023%2003" TargetMode="External"/><Relationship Id="rId3259" Type="http://schemas.openxmlformats.org/officeDocument/2006/relationships/hyperlink" Target="https://www.assets.signify.com/is/content/Signify/Coreline-Highbay-G5-MI-PSU-PSD" TargetMode="External"/><Relationship Id="rId3466" Type="http://schemas.openxmlformats.org/officeDocument/2006/relationships/hyperlink" Target="https://www.assets.signify.com/is/content/Signify/Online-QIG-for-3241-662-97182-Installation-INI" TargetMode="External"/><Relationship Id="rId387" Type="http://schemas.openxmlformats.org/officeDocument/2006/relationships/hyperlink" Target="https://www.assets.signify.com/is/image/Signify/CoreLineHighbay_Gen5_BY120P-SPP?$highres$" TargetMode="External"/><Relationship Id="rId594" Type="http://schemas.openxmlformats.org/officeDocument/2006/relationships/hyperlink" Target="https://www.assets.signify.com/is/image/Signify/LEDtube_COR_PLL_EU_8W_2G11-SPP?$highres$" TargetMode="External"/><Relationship Id="rId2068" Type="http://schemas.openxmlformats.org/officeDocument/2006/relationships/hyperlink" Target="https://www.assets.signify.com/is/content/Signify/929003576702_EU.cs_CZ.PROF.FP" TargetMode="External"/><Relationship Id="rId2275" Type="http://schemas.openxmlformats.org/officeDocument/2006/relationships/hyperlink" Target="https://www.assets.signify.com/is/content/Signify/929002695102_EU.cs_CZ.PROF.FP" TargetMode="External"/><Relationship Id="rId3021" Type="http://schemas.openxmlformats.org/officeDocument/2006/relationships/hyperlink" Target="https://www.assets.signify.com/is/content/Signify/CoreLine-panel-G6-Installation-Instructions-RC132V-v2" TargetMode="External"/><Relationship Id="rId3119" Type="http://schemas.openxmlformats.org/officeDocument/2006/relationships/hyperlink" Target="https://www.assets.signify.com/is/content/Signify/CoreLine-waterproof-G3-Installation-Instruction-v202512" TargetMode="External"/><Relationship Id="rId3326" Type="http://schemas.openxmlformats.org/officeDocument/2006/relationships/hyperlink" Target="https://www.assets.signify.com/is/content/Signify/Mounting-instruction-Ledinaire-Floodlight-All-in-SWB" TargetMode="External"/><Relationship Id="rId3673" Type="http://schemas.openxmlformats.org/officeDocument/2006/relationships/hyperlink" Target="https://www.assets.signify.com/is/image/Signify/LED_GX53_WW_ND_POS1-SPP?$highres$" TargetMode="External"/><Relationship Id="rId247" Type="http://schemas.openxmlformats.org/officeDocument/2006/relationships/hyperlink" Target="https://www.assets.signify.com/is/image/Signify/CoreLine_Waterproof_WT120C%20G2%20L1500%20PSU%20-%20SPP?$highres$" TargetMode="External"/><Relationship Id="rId899" Type="http://schemas.openxmlformats.org/officeDocument/2006/relationships/hyperlink" Target="https://www.assets.signify.com/is/image/Signify/LED_classic_A95_E27_FR-POS2A-SPP?$highres$" TargetMode="External"/><Relationship Id="rId1084" Type="http://schemas.openxmlformats.org/officeDocument/2006/relationships/hyperlink" Target="https://www.assets.signify.com/is/image/Signify/LEDspot_Corepro_GU10_PAR16-SPP?$highres$" TargetMode="External"/><Relationship Id="rId2482" Type="http://schemas.openxmlformats.org/officeDocument/2006/relationships/hyperlink" Target="https://www.assets.signify.com/is/content/Signify/929002973002_EU.cs_CZ.PROF.FP" TargetMode="External"/><Relationship Id="rId2787" Type="http://schemas.openxmlformats.org/officeDocument/2006/relationships/hyperlink" Target="https://www.assets.signify.com/is/content/Signify/928093805125_EU.cs_CZ.PROF.FP" TargetMode="External"/><Relationship Id="rId3533" Type="http://schemas.openxmlformats.org/officeDocument/2006/relationships/hyperlink" Target="https://www.assets.signify.com/is/content/Signify/LEDtube_Installation_Guide_HF_1-INI" TargetMode="External"/><Relationship Id="rId107" Type="http://schemas.openxmlformats.org/officeDocument/2006/relationships/hyperlink" Target="https://www.assets.signify.com/is/image/Signify/Coreline%20Projector_gen2_ST151T_WH_%2030S_SPP2?$highres$" TargetMode="External"/><Relationship Id="rId454" Type="http://schemas.openxmlformats.org/officeDocument/2006/relationships/hyperlink" Target="https://www.assets.signify.com/is/image/Signify/Small?$highres$" TargetMode="External"/><Relationship Id="rId661" Type="http://schemas.openxmlformats.org/officeDocument/2006/relationships/hyperlink" Target="https://www.assets.signify.com/is/image/Signify/LEDtube_PRO_1200mm_12W_G13_850_1800lm-SPP?$highres$" TargetMode="External"/><Relationship Id="rId759" Type="http://schemas.openxmlformats.org/officeDocument/2006/relationships/hyperlink" Target="https://www.assets.signify.com/is/image/Signify/LEDtube_1200mm_17W_G5-SPP?$highres$" TargetMode="External"/><Relationship Id="rId966" Type="http://schemas.openxmlformats.org/officeDocument/2006/relationships/hyperlink" Target="https://www.assets.signify.com/is/image/Signify/LEDbulb_10-65W_E27_A60_765_FR_130D-SPP?$highres$" TargetMode="External"/><Relationship Id="rId1291" Type="http://schemas.openxmlformats.org/officeDocument/2006/relationships/hyperlink" Target="https://www.assets.signify.com/is/image/Signify/lppr1_son-tpia_plus_e40?$highres$" TargetMode="External"/><Relationship Id="rId1389" Type="http://schemas.openxmlformats.org/officeDocument/2006/relationships/hyperlink" Target="https://www.assets.signify.com/is/image/Signify/HF-P_236_TL-D_III_IDC_PP?$highres$" TargetMode="External"/><Relationship Id="rId1596" Type="http://schemas.openxmlformats.org/officeDocument/2006/relationships/hyperlink" Target="https://www.assets.signify.com/is/content/Signify/911401880581_EU.cs_CZ.PROF.FP" TargetMode="External"/><Relationship Id="rId2135" Type="http://schemas.openxmlformats.org/officeDocument/2006/relationships/hyperlink" Target="https://www.assets.signify.com/is/content/Signify/929004320602_EU.cs_CZ.PROF.FP" TargetMode="External"/><Relationship Id="rId2342" Type="http://schemas.openxmlformats.org/officeDocument/2006/relationships/hyperlink" Target="https://www.assets.signify.com/is/content/Signify/929002026592_EU.cs_CZ.PROF.FP" TargetMode="External"/><Relationship Id="rId2647" Type="http://schemas.openxmlformats.org/officeDocument/2006/relationships/hyperlink" Target="https://www.assets.signify.com/is/content/Signify/929003790602_EU.cs_CZ.PROF.FP" TargetMode="External"/><Relationship Id="rId2994" Type="http://schemas.openxmlformats.org/officeDocument/2006/relationships/hyperlink" Target="https://www.assets.signify.com/is/content/Signify/PILA_Wall_Mounted_WL007C-MI" TargetMode="External"/><Relationship Id="rId3600" Type="http://schemas.openxmlformats.org/officeDocument/2006/relationships/hyperlink" Target="https://www.assets.signify.com/is/content/Signify/LEDtube-Installation-Guide-HF-2-INI" TargetMode="External"/><Relationship Id="rId314" Type="http://schemas.openxmlformats.org/officeDocument/2006/relationships/hyperlink" Target="https://www.assets.signify.com/is/image/Signify/Ledinaire%20waterproof_WT065C%20G3_L1500_SPP?$highres$" TargetMode="External"/><Relationship Id="rId521" Type="http://schemas.openxmlformats.org/officeDocument/2006/relationships/hyperlink" Target="https://www.assets.signify.com/is/image/Signify/LEDTForce_Core_road_Tshape_E40-SPP?$highres$" TargetMode="External"/><Relationship Id="rId619" Type="http://schemas.openxmlformats.org/officeDocument/2006/relationships/hyperlink" Target="https://www.assets.signify.com/is/image/Signify/MAS-LEDtube-VLE-UE-T8-20240506-RTP?$highres$" TargetMode="External"/><Relationship Id="rId1151" Type="http://schemas.openxmlformats.org/officeDocument/2006/relationships/hyperlink" Target="https://www.assets.signify.com/is/image/Signify/LEDspot_50W_GU5-3_60D-SPP?$highres$" TargetMode="External"/><Relationship Id="rId1249" Type="http://schemas.openxmlformats.org/officeDocument/2006/relationships/hyperlink" Target="https://www.assets.signify.com/is/image/Signify/LPPR1_TL-DCOL_RED_G13?$highres$" TargetMode="External"/><Relationship Id="rId2202" Type="http://schemas.openxmlformats.org/officeDocument/2006/relationships/hyperlink" Target="https://www.assets.signify.com/is/content/Signify/929002421402_EU.cs_CZ.PROF.FP" TargetMode="External"/><Relationship Id="rId2854" Type="http://schemas.openxmlformats.org/officeDocument/2006/relationships/hyperlink" Target="https://www.assets.signify.com/is/content/Signify/913700695666_EU.cs_CZ.PROF.FP" TargetMode="External"/><Relationship Id="rId95" Type="http://schemas.openxmlformats.org/officeDocument/2006/relationships/hyperlink" Target="https://www.assets.signify.com/is/image/Signify/Ledinaire%20Wall-mounted%20WL070V-SPP?$highres$" TargetMode="External"/><Relationship Id="rId826" Type="http://schemas.openxmlformats.org/officeDocument/2006/relationships/hyperlink" Target="https://www.assets.signify.com/is/image/Signify/CorePro_LEDstrip_5M-SPP?$highres$" TargetMode="External"/><Relationship Id="rId1011" Type="http://schemas.openxmlformats.org/officeDocument/2006/relationships/hyperlink" Target="https://www.assets.signify.com/is/image/Signify/MZD_LEDCLA_40W_P45_E14-SPP?$highres$" TargetMode="External"/><Relationship Id="rId1109" Type="http://schemas.openxmlformats.org/officeDocument/2006/relationships/hyperlink" Target="https://www.assets.signify.com/is/image/Signify/LEDspotMV_GU10_MR16_ND_PP?$highres$" TargetMode="External"/><Relationship Id="rId1456" Type="http://schemas.openxmlformats.org/officeDocument/2006/relationships/hyperlink" Target="https://www.assets.signify.com/is/image/Signify/GPPR1-BHL-HP-PHL?$highres$" TargetMode="External"/><Relationship Id="rId1663" Type="http://schemas.openxmlformats.org/officeDocument/2006/relationships/hyperlink" Target="https://www.assets.signify.com/is/content/Signify/911401841687_EU.cs_CZ.PROF.FP" TargetMode="External"/><Relationship Id="rId1870" Type="http://schemas.openxmlformats.org/officeDocument/2006/relationships/hyperlink" Target="https://www.assets.signify.com/is/content/Signify/911401631408_EU.cs_CZ.PROF.FP" TargetMode="External"/><Relationship Id="rId1968" Type="http://schemas.openxmlformats.org/officeDocument/2006/relationships/hyperlink" Target="https://www.assets.signify.com/is/content/Signify/929003677332_EU.cs_CZ.PROF.FP" TargetMode="External"/><Relationship Id="rId2507" Type="http://schemas.openxmlformats.org/officeDocument/2006/relationships/hyperlink" Target="https://www.assets.signify.com/is/content/Signify/929001891102_EU.cs_CZ.PROF.FP" TargetMode="External"/><Relationship Id="rId2714" Type="http://schemas.openxmlformats.org/officeDocument/2006/relationships/hyperlink" Target="https://www.assets.signify.com/is/content/Signify/926000192703_EU.cs_CZ.PROF.FP" TargetMode="External"/><Relationship Id="rId2921" Type="http://schemas.openxmlformats.org/officeDocument/2006/relationships/hyperlink" Target="https://www.assets.signify.com/is/content/Signify/Downlight_DN065C_G4_324165985701_V2_Online-INI" TargetMode="External"/><Relationship Id="rId1316" Type="http://schemas.openxmlformats.org/officeDocument/2006/relationships/hyperlink" Target="https://www.assets.signify.com/is/image/Signify/lppr1_son_e40_e39?$highres$" TargetMode="External"/><Relationship Id="rId1523" Type="http://schemas.openxmlformats.org/officeDocument/2006/relationships/hyperlink" Target="https://www.assets.signify.com/is/content/Signify/911401898082_EU.cs_CZ.PROF.FP" TargetMode="External"/><Relationship Id="rId1730" Type="http://schemas.openxmlformats.org/officeDocument/2006/relationships/hyperlink" Target="https://www.assets.signify.com/is/content/Signify/911401816587_EU.cs_CZ.PROF.FP" TargetMode="External"/><Relationship Id="rId3183" Type="http://schemas.openxmlformats.org/officeDocument/2006/relationships/hyperlink" Target="https://www.assets.signify.com/is/content/Signify/MI-PILA-Waterproof-WT007C" TargetMode="External"/><Relationship Id="rId3390" Type="http://schemas.openxmlformats.org/officeDocument/2006/relationships/hyperlink" Target="https://www.assets.signify.com/is/content/Signify/Online-QIG-for-324165994074-INI" TargetMode="External"/><Relationship Id="rId22" Type="http://schemas.openxmlformats.org/officeDocument/2006/relationships/hyperlink" Target="https://www.assets.signify.com/is/image/Signify/Downlight_MZD_DN027C_220V_RD-SPP?$highres$" TargetMode="External"/><Relationship Id="rId1828" Type="http://schemas.openxmlformats.org/officeDocument/2006/relationships/hyperlink" Target="https://www.assets.signify.com/is/content/Signify/911401557245_EU.cs_CZ.PROF.FP" TargetMode="External"/><Relationship Id="rId3043" Type="http://schemas.openxmlformats.org/officeDocument/2006/relationships/hyperlink" Target="https://www.assets.signify.com/is/content/Signify/CoreLine-panel-G6-Installation-Instructions-RC132V-v2" TargetMode="External"/><Relationship Id="rId3250" Type="http://schemas.openxmlformats.org/officeDocument/2006/relationships/hyperlink" Target="https://www.assets.signify.com/is/content/Signify/Coreline-Highbay-G5-MI-PSU-PSD" TargetMode="External"/><Relationship Id="rId3488" Type="http://schemas.openxmlformats.org/officeDocument/2006/relationships/hyperlink" Target="https://www.assets.signify.com/is/content/Signify/online-QIG-for-324166174411-MAS-Corepro-LEDtube-INI" TargetMode="External"/><Relationship Id="rId171" Type="http://schemas.openxmlformats.org/officeDocument/2006/relationships/hyperlink" Target="https://www.assets.signify.com/is/image/Signify/Philips-Ledinaire-remote-EcoSet-HR-Q1-2024-RTP?$highres$" TargetMode="External"/><Relationship Id="rId2297" Type="http://schemas.openxmlformats.org/officeDocument/2006/relationships/hyperlink" Target="https://www.assets.signify.com/is/content/Signify/929003702902_EU.cs_CZ.PROF.FP" TargetMode="External"/><Relationship Id="rId3348" Type="http://schemas.openxmlformats.org/officeDocument/2006/relationships/hyperlink" Target="https://www.assets.signify.com/is/content/Signify/LEDTForce_SONT_Installation_Guide-INI" TargetMode="External"/><Relationship Id="rId3555" Type="http://schemas.openxmlformats.org/officeDocument/2006/relationships/hyperlink" Target="https://www.assets.signify.com/is/content/Signify/LEDtube_Installation_Guide_UN-INI" TargetMode="External"/><Relationship Id="rId269" Type="http://schemas.openxmlformats.org/officeDocument/2006/relationships/hyperlink" Target="https://www.assets.signify.com/is/image/Signify/CoreLine_Waterproof_WT120C%20G2%20L1500%20PSU%20-%20SPP?$highres$" TargetMode="External"/><Relationship Id="rId476" Type="http://schemas.openxmlformats.org/officeDocument/2006/relationships/hyperlink" Target="https://www.assets.signify.com/is/image/Signify/Ledinaire-Floodlight-BVP167-135W-AWB-All-in-RTP?$highres$" TargetMode="External"/><Relationship Id="rId683" Type="http://schemas.openxmlformats.org/officeDocument/2006/relationships/hyperlink" Target="https://www.assets.signify.com/is/image/Signify/LEDtube_T8_G13-SPP?$highres$" TargetMode="External"/><Relationship Id="rId890" Type="http://schemas.openxmlformats.org/officeDocument/2006/relationships/hyperlink" Target="https://www.assets.signify.com/is/image/Signify/LED_BulbsBulb_A67_100W_1521lm_2700K_E27_NDFrosted-SPP?$highres$" TargetMode="External"/><Relationship Id="rId2157" Type="http://schemas.openxmlformats.org/officeDocument/2006/relationships/hyperlink" Target="https://www.assets.signify.com/is/content/Signify/929003554102_EU.cs_CZ.PROF.FP" TargetMode="External"/><Relationship Id="rId2364" Type="http://schemas.openxmlformats.org/officeDocument/2006/relationships/hyperlink" Target="https://www.assets.signify.com/is/content/Signify/929002372601_EU.cs_CZ.PROF.FP" TargetMode="External"/><Relationship Id="rId2571" Type="http://schemas.openxmlformats.org/officeDocument/2006/relationships/hyperlink" Target="https://www.assets.signify.com/is/content/Signify/929002981402_EU.cs_CZ.PROF.FP" TargetMode="External"/><Relationship Id="rId3110" Type="http://schemas.openxmlformats.org/officeDocument/2006/relationships/hyperlink" Target="https://www.assets.signify.com/is/content/Signify/CoreLine-waterproof-G3-Installation-Instruction-v202512" TargetMode="External"/><Relationship Id="rId3208" Type="http://schemas.openxmlformats.org/officeDocument/2006/relationships/hyperlink" Target="https://www.assets.signify.com/is/content/Signify/BN021C%20EU-MI-0427_Final%20v3" TargetMode="External"/><Relationship Id="rId3415" Type="http://schemas.openxmlformats.org/officeDocument/2006/relationships/hyperlink" Target="https://www.assets.signify.com/is/content/Signify/online-QIG-for-324165132934-Installation-INI" TargetMode="External"/><Relationship Id="rId129" Type="http://schemas.openxmlformats.org/officeDocument/2006/relationships/hyperlink" Target="https://www.assets.signify.com/is/image/Signify/3_circuit_Square-ZRS750_CPF_WH-AP?$highres$" TargetMode="External"/><Relationship Id="rId336" Type="http://schemas.openxmlformats.org/officeDocument/2006/relationships/hyperlink" Target="https://www.assets.signify.com/is/image/Signify/CoreLineBatten-BN126C-All-in-ML-MCCT-L1200-1-SPP?$highres$" TargetMode="External"/><Relationship Id="rId543" Type="http://schemas.openxmlformats.org/officeDocument/2006/relationships/hyperlink" Target="https://www.assets.signify.com/is/image/Signify/LEDTForce_ED75_E27-SPP?$highres$" TargetMode="External"/><Relationship Id="rId988" Type="http://schemas.openxmlformats.org/officeDocument/2006/relationships/hyperlink" Target="https://www.assets.signify.com/is/image/Signify/LED_classic_25W_P45_E14_CL_WGD90_SRT4_1-SPP?$highres$" TargetMode="External"/><Relationship Id="rId1173" Type="http://schemas.openxmlformats.org/officeDocument/2006/relationships/hyperlink" Target="https://www.assets.signify.com/is/image/Signify/LEDspot_35W_GU5-3_827_36D_ND-SPP?$highres$" TargetMode="External"/><Relationship Id="rId1380" Type="http://schemas.openxmlformats.org/officeDocument/2006/relationships/hyperlink" Target="https://www.assets.signify.com/is/image/Signify/GPPR1_BTLDE2_PHL?$highres$" TargetMode="External"/><Relationship Id="rId2017" Type="http://schemas.openxmlformats.org/officeDocument/2006/relationships/hyperlink" Target="https://www.assets.signify.com/is/content/Signify/929004605402_EU.cs_CZ.PROF.FP" TargetMode="External"/><Relationship Id="rId2224" Type="http://schemas.openxmlformats.org/officeDocument/2006/relationships/hyperlink" Target="https://www.assets.signify.com/is/content/Signify/929002352002_EU.cs_CZ.PROF.FP" TargetMode="External"/><Relationship Id="rId2669" Type="http://schemas.openxmlformats.org/officeDocument/2006/relationships/hyperlink" Target="https://www.assets.signify.com/is/content/Signify/924198244441_EU.cs_CZ.PROF.FP" TargetMode="External"/><Relationship Id="rId2876" Type="http://schemas.openxmlformats.org/officeDocument/2006/relationships/hyperlink" Target="https://www.assets.signify.com/is/content/Signify/913700652766_EU.cs_CZ.PROF.FP" TargetMode="External"/><Relationship Id="rId362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403" Type="http://schemas.openxmlformats.org/officeDocument/2006/relationships/hyperlink" Target="https://www.assets.signify.com/is/image/Signify/CoreLineHighbay_Gen5_BY121P-SPP?$highres$" TargetMode="External"/><Relationship Id="rId750" Type="http://schemas.openxmlformats.org/officeDocument/2006/relationships/hyperlink" Target="https://www.assets.signify.com/is/image/Signify/LEDtube_MAS_36W_G5-SPP?$highres$" TargetMode="External"/><Relationship Id="rId848" Type="http://schemas.openxmlformats.org/officeDocument/2006/relationships/hyperlink" Target="https://www.assets.signify.com/is/image/Signify/LED_CLA_60W_A60_E27_3000K_FR_UE_SRT4-SPP?$highres$" TargetMode="External"/><Relationship Id="rId1033" Type="http://schemas.openxmlformats.org/officeDocument/2006/relationships/hyperlink" Target="https://www.assets.signify.com/is/image/Signify/LEDLustre_6_60W_E14_RCA-SPP?$highres$" TargetMode="External"/><Relationship Id="rId1478" Type="http://schemas.openxmlformats.org/officeDocument/2006/relationships/hyperlink" Target="https://www.assets.signify.com/is/content/Signify/929003251432_EU.cs_CZ.PROF.FP" TargetMode="External"/><Relationship Id="rId1685" Type="http://schemas.openxmlformats.org/officeDocument/2006/relationships/hyperlink" Target="https://www.assets.signify.com/is/content/Signify/911401835488_EU.cs_CZ.PROF.FP" TargetMode="External"/><Relationship Id="rId1892" Type="http://schemas.openxmlformats.org/officeDocument/2006/relationships/hyperlink" Target="https://www.assets.signify.com/is/content/Signify/911401812987_EU.cs_CZ.PROF.FP" TargetMode="External"/><Relationship Id="rId2431" Type="http://schemas.openxmlformats.org/officeDocument/2006/relationships/hyperlink" Target="https://www.assets.signify.com/is/content/Signify/929003013982_EU.cs_CZ.PROF.FP" TargetMode="External"/><Relationship Id="rId2529" Type="http://schemas.openxmlformats.org/officeDocument/2006/relationships/hyperlink" Target="https://www.assets.signify.com/is/content/Signify/929004247602_EU.cs_CZ.PROF.FP" TargetMode="External"/><Relationship Id="rId2736" Type="http://schemas.openxmlformats.org/officeDocument/2006/relationships/hyperlink" Target="https://www.assets.signify.com/is/content/Signify/928150119227_EU.cs_CZ.PROF.FP" TargetMode="External"/><Relationship Id="rId610" Type="http://schemas.openxmlformats.org/officeDocument/2006/relationships/hyperlink" Target="https://www.assets.signify.com/is/image/Signify/LEDtube_COR_PLT_15W_GX24Q3-SPP?$highres$" TargetMode="External"/><Relationship Id="rId708" Type="http://schemas.openxmlformats.org/officeDocument/2006/relationships/hyperlink" Target="https://www.assets.signify.com/is/image/Signify/TLED_230V_10-5W-36W_160D_T8ND_PP?$highres$" TargetMode="External"/><Relationship Id="rId915" Type="http://schemas.openxmlformats.org/officeDocument/2006/relationships/hyperlink" Target="https://www.assets.signify.com/is/image/Signify/LED_classic_A67_E27_FR-POS2A-SPP?$highres$" TargetMode="External"/><Relationship Id="rId1240" Type="http://schemas.openxmlformats.org/officeDocument/2006/relationships/hyperlink" Target="https://www.assets.signify.com/is/image/Signify/LPPR1_IRPR38_0001?$highres$" TargetMode="External"/><Relationship Id="rId1338" Type="http://schemas.openxmlformats.org/officeDocument/2006/relationships/hyperlink" Target="https://www.assets.signify.com/is/image/Signify/LPPR1_CDM-T_0005?$highres$" TargetMode="External"/><Relationship Id="rId1545" Type="http://schemas.openxmlformats.org/officeDocument/2006/relationships/hyperlink" Target="https://www.assets.signify.com/is/content/Signify/912401483515_EU.cs_CZ.PROF.FP" TargetMode="External"/><Relationship Id="rId2943" Type="http://schemas.openxmlformats.org/officeDocument/2006/relationships/hyperlink" Target="https://www.assets.signify.com/is/content/Signify/127075007939_Release_CoreLine%20Recessed%20Spot%20gen2_D78-650_900lm%20PSR_manual" TargetMode="External"/><Relationship Id="rId1100" Type="http://schemas.openxmlformats.org/officeDocument/2006/relationships/hyperlink" Target="https://www.assets.signify.com/is/image/Signify/LEDSpots_PAR16_GU10-SPP?$highres$" TargetMode="External"/><Relationship Id="rId1405" Type="http://schemas.openxmlformats.org/officeDocument/2006/relationships/hyperlink" Target="https://www.assets.signify.com/is/image/Signify/GPPR1_PPPLTL-3_0001?$highres$" TargetMode="External"/><Relationship Id="rId1752" Type="http://schemas.openxmlformats.org/officeDocument/2006/relationships/hyperlink" Target="https://www.assets.signify.com/is/content/Signify/911401876480_EU.cs_CZ.PROF.FP" TargetMode="External"/><Relationship Id="rId2803" Type="http://schemas.openxmlformats.org/officeDocument/2006/relationships/hyperlink" Target="https://www.assets.signify.com/is/content/Signify/928194605330_EU.cs_CZ.PROF.FP" TargetMode="External"/><Relationship Id="rId44" Type="http://schemas.openxmlformats.org/officeDocument/2006/relationships/hyperlink" Target="https://www.assets.signify.com/is/image/Signify/CoreLine_Recessed_Spot-RS140B-SPP?$highres$" TargetMode="External"/><Relationship Id="rId1612" Type="http://schemas.openxmlformats.org/officeDocument/2006/relationships/hyperlink" Target="https://www.assets.signify.com/is/content/Signify/911401807087_EU.cs_CZ.PROF.FP" TargetMode="External"/><Relationship Id="rId1917" Type="http://schemas.openxmlformats.org/officeDocument/2006/relationships/hyperlink" Target="https://www.assets.signify.com/is/content/Signify/911401882202_EU.cs_CZ.PROF.FP" TargetMode="External"/><Relationship Id="rId3065" Type="http://schemas.openxmlformats.org/officeDocument/2006/relationships/hyperlink" Target="https://www.assets.signify.com/is/content/Signify/Ledinaire%20panel%20standard%20version%20MI" TargetMode="External"/><Relationship Id="rId3272" Type="http://schemas.openxmlformats.org/officeDocument/2006/relationships/hyperlink" Target="https://www.assets.signify.com/is/content/Signify/Coreline-Highbay-G5-MI-PSU-PSD" TargetMode="External"/><Relationship Id="rId193" Type="http://schemas.openxmlformats.org/officeDocument/2006/relationships/hyperlink" Target="https://www.assets.signify.com/is/image/Signify/RC159Z-SME-4-WH-Suspension-set?$highres$" TargetMode="External"/><Relationship Id="rId498" Type="http://schemas.openxmlformats.org/officeDocument/2006/relationships/hyperlink" Target="https://www.assets.signify.com/is/image/Signify/Coreline%20Spigot%20adapter?$highres$" TargetMode="External"/><Relationship Id="rId2081" Type="http://schemas.openxmlformats.org/officeDocument/2006/relationships/hyperlink" Target="https://www.assets.signify.com/is/content/Signify/929001307002_EU.cs_CZ.PROF.FP" TargetMode="External"/><Relationship Id="rId2179" Type="http://schemas.openxmlformats.org/officeDocument/2006/relationships/hyperlink" Target="https://www.assets.signify.com/is/content/Signify/929001869602_EU.cs_CZ.PROF.FP" TargetMode="External"/><Relationship Id="rId3132" Type="http://schemas.openxmlformats.org/officeDocument/2006/relationships/hyperlink" Target="https://www.assets.signify.com/is/content/Signify/CoreLine-waterproof-G3-Installation-Instruction-v202512" TargetMode="External"/><Relationship Id="rId3577" Type="http://schemas.openxmlformats.org/officeDocument/2006/relationships/hyperlink" Target="https://www.assets.signify.com/is/content/Signify/LEDtube-Installation-Guide-HF-2-20240620-INI" TargetMode="External"/><Relationship Id="rId260" Type="http://schemas.openxmlformats.org/officeDocument/2006/relationships/hyperlink" Target="https://www.assets.signify.com/is/image/Signify/CoreLine_Waterproof_WT120C%20G2%20L1500%20PSU%20-%20SPP?$highres$" TargetMode="External"/><Relationship Id="rId2386" Type="http://schemas.openxmlformats.org/officeDocument/2006/relationships/hyperlink" Target="https://www.assets.signify.com/is/content/Signify/929001977901_EU.cs_CZ.PROF.FP" TargetMode="External"/><Relationship Id="rId2593" Type="http://schemas.openxmlformats.org/officeDocument/2006/relationships/hyperlink" Target="https://www.assets.signify.com/is/content/Signify/929003079702_EU.cs_CZ.PROF.FP" TargetMode="External"/><Relationship Id="rId3437" Type="http://schemas.openxmlformats.org/officeDocument/2006/relationships/hyperlink" Target="https://www.assets.signify.com/is/content/Signify/PLL-EM-Mains-66011861-TLED-NDLR-INI" TargetMode="External"/><Relationship Id="rId364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20" Type="http://schemas.openxmlformats.org/officeDocument/2006/relationships/hyperlink" Target="https://www.assets.signify.com/is/image/Signify/ZRS750__CPF_BK?$highres$" TargetMode="External"/><Relationship Id="rId358" Type="http://schemas.openxmlformats.org/officeDocument/2006/relationships/hyperlink" Target="https://www.assets.signify.com/is/image/Signify/CL-HB-G6-BY120P-PSU-PSD-RTP?$highres$" TargetMode="External"/><Relationship Id="rId565" Type="http://schemas.openxmlformats.org/officeDocument/2006/relationships/hyperlink" Target="https://www.assets.signify.com/is/image/Signify/CorePro-LED-PLS-2P-G23-RTP?$highres$" TargetMode="External"/><Relationship Id="rId772" Type="http://schemas.openxmlformats.org/officeDocument/2006/relationships/hyperlink" Target="https://www.assets.signify.com/is/image/Signify/LEDtube_1200mm_17W_G5-SPP?$highres$" TargetMode="External"/><Relationship Id="rId1195" Type="http://schemas.openxmlformats.org/officeDocument/2006/relationships/hyperlink" Target="https://www.assets.signify.com/is/image/Signify/MAS_LEDspotLV_D_20_100W_827_AR111_40D-SPP?$highres$" TargetMode="External"/><Relationship Id="rId2039" Type="http://schemas.openxmlformats.org/officeDocument/2006/relationships/hyperlink" Target="https://www.assets.signify.com/is/content/Signify/929003758002_EU.cs_CZ.PROF.FP" TargetMode="External"/><Relationship Id="rId2246" Type="http://schemas.openxmlformats.org/officeDocument/2006/relationships/hyperlink" Target="https://www.assets.signify.com/is/content/Signify/929003774802_EU.cs_CZ.PROF.FP" TargetMode="External"/><Relationship Id="rId2453" Type="http://schemas.openxmlformats.org/officeDocument/2006/relationships/hyperlink" Target="https://www.assets.signify.com/is/content/Signify/929001238692_EU.cs_CZ.PROF.FP" TargetMode="External"/><Relationship Id="rId2660" Type="http://schemas.openxmlformats.org/officeDocument/2006/relationships/hyperlink" Target="https://www.assets.signify.com/is/content/Signify/929001243802_EU.cs_CZ.PROF.FP" TargetMode="External"/><Relationship Id="rId2898" Type="http://schemas.openxmlformats.org/officeDocument/2006/relationships/hyperlink" Target="https://www.assets.signify.com/is/content/Signify/913700655466_EU.cs_CZ.PROF.FP" TargetMode="External"/><Relationship Id="rId3504" Type="http://schemas.openxmlformats.org/officeDocument/2006/relationships/hyperlink" Target="https://www.assets.signify.com/is/content/Signify/online-QIG-for-324166183191-Corepro-LEDtube-INI" TargetMode="External"/><Relationship Id="rId218" Type="http://schemas.openxmlformats.org/officeDocument/2006/relationships/hyperlink" Target="https://www.assets.signify.com/is/image/Signify/CoreLine%20FastSet%20SM155C_wall-mounted%20horizontal%201_SPP?$highres$" TargetMode="External"/><Relationship Id="rId425" Type="http://schemas.openxmlformats.org/officeDocument/2006/relationships/hyperlink" Target="https://www.assets.signify.com/is/image/Signify/Ledinaire-Highbay-BY020P-G3-SPP?$highres$" TargetMode="External"/><Relationship Id="rId632" Type="http://schemas.openxmlformats.org/officeDocument/2006/relationships/hyperlink" Target="https://www.assets.signify.com/is/image/Signify/SPPR1_MLED_APR_0014?$highres$" TargetMode="External"/><Relationship Id="rId1055" Type="http://schemas.openxmlformats.org/officeDocument/2006/relationships/hyperlink" Target="https://www.assets.signify.com/is/image/Signify/LED_Classic_50W_PAR20_E27_WW_25D_D_1SRT4-SPP?$highres$" TargetMode="External"/><Relationship Id="rId1262" Type="http://schemas.openxmlformats.org/officeDocument/2006/relationships/hyperlink" Target="https://www.assets.signify.com/is/image/Signify/LPPR1_TL5HO8SE?$highres$" TargetMode="External"/><Relationship Id="rId2106" Type="http://schemas.openxmlformats.org/officeDocument/2006/relationships/hyperlink" Target="https://www.assets.signify.com/is/content/Signify/929002021602_EU.cs_CZ.PROF.FP" TargetMode="External"/><Relationship Id="rId2313" Type="http://schemas.openxmlformats.org/officeDocument/2006/relationships/hyperlink" Target="https://www.assets.signify.com/is/content/Signify/929003798902_EU.cs_CZ.PROF.FP" TargetMode="External"/><Relationship Id="rId2520" Type="http://schemas.openxmlformats.org/officeDocument/2006/relationships/hyperlink" Target="https://www.assets.signify.com/is/content/Signify/929001346702_EU.cs_CZ.PROF.FP" TargetMode="External"/><Relationship Id="rId2758" Type="http://schemas.openxmlformats.org/officeDocument/2006/relationships/hyperlink" Target="https://www.assets.signify.com/is/content/Signify/928070319230_EU.cs_CZ.PROF.FP" TargetMode="External"/><Relationship Id="rId2965" Type="http://schemas.openxmlformats.org/officeDocument/2006/relationships/hyperlink" Target="https://www.assets.signify.com/is/content/Signify/RS071B_MI_324166033633_for_online_updated-INI" TargetMode="External"/><Relationship Id="rId937" Type="http://schemas.openxmlformats.org/officeDocument/2006/relationships/hyperlink" Target="https://www.assets.signify.com/is/image/Signify/LEDbulb_CorePro_9_5_68W_E27_Stick_Frosted_830_24D_ND-SPP?$highres$" TargetMode="External"/><Relationship Id="rId1122" Type="http://schemas.openxmlformats.org/officeDocument/2006/relationships/hyperlink" Target="https://www.assets.signify.com/is/image/Signify/LEDspot_50W_GU10_830_35D-SPP?$highres$" TargetMode="External"/><Relationship Id="rId1567" Type="http://schemas.openxmlformats.org/officeDocument/2006/relationships/hyperlink" Target="https://www.assets.signify.com/is/content/Signify/911401846782_EU.cs_CZ.PROF.FP" TargetMode="External"/><Relationship Id="rId1774" Type="http://schemas.openxmlformats.org/officeDocument/2006/relationships/hyperlink" Target="https://www.assets.signify.com/is/content/Signify/911401807985_EU.cs_CZ.PROF.FP" TargetMode="External"/><Relationship Id="rId1981" Type="http://schemas.openxmlformats.org/officeDocument/2006/relationships/hyperlink" Target="https://www.assets.signify.com/is/content/Signify/929003775602_EU.cs_CZ.PROF.FP" TargetMode="External"/><Relationship Id="rId2618" Type="http://schemas.openxmlformats.org/officeDocument/2006/relationships/hyperlink" Target="https://www.assets.signify.com/is/content/Signify/929001210931_EU.cs_CZ.PROF.FP-1" TargetMode="External"/><Relationship Id="rId2825" Type="http://schemas.openxmlformats.org/officeDocument/2006/relationships/hyperlink" Target="https://www.assets.signify.com/is/content/Signify/913713032666_EU.cs_CZ.PROF.FP" TargetMode="External"/><Relationship Id="rId66" Type="http://schemas.openxmlformats.org/officeDocument/2006/relationships/hyperlink" Target="https://www.assets.signify.com/is/image/Signify/RS071B_5S_WH-SPP?$highres$" TargetMode="External"/><Relationship Id="rId1427" Type="http://schemas.openxmlformats.org/officeDocument/2006/relationships/hyperlink" Target="https://www.assets.signify.com/is/image/Signify/GPPR1_MTL-SHRD_0002?$highres$" TargetMode="External"/><Relationship Id="rId1634" Type="http://schemas.openxmlformats.org/officeDocument/2006/relationships/hyperlink" Target="https://www.assets.signify.com/is/content/Signify/911401875585_EU.cs_CZ.PROF.FP" TargetMode="External"/><Relationship Id="rId1841" Type="http://schemas.openxmlformats.org/officeDocument/2006/relationships/hyperlink" Target="https://www.assets.signify.com/is/content/Signify/911401557045_EU.cs_CZ.PROF.FP" TargetMode="External"/><Relationship Id="rId3087" Type="http://schemas.openxmlformats.org/officeDocument/2006/relationships/hyperlink" Target="https://www.assets.signify.com/is/content/Signify/FastSet_SM155C-MI_FINAL" TargetMode="External"/><Relationship Id="rId3294" Type="http://schemas.openxmlformats.org/officeDocument/2006/relationships/hyperlink" Target="https://www.assets.signify.com/is/content/Signify/Coreline_Tempo_Large-BVP130-INI" TargetMode="External"/><Relationship Id="rId1939" Type="http://schemas.openxmlformats.org/officeDocument/2006/relationships/hyperlink" Target="https://www.assets.signify.com/is/content/Signify/911401820583_EU.cs_CZ.PROF.FP" TargetMode="External"/><Relationship Id="rId3599" Type="http://schemas.openxmlformats.org/officeDocument/2006/relationships/hyperlink" Target="https://www.assets.signify.com/is/content/Signify/LEDtube-Installation-Guide-HF-2-INI" TargetMode="External"/><Relationship Id="rId1701" Type="http://schemas.openxmlformats.org/officeDocument/2006/relationships/hyperlink" Target="https://www.assets.signify.com/is/content/Signify/911401815787_EU.cs_CZ.PROF.FP" TargetMode="External"/><Relationship Id="rId3154" Type="http://schemas.openxmlformats.org/officeDocument/2006/relationships/hyperlink" Target="https://www.assets.signify.com/is/content/Signify/Ledinaire_Waterproof_WT060C-MI_v2023%2003" TargetMode="External"/><Relationship Id="rId3361" Type="http://schemas.openxmlformats.org/officeDocument/2006/relationships/hyperlink" Target="https://www.assets.signify.com/is/content/Signify/Online-QIG-for-324165994083-INI" TargetMode="External"/><Relationship Id="rId3459" Type="http://schemas.openxmlformats.org/officeDocument/2006/relationships/hyperlink" Target="https://www.assets.signify.com/is/content/Signify/online-QIG-for-324166166411-MAS-LEDtube-INI" TargetMode="External"/><Relationship Id="rId3666" Type="http://schemas.openxmlformats.org/officeDocument/2006/relationships/hyperlink" Target="https://www.assets.signify.com/is/content/Signify/CZ.cs_CZ.8718699782733" TargetMode="External"/><Relationship Id="rId282" Type="http://schemas.openxmlformats.org/officeDocument/2006/relationships/hyperlink" Target="https://www.assets.signify.com/is/image/Signify/CoreLine%20tubular%20waterproof_WT210C%20PC%20L1500-SPP-B?$highres$" TargetMode="External"/><Relationship Id="rId587" Type="http://schemas.openxmlformats.org/officeDocument/2006/relationships/hyperlink" Target="https://www.assets.signify.com/is/image/Signify/LEDtube_COR_PLL_EU_8W_2G11-SPP?$highres$" TargetMode="External"/><Relationship Id="rId2170" Type="http://schemas.openxmlformats.org/officeDocument/2006/relationships/hyperlink" Target="https://www.assets.signify.com/is/content/Signify/929002997502_EU.cs_CZ.PROF.FP" TargetMode="External"/><Relationship Id="rId2268" Type="http://schemas.openxmlformats.org/officeDocument/2006/relationships/hyperlink" Target="https://www.assets.signify.com/is/content/Signify/929002698002_EU.cs_CZ.PROF.FP" TargetMode="External"/><Relationship Id="rId3014" Type="http://schemas.openxmlformats.org/officeDocument/2006/relationships/hyperlink" Target="https://www.assets.signify.com/is/content/Signify/Installation-instructions-CoreLine-recessed-Gen4v2" TargetMode="External"/><Relationship Id="rId3221" Type="http://schemas.openxmlformats.org/officeDocument/2006/relationships/hyperlink" Target="https://www.assets.signify.com/is/content/Signify/MI-Coreline-Highbay-G6-PSD-PSU" TargetMode="External"/><Relationship Id="rId3319" Type="http://schemas.openxmlformats.org/officeDocument/2006/relationships/hyperlink" Target="https://www.assets.signify.com/is/content/Signify/Mounting-instruction-Ledinaire-Floodlight-All-in-with-sensor" TargetMode="External"/><Relationship Id="rId8" Type="http://schemas.openxmlformats.org/officeDocument/2006/relationships/hyperlink" Target="https://www.assets.signify.com/is/image/Signify/Coreline_SlimDownlight-DN145C_20S_SPP?$highres$" TargetMode="External"/><Relationship Id="rId142" Type="http://schemas.openxmlformats.org/officeDocument/2006/relationships/hyperlink" Target="https://www.assets.signify.com/is/image/Signify/CoreLine-recessed-G4-W30L120-All-in-logo-RTP?$highres$" TargetMode="External"/><Relationship Id="rId447" Type="http://schemas.openxmlformats.org/officeDocument/2006/relationships/hyperlink" Target="https://www.assets.signify.com/is/image/Signify/Coreline_tempo_large-BVP130-PP?$highres$" TargetMode="External"/><Relationship Id="rId794" Type="http://schemas.openxmlformats.org/officeDocument/2006/relationships/hyperlink" Target="https://www.assets.signify.com/is/image/Signify/CorePro-LEDtube-HF-1500mm-RTP?$highres$" TargetMode="External"/><Relationship Id="rId1077" Type="http://schemas.openxmlformats.org/officeDocument/2006/relationships/hyperlink" Target="https://www.assets.signify.com/is/image/Signify/LEDspot_35W_GU10_25D-SPP?$highres$" TargetMode="External"/><Relationship Id="rId2030" Type="http://schemas.openxmlformats.org/officeDocument/2006/relationships/hyperlink" Target="https://www.assets.signify.com/is/content/Signify/929003757402_EU.cs_CZ.PROF.FP" TargetMode="External"/><Relationship Id="rId2128" Type="http://schemas.openxmlformats.org/officeDocument/2006/relationships/hyperlink" Target="https://www.assets.signify.com/is/content/Signify/929004320502_EU.cs_CZ.PROF.FP" TargetMode="External"/><Relationship Id="rId2475" Type="http://schemas.openxmlformats.org/officeDocument/2006/relationships/hyperlink" Target="https://www.assets.signify.com/is/content/Signify/929002967102_EU.cs_CZ.PROF.FP" TargetMode="External"/><Relationship Id="rId2682" Type="http://schemas.openxmlformats.org/officeDocument/2006/relationships/hyperlink" Target="https://www.assets.signify.com/is/content/Signify/928000510803_EU.cs_CZ.PROF.FP" TargetMode="External"/><Relationship Id="rId2987" Type="http://schemas.openxmlformats.org/officeDocument/2006/relationships/hyperlink" Target="https://www.assets.signify.com/is/content/Signify/CoreLine-wall-mounted-WL140V-Installation-Instructions" TargetMode="External"/><Relationship Id="rId3526" Type="http://schemas.openxmlformats.org/officeDocument/2006/relationships/hyperlink" Target="https://www.assets.signify.com/is/content/Signify/LEDtube_Installation_Guide-INI" TargetMode="External"/><Relationship Id="rId654" Type="http://schemas.openxmlformats.org/officeDocument/2006/relationships/hyperlink" Target="https://www.assets.signify.com/is/image/Signify/LEDtube_220-240V_G13_5ft-SPP?$highres$" TargetMode="External"/><Relationship Id="rId861" Type="http://schemas.openxmlformats.org/officeDocument/2006/relationships/hyperlink" Target="https://www.assets.signify.com/is/image/Signify/LED_CLA_60W_A60_E27_3000K_FR_UE_SRT4-SPP?$highres$" TargetMode="External"/><Relationship Id="rId959" Type="http://schemas.openxmlformats.org/officeDocument/2006/relationships/hyperlink" Target="https://www.assets.signify.com/is/image/Signify/LEDbulb_A65_E27_FR_P1-SPP?$highres$" TargetMode="External"/><Relationship Id="rId1284" Type="http://schemas.openxmlformats.org/officeDocument/2006/relationships/hyperlink" Target="https://www.assets.signify.com/is/image/Signify/lppr1_son-apia_plus-xtra_e27?$highres$" TargetMode="External"/><Relationship Id="rId1491" Type="http://schemas.openxmlformats.org/officeDocument/2006/relationships/hyperlink" Target="https://www.assets.signify.com/is/content/Signify/911401551032_EU.cs_CZ.PROF.FP" TargetMode="External"/><Relationship Id="rId1589" Type="http://schemas.openxmlformats.org/officeDocument/2006/relationships/hyperlink" Target="https://www.assets.signify.com/is/content/Signify/910500187515_EU.cs_CZ.PROF.FP" TargetMode="External"/><Relationship Id="rId2335" Type="http://schemas.openxmlformats.org/officeDocument/2006/relationships/hyperlink" Target="https://www.assets.signify.com/is/content/Signify/929001243002_EU.cs_CZ.PROF.FP" TargetMode="External"/><Relationship Id="rId2542" Type="http://schemas.openxmlformats.org/officeDocument/2006/relationships/hyperlink" Target="https://www.assets.signify.com/is/content/Signify/929004255902_EU.cs_CZ.PROF.FP" TargetMode="External"/><Relationship Id="rId307" Type="http://schemas.openxmlformats.org/officeDocument/2006/relationships/hyperlink" Target="https://www.assets.signify.com/is/image/Signify/PH-All-In-Ledinaire-SPP-e-cat-HR-911401815285?$highres$" TargetMode="External"/><Relationship Id="rId514" Type="http://schemas.openxmlformats.org/officeDocument/2006/relationships/hyperlink" Target="https://www.assets.signify.com/is/image/Signify/LED-TForce-Core-LED-road-17W-E27-MV-RTP?$highres$" TargetMode="External"/><Relationship Id="rId721" Type="http://schemas.openxmlformats.org/officeDocument/2006/relationships/hyperlink" Target="https://www.assets.signify.com/is/image/Signify/Ledtube_CorePro_18W_G13_830_24D_ND-SPP?$highres$" TargetMode="External"/><Relationship Id="rId1144" Type="http://schemas.openxmlformats.org/officeDocument/2006/relationships/hyperlink" Target="https://www.assets.signify.com/is/image/Signify/LEDspot_50W_GU5-3_60D-SPP?$highres$" TargetMode="External"/><Relationship Id="rId1351" Type="http://schemas.openxmlformats.org/officeDocument/2006/relationships/hyperlink" Target="https://www.assets.signify.com/is/image/Signify/LPPR1_CDMTC-E_0001?$highres$" TargetMode="External"/><Relationship Id="rId1449" Type="http://schemas.openxmlformats.org/officeDocument/2006/relationships/hyperlink" Target="https://www.assets.signify.com/is/image/Signify/GPPR1_BSN-BC4H_0002?$highres$" TargetMode="External"/><Relationship Id="rId1796" Type="http://schemas.openxmlformats.org/officeDocument/2006/relationships/hyperlink" Target="https://www.assets.signify.com/is/content/Signify/911401850287_EU.cs_CZ.PROF.FP" TargetMode="External"/><Relationship Id="rId2402" Type="http://schemas.openxmlformats.org/officeDocument/2006/relationships/hyperlink" Target="https://www.assets.signify.com/is/content/Signify/929002306408_EU.cs_CZ.PROF.FP" TargetMode="External"/><Relationship Id="rId2847" Type="http://schemas.openxmlformats.org/officeDocument/2006/relationships/hyperlink" Target="https://www.assets.signify.com/is/content/Signify/913713031166_EU.cs_CZ.PROF.FP" TargetMode="External"/><Relationship Id="rId88" Type="http://schemas.openxmlformats.org/officeDocument/2006/relationships/hyperlink" Target="https://www.assets.signify.com/is/image/Signify/Acc-Emergency-ExitSign-recessed-kit-EM159Z?$highres$" TargetMode="External"/><Relationship Id="rId819" Type="http://schemas.openxmlformats.org/officeDocument/2006/relationships/hyperlink" Target="https://www.assets.signify.com/is/image/Signify/CorePro_LEDstrip_5M-SPP?$highres$" TargetMode="External"/><Relationship Id="rId1004" Type="http://schemas.openxmlformats.org/officeDocument/2006/relationships/hyperlink" Target="https://www.assets.signify.com/is/image/Signify/LEDcandle_E14_B35-SPP?$highres$" TargetMode="External"/><Relationship Id="rId1211" Type="http://schemas.openxmlformats.org/officeDocument/2006/relationships/hyperlink" Target="https://www.assets.signify.com/is/image/Signify/LEDcapsule_CorePro_ND_4_8_60W_G9_827-SPP?$highres$" TargetMode="External"/><Relationship Id="rId1656" Type="http://schemas.openxmlformats.org/officeDocument/2006/relationships/hyperlink" Target="https://www.assets.signify.com/is/content/Signify/911401808287_EU.cs_CZ.PROF.FP" TargetMode="External"/><Relationship Id="rId1863" Type="http://schemas.openxmlformats.org/officeDocument/2006/relationships/hyperlink" Target="https://www.assets.signify.com/is/content/Signify/911401630708_EU.cs_CZ.PROF.FP" TargetMode="External"/><Relationship Id="rId2707" Type="http://schemas.openxmlformats.org/officeDocument/2006/relationships/hyperlink" Target="https://www.assets.signify.com/is/content/Signify/928001503340_EU.cs_CZ.PROF.FP" TargetMode="External"/><Relationship Id="rId2914" Type="http://schemas.openxmlformats.org/officeDocument/2006/relationships/hyperlink" Target="https://www.assets.signify.com/is/content/Signify/Downlight_DN065B_G4_324165985691_V2_Online-INI" TargetMode="External"/><Relationship Id="rId1309" Type="http://schemas.openxmlformats.org/officeDocument/2006/relationships/hyperlink" Target="https://www.assets.signify.com/is/image/Signify/lppr1_mhn-la_2000w?$highres$" TargetMode="External"/><Relationship Id="rId1516" Type="http://schemas.openxmlformats.org/officeDocument/2006/relationships/hyperlink" Target="https://www.assets.signify.com/is/content/Signify/911401897682_EU.cs_CZ.PROF.FP" TargetMode="External"/><Relationship Id="rId1723" Type="http://schemas.openxmlformats.org/officeDocument/2006/relationships/hyperlink" Target="https://www.assets.signify.com/is/content/Signify/910505106545_EU.cs_CZ.PROF.FP" TargetMode="External"/><Relationship Id="rId1930" Type="http://schemas.openxmlformats.org/officeDocument/2006/relationships/hyperlink" Target="https://www.assets.signify.com/is/content/Signify/911401894386_EU.cs_CZ.PROF.FP" TargetMode="External"/><Relationship Id="rId3176" Type="http://schemas.openxmlformats.org/officeDocument/2006/relationships/hyperlink" Target="https://www.assets.signify.com/is/content/Signify/WT050C-MI-v2024-01" TargetMode="External"/><Relationship Id="rId3383" Type="http://schemas.openxmlformats.org/officeDocument/2006/relationships/hyperlink" Target="https://www.assets.signify.com/is/content/Signify/LEDTForce_HPL_2_NC_Installation_Guide-INI" TargetMode="External"/><Relationship Id="rId3590" Type="http://schemas.openxmlformats.org/officeDocument/2006/relationships/hyperlink" Target="https://www.assets.signify.com/is/content/Signify/LEDtube_Installation_Guide_HF_2-INI" TargetMode="External"/><Relationship Id="rId15" Type="http://schemas.openxmlformats.org/officeDocument/2006/relationships/hyperlink" Target="https://www.assets.signify.com/is/image/Signify/LEDINAIRE_SlimDownlight-DN065B_LED10S-SPP?$highres$" TargetMode="External"/><Relationship Id="rId2192" Type="http://schemas.openxmlformats.org/officeDocument/2006/relationships/hyperlink" Target="https://www.assets.signify.com/is/content/Signify/929003734702_EU.cs_CZ.PROF.FP" TargetMode="External"/><Relationship Id="rId3036" Type="http://schemas.openxmlformats.org/officeDocument/2006/relationships/hyperlink" Target="https://www.assets.signify.com/is/content/Signify/CoreLine-panel-G6-Installation-Instructions-RC132V-All-in" TargetMode="External"/><Relationship Id="rId3243" Type="http://schemas.openxmlformats.org/officeDocument/2006/relationships/hyperlink" Target="https://www.assets.signify.com/is/content/Signify/Coreline-Highbay-G5-MI-PSU-PSD" TargetMode="External"/><Relationship Id="rId164" Type="http://schemas.openxmlformats.org/officeDocument/2006/relationships/hyperlink" Target="https://www.assets.signify.com/is/image/Signify/CoreLine-panel-G6-W60L60-IP65-RTP?$highres$" TargetMode="External"/><Relationship Id="rId371" Type="http://schemas.openxmlformats.org/officeDocument/2006/relationships/hyperlink" Target="https://www.assets.signify.com/is/image/Signify/CL-HB-G6-BY120P-PSU-PSD-RTP?$highres$" TargetMode="External"/><Relationship Id="rId2052" Type="http://schemas.openxmlformats.org/officeDocument/2006/relationships/hyperlink" Target="https://www.assets.signify.com/is/content/Signify/929003592202_EU.cs_CZ.PROF.FP" TargetMode="External"/><Relationship Id="rId2497" Type="http://schemas.openxmlformats.org/officeDocument/2006/relationships/hyperlink" Target="https://www.assets.signify.com/is/content/Signify/929003485802_EU.cs_CZ.PROF.FP" TargetMode="External"/><Relationship Id="rId3450" Type="http://schemas.openxmlformats.org/officeDocument/2006/relationships/hyperlink" Target="https://www.assets.signify.com/is/content/Signify/LEDtube_PLT_Installation_Guide-INI" TargetMode="External"/><Relationship Id="rId3548" Type="http://schemas.openxmlformats.org/officeDocument/2006/relationships/hyperlink" Target="https://www.assets.signify.com/is/content/Signify/LEDtube_Installation_Guide_UN-INI" TargetMode="External"/><Relationship Id="rId469" Type="http://schemas.openxmlformats.org/officeDocument/2006/relationships/hyperlink" Target="https://www.assets.signify.com/is/image/Signify/Ledinaire-Floodlight-BVP167-10W-MDU-All-in-RTP?$highres$" TargetMode="External"/><Relationship Id="rId676" Type="http://schemas.openxmlformats.org/officeDocument/2006/relationships/hyperlink" Target="https://www.assets.signify.com/is/image/Signify/LEDtube_PRO_1200mm_12W_G13_850_1800lm-SPP?$highres$" TargetMode="External"/><Relationship Id="rId883" Type="http://schemas.openxmlformats.org/officeDocument/2006/relationships/hyperlink" Target="https://www.assets.signify.com/is/image/Signify/LED_BulbsBulb_A67_100W_1521lm_2700K_E27_NDFrosted-SPP?$highres$" TargetMode="External"/><Relationship Id="rId1099" Type="http://schemas.openxmlformats.org/officeDocument/2006/relationships/hyperlink" Target="https://www.assets.signify.com/is/image/Signify/LEDSpots_PAR16_GU10-SPP?$highres$" TargetMode="External"/><Relationship Id="rId2357" Type="http://schemas.openxmlformats.org/officeDocument/2006/relationships/hyperlink" Target="https://www.assets.signify.com/is/content/Signify/929002025731_EU.cs_CZ.PROF.FP" TargetMode="External"/><Relationship Id="rId2564" Type="http://schemas.openxmlformats.org/officeDocument/2006/relationships/hyperlink" Target="https://www.assets.signify.com/is/content/Signify/929002495902_EU.cs_CZ.PROF.FP" TargetMode="External"/><Relationship Id="rId3103" Type="http://schemas.openxmlformats.org/officeDocument/2006/relationships/hyperlink" Target="https://www.assets.signify.com/is/content/Signify/CoreLine-waterproof-G3-Installation-Instruction-v202512" TargetMode="External"/><Relationship Id="rId3310" Type="http://schemas.openxmlformats.org/officeDocument/2006/relationships/hyperlink" Target="https://www.assets.signify.com/is/content/Signify/Mounting-instruction-Ledinaire-Floodlight-All-in-SWB" TargetMode="External"/><Relationship Id="rId3408" Type="http://schemas.openxmlformats.org/officeDocument/2006/relationships/hyperlink" Target="https://www.assets.signify.com/is/content/Signify/online-QIG-for-324166138011-Installation-INI" TargetMode="External"/><Relationship Id="rId361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31" Type="http://schemas.openxmlformats.org/officeDocument/2006/relationships/hyperlink" Target="https://www.assets.signify.com/is/image/Signify/CoreLine_Waterproof_WT120C%20G2%20L1200%20PSU%20-%20SPP?$highres$" TargetMode="External"/><Relationship Id="rId329" Type="http://schemas.openxmlformats.org/officeDocument/2006/relationships/hyperlink" Target="https://www.assets.signify.com/is/image/Signify/PILA_Waterproof%20Classic%20TW%20600%2045C?$highres$" TargetMode="External"/><Relationship Id="rId536" Type="http://schemas.openxmlformats.org/officeDocument/2006/relationships/hyperlink" Target="https://www.assets.signify.com/is/image/Signify/LEDTrueForce_Others_E27-SPP?$highres$" TargetMode="External"/><Relationship Id="rId1166" Type="http://schemas.openxmlformats.org/officeDocument/2006/relationships/hyperlink" Target="https://www.assets.signify.com/is/image/Signify/LEDspots_MAS_MR16_GU5_3_1-SPP?$highres$" TargetMode="External"/><Relationship Id="rId1373" Type="http://schemas.openxmlformats.org/officeDocument/2006/relationships/hyperlink" Target="https://www.assets.signify.com/is/image/Signify/LPPR1_CDMR111E_0001?$highres$" TargetMode="External"/><Relationship Id="rId2217" Type="http://schemas.openxmlformats.org/officeDocument/2006/relationships/hyperlink" Target="https://www.assets.signify.com/is/content/Signify/929003597002_EU.cs_CZ.PROF.FP" TargetMode="External"/><Relationship Id="rId2771" Type="http://schemas.openxmlformats.org/officeDocument/2006/relationships/hyperlink" Target="https://www.assets.signify.com/is/content/Signify/928082319230_EU.cs_CZ.PROF.FP" TargetMode="External"/><Relationship Id="rId2869" Type="http://schemas.openxmlformats.org/officeDocument/2006/relationships/hyperlink" Target="https://www.assets.signify.com/is/content/Signify/913700420666_EU.cs_CZ.PROF.FP" TargetMode="External"/><Relationship Id="rId743" Type="http://schemas.openxmlformats.org/officeDocument/2006/relationships/hyperlink" Target="https://www.assets.signify.com/is/image/Signify/ESSENTIAL_LEDtube_8_16W_G5_830_865_APR-SPP?$highres$" TargetMode="External"/><Relationship Id="rId950" Type="http://schemas.openxmlformats.org/officeDocument/2006/relationships/hyperlink" Target="https://www.assets.signify.com/is/image/Signify/LEDbulb_12-80W_E27_A60_730_FR_130D-SPP?$highres$" TargetMode="External"/><Relationship Id="rId1026" Type="http://schemas.openxmlformats.org/officeDocument/2006/relationships/hyperlink" Target="https://www.assets.signify.com/is/image/Signify/LEDCandle_B35NDFR_RCA-SPP?$highres$" TargetMode="External"/><Relationship Id="rId1580" Type="http://schemas.openxmlformats.org/officeDocument/2006/relationships/hyperlink" Target="https://www.assets.signify.com/is/content/Signify/910930013618_EU.cs_CZ.PROF.FP" TargetMode="External"/><Relationship Id="rId1678" Type="http://schemas.openxmlformats.org/officeDocument/2006/relationships/hyperlink" Target="https://www.assets.signify.com/is/content/Signify/911401843787_EU.cs_CZ.PROF.FP" TargetMode="External"/><Relationship Id="rId1885" Type="http://schemas.openxmlformats.org/officeDocument/2006/relationships/hyperlink" Target="https://www.assets.signify.com/is/content/Signify/911401565244_EU.cs_CZ.PROF.FP" TargetMode="External"/><Relationship Id="rId2424" Type="http://schemas.openxmlformats.org/officeDocument/2006/relationships/hyperlink" Target="https://www.assets.signify.com/is/content/Signify/929003626202_EU.cs_CZ.PROF.FP" TargetMode="External"/><Relationship Id="rId2631" Type="http://schemas.openxmlformats.org/officeDocument/2006/relationships/hyperlink" Target="https://www.assets.signify.com/is/content/Signify/929003043002_EU.cs_CZ.PROF.FP" TargetMode="External"/><Relationship Id="rId2729" Type="http://schemas.openxmlformats.org/officeDocument/2006/relationships/hyperlink" Target="https://www.assets.signify.com/is/content/Signify/928152700028_EU.cs_CZ.PROF.FP" TargetMode="External"/><Relationship Id="rId2936" Type="http://schemas.openxmlformats.org/officeDocument/2006/relationships/hyperlink" Target="https://www.assets.signify.com/is/content/Signify/CoreLine_Downlight_DN142B_Installation_Instructions_PSD" TargetMode="External"/><Relationship Id="rId603" Type="http://schemas.openxmlformats.org/officeDocument/2006/relationships/hyperlink" Target="https://www.assets.signify.com/is/image/Signify/CorePro-LED-Urban-PLL-Mains-13W-RTP?$highres$" TargetMode="External"/><Relationship Id="rId810" Type="http://schemas.openxmlformats.org/officeDocument/2006/relationships/hyperlink" Target="https://www.assets.signify.com/is/image/Signify/MAS_LEDstrip_5M-SPP?$highres$" TargetMode="External"/><Relationship Id="rId908" Type="http://schemas.openxmlformats.org/officeDocument/2006/relationships/hyperlink" Target="https://www.assets.signify.com/is/image/Signify/LED_BulbsBulb_A67_100W_1521lm_2700K_E27_NDFrosted-SPP?$highres$" TargetMode="External"/><Relationship Id="rId1233" Type="http://schemas.openxmlformats.org/officeDocument/2006/relationships/hyperlink" Target="https://www.assets.signify.com/is/image/Signify/LPPR1_IRSG_E27_R125_CLEAR?$highres$" TargetMode="External"/><Relationship Id="rId1440" Type="http://schemas.openxmlformats.org/officeDocument/2006/relationships/hyperlink" Target="https://www.assets.signify.com/is/image/Signify/GPPR1_IPVG4PP_PHL_0010?$highres$" TargetMode="External"/><Relationship Id="rId1538" Type="http://schemas.openxmlformats.org/officeDocument/2006/relationships/hyperlink" Target="https://www.assets.signify.com/is/content/Signify/912401483508_EU.cs_CZ.PROF.FP" TargetMode="External"/><Relationship Id="rId1300" Type="http://schemas.openxmlformats.org/officeDocument/2006/relationships/hyperlink" Target="https://www.assets.signify.com/is/image/Signify/lppr1_sontapia_plus-xtra_e40?$highres$" TargetMode="External"/><Relationship Id="rId1745" Type="http://schemas.openxmlformats.org/officeDocument/2006/relationships/hyperlink" Target="https://www.assets.signify.com/is/content/Signify/911401828488_EU.cs_CZ.PROF.FP" TargetMode="External"/><Relationship Id="rId1952" Type="http://schemas.openxmlformats.org/officeDocument/2006/relationships/hyperlink" Target="https://www.assets.signify.com/is/content/Signify/910925869871_EU.cs_CZ.PROF.FP" TargetMode="External"/><Relationship Id="rId3198" Type="http://schemas.openxmlformats.org/officeDocument/2006/relationships/hyperlink" Target="https://www.assets.signify.com/is/content/Signify/MI-CoreLine-BN126C-All-in-combined-upgraded" TargetMode="External"/><Relationship Id="rId37" Type="http://schemas.openxmlformats.org/officeDocument/2006/relationships/hyperlink" Target="https://www.assets.signify.com/is/image/Signify/CLDN-DN142B-WR-150-SPP?$highres$" TargetMode="External"/><Relationship Id="rId1605" Type="http://schemas.openxmlformats.org/officeDocument/2006/relationships/hyperlink" Target="https://www.assets.signify.com/is/content/Signify/911401800087_EU.cs_CZ.PROF.FP" TargetMode="External"/><Relationship Id="rId1812" Type="http://schemas.openxmlformats.org/officeDocument/2006/relationships/hyperlink" Target="https://www.assets.signify.com/is/content/Signify/911401842382_EU.cs_CZ.PROF.FP" TargetMode="External"/><Relationship Id="rId3058" Type="http://schemas.openxmlformats.org/officeDocument/2006/relationships/hyperlink" Target="https://www.assets.signify.com/is/content/Signify/Ledinaire-panel-G5-Mounting-Instructions-Connector-Finalv4" TargetMode="External"/><Relationship Id="rId3265" Type="http://schemas.openxmlformats.org/officeDocument/2006/relationships/hyperlink" Target="https://www.assets.signify.com/is/content/Signify/Coreline-Highbay-G5-MI-PSU-PSD" TargetMode="External"/><Relationship Id="rId3472" Type="http://schemas.openxmlformats.org/officeDocument/2006/relationships/hyperlink" Target="https://www.assets.signify.com/is/content/Signify/online-QIG-for-324166166411-MAS-LEDtube-installation-guide-INI" TargetMode="External"/><Relationship Id="rId186" Type="http://schemas.openxmlformats.org/officeDocument/2006/relationships/hyperlink" Target="https://www.assets.signify.com/is/image/Signify/Pila-Panel-G3-RTP?$highres$" TargetMode="External"/><Relationship Id="rId393" Type="http://schemas.openxmlformats.org/officeDocument/2006/relationships/hyperlink" Target="https://www.assets.signify.com/is/image/Signify/CoreLineHighbay_Gen5_BY121P-SPP?$highres$" TargetMode="External"/><Relationship Id="rId2074" Type="http://schemas.openxmlformats.org/officeDocument/2006/relationships/hyperlink" Target="https://www.assets.signify.com/is/content/Signify/929003482302_EU.cs_CZ.PROF.FP" TargetMode="External"/><Relationship Id="rId2281" Type="http://schemas.openxmlformats.org/officeDocument/2006/relationships/hyperlink" Target="https://www.assets.signify.com/is/content/Signify/929002695702_EU.cs_CZ.PROF.FP" TargetMode="External"/><Relationship Id="rId3125" Type="http://schemas.openxmlformats.org/officeDocument/2006/relationships/hyperlink" Target="https://www.assets.signify.com/is/content/Signify/CoreLine%20waterproof%20WT120C%20G2%20PSU_2023%2005" TargetMode="External"/><Relationship Id="rId3332" Type="http://schemas.openxmlformats.org/officeDocument/2006/relationships/hyperlink" Target="https://www.assets.signify.com/is/content/Signify/Installation-Instructions-PILA-Floodlight-Gen2" TargetMode="External"/><Relationship Id="rId253" Type="http://schemas.openxmlformats.org/officeDocument/2006/relationships/hyperlink" Target="https://www.assets.signify.com/is/image/Signify/CoreLine-waterproof-WT120C-G3-L1500-SPP-MultiLumenIcon4?$highres$" TargetMode="External"/><Relationship Id="rId460" Type="http://schemas.openxmlformats.org/officeDocument/2006/relationships/hyperlink" Target="https://www.assets.signify.com/is/image/Signify/Ledinaire-Floodlight-BVP167-10W-All-in-RTP?$highres$" TargetMode="External"/><Relationship Id="rId698" Type="http://schemas.openxmlformats.org/officeDocument/2006/relationships/hyperlink" Target="https://www.assets.signify.com/is/image/Signify/TLED_230V_10-5W-36W_160D_T8ND_PP?$highres$" TargetMode="External"/><Relationship Id="rId1090" Type="http://schemas.openxmlformats.org/officeDocument/2006/relationships/hyperlink" Target="https://www.assets.signify.com/is/image/Signify/LEDspot_Corepro_GU10_PAR16-SPP?$highres$" TargetMode="External"/><Relationship Id="rId2141" Type="http://schemas.openxmlformats.org/officeDocument/2006/relationships/hyperlink" Target="https://www.assets.signify.com/is/content/Signify/929002446402_EU.cs_CZ.PROF.FP" TargetMode="External"/><Relationship Id="rId2379" Type="http://schemas.openxmlformats.org/officeDocument/2006/relationships/hyperlink" Target="https://www.assets.signify.com/is/content/Signify/929001387992_EU.cs_CZ.PROF.FP" TargetMode="External"/><Relationship Id="rId2586" Type="http://schemas.openxmlformats.org/officeDocument/2006/relationships/hyperlink" Target="https://www.assets.signify.com/is/content/Signify/929003079402_EU.cs_CZ.PROF.FP" TargetMode="External"/><Relationship Id="rId2793" Type="http://schemas.openxmlformats.org/officeDocument/2006/relationships/hyperlink" Target="https://www.assets.signify.com/is/content/Signify/928189505131_EU.cs_CZ.PROF.FP" TargetMode="External"/><Relationship Id="rId363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13" Type="http://schemas.openxmlformats.org/officeDocument/2006/relationships/hyperlink" Target="https://www.assets.signify.com/is/image/Signify/IPAC_RCS750i_0023?$highres$" TargetMode="External"/><Relationship Id="rId320" Type="http://schemas.openxmlformats.org/officeDocument/2006/relationships/hyperlink" Target="https://www.assets.signify.com/is/image/Signify/Ledinaire_Tube_Hsng_2LMP_SPP-01?$highres$" TargetMode="External"/><Relationship Id="rId558" Type="http://schemas.openxmlformats.org/officeDocument/2006/relationships/hyperlink" Target="https://www.assets.signify.com/is/image/Signify/LEDTForce_Core_Tshape_E27_FR_2-SPP?$highres$" TargetMode="External"/><Relationship Id="rId765" Type="http://schemas.openxmlformats.org/officeDocument/2006/relationships/hyperlink" Target="https://www.assets.signify.com/is/image/Signify/LEDtube_1200mm_17W_G5-SPP?$highres$" TargetMode="External"/><Relationship Id="rId972" Type="http://schemas.openxmlformats.org/officeDocument/2006/relationships/hyperlink" Target="https://www.assets.signify.com/is/image/Signify/LEDbulb_10-65W_E27_A60_765_FR_130D-SPP?$highres$" TargetMode="External"/><Relationship Id="rId1188" Type="http://schemas.openxmlformats.org/officeDocument/2006/relationships/hyperlink" Target="https://www.assets.signify.com/is/image/Signify/MAS_LEDspotLV_D_20_100W_827_AR111_40D-SPP?$highres$" TargetMode="External"/><Relationship Id="rId1395" Type="http://schemas.openxmlformats.org/officeDocument/2006/relationships/hyperlink" Target="https://www.assets.signify.com/is/image/Signify/GPPR1_R2ANTLPL_PHL?$highres$" TargetMode="External"/><Relationship Id="rId2001" Type="http://schemas.openxmlformats.org/officeDocument/2006/relationships/hyperlink" Target="https://www.assets.signify.com/is/content/Signify/929002349702_EU.cs_CZ.PROF.FP" TargetMode="External"/><Relationship Id="rId2239" Type="http://schemas.openxmlformats.org/officeDocument/2006/relationships/hyperlink" Target="https://www.assets.signify.com/is/content/Signify/929003774402_EU.cs_CZ.PROF.FP" TargetMode="External"/><Relationship Id="rId2446" Type="http://schemas.openxmlformats.org/officeDocument/2006/relationships/hyperlink" Target="https://www.assets.signify.com/is/content/Signify/929002024392_EU.cs_CZ.PROF.FP" TargetMode="External"/><Relationship Id="rId2653" Type="http://schemas.openxmlformats.org/officeDocument/2006/relationships/hyperlink" Target="https://www.assets.signify.com/is/content/Signify/929002059802_EU.cs_CZ.PROF.FP" TargetMode="External"/><Relationship Id="rId2860" Type="http://schemas.openxmlformats.org/officeDocument/2006/relationships/hyperlink" Target="https://www.assets.signify.com/is/content/Signify/913700626566_EU.cs_CZ.PROF.FP" TargetMode="External"/><Relationship Id="rId418" Type="http://schemas.openxmlformats.org/officeDocument/2006/relationships/hyperlink" Target="https://www.assets.signify.com/is/image/Signify/CoreLineHighbay_Gen5_BY120-122P-06?$highres$" TargetMode="External"/><Relationship Id="rId625" Type="http://schemas.openxmlformats.org/officeDocument/2006/relationships/hyperlink" Target="https://www.assets.signify.com/is/image/Signify/LEDtube_600-1200mm_PP?$highres$" TargetMode="External"/><Relationship Id="rId832" Type="http://schemas.openxmlformats.org/officeDocument/2006/relationships/hyperlink" Target="https://www.assets.signify.com/is/image/Signify/CV-Xi-120W?$highres$" TargetMode="External"/><Relationship Id="rId1048" Type="http://schemas.openxmlformats.org/officeDocument/2006/relationships/hyperlink" Target="https://www.assets.signify.com/is/image/Signify/PLA_LED_60W_B35_E14_WW_ND_1CT_10-SPP?$highres$" TargetMode="External"/><Relationship Id="rId1255" Type="http://schemas.openxmlformats.org/officeDocument/2006/relationships/hyperlink" Target="https://www.assets.signify.com/is/image/Signify/LPPR1_TL-DCOL_GREEN_G13?$highres$" TargetMode="External"/><Relationship Id="rId1462" Type="http://schemas.openxmlformats.org/officeDocument/2006/relationships/hyperlink" Target="https://www.assets.signify.com/is/image/Signify/GPPR1_SI_0001?$highres$" TargetMode="External"/><Relationship Id="rId2306" Type="http://schemas.openxmlformats.org/officeDocument/2006/relationships/hyperlink" Target="https://www.assets.signify.com/is/content/Signify/929003703502_EU.cs_CZ.PROF.FP" TargetMode="External"/><Relationship Id="rId2513" Type="http://schemas.openxmlformats.org/officeDocument/2006/relationships/hyperlink" Target="https://www.assets.signify.com/is/content/Signify/929003634602_EU.cs_CZ.PROF.FP" TargetMode="External"/><Relationship Id="rId2958" Type="http://schemas.openxmlformats.org/officeDocument/2006/relationships/hyperlink" Target="https://www.assets.signify.com/is/content/Signify/127075007939_Release_CoreLine%20Recessed%20Spot%20gen2_D78-650_900lm%20PSR_manual" TargetMode="External"/><Relationship Id="rId1115" Type="http://schemas.openxmlformats.org/officeDocument/2006/relationships/hyperlink" Target="https://www.assets.signify.com/is/image/Signify/LEDspotMV_GU10_MR16_ND_PP?$highres$" TargetMode="External"/><Relationship Id="rId1322" Type="http://schemas.openxmlformats.org/officeDocument/2006/relationships/hyperlink" Target="https://www.assets.signify.com/is/image/Signify/lppr1_cdo-et_e27?$highres$" TargetMode="External"/><Relationship Id="rId1767" Type="http://schemas.openxmlformats.org/officeDocument/2006/relationships/hyperlink" Target="https://www.assets.signify.com/is/content/Signify/911401815385_EU.cs_CZ.PROF.FP" TargetMode="External"/><Relationship Id="rId1974" Type="http://schemas.openxmlformats.org/officeDocument/2006/relationships/hyperlink" Target="https://www.assets.signify.com/is/content/Signify/929002484902_EU.cs_CZ.PROF.FP" TargetMode="External"/><Relationship Id="rId2720" Type="http://schemas.openxmlformats.org/officeDocument/2006/relationships/hyperlink" Target="https://www.assets.signify.com/is/content/Signify/928151409827_EU.cs_CZ.PROF.FP" TargetMode="External"/><Relationship Id="rId2818" Type="http://schemas.openxmlformats.org/officeDocument/2006/relationships/hyperlink" Target="https://www.assets.signify.com/is/content/Signify/913713040966_EU.cs_CZ.PROF.FP" TargetMode="External"/><Relationship Id="rId59" Type="http://schemas.openxmlformats.org/officeDocument/2006/relationships/hyperlink" Target="https://www.assets.signify.com/is/image/Signify/CoreLine_Recessed_Spot-RS141B_Adjustable_ALU-SPP?$highres$" TargetMode="External"/><Relationship Id="rId1627" Type="http://schemas.openxmlformats.org/officeDocument/2006/relationships/hyperlink" Target="https://www.assets.signify.com/is/content/Signify/911401801187_EU.cs_CZ.PROF.FP" TargetMode="External"/><Relationship Id="rId1834" Type="http://schemas.openxmlformats.org/officeDocument/2006/relationships/hyperlink" Target="https://www.assets.signify.com/is/content/Signify/911401554945_EU.cs_CZ.PROF.FP" TargetMode="External"/><Relationship Id="rId3287" Type="http://schemas.openxmlformats.org/officeDocument/2006/relationships/hyperlink" Target="https://www.assets.signify.com/is/content/Signify/CoreLine%20tempo%20medium-BVP125-INI" TargetMode="External"/><Relationship Id="rId2096" Type="http://schemas.openxmlformats.org/officeDocument/2006/relationships/hyperlink" Target="https://www.assets.signify.com/is/content/Signify/929004242802_EU.cs_CZ.PROF.FP" TargetMode="External"/><Relationship Id="rId3494" Type="http://schemas.openxmlformats.org/officeDocument/2006/relationships/hyperlink" Target="https://www.assets.signify.com/is/content/Signify/66357991-139078-LED-BULB-NDLR-QIG-INI" TargetMode="External"/><Relationship Id="rId1901" Type="http://schemas.openxmlformats.org/officeDocument/2006/relationships/hyperlink" Target="https://www.assets.signify.com/is/content/Signify/912300023665_EU.cs_CZ.PROF.FP" TargetMode="External"/><Relationship Id="rId3147" Type="http://schemas.openxmlformats.org/officeDocument/2006/relationships/hyperlink" Target="https://www.assets.signify.com/is/content/Signify/WT210C-G2-CoreLine-waterproof-tubular-Manual-instruction-PC" TargetMode="External"/><Relationship Id="rId3354" Type="http://schemas.openxmlformats.org/officeDocument/2006/relationships/hyperlink" Target="https://www.assets.signify.com/is/content/Signify/MAS-LED-SON-T-UE-M-E27-INI" TargetMode="External"/><Relationship Id="rId3561" Type="http://schemas.openxmlformats.org/officeDocument/2006/relationships/hyperlink" Target="https://www.assets.signify.com/is/content/Signify/LEDtube_Installation_Guide_T5-INI" TargetMode="External"/><Relationship Id="rId3659" Type="http://schemas.openxmlformats.org/officeDocument/2006/relationships/hyperlink" Target="https://www.assets.signify.com/is/content/Signify/CZ.cs_CZ.8720169191372" TargetMode="External"/><Relationship Id="rId275" Type="http://schemas.openxmlformats.org/officeDocument/2006/relationships/hyperlink" Target="https://www.assets.signify.com/is/image/Signify/WT120Z-TW-3x2-5-RTP?$highres$" TargetMode="External"/><Relationship Id="rId482" Type="http://schemas.openxmlformats.org/officeDocument/2006/relationships/hyperlink" Target="https://www.assets.signify.com/is/image/Signify/BVP008%20-%2010W%20and%2020W?$highres$" TargetMode="External"/><Relationship Id="rId2163" Type="http://schemas.openxmlformats.org/officeDocument/2006/relationships/hyperlink" Target="https://www.assets.signify.com/is/content/Signify/929003554402_EU.cs_CZ.PROF.FP" TargetMode="External"/><Relationship Id="rId2370" Type="http://schemas.openxmlformats.org/officeDocument/2006/relationships/hyperlink" Target="https://www.assets.signify.com/is/content/Signify/929001890092_EU.cs_CZ.PROF.FP" TargetMode="External"/><Relationship Id="rId3007" Type="http://schemas.openxmlformats.org/officeDocument/2006/relationships/hyperlink" Target="https://www.assets.signify.com/is/content/Signify/IIII9_RCS750I_0001" TargetMode="External"/><Relationship Id="rId3214" Type="http://schemas.openxmlformats.org/officeDocument/2006/relationships/hyperlink" Target="https://www.assets.signify.com/is/content/Signify/PILA-Batten-BN007C-MI" TargetMode="External"/><Relationship Id="rId3421" Type="http://schemas.openxmlformats.org/officeDocument/2006/relationships/hyperlink" Target="https://www.assets.signify.com/is/content/Signify/online-QIG-for-324166176081-Installation-INI" TargetMode="External"/><Relationship Id="rId135" Type="http://schemas.openxmlformats.org/officeDocument/2006/relationships/hyperlink" Target="https://www.assets.signify.com/is/image/Signify/3_circuit_Square-ZRS700_2C_3C_SMS_WH-AP?$highres$" TargetMode="External"/><Relationship Id="rId342" Type="http://schemas.openxmlformats.org/officeDocument/2006/relationships/hyperlink" Target="https://www.assets.signify.com/is/image/Signify/Coreline%20Batten%20G3_%20BN126C%20PSU%20-%20SPP02?$highres$" TargetMode="External"/><Relationship Id="rId787" Type="http://schemas.openxmlformats.org/officeDocument/2006/relationships/hyperlink" Target="https://www.assets.signify.com/is/image/Signify/CorePro-LEDtube-HF-1200mm-RTP?$highres$" TargetMode="External"/><Relationship Id="rId994" Type="http://schemas.openxmlformats.org/officeDocument/2006/relationships/hyperlink" Target="https://www.assets.signify.com/is/image/Signify/LEDcandle_MAS_B35_E14_CL-SPP?$highres$" TargetMode="External"/><Relationship Id="rId2023" Type="http://schemas.openxmlformats.org/officeDocument/2006/relationships/hyperlink" Target="https://www.assets.signify.com/is/content/Signify/929003756702_EU.cs_CZ.PROF.FP" TargetMode="External"/><Relationship Id="rId2230" Type="http://schemas.openxmlformats.org/officeDocument/2006/relationships/hyperlink" Target="https://www.assets.signify.com/is/content/Signify/929002352302_EU.cs_CZ.PROF.FP" TargetMode="External"/><Relationship Id="rId2468" Type="http://schemas.openxmlformats.org/officeDocument/2006/relationships/hyperlink" Target="https://www.assets.signify.com/is/content/Signify/929002966802_EU.cs_CZ.PROF.FP" TargetMode="External"/><Relationship Id="rId2675" Type="http://schemas.openxmlformats.org/officeDocument/2006/relationships/hyperlink" Target="https://www.assets.signify.com/is/content/Signify/923801144209_EU.cs_CZ.PROF.FP" TargetMode="External"/><Relationship Id="rId2882" Type="http://schemas.openxmlformats.org/officeDocument/2006/relationships/hyperlink" Target="https://www.assets.signify.com/is/content/Signify/913700656566_EU.cs_CZ.PROF.FP" TargetMode="External"/><Relationship Id="rId3519" Type="http://schemas.openxmlformats.org/officeDocument/2006/relationships/hyperlink" Target="https://www.assets.signify.com/is/content/Signify/online-QIG-for-324166183191-Corepro-LEDtube-INI" TargetMode="External"/><Relationship Id="rId202" Type="http://schemas.openxmlformats.org/officeDocument/2006/relationships/hyperlink" Target="https://www.assets.signify.com/is/image/Signify/keyline_power_cable_sp350z_sp1700p3_si_DT?$highres$" TargetMode="External"/><Relationship Id="rId647" Type="http://schemas.openxmlformats.org/officeDocument/2006/relationships/hyperlink" Target="https://www.assets.signify.com/is/image/Signify/LEDtube_220-240V_G13_2ft-SPP?$highres$" TargetMode="External"/><Relationship Id="rId854" Type="http://schemas.openxmlformats.org/officeDocument/2006/relationships/hyperlink" Target="https://www.assets.signify.com/is/image/Signify/LED_CLA_60W_A60_E27_4000K_CL_UE_SRT4-SPP?$highres$" TargetMode="External"/><Relationship Id="rId1277" Type="http://schemas.openxmlformats.org/officeDocument/2006/relationships/hyperlink" Target="https://www.assets.signify.com/is/image/Signify/LPPR1_TL-D8ECO?$highres$" TargetMode="External"/><Relationship Id="rId1484" Type="http://schemas.openxmlformats.org/officeDocument/2006/relationships/hyperlink" Target="https://www.assets.signify.com/is/content/Signify/929003251632_EU.cs_CZ.PROF.FP" TargetMode="External"/><Relationship Id="rId1691" Type="http://schemas.openxmlformats.org/officeDocument/2006/relationships/hyperlink" Target="https://www.assets.signify.com/is/content/Signify/910505106556_EU.cs_CZ.PROF.FP" TargetMode="External"/><Relationship Id="rId2328" Type="http://schemas.openxmlformats.org/officeDocument/2006/relationships/hyperlink" Target="https://www.assets.signify.com/is/content/Signify/929003057702_EU.cs_CZ.PROF.FP" TargetMode="External"/><Relationship Id="rId2535" Type="http://schemas.openxmlformats.org/officeDocument/2006/relationships/hyperlink" Target="https://www.assets.signify.com/is/content/Signify/929004248052_EU.cs_CZ.PROF.FP" TargetMode="External"/><Relationship Id="rId2742" Type="http://schemas.openxmlformats.org/officeDocument/2006/relationships/hyperlink" Target="https://www.assets.signify.com/is/content/Signify/928153809230_EU.cs_CZ.PROF.FP" TargetMode="External"/><Relationship Id="rId507" Type="http://schemas.openxmlformats.org/officeDocument/2006/relationships/hyperlink" Target="https://www.assets.signify.com/is/image/Signify/LEDTrueForce_E40_68W-SPP?$highres$" TargetMode="External"/><Relationship Id="rId714" Type="http://schemas.openxmlformats.org/officeDocument/2006/relationships/hyperlink" Target="https://www.assets.signify.com/is/image/Signify/LEDtube_T8_G13_MAS1-SPP?$highres$" TargetMode="External"/><Relationship Id="rId921" Type="http://schemas.openxmlformats.org/officeDocument/2006/relationships/hyperlink" Target="https://www.assets.signify.com/is/image/Signify/LEDbulb_Classic_75W_E27_A60_827_CL_ND-SPP?$highres$" TargetMode="External"/><Relationship Id="rId1137" Type="http://schemas.openxmlformats.org/officeDocument/2006/relationships/hyperlink" Target="https://www.assets.signify.com/is/image/Signify/PILA_LED_50W_GU10_CW_36D_ND_1CT_10-SPP?$highres$" TargetMode="External"/><Relationship Id="rId1344" Type="http://schemas.openxmlformats.org/officeDocument/2006/relationships/hyperlink" Target="https://www.assets.signify.com/is/image/Signify/LPPR1_CDM-T-E_0005?$highres$" TargetMode="External"/><Relationship Id="rId1551" Type="http://schemas.openxmlformats.org/officeDocument/2006/relationships/hyperlink" Target="https://www.assets.signify.com/is/content/Signify/912401483524_EU.cs_CZ.PROF.FP" TargetMode="External"/><Relationship Id="rId1789" Type="http://schemas.openxmlformats.org/officeDocument/2006/relationships/hyperlink" Target="https://www.assets.signify.com/is/content/Signify/911401814185_EU.cs_CZ.PROF.FP" TargetMode="External"/><Relationship Id="rId1996" Type="http://schemas.openxmlformats.org/officeDocument/2006/relationships/hyperlink" Target="https://www.assets.signify.com/is/content/Signify/929002006502_EU.cs_CZ.PROF.FP" TargetMode="External"/><Relationship Id="rId2602" Type="http://schemas.openxmlformats.org/officeDocument/2006/relationships/hyperlink" Target="https://www.assets.signify.com/is/content/Signify/929002492602_EU.cs_CZ.PROF.FP" TargetMode="External"/><Relationship Id="rId50" Type="http://schemas.openxmlformats.org/officeDocument/2006/relationships/hyperlink" Target="https://www.assets.signify.com/is/image/Signify/CoreLine_Recessed_Spot-RS140B_Fixed_ALU-SPP?$highres$" TargetMode="External"/><Relationship Id="rId1204" Type="http://schemas.openxmlformats.org/officeDocument/2006/relationships/hyperlink" Target="https://www.assets.signify.com/is/image/Signify/LED_40W_GY6_35_WW_12V_D_SRT6-SPP?$highres$" TargetMode="External"/><Relationship Id="rId1411" Type="http://schemas.openxmlformats.org/officeDocument/2006/relationships/hyperlink" Target="https://www.assets.signify.com/is/image/Signify/HF-P_154_155_TL5_HO_PL-L_III_IDC_PP?$highres$" TargetMode="External"/><Relationship Id="rId1649" Type="http://schemas.openxmlformats.org/officeDocument/2006/relationships/hyperlink" Target="https://www.assets.signify.com/is/content/Signify/911401809487_EU.cs_CZ.PROF.FP" TargetMode="External"/><Relationship Id="rId1856" Type="http://schemas.openxmlformats.org/officeDocument/2006/relationships/hyperlink" Target="https://www.assets.signify.com/is/content/Signify/911401629408_EU.cs_CZ.PROF.FP" TargetMode="External"/><Relationship Id="rId2907" Type="http://schemas.openxmlformats.org/officeDocument/2006/relationships/hyperlink" Target="https://www.assets.signify.com/is/content/Signify/CoreLine-SlimDownlight-DN145B-INI" TargetMode="External"/><Relationship Id="rId3071" Type="http://schemas.openxmlformats.org/officeDocument/2006/relationships/hyperlink" Target="https://www.assets.signify.com/is/content/Signify/RC159Z-SMB-Installation-instruction" TargetMode="External"/><Relationship Id="rId1509" Type="http://schemas.openxmlformats.org/officeDocument/2006/relationships/hyperlink" Target="https://www.assets.signify.com/is/content/Signify/911401899382_EU.cs_CZ.PROF.FP" TargetMode="External"/><Relationship Id="rId1716" Type="http://schemas.openxmlformats.org/officeDocument/2006/relationships/hyperlink" Target="https://www.assets.signify.com/is/content/Signify/911401815887_EU.cs_CZ.PROF.FP" TargetMode="External"/><Relationship Id="rId1923" Type="http://schemas.openxmlformats.org/officeDocument/2006/relationships/hyperlink" Target="https://www.assets.signify.com/is/content/Signify/911401865988_EU.cs_CZ.PROF.FP" TargetMode="External"/><Relationship Id="rId3169" Type="http://schemas.openxmlformats.org/officeDocument/2006/relationships/hyperlink" Target="https://www.assets.signify.com/is/content/Signify/Ledinaire%20waterproof%20WT065C%20G3%20BN_MI_v2023%2005" TargetMode="External"/><Relationship Id="rId3376" Type="http://schemas.openxmlformats.org/officeDocument/2006/relationships/hyperlink" Target="https://www.assets.signify.com/is/content/Signify/Online-QIG-for-324165994074-INI" TargetMode="External"/><Relationship Id="rId3583" Type="http://schemas.openxmlformats.org/officeDocument/2006/relationships/hyperlink" Target="https://www.assets.signify.com/is/content/Signify/LEDtube_Installation_Guide_HF_2-INI" TargetMode="External"/><Relationship Id="rId297" Type="http://schemas.openxmlformats.org/officeDocument/2006/relationships/hyperlink" Target="https://www.assets.signify.com/is/image/Signify/L1200?$highres$" TargetMode="External"/><Relationship Id="rId2185" Type="http://schemas.openxmlformats.org/officeDocument/2006/relationships/hyperlink" Target="https://www.assets.signify.com/is/content/Signify/929003734302_EU.cs_CZ.PROF.FP" TargetMode="External"/><Relationship Id="rId2392" Type="http://schemas.openxmlformats.org/officeDocument/2006/relationships/hyperlink" Target="https://www.assets.signify.com/is/content/Signify/929003560908_EU.cs_CZ.PROF.FP" TargetMode="External"/><Relationship Id="rId3029" Type="http://schemas.openxmlformats.org/officeDocument/2006/relationships/hyperlink" Target="https://www.assets.signify.com/is/content/Signify/CoreLine-panel-G6-Installation-Instructions-RC132V-BN-v2" TargetMode="External"/><Relationship Id="rId3236" Type="http://schemas.openxmlformats.org/officeDocument/2006/relationships/hyperlink" Target="https://www.assets.signify.com/is/content/Signify/MI-Coreline-Highbay-G6-PSD-PSU" TargetMode="External"/><Relationship Id="rId157" Type="http://schemas.openxmlformats.org/officeDocument/2006/relationships/hyperlink" Target="https://www.assets.signify.com/is/image/Signify/Philips-CoreLine-panel-G6-All-in-W60L60-RTP?$highres$" TargetMode="External"/><Relationship Id="rId364" Type="http://schemas.openxmlformats.org/officeDocument/2006/relationships/hyperlink" Target="https://www.assets.signify.com/is/image/Signify/CL-HB-G6-BY121P-PSU-PSD-RTP?$highres$" TargetMode="External"/><Relationship Id="rId2045" Type="http://schemas.openxmlformats.org/officeDocument/2006/relationships/hyperlink" Target="https://www.assets.signify.com/is/content/Signify/929003578902_EU.cs_CZ.PROF.FP" TargetMode="External"/><Relationship Id="rId2697" Type="http://schemas.openxmlformats.org/officeDocument/2006/relationships/hyperlink" Target="https://www.assets.signify.com/is/content/Signify/928049001605_EU.cs_CZ.PROF.FP" TargetMode="External"/><Relationship Id="rId3443" Type="http://schemas.openxmlformats.org/officeDocument/2006/relationships/hyperlink" Target="https://www.assets.signify.com/is/content/Signify/PLL-EM-Mains-66011861-TLED-NDLR-INI" TargetMode="External"/><Relationship Id="rId3650" Type="http://schemas.openxmlformats.org/officeDocument/2006/relationships/hyperlink" Target="https://www.assets.signify.com/is/image/Signify/LED_A60_40W_1800K_E27_NDSRT_Amber_1PF-SPP?$highres$" TargetMode="External"/><Relationship Id="rId571" Type="http://schemas.openxmlformats.org/officeDocument/2006/relationships/hyperlink" Target="https://www.assets.signify.com/is/image/Signify/SPPR1_MLEDGA_0025?$highres$" TargetMode="External"/><Relationship Id="rId669" Type="http://schemas.openxmlformats.org/officeDocument/2006/relationships/hyperlink" Target="https://www.assets.signify.com/is/image/Signify/LEDtube_PRO_1200mm_12W_G13_850_1800lm-SPP?$highres$" TargetMode="External"/><Relationship Id="rId876" Type="http://schemas.openxmlformats.org/officeDocument/2006/relationships/hyperlink" Target="https://www.assets.signify.com/is/image/Signify/LED_BulbsBulb_A67_100W_1521lm_2700K_E27_NDFrosted-SPP?$highres$" TargetMode="External"/><Relationship Id="rId1299" Type="http://schemas.openxmlformats.org/officeDocument/2006/relationships/hyperlink" Target="https://www.assets.signify.com/is/image/Signify/lppr1_sontapia_plus-xtra_e40?$highres$" TargetMode="External"/><Relationship Id="rId2252" Type="http://schemas.openxmlformats.org/officeDocument/2006/relationships/hyperlink" Target="https://www.assets.signify.com/is/content/Signify/929002696402_EU.cs_CZ.PROF.FP" TargetMode="External"/><Relationship Id="rId2557" Type="http://schemas.openxmlformats.org/officeDocument/2006/relationships/hyperlink" Target="https://www.assets.signify.com/is/content/Signify/929002068202_EU.cs_CZ.PROF.FP" TargetMode="External"/><Relationship Id="rId3303" Type="http://schemas.openxmlformats.org/officeDocument/2006/relationships/hyperlink" Target="https://www.assets.signify.com/is/content/Signify/MI-BVP085-Ledinaire-Solar-floodlight" TargetMode="External"/><Relationship Id="rId3510" Type="http://schemas.openxmlformats.org/officeDocument/2006/relationships/hyperlink" Target="https://www.assets.signify.com/is/content/Signify/online-QIG-for-324166183191-Corepro-LEDtube-INI" TargetMode="External"/><Relationship Id="rId3608" Type="http://schemas.openxmlformats.org/officeDocument/2006/relationships/hyperlink" Target="https://www.assets.signify.com/is/content/Signify/LEDtube-Installation-Guide-HF-2-INI" TargetMode="External"/><Relationship Id="rId224" Type="http://schemas.openxmlformats.org/officeDocument/2006/relationships/hyperlink" Target="https://www.assets.signify.com/is/image/Signify/Ledinaire-surface-mounted-SM065C-RTP?$highres$" TargetMode="External"/><Relationship Id="rId431" Type="http://schemas.openxmlformats.org/officeDocument/2006/relationships/hyperlink" Target="https://www.assets.signify.com/is/image/Signify/Ledinaire%20High-bay_BY020Z%20G2_SPP1?$highres$" TargetMode="External"/><Relationship Id="rId529" Type="http://schemas.openxmlformats.org/officeDocument/2006/relationships/hyperlink" Target="https://www.assets.signify.com/is/image/Signify/LEDTForce_MAS_HPL_ED90_E27-SPP?$highres$" TargetMode="External"/><Relationship Id="rId736" Type="http://schemas.openxmlformats.org/officeDocument/2006/relationships/hyperlink" Target="https://www.assets.signify.com/is/image/Signify/ESSENTIAL_LEDtube_8_16W_G5_830_865_APR-SPP?$highres$" TargetMode="External"/><Relationship Id="rId1061" Type="http://schemas.openxmlformats.org/officeDocument/2006/relationships/hyperlink" Target="https://www.assets.signify.com/is/image/Signify/LED_Classic_100W_PAR38_WW_25D_D_1PF_4_S-SPP?$highres$" TargetMode="External"/><Relationship Id="rId1159" Type="http://schemas.openxmlformats.org/officeDocument/2006/relationships/hyperlink" Target="https://www.assets.signify.com/is/image/Signify/LEDspots_MAS_MR16_GU5_3-SPP?$highres$" TargetMode="External"/><Relationship Id="rId1366" Type="http://schemas.openxmlformats.org/officeDocument/2006/relationships/hyperlink" Target="https://www.assets.signify.com/is/image/Signify/LPPR1_CDM-R-E_0005?$highres$" TargetMode="External"/><Relationship Id="rId2112" Type="http://schemas.openxmlformats.org/officeDocument/2006/relationships/hyperlink" Target="https://www.assets.signify.com/is/content/Signify/929002021902_EU.cs_CZ.PROF.FP" TargetMode="External"/><Relationship Id="rId2417" Type="http://schemas.openxmlformats.org/officeDocument/2006/relationships/hyperlink" Target="https://www.assets.signify.com/is/content/Signify/929002306647_EU.cs_CZ.PROF.FP" TargetMode="External"/><Relationship Id="rId2764" Type="http://schemas.openxmlformats.org/officeDocument/2006/relationships/hyperlink" Target="https://www.assets.signify.com/is/content/Signify/928154908835_EU.cs_CZ.PROF.FP" TargetMode="External"/><Relationship Id="rId2971" Type="http://schemas.openxmlformats.org/officeDocument/2006/relationships/hyperlink" Target="https://www.assets.signify.com/is/content/Signify/EM152C-SM-2S-UI" TargetMode="External"/><Relationship Id="rId943" Type="http://schemas.openxmlformats.org/officeDocument/2006/relationships/hyperlink" Target="https://www.assets.signify.com/is/image/Signify/LEDbulb_12-80W_E27_A60_730_FR_130D-SPP?$highres$" TargetMode="External"/><Relationship Id="rId1019" Type="http://schemas.openxmlformats.org/officeDocument/2006/relationships/hyperlink" Target="https://www.assets.signify.com/is/image/Signify/LEDcandle_25W_E27_827_FR_P45-SPP?$highres$" TargetMode="External"/><Relationship Id="rId1573" Type="http://schemas.openxmlformats.org/officeDocument/2006/relationships/hyperlink" Target="https://www.assets.signify.com/is/content/Signify/910930013418_EU.cs_CZ.PROF.FP" TargetMode="External"/><Relationship Id="rId1780" Type="http://schemas.openxmlformats.org/officeDocument/2006/relationships/hyperlink" Target="https://www.assets.signify.com/is/content/Signify/911401807681_EU.cs_CZ.PROF.FP" TargetMode="External"/><Relationship Id="rId1878" Type="http://schemas.openxmlformats.org/officeDocument/2006/relationships/hyperlink" Target="https://www.assets.signify.com/is/content/Signify/911401646207_EU.cs_CZ.PROF.FP" TargetMode="External"/><Relationship Id="rId2624" Type="http://schemas.openxmlformats.org/officeDocument/2006/relationships/hyperlink" Target="https://www.assets.signify.com/is/content/Signify/929003043502_EU.cs_CZ.PROF.FP" TargetMode="External"/><Relationship Id="rId2831" Type="http://schemas.openxmlformats.org/officeDocument/2006/relationships/hyperlink" Target="https://www.assets.signify.com/is/content/Signify/913700609266_EU.cs_CZ.PROF.FP" TargetMode="External"/><Relationship Id="rId2929" Type="http://schemas.openxmlformats.org/officeDocument/2006/relationships/hyperlink" Target="https://www.assets.signify.com/is/content/Signify/444170264921%20DN142B%20PSU%20Installation%20Instructions" TargetMode="External"/><Relationship Id="rId72" Type="http://schemas.openxmlformats.org/officeDocument/2006/relationships/hyperlink" Target="https://www.assets.signify.com/is/image/Signify/Emergency-spot-EM150B-SPP?$highres$" TargetMode="External"/><Relationship Id="rId803" Type="http://schemas.openxmlformats.org/officeDocument/2006/relationships/hyperlink" Target="https://www.assets.signify.com/is/image/Signify/MAS_LEDstrip_5M-SPP?$highres$" TargetMode="External"/><Relationship Id="rId1226" Type="http://schemas.openxmlformats.org/officeDocument/2006/relationships/hyperlink" Target="https://www.assets.signify.com/is/image/Signify/LEDtube_3_5W_S14D-SPP?$highres$" TargetMode="External"/><Relationship Id="rId1433" Type="http://schemas.openxmlformats.org/officeDocument/2006/relationships/hyperlink" Target="https://www.assets.signify.com/is/image/Signify/GPPR1_IPVCPOXT_0016?$highres$" TargetMode="External"/><Relationship Id="rId1640" Type="http://schemas.openxmlformats.org/officeDocument/2006/relationships/hyperlink" Target="https://www.assets.signify.com/is/content/Signify/911401877485_EU.cs_CZ.PROF.FP" TargetMode="External"/><Relationship Id="rId1738" Type="http://schemas.openxmlformats.org/officeDocument/2006/relationships/hyperlink" Target="https://www.assets.signify.com/is/content/Signify/912401483668_EU.cs_CZ.PROF.FP" TargetMode="External"/><Relationship Id="rId3093" Type="http://schemas.openxmlformats.org/officeDocument/2006/relationships/hyperlink" Target="https://www.assets.signify.com/is/content/Signify/MI-SM065C-Ledinaire-surface-mounted-2024" TargetMode="External"/><Relationship Id="rId1500" Type="http://schemas.openxmlformats.org/officeDocument/2006/relationships/hyperlink" Target="https://www.assets.signify.com/is/content/Signify/910505103590_EU.cs_CZ.PROF.FP" TargetMode="External"/><Relationship Id="rId1945" Type="http://schemas.openxmlformats.org/officeDocument/2006/relationships/hyperlink" Target="https://www.assets.signify.com/is/content/Signify/911401828583_EU.cs_CZ.PROF.FP" TargetMode="External"/><Relationship Id="rId3160" Type="http://schemas.openxmlformats.org/officeDocument/2006/relationships/hyperlink" Target="https://www.assets.signify.com/is/content/Signify/Ledinaire_Waterproof_WT060C-MI_v2023%2003" TargetMode="External"/><Relationship Id="rId3398" Type="http://schemas.openxmlformats.org/officeDocument/2006/relationships/hyperlink" Target="https://www.assets.signify.com/is/content/Signify/Online-QIG-for-324165994074-INI" TargetMode="External"/><Relationship Id="rId1805" Type="http://schemas.openxmlformats.org/officeDocument/2006/relationships/hyperlink" Target="https://www.assets.signify.com/is/content/Signify/911401841882_EU.cs_CZ.PROF.FP" TargetMode="External"/><Relationship Id="rId3020" Type="http://schemas.openxmlformats.org/officeDocument/2006/relationships/hyperlink" Target="https://www.assets.signify.com/is/content/Signify/CoreLine-panel-G6-Installation-Instructions-RC132V-v2" TargetMode="External"/><Relationship Id="rId3258" Type="http://schemas.openxmlformats.org/officeDocument/2006/relationships/hyperlink" Target="https://www.assets.signify.com/is/content/Signify/Coreline-Highbay-G5-MI-PSU-PSD" TargetMode="External"/><Relationship Id="rId3465" Type="http://schemas.openxmlformats.org/officeDocument/2006/relationships/hyperlink" Target="https://www.assets.signify.com/is/content/Signify/LEDtube_MC_Installation_Guide-INI" TargetMode="External"/><Relationship Id="rId3672" Type="http://schemas.openxmlformats.org/officeDocument/2006/relationships/hyperlink" Target="https://www.assets.signify.com/is/content/Signify/CZ.cs_CZ.8718699771935" TargetMode="External"/><Relationship Id="rId179" Type="http://schemas.openxmlformats.org/officeDocument/2006/relationships/hyperlink" Target="https://www.assets.signify.com/is/image/Signify/RC065B%2034S_30_835_840%20PSU%20W60L60%20OC?$highres$" TargetMode="External"/><Relationship Id="rId386" Type="http://schemas.openxmlformats.org/officeDocument/2006/relationships/hyperlink" Target="https://www.assets.signify.com/is/image/Signify/CoreLineHighbay_Gen5_BY120P-SPP?$highres$" TargetMode="External"/><Relationship Id="rId593" Type="http://schemas.openxmlformats.org/officeDocument/2006/relationships/hyperlink" Target="https://www.assets.signify.com/is/image/Signify/LEDtube_PLL_HF_24W_2G11_830_4P_24D_ND-SPP?$highres$" TargetMode="External"/><Relationship Id="rId2067" Type="http://schemas.openxmlformats.org/officeDocument/2006/relationships/hyperlink" Target="https://www.assets.signify.com/is/content/Signify/929003576602_EU.cs_CZ.PROF.FP" TargetMode="External"/><Relationship Id="rId2274" Type="http://schemas.openxmlformats.org/officeDocument/2006/relationships/hyperlink" Target="https://www.assets.signify.com/is/content/Signify/929002695002_EU.cs_CZ.PROF.FP" TargetMode="External"/><Relationship Id="rId2481" Type="http://schemas.openxmlformats.org/officeDocument/2006/relationships/hyperlink" Target="https://www.assets.signify.com/is/content/Signify/929002973102_EU.cs_CZ.PROF.FP" TargetMode="External"/><Relationship Id="rId3118" Type="http://schemas.openxmlformats.org/officeDocument/2006/relationships/hyperlink" Target="https://www.assets.signify.com/is/content/Signify/CoreLine%20waterproof%20WT120C%20G2%20PSU_2023%2005" TargetMode="External"/><Relationship Id="rId3325" Type="http://schemas.openxmlformats.org/officeDocument/2006/relationships/hyperlink" Target="https://www.assets.signify.com/is/content/Signify/Mounting-instruction-Ledinaire-Floodlight-All-in-AWB" TargetMode="External"/><Relationship Id="rId3532" Type="http://schemas.openxmlformats.org/officeDocument/2006/relationships/hyperlink" Target="https://www.assets.signify.com/is/content/Signify/LEDtube_Installation_Guide_HF_1-INI" TargetMode="External"/><Relationship Id="rId246" Type="http://schemas.openxmlformats.org/officeDocument/2006/relationships/hyperlink" Target="https://www.assets.signify.com/is/image/Signify/CoreLine_Waterproof_WT120C%20G2%20L1500%20PSU%20-%20SPP?$highres$" TargetMode="External"/><Relationship Id="rId453" Type="http://schemas.openxmlformats.org/officeDocument/2006/relationships/hyperlink" Target="https://www.assets.signify.com/is/image/Signify/Mini-1?$highres$" TargetMode="External"/><Relationship Id="rId660" Type="http://schemas.openxmlformats.org/officeDocument/2006/relationships/hyperlink" Target="https://www.assets.signify.com/is/image/Signify/LEDtube_PRO_1200mm_12W_G13_850_1800lm-SPP?$highres$" TargetMode="External"/><Relationship Id="rId898" Type="http://schemas.openxmlformats.org/officeDocument/2006/relationships/hyperlink" Target="https://www.assets.signify.com/is/image/Signify/LED_classic_A95_E27_FR-POS2A-SPP?$highres$" TargetMode="External"/><Relationship Id="rId1083" Type="http://schemas.openxmlformats.org/officeDocument/2006/relationships/hyperlink" Target="https://www.assets.signify.com/is/image/Signify/LEDspot_Corepro_GU10_PAR16-SPP?$highres$" TargetMode="External"/><Relationship Id="rId1290" Type="http://schemas.openxmlformats.org/officeDocument/2006/relationships/hyperlink" Target="https://www.assets.signify.com/is/image/Signify/lppr1_son-tpia_0007?$highres$" TargetMode="External"/><Relationship Id="rId2134" Type="http://schemas.openxmlformats.org/officeDocument/2006/relationships/hyperlink" Target="https://www.assets.signify.com/is/content/Signify/929001875032_EU.cs_CZ.PROF.FP" TargetMode="External"/><Relationship Id="rId2341" Type="http://schemas.openxmlformats.org/officeDocument/2006/relationships/hyperlink" Target="https://www.assets.signify.com/is/content/Signify/929002425292_EU.cs_CZ.PROF.FP" TargetMode="External"/><Relationship Id="rId2579" Type="http://schemas.openxmlformats.org/officeDocument/2006/relationships/hyperlink" Target="https://www.assets.signify.com/is/content/Signify/929003038331_EU.cs_CZ.PROF.FP" TargetMode="External"/><Relationship Id="rId2786" Type="http://schemas.openxmlformats.org/officeDocument/2006/relationships/hyperlink" Target="https://www.assets.signify.com/is/content/Signify/928085205125_EU.cs_CZ.PROF.FP" TargetMode="External"/><Relationship Id="rId2993" Type="http://schemas.openxmlformats.org/officeDocument/2006/relationships/hyperlink" Target="https://www.assets.signify.com/is/content/Signify/PILA_Wall_Mounted_WL007C-MI" TargetMode="External"/><Relationship Id="rId106" Type="http://schemas.openxmlformats.org/officeDocument/2006/relationships/hyperlink" Target="https://www.assets.signify.com/is/image/Signify/Coreline%20Projector_gen2_ST151T_BK_%2030S_SPP2?$highres$" TargetMode="External"/><Relationship Id="rId313" Type="http://schemas.openxmlformats.org/officeDocument/2006/relationships/hyperlink" Target="https://www.assets.signify.com/is/image/Signify/Ledinaire%20waterproof_WT065C%20G3_L1200_SPP?$highres$" TargetMode="External"/><Relationship Id="rId758" Type="http://schemas.openxmlformats.org/officeDocument/2006/relationships/hyperlink" Target="https://www.assets.signify.com/is/image/Signify/LEDtube_1200mm_17W_G5-SPP?$highres$" TargetMode="External"/><Relationship Id="rId965" Type="http://schemas.openxmlformats.org/officeDocument/2006/relationships/hyperlink" Target="https://www.assets.signify.com/is/image/Signify/LEDbulb_10-65W_E27_A60_765_FR_130D-SPP?$highres$" TargetMode="External"/><Relationship Id="rId1150" Type="http://schemas.openxmlformats.org/officeDocument/2006/relationships/hyperlink" Target="https://www.assets.signify.com/is/image/Signify/LEDspot_50W_GU5-3_60D-SPP?$highres$" TargetMode="External"/><Relationship Id="rId1388" Type="http://schemas.openxmlformats.org/officeDocument/2006/relationships/hyperlink" Target="https://www.assets.signify.com/is/image/Signify/HF-P_158_TL-D_III_IDC_PP?$highres$" TargetMode="External"/><Relationship Id="rId1595" Type="http://schemas.openxmlformats.org/officeDocument/2006/relationships/hyperlink" Target="https://www.assets.signify.com/is/content/Signify/910930009918_EU.cs_CZ.PROF.FP" TargetMode="External"/><Relationship Id="rId2439" Type="http://schemas.openxmlformats.org/officeDocument/2006/relationships/hyperlink" Target="https://www.assets.signify.com/is/content/Signify/929003060202_EU.cs_CZ.PROF.FP" TargetMode="External"/><Relationship Id="rId2646" Type="http://schemas.openxmlformats.org/officeDocument/2006/relationships/hyperlink" Target="https://www.assets.signify.com/is/content/Signify/929003790502_EU.cs_CZ.PROF.FP" TargetMode="External"/><Relationship Id="rId2853" Type="http://schemas.openxmlformats.org/officeDocument/2006/relationships/hyperlink" Target="https://www.assets.signify.com/is/content/Signify/913700698466_EU.cs_CZ.PROF.FP" TargetMode="External"/><Relationship Id="rId94" Type="http://schemas.openxmlformats.org/officeDocument/2006/relationships/hyperlink" Target="https://www.assets.signify.com/is/image/Signify/CoreLine_wall-mounted_WL140V_All-in_SPP-1?$highres$" TargetMode="External"/><Relationship Id="rId520" Type="http://schemas.openxmlformats.org/officeDocument/2006/relationships/hyperlink" Target="https://www.assets.signify.com/is/image/Signify/LEDTForce_Core_road_Tshape_E40-SPP?$highres$" TargetMode="External"/><Relationship Id="rId618" Type="http://schemas.openxmlformats.org/officeDocument/2006/relationships/hyperlink" Target="https://www.assets.signify.com/is/image/Signify/MAS-LEDtube-VLE-UE-T8-20240506-RTP?$highres$" TargetMode="External"/><Relationship Id="rId825" Type="http://schemas.openxmlformats.org/officeDocument/2006/relationships/hyperlink" Target="https://www.assets.signify.com/is/image/Signify/CorePro_LEDstrip_5M-SPP?$highres$" TargetMode="External"/><Relationship Id="rId1248" Type="http://schemas.openxmlformats.org/officeDocument/2006/relationships/hyperlink" Target="https://www.assets.signify.com/is/image/Signify/LPPR1_TL-DFOOD_G13_-?$highres$" TargetMode="External"/><Relationship Id="rId1455" Type="http://schemas.openxmlformats.org/officeDocument/2006/relationships/hyperlink" Target="https://www.assets.signify.com/is/image/Signify/GPPR1-BHL-HP-PHL?$highres$" TargetMode="External"/><Relationship Id="rId1662" Type="http://schemas.openxmlformats.org/officeDocument/2006/relationships/hyperlink" Target="https://www.assets.signify.com/is/content/Signify/911401881981_EU.cs_CZ.PROF.FP" TargetMode="External"/><Relationship Id="rId2201" Type="http://schemas.openxmlformats.org/officeDocument/2006/relationships/hyperlink" Target="https://www.assets.signify.com/is/content/Signify/929002421302_EU.cs_CZ.PROF.FP" TargetMode="External"/><Relationship Id="rId2506" Type="http://schemas.openxmlformats.org/officeDocument/2006/relationships/hyperlink" Target="https://www.assets.signify.com/is/content/Signify/929003485302_EU.cs_CZ.PROF.FP" TargetMode="External"/><Relationship Id="rId1010" Type="http://schemas.openxmlformats.org/officeDocument/2006/relationships/hyperlink" Target="https://www.assets.signify.com/is/image/Signify/LEDLuster_ND_25W_P45_E27_CL_PP?$highres$" TargetMode="External"/><Relationship Id="rId1108" Type="http://schemas.openxmlformats.org/officeDocument/2006/relationships/hyperlink" Target="https://www.assets.signify.com/is/image/Signify/LEDspot_25W_GU10_830_36D-SPP?$highres$" TargetMode="External"/><Relationship Id="rId1315" Type="http://schemas.openxmlformats.org/officeDocument/2006/relationships/hyperlink" Target="https://www.assets.signify.com/is/image/Signify/lppr1_mhn-sb_0002?$highres$" TargetMode="External"/><Relationship Id="rId1967" Type="http://schemas.openxmlformats.org/officeDocument/2006/relationships/hyperlink" Target="https://www.assets.signify.com/is/content/Signify/929003677232_EU.cs_CZ.PROF.FP" TargetMode="External"/><Relationship Id="rId2713" Type="http://schemas.openxmlformats.org/officeDocument/2006/relationships/hyperlink" Target="https://www.assets.signify.com/is/content/Signify/928390720230_EU.cs_CZ.PROF.FP" TargetMode="External"/><Relationship Id="rId2920" Type="http://schemas.openxmlformats.org/officeDocument/2006/relationships/hyperlink" Target="https://www.assets.signify.com/is/content/Signify/Downlight_DN065C_G4_324165985701_V2_Online-INI" TargetMode="External"/><Relationship Id="rId1522" Type="http://schemas.openxmlformats.org/officeDocument/2006/relationships/hyperlink" Target="https://www.assets.signify.com/is/content/Signify/911401897782_EU.cs_CZ.PROF.FP" TargetMode="External"/><Relationship Id="rId21" Type="http://schemas.openxmlformats.org/officeDocument/2006/relationships/hyperlink" Target="https://www.assets.signify.com/is/image/Signify/Downlight_MZD_DN027C_220V_RD-SPP?$highres$" TargetMode="External"/><Relationship Id="rId2089" Type="http://schemas.openxmlformats.org/officeDocument/2006/relationships/hyperlink" Target="https://www.assets.signify.com/is/content/Signify/929004242502_EU.cs_CZ.PROF.FP" TargetMode="External"/><Relationship Id="rId3487" Type="http://schemas.openxmlformats.org/officeDocument/2006/relationships/hyperlink" Target="https://www.assets.signify.com/is/content/Signify/online-QIG-for-324166166411-MAS-LEDtube-installation-guide-INI" TargetMode="External"/><Relationship Id="rId2296" Type="http://schemas.openxmlformats.org/officeDocument/2006/relationships/hyperlink" Target="https://www.assets.signify.com/is/content/Signify/929003623502_EU.cs_CZ.PROF.FP" TargetMode="External"/><Relationship Id="rId3347" Type="http://schemas.openxmlformats.org/officeDocument/2006/relationships/hyperlink" Target="https://www.assets.signify.com/is/content/Signify/LEDTForce_SONT_Installation_Guide-INI" TargetMode="External"/><Relationship Id="rId3554" Type="http://schemas.openxmlformats.org/officeDocument/2006/relationships/hyperlink" Target="https://www.assets.signify.com/is/content/Signify/LEDtube_Installation_Guide_UN-INI" TargetMode="External"/><Relationship Id="rId268" Type="http://schemas.openxmlformats.org/officeDocument/2006/relationships/hyperlink" Target="https://www.assets.signify.com/is/image/Signify/CoreLine_Waterproof_WT120C%20G2%20L1500%20PSU%20-%20SPP?$highres$" TargetMode="External"/><Relationship Id="rId475" Type="http://schemas.openxmlformats.org/officeDocument/2006/relationships/hyperlink" Target="https://www.assets.signify.com/is/image/Signify/Ledinaire-Floodlight-BVP167-100W-All-in-RTP?$highres$" TargetMode="External"/><Relationship Id="rId682" Type="http://schemas.openxmlformats.org/officeDocument/2006/relationships/hyperlink" Target="https://www.assets.signify.com/is/image/Signify/LEDtube_T8_G13-SPP?$highres$" TargetMode="External"/><Relationship Id="rId2156" Type="http://schemas.openxmlformats.org/officeDocument/2006/relationships/hyperlink" Target="https://www.assets.signify.com/is/content/Signify/929003554002_EU.cs_CZ.PROF.FP" TargetMode="External"/><Relationship Id="rId2363" Type="http://schemas.openxmlformats.org/officeDocument/2006/relationships/hyperlink" Target="https://www.assets.signify.com/is/content/Signify/929002372001_EU.cs_CZ.PROF.FP" TargetMode="External"/><Relationship Id="rId2570" Type="http://schemas.openxmlformats.org/officeDocument/2006/relationships/hyperlink" Target="https://www.assets.signify.com/is/content/Signify/929002981302_EU.cs_CZ.PROF.FP" TargetMode="External"/><Relationship Id="rId3207" Type="http://schemas.openxmlformats.org/officeDocument/2006/relationships/hyperlink" Target="https://www.assets.signify.com/is/content/Signify/BN021C%20EU-MI-0427_Final%20v3" TargetMode="External"/><Relationship Id="rId3414" Type="http://schemas.openxmlformats.org/officeDocument/2006/relationships/hyperlink" Target="https://www.assets.signify.com/is/content/Signify/online-QIG-for-324165132934-Installation-INI" TargetMode="External"/><Relationship Id="rId362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28" Type="http://schemas.openxmlformats.org/officeDocument/2006/relationships/hyperlink" Target="https://www.assets.signify.com/is/image/Signify/3_circuit_Square-ZRS750_CCPE_WH-AP?$highres$" TargetMode="External"/><Relationship Id="rId335" Type="http://schemas.openxmlformats.org/officeDocument/2006/relationships/hyperlink" Target="https://www.assets.signify.com/is/image/Signify/Coreline%20Batten%20G3_%20BN126C%20PSU%20-%20SPP03?$highres$" TargetMode="External"/><Relationship Id="rId542" Type="http://schemas.openxmlformats.org/officeDocument/2006/relationships/hyperlink" Target="https://www.assets.signify.com/is/image/Signify/LEDTForce_ED75_E27-SPP?$highres$" TargetMode="External"/><Relationship Id="rId1172" Type="http://schemas.openxmlformats.org/officeDocument/2006/relationships/hyperlink" Target="https://www.assets.signify.com/is/image/Signify/LEDspot_35W_GU5-3_827_36D_ND-SPP?$highres$" TargetMode="External"/><Relationship Id="rId2016" Type="http://schemas.openxmlformats.org/officeDocument/2006/relationships/hyperlink" Target="https://www.assets.signify.com/is/content/Signify/929004605202_EU.cs_CZ.PROF.FP" TargetMode="External"/><Relationship Id="rId2223" Type="http://schemas.openxmlformats.org/officeDocument/2006/relationships/hyperlink" Target="https://www.assets.signify.com/is/content/Signify/929001391202_EU.cs_CZ.PROF.FP" TargetMode="External"/><Relationship Id="rId2430" Type="http://schemas.openxmlformats.org/officeDocument/2006/relationships/hyperlink" Target="https://www.assets.signify.com/is/content/Signify/929003013082_EU.cs_CZ.PROF.FP" TargetMode="External"/><Relationship Id="rId402" Type="http://schemas.openxmlformats.org/officeDocument/2006/relationships/hyperlink" Target="https://www.assets.signify.com/is/image/Signify/CoreLineHighbay_Gen5_BY121P-SPP?$highres$" TargetMode="External"/><Relationship Id="rId1032" Type="http://schemas.openxmlformats.org/officeDocument/2006/relationships/hyperlink" Target="https://www.assets.signify.com/is/image/Signify/ESSLEDLustre_75W_E27_P45_RCA-SPP?$highres$" TargetMode="External"/><Relationship Id="rId1989" Type="http://schemas.openxmlformats.org/officeDocument/2006/relationships/hyperlink" Target="https://www.assets.signify.com/is/content/Signify/929003531202_EU.cs_CZ.PROF.FP" TargetMode="External"/><Relationship Id="rId1849" Type="http://schemas.openxmlformats.org/officeDocument/2006/relationships/hyperlink" Target="https://www.assets.signify.com/is/content/Signify/911401629708_EU.cs_CZ.PROF.FP" TargetMode="External"/><Relationship Id="rId3064" Type="http://schemas.openxmlformats.org/officeDocument/2006/relationships/hyperlink" Target="https://www.assets.signify.com/is/content/Signify/RC159Z-Safety-Cable-Installation-instruction;https:/www.assets.signify.com/is/content/Signify/CoreLine-panel-G6-Installation-Instructions-RC132V-BN" TargetMode="External"/><Relationship Id="rId192" Type="http://schemas.openxmlformats.org/officeDocument/2006/relationships/hyperlink" Target="https://www.assets.signify.com/is/image/Signify/RC065Z%20SME-3%20WH?$highres$" TargetMode="External"/><Relationship Id="rId1709" Type="http://schemas.openxmlformats.org/officeDocument/2006/relationships/hyperlink" Target="https://www.assets.signify.com/is/content/Signify/910505106552_EU.cs_CZ.PROF.FP" TargetMode="External"/><Relationship Id="rId1916" Type="http://schemas.openxmlformats.org/officeDocument/2006/relationships/hyperlink" Target="https://www.assets.signify.com/is/content/Signify/911401882102_EU.cs_CZ.PROF.FP" TargetMode="External"/><Relationship Id="rId3271" Type="http://schemas.openxmlformats.org/officeDocument/2006/relationships/hyperlink" Target="https://www.assets.signify.com/is/content/Signify/Coreline-Highbay-G5-MI-PSU-PSD" TargetMode="External"/><Relationship Id="rId2080" Type="http://schemas.openxmlformats.org/officeDocument/2006/relationships/hyperlink" Target="https://www.assets.signify.com/is/content/Signify/929004260202_EU.cs_CZ.PROF.FP" TargetMode="External"/><Relationship Id="rId3131" Type="http://schemas.openxmlformats.org/officeDocument/2006/relationships/hyperlink" Target="https://www.assets.signify.com/is/content/Signify/CoreLine-waterproof-G3-Installation-Instruction-v202512" TargetMode="External"/><Relationship Id="rId2897" Type="http://schemas.openxmlformats.org/officeDocument/2006/relationships/hyperlink" Target="https://www.assets.signify.com/is/content/Signify/913700655366_EU.cs_CZ.PROF.FP" TargetMode="External"/><Relationship Id="rId869" Type="http://schemas.openxmlformats.org/officeDocument/2006/relationships/hyperlink" Target="https://www.assets.signify.com/is/image/Signify/LED_classic_100W_A60_E27_CL_WGD90_SRT4_1-SPP?$highres$" TargetMode="External"/><Relationship Id="rId1499" Type="http://schemas.openxmlformats.org/officeDocument/2006/relationships/hyperlink" Target="https://www.assets.signify.com/is/content/Signify/910505103586_EU.cs_CZ.PROF.FP" TargetMode="External"/><Relationship Id="rId729" Type="http://schemas.openxmlformats.org/officeDocument/2006/relationships/hyperlink" Target="https://www.assets.signify.com/is/image/Signify/ESSENTIAL_LEDtube_8_16W_G5_830_865_APR-SPP?$highres$" TargetMode="External"/><Relationship Id="rId1359" Type="http://schemas.openxmlformats.org/officeDocument/2006/relationships/hyperlink" Target="https://www.assets.signify.com/is/image/Signify/LPPR1_CDM-TD_70W?$highres$" TargetMode="External"/><Relationship Id="rId2757" Type="http://schemas.openxmlformats.org/officeDocument/2006/relationships/hyperlink" Target="https://www.assets.signify.com/is/content/Signify/928070119230_EU.cs_CZ.PROF.FP" TargetMode="External"/><Relationship Id="rId2964" Type="http://schemas.openxmlformats.org/officeDocument/2006/relationships/hyperlink" Target="https://www.assets.signify.com/is/content/Signify/RS071B_MI_324166033633_for_online_updated-INI" TargetMode="External"/><Relationship Id="rId936" Type="http://schemas.openxmlformats.org/officeDocument/2006/relationships/hyperlink" Target="https://www.assets.signify.com/is/image/Signify/181101090g_rft?$highres$" TargetMode="External"/><Relationship Id="rId1219" Type="http://schemas.openxmlformats.org/officeDocument/2006/relationships/hyperlink" Target="https://www.assets.signify.com/is/image/Signify/ADAM-20160712112743369aa-AA?$highres$" TargetMode="External"/><Relationship Id="rId1566" Type="http://schemas.openxmlformats.org/officeDocument/2006/relationships/hyperlink" Target="https://www.assets.signify.com/is/content/Signify/911401847082_EU.cs_CZ.PROF.FP" TargetMode="External"/><Relationship Id="rId1773" Type="http://schemas.openxmlformats.org/officeDocument/2006/relationships/hyperlink" Target="https://www.assets.signify.com/is/content/Signify/911401807885_EU.cs_CZ.PROF.FP" TargetMode="External"/><Relationship Id="rId1980" Type="http://schemas.openxmlformats.org/officeDocument/2006/relationships/hyperlink" Target="https://www.assets.signify.com/is/content/Signify/929002485302_EU.cs_CZ.PROF.FP" TargetMode="External"/><Relationship Id="rId2617" Type="http://schemas.openxmlformats.org/officeDocument/2006/relationships/hyperlink" Target="https://www.assets.signify.com/is/content/Signify/929001905002_EU.cs_CZ.PROF.FP" TargetMode="External"/><Relationship Id="rId2824" Type="http://schemas.openxmlformats.org/officeDocument/2006/relationships/hyperlink" Target="https://www.assets.signify.com/is/content/Signify/913713032566_EU.cs_CZ.PROF.FP" TargetMode="External"/><Relationship Id="rId65" Type="http://schemas.openxmlformats.org/officeDocument/2006/relationships/hyperlink" Target="https://www.assets.signify.com/is/image/Signify/Downlight_RS061B_LDNR_WH_TW-SPP?$highres$" TargetMode="External"/><Relationship Id="rId1426" Type="http://schemas.openxmlformats.org/officeDocument/2006/relationships/hyperlink" Target="https://www.assets.signify.com/is/image/Signify/GPPR1_MTL-SH_0002?$highres$" TargetMode="External"/><Relationship Id="rId1633" Type="http://schemas.openxmlformats.org/officeDocument/2006/relationships/hyperlink" Target="https://www.assets.signify.com/is/content/Signify/911401875385_EU.cs_CZ.PROF.FP" TargetMode="External"/><Relationship Id="rId1840" Type="http://schemas.openxmlformats.org/officeDocument/2006/relationships/hyperlink" Target="https://www.assets.signify.com/is/content/Signify/911401556745_EU.cs_CZ.PROF.FP" TargetMode="External"/><Relationship Id="rId1700" Type="http://schemas.openxmlformats.org/officeDocument/2006/relationships/hyperlink" Target="https://www.assets.signify.com/is/content/Signify/911401836188_EU.cs_CZ.PROF.FP" TargetMode="External"/><Relationship Id="rId3598" Type="http://schemas.openxmlformats.org/officeDocument/2006/relationships/hyperlink" Target="https://www.assets.signify.com/is/content/Signify/LEDtube-Installation-Guide-HF-2-INI" TargetMode="External"/><Relationship Id="rId3458" Type="http://schemas.openxmlformats.org/officeDocument/2006/relationships/hyperlink" Target="https://www.assets.signify.com/is/content/Signify/online-QIG-for-324166166411-MAS-LEDtube-INI" TargetMode="External"/><Relationship Id="rId3665" Type="http://schemas.openxmlformats.org/officeDocument/2006/relationships/hyperlink" Target="https://www.assets.signify.com/is/image/Signify/LED_Sensor_A60_E27_WW_POS1-SPP?$highres$" TargetMode="External"/><Relationship Id="rId379" Type="http://schemas.openxmlformats.org/officeDocument/2006/relationships/hyperlink" Target="https://www.assets.signify.com/is/image/Signify/CL-HB-G6-BY121P-PSU-PSD-RTP?$highres$" TargetMode="External"/><Relationship Id="rId586" Type="http://schemas.openxmlformats.org/officeDocument/2006/relationships/hyperlink" Target="https://www.assets.signify.com/is/image/Signify/LEDtube_COR_PLL_EU_8W_2G11-SPP?$highres$" TargetMode="External"/><Relationship Id="rId793" Type="http://schemas.openxmlformats.org/officeDocument/2006/relationships/hyperlink" Target="https://www.assets.signify.com/is/image/Signify/CorePro-LEDtube-HF-1500mm-RTP?$highres$" TargetMode="External"/><Relationship Id="rId2267" Type="http://schemas.openxmlformats.org/officeDocument/2006/relationships/hyperlink" Target="https://www.assets.signify.com/is/content/Signify/929002697902_EU.cs_CZ.PROF.FP" TargetMode="External"/><Relationship Id="rId2474" Type="http://schemas.openxmlformats.org/officeDocument/2006/relationships/hyperlink" Target="https://www.assets.signify.com/is/content/Signify/929002972902_EU.cs_CZ.PROF.FP" TargetMode="External"/><Relationship Id="rId2681" Type="http://schemas.openxmlformats.org/officeDocument/2006/relationships/hyperlink" Target="https://www.assets.signify.com/is/content/Signify/928000010803_EU.cs_CZ.PROF.FP" TargetMode="External"/><Relationship Id="rId3318" Type="http://schemas.openxmlformats.org/officeDocument/2006/relationships/hyperlink" Target="https://www.assets.signify.com/is/content/Signify/Mounting-instruction-Ledinaire-Floodlight-All-in-with-sensor" TargetMode="External"/><Relationship Id="rId3525" Type="http://schemas.openxmlformats.org/officeDocument/2006/relationships/hyperlink" Target="https://www.assets.signify.com/is/content/Signify/LEDtube_Installation_Guide-INI" TargetMode="External"/><Relationship Id="rId239" Type="http://schemas.openxmlformats.org/officeDocument/2006/relationships/hyperlink" Target="https://www.assets.signify.com/is/image/Signify/CoreLine-waterproof-WT120C-G3-L1200-SPP-MultiLumenIcon4?$highres$" TargetMode="External"/><Relationship Id="rId446" Type="http://schemas.openxmlformats.org/officeDocument/2006/relationships/hyperlink" Target="https://www.assets.signify.com/is/image/Signify/Coreline_tempo_large-BVP130-PP?$highres$" TargetMode="External"/><Relationship Id="rId653" Type="http://schemas.openxmlformats.org/officeDocument/2006/relationships/hyperlink" Target="https://www.assets.signify.com/is/image/Signify/929004432202-CorePro-LED-PLC-360D-6-5W-3CCT-4P-G24q-2-RTP?$highres$" TargetMode="External"/><Relationship Id="rId1076" Type="http://schemas.openxmlformats.org/officeDocument/2006/relationships/hyperlink" Target="https://www.assets.signify.com/is/image/Signify/LEDspot_35W_GU10_25D-SPP?$highres$" TargetMode="External"/><Relationship Id="rId1283" Type="http://schemas.openxmlformats.org/officeDocument/2006/relationships/hyperlink" Target="https://www.assets.signify.com/is/image/Signify/lppr1_son-pia_plus_e40?$highres$" TargetMode="External"/><Relationship Id="rId1490" Type="http://schemas.openxmlformats.org/officeDocument/2006/relationships/hyperlink" Target="https://www.assets.signify.com/is/content/Signify/911401552432_EU.cs_CZ.PROF.FP" TargetMode="External"/><Relationship Id="rId2127" Type="http://schemas.openxmlformats.org/officeDocument/2006/relationships/hyperlink" Target="https://www.assets.signify.com/is/content/Signify/929001874832_EU.cs_CZ.PROF.FP" TargetMode="External"/><Relationship Id="rId2334" Type="http://schemas.openxmlformats.org/officeDocument/2006/relationships/hyperlink" Target="https://www.assets.signify.com/is/content/Signify/929001242992_EU.cs_CZ.PROF.FP" TargetMode="External"/><Relationship Id="rId306" Type="http://schemas.openxmlformats.org/officeDocument/2006/relationships/hyperlink" Target="https://www.assets.signify.com/is/image/Signify/PH-All-In-Ledinaire-SPP-e-cat-HR-911401815185?$highres$" TargetMode="External"/><Relationship Id="rId860" Type="http://schemas.openxmlformats.org/officeDocument/2006/relationships/hyperlink" Target="https://www.assets.signify.com/is/image/Signify/LED_CLA_60W_A60_E27_3000K_FR_UE_SRT4-SPP?$highres$" TargetMode="External"/><Relationship Id="rId1143" Type="http://schemas.openxmlformats.org/officeDocument/2006/relationships/hyperlink" Target="https://www.assets.signify.com/is/image/Signify/ExpertColor_7-2_50W_MR16_GU5-3_PP?$highres$" TargetMode="External"/><Relationship Id="rId2541" Type="http://schemas.openxmlformats.org/officeDocument/2006/relationships/hyperlink" Target="https://www.assets.signify.com/is/content/Signify/929004255702_EU.cs_CZ.PROF.FP" TargetMode="External"/><Relationship Id="rId513" Type="http://schemas.openxmlformats.org/officeDocument/2006/relationships/hyperlink" Target="https://www.assets.signify.com/is/image/Signify/LED-MAS-SON-T-UE-M-42-8W-740-E40-RTP?$highres$" TargetMode="External"/><Relationship Id="rId720" Type="http://schemas.openxmlformats.org/officeDocument/2006/relationships/hyperlink" Target="https://www.assets.signify.com/is/image/Signify/Ledtube_CorePro_18W_G13_830_24D_ND-SPP?$highres$" TargetMode="External"/><Relationship Id="rId1350" Type="http://schemas.openxmlformats.org/officeDocument/2006/relationships/hyperlink" Target="https://www.assets.signify.com/is/image/Signify/LPPR1_CDM-TC_0001?$highres$" TargetMode="External"/><Relationship Id="rId2401" Type="http://schemas.openxmlformats.org/officeDocument/2006/relationships/hyperlink" Target="https://www.assets.signify.com/is/content/Signify/929002306309_EU.cs_CZ.PROF.FP" TargetMode="External"/><Relationship Id="rId1003" Type="http://schemas.openxmlformats.org/officeDocument/2006/relationships/hyperlink" Target="https://www.assets.signify.com/is/image/Signify/LEDcandle_E14_B35-SPP?$highres$" TargetMode="External"/><Relationship Id="rId1210" Type="http://schemas.openxmlformats.org/officeDocument/2006/relationships/hyperlink" Target="https://www.assets.signify.com/is/image/Signify/LED-40W-G9-WW-230V-Dim-SRT6-RTP?$highres$" TargetMode="External"/><Relationship Id="rId3175" Type="http://schemas.openxmlformats.org/officeDocument/2006/relationships/hyperlink" Target="https://www.assets.signify.com/is/content/Signify/WT050C-MI-v2024-01" TargetMode="External"/><Relationship Id="rId3382" Type="http://schemas.openxmlformats.org/officeDocument/2006/relationships/hyperlink" Target="https://www.assets.signify.com/is/content/Signify/LEDTForce_HPL_2_NC_Installation_Guide-INI" TargetMode="External"/><Relationship Id="rId2191" Type="http://schemas.openxmlformats.org/officeDocument/2006/relationships/hyperlink" Target="https://www.assets.signify.com/is/content/Signify/929003734602_EU.cs_CZ.PROF.FP" TargetMode="External"/><Relationship Id="rId3035" Type="http://schemas.openxmlformats.org/officeDocument/2006/relationships/hyperlink" Target="https://www.assets.signify.com/is/content/Signify/CoreLine-panel-G6-Installation-Instructions-RC132V-All-in" TargetMode="External"/><Relationship Id="rId3242" Type="http://schemas.openxmlformats.org/officeDocument/2006/relationships/hyperlink" Target="https://www.assets.signify.com/is/content/Signify/MI-Coreline-Highbay-G6-PSD-PSU" TargetMode="External"/><Relationship Id="rId163" Type="http://schemas.openxmlformats.org/officeDocument/2006/relationships/hyperlink" Target="https://www.assets.signify.com/is/image/Signify/CoreLine-panel-G6-W60L60-IP65-RTP?$highres$" TargetMode="External"/><Relationship Id="rId370" Type="http://schemas.openxmlformats.org/officeDocument/2006/relationships/hyperlink" Target="https://www.assets.signify.com/is/image/Signify/CL-HB-G6-BY122P-PSU-PSD-RTP?$highres$" TargetMode="External"/><Relationship Id="rId2051" Type="http://schemas.openxmlformats.org/officeDocument/2006/relationships/hyperlink" Target="https://www.assets.signify.com/is/content/Signify/929001920502_EU.cs_CZ.PROF.FP" TargetMode="External"/><Relationship Id="rId3102" Type="http://schemas.openxmlformats.org/officeDocument/2006/relationships/hyperlink" Target="https://www.assets.signify.com/is/content/Signify/CoreLine-waterproof-G3-Installation-Instruction-v202512" TargetMode="External"/><Relationship Id="rId230" Type="http://schemas.openxmlformats.org/officeDocument/2006/relationships/hyperlink" Target="https://www.assets.signify.com/is/image/Signify/CoreLine_Waterproof_WT120C%20G2%20L1200%20PSU%20-%20SPP?$highres$" TargetMode="External"/><Relationship Id="rId2868" Type="http://schemas.openxmlformats.org/officeDocument/2006/relationships/hyperlink" Target="https://www.assets.signify.com/is/content/Signify/913700423466_EU.cs_CZ.PROF.FP" TargetMode="External"/><Relationship Id="rId1677" Type="http://schemas.openxmlformats.org/officeDocument/2006/relationships/hyperlink" Target="https://www.assets.signify.com/is/content/Signify/911401856685_EU.cs_CZ.PROF.FP" TargetMode="External"/><Relationship Id="rId1884" Type="http://schemas.openxmlformats.org/officeDocument/2006/relationships/hyperlink" Target="https://www.assets.signify.com/is/content/Signify/911401565144_EU.cs_CZ.PROF.FP" TargetMode="External"/><Relationship Id="rId2728" Type="http://schemas.openxmlformats.org/officeDocument/2006/relationships/hyperlink" Target="https://www.assets.signify.com/is/content/Signify/928151900028_EU.cs_CZ.PROF.FP" TargetMode="External"/><Relationship Id="rId2935" Type="http://schemas.openxmlformats.org/officeDocument/2006/relationships/hyperlink" Target="https://www.assets.signify.com/is/content/Signify/CoreLine_Downlight_DN142B_Installation_Instructions_PSD" TargetMode="External"/><Relationship Id="rId907" Type="http://schemas.openxmlformats.org/officeDocument/2006/relationships/hyperlink" Target="https://www.assets.signify.com/is/image/Signify/LED_classic_A60_E27-SPP?$highres$" TargetMode="External"/><Relationship Id="rId1537" Type="http://schemas.openxmlformats.org/officeDocument/2006/relationships/hyperlink" Target="https://www.assets.signify.com/is/content/Signify/912401483507_EU.cs_CZ.PROF.FP" TargetMode="External"/><Relationship Id="rId1744" Type="http://schemas.openxmlformats.org/officeDocument/2006/relationships/hyperlink" Target="https://www.assets.signify.com/is/content/Signify/911401827988_EU.cs_CZ.PROF.FP" TargetMode="External"/><Relationship Id="rId1951" Type="http://schemas.openxmlformats.org/officeDocument/2006/relationships/hyperlink" Target="https://www.assets.signify.com/is/content/Signify/910925869860_EU.cs_CZ.PROF.FP" TargetMode="External"/><Relationship Id="rId36" Type="http://schemas.openxmlformats.org/officeDocument/2006/relationships/hyperlink" Target="https://www.assets.signify.com/is/image/Signify/CLDN-DN142B-UGR19-200-SPP?$highres$" TargetMode="External"/><Relationship Id="rId1604" Type="http://schemas.openxmlformats.org/officeDocument/2006/relationships/hyperlink" Target="https://www.assets.signify.com/is/content/Signify/911401890285_EU.cs_CZ.PROF.FP" TargetMode="External"/><Relationship Id="rId1811" Type="http://schemas.openxmlformats.org/officeDocument/2006/relationships/hyperlink" Target="https://www.assets.signify.com/is/content/Signify/911401842482_EU.cs_CZ.PROF.FP" TargetMode="External"/><Relationship Id="rId3569" Type="http://schemas.openxmlformats.org/officeDocument/2006/relationships/hyperlink" Target="https://www.assets.signify.com/is/content/Signify/LEDtube_Installation_Guide_T5-INI" TargetMode="External"/><Relationship Id="rId697" Type="http://schemas.openxmlformats.org/officeDocument/2006/relationships/hyperlink" Target="https://www.assets.signify.com/is/image/Signify/TLED_230V_10-5W-36W_160D_T8ND_PP?$highres$" TargetMode="External"/><Relationship Id="rId2378" Type="http://schemas.openxmlformats.org/officeDocument/2006/relationships/hyperlink" Target="https://www.assets.signify.com/is/content/Signify/929001387692_EU.cs_CZ.PROF.FP" TargetMode="External"/><Relationship Id="rId3429" Type="http://schemas.openxmlformats.org/officeDocument/2006/relationships/hyperlink" Target="https://www.assets.signify.com/is/content/Signify/LEDtube_PLL_HF_1_Installation_Guide-INI" TargetMode="External"/><Relationship Id="rId1187" Type="http://schemas.openxmlformats.org/officeDocument/2006/relationships/hyperlink" Target="https://www.assets.signify.com/is/image/Signify/MAS_LEDspotLV_D_20_100W_827_AR111_40D-SPP?$highres$" TargetMode="External"/><Relationship Id="rId2585" Type="http://schemas.openxmlformats.org/officeDocument/2006/relationships/hyperlink" Target="https://www.assets.signify.com/is/content/Signify/929003079102_EU.cs_CZ.PROF.FP" TargetMode="External"/><Relationship Id="rId2792" Type="http://schemas.openxmlformats.org/officeDocument/2006/relationships/hyperlink" Target="https://www.assets.signify.com/is/content/Signify/928191805131_EU.cs_CZ.PROF.FP" TargetMode="External"/><Relationship Id="rId363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57" Type="http://schemas.openxmlformats.org/officeDocument/2006/relationships/hyperlink" Target="https://www.assets.signify.com/is/image/Signify/LEDTForce_Core_Tshape_E27_FR_1-SPP?$highres$" TargetMode="External"/><Relationship Id="rId764" Type="http://schemas.openxmlformats.org/officeDocument/2006/relationships/hyperlink" Target="https://www.assets.signify.com/is/image/Signify/LEDtube_1200mm_17W_G5-SPP?$highres$" TargetMode="External"/><Relationship Id="rId971" Type="http://schemas.openxmlformats.org/officeDocument/2006/relationships/hyperlink" Target="https://www.assets.signify.com/is/image/Signify/LEDbulb_10-65W_E27_A60_765_FR_130D-SPP?$highres$" TargetMode="External"/><Relationship Id="rId1394" Type="http://schemas.openxmlformats.org/officeDocument/2006/relationships/hyperlink" Target="https://www.assets.signify.com/is/image/Signify/GPPR1_R2ANTLPL_PHL?$highres$" TargetMode="External"/><Relationship Id="rId2238" Type="http://schemas.openxmlformats.org/officeDocument/2006/relationships/hyperlink" Target="https://www.assets.signify.com/is/content/Signify/929003774302_EU.cs_CZ.PROF.FP" TargetMode="External"/><Relationship Id="rId2445" Type="http://schemas.openxmlformats.org/officeDocument/2006/relationships/hyperlink" Target="https://www.assets.signify.com/is/content/Signify/929001889792_EU.cs_CZ.PROF.FP" TargetMode="External"/><Relationship Id="rId2652" Type="http://schemas.openxmlformats.org/officeDocument/2006/relationships/hyperlink" Target="https://www.assets.signify.com/is/content/Signify/929002055102_EU.cs_CZ.PROF.FP" TargetMode="External"/><Relationship Id="rId417" Type="http://schemas.openxmlformats.org/officeDocument/2006/relationships/hyperlink" Target="https://www.assets.signify.com/is/image/Signify/CoreLineHighbay_Gen5_BY122P-SPP?$highres$" TargetMode="External"/><Relationship Id="rId624" Type="http://schemas.openxmlformats.org/officeDocument/2006/relationships/hyperlink" Target="https://www.assets.signify.com/is/image/Signify/LEDtube_1200mm_HO_T8-SPP?$highres$" TargetMode="External"/><Relationship Id="rId831" Type="http://schemas.openxmlformats.org/officeDocument/2006/relationships/hyperlink" Target="https://www.assets.signify.com/is/image/Signify/CV-Xi-60W?$highres$" TargetMode="External"/><Relationship Id="rId1047" Type="http://schemas.openxmlformats.org/officeDocument/2006/relationships/hyperlink" Target="https://www.assets.signify.com/is/image/Signify/MZD_LED_25W_E27_827_P45_FR_ND-SPP?$highres$" TargetMode="External"/><Relationship Id="rId1254" Type="http://schemas.openxmlformats.org/officeDocument/2006/relationships/hyperlink" Target="https://www.assets.signify.com/is/image/Signify/LPPR1_TL-DCOL_YELLOW_G13?$highres$" TargetMode="External"/><Relationship Id="rId1461" Type="http://schemas.openxmlformats.org/officeDocument/2006/relationships/hyperlink" Target="https://www.assets.signify.com/is/image/Signify/GPPR1_SND_PHL?$highres$" TargetMode="External"/><Relationship Id="rId2305" Type="http://schemas.openxmlformats.org/officeDocument/2006/relationships/hyperlink" Target="https://www.assets.signify.com/is/content/Signify/929003624702_EU.cs_CZ.PROF.FP" TargetMode="External"/><Relationship Id="rId2512" Type="http://schemas.openxmlformats.org/officeDocument/2006/relationships/hyperlink" Target="https://www.assets.signify.com/is/content/Signify/929001891602_EU.cs_CZ.PROF.FP" TargetMode="External"/><Relationship Id="rId1114" Type="http://schemas.openxmlformats.org/officeDocument/2006/relationships/hyperlink" Target="https://www.assets.signify.com/is/image/Signify/LEDSpots_PAR16_GU10-SPP?$highres$" TargetMode="External"/><Relationship Id="rId1321" Type="http://schemas.openxmlformats.org/officeDocument/2006/relationships/hyperlink" Target="https://www.assets.signify.com/is/image/Signify/lppr1_hpi-thw_2000w?$highres$" TargetMode="External"/><Relationship Id="rId3079" Type="http://schemas.openxmlformats.org/officeDocument/2006/relationships/hyperlink" Target="https://www.assets.signify.com/is/content/Signify/Installation-instructions-CoreLine-surface-mounted-Gen4" TargetMode="External"/><Relationship Id="rId3286" Type="http://schemas.openxmlformats.org/officeDocument/2006/relationships/hyperlink" Target="https://www.assets.signify.com/is/content/Signify/CoreLine%20tempo%20medium-BVP125-INI" TargetMode="External"/><Relationship Id="rId3493" Type="http://schemas.openxmlformats.org/officeDocument/2006/relationships/hyperlink" Target="https://www.assets.signify.com/is/content/Signify/66357991-139078-LED-BULB-NDLR-QIG-INI" TargetMode="External"/><Relationship Id="rId2095" Type="http://schemas.openxmlformats.org/officeDocument/2006/relationships/hyperlink" Target="https://www.assets.signify.com/is/content/Signify/929004242702_EU.cs_CZ.PROF.FP" TargetMode="External"/><Relationship Id="rId3146" Type="http://schemas.openxmlformats.org/officeDocument/2006/relationships/hyperlink" Target="https://www.assets.signify.com/is/content/Signify/WT210C-G2-CoreLine-waterproof-tubular-Manual-instruction-PC" TargetMode="External"/><Relationship Id="rId3353" Type="http://schemas.openxmlformats.org/officeDocument/2006/relationships/hyperlink" Target="https://www.assets.signify.com/is/content/Signify/LEDTForce_SONT_Installation_Guide-INI" TargetMode="External"/><Relationship Id="rId274" Type="http://schemas.openxmlformats.org/officeDocument/2006/relationships/hyperlink" Target="https://www.assets.signify.com/is/image/Signify/WT120Z-TW-2x2-5-L1200-L1500-RTP-v2?$highres$" TargetMode="External"/><Relationship Id="rId481" Type="http://schemas.openxmlformats.org/officeDocument/2006/relationships/hyperlink" Target="https://www.assets.signify.com/is/image/Signify/BVP008%20-%2010W%20and%2020W?$highres$" TargetMode="External"/><Relationship Id="rId2162" Type="http://schemas.openxmlformats.org/officeDocument/2006/relationships/hyperlink" Target="https://www.assets.signify.com/is/content/Signify/929003554302_EU.cs_CZ.PROF.FP" TargetMode="External"/><Relationship Id="rId3006" Type="http://schemas.openxmlformats.org/officeDocument/2006/relationships/hyperlink" Target="https://www.assets.signify.com/is/content/Signify/IIII9_RCS750I_0001" TargetMode="External"/><Relationship Id="rId3560" Type="http://schemas.openxmlformats.org/officeDocument/2006/relationships/hyperlink" Target="https://www.assets.signify.com/is/content/Signify/MAS-LEDtube-600mm-HE-T5-Installation-Instructions-INI" TargetMode="External"/><Relationship Id="rId134" Type="http://schemas.openxmlformats.org/officeDocument/2006/relationships/hyperlink" Target="https://www.assets.signify.com/is/image/Signify/ZRS750_3C_BA_WH?$highres$" TargetMode="External"/><Relationship Id="rId3213" Type="http://schemas.openxmlformats.org/officeDocument/2006/relationships/hyperlink" Target="https://www.assets.signify.com/is/content/Signify/BN021C%20EU-MI-0427_Final%20v3" TargetMode="External"/><Relationship Id="rId3420" Type="http://schemas.openxmlformats.org/officeDocument/2006/relationships/hyperlink" Target="https://www.assets.signify.com/is/content/Signify/online-QIG-for-324166176081-Installation-INI" TargetMode="External"/><Relationship Id="rId341" Type="http://schemas.openxmlformats.org/officeDocument/2006/relationships/hyperlink" Target="https://www.assets.signify.com/is/image/Signify/CoreLineBatten-BN126C-All-in-MCCT-L1500-2-SPP?$highres$" TargetMode="External"/><Relationship Id="rId2022" Type="http://schemas.openxmlformats.org/officeDocument/2006/relationships/hyperlink" Target="https://www.assets.signify.com/is/content/Signify/929003756602_EU.cs_CZ.PROF.FP" TargetMode="External"/><Relationship Id="rId2979" Type="http://schemas.openxmlformats.org/officeDocument/2006/relationships/hyperlink" Target="https://www.assets.signify.com/is/content/Signify/EM159C-WL-CM-EXIT-SIGN-UI" TargetMode="External"/><Relationship Id="rId201" Type="http://schemas.openxmlformats.org/officeDocument/2006/relationships/hyperlink" Target="https://www.assets.signify.com/is/image/Signify/RC159Z-Deco-Double-Circle-RTP?$highres$" TargetMode="External"/><Relationship Id="rId1788" Type="http://schemas.openxmlformats.org/officeDocument/2006/relationships/hyperlink" Target="https://www.assets.signify.com/is/content/Signify/911401814085_EU.cs_CZ.PROF.FP" TargetMode="External"/><Relationship Id="rId1995" Type="http://schemas.openxmlformats.org/officeDocument/2006/relationships/hyperlink" Target="https://www.assets.signify.com/is/content/Signify/929002006402_EU.cs_CZ.PROF.FP" TargetMode="External"/><Relationship Id="rId2839" Type="http://schemas.openxmlformats.org/officeDocument/2006/relationships/hyperlink" Target="https://www.assets.signify.com/is/content/Signify/913700657666_EU.cs_CZ.PROF.FP" TargetMode="External"/><Relationship Id="rId1648" Type="http://schemas.openxmlformats.org/officeDocument/2006/relationships/hyperlink" Target="https://www.assets.signify.com/is/content/Signify/911401809587_EU.cs_CZ.PROF.FP" TargetMode="External"/><Relationship Id="rId1508" Type="http://schemas.openxmlformats.org/officeDocument/2006/relationships/hyperlink" Target="https://www.assets.signify.com/is/content/Signify/911401899282_EU.cs_CZ.PROF.FP" TargetMode="External"/><Relationship Id="rId1855" Type="http://schemas.openxmlformats.org/officeDocument/2006/relationships/hyperlink" Target="https://www.assets.signify.com/is/content/Signify/911401632508_EU.cs_CZ.PROF.FP" TargetMode="External"/><Relationship Id="rId2906" Type="http://schemas.openxmlformats.org/officeDocument/2006/relationships/hyperlink" Target="https://www.assets.signify.com/is/content/Signify/CoreLine-SlimDownlight-DN145B-INI" TargetMode="External"/><Relationship Id="rId3070" Type="http://schemas.openxmlformats.org/officeDocument/2006/relationships/hyperlink" Target="https://www.assets.signify.com/is/content/Signify/RC159Z-SMB-Installation-instruction" TargetMode="External"/><Relationship Id="rId1715" Type="http://schemas.openxmlformats.org/officeDocument/2006/relationships/hyperlink" Target="https://www.assets.signify.com/is/content/Signify/911401839688_EU.cs_CZ.PROF.FP" TargetMode="External"/><Relationship Id="rId1922" Type="http://schemas.openxmlformats.org/officeDocument/2006/relationships/hyperlink" Target="https://www.assets.signify.com/is/content/Signify/911401875386_EU.cs_CZ.PROF.FP" TargetMode="External"/><Relationship Id="rId2489" Type="http://schemas.openxmlformats.org/officeDocument/2006/relationships/hyperlink" Target="https://www.assets.signify.com/is/content/Signify/929003540831_EU.cs_CZ.PROF.FP-1" TargetMode="External"/><Relationship Id="rId2696" Type="http://schemas.openxmlformats.org/officeDocument/2006/relationships/hyperlink" Target="https://www.assets.signify.com/is/content/Signify/928049001505_EU.cs_CZ.PROF.FP" TargetMode="External"/><Relationship Id="rId668" Type="http://schemas.openxmlformats.org/officeDocument/2006/relationships/hyperlink" Target="https://www.assets.signify.com/is/image/Signify/LEDtube_PRO_1200mm_12W_G13_850_1800lm-SPP?$highres$" TargetMode="External"/><Relationship Id="rId875" Type="http://schemas.openxmlformats.org/officeDocument/2006/relationships/hyperlink" Target="https://www.assets.signify.com/is/image/Signify/LEDbulb_MAS_G120_E27_CL-SPP?$highres$" TargetMode="External"/><Relationship Id="rId1298" Type="http://schemas.openxmlformats.org/officeDocument/2006/relationships/hyperlink" Target="https://www.assets.signify.com/is/image/Signify/lppr1_sontapia_plus-xtra_e40?$highres$" TargetMode="External"/><Relationship Id="rId2349" Type="http://schemas.openxmlformats.org/officeDocument/2006/relationships/hyperlink" Target="https://www.assets.signify.com/is/content/Signify/929002372902_EU.cs_CZ.PROF.FP" TargetMode="External"/><Relationship Id="rId2556" Type="http://schemas.openxmlformats.org/officeDocument/2006/relationships/hyperlink" Target="https://www.assets.signify.com/is/content/Signify/929002495802_EU.cs_CZ.PROF.FP" TargetMode="External"/><Relationship Id="rId2763" Type="http://schemas.openxmlformats.org/officeDocument/2006/relationships/hyperlink" Target="https://www.assets.signify.com/is/content/Signify/928154808835_EU.cs_CZ.PROF.FP" TargetMode="External"/><Relationship Id="rId2970" Type="http://schemas.openxmlformats.org/officeDocument/2006/relationships/hyperlink" Target="https://www.assets.signify.com/is/content/Signify/EM152C-SM-2S-UI" TargetMode="External"/><Relationship Id="rId3607" Type="http://schemas.openxmlformats.org/officeDocument/2006/relationships/hyperlink" Target="https://www.assets.signify.com/is/content/Signify/LEDtube-Installation-Guide-HF-2-INI" TargetMode="External"/><Relationship Id="rId528" Type="http://schemas.openxmlformats.org/officeDocument/2006/relationships/hyperlink" Target="https://www.assets.signify.com/is/image/Signify/LEDTForce_MAS_HPL_ED90_E27-SPP?$highres$" TargetMode="External"/><Relationship Id="rId735" Type="http://schemas.openxmlformats.org/officeDocument/2006/relationships/hyperlink" Target="https://www.assets.signify.com/is/image/Signify/ESSENTIAL_LEDtube_8_16W_G5_830_865_APR-SPP?$highres$" TargetMode="External"/><Relationship Id="rId942" Type="http://schemas.openxmlformats.org/officeDocument/2006/relationships/hyperlink" Target="https://www.assets.signify.com/is/image/Signify/LEDbulb_12-80W_E27_A60_730_FR_130D-SPP?$highres$" TargetMode="External"/><Relationship Id="rId1158" Type="http://schemas.openxmlformats.org/officeDocument/2006/relationships/hyperlink" Target="https://www.assets.signify.com/is/image/Signify/LEDspot_MAS_50W_GU5_3_MR16_827_24D-SPP?$highres$" TargetMode="External"/><Relationship Id="rId1365" Type="http://schemas.openxmlformats.org/officeDocument/2006/relationships/hyperlink" Target="https://www.assets.signify.com/is/image/Signify/LPPR1_CDM-RM_0008?$highres$" TargetMode="External"/><Relationship Id="rId1572" Type="http://schemas.openxmlformats.org/officeDocument/2006/relationships/hyperlink" Target="https://www.assets.signify.com/is/content/Signify/910930013318_EU.cs_CZ.PROF.FP" TargetMode="External"/><Relationship Id="rId2209" Type="http://schemas.openxmlformats.org/officeDocument/2006/relationships/hyperlink" Target="https://www.assets.signify.com/is/content/Signify/929003795102_EU.cs_CZ.PROF.FP" TargetMode="External"/><Relationship Id="rId2416" Type="http://schemas.openxmlformats.org/officeDocument/2006/relationships/hyperlink" Target="https://www.assets.signify.com/is/content/Signify/929002306547_EU.cs_CZ.PROF.FP" TargetMode="External"/><Relationship Id="rId2623" Type="http://schemas.openxmlformats.org/officeDocument/2006/relationships/hyperlink" Target="https://www.assets.signify.com/is/content/Signify/929003043402_EU.cs_CZ.PROF.FP" TargetMode="External"/><Relationship Id="rId1018" Type="http://schemas.openxmlformats.org/officeDocument/2006/relationships/hyperlink" Target="https://www.assets.signify.com/is/image/Signify/LEDcandle_25W_E14_827_FR_P45-SPP?$highres$" TargetMode="External"/><Relationship Id="rId1225" Type="http://schemas.openxmlformats.org/officeDocument/2006/relationships/hyperlink" Target="https://www.assets.signify.com/is/image/Signify/LEDtube_3_5W_S14S-SPP?$highres$" TargetMode="External"/><Relationship Id="rId1432" Type="http://schemas.openxmlformats.org/officeDocument/2006/relationships/hyperlink" Target="https://www.assets.signify.com/is/image/Signify/GPPR1_IPVCPOXT_PHL_0011?$highres$" TargetMode="External"/><Relationship Id="rId2830" Type="http://schemas.openxmlformats.org/officeDocument/2006/relationships/hyperlink" Target="https://www.assets.signify.com/is/content/Signify/913713031466_EU.cs_CZ.PROF.FP" TargetMode="External"/><Relationship Id="rId71" Type="http://schemas.openxmlformats.org/officeDocument/2006/relationships/hyperlink" Target="https://www.assets.signify.com/is/image/Signify/Silver_Trim-SPP?$highres$" TargetMode="External"/><Relationship Id="rId802" Type="http://schemas.openxmlformats.org/officeDocument/2006/relationships/hyperlink" Target="https://www.assets.signify.com/is/image/Signify/MAS_LEDstrip_5M-SPP?$highres$" TargetMode="External"/><Relationship Id="rId3397" Type="http://schemas.openxmlformats.org/officeDocument/2006/relationships/hyperlink" Target="https://www.assets.signify.com/is/content/Signify/Online-QIG-for-324165994074-INI" TargetMode="External"/><Relationship Id="rId178" Type="http://schemas.openxmlformats.org/officeDocument/2006/relationships/hyperlink" Target="https://www.assets.signify.com/is/image/Signify/Ledinaire_panel_G5_60x60-SPP?$highres$" TargetMode="External"/><Relationship Id="rId3257" Type="http://schemas.openxmlformats.org/officeDocument/2006/relationships/hyperlink" Target="https://www.assets.signify.com/is/content/Signify/Coreline-Highbay-G5-MI-PSU-PSD" TargetMode="External"/><Relationship Id="rId3464" Type="http://schemas.openxmlformats.org/officeDocument/2006/relationships/hyperlink" Target="https://www.assets.signify.com/is/content/Signify/Online-QIG-for-3241-662-97182-Installation-INI" TargetMode="External"/><Relationship Id="rId3671" Type="http://schemas.openxmlformats.org/officeDocument/2006/relationships/hyperlink" Target="https://www.assets.signify.com/is/image/Signify/LED_T25_E14_WW_C1_POS1-SPP?$highres$" TargetMode="External"/><Relationship Id="rId385" Type="http://schemas.openxmlformats.org/officeDocument/2006/relationships/hyperlink" Target="https://www.assets.signify.com/is/image/Signify/CL-HB-G6-BY121Z-bracket?$highres$" TargetMode="External"/><Relationship Id="rId592" Type="http://schemas.openxmlformats.org/officeDocument/2006/relationships/hyperlink" Target="https://www.assets.signify.com/is/image/Signify/LEDtube_PLL_HF_24W_2G11_830_4P_24D_ND-SPP?$highres$" TargetMode="External"/><Relationship Id="rId2066" Type="http://schemas.openxmlformats.org/officeDocument/2006/relationships/hyperlink" Target="https://www.assets.signify.com/is/content/Signify/929003576502_EU.cs_CZ.PROF.FP" TargetMode="External"/><Relationship Id="rId2273" Type="http://schemas.openxmlformats.org/officeDocument/2006/relationships/hyperlink" Target="https://www.assets.signify.com/is/content/Signify/929002694902_EU.cs_CZ.PROF.FP" TargetMode="External"/><Relationship Id="rId2480" Type="http://schemas.openxmlformats.org/officeDocument/2006/relationships/hyperlink" Target="https://www.assets.signify.com/is/content/Signify/929002970402_EU.cs_CZ.PROF.FP" TargetMode="External"/><Relationship Id="rId3117" Type="http://schemas.openxmlformats.org/officeDocument/2006/relationships/hyperlink" Target="https://www.assets.signify.com/is/content/Signify/CoreLine-waterproof-G3-Installation-Instruction-v202512" TargetMode="External"/><Relationship Id="rId3324" Type="http://schemas.openxmlformats.org/officeDocument/2006/relationships/hyperlink" Target="https://www.assets.signify.com/is/content/Signify/Mounting-instruction-Ledinaire-Floodlight-All-in-SWB" TargetMode="External"/><Relationship Id="rId3531" Type="http://schemas.openxmlformats.org/officeDocument/2006/relationships/hyperlink" Target="https://www.assets.signify.com/is/content/Signify/LEDtube_Installation_Guide_HF_1-INI" TargetMode="External"/><Relationship Id="rId245" Type="http://schemas.openxmlformats.org/officeDocument/2006/relationships/hyperlink" Target="https://www.assets.signify.com/is/image/Signify/CoreLine_Waterproof_WT120C%20G2%20L1500%20PSU%20-%20SPP?$highres$" TargetMode="External"/><Relationship Id="rId452" Type="http://schemas.openxmlformats.org/officeDocument/2006/relationships/hyperlink" Target="https://www.assets.signify.com/is/image/Signify/CoreLine_tempo%20small%20gen2-BVP111_DGR-SPP-2?$highres$" TargetMode="External"/><Relationship Id="rId1082" Type="http://schemas.openxmlformats.org/officeDocument/2006/relationships/hyperlink" Target="https://www.assets.signify.com/is/image/Signify/LEDspot_35W_GU10_25D-SPP?$highres$" TargetMode="External"/><Relationship Id="rId2133" Type="http://schemas.openxmlformats.org/officeDocument/2006/relationships/hyperlink" Target="https://www.assets.signify.com/is/content/Signify/929001875132_EU.cs_CZ.PROF.FP" TargetMode="External"/><Relationship Id="rId2340" Type="http://schemas.openxmlformats.org/officeDocument/2006/relationships/hyperlink" Target="https://www.assets.signify.com/is/content/Signify/929002026402_EU.cs_CZ.PROF.FP" TargetMode="External"/><Relationship Id="rId105" Type="http://schemas.openxmlformats.org/officeDocument/2006/relationships/hyperlink" Target="https://www.assets.signify.com/is/image/Signify/Coreline%20Projector_gen2_ST151T_BK_%2030S_SPP2?$highres$" TargetMode="External"/><Relationship Id="rId312" Type="http://schemas.openxmlformats.org/officeDocument/2006/relationships/hyperlink" Target="https://www.assets.signify.com/is/image/Signify/Ledinaire%20waterproof_WT065C%20G3_L1200_SPP?$highres$" TargetMode="External"/><Relationship Id="rId2200" Type="http://schemas.openxmlformats.org/officeDocument/2006/relationships/hyperlink" Target="https://www.assets.signify.com/is/content/Signify/929002421202_EU.cs_CZ.PROF.FP" TargetMode="External"/><Relationship Id="rId1899" Type="http://schemas.openxmlformats.org/officeDocument/2006/relationships/hyperlink" Target="https://www.assets.signify.com/is/content/Signify/912300060475_EU.cs_CZ.PROF.FP" TargetMode="External"/><Relationship Id="rId1759" Type="http://schemas.openxmlformats.org/officeDocument/2006/relationships/hyperlink" Target="https://www.assets.signify.com/is/content/Signify/911401893180_EU.cs_CZ.PROF.FP" TargetMode="External"/><Relationship Id="rId1966" Type="http://schemas.openxmlformats.org/officeDocument/2006/relationships/hyperlink" Target="https://www.assets.signify.com/is/content/Signify/929003677132_EU.cs_CZ.PROF.FP" TargetMode="External"/><Relationship Id="rId3181" Type="http://schemas.openxmlformats.org/officeDocument/2006/relationships/hyperlink" Target="https://www.assets.signify.com/is/content/Signify/MI-PILA-Waterproof-WT007C" TargetMode="External"/><Relationship Id="rId1619" Type="http://schemas.openxmlformats.org/officeDocument/2006/relationships/hyperlink" Target="https://www.assets.signify.com/is/content/Signify/911401801787_EU.cs_CZ.PROF.FP" TargetMode="External"/><Relationship Id="rId1826" Type="http://schemas.openxmlformats.org/officeDocument/2006/relationships/hyperlink" Target="https://www.assets.signify.com/is/content/Signify/911401556645_EU.cs_CZ.PROF.FP" TargetMode="External"/><Relationship Id="rId3041" Type="http://schemas.openxmlformats.org/officeDocument/2006/relationships/hyperlink" Target="https://www.assets.signify.com/is/content/Signify/CoreLine-panel-G6-Installation-Instructions-RC132V-v2" TargetMode="External"/><Relationship Id="rId779" Type="http://schemas.openxmlformats.org/officeDocument/2006/relationships/hyperlink" Target="https://www.assets.signify.com/is/image/Signify/MASLEDtubeHF_1500mm_26W_G5_T5_HO-SPP?$highres$" TargetMode="External"/><Relationship Id="rId986" Type="http://schemas.openxmlformats.org/officeDocument/2006/relationships/hyperlink" Target="https://www.assets.signify.com/is/image/Signify/LED_classic_40W_BA35_E14_CL_WGD90_SRT4_1-SPP?$highres$" TargetMode="External"/><Relationship Id="rId2667" Type="http://schemas.openxmlformats.org/officeDocument/2006/relationships/hyperlink" Target="https://www.assets.signify.com/is/content/Signify/929002444101_EU.cs_CZ.PROF.FP" TargetMode="External"/><Relationship Id="rId639" Type="http://schemas.openxmlformats.org/officeDocument/2006/relationships/hyperlink" Target="https://www.assets.signify.com/is/image/Signify/SPPR1_MLED_APR_0014?$highres$" TargetMode="External"/><Relationship Id="rId1269" Type="http://schemas.openxmlformats.org/officeDocument/2006/relationships/hyperlink" Target="https://www.assets.signify.com/is/image/Signify/LPPR1_TL-E8_G10Q?$highres$" TargetMode="External"/><Relationship Id="rId1476" Type="http://schemas.openxmlformats.org/officeDocument/2006/relationships/hyperlink" Target="https://www.assets.signify.com/is/content/Signify/929003250832_EU.cs_CZ.PROF.FP" TargetMode="External"/><Relationship Id="rId2874" Type="http://schemas.openxmlformats.org/officeDocument/2006/relationships/hyperlink" Target="https://www.assets.signify.com/is/content/Signify/913700696066_EU.cs_CZ.PROF.FP" TargetMode="External"/><Relationship Id="rId846" Type="http://schemas.openxmlformats.org/officeDocument/2006/relationships/hyperlink" Target="https://www.assets.signify.com/is/image/Signify/LED_CLA_60W_A60_E27_2700K_CL_UE_SRT4-SPP?$highres$" TargetMode="External"/><Relationship Id="rId1129" Type="http://schemas.openxmlformats.org/officeDocument/2006/relationships/hyperlink" Target="https://www.assets.signify.com/is/image/Signify/LEDspots_MV_PAR16_GU10-SPP?$highres$" TargetMode="External"/><Relationship Id="rId1683" Type="http://schemas.openxmlformats.org/officeDocument/2006/relationships/hyperlink" Target="https://www.assets.signify.com/is/content/Signify/911401892285_EU.cs_CZ.PROF.FP" TargetMode="External"/><Relationship Id="rId1890" Type="http://schemas.openxmlformats.org/officeDocument/2006/relationships/hyperlink" Target="https://www.assets.signify.com/is/content/Signify/911401658007_EU.cs_CZ.PROF.FP" TargetMode="External"/><Relationship Id="rId2527" Type="http://schemas.openxmlformats.org/officeDocument/2006/relationships/hyperlink" Target="https://www.assets.signify.com/is/content/Signify/929004247402_EU.cs_CZ.PROF.FP" TargetMode="External"/><Relationship Id="rId2734" Type="http://schemas.openxmlformats.org/officeDocument/2006/relationships/hyperlink" Target="https://www.assets.signify.com/is/content/Signify/928158409227_EU.cs_CZ.PROF.FP" TargetMode="External"/><Relationship Id="rId2941" Type="http://schemas.openxmlformats.org/officeDocument/2006/relationships/hyperlink" Target="https://www.assets.signify.com/is/content/Signify/127075007939_Release_CoreLine%20Recessed%20Spot%20gen2_D78-650_900lm%20PSR_manual" TargetMode="External"/><Relationship Id="rId706" Type="http://schemas.openxmlformats.org/officeDocument/2006/relationships/hyperlink" Target="https://www.assets.signify.com/is/image/Signify/TLED_230V_10-5W-36W_160D_T8ND_PP?$highres$" TargetMode="External"/><Relationship Id="rId913" Type="http://schemas.openxmlformats.org/officeDocument/2006/relationships/hyperlink" Target="https://www.assets.signify.com/is/image/Signify/LED_classic_A67_E27_FR-POS2A-SPP?$highres$" TargetMode="External"/><Relationship Id="rId1336" Type="http://schemas.openxmlformats.org/officeDocument/2006/relationships/hyperlink" Target="https://www.assets.signify.com/is/image/Signify/LPPR1_CDM-T_0005?$highres$" TargetMode="External"/><Relationship Id="rId1543" Type="http://schemas.openxmlformats.org/officeDocument/2006/relationships/hyperlink" Target="https://www.assets.signify.com/is/content/Signify/912401483513_EU.cs_CZ.PROF.FP" TargetMode="External"/><Relationship Id="rId1750" Type="http://schemas.openxmlformats.org/officeDocument/2006/relationships/hyperlink" Target="https://www.assets.signify.com/is/content/Signify/911401828188_EU.cs_CZ.PROF.FP" TargetMode="External"/><Relationship Id="rId2801" Type="http://schemas.openxmlformats.org/officeDocument/2006/relationships/hyperlink" Target="https://www.assets.signify.com/is/content/Signify/928191105331_EU.cs_CZ.PROF.FP" TargetMode="External"/><Relationship Id="rId42" Type="http://schemas.openxmlformats.org/officeDocument/2006/relationships/hyperlink" Target="https://www.assets.signify.com/is/image/Signify/Downlight_DN070B_RD-EU-SPP?$highres$" TargetMode="External"/><Relationship Id="rId1403" Type="http://schemas.openxmlformats.org/officeDocument/2006/relationships/hyperlink" Target="https://www.assets.signify.com/is/image/Signify/GPPR1_HFSIITL5_0005?$highres$" TargetMode="External"/><Relationship Id="rId1610" Type="http://schemas.openxmlformats.org/officeDocument/2006/relationships/hyperlink" Target="https://www.assets.signify.com/is/content/Signify/911401890885_EU.cs_CZ.PROF.FP" TargetMode="External"/><Relationship Id="rId3368" Type="http://schemas.openxmlformats.org/officeDocument/2006/relationships/hyperlink" Target="https://www.assets.signify.com/is/content/Signify/Online-QIG-for-324165994083-INI" TargetMode="External"/><Relationship Id="rId3575" Type="http://schemas.openxmlformats.org/officeDocument/2006/relationships/hyperlink" Target="https://www.assets.signify.com/is/content/Signify/LEDtube_Installation_Guide_T5-INI" TargetMode="External"/><Relationship Id="rId289" Type="http://schemas.openxmlformats.org/officeDocument/2006/relationships/hyperlink" Target="https://www.assets.signify.com/is/image/Signify/Coreline-tubular-waterproof-G2-PC-PMMA-L1200-SPP-v3?$highres$" TargetMode="External"/><Relationship Id="rId496" Type="http://schemas.openxmlformats.org/officeDocument/2006/relationships/hyperlink" Target="https://www.assets.signify.com/is/image/Signify/CoreLine_Malaga_LED-BRP102-SPP?$highres$" TargetMode="External"/><Relationship Id="rId2177" Type="http://schemas.openxmlformats.org/officeDocument/2006/relationships/hyperlink" Target="https://www.assets.signify.com/is/content/Signify/929003648202_EU.cs_CZ.PROF.FP" TargetMode="External"/><Relationship Id="rId2384" Type="http://schemas.openxmlformats.org/officeDocument/2006/relationships/hyperlink" Target="https://www.assets.signify.com/is/content/Signify/929002380601_EU.cs_CZ.PROF.FP" TargetMode="External"/><Relationship Id="rId2591" Type="http://schemas.openxmlformats.org/officeDocument/2006/relationships/hyperlink" Target="https://www.assets.signify.com/is/content/Signify/929003079302_EU.cs_CZ.PROF.FP" TargetMode="External"/><Relationship Id="rId3228" Type="http://schemas.openxmlformats.org/officeDocument/2006/relationships/hyperlink" Target="https://www.assets.signify.com/is/content/Signify/MI-Coreline-Highbay-G6-PSD-PSU" TargetMode="External"/><Relationship Id="rId3435" Type="http://schemas.openxmlformats.org/officeDocument/2006/relationships/hyperlink" Target="https://www.assets.signify.com/is/content/Signify/LEDtube_PLL_HF_Installation_Guide-INI" TargetMode="External"/><Relationship Id="rId364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49" Type="http://schemas.openxmlformats.org/officeDocument/2006/relationships/hyperlink" Target="https://www.assets.signify.com/is/image/Signify/CoreLine-panel-G6-W60L60-RTP?$highres$" TargetMode="External"/><Relationship Id="rId356" Type="http://schemas.openxmlformats.org/officeDocument/2006/relationships/hyperlink" Target="https://www.assets.signify.com/is/image/Signify/Ledinaire%20Batten_BN021_L1200_SPP-01?$highres$" TargetMode="External"/><Relationship Id="rId563" Type="http://schemas.openxmlformats.org/officeDocument/2006/relationships/hyperlink" Target="https://www.assets.signify.com/is/image/Signify/LEDTForce_HPI_Others_E40-SPP?$highres$" TargetMode="External"/><Relationship Id="rId770" Type="http://schemas.openxmlformats.org/officeDocument/2006/relationships/hyperlink" Target="https://www.assets.signify.com/is/image/Signify/LEDtube_MAS_G5-SPP?$highres$" TargetMode="External"/><Relationship Id="rId1193" Type="http://schemas.openxmlformats.org/officeDocument/2006/relationships/hyperlink" Target="https://www.assets.signify.com/is/image/Signify/MAS_LEDspotLV_D_20_100W_827_AR111_40D-SPP?$highres$" TargetMode="External"/><Relationship Id="rId2037" Type="http://schemas.openxmlformats.org/officeDocument/2006/relationships/hyperlink" Target="https://www.assets.signify.com/is/content/Signify/929003757802_EU.cs_CZ.PROF.FP" TargetMode="External"/><Relationship Id="rId2244" Type="http://schemas.openxmlformats.org/officeDocument/2006/relationships/hyperlink" Target="https://www.assets.signify.com/is/content/Signify/929003775202_EU.cs_CZ.PROF.FP" TargetMode="External"/><Relationship Id="rId2451" Type="http://schemas.openxmlformats.org/officeDocument/2006/relationships/hyperlink" Target="https://www.assets.signify.com/is/content/Signify/929002028292_EU.cs_CZ.PROF.FP" TargetMode="External"/><Relationship Id="rId216" Type="http://schemas.openxmlformats.org/officeDocument/2006/relationships/hyperlink" Target="https://www.assets.signify.com/is/image/Signify/PH-All-In-CoreLine-RTP-e-cat-HRCoreLine-FastSet-SM155C-L1200-RTP?$highres$" TargetMode="External"/><Relationship Id="rId423" Type="http://schemas.openxmlformats.org/officeDocument/2006/relationships/hyperlink" Target="https://www.assets.signify.com/is/image/Signify/CoreLine%20High-bay%20Value_RefS_SPP?$highres$" TargetMode="External"/><Relationship Id="rId1053" Type="http://schemas.openxmlformats.org/officeDocument/2006/relationships/hyperlink" Target="https://www.assets.signify.com/is/image/Signify/LED_Classic_50W_PAR20_E27_WW_25D_D_1SRT4-SPP?$highres$" TargetMode="External"/><Relationship Id="rId1260" Type="http://schemas.openxmlformats.org/officeDocument/2006/relationships/hyperlink" Target="https://www.assets.signify.com/is/image/Signify/LPPR1_TL-DCOL_BLUE_G13?$highres$" TargetMode="External"/><Relationship Id="rId2104" Type="http://schemas.openxmlformats.org/officeDocument/2006/relationships/hyperlink" Target="https://www.assets.signify.com/is/content/Signify/929002021302_EU.cs_CZ.PROF.FP" TargetMode="External"/><Relationship Id="rId3502" Type="http://schemas.openxmlformats.org/officeDocument/2006/relationships/hyperlink" Target="https://www.assets.signify.com/is/content/Signify/online-QIG-for-324166183191-Corepro-LEDtube-INI" TargetMode="External"/><Relationship Id="rId630" Type="http://schemas.openxmlformats.org/officeDocument/2006/relationships/hyperlink" Target="https://www.assets.signify.com/is/image/Signify/LEDtube_600-1200mm_PP?$highres$" TargetMode="External"/><Relationship Id="rId2311" Type="http://schemas.openxmlformats.org/officeDocument/2006/relationships/hyperlink" Target="https://www.assets.signify.com/is/content/Signify/929003703902_EU.cs_CZ.PROF.FP" TargetMode="External"/><Relationship Id="rId1120" Type="http://schemas.openxmlformats.org/officeDocument/2006/relationships/hyperlink" Target="https://www.assets.signify.com/is/image/Signify/LEDSpots_PAR16_GU10-SPP?$highres$" TargetMode="External"/><Relationship Id="rId1937" Type="http://schemas.openxmlformats.org/officeDocument/2006/relationships/hyperlink" Target="https://www.assets.signify.com/is/content/Signify/911401878386_EU.cs_CZ.PROF.FP" TargetMode="External"/><Relationship Id="rId3085" Type="http://schemas.openxmlformats.org/officeDocument/2006/relationships/hyperlink" Target="https://www.assets.signify.com/is/content/Signify/FastSet_SM155C-MI_FINAL" TargetMode="External"/><Relationship Id="rId3292" Type="http://schemas.openxmlformats.org/officeDocument/2006/relationships/hyperlink" Target="https://www.assets.signify.com/is/content/Signify/Coreline_Tempo_Large-BVP130-INI" TargetMode="External"/><Relationship Id="rId3152" Type="http://schemas.openxmlformats.org/officeDocument/2006/relationships/hyperlink" Target="https://www.assets.signify.com/is/content/Signify/Ledinaire_Waterproof_WT060C-MI_v2023%2003" TargetMode="External"/><Relationship Id="rId280" Type="http://schemas.openxmlformats.org/officeDocument/2006/relationships/hyperlink" Target="https://www.assets.signify.com/is/image/Signify/EM300V-ELB-P3-kit-HV-v2-CL-WP-G3-RTP?$highres$" TargetMode="External"/><Relationship Id="rId3012" Type="http://schemas.openxmlformats.org/officeDocument/2006/relationships/hyperlink" Target="https://www.assets.signify.com/is/content/Signify/RC136%20PSU%20_%20PSD%20MI-update-Jul23" TargetMode="External"/><Relationship Id="rId140" Type="http://schemas.openxmlformats.org/officeDocument/2006/relationships/hyperlink" Target="https://www.assets.signify.com/is/image/Signify/CoreLine-recessed-G4-W60L60-All-in-logo-RTP?$highres$" TargetMode="External"/><Relationship Id="rId6" Type="http://schemas.openxmlformats.org/officeDocument/2006/relationships/hyperlink" Target="https://www.assets.signify.com/is/image/Signify/DN145B-G4-20S-PSD-RTP?$highres$" TargetMode="External"/><Relationship Id="rId2778" Type="http://schemas.openxmlformats.org/officeDocument/2006/relationships/hyperlink" Target="https://www.assets.signify.com/is/content/Signify/928094205131_EU.cs_CZ.PROF.FP" TargetMode="External"/><Relationship Id="rId2985" Type="http://schemas.openxmlformats.org/officeDocument/2006/relationships/hyperlink" Target="https://www.assets.signify.com/is/content/Signify/CoreLine-wall-mounted-WL140V-Installation-Instructions" TargetMode="External"/><Relationship Id="rId957" Type="http://schemas.openxmlformats.org/officeDocument/2006/relationships/hyperlink" Target="https://www.assets.signify.com/is/image/Signify/LEDbulb_A65_E27_FR_P1-SPP?$highres$" TargetMode="External"/><Relationship Id="rId1587" Type="http://schemas.openxmlformats.org/officeDocument/2006/relationships/hyperlink" Target="https://www.assets.signify.com/is/content/Signify/910500187415_EU.cs_CZ.PROF.FP" TargetMode="External"/><Relationship Id="rId1794" Type="http://schemas.openxmlformats.org/officeDocument/2006/relationships/hyperlink" Target="https://www.assets.signify.com/is/content/Signify/911401850587_EU.cs_CZ.PROF.FP" TargetMode="External"/><Relationship Id="rId2638" Type="http://schemas.openxmlformats.org/officeDocument/2006/relationships/hyperlink" Target="https://www.assets.signify.com/is/content/Signify/929003479102_EU.cs_CZ.PROF.FP" TargetMode="External"/><Relationship Id="rId2845" Type="http://schemas.openxmlformats.org/officeDocument/2006/relationships/hyperlink" Target="https://www.assets.signify.com/is/content/Signify/913713028266_EU.cs_CZ.PROF.FP" TargetMode="External"/><Relationship Id="rId86" Type="http://schemas.openxmlformats.org/officeDocument/2006/relationships/hyperlink" Target="https://www.assets.signify.com/is/image/Signify/EM159Z-WL-CM-EXIT-SIGN-LEGEND-LEFT-RIGHT-SPP?$highres$" TargetMode="External"/><Relationship Id="rId817" Type="http://schemas.openxmlformats.org/officeDocument/2006/relationships/hyperlink" Target="https://www.assets.signify.com/is/image/Signify/CorePro_LEDstrip_5M-SPP?$highres$" TargetMode="External"/><Relationship Id="rId1447" Type="http://schemas.openxmlformats.org/officeDocument/2006/relationships/hyperlink" Target="https://www.assets.signify.com/is/image/Signify/BSN_150_K302_A2_ITS_230V-SPP?$highres$" TargetMode="External"/><Relationship Id="rId1654" Type="http://schemas.openxmlformats.org/officeDocument/2006/relationships/hyperlink" Target="https://www.assets.signify.com/is/content/Signify/911401808087_EU.cs_CZ.PROF.FP" TargetMode="External"/><Relationship Id="rId1861" Type="http://schemas.openxmlformats.org/officeDocument/2006/relationships/hyperlink" Target="https://www.assets.signify.com/is/content/Signify/911401629908_EU.cs_CZ.PROF.FP" TargetMode="External"/><Relationship Id="rId2705" Type="http://schemas.openxmlformats.org/officeDocument/2006/relationships/hyperlink" Target="https://www.assets.signify.com/is/content/Signify/928000503340_EU.cs_CZ.PROF.FP" TargetMode="External"/><Relationship Id="rId2912" Type="http://schemas.openxmlformats.org/officeDocument/2006/relationships/hyperlink" Target="https://www.assets.signify.com/is/content/Signify/Downlight_DN065B_G4_7195214_V2_online_All_in-INI" TargetMode="External"/><Relationship Id="rId1307" Type="http://schemas.openxmlformats.org/officeDocument/2006/relationships/hyperlink" Target="https://www.assets.signify.com/is/image/Signify/lppr1_mhn-la_1000w?$highres$" TargetMode="External"/><Relationship Id="rId1514" Type="http://schemas.openxmlformats.org/officeDocument/2006/relationships/hyperlink" Target="https://www.assets.signify.com/is/content/Signify/911401810784_EU.cs_CZ.PROF.FP" TargetMode="External"/><Relationship Id="rId1721" Type="http://schemas.openxmlformats.org/officeDocument/2006/relationships/hyperlink" Target="https://www.assets.signify.com/is/content/Signify/910505106544_EU.cs_CZ.PROF.FP" TargetMode="External"/><Relationship Id="rId13" Type="http://schemas.openxmlformats.org/officeDocument/2006/relationships/hyperlink" Target="https://www.assets.signify.com/is/image/Signify/DN065B_G4_Trim_Accessory_Silver-SPP?$highres$" TargetMode="External"/><Relationship Id="rId3479" Type="http://schemas.openxmlformats.org/officeDocument/2006/relationships/hyperlink" Target="https://www.assets.signify.com/is/content/Signify/online-QIG-for-324166166411-MAS-LEDtube-installation-guide-INI" TargetMode="External"/><Relationship Id="rId2288" Type="http://schemas.openxmlformats.org/officeDocument/2006/relationships/hyperlink" Target="https://www.assets.signify.com/is/content/Signify/929003167702_EU.cs_CZ.PROF.FP" TargetMode="External"/><Relationship Id="rId2495" Type="http://schemas.openxmlformats.org/officeDocument/2006/relationships/hyperlink" Target="https://www.assets.signify.com/is/content/Signify/929001956728_EU.cs_CZ.PROF.FP" TargetMode="External"/><Relationship Id="rId3339" Type="http://schemas.openxmlformats.org/officeDocument/2006/relationships/hyperlink" Target="https://www.assets.signify.com/is/content/Signify/442710336212_583_Coreline_Malaga_LED_BRP101_BRP102_MI" TargetMode="External"/><Relationship Id="rId467" Type="http://schemas.openxmlformats.org/officeDocument/2006/relationships/hyperlink" Target="https://www.assets.signify.com/is/image/Signify/BVP167-LED60830-40-65PSU-50W-SWB-WH-RTP?$highres$" TargetMode="External"/><Relationship Id="rId1097" Type="http://schemas.openxmlformats.org/officeDocument/2006/relationships/hyperlink" Target="https://www.assets.signify.com/is/image/Signify/LEDSpots_PAR16_GU10-SPP?$highres$" TargetMode="External"/><Relationship Id="rId2148" Type="http://schemas.openxmlformats.org/officeDocument/2006/relationships/hyperlink" Target="https://www.assets.signify.com/is/content/Signify/929002997782_EU.cs_CZ.PROF.FP" TargetMode="External"/><Relationship Id="rId3546" Type="http://schemas.openxmlformats.org/officeDocument/2006/relationships/hyperlink" Target="https://www.assets.signify.com/is/content/Signify/LEDtube_Installation_Guide_UN-INI" TargetMode="External"/><Relationship Id="rId674" Type="http://schemas.openxmlformats.org/officeDocument/2006/relationships/hyperlink" Target="https://www.assets.signify.com/is/image/Signify/LEDtube_PRO_1200mm_12W_G13_850_1800lm-SPP?$highres$" TargetMode="External"/><Relationship Id="rId881" Type="http://schemas.openxmlformats.org/officeDocument/2006/relationships/hyperlink" Target="https://www.assets.signify.com/is/image/Signify/LEDClassic_SSW_60W_A60_E27_WW_CL_ND_1SRT-SPP?$highres$" TargetMode="External"/><Relationship Id="rId2355" Type="http://schemas.openxmlformats.org/officeDocument/2006/relationships/hyperlink" Target="https://www.assets.signify.com/is/content/Signify/929001243082_EU.cs_CZ.PROF.FP" TargetMode="External"/><Relationship Id="rId2562" Type="http://schemas.openxmlformats.org/officeDocument/2006/relationships/hyperlink" Target="https://www.assets.signify.com/is/content/Signify/929001218202_EU.cs_CZ.PROF.FP" TargetMode="External"/><Relationship Id="rId3406" Type="http://schemas.openxmlformats.org/officeDocument/2006/relationships/hyperlink" Target="https://www.assets.signify.com/is/content/Signify/LEDTForce_HPI_NC_Installation_Guide-INI" TargetMode="External"/><Relationship Id="rId361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27" Type="http://schemas.openxmlformats.org/officeDocument/2006/relationships/hyperlink" Target="https://www.assets.signify.com/is/image/Signify/PILA_Waterproof%20Classic%201200%2045?$highres$" TargetMode="External"/><Relationship Id="rId534" Type="http://schemas.openxmlformats.org/officeDocument/2006/relationships/hyperlink" Target="https://www.assets.signify.com/is/image/Signify/LEDTrueForce_Others_E27-SPP?$highres$" TargetMode="External"/><Relationship Id="rId741" Type="http://schemas.openxmlformats.org/officeDocument/2006/relationships/hyperlink" Target="https://www.assets.signify.com/is/image/Signify/ESSENTIAL_LEDtube_8_16W_G5_830_865_APR-SPP?$highres$" TargetMode="External"/><Relationship Id="rId1164" Type="http://schemas.openxmlformats.org/officeDocument/2006/relationships/hyperlink" Target="https://www.assets.signify.com/is/image/Signify/LEDspots_MAS_MR16_GU5_3-SPP?$highres$" TargetMode="External"/><Relationship Id="rId1371" Type="http://schemas.openxmlformats.org/officeDocument/2006/relationships/hyperlink" Target="https://www.assets.signify.com/is/image/Signify/LPPR1_CDM-R-E_0004?$highres$" TargetMode="External"/><Relationship Id="rId2008" Type="http://schemas.openxmlformats.org/officeDocument/2006/relationships/hyperlink" Target="https://www.assets.signify.com/is/content/Signify/929003836602_EU.cs_CZ.PROF.FP" TargetMode="External"/><Relationship Id="rId2215" Type="http://schemas.openxmlformats.org/officeDocument/2006/relationships/hyperlink" Target="https://www.assets.signify.com/is/content/Signify/929003596802_EU.cs_CZ.PROF.FP" TargetMode="External"/><Relationship Id="rId2422" Type="http://schemas.openxmlformats.org/officeDocument/2006/relationships/hyperlink" Target="https://www.assets.signify.com/is/content/Signify/929003597231_EU.cs_CZ.PROF.FP-1" TargetMode="External"/><Relationship Id="rId601" Type="http://schemas.openxmlformats.org/officeDocument/2006/relationships/hyperlink" Target="https://www.assets.signify.com/is/image/Signify/LEDtube_PLL_HF_24W_2G11_830_4P_24D_ND-SPP?$highres$" TargetMode="External"/><Relationship Id="rId1024" Type="http://schemas.openxmlformats.org/officeDocument/2006/relationships/hyperlink" Target="https://www.assets.signify.com/is/image/Signify/LEDCandle_B35NDFR_RCA-SPP?$highres$" TargetMode="External"/><Relationship Id="rId1231" Type="http://schemas.openxmlformats.org/officeDocument/2006/relationships/hyperlink" Target="https://www.assets.signify.com/is/image/Signify/130712024t_rft?$highres$" TargetMode="External"/><Relationship Id="rId3196" Type="http://schemas.openxmlformats.org/officeDocument/2006/relationships/hyperlink" Target="https://www.assets.signify.com/is/content/Signify/MI-CoreLine-BN126C-All-in-combined-upgraded" TargetMode="External"/><Relationship Id="rId3056" Type="http://schemas.openxmlformats.org/officeDocument/2006/relationships/hyperlink" Target="https://www.assets.signify.com/is/content/Signify/Ledinaire-panel-G5-Mounting-Instructions-Connector-Finalv4" TargetMode="External"/><Relationship Id="rId3263" Type="http://schemas.openxmlformats.org/officeDocument/2006/relationships/hyperlink" Target="https://www.assets.signify.com/is/content/Signify/Coreline-Highbay-G5-MI-PSU-PSD" TargetMode="External"/><Relationship Id="rId3470" Type="http://schemas.openxmlformats.org/officeDocument/2006/relationships/hyperlink" Target="https://www.assets.signify.com/is/content/Signify/LEDtube_Installation_Guide-INI" TargetMode="External"/><Relationship Id="rId184" Type="http://schemas.openxmlformats.org/officeDocument/2006/relationships/hyperlink" Target="https://www.assets.signify.com/is/image/Signify/panel3030?$highres$" TargetMode="External"/><Relationship Id="rId391" Type="http://schemas.openxmlformats.org/officeDocument/2006/relationships/hyperlink" Target="https://www.assets.signify.com/is/image/Signify/CoreLineHighbay_Gen5_BY121P-SPP?$highres$" TargetMode="External"/><Relationship Id="rId1908" Type="http://schemas.openxmlformats.org/officeDocument/2006/relationships/hyperlink" Target="https://www.assets.signify.com/is/content/Signify/912300060468_EU.cs_CZ.PROF.FP" TargetMode="External"/><Relationship Id="rId2072" Type="http://schemas.openxmlformats.org/officeDocument/2006/relationships/hyperlink" Target="https://www.assets.signify.com/is/content/Signify/929003482202_EU.cs_CZ.PROF.FP" TargetMode="External"/><Relationship Id="rId3123" Type="http://schemas.openxmlformats.org/officeDocument/2006/relationships/hyperlink" Target="https://www.assets.signify.com/is/content/Signify/CoreLine-waterproof-G3-Installation-Instruction-v202512" TargetMode="External"/><Relationship Id="rId251" Type="http://schemas.openxmlformats.org/officeDocument/2006/relationships/hyperlink" Target="https://www.assets.signify.com/is/image/Signify/CoreLine_Waterproof_WT120C%20G2%20L1500%20PSU%20-%20SPP?$highres$" TargetMode="External"/><Relationship Id="rId3330" Type="http://schemas.openxmlformats.org/officeDocument/2006/relationships/hyperlink" Target="https://www.assets.signify.com/is/content/Signify/Installation-Instructions-PILA-Floodlight-Gen2" TargetMode="External"/><Relationship Id="rId2889" Type="http://schemas.openxmlformats.org/officeDocument/2006/relationships/hyperlink" Target="https://www.assets.signify.com/is/content/Signify/913700226526_EU.cs_CZ.PROF.FP" TargetMode="External"/><Relationship Id="rId111" Type="http://schemas.openxmlformats.org/officeDocument/2006/relationships/hyperlink" Target="https://www.assets.signify.com/is/image/Signify/IPAC_RCS750i_0023?$highres$" TargetMode="External"/><Relationship Id="rId1698" Type="http://schemas.openxmlformats.org/officeDocument/2006/relationships/hyperlink" Target="https://www.assets.signify.com/is/content/Signify/910505106568_EU.cs_CZ.PROF.FP" TargetMode="External"/><Relationship Id="rId2749" Type="http://schemas.openxmlformats.org/officeDocument/2006/relationships/hyperlink" Target="https://www.assets.signify.com/is/content/Signify/928072505130_EU.cs_CZ.PROF.FP" TargetMode="External"/><Relationship Id="rId2956" Type="http://schemas.openxmlformats.org/officeDocument/2006/relationships/hyperlink" Target="https://www.assets.signify.com/is/content/Signify/127075007939_Release_CoreLine%20Recessed%20Spot%20gen2_D78-650_900lm%20PSR_manual" TargetMode="External"/><Relationship Id="rId928" Type="http://schemas.openxmlformats.org/officeDocument/2006/relationships/hyperlink" Target="https://www.assets.signify.com/is/image/Signify/LEDbulb_60W_E27_827_CL_G93-SPP?$highres$" TargetMode="External"/><Relationship Id="rId1558" Type="http://schemas.openxmlformats.org/officeDocument/2006/relationships/hyperlink" Target="https://www.assets.signify.com/is/content/Signify/911401846087_EU.cs_CZ.PROF.FP" TargetMode="External"/><Relationship Id="rId1765" Type="http://schemas.openxmlformats.org/officeDocument/2006/relationships/hyperlink" Target="https://www.assets.signify.com/is/content/Signify/911401815285_EU.cs_CZ.PROF.FP" TargetMode="External"/><Relationship Id="rId2609" Type="http://schemas.openxmlformats.org/officeDocument/2006/relationships/hyperlink" Target="https://www.assets.signify.com/is/content/Signify/929002493602_EU.cs_CZ.PROF.FP" TargetMode="External"/><Relationship Id="rId57" Type="http://schemas.openxmlformats.org/officeDocument/2006/relationships/hyperlink" Target="https://www.assets.signify.com/is/image/Signify/CoreLine_Recessed_Spot-RS141B-SPP?$highres$" TargetMode="External"/><Relationship Id="rId1418" Type="http://schemas.openxmlformats.org/officeDocument/2006/relationships/hyperlink" Target="https://www.assets.signify.com/is/image/Signify/GPPR1_PPLLTC-3_0001?$highres$" TargetMode="External"/><Relationship Id="rId1972" Type="http://schemas.openxmlformats.org/officeDocument/2006/relationships/hyperlink" Target="https://www.assets.signify.com/is/content/Signify/929003730802_EU.cs_CZ.PROF.FP" TargetMode="External"/><Relationship Id="rId2816" Type="http://schemas.openxmlformats.org/officeDocument/2006/relationships/hyperlink" Target="https://www.assets.signify.com/is/content/Signify/928195605330_EU.cs_CZ.PROF.FP" TargetMode="External"/><Relationship Id="rId1625" Type="http://schemas.openxmlformats.org/officeDocument/2006/relationships/hyperlink" Target="https://www.assets.signify.com/is/content/Signify/911401890785_EU.cs_CZ.PROF.FP" TargetMode="External"/><Relationship Id="rId1832" Type="http://schemas.openxmlformats.org/officeDocument/2006/relationships/hyperlink" Target="https://www.assets.signify.com/is/content/Signify/911401554345_EU.cs_CZ.PROF.FP" TargetMode="External"/><Relationship Id="rId2399" Type="http://schemas.openxmlformats.org/officeDocument/2006/relationships/hyperlink" Target="https://www.assets.signify.com/is/content/Signify/929003607409_EU.cs_CZ.PROF.FP" TargetMode="External"/><Relationship Id="rId3657" Type="http://schemas.openxmlformats.org/officeDocument/2006/relationships/hyperlink" Target="https://www.assets.signify.com/is/content/Signify/CZ.cs_CZ.8720169191273" TargetMode="External"/><Relationship Id="rId578" Type="http://schemas.openxmlformats.org/officeDocument/2006/relationships/hyperlink" Target="https://www.assets.signify.com/is/image/Signify/CorePro-LED-PLC-4P-G24q-RTP?$highres$" TargetMode="External"/><Relationship Id="rId785" Type="http://schemas.openxmlformats.org/officeDocument/2006/relationships/hyperlink" Target="https://www.assets.signify.com/is/image/Signify/CorePro-LEDtube-HF-1200mm-RTP?$highres$" TargetMode="External"/><Relationship Id="rId992" Type="http://schemas.openxmlformats.org/officeDocument/2006/relationships/hyperlink" Target="https://www.assets.signify.com/is/image/Signify/LED_classic_40W_P45_E14_WGD90_CL_SRT4_1-SPP?$highres$" TargetMode="External"/><Relationship Id="rId2259" Type="http://schemas.openxmlformats.org/officeDocument/2006/relationships/hyperlink" Target="https://www.assets.signify.com/is/content/Signify/929002697102_EU.cs_CZ.PROF.FP" TargetMode="External"/><Relationship Id="rId2466" Type="http://schemas.openxmlformats.org/officeDocument/2006/relationships/hyperlink" Target="https://www.assets.signify.com/is/content/Signify/929002029392_EU.cs_CZ.PROF.FP" TargetMode="External"/><Relationship Id="rId2673" Type="http://schemas.openxmlformats.org/officeDocument/2006/relationships/hyperlink" Target="https://www.assets.signify.com/is/content/Signify/923212043801_EU.cs_CZ.PROF.FP" TargetMode="External"/><Relationship Id="rId2880" Type="http://schemas.openxmlformats.org/officeDocument/2006/relationships/hyperlink" Target="https://www.assets.signify.com/is/content/Signify/913700653266_EU.cs_CZ.PROF.FP" TargetMode="External"/><Relationship Id="rId3517" Type="http://schemas.openxmlformats.org/officeDocument/2006/relationships/hyperlink" Target="https://www.assets.signify.com/is/content/Signify/online-QIG-for-324166183191-Corepro-LEDtube-INI" TargetMode="External"/><Relationship Id="rId438" Type="http://schemas.openxmlformats.org/officeDocument/2006/relationships/hyperlink" Target="https://www.assets.signify.com/is/image/Signify/Coreline_Tempo_Medium-BVP125_Led120-SPP?$highres$" TargetMode="External"/><Relationship Id="rId645" Type="http://schemas.openxmlformats.org/officeDocument/2006/relationships/hyperlink" Target="https://www.assets.signify.com/is/image/Signify/LEDtube_Starter_1-SPP?$highres$" TargetMode="External"/><Relationship Id="rId852" Type="http://schemas.openxmlformats.org/officeDocument/2006/relationships/hyperlink" Target="https://www.assets.signify.com/is/image/Signify/LED_CLA_60W_A60_E27_2700K_CL_UE_SRT4-SPP?$highres$" TargetMode="External"/><Relationship Id="rId1068" Type="http://schemas.openxmlformats.org/officeDocument/2006/relationships/hyperlink" Target="https://www.assets.signify.com/is/image/Signify/LEDspot_CorePro_60W_E27_R80_827_36D_ND-SPP?$highres$" TargetMode="External"/><Relationship Id="rId1275" Type="http://schemas.openxmlformats.org/officeDocument/2006/relationships/hyperlink" Target="https://www.assets.signify.com/is/image/Signify/LPPR1_STARTER_S2E_BL_PHL?$highres$" TargetMode="External"/><Relationship Id="rId1482" Type="http://schemas.openxmlformats.org/officeDocument/2006/relationships/hyperlink" Target="https://www.assets.signify.com/is/content/Signify/929003251232_EU.cs_CZ.PROF.FP" TargetMode="External"/><Relationship Id="rId2119" Type="http://schemas.openxmlformats.org/officeDocument/2006/relationships/hyperlink" Target="https://www.assets.signify.com/is/content/Signify/929004320402_EU.cs_CZ.PROF.FP" TargetMode="External"/><Relationship Id="rId2326" Type="http://schemas.openxmlformats.org/officeDocument/2006/relationships/hyperlink" Target="https://www.assets.signify.com/is/content/Signify/929003059302_EU.cs_CZ.PROF.FP" TargetMode="External"/><Relationship Id="rId2533" Type="http://schemas.openxmlformats.org/officeDocument/2006/relationships/hyperlink" Target="https://www.assets.signify.com/is/content/Signify/929004248202_EU.cs_CZ.PROF.FP" TargetMode="External"/><Relationship Id="rId2740" Type="http://schemas.openxmlformats.org/officeDocument/2006/relationships/hyperlink" Target="https://www.assets.signify.com/is/content/Signify/928150519227_EU.cs_CZ.PROF.FP" TargetMode="External"/><Relationship Id="rId505" Type="http://schemas.openxmlformats.org/officeDocument/2006/relationships/hyperlink" Target="https://www.assets.signify.com/is/image/Signify/LEDTrueForce_E40_55W-SPP?$highres$" TargetMode="External"/><Relationship Id="rId712" Type="http://schemas.openxmlformats.org/officeDocument/2006/relationships/hyperlink" Target="https://www.assets.signify.com/is/image/Signify/LEDtube_T8_G13_MAS1-SPP?$highres$" TargetMode="External"/><Relationship Id="rId1135" Type="http://schemas.openxmlformats.org/officeDocument/2006/relationships/hyperlink" Target="https://www.assets.signify.com/is/image/Signify/MZD_LED_500lm_GU10_840_120D_ND-SPP?$highres$" TargetMode="External"/><Relationship Id="rId1342" Type="http://schemas.openxmlformats.org/officeDocument/2006/relationships/hyperlink" Target="https://www.assets.signify.com/is/image/Signify/LPPR1_CDM-T-E_0004?$highres$" TargetMode="External"/><Relationship Id="rId1202" Type="http://schemas.openxmlformats.org/officeDocument/2006/relationships/hyperlink" Target="https://www.assets.signify.com/is/image/Signify/LED-20W-G4-WW-12V-Dim-SRT6-RTP?$highres$" TargetMode="External"/><Relationship Id="rId2600" Type="http://schemas.openxmlformats.org/officeDocument/2006/relationships/hyperlink" Target="https://www.assets.signify.com/is/content/Signify/929002492502_EU.cs_CZ.PROF.FP" TargetMode="External"/><Relationship Id="rId3167" Type="http://schemas.openxmlformats.org/officeDocument/2006/relationships/hyperlink" Target="https://www.assets.signify.com/is/content/Signify/Manual%20Instruction_Ledinaire%20waterproof%20WT065C%20All_In_v202305" TargetMode="External"/><Relationship Id="rId295" Type="http://schemas.openxmlformats.org/officeDocument/2006/relationships/hyperlink" Target="https://www.assets.signify.com/is/image/Signify/L1200?$highres$" TargetMode="External"/><Relationship Id="rId3374" Type="http://schemas.openxmlformats.org/officeDocument/2006/relationships/hyperlink" Target="https://www.assets.signify.com/is/content/Signify/Online-QIG-for-324165994074-INI" TargetMode="External"/><Relationship Id="rId3581" Type="http://schemas.openxmlformats.org/officeDocument/2006/relationships/hyperlink" Target="https://www.assets.signify.com/is/content/Signify/LEDtube_Installation_Guide_HF_2-INI" TargetMode="External"/><Relationship Id="rId2183" Type="http://schemas.openxmlformats.org/officeDocument/2006/relationships/hyperlink" Target="https://www.assets.signify.com/is/content/Signify/929003795502_EU.cs_CZ.PROF.FP" TargetMode="External"/><Relationship Id="rId2390" Type="http://schemas.openxmlformats.org/officeDocument/2006/relationships/hyperlink" Target="https://www.assets.signify.com/is/content/Signify/929003785202_EU.cs_CZ.PROF.FP" TargetMode="External"/><Relationship Id="rId3027" Type="http://schemas.openxmlformats.org/officeDocument/2006/relationships/hyperlink" Target="https://www.assets.signify.com/is/content/Signify/CoreLine-panel-G6-Installation-Instructions-RC132V-v2" TargetMode="External"/><Relationship Id="rId3234" Type="http://schemas.openxmlformats.org/officeDocument/2006/relationships/hyperlink" Target="https://www.assets.signify.com/is/content/Signify/MI-Coreline-Highbay-G6-PSD-PSU" TargetMode="External"/><Relationship Id="rId3441" Type="http://schemas.openxmlformats.org/officeDocument/2006/relationships/hyperlink" Target="https://www.assets.signify.com/is/content/Signify/PLL-EM-Mains-66011861-TLED-NDLR-INI" TargetMode="External"/><Relationship Id="rId155" Type="http://schemas.openxmlformats.org/officeDocument/2006/relationships/hyperlink" Target="https://www.assets.signify.com/is/image/Signify/CoreLine-panel-G6-W60L60-RTP?$highres$" TargetMode="External"/><Relationship Id="rId362" Type="http://schemas.openxmlformats.org/officeDocument/2006/relationships/hyperlink" Target="https://www.assets.signify.com/is/image/Signify/CL-HB-G6-BY120P-PSU-PSD-RTP?$highres$" TargetMode="External"/><Relationship Id="rId2043" Type="http://schemas.openxmlformats.org/officeDocument/2006/relationships/hyperlink" Target="https://www.assets.signify.com/is/content/Signify/929004432302_EU.cs_CZ.PROF.FP" TargetMode="External"/><Relationship Id="rId2250" Type="http://schemas.openxmlformats.org/officeDocument/2006/relationships/hyperlink" Target="https://www.assets.signify.com/is/content/Signify/929003775502_EU.cs_CZ.PROF.FP" TargetMode="External"/><Relationship Id="rId3301" Type="http://schemas.openxmlformats.org/officeDocument/2006/relationships/hyperlink" Target="https://www.assets.signify.com/is/content/Signify/MI_Coreline%20tempo%20small%20gen2" TargetMode="External"/><Relationship Id="rId222" Type="http://schemas.openxmlformats.org/officeDocument/2006/relationships/hyperlink" Target="https://www.assets.signify.com/is/image/Signify/Ledinaire-surface-mounted-SM065C-RTP?$highres$" TargetMode="External"/><Relationship Id="rId2110" Type="http://schemas.openxmlformats.org/officeDocument/2006/relationships/hyperlink" Target="https://www.assets.signify.com/is/content/Signify/929002021702_EU.cs_CZ.PROF.FP" TargetMode="External"/><Relationship Id="rId1669" Type="http://schemas.openxmlformats.org/officeDocument/2006/relationships/hyperlink" Target="https://www.assets.signify.com/is/content/Signify/911401842587_EU.cs_CZ.PROF.FP" TargetMode="External"/><Relationship Id="rId1876" Type="http://schemas.openxmlformats.org/officeDocument/2006/relationships/hyperlink" Target="https://www.assets.signify.com/is/content/Signify/911401633208_EU.cs_CZ.PROF.FP" TargetMode="External"/><Relationship Id="rId2927" Type="http://schemas.openxmlformats.org/officeDocument/2006/relationships/hyperlink" Target="https://www.assets.signify.com/is/content/Signify/444170264921%20DN142B%20PSU%20Installation%20Instructions" TargetMode="External"/><Relationship Id="rId3091" Type="http://schemas.openxmlformats.org/officeDocument/2006/relationships/hyperlink" Target="https://www.assets.signify.com/is/content/Signify/Ledinaire-surface-mounted-Gen-2-Mounting-Instructions" TargetMode="External"/><Relationship Id="rId1529" Type="http://schemas.openxmlformats.org/officeDocument/2006/relationships/hyperlink" Target="https://www.assets.signify.com/is/content/Signify/929003322602_EU.cs_CZ.PROF.FP" TargetMode="External"/><Relationship Id="rId1736" Type="http://schemas.openxmlformats.org/officeDocument/2006/relationships/hyperlink" Target="https://www.assets.signify.com/is/content/Signify/911401816987_EU.cs_CZ.PROF.FP" TargetMode="External"/><Relationship Id="rId1943" Type="http://schemas.openxmlformats.org/officeDocument/2006/relationships/hyperlink" Target="https://www.assets.signify.com/is/content/Signify/911401824583_EU.cs_CZ.PROF.FP" TargetMode="External"/><Relationship Id="rId28" Type="http://schemas.openxmlformats.org/officeDocument/2006/relationships/hyperlink" Target="https://www.assets.signify.com/is/image/Signify/CLDN-DN142B-UGR19-200-SPP?$highres$" TargetMode="External"/><Relationship Id="rId1803" Type="http://schemas.openxmlformats.org/officeDocument/2006/relationships/hyperlink" Target="https://www.assets.signify.com/is/content/Signify/911401853487_EU.cs_CZ.PROF.FP" TargetMode="External"/><Relationship Id="rId689" Type="http://schemas.openxmlformats.org/officeDocument/2006/relationships/hyperlink" Target="https://www.assets.signify.com/is/image/Signify/PILA-LED-Tube-HO-G13-20241115-RTP?$highres$" TargetMode="External"/><Relationship Id="rId896" Type="http://schemas.openxmlformats.org/officeDocument/2006/relationships/hyperlink" Target="https://www.assets.signify.com/is/image/Signify/LED_classic_A67_E27_FR-POS2A-SPP?$highres$" TargetMode="External"/><Relationship Id="rId2577" Type="http://schemas.openxmlformats.org/officeDocument/2006/relationships/hyperlink" Target="https://www.assets.signify.com/is/content/Signify/929003038531_EU.cs_CZ.PROF.FP" TargetMode="External"/><Relationship Id="rId2784" Type="http://schemas.openxmlformats.org/officeDocument/2006/relationships/hyperlink" Target="https://www.assets.signify.com/is/content/Signify/928193705131_EU.cs_CZ.PROF.FP" TargetMode="External"/><Relationship Id="rId362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49" Type="http://schemas.openxmlformats.org/officeDocument/2006/relationships/hyperlink" Target="https://www.assets.signify.com/is/image/Signify/LED-TForce-Core-LED-HPL-24-5W-E27-FR-RTP?$highres$" TargetMode="External"/><Relationship Id="rId756" Type="http://schemas.openxmlformats.org/officeDocument/2006/relationships/hyperlink" Target="https://www.assets.signify.com/is/image/Signify/LEDtube_1200mm_17W_G5-SPP?$highres$" TargetMode="External"/><Relationship Id="rId1179" Type="http://schemas.openxmlformats.org/officeDocument/2006/relationships/hyperlink" Target="https://www.assets.signify.com/is/image/Signify/LEDspot_GU4_Classic_MR11-SPP?$highres$" TargetMode="External"/><Relationship Id="rId1386" Type="http://schemas.openxmlformats.org/officeDocument/2006/relationships/hyperlink" Target="https://www.assets.signify.com/is/image/Signify/GPPR1_HFSIITL5_0005?$highres$" TargetMode="External"/><Relationship Id="rId1593" Type="http://schemas.openxmlformats.org/officeDocument/2006/relationships/hyperlink" Target="https://www.assets.signify.com/is/content/Signify/910930009818_EU.cs_CZ.PROF.FP" TargetMode="External"/><Relationship Id="rId2437" Type="http://schemas.openxmlformats.org/officeDocument/2006/relationships/hyperlink" Target="https://www.assets.signify.com/is/content/Signify/929003014382_EU.cs_CZ.PROF.FP" TargetMode="External"/><Relationship Id="rId2991" Type="http://schemas.openxmlformats.org/officeDocument/2006/relationships/hyperlink" Target="https://www.assets.signify.com/is/content/Signify/Ceiling_PILA_RD_10W_W_MI-INI" TargetMode="External"/><Relationship Id="rId409" Type="http://schemas.openxmlformats.org/officeDocument/2006/relationships/hyperlink" Target="https://www.assets.signify.com/is/image/Signify/CoreLineHighbay_Gen5_BY122P-SPP?$highres$" TargetMode="External"/><Relationship Id="rId963" Type="http://schemas.openxmlformats.org/officeDocument/2006/relationships/hyperlink" Target="https://www.assets.signify.com/is/image/Signify/LEDbulb_12-80W_E27_A60_730_FR_130D-SPP?$highres$" TargetMode="External"/><Relationship Id="rId1039" Type="http://schemas.openxmlformats.org/officeDocument/2006/relationships/hyperlink" Target="https://www.assets.signify.com/is/image/Signify/LED_60W_P48_E14_WW_FR_ND_1SRT4_1-SPP?$highres$" TargetMode="External"/><Relationship Id="rId1246" Type="http://schemas.openxmlformats.org/officeDocument/2006/relationships/hyperlink" Target="https://www.assets.signify.com/is/image/Signify/LPPR1_PLSBLB_0001?$highres$" TargetMode="External"/><Relationship Id="rId2644" Type="http://schemas.openxmlformats.org/officeDocument/2006/relationships/hyperlink" Target="https://www.assets.signify.com/is/content/Signify/929002389702_EU.cs_CZ.PROF.FP" TargetMode="External"/><Relationship Id="rId2851" Type="http://schemas.openxmlformats.org/officeDocument/2006/relationships/hyperlink" Target="https://www.assets.signify.com/is/content/Signify/913713034366_EU.cs_CZ.PROF.FP" TargetMode="External"/><Relationship Id="rId92" Type="http://schemas.openxmlformats.org/officeDocument/2006/relationships/hyperlink" Target="https://www.assets.signify.com/is/image/Signify/CoreLine_wall-mounted_WL140V_All-in_SPP-1?$highres$" TargetMode="External"/><Relationship Id="rId616" Type="http://schemas.openxmlformats.org/officeDocument/2006/relationships/hyperlink" Target="https://www.assets.signify.com/is/image/Signify/LEDtube_1200mm_15W_G13-SPP?$highres$" TargetMode="External"/><Relationship Id="rId823" Type="http://schemas.openxmlformats.org/officeDocument/2006/relationships/hyperlink" Target="https://www.assets.signify.com/is/image/Signify/CorePro_LEDstrip_5M-SPP?$highres$" TargetMode="External"/><Relationship Id="rId1453" Type="http://schemas.openxmlformats.org/officeDocument/2006/relationships/hyperlink" Target="https://www.assets.signify.com/is/image/Signify/BSN_250_L33_A2_TS_230V-SPP?$highres$" TargetMode="External"/><Relationship Id="rId1660" Type="http://schemas.openxmlformats.org/officeDocument/2006/relationships/hyperlink" Target="https://www.assets.signify.com/is/content/Signify/910505103766_EU.cs_CZ.PROF.FP" TargetMode="External"/><Relationship Id="rId2504" Type="http://schemas.openxmlformats.org/officeDocument/2006/relationships/hyperlink" Target="https://www.assets.signify.com/is/content/Signify/929003485602_EU.cs_CZ.PROF.FP" TargetMode="External"/><Relationship Id="rId2711" Type="http://schemas.openxmlformats.org/officeDocument/2006/relationships/hyperlink" Target="https://www.assets.signify.com/is/content/Signify/928037703332_EU.cs_CZ.PROF.FP" TargetMode="External"/><Relationship Id="rId1106" Type="http://schemas.openxmlformats.org/officeDocument/2006/relationships/hyperlink" Target="https://www.assets.signify.com/is/image/Signify/LEDspotMV_GU10_MR16_ND_PP?$highres$" TargetMode="External"/><Relationship Id="rId1313" Type="http://schemas.openxmlformats.org/officeDocument/2006/relationships/hyperlink" Target="https://www.assets.signify.com/is/image/Signify/lppr1_mhn-fc_1000w?$highres$" TargetMode="External"/><Relationship Id="rId1520" Type="http://schemas.openxmlformats.org/officeDocument/2006/relationships/hyperlink" Target="https://www.assets.signify.com/is/content/Signify/911401898482_EU.cs_CZ.PROF.FP" TargetMode="External"/><Relationship Id="rId3278" Type="http://schemas.openxmlformats.org/officeDocument/2006/relationships/hyperlink" Target="https://www.assets.signify.com/is/content/Signify/Ledinaire-Highbay-BY02XP-G3-MI-EMEA" TargetMode="External"/><Relationship Id="rId3485" Type="http://schemas.openxmlformats.org/officeDocument/2006/relationships/hyperlink" Target="https://www.assets.signify.com/is/content/Signify/online-QIG-for-324166166411-MAS-LEDtube-installation-guide-INI" TargetMode="External"/><Relationship Id="rId199" Type="http://schemas.openxmlformats.org/officeDocument/2006/relationships/hyperlink" Target="https://www.assets.signify.com/is/image/Signify/RC159Z-Deco-Square-RTP?$highres$" TargetMode="External"/><Relationship Id="rId2087" Type="http://schemas.openxmlformats.org/officeDocument/2006/relationships/hyperlink" Target="https://www.assets.signify.com/is/content/Signify/929004242402_EU.cs_CZ.PROF.FP" TargetMode="External"/><Relationship Id="rId2294" Type="http://schemas.openxmlformats.org/officeDocument/2006/relationships/hyperlink" Target="https://www.assets.signify.com/is/content/Signify/929003622902_EU.cs_CZ.PROF.FP" TargetMode="External"/><Relationship Id="rId3138" Type="http://schemas.openxmlformats.org/officeDocument/2006/relationships/hyperlink" Target="https://www.assets.signify.com/is/content/Signify/Installation%20instruction_CoreLine%20waterproof%20WT120C%20standard_2023%2005" TargetMode="External"/><Relationship Id="rId3345" Type="http://schemas.openxmlformats.org/officeDocument/2006/relationships/hyperlink" Target="https://www.assets.signify.com/is/content/Signify/OIII9_ZRP220I_PHL_0001" TargetMode="External"/><Relationship Id="rId3552" Type="http://schemas.openxmlformats.org/officeDocument/2006/relationships/hyperlink" Target="https://www.assets.signify.com/is/content/Signify/LEDtube_Installation_Guide_UN-INI" TargetMode="External"/><Relationship Id="rId266" Type="http://schemas.openxmlformats.org/officeDocument/2006/relationships/hyperlink" Target="https://www.assets.signify.com/is/image/Signify/CoreLine_Waterproof_WT120C%20G2%20L1200%20PSU%20-%20SPP?$highres$" TargetMode="External"/><Relationship Id="rId473" Type="http://schemas.openxmlformats.org/officeDocument/2006/relationships/hyperlink" Target="https://www.assets.signify.com/is/image/Signify/Ledinaire-Floodlight-BVP167-65W-AWB-All-in-RTP?$highres$" TargetMode="External"/><Relationship Id="rId680" Type="http://schemas.openxmlformats.org/officeDocument/2006/relationships/hyperlink" Target="https://www.assets.signify.com/is/image/Signify/LEDtube_T8_G13-SPP?$highres$" TargetMode="External"/><Relationship Id="rId2154" Type="http://schemas.openxmlformats.org/officeDocument/2006/relationships/hyperlink" Target="https://www.assets.signify.com/is/content/Signify/929003553502_EU.cs_CZ.PROF.FP" TargetMode="External"/><Relationship Id="rId2361" Type="http://schemas.openxmlformats.org/officeDocument/2006/relationships/hyperlink" Target="https://www.assets.signify.com/is/content/Signify/929002371801_EU.cs_CZ.PROF.FP" TargetMode="External"/><Relationship Id="rId3205" Type="http://schemas.openxmlformats.org/officeDocument/2006/relationships/hyperlink" Target="https://www.assets.signify.com/is/content/Signify/BN021C%20EU-MI-0427_Final%20v3" TargetMode="External"/><Relationship Id="rId3412" Type="http://schemas.openxmlformats.org/officeDocument/2006/relationships/hyperlink" Target="https://www.assets.signify.com/is/content/Signify/online-QIG-for-324165132934-Installation-INI" TargetMode="External"/><Relationship Id="rId126" Type="http://schemas.openxmlformats.org/officeDocument/2006/relationships/hyperlink" Target="https://www.assets.signify.com/is/image/Signify/3_circuit_Square-ZRS750_EPSL_WH-AP?$highres$" TargetMode="External"/><Relationship Id="rId333" Type="http://schemas.openxmlformats.org/officeDocument/2006/relationships/hyperlink" Target="https://www.assets.signify.com/is/image/Signify/CoreLineBatten-BN126C-All-in-ML-MCCT-L600-1-SPP?$highres$" TargetMode="External"/><Relationship Id="rId540" Type="http://schemas.openxmlformats.org/officeDocument/2006/relationships/hyperlink" Target="https://www.assets.signify.com/is/image/Signify/LEDTrueForce_Others_E40-SPP?$highres$" TargetMode="External"/><Relationship Id="rId1170" Type="http://schemas.openxmlformats.org/officeDocument/2006/relationships/hyperlink" Target="https://www.assets.signify.com/is/image/Signify/LEDspots_MAS_MR16_GU5_3_1-SPP?$highres$" TargetMode="External"/><Relationship Id="rId2014" Type="http://schemas.openxmlformats.org/officeDocument/2006/relationships/hyperlink" Target="https://www.assets.signify.com/is/content/Signify/929002481502_EU.cs_CZ.PROF.FP" TargetMode="External"/><Relationship Id="rId2221" Type="http://schemas.openxmlformats.org/officeDocument/2006/relationships/hyperlink" Target="https://www.assets.signify.com/is/content/Signify/929001391002_EU.cs_CZ.PROF.FP" TargetMode="External"/><Relationship Id="rId1030" Type="http://schemas.openxmlformats.org/officeDocument/2006/relationships/hyperlink" Target="https://www.assets.signify.com/is/image/Signify/PLA_LED_60W_B35_E14_WW_ND_1CT_10-SPP?$highres$" TargetMode="External"/><Relationship Id="rId400" Type="http://schemas.openxmlformats.org/officeDocument/2006/relationships/hyperlink" Target="https://www.assets.signify.com/is/image/Signify/CoreLineHighbay_Gen5_BY121P-SPP?$highres$" TargetMode="External"/><Relationship Id="rId1987" Type="http://schemas.openxmlformats.org/officeDocument/2006/relationships/hyperlink" Target="https://www.assets.signify.com/is/content/Signify/929003531002_EU.cs_CZ.PROF.FP" TargetMode="External"/><Relationship Id="rId1847" Type="http://schemas.openxmlformats.org/officeDocument/2006/relationships/hyperlink" Target="https://www.assets.signify.com/is/content/Signify/911401630108_EU.cs_CZ.PROF.FP" TargetMode="External"/><Relationship Id="rId1707" Type="http://schemas.openxmlformats.org/officeDocument/2006/relationships/hyperlink" Target="https://www.assets.signify.com/is/content/Signify/911401835888_EU.cs_CZ.PROF.FP" TargetMode="External"/><Relationship Id="rId3062" Type="http://schemas.openxmlformats.org/officeDocument/2006/relationships/hyperlink" Target="https://www.assets.signify.com/is/content/Signify/Mounting%20Instructions%20PILA%20Panel%204000%20lm;https:/www.assets.signify.com/is/content/Signify/Pila-Panel-Installations-Instructions-2024" TargetMode="External"/><Relationship Id="rId190" Type="http://schemas.openxmlformats.org/officeDocument/2006/relationships/hyperlink" Target="https://www.assets.signify.com/is/image/Signify/RC159Z-SME-2-WH-Suspension-set?$highres$" TargetMode="External"/><Relationship Id="rId1914" Type="http://schemas.openxmlformats.org/officeDocument/2006/relationships/hyperlink" Target="https://www.assets.signify.com/is/content/Signify/911401881902_EU.cs_CZ.PROF.FP" TargetMode="External"/><Relationship Id="rId2688" Type="http://schemas.openxmlformats.org/officeDocument/2006/relationships/hyperlink" Target="https://www.assets.signify.com/is/content/Signify/928048001505_EU.cs_CZ.PROF.FP" TargetMode="External"/><Relationship Id="rId2895" Type="http://schemas.openxmlformats.org/officeDocument/2006/relationships/hyperlink" Target="https://www.assets.signify.com/is/content/Signify/913700217903_EU.cs_CZ.PROF.FP" TargetMode="External"/><Relationship Id="rId867" Type="http://schemas.openxmlformats.org/officeDocument/2006/relationships/hyperlink" Target="https://www.assets.signify.com/is/image/Signify/LED_classic_60W_A60_E27_CL_WGD90_SRT4_1-SPP?$highres$" TargetMode="External"/><Relationship Id="rId1497" Type="http://schemas.openxmlformats.org/officeDocument/2006/relationships/hyperlink" Target="https://www.assets.signify.com/is/content/Signify/910505103601_EU.cs_CZ.PROF.FP" TargetMode="External"/><Relationship Id="rId2548" Type="http://schemas.openxmlformats.org/officeDocument/2006/relationships/hyperlink" Target="https://www.assets.signify.com/is/content/Signify/929004221002_EU.cs_CZ.PROF.FP" TargetMode="External"/><Relationship Id="rId2755" Type="http://schemas.openxmlformats.org/officeDocument/2006/relationships/hyperlink" Target="https://www.assets.signify.com/is/content/Signify/928070419830_EU.cs_CZ.PROF.FP" TargetMode="External"/><Relationship Id="rId2962" Type="http://schemas.openxmlformats.org/officeDocument/2006/relationships/hyperlink" Target="https://www.assets.signify.com/is/content/Signify/Downlight_RS060B_RS061B_PSRII_WH_20210915_MI-INI" TargetMode="External"/><Relationship Id="rId727" Type="http://schemas.openxmlformats.org/officeDocument/2006/relationships/hyperlink" Target="https://www.assets.signify.com/is/image/Signify/MAS-LEDtube-HE-T5-Mains-EU-20240507-RTP?$highres$" TargetMode="External"/><Relationship Id="rId934" Type="http://schemas.openxmlformats.org/officeDocument/2006/relationships/hyperlink" Target="https://www.assets.signify.com/is/image/Signify/18110108zz_rft?$highres$" TargetMode="External"/><Relationship Id="rId1357" Type="http://schemas.openxmlformats.org/officeDocument/2006/relationships/hyperlink" Target="https://www.assets.signify.com/is/image/Signify/LPPR1_CDM-TM_0001?$highres$" TargetMode="External"/><Relationship Id="rId1564" Type="http://schemas.openxmlformats.org/officeDocument/2006/relationships/hyperlink" Target="https://www.assets.signify.com/is/content/Signify/911401846682_EU.cs_CZ.PROF.FP" TargetMode="External"/><Relationship Id="rId1771" Type="http://schemas.openxmlformats.org/officeDocument/2006/relationships/hyperlink" Target="https://www.assets.signify.com/is/content/Signify/911401807685_EU.cs_CZ.PROF.FP" TargetMode="External"/><Relationship Id="rId2408" Type="http://schemas.openxmlformats.org/officeDocument/2006/relationships/hyperlink" Target="https://www.assets.signify.com/is/content/Signify/929002306808_EU.cs_CZ.PROF.FP" TargetMode="External"/><Relationship Id="rId2615" Type="http://schemas.openxmlformats.org/officeDocument/2006/relationships/hyperlink" Target="https://www.assets.signify.com/is/content/Signify/929001904802_EU.cs_CZ.PROF.FP" TargetMode="External"/><Relationship Id="rId2822" Type="http://schemas.openxmlformats.org/officeDocument/2006/relationships/hyperlink" Target="https://www.assets.signify.com/is/content/Signify/913713032266_EU.cs_CZ.PROF.FP" TargetMode="External"/><Relationship Id="rId63" Type="http://schemas.openxmlformats.org/officeDocument/2006/relationships/hyperlink" Target="https://www.assets.signify.com/is/image/Signify/CoreLine_Recessed_Spot-RS141B_Adjustable_ALU-SPP?$highres$" TargetMode="External"/><Relationship Id="rId1217" Type="http://schemas.openxmlformats.org/officeDocument/2006/relationships/hyperlink" Target="https://www.assets.signify.com/is/image/Signify/LEDlinear_CorePro_7_2W_R7S_1-SPP?$highres$" TargetMode="External"/><Relationship Id="rId1424" Type="http://schemas.openxmlformats.org/officeDocument/2006/relationships/hyperlink" Target="https://www.assets.signify.com/is/image/Signify/GPPR1_MTL-LH_0003?$highres$" TargetMode="External"/><Relationship Id="rId1631" Type="http://schemas.openxmlformats.org/officeDocument/2006/relationships/hyperlink" Target="https://www.assets.signify.com/is/content/Signify/911401562843_EU.cs_CZ.PROF.FP" TargetMode="External"/><Relationship Id="rId3389" Type="http://schemas.openxmlformats.org/officeDocument/2006/relationships/hyperlink" Target="https://www.assets.signify.com/is/content/Signify/Online-QIG-for-324165994074-INI" TargetMode="External"/><Relationship Id="rId3596" Type="http://schemas.openxmlformats.org/officeDocument/2006/relationships/hyperlink" Target="https://www.assets.signify.com/is/content/Signify/LEDtube-Installation-Guide-HF-2-INI" TargetMode="External"/><Relationship Id="rId2198" Type="http://schemas.openxmlformats.org/officeDocument/2006/relationships/hyperlink" Target="https://www.assets.signify.com/is/content/Signify/929001908602_EU.cs_CZ.PROF.FP" TargetMode="External"/><Relationship Id="rId3249" Type="http://schemas.openxmlformats.org/officeDocument/2006/relationships/hyperlink" Target="https://www.assets.signify.com/is/content/Signify/Coreline-Highbay-G5-MI-PSU-PSD" TargetMode="External"/><Relationship Id="rId3456" Type="http://schemas.openxmlformats.org/officeDocument/2006/relationships/hyperlink" Target="https://www.assets.signify.com/is/content/Signify/LEDtube_PLT_Installation_Guide-INI" TargetMode="External"/><Relationship Id="rId377" Type="http://schemas.openxmlformats.org/officeDocument/2006/relationships/hyperlink" Target="https://www.assets.signify.com/is/image/Signify/CL-HB-G6-BY121P-PSU-PSD-RTP?$highres$" TargetMode="External"/><Relationship Id="rId584" Type="http://schemas.openxmlformats.org/officeDocument/2006/relationships/hyperlink" Target="https://www.assets.signify.com/is/image/Signify/929004435102-CorePro-LEDbulb-D-40-60-75-100W-A60-5CCT-RTP?$highres$" TargetMode="External"/><Relationship Id="rId2058" Type="http://schemas.openxmlformats.org/officeDocument/2006/relationships/hyperlink" Target="https://www.assets.signify.com/is/content/Signify/929003592802_EU.cs_CZ.PROF.FP" TargetMode="External"/><Relationship Id="rId2265" Type="http://schemas.openxmlformats.org/officeDocument/2006/relationships/hyperlink" Target="https://www.assets.signify.com/is/content/Signify/929002697702_EU.cs_CZ.PROF.FP" TargetMode="External"/><Relationship Id="rId3109" Type="http://schemas.openxmlformats.org/officeDocument/2006/relationships/hyperlink" Target="https://www.assets.signify.com/is/content/Signify/CoreLine-waterproof-G3-Installation-Instruction-v202512" TargetMode="External"/><Relationship Id="rId3663" Type="http://schemas.openxmlformats.org/officeDocument/2006/relationships/hyperlink" Target="https://www.assets.signify.com/is/content/Signify/CZ.cs_CZ.8718699769369" TargetMode="External"/><Relationship Id="rId237" Type="http://schemas.openxmlformats.org/officeDocument/2006/relationships/hyperlink" Target="https://www.assets.signify.com/is/image/Signify/CoreLine-waterproof-WT120C-G3-L1200-SPP-MultiLumenIcon4?$highres$" TargetMode="External"/><Relationship Id="rId791" Type="http://schemas.openxmlformats.org/officeDocument/2006/relationships/hyperlink" Target="https://www.assets.signify.com/is/image/Signify/CorePro-LEDtube-HF-1500mm-RTP?$highres$" TargetMode="External"/><Relationship Id="rId1074" Type="http://schemas.openxmlformats.org/officeDocument/2006/relationships/hyperlink" Target="https://www.assets.signify.com/is/image/Signify/LEDClassic-50W-GU10-WW-36D-DIM-UE-SRT4-RTP?$highres$" TargetMode="External"/><Relationship Id="rId2472" Type="http://schemas.openxmlformats.org/officeDocument/2006/relationships/hyperlink" Target="https://www.assets.signify.com/is/content/Signify/929002972502_EU.cs_CZ.PROF.FP" TargetMode="External"/><Relationship Id="rId3316" Type="http://schemas.openxmlformats.org/officeDocument/2006/relationships/hyperlink" Target="https://www.assets.signify.com/is/content/Signify/Mounting-instruction-BVP167-169-Ledinaire-Floodlight-All-in-SWB" TargetMode="External"/><Relationship Id="rId3523" Type="http://schemas.openxmlformats.org/officeDocument/2006/relationships/hyperlink" Target="https://www.assets.signify.com/is/content/Signify/LEDtube_Installation_Guide-INI" TargetMode="External"/><Relationship Id="rId444" Type="http://schemas.openxmlformats.org/officeDocument/2006/relationships/hyperlink" Target="https://www.assets.signify.com/is/image/Signify/Coreline_tempo_large-BVP130-PP?$highres$" TargetMode="External"/><Relationship Id="rId651" Type="http://schemas.openxmlformats.org/officeDocument/2006/relationships/hyperlink" Target="https://www.assets.signify.com/is/image/Signify/929004350002-CorePro-LED-PLS-360D-3-5W-3CCT-2P-G23-RTP?$highres$" TargetMode="External"/><Relationship Id="rId1281" Type="http://schemas.openxmlformats.org/officeDocument/2006/relationships/hyperlink" Target="https://www.assets.signify.com/is/image/Signify/lppr1_son-pia_plus_e40?$highres$" TargetMode="External"/><Relationship Id="rId2125" Type="http://schemas.openxmlformats.org/officeDocument/2006/relationships/hyperlink" Target="https://www.assets.signify.com/is/content/Signify/929003577532_EU.cs_CZ.PROF.FP" TargetMode="External"/><Relationship Id="rId2332" Type="http://schemas.openxmlformats.org/officeDocument/2006/relationships/hyperlink" Target="https://www.assets.signify.com/is/content/Signify/929001888655_EU.cs_CZ.PROF.FP" TargetMode="External"/><Relationship Id="rId304" Type="http://schemas.openxmlformats.org/officeDocument/2006/relationships/hyperlink" Target="https://www.assets.signify.com/is/image/Signify/L1500-WT060C-SPP-1?$highres$" TargetMode="External"/><Relationship Id="rId511" Type="http://schemas.openxmlformats.org/officeDocument/2006/relationships/hyperlink" Target="https://www.assets.signify.com/is/image/Signify/LED-MAS-SON-T-UE-M-28-5W-740-E27-RTP?$highres$" TargetMode="External"/><Relationship Id="rId1141" Type="http://schemas.openxmlformats.org/officeDocument/2006/relationships/hyperlink" Target="https://www.assets.signify.com/is/image/Signify/PILA_LED_65W_GU10_CW_36D_ND_1CT_10-SPP?$highres$" TargetMode="External"/><Relationship Id="rId1001" Type="http://schemas.openxmlformats.org/officeDocument/2006/relationships/hyperlink" Target="https://www.assets.signify.com/is/image/Signify/MZD_LEDCLA_40W_B35_E14-SPP?$highres$" TargetMode="External"/><Relationship Id="rId1958" Type="http://schemas.openxmlformats.org/officeDocument/2006/relationships/hyperlink" Target="https://www.assets.signify.com/is/content/Signify/929003467012_EU.cs_CZ.PROF.FP" TargetMode="External"/><Relationship Id="rId3173" Type="http://schemas.openxmlformats.org/officeDocument/2006/relationships/hyperlink" Target="https://www.assets.signify.com/is/content/Signify/Ledinaire%20waterproof%20WT065C%20G3%20BN_MI_v2023%2005" TargetMode="External"/><Relationship Id="rId3380" Type="http://schemas.openxmlformats.org/officeDocument/2006/relationships/hyperlink" Target="https://www.assets.signify.com/is/content/Signify/LEDTForce_HPL_2_NC_Installation_Guide-INI" TargetMode="External"/><Relationship Id="rId1818" Type="http://schemas.openxmlformats.org/officeDocument/2006/relationships/hyperlink" Target="https://www.assets.signify.com/is/content/Signify/911401554245_EU.cs_CZ.PROF.FP" TargetMode="External"/><Relationship Id="rId3033" Type="http://schemas.openxmlformats.org/officeDocument/2006/relationships/hyperlink" Target="https://www.assets.signify.com/is/content/Signify/CoreLine-panel-G6-Installation-Instructions-RC132V-All-in" TargetMode="External"/><Relationship Id="rId3240" Type="http://schemas.openxmlformats.org/officeDocument/2006/relationships/hyperlink" Target="https://www.assets.signify.com/is/content/Signify/MI-Coreline-Highbay-G6-PSD-PSU" TargetMode="External"/><Relationship Id="rId161" Type="http://schemas.openxmlformats.org/officeDocument/2006/relationships/hyperlink" Target="https://www.assets.signify.com/is/image/Signify/CoreLine-panel-G6-W60L60-IP65-IP20-RTP?$highres$" TargetMode="External"/><Relationship Id="rId2799" Type="http://schemas.openxmlformats.org/officeDocument/2006/relationships/hyperlink" Target="https://www.assets.signify.com/is/content/Signify/928084705133_EU.cs_CZ.PROF.FP" TargetMode="External"/><Relationship Id="rId3100" Type="http://schemas.openxmlformats.org/officeDocument/2006/relationships/hyperlink" Target="https://www.assets.signify.com/is/content/Signify/CoreLine%20waterproof%20WT120C%20G2%20PSU_2023%2005" TargetMode="External"/><Relationship Id="rId978" Type="http://schemas.openxmlformats.org/officeDocument/2006/relationships/hyperlink" Target="https://www.assets.signify.com/is/image/Signify/PILA_LED_150W_A80_E27_2700K_FR_ND-SPP?$highres$" TargetMode="External"/><Relationship Id="rId2659" Type="http://schemas.openxmlformats.org/officeDocument/2006/relationships/hyperlink" Target="https://www.assets.signify.com/is/content/Signify/929001243702_EU.cs_CZ.PROF.FP" TargetMode="External"/><Relationship Id="rId2866" Type="http://schemas.openxmlformats.org/officeDocument/2006/relationships/hyperlink" Target="https://www.assets.signify.com/is/content/Signify/913700422866_EU.cs_CZ.PROF.FP" TargetMode="External"/><Relationship Id="rId838" Type="http://schemas.openxmlformats.org/officeDocument/2006/relationships/hyperlink" Target="https://www.assets.signify.com/is/image/Signify/LS_tapetotape_connector_IP20-EU-SPP?$highres$" TargetMode="External"/><Relationship Id="rId1468" Type="http://schemas.openxmlformats.org/officeDocument/2006/relationships/hyperlink" Target="https://www.assets.signify.com/is/content/Signify/911401894787_EU.cs_CZ.PROF.FP" TargetMode="External"/><Relationship Id="rId1675" Type="http://schemas.openxmlformats.org/officeDocument/2006/relationships/hyperlink" Target="https://www.assets.signify.com/is/content/Signify/911401803587_EU.cs_CZ.PROF.FP" TargetMode="External"/><Relationship Id="rId1882" Type="http://schemas.openxmlformats.org/officeDocument/2006/relationships/hyperlink" Target="https://www.assets.signify.com/is/content/Signify/911401677207_EU.cs_CZ.PROF.FP" TargetMode="External"/><Relationship Id="rId2519" Type="http://schemas.openxmlformats.org/officeDocument/2006/relationships/hyperlink" Target="https://www.assets.signify.com/is/content/Signify/929001346402_EU.cs_CZ.PROF.FP" TargetMode="External"/><Relationship Id="rId2726" Type="http://schemas.openxmlformats.org/officeDocument/2006/relationships/hyperlink" Target="https://www.assets.signify.com/is/content/Signify/928150108828_EU.cs_CZ.PROF.FP" TargetMode="External"/><Relationship Id="rId1328" Type="http://schemas.openxmlformats.org/officeDocument/2006/relationships/hyperlink" Target="https://www.assets.signify.com/is/image/Signify/cdo_tt-plus_70w_e27_pp?$highres$" TargetMode="External"/><Relationship Id="rId1535" Type="http://schemas.openxmlformats.org/officeDocument/2006/relationships/hyperlink" Target="https://www.assets.signify.com/is/content/Signify/912401483505_EU.cs_CZ.PROF.FP" TargetMode="External"/><Relationship Id="rId2933" Type="http://schemas.openxmlformats.org/officeDocument/2006/relationships/hyperlink" Target="https://www.assets.signify.com/is/content/Signify/CoreLine_Downlight_DN142B_Installation_Instructions_PSD" TargetMode="External"/><Relationship Id="rId905" Type="http://schemas.openxmlformats.org/officeDocument/2006/relationships/hyperlink" Target="https://www.assets.signify.com/is/image/Signify/1705230620_rft?$highres$" TargetMode="External"/><Relationship Id="rId1742" Type="http://schemas.openxmlformats.org/officeDocument/2006/relationships/hyperlink" Target="https://www.assets.signify.com/is/content/Signify/911401867884_EU.cs_CZ.PROF.FP" TargetMode="External"/><Relationship Id="rId34" Type="http://schemas.openxmlformats.org/officeDocument/2006/relationships/hyperlink" Target="https://www.assets.signify.com/is/image/Signify/CLDN-DN142B-UGR19-150-SPP?$highres$" TargetMode="External"/><Relationship Id="rId1602" Type="http://schemas.openxmlformats.org/officeDocument/2006/relationships/hyperlink" Target="https://www.assets.signify.com/is/content/Signify/911401807587_EU.cs_CZ.PROF.FP" TargetMode="External"/><Relationship Id="rId3567" Type="http://schemas.openxmlformats.org/officeDocument/2006/relationships/hyperlink" Target="https://www.assets.signify.com/is/content/Signify/LEDtube_Installation_Guide_T5-INI" TargetMode="External"/><Relationship Id="rId488" Type="http://schemas.openxmlformats.org/officeDocument/2006/relationships/hyperlink" Target="https://www.assets.signify.com/is/image/Signify/BVP008%20-%20MDU%20-%2020W?$highres$" TargetMode="External"/><Relationship Id="rId695" Type="http://schemas.openxmlformats.org/officeDocument/2006/relationships/hyperlink" Target="https://www.assets.signify.com/is/image/Signify/LEDtube_HF_600mm_8W_G13_830_1000lm-SPP?$highres$" TargetMode="External"/><Relationship Id="rId2169" Type="http://schemas.openxmlformats.org/officeDocument/2006/relationships/hyperlink" Target="https://www.assets.signify.com/is/content/Signify/929002997402_EU.cs_CZ.PROF.FP" TargetMode="External"/><Relationship Id="rId2376" Type="http://schemas.openxmlformats.org/officeDocument/2006/relationships/hyperlink" Target="https://www.assets.signify.com/is/content/Signify/929002371502_EU.cs_CZ.PROF.FP" TargetMode="External"/><Relationship Id="rId2583" Type="http://schemas.openxmlformats.org/officeDocument/2006/relationships/hyperlink" Target="https://www.assets.signify.com/is/content/Signify/929001364655_EU.cs_CZ.PROF.FP" TargetMode="External"/><Relationship Id="rId2790" Type="http://schemas.openxmlformats.org/officeDocument/2006/relationships/hyperlink" Target="https://www.assets.signify.com/is/content/Signify/928189105131_EU.cs_CZ.PROF.FP" TargetMode="External"/><Relationship Id="rId3427" Type="http://schemas.openxmlformats.org/officeDocument/2006/relationships/hyperlink" Target="https://www.assets.signify.com/is/content/Signify/324166386951-on-line-QIG-v2HR-INI" TargetMode="External"/><Relationship Id="rId363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48" Type="http://schemas.openxmlformats.org/officeDocument/2006/relationships/hyperlink" Target="https://www.assets.signify.com/is/image/Signify/Ledinaire%20Batten_BN021_L600_SPP-01?$highres$" TargetMode="External"/><Relationship Id="rId555" Type="http://schemas.openxmlformats.org/officeDocument/2006/relationships/hyperlink" Target="https://www.assets.signify.com/is/image/Signify/LED-TForce-Core-LED-HPL-36W-E40-FR-RTP?$highres$" TargetMode="External"/><Relationship Id="rId762" Type="http://schemas.openxmlformats.org/officeDocument/2006/relationships/hyperlink" Target="https://www.assets.signify.com/is/image/Signify/LEDtube_1200mm_17W_G5-SPP?$highres$" TargetMode="External"/><Relationship Id="rId1185" Type="http://schemas.openxmlformats.org/officeDocument/2006/relationships/hyperlink" Target="https://www.assets.signify.com/is/image/Signify/MAS_LEDspotLV_D_20_100W_827_AR111_40D-SPP?$highres$" TargetMode="External"/><Relationship Id="rId1392" Type="http://schemas.openxmlformats.org/officeDocument/2006/relationships/hyperlink" Target="https://www.assets.signify.com/is/image/Signify/GPPR1_R2ANTLPL_PHL?$highres$" TargetMode="External"/><Relationship Id="rId2029" Type="http://schemas.openxmlformats.org/officeDocument/2006/relationships/hyperlink" Target="https://www.assets.signify.com/is/content/Signify/929003757302_EU.cs_CZ.PROF.FP" TargetMode="External"/><Relationship Id="rId2236" Type="http://schemas.openxmlformats.org/officeDocument/2006/relationships/hyperlink" Target="https://www.assets.signify.com/is/content/Signify/929003774102_EU.cs_CZ.PROF.FP" TargetMode="External"/><Relationship Id="rId2443" Type="http://schemas.openxmlformats.org/officeDocument/2006/relationships/hyperlink" Target="https://www.assets.signify.com/is/content/Signify/929001238492_EU.cs_CZ.PROF.FP" TargetMode="External"/><Relationship Id="rId2650" Type="http://schemas.openxmlformats.org/officeDocument/2006/relationships/hyperlink" Target="https://www.assets.signify.com/is/content/Signify/929003790902_EU.cs_CZ.PROF.FP" TargetMode="External"/><Relationship Id="rId208" Type="http://schemas.openxmlformats.org/officeDocument/2006/relationships/hyperlink" Target="https://www.assets.signify.com/is/image/Signify/CoreLine-surface-mounted-G4-W20L120-All-in-logo-RTP?$highres$" TargetMode="External"/><Relationship Id="rId415" Type="http://schemas.openxmlformats.org/officeDocument/2006/relationships/hyperlink" Target="https://www.assets.signify.com/is/image/Signify/CoreLineHighbay_Gen5_BY122P-SPP?$highres$" TargetMode="External"/><Relationship Id="rId622" Type="http://schemas.openxmlformats.org/officeDocument/2006/relationships/hyperlink" Target="https://www.assets.signify.com/is/image/Signify/MC_LEDtube_G13-SPP?$highres$" TargetMode="External"/><Relationship Id="rId1045" Type="http://schemas.openxmlformats.org/officeDocument/2006/relationships/hyperlink" Target="https://www.assets.signify.com/is/image/Signify/PILA_LED_40W_P45_E27_4000K_FR_ND-SPP?$highres$" TargetMode="External"/><Relationship Id="rId1252" Type="http://schemas.openxmlformats.org/officeDocument/2006/relationships/hyperlink" Target="https://www.assets.signify.com/is/image/Signify/LPPR1_TL-DCOL_BLUE_G13?$highres$" TargetMode="External"/><Relationship Id="rId2303" Type="http://schemas.openxmlformats.org/officeDocument/2006/relationships/hyperlink" Target="https://www.assets.signify.com/is/content/Signify/929003624302_EU.cs_CZ.PROF.FP" TargetMode="External"/><Relationship Id="rId2510" Type="http://schemas.openxmlformats.org/officeDocument/2006/relationships/hyperlink" Target="https://www.assets.signify.com/is/content/Signify/929001891402_EU.cs_CZ.PROF.FP" TargetMode="External"/><Relationship Id="rId1112" Type="http://schemas.openxmlformats.org/officeDocument/2006/relationships/hyperlink" Target="https://www.assets.signify.com/is/image/Signify/LEDSpots_PAR16_GU10-SPP?$highres$" TargetMode="External"/><Relationship Id="rId3077" Type="http://schemas.openxmlformats.org/officeDocument/2006/relationships/hyperlink" Target="https://www.assets.signify.com/is/content/Signify/Installation-instructions-CoreLine-surface-mounted-Gen4" TargetMode="External"/><Relationship Id="rId3284" Type="http://schemas.openxmlformats.org/officeDocument/2006/relationships/hyperlink" Target="https://www.assets.signify.com/is/content/Signify/MI-PILA%20BY007P%20G2" TargetMode="External"/><Relationship Id="rId1929" Type="http://schemas.openxmlformats.org/officeDocument/2006/relationships/hyperlink" Target="https://www.assets.signify.com/is/content/Signify/911401893386_EU.cs_CZ.PROF.FP" TargetMode="External"/><Relationship Id="rId2093" Type="http://schemas.openxmlformats.org/officeDocument/2006/relationships/hyperlink" Target="https://www.assets.signify.com/is/content/Signify/929004241902_EU.cs_CZ.PROF.FP" TargetMode="External"/><Relationship Id="rId3491" Type="http://schemas.openxmlformats.org/officeDocument/2006/relationships/hyperlink" Target="https://www.assets.signify.com/is/content/Signify/online-QIG-for-324166174411-MAS-Corepro-LEDtube-INI" TargetMode="External"/><Relationship Id="rId3144" Type="http://schemas.openxmlformats.org/officeDocument/2006/relationships/hyperlink" Target="https://www.assets.signify.com/is/content/Signify/Manual%20Instruction%20PC_%202022%2009%2021" TargetMode="External"/><Relationship Id="rId3351" Type="http://schemas.openxmlformats.org/officeDocument/2006/relationships/hyperlink" Target="https://www.assets.signify.com/is/content/Signify/LEDTForce_SONT_Installation_Guide-INI" TargetMode="External"/><Relationship Id="rId272" Type="http://schemas.openxmlformats.org/officeDocument/2006/relationships/hyperlink" Target="https://www.assets.signify.com/is/image/Signify/WT120Z-TW-3x2-5-RTP?$highres$" TargetMode="External"/><Relationship Id="rId2160" Type="http://schemas.openxmlformats.org/officeDocument/2006/relationships/hyperlink" Target="https://www.assets.signify.com/is/content/Signify/929003553802_EU.cs_CZ.PROF.FP" TargetMode="External"/><Relationship Id="rId3004" Type="http://schemas.openxmlformats.org/officeDocument/2006/relationships/hyperlink" Target="https://www.assets.signify.com/is/content/Signify/IIII9_RCS750I_0001" TargetMode="External"/><Relationship Id="rId3211" Type="http://schemas.openxmlformats.org/officeDocument/2006/relationships/hyperlink" Target="https://www.assets.signify.com/is/content/Signify/BN021C%20EU-MI-0427_Final%20v3" TargetMode="External"/><Relationship Id="rId132" Type="http://schemas.openxmlformats.org/officeDocument/2006/relationships/hyperlink" Target="https://www.assets.signify.com/is/image/Signify/SKB12-3?$highres$" TargetMode="External"/><Relationship Id="rId2020" Type="http://schemas.openxmlformats.org/officeDocument/2006/relationships/hyperlink" Target="https://www.assets.signify.com/is/content/Signify/929002350902_EU.cs_CZ.PROF.FP" TargetMode="External"/><Relationship Id="rId1579" Type="http://schemas.openxmlformats.org/officeDocument/2006/relationships/hyperlink" Target="https://www.assets.signify.com/is/content/Signify/910502558818_EU.cs_CZ.PROF.FP" TargetMode="External"/><Relationship Id="rId2977" Type="http://schemas.openxmlformats.org/officeDocument/2006/relationships/hyperlink" Target="https://www.assets.signify.com/is/content/Signify/EM155C-SLIM-WL-EXIT-SIGN-UI" TargetMode="External"/><Relationship Id="rId949" Type="http://schemas.openxmlformats.org/officeDocument/2006/relationships/hyperlink" Target="https://www.assets.signify.com/is/image/Signify/LEDbulb_12-80W_E27_A60_730_FR_130D-SPP?$highres$" TargetMode="External"/><Relationship Id="rId1786" Type="http://schemas.openxmlformats.org/officeDocument/2006/relationships/hyperlink" Target="https://www.assets.signify.com/is/content/Signify/911401813885_EU.cs_CZ.PROF.FP" TargetMode="External"/><Relationship Id="rId1993" Type="http://schemas.openxmlformats.org/officeDocument/2006/relationships/hyperlink" Target="https://www.assets.signify.com/is/content/Signify/929002006202_EU.cs_CZ.PROF.FP" TargetMode="External"/><Relationship Id="rId2837" Type="http://schemas.openxmlformats.org/officeDocument/2006/relationships/hyperlink" Target="https://www.assets.signify.com/is/content/Signify/913700624366_EU.cs_CZ.PROF.FP" TargetMode="External"/><Relationship Id="rId78" Type="http://schemas.openxmlformats.org/officeDocument/2006/relationships/hyperlink" Target="https://www.assets.signify.com/is/image/Signify/Emergency-Bulkhead-EM153C-SPP02?$highres$" TargetMode="External"/><Relationship Id="rId809" Type="http://schemas.openxmlformats.org/officeDocument/2006/relationships/hyperlink" Target="https://www.assets.signify.com/is/image/Signify/MAS_LEDstrip_5M-SPP?$highres$" TargetMode="External"/><Relationship Id="rId1439" Type="http://schemas.openxmlformats.org/officeDocument/2006/relationships/hyperlink" Target="https://www.assets.signify.com/is/image/Signify/GPPR1_IPVG4PP_PHL_0001?$highres$" TargetMode="External"/><Relationship Id="rId1646" Type="http://schemas.openxmlformats.org/officeDocument/2006/relationships/hyperlink" Target="https://www.assets.signify.com/is/content/Signify/911401809187_EU.cs_CZ.PROF.FP" TargetMode="External"/><Relationship Id="rId1853" Type="http://schemas.openxmlformats.org/officeDocument/2006/relationships/hyperlink" Target="https://www.assets.signify.com/is/content/Signify/911401632308_EU.cs_CZ.PROF.FP" TargetMode="External"/><Relationship Id="rId2904" Type="http://schemas.openxmlformats.org/officeDocument/2006/relationships/hyperlink" Target="https://www.assets.signify.com/is/content/Signify/CoreLine-SlimDownlight-DN145B-INI" TargetMode="External"/><Relationship Id="rId1506" Type="http://schemas.openxmlformats.org/officeDocument/2006/relationships/hyperlink" Target="https://www.assets.signify.com/is/content/Signify/911401899082_EU.cs_CZ.PROF.FP" TargetMode="External"/><Relationship Id="rId1713" Type="http://schemas.openxmlformats.org/officeDocument/2006/relationships/hyperlink" Target="https://www.assets.signify.com/is/content/Signify/911401823980_EU.cs_CZ.PROF.FP" TargetMode="External"/><Relationship Id="rId1920" Type="http://schemas.openxmlformats.org/officeDocument/2006/relationships/hyperlink" Target="https://www.assets.signify.com/is/content/Signify/911401873386_EU.cs_CZ.PROF.FP" TargetMode="External"/><Relationship Id="rId599" Type="http://schemas.openxmlformats.org/officeDocument/2006/relationships/hyperlink" Target="https://www.assets.signify.com/is/image/Signify/LEDtube_400mm_17W_2G11_830_2000lm-SPP?$highres$" TargetMode="External"/><Relationship Id="rId2487" Type="http://schemas.openxmlformats.org/officeDocument/2006/relationships/hyperlink" Target="https://www.assets.signify.com/is/content/Signify/929003604031_EU.cs_CZ.PROF.FP-1" TargetMode="External"/><Relationship Id="rId2694" Type="http://schemas.openxmlformats.org/officeDocument/2006/relationships/hyperlink" Target="https://www.assets.signify.com/is/content/Signify/928048501705_EU.cs_CZ.PROF.FP" TargetMode="External"/><Relationship Id="rId3538" Type="http://schemas.openxmlformats.org/officeDocument/2006/relationships/hyperlink" Target="https://www.assets.signify.com/is/content/Signify/LEDtube_Installation_Guide_HF_1-INI" TargetMode="External"/><Relationship Id="rId459" Type="http://schemas.openxmlformats.org/officeDocument/2006/relationships/hyperlink" Target="https://www.assets.signify.com/is/image/Signify/Large?$highres$" TargetMode="External"/><Relationship Id="rId666" Type="http://schemas.openxmlformats.org/officeDocument/2006/relationships/hyperlink" Target="https://www.assets.signify.com/is/image/Signify/LEDtube_PRO_1200mm_12W_G13_850_1800lm-SPP?$highres$" TargetMode="External"/><Relationship Id="rId873" Type="http://schemas.openxmlformats.org/officeDocument/2006/relationships/hyperlink" Target="https://www.assets.signify.com/is/image/Signify/LEDbulb_MAS_A60_E27_CL_3-SPP?$highres$" TargetMode="External"/><Relationship Id="rId1089" Type="http://schemas.openxmlformats.org/officeDocument/2006/relationships/hyperlink" Target="https://www.assets.signify.com/is/image/Signify/LEDspot_Corepro_GU10_PAR16-SPP?$highres$" TargetMode="External"/><Relationship Id="rId1296" Type="http://schemas.openxmlformats.org/officeDocument/2006/relationships/hyperlink" Target="https://www.assets.signify.com/is/image/Signify/lppr1_sontapia_plus-xtra_e27?$highres$" TargetMode="External"/><Relationship Id="rId2347" Type="http://schemas.openxmlformats.org/officeDocument/2006/relationships/hyperlink" Target="https://www.assets.signify.com/is/content/Signify/929002372702_EU.cs_CZ.PROF.FP" TargetMode="External"/><Relationship Id="rId2554" Type="http://schemas.openxmlformats.org/officeDocument/2006/relationships/hyperlink" Target="https://www.assets.signify.com/is/content/Signify/929001217902_EU.cs_CZ.PROF.FP" TargetMode="External"/><Relationship Id="rId319" Type="http://schemas.openxmlformats.org/officeDocument/2006/relationships/hyperlink" Target="https://www.assets.signify.com/is/image/Signify/Ledinaire_Tube_Hsng_1LMP_SPP-01?$highres$" TargetMode="External"/><Relationship Id="rId526" Type="http://schemas.openxmlformats.org/officeDocument/2006/relationships/hyperlink" Target="https://www.assets.signify.com/is/image/Signify/LEDTForce_MAS_HPL_ED75_E27-SPP?$highres$" TargetMode="External"/><Relationship Id="rId1156" Type="http://schemas.openxmlformats.org/officeDocument/2006/relationships/hyperlink" Target="https://www.assets.signify.com/is/image/Signify/ExpertColor_7-2_50W_MR16_GU5-3_PP?$highres$" TargetMode="External"/><Relationship Id="rId1363" Type="http://schemas.openxmlformats.org/officeDocument/2006/relationships/hyperlink" Target="https://www.assets.signify.com/is/image/Signify/LPPR1_CDM-RM_0008?$highres$" TargetMode="External"/><Relationship Id="rId2207" Type="http://schemas.openxmlformats.org/officeDocument/2006/relationships/hyperlink" Target="https://www.assets.signify.com/is/content/Signify/929002474902_EU.cs_CZ.PROF.FP" TargetMode="External"/><Relationship Id="rId2761" Type="http://schemas.openxmlformats.org/officeDocument/2006/relationships/hyperlink" Target="https://www.assets.signify.com/is/content/Signify/928155008835_EU.cs_CZ.PROF.FP" TargetMode="External"/><Relationship Id="rId3605" Type="http://schemas.openxmlformats.org/officeDocument/2006/relationships/hyperlink" Target="https://www.assets.signify.com/is/content/Signify/LEDtube-Installation-Guide-HF-2-INI" TargetMode="External"/><Relationship Id="rId733" Type="http://schemas.openxmlformats.org/officeDocument/2006/relationships/hyperlink" Target="https://www.assets.signify.com/is/image/Signify/ESSENTIAL_LEDtube_8_16W_G5_830_865_APR-SPP?$highres$" TargetMode="External"/><Relationship Id="rId940" Type="http://schemas.openxmlformats.org/officeDocument/2006/relationships/hyperlink" Target="https://www.assets.signify.com/is/image/Signify/LEDbulb_12-80W_E27_A60_730_FR_130D-SPP?$highres$" TargetMode="External"/><Relationship Id="rId1016" Type="http://schemas.openxmlformats.org/officeDocument/2006/relationships/hyperlink" Target="https://www.assets.signify.com/is/image/Signify/LEDcandle_25W_E27_827_FR_P45-SPP?$highres$" TargetMode="External"/><Relationship Id="rId1570" Type="http://schemas.openxmlformats.org/officeDocument/2006/relationships/hyperlink" Target="https://www.assets.signify.com/is/content/Signify/911401847282_EU.cs_CZ.PROF.FP" TargetMode="External"/><Relationship Id="rId2414" Type="http://schemas.openxmlformats.org/officeDocument/2006/relationships/hyperlink" Target="https://www.assets.signify.com/is/content/Signify/929003774047_EU.cs_CZ.PROF.FP" TargetMode="External"/><Relationship Id="rId2621" Type="http://schemas.openxmlformats.org/officeDocument/2006/relationships/hyperlink" Target="https://www.assets.signify.com/is/content/Signify/929003043202_EU.cs_CZ.PROF.FP" TargetMode="External"/><Relationship Id="rId800" Type="http://schemas.openxmlformats.org/officeDocument/2006/relationships/hyperlink" Target="https://www.assets.signify.com/is/image/Signify/MAS_LEDstrip_5M-SPP?$highres$" TargetMode="External"/><Relationship Id="rId1223" Type="http://schemas.openxmlformats.org/officeDocument/2006/relationships/hyperlink" Target="https://www.assets.signify.com/is/image/Signify/LEDspot_R7S_230V-SPP?$highres$" TargetMode="External"/><Relationship Id="rId1430" Type="http://schemas.openxmlformats.org/officeDocument/2006/relationships/hyperlink" Target="https://www.assets.signify.com/is/image/Signify/GPPR1_MTL-SHRD_0002?$highres$" TargetMode="External"/><Relationship Id="rId3188" Type="http://schemas.openxmlformats.org/officeDocument/2006/relationships/hyperlink" Target="https://www.assets.signify.com/is/content/Signify/MI-PILA-WT008C-Classic" TargetMode="External"/><Relationship Id="rId3395" Type="http://schemas.openxmlformats.org/officeDocument/2006/relationships/hyperlink" Target="https://www.assets.signify.com/is/content/Signify/LED-TForce-Core-LED-HPL-E27-QIG" TargetMode="External"/><Relationship Id="rId3048" Type="http://schemas.openxmlformats.org/officeDocument/2006/relationships/hyperlink" Target="https://www.assets.signify.com/is/content/Signify/Mounting_instruction_Ledinaire_wall_switch_EcoSet" TargetMode="External"/><Relationship Id="rId3255" Type="http://schemas.openxmlformats.org/officeDocument/2006/relationships/hyperlink" Target="https://www.assets.signify.com/is/content/Signify/Coreline-Highbay-G5-MI-PSU-PSD" TargetMode="External"/><Relationship Id="rId3462" Type="http://schemas.openxmlformats.org/officeDocument/2006/relationships/hyperlink" Target="https://www.assets.signify.com/is/content/Signify/online-QIG-for-324166183191-INI" TargetMode="External"/><Relationship Id="rId176" Type="http://schemas.openxmlformats.org/officeDocument/2006/relationships/hyperlink" Target="https://www.assets.signify.com/is/image/Signify/Ledinaire_panel_G5_60x60-SPP?$highres$" TargetMode="External"/><Relationship Id="rId383" Type="http://schemas.openxmlformats.org/officeDocument/2006/relationships/hyperlink" Target="https://www.assets.signify.com/is/image/Signify/CL-HB-G6-BY122P-PSU-PSD-RTP?$highres$" TargetMode="External"/><Relationship Id="rId590" Type="http://schemas.openxmlformats.org/officeDocument/2006/relationships/hyperlink" Target="https://www.assets.signify.com/is/image/Signify/LEDtube_400mm_17W_2G11_830_2000lm-SPP?$highres$" TargetMode="External"/><Relationship Id="rId2064" Type="http://schemas.openxmlformats.org/officeDocument/2006/relationships/hyperlink" Target="https://www.assets.signify.com/is/content/Signify/929003576302_EU.cs_CZ.PROF.FP" TargetMode="External"/><Relationship Id="rId2271" Type="http://schemas.openxmlformats.org/officeDocument/2006/relationships/hyperlink" Target="https://www.assets.signify.com/is/content/Signify/929002694702_EU.cs_CZ.PROF.FP" TargetMode="External"/><Relationship Id="rId3115" Type="http://schemas.openxmlformats.org/officeDocument/2006/relationships/hyperlink" Target="https://www.assets.signify.com/is/content/Signify/CoreLine%20waterproof%20WT120C%20G2%20PSU_2023%2005" TargetMode="External"/><Relationship Id="rId3322" Type="http://schemas.openxmlformats.org/officeDocument/2006/relationships/hyperlink" Target="https://www.assets.signify.com/is/content/Signify/Mounting-instruction-Ledinaire-Floodlight-All-in-AWB" TargetMode="External"/><Relationship Id="rId243" Type="http://schemas.openxmlformats.org/officeDocument/2006/relationships/hyperlink" Target="https://www.assets.signify.com/is/image/Signify/CoreLine_Waterproof_WT120C%20G2%20L1200%20PSU%20-%20SPP?$highres$" TargetMode="External"/><Relationship Id="rId450" Type="http://schemas.openxmlformats.org/officeDocument/2006/relationships/hyperlink" Target="https://www.assets.signify.com/is/image/Signify/CoreLine_tempo%20small%20gen2-BVP111_DGR-SPP-2?$highres$" TargetMode="External"/><Relationship Id="rId1080" Type="http://schemas.openxmlformats.org/officeDocument/2006/relationships/hyperlink" Target="https://www.assets.signify.com/is/image/Signify/LEDspot_35W_GU10_25D-SPP?$highres$" TargetMode="External"/><Relationship Id="rId2131" Type="http://schemas.openxmlformats.org/officeDocument/2006/relationships/hyperlink" Target="https://www.assets.signify.com/is/content/Signify/929003547502_EU.cs_CZ.PROF.FP" TargetMode="External"/><Relationship Id="rId103" Type="http://schemas.openxmlformats.org/officeDocument/2006/relationships/hyperlink" Target="https://www.assets.signify.com/is/image/Signify/Coreline%20Projector_gen2_ST151T_BK_%2030S_SPP2?$highres$" TargetMode="External"/><Relationship Id="rId310" Type="http://schemas.openxmlformats.org/officeDocument/2006/relationships/hyperlink" Target="https://www.assets.signify.com/is/image/Signify/PH-All-In-Ledinaire-SPP-e-cat-HR-911401815485?$highres$" TargetMode="External"/><Relationship Id="rId1897" Type="http://schemas.openxmlformats.org/officeDocument/2006/relationships/hyperlink" Target="https://www.assets.signify.com/is/content/Signify/912300024003_EU.cs_CZ.PROF.FP" TargetMode="External"/><Relationship Id="rId2948" Type="http://schemas.openxmlformats.org/officeDocument/2006/relationships/hyperlink" Target="https://www.assets.signify.com/is/content/Signify/127075007939_Release_CoreLine%20Recessed%20Spot%20gen2_D78-650_900lm%20PSR_manual" TargetMode="External"/><Relationship Id="rId1757" Type="http://schemas.openxmlformats.org/officeDocument/2006/relationships/hyperlink" Target="https://www.assets.signify.com/is/content/Signify/911401876880_EU.cs_CZ.PROF.FP" TargetMode="External"/><Relationship Id="rId1964" Type="http://schemas.openxmlformats.org/officeDocument/2006/relationships/hyperlink" Target="https://www.assets.signify.com/is/content/Signify/929003467612_EU.cs_CZ.PROF.FP" TargetMode="External"/><Relationship Id="rId2808" Type="http://schemas.openxmlformats.org/officeDocument/2006/relationships/hyperlink" Target="https://www.assets.signify.com/is/content/Signify/928109400630_EU.cs_CZ.PROF.FP" TargetMode="External"/><Relationship Id="rId49" Type="http://schemas.openxmlformats.org/officeDocument/2006/relationships/hyperlink" Target="https://www.assets.signify.com/is/image/Signify/CoreLine_Recessed_Spot-RS140B_Fixed_ALU-SPP?$highres$" TargetMode="External"/><Relationship Id="rId1617" Type="http://schemas.openxmlformats.org/officeDocument/2006/relationships/hyperlink" Target="https://www.assets.signify.com/is/content/Signify/911401891185_EU.cs_CZ.PROF.FP" TargetMode="External"/><Relationship Id="rId1824" Type="http://schemas.openxmlformats.org/officeDocument/2006/relationships/hyperlink" Target="https://www.assets.signify.com/is/content/Signify/911401556245_EU.cs_CZ.PROF.FP" TargetMode="External"/><Relationship Id="rId2598" Type="http://schemas.openxmlformats.org/officeDocument/2006/relationships/hyperlink" Target="https://www.assets.signify.com/is/content/Signify/929003080202_EU.cs_CZ.PROF.FP" TargetMode="External"/><Relationship Id="rId3649" Type="http://schemas.openxmlformats.org/officeDocument/2006/relationships/hyperlink" Target="https://www.assets.signify.com/is/image/Signify/LED_A60_40W_1800K_E27_NDSRT_Amber_1PF-SPP?$highres$" TargetMode="External"/><Relationship Id="rId777" Type="http://schemas.openxmlformats.org/officeDocument/2006/relationships/hyperlink" Target="https://www.assets.signify.com/is/image/Signify/MASLEDtubeHF_1500mm_26W_G5_T5_HO-SPP?$highres$" TargetMode="External"/><Relationship Id="rId984" Type="http://schemas.openxmlformats.org/officeDocument/2006/relationships/hyperlink" Target="https://www.assets.signify.com/is/image/Signify/LED_classic_40W_B35_E14_CL_WGD90_SRT4_1-SPP?$highres$" TargetMode="External"/><Relationship Id="rId2458" Type="http://schemas.openxmlformats.org/officeDocument/2006/relationships/hyperlink" Target="https://www.assets.signify.com/is/content/Signify/929002028692_EU.cs_CZ.PROF.FP" TargetMode="External"/><Relationship Id="rId2665" Type="http://schemas.openxmlformats.org/officeDocument/2006/relationships/hyperlink" Target="https://www.assets.signify.com/is/content/Signify/929002444201_EU.cs_CZ.PROF.FP" TargetMode="External"/><Relationship Id="rId2872" Type="http://schemas.openxmlformats.org/officeDocument/2006/relationships/hyperlink" Target="https://www.assets.signify.com/is/content/Signify/913712008966_EU.cs_CZ.PROF.FP" TargetMode="External"/><Relationship Id="rId3509" Type="http://schemas.openxmlformats.org/officeDocument/2006/relationships/hyperlink" Target="https://www.assets.signify.com/is/content/Signify/online-QIG-for-324166183191-Corepro-LEDtube-INI" TargetMode="External"/><Relationship Id="rId637" Type="http://schemas.openxmlformats.org/officeDocument/2006/relationships/hyperlink" Target="https://www.assets.signify.com/is/image/Signify/LEDtube_1200mm_HO_T8-SPP?$highres$" TargetMode="External"/><Relationship Id="rId844" Type="http://schemas.openxmlformats.org/officeDocument/2006/relationships/hyperlink" Target="https://www.assets.signify.com/is/image/Signify/LED-CLA-60W-A60-E27-2700K-CL-UE-D-SRT4-RTP?$highres$" TargetMode="External"/><Relationship Id="rId1267" Type="http://schemas.openxmlformats.org/officeDocument/2006/relationships/hyperlink" Target="https://www.assets.signify.com/is/image/Signify/LPPR1_TL-MINI?$highres$" TargetMode="External"/><Relationship Id="rId1474" Type="http://schemas.openxmlformats.org/officeDocument/2006/relationships/hyperlink" Target="https://www.assets.signify.com/is/content/Signify/929003311602_EU.cs_CZ.PROF.FP" TargetMode="External"/><Relationship Id="rId1681" Type="http://schemas.openxmlformats.org/officeDocument/2006/relationships/hyperlink" Target="https://www.assets.signify.com/is/content/Signify/911401892385_EU.cs_CZ.PROF.FP" TargetMode="External"/><Relationship Id="rId2318" Type="http://schemas.openxmlformats.org/officeDocument/2006/relationships/hyperlink" Target="https://www.assets.signify.com/is/content/Signify/929003798682_EU.cs_CZ.PROF.FP" TargetMode="External"/><Relationship Id="rId2525" Type="http://schemas.openxmlformats.org/officeDocument/2006/relationships/hyperlink" Target="https://www.assets.signify.com/is/content/Signify/929001347402_EU.cs_CZ.PROF.FP" TargetMode="External"/><Relationship Id="rId2732" Type="http://schemas.openxmlformats.org/officeDocument/2006/relationships/hyperlink" Target="https://www.assets.signify.com/is/content/Signify/928144709230_EU.cs_CZ.PROF.FP" TargetMode="External"/><Relationship Id="rId704" Type="http://schemas.openxmlformats.org/officeDocument/2006/relationships/hyperlink" Target="https://www.assets.signify.com/is/image/Signify/TLED_230V_10-5W-36W_160D_T8ND_PP?$highres$" TargetMode="External"/><Relationship Id="rId911" Type="http://schemas.openxmlformats.org/officeDocument/2006/relationships/hyperlink" Target="https://www.assets.signify.com/is/image/Signify/LED_classic_A67_E27_FR-POS2A-SPP?$highres$" TargetMode="External"/><Relationship Id="rId1127" Type="http://schemas.openxmlformats.org/officeDocument/2006/relationships/hyperlink" Target="https://www.assets.signify.com/is/image/Signify/LEDspotMV_ND_5W_PAR16_GU10_PP?$highres$" TargetMode="External"/><Relationship Id="rId1334" Type="http://schemas.openxmlformats.org/officeDocument/2006/relationships/hyperlink" Target="https://www.assets.signify.com/is/image/Signify/LPPR1_CDM-T_0005?$highres$" TargetMode="External"/><Relationship Id="rId1541" Type="http://schemas.openxmlformats.org/officeDocument/2006/relationships/hyperlink" Target="https://www.assets.signify.com/is/content/Signify/912401483511_EU.cs_CZ.PROF.FP" TargetMode="External"/><Relationship Id="rId40" Type="http://schemas.openxmlformats.org/officeDocument/2006/relationships/hyperlink" Target="https://www.assets.signify.com/is/image/Signify/CLDN-DN142B-WR-200-SPP?$highres$" TargetMode="External"/><Relationship Id="rId1401" Type="http://schemas.openxmlformats.org/officeDocument/2006/relationships/hyperlink" Target="https://www.assets.signify.com/is/image/Signify/GPPR1_HFSIITL5_0005?$highres$" TargetMode="External"/><Relationship Id="rId3299" Type="http://schemas.openxmlformats.org/officeDocument/2006/relationships/hyperlink" Target="https://www.assets.signify.com/is/content/Signify/MI_Coreline%20tempo%20small%20gen2" TargetMode="External"/><Relationship Id="rId3159" Type="http://schemas.openxmlformats.org/officeDocument/2006/relationships/hyperlink" Target="https://www.assets.signify.com/is/content/Signify/Ledinaire_Waterproof_WT060C-MI_v2023%2003" TargetMode="External"/><Relationship Id="rId3366" Type="http://schemas.openxmlformats.org/officeDocument/2006/relationships/hyperlink" Target="https://www.assets.signify.com/is/content/Signify/Online-QIG-for-324166100362-INI" TargetMode="External"/><Relationship Id="rId3573" Type="http://schemas.openxmlformats.org/officeDocument/2006/relationships/hyperlink" Target="https://www.assets.signify.com/is/content/Signify/LEDtube_Installation_Guide_T5-INI" TargetMode="External"/><Relationship Id="rId287" Type="http://schemas.openxmlformats.org/officeDocument/2006/relationships/hyperlink" Target="https://www.assets.signify.com/is/image/Signify/Coreline-tubular-waterproof-G2-PC-PMMA-L1500-SPP?$highres$" TargetMode="External"/><Relationship Id="rId494" Type="http://schemas.openxmlformats.org/officeDocument/2006/relationships/hyperlink" Target="https://www.assets.signify.com/is/image/Signify/CoreLine_Malaga_LED-BRP102-SPP?$highres$" TargetMode="External"/><Relationship Id="rId2175" Type="http://schemas.openxmlformats.org/officeDocument/2006/relationships/hyperlink" Target="https://www.assets.signify.com/is/content/Signify/929001869302_EU.cs_CZ.PROF.FP" TargetMode="External"/><Relationship Id="rId2382" Type="http://schemas.openxmlformats.org/officeDocument/2006/relationships/hyperlink" Target="https://www.assets.signify.com/is/content/Signify/929002983701_EU.cs_CZ.PROF.FP" TargetMode="External"/><Relationship Id="rId3019" Type="http://schemas.openxmlformats.org/officeDocument/2006/relationships/hyperlink" Target="https://www.assets.signify.com/is/content/Signify/CoreLine-panel-G6-Installation-Instructions-RC132V-v2" TargetMode="External"/><Relationship Id="rId3226" Type="http://schemas.openxmlformats.org/officeDocument/2006/relationships/hyperlink" Target="https://www.assets.signify.com/is/content/Signify/MI-Coreline-Highbay-G6-PSD-PSU" TargetMode="External"/><Relationship Id="rId147" Type="http://schemas.openxmlformats.org/officeDocument/2006/relationships/hyperlink" Target="https://www.assets.signify.com/is/image/Signify/CoreLine-panel-G6-W60L60-RTP?$highres$" TargetMode="External"/><Relationship Id="rId354" Type="http://schemas.openxmlformats.org/officeDocument/2006/relationships/hyperlink" Target="https://www.assets.signify.com/is/image/Signify/Ledinaire%20Batten_BN021_L1200_SPP-01?$highres$" TargetMode="External"/><Relationship Id="rId1191" Type="http://schemas.openxmlformats.org/officeDocument/2006/relationships/hyperlink" Target="https://www.assets.signify.com/is/image/Signify/MAS_LEDspotLV_D_20_100W_827_AR111_40D-SPP?$highres$" TargetMode="External"/><Relationship Id="rId2035" Type="http://schemas.openxmlformats.org/officeDocument/2006/relationships/hyperlink" Target="https://www.assets.signify.com/is/content/Signify/929003757602_EU.cs_CZ.PROF.FP" TargetMode="External"/><Relationship Id="rId3433" Type="http://schemas.openxmlformats.org/officeDocument/2006/relationships/hyperlink" Target="https://www.assets.signify.com/is/content/Signify/LEDtube_PLL_HF_Installation_Guide-INI" TargetMode="External"/><Relationship Id="rId364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61" Type="http://schemas.openxmlformats.org/officeDocument/2006/relationships/hyperlink" Target="https://www.assets.signify.com/is/image/Signify/LEDTForce_HPI_Others_E40-SPP?$highres$" TargetMode="External"/><Relationship Id="rId2242" Type="http://schemas.openxmlformats.org/officeDocument/2006/relationships/hyperlink" Target="https://www.assets.signify.com/is/content/Signify/929003775002_EU.cs_CZ.PROF.FP" TargetMode="External"/><Relationship Id="rId3500" Type="http://schemas.openxmlformats.org/officeDocument/2006/relationships/hyperlink" Target="https://www.assets.signify.com/is/content/Signify/66357991-139078-LED-BULB-NDLR-QIG-INI" TargetMode="External"/><Relationship Id="rId214" Type="http://schemas.openxmlformats.org/officeDocument/2006/relationships/hyperlink" Target="https://www.assets.signify.com/is/image/Signify/CoreLine-FastSet-SM155C-L1500-RTP?$highres$" TargetMode="External"/><Relationship Id="rId421" Type="http://schemas.openxmlformats.org/officeDocument/2006/relationships/hyperlink" Target="https://www.assets.signify.com/is/image/Signify/CoreLine%20High-bay%20Value_BY101P_SPP?$highres$" TargetMode="External"/><Relationship Id="rId1051" Type="http://schemas.openxmlformats.org/officeDocument/2006/relationships/hyperlink" Target="https://www.assets.signify.com/is/image/Signify/LED_classic_T25L_E14_CL_POS2-SPP?$highres$" TargetMode="External"/><Relationship Id="rId2102" Type="http://schemas.openxmlformats.org/officeDocument/2006/relationships/hyperlink" Target="https://www.assets.signify.com/is/content/Signify/929002021102_EU.cs_CZ.PROF.FP" TargetMode="External"/><Relationship Id="rId1868" Type="http://schemas.openxmlformats.org/officeDocument/2006/relationships/hyperlink" Target="https://www.assets.signify.com/is/content/Signify/911401631208_EU.cs_CZ.PROF.FP" TargetMode="External"/><Relationship Id="rId2919" Type="http://schemas.openxmlformats.org/officeDocument/2006/relationships/hyperlink" Target="https://www.assets.signify.com/is/content/Signify/Downlight_DN065C_G4_324165985701_V2_Online-INI" TargetMode="External"/><Relationship Id="rId3083" Type="http://schemas.openxmlformats.org/officeDocument/2006/relationships/hyperlink" Target="https://www.assets.signify.com/is/content/Signify/Installation-instructions-CoreLine-surface-mounted-Gen4" TargetMode="External"/><Relationship Id="rId3290" Type="http://schemas.openxmlformats.org/officeDocument/2006/relationships/hyperlink" Target="https://www.assets.signify.com/is/content/Signify/583443000020863-583_CoreLine%20Tempo%20Medium_MI" TargetMode="External"/><Relationship Id="rId1728" Type="http://schemas.openxmlformats.org/officeDocument/2006/relationships/hyperlink" Target="https://www.assets.signify.com/is/content/Signify/910505106555_EU.cs_CZ.PROF.FP" TargetMode="External"/><Relationship Id="rId1935" Type="http://schemas.openxmlformats.org/officeDocument/2006/relationships/hyperlink" Target="https://www.assets.signify.com/is/content/Signify/911401877386_EU.cs_CZ.PROF.FP" TargetMode="External"/><Relationship Id="rId3150" Type="http://schemas.openxmlformats.org/officeDocument/2006/relationships/hyperlink" Target="https://www.assets.signify.com/is/content/Signify/WT210C-G2-CoreLine-waterproof-tubular-Manual-instruction-PMMA" TargetMode="External"/><Relationship Id="rId3010" Type="http://schemas.openxmlformats.org/officeDocument/2006/relationships/hyperlink" Target="https://www.assets.signify.com/is/content/Signify/IIII9_RCS750I_0001" TargetMode="External"/><Relationship Id="rId4" Type="http://schemas.openxmlformats.org/officeDocument/2006/relationships/hyperlink" Target="https://www.assets.signify.com/is/image/Signify/DN145B-G4-10S-PSU-SM-RTP?$highres$" TargetMode="External"/><Relationship Id="rId888" Type="http://schemas.openxmlformats.org/officeDocument/2006/relationships/hyperlink" Target="https://www.assets.signify.com/is/image/Signify/LED_BulbsBulb_A67_100W_1521lm_2700K_E27_NDFrosted-SPP?$highres$" TargetMode="External"/><Relationship Id="rId2569" Type="http://schemas.openxmlformats.org/officeDocument/2006/relationships/hyperlink" Target="https://www.assets.signify.com/is/content/Signify/929002981202_EU.cs_CZ.PROF.FP" TargetMode="External"/><Relationship Id="rId2776" Type="http://schemas.openxmlformats.org/officeDocument/2006/relationships/hyperlink" Target="https://www.assets.signify.com/is/content/Signify/928083705125_EU.cs_CZ.PROF.FP" TargetMode="External"/><Relationship Id="rId2983" Type="http://schemas.openxmlformats.org/officeDocument/2006/relationships/hyperlink" Target="https://www.assets.signify.com/is/content/Signify/CoreLine%20Wall-mounted%20WL140V%20Installation%20Instructions" TargetMode="External"/><Relationship Id="rId748" Type="http://schemas.openxmlformats.org/officeDocument/2006/relationships/hyperlink" Target="https://www.assets.signify.com/is/image/Signify/ESSENTIAL_LEDtube_8_16W_G5_830_865_APR-SPP?$highres$" TargetMode="External"/><Relationship Id="rId955" Type="http://schemas.openxmlformats.org/officeDocument/2006/relationships/hyperlink" Target="https://www.assets.signify.com/is/image/Signify/LEDbulb_10-65W_E27_A60_765_FR_130D-SPP?$highres$" TargetMode="External"/><Relationship Id="rId1378" Type="http://schemas.openxmlformats.org/officeDocument/2006/relationships/hyperlink" Target="https://www.assets.signify.com/is/image/Signify/GPPR1_HFETLDTL_0002?$highres$" TargetMode="External"/><Relationship Id="rId1585" Type="http://schemas.openxmlformats.org/officeDocument/2006/relationships/hyperlink" Target="https://www.assets.signify.com/is/content/Signify/910500187215_EU.cs_CZ.PROF.FP" TargetMode="External"/><Relationship Id="rId1792" Type="http://schemas.openxmlformats.org/officeDocument/2006/relationships/hyperlink" Target="https://www.assets.signify.com/is/content/Signify/911401834084_EU.cs_CZ.PROF.FP" TargetMode="External"/><Relationship Id="rId2429" Type="http://schemas.openxmlformats.org/officeDocument/2006/relationships/hyperlink" Target="https://www.assets.signify.com/is/content/Signify/929003012382_EU.cs_CZ.PROF.FP" TargetMode="External"/><Relationship Id="rId2636" Type="http://schemas.openxmlformats.org/officeDocument/2006/relationships/hyperlink" Target="https://www.assets.signify.com/is/content/Signify/929003479002_EU.cs_CZ.PROF.FP" TargetMode="External"/><Relationship Id="rId2843" Type="http://schemas.openxmlformats.org/officeDocument/2006/relationships/hyperlink" Target="https://www.assets.signify.com/is/content/Signify/913713031066_EU.cs_CZ.PROF.FP" TargetMode="External"/><Relationship Id="rId84" Type="http://schemas.openxmlformats.org/officeDocument/2006/relationships/hyperlink" Target="https://www.assets.signify.com/is/image/Signify/Emergency--Exit-Sign-EM159C-SPP01?$highres$" TargetMode="External"/><Relationship Id="rId608" Type="http://schemas.openxmlformats.org/officeDocument/2006/relationships/hyperlink" Target="https://www.assets.signify.com/is/image/Signify/LEDtube_COR_PLT_9W_GX24Q3-SPP?$highres$" TargetMode="External"/><Relationship Id="rId815" Type="http://schemas.openxmlformats.org/officeDocument/2006/relationships/hyperlink" Target="https://www.assets.signify.com/is/image/Signify/CorePro_LEDstrip_5M-SPP?$highres$" TargetMode="External"/><Relationship Id="rId1238" Type="http://schemas.openxmlformats.org/officeDocument/2006/relationships/hyperlink" Target="https://www.assets.signify.com/is/image/Signify/LPPR1_IRINPHI_E27_PAR38?$highres$" TargetMode="External"/><Relationship Id="rId1445" Type="http://schemas.openxmlformats.org/officeDocument/2006/relationships/hyperlink" Target="https://www.assets.signify.com/is/image/Signify/BSN_70_K302_A2_ITS_230V-SPP?$highres$" TargetMode="External"/><Relationship Id="rId1652" Type="http://schemas.openxmlformats.org/officeDocument/2006/relationships/hyperlink" Target="https://www.assets.signify.com/is/content/Signify/911401807787_EU.cs_CZ.PROF.FP" TargetMode="External"/><Relationship Id="rId1305" Type="http://schemas.openxmlformats.org/officeDocument/2006/relationships/hyperlink" Target="https://www.assets.signify.com/is/image/Signify/LPPR1_SDW-TG_50W_GX12-1?$highres$" TargetMode="External"/><Relationship Id="rId2703" Type="http://schemas.openxmlformats.org/officeDocument/2006/relationships/hyperlink" Target="https://www.assets.signify.com/is/content/Signify/927923084014_EU.cs_CZ.PROF.FP" TargetMode="External"/><Relationship Id="rId2910" Type="http://schemas.openxmlformats.org/officeDocument/2006/relationships/hyperlink" Target="https://www.assets.signify.com/is/content/Signify/Downlight_DN065B_G4_324165985691_V2_Online-INI" TargetMode="External"/><Relationship Id="rId1512" Type="http://schemas.openxmlformats.org/officeDocument/2006/relationships/hyperlink" Target="https://www.assets.signify.com/is/content/Signify/911401824484_EU.cs_CZ.PROF.FP" TargetMode="External"/><Relationship Id="rId11" Type="http://schemas.openxmlformats.org/officeDocument/2006/relationships/hyperlink" Target="https://www.assets.signify.com/is/image/Signify/DN065B_G4_LED12_12W_D150_RD_update-SPP?$highres$" TargetMode="External"/><Relationship Id="rId398" Type="http://schemas.openxmlformats.org/officeDocument/2006/relationships/hyperlink" Target="https://www.assets.signify.com/is/image/Signify/CoreLineHighbay_Gen5_BY121P-SPP?$highres$" TargetMode="External"/><Relationship Id="rId2079" Type="http://schemas.openxmlformats.org/officeDocument/2006/relationships/hyperlink" Target="https://www.assets.signify.com/is/content/Signify/929002210902_EU.cs_CZ.PROF.FP" TargetMode="External"/><Relationship Id="rId3477" Type="http://schemas.openxmlformats.org/officeDocument/2006/relationships/hyperlink" Target="https://www.assets.signify.com/is/content/Signify/online-QIG-for-324166166411-MAS-LEDtube-INI" TargetMode="External"/><Relationship Id="rId2286" Type="http://schemas.openxmlformats.org/officeDocument/2006/relationships/hyperlink" Target="https://www.assets.signify.com/is/content/Signify/929002696202_EU.cs_CZ.PROF.FP" TargetMode="External"/><Relationship Id="rId2493" Type="http://schemas.openxmlformats.org/officeDocument/2006/relationships/hyperlink" Target="https://www.assets.signify.com/is/content/Signify/929001325702_EU.cs_CZ.PROF.FP" TargetMode="External"/><Relationship Id="rId3337" Type="http://schemas.openxmlformats.org/officeDocument/2006/relationships/hyperlink" Target="https://www.assets.signify.com/is/content/Signify/442710336212_583_Coreline_Malaga_LED_BRP101_BRP102_MI" TargetMode="External"/><Relationship Id="rId3544" Type="http://schemas.openxmlformats.org/officeDocument/2006/relationships/hyperlink" Target="https://www.assets.signify.com/is/content/Signify/LEDtube_Installation_Guide_UN-INI" TargetMode="External"/><Relationship Id="rId258" Type="http://schemas.openxmlformats.org/officeDocument/2006/relationships/hyperlink" Target="https://www.assets.signify.com/is/image/Signify/CoreLine_Waterproof_WT120C%20G2%20L1500%20PSU%20-%20SPP?$highres$" TargetMode="External"/><Relationship Id="rId465" Type="http://schemas.openxmlformats.org/officeDocument/2006/relationships/hyperlink" Target="https://www.assets.signify.com/is/image/Signify/BVP167-LED24830-40-65PSU-20W-SWB-WH-RTP?$highres$" TargetMode="External"/><Relationship Id="rId672" Type="http://schemas.openxmlformats.org/officeDocument/2006/relationships/hyperlink" Target="https://www.assets.signify.com/is/image/Signify/929004356702-MAS-LEDtube-VLE-1500mm-19-3W-23W-830-T8-RTP?$highres$" TargetMode="External"/><Relationship Id="rId1095" Type="http://schemas.openxmlformats.org/officeDocument/2006/relationships/hyperlink" Target="https://www.assets.signify.com/is/image/Signify/LEDspot_Corepro_GU10_PAR16-SPP?$highres$" TargetMode="External"/><Relationship Id="rId2146" Type="http://schemas.openxmlformats.org/officeDocument/2006/relationships/hyperlink" Target="https://www.assets.signify.com/is/content/Signify/929002446332_EU.cs_CZ.PROF.FP" TargetMode="External"/><Relationship Id="rId2353" Type="http://schemas.openxmlformats.org/officeDocument/2006/relationships/hyperlink" Target="https://www.assets.signify.com/is/content/Signify/929002372101_EU.cs_CZ.PROF.FP" TargetMode="External"/><Relationship Id="rId2560" Type="http://schemas.openxmlformats.org/officeDocument/2006/relationships/hyperlink" Target="https://www.assets.signify.com/is/content/Signify/929001215252_EU.cs_CZ.PROF.FP" TargetMode="External"/><Relationship Id="rId3404" Type="http://schemas.openxmlformats.org/officeDocument/2006/relationships/hyperlink" Target="https://www.assets.signify.com/is/content/Signify/LEDTForce_HPI_NC_Installation_Guide-INI" TargetMode="External"/><Relationship Id="rId361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18" Type="http://schemas.openxmlformats.org/officeDocument/2006/relationships/hyperlink" Target="https://www.assets.signify.com/is/image/Signify/ZRS750_ICP_BK?$highres$" TargetMode="External"/><Relationship Id="rId325" Type="http://schemas.openxmlformats.org/officeDocument/2006/relationships/hyperlink" Target="https://www.assets.signify.com/is/image/Signify/Pila-WT007C-L1500-RTP?$highres$" TargetMode="External"/><Relationship Id="rId532" Type="http://schemas.openxmlformats.org/officeDocument/2006/relationships/hyperlink" Target="https://www.assets.signify.com/is/image/Signify/LEDTForce_MAS_HPL_ED90_E40-SPP?$highres$" TargetMode="External"/><Relationship Id="rId1162" Type="http://schemas.openxmlformats.org/officeDocument/2006/relationships/hyperlink" Target="https://www.assets.signify.com/is/image/Signify/LEDspots_MAS_MR16_GU5_3-SPP?$highres$" TargetMode="External"/><Relationship Id="rId2006" Type="http://schemas.openxmlformats.org/officeDocument/2006/relationships/hyperlink" Target="https://www.assets.signify.com/is/content/Signify/929003731302_EU.cs_CZ.PROF.FP" TargetMode="External"/><Relationship Id="rId2213" Type="http://schemas.openxmlformats.org/officeDocument/2006/relationships/hyperlink" Target="https://www.assets.signify.com/is/content/Signify/929003596302_EU.cs_CZ.PROF.FP" TargetMode="External"/><Relationship Id="rId2420" Type="http://schemas.openxmlformats.org/officeDocument/2006/relationships/hyperlink" Target="https://www.assets.signify.com/is/content/Signify/929003112931_EU.cs_CZ.PROF.FP-1" TargetMode="External"/><Relationship Id="rId1022" Type="http://schemas.openxmlformats.org/officeDocument/2006/relationships/hyperlink" Target="https://www.assets.signify.com/is/image/Signify/LEDcandle_25W_E27_827_FR_P45-SPP?$highres$" TargetMode="External"/><Relationship Id="rId1979" Type="http://schemas.openxmlformats.org/officeDocument/2006/relationships/hyperlink" Target="https://www.assets.signify.com/is/content/Signify/929002485202_EU.cs_CZ.PROF.FP" TargetMode="External"/><Relationship Id="rId3194" Type="http://schemas.openxmlformats.org/officeDocument/2006/relationships/hyperlink" Target="https://www.assets.signify.com/is/content/Signify/MI-CoreLine-BN126C-All-in-combined-upgraded" TargetMode="External"/><Relationship Id="rId1839" Type="http://schemas.openxmlformats.org/officeDocument/2006/relationships/hyperlink" Target="https://www.assets.signify.com/is/content/Signify/911401556445_EU.cs_CZ.PROF.FP" TargetMode="External"/><Relationship Id="rId3054" Type="http://schemas.openxmlformats.org/officeDocument/2006/relationships/hyperlink" Target="https://www.assets.signify.com/is/content/Signify/Ledinaire-panel-G5-Mounting-Instructions-Flywire-Finalv4" TargetMode="External"/><Relationship Id="rId182" Type="http://schemas.openxmlformats.org/officeDocument/2006/relationships/hyperlink" Target="https://www.assets.signify.com/is/image/Signify/Ledinaire-Panel-G5-All-in-W30L120-RTP?$highres$" TargetMode="External"/><Relationship Id="rId1906" Type="http://schemas.openxmlformats.org/officeDocument/2006/relationships/hyperlink" Target="https://www.assets.signify.com/is/content/Signify/912300060470_EU.cs_CZ.PROF.FP" TargetMode="External"/><Relationship Id="rId3261" Type="http://schemas.openxmlformats.org/officeDocument/2006/relationships/hyperlink" Target="https://www.assets.signify.com/is/content/Signify/Coreline-Highbay-G5-MI-PSU-PSD" TargetMode="External"/><Relationship Id="rId2070" Type="http://schemas.openxmlformats.org/officeDocument/2006/relationships/hyperlink" Target="https://www.assets.signify.com/is/content/Signify/929003576902_EU.cs_CZ.PROF.FP" TargetMode="External"/><Relationship Id="rId3121" Type="http://schemas.openxmlformats.org/officeDocument/2006/relationships/hyperlink" Target="https://www.assets.signify.com/is/content/Signify/CoreLine-waterproof-G3-Installation-Instruction-v202512" TargetMode="External"/><Relationship Id="rId999" Type="http://schemas.openxmlformats.org/officeDocument/2006/relationships/hyperlink" Target="https://www.assets.signify.com/is/image/Signify/SPPR1_LEDCL_0028?$highres$" TargetMode="External"/><Relationship Id="rId2887" Type="http://schemas.openxmlformats.org/officeDocument/2006/relationships/hyperlink" Target="https://www.assets.signify.com/is/content/Signify/913700752926_EU.cs_CZ.PROF.FP" TargetMode="External"/><Relationship Id="rId859" Type="http://schemas.openxmlformats.org/officeDocument/2006/relationships/hyperlink" Target="https://www.assets.signify.com/is/image/Signify/LED_CLA_60W_A60_E27_3000K_FR_UE_SRT4-SPP?$highres$" TargetMode="External"/><Relationship Id="rId1489" Type="http://schemas.openxmlformats.org/officeDocument/2006/relationships/hyperlink" Target="https://www.assets.signify.com/is/content/Signify/911401552032_EU.cs_CZ.PROF.FP" TargetMode="External"/><Relationship Id="rId1696" Type="http://schemas.openxmlformats.org/officeDocument/2006/relationships/hyperlink" Target="https://www.assets.signify.com/is/content/Signify/911401839388_EU.cs_CZ.PROF.FP" TargetMode="External"/><Relationship Id="rId1349" Type="http://schemas.openxmlformats.org/officeDocument/2006/relationships/hyperlink" Target="https://www.assets.signify.com/is/image/Signify/LPPR1_CDM-TC_0001?$highres$" TargetMode="External"/><Relationship Id="rId2747" Type="http://schemas.openxmlformats.org/officeDocument/2006/relationships/hyperlink" Target="https://www.assets.signify.com/is/content/Signify/928072205130_EU.cs_CZ.PROF.FP" TargetMode="External"/><Relationship Id="rId2954" Type="http://schemas.openxmlformats.org/officeDocument/2006/relationships/hyperlink" Target="https://www.assets.signify.com/is/content/Signify/127075007928_Release_CoreLine%20Recessed%20Spot%20gen2_D78-1200lm%20PSR_manual" TargetMode="External"/><Relationship Id="rId719" Type="http://schemas.openxmlformats.org/officeDocument/2006/relationships/hyperlink" Target="https://www.assets.signify.com/is/image/Signify/Ledtube_CorePro_18W_G13_830_24D_ND-SPP?$highres$" TargetMode="External"/><Relationship Id="rId926" Type="http://schemas.openxmlformats.org/officeDocument/2006/relationships/hyperlink" Target="https://www.assets.signify.com/is/image/Signify/LED_classic_A67_E27_CL_1-POS2A-SPP?$highres$" TargetMode="External"/><Relationship Id="rId1556" Type="http://schemas.openxmlformats.org/officeDocument/2006/relationships/hyperlink" Target="https://www.assets.signify.com/is/content/Signify/911401873887_EU.cs_CZ.PROF.FP" TargetMode="External"/><Relationship Id="rId1763" Type="http://schemas.openxmlformats.org/officeDocument/2006/relationships/hyperlink" Target="https://www.assets.signify.com/is/content/Signify/911401876980_EU.cs_CZ.PROF.FP" TargetMode="External"/><Relationship Id="rId1970" Type="http://schemas.openxmlformats.org/officeDocument/2006/relationships/hyperlink" Target="https://www.assets.signify.com/is/content/Signify/929003677502_EU.cs_CZ.PROF.FP" TargetMode="External"/><Relationship Id="rId2607" Type="http://schemas.openxmlformats.org/officeDocument/2006/relationships/hyperlink" Target="https://www.assets.signify.com/is/content/Signify/929002493502_EU.cs_CZ.PROF.FP" TargetMode="External"/><Relationship Id="rId2814" Type="http://schemas.openxmlformats.org/officeDocument/2006/relationships/hyperlink" Target="https://www.assets.signify.com/is/content/Signify/928195705330_EU.cs_CZ.PROF.FP" TargetMode="External"/><Relationship Id="rId55" Type="http://schemas.openxmlformats.org/officeDocument/2006/relationships/hyperlink" Target="https://www.assets.signify.com/is/image/Signify/CoreLine_Recessed_Spot-RS141B-SPP?$highres$" TargetMode="External"/><Relationship Id="rId1209" Type="http://schemas.openxmlformats.org/officeDocument/2006/relationships/hyperlink" Target="https://www.assets.signify.com/is/image/Signify/LED-40W-G9-WW-ND-3PF-6-DISC-RTP?$highres$" TargetMode="External"/><Relationship Id="rId1416" Type="http://schemas.openxmlformats.org/officeDocument/2006/relationships/hyperlink" Target="https://www.assets.signify.com/is/image/Signify/GPPR1_RITD_0001?$highres$" TargetMode="External"/><Relationship Id="rId1623" Type="http://schemas.openxmlformats.org/officeDocument/2006/relationships/hyperlink" Target="https://www.assets.signify.com/is/content/Signify/911401891885_EU.cs_CZ.PROF.FP" TargetMode="External"/><Relationship Id="rId1830" Type="http://schemas.openxmlformats.org/officeDocument/2006/relationships/hyperlink" Target="https://www.assets.signify.com/is/content/Signify/911401553745_EU.cs_CZ.PROF.FP" TargetMode="External"/><Relationship Id="rId3588" Type="http://schemas.openxmlformats.org/officeDocument/2006/relationships/hyperlink" Target="https://www.assets.signify.com/is/content/Signify/LEDtube_Installation_Guide_HF_2-INI" TargetMode="External"/><Relationship Id="rId2397" Type="http://schemas.openxmlformats.org/officeDocument/2006/relationships/hyperlink" Target="https://www.assets.signify.com/is/content/Signify/929003774009_EU.cs_CZ.PROF.FP" TargetMode="External"/><Relationship Id="rId3448" Type="http://schemas.openxmlformats.org/officeDocument/2006/relationships/hyperlink" Target="https://www.assets.signify.com/is/content/Signify/online-QIG-for-324166115861-Installation-INI" TargetMode="External"/><Relationship Id="rId3655" Type="http://schemas.openxmlformats.org/officeDocument/2006/relationships/hyperlink" Target="https://www.assets.signify.com/is/content/Signify/CZ.cs_CZ.8721103049032" TargetMode="External"/><Relationship Id="rId369" Type="http://schemas.openxmlformats.org/officeDocument/2006/relationships/hyperlink" Target="https://www.assets.signify.com/is/image/Signify/CL-HB-G6-BY122P-PSU-PSD-RTP?$highres$" TargetMode="External"/><Relationship Id="rId576" Type="http://schemas.openxmlformats.org/officeDocument/2006/relationships/hyperlink" Target="https://www.assets.signify.com/is/image/Signify/929004252802-CorePro-LED-PLC-360D-5-9W-3CCT-2P-G24d-RTP?$highres$" TargetMode="External"/><Relationship Id="rId783" Type="http://schemas.openxmlformats.org/officeDocument/2006/relationships/hyperlink" Target="https://www.assets.signify.com/is/image/Signify/CorePro-LEDtube-HF-1200mm-RTP?$highres$" TargetMode="External"/><Relationship Id="rId990" Type="http://schemas.openxmlformats.org/officeDocument/2006/relationships/hyperlink" Target="https://www.assets.signify.com/is/image/Signify/LED_classic_40W_P45_E14_WGD90_CL_SRT4_1-SPP?$highres$" TargetMode="External"/><Relationship Id="rId2257" Type="http://schemas.openxmlformats.org/officeDocument/2006/relationships/hyperlink" Target="https://www.assets.signify.com/is/content/Signify/929002696902_EU.cs_CZ.PROF.FP" TargetMode="External"/><Relationship Id="rId2464" Type="http://schemas.openxmlformats.org/officeDocument/2006/relationships/hyperlink" Target="https://www.assets.signify.com/is/content/Signify/929002028792_EU.cs_CZ.PROF.FP" TargetMode="External"/><Relationship Id="rId2671" Type="http://schemas.openxmlformats.org/officeDocument/2006/relationships/hyperlink" Target="https://www.assets.signify.com/is/content/Signify/923211843801_EU.cs_CZ.PROF.FP" TargetMode="External"/><Relationship Id="rId3308" Type="http://schemas.openxmlformats.org/officeDocument/2006/relationships/hyperlink" Target="https://www.assets.signify.com/is/content/Signify/MI-BVP085-Ledinaire-Solar-floodlight" TargetMode="External"/><Relationship Id="rId3515" Type="http://schemas.openxmlformats.org/officeDocument/2006/relationships/hyperlink" Target="https://www.assets.signify.com/is/content/Signify/online-QIG-for-324166183191-Corepro-LEDtube-INI" TargetMode="External"/><Relationship Id="rId229" Type="http://schemas.openxmlformats.org/officeDocument/2006/relationships/hyperlink" Target="https://www.assets.signify.com/is/image/Signify/CoreLine-waterproof-WT120C-G3-L600-SPP-MultiLumenIcon4?$highres$" TargetMode="External"/><Relationship Id="rId436" Type="http://schemas.openxmlformats.org/officeDocument/2006/relationships/hyperlink" Target="https://www.assets.signify.com/is/image/Signify/Coreline_Tempo_Medium-BVP125_Led80-SPP?$highres$" TargetMode="External"/><Relationship Id="rId643" Type="http://schemas.openxmlformats.org/officeDocument/2006/relationships/hyperlink" Target="https://www.assets.signify.com/is/image/Signify/LEDtube_1200mm_HO_T8-SPP?$highres$" TargetMode="External"/><Relationship Id="rId1066" Type="http://schemas.openxmlformats.org/officeDocument/2006/relationships/hyperlink" Target="https://www.assets.signify.com/is/image/Signify/LEDspot_CorePro_40W_E27_R63_827_36D_ND-SPP?$highres$" TargetMode="External"/><Relationship Id="rId1273" Type="http://schemas.openxmlformats.org/officeDocument/2006/relationships/hyperlink" Target="https://www.assets.signify.com/is/image/Signify/LPPR1_STARTER_PHL_0003?$highres$" TargetMode="External"/><Relationship Id="rId1480" Type="http://schemas.openxmlformats.org/officeDocument/2006/relationships/hyperlink" Target="https://www.assets.signify.com/is/content/Signify/929003313102_EU.cs_CZ.PROF.FP" TargetMode="External"/><Relationship Id="rId2117" Type="http://schemas.openxmlformats.org/officeDocument/2006/relationships/hyperlink" Target="https://www.assets.signify.com/is/content/Signify/929003547202_EU.cs_CZ.PROF.FP" TargetMode="External"/><Relationship Id="rId2324" Type="http://schemas.openxmlformats.org/officeDocument/2006/relationships/hyperlink" Target="https://www.assets.signify.com/is/content/Signify/929003058302_EU.cs_CZ.PROF.FP" TargetMode="External"/><Relationship Id="rId850" Type="http://schemas.openxmlformats.org/officeDocument/2006/relationships/hyperlink" Target="https://www.assets.signify.com/is/image/Signify/LED_CLA_60W_A60_E27_3000K_FR_UE_SRT4-SPP?$highres$" TargetMode="External"/><Relationship Id="rId1133" Type="http://schemas.openxmlformats.org/officeDocument/2006/relationships/hyperlink" Target="https://www.assets.signify.com/is/image/Signify/LEDspots_RCA_PAR16_GU10-SPP?$highres$" TargetMode="External"/><Relationship Id="rId2531" Type="http://schemas.openxmlformats.org/officeDocument/2006/relationships/hyperlink" Target="https://www.assets.signify.com/is/content/Signify/929004247902_EU.cs_CZ.PROF.FP" TargetMode="External"/><Relationship Id="rId503" Type="http://schemas.openxmlformats.org/officeDocument/2006/relationships/hyperlink" Target="https://www.assets.signify.com/is/image/Signify/LED_Trueforce_LED_Road_58_35W_E27_others_Clear_730_ND-SPP?$highres$" TargetMode="External"/><Relationship Id="rId710" Type="http://schemas.openxmlformats.org/officeDocument/2006/relationships/hyperlink" Target="https://www.assets.signify.com/is/image/Signify/LEDtube_T8_G13_MAS1-SPP?$highres$" TargetMode="External"/><Relationship Id="rId1340" Type="http://schemas.openxmlformats.org/officeDocument/2006/relationships/hyperlink" Target="https://www.assets.signify.com/is/image/Signify/LPPR1_CDM-T_0005?$highres$" TargetMode="External"/><Relationship Id="rId3098" Type="http://schemas.openxmlformats.org/officeDocument/2006/relationships/hyperlink" Target="https://www.assets.signify.com/is/content/Signify/CoreLine-waterproof-G3-Installation-Instruction-v202512" TargetMode="External"/><Relationship Id="rId1200" Type="http://schemas.openxmlformats.org/officeDocument/2006/relationships/hyperlink" Target="https://www.assets.signify.com/is/image/Signify/LED-20W-G4-WW-12V-ND-micro-2SRT6-RTP?$highres$" TargetMode="External"/><Relationship Id="rId3165" Type="http://schemas.openxmlformats.org/officeDocument/2006/relationships/hyperlink" Target="https://www.assets.signify.com/is/content/Signify/Manual%20Instruction_Ledinaire%20waterproof%20WT065C%20All_In_v202305" TargetMode="External"/><Relationship Id="rId3372" Type="http://schemas.openxmlformats.org/officeDocument/2006/relationships/hyperlink" Target="https://www.assets.signify.com/is/content/Signify/Online-QIG-for-324165994074-INI" TargetMode="External"/><Relationship Id="rId293" Type="http://schemas.openxmlformats.org/officeDocument/2006/relationships/hyperlink" Target="https://www.assets.signify.com/is/image/Signify/WT210Z%20SW2?$highres$" TargetMode="External"/><Relationship Id="rId2181" Type="http://schemas.openxmlformats.org/officeDocument/2006/relationships/hyperlink" Target="https://www.assets.signify.com/is/content/Signify/929003648502_EU.cs_CZ.PROF.FP" TargetMode="External"/><Relationship Id="rId3025" Type="http://schemas.openxmlformats.org/officeDocument/2006/relationships/hyperlink" Target="https://www.assets.signify.com/is/content/Signify/CoreLine-panel-G6-Installation-Instructions-RC132V-BN-v2" TargetMode="External"/><Relationship Id="rId3232" Type="http://schemas.openxmlformats.org/officeDocument/2006/relationships/hyperlink" Target="https://www.assets.signify.com/is/content/Signify/MI-Coreline-Highbay-G6-PSD-PSU" TargetMode="External"/><Relationship Id="rId153" Type="http://schemas.openxmlformats.org/officeDocument/2006/relationships/hyperlink" Target="https://www.assets.signify.com/is/image/Signify/CoreLine-panel-G6-W60L60-RTP?$highres$" TargetMode="External"/><Relationship Id="rId360" Type="http://schemas.openxmlformats.org/officeDocument/2006/relationships/hyperlink" Target="https://www.assets.signify.com/is/image/Signify/CL-HB-G6-BY120P-PSU-PSD-RTP?$highres$" TargetMode="External"/><Relationship Id="rId2041" Type="http://schemas.openxmlformats.org/officeDocument/2006/relationships/hyperlink" Target="https://www.assets.signify.com/is/content/Signify/929004432102_EU.cs_CZ.PROF.FP" TargetMode="External"/><Relationship Id="rId220" Type="http://schemas.openxmlformats.org/officeDocument/2006/relationships/hyperlink" Target="https://www.assets.signify.com/is/image/Signify/Ledinaire-surface-mounted-G2-W20L120-NOC-RTP?$highres$" TargetMode="External"/><Relationship Id="rId2998" Type="http://schemas.openxmlformats.org/officeDocument/2006/relationships/hyperlink" Target="https://www.assets.signify.com/is/content/Signify/MI%20CoreLine%20Projector%20gen2_ST151T-INI%20Sep%202021" TargetMode="External"/><Relationship Id="rId2858" Type="http://schemas.openxmlformats.org/officeDocument/2006/relationships/hyperlink" Target="https://www.assets.signify.com/is/content/Signify/913700630766_EU.cs_CZ.PROF.FP" TargetMode="External"/><Relationship Id="rId99" Type="http://schemas.openxmlformats.org/officeDocument/2006/relationships/hyperlink" Target="https://www.assets.signify.com/is/image/Signify/8718699681036_p0-APP?$highres$" TargetMode="External"/><Relationship Id="rId1667" Type="http://schemas.openxmlformats.org/officeDocument/2006/relationships/hyperlink" Target="https://www.assets.signify.com/is/content/Signify/911401842387_EU.cs_CZ.PROF.FP" TargetMode="External"/><Relationship Id="rId1874" Type="http://schemas.openxmlformats.org/officeDocument/2006/relationships/hyperlink" Target="https://www.assets.signify.com/is/content/Signify/911401632808_EU.cs_CZ.PROF.FP" TargetMode="External"/><Relationship Id="rId2718" Type="http://schemas.openxmlformats.org/officeDocument/2006/relationships/hyperlink" Target="https://www.assets.signify.com/is/content/Signify/928150008835_EU.cs_CZ.PROF.FP" TargetMode="External"/><Relationship Id="rId2925" Type="http://schemas.openxmlformats.org/officeDocument/2006/relationships/hyperlink" Target="https://www.assets.signify.com/is/content/Signify/444170264921%20DN142B%20PSU%20Installation%20Instructions" TargetMode="External"/><Relationship Id="rId1527" Type="http://schemas.openxmlformats.org/officeDocument/2006/relationships/hyperlink" Target="https://www.assets.signify.com/is/content/Signify/929002670132_EU.cs_CZ.PROF.FP" TargetMode="External"/><Relationship Id="rId1734" Type="http://schemas.openxmlformats.org/officeDocument/2006/relationships/hyperlink" Target="https://www.assets.signify.com/is/content/Signify/911401816887_EU.cs_CZ.PROF.FP" TargetMode="External"/><Relationship Id="rId1941" Type="http://schemas.openxmlformats.org/officeDocument/2006/relationships/hyperlink" Target="https://www.assets.signify.com/is/content/Signify/911401821583_EU.cs_CZ.PROF.FP" TargetMode="External"/><Relationship Id="rId26" Type="http://schemas.openxmlformats.org/officeDocument/2006/relationships/hyperlink" Target="https://www.assets.signify.com/is/image/Signify/CLDN-DN142B-UGR19-150-SPP?$highres$" TargetMode="External"/><Relationship Id="rId1801" Type="http://schemas.openxmlformats.org/officeDocument/2006/relationships/hyperlink" Target="https://www.assets.signify.com/is/content/Signify/911401835184_EU.cs_CZ.PROF.FP" TargetMode="External"/><Relationship Id="rId3559" Type="http://schemas.openxmlformats.org/officeDocument/2006/relationships/hyperlink" Target="https://www.assets.signify.com/is/content/Signify/MAS-LEDtube-600mm-HE-T5-Installation-Instructions-INI" TargetMode="External"/><Relationship Id="rId687" Type="http://schemas.openxmlformats.org/officeDocument/2006/relationships/hyperlink" Target="https://www.assets.signify.com/is/image/Signify/PILA-LED-Tube-HO-G13-20241115-RTP?$highres$" TargetMode="External"/><Relationship Id="rId2368" Type="http://schemas.openxmlformats.org/officeDocument/2006/relationships/hyperlink" Target="https://www.assets.signify.com/is/content/Signify/929002373001_EU.cs_CZ.PROF.FP" TargetMode="External"/><Relationship Id="rId894" Type="http://schemas.openxmlformats.org/officeDocument/2006/relationships/hyperlink" Target="https://www.assets.signify.com/is/image/Signify/LED_classic_A67_E27_FR-POS2A-SPP?$highres$" TargetMode="External"/><Relationship Id="rId1177" Type="http://schemas.openxmlformats.org/officeDocument/2006/relationships/hyperlink" Target="https://www.assets.signify.com/is/image/Signify/PILA_LED_35W_GU5_3_WW_12V_36D_ND-SPP?$highres$" TargetMode="External"/><Relationship Id="rId2575" Type="http://schemas.openxmlformats.org/officeDocument/2006/relationships/hyperlink" Target="https://www.assets.signify.com/is/content/Signify/929001358541_EU.cs_CZ.PROF.FP-1" TargetMode="External"/><Relationship Id="rId2782" Type="http://schemas.openxmlformats.org/officeDocument/2006/relationships/hyperlink" Target="https://www.assets.signify.com/is/content/Signify/928191705131_EU.cs_CZ.PROF.FP" TargetMode="External"/><Relationship Id="rId3419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362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47" Type="http://schemas.openxmlformats.org/officeDocument/2006/relationships/hyperlink" Target="https://www.assets.signify.com/is/image/Signify/LEDTForce_ED75_E27-SPP?$highres$" TargetMode="External"/><Relationship Id="rId754" Type="http://schemas.openxmlformats.org/officeDocument/2006/relationships/hyperlink" Target="https://www.assets.signify.com/is/image/Signify/LEDtube_1200mm_17W_G5-SPP?$highres$" TargetMode="External"/><Relationship Id="rId961" Type="http://schemas.openxmlformats.org/officeDocument/2006/relationships/hyperlink" Target="https://www.assets.signify.com/is/image/Signify/LEDbulb_12-80W_E27_A60_730_FR_130D-SPP?$highres$" TargetMode="External"/><Relationship Id="rId1384" Type="http://schemas.openxmlformats.org/officeDocument/2006/relationships/hyperlink" Target="https://www.assets.signify.com/is/image/Signify/GPPR1_HFSIITL5_0005?$highres$" TargetMode="External"/><Relationship Id="rId1591" Type="http://schemas.openxmlformats.org/officeDocument/2006/relationships/hyperlink" Target="https://www.assets.signify.com/is/content/Signify/910500188115_EU.cs_CZ.PROF.FP" TargetMode="External"/><Relationship Id="rId2228" Type="http://schemas.openxmlformats.org/officeDocument/2006/relationships/hyperlink" Target="https://www.assets.signify.com/is/content/Signify/929001391402_EU.cs_CZ.PROF.FP" TargetMode="External"/><Relationship Id="rId2435" Type="http://schemas.openxmlformats.org/officeDocument/2006/relationships/hyperlink" Target="https://www.assets.signify.com/is/content/Signify/929003013282_EU.cs_CZ.PROF.FP" TargetMode="External"/><Relationship Id="rId2642" Type="http://schemas.openxmlformats.org/officeDocument/2006/relationships/hyperlink" Target="https://www.assets.signify.com/is/content/Signify/929003779102_EU.cs_CZ.PROF.FP" TargetMode="External"/><Relationship Id="rId90" Type="http://schemas.openxmlformats.org/officeDocument/2006/relationships/hyperlink" Target="https://www.assets.signify.com/is/image/Signify/CLWM-WL140V-WM-SPP?$highres$" TargetMode="External"/><Relationship Id="rId407" Type="http://schemas.openxmlformats.org/officeDocument/2006/relationships/hyperlink" Target="https://www.assets.signify.com/is/image/Signify/CoreLineHighbay_Gen5_BY122P-SPP?$highres$" TargetMode="External"/><Relationship Id="rId614" Type="http://schemas.openxmlformats.org/officeDocument/2006/relationships/hyperlink" Target="https://www.assets.signify.com/is/image/Signify/LEDtube_1200mm_15W_G13-SPP?$highres$" TargetMode="External"/><Relationship Id="rId821" Type="http://schemas.openxmlformats.org/officeDocument/2006/relationships/hyperlink" Target="https://www.assets.signify.com/is/image/Signify/CorePro_LEDstrip_5M-SPP?$highres$" TargetMode="External"/><Relationship Id="rId1037" Type="http://schemas.openxmlformats.org/officeDocument/2006/relationships/hyperlink" Target="https://www.assets.signify.com/is/image/Signify/LED_60W_P48_E14_WW_FR_ND_1SRT4_1-SPP?$highres$" TargetMode="External"/><Relationship Id="rId1244" Type="http://schemas.openxmlformats.org/officeDocument/2006/relationships/hyperlink" Target="https://www.assets.signify.com/is/image/Signify/LPPR1_TL-DBLB_0001?$highres$" TargetMode="External"/><Relationship Id="rId1451" Type="http://schemas.openxmlformats.org/officeDocument/2006/relationships/hyperlink" Target="https://www.assets.signify.com/is/image/Signify/BSN_100_L33_A2_TS_230V-SPP?$highres$" TargetMode="External"/><Relationship Id="rId2502" Type="http://schemas.openxmlformats.org/officeDocument/2006/relationships/hyperlink" Target="https://www.assets.signify.com/is/content/Signify/929003485402_EU.cs_CZ.PROF.FP" TargetMode="External"/><Relationship Id="rId1104" Type="http://schemas.openxmlformats.org/officeDocument/2006/relationships/hyperlink" Target="https://www.assets.signify.com/is/image/Signify/LEDspots-switch-EU-PAR16-GU10-RTP?$highres$" TargetMode="External"/><Relationship Id="rId1311" Type="http://schemas.openxmlformats.org/officeDocument/2006/relationships/hyperlink" Target="https://www.assets.signify.com/is/image/Signify/lppr1_mhn-sa_0001?$highres$" TargetMode="External"/><Relationship Id="rId3069" Type="http://schemas.openxmlformats.org/officeDocument/2006/relationships/hyperlink" Target="https://www.assets.signify.com/is/content/Signify/RC159Z-Suspension-set-Installation-instruction" TargetMode="External"/><Relationship Id="rId3276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3483" Type="http://schemas.openxmlformats.org/officeDocument/2006/relationships/hyperlink" Target="https://www.assets.signify.com/is/content/Signify/online-QIG-for-324166166411-MAS-LEDtube-installation-guide-INI" TargetMode="External"/><Relationship Id="rId197" Type="http://schemas.openxmlformats.org/officeDocument/2006/relationships/hyperlink" Target="https://www.assets.signify.com/is/image/Signify/RC059Z-SMB-W60L120-overview?$highres$" TargetMode="External"/><Relationship Id="rId2085" Type="http://schemas.openxmlformats.org/officeDocument/2006/relationships/hyperlink" Target="https://www.assets.signify.com/is/content/Signify/929001298402_EU.cs_CZ.PROF.FP" TargetMode="External"/><Relationship Id="rId2292" Type="http://schemas.openxmlformats.org/officeDocument/2006/relationships/hyperlink" Target="https://www.assets.signify.com/is/content/Signify/929003702502_EU.cs_CZ.PROF.FP" TargetMode="External"/><Relationship Id="rId3136" Type="http://schemas.openxmlformats.org/officeDocument/2006/relationships/hyperlink" Target="https://www.assets.signify.com/is/content/Signify/CoreLine-waterproof-G3-Installation-Instruction-v202512" TargetMode="External"/><Relationship Id="rId3343" Type="http://schemas.openxmlformats.org/officeDocument/2006/relationships/hyperlink" Target="https://www.assets.signify.com/is/content/Signify/442710336212_583_Coreline_Malaga_LED_BRP101_BRP102_MI" TargetMode="External"/><Relationship Id="rId264" Type="http://schemas.openxmlformats.org/officeDocument/2006/relationships/hyperlink" Target="https://www.assets.signify.com/is/image/Signify/CoreLine_Waterproof_WT120C%20G2%20L1200%20PSU%20-%20SPP?$highres$" TargetMode="External"/><Relationship Id="rId471" Type="http://schemas.openxmlformats.org/officeDocument/2006/relationships/hyperlink" Target="https://www.assets.signify.com/is/image/Signify/Ledinaire-Floodlight-BVP167-30W-MDU-All-in-RTP?$highres$" TargetMode="External"/><Relationship Id="rId2152" Type="http://schemas.openxmlformats.org/officeDocument/2006/relationships/hyperlink" Target="https://www.assets.signify.com/is/content/Signify/929001393332_EU.cs_CZ.PROF.FP" TargetMode="External"/><Relationship Id="rId3550" Type="http://schemas.openxmlformats.org/officeDocument/2006/relationships/hyperlink" Target="https://www.assets.signify.com/is/content/Signify/LEDtube_Installation_Guide_UN-INI" TargetMode="External"/><Relationship Id="rId124" Type="http://schemas.openxmlformats.org/officeDocument/2006/relationships/hyperlink" Target="https://www.assets.signify.com/is/image/Signify/IPAC_RCS750i_0021?$highres$" TargetMode="External"/><Relationship Id="rId3203" Type="http://schemas.openxmlformats.org/officeDocument/2006/relationships/hyperlink" Target="https://www.assets.signify.com/is/content/Signify/MI-912401483603-Emergency-unit" TargetMode="External"/><Relationship Id="rId3410" Type="http://schemas.openxmlformats.org/officeDocument/2006/relationships/hyperlink" Target="https://www.assets.signify.com/is/content/Signify/online-QIG-for-324166138011-Installation-INI" TargetMode="External"/><Relationship Id="rId331" Type="http://schemas.openxmlformats.org/officeDocument/2006/relationships/hyperlink" Target="https://www.assets.signify.com/is/image/Signify/PILA_Waterproof%20Classic%20TW%201500%2045C?$highres$" TargetMode="External"/><Relationship Id="rId2012" Type="http://schemas.openxmlformats.org/officeDocument/2006/relationships/hyperlink" Target="https://www.assets.signify.com/is/content/Signify/929003731502_EU.cs_CZ.PROF.FP" TargetMode="External"/><Relationship Id="rId2969" Type="http://schemas.openxmlformats.org/officeDocument/2006/relationships/hyperlink" Target="https://www.assets.signify.com/is/content/Signify/EM151B-REC-3S-OA-CO-UI" TargetMode="External"/><Relationship Id="rId1778" Type="http://schemas.openxmlformats.org/officeDocument/2006/relationships/hyperlink" Target="https://www.assets.signify.com/is/content/Signify/911401807481_EU.cs_CZ.PROF.FP" TargetMode="External"/><Relationship Id="rId1985" Type="http://schemas.openxmlformats.org/officeDocument/2006/relationships/hyperlink" Target="https://www.assets.signify.com/is/content/Signify/929003530802_EU.cs_CZ.PROF.FP" TargetMode="External"/><Relationship Id="rId2829" Type="http://schemas.openxmlformats.org/officeDocument/2006/relationships/hyperlink" Target="https://www.assets.signify.com/is/content/Signify/913713031966_EU.cs_CZ.PROF.FP" TargetMode="External"/><Relationship Id="rId1638" Type="http://schemas.openxmlformats.org/officeDocument/2006/relationships/hyperlink" Target="https://www.assets.signify.com/is/content/Signify/911401877385_EU.cs_CZ.PROF.FP" TargetMode="External"/><Relationship Id="rId1845" Type="http://schemas.openxmlformats.org/officeDocument/2006/relationships/hyperlink" Target="https://www.assets.signify.com/is/content/Signify/911401629308_EU.cs_CZ.PROF.FP" TargetMode="External"/><Relationship Id="rId3060" Type="http://schemas.openxmlformats.org/officeDocument/2006/relationships/hyperlink" Target="https://www.assets.signify.com/is/content/Signify/PILA_Back-lit_panel_RC007B_3030-MI" TargetMode="External"/><Relationship Id="rId1705" Type="http://schemas.openxmlformats.org/officeDocument/2006/relationships/hyperlink" Target="https://www.assets.signify.com/is/content/Signify/911401835688_EU.cs_CZ.PROF.FP" TargetMode="External"/><Relationship Id="rId1912" Type="http://schemas.openxmlformats.org/officeDocument/2006/relationships/hyperlink" Target="https://www.assets.signify.com/is/content/Signify/911401881702_EU.cs_CZ.PROF.FP" TargetMode="External"/><Relationship Id="rId798" Type="http://schemas.openxmlformats.org/officeDocument/2006/relationships/hyperlink" Target="https://www.assets.signify.com/is/image/Signify/MAS_LEDstrip_5M-SPP?$highres$" TargetMode="External"/><Relationship Id="rId2479" Type="http://schemas.openxmlformats.org/officeDocument/2006/relationships/hyperlink" Target="https://www.assets.signify.com/is/content/Signify/929002970002_EU.cs_CZ.PROF.FP" TargetMode="External"/><Relationship Id="rId2686" Type="http://schemas.openxmlformats.org/officeDocument/2006/relationships/hyperlink" Target="https://www.assets.signify.com/is/content/Signify/928048002043_EU.cs_CZ.PROF.FP" TargetMode="External"/><Relationship Id="rId2893" Type="http://schemas.openxmlformats.org/officeDocument/2006/relationships/hyperlink" Target="https://www.assets.signify.com/is/content/Signify/913700278026_EU.cs_CZ.PROF.FP" TargetMode="External"/><Relationship Id="rId658" Type="http://schemas.openxmlformats.org/officeDocument/2006/relationships/hyperlink" Target="https://www.assets.signify.com/is/image/Signify/929004432102-CorePro-LED-PLC-360D-5-5W-3CCT-4P-G24q-1-RTP?$highres$" TargetMode="External"/><Relationship Id="rId865" Type="http://schemas.openxmlformats.org/officeDocument/2006/relationships/hyperlink" Target="https://www.assets.signify.com/is/image/Signify/LED_BulbsBulb_A67_100W_1521lm_2700K_E27_NDFrosted-SPP?$highres$" TargetMode="External"/><Relationship Id="rId1288" Type="http://schemas.openxmlformats.org/officeDocument/2006/relationships/hyperlink" Target="https://www.assets.signify.com/is/image/Signify/lppr1_son_e27_e26?$highres$" TargetMode="External"/><Relationship Id="rId1495" Type="http://schemas.openxmlformats.org/officeDocument/2006/relationships/hyperlink" Target="https://www.assets.signify.com/is/content/Signify/910505103588_EU.cs_CZ.PROF.FP" TargetMode="External"/><Relationship Id="rId2339" Type="http://schemas.openxmlformats.org/officeDocument/2006/relationships/hyperlink" Target="https://www.assets.signify.com/is/content/Signify/929002025892_EU.cs_CZ.PROF.FP" TargetMode="External"/><Relationship Id="rId2546" Type="http://schemas.openxmlformats.org/officeDocument/2006/relationships/hyperlink" Target="https://www.assets.signify.com/is/content/Signify/929004256302_EU.cs_CZ.PROF.FP" TargetMode="External"/><Relationship Id="rId2753" Type="http://schemas.openxmlformats.org/officeDocument/2006/relationships/hyperlink" Target="https://www.assets.signify.com/is/content/Signify/928196905130_EU.cs_CZ.PROF.FP" TargetMode="External"/><Relationship Id="rId2960" Type="http://schemas.openxmlformats.org/officeDocument/2006/relationships/hyperlink" Target="https://www.assets.signify.com/is/content/Signify/127075007928_Release_CoreLine%20Recessed%20Spot%20gen2_D78-1200lm%20PSR_manual" TargetMode="External"/><Relationship Id="rId518" Type="http://schemas.openxmlformats.org/officeDocument/2006/relationships/hyperlink" Target="https://www.assets.signify.com/is/image/Signify/LED-TForce-Core-road-26W-E27-MV-RTP?$highres$" TargetMode="External"/><Relationship Id="rId725" Type="http://schemas.openxmlformats.org/officeDocument/2006/relationships/hyperlink" Target="https://www.assets.signify.com/is/image/Signify/Ledtube_CorePro_18W_G13_830_24D_ND-SPP?$highres$" TargetMode="External"/><Relationship Id="rId932" Type="http://schemas.openxmlformats.org/officeDocument/2006/relationships/hyperlink" Target="https://www.assets.signify.com/is/image/Signify/LED_classic_giant_28W_E27_A160_GOLD_ND-SPP?$highres$" TargetMode="External"/><Relationship Id="rId1148" Type="http://schemas.openxmlformats.org/officeDocument/2006/relationships/hyperlink" Target="https://www.assets.signify.com/is/image/Signify/LEDspot_50W_GU5-3_60D-SPP?$highres$" TargetMode="External"/><Relationship Id="rId1355" Type="http://schemas.openxmlformats.org/officeDocument/2006/relationships/hyperlink" Target="https://www.assets.signify.com/is/image/Signify/LPPR1_CDMTC-E_0002?$highres$" TargetMode="External"/><Relationship Id="rId1562" Type="http://schemas.openxmlformats.org/officeDocument/2006/relationships/hyperlink" Target="https://www.assets.signify.com/is/content/Signify/911401892787_EU.cs_CZ.PROF.FP" TargetMode="External"/><Relationship Id="rId2406" Type="http://schemas.openxmlformats.org/officeDocument/2006/relationships/hyperlink" Target="https://www.assets.signify.com/is/content/Signify/929002306608_EU.cs_CZ.PROF.FP" TargetMode="External"/><Relationship Id="rId2613" Type="http://schemas.openxmlformats.org/officeDocument/2006/relationships/hyperlink" Target="https://www.assets.signify.com/is/content/Signify/929002494602_EU.cs_CZ.PROF.FP" TargetMode="External"/><Relationship Id="rId1008" Type="http://schemas.openxmlformats.org/officeDocument/2006/relationships/hyperlink" Target="https://www.assets.signify.com/is/image/Signify/LEDcandle_25W_E14_827_FR_B35-SPP?$highres$" TargetMode="External"/><Relationship Id="rId1215" Type="http://schemas.openxmlformats.org/officeDocument/2006/relationships/hyperlink" Target="https://www.assets.signify.com/is/image/Signify/LED-100W-R7S-78mm-WH-ND-SRT4-RTP?$highres$" TargetMode="External"/><Relationship Id="rId1422" Type="http://schemas.openxmlformats.org/officeDocument/2006/relationships/hyperlink" Target="https://www.assets.signify.com/is/image/Signify/GPPR1_MTL-LH_0001?$highres$" TargetMode="External"/><Relationship Id="rId2820" Type="http://schemas.openxmlformats.org/officeDocument/2006/relationships/hyperlink" Target="https://www.assets.signify.com/is/content/Signify/913700192966_EU.cs_CZ.PROF.FP" TargetMode="External"/><Relationship Id="rId61" Type="http://schemas.openxmlformats.org/officeDocument/2006/relationships/hyperlink" Target="https://www.assets.signify.com/is/image/Signify/CoreLine_Recessed_Spot-RS141B_Adjustable_ALU-SPP?$highres$" TargetMode="External"/><Relationship Id="rId3387" Type="http://schemas.openxmlformats.org/officeDocument/2006/relationships/hyperlink" Target="https://www.assets.signify.com/is/content/Signify/LEDTForce_HPL_2_NC_Installation_Guide-INI" TargetMode="External"/><Relationship Id="rId2196" Type="http://schemas.openxmlformats.org/officeDocument/2006/relationships/hyperlink" Target="https://www.assets.signify.com/is/content/Signify/929003044602_EU.cs_CZ.PROF.FP" TargetMode="External"/><Relationship Id="rId3594" Type="http://schemas.openxmlformats.org/officeDocument/2006/relationships/hyperlink" Target="https://www.assets.signify.com/is/content/Signify/LEDtube-Installation-Guide-HF-2-INI" TargetMode="External"/><Relationship Id="rId168" Type="http://schemas.openxmlformats.org/officeDocument/2006/relationships/hyperlink" Target="https://www.assets.signify.com/is/image/Signify/Philips-CoreLine-panel-G6-All-in-W30L120-RTP?$highres$" TargetMode="External"/><Relationship Id="rId3247" Type="http://schemas.openxmlformats.org/officeDocument/2006/relationships/hyperlink" Target="https://www.assets.signify.com/is/content/Signify/Coreline-Highbay-G5-MI-PSU-PSD" TargetMode="External"/><Relationship Id="rId3454" Type="http://schemas.openxmlformats.org/officeDocument/2006/relationships/hyperlink" Target="https://www.assets.signify.com/is/content/Signify/LEDtube_PLT_Installation_Guide-INI" TargetMode="External"/><Relationship Id="rId3661" Type="http://schemas.openxmlformats.org/officeDocument/2006/relationships/hyperlink" Target="https://www.assets.signify.com/is/image/Signify/LED_BulbsBulb_A67_100W_1521lm_2700K_E27_NDFrosted-SPP?$highres$" TargetMode="External"/><Relationship Id="rId375" Type="http://schemas.openxmlformats.org/officeDocument/2006/relationships/hyperlink" Target="https://www.assets.signify.com/is/image/Signify/CL-HB-G6-BY120P-PSU-PSD-RTP?$highres$" TargetMode="External"/><Relationship Id="rId582" Type="http://schemas.openxmlformats.org/officeDocument/2006/relationships/hyperlink" Target="https://www.assets.signify.com/is/image/Signify/CorePro-LED-PLC-4P-G24q-RTP?$highres$" TargetMode="External"/><Relationship Id="rId2056" Type="http://schemas.openxmlformats.org/officeDocument/2006/relationships/hyperlink" Target="https://www.assets.signify.com/is/content/Signify/929003592602_EU.cs_CZ.PROF.FP" TargetMode="External"/><Relationship Id="rId2263" Type="http://schemas.openxmlformats.org/officeDocument/2006/relationships/hyperlink" Target="https://www.assets.signify.com/is/content/Signify/929002697502_EU.cs_CZ.PROF.FP" TargetMode="External"/><Relationship Id="rId2470" Type="http://schemas.openxmlformats.org/officeDocument/2006/relationships/hyperlink" Target="https://www.assets.signify.com/is/content/Signify/929002968802_EU.cs_CZ.PROF.FP" TargetMode="External"/><Relationship Id="rId3107" Type="http://schemas.openxmlformats.org/officeDocument/2006/relationships/hyperlink" Target="https://www.assets.signify.com/is/content/Signify/CoreLine-waterproof-G3-Installation-Instruction-v202512" TargetMode="External"/><Relationship Id="rId3314" Type="http://schemas.openxmlformats.org/officeDocument/2006/relationships/hyperlink" Target="https://www.assets.signify.com/is/content/Signify/Mounting-instruction-BVP167-169-Ledinaire-Floodlight-All-in-SWB" TargetMode="External"/><Relationship Id="rId3521" Type="http://schemas.openxmlformats.org/officeDocument/2006/relationships/hyperlink" Target="https://www.assets.signify.com/is/content/Signify/66357991-139078-LED-BULB-NDLR-QIG-INI" TargetMode="External"/><Relationship Id="rId235" Type="http://schemas.openxmlformats.org/officeDocument/2006/relationships/hyperlink" Target="https://www.assets.signify.com/is/image/Signify/CoreLine_Waterproof_WT120C%20G2%20L1200%20PSU%20-%20SPP?$highres$" TargetMode="External"/><Relationship Id="rId442" Type="http://schemas.openxmlformats.org/officeDocument/2006/relationships/hyperlink" Target="https://www.assets.signify.com/is/image/Signify/Coreline_tempo_large-BVP130-PP?$highres$" TargetMode="External"/><Relationship Id="rId1072" Type="http://schemas.openxmlformats.org/officeDocument/2006/relationships/hyperlink" Target="https://www.assets.signify.com/is/image/Signify/LEDClassic-50W-GU10-WW-36D-DIM-UE-SRT4-RTP?$highres$" TargetMode="External"/><Relationship Id="rId2123" Type="http://schemas.openxmlformats.org/officeDocument/2006/relationships/hyperlink" Target="https://www.assets.signify.com/is/content/Signify/929003519702_EU.cs_CZ.PROF.FP" TargetMode="External"/><Relationship Id="rId2330" Type="http://schemas.openxmlformats.org/officeDocument/2006/relationships/hyperlink" Target="https://www.assets.signify.com/is/content/Signify/929003058502_EU.cs_CZ.PROF.FP" TargetMode="External"/><Relationship Id="rId302" Type="http://schemas.openxmlformats.org/officeDocument/2006/relationships/hyperlink" Target="https://www.assets.signify.com/is/image/Signify/L1200?$highres$" TargetMode="External"/><Relationship Id="rId1889" Type="http://schemas.openxmlformats.org/officeDocument/2006/relationships/hyperlink" Target="https://www.assets.signify.com/is/content/Signify/911401657907_EU.cs_CZ.PROF.FP" TargetMode="External"/><Relationship Id="rId1749" Type="http://schemas.openxmlformats.org/officeDocument/2006/relationships/hyperlink" Target="https://www.assets.signify.com/is/content/Signify/911401827888_EU.cs_CZ.PROF.FP" TargetMode="External"/><Relationship Id="rId1956" Type="http://schemas.openxmlformats.org/officeDocument/2006/relationships/hyperlink" Target="https://www.assets.signify.com/is/content/Signify/910925868646_EU.cs_CZ.PROF.FP" TargetMode="External"/><Relationship Id="rId3171" Type="http://schemas.openxmlformats.org/officeDocument/2006/relationships/hyperlink" Target="https://www.assets.signify.com/is/content/Signify/Ledinaire%20waterproof%20WT065C%20G3%20BN_MI_v2023%2005" TargetMode="External"/><Relationship Id="rId1609" Type="http://schemas.openxmlformats.org/officeDocument/2006/relationships/hyperlink" Target="https://www.assets.signify.com/is/content/Signify/911401800187_EU.cs_CZ.PROF.FP" TargetMode="External"/><Relationship Id="rId1816" Type="http://schemas.openxmlformats.org/officeDocument/2006/relationships/hyperlink" Target="https://www.assets.signify.com/is/content/Signify/911401553645_EU.cs_CZ.PROF.FP" TargetMode="External"/><Relationship Id="rId3031" Type="http://schemas.openxmlformats.org/officeDocument/2006/relationships/hyperlink" Target="https://www.assets.signify.com/is/content/Signify/CoreLine-panel-G6-Installation-Instructions-RC132V-BN-v2" TargetMode="External"/><Relationship Id="rId2797" Type="http://schemas.openxmlformats.org/officeDocument/2006/relationships/hyperlink" Target="https://www.assets.signify.com/is/content/Signify/928093905130_EU.cs_CZ.PROF.FP" TargetMode="External"/><Relationship Id="rId769" Type="http://schemas.openxmlformats.org/officeDocument/2006/relationships/hyperlink" Target="https://www.assets.signify.com/is/image/Signify/LEDtube_MAS_G5-SPP?$highres$" TargetMode="External"/><Relationship Id="rId976" Type="http://schemas.openxmlformats.org/officeDocument/2006/relationships/hyperlink" Target="https://www.assets.signify.com/is/image/Signify/PILA_LED_120W_A67_E27_WW_FR_ND_1CT_6-SPP?$highres$" TargetMode="External"/><Relationship Id="rId1399" Type="http://schemas.openxmlformats.org/officeDocument/2006/relationships/hyperlink" Target="https://www.assets.signify.com/is/image/Signify/GPPR1_PINTTL52_PHL?$highres$" TargetMode="External"/><Relationship Id="rId2657" Type="http://schemas.openxmlformats.org/officeDocument/2006/relationships/hyperlink" Target="https://www.assets.signify.com/is/content/Signify/929002495002_EU.cs_CZ.PROF.FP" TargetMode="External"/><Relationship Id="rId629" Type="http://schemas.openxmlformats.org/officeDocument/2006/relationships/hyperlink" Target="https://www.assets.signify.com/is/image/Signify/LEDtube_600-1200mm_PP?$highres$" TargetMode="External"/><Relationship Id="rId1259" Type="http://schemas.openxmlformats.org/officeDocument/2006/relationships/hyperlink" Target="https://www.assets.signify.com/is/image/Signify/LPPR1_TL-DCOL_GREEN_G13?$highres$" TargetMode="External"/><Relationship Id="rId1466" Type="http://schemas.openxmlformats.org/officeDocument/2006/relationships/hyperlink" Target="https://www.assets.signify.com/is/content/Signify/911401895087_EU.cs_CZ.PROF.FP" TargetMode="External"/><Relationship Id="rId2864" Type="http://schemas.openxmlformats.org/officeDocument/2006/relationships/hyperlink" Target="https://www.assets.signify.com/is/content/Signify/913700418066_EU.cs_CZ.PROF.FP" TargetMode="External"/><Relationship Id="rId836" Type="http://schemas.openxmlformats.org/officeDocument/2006/relationships/hyperlink" Target="https://www.assets.signify.com/is/image/Signify/LS_mounting_clips_IP20-EU-SPP?$highres$" TargetMode="External"/><Relationship Id="rId1119" Type="http://schemas.openxmlformats.org/officeDocument/2006/relationships/hyperlink" Target="https://www.assets.signify.com/is/image/Signify/LEDspot_25W_GU10_830_36D-SPP?$highres$" TargetMode="External"/><Relationship Id="rId1673" Type="http://schemas.openxmlformats.org/officeDocument/2006/relationships/hyperlink" Target="https://www.assets.signify.com/is/content/Signify/911401841385_EU.cs_CZ.PROF.FP" TargetMode="External"/><Relationship Id="rId1880" Type="http://schemas.openxmlformats.org/officeDocument/2006/relationships/hyperlink" Target="https://www.assets.signify.com/is/content/Signify/911401676807_EU.cs_CZ.PROF.FP" TargetMode="External"/><Relationship Id="rId2517" Type="http://schemas.openxmlformats.org/officeDocument/2006/relationships/hyperlink" Target="https://www.assets.signify.com/is/content/Signify/929003796002_EU.cs_CZ.PROF.FP" TargetMode="External"/><Relationship Id="rId2724" Type="http://schemas.openxmlformats.org/officeDocument/2006/relationships/hyperlink" Target="https://www.assets.signify.com/is/content/Signify/928150819827_EU.cs_CZ.PROF.FP" TargetMode="External"/><Relationship Id="rId2931" Type="http://schemas.openxmlformats.org/officeDocument/2006/relationships/hyperlink" Target="https://www.assets.signify.com/is/content/Signify/CoreLine_Downlight_DN142B_Installation_Instructions_PSD" TargetMode="External"/><Relationship Id="rId903" Type="http://schemas.openxmlformats.org/officeDocument/2006/relationships/hyperlink" Target="https://www.assets.signify.com/is/image/Signify/17042000k3_rft?$highres$" TargetMode="External"/><Relationship Id="rId1326" Type="http://schemas.openxmlformats.org/officeDocument/2006/relationships/hyperlink" Target="https://www.assets.signify.com/is/image/Signify/lppr1_cdo-tt_0004?$highres$" TargetMode="External"/><Relationship Id="rId1533" Type="http://schemas.openxmlformats.org/officeDocument/2006/relationships/hyperlink" Target="https://www.assets.signify.com/is/content/Signify/929003323002_EU.cs_CZ.PROF.FP" TargetMode="External"/><Relationship Id="rId1740" Type="http://schemas.openxmlformats.org/officeDocument/2006/relationships/hyperlink" Target="https://www.assets.signify.com/is/content/Signify/911401828184_EU.cs_CZ.PROF.FP" TargetMode="External"/><Relationship Id="rId32" Type="http://schemas.openxmlformats.org/officeDocument/2006/relationships/hyperlink" Target="https://www.assets.signify.com/is/image/Signify/CLDN-DN142B-WR-200-SPP?$highres$" TargetMode="External"/><Relationship Id="rId1600" Type="http://schemas.openxmlformats.org/officeDocument/2006/relationships/hyperlink" Target="https://www.assets.signify.com/is/content/Signify/911401840687_EU.cs_CZ.PROF.FP" TargetMode="External"/><Relationship Id="rId3498" Type="http://schemas.openxmlformats.org/officeDocument/2006/relationships/hyperlink" Target="https://www.assets.signify.com/is/content/Signify/online-QIG-for-324166174411-MAS-Corepro-LEDtube-INI" TargetMode="External"/><Relationship Id="rId3358" Type="http://schemas.openxmlformats.org/officeDocument/2006/relationships/hyperlink" Target="https://www.assets.signify.com/is/content/Signify/Online-QIG-for-324166060872-INI" TargetMode="External"/><Relationship Id="rId3565" Type="http://schemas.openxmlformats.org/officeDocument/2006/relationships/hyperlink" Target="https://www.assets.signify.com/is/content/Signify/LEDtube_MAS_HO_Installation_Guide-INI" TargetMode="External"/><Relationship Id="rId279" Type="http://schemas.openxmlformats.org/officeDocument/2006/relationships/hyperlink" Target="https://www.assets.signify.com/is/image/Signify/WT120Z-TW-5x2-5-RTP?$highres$" TargetMode="External"/><Relationship Id="rId486" Type="http://schemas.openxmlformats.org/officeDocument/2006/relationships/hyperlink" Target="https://www.assets.signify.com/is/image/Signify/BVP008%20-%20100W_%20150W%20and%20200W?$highres$" TargetMode="External"/><Relationship Id="rId693" Type="http://schemas.openxmlformats.org/officeDocument/2006/relationships/hyperlink" Target="https://www.assets.signify.com/is/image/Signify/PILA-LEDtube-UO-T8-20240829-RTP?$highres$" TargetMode="External"/><Relationship Id="rId2167" Type="http://schemas.openxmlformats.org/officeDocument/2006/relationships/hyperlink" Target="https://www.assets.signify.com/is/content/Signify/929002997202_EU.cs_CZ.PROF.FP" TargetMode="External"/><Relationship Id="rId2374" Type="http://schemas.openxmlformats.org/officeDocument/2006/relationships/hyperlink" Target="https://www.assets.signify.com/is/content/Signify/929002026192_EU.cs_CZ.PROF.FP" TargetMode="External"/><Relationship Id="rId2581" Type="http://schemas.openxmlformats.org/officeDocument/2006/relationships/hyperlink" Target="https://www.assets.signify.com/is/content/Signify/929003038831_EU.cs_CZ.PROF.FP" TargetMode="External"/><Relationship Id="rId3218" Type="http://schemas.openxmlformats.org/officeDocument/2006/relationships/hyperlink" Target="https://www.assets.signify.com/is/content/Signify/MI-Coreline-Highbay-G6-PSD-PSU" TargetMode="External"/><Relationship Id="rId3425" Type="http://schemas.openxmlformats.org/officeDocument/2006/relationships/hyperlink" Target="https://www.assets.signify.com/is/content/Signify/online-QIG-for-324166176081-Installation-INI" TargetMode="External"/><Relationship Id="rId363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39" Type="http://schemas.openxmlformats.org/officeDocument/2006/relationships/hyperlink" Target="https://www.assets.signify.com/is/image/Signify/CoreLine-recessed-G4-W60L60-All-in-logo-RTP?$highres$" TargetMode="External"/><Relationship Id="rId346" Type="http://schemas.openxmlformats.org/officeDocument/2006/relationships/hyperlink" Target="https://www.assets.signify.com/is/image/Signify/CoreLineBatten-BN126C-EL-battery-kit-SPP?$highres$" TargetMode="External"/><Relationship Id="rId553" Type="http://schemas.openxmlformats.org/officeDocument/2006/relationships/hyperlink" Target="https://www.assets.signify.com/is/image/Signify/LEDTForce_ED90_E27-SPP?$highres$" TargetMode="External"/><Relationship Id="rId760" Type="http://schemas.openxmlformats.org/officeDocument/2006/relationships/hyperlink" Target="https://www.assets.signify.com/is/image/Signify/LEDtube_1200mm_17W_G5-SPP?$highres$" TargetMode="External"/><Relationship Id="rId1183" Type="http://schemas.openxmlformats.org/officeDocument/2006/relationships/hyperlink" Target="https://www.assets.signify.com/is/image/Signify/LEDspots_MAS_SLR_AR111_G53-SPP?$highres$" TargetMode="External"/><Relationship Id="rId1390" Type="http://schemas.openxmlformats.org/officeDocument/2006/relationships/hyperlink" Target="https://www.assets.signify.com/is/image/Signify/HF-P_258_TL-D_III_IDC_PP?$highres$" TargetMode="External"/><Relationship Id="rId2027" Type="http://schemas.openxmlformats.org/officeDocument/2006/relationships/hyperlink" Target="https://www.assets.signify.com/is/content/Signify/929003757102_EU.cs_CZ.PROF.FP" TargetMode="External"/><Relationship Id="rId2234" Type="http://schemas.openxmlformats.org/officeDocument/2006/relationships/hyperlink" Target="https://www.assets.signify.com/is/content/Signify/929003154002_EU.cs_CZ.PROF.FP" TargetMode="External"/><Relationship Id="rId2441" Type="http://schemas.openxmlformats.org/officeDocument/2006/relationships/hyperlink" Target="https://www.assets.signify.com/is/content/Signify/929001888855_EU.cs_CZ.PROF.FP" TargetMode="External"/><Relationship Id="rId206" Type="http://schemas.openxmlformats.org/officeDocument/2006/relationships/hyperlink" Target="https://www.assets.signify.com/is/image/Signify/CoreLine-surface-mounted-G4-W20L120-All-in-logo-RTP?$highres$" TargetMode="External"/><Relationship Id="rId413" Type="http://schemas.openxmlformats.org/officeDocument/2006/relationships/hyperlink" Target="https://www.assets.signify.com/is/image/Signify/CoreLineHighbay_Gen5_BY122P-SPP?$highres$" TargetMode="External"/><Relationship Id="rId1043" Type="http://schemas.openxmlformats.org/officeDocument/2006/relationships/hyperlink" Target="https://www.assets.signify.com/is/image/Signify/MZD_LED_25W_E14_827_B35_FR_ND-SPP?$highres$" TargetMode="External"/><Relationship Id="rId620" Type="http://schemas.openxmlformats.org/officeDocument/2006/relationships/hyperlink" Target="https://www.assets.signify.com/is/image/Signify/LEDtube-Connected-IA-T8-RTP?$highres$" TargetMode="External"/><Relationship Id="rId1250" Type="http://schemas.openxmlformats.org/officeDocument/2006/relationships/hyperlink" Target="https://www.assets.signify.com/is/image/Signify/LPPR1_TL-DCOL_YELLOW_G13?$highres$" TargetMode="External"/><Relationship Id="rId2301" Type="http://schemas.openxmlformats.org/officeDocument/2006/relationships/hyperlink" Target="https://www.assets.signify.com/is/content/Signify/929003703102_EU.cs_CZ.PROF.FP" TargetMode="External"/><Relationship Id="rId1110" Type="http://schemas.openxmlformats.org/officeDocument/2006/relationships/hyperlink" Target="https://www.assets.signify.com/is/image/Signify/LEDspot_25W_GU10_830_36D-SPP?$highres$" TargetMode="External"/><Relationship Id="rId1927" Type="http://schemas.openxmlformats.org/officeDocument/2006/relationships/hyperlink" Target="https://www.assets.signify.com/is/content/Signify/911401891386_EU.cs_CZ.PROF.FP" TargetMode="External"/><Relationship Id="rId3075" Type="http://schemas.openxmlformats.org/officeDocument/2006/relationships/hyperlink" Target="https://www.assets.signify.com/is/content/Signify/SM136%20PSU%20_%20PSD%20MI-update-Jul23" TargetMode="External"/><Relationship Id="rId3282" Type="http://schemas.openxmlformats.org/officeDocument/2006/relationships/hyperlink" Target="https://www.assets.signify.com/is/content/Signify/MI-PILA%20BY007P%20G2" TargetMode="External"/><Relationship Id="rId2091" Type="http://schemas.openxmlformats.org/officeDocument/2006/relationships/hyperlink" Target="https://www.assets.signify.com/is/content/Signify/929004242602_EU.cs_CZ.PROF.FP" TargetMode="External"/><Relationship Id="rId3142" Type="http://schemas.openxmlformats.org/officeDocument/2006/relationships/hyperlink" Target="https://www.assets.signify.com/is/content/Signify/Installation-instruction-EM300V-ELB-P3-kit-HV-v2-CL-WP-G3" TargetMode="External"/><Relationship Id="rId270" Type="http://schemas.openxmlformats.org/officeDocument/2006/relationships/hyperlink" Target="https://www.assets.signify.com/is/image/Signify/CoreLine_Waterproof_WT120C%20G2%20L1500%20PSU%20-%20SPP?$highres$" TargetMode="External"/><Relationship Id="rId3002" Type="http://schemas.openxmlformats.org/officeDocument/2006/relationships/hyperlink" Target="https://www.assets.signify.com/is/content/Signify/MI%20CoreLine%20Projector%20gen2_ST151T-INI%20Sep%202021" TargetMode="External"/><Relationship Id="rId130" Type="http://schemas.openxmlformats.org/officeDocument/2006/relationships/hyperlink" Target="https://www.assets.signify.com/is/image/Signify/3_circuit_Square-ZRS750_TCPR_WH-AP?$highres$" TargetMode="External"/><Relationship Id="rId2768" Type="http://schemas.openxmlformats.org/officeDocument/2006/relationships/hyperlink" Target="https://www.assets.signify.com/is/content/Signify/928082119231_EU.cs_CZ.PROF.FP" TargetMode="External"/><Relationship Id="rId2975" Type="http://schemas.openxmlformats.org/officeDocument/2006/relationships/hyperlink" Target="https://www.assets.signify.com/is/content/Signify/EM154C-HO-BKD-15S-UI" TargetMode="External"/><Relationship Id="rId947" Type="http://schemas.openxmlformats.org/officeDocument/2006/relationships/hyperlink" Target="https://www.assets.signify.com/is/image/Signify/LEDbulb_12-80W_E27_A60_730_FR_130D-SPP?$highres$" TargetMode="External"/><Relationship Id="rId1577" Type="http://schemas.openxmlformats.org/officeDocument/2006/relationships/hyperlink" Target="https://www.assets.signify.com/is/content/Signify/910502558418_EU.cs_CZ.PROF.FP" TargetMode="External"/><Relationship Id="rId1784" Type="http://schemas.openxmlformats.org/officeDocument/2006/relationships/hyperlink" Target="https://www.assets.signify.com/is/content/Signify/911401813685_EU.cs_CZ.PROF.FP" TargetMode="External"/><Relationship Id="rId1991" Type="http://schemas.openxmlformats.org/officeDocument/2006/relationships/hyperlink" Target="https://www.assets.signify.com/is/content/Signify/929003531402_EU.cs_CZ.PROF.FP" TargetMode="External"/><Relationship Id="rId2628" Type="http://schemas.openxmlformats.org/officeDocument/2006/relationships/hyperlink" Target="https://www.assets.signify.com/is/content/Signify/929003042702_EU.cs_CZ.PROF.FP" TargetMode="External"/><Relationship Id="rId2835" Type="http://schemas.openxmlformats.org/officeDocument/2006/relationships/hyperlink" Target="https://www.assets.signify.com/is/content/Signify/913700624166_EU.cs_CZ.PROF.FP" TargetMode="External"/><Relationship Id="rId76" Type="http://schemas.openxmlformats.org/officeDocument/2006/relationships/hyperlink" Target="https://www.assets.signify.com/is/image/Signify/Emergency-Surface-Mount-Downlight-EM152C-SPP?$highres$" TargetMode="External"/><Relationship Id="rId807" Type="http://schemas.openxmlformats.org/officeDocument/2006/relationships/hyperlink" Target="https://www.assets.signify.com/is/image/Signify/MAS_LEDstrip_5M-SPP?$highres$" TargetMode="External"/><Relationship Id="rId1437" Type="http://schemas.openxmlformats.org/officeDocument/2006/relationships/hyperlink" Target="https://www.assets.signify.com/is/image/Signify/GPPR1_IPVG4PP_PHL_0010?$highres$" TargetMode="External"/><Relationship Id="rId1644" Type="http://schemas.openxmlformats.org/officeDocument/2006/relationships/hyperlink" Target="https://www.assets.signify.com/is/content/Signify/911401879684_EU.cs_CZ.PROF.FP" TargetMode="External"/><Relationship Id="rId1851" Type="http://schemas.openxmlformats.org/officeDocument/2006/relationships/hyperlink" Target="https://www.assets.signify.com/is/content/Signify/911401630508_EU.cs_CZ.PROF.FP" TargetMode="External"/><Relationship Id="rId2902" Type="http://schemas.openxmlformats.org/officeDocument/2006/relationships/hyperlink" Target="https://www.assets.signify.com/is/content/Signify/CoreLine%20SlimDownlight%20DN145%20Installation%20Instruction" TargetMode="External"/><Relationship Id="rId1504" Type="http://schemas.openxmlformats.org/officeDocument/2006/relationships/hyperlink" Target="https://www.assets.signify.com/is/content/Signify/929003165532_EU.cs_CZ.PROF.FP" TargetMode="External"/><Relationship Id="rId1711" Type="http://schemas.openxmlformats.org/officeDocument/2006/relationships/hyperlink" Target="https://www.assets.signify.com/is/content/Signify/910505106559_EU.cs_CZ.PROF.FP" TargetMode="External"/><Relationship Id="rId3469" Type="http://schemas.openxmlformats.org/officeDocument/2006/relationships/hyperlink" Target="https://www.assets.signify.com/is/content/Signify/online-QIG-for-324166166411-MAS-LEDtube-installation-guide-INI" TargetMode="External"/><Relationship Id="rId3676" Type="http://schemas.openxmlformats.org/officeDocument/2006/relationships/drawing" Target="../drawings/drawing7.xml"/><Relationship Id="rId597" Type="http://schemas.openxmlformats.org/officeDocument/2006/relationships/hyperlink" Target="https://www.assets.signify.com/is/image/Signify/LEDtube_COR_PLL_EU_12W_2G11-SPP?$highres$" TargetMode="External"/><Relationship Id="rId2278" Type="http://schemas.openxmlformats.org/officeDocument/2006/relationships/hyperlink" Target="https://www.assets.signify.com/is/content/Signify/929002695402_EU.cs_CZ.PROF.FP" TargetMode="External"/><Relationship Id="rId2485" Type="http://schemas.openxmlformats.org/officeDocument/2006/relationships/hyperlink" Target="https://www.assets.signify.com/is/content/Signify/929002973502_EU.cs_CZ.PROF.FP" TargetMode="External"/><Relationship Id="rId3329" Type="http://schemas.openxmlformats.org/officeDocument/2006/relationships/hyperlink" Target="https://www.assets.signify.com/is/content/Signify/Installation-Instructions-PILA-Floodlight-Gen2" TargetMode="External"/><Relationship Id="rId457" Type="http://schemas.openxmlformats.org/officeDocument/2006/relationships/hyperlink" Target="https://www.assets.signify.com/is/image/Signify/Medium?$highres$" TargetMode="External"/><Relationship Id="rId1087" Type="http://schemas.openxmlformats.org/officeDocument/2006/relationships/hyperlink" Target="https://www.assets.signify.com/is/image/Signify/LEDspot_Corepro_GU10_PAR16-SPP?$highres$" TargetMode="External"/><Relationship Id="rId1294" Type="http://schemas.openxmlformats.org/officeDocument/2006/relationships/hyperlink" Target="https://www.assets.signify.com/is/image/Signify/lppr1_son-tpia_plus_e40?$highres$" TargetMode="External"/><Relationship Id="rId2138" Type="http://schemas.openxmlformats.org/officeDocument/2006/relationships/hyperlink" Target="https://www.assets.signify.com/is/content/Signify/929002446002_EU.cs_CZ.PROF.FP" TargetMode="External"/><Relationship Id="rId2692" Type="http://schemas.openxmlformats.org/officeDocument/2006/relationships/hyperlink" Target="https://www.assets.signify.com/is/content/Signify/928048501505_EU.cs_CZ.PROF.FP" TargetMode="External"/><Relationship Id="rId3536" Type="http://schemas.openxmlformats.org/officeDocument/2006/relationships/hyperlink" Target="https://www.assets.signify.com/is/content/Signify/LEDtube_Installation_Guide_HF_1-INI" TargetMode="External"/><Relationship Id="rId664" Type="http://schemas.openxmlformats.org/officeDocument/2006/relationships/hyperlink" Target="https://www.assets.signify.com/is/image/Signify/LEDtube_PRO_1200mm_12W_G13_850_1800lm-SPP?$highres$" TargetMode="External"/><Relationship Id="rId871" Type="http://schemas.openxmlformats.org/officeDocument/2006/relationships/hyperlink" Target="https://www.assets.signify.com/is/image/Signify/LEDbulb_MAS_A60_E27_CL_1-SPP?$highres$" TargetMode="External"/><Relationship Id="rId2345" Type="http://schemas.openxmlformats.org/officeDocument/2006/relationships/hyperlink" Target="https://www.assets.signify.com/is/content/Signify/929002372002_EU.cs_CZ.PROF.FP" TargetMode="External"/><Relationship Id="rId2552" Type="http://schemas.openxmlformats.org/officeDocument/2006/relationships/hyperlink" Target="https://www.assets.signify.com/is/content/Signify/929001217702_EU.cs_CZ.PROF.FP" TargetMode="External"/><Relationship Id="rId3603" Type="http://schemas.openxmlformats.org/officeDocument/2006/relationships/hyperlink" Target="https://www.assets.signify.com/is/content/Signify/LEDtube-Installation-Guide-HF-2-INI" TargetMode="External"/><Relationship Id="rId317" Type="http://schemas.openxmlformats.org/officeDocument/2006/relationships/hyperlink" Target="https://www.assets.signify.com/is/image/Signify/WT050C-2ft-single-SPP?$highres$" TargetMode="External"/><Relationship Id="rId524" Type="http://schemas.openxmlformats.org/officeDocument/2006/relationships/hyperlink" Target="https://www.assets.signify.com/is/image/Signify/LEDTForce_MAS_SONT_EU1_T52_E40-SPP?$highres$" TargetMode="External"/><Relationship Id="rId731" Type="http://schemas.openxmlformats.org/officeDocument/2006/relationships/hyperlink" Target="https://www.assets.signify.com/is/image/Signify/ESSENTIAL_LEDtube_8_16W_G5_830_865_APR-SPP?$highres$" TargetMode="External"/><Relationship Id="rId1154" Type="http://schemas.openxmlformats.org/officeDocument/2006/relationships/hyperlink" Target="https://www.assets.signify.com/is/image/Signify/ExpertColor_7-2_50W_MR16_GU5-3_PP?$highres$" TargetMode="External"/><Relationship Id="rId1361" Type="http://schemas.openxmlformats.org/officeDocument/2006/relationships/hyperlink" Target="https://www.assets.signify.com/is/image/Signify/LPPR1_CDM-RM_0008?$highres$" TargetMode="External"/><Relationship Id="rId2205" Type="http://schemas.openxmlformats.org/officeDocument/2006/relationships/hyperlink" Target="https://www.assets.signify.com/is/content/Signify/929001909002_EU.cs_CZ.PROF.FP" TargetMode="External"/><Relationship Id="rId2412" Type="http://schemas.openxmlformats.org/officeDocument/2006/relationships/hyperlink" Target="https://www.assets.signify.com/is/content/Signify/929003540247_EU.cs_CZ.PROF.FP" TargetMode="External"/><Relationship Id="rId1014" Type="http://schemas.openxmlformats.org/officeDocument/2006/relationships/hyperlink" Target="https://www.assets.signify.com/is/image/Signify/LEDluster_E14_P45-SPP?$highres$" TargetMode="External"/><Relationship Id="rId1221" Type="http://schemas.openxmlformats.org/officeDocument/2006/relationships/hyperlink" Target="https://www.assets.signify.com/is/image/Signify/LEDspot_120W_R7S_830_Linear-SPP?$highres$" TargetMode="External"/><Relationship Id="rId3186" Type="http://schemas.openxmlformats.org/officeDocument/2006/relationships/hyperlink" Target="https://www.assets.signify.com/is/content/Signify/MI-PILA-WT008C-Classic" TargetMode="External"/><Relationship Id="rId3393" Type="http://schemas.openxmlformats.org/officeDocument/2006/relationships/hyperlink" Target="https://www.assets.signify.com/is/content/Signify/Online-QIG-for-324165994074-INI" TargetMode="External"/><Relationship Id="rId3046" Type="http://schemas.openxmlformats.org/officeDocument/2006/relationships/hyperlink" Target="https://www.assets.signify.com/is/content/Signify/Mounting_instruction_Ledinaire_office_sensor_EcoSet" TargetMode="External"/><Relationship Id="rId3253" Type="http://schemas.openxmlformats.org/officeDocument/2006/relationships/hyperlink" Target="https://www.assets.signify.com/is/content/Signify/Coreline-Highbay-G5-MI-PSU-PSD" TargetMode="External"/><Relationship Id="rId3460" Type="http://schemas.openxmlformats.org/officeDocument/2006/relationships/hyperlink" Target="https://www.assets.signify.com/is/content/Signify/online-QIG-for-324166166411-MAS-LEDtube-INI" TargetMode="External"/><Relationship Id="rId174" Type="http://schemas.openxmlformats.org/officeDocument/2006/relationships/hyperlink" Target="https://www.assets.signify.com/is/image/Signify/Ledinaire_panel_G5_60x60-SPP?$highres$" TargetMode="External"/><Relationship Id="rId381" Type="http://schemas.openxmlformats.org/officeDocument/2006/relationships/hyperlink" Target="https://www.assets.signify.com/is/image/Signify/CL-HB-G6-BY122P-PSU-PSD-RTP?$highres$" TargetMode="External"/><Relationship Id="rId2062" Type="http://schemas.openxmlformats.org/officeDocument/2006/relationships/hyperlink" Target="https://www.assets.signify.com/is/content/Signify/929003758402_EU.cs_CZ.PROF.FP" TargetMode="External"/><Relationship Id="rId3113" Type="http://schemas.openxmlformats.org/officeDocument/2006/relationships/hyperlink" Target="https://www.assets.signify.com/is/content/Signify/Manual-Instruction-WT120C-G2-high-lumen-v202404" TargetMode="External"/><Relationship Id="rId241" Type="http://schemas.openxmlformats.org/officeDocument/2006/relationships/hyperlink" Target="https://www.assets.signify.com/is/image/Signify/CoreLine_Waterproof_WT120C%20G2%20L1200%20PSU%20-%20SPP?$highres$" TargetMode="External"/><Relationship Id="rId3320" Type="http://schemas.openxmlformats.org/officeDocument/2006/relationships/hyperlink" Target="https://www.assets.signify.com/is/content/Signify/Mounting-instruction-Ledinaire-Floodlight-All-in-with-sensor" TargetMode="External"/><Relationship Id="rId2879" Type="http://schemas.openxmlformats.org/officeDocument/2006/relationships/hyperlink" Target="https://www.assets.signify.com/is/content/Signify/913700652966_EU.cs_CZ.PROF.FP" TargetMode="External"/><Relationship Id="rId101" Type="http://schemas.openxmlformats.org/officeDocument/2006/relationships/hyperlink" Target="https://www.assets.signify.com/is/image/Signify/2-Img31754-20W%20IP54?$highres$" TargetMode="External"/><Relationship Id="rId1688" Type="http://schemas.openxmlformats.org/officeDocument/2006/relationships/hyperlink" Target="https://www.assets.signify.com/is/content/Signify/911401823580_EU.cs_CZ.PROF.FP" TargetMode="External"/><Relationship Id="rId1895" Type="http://schemas.openxmlformats.org/officeDocument/2006/relationships/hyperlink" Target="https://www.assets.signify.com/is/content/Signify/912300024004_EU.cs_CZ.PROF.FP" TargetMode="External"/><Relationship Id="rId2739" Type="http://schemas.openxmlformats.org/officeDocument/2006/relationships/hyperlink" Target="https://www.assets.signify.com/is/content/Signify/928150419230_EU.cs_CZ.PROF.FP" TargetMode="External"/><Relationship Id="rId2946" Type="http://schemas.openxmlformats.org/officeDocument/2006/relationships/hyperlink" Target="https://www.assets.signify.com/is/content/Signify/127075007939_Release_CoreLine%20Recessed%20Spot%20gen2_D78-650_900lm%20PSR_manual" TargetMode="External"/><Relationship Id="rId918" Type="http://schemas.openxmlformats.org/officeDocument/2006/relationships/hyperlink" Target="https://www.assets.signify.com/is/image/Signify/LED_classic_A95_E27_FR-POS2A-SPP?$highres$" TargetMode="External"/><Relationship Id="rId1548" Type="http://schemas.openxmlformats.org/officeDocument/2006/relationships/hyperlink" Target="https://www.assets.signify.com/is/content/Signify/912401483521_EU.cs_CZ.PROF.FP" TargetMode="External"/><Relationship Id="rId1755" Type="http://schemas.openxmlformats.org/officeDocument/2006/relationships/hyperlink" Target="https://www.assets.signify.com/is/content/Signify/911401877280_EU.cs_CZ.PROF.FP" TargetMode="External"/><Relationship Id="rId1408" Type="http://schemas.openxmlformats.org/officeDocument/2006/relationships/hyperlink" Target="https://www.assets.signify.com/is/image/Signify/HF-P_2_14-35_TL5_HE_III_PP?$highres$" TargetMode="External"/><Relationship Id="rId1962" Type="http://schemas.openxmlformats.org/officeDocument/2006/relationships/hyperlink" Target="https://www.assets.signify.com/is/content/Signify/929003467412_EU.cs_CZ.PROF.FP" TargetMode="External"/><Relationship Id="rId2806" Type="http://schemas.openxmlformats.org/officeDocument/2006/relationships/hyperlink" Target="https://www.assets.signify.com/is/content/Signify/928108100630_EU.cs_CZ.PROF.FP" TargetMode="External"/><Relationship Id="rId47" Type="http://schemas.openxmlformats.org/officeDocument/2006/relationships/hyperlink" Target="https://www.assets.signify.com/is/image/Signify/CoreLine_Recessed_Spot-RS140B-SPP?$highres$" TargetMode="External"/><Relationship Id="rId1615" Type="http://schemas.openxmlformats.org/officeDocument/2006/relationships/hyperlink" Target="https://www.assets.signify.com/is/content/Signify/911401800387_EU.cs_CZ.PROF.FP" TargetMode="External"/><Relationship Id="rId1822" Type="http://schemas.openxmlformats.org/officeDocument/2006/relationships/hyperlink" Target="https://www.assets.signify.com/is/content/Signify/911401555445_EU.cs_CZ.PROF.FP" TargetMode="External"/><Relationship Id="rId2389" Type="http://schemas.openxmlformats.org/officeDocument/2006/relationships/hyperlink" Target="https://www.assets.signify.com/is/content/Signify/929001901502_EU.cs_CZ.PROF.FP" TargetMode="External"/><Relationship Id="rId2596" Type="http://schemas.openxmlformats.org/officeDocument/2006/relationships/hyperlink" Target="https://www.assets.signify.com/is/content/Signify/929003080102_EU.cs_CZ.PROF.FP" TargetMode="External"/><Relationship Id="rId3647" Type="http://schemas.openxmlformats.org/officeDocument/2006/relationships/hyperlink" Target="https://www.assets.signify.com/is/image/Signify/LED-A60-25W-1800K-E27-Amber-SP-DIM-1PF-4-RTP?$highres$" TargetMode="External"/><Relationship Id="rId568" Type="http://schemas.openxmlformats.org/officeDocument/2006/relationships/hyperlink" Target="https://www.assets.signify.com/is/image/Signify/LEDtube_100mm_5W_G24D-1-SPP?$highres$" TargetMode="External"/><Relationship Id="rId775" Type="http://schemas.openxmlformats.org/officeDocument/2006/relationships/hyperlink" Target="https://www.assets.signify.com/is/image/Signify/LEDtube_MAS_G5-SPP?$highres$" TargetMode="External"/><Relationship Id="rId982" Type="http://schemas.openxmlformats.org/officeDocument/2006/relationships/hyperlink" Target="https://www.assets.signify.com/is/image/Signify/LED_classic_25W_BA35_E14_CL_WGD90_SRT4_1-SPP?$highres$" TargetMode="External"/><Relationship Id="rId1198" Type="http://schemas.openxmlformats.org/officeDocument/2006/relationships/hyperlink" Target="https://www.assets.signify.com/is/image/Signify/LEDspots_Corepro_AR111_G53-SPP?$highres$" TargetMode="External"/><Relationship Id="rId2249" Type="http://schemas.openxmlformats.org/officeDocument/2006/relationships/hyperlink" Target="https://www.assets.signify.com/is/content/Signify/929003775402_EU.cs_CZ.PROF.FP" TargetMode="External"/><Relationship Id="rId2456" Type="http://schemas.openxmlformats.org/officeDocument/2006/relationships/hyperlink" Target="https://www.assets.signify.com/is/content/Signify/929001890592_EU.cs_CZ.PROF.FP" TargetMode="External"/><Relationship Id="rId2663" Type="http://schemas.openxmlformats.org/officeDocument/2006/relationships/hyperlink" Target="https://www.assets.signify.com/is/content/Signify/929002016602_EU.cs_CZ.PROF.FP" TargetMode="External"/><Relationship Id="rId2870" Type="http://schemas.openxmlformats.org/officeDocument/2006/relationships/hyperlink" Target="https://www.assets.signify.com/is/content/Signify/913712008766_EU.cs_CZ.PROF.FP" TargetMode="External"/><Relationship Id="rId3507" Type="http://schemas.openxmlformats.org/officeDocument/2006/relationships/hyperlink" Target="https://www.assets.signify.com/is/content/Signify/online-QIG-for-324166183191-Corepro-LEDtube-INI" TargetMode="External"/><Relationship Id="rId428" Type="http://schemas.openxmlformats.org/officeDocument/2006/relationships/hyperlink" Target="https://www.assets.signify.com/is/image/Signify/Ledinaire-BY030P-SPP?$highres$" TargetMode="External"/><Relationship Id="rId635" Type="http://schemas.openxmlformats.org/officeDocument/2006/relationships/hyperlink" Target="https://www.assets.signify.com/is/image/Signify/SPPR1_MLED_APR_0014?$highres$" TargetMode="External"/><Relationship Id="rId842" Type="http://schemas.openxmlformats.org/officeDocument/2006/relationships/hyperlink" Target="https://www.assets.signify.com/is/image/Signify/LED-CLA-40W-A60-E27-4000K-CL-UE-SRT4-1-RTP?$highres$" TargetMode="External"/><Relationship Id="rId1058" Type="http://schemas.openxmlformats.org/officeDocument/2006/relationships/hyperlink" Target="https://www.assets.signify.com/is/image/Signify/LED_Classic_75W_PAR30S_WW_25D_D_1PF_4_S-SPP?$highres$" TargetMode="External"/><Relationship Id="rId1265" Type="http://schemas.openxmlformats.org/officeDocument/2006/relationships/hyperlink" Target="https://www.assets.signify.com/is/image/Signify/LPPR1_TL-MINI?$highres$" TargetMode="External"/><Relationship Id="rId1472" Type="http://schemas.openxmlformats.org/officeDocument/2006/relationships/hyperlink" Target="https://www.assets.signify.com/is/content/Signify/929003250632_EU.cs_CZ.PROF.FP" TargetMode="External"/><Relationship Id="rId2109" Type="http://schemas.openxmlformats.org/officeDocument/2006/relationships/hyperlink" Target="https://www.assets.signify.com/is/content/Signify/929004356602_EU.cs_CZ.PROF.FP" TargetMode="External"/><Relationship Id="rId2316" Type="http://schemas.openxmlformats.org/officeDocument/2006/relationships/hyperlink" Target="https://www.assets.signify.com/is/content/Signify/929003799202_EU.cs_CZ.PROF.FP" TargetMode="External"/><Relationship Id="rId2523" Type="http://schemas.openxmlformats.org/officeDocument/2006/relationships/hyperlink" Target="https://www.assets.signify.com/is/content/Signify/929001347302_EU.cs_CZ.PROF.FP" TargetMode="External"/><Relationship Id="rId2730" Type="http://schemas.openxmlformats.org/officeDocument/2006/relationships/hyperlink" Target="https://www.assets.signify.com/is/content/Signify/928151709230_EU.cs_CZ.PROF.FP" TargetMode="External"/><Relationship Id="rId702" Type="http://schemas.openxmlformats.org/officeDocument/2006/relationships/hyperlink" Target="https://www.assets.signify.com/is/image/Signify/TLED_230V_10-5W-36W_160D_T8ND_PP?$highres$" TargetMode="External"/><Relationship Id="rId1125" Type="http://schemas.openxmlformats.org/officeDocument/2006/relationships/hyperlink" Target="https://www.assets.signify.com/is/image/Signify/LEDspotMV_ND_5W_PAR16_GU10_PP?$highres$" TargetMode="External"/><Relationship Id="rId1332" Type="http://schemas.openxmlformats.org/officeDocument/2006/relationships/hyperlink" Target="https://www.assets.signify.com/is/image/Signify/lppr1_cdo-tt_0004?$highres$" TargetMode="External"/><Relationship Id="rId3297" Type="http://schemas.openxmlformats.org/officeDocument/2006/relationships/hyperlink" Target="https://www.assets.signify.com/is/content/Signify/MI_Coreline%20tempo%20small%20gen2" TargetMode="External"/><Relationship Id="rId3157" Type="http://schemas.openxmlformats.org/officeDocument/2006/relationships/hyperlink" Target="https://www.assets.signify.com/is/content/Signify/Ledinaire_Waterproof_WT060C-MI_v2023%2003" TargetMode="External"/><Relationship Id="rId285" Type="http://schemas.openxmlformats.org/officeDocument/2006/relationships/hyperlink" Target="https://www.assets.signify.com/is/image/Signify/Coreline-tubular-waterproof-G2-PC-PMMA-L1200-SPP-v3?$highres$" TargetMode="External"/><Relationship Id="rId3364" Type="http://schemas.openxmlformats.org/officeDocument/2006/relationships/hyperlink" Target="https://www.assets.signify.com/is/content/Signify/Online-QIG-for-W1-TForce-SON-T-INI" TargetMode="External"/><Relationship Id="rId3571" Type="http://schemas.openxmlformats.org/officeDocument/2006/relationships/hyperlink" Target="https://www.assets.signify.com/is/content/Signify/LEDtube_MAS_HO_Installation_Guide-INI" TargetMode="External"/><Relationship Id="rId492" Type="http://schemas.openxmlformats.org/officeDocument/2006/relationships/hyperlink" Target="https://www.assets.signify.com/is/image/Signify/CoreLine_Malaga_LED-BRP102-SPP?$highres$" TargetMode="External"/><Relationship Id="rId2173" Type="http://schemas.openxmlformats.org/officeDocument/2006/relationships/hyperlink" Target="https://www.assets.signify.com/is/content/Signify/929002420002_EU.cs_CZ.PROF.FP" TargetMode="External"/><Relationship Id="rId2380" Type="http://schemas.openxmlformats.org/officeDocument/2006/relationships/hyperlink" Target="https://www.assets.signify.com/is/content/Signify/929002983501_EU.cs_CZ.PROF.FP" TargetMode="External"/><Relationship Id="rId3017" Type="http://schemas.openxmlformats.org/officeDocument/2006/relationships/hyperlink" Target="https://www.assets.signify.com/is/content/Signify/Installation-instructions-CoreLine-recessed-Gen4v2" TargetMode="External"/><Relationship Id="rId3224" Type="http://schemas.openxmlformats.org/officeDocument/2006/relationships/hyperlink" Target="https://www.assets.signify.com/is/content/Signify/MI-Coreline-Highbay-G6-PSD-PSU" TargetMode="External"/><Relationship Id="rId3431" Type="http://schemas.openxmlformats.org/officeDocument/2006/relationships/hyperlink" Target="https://www.assets.signify.com/is/content/Signify/LEDtube_PLL_HF_1_Installation_Guide-INI" TargetMode="External"/><Relationship Id="rId145" Type="http://schemas.openxmlformats.org/officeDocument/2006/relationships/hyperlink" Target="https://www.assets.signify.com/is/image/Signify/CoreLine-panel-G6-W60L60-RTP?$highres$" TargetMode="External"/><Relationship Id="rId352" Type="http://schemas.openxmlformats.org/officeDocument/2006/relationships/hyperlink" Target="https://www.assets.signify.com/is/image/Signify/Ledinaire%20Batten_BN021_L600_SPP-01?$highres$" TargetMode="External"/><Relationship Id="rId2033" Type="http://schemas.openxmlformats.org/officeDocument/2006/relationships/hyperlink" Target="https://www.assets.signify.com/is/content/Signify/929004252902_EU.cs_CZ.PROF.FP" TargetMode="External"/><Relationship Id="rId2240" Type="http://schemas.openxmlformats.org/officeDocument/2006/relationships/hyperlink" Target="https://www.assets.signify.com/is/content/Signify/929003774502_EU.cs_CZ.PROF.FP" TargetMode="External"/><Relationship Id="rId212" Type="http://schemas.openxmlformats.org/officeDocument/2006/relationships/hyperlink" Target="https://www.assets.signify.com/is/image/Signify/CoreLine-surface-mounted-G4-W20L157-All-in-logo-RTP?$highres$" TargetMode="External"/><Relationship Id="rId1799" Type="http://schemas.openxmlformats.org/officeDocument/2006/relationships/hyperlink" Target="https://www.assets.signify.com/is/content/Signify/911401850387_EU.cs_CZ.PROF.FP" TargetMode="External"/><Relationship Id="rId2100" Type="http://schemas.openxmlformats.org/officeDocument/2006/relationships/hyperlink" Target="https://www.assets.signify.com/is/content/Signify/929004242302_EU.cs_CZ.PROF.FP" TargetMode="External"/><Relationship Id="rId1659" Type="http://schemas.openxmlformats.org/officeDocument/2006/relationships/hyperlink" Target="https://www.assets.signify.com/is/content/Signify/912401483527_EU.cs_CZ.PROF.FP" TargetMode="External"/><Relationship Id="rId1866" Type="http://schemas.openxmlformats.org/officeDocument/2006/relationships/hyperlink" Target="https://www.assets.signify.com/is/content/Signify/911401631008_EU.cs_CZ.PROF.FP" TargetMode="External"/><Relationship Id="rId2917" Type="http://schemas.openxmlformats.org/officeDocument/2006/relationships/hyperlink" Target="https://www.assets.signify.com/is/content/Signify/Downlight_DN065B_G4_324165985691_V2_Online-INI" TargetMode="External"/><Relationship Id="rId3081" Type="http://schemas.openxmlformats.org/officeDocument/2006/relationships/hyperlink" Target="https://www.assets.signify.com/is/content/Signify/Installation-instructions-CoreLine-surface-mounted-Gen4" TargetMode="External"/><Relationship Id="rId1519" Type="http://schemas.openxmlformats.org/officeDocument/2006/relationships/hyperlink" Target="https://www.assets.signify.com/is/content/Signify/911401898282_EU.cs_CZ.PROF.FP" TargetMode="External"/><Relationship Id="rId1726" Type="http://schemas.openxmlformats.org/officeDocument/2006/relationships/hyperlink" Target="https://www.assets.signify.com/is/content/Signify/910505100072_EU.cs_CZ.PROF.FP" TargetMode="External"/><Relationship Id="rId1933" Type="http://schemas.openxmlformats.org/officeDocument/2006/relationships/hyperlink" Target="https://www.assets.signify.com/is/content/Signify/911401876386_EU.cs_CZ.PROF.FP" TargetMode="External"/><Relationship Id="rId18" Type="http://schemas.openxmlformats.org/officeDocument/2006/relationships/hyperlink" Target="https://www.assets.signify.com/is/image/Signify/DN065B_G4_Trim_Accessory_Silver-SPP?$highres$" TargetMode="External"/><Relationship Id="rId679" Type="http://schemas.openxmlformats.org/officeDocument/2006/relationships/hyperlink" Target="https://www.assets.signify.com/is/image/Signify/929004356802-MAS-LEDtube-VLE-1500mm-19-3W-23W-840-T8-RTP?$highres$" TargetMode="External"/><Relationship Id="rId886" Type="http://schemas.openxmlformats.org/officeDocument/2006/relationships/hyperlink" Target="https://www.assets.signify.com/is/image/Signify/LED_BulbsBulb_A67_100W_1521lm_2700K_E27_NDFrosted-SPP?$highres$" TargetMode="External"/><Relationship Id="rId2567" Type="http://schemas.openxmlformats.org/officeDocument/2006/relationships/hyperlink" Target="https://www.assets.signify.com/is/content/Signify/929002981002_EU.cs_CZ.PROF.FP" TargetMode="External"/><Relationship Id="rId2774" Type="http://schemas.openxmlformats.org/officeDocument/2006/relationships/hyperlink" Target="https://www.assets.signify.com/is/content/Signify/928082305125_EU.cs_CZ.PROF.FP" TargetMode="External"/><Relationship Id="rId361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" Type="http://schemas.openxmlformats.org/officeDocument/2006/relationships/hyperlink" Target="https://www.assets.signify.com/is/image/Signify/DN145B-G4-10S-PSU-RTP?$highres$" TargetMode="External"/><Relationship Id="rId539" Type="http://schemas.openxmlformats.org/officeDocument/2006/relationships/hyperlink" Target="https://www.assets.signify.com/is/image/Signify/LEDTrueForce_Others_E27_42W-SPP?$highres$" TargetMode="External"/><Relationship Id="rId746" Type="http://schemas.openxmlformats.org/officeDocument/2006/relationships/hyperlink" Target="https://www.assets.signify.com/is/image/Signify/ESSENTIAL_LEDtube_8_16W_G5_830_865_APR-SPP?$highres$" TargetMode="External"/><Relationship Id="rId1169" Type="http://schemas.openxmlformats.org/officeDocument/2006/relationships/hyperlink" Target="https://www.assets.signify.com/is/image/Signify/LEDspots_MAS_MR16_GU5_3-SPP?$highres$" TargetMode="External"/><Relationship Id="rId1376" Type="http://schemas.openxmlformats.org/officeDocument/2006/relationships/hyperlink" Target="https://www.assets.signify.com/is/image/Signify/LPPR1_CDMR111E_0001?$highres$" TargetMode="External"/><Relationship Id="rId1583" Type="http://schemas.openxmlformats.org/officeDocument/2006/relationships/hyperlink" Target="https://www.assets.signify.com/is/content/Signify/910500188915_EU.cs_CZ.PROF.FP" TargetMode="External"/><Relationship Id="rId2427" Type="http://schemas.openxmlformats.org/officeDocument/2006/relationships/hyperlink" Target="https://www.assets.signify.com/is/content/Signify/929003011982_EU.cs_CZ.PROF.FP" TargetMode="External"/><Relationship Id="rId2981" Type="http://schemas.openxmlformats.org/officeDocument/2006/relationships/hyperlink" Target="https://www.assets.signify.com/is/content/Signify/EM159Z-WL-CM-RECESSED-KIT-final" TargetMode="External"/><Relationship Id="rId953" Type="http://schemas.openxmlformats.org/officeDocument/2006/relationships/hyperlink" Target="https://www.assets.signify.com/is/image/Signify/LEDbulb-ND-10-75W-A60-E27-827-6CT-RTP?$highres$" TargetMode="External"/><Relationship Id="rId1029" Type="http://schemas.openxmlformats.org/officeDocument/2006/relationships/hyperlink" Target="https://www.assets.signify.com/is/image/Signify/PLA_LED_60W_B35_E14_WW_ND_1CT_10-SPP?$highres$" TargetMode="External"/><Relationship Id="rId1236" Type="http://schemas.openxmlformats.org/officeDocument/2006/relationships/hyperlink" Target="https://www.assets.signify.com/is/image/Signify/PAR38%20IR%20E27%20Red?$highres$" TargetMode="External"/><Relationship Id="rId1790" Type="http://schemas.openxmlformats.org/officeDocument/2006/relationships/hyperlink" Target="https://www.assets.signify.com/is/content/Signify/911401833584_EU.cs_CZ.PROF.FP" TargetMode="External"/><Relationship Id="rId2634" Type="http://schemas.openxmlformats.org/officeDocument/2006/relationships/hyperlink" Target="https://www.assets.signify.com/is/content/Signify/929003478902_EU.cs_CZ.PROF.FP" TargetMode="External"/><Relationship Id="rId2841" Type="http://schemas.openxmlformats.org/officeDocument/2006/relationships/hyperlink" Target="https://www.assets.signify.com/is/content/Signify/913713033666_EU.cs_CZ.PROF.FP" TargetMode="External"/><Relationship Id="rId82" Type="http://schemas.openxmlformats.org/officeDocument/2006/relationships/hyperlink" Target="https://www.assets.signify.com/is/image/Signify/Emergency-Slim-Exit-Sign-EM155C-SPP?$highres$" TargetMode="External"/><Relationship Id="rId606" Type="http://schemas.openxmlformats.org/officeDocument/2006/relationships/hyperlink" Target="https://www.assets.signify.com/is/image/Signify/LEDtube_COR_PLT_6_5W_GX24Q2-SPP?$highres$" TargetMode="External"/><Relationship Id="rId813" Type="http://schemas.openxmlformats.org/officeDocument/2006/relationships/hyperlink" Target="https://www.assets.signify.com/is/image/Signify/MAS_LEDstrip_5M-SPP?$highres$" TargetMode="External"/><Relationship Id="rId1443" Type="http://schemas.openxmlformats.org/officeDocument/2006/relationships/hyperlink" Target="https://www.assets.signify.com/is/image/Signify/GPPR1_IPVG4TG_PHL_0001?$highres$" TargetMode="External"/><Relationship Id="rId1650" Type="http://schemas.openxmlformats.org/officeDocument/2006/relationships/hyperlink" Target="https://www.assets.signify.com/is/content/Signify/911401805681_EU.cs_CZ.PROF.FP" TargetMode="External"/><Relationship Id="rId2701" Type="http://schemas.openxmlformats.org/officeDocument/2006/relationships/hyperlink" Target="https://www.assets.signify.com/is/content/Signify/927929684018_EU.cs_CZ.PROF.FP" TargetMode="External"/><Relationship Id="rId1303" Type="http://schemas.openxmlformats.org/officeDocument/2006/relationships/hyperlink" Target="https://www.assets.signify.com/is/image/Signify/LPPR1_SDW-T_35W_PG12-1?$highres$" TargetMode="External"/><Relationship Id="rId1510" Type="http://schemas.openxmlformats.org/officeDocument/2006/relationships/hyperlink" Target="https://www.assets.signify.com/is/content/Signify/911401899482_EU.cs_CZ.PROF.FP" TargetMode="External"/><Relationship Id="rId3268" Type="http://schemas.openxmlformats.org/officeDocument/2006/relationships/hyperlink" Target="https://www.assets.signify.com/is/content/Signify/Coreline-Highbay-G5-MI-PSU-PSD" TargetMode="External"/><Relationship Id="rId3475" Type="http://schemas.openxmlformats.org/officeDocument/2006/relationships/hyperlink" Target="https://www.assets.signify.com/is/content/Signify/online-QIG-for-324166166411-MAS-LEDtube-INI" TargetMode="External"/><Relationship Id="rId189" Type="http://schemas.openxmlformats.org/officeDocument/2006/relationships/hyperlink" Target="https://www.assets.signify.com/is/image/Signify/Ledinaire%20safety%20string?$highres$" TargetMode="External"/><Relationship Id="rId396" Type="http://schemas.openxmlformats.org/officeDocument/2006/relationships/hyperlink" Target="https://www.assets.signify.com/is/image/Signify/CoreLineHighbay_Gen5_BY121P-SPP?$highres$" TargetMode="External"/><Relationship Id="rId2077" Type="http://schemas.openxmlformats.org/officeDocument/2006/relationships/hyperlink" Target="https://www.assets.signify.com/is/content/Signify/929003807602_EU.cs_CZ.PROF.FP" TargetMode="External"/><Relationship Id="rId2284" Type="http://schemas.openxmlformats.org/officeDocument/2006/relationships/hyperlink" Target="https://www.assets.signify.com/is/content/Signify/929002696002_EU.cs_CZ.PROF.FP" TargetMode="External"/><Relationship Id="rId2491" Type="http://schemas.openxmlformats.org/officeDocument/2006/relationships/hyperlink" Target="https://www.assets.signify.com/is/content/Signify/929003540631_EU.cs_CZ.PROF.FP" TargetMode="External"/><Relationship Id="rId3128" Type="http://schemas.openxmlformats.org/officeDocument/2006/relationships/hyperlink" Target="https://www.assets.signify.com/is/content/Signify/Manual-Instruction-WT120C-G2-high-lumen-v202404" TargetMode="External"/><Relationship Id="rId3335" Type="http://schemas.openxmlformats.org/officeDocument/2006/relationships/hyperlink" Target="https://www.assets.signify.com/is/content/Signify/Installation-Instructions-PILA-Floodlight-Gen2" TargetMode="External"/><Relationship Id="rId3542" Type="http://schemas.openxmlformats.org/officeDocument/2006/relationships/hyperlink" Target="https://www.assets.signify.com/is/content/Signify/LEDtube_Installation_Guide_HF_1-INI" TargetMode="External"/><Relationship Id="rId256" Type="http://schemas.openxmlformats.org/officeDocument/2006/relationships/hyperlink" Target="https://www.assets.signify.com/is/image/Signify/CoreLine_Waterproof_WT120C%20G2%20L1500%20PSU%20-%20SPP?$highres$" TargetMode="External"/><Relationship Id="rId463" Type="http://schemas.openxmlformats.org/officeDocument/2006/relationships/hyperlink" Target="https://www.assets.signify.com/is/image/Signify/Ledinaire-Floodlight-BVP167-50W-All-in-RTP?$highres$" TargetMode="External"/><Relationship Id="rId670" Type="http://schemas.openxmlformats.org/officeDocument/2006/relationships/hyperlink" Target="https://www.assets.signify.com/is/image/Signify/LEDtube_PRO_1200mm_12W_G13_850_1800lm-SPP?$highres$" TargetMode="External"/><Relationship Id="rId1093" Type="http://schemas.openxmlformats.org/officeDocument/2006/relationships/hyperlink" Target="https://www.assets.signify.com/is/image/Signify/LEDspot_Corepro_GU10_PAR16-SPP?$highres$" TargetMode="External"/><Relationship Id="rId2144" Type="http://schemas.openxmlformats.org/officeDocument/2006/relationships/hyperlink" Target="https://www.assets.signify.com/is/content/Signify/929002446032_EU.cs_CZ.PROF.FP" TargetMode="External"/><Relationship Id="rId2351" Type="http://schemas.openxmlformats.org/officeDocument/2006/relationships/hyperlink" Target="https://www.assets.signify.com/is/content/Signify/929002373102_EU.cs_CZ.PROF.FP" TargetMode="External"/><Relationship Id="rId3402" Type="http://schemas.openxmlformats.org/officeDocument/2006/relationships/hyperlink" Target="https://www.assets.signify.com/is/content/Signify/Online-QIG-for-324165994074-INI" TargetMode="External"/><Relationship Id="rId116" Type="http://schemas.openxmlformats.org/officeDocument/2006/relationships/hyperlink" Target="https://www.assets.signify.com/is/image/Signify/3_circuit_Square-ZRS750_EPSR_BK-AP?$highres$" TargetMode="External"/><Relationship Id="rId323" Type="http://schemas.openxmlformats.org/officeDocument/2006/relationships/hyperlink" Target="https://www.assets.signify.com/is/image/Signify/Pila-WT007C-L600-RTP?$highres$" TargetMode="External"/><Relationship Id="rId530" Type="http://schemas.openxmlformats.org/officeDocument/2006/relationships/hyperlink" Target="https://www.assets.signify.com/is/image/Signify/LEDTForce_MAS_HPL_ED90_E27-SPP?$highres$" TargetMode="External"/><Relationship Id="rId1160" Type="http://schemas.openxmlformats.org/officeDocument/2006/relationships/hyperlink" Target="https://www.assets.signify.com/is/image/Signify/LEDspots_MAS_MR16_GU5_3-SPP?$highres$" TargetMode="External"/><Relationship Id="rId2004" Type="http://schemas.openxmlformats.org/officeDocument/2006/relationships/hyperlink" Target="https://www.assets.signify.com/is/content/Signify/929002349902_EU.cs_CZ.PROF.FP" TargetMode="External"/><Relationship Id="rId2211" Type="http://schemas.openxmlformats.org/officeDocument/2006/relationships/hyperlink" Target="https://www.assets.signify.com/is/content/Signify/929003795302_EU.cs_CZ.PROF.FP" TargetMode="External"/><Relationship Id="rId1020" Type="http://schemas.openxmlformats.org/officeDocument/2006/relationships/hyperlink" Target="https://www.assets.signify.com/is/image/Signify/LEDcandle_25W_E14_827_FR_P45-SPP?$highres$" TargetMode="External"/><Relationship Id="rId1977" Type="http://schemas.openxmlformats.org/officeDocument/2006/relationships/hyperlink" Target="https://www.assets.signify.com/is/content/Signify/929004341402_EU.cs_CZ.PROF.FP" TargetMode="External"/><Relationship Id="rId1837" Type="http://schemas.openxmlformats.org/officeDocument/2006/relationships/hyperlink" Target="https://www.assets.signify.com/is/content/Signify/911401555745_EU.cs_CZ.PROF.FP" TargetMode="External"/><Relationship Id="rId3192" Type="http://schemas.openxmlformats.org/officeDocument/2006/relationships/hyperlink" Target="https://www.assets.signify.com/is/content/Signify/BN126C%20G4-MI-PSU_V4_2023%2005" TargetMode="External"/><Relationship Id="rId3052" Type="http://schemas.openxmlformats.org/officeDocument/2006/relationships/hyperlink" Target="https://www.assets.signify.com/is/content/Signify/Ledinaire-panel-G5-Mounting-Instructions-Flywire-Finalv4" TargetMode="External"/><Relationship Id="rId180" Type="http://schemas.openxmlformats.org/officeDocument/2006/relationships/hyperlink" Target="https://www.assets.signify.com/is/image/Signify/Ledinaire_Panel_PSU_All-in_830_835_840_W60L60_OC-SPP?$highres$" TargetMode="External"/><Relationship Id="rId1904" Type="http://schemas.openxmlformats.org/officeDocument/2006/relationships/hyperlink" Target="https://www.assets.signify.com/is/content/Signify/912300023660_EU.cs_CZ.PROF.FP" TargetMode="External"/><Relationship Id="rId997" Type="http://schemas.openxmlformats.org/officeDocument/2006/relationships/hyperlink" Target="https://www.assets.signify.com/is/image/Signify/LEDbulb_Classic_40W_E14_B35_WW_CL_ND-SPP?$highres$" TargetMode="External"/><Relationship Id="rId2678" Type="http://schemas.openxmlformats.org/officeDocument/2006/relationships/hyperlink" Target="https://www.assets.signify.com/is/content/Signify/923801444210_EU.cs_CZ.PROF.FP" TargetMode="External"/><Relationship Id="rId2885" Type="http://schemas.openxmlformats.org/officeDocument/2006/relationships/hyperlink" Target="https://www.assets.signify.com/is/content/Signify/913700752326_EU.cs_CZ.PROF.FP" TargetMode="External"/><Relationship Id="rId857" Type="http://schemas.openxmlformats.org/officeDocument/2006/relationships/hyperlink" Target="https://www.assets.signify.com/is/image/Signify/LED_CLA_100WA60_E27_2700K_CL_UE_SRT4-SPP?$highres$" TargetMode="External"/><Relationship Id="rId1487" Type="http://schemas.openxmlformats.org/officeDocument/2006/relationships/hyperlink" Target="https://www.assets.signify.com/is/content/Signify/911401551232_EU.cs_CZ.PROF.FP" TargetMode="External"/><Relationship Id="rId1694" Type="http://schemas.openxmlformats.org/officeDocument/2006/relationships/hyperlink" Target="https://www.assets.signify.com/is/content/Signify/911401824381_EU.cs_CZ.PROF.FP" TargetMode="External"/><Relationship Id="rId2538" Type="http://schemas.openxmlformats.org/officeDocument/2006/relationships/hyperlink" Target="https://www.assets.signify.com/is/content/Signify/929004248402_EU.cs_CZ.PROF.FP" TargetMode="External"/><Relationship Id="rId2745" Type="http://schemas.openxmlformats.org/officeDocument/2006/relationships/hyperlink" Target="https://www.assets.signify.com/is/content/Signify/928158905131_EU.cs_CZ.PROF.FP" TargetMode="External"/><Relationship Id="rId2952" Type="http://schemas.openxmlformats.org/officeDocument/2006/relationships/hyperlink" Target="https://www.assets.signify.com/is/content/Signify/127075007939_Release_CoreLine%20Recessed%20Spot%20gen2_D78-650_900lm%20PSR_manual" TargetMode="External"/><Relationship Id="rId717" Type="http://schemas.openxmlformats.org/officeDocument/2006/relationships/hyperlink" Target="https://www.assets.signify.com/is/image/Signify/Ledtube_CorePro_18W_G13_830_24D_ND-SPP?$highres$" TargetMode="External"/><Relationship Id="rId924" Type="http://schemas.openxmlformats.org/officeDocument/2006/relationships/hyperlink" Target="https://www.assets.signify.com/is/image/Signify/LED%20Bulb%20A67%20E27%20ND%20Clear-SPP?$highres$" TargetMode="External"/><Relationship Id="rId1347" Type="http://schemas.openxmlformats.org/officeDocument/2006/relationships/hyperlink" Target="https://www.assets.signify.com/is/image/Signify/LPPR1_CDM-TC_0001?$highres$" TargetMode="External"/><Relationship Id="rId1554" Type="http://schemas.openxmlformats.org/officeDocument/2006/relationships/hyperlink" Target="https://www.assets.signify.com/is/content/Signify/911401873787_EU.cs_CZ.PROF.FP" TargetMode="External"/><Relationship Id="rId1761" Type="http://schemas.openxmlformats.org/officeDocument/2006/relationships/hyperlink" Target="https://www.assets.signify.com/is/content/Signify/911401876780_EU.cs_CZ.PROF.FP" TargetMode="External"/><Relationship Id="rId2605" Type="http://schemas.openxmlformats.org/officeDocument/2006/relationships/hyperlink" Target="https://www.assets.signify.com/is/content/Signify/929002493002_EU.cs_CZ.PROF.FP" TargetMode="External"/><Relationship Id="rId2812" Type="http://schemas.openxmlformats.org/officeDocument/2006/relationships/hyperlink" Target="https://www.assets.signify.com/is/content/Signify/928195405330_EU.cs_CZ.PROF.FP" TargetMode="External"/><Relationship Id="rId53" Type="http://schemas.openxmlformats.org/officeDocument/2006/relationships/hyperlink" Target="https://www.assets.signify.com/is/image/Signify/CoreLine_Recessed_Spot-RS141B-SPP?$highres$" TargetMode="External"/><Relationship Id="rId1207" Type="http://schemas.openxmlformats.org/officeDocument/2006/relationships/hyperlink" Target="https://www.assets.signify.com/is/image/Signify/LED-25W-G9-WW-230V-Dim-SRT6-RTP?$highres$" TargetMode="External"/><Relationship Id="rId1414" Type="http://schemas.openxmlformats.org/officeDocument/2006/relationships/hyperlink" Target="https://www.assets.signify.com/is/image/Signify/GPPR1_RITD_0001?$highres$" TargetMode="External"/><Relationship Id="rId1621" Type="http://schemas.openxmlformats.org/officeDocument/2006/relationships/hyperlink" Target="https://www.assets.signify.com/is/content/Signify/911401891685_EU.cs_CZ.PROF.FP" TargetMode="External"/><Relationship Id="rId3379" Type="http://schemas.openxmlformats.org/officeDocument/2006/relationships/hyperlink" Target="https://www.assets.signify.com/is/content/Signify/Online-QIG-for-324165994074-INI" TargetMode="External"/><Relationship Id="rId3586" Type="http://schemas.openxmlformats.org/officeDocument/2006/relationships/hyperlink" Target="https://www.assets.signify.com/is/content/Signify/LEDtube_Installation_Guide_HF_2-INI" TargetMode="External"/><Relationship Id="rId2188" Type="http://schemas.openxmlformats.org/officeDocument/2006/relationships/hyperlink" Target="https://www.assets.signify.com/is/content/Signify/929003734002_EU.cs_CZ.PROF.FP" TargetMode="External"/><Relationship Id="rId2395" Type="http://schemas.openxmlformats.org/officeDocument/2006/relationships/hyperlink" Target="https://www.assets.signify.com/is/content/Signify/929002306208_EU.cs_CZ.PROF.FP" TargetMode="External"/><Relationship Id="rId3239" Type="http://schemas.openxmlformats.org/officeDocument/2006/relationships/hyperlink" Target="https://www.assets.signify.com/is/content/Signify/MI-Coreline-Highbay-G6-PSD-PSU" TargetMode="External"/><Relationship Id="rId3446" Type="http://schemas.openxmlformats.org/officeDocument/2006/relationships/hyperlink" Target="https://www.assets.signify.com/is/content/Signify/online-QIG-for-324166115861-Installation-INI" TargetMode="External"/><Relationship Id="rId367" Type="http://schemas.openxmlformats.org/officeDocument/2006/relationships/hyperlink" Target="https://www.assets.signify.com/is/image/Signify/CL-HB-G6-BY122P-PSU-PSD-RTP?$highres$" TargetMode="External"/><Relationship Id="rId574" Type="http://schemas.openxmlformats.org/officeDocument/2006/relationships/hyperlink" Target="https://www.assets.signify.com/is/image/Signify/929004252902-CorePro-LED-PLC-360D-6-9W-3CCT-2P-G24d-RTP?$highres$" TargetMode="External"/><Relationship Id="rId2048" Type="http://schemas.openxmlformats.org/officeDocument/2006/relationships/hyperlink" Target="https://www.assets.signify.com/is/content/Signify/929001381502_EU.cs_CZ.PROF.FP" TargetMode="External"/><Relationship Id="rId2255" Type="http://schemas.openxmlformats.org/officeDocument/2006/relationships/hyperlink" Target="https://www.assets.signify.com/is/content/Signify/929002696702_EU.cs_CZ.PROF.FP" TargetMode="External"/><Relationship Id="rId3653" Type="http://schemas.openxmlformats.org/officeDocument/2006/relationships/hyperlink" Target="https://www.assets.signify.com/is/image/Signify/LED_ST64_40W_1800K_E27_NDSRT_Amber_1PF-SPP?$highres$" TargetMode="External"/><Relationship Id="rId227" Type="http://schemas.openxmlformats.org/officeDocument/2006/relationships/hyperlink" Target="https://www.assets.signify.com/is/image/Signify/CoreLine_Waterproof_WT120C%20G2%20PCU%20-%20SPP?$highres$" TargetMode="External"/><Relationship Id="rId781" Type="http://schemas.openxmlformats.org/officeDocument/2006/relationships/hyperlink" Target="https://www.assets.signify.com/is/image/Signify/CorePro-LEDtube-HF-600mm-RTP?$highres$" TargetMode="External"/><Relationship Id="rId2462" Type="http://schemas.openxmlformats.org/officeDocument/2006/relationships/hyperlink" Target="https://www.assets.signify.com/is/content/Signify/929001345592_EU.cs_CZ.PROF.FP" TargetMode="External"/><Relationship Id="rId3306" Type="http://schemas.openxmlformats.org/officeDocument/2006/relationships/hyperlink" Target="https://www.assets.signify.com/is/content/Signify/MI-BVP085-Ledinaire-Solar-floodlight" TargetMode="External"/><Relationship Id="rId3513" Type="http://schemas.openxmlformats.org/officeDocument/2006/relationships/hyperlink" Target="https://www.assets.signify.com/is/content/Signify/online-QIG-for-324166183191-Corepro-LEDtube-INI" TargetMode="External"/><Relationship Id="rId434" Type="http://schemas.openxmlformats.org/officeDocument/2006/relationships/hyperlink" Target="https://www.assets.signify.com/is/image/Signify/Ledinaire-BY030P-reflector-SPP?$highres$" TargetMode="External"/><Relationship Id="rId641" Type="http://schemas.openxmlformats.org/officeDocument/2006/relationships/hyperlink" Target="https://www.assets.signify.com/is/image/Signify/SPPR1_MLED_APR_0014?$highres$" TargetMode="External"/><Relationship Id="rId1064" Type="http://schemas.openxmlformats.org/officeDocument/2006/relationships/hyperlink" Target="https://www.assets.signify.com/is/image/Signify/LEDspot_CorePro_25W_E14_R50_827_36D_ND-SPP?$highres$" TargetMode="External"/><Relationship Id="rId1271" Type="http://schemas.openxmlformats.org/officeDocument/2006/relationships/hyperlink" Target="https://www.assets.signify.com/is/image/Signify/LPPR1_TL-E8_G10Q?$highres$" TargetMode="External"/><Relationship Id="rId2115" Type="http://schemas.openxmlformats.org/officeDocument/2006/relationships/hyperlink" Target="https://www.assets.signify.com/is/content/Signify/929004356902_EU.cs_CZ.PROF.FP" TargetMode="External"/><Relationship Id="rId2322" Type="http://schemas.openxmlformats.org/officeDocument/2006/relationships/hyperlink" Target="https://www.assets.signify.com/is/content/Signify/929003057502_EU.cs_CZ.PROF.FP" TargetMode="External"/><Relationship Id="rId501" Type="http://schemas.openxmlformats.org/officeDocument/2006/relationships/hyperlink" Target="https://www.assets.signify.com/is/image/Signify/Trueforce_LED_E27-SPP?$highres$" TargetMode="External"/><Relationship Id="rId1131" Type="http://schemas.openxmlformats.org/officeDocument/2006/relationships/hyperlink" Target="https://www.assets.signify.com/is/image/Signify/MZD_LED_500lm_GU10_840_120D_ND-SPP?$highres$" TargetMode="External"/><Relationship Id="rId3096" Type="http://schemas.openxmlformats.org/officeDocument/2006/relationships/hyperlink" Target="https://www.assets.signify.com/is/content/Signify/CoreLine%20waterproof%20WT120C%20G2%20PSU_2023%2005" TargetMode="External"/><Relationship Id="rId1948" Type="http://schemas.openxmlformats.org/officeDocument/2006/relationships/hyperlink" Target="https://www.assets.signify.com/is/content/Signify/910925869868_EU.cs_CZ.PROF.FP" TargetMode="External"/><Relationship Id="rId3163" Type="http://schemas.openxmlformats.org/officeDocument/2006/relationships/hyperlink" Target="https://www.assets.signify.com/is/content/Signify/Ledinaire_Waterproof_WT060C-MI_v2023%2003" TargetMode="External"/><Relationship Id="rId3370" Type="http://schemas.openxmlformats.org/officeDocument/2006/relationships/hyperlink" Target="https://www.assets.signify.com/is/content/Signify/Online-QIG-for-324165994083-INI" TargetMode="External"/><Relationship Id="rId291" Type="http://schemas.openxmlformats.org/officeDocument/2006/relationships/hyperlink" Target="https://www.assets.signify.com/is/image/Signify/Coreline-tubular-waterproof-G2-PC-PMMA-L1500-SPP?$highres$" TargetMode="External"/><Relationship Id="rId1808" Type="http://schemas.openxmlformats.org/officeDocument/2006/relationships/hyperlink" Target="https://www.assets.signify.com/is/content/Signify/911401841982_EU.cs_CZ.PROF.FP" TargetMode="External"/><Relationship Id="rId3023" Type="http://schemas.openxmlformats.org/officeDocument/2006/relationships/hyperlink" Target="https://www.assets.signify.com/is/content/Signify/CoreLine-panel-G6-Installation-Instructions-RC132V-v2" TargetMode="External"/><Relationship Id="rId151" Type="http://schemas.openxmlformats.org/officeDocument/2006/relationships/hyperlink" Target="https://www.assets.signify.com/is/image/Signify/CoreLine-panel-G6-W60L60-RTP?$highres$" TargetMode="External"/><Relationship Id="rId3230" Type="http://schemas.openxmlformats.org/officeDocument/2006/relationships/hyperlink" Target="https://www.assets.signify.com/is/content/Signify/MI-Coreline-Highbay-G6-PSD-PSU" TargetMode="External"/><Relationship Id="rId2789" Type="http://schemas.openxmlformats.org/officeDocument/2006/relationships/hyperlink" Target="https://www.assets.signify.com/is/content/Signify/928094605131_EU.cs_CZ.PROF.FP" TargetMode="External"/><Relationship Id="rId2996" Type="http://schemas.openxmlformats.org/officeDocument/2006/relationships/hyperlink" Target="https://www.assets.signify.com/is/content/Signify/MI%20CoreLine%20Projector%20gen2_ST151T-INI%20Sep%202021" TargetMode="External"/><Relationship Id="rId968" Type="http://schemas.openxmlformats.org/officeDocument/2006/relationships/hyperlink" Target="https://www.assets.signify.com/is/image/Signify/LEDbulb_A65_E27_FR_P1-SPP?$highres$" TargetMode="External"/><Relationship Id="rId1598" Type="http://schemas.openxmlformats.org/officeDocument/2006/relationships/hyperlink" Target="https://www.assets.signify.com/is/content/Signify/911401840787_EU.cs_CZ.PROF.FP" TargetMode="External"/><Relationship Id="rId2649" Type="http://schemas.openxmlformats.org/officeDocument/2006/relationships/hyperlink" Target="https://www.assets.signify.com/is/content/Signify/929003790802_EU.cs_CZ.PROF.FP" TargetMode="External"/><Relationship Id="rId2856" Type="http://schemas.openxmlformats.org/officeDocument/2006/relationships/hyperlink" Target="https://www.assets.signify.com/is/content/Signify/913700679166_EU.cs_CZ.PROF.FP" TargetMode="External"/><Relationship Id="rId97" Type="http://schemas.openxmlformats.org/officeDocument/2006/relationships/hyperlink" Target="https://www.assets.signify.com/is/image/Signify/WL070V-G2-PSU-RTP-ALL-IN?$highres$" TargetMode="External"/><Relationship Id="rId828" Type="http://schemas.openxmlformats.org/officeDocument/2006/relationships/hyperlink" Target="https://www.assets.signify.com/is/image/Signify/CorePro_LEDstrip_5M-SPP?$highres$" TargetMode="External"/><Relationship Id="rId1458" Type="http://schemas.openxmlformats.org/officeDocument/2006/relationships/hyperlink" Target="https://www.assets.signify.com/is/image/Signify/GPPR1_SKD_0001?$highres$" TargetMode="External"/><Relationship Id="rId1665" Type="http://schemas.openxmlformats.org/officeDocument/2006/relationships/hyperlink" Target="https://www.assets.signify.com/is/content/Signify/911401841887_EU.cs_CZ.PROF.FP" TargetMode="External"/><Relationship Id="rId1872" Type="http://schemas.openxmlformats.org/officeDocument/2006/relationships/hyperlink" Target="https://www.assets.signify.com/is/content/Signify/911401632608_EU.cs_CZ.PROF.FP" TargetMode="External"/><Relationship Id="rId2509" Type="http://schemas.openxmlformats.org/officeDocument/2006/relationships/hyperlink" Target="https://www.assets.signify.com/is/content/Signify/929001891302_EU.cs_CZ.PROF.FP" TargetMode="External"/><Relationship Id="rId2716" Type="http://schemas.openxmlformats.org/officeDocument/2006/relationships/hyperlink" Target="https://www.assets.signify.com/is/content/Signify/927922186523_EU.cs_CZ.PROF.FP" TargetMode="External"/><Relationship Id="rId1318" Type="http://schemas.openxmlformats.org/officeDocument/2006/relationships/hyperlink" Target="https://www.assets.signify.com/is/image/Signify/lppr1_cdo-tt_0003?$highres$" TargetMode="External"/><Relationship Id="rId1525" Type="http://schemas.openxmlformats.org/officeDocument/2006/relationships/hyperlink" Target="https://www.assets.signify.com/is/content/Signify/911401898382_EU.cs_CZ.PROF.FP" TargetMode="External"/><Relationship Id="rId2923" Type="http://schemas.openxmlformats.org/officeDocument/2006/relationships/hyperlink" Target="https://www.assets.signify.com/is/content/Signify/444170264921%20DN142B%20PSU%20Installation%20Instructions" TargetMode="External"/><Relationship Id="rId1732" Type="http://schemas.openxmlformats.org/officeDocument/2006/relationships/hyperlink" Target="https://www.assets.signify.com/is/content/Signify/911401883288_EU.cs_CZ.PROF.FP" TargetMode="External"/><Relationship Id="rId24" Type="http://schemas.openxmlformats.org/officeDocument/2006/relationships/hyperlink" Target="https://www.assets.signify.com/is/image/Signify/Downlight_MZD_DN027C_220V_RD-SPP?$highres$" TargetMode="External"/><Relationship Id="rId2299" Type="http://schemas.openxmlformats.org/officeDocument/2006/relationships/hyperlink" Target="https://www.assets.signify.com/is/content/Signify/929003800202_EU.cs_CZ.PROF.FP" TargetMode="External"/><Relationship Id="rId3557" Type="http://schemas.openxmlformats.org/officeDocument/2006/relationships/hyperlink" Target="https://www.assets.signify.com/is/content/Signify/LEDtube_Installation_Guide_UN-INI" TargetMode="External"/><Relationship Id="rId478" Type="http://schemas.openxmlformats.org/officeDocument/2006/relationships/hyperlink" Target="https://www.assets.signify.com/is/image/Signify/Ledinaire-Floodlight-BVP167-180W-AWB-All-in-RTP?$highres$" TargetMode="External"/><Relationship Id="rId685" Type="http://schemas.openxmlformats.org/officeDocument/2006/relationships/hyperlink" Target="https://www.assets.signify.com/is/image/Signify/LEDtube_T8_G13-SPP?$highres$" TargetMode="External"/><Relationship Id="rId892" Type="http://schemas.openxmlformats.org/officeDocument/2006/relationships/hyperlink" Target="https://www.assets.signify.com/is/image/Signify/LED_classic_A67_E27_FR-POS2A-SPP?$highres$" TargetMode="External"/><Relationship Id="rId2159" Type="http://schemas.openxmlformats.org/officeDocument/2006/relationships/hyperlink" Target="https://www.assets.signify.com/is/content/Signify/929003553702_EU.cs_CZ.PROF.FP" TargetMode="External"/><Relationship Id="rId2366" Type="http://schemas.openxmlformats.org/officeDocument/2006/relationships/hyperlink" Target="https://www.assets.signify.com/is/content/Signify/929002372801_EU.cs_CZ.PROF.FP" TargetMode="External"/><Relationship Id="rId2573" Type="http://schemas.openxmlformats.org/officeDocument/2006/relationships/hyperlink" Target="https://www.assets.signify.com/is/content/Signify/929002466802_EU.cs_CZ.PROF.FP" TargetMode="External"/><Relationship Id="rId2780" Type="http://schemas.openxmlformats.org/officeDocument/2006/relationships/hyperlink" Target="https://www.assets.signify.com/is/content/Signify/928185205131_EU.cs_CZ.PROF.FP" TargetMode="External"/><Relationship Id="rId3417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362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38" Type="http://schemas.openxmlformats.org/officeDocument/2006/relationships/hyperlink" Target="https://www.assets.signify.com/is/image/Signify/CoreLineBatten-BN126C-All-in-MCCT-L1200-2-SPP?$highres$" TargetMode="External"/><Relationship Id="rId545" Type="http://schemas.openxmlformats.org/officeDocument/2006/relationships/hyperlink" Target="https://www.assets.signify.com/is/image/Signify/LEDTForce_ED75_E27-SPP?$highres$" TargetMode="External"/><Relationship Id="rId752" Type="http://schemas.openxmlformats.org/officeDocument/2006/relationships/hyperlink" Target="https://www.assets.signify.com/is/image/Signify/LEDtube_MAS_36W_G5-SPP?$highres$" TargetMode="External"/><Relationship Id="rId1175" Type="http://schemas.openxmlformats.org/officeDocument/2006/relationships/hyperlink" Target="https://www.assets.signify.com/is/image/Signify/LEDspot_35W_GU5-3_827_36D_VLE-SPP?$highres$" TargetMode="External"/><Relationship Id="rId1382" Type="http://schemas.openxmlformats.org/officeDocument/2006/relationships/hyperlink" Target="https://www.assets.signify.com/is/image/Signify/GPPR1_HFSIITL5_0005?$highres$" TargetMode="External"/><Relationship Id="rId2019" Type="http://schemas.openxmlformats.org/officeDocument/2006/relationships/hyperlink" Target="https://www.assets.signify.com/is/content/Signify/929002350802_EU.cs_CZ.PROF.FP" TargetMode="External"/><Relationship Id="rId2226" Type="http://schemas.openxmlformats.org/officeDocument/2006/relationships/hyperlink" Target="https://www.assets.signify.com/is/content/Signify/929002352202_EU.cs_CZ.PROF.FP" TargetMode="External"/><Relationship Id="rId2433" Type="http://schemas.openxmlformats.org/officeDocument/2006/relationships/hyperlink" Target="https://www.assets.signify.com/is/content/Signify/929003012182_EU.cs_CZ.PROF.FP" TargetMode="External"/><Relationship Id="rId2640" Type="http://schemas.openxmlformats.org/officeDocument/2006/relationships/hyperlink" Target="https://www.assets.signify.com/is/content/Signify/929003778902_EU.cs_CZ.PROF.FP" TargetMode="External"/><Relationship Id="rId405" Type="http://schemas.openxmlformats.org/officeDocument/2006/relationships/hyperlink" Target="https://www.assets.signify.com/is/image/Signify/CoreLineHighbay_Gen5_BY121P-SPP?$highres$" TargetMode="External"/><Relationship Id="rId612" Type="http://schemas.openxmlformats.org/officeDocument/2006/relationships/hyperlink" Target="https://www.assets.signify.com/is/image/Signify/LEDtube_COR_PLT_18_5W_GX24Q4-SPP?$highres$" TargetMode="External"/><Relationship Id="rId1035" Type="http://schemas.openxmlformats.org/officeDocument/2006/relationships/hyperlink" Target="https://www.assets.signify.com/is/image/Signify/LEDLustre_6_60W_E14_RCA-SPP?$highres$" TargetMode="External"/><Relationship Id="rId1242" Type="http://schemas.openxmlformats.org/officeDocument/2006/relationships/hyperlink" Target="https://www.assets.signify.com/is/image/Signify/LPPR1_TLBMINI_0001?$highres$" TargetMode="External"/><Relationship Id="rId2500" Type="http://schemas.openxmlformats.org/officeDocument/2006/relationships/hyperlink" Target="https://www.assets.signify.com/is/content/Signify/929003486102_EU.cs_CZ.PROF.FP" TargetMode="External"/><Relationship Id="rId1102" Type="http://schemas.openxmlformats.org/officeDocument/2006/relationships/hyperlink" Target="https://www.assets.signify.com/is/image/Signify/LEDspots-VLE-D-650lm-GU10-930-120D-RTP?$highres$" TargetMode="External"/><Relationship Id="rId3067" Type="http://schemas.openxmlformats.org/officeDocument/2006/relationships/hyperlink" Target="https://www.assets.signify.com/is/content/Signify/RC159Z-Suspension-set-Installation-instruction" TargetMode="External"/><Relationship Id="rId3274" Type="http://schemas.openxmlformats.org/officeDocument/2006/relationships/hyperlink" Target="https://www.assets.signify.com/is/content/Signify/Coreline-Highbay-G5-MI-PSU-PSD" TargetMode="External"/><Relationship Id="rId195" Type="http://schemas.openxmlformats.org/officeDocument/2006/relationships/hyperlink" Target="https://www.assets.signify.com/is/image/Signify/RC159Z-SMB-W30L120-overview?$highres$" TargetMode="External"/><Relationship Id="rId1919" Type="http://schemas.openxmlformats.org/officeDocument/2006/relationships/hyperlink" Target="https://www.assets.signify.com/is/content/Signify/911401872386_EU.cs_CZ.PROF.FP" TargetMode="External"/><Relationship Id="rId3481" Type="http://schemas.openxmlformats.org/officeDocument/2006/relationships/hyperlink" Target="https://www.assets.signify.com/is/content/Signify/online-QIG-for-324166166411-MAS-LEDtube-installation-guide-INI" TargetMode="External"/><Relationship Id="rId2083" Type="http://schemas.openxmlformats.org/officeDocument/2006/relationships/hyperlink" Target="https://www.assets.signify.com/is/content/Signify/929001307102_EU.cs_CZ.PROF.FP" TargetMode="External"/><Relationship Id="rId2290" Type="http://schemas.openxmlformats.org/officeDocument/2006/relationships/hyperlink" Target="https://www.assets.signify.com/is/content/Signify/929003167902_EU.cs_CZ.PROF.FP" TargetMode="External"/><Relationship Id="rId3134" Type="http://schemas.openxmlformats.org/officeDocument/2006/relationships/hyperlink" Target="https://www.assets.signify.com/is/content/Signify/CoreLine-waterproof-G3-Installation-Instruction-v202512" TargetMode="External"/><Relationship Id="rId3341" Type="http://schemas.openxmlformats.org/officeDocument/2006/relationships/hyperlink" Target="https://www.assets.signify.com/is/content/Signify/442710336212_583_Coreline_Malaga_LED_BRP101_BRP102_MI" TargetMode="External"/><Relationship Id="rId262" Type="http://schemas.openxmlformats.org/officeDocument/2006/relationships/hyperlink" Target="https://www.assets.signify.com/is/image/Signify/CoreLine_Waterproof_WT120C%20G2%20L1500%20PSU%20-%20SPP?$highres$" TargetMode="External"/><Relationship Id="rId2150" Type="http://schemas.openxmlformats.org/officeDocument/2006/relationships/hyperlink" Target="https://www.assets.signify.com/is/content/Signify/929001393132_EU.cs_CZ.PROF.FP" TargetMode="External"/><Relationship Id="rId3201" Type="http://schemas.openxmlformats.org/officeDocument/2006/relationships/hyperlink" Target="https://www.assets.signify.com/is/content/Signify/BN126C%20G4-MI-PSU_V4_2023%2005" TargetMode="External"/><Relationship Id="rId122" Type="http://schemas.openxmlformats.org/officeDocument/2006/relationships/hyperlink" Target="https://www.assets.signify.com/is/image/Signify/IPAC_RCS750i_0021?$highres$" TargetMode="External"/><Relationship Id="rId2010" Type="http://schemas.openxmlformats.org/officeDocument/2006/relationships/hyperlink" Target="https://www.assets.signify.com/is/content/Signify/929002481202_EU.cs_CZ.PROF.FP" TargetMode="External"/><Relationship Id="rId1569" Type="http://schemas.openxmlformats.org/officeDocument/2006/relationships/hyperlink" Target="https://www.assets.signify.com/is/content/Signify/911401847182_EU.cs_CZ.PROF.FP" TargetMode="External"/><Relationship Id="rId2967" Type="http://schemas.openxmlformats.org/officeDocument/2006/relationships/hyperlink" Target="https://www.assets.signify.com/is/content/Signify/EM150B-REC-1S-OA-CO-UI" TargetMode="External"/><Relationship Id="rId939" Type="http://schemas.openxmlformats.org/officeDocument/2006/relationships/hyperlink" Target="https://www.assets.signify.com/is/image/Signify/LEDBulb-9W-E27-DS-FR-DIM-1PF-6-AU-RTP?$highres$" TargetMode="External"/><Relationship Id="rId1776" Type="http://schemas.openxmlformats.org/officeDocument/2006/relationships/hyperlink" Target="https://www.assets.signify.com/is/content/Signify/911401812287_EU.cs_CZ.PROF.FP" TargetMode="External"/><Relationship Id="rId1983" Type="http://schemas.openxmlformats.org/officeDocument/2006/relationships/hyperlink" Target="https://www.assets.signify.com/is/content/Signify/929003775702_EU.cs_CZ.PROF.FP" TargetMode="External"/><Relationship Id="rId2827" Type="http://schemas.openxmlformats.org/officeDocument/2006/relationships/hyperlink" Target="https://www.assets.signify.com/is/content/Signify/913713031866_EU.cs_CZ.PROF.FP" TargetMode="External"/><Relationship Id="rId68" Type="http://schemas.openxmlformats.org/officeDocument/2006/relationships/hyperlink" Target="https://www.assets.signify.com/is/image/Signify/RS071B_5S_60D_PSR_PI6_IP65_WH-SPP?$highres$" TargetMode="External"/><Relationship Id="rId1429" Type="http://schemas.openxmlformats.org/officeDocument/2006/relationships/hyperlink" Target="https://www.assets.signify.com/is/image/Signify/GPPR1_MTL-SHRD_0002?$highres$" TargetMode="External"/><Relationship Id="rId1636" Type="http://schemas.openxmlformats.org/officeDocument/2006/relationships/hyperlink" Target="https://www.assets.signify.com/is/content/Signify/911401875985_EU.cs_CZ.PROF.FP" TargetMode="External"/><Relationship Id="rId1843" Type="http://schemas.openxmlformats.org/officeDocument/2006/relationships/hyperlink" Target="https://www.assets.signify.com/is/content/Signify/911401558745_EU.cs_CZ.PROF.FP" TargetMode="External"/><Relationship Id="rId1703" Type="http://schemas.openxmlformats.org/officeDocument/2006/relationships/hyperlink" Target="https://www.assets.signify.com/is/content/Signify/911401824481_EU.cs_CZ.PROF.FP" TargetMode="External"/><Relationship Id="rId1910" Type="http://schemas.openxmlformats.org/officeDocument/2006/relationships/hyperlink" Target="https://www.assets.signify.com/is/content/Signify/912300060469_EU.cs_CZ.PROF.FP" TargetMode="External"/><Relationship Id="rId3668" Type="http://schemas.openxmlformats.org/officeDocument/2006/relationships/hyperlink" Target="https://www.assets.signify.com/is/image/Signify/LEDLustre_6_60W_E14_RCA-SPP?$highres$" TargetMode="External"/><Relationship Id="rId589" Type="http://schemas.openxmlformats.org/officeDocument/2006/relationships/hyperlink" Target="https://www.assets.signify.com/is/image/Signify/LEDtube_COR_PLL_EU_12W_2G11-SPP?$highres$" TargetMode="External"/><Relationship Id="rId796" Type="http://schemas.openxmlformats.org/officeDocument/2006/relationships/hyperlink" Target="https://www.assets.signify.com/is/image/Signify/MAS_LEDstrip_5M-SPP?$highres$" TargetMode="External"/><Relationship Id="rId2477" Type="http://schemas.openxmlformats.org/officeDocument/2006/relationships/hyperlink" Target="https://www.assets.signify.com/is/content/Signify/929002969602_EU.cs_CZ.PROF.FP" TargetMode="External"/><Relationship Id="rId2684" Type="http://schemas.openxmlformats.org/officeDocument/2006/relationships/hyperlink" Target="https://www.assets.signify.com/is/content/Signify/928048510805_EU.cs_CZ.PROF.FP" TargetMode="External"/><Relationship Id="rId3528" Type="http://schemas.openxmlformats.org/officeDocument/2006/relationships/hyperlink" Target="https://www.assets.signify.com/is/content/Signify/LEDtube_Installation_Guide_HF_1-INI" TargetMode="External"/><Relationship Id="rId449" Type="http://schemas.openxmlformats.org/officeDocument/2006/relationships/hyperlink" Target="https://www.assets.signify.com/is/image/Signify/CoreLine_tempo%20small%20gen2-BVP111_DGR-SPP-2?$highres$" TargetMode="External"/><Relationship Id="rId656" Type="http://schemas.openxmlformats.org/officeDocument/2006/relationships/hyperlink" Target="https://www.assets.signify.com/is/image/Signify/LEDtube_220-240V_G13_5ft-SPP?$highres$" TargetMode="External"/><Relationship Id="rId863" Type="http://schemas.openxmlformats.org/officeDocument/2006/relationships/hyperlink" Target="https://www.assets.signify.com/is/image/Signify/LED_BulbsBulb_A67_100W_1521lm_2700K_E27_NDFrosted-SPP?$highres$" TargetMode="External"/><Relationship Id="rId1079" Type="http://schemas.openxmlformats.org/officeDocument/2006/relationships/hyperlink" Target="https://www.assets.signify.com/is/image/Signify/LEDspot_35W_GU10_25D-SPP?$highres$" TargetMode="External"/><Relationship Id="rId1286" Type="http://schemas.openxmlformats.org/officeDocument/2006/relationships/hyperlink" Target="https://www.assets.signify.com/is/image/Signify/lppr1_son-apia_plus-xtra_e40?$highres$" TargetMode="External"/><Relationship Id="rId1493" Type="http://schemas.openxmlformats.org/officeDocument/2006/relationships/hyperlink" Target="https://www.assets.signify.com/is/content/Signify/911401551832_EU.cs_CZ.PROF.FP" TargetMode="External"/><Relationship Id="rId2337" Type="http://schemas.openxmlformats.org/officeDocument/2006/relationships/hyperlink" Target="https://www.assets.signify.com/is/content/Signify/929002025702_EU.cs_CZ.PROF.FP" TargetMode="External"/><Relationship Id="rId2544" Type="http://schemas.openxmlformats.org/officeDocument/2006/relationships/hyperlink" Target="https://www.assets.signify.com/is/content/Signify/929004256102_EU.cs_CZ.PROF.FP" TargetMode="External"/><Relationship Id="rId2891" Type="http://schemas.openxmlformats.org/officeDocument/2006/relationships/hyperlink" Target="https://www.assets.signify.com/is/content/Signify/913700752826_EU.cs_CZ.PROF.FP" TargetMode="External"/><Relationship Id="rId309" Type="http://schemas.openxmlformats.org/officeDocument/2006/relationships/hyperlink" Target="https://www.assets.signify.com/is/image/Signify/PH-All-In-Ledinaire-SPP-e-cat-HR-911401815385?$highres$" TargetMode="External"/><Relationship Id="rId516" Type="http://schemas.openxmlformats.org/officeDocument/2006/relationships/hyperlink" Target="https://www.assets.signify.com/is/image/Signify/LED-TForce-Core-LED-road-17W-E27-MV-RTP?$highres$" TargetMode="External"/><Relationship Id="rId1146" Type="http://schemas.openxmlformats.org/officeDocument/2006/relationships/hyperlink" Target="https://www.assets.signify.com/is/image/Signify/ExpertColor_7-2_50W_MR16_GU5-3_PP?$highres$" TargetMode="External"/><Relationship Id="rId2751" Type="http://schemas.openxmlformats.org/officeDocument/2006/relationships/hyperlink" Target="https://www.assets.signify.com/is/content/Signify/928195105129_EU.cs_CZ.PROF.FP" TargetMode="External"/><Relationship Id="rId723" Type="http://schemas.openxmlformats.org/officeDocument/2006/relationships/hyperlink" Target="https://www.assets.signify.com/is/image/Signify/Ledtube_CorePro_18W_G13_830_24D_ND-SPP?$highres$" TargetMode="External"/><Relationship Id="rId930" Type="http://schemas.openxmlformats.org/officeDocument/2006/relationships/hyperlink" Target="https://www.assets.signify.com/is/image/Signify/LEDbulb_Classic_Giant_40W_E27_G200_GOLD_DIM-SPP?$highres$" TargetMode="External"/><Relationship Id="rId1006" Type="http://schemas.openxmlformats.org/officeDocument/2006/relationships/hyperlink" Target="https://www.assets.signify.com/is/image/Signify/LED_classic_40W_B35_E14_WWFRNDRF2SRT6_UK-SPP?$highres$" TargetMode="External"/><Relationship Id="rId1353" Type="http://schemas.openxmlformats.org/officeDocument/2006/relationships/hyperlink" Target="https://www.assets.signify.com/is/image/Signify/LPPR1_CDMTC-E_0003?$highres$" TargetMode="External"/><Relationship Id="rId1560" Type="http://schemas.openxmlformats.org/officeDocument/2006/relationships/hyperlink" Target="https://www.assets.signify.com/is/content/Signify/911401774752_EU.cs_CZ.PROF.FP" TargetMode="External"/><Relationship Id="rId2404" Type="http://schemas.openxmlformats.org/officeDocument/2006/relationships/hyperlink" Target="https://www.assets.signify.com/is/content/Signify/929002306502_EU.cs_CZ.PROF.FP" TargetMode="External"/><Relationship Id="rId2611" Type="http://schemas.openxmlformats.org/officeDocument/2006/relationships/hyperlink" Target="https://www.assets.signify.com/is/content/Signify/929002493702_EU.cs_CZ.PROF.FP" TargetMode="External"/><Relationship Id="rId1213" Type="http://schemas.openxmlformats.org/officeDocument/2006/relationships/hyperlink" Target="https://www.assets.signify.com/is/image/Signify/LED-60W-R7S-78mm-WH-RF-ND-SRT4-RTP?$highres$" TargetMode="External"/><Relationship Id="rId1420" Type="http://schemas.openxmlformats.org/officeDocument/2006/relationships/hyperlink" Target="https://www.assets.signify.com/is/image/Signify/GPPR1_PPLTCL5_PHL_0001?$highres$" TargetMode="External"/><Relationship Id="rId3178" Type="http://schemas.openxmlformats.org/officeDocument/2006/relationships/hyperlink" Target="https://www.assets.signify.com/is/content/Signify/MI_WT050C_20200807_FINAL" TargetMode="External"/><Relationship Id="rId3385" Type="http://schemas.openxmlformats.org/officeDocument/2006/relationships/hyperlink" Target="https://www.assets.signify.com/is/content/Signify/LEDTForce_HPL_2_NC_Installation_Guide-INI" TargetMode="External"/><Relationship Id="rId3592" Type="http://schemas.openxmlformats.org/officeDocument/2006/relationships/hyperlink" Target="https://www.assets.signify.com/is/content/Signify/LEDtube_Installation_Guide_HF_2-INI" TargetMode="External"/><Relationship Id="rId2194" Type="http://schemas.openxmlformats.org/officeDocument/2006/relationships/hyperlink" Target="https://www.assets.signify.com/is/content/Signify/929003044402_EU.cs_CZ.PROF.FP" TargetMode="External"/><Relationship Id="rId3038" Type="http://schemas.openxmlformats.org/officeDocument/2006/relationships/hyperlink" Target="https://www.assets.signify.com/is/content/Signify/CoreLine-panel-G6-Installation-Instructions-RC132V-IP65-v2" TargetMode="External"/><Relationship Id="rId3245" Type="http://schemas.openxmlformats.org/officeDocument/2006/relationships/hyperlink" Target="https://www.assets.signify.com/is/content/Signify/Coreline-Highbay-G5-MI-PSU-PSD" TargetMode="External"/><Relationship Id="rId3452" Type="http://schemas.openxmlformats.org/officeDocument/2006/relationships/hyperlink" Target="https://www.assets.signify.com/is/content/Signify/LEDtube_PLT_Installation_Guide-INI" TargetMode="External"/><Relationship Id="rId166" Type="http://schemas.openxmlformats.org/officeDocument/2006/relationships/hyperlink" Target="https://www.assets.signify.com/is/image/Signify/CoreLine-panel-G6-W30L120-RTP?$highres$" TargetMode="External"/><Relationship Id="rId373" Type="http://schemas.openxmlformats.org/officeDocument/2006/relationships/hyperlink" Target="https://www.assets.signify.com/is/image/Signify/CL-HB-G6-BY120P-PSU-PSD-RTP?$highres$" TargetMode="External"/><Relationship Id="rId580" Type="http://schemas.openxmlformats.org/officeDocument/2006/relationships/hyperlink" Target="https://www.assets.signify.com/is/image/Signify/CorePro-LED-PLC-4P-G24q-RTP?$highres$" TargetMode="External"/><Relationship Id="rId2054" Type="http://schemas.openxmlformats.org/officeDocument/2006/relationships/hyperlink" Target="https://www.assets.signify.com/is/content/Signify/929003592402_EU.cs_CZ.PROF.FP" TargetMode="External"/><Relationship Id="rId2261" Type="http://schemas.openxmlformats.org/officeDocument/2006/relationships/hyperlink" Target="https://www.assets.signify.com/is/content/Signify/929002697302_EU.cs_CZ.PROF.FP" TargetMode="External"/><Relationship Id="rId3105" Type="http://schemas.openxmlformats.org/officeDocument/2006/relationships/hyperlink" Target="https://www.assets.signify.com/is/content/Signify/CoreLine%20waterproof%20WT120C%20G2%20PSU_2023%2005" TargetMode="External"/><Relationship Id="rId3312" Type="http://schemas.openxmlformats.org/officeDocument/2006/relationships/hyperlink" Target="https://www.assets.signify.com/is/content/Signify/Mounting-instruction-Ledinaire-Floodlight-All-in-SWB" TargetMode="External"/><Relationship Id="rId233" Type="http://schemas.openxmlformats.org/officeDocument/2006/relationships/hyperlink" Target="https://www.assets.signify.com/is/image/Signify/CoreLine_Waterproof_WT120C%20G2%20L1200%20PSU%20-%20SPP?$highres$" TargetMode="External"/><Relationship Id="rId440" Type="http://schemas.openxmlformats.org/officeDocument/2006/relationships/hyperlink" Target="https://www.assets.signify.com/is/image/Signify/Coreline_Tempo_Medium-BVP125_Led120-SPP?$highres$" TargetMode="External"/><Relationship Id="rId1070" Type="http://schemas.openxmlformats.org/officeDocument/2006/relationships/hyperlink" Target="https://www.assets.signify.com/is/image/Signify/LEDspots_MAS_EU_PAR16_GU10-SPP?$highres$" TargetMode="External"/><Relationship Id="rId2121" Type="http://schemas.openxmlformats.org/officeDocument/2006/relationships/hyperlink" Target="https://www.assets.signify.com/is/content/Signify/929003158602_EU.cs_CZ.PROF.FP" TargetMode="External"/><Relationship Id="rId300" Type="http://schemas.openxmlformats.org/officeDocument/2006/relationships/hyperlink" Target="https://www.assets.signify.com/is/image/Signify/L1500-WT060C-SPP-1?$highres$" TargetMode="External"/><Relationship Id="rId1887" Type="http://schemas.openxmlformats.org/officeDocument/2006/relationships/hyperlink" Target="https://www.assets.signify.com/is/content/Signify/911401813287_EU.cs_CZ.PROF.FP" TargetMode="External"/><Relationship Id="rId2938" Type="http://schemas.openxmlformats.org/officeDocument/2006/relationships/hyperlink" Target="https://www.assets.signify.com/is/content/Signify/Downlight_DN070B_RD_EU-UMD" TargetMode="External"/><Relationship Id="rId1747" Type="http://schemas.openxmlformats.org/officeDocument/2006/relationships/hyperlink" Target="https://www.assets.signify.com/is/content/Signify/911401827788_EU.cs_CZ.PROF.FP" TargetMode="External"/><Relationship Id="rId1954" Type="http://schemas.openxmlformats.org/officeDocument/2006/relationships/hyperlink" Target="https://www.assets.signify.com/is/content/Signify/910925869875_EU.cs_CZ.PROF.FP" TargetMode="External"/><Relationship Id="rId39" Type="http://schemas.openxmlformats.org/officeDocument/2006/relationships/hyperlink" Target="https://www.assets.signify.com/is/image/Signify/CLDN-DN142B-WR-200-SPP?$highres$" TargetMode="External"/><Relationship Id="rId1607" Type="http://schemas.openxmlformats.org/officeDocument/2006/relationships/hyperlink" Target="https://www.assets.signify.com/is/content/Signify/911401800687_EU.cs_CZ.PROF.FP" TargetMode="External"/><Relationship Id="rId1814" Type="http://schemas.openxmlformats.org/officeDocument/2006/relationships/hyperlink" Target="https://www.assets.signify.com/is/content/Signify/911401842582_EU.cs_CZ.PROF.FP" TargetMode="External"/><Relationship Id="rId2588" Type="http://schemas.openxmlformats.org/officeDocument/2006/relationships/hyperlink" Target="https://www.assets.signify.com/is/content/Signify/929003079202_EU.cs_CZ.PROF.FP" TargetMode="External"/><Relationship Id="rId1397" Type="http://schemas.openxmlformats.org/officeDocument/2006/relationships/hyperlink" Target="https://www.assets.signify.com/is/image/Signify/GPPR1_PINTTL52_PHL?$highres$" TargetMode="External"/><Relationship Id="rId2795" Type="http://schemas.openxmlformats.org/officeDocument/2006/relationships/hyperlink" Target="https://www.assets.signify.com/is/content/Signify/928187405130_EU.cs_CZ.PROF.FP" TargetMode="External"/><Relationship Id="rId363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67" Type="http://schemas.openxmlformats.org/officeDocument/2006/relationships/hyperlink" Target="https://www.assets.signify.com/is/image/Signify/LEDtube_1200mm_17W_G5-SPP?$highres$" TargetMode="External"/><Relationship Id="rId974" Type="http://schemas.openxmlformats.org/officeDocument/2006/relationships/hyperlink" Target="https://www.assets.signify.com/is/image/Signify/LEDbulb_A65_E27_FR_P1-SPP?$highres$" TargetMode="External"/><Relationship Id="rId2448" Type="http://schemas.openxmlformats.org/officeDocument/2006/relationships/hyperlink" Target="https://www.assets.signify.com/is/content/Signify/929002028192_EU.cs_CZ.PROF.FP" TargetMode="External"/><Relationship Id="rId2655" Type="http://schemas.openxmlformats.org/officeDocument/2006/relationships/hyperlink" Target="https://www.assets.signify.com/is/content/Signify/929003791402_EU.cs_CZ.PROF.FP" TargetMode="External"/><Relationship Id="rId2862" Type="http://schemas.openxmlformats.org/officeDocument/2006/relationships/hyperlink" Target="https://www.assets.signify.com/is/content/Signify/913700421766_EU.cs_CZ.PROF.FP" TargetMode="External"/><Relationship Id="rId627" Type="http://schemas.openxmlformats.org/officeDocument/2006/relationships/hyperlink" Target="https://www.assets.signify.com/is/image/Signify/LEDtube_600-1200mm_PP?$highres$" TargetMode="External"/><Relationship Id="rId834" Type="http://schemas.openxmlformats.org/officeDocument/2006/relationships/hyperlink" Target="https://www.assets.signify.com/is/image/Signify/LED_TRANSFORMER_20W_40W_60W?$highres$" TargetMode="External"/><Relationship Id="rId1257" Type="http://schemas.openxmlformats.org/officeDocument/2006/relationships/hyperlink" Target="https://www.assets.signify.com/is/image/Signify/LPPR1_TL-DCOL_RED_G13?$highres$" TargetMode="External"/><Relationship Id="rId1464" Type="http://schemas.openxmlformats.org/officeDocument/2006/relationships/hyperlink" Target="https://www.assets.signify.com/is/content/Signify/911401816185_EU.cs_CZ.PROF.FP" TargetMode="External"/><Relationship Id="rId1671" Type="http://schemas.openxmlformats.org/officeDocument/2006/relationships/hyperlink" Target="https://www.assets.signify.com/is/content/Signify/911401841185_EU.cs_CZ.PROF.FP" TargetMode="External"/><Relationship Id="rId2308" Type="http://schemas.openxmlformats.org/officeDocument/2006/relationships/hyperlink" Target="https://www.assets.signify.com/is/content/Signify/929003703702_EU.cs_CZ.PROF.FP" TargetMode="External"/><Relationship Id="rId2515" Type="http://schemas.openxmlformats.org/officeDocument/2006/relationships/hyperlink" Target="https://www.assets.signify.com/is/content/Signify/929003610102_EU.cs_CZ.PROF.FP" TargetMode="External"/><Relationship Id="rId2722" Type="http://schemas.openxmlformats.org/officeDocument/2006/relationships/hyperlink" Target="https://www.assets.signify.com/is/content/Signify/928153409830_EU.cs_CZ.PROF.FP" TargetMode="External"/><Relationship Id="rId901" Type="http://schemas.openxmlformats.org/officeDocument/2006/relationships/hyperlink" Target="https://www.assets.signify.com/is/image/Signify/LED_classic_G93_G95_E27_POS2-SPP?$highres$" TargetMode="External"/><Relationship Id="rId1117" Type="http://schemas.openxmlformats.org/officeDocument/2006/relationships/hyperlink" Target="https://www.assets.signify.com/is/image/Signify/LEDspot_25W_GU10_830_36D-SPP?$highres$" TargetMode="External"/><Relationship Id="rId1324" Type="http://schemas.openxmlformats.org/officeDocument/2006/relationships/hyperlink" Target="https://www.assets.signify.com/is/image/Signify/lppr1_cdo-et_e40?$highres$" TargetMode="External"/><Relationship Id="rId1531" Type="http://schemas.openxmlformats.org/officeDocument/2006/relationships/hyperlink" Target="https://www.assets.signify.com/is/content/Signify/929003322802_EU.cs_CZ.PROF.FP" TargetMode="External"/><Relationship Id="rId30" Type="http://schemas.openxmlformats.org/officeDocument/2006/relationships/hyperlink" Target="https://www.assets.signify.com/is/image/Signify/CLDN-DN142B-WR-150-SPP?$highres$" TargetMode="External"/><Relationship Id="rId3289" Type="http://schemas.openxmlformats.org/officeDocument/2006/relationships/hyperlink" Target="https://www.assets.signify.com/is/content/Signify/583443000020863-583_CoreLine%20Tempo%20Medium_MI" TargetMode="External"/><Relationship Id="rId3496" Type="http://schemas.openxmlformats.org/officeDocument/2006/relationships/hyperlink" Target="https://www.assets.signify.com/is/content/Signify/online-QIG-for-324166174411-MAS-Corepro-LEDtube-INI" TargetMode="External"/><Relationship Id="rId2098" Type="http://schemas.openxmlformats.org/officeDocument/2006/relationships/hyperlink" Target="https://www.assets.signify.com/is/content/Signify/929004242102_EU.cs_CZ.PROF.FP" TargetMode="External"/><Relationship Id="rId3149" Type="http://schemas.openxmlformats.org/officeDocument/2006/relationships/hyperlink" Target="https://www.assets.signify.com/is/content/Signify/WT210C-G2-CoreLine-waterproof-tubular-Manual-instruction-PMMA" TargetMode="External"/><Relationship Id="rId3356" Type="http://schemas.openxmlformats.org/officeDocument/2006/relationships/hyperlink" Target="https://www.assets.signify.com/is/content/Signify/MAS-LED-SON-T-UE-M-E27-INI" TargetMode="External"/><Relationship Id="rId3563" Type="http://schemas.openxmlformats.org/officeDocument/2006/relationships/hyperlink" Target="https://www.assets.signify.com/is/content/Signify/LEDtube_Installation_Guide_T5-INI" TargetMode="External"/><Relationship Id="rId277" Type="http://schemas.openxmlformats.org/officeDocument/2006/relationships/hyperlink" Target="https://www.assets.signify.com/is/image/Signify/WT120Z-TW-2x2-5-L1200-L1500-RTP-v2?$highres$" TargetMode="External"/><Relationship Id="rId484" Type="http://schemas.openxmlformats.org/officeDocument/2006/relationships/hyperlink" Target="https://www.assets.signify.com/is/image/Signify/BVP008%20-%2030W%20and%2050W?$highres$" TargetMode="External"/><Relationship Id="rId2165" Type="http://schemas.openxmlformats.org/officeDocument/2006/relationships/hyperlink" Target="https://www.assets.signify.com/is/content/Signify/929002997002_EU.cs_CZ.PROF.FP" TargetMode="External"/><Relationship Id="rId3009" Type="http://schemas.openxmlformats.org/officeDocument/2006/relationships/hyperlink" Target="https://www.assets.signify.com/is/content/Signify/IIII9_RCS750I_0001" TargetMode="External"/><Relationship Id="rId3216" Type="http://schemas.openxmlformats.org/officeDocument/2006/relationships/hyperlink" Target="https://www.assets.signify.com/is/content/Signify/MI-Coreline-Highbay-G6-PSD-PSU" TargetMode="External"/><Relationship Id="rId137" Type="http://schemas.openxmlformats.org/officeDocument/2006/relationships/hyperlink" Target="https://www.assets.signify.com/is/image/Signify/CoreLine-recessed-G4-W60L60-All-in-logo-RTP?$highres$" TargetMode="External"/><Relationship Id="rId344" Type="http://schemas.openxmlformats.org/officeDocument/2006/relationships/hyperlink" Target="https://www.assets.signify.com/is/image/Signify/CoreLineBatten-BN126C-All-in-ML-MCCT-L1800-1-SPP?$highres$" TargetMode="External"/><Relationship Id="rId691" Type="http://schemas.openxmlformats.org/officeDocument/2006/relationships/hyperlink" Target="https://www.assets.signify.com/is/image/Signify/PILA-LED-Tube-HO-G13-20241115-RTP?$highres$" TargetMode="External"/><Relationship Id="rId2025" Type="http://schemas.openxmlformats.org/officeDocument/2006/relationships/hyperlink" Target="https://www.assets.signify.com/is/content/Signify/929003756902_EU.cs_CZ.PROF.FP" TargetMode="External"/><Relationship Id="rId2372" Type="http://schemas.openxmlformats.org/officeDocument/2006/relationships/hyperlink" Target="https://www.assets.signify.com/is/content/Signify/929002025492_EU.cs_CZ.PROF.FP" TargetMode="External"/><Relationship Id="rId3423" Type="http://schemas.openxmlformats.org/officeDocument/2006/relationships/hyperlink" Target="https://www.assets.signify.com/is/content/Signify/online-QIG-for-324166176081-Installation-INI" TargetMode="External"/><Relationship Id="rId363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51" Type="http://schemas.openxmlformats.org/officeDocument/2006/relationships/hyperlink" Target="https://www.assets.signify.com/is/image/Signify/LEDTForce_ED90_E27-SPP?$highres$" TargetMode="External"/><Relationship Id="rId1181" Type="http://schemas.openxmlformats.org/officeDocument/2006/relationships/hyperlink" Target="https://www.assets.signify.com/is/image/Signify/MAS_LEDspotLV_D_20_100W_827_AR111_40D-SPP?$highres$" TargetMode="External"/><Relationship Id="rId2232" Type="http://schemas.openxmlformats.org/officeDocument/2006/relationships/hyperlink" Target="https://www.assets.signify.com/is/content/Signify/929002352502_EU.cs_CZ.PROF.FP" TargetMode="External"/><Relationship Id="rId204" Type="http://schemas.openxmlformats.org/officeDocument/2006/relationships/hyperlink" Target="https://www.assets.signify.com/is/image/Signify/SM136V%2031S_37S_43S_840%20PSD%20W20L120%20NOC?$highres$" TargetMode="External"/><Relationship Id="rId411" Type="http://schemas.openxmlformats.org/officeDocument/2006/relationships/hyperlink" Target="https://www.assets.signify.com/is/image/Signify/CoreLineHighbay_Gen5_BY122P-SPP?$highres$" TargetMode="External"/><Relationship Id="rId1041" Type="http://schemas.openxmlformats.org/officeDocument/2006/relationships/hyperlink" Target="https://www.assets.signify.com/is/image/Signify/LED_60W_P48_E14_WW_FR_ND_1SRT4_1-SPP?$highres$" TargetMode="External"/><Relationship Id="rId1998" Type="http://schemas.openxmlformats.org/officeDocument/2006/relationships/hyperlink" Target="https://www.assets.signify.com/is/content/Signify/929002006702_EU.cs_CZ.PROF.FP" TargetMode="External"/><Relationship Id="rId1858" Type="http://schemas.openxmlformats.org/officeDocument/2006/relationships/hyperlink" Target="https://www.assets.signify.com/is/content/Signify/911401630208_EU.cs_CZ.PROF.FP" TargetMode="External"/><Relationship Id="rId2909" Type="http://schemas.openxmlformats.org/officeDocument/2006/relationships/hyperlink" Target="https://www.assets.signify.com/is/content/Signify/CoreLine%20SlimDownlight%20DN145%20Installation%20Instruction" TargetMode="External"/><Relationship Id="rId3073" Type="http://schemas.openxmlformats.org/officeDocument/2006/relationships/hyperlink" Target="https://www.assets.signify.com/is/content/Signify/Surface-mounted-MI-EU-RC059Z" TargetMode="External"/><Relationship Id="rId3280" Type="http://schemas.openxmlformats.org/officeDocument/2006/relationships/hyperlink" Target="https://www.assets.signify.com/is/content/Signify/Ledinaire-Highbay-BY02XP-G3-MI-EMEA" TargetMode="External"/><Relationship Id="rId1718" Type="http://schemas.openxmlformats.org/officeDocument/2006/relationships/hyperlink" Target="https://www.assets.signify.com/is/content/Signify/911401836488_EU.cs_CZ.PROF.FP" TargetMode="External"/><Relationship Id="rId1925" Type="http://schemas.openxmlformats.org/officeDocument/2006/relationships/hyperlink" Target="https://www.assets.signify.com/is/content/Signify/911401866188_EU.cs_CZ.PROF.FP" TargetMode="External"/><Relationship Id="rId3140" Type="http://schemas.openxmlformats.org/officeDocument/2006/relationships/hyperlink" Target="https://www.assets.signify.com/is/content/Signify/CoreLine-waterproof-G3-Installation-Instruction-v202512" TargetMode="External"/><Relationship Id="rId2699" Type="http://schemas.openxmlformats.org/officeDocument/2006/relationships/hyperlink" Target="https://www.assets.signify.com/is/content/Signify/928049001805_EU.cs_CZ.PROF.FP" TargetMode="External"/><Relationship Id="rId3000" Type="http://schemas.openxmlformats.org/officeDocument/2006/relationships/hyperlink" Target="https://www.assets.signify.com/is/content/Signify/MI%20CoreLine%20Projector%20gen2_ST151T-INI%20Sep%202021" TargetMode="External"/><Relationship Id="rId878" Type="http://schemas.openxmlformats.org/officeDocument/2006/relationships/hyperlink" Target="https://www.assets.signify.com/is/image/Signify/LED_BulbsBulb_A67_100W_1521lm_2700K_E27_NDFrosted-SPP?$highres$" TargetMode="External"/><Relationship Id="rId2559" Type="http://schemas.openxmlformats.org/officeDocument/2006/relationships/hyperlink" Target="https://www.assets.signify.com/is/content/Signify/929001215232_EU.cs_CZ.PROF.FP" TargetMode="External"/><Relationship Id="rId2766" Type="http://schemas.openxmlformats.org/officeDocument/2006/relationships/hyperlink" Target="https://www.assets.signify.com/is/content/Signify/928082019235_EU.cs_CZ.PROF.FP" TargetMode="External"/><Relationship Id="rId2973" Type="http://schemas.openxmlformats.org/officeDocument/2006/relationships/hyperlink" Target="https://www.assets.signify.com/is/content/Signify/EM153C-SM-BKD-EXIT-SIGN-UI" TargetMode="External"/><Relationship Id="rId738" Type="http://schemas.openxmlformats.org/officeDocument/2006/relationships/hyperlink" Target="https://www.assets.signify.com/is/image/Signify/ESSENTIAL_LEDtube_8_16W_G5_830_865_APR-SPP?$highres$" TargetMode="External"/><Relationship Id="rId945" Type="http://schemas.openxmlformats.org/officeDocument/2006/relationships/hyperlink" Target="https://www.assets.signify.com/is/image/Signify/LEDbulb-ND-8-60W-A60-E27-827-6CT-RTP?$highres$" TargetMode="External"/><Relationship Id="rId1368" Type="http://schemas.openxmlformats.org/officeDocument/2006/relationships/hyperlink" Target="https://www.assets.signify.com/is/image/Signify/LPPR1_CDM-R-E_0005?$highres$" TargetMode="External"/><Relationship Id="rId1575" Type="http://schemas.openxmlformats.org/officeDocument/2006/relationships/hyperlink" Target="https://www.assets.signify.com/is/content/Signify/910500189115_EU.cs_CZ.PROF.FP" TargetMode="External"/><Relationship Id="rId1782" Type="http://schemas.openxmlformats.org/officeDocument/2006/relationships/hyperlink" Target="https://www.assets.signify.com/is/content/Signify/911401853187_EU.cs_CZ.PROF.FP" TargetMode="External"/><Relationship Id="rId2419" Type="http://schemas.openxmlformats.org/officeDocument/2006/relationships/hyperlink" Target="https://www.assets.signify.com/is/content/Signify/929002306947_EU.cs_CZ.PROF.FP" TargetMode="External"/><Relationship Id="rId2626" Type="http://schemas.openxmlformats.org/officeDocument/2006/relationships/hyperlink" Target="https://www.assets.signify.com/is/content/Signify/929003043702_EU.cs_CZ.PROF.FP" TargetMode="External"/><Relationship Id="rId2833" Type="http://schemas.openxmlformats.org/officeDocument/2006/relationships/hyperlink" Target="https://www.assets.signify.com/is/content/Signify/913700609366_EU.cs_CZ.PROF.FP" TargetMode="External"/><Relationship Id="rId74" Type="http://schemas.openxmlformats.org/officeDocument/2006/relationships/hyperlink" Target="https://www.assets.signify.com/is/image/Signify/Emergency-Downlight-EM151B-SPP?$highres$" TargetMode="External"/><Relationship Id="rId805" Type="http://schemas.openxmlformats.org/officeDocument/2006/relationships/hyperlink" Target="https://www.assets.signify.com/is/image/Signify/MAS_LEDstrip_5M-SPP?$highres$" TargetMode="External"/><Relationship Id="rId1228" Type="http://schemas.openxmlformats.org/officeDocument/2006/relationships/hyperlink" Target="https://www.assets.signify.com/is/image/Signify/LPPR1_HCAPMV_0001?$highres$" TargetMode="External"/><Relationship Id="rId1435" Type="http://schemas.openxmlformats.org/officeDocument/2006/relationships/hyperlink" Target="https://www.assets.signify.com/is/image/Signify/GPPR1_IPV5CDMM_0003?$highres$" TargetMode="External"/><Relationship Id="rId1642" Type="http://schemas.openxmlformats.org/officeDocument/2006/relationships/hyperlink" Target="https://www.assets.signify.com/is/content/Signify/911401876985_EU.cs_CZ.PROF.FP" TargetMode="External"/><Relationship Id="rId2900" Type="http://schemas.openxmlformats.org/officeDocument/2006/relationships/hyperlink" Target="https://www.assets.signify.com/is/content/Signify/913700185166_EU.cs_CZ.PROF.FP" TargetMode="External"/><Relationship Id="rId1502" Type="http://schemas.openxmlformats.org/officeDocument/2006/relationships/hyperlink" Target="https://www.assets.signify.com/is/content/Signify/910505103598_EU.cs_CZ.PROF.FP" TargetMode="External"/><Relationship Id="rId388" Type="http://schemas.openxmlformats.org/officeDocument/2006/relationships/hyperlink" Target="https://www.assets.signify.com/is/image/Signify/CoreLineHighbay_Gen5_BY120P-SPP?$highres$" TargetMode="External"/><Relationship Id="rId2069" Type="http://schemas.openxmlformats.org/officeDocument/2006/relationships/hyperlink" Target="https://www.assets.signify.com/is/content/Signify/929003576802_EU.cs_CZ.PROF.FP" TargetMode="External"/><Relationship Id="rId3467" Type="http://schemas.openxmlformats.org/officeDocument/2006/relationships/hyperlink" Target="https://www.assets.signify.com/is/content/Signify/online-QIG-for-324166166411-MAS-LEDtube-installation-guide-INI" TargetMode="External"/><Relationship Id="rId3674" Type="http://schemas.openxmlformats.org/officeDocument/2006/relationships/hyperlink" Target="https://www.assets.signify.com/is/content/Signify/CZ.cs_CZ.8718699773717" TargetMode="External"/><Relationship Id="rId595" Type="http://schemas.openxmlformats.org/officeDocument/2006/relationships/hyperlink" Target="https://www.assets.signify.com/is/image/Signify/LEDtube_COR_PLL_EU_8W_2G11-SPP?$highres$" TargetMode="External"/><Relationship Id="rId2276" Type="http://schemas.openxmlformats.org/officeDocument/2006/relationships/hyperlink" Target="https://www.assets.signify.com/is/content/Signify/929002695202_EU.cs_CZ.PROF.FP" TargetMode="External"/><Relationship Id="rId2483" Type="http://schemas.openxmlformats.org/officeDocument/2006/relationships/hyperlink" Target="https://www.assets.signify.com/is/content/Signify/929002973302_EU.cs_CZ.PROF.FP" TargetMode="External"/><Relationship Id="rId2690" Type="http://schemas.openxmlformats.org/officeDocument/2006/relationships/hyperlink" Target="https://www.assets.signify.com/is/content/Signify/928048001705_EU.cs_CZ.PROF.FP" TargetMode="External"/><Relationship Id="rId3327" Type="http://schemas.openxmlformats.org/officeDocument/2006/relationships/hyperlink" Target="https://www.assets.signify.com/is/content/Signify/Mounting-instruction-Ledinaire-Floodlight-All-in-AWB" TargetMode="External"/><Relationship Id="rId3534" Type="http://schemas.openxmlformats.org/officeDocument/2006/relationships/hyperlink" Target="https://www.assets.signify.com/is/content/Signify/LEDtube_Installation_Guide_HF_1-INI" TargetMode="External"/><Relationship Id="rId248" Type="http://schemas.openxmlformats.org/officeDocument/2006/relationships/hyperlink" Target="https://www.assets.signify.com/is/image/Signify/CoreLine_Waterproof_WT120C%20G2%20L1500%20PSU%20-%20SPP?$highres$" TargetMode="External"/><Relationship Id="rId455" Type="http://schemas.openxmlformats.org/officeDocument/2006/relationships/hyperlink" Target="https://www.assets.signify.com/is/image/Signify/Small?$highres$" TargetMode="External"/><Relationship Id="rId662" Type="http://schemas.openxmlformats.org/officeDocument/2006/relationships/hyperlink" Target="https://www.assets.signify.com/is/image/Signify/LEDtube_PRO_1200mm_12W_G13_850_1800lm-SPP?$highres$" TargetMode="External"/><Relationship Id="rId1085" Type="http://schemas.openxmlformats.org/officeDocument/2006/relationships/hyperlink" Target="https://www.assets.signify.com/is/image/Signify/LEDspot_Corepro_GU10_PAR16-SPP?$highres$" TargetMode="External"/><Relationship Id="rId1292" Type="http://schemas.openxmlformats.org/officeDocument/2006/relationships/hyperlink" Target="https://www.assets.signify.com/is/image/Signify/lppr1_son-tpia_plus_e40?$highres$" TargetMode="External"/><Relationship Id="rId2136" Type="http://schemas.openxmlformats.org/officeDocument/2006/relationships/hyperlink" Target="https://www.assets.signify.com/is/content/Signify/929002445702_EU.cs_CZ.PROF.FP" TargetMode="External"/><Relationship Id="rId2343" Type="http://schemas.openxmlformats.org/officeDocument/2006/relationships/hyperlink" Target="https://www.assets.signify.com/is/content/Signify/929002371802_EU.cs_CZ.PROF.FP" TargetMode="External"/><Relationship Id="rId2550" Type="http://schemas.openxmlformats.org/officeDocument/2006/relationships/hyperlink" Target="https://www.assets.signify.com/is/content/Signify/929001217532_EU.cs_CZ.PROF.FP" TargetMode="External"/><Relationship Id="rId3601" Type="http://schemas.openxmlformats.org/officeDocument/2006/relationships/hyperlink" Target="https://www.assets.signify.com/is/content/Signify/LEDtube-Installation-Guide-HF-2-INI" TargetMode="External"/><Relationship Id="rId108" Type="http://schemas.openxmlformats.org/officeDocument/2006/relationships/hyperlink" Target="https://www.assets.signify.com/is/image/Signify/Coreline%20Projector_gen2_ST151T_WH_%2030S_SPP2?$highres$" TargetMode="External"/><Relationship Id="rId315" Type="http://schemas.openxmlformats.org/officeDocument/2006/relationships/hyperlink" Target="https://www.assets.signify.com/is/image/Signify/Ledinaire%20waterproof_WT065C%20G3_L1500_SPP?$highres$" TargetMode="External"/><Relationship Id="rId522" Type="http://schemas.openxmlformats.org/officeDocument/2006/relationships/hyperlink" Target="https://www.assets.signify.com/is/image/Signify/LEDTForce_Core_road_Tshape_E40-SPP?$highres$" TargetMode="External"/><Relationship Id="rId1152" Type="http://schemas.openxmlformats.org/officeDocument/2006/relationships/hyperlink" Target="https://www.assets.signify.com/is/image/Signify/ExpertColor_7-2_50W_MR16_GU5-3_PP?$highres$" TargetMode="External"/><Relationship Id="rId2203" Type="http://schemas.openxmlformats.org/officeDocument/2006/relationships/hyperlink" Target="https://www.assets.signify.com/is/content/Signify/929001908802_EU.cs_CZ.PROF.FP" TargetMode="External"/><Relationship Id="rId2410" Type="http://schemas.openxmlformats.org/officeDocument/2006/relationships/hyperlink" Target="https://www.assets.signify.com/is/content/Signify/929002306908_EU.cs_CZ.PROF.FP" TargetMode="External"/><Relationship Id="rId1012" Type="http://schemas.openxmlformats.org/officeDocument/2006/relationships/hyperlink" Target="https://www.assets.signify.com/is/image/Signify/LEDbulb_Classic_40W_E27_P45_827_CL_ND-SPP?$highres$" TargetMode="External"/><Relationship Id="rId1969" Type="http://schemas.openxmlformats.org/officeDocument/2006/relationships/hyperlink" Target="https://www.assets.signify.com/is/content/Signify/929003677432_EU.cs_CZ.PROF.FP" TargetMode="External"/><Relationship Id="rId3184" Type="http://schemas.openxmlformats.org/officeDocument/2006/relationships/hyperlink" Target="https://www.assets.signify.com/is/content/Signify/MI-PILA-WT008C-Classic" TargetMode="External"/><Relationship Id="rId1829" Type="http://schemas.openxmlformats.org/officeDocument/2006/relationships/hyperlink" Target="https://www.assets.signify.com/is/content/Signify/911401553445_EU.cs_CZ.PROF.FP" TargetMode="External"/><Relationship Id="rId3391" Type="http://schemas.openxmlformats.org/officeDocument/2006/relationships/hyperlink" Target="https://www.assets.signify.com/is/content/Signify/Online-QIG-for-324165994074-INI" TargetMode="External"/><Relationship Id="rId3044" Type="http://schemas.openxmlformats.org/officeDocument/2006/relationships/hyperlink" Target="https://www.assets.signify.com/is/content/Signify/CoreLine-panel-G6-Installation-Instructions-RC132V-All-in" TargetMode="External"/><Relationship Id="rId3251" Type="http://schemas.openxmlformats.org/officeDocument/2006/relationships/hyperlink" Target="https://www.assets.signify.com/is/content/Signify/Coreline-Highbay-G5-MI-PSU-PSD" TargetMode="External"/><Relationship Id="rId172" Type="http://schemas.openxmlformats.org/officeDocument/2006/relationships/hyperlink" Target="https://www.assets.signify.com/is/image/Signify/Philips-Ledinaire-wall-switch-EcoSet-HR-Q1-2024-RTP?$highres$" TargetMode="External"/><Relationship Id="rId2060" Type="http://schemas.openxmlformats.org/officeDocument/2006/relationships/hyperlink" Target="https://www.assets.signify.com/is/content/Signify/929003758202_EU.cs_CZ.PROF.FP" TargetMode="External"/><Relationship Id="rId3111" Type="http://schemas.openxmlformats.org/officeDocument/2006/relationships/hyperlink" Target="https://www.assets.signify.com/is/content/Signify/Manual-Instruction-WT120C-G2-high-lumen-v202404" TargetMode="External"/><Relationship Id="rId989" Type="http://schemas.openxmlformats.org/officeDocument/2006/relationships/hyperlink" Target="https://www.assets.signify.com/is/image/Signify/LED_classic_25W_P45_E27_CL_WGD90_SRT4_1-SPP?$highres$" TargetMode="External"/><Relationship Id="rId2877" Type="http://schemas.openxmlformats.org/officeDocument/2006/relationships/hyperlink" Target="https://www.assets.signify.com/is/content/Signify/913700653166_EU.cs_CZ.PROF.FP" TargetMode="External"/><Relationship Id="rId849" Type="http://schemas.openxmlformats.org/officeDocument/2006/relationships/hyperlink" Target="https://www.assets.signify.com/is/image/Signify/LED_CLA_60W_A60_E27_3000K_FR_UE_SRT4-SPP?$highres$" TargetMode="External"/><Relationship Id="rId1479" Type="http://schemas.openxmlformats.org/officeDocument/2006/relationships/hyperlink" Target="https://www.assets.signify.com/is/content/Signify/929003311702_EU.cs_CZ.PROF.FP" TargetMode="External"/><Relationship Id="rId1686" Type="http://schemas.openxmlformats.org/officeDocument/2006/relationships/hyperlink" Target="https://www.assets.signify.com/is/content/Signify/911401836088_EU.cs_CZ.PROF.FP" TargetMode="External"/><Relationship Id="rId1339" Type="http://schemas.openxmlformats.org/officeDocument/2006/relationships/hyperlink" Target="https://www.assets.signify.com/is/image/Signify/LPPR1_CDM-T_0005?$highres$" TargetMode="External"/><Relationship Id="rId1893" Type="http://schemas.openxmlformats.org/officeDocument/2006/relationships/hyperlink" Target="https://www.assets.signify.com/is/content/Signify/911401813087_EU.cs_CZ.PROF.FP" TargetMode="External"/><Relationship Id="rId2737" Type="http://schemas.openxmlformats.org/officeDocument/2006/relationships/hyperlink" Target="https://www.assets.signify.com/is/content/Signify/928150219230_EU.cs_CZ.PROF.FP" TargetMode="External"/><Relationship Id="rId2944" Type="http://schemas.openxmlformats.org/officeDocument/2006/relationships/hyperlink" Target="https://www.assets.signify.com/is/content/Signify/127075007928_Release_CoreLine%20Recessed%20Spot%20gen2_D78-1200lm%20PSR_manual" TargetMode="External"/><Relationship Id="rId709" Type="http://schemas.openxmlformats.org/officeDocument/2006/relationships/hyperlink" Target="https://www.assets.signify.com/is/image/Signify/LEDtube_T8_G13_MAS1-SPP?$highres$" TargetMode="External"/><Relationship Id="rId916" Type="http://schemas.openxmlformats.org/officeDocument/2006/relationships/hyperlink" Target="https://www.assets.signify.com/is/image/Signify/LED_classic_A95_E27_FR-POS2A-SPP?$highres$" TargetMode="External"/><Relationship Id="rId1546" Type="http://schemas.openxmlformats.org/officeDocument/2006/relationships/hyperlink" Target="https://www.assets.signify.com/is/content/Signify/912401483519_EU.cs_CZ.PROF.FP" TargetMode="External"/><Relationship Id="rId1753" Type="http://schemas.openxmlformats.org/officeDocument/2006/relationships/hyperlink" Target="https://www.assets.signify.com/is/content/Signify/911401892780_EU.cs_CZ.PROF.FP" TargetMode="External"/><Relationship Id="rId1960" Type="http://schemas.openxmlformats.org/officeDocument/2006/relationships/hyperlink" Target="https://www.assets.signify.com/is/content/Signify/929003467212_EU.cs_CZ.PROF.FP" TargetMode="External"/><Relationship Id="rId2804" Type="http://schemas.openxmlformats.org/officeDocument/2006/relationships/hyperlink" Target="https://www.assets.signify.com/is/content/Signify/928194705330_EU.cs_CZ.PROF.FP" TargetMode="External"/><Relationship Id="rId45" Type="http://schemas.openxmlformats.org/officeDocument/2006/relationships/hyperlink" Target="https://www.assets.signify.com/is/image/Signify/CoreLine_Recessed_Spot-RS140B-SPP?$highres$" TargetMode="External"/><Relationship Id="rId1406" Type="http://schemas.openxmlformats.org/officeDocument/2006/relationships/hyperlink" Target="https://www.assets.signify.com/is/image/Signify/HF-P_154_155_TL5_HO_PL-L_III_IDC_PP?$highres$" TargetMode="External"/><Relationship Id="rId1613" Type="http://schemas.openxmlformats.org/officeDocument/2006/relationships/hyperlink" Target="https://www.assets.signify.com/is/content/Signify/911401806987_EU.cs_CZ.PROF.FP" TargetMode="External"/><Relationship Id="rId1820" Type="http://schemas.openxmlformats.org/officeDocument/2006/relationships/hyperlink" Target="https://www.assets.signify.com/is/content/Signify/911401554845_EU.cs_CZ.PROF.FP" TargetMode="External"/><Relationship Id="rId3578" Type="http://schemas.openxmlformats.org/officeDocument/2006/relationships/hyperlink" Target="https://www.assets.signify.com/is/content/Signify/LEDtube-Installation-Guide-HF-2-20240620-INI" TargetMode="External"/><Relationship Id="rId499" Type="http://schemas.openxmlformats.org/officeDocument/2006/relationships/hyperlink" Target="https://www.assets.signify.com/is/image/Signify/OPAC1_ZRP220I_0001?$highres$" TargetMode="External"/><Relationship Id="rId2387" Type="http://schemas.openxmlformats.org/officeDocument/2006/relationships/hyperlink" Target="https://www.assets.signify.com/is/content/Signify/929001977801_EU.cs_CZ.PROF.FP" TargetMode="External"/><Relationship Id="rId2594" Type="http://schemas.openxmlformats.org/officeDocument/2006/relationships/hyperlink" Target="https://www.assets.signify.com/is/content/Signify/929003080002_EU.cs_CZ.PROF.FP" TargetMode="External"/><Relationship Id="rId3438" Type="http://schemas.openxmlformats.org/officeDocument/2006/relationships/hyperlink" Target="https://www.assets.signify.com/is/content/Signify/PLL-EM-Mains-66011861-TLED-NDLR-INI" TargetMode="External"/><Relationship Id="rId3645" Type="http://schemas.openxmlformats.org/officeDocument/2006/relationships/hyperlink" Target="https://www.assets.signify.com/is/content/Signify/5CCT-reference-control-setting-INI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customProperty" Target="../customProperty8.bin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9.bin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27:A43"/>
  <sheetViews>
    <sheetView showGridLines="0" view="pageBreakPreview" zoomScale="80" zoomScaleNormal="80" zoomScaleSheetLayoutView="80" workbookViewId="0">
      <selection activeCell="U40" sqref="U40"/>
    </sheetView>
  </sheetViews>
  <sheetFormatPr defaultColWidth="9.453125" defaultRowHeight="14.5"/>
  <cols>
    <col min="1" max="5" width="9.453125" style="14"/>
    <col min="6" max="6" width="2.7265625" style="14" customWidth="1"/>
    <col min="7" max="7" width="8.36328125" style="14" customWidth="1"/>
    <col min="8" max="8" width="4.36328125" style="14" customWidth="1"/>
    <col min="9" max="9" width="2.36328125" style="14" customWidth="1"/>
    <col min="10" max="10" width="3.54296875" style="14" customWidth="1"/>
    <col min="11" max="11" width="2.7265625" style="14" customWidth="1"/>
    <col min="12" max="12" width="9.453125" style="14" customWidth="1"/>
    <col min="13" max="16384" width="9.453125" style="14"/>
  </cols>
  <sheetData>
    <row r="27" ht="14.15" customHeight="1"/>
    <row r="28" ht="14.25" customHeight="1"/>
    <row r="29" hidden="1"/>
    <row r="30" hidden="1"/>
    <row r="31" hidden="1"/>
    <row r="32" hidden="1"/>
    <row r="42" ht="12" customHeight="1"/>
    <row r="43" ht="20.5" customHeight="1"/>
  </sheetData>
  <pageMargins left="0.25" right="0.25" top="0.75" bottom="0.75" header="0.3" footer="0.3"/>
  <pageSetup paperSize="9" fitToHeight="0" orientation="portrait" horizontalDpi="1200" verticalDpi="1200" r:id="rId1"/>
  <customProperties>
    <customPr name="_pios_id" r:id="rId2"/>
  </customProperties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32E50E-EEBF-4172-9326-353D54885885}">
  <sheetPr codeName="Sheet2">
    <pageSetUpPr autoPageBreaks="0" fitToPage="1"/>
  </sheetPr>
  <dimension ref="B2:H27"/>
  <sheetViews>
    <sheetView zoomScale="80" zoomScaleNormal="80" zoomScaleSheetLayoutView="80" workbookViewId="0">
      <selection activeCell="B2" sqref="B2"/>
    </sheetView>
  </sheetViews>
  <sheetFormatPr defaultColWidth="9.453125" defaultRowHeight="14.5"/>
  <cols>
    <col min="1" max="1" width="2.54296875" style="14" customWidth="1"/>
    <col min="2" max="2" width="21.54296875" style="14" customWidth="1"/>
    <col min="3" max="3" width="29.54296875" style="14" customWidth="1"/>
    <col min="4" max="4" width="24.453125" style="14" customWidth="1"/>
    <col min="5" max="5" width="20.54296875" style="14" customWidth="1"/>
    <col min="6" max="6" width="32.81640625" style="14" bestFit="1" customWidth="1"/>
    <col min="7" max="7" width="17.54296875" style="14" bestFit="1" customWidth="1"/>
    <col min="8" max="8" width="27.453125" style="14" bestFit="1" customWidth="1"/>
    <col min="9" max="16384" width="9.453125" style="14"/>
  </cols>
  <sheetData>
    <row r="2" spans="2:8" ht="20.5" customHeight="1">
      <c r="B2" s="1457" t="s">
        <v>0</v>
      </c>
      <c r="C2" s="1457"/>
      <c r="D2" s="1457"/>
      <c r="E2" s="1457"/>
      <c r="F2" s="1457"/>
      <c r="G2" s="1457"/>
    </row>
    <row r="3" spans="2:8" ht="128.5" customHeight="1">
      <c r="B3" s="3296" t="s">
        <v>1</v>
      </c>
      <c r="C3" s="3296"/>
      <c r="D3" s="3296"/>
      <c r="E3" s="3296"/>
      <c r="F3" s="3296"/>
      <c r="G3" s="3296"/>
    </row>
    <row r="4" spans="2:8" ht="31.5" customHeight="1">
      <c r="B4" s="3301" t="s">
        <v>2</v>
      </c>
      <c r="C4" s="3302"/>
      <c r="D4" s="3302"/>
      <c r="E4" s="3302"/>
      <c r="F4" s="3302"/>
      <c r="G4" s="3302"/>
    </row>
    <row r="5" spans="2:8" ht="23.25" customHeight="1">
      <c r="B5" s="3297" t="s">
        <v>3</v>
      </c>
      <c r="C5" s="3297"/>
      <c r="D5" s="3297"/>
      <c r="E5" s="3297"/>
      <c r="F5" s="3297"/>
      <c r="G5" s="3297"/>
    </row>
    <row r="6" spans="2:8" ht="38.25" customHeight="1">
      <c r="B6" s="3298" t="s">
        <v>3740</v>
      </c>
      <c r="C6" s="3298"/>
      <c r="D6" s="3298"/>
      <c r="E6" s="3298"/>
      <c r="F6" s="3298"/>
      <c r="G6" s="3298"/>
    </row>
    <row r="7" spans="2:8" ht="61.5" customHeight="1">
      <c r="B7" s="3303" t="s">
        <v>3227</v>
      </c>
      <c r="C7" s="3304"/>
      <c r="D7" s="3304"/>
      <c r="E7" s="3304"/>
      <c r="F7" s="3304"/>
      <c r="G7" s="3304"/>
      <c r="H7" s="2347"/>
    </row>
    <row r="8" spans="2:8" ht="25.5" customHeight="1">
      <c r="B8" s="268" t="s">
        <v>4</v>
      </c>
      <c r="C8" s="177"/>
      <c r="D8" s="177"/>
      <c r="E8" s="177"/>
      <c r="F8" s="177"/>
      <c r="G8" s="177"/>
    </row>
    <row r="9" spans="2:8" ht="18" customHeight="1">
      <c r="B9" s="179" t="s">
        <v>5</v>
      </c>
      <c r="C9" s="182"/>
      <c r="D9" s="181"/>
    </row>
    <row r="10" spans="2:8">
      <c r="B10" s="810" t="s">
        <v>6</v>
      </c>
      <c r="C10" s="811" t="s">
        <v>7</v>
      </c>
      <c r="D10" s="813" t="s">
        <v>8</v>
      </c>
      <c r="E10" s="179" t="s">
        <v>9</v>
      </c>
      <c r="F10" s="182" t="s">
        <v>10</v>
      </c>
      <c r="G10" s="267"/>
    </row>
    <row r="11" spans="2:8">
      <c r="B11" s="810" t="s">
        <v>14</v>
      </c>
      <c r="C11" s="182" t="s">
        <v>15</v>
      </c>
      <c r="D11" s="812" t="s">
        <v>16</v>
      </c>
      <c r="E11" s="178" t="s">
        <v>11</v>
      </c>
      <c r="F11" s="182" t="s">
        <v>12</v>
      </c>
      <c r="G11" s="267" t="s">
        <v>13</v>
      </c>
    </row>
    <row r="12" spans="2:8">
      <c r="B12" s="810" t="s">
        <v>2761</v>
      </c>
      <c r="C12" s="180" t="s">
        <v>2762</v>
      </c>
      <c r="D12" s="14" t="s">
        <v>2763</v>
      </c>
      <c r="E12" s="178" t="s">
        <v>17</v>
      </c>
      <c r="F12" s="180" t="s">
        <v>18</v>
      </c>
      <c r="G12" s="267" t="s">
        <v>19</v>
      </c>
    </row>
    <row r="13" spans="2:8">
      <c r="C13" s="183"/>
      <c r="D13" s="181"/>
      <c r="E13" s="181" t="s">
        <v>20</v>
      </c>
      <c r="F13" s="176" t="s">
        <v>21</v>
      </c>
      <c r="G13" s="267" t="s">
        <v>22</v>
      </c>
    </row>
    <row r="14" spans="2:8">
      <c r="C14" s="183"/>
      <c r="D14" s="181"/>
      <c r="E14" s="181"/>
      <c r="F14" s="176"/>
      <c r="G14" s="267"/>
    </row>
    <row r="15" spans="2:8">
      <c r="B15" s="179" t="s">
        <v>23</v>
      </c>
      <c r="C15" s="181"/>
      <c r="D15" s="181"/>
      <c r="E15" s="179" t="s">
        <v>2274</v>
      </c>
      <c r="F15" s="176"/>
      <c r="G15" s="814"/>
    </row>
    <row r="16" spans="2:8">
      <c r="B16" s="178" t="s">
        <v>24</v>
      </c>
      <c r="C16" s="180" t="s">
        <v>25</v>
      </c>
      <c r="D16" s="810" t="s">
        <v>26</v>
      </c>
      <c r="E16" s="178" t="s">
        <v>2759</v>
      </c>
      <c r="F16" s="176" t="s">
        <v>2760</v>
      </c>
      <c r="G16" s="1449" t="s">
        <v>2764</v>
      </c>
    </row>
    <row r="17" spans="2:8" ht="17.149999999999999" customHeight="1">
      <c r="B17" s="179" t="s">
        <v>27</v>
      </c>
      <c r="C17" s="727" t="s">
        <v>28</v>
      </c>
      <c r="D17" s="266"/>
    </row>
    <row r="18" spans="2:8" ht="17.149999999999999" customHeight="1">
      <c r="B18" s="179"/>
      <c r="C18" s="180"/>
      <c r="D18" s="266"/>
      <c r="E18" s="179"/>
      <c r="F18" s="180"/>
      <c r="G18" s="181"/>
      <c r="H18" s="181"/>
    </row>
    <row r="19" spans="2:8" ht="15" customHeight="1">
      <c r="B19" s="268" t="s">
        <v>29</v>
      </c>
      <c r="C19" s="537"/>
      <c r="D19" s="537"/>
      <c r="E19" s="180"/>
      <c r="G19" s="537"/>
    </row>
    <row r="20" spans="2:8" ht="66" customHeight="1">
      <c r="B20" s="3299" t="s">
        <v>30</v>
      </c>
      <c r="C20" s="3300"/>
      <c r="D20" s="3300"/>
      <c r="E20" s="3300"/>
      <c r="F20" s="3300"/>
      <c r="G20" s="3300"/>
    </row>
    <row r="21" spans="2:8" s="538" customFormat="1" ht="33" customHeight="1">
      <c r="B21" s="3294" t="s">
        <v>31</v>
      </c>
      <c r="C21" s="3294"/>
      <c r="D21" s="3294"/>
      <c r="E21" s="3294"/>
      <c r="F21" s="3294"/>
      <c r="G21" s="3294"/>
    </row>
    <row r="22" spans="2:8" s="538" customFormat="1" ht="29.25" customHeight="1">
      <c r="B22" s="3295" t="s">
        <v>32</v>
      </c>
      <c r="C22" s="3295"/>
      <c r="D22" s="3295"/>
      <c r="E22" s="3295"/>
      <c r="F22" s="3295"/>
      <c r="G22" s="3295"/>
    </row>
    <row r="23" spans="2:8" ht="60.75" customHeight="1">
      <c r="B23" s="3293"/>
      <c r="C23" s="3293"/>
      <c r="D23" s="3293"/>
      <c r="E23" s="3293"/>
      <c r="F23" s="3293"/>
      <c r="G23" s="3293"/>
    </row>
    <row r="25" spans="2:8">
      <c r="B25" s="181"/>
      <c r="C25" s="181"/>
      <c r="D25" s="181"/>
      <c r="E25" s="181"/>
      <c r="F25" s="181"/>
      <c r="G25" s="181"/>
      <c r="H25" s="181"/>
    </row>
    <row r="26" spans="2:8">
      <c r="B26" s="181"/>
      <c r="C26" s="181"/>
      <c r="D26" s="181"/>
      <c r="E26" s="181"/>
      <c r="F26" s="181"/>
      <c r="G26" s="181"/>
      <c r="H26" s="181"/>
    </row>
    <row r="27" spans="2:8">
      <c r="B27" s="181"/>
      <c r="C27" s="181"/>
      <c r="D27" s="181"/>
      <c r="E27" s="181"/>
      <c r="F27" s="181"/>
      <c r="G27" s="181"/>
      <c r="H27" s="181"/>
    </row>
  </sheetData>
  <mergeCells count="9">
    <mergeCell ref="B23:G23"/>
    <mergeCell ref="B21:G21"/>
    <mergeCell ref="B22:G22"/>
    <mergeCell ref="B3:G3"/>
    <mergeCell ref="B5:G5"/>
    <mergeCell ref="B6:G6"/>
    <mergeCell ref="B20:G20"/>
    <mergeCell ref="B4:G4"/>
    <mergeCell ref="B7:G7"/>
  </mergeCells>
  <hyperlinks>
    <hyperlink ref="F12" r:id="rId1" xr:uid="{33A463F4-396F-436A-9072-889EF8780F11}"/>
    <hyperlink ref="B4:G4" r:id="rId2" display="www.ecat.lighting.philips.cz" xr:uid="{ACCF082D-8811-4BD1-AD38-E24ED269464C}"/>
    <hyperlink ref="B4" r:id="rId3" xr:uid="{01FCFC39-F222-4E88-8C83-34B57245F3D6}"/>
    <hyperlink ref="F11" r:id="rId4" xr:uid="{2BC9BFC1-0E84-494D-BCD9-7003A1D30C5A}"/>
    <hyperlink ref="F13" r:id="rId5" xr:uid="{7030F8EF-BB06-4642-8084-D813F989E2A0}"/>
    <hyperlink ref="C16" r:id="rId6" xr:uid="{19A3D93E-6368-4CF5-A74D-E10C62228BDD}"/>
    <hyperlink ref="F10" r:id="rId7" xr:uid="{6225FA99-B602-48C0-8F31-619950977DD3}"/>
    <hyperlink ref="C17" r:id="rId8" xr:uid="{2582DA99-4422-40E8-A13D-1EA8C546DD2B}"/>
    <hyperlink ref="C10" r:id="rId9" display="mailto:ucie.krejcirova@signify.com" xr:uid="{28923FDB-4D63-470F-B055-F106C411786F}"/>
    <hyperlink ref="C11" r:id="rId10" display="mailto:michaela.jezikova@signify.com" xr:uid="{A5705CF5-25C1-4140-9FA8-82CEBA042D96}"/>
  </hyperlinks>
  <pageMargins left="0.25" right="0.25" top="0.75" bottom="0.75" header="0.3" footer="0.3"/>
  <pageSetup paperSize="9" scale="56" fitToHeight="0" orientation="portrait" horizontalDpi="1200" verticalDpi="1200" r:id="rId11"/>
  <customProperties>
    <customPr name="_pios_id" r:id="rId12"/>
  </customProperties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EDE88D-77DD-45DE-A3BD-D5FF91A9C934}">
  <sheetPr codeName="Sheet3">
    <pageSetUpPr autoPageBreaks="0"/>
  </sheetPr>
  <dimension ref="B1:AM83"/>
  <sheetViews>
    <sheetView showGridLines="0" zoomScale="80" zoomScaleNormal="80" workbookViewId="0">
      <pane xSplit="8" ySplit="5" topLeftCell="I6" activePane="bottomRight" state="frozen"/>
      <selection pane="topRight" activeCell="I1" sqref="I1"/>
      <selection pane="bottomLeft" activeCell="A8" sqref="A8"/>
      <selection pane="bottomRight" activeCell="F8" sqref="F8"/>
    </sheetView>
  </sheetViews>
  <sheetFormatPr defaultRowHeight="14.5" outlineLevelCol="1"/>
  <cols>
    <col min="1" max="1" width="1.54296875" customWidth="1"/>
    <col min="2" max="2" width="36.54296875" customWidth="1"/>
    <col min="3" max="5" width="2.90625" customWidth="1"/>
    <col min="6" max="6" width="12.36328125" customWidth="1"/>
    <col min="7" max="7" width="13.54296875" customWidth="1"/>
    <col min="8" max="8" width="43.453125" customWidth="1"/>
    <col min="9" max="9" width="119.90625" hidden="1" customWidth="1" outlineLevel="1"/>
    <col min="10" max="10" width="11.81640625" style="195" customWidth="1" collapsed="1"/>
    <col min="11" max="11" width="15.7265625" style="195" customWidth="1"/>
    <col min="12" max="12" width="15.453125" style="195" customWidth="1"/>
    <col min="13" max="13" width="8" style="195" customWidth="1"/>
    <col min="14" max="14" width="6" style="195" customWidth="1"/>
    <col min="15" max="15" width="9.453125" style="195" customWidth="1"/>
    <col min="16" max="16" width="8.7265625" style="195"/>
    <col min="17" max="17" width="7.08984375" bestFit="1" customWidth="1"/>
    <col min="18" max="18" width="4.1796875" style="195" hidden="1" customWidth="1" outlineLevel="1"/>
    <col min="19" max="19" width="6.453125" style="195" hidden="1" customWidth="1" outlineLevel="1"/>
    <col min="20" max="20" width="28" style="195" hidden="1" customWidth="1" outlineLevel="1"/>
    <col min="21" max="21" width="11" style="195" hidden="1" customWidth="1" outlineLevel="1"/>
    <col min="22" max="22" width="16.36328125" style="195" hidden="1" customWidth="1" outlineLevel="1"/>
    <col min="23" max="24" width="9.54296875" style="195" hidden="1" customWidth="1" outlineLevel="1"/>
    <col min="25" max="25" width="8.7265625" style="195" hidden="1" customWidth="1" outlineLevel="1"/>
    <col min="26" max="26" width="8.81640625" style="195" hidden="1" customWidth="1" outlineLevel="1"/>
    <col min="27" max="27" width="8.7265625" style="195" hidden="1" customWidth="1" outlineLevel="1"/>
    <col min="28" max="28" width="10.1796875" style="195" hidden="1" customWidth="1" outlineLevel="1"/>
    <col min="29" max="29" width="11" style="195" hidden="1" customWidth="1" outlineLevel="1"/>
    <col min="30" max="30" width="8.7265625" style="195" hidden="1" customWidth="1" outlineLevel="1"/>
    <col min="31" max="31" width="14.1796875" style="195" hidden="1" customWidth="1" outlineLevel="1"/>
    <col min="32" max="32" width="6.54296875" style="195" hidden="1" customWidth="1" outlineLevel="1"/>
    <col min="33" max="33" width="7.453125" style="195" hidden="1" customWidth="1" outlineLevel="1"/>
    <col min="34" max="34" width="9.26953125" style="195" hidden="1" customWidth="1" outlineLevel="1"/>
    <col min="35" max="35" width="8.7265625" collapsed="1"/>
  </cols>
  <sheetData>
    <row r="1" spans="2:39" ht="15.5" customHeight="1">
      <c r="G1" s="3285" t="str">
        <f>HYPERLINK("#OBSAH","OBSAH")</f>
        <v>OBSAH</v>
      </c>
      <c r="I1" s="1453"/>
      <c r="J1" s="1660" t="s">
        <v>2987</v>
      </c>
      <c r="K1" s="925" t="s">
        <v>3516</v>
      </c>
      <c r="R1" s="2480"/>
      <c r="S1" s="2480"/>
      <c r="T1" s="2480"/>
      <c r="U1" s="2480"/>
      <c r="V1" s="2480"/>
      <c r="W1" s="2480"/>
      <c r="X1" s="2480"/>
      <c r="Y1" s="2480"/>
      <c r="Z1" s="2480"/>
      <c r="AA1" s="2480"/>
      <c r="AB1" s="2480"/>
      <c r="AC1" s="2480"/>
      <c r="AD1" s="2480"/>
      <c r="AE1" s="2480"/>
      <c r="AF1" s="2480"/>
      <c r="AG1" s="2480"/>
      <c r="AH1" s="2480"/>
      <c r="AI1" s="1660" t="s">
        <v>2986</v>
      </c>
      <c r="AJ1" s="1453"/>
      <c r="AK1" s="1453"/>
      <c r="AL1" s="1453"/>
      <c r="AM1" s="925" t="s">
        <v>3517</v>
      </c>
    </row>
    <row r="2" spans="2:39">
      <c r="J2"/>
      <c r="K2"/>
    </row>
    <row r="3" spans="2:39" ht="21" customHeight="1">
      <c r="B3" s="1457" t="s">
        <v>3759</v>
      </c>
      <c r="C3" s="1457"/>
      <c r="D3" s="1457"/>
      <c r="E3" s="1457"/>
      <c r="F3" s="1457"/>
      <c r="G3" s="1457"/>
      <c r="H3" s="1457"/>
      <c r="I3" s="1458"/>
      <c r="J3" s="1457"/>
      <c r="K3" s="1457"/>
      <c r="L3" s="1665"/>
      <c r="M3" s="1665"/>
      <c r="N3" s="1665"/>
      <c r="O3" s="2480"/>
      <c r="P3" s="1665"/>
      <c r="Q3" s="1453"/>
      <c r="R3" s="2480"/>
      <c r="S3" s="2480"/>
      <c r="T3" s="2480"/>
      <c r="U3" s="2480"/>
      <c r="V3" s="2480"/>
      <c r="W3" s="2480"/>
      <c r="X3" s="2480"/>
      <c r="Y3" s="2480"/>
      <c r="Z3" s="2480"/>
      <c r="AA3" s="2480"/>
      <c r="AB3" s="2480"/>
      <c r="AC3" s="2480"/>
      <c r="AD3" s="2480"/>
      <c r="AE3" s="2480"/>
      <c r="AF3" s="2480"/>
      <c r="AG3" s="2480"/>
      <c r="AH3" s="1665"/>
    </row>
    <row r="4" spans="2:39">
      <c r="J4"/>
      <c r="K4"/>
    </row>
    <row r="5" spans="2:39" ht="29" customHeight="1">
      <c r="B5" s="2381" t="s">
        <v>2771</v>
      </c>
      <c r="C5" s="2382" t="s">
        <v>2767</v>
      </c>
      <c r="D5" s="2383"/>
      <c r="E5" s="2384"/>
      <c r="F5" s="2381" t="s">
        <v>33</v>
      </c>
      <c r="G5" s="2381" t="s">
        <v>2046</v>
      </c>
      <c r="H5" s="2381" t="s">
        <v>40</v>
      </c>
      <c r="I5" s="2381" t="s">
        <v>41</v>
      </c>
      <c r="J5" s="2385" t="s">
        <v>3159</v>
      </c>
      <c r="K5" s="2386" t="s">
        <v>1815</v>
      </c>
      <c r="L5" s="2385" t="s">
        <v>3160</v>
      </c>
      <c r="M5" s="2387" t="s">
        <v>3161</v>
      </c>
      <c r="N5" s="2388" t="s">
        <v>3162</v>
      </c>
      <c r="O5" s="2388" t="s">
        <v>2048</v>
      </c>
      <c r="P5" s="2389" t="s">
        <v>3163</v>
      </c>
      <c r="Q5" s="2390" t="s">
        <v>2049</v>
      </c>
      <c r="R5" s="2385" t="s">
        <v>43</v>
      </c>
      <c r="S5" s="2385" t="s">
        <v>44</v>
      </c>
      <c r="T5" s="2390" t="s">
        <v>145</v>
      </c>
      <c r="U5" s="2391" t="s">
        <v>109</v>
      </c>
      <c r="V5" s="2385" t="s">
        <v>3164</v>
      </c>
      <c r="W5" s="2387" t="s">
        <v>3165</v>
      </c>
      <c r="X5" s="2387" t="s">
        <v>3172</v>
      </c>
      <c r="Y5" s="2391" t="s">
        <v>3169</v>
      </c>
      <c r="Z5" s="2391" t="s">
        <v>1731</v>
      </c>
      <c r="AA5" s="2391" t="s">
        <v>3166</v>
      </c>
      <c r="AB5" s="2391" t="s">
        <v>154</v>
      </c>
      <c r="AC5" s="2392" t="s">
        <v>3167</v>
      </c>
      <c r="AD5" s="2531" t="s">
        <v>110</v>
      </c>
      <c r="AE5" s="2482" t="s">
        <v>3520</v>
      </c>
      <c r="AF5" s="2531" t="s">
        <v>2047</v>
      </c>
      <c r="AG5" s="2387" t="s">
        <v>1717</v>
      </c>
      <c r="AH5" s="2388" t="s">
        <v>3168</v>
      </c>
    </row>
    <row r="7" spans="2:39" ht="15.5">
      <c r="B7" s="1519" t="s">
        <v>735</v>
      </c>
      <c r="C7" s="1484"/>
      <c r="D7" s="1484"/>
      <c r="E7" s="1484"/>
      <c r="F7" s="1484"/>
      <c r="G7" s="1484"/>
      <c r="H7" s="1484"/>
      <c r="I7" s="1484"/>
      <c r="J7" s="1666"/>
      <c r="K7" s="1666"/>
      <c r="L7" s="1901"/>
      <c r="M7" s="1666"/>
      <c r="N7" s="1666"/>
      <c r="O7" s="1666"/>
      <c r="P7" s="33"/>
      <c r="Q7" s="1484"/>
      <c r="R7" s="1666"/>
      <c r="S7" s="1666"/>
      <c r="T7" s="1666"/>
      <c r="U7" s="1666"/>
      <c r="V7" s="1666"/>
      <c r="W7" s="1666"/>
      <c r="X7" s="1666"/>
      <c r="Y7" s="1901"/>
      <c r="Z7" s="1901"/>
      <c r="AA7" s="1901"/>
      <c r="AB7" s="1666"/>
      <c r="AC7" s="2483"/>
      <c r="AD7" s="1901"/>
      <c r="AE7" s="1666"/>
      <c r="AF7" s="1666"/>
      <c r="AG7" s="1666"/>
      <c r="AH7" s="2791"/>
    </row>
    <row r="8" spans="2:39">
      <c r="B8" s="630" t="s">
        <v>3754</v>
      </c>
      <c r="C8" s="2394" t="s">
        <v>2766</v>
      </c>
      <c r="D8" s="1461" t="s">
        <v>2193</v>
      </c>
      <c r="E8" s="1462" t="s">
        <v>2769</v>
      </c>
      <c r="F8" s="2250">
        <v>911401835488</v>
      </c>
      <c r="G8" s="92">
        <v>8721103333056</v>
      </c>
      <c r="H8" s="1496" t="s">
        <v>3529</v>
      </c>
      <c r="I8" s="3130" t="s">
        <v>55</v>
      </c>
      <c r="J8" s="349">
        <v>13</v>
      </c>
      <c r="K8" s="1497">
        <v>2000</v>
      </c>
      <c r="L8" s="328">
        <v>4000</v>
      </c>
      <c r="M8" s="1524">
        <v>100000</v>
      </c>
      <c r="N8" s="400">
        <v>5</v>
      </c>
      <c r="O8" s="349"/>
      <c r="P8" s="641">
        <v>1300</v>
      </c>
      <c r="Q8" s="508" t="s">
        <v>2323</v>
      </c>
      <c r="R8" s="1757" t="s">
        <v>56</v>
      </c>
      <c r="S8" s="349" t="s">
        <v>739</v>
      </c>
      <c r="T8" s="349" t="s">
        <v>3617</v>
      </c>
      <c r="U8" s="349"/>
      <c r="V8" s="349" t="s">
        <v>121</v>
      </c>
      <c r="W8" s="2042" t="s">
        <v>198</v>
      </c>
      <c r="X8" s="2042">
        <v>154</v>
      </c>
      <c r="Y8" s="328">
        <v>80</v>
      </c>
      <c r="Z8" s="328">
        <v>665</v>
      </c>
      <c r="AA8" s="328">
        <v>76</v>
      </c>
      <c r="AB8" s="349" t="s">
        <v>113</v>
      </c>
      <c r="AC8" s="360" t="s">
        <v>3079</v>
      </c>
      <c r="AD8" s="1930"/>
      <c r="AE8" s="328">
        <v>872110333305699</v>
      </c>
      <c r="AF8" s="1930">
        <v>1</v>
      </c>
      <c r="AG8" s="1930" t="s">
        <v>113</v>
      </c>
      <c r="AH8" s="1986">
        <v>14.5</v>
      </c>
    </row>
    <row r="9" spans="2:39">
      <c r="B9" s="803"/>
      <c r="C9" s="2401" t="s">
        <v>2766</v>
      </c>
      <c r="D9" s="557" t="s">
        <v>2193</v>
      </c>
      <c r="E9" s="1463" t="s">
        <v>2769</v>
      </c>
      <c r="F9" s="2247">
        <v>911401836088</v>
      </c>
      <c r="G9" s="91">
        <v>8721103333117</v>
      </c>
      <c r="H9" s="200" t="s">
        <v>3531</v>
      </c>
      <c r="I9" s="978" t="s">
        <v>55</v>
      </c>
      <c r="J9" s="384">
        <v>25</v>
      </c>
      <c r="K9" s="1094">
        <v>4000</v>
      </c>
      <c r="L9" s="322">
        <v>4000</v>
      </c>
      <c r="M9" s="321">
        <v>100000</v>
      </c>
      <c r="N9" s="365">
        <v>5</v>
      </c>
      <c r="O9" s="384"/>
      <c r="P9" s="642">
        <v>1450</v>
      </c>
      <c r="Q9" s="508" t="s">
        <v>2323</v>
      </c>
      <c r="R9" s="1747" t="s">
        <v>56</v>
      </c>
      <c r="S9" s="384" t="s">
        <v>739</v>
      </c>
      <c r="T9" s="384" t="s">
        <v>3616</v>
      </c>
      <c r="U9" s="384"/>
      <c r="V9" s="384" t="s">
        <v>121</v>
      </c>
      <c r="W9" s="302" t="s">
        <v>198</v>
      </c>
      <c r="X9" s="302">
        <v>160</v>
      </c>
      <c r="Y9" s="322">
        <v>80</v>
      </c>
      <c r="Z9" s="322">
        <v>665</v>
      </c>
      <c r="AA9" s="322">
        <v>76</v>
      </c>
      <c r="AB9" s="384" t="s">
        <v>113</v>
      </c>
      <c r="AC9" s="343" t="s">
        <v>3079</v>
      </c>
      <c r="AD9" s="322"/>
      <c r="AE9" s="320">
        <v>872110333311799</v>
      </c>
      <c r="AF9" s="322">
        <v>1</v>
      </c>
      <c r="AG9" s="322" t="s">
        <v>113</v>
      </c>
      <c r="AH9" s="743">
        <v>14.5</v>
      </c>
    </row>
    <row r="10" spans="2:39">
      <c r="B10" s="803"/>
      <c r="C10" s="2401" t="s">
        <v>2766</v>
      </c>
      <c r="D10" s="557" t="s">
        <v>2193</v>
      </c>
      <c r="E10" s="1463" t="s">
        <v>2769</v>
      </c>
      <c r="F10" s="2247">
        <v>911401839588</v>
      </c>
      <c r="G10" s="91">
        <v>8721103333469</v>
      </c>
      <c r="H10" s="200" t="s">
        <v>3532</v>
      </c>
      <c r="I10" s="978" t="s">
        <v>53</v>
      </c>
      <c r="J10" s="384" t="s">
        <v>3575</v>
      </c>
      <c r="K10" s="321" t="s">
        <v>3580</v>
      </c>
      <c r="L10" s="322">
        <v>4000</v>
      </c>
      <c r="M10" s="321">
        <v>100000</v>
      </c>
      <c r="N10" s="365">
        <v>5</v>
      </c>
      <c r="O10" s="384"/>
      <c r="P10" s="642">
        <v>1550</v>
      </c>
      <c r="Q10" s="508" t="s">
        <v>2323</v>
      </c>
      <c r="R10" s="1747" t="s">
        <v>56</v>
      </c>
      <c r="S10" s="384" t="s">
        <v>739</v>
      </c>
      <c r="T10" s="384" t="s">
        <v>3659</v>
      </c>
      <c r="U10" s="384"/>
      <c r="V10" s="384" t="s">
        <v>121</v>
      </c>
      <c r="W10" s="302" t="s">
        <v>198</v>
      </c>
      <c r="X10" s="302" t="s">
        <v>3664</v>
      </c>
      <c r="Y10" s="322">
        <v>80</v>
      </c>
      <c r="Z10" s="322">
        <v>665</v>
      </c>
      <c r="AA10" s="322">
        <v>76</v>
      </c>
      <c r="AB10" s="384" t="s">
        <v>113</v>
      </c>
      <c r="AC10" s="343" t="s">
        <v>3079</v>
      </c>
      <c r="AD10" s="322"/>
      <c r="AE10" s="320">
        <v>872110333346999</v>
      </c>
      <c r="AF10" s="322">
        <v>1</v>
      </c>
      <c r="AG10" s="322" t="s">
        <v>113</v>
      </c>
      <c r="AH10" s="743">
        <v>14.5</v>
      </c>
    </row>
    <row r="11" spans="2:39">
      <c r="B11" s="803"/>
      <c r="C11" s="2401" t="s">
        <v>2766</v>
      </c>
      <c r="D11" s="557" t="s">
        <v>2193</v>
      </c>
      <c r="E11" s="1463" t="s">
        <v>2769</v>
      </c>
      <c r="F11" s="2247">
        <v>911401835588</v>
      </c>
      <c r="G11" s="91">
        <v>8721103333063</v>
      </c>
      <c r="H11" s="200" t="s">
        <v>3533</v>
      </c>
      <c r="I11" s="1068" t="s">
        <v>55</v>
      </c>
      <c r="J11" s="384">
        <v>17</v>
      </c>
      <c r="K11" s="1094">
        <v>2700</v>
      </c>
      <c r="L11" s="322">
        <v>4000</v>
      </c>
      <c r="M11" s="321">
        <v>100000</v>
      </c>
      <c r="N11" s="365">
        <v>5</v>
      </c>
      <c r="O11" s="384"/>
      <c r="P11" s="642">
        <v>1450</v>
      </c>
      <c r="Q11" s="508" t="s">
        <v>2323</v>
      </c>
      <c r="R11" s="1747" t="s">
        <v>56</v>
      </c>
      <c r="S11" s="384" t="s">
        <v>739</v>
      </c>
      <c r="T11" s="384" t="s">
        <v>3618</v>
      </c>
      <c r="U11" s="384"/>
      <c r="V11" s="384" t="s">
        <v>121</v>
      </c>
      <c r="W11" s="302" t="s">
        <v>198</v>
      </c>
      <c r="X11" s="302">
        <v>159</v>
      </c>
      <c r="Y11" s="322">
        <v>80</v>
      </c>
      <c r="Z11" s="322">
        <v>1215</v>
      </c>
      <c r="AA11" s="322">
        <v>76</v>
      </c>
      <c r="AB11" s="384" t="s">
        <v>113</v>
      </c>
      <c r="AC11" s="343" t="s">
        <v>3079</v>
      </c>
      <c r="AD11" s="322"/>
      <c r="AE11" s="320">
        <v>872110333306399</v>
      </c>
      <c r="AF11" s="322">
        <v>1</v>
      </c>
      <c r="AG11" s="322" t="s">
        <v>113</v>
      </c>
      <c r="AH11" s="743">
        <v>14.5</v>
      </c>
    </row>
    <row r="12" spans="2:39">
      <c r="B12" s="803"/>
      <c r="C12" s="2401" t="s">
        <v>2766</v>
      </c>
      <c r="D12" s="557" t="s">
        <v>2193</v>
      </c>
      <c r="E12" s="1463" t="s">
        <v>2769</v>
      </c>
      <c r="F12" s="2247">
        <v>911401835788</v>
      </c>
      <c r="G12" s="91">
        <v>8721103333087</v>
      </c>
      <c r="H12" s="200" t="s">
        <v>3534</v>
      </c>
      <c r="I12" s="1068" t="s">
        <v>55</v>
      </c>
      <c r="J12" s="384">
        <v>25</v>
      </c>
      <c r="K12" s="1094">
        <v>4000</v>
      </c>
      <c r="L12" s="322">
        <v>4000</v>
      </c>
      <c r="M12" s="321">
        <v>100000</v>
      </c>
      <c r="N12" s="365">
        <v>5</v>
      </c>
      <c r="O12" s="384"/>
      <c r="P12" s="642">
        <v>1600</v>
      </c>
      <c r="Q12" s="508" t="s">
        <v>2323</v>
      </c>
      <c r="R12" s="1747" t="s">
        <v>56</v>
      </c>
      <c r="S12" s="384" t="s">
        <v>739</v>
      </c>
      <c r="T12" s="384" t="s">
        <v>3616</v>
      </c>
      <c r="U12" s="384"/>
      <c r="V12" s="384" t="s">
        <v>121</v>
      </c>
      <c r="W12" s="302" t="s">
        <v>198</v>
      </c>
      <c r="X12" s="302">
        <v>160</v>
      </c>
      <c r="Y12" s="322">
        <v>80</v>
      </c>
      <c r="Z12" s="322">
        <v>1215</v>
      </c>
      <c r="AA12" s="322">
        <v>76</v>
      </c>
      <c r="AB12" s="384" t="s">
        <v>113</v>
      </c>
      <c r="AC12" s="343" t="s">
        <v>3079</v>
      </c>
      <c r="AD12" s="322"/>
      <c r="AE12" s="320">
        <v>872110333308799</v>
      </c>
      <c r="AF12" s="322">
        <v>1</v>
      </c>
      <c r="AG12" s="322" t="s">
        <v>113</v>
      </c>
      <c r="AH12" s="743">
        <v>14.5</v>
      </c>
    </row>
    <row r="13" spans="2:39">
      <c r="B13" s="803"/>
      <c r="C13" s="2401" t="s">
        <v>2766</v>
      </c>
      <c r="D13" s="557" t="s">
        <v>2193</v>
      </c>
      <c r="E13" s="1463" t="s">
        <v>2769</v>
      </c>
      <c r="F13" s="2247">
        <v>910505106556</v>
      </c>
      <c r="G13" s="91">
        <v>8721103390028</v>
      </c>
      <c r="H13" s="200" t="s">
        <v>3552</v>
      </c>
      <c r="I13" s="1068" t="s">
        <v>3709</v>
      </c>
      <c r="J13" s="384">
        <v>25</v>
      </c>
      <c r="K13" s="1103">
        <v>3800</v>
      </c>
      <c r="L13" s="1918">
        <v>4000</v>
      </c>
      <c r="M13" s="321">
        <v>100000</v>
      </c>
      <c r="N13" s="365">
        <v>5</v>
      </c>
      <c r="O13" s="1069"/>
      <c r="P13" s="642">
        <v>1600</v>
      </c>
      <c r="Q13" s="508" t="s">
        <v>2323</v>
      </c>
      <c r="R13" s="1747" t="s">
        <v>56</v>
      </c>
      <c r="S13" s="1069" t="s">
        <v>739</v>
      </c>
      <c r="T13" s="1069" t="s">
        <v>3616</v>
      </c>
      <c r="U13" s="1069"/>
      <c r="V13" s="1069" t="s">
        <v>121</v>
      </c>
      <c r="W13" s="2038" t="s">
        <v>198</v>
      </c>
      <c r="X13" s="2038">
        <v>152</v>
      </c>
      <c r="Y13" s="1918">
        <v>80</v>
      </c>
      <c r="Z13" s="1918">
        <v>1215</v>
      </c>
      <c r="AA13" s="1918">
        <v>76</v>
      </c>
      <c r="AB13" s="1069" t="s">
        <v>113</v>
      </c>
      <c r="AC13" s="343" t="s">
        <v>3079</v>
      </c>
      <c r="AD13" s="1918"/>
      <c r="AE13" s="320">
        <v>872110339002800</v>
      </c>
      <c r="AF13" s="1918">
        <v>1</v>
      </c>
      <c r="AG13" s="1918" t="s">
        <v>113</v>
      </c>
      <c r="AH13" s="2818">
        <v>14.5</v>
      </c>
    </row>
    <row r="14" spans="2:39">
      <c r="B14" s="803"/>
      <c r="C14" s="2401" t="s">
        <v>2766</v>
      </c>
      <c r="D14" s="557" t="s">
        <v>2193</v>
      </c>
      <c r="E14" s="1463" t="s">
        <v>2769</v>
      </c>
      <c r="F14" s="2247">
        <v>910505106551</v>
      </c>
      <c r="G14" s="210">
        <v>8721103359971</v>
      </c>
      <c r="H14" s="200" t="s">
        <v>3537</v>
      </c>
      <c r="I14" s="978" t="s">
        <v>3710</v>
      </c>
      <c r="J14" s="384">
        <v>22.5</v>
      </c>
      <c r="K14" s="1103">
        <v>4200</v>
      </c>
      <c r="L14" s="1918">
        <v>4000</v>
      </c>
      <c r="M14" s="321">
        <v>100000</v>
      </c>
      <c r="N14" s="365">
        <v>5</v>
      </c>
      <c r="O14" s="1069"/>
      <c r="P14" s="642">
        <v>1700</v>
      </c>
      <c r="Q14" s="508" t="s">
        <v>2323</v>
      </c>
      <c r="R14" s="1747" t="s">
        <v>56</v>
      </c>
      <c r="S14" s="1069" t="s">
        <v>739</v>
      </c>
      <c r="T14" s="1069" t="s">
        <v>3616</v>
      </c>
      <c r="U14" s="1069"/>
      <c r="V14" s="1069" t="s">
        <v>121</v>
      </c>
      <c r="W14" s="2038" t="s">
        <v>198</v>
      </c>
      <c r="X14" s="2038">
        <v>187</v>
      </c>
      <c r="Y14" s="1918">
        <v>80</v>
      </c>
      <c r="Z14" s="1918">
        <v>1215</v>
      </c>
      <c r="AA14" s="1918">
        <v>76</v>
      </c>
      <c r="AB14" s="1069" t="s">
        <v>113</v>
      </c>
      <c r="AC14" s="343" t="s">
        <v>3079</v>
      </c>
      <c r="AD14" s="1918"/>
      <c r="AE14" s="1911">
        <v>872110335997100</v>
      </c>
      <c r="AF14" s="1918">
        <v>1</v>
      </c>
      <c r="AG14" s="1918" t="s">
        <v>113</v>
      </c>
      <c r="AH14" s="2818">
        <v>14.5</v>
      </c>
    </row>
    <row r="15" spans="2:39">
      <c r="B15" s="803"/>
      <c r="C15" s="2401" t="s">
        <v>2766</v>
      </c>
      <c r="D15" s="557" t="s">
        <v>2193</v>
      </c>
      <c r="E15" s="1463" t="s">
        <v>2769</v>
      </c>
      <c r="F15" s="2247">
        <v>910505106566</v>
      </c>
      <c r="G15" s="91">
        <v>8721103390127</v>
      </c>
      <c r="H15" s="200" t="s">
        <v>3551</v>
      </c>
      <c r="I15" s="978" t="s">
        <v>53</v>
      </c>
      <c r="J15" s="982" t="s">
        <v>3576</v>
      </c>
      <c r="K15" s="1296" t="s">
        <v>3578</v>
      </c>
      <c r="L15" s="1902">
        <v>3000</v>
      </c>
      <c r="M15" s="321">
        <v>100000</v>
      </c>
      <c r="N15" s="365">
        <v>5</v>
      </c>
      <c r="O15" s="980"/>
      <c r="P15" s="642">
        <v>1750</v>
      </c>
      <c r="Q15" s="508" t="s">
        <v>2323</v>
      </c>
      <c r="R15" s="1748" t="s">
        <v>56</v>
      </c>
      <c r="S15" s="980" t="s">
        <v>739</v>
      </c>
      <c r="T15" s="980" t="s">
        <v>3622</v>
      </c>
      <c r="U15" s="980"/>
      <c r="V15" s="980" t="s">
        <v>147</v>
      </c>
      <c r="W15" s="980" t="s">
        <v>198</v>
      </c>
      <c r="X15" s="980" t="s">
        <v>3665</v>
      </c>
      <c r="Y15" s="1902">
        <v>80</v>
      </c>
      <c r="Z15" s="1902">
        <v>1215</v>
      </c>
      <c r="AA15" s="1902">
        <v>76</v>
      </c>
      <c r="AB15" s="980" t="s">
        <v>113</v>
      </c>
      <c r="AC15" s="343" t="s">
        <v>3079</v>
      </c>
      <c r="AD15" s="1902"/>
      <c r="AE15" s="320">
        <v>872110339012700</v>
      </c>
      <c r="AF15" s="1902">
        <v>1</v>
      </c>
      <c r="AG15" s="1902" t="s">
        <v>113</v>
      </c>
      <c r="AH15" s="2800">
        <v>14.5</v>
      </c>
    </row>
    <row r="16" spans="2:39">
      <c r="B16" s="803"/>
      <c r="C16" s="2401" t="s">
        <v>2766</v>
      </c>
      <c r="D16" s="557" t="s">
        <v>2193</v>
      </c>
      <c r="E16" s="1463" t="s">
        <v>2769</v>
      </c>
      <c r="F16" s="2247">
        <v>911401839388</v>
      </c>
      <c r="G16" s="210">
        <v>8721103333445</v>
      </c>
      <c r="H16" s="200" t="s">
        <v>3522</v>
      </c>
      <c r="I16" s="978" t="s">
        <v>53</v>
      </c>
      <c r="J16" s="384" t="s">
        <v>3576</v>
      </c>
      <c r="K16" s="1103" t="s">
        <v>3579</v>
      </c>
      <c r="L16" s="1918">
        <v>4000</v>
      </c>
      <c r="M16" s="321">
        <v>100000</v>
      </c>
      <c r="N16" s="365">
        <v>5</v>
      </c>
      <c r="O16" s="1069"/>
      <c r="P16" s="642">
        <v>1750</v>
      </c>
      <c r="Q16" s="508" t="s">
        <v>2323</v>
      </c>
      <c r="R16" s="1747" t="s">
        <v>56</v>
      </c>
      <c r="S16" s="1069" t="s">
        <v>739</v>
      </c>
      <c r="T16" s="1069" t="s">
        <v>3622</v>
      </c>
      <c r="U16" s="1069"/>
      <c r="V16" s="1069" t="s">
        <v>121</v>
      </c>
      <c r="W16" s="2038" t="s">
        <v>198</v>
      </c>
      <c r="X16" s="2038" t="s">
        <v>3666</v>
      </c>
      <c r="Y16" s="1918">
        <v>80</v>
      </c>
      <c r="Z16" s="1918">
        <v>1215</v>
      </c>
      <c r="AA16" s="1918">
        <v>76</v>
      </c>
      <c r="AB16" s="1069" t="s">
        <v>113</v>
      </c>
      <c r="AC16" s="343" t="s">
        <v>3079</v>
      </c>
      <c r="AD16" s="1918"/>
      <c r="AE16" s="1911">
        <v>872110333344599</v>
      </c>
      <c r="AF16" s="1918">
        <v>1</v>
      </c>
      <c r="AG16" s="1918" t="s">
        <v>113</v>
      </c>
      <c r="AH16" s="2818">
        <v>14.5</v>
      </c>
    </row>
    <row r="17" spans="2:34">
      <c r="B17" s="803"/>
      <c r="C17" s="2401" t="s">
        <v>2766</v>
      </c>
      <c r="D17" s="557" t="s">
        <v>2193</v>
      </c>
      <c r="E17" s="1463" t="s">
        <v>2769</v>
      </c>
      <c r="F17" s="2247">
        <v>910505106558</v>
      </c>
      <c r="G17" s="210">
        <v>8721103390042</v>
      </c>
      <c r="H17" s="200" t="s">
        <v>3554</v>
      </c>
      <c r="I17" s="978" t="s">
        <v>3711</v>
      </c>
      <c r="J17" s="384" t="s">
        <v>3576</v>
      </c>
      <c r="K17" s="1103" t="s">
        <v>3578</v>
      </c>
      <c r="L17" s="1918">
        <v>4000</v>
      </c>
      <c r="M17" s="321">
        <v>100000</v>
      </c>
      <c r="N17" s="365">
        <v>5</v>
      </c>
      <c r="O17" s="1069"/>
      <c r="P17" s="642">
        <v>1750</v>
      </c>
      <c r="Q17" s="508" t="s">
        <v>2323</v>
      </c>
      <c r="R17" s="1747" t="s">
        <v>56</v>
      </c>
      <c r="S17" s="1069" t="s">
        <v>739</v>
      </c>
      <c r="T17" s="1069" t="s">
        <v>3622</v>
      </c>
      <c r="U17" s="1069"/>
      <c r="V17" s="1069" t="s">
        <v>121</v>
      </c>
      <c r="W17" s="2038" t="s">
        <v>198</v>
      </c>
      <c r="X17" s="2038" t="s">
        <v>3667</v>
      </c>
      <c r="Y17" s="1918">
        <v>80</v>
      </c>
      <c r="Z17" s="1918">
        <v>1215</v>
      </c>
      <c r="AA17" s="1918">
        <v>76</v>
      </c>
      <c r="AB17" s="1069" t="s">
        <v>113</v>
      </c>
      <c r="AC17" s="343" t="s">
        <v>3079</v>
      </c>
      <c r="AD17" s="1918"/>
      <c r="AE17" s="1911">
        <v>872110339004200</v>
      </c>
      <c r="AF17" s="1918">
        <v>1</v>
      </c>
      <c r="AG17" s="1918" t="s">
        <v>113</v>
      </c>
      <c r="AH17" s="2818">
        <v>14.5</v>
      </c>
    </row>
    <row r="18" spans="2:34">
      <c r="B18" s="803"/>
      <c r="C18" s="2401" t="s">
        <v>2766</v>
      </c>
      <c r="D18" s="557" t="s">
        <v>2193</v>
      </c>
      <c r="E18" s="1463" t="s">
        <v>2769</v>
      </c>
      <c r="F18" s="2247">
        <v>910505106568</v>
      </c>
      <c r="G18" s="210">
        <v>8721103390141</v>
      </c>
      <c r="H18" s="200" t="s">
        <v>3523</v>
      </c>
      <c r="I18" s="978" t="s">
        <v>53</v>
      </c>
      <c r="J18" s="384" t="s">
        <v>3576</v>
      </c>
      <c r="K18" s="1103" t="s">
        <v>3579</v>
      </c>
      <c r="L18" s="1918">
        <v>6500</v>
      </c>
      <c r="M18" s="321">
        <v>100000</v>
      </c>
      <c r="N18" s="365">
        <v>5</v>
      </c>
      <c r="O18" s="1069"/>
      <c r="P18" s="642">
        <v>1750</v>
      </c>
      <c r="Q18" s="508" t="s">
        <v>2323</v>
      </c>
      <c r="R18" s="1747" t="s">
        <v>56</v>
      </c>
      <c r="S18" s="1069" t="s">
        <v>739</v>
      </c>
      <c r="T18" s="1069" t="s">
        <v>3622</v>
      </c>
      <c r="U18" s="1069"/>
      <c r="V18" s="1069" t="s">
        <v>150</v>
      </c>
      <c r="W18" s="2038" t="s">
        <v>198</v>
      </c>
      <c r="X18" s="2038" t="s">
        <v>3666</v>
      </c>
      <c r="Y18" s="1918">
        <v>80</v>
      </c>
      <c r="Z18" s="1918">
        <v>1215</v>
      </c>
      <c r="AA18" s="1918">
        <v>76</v>
      </c>
      <c r="AB18" s="1069" t="s">
        <v>113</v>
      </c>
      <c r="AC18" s="343" t="s">
        <v>3079</v>
      </c>
      <c r="AD18" s="1918"/>
      <c r="AE18" s="1911">
        <v>872110339014100</v>
      </c>
      <c r="AF18" s="1918">
        <v>1</v>
      </c>
      <c r="AG18" s="1918" t="s">
        <v>113</v>
      </c>
      <c r="AH18" s="2818">
        <v>14.5</v>
      </c>
    </row>
    <row r="19" spans="2:34">
      <c r="B19" s="803"/>
      <c r="C19" s="2401" t="s">
        <v>2766</v>
      </c>
      <c r="D19" s="557" t="s">
        <v>2193</v>
      </c>
      <c r="E19" s="1463" t="s">
        <v>2769</v>
      </c>
      <c r="F19" s="2249">
        <v>911401836188</v>
      </c>
      <c r="G19" s="210">
        <v>8721103333124</v>
      </c>
      <c r="H19" s="972" t="s">
        <v>3535</v>
      </c>
      <c r="I19" s="978" t="s">
        <v>55</v>
      </c>
      <c r="J19" s="384">
        <v>37.5</v>
      </c>
      <c r="K19" s="1094">
        <v>6000</v>
      </c>
      <c r="L19" s="322">
        <v>4000</v>
      </c>
      <c r="M19" s="321">
        <v>100000</v>
      </c>
      <c r="N19" s="365">
        <v>5</v>
      </c>
      <c r="O19" s="384"/>
      <c r="P19" s="642">
        <v>1750</v>
      </c>
      <c r="Q19" s="508" t="s">
        <v>2323</v>
      </c>
      <c r="R19" s="1747" t="s">
        <v>56</v>
      </c>
      <c r="S19" s="1069" t="s">
        <v>739</v>
      </c>
      <c r="T19" s="384" t="s">
        <v>3620</v>
      </c>
      <c r="U19" s="384"/>
      <c r="V19" s="384" t="s">
        <v>121</v>
      </c>
      <c r="W19" s="2038" t="s">
        <v>198</v>
      </c>
      <c r="X19" s="302">
        <v>160</v>
      </c>
      <c r="Y19" s="1918">
        <v>80</v>
      </c>
      <c r="Z19" s="1918">
        <v>1215</v>
      </c>
      <c r="AA19" s="322">
        <v>76</v>
      </c>
      <c r="AB19" s="1069" t="s">
        <v>113</v>
      </c>
      <c r="AC19" s="524" t="s">
        <v>3079</v>
      </c>
      <c r="AD19" s="322"/>
      <c r="AE19" s="2733">
        <v>872110333312499</v>
      </c>
      <c r="AF19" s="322">
        <v>1</v>
      </c>
      <c r="AG19" s="322" t="s">
        <v>113</v>
      </c>
      <c r="AH19" s="743">
        <v>14.5</v>
      </c>
    </row>
    <row r="20" spans="2:34">
      <c r="B20" s="803"/>
      <c r="C20" s="2401" t="s">
        <v>2766</v>
      </c>
      <c r="D20" s="557" t="s">
        <v>2193</v>
      </c>
      <c r="E20" s="1463" t="s">
        <v>2769</v>
      </c>
      <c r="F20" s="2249">
        <v>911401836288</v>
      </c>
      <c r="G20" s="73">
        <v>8721103333131</v>
      </c>
      <c r="H20" s="972" t="s">
        <v>3536</v>
      </c>
      <c r="I20" s="978" t="s">
        <v>55</v>
      </c>
      <c r="J20" s="384">
        <v>50</v>
      </c>
      <c r="K20" s="1102">
        <v>8000</v>
      </c>
      <c r="L20" s="322">
        <v>4000</v>
      </c>
      <c r="M20" s="321">
        <v>100000</v>
      </c>
      <c r="N20" s="407">
        <v>5</v>
      </c>
      <c r="O20" s="384"/>
      <c r="P20" s="642">
        <v>1900</v>
      </c>
      <c r="Q20" s="508" t="s">
        <v>2323</v>
      </c>
      <c r="R20" s="1747" t="s">
        <v>56</v>
      </c>
      <c r="S20" s="384" t="s">
        <v>739</v>
      </c>
      <c r="T20" s="384" t="s">
        <v>3621</v>
      </c>
      <c r="U20" s="384"/>
      <c r="V20" s="384" t="s">
        <v>121</v>
      </c>
      <c r="W20" s="302" t="s">
        <v>198</v>
      </c>
      <c r="X20" s="302">
        <v>160</v>
      </c>
      <c r="Y20" s="322">
        <v>80</v>
      </c>
      <c r="Z20" s="322">
        <v>1215</v>
      </c>
      <c r="AA20" s="322">
        <v>76</v>
      </c>
      <c r="AB20" s="384" t="s">
        <v>113</v>
      </c>
      <c r="AC20" s="524" t="s">
        <v>3079</v>
      </c>
      <c r="AD20" s="322"/>
      <c r="AE20" s="331">
        <v>872110333313199</v>
      </c>
      <c r="AF20" s="322">
        <v>1</v>
      </c>
      <c r="AG20" s="322" t="s">
        <v>113</v>
      </c>
      <c r="AH20" s="743">
        <v>14.5</v>
      </c>
    </row>
    <row r="21" spans="2:34">
      <c r="B21" s="803"/>
      <c r="C21" s="2401" t="s">
        <v>2766</v>
      </c>
      <c r="D21" s="557" t="s">
        <v>2193</v>
      </c>
      <c r="E21" s="1463" t="s">
        <v>2769</v>
      </c>
      <c r="F21" s="2247">
        <v>911401835688</v>
      </c>
      <c r="G21" s="210">
        <v>8721103333070</v>
      </c>
      <c r="H21" s="200" t="s">
        <v>3541</v>
      </c>
      <c r="I21" s="210" t="s">
        <v>55</v>
      </c>
      <c r="J21" s="384">
        <v>21.5</v>
      </c>
      <c r="K21" s="1102">
        <v>3400</v>
      </c>
      <c r="L21" s="322">
        <v>4000</v>
      </c>
      <c r="M21" s="321">
        <v>100000</v>
      </c>
      <c r="N21" s="365">
        <v>5</v>
      </c>
      <c r="O21" s="384"/>
      <c r="P21" s="642">
        <v>1900</v>
      </c>
      <c r="Q21" s="508" t="s">
        <v>2323</v>
      </c>
      <c r="R21" s="1747" t="s">
        <v>56</v>
      </c>
      <c r="S21" s="384" t="s">
        <v>739</v>
      </c>
      <c r="T21" s="384" t="s">
        <v>3619</v>
      </c>
      <c r="U21" s="384"/>
      <c r="V21" s="384" t="s">
        <v>121</v>
      </c>
      <c r="W21" s="302" t="s">
        <v>198</v>
      </c>
      <c r="X21" s="302">
        <v>158</v>
      </c>
      <c r="Y21" s="322">
        <v>80</v>
      </c>
      <c r="Z21" s="322">
        <v>1515</v>
      </c>
      <c r="AA21" s="322">
        <v>76</v>
      </c>
      <c r="AB21" s="384" t="s">
        <v>113</v>
      </c>
      <c r="AC21" s="343" t="s">
        <v>3079</v>
      </c>
      <c r="AD21" s="322"/>
      <c r="AE21" s="1911">
        <v>872110333307099</v>
      </c>
      <c r="AF21" s="322">
        <v>1</v>
      </c>
      <c r="AG21" s="322" t="s">
        <v>113</v>
      </c>
      <c r="AH21" s="743">
        <v>14.5</v>
      </c>
    </row>
    <row r="22" spans="2:34">
      <c r="B22" s="803"/>
      <c r="C22" s="2401" t="s">
        <v>2766</v>
      </c>
      <c r="D22" s="557" t="s">
        <v>2193</v>
      </c>
      <c r="E22" s="1463" t="s">
        <v>2769</v>
      </c>
      <c r="F22" s="2249">
        <v>911401835888</v>
      </c>
      <c r="G22" s="73">
        <v>8721103333094</v>
      </c>
      <c r="H22" s="972" t="s">
        <v>3542</v>
      </c>
      <c r="I22" s="1068" t="s">
        <v>55</v>
      </c>
      <c r="J22" s="384" t="s">
        <v>1285</v>
      </c>
      <c r="K22" s="1102">
        <v>6000</v>
      </c>
      <c r="L22" s="322">
        <v>4000</v>
      </c>
      <c r="M22" s="321">
        <v>100000</v>
      </c>
      <c r="N22" s="407">
        <v>5</v>
      </c>
      <c r="O22" s="384"/>
      <c r="P22" s="642">
        <v>2050</v>
      </c>
      <c r="Q22" s="508" t="s">
        <v>2323</v>
      </c>
      <c r="R22" s="1747" t="s">
        <v>56</v>
      </c>
      <c r="S22" s="384" t="s">
        <v>739</v>
      </c>
      <c r="T22" s="384" t="s">
        <v>3620</v>
      </c>
      <c r="U22" s="384"/>
      <c r="V22" s="384" t="s">
        <v>121</v>
      </c>
      <c r="W22" s="302" t="s">
        <v>198</v>
      </c>
      <c r="X22" s="302">
        <v>160</v>
      </c>
      <c r="Y22" s="322">
        <v>80</v>
      </c>
      <c r="Z22" s="322">
        <v>1515</v>
      </c>
      <c r="AA22" s="322">
        <v>76</v>
      </c>
      <c r="AB22" s="384" t="s">
        <v>113</v>
      </c>
      <c r="AC22" s="524" t="s">
        <v>3079</v>
      </c>
      <c r="AD22" s="322"/>
      <c r="AE22" s="331">
        <v>872110333309499</v>
      </c>
      <c r="AF22" s="322">
        <v>1</v>
      </c>
      <c r="AG22" s="322" t="s">
        <v>113</v>
      </c>
      <c r="AH22" s="743">
        <v>14.5</v>
      </c>
    </row>
    <row r="23" spans="2:34">
      <c r="B23" s="803"/>
      <c r="C23" s="2401" t="s">
        <v>2766</v>
      </c>
      <c r="D23" s="557" t="s">
        <v>2193</v>
      </c>
      <c r="E23" s="1463" t="s">
        <v>2769</v>
      </c>
      <c r="F23" s="2249">
        <v>910505106557</v>
      </c>
      <c r="G23" s="73">
        <v>8721103390035</v>
      </c>
      <c r="H23" s="972" t="s">
        <v>3553</v>
      </c>
      <c r="I23" s="1068" t="s">
        <v>3709</v>
      </c>
      <c r="J23" s="384" t="s">
        <v>1285</v>
      </c>
      <c r="K23" s="1102">
        <v>5800</v>
      </c>
      <c r="L23" s="322">
        <v>4000</v>
      </c>
      <c r="M23" s="321">
        <v>100000</v>
      </c>
      <c r="N23" s="407">
        <v>5</v>
      </c>
      <c r="O23" s="384"/>
      <c r="P23" s="642">
        <v>2050</v>
      </c>
      <c r="Q23" s="508" t="s">
        <v>2323</v>
      </c>
      <c r="R23" s="1747" t="s">
        <v>56</v>
      </c>
      <c r="S23" s="384" t="s">
        <v>739</v>
      </c>
      <c r="T23" s="384" t="s">
        <v>3620</v>
      </c>
      <c r="U23" s="384"/>
      <c r="V23" s="384" t="s">
        <v>121</v>
      </c>
      <c r="W23" s="302" t="s">
        <v>198</v>
      </c>
      <c r="X23" s="302">
        <v>155</v>
      </c>
      <c r="Y23" s="322">
        <v>80</v>
      </c>
      <c r="Z23" s="322">
        <v>1515</v>
      </c>
      <c r="AA23" s="322">
        <v>76</v>
      </c>
      <c r="AB23" s="384" t="s">
        <v>113</v>
      </c>
      <c r="AC23" s="524" t="s">
        <v>3079</v>
      </c>
      <c r="AD23" s="322"/>
      <c r="AE23" s="331">
        <v>872110339003500</v>
      </c>
      <c r="AF23" s="322">
        <v>1</v>
      </c>
      <c r="AG23" s="322" t="s">
        <v>113</v>
      </c>
      <c r="AH23" s="743">
        <v>14.5</v>
      </c>
    </row>
    <row r="24" spans="2:34">
      <c r="B24" s="803"/>
      <c r="C24" s="2401" t="s">
        <v>2766</v>
      </c>
      <c r="D24" s="557" t="s">
        <v>2193</v>
      </c>
      <c r="E24" s="1463" t="s">
        <v>2769</v>
      </c>
      <c r="F24" s="2249">
        <v>910505106552</v>
      </c>
      <c r="G24" s="73">
        <v>8721103359988</v>
      </c>
      <c r="H24" s="972" t="s">
        <v>3527</v>
      </c>
      <c r="I24" s="1068" t="s">
        <v>3710</v>
      </c>
      <c r="J24" s="384">
        <v>32</v>
      </c>
      <c r="K24" s="1102">
        <v>6000</v>
      </c>
      <c r="L24" s="322">
        <v>4000</v>
      </c>
      <c r="M24" s="321">
        <v>100000</v>
      </c>
      <c r="N24" s="407">
        <v>5</v>
      </c>
      <c r="O24" s="384"/>
      <c r="P24" s="642">
        <v>2250</v>
      </c>
      <c r="Q24" s="508" t="s">
        <v>2323</v>
      </c>
      <c r="R24" s="1747" t="s">
        <v>56</v>
      </c>
      <c r="S24" s="384" t="s">
        <v>739</v>
      </c>
      <c r="T24" s="384" t="s">
        <v>3620</v>
      </c>
      <c r="U24" s="384"/>
      <c r="V24" s="384" t="s">
        <v>121</v>
      </c>
      <c r="W24" s="302" t="s">
        <v>198</v>
      </c>
      <c r="X24" s="302">
        <v>188</v>
      </c>
      <c r="Y24" s="322">
        <v>80</v>
      </c>
      <c r="Z24" s="322">
        <v>1515</v>
      </c>
      <c r="AA24" s="322">
        <v>76</v>
      </c>
      <c r="AB24" s="384" t="s">
        <v>113</v>
      </c>
      <c r="AC24" s="524" t="s">
        <v>3079</v>
      </c>
      <c r="AD24" s="322"/>
      <c r="AE24" s="331">
        <v>872110335998800</v>
      </c>
      <c r="AF24" s="322">
        <v>1</v>
      </c>
      <c r="AG24" s="322" t="s">
        <v>113</v>
      </c>
      <c r="AH24" s="743">
        <v>14.5</v>
      </c>
    </row>
    <row r="25" spans="2:34">
      <c r="B25" s="803"/>
      <c r="C25" s="2401" t="s">
        <v>2766</v>
      </c>
      <c r="D25" s="557" t="s">
        <v>2193</v>
      </c>
      <c r="E25" s="1463" t="s">
        <v>2769</v>
      </c>
      <c r="F25" s="2249">
        <v>911401839488</v>
      </c>
      <c r="G25" s="73">
        <v>8721103333452</v>
      </c>
      <c r="H25" s="972" t="s">
        <v>3525</v>
      </c>
      <c r="I25" s="1068" t="s">
        <v>53</v>
      </c>
      <c r="J25" s="384" t="s">
        <v>3581</v>
      </c>
      <c r="K25" s="1102" t="s">
        <v>3585</v>
      </c>
      <c r="L25" s="322">
        <v>4000</v>
      </c>
      <c r="M25" s="321">
        <v>100000</v>
      </c>
      <c r="N25" s="407">
        <v>5</v>
      </c>
      <c r="O25" s="384"/>
      <c r="P25" s="642">
        <v>2250</v>
      </c>
      <c r="Q25" s="508" t="s">
        <v>2323</v>
      </c>
      <c r="R25" s="1747" t="s">
        <v>56</v>
      </c>
      <c r="S25" s="384" t="s">
        <v>739</v>
      </c>
      <c r="T25" s="384" t="s">
        <v>3660</v>
      </c>
      <c r="U25" s="384"/>
      <c r="V25" s="384" t="s">
        <v>121</v>
      </c>
      <c r="W25" s="302" t="s">
        <v>198</v>
      </c>
      <c r="X25" s="302" t="s">
        <v>3668</v>
      </c>
      <c r="Y25" s="322">
        <v>80</v>
      </c>
      <c r="Z25" s="322">
        <v>1515</v>
      </c>
      <c r="AA25" s="322">
        <v>76</v>
      </c>
      <c r="AB25" s="384" t="s">
        <v>113</v>
      </c>
      <c r="AC25" s="524" t="s">
        <v>3079</v>
      </c>
      <c r="AD25" s="322"/>
      <c r="AE25" s="331">
        <v>872110333345299</v>
      </c>
      <c r="AF25" s="322">
        <v>1</v>
      </c>
      <c r="AG25" s="322" t="s">
        <v>113</v>
      </c>
      <c r="AH25" s="743">
        <v>14.5</v>
      </c>
    </row>
    <row r="26" spans="2:34">
      <c r="B26" s="803"/>
      <c r="C26" s="2401" t="s">
        <v>2766</v>
      </c>
      <c r="D26" s="557" t="s">
        <v>2193</v>
      </c>
      <c r="E26" s="1463" t="s">
        <v>2769</v>
      </c>
      <c r="F26" s="2249">
        <v>910505106559</v>
      </c>
      <c r="G26" s="262">
        <v>8721103390059</v>
      </c>
      <c r="H26" s="972" t="s">
        <v>3555</v>
      </c>
      <c r="I26" s="1068" t="s">
        <v>3711</v>
      </c>
      <c r="J26" s="384" t="s">
        <v>3581</v>
      </c>
      <c r="K26" s="2105" t="s">
        <v>3600</v>
      </c>
      <c r="L26" s="322">
        <v>4000</v>
      </c>
      <c r="M26" s="321">
        <v>100000</v>
      </c>
      <c r="N26" s="407">
        <v>5</v>
      </c>
      <c r="O26" s="384"/>
      <c r="P26" s="642">
        <v>2250</v>
      </c>
      <c r="Q26" s="508" t="s">
        <v>2323</v>
      </c>
      <c r="R26" s="1747" t="s">
        <v>56</v>
      </c>
      <c r="S26" s="384" t="s">
        <v>739</v>
      </c>
      <c r="T26" s="384" t="s">
        <v>3660</v>
      </c>
      <c r="U26" s="384"/>
      <c r="V26" s="384" t="s">
        <v>121</v>
      </c>
      <c r="W26" s="302" t="s">
        <v>198</v>
      </c>
      <c r="X26" s="302" t="s">
        <v>3669</v>
      </c>
      <c r="Y26" s="1918">
        <v>80</v>
      </c>
      <c r="Z26" s="322">
        <v>1515</v>
      </c>
      <c r="AA26" s="322">
        <v>76</v>
      </c>
      <c r="AB26" s="1069" t="s">
        <v>113</v>
      </c>
      <c r="AC26" s="524" t="s">
        <v>3079</v>
      </c>
      <c r="AD26" s="322"/>
      <c r="AE26" s="331">
        <v>872110339005900</v>
      </c>
      <c r="AF26" s="322">
        <v>1</v>
      </c>
      <c r="AG26" s="322" t="s">
        <v>113</v>
      </c>
      <c r="AH26" s="743">
        <v>14.5</v>
      </c>
    </row>
    <row r="27" spans="2:34">
      <c r="B27" s="803"/>
      <c r="C27" s="2401" t="s">
        <v>2766</v>
      </c>
      <c r="D27" s="557" t="s">
        <v>2193</v>
      </c>
      <c r="E27" s="1463" t="s">
        <v>2769</v>
      </c>
      <c r="F27" s="2249">
        <v>910505106567</v>
      </c>
      <c r="G27" s="73">
        <v>8721103390134</v>
      </c>
      <c r="H27" s="972" t="s">
        <v>3524</v>
      </c>
      <c r="I27" s="978" t="s">
        <v>53</v>
      </c>
      <c r="J27" s="384" t="s">
        <v>3581</v>
      </c>
      <c r="K27" s="1102" t="s">
        <v>3586</v>
      </c>
      <c r="L27" s="322">
        <v>3000</v>
      </c>
      <c r="M27" s="321">
        <v>100000</v>
      </c>
      <c r="N27" s="407">
        <v>5</v>
      </c>
      <c r="O27" s="384"/>
      <c r="P27" s="642">
        <v>2250</v>
      </c>
      <c r="Q27" s="508" t="s">
        <v>2323</v>
      </c>
      <c r="R27" s="1747" t="s">
        <v>56</v>
      </c>
      <c r="S27" s="384" t="s">
        <v>739</v>
      </c>
      <c r="T27" s="384" t="s">
        <v>3660</v>
      </c>
      <c r="U27" s="384"/>
      <c r="V27" s="384" t="s">
        <v>147</v>
      </c>
      <c r="W27" s="302" t="s">
        <v>198</v>
      </c>
      <c r="X27" s="302" t="s">
        <v>3670</v>
      </c>
      <c r="Y27" s="322">
        <v>80</v>
      </c>
      <c r="Z27" s="322">
        <v>1515</v>
      </c>
      <c r="AA27" s="322">
        <v>76</v>
      </c>
      <c r="AB27" s="384" t="s">
        <v>113</v>
      </c>
      <c r="AC27" s="524" t="s">
        <v>3079</v>
      </c>
      <c r="AD27" s="322"/>
      <c r="AE27" s="331">
        <v>872110339013400</v>
      </c>
      <c r="AF27" s="322">
        <v>1</v>
      </c>
      <c r="AG27" s="322" t="s">
        <v>113</v>
      </c>
      <c r="AH27" s="743">
        <v>14.5</v>
      </c>
    </row>
    <row r="28" spans="2:34">
      <c r="B28" s="803"/>
      <c r="C28" s="2401" t="s">
        <v>2766</v>
      </c>
      <c r="D28" s="557" t="s">
        <v>2193</v>
      </c>
      <c r="E28" s="1463" t="s">
        <v>2769</v>
      </c>
      <c r="F28" s="2249">
        <v>911401835988</v>
      </c>
      <c r="G28" s="73">
        <v>8721103333100</v>
      </c>
      <c r="H28" s="972" t="s">
        <v>3543</v>
      </c>
      <c r="I28" s="1068" t="s">
        <v>55</v>
      </c>
      <c r="J28" s="384">
        <v>50</v>
      </c>
      <c r="K28" s="1102">
        <v>8000</v>
      </c>
      <c r="L28" s="322">
        <v>4000</v>
      </c>
      <c r="M28" s="321">
        <v>100000</v>
      </c>
      <c r="N28" s="407">
        <v>5</v>
      </c>
      <c r="O28" s="384"/>
      <c r="P28" s="642">
        <v>2200</v>
      </c>
      <c r="Q28" s="508" t="s">
        <v>2323</v>
      </c>
      <c r="R28" s="1747" t="s">
        <v>56</v>
      </c>
      <c r="S28" s="384" t="s">
        <v>739</v>
      </c>
      <c r="T28" s="384" t="s">
        <v>3621</v>
      </c>
      <c r="U28" s="384"/>
      <c r="V28" s="384" t="s">
        <v>121</v>
      </c>
      <c r="W28" s="302" t="s">
        <v>198</v>
      </c>
      <c r="X28" s="302">
        <v>160</v>
      </c>
      <c r="Y28" s="322">
        <v>80</v>
      </c>
      <c r="Z28" s="322">
        <v>1515</v>
      </c>
      <c r="AA28" s="322">
        <v>76</v>
      </c>
      <c r="AB28" s="384" t="s">
        <v>113</v>
      </c>
      <c r="AC28" s="524" t="s">
        <v>3079</v>
      </c>
      <c r="AD28" s="322"/>
      <c r="AE28" s="331">
        <v>872110333310099</v>
      </c>
      <c r="AF28" s="322">
        <v>1</v>
      </c>
      <c r="AG28" s="322" t="s">
        <v>113</v>
      </c>
      <c r="AH28" s="743">
        <v>14.5</v>
      </c>
    </row>
    <row r="29" spans="2:34">
      <c r="B29" s="803"/>
      <c r="C29" s="2401" t="s">
        <v>2766</v>
      </c>
      <c r="D29" s="557" t="s">
        <v>2193</v>
      </c>
      <c r="E29" s="1463" t="s">
        <v>2769</v>
      </c>
      <c r="F29" s="2249">
        <v>911401839688</v>
      </c>
      <c r="G29" s="73">
        <v>8721103333476</v>
      </c>
      <c r="H29" s="972" t="s">
        <v>3526</v>
      </c>
      <c r="I29" s="1068" t="s">
        <v>53</v>
      </c>
      <c r="J29" s="384" t="s">
        <v>3582</v>
      </c>
      <c r="K29" s="1102" t="s">
        <v>3587</v>
      </c>
      <c r="L29" s="322">
        <v>4000</v>
      </c>
      <c r="M29" s="321">
        <v>100000</v>
      </c>
      <c r="N29" s="407">
        <v>5</v>
      </c>
      <c r="O29" s="384"/>
      <c r="P29" s="642">
        <v>2400</v>
      </c>
      <c r="Q29" s="508" t="s">
        <v>2323</v>
      </c>
      <c r="R29" s="1747" t="s">
        <v>56</v>
      </c>
      <c r="S29" s="384" t="s">
        <v>739</v>
      </c>
      <c r="T29" s="384" t="s">
        <v>3661</v>
      </c>
      <c r="U29" s="384"/>
      <c r="V29" s="384" t="s">
        <v>121</v>
      </c>
      <c r="W29" s="302" t="s">
        <v>198</v>
      </c>
      <c r="X29" s="302" t="s">
        <v>3671</v>
      </c>
      <c r="Y29" s="322">
        <v>80</v>
      </c>
      <c r="Z29" s="322">
        <v>1515</v>
      </c>
      <c r="AA29" s="322">
        <v>76</v>
      </c>
      <c r="AB29" s="384" t="s">
        <v>113</v>
      </c>
      <c r="AC29" s="524" t="s">
        <v>3079</v>
      </c>
      <c r="AD29" s="322"/>
      <c r="AE29" s="331">
        <v>872110333347699</v>
      </c>
      <c r="AF29" s="322">
        <v>1</v>
      </c>
      <c r="AG29" s="322" t="s">
        <v>113</v>
      </c>
      <c r="AH29" s="743">
        <v>14.5</v>
      </c>
    </row>
    <row r="30" spans="2:34">
      <c r="B30" s="137"/>
      <c r="C30" s="2401" t="s">
        <v>2766</v>
      </c>
      <c r="D30" s="557" t="s">
        <v>2193</v>
      </c>
      <c r="E30" s="1463" t="s">
        <v>2769</v>
      </c>
      <c r="F30" s="2247">
        <v>911401836388</v>
      </c>
      <c r="G30" s="210">
        <v>8721103333148</v>
      </c>
      <c r="H30" s="200" t="s">
        <v>3544</v>
      </c>
      <c r="I30" s="113" t="s">
        <v>55</v>
      </c>
      <c r="J30" s="744" t="s">
        <v>3583</v>
      </c>
      <c r="K30" s="1108">
        <v>10000</v>
      </c>
      <c r="L30" s="1916">
        <v>4000</v>
      </c>
      <c r="M30" s="321">
        <v>100000</v>
      </c>
      <c r="N30" s="340">
        <v>5</v>
      </c>
      <c r="O30" s="375"/>
      <c r="P30" s="642">
        <v>2400</v>
      </c>
      <c r="Q30" s="508" t="s">
        <v>2323</v>
      </c>
      <c r="R30" s="1745" t="s">
        <v>56</v>
      </c>
      <c r="S30" s="375" t="s">
        <v>739</v>
      </c>
      <c r="T30" s="375" t="s">
        <v>3623</v>
      </c>
      <c r="U30" s="375"/>
      <c r="V30" s="375" t="s">
        <v>121</v>
      </c>
      <c r="W30" s="896" t="s">
        <v>198</v>
      </c>
      <c r="X30" s="896">
        <v>160</v>
      </c>
      <c r="Y30" s="1916">
        <v>80</v>
      </c>
      <c r="Z30" s="1916">
        <v>1515</v>
      </c>
      <c r="AA30" s="1916">
        <v>76</v>
      </c>
      <c r="AB30" s="375" t="s">
        <v>113</v>
      </c>
      <c r="AC30" s="341" t="s">
        <v>3079</v>
      </c>
      <c r="AD30" s="1916"/>
      <c r="AE30" s="1911">
        <v>872110333314899</v>
      </c>
      <c r="AF30" s="1916">
        <v>1</v>
      </c>
      <c r="AG30" s="1916" t="s">
        <v>113</v>
      </c>
      <c r="AH30" s="2816">
        <v>14.5</v>
      </c>
    </row>
    <row r="31" spans="2:34">
      <c r="B31" s="137"/>
      <c r="C31" s="2401" t="s">
        <v>2766</v>
      </c>
      <c r="D31" s="557" t="s">
        <v>2193</v>
      </c>
      <c r="E31" s="1463" t="s">
        <v>2769</v>
      </c>
      <c r="F31" s="2247">
        <v>911401836488</v>
      </c>
      <c r="G31" s="210">
        <v>8721103333155</v>
      </c>
      <c r="H31" s="200" t="s">
        <v>3545</v>
      </c>
      <c r="I31" s="113" t="s">
        <v>55</v>
      </c>
      <c r="J31" s="806">
        <v>75</v>
      </c>
      <c r="K31" s="1105">
        <v>12000</v>
      </c>
      <c r="L31" s="1914">
        <v>4000</v>
      </c>
      <c r="M31" s="321">
        <v>100000</v>
      </c>
      <c r="N31" s="340">
        <v>5</v>
      </c>
      <c r="O31" s="442"/>
      <c r="P31" s="642">
        <v>2600</v>
      </c>
      <c r="Q31" s="508" t="s">
        <v>2323</v>
      </c>
      <c r="R31" s="1743" t="s">
        <v>56</v>
      </c>
      <c r="S31" s="442" t="s">
        <v>739</v>
      </c>
      <c r="T31" s="442" t="s">
        <v>3623</v>
      </c>
      <c r="U31" s="442"/>
      <c r="V31" s="442" t="s">
        <v>121</v>
      </c>
      <c r="W31" s="2035" t="s">
        <v>198</v>
      </c>
      <c r="X31" s="2035">
        <v>160</v>
      </c>
      <c r="Y31" s="1914">
        <v>80</v>
      </c>
      <c r="Z31" s="1914">
        <v>1515</v>
      </c>
      <c r="AA31" s="1914">
        <v>76</v>
      </c>
      <c r="AB31" s="442" t="s">
        <v>113</v>
      </c>
      <c r="AC31" s="341" t="s">
        <v>3079</v>
      </c>
      <c r="AD31" s="1914"/>
      <c r="AE31" s="1911">
        <v>872110333315599</v>
      </c>
      <c r="AF31" s="1914">
        <v>1</v>
      </c>
      <c r="AG31" s="1914" t="s">
        <v>113</v>
      </c>
      <c r="AH31" s="2814">
        <v>14.5</v>
      </c>
    </row>
    <row r="32" spans="2:34">
      <c r="B32" s="137"/>
      <c r="C32" s="2473" t="s">
        <v>2766</v>
      </c>
      <c r="D32" s="1541" t="s">
        <v>2193</v>
      </c>
      <c r="E32" s="1542" t="s">
        <v>2769</v>
      </c>
      <c r="F32" s="2249">
        <v>911401839988</v>
      </c>
      <c r="G32" s="2732">
        <v>8721103333506</v>
      </c>
      <c r="H32" s="972" t="s">
        <v>3547</v>
      </c>
      <c r="I32" s="801" t="s">
        <v>53</v>
      </c>
      <c r="J32" s="2734" t="s">
        <v>3584</v>
      </c>
      <c r="K32" s="2735" t="s">
        <v>3588</v>
      </c>
      <c r="L32" s="2739">
        <v>4000</v>
      </c>
      <c r="M32" s="2490">
        <v>100000</v>
      </c>
      <c r="N32" s="455">
        <v>5</v>
      </c>
      <c r="O32" s="2736"/>
      <c r="P32" s="639">
        <v>2800</v>
      </c>
      <c r="Q32" s="508" t="s">
        <v>2323</v>
      </c>
      <c r="R32" s="2737" t="s">
        <v>56</v>
      </c>
      <c r="S32" s="2736" t="s">
        <v>739</v>
      </c>
      <c r="T32" s="2736" t="s">
        <v>3663</v>
      </c>
      <c r="U32" s="2736"/>
      <c r="V32" s="2736" t="s">
        <v>121</v>
      </c>
      <c r="W32" s="2738" t="s">
        <v>198</v>
      </c>
      <c r="X32" s="2738" t="s">
        <v>3672</v>
      </c>
      <c r="Y32" s="2739">
        <v>80</v>
      </c>
      <c r="Z32" s="2739">
        <v>1515</v>
      </c>
      <c r="AA32" s="2739">
        <v>76</v>
      </c>
      <c r="AB32" s="2736" t="s">
        <v>113</v>
      </c>
      <c r="AC32" s="568" t="s">
        <v>3079</v>
      </c>
      <c r="AD32" s="2739"/>
      <c r="AE32" s="2733">
        <v>872110333350699</v>
      </c>
      <c r="AF32" s="2739">
        <v>1</v>
      </c>
      <c r="AG32" s="2739" t="s">
        <v>113</v>
      </c>
      <c r="AH32" s="2819">
        <v>14.5</v>
      </c>
    </row>
    <row r="33" spans="2:34">
      <c r="B33" s="137"/>
      <c r="C33" s="2395" t="s">
        <v>2766</v>
      </c>
      <c r="D33" s="834" t="s">
        <v>2193</v>
      </c>
      <c r="E33" s="1483" t="s">
        <v>2769</v>
      </c>
      <c r="F33" s="2248">
        <v>910505106553</v>
      </c>
      <c r="G33" s="194">
        <v>8721103359995</v>
      </c>
      <c r="H33" s="202" t="s">
        <v>3546</v>
      </c>
      <c r="I33" s="498" t="s">
        <v>3710</v>
      </c>
      <c r="J33" s="805">
        <v>74</v>
      </c>
      <c r="K33" s="1107">
        <v>14000</v>
      </c>
      <c r="L33" s="1917">
        <v>4000</v>
      </c>
      <c r="M33" s="444">
        <v>100000</v>
      </c>
      <c r="N33" s="428">
        <v>5</v>
      </c>
      <c r="O33" s="807"/>
      <c r="P33" s="640">
        <v>3000</v>
      </c>
      <c r="Q33" s="508" t="s">
        <v>2323</v>
      </c>
      <c r="R33" s="1746" t="s">
        <v>56</v>
      </c>
      <c r="S33" s="807" t="s">
        <v>739</v>
      </c>
      <c r="T33" s="807" t="s">
        <v>3662</v>
      </c>
      <c r="U33" s="807"/>
      <c r="V33" s="807" t="s">
        <v>121</v>
      </c>
      <c r="W33" s="905" t="s">
        <v>198</v>
      </c>
      <c r="X33" s="905">
        <v>189</v>
      </c>
      <c r="Y33" s="1917">
        <v>80</v>
      </c>
      <c r="Z33" s="1917">
        <v>1515</v>
      </c>
      <c r="AA33" s="1917">
        <v>76</v>
      </c>
      <c r="AB33" s="807" t="s">
        <v>113</v>
      </c>
      <c r="AC33" s="456" t="s">
        <v>3079</v>
      </c>
      <c r="AD33" s="1917"/>
      <c r="AE33" s="453">
        <v>872110335999500</v>
      </c>
      <c r="AF33" s="1917">
        <v>1</v>
      </c>
      <c r="AG33" s="1917" t="s">
        <v>113</v>
      </c>
      <c r="AH33" s="2817">
        <v>14.5</v>
      </c>
    </row>
    <row r="34" spans="2:34">
      <c r="B34" s="803"/>
      <c r="C34" s="557" t="s">
        <v>2766</v>
      </c>
      <c r="D34" s="557" t="s">
        <v>2193</v>
      </c>
      <c r="E34" s="1463" t="s">
        <v>2769</v>
      </c>
      <c r="F34" s="2246">
        <v>910505106544</v>
      </c>
      <c r="G34" s="90">
        <v>8721103359902</v>
      </c>
      <c r="H34" s="237" t="s">
        <v>3530</v>
      </c>
      <c r="I34" s="210" t="s">
        <v>63</v>
      </c>
      <c r="J34" s="384">
        <v>25</v>
      </c>
      <c r="K34" s="1094">
        <v>4000</v>
      </c>
      <c r="L34" s="322">
        <v>4000</v>
      </c>
      <c r="M34" s="321">
        <v>100000</v>
      </c>
      <c r="N34" s="343">
        <v>5</v>
      </c>
      <c r="O34" s="384"/>
      <c r="P34" s="642">
        <v>2450</v>
      </c>
      <c r="Q34" s="508" t="s">
        <v>2323</v>
      </c>
      <c r="R34" s="1747" t="s">
        <v>56</v>
      </c>
      <c r="S34" s="384" t="s">
        <v>739</v>
      </c>
      <c r="T34" s="384" t="s">
        <v>3616</v>
      </c>
      <c r="U34" s="384"/>
      <c r="V34" s="384" t="s">
        <v>121</v>
      </c>
      <c r="W34" s="302" t="s">
        <v>198</v>
      </c>
      <c r="X34" s="302">
        <v>160</v>
      </c>
      <c r="Y34" s="322">
        <v>80</v>
      </c>
      <c r="Z34" s="322">
        <v>665</v>
      </c>
      <c r="AA34" s="322">
        <v>76</v>
      </c>
      <c r="AB34" s="384" t="s">
        <v>133</v>
      </c>
      <c r="AC34" s="343" t="s">
        <v>3079</v>
      </c>
      <c r="AD34" s="1918"/>
      <c r="AE34" s="322">
        <v>872110335990200</v>
      </c>
      <c r="AF34" s="1918">
        <v>1</v>
      </c>
      <c r="AG34" s="1918" t="s">
        <v>113</v>
      </c>
      <c r="AH34" s="743">
        <v>14.5</v>
      </c>
    </row>
    <row r="35" spans="2:34">
      <c r="B35" s="803"/>
      <c r="C35" s="557" t="s">
        <v>2766</v>
      </c>
      <c r="D35" s="557" t="s">
        <v>2193</v>
      </c>
      <c r="E35" s="1463" t="s">
        <v>2769</v>
      </c>
      <c r="F35" s="2249">
        <v>911401838588</v>
      </c>
      <c r="G35" s="2732">
        <v>8721103333360</v>
      </c>
      <c r="H35" s="972" t="s">
        <v>3538</v>
      </c>
      <c r="I35" s="210" t="s">
        <v>63</v>
      </c>
      <c r="J35" s="384" t="s">
        <v>1285</v>
      </c>
      <c r="K35" s="1094">
        <v>6000</v>
      </c>
      <c r="L35" s="322">
        <v>4000</v>
      </c>
      <c r="M35" s="321">
        <v>100000</v>
      </c>
      <c r="N35" s="407">
        <v>5</v>
      </c>
      <c r="O35" s="384"/>
      <c r="P35" s="642">
        <v>2750</v>
      </c>
      <c r="Q35" s="508" t="s">
        <v>2323</v>
      </c>
      <c r="R35" s="1747" t="s">
        <v>56</v>
      </c>
      <c r="S35" s="384" t="s">
        <v>739</v>
      </c>
      <c r="T35" s="384" t="s">
        <v>3620</v>
      </c>
      <c r="U35" s="384"/>
      <c r="V35" s="384" t="s">
        <v>121</v>
      </c>
      <c r="W35" s="302" t="s">
        <v>198</v>
      </c>
      <c r="X35" s="302">
        <v>160</v>
      </c>
      <c r="Y35" s="322">
        <v>80</v>
      </c>
      <c r="Z35" s="322">
        <v>1215</v>
      </c>
      <c r="AA35" s="322">
        <v>76</v>
      </c>
      <c r="AB35" s="384" t="s">
        <v>133</v>
      </c>
      <c r="AC35" s="524" t="s">
        <v>3079</v>
      </c>
      <c r="AD35" s="322"/>
      <c r="AE35" s="2733">
        <v>872110333336099</v>
      </c>
      <c r="AF35" s="322">
        <v>1</v>
      </c>
      <c r="AG35" s="322" t="s">
        <v>113</v>
      </c>
      <c r="AH35" s="743">
        <v>14.5</v>
      </c>
    </row>
    <row r="36" spans="2:34">
      <c r="B36" s="803"/>
      <c r="C36" s="557" t="s">
        <v>2766</v>
      </c>
      <c r="D36" s="557" t="s">
        <v>2193</v>
      </c>
      <c r="E36" s="1463" t="s">
        <v>2769</v>
      </c>
      <c r="F36" s="2249">
        <v>910505106545</v>
      </c>
      <c r="G36" s="73">
        <v>8721103359919</v>
      </c>
      <c r="H36" s="972" t="s">
        <v>3539</v>
      </c>
      <c r="I36" s="210" t="s">
        <v>63</v>
      </c>
      <c r="J36" s="384">
        <v>50</v>
      </c>
      <c r="K36" s="1094">
        <v>8000</v>
      </c>
      <c r="L36" s="322">
        <v>4000</v>
      </c>
      <c r="M36" s="321">
        <v>100000</v>
      </c>
      <c r="N36" s="407">
        <v>5</v>
      </c>
      <c r="O36" s="384"/>
      <c r="P36" s="642">
        <v>2900</v>
      </c>
      <c r="Q36" s="508" t="s">
        <v>2323</v>
      </c>
      <c r="R36" s="1747" t="s">
        <v>56</v>
      </c>
      <c r="S36" s="384" t="s">
        <v>739</v>
      </c>
      <c r="T36" s="384" t="s">
        <v>3621</v>
      </c>
      <c r="U36" s="384"/>
      <c r="V36" s="384" t="s">
        <v>121</v>
      </c>
      <c r="W36" s="302" t="s">
        <v>198</v>
      </c>
      <c r="X36" s="302">
        <v>160</v>
      </c>
      <c r="Y36" s="322">
        <v>80</v>
      </c>
      <c r="Z36" s="322">
        <v>1215</v>
      </c>
      <c r="AA36" s="322">
        <v>76</v>
      </c>
      <c r="AB36" s="384" t="s">
        <v>133</v>
      </c>
      <c r="AC36" s="524" t="s">
        <v>3079</v>
      </c>
      <c r="AD36" s="322"/>
      <c r="AE36" s="331">
        <v>872110335991900</v>
      </c>
      <c r="AF36" s="322">
        <v>1</v>
      </c>
      <c r="AG36" s="322" t="s">
        <v>113</v>
      </c>
      <c r="AH36" s="743">
        <v>14.5</v>
      </c>
    </row>
    <row r="37" spans="2:34">
      <c r="B37" s="803"/>
      <c r="C37" s="557" t="s">
        <v>2766</v>
      </c>
      <c r="D37" s="557" t="s">
        <v>2193</v>
      </c>
      <c r="E37" s="1463" t="s">
        <v>2769</v>
      </c>
      <c r="F37" s="2249">
        <v>910505106554</v>
      </c>
      <c r="G37" s="73">
        <v>8721103390004</v>
      </c>
      <c r="H37" s="972" t="s">
        <v>3540</v>
      </c>
      <c r="I37" s="210" t="s">
        <v>3710</v>
      </c>
      <c r="J37" s="384">
        <v>44</v>
      </c>
      <c r="K37" s="1094">
        <v>8200</v>
      </c>
      <c r="L37" s="322">
        <v>4000</v>
      </c>
      <c r="M37" s="321">
        <v>100000</v>
      </c>
      <c r="N37" s="407">
        <v>5</v>
      </c>
      <c r="O37" s="384"/>
      <c r="P37" s="642">
        <v>3100</v>
      </c>
      <c r="Q37" s="508" t="s">
        <v>2323</v>
      </c>
      <c r="R37" s="1747" t="s">
        <v>56</v>
      </c>
      <c r="S37" s="384" t="s">
        <v>739</v>
      </c>
      <c r="T37" s="384" t="s">
        <v>3621</v>
      </c>
      <c r="U37" s="384"/>
      <c r="V37" s="384" t="s">
        <v>121</v>
      </c>
      <c r="W37" s="302" t="s">
        <v>198</v>
      </c>
      <c r="X37" s="302">
        <v>186</v>
      </c>
      <c r="Y37" s="322">
        <v>80</v>
      </c>
      <c r="Z37" s="322">
        <v>1215</v>
      </c>
      <c r="AA37" s="322">
        <v>76</v>
      </c>
      <c r="AB37" s="384" t="s">
        <v>133</v>
      </c>
      <c r="AC37" s="524" t="s">
        <v>3079</v>
      </c>
      <c r="AD37" s="322"/>
      <c r="AE37" s="331">
        <v>872110339000400</v>
      </c>
      <c r="AF37" s="322">
        <v>1</v>
      </c>
      <c r="AG37" s="322" t="s">
        <v>113</v>
      </c>
      <c r="AH37" s="743">
        <v>14.5</v>
      </c>
    </row>
    <row r="38" spans="2:34">
      <c r="B38" s="803"/>
      <c r="C38" s="557" t="s">
        <v>2766</v>
      </c>
      <c r="D38" s="557" t="s">
        <v>2193</v>
      </c>
      <c r="E38" s="1463" t="s">
        <v>2769</v>
      </c>
      <c r="F38" s="2249">
        <v>911401838888</v>
      </c>
      <c r="G38" s="73">
        <v>8721103333391</v>
      </c>
      <c r="H38" s="972" t="s">
        <v>3548</v>
      </c>
      <c r="I38" s="210" t="s">
        <v>63</v>
      </c>
      <c r="J38" s="384">
        <v>50</v>
      </c>
      <c r="K38" s="1094">
        <v>8000</v>
      </c>
      <c r="L38" s="322">
        <v>4000</v>
      </c>
      <c r="M38" s="2105">
        <v>100000</v>
      </c>
      <c r="N38" s="407">
        <v>5</v>
      </c>
      <c r="O38" s="384"/>
      <c r="P38" s="642">
        <v>3200</v>
      </c>
      <c r="Q38" s="508" t="s">
        <v>2323</v>
      </c>
      <c r="R38" s="1747" t="s">
        <v>56</v>
      </c>
      <c r="S38" s="384" t="s">
        <v>739</v>
      </c>
      <c r="T38" s="384" t="s">
        <v>3621</v>
      </c>
      <c r="U38" s="384"/>
      <c r="V38" s="384" t="s">
        <v>121</v>
      </c>
      <c r="W38" s="302" t="s">
        <v>198</v>
      </c>
      <c r="X38" s="302">
        <v>160</v>
      </c>
      <c r="Y38" s="322">
        <v>80</v>
      </c>
      <c r="Z38" s="322">
        <v>1515</v>
      </c>
      <c r="AA38" s="322">
        <v>76</v>
      </c>
      <c r="AB38" s="384" t="s">
        <v>133</v>
      </c>
      <c r="AC38" s="524" t="s">
        <v>3079</v>
      </c>
      <c r="AD38" s="322"/>
      <c r="AE38" s="331">
        <v>872110333339199</v>
      </c>
      <c r="AF38" s="322">
        <v>1</v>
      </c>
      <c r="AG38" s="322" t="s">
        <v>113</v>
      </c>
      <c r="AH38" s="743">
        <v>14.5</v>
      </c>
    </row>
    <row r="39" spans="2:34">
      <c r="B39" s="803"/>
      <c r="C39" s="557" t="s">
        <v>2766</v>
      </c>
      <c r="D39" s="557" t="s">
        <v>2193</v>
      </c>
      <c r="E39" s="1463" t="s">
        <v>2769</v>
      </c>
      <c r="F39" s="2249">
        <v>910505106555</v>
      </c>
      <c r="G39" s="73">
        <v>8721103390011</v>
      </c>
      <c r="H39" s="972" t="s">
        <v>3528</v>
      </c>
      <c r="I39" s="210" t="s">
        <v>3710</v>
      </c>
      <c r="J39" s="384">
        <v>44</v>
      </c>
      <c r="K39" s="1094">
        <v>8200</v>
      </c>
      <c r="L39" s="322">
        <v>4000</v>
      </c>
      <c r="M39" s="2105">
        <v>100000</v>
      </c>
      <c r="N39" s="407">
        <v>5</v>
      </c>
      <c r="O39" s="384"/>
      <c r="P39" s="642">
        <v>3400</v>
      </c>
      <c r="Q39" s="508" t="s">
        <v>2323</v>
      </c>
      <c r="R39" s="1747" t="s">
        <v>56</v>
      </c>
      <c r="S39" s="384" t="s">
        <v>739</v>
      </c>
      <c r="T39" s="384" t="s">
        <v>3621</v>
      </c>
      <c r="U39" s="384"/>
      <c r="V39" s="384" t="s">
        <v>121</v>
      </c>
      <c r="W39" s="302" t="s">
        <v>198</v>
      </c>
      <c r="X39" s="302">
        <v>186</v>
      </c>
      <c r="Y39" s="322">
        <v>80</v>
      </c>
      <c r="Z39" s="322">
        <v>1515</v>
      </c>
      <c r="AA39" s="322">
        <v>76</v>
      </c>
      <c r="AB39" s="384" t="s">
        <v>133</v>
      </c>
      <c r="AC39" s="524" t="s">
        <v>3079</v>
      </c>
      <c r="AD39" s="322"/>
      <c r="AE39" s="331">
        <v>872110339001100</v>
      </c>
      <c r="AF39" s="322">
        <v>1</v>
      </c>
      <c r="AG39" s="322" t="s">
        <v>113</v>
      </c>
      <c r="AH39" s="743">
        <v>14.5</v>
      </c>
    </row>
    <row r="40" spans="2:34">
      <c r="B40" s="803"/>
      <c r="C40" s="834" t="s">
        <v>2766</v>
      </c>
      <c r="D40" s="834" t="s">
        <v>2193</v>
      </c>
      <c r="E40" s="1483" t="s">
        <v>2769</v>
      </c>
      <c r="F40" s="2248">
        <v>910505106546</v>
      </c>
      <c r="G40" s="47">
        <v>8721103359926</v>
      </c>
      <c r="H40" s="202" t="s">
        <v>3521</v>
      </c>
      <c r="I40" s="213" t="s">
        <v>63</v>
      </c>
      <c r="J40" s="430">
        <v>75</v>
      </c>
      <c r="K40" s="1092">
        <v>12000</v>
      </c>
      <c r="L40" s="453">
        <v>4000</v>
      </c>
      <c r="M40" s="444">
        <v>100000</v>
      </c>
      <c r="N40" s="458">
        <v>5</v>
      </c>
      <c r="O40" s="430"/>
      <c r="P40" s="640">
        <v>3600</v>
      </c>
      <c r="Q40" s="508" t="s">
        <v>2323</v>
      </c>
      <c r="R40" s="1750" t="s">
        <v>56</v>
      </c>
      <c r="S40" s="430" t="s">
        <v>739</v>
      </c>
      <c r="T40" s="430" t="s">
        <v>3623</v>
      </c>
      <c r="U40" s="430"/>
      <c r="V40" s="430" t="s">
        <v>121</v>
      </c>
      <c r="W40" s="2037" t="s">
        <v>198</v>
      </c>
      <c r="X40" s="2037">
        <v>160</v>
      </c>
      <c r="Y40" s="453">
        <v>80</v>
      </c>
      <c r="Z40" s="453">
        <v>1515</v>
      </c>
      <c r="AA40" s="453">
        <v>76</v>
      </c>
      <c r="AB40" s="430" t="s">
        <v>133</v>
      </c>
      <c r="AC40" s="473" t="s">
        <v>3079</v>
      </c>
      <c r="AD40" s="453"/>
      <c r="AE40" s="273">
        <v>872110335992600</v>
      </c>
      <c r="AF40" s="453">
        <v>1</v>
      </c>
      <c r="AG40" s="453" t="s">
        <v>113</v>
      </c>
      <c r="AH40" s="665">
        <v>14.5</v>
      </c>
    </row>
    <row r="41" spans="2:34">
      <c r="B41" s="803"/>
      <c r="C41" s="557" t="s">
        <v>2766</v>
      </c>
      <c r="D41" s="557" t="s">
        <v>2193</v>
      </c>
      <c r="E41" s="1463"/>
      <c r="F41" s="919">
        <v>911401883288</v>
      </c>
      <c r="G41" s="233">
        <v>8721103349088</v>
      </c>
      <c r="H41" s="233" t="s">
        <v>3549</v>
      </c>
      <c r="I41" s="237" t="s">
        <v>3715</v>
      </c>
      <c r="J41" s="384"/>
      <c r="K41" s="1094"/>
      <c r="L41" s="322"/>
      <c r="M41" s="2105"/>
      <c r="N41" s="407">
        <v>2</v>
      </c>
      <c r="O41" s="384"/>
      <c r="P41" s="642">
        <v>1070</v>
      </c>
      <c r="Q41" s="508" t="s">
        <v>2323</v>
      </c>
      <c r="R41" s="1747"/>
      <c r="S41" s="384"/>
      <c r="T41" s="384"/>
      <c r="U41" s="384"/>
      <c r="V41" s="384"/>
      <c r="W41" s="302">
        <v>450</v>
      </c>
      <c r="X41" s="302"/>
      <c r="Y41" s="322">
        <v>20</v>
      </c>
      <c r="Z41" s="322">
        <v>1025</v>
      </c>
      <c r="AA41" s="322">
        <v>18</v>
      </c>
      <c r="AB41" s="384"/>
      <c r="AC41" s="524"/>
      <c r="AD41" s="322"/>
      <c r="AE41" s="1692">
        <v>872110334908899</v>
      </c>
      <c r="AF41" s="322">
        <v>1</v>
      </c>
      <c r="AG41" s="322" t="s">
        <v>113</v>
      </c>
      <c r="AH41" s="743">
        <v>5</v>
      </c>
    </row>
    <row r="42" spans="2:34">
      <c r="B42" s="803"/>
      <c r="C42" s="1541" t="s">
        <v>2766</v>
      </c>
      <c r="D42" s="1541" t="s">
        <v>2193</v>
      </c>
      <c r="E42" s="1542"/>
      <c r="F42" s="1261">
        <v>911401883388</v>
      </c>
      <c r="G42" s="719">
        <v>8721103349095</v>
      </c>
      <c r="H42" s="719" t="s">
        <v>3550</v>
      </c>
      <c r="I42" s="3221" t="s">
        <v>3716</v>
      </c>
      <c r="J42" s="981"/>
      <c r="K42" s="2768"/>
      <c r="L42" s="1919"/>
      <c r="M42" s="2105"/>
      <c r="N42" s="407">
        <v>2</v>
      </c>
      <c r="O42" s="981"/>
      <c r="P42" s="639">
        <v>1270</v>
      </c>
      <c r="Q42" s="508" t="s">
        <v>2323</v>
      </c>
      <c r="R42" s="1747"/>
      <c r="S42" s="384"/>
      <c r="T42" s="384"/>
      <c r="U42" s="384"/>
      <c r="V42" s="384"/>
      <c r="W42" s="302">
        <v>450</v>
      </c>
      <c r="X42" s="302"/>
      <c r="Y42" s="322">
        <v>20</v>
      </c>
      <c r="Z42" s="322">
        <v>1315</v>
      </c>
      <c r="AA42" s="322">
        <v>18</v>
      </c>
      <c r="AB42" s="384"/>
      <c r="AC42" s="524"/>
      <c r="AD42" s="322"/>
      <c r="AE42" s="1692">
        <v>872110334909599</v>
      </c>
      <c r="AF42" s="322">
        <v>1</v>
      </c>
      <c r="AG42" s="322" t="s">
        <v>113</v>
      </c>
      <c r="AH42" s="743">
        <v>5</v>
      </c>
    </row>
    <row r="43" spans="2:34">
      <c r="B43" s="804"/>
      <c r="C43" s="2396" t="s">
        <v>2766</v>
      </c>
      <c r="D43" s="1395" t="s">
        <v>2193</v>
      </c>
      <c r="E43" s="1501" t="s">
        <v>2769</v>
      </c>
      <c r="F43" s="2156">
        <v>912401483668</v>
      </c>
      <c r="G43" s="2321">
        <v>8719514881136</v>
      </c>
      <c r="H43" s="2321" t="s">
        <v>3743</v>
      </c>
      <c r="I43" s="3222" t="s">
        <v>3755</v>
      </c>
      <c r="J43" s="3220"/>
      <c r="K43" s="3209"/>
      <c r="L43" s="1212"/>
      <c r="M43" s="3124"/>
      <c r="N43" s="1246">
        <v>2</v>
      </c>
      <c r="O43" s="3220"/>
      <c r="P43" s="1989">
        <v>1500</v>
      </c>
      <c r="Q43" s="508" t="s">
        <v>2323</v>
      </c>
      <c r="R43" s="1751"/>
      <c r="S43" s="443" t="s">
        <v>104</v>
      </c>
      <c r="T43" s="443"/>
      <c r="U43" s="443"/>
      <c r="V43" s="443"/>
      <c r="W43" s="2039" t="s">
        <v>198</v>
      </c>
      <c r="X43" s="2039"/>
      <c r="Y43" s="751">
        <v>42</v>
      </c>
      <c r="Z43" s="751">
        <v>220</v>
      </c>
      <c r="AA43" s="751">
        <v>28</v>
      </c>
      <c r="AB43" s="443"/>
      <c r="AC43" s="473"/>
      <c r="AD43" s="751"/>
      <c r="AE43" s="559">
        <v>871951488113600</v>
      </c>
      <c r="AF43" s="751">
        <v>1</v>
      </c>
      <c r="AG43" s="751" t="s">
        <v>113</v>
      </c>
      <c r="AH43" s="2826">
        <v>0.5</v>
      </c>
    </row>
    <row r="44" spans="2:34">
      <c r="B44" s="630" t="s">
        <v>775</v>
      </c>
      <c r="C44" s="1461" t="s">
        <v>2766</v>
      </c>
      <c r="D44" s="1461" t="s">
        <v>2193</v>
      </c>
      <c r="E44" s="1462" t="s">
        <v>2769</v>
      </c>
      <c r="F44" s="2250">
        <v>911401828388</v>
      </c>
      <c r="G44" s="92">
        <v>8721103329677</v>
      </c>
      <c r="H44" s="233" t="s">
        <v>3561</v>
      </c>
      <c r="I44" s="2119" t="s">
        <v>3717</v>
      </c>
      <c r="J44" s="384">
        <v>31</v>
      </c>
      <c r="K44" s="1497">
        <v>4650</v>
      </c>
      <c r="L44" s="328">
        <v>3000</v>
      </c>
      <c r="M44" s="1524">
        <v>100000</v>
      </c>
      <c r="N44" s="1524">
        <v>5</v>
      </c>
      <c r="O44" s="349"/>
      <c r="P44" s="641">
        <v>2350</v>
      </c>
      <c r="Q44" s="508" t="s">
        <v>2323</v>
      </c>
      <c r="R44" s="1747" t="s">
        <v>56</v>
      </c>
      <c r="S44" s="384" t="s">
        <v>778</v>
      </c>
      <c r="T44" s="384" t="s">
        <v>3616</v>
      </c>
      <c r="U44" s="384"/>
      <c r="V44" s="384" t="s">
        <v>147</v>
      </c>
      <c r="W44" s="302" t="s">
        <v>198</v>
      </c>
      <c r="X44" s="302">
        <v>150</v>
      </c>
      <c r="Y44" s="322">
        <v>79</v>
      </c>
      <c r="Z44" s="322">
        <v>1310</v>
      </c>
      <c r="AA44" s="322">
        <v>79</v>
      </c>
      <c r="AB44" s="384" t="s">
        <v>113</v>
      </c>
      <c r="AC44" s="302" t="s">
        <v>3079</v>
      </c>
      <c r="AD44" s="322"/>
      <c r="AE44" s="328">
        <v>872110332967799</v>
      </c>
      <c r="AF44" s="322">
        <v>1</v>
      </c>
      <c r="AG44" s="322" t="s">
        <v>113</v>
      </c>
      <c r="AH44" s="743">
        <v>14.5</v>
      </c>
    </row>
    <row r="45" spans="2:34">
      <c r="B45" s="127"/>
      <c r="C45" s="557" t="s">
        <v>2766</v>
      </c>
      <c r="D45" s="557" t="s">
        <v>2193</v>
      </c>
      <c r="E45" s="1463" t="s">
        <v>2769</v>
      </c>
      <c r="F45" s="2247">
        <v>911401827988</v>
      </c>
      <c r="G45" s="210">
        <v>8721103329639</v>
      </c>
      <c r="H45" s="233" t="s">
        <v>3559</v>
      </c>
      <c r="I45" s="2119" t="s">
        <v>3717</v>
      </c>
      <c r="J45" s="384">
        <v>31</v>
      </c>
      <c r="K45" s="1094">
        <v>5000</v>
      </c>
      <c r="L45" s="322">
        <v>4000</v>
      </c>
      <c r="M45" s="321">
        <v>100000</v>
      </c>
      <c r="N45" s="321">
        <v>5</v>
      </c>
      <c r="O45" s="384"/>
      <c r="P45" s="642">
        <v>2350</v>
      </c>
      <c r="Q45" s="508" t="s">
        <v>2323</v>
      </c>
      <c r="R45" s="1747" t="s">
        <v>56</v>
      </c>
      <c r="S45" s="384" t="s">
        <v>778</v>
      </c>
      <c r="T45" s="384" t="s">
        <v>3616</v>
      </c>
      <c r="U45" s="384"/>
      <c r="V45" s="384" t="s">
        <v>121</v>
      </c>
      <c r="W45" s="302" t="s">
        <v>198</v>
      </c>
      <c r="X45" s="302">
        <v>161</v>
      </c>
      <c r="Y45" s="322">
        <v>79</v>
      </c>
      <c r="Z45" s="322">
        <v>1310</v>
      </c>
      <c r="AA45" s="322">
        <v>79</v>
      </c>
      <c r="AB45" s="384" t="s">
        <v>113</v>
      </c>
      <c r="AC45" s="302" t="s">
        <v>3079</v>
      </c>
      <c r="AD45" s="322"/>
      <c r="AE45" s="1911">
        <v>872110332963999</v>
      </c>
      <c r="AF45" s="322">
        <v>1</v>
      </c>
      <c r="AG45" s="322" t="s">
        <v>113</v>
      </c>
      <c r="AH45" s="743">
        <v>14.5</v>
      </c>
    </row>
    <row r="46" spans="2:34">
      <c r="B46" s="127"/>
      <c r="C46" s="557" t="s">
        <v>2766</v>
      </c>
      <c r="D46" s="557" t="s">
        <v>2193</v>
      </c>
      <c r="E46" s="1463" t="s">
        <v>2769</v>
      </c>
      <c r="F46" s="2247">
        <v>911401828488</v>
      </c>
      <c r="G46" s="210">
        <v>8721103329684</v>
      </c>
      <c r="H46" s="233" t="s">
        <v>3562</v>
      </c>
      <c r="I46" s="2119" t="s">
        <v>3717</v>
      </c>
      <c r="J46" s="384" t="s">
        <v>3596</v>
      </c>
      <c r="K46" s="1094">
        <v>6600</v>
      </c>
      <c r="L46" s="322">
        <v>3000</v>
      </c>
      <c r="M46" s="321">
        <v>100000</v>
      </c>
      <c r="N46" s="321">
        <v>5</v>
      </c>
      <c r="O46" s="384"/>
      <c r="P46" s="642">
        <v>2800</v>
      </c>
      <c r="Q46" s="508" t="s">
        <v>2323</v>
      </c>
      <c r="R46" s="1747" t="s">
        <v>56</v>
      </c>
      <c r="S46" s="384" t="s">
        <v>778</v>
      </c>
      <c r="T46" s="384" t="s">
        <v>3620</v>
      </c>
      <c r="U46" s="384"/>
      <c r="V46" s="384" t="s">
        <v>147</v>
      </c>
      <c r="W46" s="302" t="s">
        <v>198</v>
      </c>
      <c r="X46" s="302">
        <v>152</v>
      </c>
      <c r="Y46" s="322">
        <v>79</v>
      </c>
      <c r="Z46" s="322">
        <v>1610</v>
      </c>
      <c r="AA46" s="322">
        <v>79</v>
      </c>
      <c r="AB46" s="384" t="s">
        <v>113</v>
      </c>
      <c r="AC46" s="302" t="s">
        <v>3079</v>
      </c>
      <c r="AD46" s="322"/>
      <c r="AE46" s="1911">
        <v>872110332968499</v>
      </c>
      <c r="AF46" s="322">
        <v>1</v>
      </c>
      <c r="AG46" s="322" t="s">
        <v>113</v>
      </c>
      <c r="AH46" s="743">
        <v>14.5</v>
      </c>
    </row>
    <row r="47" spans="2:34">
      <c r="B47" s="127"/>
      <c r="C47" s="557" t="s">
        <v>2766</v>
      </c>
      <c r="D47" s="557" t="s">
        <v>2193</v>
      </c>
      <c r="E47" s="1463" t="s">
        <v>2769</v>
      </c>
      <c r="F47" s="2247">
        <v>911401828088</v>
      </c>
      <c r="G47" s="210">
        <v>8721103329646</v>
      </c>
      <c r="H47" s="233" t="s">
        <v>3560</v>
      </c>
      <c r="I47" s="2119" t="s">
        <v>3717</v>
      </c>
      <c r="J47" s="384" t="s">
        <v>3596</v>
      </c>
      <c r="K47" s="1094">
        <v>7000</v>
      </c>
      <c r="L47" s="322">
        <v>4000</v>
      </c>
      <c r="M47" s="321">
        <v>100000</v>
      </c>
      <c r="N47" s="321">
        <v>5</v>
      </c>
      <c r="O47" s="384"/>
      <c r="P47" s="642">
        <v>2800</v>
      </c>
      <c r="Q47" s="508" t="s">
        <v>2323</v>
      </c>
      <c r="R47" s="1747" t="s">
        <v>56</v>
      </c>
      <c r="S47" s="384" t="s">
        <v>778</v>
      </c>
      <c r="T47" s="384" t="s">
        <v>3620</v>
      </c>
      <c r="U47" s="384"/>
      <c r="V47" s="384" t="s">
        <v>121</v>
      </c>
      <c r="W47" s="302" t="s">
        <v>198</v>
      </c>
      <c r="X47" s="302">
        <v>161</v>
      </c>
      <c r="Y47" s="322">
        <v>79</v>
      </c>
      <c r="Z47" s="322">
        <v>1610</v>
      </c>
      <c r="AA47" s="322">
        <v>79</v>
      </c>
      <c r="AB47" s="384" t="s">
        <v>113</v>
      </c>
      <c r="AC47" s="302" t="s">
        <v>3079</v>
      </c>
      <c r="AD47" s="322"/>
      <c r="AE47" s="1911">
        <v>872110332964699</v>
      </c>
      <c r="AF47" s="322">
        <v>1</v>
      </c>
      <c r="AG47" s="322" t="s">
        <v>113</v>
      </c>
      <c r="AH47" s="743">
        <v>14.5</v>
      </c>
    </row>
    <row r="48" spans="2:34">
      <c r="B48" s="127"/>
      <c r="C48" s="557" t="s">
        <v>2766</v>
      </c>
      <c r="D48" s="557" t="s">
        <v>2193</v>
      </c>
      <c r="E48" s="1463" t="s">
        <v>2769</v>
      </c>
      <c r="F48" s="2247">
        <v>911401827788</v>
      </c>
      <c r="G48" s="210">
        <v>8721103329615</v>
      </c>
      <c r="H48" s="233" t="s">
        <v>3564</v>
      </c>
      <c r="I48" s="2119" t="s">
        <v>3718</v>
      </c>
      <c r="J48" s="384">
        <v>31</v>
      </c>
      <c r="K48" s="1094">
        <v>5000</v>
      </c>
      <c r="L48" s="322">
        <v>4000</v>
      </c>
      <c r="M48" s="321">
        <v>100000</v>
      </c>
      <c r="N48" s="321">
        <v>5</v>
      </c>
      <c r="O48" s="384"/>
      <c r="P48" s="642">
        <v>2450</v>
      </c>
      <c r="Q48" s="508" t="s">
        <v>2323</v>
      </c>
      <c r="R48" s="1747" t="s">
        <v>56</v>
      </c>
      <c r="S48" s="384" t="s">
        <v>3599</v>
      </c>
      <c r="T48" s="384" t="s">
        <v>3616</v>
      </c>
      <c r="U48" s="384"/>
      <c r="V48" s="384" t="s">
        <v>121</v>
      </c>
      <c r="W48" s="302" t="s">
        <v>198</v>
      </c>
      <c r="X48" s="302">
        <v>161</v>
      </c>
      <c r="Y48" s="322">
        <v>79</v>
      </c>
      <c r="Z48" s="322">
        <v>1310</v>
      </c>
      <c r="AA48" s="322">
        <v>79</v>
      </c>
      <c r="AB48" s="384" t="s">
        <v>113</v>
      </c>
      <c r="AC48" s="302" t="s">
        <v>3079</v>
      </c>
      <c r="AD48" s="322"/>
      <c r="AE48" s="1911">
        <v>872110332961599</v>
      </c>
      <c r="AF48" s="322">
        <v>1</v>
      </c>
      <c r="AG48" s="322" t="s">
        <v>113</v>
      </c>
      <c r="AH48" s="743">
        <v>14.5</v>
      </c>
    </row>
    <row r="49" spans="2:34">
      <c r="B49" s="127"/>
      <c r="C49" s="557" t="s">
        <v>2766</v>
      </c>
      <c r="D49" s="557" t="s">
        <v>2193</v>
      </c>
      <c r="E49" s="1463" t="s">
        <v>2769</v>
      </c>
      <c r="F49" s="2247">
        <v>911401827688</v>
      </c>
      <c r="G49" s="210">
        <v>8721103329608</v>
      </c>
      <c r="H49" s="233" t="s">
        <v>3558</v>
      </c>
      <c r="I49" s="2119" t="s">
        <v>3718</v>
      </c>
      <c r="J49" s="384">
        <v>26</v>
      </c>
      <c r="K49" s="1094">
        <v>3900</v>
      </c>
      <c r="L49" s="1919">
        <v>4000</v>
      </c>
      <c r="M49" s="2490">
        <v>100000</v>
      </c>
      <c r="N49" s="321">
        <v>5</v>
      </c>
      <c r="O49" s="981"/>
      <c r="P49" s="642">
        <v>2450</v>
      </c>
      <c r="Q49" s="508" t="s">
        <v>2323</v>
      </c>
      <c r="R49" s="1752" t="s">
        <v>56</v>
      </c>
      <c r="S49" s="981" t="s">
        <v>3599</v>
      </c>
      <c r="T49" s="981" t="s">
        <v>3619</v>
      </c>
      <c r="U49" s="981"/>
      <c r="V49" s="981" t="s">
        <v>121</v>
      </c>
      <c r="W49" s="2040" t="s">
        <v>198</v>
      </c>
      <c r="X49" s="2040">
        <v>150</v>
      </c>
      <c r="Y49" s="1919">
        <v>79</v>
      </c>
      <c r="Z49" s="1919">
        <v>1610</v>
      </c>
      <c r="AA49" s="1919">
        <v>79</v>
      </c>
      <c r="AB49" s="981" t="s">
        <v>113</v>
      </c>
      <c r="AC49" s="302" t="s">
        <v>3079</v>
      </c>
      <c r="AD49" s="1919"/>
      <c r="AE49" s="1911">
        <v>872110332960899</v>
      </c>
      <c r="AF49" s="1919">
        <v>1</v>
      </c>
      <c r="AG49" s="1919" t="s">
        <v>113</v>
      </c>
      <c r="AH49" s="2014">
        <v>14.5</v>
      </c>
    </row>
    <row r="50" spans="2:34">
      <c r="B50" s="127"/>
      <c r="C50" s="834" t="s">
        <v>2766</v>
      </c>
      <c r="D50" s="834" t="s">
        <v>2193</v>
      </c>
      <c r="E50" s="1483" t="s">
        <v>2769</v>
      </c>
      <c r="F50" s="2249">
        <v>911401827888</v>
      </c>
      <c r="G50" s="73">
        <v>8721103329622</v>
      </c>
      <c r="H50" s="719" t="s">
        <v>3563</v>
      </c>
      <c r="I50" s="2120" t="s">
        <v>3718</v>
      </c>
      <c r="J50" s="1070" t="s">
        <v>3596</v>
      </c>
      <c r="K50" s="2104">
        <v>7000</v>
      </c>
      <c r="L50" s="1920">
        <v>4000</v>
      </c>
      <c r="M50" s="2105">
        <v>100000</v>
      </c>
      <c r="N50" s="2105">
        <v>5</v>
      </c>
      <c r="O50" s="1070"/>
      <c r="P50" s="957">
        <v>2900</v>
      </c>
      <c r="Q50" s="508" t="s">
        <v>2323</v>
      </c>
      <c r="R50" s="1756" t="s">
        <v>56</v>
      </c>
      <c r="S50" s="1070" t="s">
        <v>3599</v>
      </c>
      <c r="T50" s="1070" t="s">
        <v>3620</v>
      </c>
      <c r="U50" s="1070"/>
      <c r="V50" s="1070" t="s">
        <v>121</v>
      </c>
      <c r="W50" s="2041" t="s">
        <v>198</v>
      </c>
      <c r="X50" s="2041">
        <v>161</v>
      </c>
      <c r="Y50" s="1920">
        <v>79</v>
      </c>
      <c r="Z50" s="1920">
        <v>1610</v>
      </c>
      <c r="AA50" s="1920">
        <v>79</v>
      </c>
      <c r="AB50" s="1070" t="s">
        <v>113</v>
      </c>
      <c r="AC50" s="2041" t="s">
        <v>3079</v>
      </c>
      <c r="AD50" s="1920"/>
      <c r="AE50" s="331">
        <v>872110332962299</v>
      </c>
      <c r="AF50" s="1920">
        <v>1</v>
      </c>
      <c r="AG50" s="1920" t="s">
        <v>113</v>
      </c>
      <c r="AH50" s="2822">
        <v>14.5</v>
      </c>
    </row>
    <row r="51" spans="2:34">
      <c r="B51" s="127"/>
      <c r="C51" s="832" t="s">
        <v>2766</v>
      </c>
      <c r="D51" s="832" t="s">
        <v>2193</v>
      </c>
      <c r="E51" s="1490"/>
      <c r="F51" s="2250">
        <v>911401828188</v>
      </c>
      <c r="G51" s="1054">
        <v>8721103329653</v>
      </c>
      <c r="H51" s="2106" t="s">
        <v>3566</v>
      </c>
      <c r="I51" s="1054" t="s">
        <v>784</v>
      </c>
      <c r="J51" s="349"/>
      <c r="K51" s="1497"/>
      <c r="L51" s="328"/>
      <c r="M51" s="1524"/>
      <c r="N51" s="1524">
        <v>2</v>
      </c>
      <c r="O51" s="349"/>
      <c r="P51" s="2107">
        <v>220</v>
      </c>
      <c r="Q51" s="508" t="s">
        <v>2323</v>
      </c>
      <c r="R51" s="1757"/>
      <c r="S51" s="349"/>
      <c r="T51" s="349"/>
      <c r="U51" s="349"/>
      <c r="V51" s="349"/>
      <c r="W51" s="2042"/>
      <c r="X51" s="2042"/>
      <c r="Y51" s="328"/>
      <c r="Z51" s="328"/>
      <c r="AA51" s="328"/>
      <c r="AB51" s="349"/>
      <c r="AC51" s="2042"/>
      <c r="AD51" s="328"/>
      <c r="AE51" s="1912">
        <v>872110332965399</v>
      </c>
      <c r="AF51" s="328">
        <v>1</v>
      </c>
      <c r="AG51" s="328" t="s">
        <v>113</v>
      </c>
      <c r="AH51" s="1986">
        <v>0</v>
      </c>
    </row>
    <row r="52" spans="2:34">
      <c r="B52" s="2172"/>
      <c r="C52" s="834" t="s">
        <v>2766</v>
      </c>
      <c r="D52" s="834" t="s">
        <v>2193</v>
      </c>
      <c r="E52" s="1483"/>
      <c r="F52" s="2248">
        <v>911401828288</v>
      </c>
      <c r="G52" s="47">
        <v>8721103329660</v>
      </c>
      <c r="H52" s="720" t="s">
        <v>3565</v>
      </c>
      <c r="I52" s="213" t="s">
        <v>786</v>
      </c>
      <c r="J52" s="430"/>
      <c r="K52" s="1092"/>
      <c r="L52" s="453"/>
      <c r="M52" s="444"/>
      <c r="N52" s="444">
        <v>2</v>
      </c>
      <c r="O52" s="430"/>
      <c r="P52" s="1983">
        <v>385</v>
      </c>
      <c r="Q52" s="508" t="s">
        <v>2323</v>
      </c>
      <c r="R52" s="1750"/>
      <c r="S52" s="430"/>
      <c r="T52" s="430"/>
      <c r="U52" s="430"/>
      <c r="V52" s="430"/>
      <c r="W52" s="2037"/>
      <c r="X52" s="2037"/>
      <c r="Y52" s="453"/>
      <c r="Z52" s="453"/>
      <c r="AA52" s="453"/>
      <c r="AB52" s="430"/>
      <c r="AC52" s="2037"/>
      <c r="AD52" s="453"/>
      <c r="AE52" s="273">
        <v>872110332966099</v>
      </c>
      <c r="AF52" s="453">
        <v>1</v>
      </c>
      <c r="AG52" s="453" t="s">
        <v>113</v>
      </c>
      <c r="AH52" s="665">
        <v>0</v>
      </c>
    </row>
    <row r="53" spans="2:34">
      <c r="B53" s="159"/>
      <c r="F53" s="2744" t="s">
        <v>3712</v>
      </c>
      <c r="G53" s="232"/>
      <c r="H53" s="93"/>
      <c r="I53" s="93"/>
      <c r="J53" s="296"/>
      <c r="K53" s="346"/>
      <c r="L53" s="292"/>
      <c r="M53" s="346"/>
      <c r="N53" s="397"/>
      <c r="O53" s="296"/>
      <c r="P53" s="2491"/>
      <c r="Q53" s="508"/>
      <c r="R53" s="296"/>
      <c r="S53" s="296"/>
      <c r="T53" s="296"/>
      <c r="U53" s="296"/>
      <c r="V53" s="296"/>
      <c r="W53" s="296"/>
      <c r="X53" s="296"/>
      <c r="Y53" s="292"/>
      <c r="Z53" s="292"/>
      <c r="AA53" s="292"/>
      <c r="AB53" s="296"/>
      <c r="AC53" s="345"/>
      <c r="AD53" s="292"/>
      <c r="AE53" s="1684"/>
      <c r="AF53" s="296"/>
      <c r="AG53" s="296"/>
      <c r="AH53" s="688"/>
    </row>
    <row r="54" spans="2:34" ht="15.5">
      <c r="B54" s="1519" t="s">
        <v>179</v>
      </c>
    </row>
    <row r="55" spans="2:34">
      <c r="B55" s="521" t="s">
        <v>2682</v>
      </c>
      <c r="C55" s="1461" t="s">
        <v>2766</v>
      </c>
      <c r="D55" s="1461" t="s">
        <v>2193</v>
      </c>
      <c r="E55" s="1462" t="s">
        <v>2769</v>
      </c>
      <c r="F55" s="2265">
        <v>911401865988</v>
      </c>
      <c r="G55" s="858">
        <v>8721103342188</v>
      </c>
      <c r="H55" s="1445" t="s">
        <v>3601</v>
      </c>
      <c r="I55" s="1498" t="s">
        <v>3719</v>
      </c>
      <c r="J55" s="382">
        <v>20</v>
      </c>
      <c r="K55" s="1115" t="s">
        <v>3175</v>
      </c>
      <c r="L55" s="506" t="s">
        <v>3706</v>
      </c>
      <c r="M55" s="421">
        <v>50000</v>
      </c>
      <c r="N55" s="506">
        <v>5</v>
      </c>
      <c r="O55" s="601"/>
      <c r="P55" s="1322">
        <v>455</v>
      </c>
      <c r="Q55" s="508" t="s">
        <v>2323</v>
      </c>
      <c r="R55" s="1737" t="s">
        <v>56</v>
      </c>
      <c r="S55" s="601" t="s">
        <v>49</v>
      </c>
      <c r="T55" s="601" t="s">
        <v>3009</v>
      </c>
      <c r="U55" s="601"/>
      <c r="V55" s="601" t="s">
        <v>3002</v>
      </c>
      <c r="W55" s="519" t="s">
        <v>198</v>
      </c>
      <c r="X55" s="519" t="s">
        <v>3673</v>
      </c>
      <c r="Y55" s="506">
        <v>97</v>
      </c>
      <c r="Z55" s="506">
        <v>149</v>
      </c>
      <c r="AA55" s="506">
        <v>31</v>
      </c>
      <c r="AB55" s="601" t="s">
        <v>113</v>
      </c>
      <c r="AC55" s="519" t="s">
        <v>3577</v>
      </c>
      <c r="AD55" s="506"/>
      <c r="AE55" s="2570">
        <v>872110334218899</v>
      </c>
      <c r="AF55" s="506">
        <v>1</v>
      </c>
      <c r="AG55" s="506" t="s">
        <v>113</v>
      </c>
      <c r="AH55" s="2824">
        <v>1</v>
      </c>
    </row>
    <row r="56" spans="2:34">
      <c r="B56" s="138"/>
      <c r="C56" s="557" t="s">
        <v>2766</v>
      </c>
      <c r="D56" s="557" t="s">
        <v>2193</v>
      </c>
      <c r="E56" s="1463" t="s">
        <v>2769</v>
      </c>
      <c r="F56" s="187">
        <v>911401866088</v>
      </c>
      <c r="G56" s="716">
        <v>8721103342195</v>
      </c>
      <c r="H56" s="48" t="s">
        <v>3602</v>
      </c>
      <c r="I56" s="253" t="s">
        <v>3719</v>
      </c>
      <c r="J56" s="347">
        <v>30</v>
      </c>
      <c r="K56" s="1086" t="s">
        <v>3176</v>
      </c>
      <c r="L56" s="408" t="s">
        <v>3706</v>
      </c>
      <c r="M56" s="388">
        <v>50000</v>
      </c>
      <c r="N56" s="408">
        <v>5</v>
      </c>
      <c r="O56" s="445"/>
      <c r="P56" s="1319">
        <v>610</v>
      </c>
      <c r="Q56" s="508" t="s">
        <v>2323</v>
      </c>
      <c r="R56" s="1736" t="s">
        <v>56</v>
      </c>
      <c r="S56" s="445" t="s">
        <v>49</v>
      </c>
      <c r="T56" s="445" t="s">
        <v>3009</v>
      </c>
      <c r="U56" s="445"/>
      <c r="V56" s="445" t="s">
        <v>3002</v>
      </c>
      <c r="W56" s="352" t="s">
        <v>198</v>
      </c>
      <c r="X56" s="352" t="s">
        <v>3673</v>
      </c>
      <c r="Y56" s="408">
        <v>133</v>
      </c>
      <c r="Z56" s="408">
        <v>182</v>
      </c>
      <c r="AA56" s="408">
        <v>29</v>
      </c>
      <c r="AB56" s="445" t="s">
        <v>113</v>
      </c>
      <c r="AC56" s="352" t="s">
        <v>3577</v>
      </c>
      <c r="AD56" s="408"/>
      <c r="AE56" s="2557">
        <v>872110334219599</v>
      </c>
      <c r="AF56" s="408">
        <v>1</v>
      </c>
      <c r="AG56" s="408" t="s">
        <v>113</v>
      </c>
      <c r="AH56" s="2004">
        <v>4</v>
      </c>
    </row>
    <row r="57" spans="2:34">
      <c r="B57" s="138"/>
      <c r="C57" s="557" t="s">
        <v>2766</v>
      </c>
      <c r="D57" s="557" t="s">
        <v>2193</v>
      </c>
      <c r="E57" s="1463" t="s">
        <v>2769</v>
      </c>
      <c r="F57" s="187">
        <v>911401866188</v>
      </c>
      <c r="G57" s="716">
        <v>8721103342201</v>
      </c>
      <c r="H57" s="48" t="s">
        <v>3603</v>
      </c>
      <c r="I57" s="253" t="s">
        <v>3719</v>
      </c>
      <c r="J57" s="347">
        <v>50</v>
      </c>
      <c r="K57" s="1086" t="s">
        <v>3177</v>
      </c>
      <c r="L57" s="408" t="s">
        <v>3706</v>
      </c>
      <c r="M57" s="388">
        <v>50000</v>
      </c>
      <c r="N57" s="408">
        <v>5</v>
      </c>
      <c r="O57" s="445"/>
      <c r="P57" s="1319">
        <v>850</v>
      </c>
      <c r="Q57" s="508" t="s">
        <v>2323</v>
      </c>
      <c r="R57" s="1736" t="s">
        <v>56</v>
      </c>
      <c r="S57" s="445" t="s">
        <v>49</v>
      </c>
      <c r="T57" s="445" t="s">
        <v>3010</v>
      </c>
      <c r="U57" s="445"/>
      <c r="V57" s="445" t="s">
        <v>3002</v>
      </c>
      <c r="W57" s="352" t="s">
        <v>198</v>
      </c>
      <c r="X57" s="352" t="s">
        <v>3673</v>
      </c>
      <c r="Y57" s="408">
        <v>173</v>
      </c>
      <c r="Z57" s="408">
        <v>232</v>
      </c>
      <c r="AA57" s="408">
        <v>30</v>
      </c>
      <c r="AB57" s="445" t="s">
        <v>113</v>
      </c>
      <c r="AC57" s="352" t="s">
        <v>3577</v>
      </c>
      <c r="AD57" s="408"/>
      <c r="AE57" s="2557">
        <v>872110334220199</v>
      </c>
      <c r="AF57" s="408">
        <v>1</v>
      </c>
      <c r="AG57" s="408" t="s">
        <v>113</v>
      </c>
      <c r="AH57" s="2004">
        <v>4</v>
      </c>
    </row>
    <row r="58" spans="2:34">
      <c r="B58" s="906"/>
      <c r="C58" s="834" t="s">
        <v>2766</v>
      </c>
      <c r="D58" s="834" t="s">
        <v>2193</v>
      </c>
      <c r="E58" s="1483" t="s">
        <v>2769</v>
      </c>
      <c r="F58" s="2266">
        <v>911401866288</v>
      </c>
      <c r="G58" s="886">
        <v>8721103342218</v>
      </c>
      <c r="H58" s="1071" t="s">
        <v>3604</v>
      </c>
      <c r="I58" s="255" t="s">
        <v>3719</v>
      </c>
      <c r="J58" s="432">
        <v>100</v>
      </c>
      <c r="K58" s="1085" t="s">
        <v>3181</v>
      </c>
      <c r="L58" s="583" t="s">
        <v>3706</v>
      </c>
      <c r="M58" s="438">
        <v>50000</v>
      </c>
      <c r="N58" s="583">
        <v>5</v>
      </c>
      <c r="O58" s="706"/>
      <c r="P58" s="1323">
        <v>1750</v>
      </c>
      <c r="Q58" s="508" t="s">
        <v>2323</v>
      </c>
      <c r="R58" s="1758" t="s">
        <v>56</v>
      </c>
      <c r="S58" s="706" t="s">
        <v>49</v>
      </c>
      <c r="T58" s="706" t="s">
        <v>3011</v>
      </c>
      <c r="U58" s="706"/>
      <c r="V58" s="706" t="s">
        <v>3002</v>
      </c>
      <c r="W58" s="2043" t="s">
        <v>198</v>
      </c>
      <c r="X58" s="2043" t="s">
        <v>3673</v>
      </c>
      <c r="Y58" s="583">
        <v>220</v>
      </c>
      <c r="Z58" s="583">
        <v>304</v>
      </c>
      <c r="AA58" s="583">
        <v>36</v>
      </c>
      <c r="AB58" s="706" t="s">
        <v>113</v>
      </c>
      <c r="AC58" s="2043" t="s">
        <v>3577</v>
      </c>
      <c r="AD58" s="583"/>
      <c r="AE58" s="2560">
        <v>872110334221899</v>
      </c>
      <c r="AF58" s="583">
        <v>1</v>
      </c>
      <c r="AG58" s="583" t="s">
        <v>113</v>
      </c>
      <c r="AH58" s="2830">
        <v>4</v>
      </c>
    </row>
    <row r="60" spans="2:34" ht="15.5">
      <c r="B60" s="1484" t="s">
        <v>2907</v>
      </c>
    </row>
    <row r="61" spans="2:34">
      <c r="B61" s="521" t="s">
        <v>2777</v>
      </c>
      <c r="C61" s="1461" t="s">
        <v>2766</v>
      </c>
      <c r="D61" s="1461" t="s">
        <v>2193</v>
      </c>
      <c r="E61" s="1462" t="s">
        <v>2769</v>
      </c>
      <c r="F61" s="2276">
        <v>929004341202</v>
      </c>
      <c r="G61" s="786">
        <v>8721103129345</v>
      </c>
      <c r="H61" s="218" t="s">
        <v>1335</v>
      </c>
      <c r="I61" s="218"/>
      <c r="J61" s="295">
        <v>26</v>
      </c>
      <c r="K61" s="1079">
        <v>4000</v>
      </c>
      <c r="L61" s="269">
        <v>2700</v>
      </c>
      <c r="M61" s="270">
        <v>25000</v>
      </c>
      <c r="N61" s="309">
        <v>3</v>
      </c>
      <c r="O61" s="1634" t="s">
        <v>125</v>
      </c>
      <c r="P61" s="1052">
        <v>870</v>
      </c>
      <c r="Q61" s="508" t="s">
        <v>2323</v>
      </c>
      <c r="R61" s="1783" t="s">
        <v>48</v>
      </c>
      <c r="S61" s="1634"/>
      <c r="T61" s="1634" t="s">
        <v>875</v>
      </c>
      <c r="U61" s="1634" t="s">
        <v>112</v>
      </c>
      <c r="V61" s="1634" t="s">
        <v>116</v>
      </c>
      <c r="W61" s="295" t="s">
        <v>198</v>
      </c>
      <c r="X61" s="295">
        <v>153</v>
      </c>
      <c r="Y61" s="269">
        <v>38.5</v>
      </c>
      <c r="Z61" s="269"/>
      <c r="AA61" s="269">
        <v>188</v>
      </c>
      <c r="AB61" s="1634" t="s">
        <v>113</v>
      </c>
      <c r="AC61" s="309">
        <v>70</v>
      </c>
      <c r="AD61" s="295">
        <v>2457096</v>
      </c>
      <c r="AE61" s="1930">
        <v>872110312934500</v>
      </c>
      <c r="AF61" s="269">
        <v>6</v>
      </c>
      <c r="AG61" s="269" t="s">
        <v>113</v>
      </c>
      <c r="AH61" s="2782">
        <v>4</v>
      </c>
    </row>
    <row r="62" spans="2:34">
      <c r="B62" s="120"/>
      <c r="C62" s="557" t="s">
        <v>2766</v>
      </c>
      <c r="D62" s="557" t="s">
        <v>2193</v>
      </c>
      <c r="E62" s="1463" t="s">
        <v>2769</v>
      </c>
      <c r="F62" s="61">
        <v>929004341302</v>
      </c>
      <c r="G62" s="61">
        <v>8721103129369</v>
      </c>
      <c r="H62" s="63" t="s">
        <v>1336</v>
      </c>
      <c r="I62" s="63"/>
      <c r="J62" s="291">
        <v>26</v>
      </c>
      <c r="K62" s="1075">
        <v>4200</v>
      </c>
      <c r="L62" s="271">
        <v>3000</v>
      </c>
      <c r="M62" s="272">
        <v>25000</v>
      </c>
      <c r="N62" s="289">
        <v>3</v>
      </c>
      <c r="O62" s="291" t="s">
        <v>1333</v>
      </c>
      <c r="P62" s="960">
        <v>870</v>
      </c>
      <c r="Q62" s="508" t="s">
        <v>2323</v>
      </c>
      <c r="R62" s="1785" t="s">
        <v>48</v>
      </c>
      <c r="S62" s="291"/>
      <c r="T62" s="308" t="s">
        <v>875</v>
      </c>
      <c r="U62" s="291" t="s">
        <v>112</v>
      </c>
      <c r="V62" s="291" t="s">
        <v>147</v>
      </c>
      <c r="W62" s="291" t="s">
        <v>198</v>
      </c>
      <c r="X62" s="291">
        <v>161</v>
      </c>
      <c r="Y62" s="271">
        <v>38.5</v>
      </c>
      <c r="Z62" s="271"/>
      <c r="AA62" s="271">
        <v>188</v>
      </c>
      <c r="AB62" s="291" t="s">
        <v>113</v>
      </c>
      <c r="AC62" s="289">
        <v>70</v>
      </c>
      <c r="AD62" s="291">
        <v>2457099</v>
      </c>
      <c r="AE62" s="271">
        <v>872110312936900</v>
      </c>
      <c r="AF62" s="271">
        <v>6</v>
      </c>
      <c r="AG62" s="271" t="s">
        <v>113</v>
      </c>
      <c r="AH62" s="2779">
        <v>4</v>
      </c>
    </row>
    <row r="63" spans="2:34">
      <c r="B63" s="121"/>
      <c r="C63" s="834" t="s">
        <v>2766</v>
      </c>
      <c r="D63" s="834" t="s">
        <v>2193</v>
      </c>
      <c r="E63" s="1483" t="s">
        <v>2769</v>
      </c>
      <c r="F63" s="47">
        <v>929004341402</v>
      </c>
      <c r="G63" s="47">
        <v>8721103129383</v>
      </c>
      <c r="H63" s="250" t="s">
        <v>1337</v>
      </c>
      <c r="I63" s="250"/>
      <c r="J63" s="284">
        <v>26</v>
      </c>
      <c r="K63" s="1077">
        <v>4500</v>
      </c>
      <c r="L63" s="273">
        <v>4000</v>
      </c>
      <c r="M63" s="274">
        <v>25000</v>
      </c>
      <c r="N63" s="480">
        <v>3</v>
      </c>
      <c r="O63" s="284" t="s">
        <v>1333</v>
      </c>
      <c r="P63" s="1992">
        <v>870</v>
      </c>
      <c r="Q63" s="508" t="s">
        <v>2323</v>
      </c>
      <c r="R63" s="1791" t="s">
        <v>48</v>
      </c>
      <c r="S63" s="284"/>
      <c r="T63" s="1670" t="s">
        <v>875</v>
      </c>
      <c r="U63" s="284" t="s">
        <v>112</v>
      </c>
      <c r="V63" s="284" t="s">
        <v>121</v>
      </c>
      <c r="W63" s="284" t="s">
        <v>198</v>
      </c>
      <c r="X63" s="284">
        <v>173</v>
      </c>
      <c r="Y63" s="273">
        <v>38.5</v>
      </c>
      <c r="Z63" s="273"/>
      <c r="AA63" s="273">
        <v>188</v>
      </c>
      <c r="AB63" s="284" t="s">
        <v>113</v>
      </c>
      <c r="AC63" s="480">
        <v>70</v>
      </c>
      <c r="AD63" s="284">
        <v>2457100</v>
      </c>
      <c r="AE63" s="273">
        <v>872110312938300</v>
      </c>
      <c r="AF63" s="273">
        <v>6</v>
      </c>
      <c r="AG63" s="273" t="s">
        <v>113</v>
      </c>
      <c r="AH63" s="2780">
        <v>4</v>
      </c>
    </row>
    <row r="65" spans="2:34" ht="15.5">
      <c r="B65" s="1484" t="s">
        <v>2911</v>
      </c>
    </row>
    <row r="66" spans="2:34">
      <c r="B66" s="521" t="s">
        <v>2786</v>
      </c>
      <c r="C66" s="1461" t="s">
        <v>2766</v>
      </c>
      <c r="D66" s="1461" t="s">
        <v>2193</v>
      </c>
      <c r="E66" s="1462" t="s">
        <v>2769</v>
      </c>
      <c r="F66" s="92">
        <v>929004432102</v>
      </c>
      <c r="G66" s="158">
        <v>8721103147523</v>
      </c>
      <c r="H66" s="158" t="s">
        <v>3722</v>
      </c>
      <c r="I66" s="158"/>
      <c r="J66" s="326">
        <v>5.5</v>
      </c>
      <c r="K66" s="269" t="s">
        <v>3725</v>
      </c>
      <c r="L66" s="400" t="s">
        <v>3707</v>
      </c>
      <c r="M66" s="314">
        <v>30000</v>
      </c>
      <c r="N66" s="502">
        <v>3</v>
      </c>
      <c r="O66" s="1671" t="s">
        <v>119</v>
      </c>
      <c r="P66" s="1322">
        <v>360</v>
      </c>
      <c r="Q66" s="508" t="s">
        <v>2323</v>
      </c>
      <c r="R66" s="1792" t="s">
        <v>48</v>
      </c>
      <c r="S66" s="1671"/>
      <c r="T66" s="1671" t="s">
        <v>157</v>
      </c>
      <c r="U66" s="1671" t="s">
        <v>3731</v>
      </c>
      <c r="V66" s="1671" t="s">
        <v>3002</v>
      </c>
      <c r="W66" s="360" t="s">
        <v>198</v>
      </c>
      <c r="X66" s="360">
        <v>130</v>
      </c>
      <c r="Y66" s="400">
        <v>34</v>
      </c>
      <c r="Z66" s="400"/>
      <c r="AA66" s="400">
        <v>134</v>
      </c>
      <c r="AB66" s="1671" t="s">
        <v>113</v>
      </c>
      <c r="AC66" s="1552">
        <v>80</v>
      </c>
      <c r="AD66" s="400">
        <v>2522087</v>
      </c>
      <c r="AE66" s="799">
        <v>872110314752300</v>
      </c>
      <c r="AF66" s="400">
        <v>10</v>
      </c>
      <c r="AG66" s="400" t="s">
        <v>113</v>
      </c>
      <c r="AH66" s="2796">
        <v>4</v>
      </c>
    </row>
    <row r="67" spans="2:34">
      <c r="B67" s="2177"/>
      <c r="C67" s="557" t="s">
        <v>2766</v>
      </c>
      <c r="D67" s="557" t="s">
        <v>2193</v>
      </c>
      <c r="E67" s="1463" t="s">
        <v>2769</v>
      </c>
      <c r="F67" s="91">
        <v>929004432202</v>
      </c>
      <c r="G67" s="62">
        <v>8721103147547</v>
      </c>
      <c r="H67" s="62" t="s">
        <v>3723</v>
      </c>
      <c r="I67" s="62"/>
      <c r="J67" s="324">
        <v>6.5</v>
      </c>
      <c r="K67" s="1157" t="s">
        <v>3726</v>
      </c>
      <c r="L67" s="364" t="s">
        <v>3707</v>
      </c>
      <c r="M67" s="307">
        <v>30000</v>
      </c>
      <c r="N67" s="410">
        <v>3</v>
      </c>
      <c r="O67" s="344" t="s">
        <v>119</v>
      </c>
      <c r="P67" s="642">
        <v>385</v>
      </c>
      <c r="Q67" s="508" t="s">
        <v>2323</v>
      </c>
      <c r="R67" s="1793" t="s">
        <v>48</v>
      </c>
      <c r="S67" s="344"/>
      <c r="T67" s="344" t="s">
        <v>161</v>
      </c>
      <c r="U67" s="344" t="s">
        <v>3732</v>
      </c>
      <c r="V67" s="344" t="s">
        <v>3002</v>
      </c>
      <c r="W67" s="342" t="s">
        <v>198</v>
      </c>
      <c r="X67" s="342">
        <v>130</v>
      </c>
      <c r="Y67" s="364">
        <v>34</v>
      </c>
      <c r="Z67" s="364"/>
      <c r="AA67" s="364">
        <v>143</v>
      </c>
      <c r="AB67" s="344" t="s">
        <v>113</v>
      </c>
      <c r="AC67" s="1476">
        <v>80</v>
      </c>
      <c r="AD67" s="364">
        <v>2522089</v>
      </c>
      <c r="AE67" s="319">
        <v>872110314754700</v>
      </c>
      <c r="AF67" s="364">
        <v>10</v>
      </c>
      <c r="AG67" s="364" t="s">
        <v>113</v>
      </c>
      <c r="AH67" s="2778">
        <v>4</v>
      </c>
    </row>
    <row r="68" spans="2:34">
      <c r="B68" s="2179"/>
      <c r="C68" s="834" t="s">
        <v>2766</v>
      </c>
      <c r="D68" s="834" t="s">
        <v>2193</v>
      </c>
      <c r="E68" s="1483" t="s">
        <v>2769</v>
      </c>
      <c r="F68" s="194">
        <v>929004432302</v>
      </c>
      <c r="G68" s="264">
        <v>8721103147561</v>
      </c>
      <c r="H68" s="264" t="s">
        <v>3724</v>
      </c>
      <c r="I68" s="264"/>
      <c r="J68" s="431">
        <v>9.5</v>
      </c>
      <c r="K68" s="1515" t="s">
        <v>3727</v>
      </c>
      <c r="L68" s="454" t="s">
        <v>3707</v>
      </c>
      <c r="M68" s="479">
        <v>30000</v>
      </c>
      <c r="N68" s="478">
        <v>3</v>
      </c>
      <c r="O68" s="1672" t="s">
        <v>119</v>
      </c>
      <c r="P68" s="701">
        <v>410</v>
      </c>
      <c r="Q68" s="508" t="s">
        <v>2323</v>
      </c>
      <c r="R68" s="1794" t="s">
        <v>48</v>
      </c>
      <c r="S68" s="1672"/>
      <c r="T68" s="1672" t="s">
        <v>3646</v>
      </c>
      <c r="U68" s="1672" t="s">
        <v>3733</v>
      </c>
      <c r="V68" s="1672" t="s">
        <v>3002</v>
      </c>
      <c r="W68" s="1197" t="s">
        <v>198</v>
      </c>
      <c r="X68" s="1197">
        <v>130</v>
      </c>
      <c r="Y68" s="454">
        <v>34</v>
      </c>
      <c r="Z68" s="454"/>
      <c r="AA68" s="454">
        <v>166</v>
      </c>
      <c r="AB68" s="1672" t="s">
        <v>113</v>
      </c>
      <c r="AC68" s="1478">
        <v>80</v>
      </c>
      <c r="AD68" s="454">
        <v>2522088</v>
      </c>
      <c r="AE68" s="2468">
        <v>872110314756100</v>
      </c>
      <c r="AF68" s="454">
        <v>10</v>
      </c>
      <c r="AG68" s="454" t="s">
        <v>113</v>
      </c>
      <c r="AH68" s="2834">
        <v>4</v>
      </c>
    </row>
    <row r="69" spans="2:34">
      <c r="B69" s="3"/>
      <c r="C69" s="14"/>
      <c r="D69" s="14"/>
      <c r="E69" s="14"/>
      <c r="F69" s="2161" t="s">
        <v>3721</v>
      </c>
      <c r="G69" s="77"/>
      <c r="H69" s="39"/>
      <c r="I69" s="39"/>
      <c r="J69" s="1317"/>
      <c r="K69" s="1065"/>
      <c r="L69" s="1065"/>
      <c r="M69" s="975"/>
      <c r="N69" s="1066"/>
      <c r="O69" s="1066"/>
      <c r="P69" s="35"/>
      <c r="Q69" s="14"/>
      <c r="R69" s="1066"/>
      <c r="S69" s="1066"/>
      <c r="T69" s="1066"/>
      <c r="U69" s="1066"/>
      <c r="V69" s="1066"/>
      <c r="W69" s="1066"/>
      <c r="X69" s="1066"/>
      <c r="Y69" s="1065"/>
      <c r="Z69" s="1065"/>
      <c r="AA69" s="1065"/>
      <c r="AB69" s="1066"/>
      <c r="AC69" s="2086"/>
      <c r="AD69" s="1065"/>
      <c r="AE69" s="1065"/>
      <c r="AF69" s="1066"/>
      <c r="AG69" s="1066"/>
      <c r="AH69" s="2845"/>
    </row>
    <row r="70" spans="2:34" ht="15.5">
      <c r="B70" s="1484" t="s">
        <v>2916</v>
      </c>
      <c r="C70" s="1484"/>
      <c r="D70" s="1484"/>
      <c r="E70" s="1484"/>
      <c r="F70" s="1484"/>
      <c r="G70" s="1484"/>
      <c r="H70" s="1484"/>
      <c r="I70" s="1484"/>
      <c r="J70" s="1666"/>
      <c r="K70" s="1666"/>
      <c r="L70" s="1901"/>
      <c r="M70" s="1666"/>
      <c r="N70" s="1666"/>
      <c r="O70" s="1666"/>
      <c r="P70" s="33"/>
      <c r="Q70" s="1484"/>
      <c r="R70" s="1666"/>
      <c r="S70" s="1666"/>
      <c r="T70" s="1666"/>
      <c r="U70" s="1666"/>
      <c r="V70" s="1666"/>
      <c r="W70" s="1666"/>
      <c r="X70" s="1666"/>
      <c r="Y70" s="1901"/>
      <c r="Z70" s="1901"/>
      <c r="AA70" s="1901"/>
      <c r="AB70" s="1666"/>
      <c r="AC70" s="2483"/>
      <c r="AD70" s="1901"/>
      <c r="AE70" s="1901"/>
      <c r="AF70" s="1666"/>
      <c r="AG70" s="1666"/>
      <c r="AH70" s="2791"/>
    </row>
    <row r="71" spans="2:34">
      <c r="B71" s="2417" t="s">
        <v>2791</v>
      </c>
      <c r="C71" s="2396" t="s">
        <v>2766</v>
      </c>
      <c r="D71" s="1395"/>
      <c r="E71" s="1501" t="s">
        <v>2769</v>
      </c>
      <c r="F71" s="2342">
        <v>929004270502</v>
      </c>
      <c r="G71" s="1251">
        <v>8721103063090</v>
      </c>
      <c r="H71" s="3223" t="s">
        <v>3720</v>
      </c>
      <c r="I71" s="3223"/>
      <c r="J71" s="1619">
        <v>7.6</v>
      </c>
      <c r="K71" s="1643">
        <v>1150</v>
      </c>
      <c r="L71" s="1227">
        <v>4000</v>
      </c>
      <c r="M71" s="1620">
        <v>75000</v>
      </c>
      <c r="N71" s="1638">
        <v>5</v>
      </c>
      <c r="O71" s="1701" t="s">
        <v>1333</v>
      </c>
      <c r="P71" s="3224">
        <v>760</v>
      </c>
      <c r="Q71" s="508" t="s">
        <v>2323</v>
      </c>
      <c r="R71" s="1891" t="s">
        <v>48</v>
      </c>
      <c r="S71" s="1701"/>
      <c r="T71" s="1701" t="s">
        <v>3649</v>
      </c>
      <c r="U71" s="1701" t="s">
        <v>2729</v>
      </c>
      <c r="V71" s="1701" t="s">
        <v>121</v>
      </c>
      <c r="W71" s="1638" t="s">
        <v>198</v>
      </c>
      <c r="X71" s="1638">
        <v>151</v>
      </c>
      <c r="Y71" s="1227">
        <v>28</v>
      </c>
      <c r="Z71" s="1227"/>
      <c r="AA71" s="1227">
        <v>604</v>
      </c>
      <c r="AB71" s="1701" t="s">
        <v>133</v>
      </c>
      <c r="AC71" s="1638">
        <v>80</v>
      </c>
      <c r="AD71" s="1227">
        <v>2301309</v>
      </c>
      <c r="AE71" s="1227">
        <v>872110306309000</v>
      </c>
      <c r="AF71" s="1227">
        <v>10</v>
      </c>
      <c r="AG71" s="1227" t="s">
        <v>113</v>
      </c>
      <c r="AH71" s="2889">
        <v>4</v>
      </c>
    </row>
    <row r="73" spans="2:34" ht="15.5">
      <c r="B73" s="1484" t="s">
        <v>2917</v>
      </c>
    </row>
    <row r="74" spans="2:34">
      <c r="B74" s="561" t="s">
        <v>2793</v>
      </c>
      <c r="C74" s="1461" t="s">
        <v>2766</v>
      </c>
      <c r="D74" s="1461" t="s">
        <v>2193</v>
      </c>
      <c r="E74" s="1462" t="s">
        <v>2769</v>
      </c>
      <c r="F74" s="952">
        <v>929004356402</v>
      </c>
      <c r="G74" s="496">
        <v>8721103139078</v>
      </c>
      <c r="H74" s="3151" t="s">
        <v>3605</v>
      </c>
      <c r="I74" s="3151"/>
      <c r="J74" s="326" t="s">
        <v>3597</v>
      </c>
      <c r="K74" s="1079" t="s">
        <v>3589</v>
      </c>
      <c r="L74" s="269">
        <v>3000</v>
      </c>
      <c r="M74" s="1239">
        <v>75000</v>
      </c>
      <c r="N74" s="726">
        <v>5</v>
      </c>
      <c r="O74" s="1634" t="s">
        <v>125</v>
      </c>
      <c r="P74" s="1995">
        <v>210</v>
      </c>
      <c r="Q74" s="508" t="s">
        <v>2323</v>
      </c>
      <c r="R74" s="1783" t="s">
        <v>48</v>
      </c>
      <c r="S74" s="1634"/>
      <c r="T74" s="1634" t="s">
        <v>3173</v>
      </c>
      <c r="U74" s="1634" t="s">
        <v>139</v>
      </c>
      <c r="V74" s="1634" t="s">
        <v>147</v>
      </c>
      <c r="W74" s="295" t="s">
        <v>198</v>
      </c>
      <c r="X74" s="295">
        <v>148</v>
      </c>
      <c r="Y74" s="269">
        <v>28</v>
      </c>
      <c r="Z74" s="269"/>
      <c r="AA74" s="269">
        <v>1213.5999999999999</v>
      </c>
      <c r="AB74" s="1634" t="s">
        <v>113</v>
      </c>
      <c r="AC74" s="2091">
        <v>80</v>
      </c>
      <c r="AD74" s="295">
        <v>2519082</v>
      </c>
      <c r="AE74" s="2578">
        <v>872110313907800</v>
      </c>
      <c r="AF74" s="269">
        <v>20</v>
      </c>
      <c r="AG74" s="269" t="s">
        <v>113</v>
      </c>
      <c r="AH74" s="2782">
        <v>4</v>
      </c>
    </row>
    <row r="75" spans="2:34">
      <c r="B75" s="1421"/>
      <c r="C75" s="557" t="s">
        <v>2766</v>
      </c>
      <c r="D75" s="557" t="s">
        <v>2193</v>
      </c>
      <c r="E75" s="1463" t="s">
        <v>2769</v>
      </c>
      <c r="F75" s="2259">
        <v>929004356502</v>
      </c>
      <c r="G75" s="104">
        <v>8721103139139</v>
      </c>
      <c r="H75" s="190" t="s">
        <v>3606</v>
      </c>
      <c r="I75" s="190"/>
      <c r="J75" s="324" t="s">
        <v>3597</v>
      </c>
      <c r="K75" s="1075" t="s">
        <v>3590</v>
      </c>
      <c r="L75" s="271">
        <v>4000</v>
      </c>
      <c r="M75" s="582">
        <v>75000</v>
      </c>
      <c r="N75" s="423">
        <v>5</v>
      </c>
      <c r="O75" s="308" t="s">
        <v>1333</v>
      </c>
      <c r="P75" s="961">
        <v>210</v>
      </c>
      <c r="Q75" s="508" t="s">
        <v>2323</v>
      </c>
      <c r="R75" s="1785" t="s">
        <v>48</v>
      </c>
      <c r="S75" s="308"/>
      <c r="T75" s="308" t="s">
        <v>3173</v>
      </c>
      <c r="U75" s="308" t="s">
        <v>139</v>
      </c>
      <c r="V75" s="308" t="s">
        <v>121</v>
      </c>
      <c r="W75" s="291" t="s">
        <v>198</v>
      </c>
      <c r="X75" s="291">
        <v>161</v>
      </c>
      <c r="Y75" s="271">
        <v>28</v>
      </c>
      <c r="Z75" s="271"/>
      <c r="AA75" s="271">
        <v>1213.5999999999999</v>
      </c>
      <c r="AB75" s="308" t="s">
        <v>113</v>
      </c>
      <c r="AC75" s="676">
        <v>80</v>
      </c>
      <c r="AD75" s="291">
        <v>2519085</v>
      </c>
      <c r="AE75" s="2517">
        <v>872110313913900</v>
      </c>
      <c r="AF75" s="271">
        <v>20</v>
      </c>
      <c r="AG75" s="271" t="s">
        <v>113</v>
      </c>
      <c r="AH75" s="2779">
        <v>4</v>
      </c>
    </row>
    <row r="76" spans="2:34">
      <c r="B76" s="1421"/>
      <c r="C76" s="557" t="s">
        <v>2766</v>
      </c>
      <c r="D76" s="557" t="s">
        <v>2193</v>
      </c>
      <c r="E76" s="1463" t="s">
        <v>2769</v>
      </c>
      <c r="F76" s="2259">
        <v>929004356602</v>
      </c>
      <c r="G76" s="104">
        <v>8721103139153</v>
      </c>
      <c r="H76" s="190" t="s">
        <v>3607</v>
      </c>
      <c r="I76" s="190"/>
      <c r="J76" s="324" t="s">
        <v>3597</v>
      </c>
      <c r="K76" s="1075" t="s">
        <v>3590</v>
      </c>
      <c r="L76" s="271">
        <v>6500</v>
      </c>
      <c r="M76" s="582">
        <v>75000</v>
      </c>
      <c r="N76" s="423">
        <v>5</v>
      </c>
      <c r="O76" s="308" t="s">
        <v>1333</v>
      </c>
      <c r="P76" s="961">
        <v>210</v>
      </c>
      <c r="Q76" s="508" t="s">
        <v>2323</v>
      </c>
      <c r="R76" s="1785" t="s">
        <v>48</v>
      </c>
      <c r="S76" s="308"/>
      <c r="T76" s="308" t="s">
        <v>3173</v>
      </c>
      <c r="U76" s="308" t="s">
        <v>139</v>
      </c>
      <c r="V76" s="308" t="s">
        <v>150</v>
      </c>
      <c r="W76" s="291" t="s">
        <v>198</v>
      </c>
      <c r="X76" s="291">
        <v>161</v>
      </c>
      <c r="Y76" s="271">
        <v>28</v>
      </c>
      <c r="Z76" s="271"/>
      <c r="AA76" s="271">
        <v>1213.5999999999999</v>
      </c>
      <c r="AB76" s="308" t="s">
        <v>113</v>
      </c>
      <c r="AC76" s="676">
        <v>80</v>
      </c>
      <c r="AD76" s="291">
        <v>2519084</v>
      </c>
      <c r="AE76" s="2517">
        <v>872110313915300</v>
      </c>
      <c r="AF76" s="271">
        <v>20</v>
      </c>
      <c r="AG76" s="271" t="s">
        <v>113</v>
      </c>
      <c r="AH76" s="2779">
        <v>4</v>
      </c>
    </row>
    <row r="77" spans="2:34">
      <c r="B77" s="1421"/>
      <c r="C77" s="557" t="s">
        <v>2766</v>
      </c>
      <c r="D77" s="557" t="s">
        <v>2193</v>
      </c>
      <c r="E77" s="1463" t="s">
        <v>2769</v>
      </c>
      <c r="F77" s="2259">
        <v>929004356702</v>
      </c>
      <c r="G77" s="599">
        <v>8721103139177</v>
      </c>
      <c r="H77" s="190" t="s">
        <v>3608</v>
      </c>
      <c r="I77" s="190"/>
      <c r="J77" s="301" t="s">
        <v>3598</v>
      </c>
      <c r="K77" s="1093" t="s">
        <v>3591</v>
      </c>
      <c r="L77" s="322">
        <v>3000</v>
      </c>
      <c r="M77" s="582">
        <v>75000</v>
      </c>
      <c r="N77" s="411">
        <v>5</v>
      </c>
      <c r="O77" s="1669" t="s">
        <v>125</v>
      </c>
      <c r="P77" s="961">
        <v>275</v>
      </c>
      <c r="Q77" s="508" t="s">
        <v>2323</v>
      </c>
      <c r="R77" s="1789" t="s">
        <v>48</v>
      </c>
      <c r="S77" s="1669"/>
      <c r="T77" s="308" t="s">
        <v>3648</v>
      </c>
      <c r="U77" s="1669" t="s">
        <v>139</v>
      </c>
      <c r="V77" s="1669" t="s">
        <v>147</v>
      </c>
      <c r="W77" s="302" t="s">
        <v>198</v>
      </c>
      <c r="X77" s="302">
        <v>147</v>
      </c>
      <c r="Y77" s="322">
        <v>28</v>
      </c>
      <c r="Z77" s="322"/>
      <c r="AA77" s="322">
        <v>1514.2</v>
      </c>
      <c r="AB77" s="1669" t="s">
        <v>113</v>
      </c>
      <c r="AC77" s="411">
        <v>80</v>
      </c>
      <c r="AD77" s="302">
        <v>2519081</v>
      </c>
      <c r="AE77" s="2580">
        <v>872110313917700</v>
      </c>
      <c r="AF77" s="322">
        <v>20</v>
      </c>
      <c r="AG77" s="322" t="s">
        <v>113</v>
      </c>
      <c r="AH77" s="743">
        <v>4</v>
      </c>
    </row>
    <row r="78" spans="2:34">
      <c r="B78" s="1421"/>
      <c r="C78" s="557" t="s">
        <v>2766</v>
      </c>
      <c r="D78" s="557" t="s">
        <v>2193</v>
      </c>
      <c r="E78" s="1463" t="s">
        <v>2769</v>
      </c>
      <c r="F78" s="2259">
        <v>929004356802</v>
      </c>
      <c r="G78" s="599">
        <v>8721103139191</v>
      </c>
      <c r="H78" s="190" t="s">
        <v>3609</v>
      </c>
      <c r="I78" s="190"/>
      <c r="J78" s="301" t="s">
        <v>3598</v>
      </c>
      <c r="K78" s="1093" t="s">
        <v>3592</v>
      </c>
      <c r="L78" s="322">
        <v>4000</v>
      </c>
      <c r="M78" s="582">
        <v>75000</v>
      </c>
      <c r="N78" s="411">
        <v>5</v>
      </c>
      <c r="O78" s="1669" t="s">
        <v>1333</v>
      </c>
      <c r="P78" s="961">
        <v>275</v>
      </c>
      <c r="Q78" s="508" t="s">
        <v>2323</v>
      </c>
      <c r="R78" s="1789" t="s">
        <v>48</v>
      </c>
      <c r="S78" s="1669"/>
      <c r="T78" s="308" t="s">
        <v>3648</v>
      </c>
      <c r="U78" s="1669" t="s">
        <v>139</v>
      </c>
      <c r="V78" s="1669" t="s">
        <v>121</v>
      </c>
      <c r="W78" s="302" t="s">
        <v>198</v>
      </c>
      <c r="X78" s="302">
        <v>160</v>
      </c>
      <c r="Y78" s="322">
        <v>28</v>
      </c>
      <c r="Z78" s="322"/>
      <c r="AA78" s="322">
        <v>1514.2</v>
      </c>
      <c r="AB78" s="1669" t="s">
        <v>113</v>
      </c>
      <c r="AC78" s="411">
        <v>80</v>
      </c>
      <c r="AD78" s="302">
        <v>2519083</v>
      </c>
      <c r="AE78" s="2580">
        <v>872110313919100</v>
      </c>
      <c r="AF78" s="322">
        <v>20</v>
      </c>
      <c r="AG78" s="322" t="s">
        <v>113</v>
      </c>
      <c r="AH78" s="743">
        <v>4</v>
      </c>
    </row>
    <row r="79" spans="2:34">
      <c r="B79" s="1422"/>
      <c r="C79" s="834" t="s">
        <v>2766</v>
      </c>
      <c r="D79" s="834" t="s">
        <v>2193</v>
      </c>
      <c r="E79" s="1483" t="s">
        <v>2769</v>
      </c>
      <c r="F79" s="3225">
        <v>929004356902</v>
      </c>
      <c r="G79" s="3226">
        <v>8721103139214</v>
      </c>
      <c r="H79" s="3152" t="s">
        <v>3610</v>
      </c>
      <c r="I79" s="3152"/>
      <c r="J79" s="2037" t="s">
        <v>3598</v>
      </c>
      <c r="K79" s="1092" t="s">
        <v>3592</v>
      </c>
      <c r="L79" s="751">
        <v>6500</v>
      </c>
      <c r="M79" s="3227">
        <v>75000</v>
      </c>
      <c r="N79" s="3228">
        <v>5</v>
      </c>
      <c r="O79" s="3229" t="s">
        <v>1333</v>
      </c>
      <c r="P79" s="1996">
        <v>275</v>
      </c>
      <c r="Q79" s="508" t="s">
        <v>2323</v>
      </c>
      <c r="R79" s="3230" t="s">
        <v>48</v>
      </c>
      <c r="S79" s="3229"/>
      <c r="T79" s="1670" t="s">
        <v>3648</v>
      </c>
      <c r="U79" s="3229" t="s">
        <v>139</v>
      </c>
      <c r="V79" s="3229" t="s">
        <v>150</v>
      </c>
      <c r="W79" s="2039" t="s">
        <v>198</v>
      </c>
      <c r="X79" s="2039">
        <v>160</v>
      </c>
      <c r="Y79" s="751">
        <v>28</v>
      </c>
      <c r="Z79" s="751"/>
      <c r="AA79" s="751">
        <v>1514.2</v>
      </c>
      <c r="AB79" s="3229" t="s">
        <v>113</v>
      </c>
      <c r="AC79" s="3228">
        <v>80</v>
      </c>
      <c r="AD79" s="2039">
        <v>2519086</v>
      </c>
      <c r="AE79" s="3231">
        <v>872110313921400</v>
      </c>
      <c r="AF79" s="751">
        <v>20</v>
      </c>
      <c r="AG79" s="751" t="s">
        <v>113</v>
      </c>
      <c r="AH79" s="1532">
        <v>4</v>
      </c>
    </row>
    <row r="81" spans="2:34">
      <c r="B81" s="561" t="s">
        <v>2794</v>
      </c>
      <c r="C81" s="1461" t="s">
        <v>2766</v>
      </c>
      <c r="D81" s="1461" t="s">
        <v>2193</v>
      </c>
      <c r="E81" s="1462" t="s">
        <v>2769</v>
      </c>
      <c r="F81" s="2294">
        <v>929004320402</v>
      </c>
      <c r="G81" s="496">
        <v>8721103139474</v>
      </c>
      <c r="H81" s="589" t="s">
        <v>3611</v>
      </c>
      <c r="I81" s="589"/>
      <c r="J81" s="505">
        <v>7.7</v>
      </c>
      <c r="K81" s="1109" t="s">
        <v>3593</v>
      </c>
      <c r="L81" s="269" t="s">
        <v>3706</v>
      </c>
      <c r="M81" s="314">
        <v>50000</v>
      </c>
      <c r="N81" s="309">
        <v>3</v>
      </c>
      <c r="O81" s="269" t="s">
        <v>119</v>
      </c>
      <c r="P81" s="1995">
        <v>130</v>
      </c>
      <c r="Q81" s="508" t="s">
        <v>2323</v>
      </c>
      <c r="R81" s="1768" t="s">
        <v>48</v>
      </c>
      <c r="S81" s="269"/>
      <c r="T81" s="1681" t="s">
        <v>3649</v>
      </c>
      <c r="U81" s="269" t="s">
        <v>139</v>
      </c>
      <c r="V81" s="269" t="s">
        <v>3002</v>
      </c>
      <c r="W81" s="295" t="s">
        <v>198</v>
      </c>
      <c r="X81" s="295">
        <v>116</v>
      </c>
      <c r="Y81" s="269">
        <v>28</v>
      </c>
      <c r="Z81" s="269"/>
      <c r="AA81" s="269">
        <v>604</v>
      </c>
      <c r="AB81" s="269" t="s">
        <v>113</v>
      </c>
      <c r="AC81" s="309">
        <v>80</v>
      </c>
      <c r="AD81" s="295">
        <v>2518891</v>
      </c>
      <c r="AE81" s="2578">
        <v>872110313947400</v>
      </c>
      <c r="AF81" s="269">
        <v>20</v>
      </c>
      <c r="AG81" s="269" t="s">
        <v>113</v>
      </c>
      <c r="AH81" s="2782">
        <v>4</v>
      </c>
    </row>
    <row r="82" spans="2:34">
      <c r="B82" s="1421"/>
      <c r="C82" s="557" t="s">
        <v>2766</v>
      </c>
      <c r="D82" s="557" t="s">
        <v>2193</v>
      </c>
      <c r="E82" s="1463" t="s">
        <v>2769</v>
      </c>
      <c r="F82" s="1084">
        <v>929004320502</v>
      </c>
      <c r="G82" s="100">
        <v>8721103139498</v>
      </c>
      <c r="H82" s="646" t="s">
        <v>3612</v>
      </c>
      <c r="I82" s="1341"/>
      <c r="J82" s="383">
        <v>17.5</v>
      </c>
      <c r="K82" s="1162" t="s">
        <v>3594</v>
      </c>
      <c r="L82" s="271" t="s">
        <v>3706</v>
      </c>
      <c r="M82" s="307">
        <v>50000</v>
      </c>
      <c r="N82" s="290">
        <v>3</v>
      </c>
      <c r="O82" s="271" t="s">
        <v>125</v>
      </c>
      <c r="P82" s="961">
        <v>180</v>
      </c>
      <c r="Q82" s="508" t="s">
        <v>2323</v>
      </c>
      <c r="R82" s="1771" t="s">
        <v>48</v>
      </c>
      <c r="S82" s="271"/>
      <c r="T82" s="271" t="s">
        <v>3173</v>
      </c>
      <c r="U82" s="271" t="s">
        <v>139</v>
      </c>
      <c r="V82" s="271" t="s">
        <v>3002</v>
      </c>
      <c r="W82" s="291" t="s">
        <v>198</v>
      </c>
      <c r="X82" s="291">
        <v>137</v>
      </c>
      <c r="Y82" s="271">
        <v>28</v>
      </c>
      <c r="Z82" s="271"/>
      <c r="AA82" s="271">
        <v>1213.5999999999999</v>
      </c>
      <c r="AB82" s="271" t="s">
        <v>113</v>
      </c>
      <c r="AC82" s="290">
        <v>80</v>
      </c>
      <c r="AD82" s="291">
        <v>2518890</v>
      </c>
      <c r="AE82" s="392">
        <v>872110313949800</v>
      </c>
      <c r="AF82" s="271">
        <v>20</v>
      </c>
      <c r="AG82" s="271" t="s">
        <v>113</v>
      </c>
      <c r="AH82" s="2779">
        <v>4</v>
      </c>
    </row>
    <row r="83" spans="2:34">
      <c r="B83" s="1422"/>
      <c r="C83" s="834" t="s">
        <v>2766</v>
      </c>
      <c r="D83" s="834" t="s">
        <v>2193</v>
      </c>
      <c r="E83" s="1483" t="s">
        <v>2769</v>
      </c>
      <c r="F83" s="847">
        <v>929004320602</v>
      </c>
      <c r="G83" s="468">
        <v>8721103139511</v>
      </c>
      <c r="H83" s="263" t="s">
        <v>3613</v>
      </c>
      <c r="I83" s="263"/>
      <c r="J83" s="431">
        <v>24.9</v>
      </c>
      <c r="K83" s="1077" t="s">
        <v>3595</v>
      </c>
      <c r="L83" s="273" t="s">
        <v>3706</v>
      </c>
      <c r="M83" s="479">
        <v>50000</v>
      </c>
      <c r="N83" s="855">
        <v>3</v>
      </c>
      <c r="O83" s="273" t="s">
        <v>125</v>
      </c>
      <c r="P83" s="1996">
        <v>240</v>
      </c>
      <c r="Q83" s="508" t="s">
        <v>2323</v>
      </c>
      <c r="R83" s="1769" t="s">
        <v>48</v>
      </c>
      <c r="S83" s="273"/>
      <c r="T83" s="273" t="s">
        <v>3648</v>
      </c>
      <c r="U83" s="273" t="s">
        <v>139</v>
      </c>
      <c r="V83" s="273" t="s">
        <v>3002</v>
      </c>
      <c r="W83" s="284" t="s">
        <v>198</v>
      </c>
      <c r="X83" s="284">
        <v>140</v>
      </c>
      <c r="Y83" s="273">
        <v>28</v>
      </c>
      <c r="Z83" s="273"/>
      <c r="AA83" s="273">
        <v>1514.2</v>
      </c>
      <c r="AB83" s="273" t="s">
        <v>113</v>
      </c>
      <c r="AC83" s="855">
        <v>80</v>
      </c>
      <c r="AD83" s="284">
        <v>2518888</v>
      </c>
      <c r="AE83" s="2585">
        <v>872110313951100</v>
      </c>
      <c r="AF83" s="273">
        <v>20</v>
      </c>
      <c r="AG83" s="273" t="s">
        <v>113</v>
      </c>
      <c r="AH83" s="2780">
        <v>4</v>
      </c>
    </row>
  </sheetData>
  <conditionalFormatting sqref="F61">
    <cfRule type="duplicateValues" dxfId="208" priority="3"/>
    <cfRule type="duplicateValues" dxfId="207" priority="4"/>
  </conditionalFormatting>
  <conditionalFormatting sqref="H41:H50">
    <cfRule type="expression" dxfId="206" priority="5">
      <formula>$G41&lt;&gt;"New"</formula>
    </cfRule>
    <cfRule type="expression" dxfId="205" priority="6">
      <formula>$G41="New"</formula>
    </cfRule>
  </conditionalFormatting>
  <hyperlinks>
    <hyperlink ref="C8" r:id="rId1" xr:uid="{E8862695-1672-4016-9231-1E3AC60E0BCD}"/>
    <hyperlink ref="C9" r:id="rId2" xr:uid="{1CAB2224-DC26-4C96-933A-E7F797D55A8B}"/>
    <hyperlink ref="C10" r:id="rId3" xr:uid="{0381A055-9594-4EA1-A76B-DF51048BC1F3}"/>
    <hyperlink ref="C11" r:id="rId4" xr:uid="{24C208A7-9071-432A-87C3-738982F2C935}"/>
    <hyperlink ref="C12" r:id="rId5" xr:uid="{E72A6EE1-2F1E-49EE-BC1E-0E01E1688EA2}"/>
    <hyperlink ref="C13" r:id="rId6" xr:uid="{C4DB5A8E-0E8A-4E48-85FC-EC9B60F84FF2}"/>
    <hyperlink ref="C14" r:id="rId7" xr:uid="{FB917F68-4161-4500-844C-A61FAD7D6640}"/>
    <hyperlink ref="C15" r:id="rId8" xr:uid="{86368F8D-5576-40DD-94BF-1EAC41F4873E}"/>
    <hyperlink ref="C16" r:id="rId9" xr:uid="{4B73F2E5-8C03-45E0-BAC5-494DC4A72665}"/>
    <hyperlink ref="C17" r:id="rId10" xr:uid="{694B9AFE-A8F9-4E4D-AFFF-17DD1BBA40E7}"/>
    <hyperlink ref="C18" r:id="rId11" xr:uid="{71B589F1-D5A0-46E8-8EE4-76D471303BB2}"/>
    <hyperlink ref="C19" r:id="rId12" xr:uid="{1A44491D-BF87-4C18-8A08-6DA2A92E694B}"/>
    <hyperlink ref="C20" r:id="rId13" xr:uid="{DC460E22-CF9F-4A1C-ADCD-30D46FAA4907}"/>
    <hyperlink ref="C21" r:id="rId14" xr:uid="{141A780D-95C6-4E11-AE22-16587B61114E}"/>
    <hyperlink ref="C22" r:id="rId15" xr:uid="{D67B88FF-560D-491C-B66D-3DA9F977A6FA}"/>
    <hyperlink ref="C23" r:id="rId16" xr:uid="{89D64BF4-EB33-419A-A992-590E6A1B049A}"/>
    <hyperlink ref="C24" r:id="rId17" xr:uid="{218BA8F5-C1D7-46DC-8493-CCFF224821DD}"/>
    <hyperlink ref="C25" r:id="rId18" xr:uid="{28ED5959-7EFB-431F-8E16-2EB5A880CF81}"/>
    <hyperlink ref="C26" r:id="rId19" xr:uid="{45323405-4A62-4B2F-87C7-8294BE9A955C}"/>
    <hyperlink ref="C27" r:id="rId20" xr:uid="{3DB3DC99-49E2-4DB4-87B5-2C93CDB79910}"/>
    <hyperlink ref="C28" r:id="rId21" xr:uid="{66C30B10-2E54-438B-A816-05717B9FD079}"/>
    <hyperlink ref="C29" r:id="rId22" xr:uid="{AD23FC80-539B-4328-8BD3-17847A16C30E}"/>
    <hyperlink ref="C30" r:id="rId23" xr:uid="{2D2FBFC6-97F9-4803-91E8-1DB76C07A832}"/>
    <hyperlink ref="C31" r:id="rId24" xr:uid="{FE778CAB-7694-4EFD-9732-9B75CC650D72}"/>
    <hyperlink ref="C32" r:id="rId25" xr:uid="{83930E31-E3E3-4FA0-93C2-C921B1BEE42C}"/>
    <hyperlink ref="C33" r:id="rId26" xr:uid="{1FD03A38-903C-4171-AE8A-457C703DF5E8}"/>
    <hyperlink ref="C34" r:id="rId27" xr:uid="{99290DDC-21A2-4DF5-BD48-AA21A6FD0667}"/>
    <hyperlink ref="C35" r:id="rId28" xr:uid="{B7D51D8B-323E-4B9D-B5F4-038CBC762734}"/>
    <hyperlink ref="C36" r:id="rId29" xr:uid="{A96A4FD1-4FB2-4F56-AC98-E6E20FA5F331}"/>
    <hyperlink ref="C37" r:id="rId30" xr:uid="{C6C203D5-5BD5-4E3F-A389-8AAAD5D7F05C}"/>
    <hyperlink ref="C38" r:id="rId31" xr:uid="{0C463728-66E0-45C4-B20B-AB5D624738B2}"/>
    <hyperlink ref="C39" r:id="rId32" xr:uid="{83FBA0A2-8A4A-4783-BD85-86FAD8AD4024}"/>
    <hyperlink ref="C40" r:id="rId33" xr:uid="{92DF0AF2-CFD1-4140-9C0B-71FA9B799629}"/>
    <hyperlink ref="C41" r:id="rId34" xr:uid="{1AD9C789-CB4D-4E6B-85D1-4798A0D4978B}"/>
    <hyperlink ref="C42" r:id="rId35" xr:uid="{7D108554-46B0-4823-9499-AE8177F99C0E}"/>
    <hyperlink ref="C43" r:id="rId36" xr:uid="{C5BD6912-2A2D-44FF-B603-855C13AC75CB}"/>
    <hyperlink ref="D8" r:id="rId37" xr:uid="{A021DA82-3C1E-45C9-BAF3-941C3D37E90C}"/>
    <hyperlink ref="D9" r:id="rId38" xr:uid="{A6ECAF10-B416-4272-A7CF-55DB9194BF98}"/>
    <hyperlink ref="D10" r:id="rId39" xr:uid="{F7818E82-979C-444C-9C50-CB9CDC6601F6}"/>
    <hyperlink ref="D11" r:id="rId40" xr:uid="{9AA7D214-01F4-4787-8174-FF9C8D9C7F3C}"/>
    <hyperlink ref="D12" r:id="rId41" xr:uid="{A6845CA9-FC5C-4774-9BB5-F51A860B7022}"/>
    <hyperlink ref="D13" r:id="rId42" xr:uid="{77FCE433-7D5C-4AE4-8E42-3D925CAE5B86}"/>
    <hyperlink ref="D14" r:id="rId43" xr:uid="{70C48AB8-1491-4B1A-8931-62509D18CB47}"/>
    <hyperlink ref="D15" r:id="rId44" xr:uid="{A89EA2D9-0FCC-4B18-930E-4693D724F79F}"/>
    <hyperlink ref="D16" r:id="rId45" xr:uid="{85BE94D9-8F04-4FD9-A1FC-0473324873F3}"/>
    <hyperlink ref="D17" r:id="rId46" xr:uid="{8CAA94C6-9818-45CD-9FDA-D0179085E33A}"/>
    <hyperlink ref="D18" r:id="rId47" xr:uid="{DE36AC55-98D3-4442-B723-EA2C1A315761}"/>
    <hyperlink ref="D19" r:id="rId48" xr:uid="{3399144F-91D9-4E17-8D7E-5EABB19DAC19}"/>
    <hyperlink ref="D20" r:id="rId49" xr:uid="{DDABC539-63E8-4FA4-B1A8-DFE844E4C71C}"/>
    <hyperlink ref="D21" r:id="rId50" xr:uid="{B15FB6B0-092B-4DB9-BEEB-8EDE36830792}"/>
    <hyperlink ref="D22" r:id="rId51" xr:uid="{80D9ABA3-E454-4E97-857F-12E48E0EB737}"/>
    <hyperlink ref="D23" r:id="rId52" xr:uid="{543F5494-F450-4CCC-8FA1-4DD9A7E0E8BD}"/>
    <hyperlink ref="D24" r:id="rId53" xr:uid="{DF429FF1-5EA2-42A2-891D-DF63FE0F3255}"/>
    <hyperlink ref="D25" r:id="rId54" xr:uid="{7FF711F0-72A7-44CC-8F36-299E9BB36937}"/>
    <hyperlink ref="D26" r:id="rId55" xr:uid="{69E927C9-EE8E-4E02-98F6-42C86DB305E8}"/>
    <hyperlink ref="D27" r:id="rId56" xr:uid="{3CADA069-68A4-4809-BC3D-BB7BB693EFC9}"/>
    <hyperlink ref="D28" r:id="rId57" xr:uid="{D97B7B90-02E8-4B7B-AE1B-A0BEBF2A1ABF}"/>
    <hyperlink ref="D29" r:id="rId58" xr:uid="{2A4D0185-D546-4695-8D1F-02304FEAFD3E}"/>
    <hyperlink ref="D30" r:id="rId59" xr:uid="{BE9A0AB0-E341-4466-87C3-A3E4D29C8E29}"/>
    <hyperlink ref="D31" r:id="rId60" xr:uid="{2B2CB5DD-47D7-4D84-B058-FD69154F6064}"/>
    <hyperlink ref="D32" r:id="rId61" xr:uid="{678653EC-F6F7-4B6B-AA15-8DF0D3688D3B}"/>
    <hyperlink ref="D33" r:id="rId62" xr:uid="{F4BEE4C1-31BB-4DD8-AF7D-A798003EAC3D}"/>
    <hyperlink ref="D34" r:id="rId63" xr:uid="{32300111-BE98-4E7D-A482-EDFD068ED392}"/>
    <hyperlink ref="D35" r:id="rId64" xr:uid="{C617B93C-80AE-4D44-A97F-0FD8BDBD883D}"/>
    <hyperlink ref="D36" r:id="rId65" xr:uid="{6C248F91-1E4B-4D8A-A99D-AF9ACD99A25E}"/>
    <hyperlink ref="D37" r:id="rId66" xr:uid="{45EBCFF7-8A80-47E9-853B-017A5244F0E7}"/>
    <hyperlink ref="D38" r:id="rId67" xr:uid="{E6C8D6CB-C0A6-4CCC-8735-329DD0F3C0C6}"/>
    <hyperlink ref="D39" r:id="rId68" xr:uid="{08A1A549-C2CE-468D-B5E2-0C6AD3A3EA90}"/>
    <hyperlink ref="D40" r:id="rId69" xr:uid="{9DB7DBD5-083C-4543-A0AE-A10041242DB7}"/>
    <hyperlink ref="D41" r:id="rId70" xr:uid="{DE6B32B4-A3B3-4201-9257-0F816117342B}"/>
    <hyperlink ref="D42" r:id="rId71" xr:uid="{413B4B0C-0A22-4D6F-A092-3F50AFAE803D}"/>
    <hyperlink ref="D43" r:id="rId72" xr:uid="{77B642B6-813B-43D6-ACCB-B0CCF3F28A3D}"/>
    <hyperlink ref="E8" r:id="rId73" xr:uid="{583FCDF6-19F8-49BD-BB9C-57DCE319766E}"/>
    <hyperlink ref="E9" r:id="rId74" xr:uid="{E9FCA513-8502-47A0-9B41-3E039F89C013}"/>
    <hyperlink ref="E10" r:id="rId75" xr:uid="{85FFBB94-49CF-4375-9AD2-9635DCFBE7EE}"/>
    <hyperlink ref="E11" r:id="rId76" xr:uid="{BCF2179A-B253-45AF-9870-F58549ECAFE7}"/>
    <hyperlink ref="E12" r:id="rId77" xr:uid="{29421D4A-3511-412D-AF86-DFC77DBD1F26}"/>
    <hyperlink ref="E13" r:id="rId78" xr:uid="{3D93C492-9D7C-453B-AEFC-7DDB65A5F54D}"/>
    <hyperlink ref="E14" r:id="rId79" xr:uid="{ED16E619-B4F6-4B48-AFED-D9A4F1C8A31F}"/>
    <hyperlink ref="E15" r:id="rId80" xr:uid="{840BC4B4-32EB-4A12-B714-890505B64471}"/>
    <hyperlink ref="E16" r:id="rId81" xr:uid="{AB955603-0590-4F86-9296-36DB79DBC65B}"/>
    <hyperlink ref="E17" r:id="rId82" xr:uid="{0A35B934-09C4-4512-8725-CAFE86117B79}"/>
    <hyperlink ref="E18" r:id="rId83" xr:uid="{A2073A09-185A-45CC-AE6D-2CFEE85D64EA}"/>
    <hyperlink ref="E19" r:id="rId84" xr:uid="{3A29ADAC-6A0A-4DB5-ACFF-5667F2A686EF}"/>
    <hyperlink ref="E20" r:id="rId85" xr:uid="{F4BBBC68-1D80-4154-9207-402D81420D40}"/>
    <hyperlink ref="E21" r:id="rId86" xr:uid="{CDCA13D6-1215-41E6-B242-37AE51695E44}"/>
    <hyperlink ref="E22" r:id="rId87" xr:uid="{40852E8E-1E46-4661-846C-91379B63072D}"/>
    <hyperlink ref="E23" r:id="rId88" xr:uid="{EE8C26CF-6832-4340-8482-E620A4483833}"/>
    <hyperlink ref="E24" r:id="rId89" xr:uid="{C46D0142-FA19-47E6-9A37-4707A416A05D}"/>
    <hyperlink ref="E25" r:id="rId90" xr:uid="{29D018FD-DC66-468C-8D9A-ED4FF6E13B5E}"/>
    <hyperlink ref="E26" r:id="rId91" xr:uid="{CFB01B96-7ECA-49B9-8F1B-366F8BC7F1FF}"/>
    <hyperlink ref="E27" r:id="rId92" xr:uid="{FBECC5E3-45B1-45DC-9D26-116D24A5BF47}"/>
    <hyperlink ref="E28" r:id="rId93" xr:uid="{B20FC53E-DBC0-4FAF-BB6A-02E63DB338A0}"/>
    <hyperlink ref="E29" r:id="rId94" xr:uid="{380B7225-94F9-4777-9DD2-F2EAA2B6A2DF}"/>
    <hyperlink ref="E30" r:id="rId95" xr:uid="{437F41CF-F716-4097-A68B-6426FB457BA1}"/>
    <hyperlink ref="E31" r:id="rId96" xr:uid="{241104CD-BC74-4E77-9C31-A88ACDE1B22B}"/>
    <hyperlink ref="E32" r:id="rId97" xr:uid="{744BF99D-6910-409C-AA25-DE62DF8D406C}"/>
    <hyperlink ref="E33" r:id="rId98" xr:uid="{957E8D1B-593C-4F22-8254-A7EE1EBB2843}"/>
    <hyperlink ref="E34" r:id="rId99" xr:uid="{58C0E205-05E4-4A9B-80BB-3915D8206FF0}"/>
    <hyperlink ref="E35" r:id="rId100" xr:uid="{5C3E5FEC-5818-4DBD-ABB1-23F34375763E}"/>
    <hyperlink ref="E36" r:id="rId101" xr:uid="{D2EB7836-499A-43B2-AC80-2F381207105C}"/>
    <hyperlink ref="E37" r:id="rId102" xr:uid="{A47B8D3D-4E10-41BF-B624-7078B63B1C59}"/>
    <hyperlink ref="E38" r:id="rId103" xr:uid="{BC1BC3B4-7737-4F63-BB94-8B9C287E20CF}"/>
    <hyperlink ref="E39" r:id="rId104" xr:uid="{4FA4AF0B-93CB-4F65-968F-2AF2B563341A}"/>
    <hyperlink ref="E40" r:id="rId105" xr:uid="{66210CAA-62CF-461F-867C-58419C6E1B25}"/>
    <hyperlink ref="E43" r:id="rId106" xr:uid="{C26C0050-B573-4173-8332-4A44319222D0}"/>
    <hyperlink ref="C44" r:id="rId107" xr:uid="{EE3C9699-26A2-46AC-A989-F9E0E5A6F9EB}"/>
    <hyperlink ref="C45" r:id="rId108" xr:uid="{046006C5-9F7B-431E-92EF-EFB1F9B553CA}"/>
    <hyperlink ref="C46" r:id="rId109" xr:uid="{47B8F943-F7D0-4202-9925-F3335ACA6077}"/>
    <hyperlink ref="C47" r:id="rId110" xr:uid="{C82703B9-BF06-4B57-A3E7-A4F73A3BB179}"/>
    <hyperlink ref="C48" r:id="rId111" xr:uid="{20DCA733-3273-4C33-9F1D-E3C9D04C031F}"/>
    <hyperlink ref="C49" r:id="rId112" xr:uid="{06CD7AFD-4BFD-41A6-9016-41A0A4C536CA}"/>
    <hyperlink ref="C50" r:id="rId113" xr:uid="{DF09AFCC-64A9-48E0-91FC-6FB02B977CCF}"/>
    <hyperlink ref="C51" r:id="rId114" xr:uid="{324C55EF-BEC5-4E88-933A-916D3073568D}"/>
    <hyperlink ref="C52" r:id="rId115" xr:uid="{EC1E70D4-628E-4E3A-8457-2142F88AED74}"/>
    <hyperlink ref="D44" r:id="rId116" xr:uid="{D6592710-1516-4B99-B4DF-F354DC2BFA8C}"/>
    <hyperlink ref="D45" r:id="rId117" xr:uid="{D1381751-B6E7-4C1C-A760-DDEEFDB11E71}"/>
    <hyperlink ref="D46" r:id="rId118" xr:uid="{A3826AFA-AC74-42BE-B38E-20B971F68393}"/>
    <hyperlink ref="D47" r:id="rId119" xr:uid="{FEB1DE30-F371-44D5-A9CB-99C36EEB2DBA}"/>
    <hyperlink ref="D48" r:id="rId120" xr:uid="{4CF45041-082C-4122-84E7-F40FF11393D8}"/>
    <hyperlink ref="D49" r:id="rId121" xr:uid="{D971AFC4-5687-4BB6-9695-CDF915DB21BA}"/>
    <hyperlink ref="D50" r:id="rId122" xr:uid="{0132CA11-2334-4478-836F-C16DE17B0F50}"/>
    <hyperlink ref="D51" r:id="rId123" xr:uid="{A7C06F39-AE75-4052-869F-821042EADAE0}"/>
    <hyperlink ref="D52" r:id="rId124" xr:uid="{7135FB9C-037E-407D-BA9F-BA90C36E56BE}"/>
    <hyperlink ref="E44" r:id="rId125" xr:uid="{132E5A4C-D55C-472F-B8D9-539723BB70F7}"/>
    <hyperlink ref="E45" r:id="rId126" xr:uid="{0FE7E803-EDCC-4710-A9A0-8A779322D2B5}"/>
    <hyperlink ref="E46" r:id="rId127" xr:uid="{E69D113B-DC10-4EBB-BB29-0AF5738B5CC9}"/>
    <hyperlink ref="E47" r:id="rId128" xr:uid="{535EE68A-13F1-48DB-A7C6-18017C0D034E}"/>
    <hyperlink ref="E48" r:id="rId129" xr:uid="{8F146CAA-B297-4BCE-BBEA-E7F228E36EA5}"/>
    <hyperlink ref="E49" r:id="rId130" xr:uid="{45801A1D-36CA-43AC-A40B-437FB61B016A}"/>
    <hyperlink ref="E50" r:id="rId131" xr:uid="{74314D23-7522-4BCE-8BDC-A2292C5E2B14}"/>
    <hyperlink ref="C55" r:id="rId132" xr:uid="{5F2C7224-A3AD-4476-B36A-200A7240576B}"/>
    <hyperlink ref="C56" r:id="rId133" xr:uid="{5A942294-C81E-4FF5-A704-5A60783C0515}"/>
    <hyperlink ref="C57" r:id="rId134" xr:uid="{33E5A674-99BC-4E78-92F3-BF8F9F9D1204}"/>
    <hyperlink ref="C58" r:id="rId135" xr:uid="{91AF1557-32B5-4FDD-9B18-6A41B799696D}"/>
    <hyperlink ref="D55" r:id="rId136" xr:uid="{6E4C0297-2876-46DA-9B3D-B045166933A7}"/>
    <hyperlink ref="D56" r:id="rId137" xr:uid="{5563732D-F354-4D7D-8903-55D5D1783165}"/>
    <hyperlink ref="D57" r:id="rId138" xr:uid="{C063E765-DA54-4ED1-BF5D-5BBDBD71EDCD}"/>
    <hyperlink ref="D58" r:id="rId139" xr:uid="{8ED22C59-2779-40BC-B9AB-7CEAF5ADDC85}"/>
    <hyperlink ref="E55" r:id="rId140" xr:uid="{C728BA07-3126-48BA-863B-824D5CD58854}"/>
    <hyperlink ref="E56" r:id="rId141" xr:uid="{F086A608-EEBC-4CFE-BCBD-DBC98C54CCBF}"/>
    <hyperlink ref="E57" r:id="rId142" xr:uid="{516C8A0F-9461-438E-89FE-8FF8DE3C6E4D}"/>
    <hyperlink ref="E58" r:id="rId143" xr:uid="{CC943D74-5CDB-4372-B46E-8135BD1000BF}"/>
    <hyperlink ref="C61" r:id="rId144" xr:uid="{77BB82D3-D424-4053-AB9F-E5E671A70AB3}"/>
    <hyperlink ref="C62" r:id="rId145" xr:uid="{022B6B64-4B3F-4ECC-9B27-41EDEB08F1E0}"/>
    <hyperlink ref="C63" r:id="rId146" xr:uid="{FAB22F8D-55C0-47D2-9A54-55F282ED4922}"/>
    <hyperlink ref="D61" r:id="rId147" xr:uid="{D6DAB814-7EE3-4D55-B8B1-AC52748AEF3B}"/>
    <hyperlink ref="D62" r:id="rId148" xr:uid="{01C36E2F-3CA0-47DA-B465-41CF6742879B}"/>
    <hyperlink ref="D63" r:id="rId149" xr:uid="{110BCA36-B042-43C7-9642-68A4D7D1C2EF}"/>
    <hyperlink ref="E61" r:id="rId150" xr:uid="{72BE37A9-D3FE-4C27-8CD8-3BA93B8862A2}"/>
    <hyperlink ref="E62" r:id="rId151" xr:uid="{B443D6E0-54BF-435D-AC67-1297476609BA}"/>
    <hyperlink ref="E63" r:id="rId152" xr:uid="{C0E895F5-BF05-45B0-88FC-90EAEC1D0E31}"/>
    <hyperlink ref="C66" r:id="rId153" xr:uid="{8865ECB7-3FA6-4662-B42C-F873AE9C6F84}"/>
    <hyperlink ref="C67" r:id="rId154" xr:uid="{33A447A5-FFE5-4875-96E4-DE43A10B1D79}"/>
    <hyperlink ref="C68" r:id="rId155" xr:uid="{E979BCD0-92AD-4A61-9C7C-A90403E81598}"/>
    <hyperlink ref="D66" r:id="rId156" xr:uid="{C7CCEFE6-F932-4F60-869C-11E9F9C72DCA}"/>
    <hyperlink ref="D67" r:id="rId157" xr:uid="{8689DE33-657D-486D-8B8F-4D0EA845E556}"/>
    <hyperlink ref="D68" r:id="rId158" xr:uid="{54E1A738-CE33-4509-8004-78085C5594C6}"/>
    <hyperlink ref="E66" r:id="rId159" xr:uid="{F13143AC-0715-4150-A0CF-B335DF42DA7B}"/>
    <hyperlink ref="E67" r:id="rId160" xr:uid="{65062AC4-49CA-4BE5-9144-F9DC57B481E3}"/>
    <hyperlink ref="E68" r:id="rId161" xr:uid="{C3DD37DA-5B2F-49D9-B981-B44CD72ABE8C}"/>
    <hyperlink ref="C71" r:id="rId162" xr:uid="{F1B1F7BC-30B8-4AC0-A280-7FA8CBFBBFFC}"/>
    <hyperlink ref="E71" r:id="rId163" xr:uid="{F4F736DB-30EE-405F-93B8-DFA29AAC4865}"/>
    <hyperlink ref="C74" r:id="rId164" xr:uid="{C443CCC7-C227-4636-BDFC-5B012B94F826}"/>
    <hyperlink ref="C75" r:id="rId165" xr:uid="{FA403694-FBFE-40FD-8CD8-DAAEF33C6BC0}"/>
    <hyperlink ref="C76" r:id="rId166" xr:uid="{885B2D4F-BDE1-42E2-B183-55D518B0652E}"/>
    <hyperlink ref="C77" r:id="rId167" xr:uid="{48E78774-6793-4C9B-827D-E35FBD842723}"/>
    <hyperlink ref="C78" r:id="rId168" xr:uid="{ABBA43C0-6F93-4520-BBD8-5A794DD0A548}"/>
    <hyperlink ref="C79" r:id="rId169" xr:uid="{B5CA669F-FC48-4AA0-A9A2-B6069026432D}"/>
    <hyperlink ref="D74" r:id="rId170" xr:uid="{16071292-AF08-4471-BAEB-4A51664E3F74}"/>
    <hyperlink ref="D75" r:id="rId171" xr:uid="{6208C4BE-474B-42F2-9949-4C72FB9A3042}"/>
    <hyperlink ref="D76" r:id="rId172" xr:uid="{35FCE3EA-17E9-47E7-8EE9-3F868F9DAD39}"/>
    <hyperlink ref="D77" r:id="rId173" xr:uid="{810AD9FC-F090-459E-889A-3BF66835CB34}"/>
    <hyperlink ref="D78" r:id="rId174" xr:uid="{AF8ED5F5-A8E0-449D-BCC0-3827FFB585AB}"/>
    <hyperlink ref="D79" r:id="rId175" xr:uid="{416CE0C0-EA9E-4BC7-9951-5FC476367318}"/>
    <hyperlink ref="E74" r:id="rId176" xr:uid="{2E8F74B2-9ECC-4567-ABFE-F371133763C7}"/>
    <hyperlink ref="E75" r:id="rId177" xr:uid="{5171A5DF-070A-4FED-9AF1-53AD33B63C14}"/>
    <hyperlink ref="E76" r:id="rId178" xr:uid="{182291EF-0997-4232-BC06-24F859DB972D}"/>
    <hyperlink ref="E77" r:id="rId179" xr:uid="{CFC77FE5-FAFA-46B7-B655-2C0A8D8095DE}"/>
    <hyperlink ref="E78" r:id="rId180" xr:uid="{2337A2CE-A0AE-475B-9EAF-82E0EC4453BA}"/>
    <hyperlink ref="E79" r:id="rId181" xr:uid="{102574FD-1F7F-4CD5-B043-753EBA65C76F}"/>
    <hyperlink ref="C81" r:id="rId182" xr:uid="{647B4C08-4989-4AC3-BBB9-CD3511F8E52E}"/>
    <hyperlink ref="C82" r:id="rId183" xr:uid="{F7A3E824-4BFE-4FE0-A0F0-508AFB40D5CE}"/>
    <hyperlink ref="C83" r:id="rId184" xr:uid="{C43820AB-3FBC-464E-97EF-3912CACF0970}"/>
    <hyperlink ref="D81" r:id="rId185" xr:uid="{97FC3384-2D9B-47F3-ACD8-2850501D1DED}"/>
    <hyperlink ref="D82" r:id="rId186" xr:uid="{E0596066-6BFE-4DF2-8D18-73BD9ACF033F}"/>
    <hyperlink ref="D83" r:id="rId187" xr:uid="{531E2DF6-4812-46A7-946B-273622DC04FA}"/>
    <hyperlink ref="E81" r:id="rId188" xr:uid="{8E6259D3-82BC-4B26-A23D-FA582D490F29}"/>
    <hyperlink ref="E82" r:id="rId189" xr:uid="{F78FDE5A-5CD0-4B99-8A3C-9185964E5976}"/>
    <hyperlink ref="E83" r:id="rId190" xr:uid="{31914C9D-F4BD-4954-821A-443992FE558D}"/>
  </hyperlinks>
  <pageMargins left="0.7" right="0.7" top="0.75" bottom="0.75" header="0.3" footer="0.3"/>
  <customProperties>
    <customPr name="_pios_id" r:id="rId191"/>
  </customProperties>
  <drawing r:id="rId19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5F180B-13AC-4C13-AC94-CDC2EDDC5DCE}">
  <sheetPr codeName="Sheet4">
    <pageSetUpPr autoPageBreaks="0"/>
  </sheetPr>
  <dimension ref="B1:AP193"/>
  <sheetViews>
    <sheetView showGridLines="0" zoomScale="80" zoomScaleNormal="80" workbookViewId="0">
      <pane xSplit="8" ySplit="5" topLeftCell="I62" activePane="bottomRight" state="frozen"/>
      <selection pane="topRight" activeCell="I1" sqref="I1"/>
      <selection pane="bottomLeft" activeCell="A8" sqref="A8"/>
      <selection pane="bottomRight" activeCell="F69" sqref="F69"/>
    </sheetView>
  </sheetViews>
  <sheetFormatPr defaultRowHeight="14.5" outlineLevelCol="1"/>
  <cols>
    <col min="1" max="1" width="1.54296875" customWidth="1"/>
    <col min="2" max="2" width="36.54296875" customWidth="1"/>
    <col min="3" max="5" width="2.90625" customWidth="1"/>
    <col min="6" max="6" width="12.36328125" customWidth="1"/>
    <col min="7" max="7" width="13.54296875" customWidth="1"/>
    <col min="8" max="8" width="43.453125" customWidth="1"/>
    <col min="9" max="9" width="119.90625" hidden="1" customWidth="1" outlineLevel="1"/>
    <col min="10" max="10" width="11.81640625" style="195" customWidth="1" collapsed="1"/>
    <col min="11" max="11" width="15.7265625" style="195" customWidth="1"/>
    <col min="12" max="12" width="15.453125" style="195" customWidth="1"/>
    <col min="13" max="13" width="8" style="195" customWidth="1"/>
    <col min="14" max="14" width="6" style="195" customWidth="1"/>
    <col min="15" max="15" width="9.453125" style="195" customWidth="1"/>
    <col min="16" max="16" width="8.7265625" style="195"/>
    <col min="17" max="17" width="7.08984375" bestFit="1" customWidth="1"/>
    <col min="18" max="18" width="4.1796875" style="195" hidden="1" customWidth="1" outlineLevel="1"/>
    <col min="19" max="19" width="6.453125" style="195" hidden="1" customWidth="1" outlineLevel="1"/>
    <col min="20" max="20" width="28" style="195" hidden="1" customWidth="1" outlineLevel="1"/>
    <col min="21" max="21" width="11" style="195" hidden="1" customWidth="1" outlineLevel="1"/>
    <col min="22" max="22" width="16.36328125" style="195" hidden="1" customWidth="1" outlineLevel="1"/>
    <col min="23" max="24" width="9.54296875" style="195" hidden="1" customWidth="1" outlineLevel="1"/>
    <col min="25" max="25" width="8.7265625" style="195" hidden="1" customWidth="1" outlineLevel="1"/>
    <col min="26" max="26" width="8.81640625" style="195" hidden="1" customWidth="1" outlineLevel="1"/>
    <col min="27" max="27" width="8.7265625" style="195" hidden="1" customWidth="1" outlineLevel="1"/>
    <col min="28" max="28" width="10.1796875" style="195" hidden="1" customWidth="1" outlineLevel="1"/>
    <col min="29" max="29" width="11" style="195" hidden="1" customWidth="1" outlineLevel="1"/>
    <col min="30" max="30" width="8.7265625" style="195" hidden="1" customWidth="1" outlineLevel="1"/>
    <col min="31" max="31" width="14.1796875" style="195" hidden="1" customWidth="1" outlineLevel="1"/>
    <col min="32" max="32" width="6.54296875" style="195" hidden="1" customWidth="1" outlineLevel="1"/>
    <col min="33" max="33" width="7.453125" style="195" hidden="1" customWidth="1" outlineLevel="1"/>
    <col min="34" max="34" width="9.26953125" style="195" hidden="1" customWidth="1" outlineLevel="1"/>
    <col min="35" max="35" width="8.7265625" collapsed="1"/>
  </cols>
  <sheetData>
    <row r="1" spans="2:41" ht="15.5" customHeight="1">
      <c r="G1" s="3285" t="str">
        <f>HYPERLINK("#OBSAH","OBSAH")</f>
        <v>OBSAH</v>
      </c>
      <c r="I1" s="1453"/>
      <c r="J1" s="1660" t="s">
        <v>2987</v>
      </c>
      <c r="K1" s="925" t="s">
        <v>3516</v>
      </c>
      <c r="R1" s="2480"/>
      <c r="S1" s="2480"/>
      <c r="T1" s="2480"/>
      <c r="U1" s="2480"/>
      <c r="V1" s="2480"/>
      <c r="W1" s="2480"/>
      <c r="X1" s="2480"/>
      <c r="Y1" s="2480"/>
      <c r="Z1" s="2480"/>
      <c r="AA1" s="2480"/>
      <c r="AB1" s="2480"/>
      <c r="AC1" s="2480"/>
      <c r="AD1" s="2480"/>
      <c r="AE1" s="2480"/>
      <c r="AF1" s="2480"/>
      <c r="AG1" s="2480"/>
      <c r="AH1" s="2480"/>
      <c r="AI1" s="1660" t="s">
        <v>2986</v>
      </c>
      <c r="AJ1" s="1453"/>
      <c r="AK1" s="1453"/>
      <c r="AL1" s="1453"/>
      <c r="AM1" s="925" t="s">
        <v>3517</v>
      </c>
    </row>
    <row r="2" spans="2:41">
      <c r="J2"/>
      <c r="K2"/>
    </row>
    <row r="3" spans="2:41" ht="21" customHeight="1">
      <c r="B3" s="1457" t="s">
        <v>175</v>
      </c>
      <c r="C3" s="1457"/>
      <c r="D3" s="1457"/>
      <c r="E3" s="1457"/>
      <c r="F3" s="1457"/>
      <c r="G3" s="1457"/>
      <c r="H3" s="1457"/>
      <c r="I3" s="1458"/>
      <c r="J3" s="1457"/>
      <c r="K3" s="1457"/>
      <c r="L3" s="1665"/>
      <c r="M3" s="1665"/>
      <c r="N3" s="1665"/>
      <c r="O3" s="2480"/>
      <c r="P3" s="1665"/>
      <c r="Q3" s="1453"/>
      <c r="R3" s="2480"/>
      <c r="S3" s="2480"/>
      <c r="T3" s="2480"/>
      <c r="U3" s="2480"/>
      <c r="V3" s="2480"/>
      <c r="W3" s="2480"/>
      <c r="X3" s="2480"/>
      <c r="Y3" s="2480"/>
      <c r="Z3" s="2480"/>
      <c r="AA3" s="2480"/>
      <c r="AB3" s="2480"/>
      <c r="AC3" s="2480"/>
      <c r="AD3" s="2480"/>
      <c r="AE3" s="2480"/>
      <c r="AF3" s="2480"/>
      <c r="AG3" s="2480"/>
      <c r="AH3" s="1665"/>
    </row>
    <row r="4" spans="2:41">
      <c r="J4"/>
      <c r="K4"/>
    </row>
    <row r="5" spans="2:41" ht="29" customHeight="1">
      <c r="B5" s="2381" t="s">
        <v>2771</v>
      </c>
      <c r="C5" s="2382" t="s">
        <v>2767</v>
      </c>
      <c r="D5" s="2383"/>
      <c r="E5" s="2384"/>
      <c r="F5" s="2381" t="s">
        <v>33</v>
      </c>
      <c r="G5" s="2381" t="s">
        <v>2046</v>
      </c>
      <c r="H5" s="2381" t="s">
        <v>40</v>
      </c>
      <c r="I5" s="2381" t="s">
        <v>41</v>
      </c>
      <c r="J5" s="2385" t="s">
        <v>3159</v>
      </c>
      <c r="K5" s="2386" t="s">
        <v>1815</v>
      </c>
      <c r="L5" s="2385" t="s">
        <v>3160</v>
      </c>
      <c r="M5" s="2387" t="s">
        <v>3161</v>
      </c>
      <c r="N5" s="2388" t="s">
        <v>3162</v>
      </c>
      <c r="O5" s="2388" t="s">
        <v>2048</v>
      </c>
      <c r="P5" s="2389" t="s">
        <v>3163</v>
      </c>
      <c r="Q5" s="2390" t="s">
        <v>2049</v>
      </c>
      <c r="R5" s="2385" t="s">
        <v>43</v>
      </c>
      <c r="S5" s="2385" t="s">
        <v>44</v>
      </c>
      <c r="T5" s="2390" t="s">
        <v>145</v>
      </c>
      <c r="U5" s="2391" t="s">
        <v>109</v>
      </c>
      <c r="V5" s="2385" t="s">
        <v>3164</v>
      </c>
      <c r="W5" s="2387" t="s">
        <v>3165</v>
      </c>
      <c r="X5" s="2387" t="s">
        <v>3172</v>
      </c>
      <c r="Y5" s="2393" t="s">
        <v>3169</v>
      </c>
      <c r="Z5" s="2393" t="s">
        <v>1731</v>
      </c>
      <c r="AA5" s="2391" t="s">
        <v>3166</v>
      </c>
      <c r="AB5" s="2391" t="s">
        <v>154</v>
      </c>
      <c r="AC5" s="2392" t="s">
        <v>3167</v>
      </c>
      <c r="AD5" s="2531" t="s">
        <v>110</v>
      </c>
      <c r="AE5" s="2482" t="s">
        <v>3520</v>
      </c>
      <c r="AF5" s="2532" t="s">
        <v>2047</v>
      </c>
      <c r="AG5" s="2387" t="s">
        <v>1717</v>
      </c>
      <c r="AH5" s="2388" t="s">
        <v>3168</v>
      </c>
    </row>
    <row r="6" spans="2:41">
      <c r="AD6" s="598"/>
      <c r="AE6" s="598"/>
    </row>
    <row r="7" spans="2:41" ht="15.5">
      <c r="B7" s="1519" t="s">
        <v>196</v>
      </c>
      <c r="AD7" s="598"/>
      <c r="AE7" s="598"/>
    </row>
    <row r="8" spans="2:41">
      <c r="B8" s="2403" t="s">
        <v>2691</v>
      </c>
      <c r="C8" s="1395" t="s">
        <v>2766</v>
      </c>
      <c r="D8" s="1395" t="s">
        <v>2193</v>
      </c>
      <c r="E8" s="1501" t="s">
        <v>2769</v>
      </c>
      <c r="F8" s="2404">
        <v>911401806080</v>
      </c>
      <c r="G8" s="2398">
        <v>8710163339481</v>
      </c>
      <c r="H8" s="2399" t="s">
        <v>574</v>
      </c>
      <c r="I8" s="1611" t="s">
        <v>573</v>
      </c>
      <c r="J8" s="1612">
        <v>11</v>
      </c>
      <c r="K8" s="1571">
        <v>1100</v>
      </c>
      <c r="L8" s="1941">
        <v>4000</v>
      </c>
      <c r="M8" s="1571">
        <v>50000</v>
      </c>
      <c r="N8" s="1941">
        <v>5</v>
      </c>
      <c r="O8" s="1612"/>
      <c r="P8" s="2013">
        <v>635</v>
      </c>
      <c r="Q8" s="508"/>
      <c r="R8" s="1876" t="s">
        <v>48</v>
      </c>
      <c r="S8" s="1612" t="s">
        <v>3033</v>
      </c>
      <c r="T8" s="1612" t="s">
        <v>3625</v>
      </c>
      <c r="U8" s="1612"/>
      <c r="V8" s="1612" t="s">
        <v>121</v>
      </c>
      <c r="W8" s="1633" t="s">
        <v>198</v>
      </c>
      <c r="X8" s="1633">
        <v>100</v>
      </c>
      <c r="Y8" s="1941">
        <v>166</v>
      </c>
      <c r="Z8" s="1941">
        <v>166</v>
      </c>
      <c r="AA8" s="1941">
        <v>28</v>
      </c>
      <c r="AB8" s="1612" t="s">
        <v>113</v>
      </c>
      <c r="AC8" s="1633" t="s">
        <v>3079</v>
      </c>
      <c r="AD8" s="1941"/>
      <c r="AE8" s="1573">
        <v>871016333948199</v>
      </c>
      <c r="AF8" s="1941">
        <v>1</v>
      </c>
      <c r="AG8" s="1941" t="s">
        <v>113</v>
      </c>
      <c r="AH8" s="2913">
        <v>1</v>
      </c>
    </row>
    <row r="12" spans="2:41">
      <c r="B12" s="2403" t="s">
        <v>557</v>
      </c>
      <c r="C12" s="2396" t="s">
        <v>2766</v>
      </c>
      <c r="D12" s="1395" t="s">
        <v>2193</v>
      </c>
      <c r="E12" s="1501" t="s">
        <v>2769</v>
      </c>
      <c r="F12" s="3113">
        <v>929003165532</v>
      </c>
      <c r="G12" s="2398">
        <v>8719514354029</v>
      </c>
      <c r="H12" s="1610" t="s">
        <v>561</v>
      </c>
      <c r="I12" s="1610" t="s">
        <v>562</v>
      </c>
      <c r="J12" s="1612">
        <v>24</v>
      </c>
      <c r="K12" s="2411">
        <v>2400</v>
      </c>
      <c r="L12" s="2412">
        <v>3000</v>
      </c>
      <c r="M12" s="1571">
        <v>50000</v>
      </c>
      <c r="N12" s="2409">
        <v>5</v>
      </c>
      <c r="O12" s="2410"/>
      <c r="P12" s="3114">
        <v>645</v>
      </c>
      <c r="Q12" s="508"/>
      <c r="R12" s="2415" t="s">
        <v>560</v>
      </c>
      <c r="S12" s="2410" t="s">
        <v>3032</v>
      </c>
      <c r="T12" s="2410" t="s">
        <v>3635</v>
      </c>
      <c r="U12" s="2410"/>
      <c r="V12" s="2410" t="s">
        <v>147</v>
      </c>
      <c r="W12" s="2416" t="s">
        <v>198</v>
      </c>
      <c r="X12" s="2416">
        <v>100</v>
      </c>
      <c r="Y12" s="2412">
        <v>225</v>
      </c>
      <c r="Z12" s="2412">
        <v>225</v>
      </c>
      <c r="AA12" s="2412">
        <v>100</v>
      </c>
      <c r="AB12" s="2410" t="s">
        <v>113</v>
      </c>
      <c r="AC12" s="2414">
        <v>80</v>
      </c>
      <c r="AD12" s="2412"/>
      <c r="AE12" s="1573">
        <v>871951435402900</v>
      </c>
      <c r="AF12" s="2412">
        <v>1</v>
      </c>
      <c r="AG12" s="2412" t="s">
        <v>113</v>
      </c>
      <c r="AH12" s="3115">
        <v>4</v>
      </c>
    </row>
    <row r="16" spans="2:41">
      <c r="B16" s="1523" t="s">
        <v>3744</v>
      </c>
      <c r="C16" s="1461" t="s">
        <v>2766</v>
      </c>
      <c r="D16" s="1461" t="s">
        <v>2193</v>
      </c>
      <c r="E16" s="1462"/>
      <c r="F16" s="952">
        <v>911401735132</v>
      </c>
      <c r="G16" s="206">
        <v>8710163335100</v>
      </c>
      <c r="H16" s="221" t="s">
        <v>924</v>
      </c>
      <c r="I16" s="112" t="s">
        <v>925</v>
      </c>
      <c r="J16" s="1080">
        <v>15</v>
      </c>
      <c r="K16" s="1079">
        <v>1300</v>
      </c>
      <c r="L16" s="269">
        <v>4000</v>
      </c>
      <c r="M16" s="270">
        <v>35000</v>
      </c>
      <c r="N16" s="269">
        <v>2</v>
      </c>
      <c r="O16" s="269"/>
      <c r="P16" s="641">
        <v>500</v>
      </c>
      <c r="Q16" s="35"/>
      <c r="R16" s="1768" t="s">
        <v>48</v>
      </c>
      <c r="S16" s="269" t="s">
        <v>49</v>
      </c>
      <c r="T16" s="269" t="s">
        <v>3105</v>
      </c>
      <c r="U16" s="269"/>
      <c r="V16" s="269" t="s">
        <v>121</v>
      </c>
      <c r="W16" s="295" t="s">
        <v>198</v>
      </c>
      <c r="X16" s="295">
        <v>86</v>
      </c>
      <c r="Y16" s="269">
        <v>133</v>
      </c>
      <c r="Z16" s="269">
        <v>223</v>
      </c>
      <c r="AA16" s="269">
        <v>68</v>
      </c>
      <c r="AB16" s="269" t="s">
        <v>113</v>
      </c>
      <c r="AC16" s="295" t="s">
        <v>3078</v>
      </c>
      <c r="AD16" s="269"/>
      <c r="AE16" s="553">
        <v>871016333510099</v>
      </c>
      <c r="AF16" s="269">
        <v>20</v>
      </c>
      <c r="AG16" s="269" t="s">
        <v>113</v>
      </c>
      <c r="AH16" s="2782">
        <v>1</v>
      </c>
      <c r="AI16" s="2933"/>
      <c r="AK16" s="2933"/>
      <c r="AL16" s="2938"/>
      <c r="AN16" s="2935"/>
      <c r="AO16" s="2933"/>
    </row>
    <row r="17" spans="2:42">
      <c r="B17" s="906"/>
      <c r="C17" s="834" t="s">
        <v>2766</v>
      </c>
      <c r="D17" s="834" t="s">
        <v>2193</v>
      </c>
      <c r="E17" s="1483" t="s">
        <v>2769</v>
      </c>
      <c r="F17" s="3116">
        <v>911401735142</v>
      </c>
      <c r="G17" s="909">
        <v>8710163335117</v>
      </c>
      <c r="H17" s="2358" t="s">
        <v>926</v>
      </c>
      <c r="I17" s="986" t="s">
        <v>927</v>
      </c>
      <c r="J17" s="1044">
        <v>15</v>
      </c>
      <c r="K17" s="1045">
        <v>1300</v>
      </c>
      <c r="L17" s="1044">
        <v>4000</v>
      </c>
      <c r="M17" s="1045">
        <v>35000</v>
      </c>
      <c r="N17" s="1044">
        <v>2</v>
      </c>
      <c r="O17" s="1044"/>
      <c r="P17" s="985">
        <v>550</v>
      </c>
      <c r="Q17" s="17"/>
      <c r="R17" s="1776" t="s">
        <v>48</v>
      </c>
      <c r="S17" s="1044" t="s">
        <v>922</v>
      </c>
      <c r="T17" s="1044" t="s">
        <v>3105</v>
      </c>
      <c r="U17" s="1044"/>
      <c r="V17" s="1044" t="s">
        <v>121</v>
      </c>
      <c r="W17" s="2049" t="s">
        <v>198</v>
      </c>
      <c r="X17" s="2049">
        <v>86</v>
      </c>
      <c r="Y17" s="1044">
        <v>182</v>
      </c>
      <c r="Z17" s="1044">
        <v>182</v>
      </c>
      <c r="AA17" s="1044">
        <v>66</v>
      </c>
      <c r="AB17" s="1044" t="s">
        <v>113</v>
      </c>
      <c r="AC17" s="2049" t="s">
        <v>3079</v>
      </c>
      <c r="AD17" s="1044"/>
      <c r="AE17" s="910">
        <v>871016333511799</v>
      </c>
      <c r="AF17" s="1044">
        <v>20</v>
      </c>
      <c r="AG17" s="1044" t="s">
        <v>113</v>
      </c>
      <c r="AH17" s="2777">
        <v>1</v>
      </c>
      <c r="AI17" s="2933"/>
      <c r="AK17" s="2933"/>
      <c r="AL17" s="2938"/>
      <c r="AN17" s="2935"/>
      <c r="AO17" s="2933"/>
    </row>
    <row r="22" spans="2:42" ht="15.5">
      <c r="B22" s="1519" t="s">
        <v>176</v>
      </c>
      <c r="C22" s="1484"/>
      <c r="D22" s="1484"/>
      <c r="E22" s="1484"/>
      <c r="F22" s="1484"/>
      <c r="G22" s="1484"/>
      <c r="H22" s="1484"/>
      <c r="I22" s="1484"/>
      <c r="J22" s="1666"/>
      <c r="K22" s="1666"/>
      <c r="L22" s="1901"/>
      <c r="M22" s="1666"/>
      <c r="N22" s="1666"/>
      <c r="O22" s="1666"/>
      <c r="P22" s="33"/>
      <c r="Q22" s="1484"/>
      <c r="R22" s="1666"/>
      <c r="S22" s="1666"/>
      <c r="T22" s="1666"/>
      <c r="U22" s="1666"/>
      <c r="V22" s="1666"/>
      <c r="W22" s="1666"/>
      <c r="X22" s="1666"/>
      <c r="Y22" s="1901"/>
      <c r="Z22" s="1901"/>
      <c r="AA22" s="1901"/>
      <c r="AB22" s="1666"/>
      <c r="AC22" s="2483"/>
      <c r="AD22" s="1901"/>
      <c r="AE22" s="1666"/>
      <c r="AF22" s="1666"/>
      <c r="AG22" s="1666"/>
      <c r="AH22" s="2791"/>
      <c r="AI22" s="1484"/>
      <c r="AK22" s="2933"/>
      <c r="AL22" s="2938"/>
      <c r="AM22" s="1484"/>
      <c r="AN22" s="2935"/>
      <c r="AO22" s="2933"/>
      <c r="AP22" s="1484"/>
    </row>
    <row r="23" spans="2:42">
      <c r="B23" s="3117" t="s">
        <v>2342</v>
      </c>
      <c r="C23" s="1395" t="s">
        <v>2766</v>
      </c>
      <c r="D23" s="1395" t="s">
        <v>2193</v>
      </c>
      <c r="E23" s="1501" t="s">
        <v>2769</v>
      </c>
      <c r="F23" s="3118">
        <v>911401808285</v>
      </c>
      <c r="G23" s="2398">
        <v>8719514963986</v>
      </c>
      <c r="H23" s="1610" t="s">
        <v>712</v>
      </c>
      <c r="I23" s="3096" t="s">
        <v>713</v>
      </c>
      <c r="J23" s="1612">
        <v>43</v>
      </c>
      <c r="K23" s="3119">
        <v>6000</v>
      </c>
      <c r="L23" s="1941">
        <v>4000</v>
      </c>
      <c r="M23" s="1571">
        <v>50000</v>
      </c>
      <c r="N23" s="1941">
        <v>5</v>
      </c>
      <c r="O23" s="1612"/>
      <c r="P23" s="2013">
        <v>2200</v>
      </c>
      <c r="Q23" s="508"/>
      <c r="R23" s="1876" t="s">
        <v>56</v>
      </c>
      <c r="S23" s="1612" t="s">
        <v>3033</v>
      </c>
      <c r="T23" s="1612" t="s">
        <v>3624</v>
      </c>
      <c r="U23" s="1612"/>
      <c r="V23" s="1612" t="s">
        <v>121</v>
      </c>
      <c r="W23" s="1633" t="s">
        <v>198</v>
      </c>
      <c r="X23" s="1633">
        <v>139</v>
      </c>
      <c r="Y23" s="1941">
        <v>597</v>
      </c>
      <c r="Z23" s="1941">
        <v>597</v>
      </c>
      <c r="AA23" s="1941">
        <v>44</v>
      </c>
      <c r="AB23" s="1612" t="s">
        <v>113</v>
      </c>
      <c r="AC23" s="1633" t="s">
        <v>3079</v>
      </c>
      <c r="AD23" s="1941"/>
      <c r="AE23" s="1573">
        <v>871951496398600</v>
      </c>
      <c r="AF23" s="1941">
        <v>1</v>
      </c>
      <c r="AG23" s="1941" t="s">
        <v>113</v>
      </c>
      <c r="AH23" s="2913">
        <v>14.5</v>
      </c>
      <c r="AI23" s="2933"/>
      <c r="AK23" s="2933"/>
      <c r="AL23" s="2938"/>
      <c r="AN23" s="2935"/>
      <c r="AO23" s="2933"/>
    </row>
    <row r="28" spans="2:42">
      <c r="B28" s="2417" t="s">
        <v>80</v>
      </c>
      <c r="C28" s="1395" t="s">
        <v>2766</v>
      </c>
      <c r="D28" s="1395" t="s">
        <v>2193</v>
      </c>
      <c r="E28" s="1501" t="s">
        <v>2769</v>
      </c>
      <c r="F28" s="2342">
        <v>911401875285</v>
      </c>
      <c r="G28" s="3120">
        <v>8720169516526</v>
      </c>
      <c r="H28" s="517" t="s">
        <v>81</v>
      </c>
      <c r="I28" s="2108" t="s">
        <v>82</v>
      </c>
      <c r="J28" s="3121">
        <v>28</v>
      </c>
      <c r="K28" s="3122">
        <v>3400</v>
      </c>
      <c r="L28" s="3123">
        <v>4000</v>
      </c>
      <c r="M28" s="3124">
        <v>75000</v>
      </c>
      <c r="N28" s="1227">
        <v>5</v>
      </c>
      <c r="O28" s="3125"/>
      <c r="P28" s="1989">
        <v>1450</v>
      </c>
      <c r="Q28" s="508"/>
      <c r="R28" s="3126" t="s">
        <v>56</v>
      </c>
      <c r="S28" s="3125" t="s">
        <v>3034</v>
      </c>
      <c r="T28" s="3125" t="s">
        <v>3614</v>
      </c>
      <c r="U28" s="3125"/>
      <c r="V28" s="3125" t="s">
        <v>121</v>
      </c>
      <c r="W28" s="3127" t="s">
        <v>198</v>
      </c>
      <c r="X28" s="3127">
        <v>121</v>
      </c>
      <c r="Y28" s="3123">
        <v>595</v>
      </c>
      <c r="Z28" s="3123">
        <v>595</v>
      </c>
      <c r="AA28" s="3123">
        <v>60</v>
      </c>
      <c r="AB28" s="3125" t="s">
        <v>113</v>
      </c>
      <c r="AC28" s="1638" t="s">
        <v>3079</v>
      </c>
      <c r="AD28" s="3123"/>
      <c r="AE28" s="3128">
        <v>872016951652699</v>
      </c>
      <c r="AF28" s="3123">
        <v>1</v>
      </c>
      <c r="AG28" s="3123" t="s">
        <v>113</v>
      </c>
      <c r="AH28" s="3129">
        <v>14.5</v>
      </c>
      <c r="AI28" s="2933"/>
      <c r="AK28" s="2933"/>
      <c r="AL28" s="2938"/>
      <c r="AN28" s="2935"/>
      <c r="AO28" s="2933"/>
    </row>
    <row r="33" spans="2:42" ht="15.5">
      <c r="B33" s="1519" t="s">
        <v>735</v>
      </c>
      <c r="C33" s="1484"/>
      <c r="D33" s="1484"/>
      <c r="E33" s="1484"/>
      <c r="F33" s="1484"/>
      <c r="G33" s="1484"/>
      <c r="H33" s="1484"/>
      <c r="I33" s="1484"/>
      <c r="J33" s="1666"/>
      <c r="K33" s="1666"/>
      <c r="L33" s="1901"/>
      <c r="M33" s="1666"/>
      <c r="N33" s="1666"/>
      <c r="O33" s="1666"/>
      <c r="P33" s="33"/>
      <c r="Q33" s="1484"/>
      <c r="R33" s="1666"/>
      <c r="S33" s="1666"/>
      <c r="T33" s="1666"/>
      <c r="U33" s="1666"/>
      <c r="V33" s="1666"/>
      <c r="W33" s="1666"/>
      <c r="X33" s="1666"/>
      <c r="Y33" s="1901"/>
      <c r="Z33" s="1901"/>
      <c r="AA33" s="1901"/>
      <c r="AB33" s="1666"/>
      <c r="AC33" s="2483"/>
      <c r="AD33" s="1901"/>
      <c r="AE33" s="1666"/>
      <c r="AF33" s="1666"/>
      <c r="AG33" s="1666"/>
      <c r="AH33" s="2791"/>
      <c r="AI33" s="1484"/>
      <c r="AK33" s="2933"/>
      <c r="AL33" s="2938"/>
      <c r="AM33" s="1484"/>
      <c r="AN33" s="2935"/>
      <c r="AO33" s="2933"/>
      <c r="AP33" s="1484"/>
    </row>
    <row r="34" spans="2:42">
      <c r="B34" s="630" t="s">
        <v>3745</v>
      </c>
      <c r="C34" s="2394" t="s">
        <v>2766</v>
      </c>
      <c r="D34" s="1461" t="s">
        <v>2193</v>
      </c>
      <c r="E34" s="1462" t="s">
        <v>2769</v>
      </c>
      <c r="F34" s="2250">
        <v>911401815487</v>
      </c>
      <c r="G34" s="92">
        <v>8720169754263</v>
      </c>
      <c r="H34" s="1496" t="s">
        <v>54</v>
      </c>
      <c r="I34" s="3130" t="s">
        <v>55</v>
      </c>
      <c r="J34" s="349">
        <v>12.8</v>
      </c>
      <c r="K34" s="1497">
        <v>2000</v>
      </c>
      <c r="L34" s="328">
        <v>4000</v>
      </c>
      <c r="M34" s="1524">
        <v>50000</v>
      </c>
      <c r="N34" s="400">
        <v>5</v>
      </c>
      <c r="O34" s="349"/>
      <c r="P34" s="641">
        <v>1300</v>
      </c>
      <c r="Q34" s="508"/>
      <c r="R34" s="1757" t="s">
        <v>56</v>
      </c>
      <c r="S34" s="349" t="s">
        <v>49</v>
      </c>
      <c r="T34" s="349" t="s">
        <v>3617</v>
      </c>
      <c r="U34" s="349"/>
      <c r="V34" s="349" t="s">
        <v>121</v>
      </c>
      <c r="W34" s="2042" t="s">
        <v>198</v>
      </c>
      <c r="X34" s="2042">
        <v>156</v>
      </c>
      <c r="Y34" s="328">
        <v>80</v>
      </c>
      <c r="Z34" s="328">
        <v>665</v>
      </c>
      <c r="AA34" s="328">
        <v>76</v>
      </c>
      <c r="AB34" s="349" t="s">
        <v>113</v>
      </c>
      <c r="AC34" s="360" t="s">
        <v>3079</v>
      </c>
      <c r="AD34" s="1930"/>
      <c r="AE34" s="328">
        <v>872016975426399</v>
      </c>
      <c r="AF34" s="1930">
        <v>1</v>
      </c>
      <c r="AG34" s="1930" t="s">
        <v>113</v>
      </c>
      <c r="AH34" s="1986">
        <v>14.5</v>
      </c>
      <c r="AI34" s="2933"/>
      <c r="AK34" s="2933"/>
      <c r="AL34" s="2938"/>
      <c r="AN34" s="2935"/>
      <c r="AO34" s="2933"/>
    </row>
    <row r="35" spans="2:42">
      <c r="B35" s="803"/>
      <c r="C35" s="2401" t="s">
        <v>2766</v>
      </c>
      <c r="D35" s="557" t="s">
        <v>2193</v>
      </c>
      <c r="E35" s="1463" t="s">
        <v>2769</v>
      </c>
      <c r="F35" s="2247">
        <v>911401815587</v>
      </c>
      <c r="G35" s="91">
        <v>8720169754270</v>
      </c>
      <c r="H35" s="200" t="s">
        <v>57</v>
      </c>
      <c r="I35" s="978" t="s">
        <v>55</v>
      </c>
      <c r="J35" s="384">
        <v>25</v>
      </c>
      <c r="K35" s="1094">
        <v>4000</v>
      </c>
      <c r="L35" s="322">
        <v>4000</v>
      </c>
      <c r="M35" s="321">
        <v>50000</v>
      </c>
      <c r="N35" s="365">
        <v>5</v>
      </c>
      <c r="O35" s="384"/>
      <c r="P35" s="642">
        <v>1450</v>
      </c>
      <c r="Q35" s="508"/>
      <c r="R35" s="1747" t="s">
        <v>56</v>
      </c>
      <c r="S35" s="384" t="s">
        <v>49</v>
      </c>
      <c r="T35" s="384" t="s">
        <v>3616</v>
      </c>
      <c r="U35" s="384"/>
      <c r="V35" s="384" t="s">
        <v>121</v>
      </c>
      <c r="W35" s="302" t="s">
        <v>198</v>
      </c>
      <c r="X35" s="302">
        <v>160</v>
      </c>
      <c r="Y35" s="322">
        <v>80</v>
      </c>
      <c r="Z35" s="322">
        <v>665</v>
      </c>
      <c r="AA35" s="322">
        <v>76</v>
      </c>
      <c r="AB35" s="384" t="s">
        <v>113</v>
      </c>
      <c r="AC35" s="343" t="s">
        <v>3079</v>
      </c>
      <c r="AD35" s="322"/>
      <c r="AE35" s="320">
        <v>872016975427099</v>
      </c>
      <c r="AF35" s="322">
        <v>1</v>
      </c>
      <c r="AG35" s="322" t="s">
        <v>113</v>
      </c>
      <c r="AH35" s="743">
        <v>14.5</v>
      </c>
      <c r="AI35" s="2933"/>
      <c r="AK35" s="2933"/>
      <c r="AL35" s="2938"/>
      <c r="AN35" s="2935"/>
      <c r="AO35" s="2933"/>
    </row>
    <row r="36" spans="2:42">
      <c r="B36" s="803"/>
      <c r="C36" s="2401" t="s">
        <v>2766</v>
      </c>
      <c r="D36" s="557" t="s">
        <v>2193</v>
      </c>
      <c r="E36" s="1463" t="s">
        <v>2769</v>
      </c>
      <c r="F36" s="2247">
        <v>911401823780</v>
      </c>
      <c r="G36" s="91">
        <v>8718291840480</v>
      </c>
      <c r="H36" s="200" t="s">
        <v>36</v>
      </c>
      <c r="I36" s="210" t="s">
        <v>55</v>
      </c>
      <c r="J36" s="384">
        <v>28.6</v>
      </c>
      <c r="K36" s="1094">
        <v>4000</v>
      </c>
      <c r="L36" s="322">
        <v>4000</v>
      </c>
      <c r="M36" s="321">
        <v>50000</v>
      </c>
      <c r="N36" s="365">
        <v>5</v>
      </c>
      <c r="O36" s="384"/>
      <c r="P36" s="642">
        <v>1600</v>
      </c>
      <c r="Q36" s="508"/>
      <c r="R36" s="1747" t="s">
        <v>760</v>
      </c>
      <c r="S36" s="384" t="s">
        <v>49</v>
      </c>
      <c r="T36" s="384" t="s">
        <v>3616</v>
      </c>
      <c r="U36" s="384"/>
      <c r="V36" s="384" t="s">
        <v>121</v>
      </c>
      <c r="W36" s="302" t="s">
        <v>198</v>
      </c>
      <c r="X36" s="302">
        <v>139</v>
      </c>
      <c r="Y36" s="322">
        <v>80</v>
      </c>
      <c r="Z36" s="322">
        <v>1215</v>
      </c>
      <c r="AA36" s="322">
        <v>76</v>
      </c>
      <c r="AB36" s="384" t="s">
        <v>113</v>
      </c>
      <c r="AC36" s="343" t="s">
        <v>3079</v>
      </c>
      <c r="AD36" s="322"/>
      <c r="AE36" s="320">
        <v>871829184048099</v>
      </c>
      <c r="AF36" s="322">
        <v>1</v>
      </c>
      <c r="AG36" s="322" t="s">
        <v>113</v>
      </c>
      <c r="AH36" s="743">
        <v>14.5</v>
      </c>
      <c r="AI36" s="2933"/>
      <c r="AK36" s="2933"/>
      <c r="AL36" s="2938"/>
      <c r="AN36" s="2935"/>
      <c r="AO36" s="2933"/>
    </row>
    <row r="37" spans="2:42">
      <c r="B37" s="803"/>
      <c r="C37" s="2401" t="s">
        <v>2766</v>
      </c>
      <c r="D37" s="557" t="s">
        <v>2193</v>
      </c>
      <c r="E37" s="1463" t="s">
        <v>2769</v>
      </c>
      <c r="F37" s="2247">
        <v>911401814985</v>
      </c>
      <c r="G37" s="91">
        <v>8720169500198</v>
      </c>
      <c r="H37" s="200" t="s">
        <v>52</v>
      </c>
      <c r="I37" s="978" t="s">
        <v>53</v>
      </c>
      <c r="J37" s="982">
        <v>30</v>
      </c>
      <c r="K37" s="1296" t="s">
        <v>2419</v>
      </c>
      <c r="L37" s="1902">
        <v>4000</v>
      </c>
      <c r="M37" s="321">
        <v>50000</v>
      </c>
      <c r="N37" s="365">
        <v>5</v>
      </c>
      <c r="O37" s="980"/>
      <c r="P37" s="642">
        <v>1750</v>
      </c>
      <c r="Q37" s="973"/>
      <c r="R37" s="1748" t="s">
        <v>48</v>
      </c>
      <c r="S37" s="980" t="s">
        <v>49</v>
      </c>
      <c r="T37" s="980" t="s">
        <v>3622</v>
      </c>
      <c r="U37" s="980"/>
      <c r="V37" s="980" t="s">
        <v>121</v>
      </c>
      <c r="W37" s="980" t="s">
        <v>198</v>
      </c>
      <c r="X37" s="980">
        <v>150</v>
      </c>
      <c r="Y37" s="1902">
        <v>80</v>
      </c>
      <c r="Z37" s="1902">
        <v>1215</v>
      </c>
      <c r="AA37" s="1902">
        <v>76</v>
      </c>
      <c r="AB37" s="980" t="s">
        <v>113</v>
      </c>
      <c r="AC37" s="343" t="s">
        <v>3079</v>
      </c>
      <c r="AD37" s="1902"/>
      <c r="AE37" s="320">
        <v>872016950019899</v>
      </c>
      <c r="AF37" s="1902">
        <v>1</v>
      </c>
      <c r="AG37" s="1902" t="s">
        <v>113</v>
      </c>
      <c r="AH37" s="2800">
        <v>14.5</v>
      </c>
      <c r="AI37" s="2933"/>
      <c r="AK37" s="2933"/>
      <c r="AL37" s="2938"/>
      <c r="AN37" s="2935"/>
      <c r="AO37" s="2933"/>
    </row>
    <row r="38" spans="2:42">
      <c r="B38" s="857"/>
      <c r="C38" s="2401" t="s">
        <v>2766</v>
      </c>
      <c r="D38" s="557" t="s">
        <v>2193</v>
      </c>
      <c r="E38" s="1463" t="s">
        <v>2769</v>
      </c>
      <c r="F38" s="2249">
        <v>911401824781</v>
      </c>
      <c r="G38" s="73">
        <v>8710163369372</v>
      </c>
      <c r="H38" s="972" t="s">
        <v>72</v>
      </c>
      <c r="I38" s="978" t="s">
        <v>55</v>
      </c>
      <c r="J38" s="384">
        <v>43</v>
      </c>
      <c r="K38" s="1102">
        <v>5500</v>
      </c>
      <c r="L38" s="322">
        <v>3000</v>
      </c>
      <c r="M38" s="321">
        <v>50000</v>
      </c>
      <c r="N38" s="407">
        <v>5</v>
      </c>
      <c r="O38" s="384"/>
      <c r="P38" s="642">
        <v>2050</v>
      </c>
      <c r="Q38" s="508"/>
      <c r="R38" s="1747" t="s">
        <v>48</v>
      </c>
      <c r="S38" s="384" t="s">
        <v>49</v>
      </c>
      <c r="T38" s="384" t="s">
        <v>3620</v>
      </c>
      <c r="U38" s="384"/>
      <c r="V38" s="384" t="s">
        <v>147</v>
      </c>
      <c r="W38" s="302" t="s">
        <v>198</v>
      </c>
      <c r="X38" s="302">
        <v>127</v>
      </c>
      <c r="Y38" s="322">
        <v>80</v>
      </c>
      <c r="Z38" s="322">
        <v>1515</v>
      </c>
      <c r="AA38" s="322">
        <v>76</v>
      </c>
      <c r="AB38" s="384" t="s">
        <v>113</v>
      </c>
      <c r="AC38" s="524" t="s">
        <v>3079</v>
      </c>
      <c r="AD38" s="322"/>
      <c r="AE38" s="331">
        <v>871016336937299</v>
      </c>
      <c r="AF38" s="322">
        <v>1</v>
      </c>
      <c r="AG38" s="322" t="s">
        <v>113</v>
      </c>
      <c r="AH38" s="743">
        <v>14.5</v>
      </c>
      <c r="AI38" s="2933"/>
      <c r="AK38" s="2933"/>
      <c r="AL38" s="2938"/>
      <c r="AN38" s="2935"/>
      <c r="AO38" s="2933"/>
    </row>
    <row r="39" spans="2:42">
      <c r="B39" s="857"/>
      <c r="C39" s="2401" t="s">
        <v>2766</v>
      </c>
      <c r="D39" s="557" t="s">
        <v>2193</v>
      </c>
      <c r="E39" s="1463" t="s">
        <v>2769</v>
      </c>
      <c r="F39" s="2249">
        <v>911401824581</v>
      </c>
      <c r="G39" s="73">
        <v>8710163369358</v>
      </c>
      <c r="H39" s="972" t="s">
        <v>70</v>
      </c>
      <c r="I39" s="978" t="s">
        <v>55</v>
      </c>
      <c r="J39" s="384">
        <v>43</v>
      </c>
      <c r="K39" s="1102">
        <v>6000</v>
      </c>
      <c r="L39" s="322">
        <v>6500</v>
      </c>
      <c r="M39" s="321">
        <v>50000</v>
      </c>
      <c r="N39" s="407">
        <v>5</v>
      </c>
      <c r="O39" s="384"/>
      <c r="P39" s="642">
        <v>2050</v>
      </c>
      <c r="Q39" s="508"/>
      <c r="R39" s="1747" t="s">
        <v>48</v>
      </c>
      <c r="S39" s="384" t="s">
        <v>49</v>
      </c>
      <c r="T39" s="384" t="s">
        <v>3620</v>
      </c>
      <c r="U39" s="384"/>
      <c r="V39" s="384" t="s">
        <v>150</v>
      </c>
      <c r="W39" s="302" t="s">
        <v>198</v>
      </c>
      <c r="X39" s="302">
        <v>139</v>
      </c>
      <c r="Y39" s="322">
        <v>80</v>
      </c>
      <c r="Z39" s="322">
        <v>1515</v>
      </c>
      <c r="AA39" s="322">
        <v>76</v>
      </c>
      <c r="AB39" s="384" t="s">
        <v>113</v>
      </c>
      <c r="AC39" s="524" t="s">
        <v>3079</v>
      </c>
      <c r="AD39" s="322"/>
      <c r="AE39" s="331">
        <v>871016336935899</v>
      </c>
      <c r="AF39" s="322">
        <v>1</v>
      </c>
      <c r="AG39" s="322" t="s">
        <v>113</v>
      </c>
      <c r="AH39" s="743">
        <v>14.5</v>
      </c>
      <c r="AI39" s="2933"/>
      <c r="AK39" s="2933"/>
      <c r="AL39" s="2938"/>
      <c r="AN39" s="2935"/>
      <c r="AO39" s="2933"/>
    </row>
    <row r="40" spans="2:42">
      <c r="B40" s="857"/>
      <c r="C40" s="2401" t="s">
        <v>2766</v>
      </c>
      <c r="D40" s="557" t="s">
        <v>2193</v>
      </c>
      <c r="E40" s="1463" t="s">
        <v>2769</v>
      </c>
      <c r="F40" s="2247">
        <v>911401815987</v>
      </c>
      <c r="G40" s="210">
        <v>8720169754317</v>
      </c>
      <c r="H40" s="200" t="s">
        <v>61</v>
      </c>
      <c r="I40" s="113" t="s">
        <v>55</v>
      </c>
      <c r="J40" s="806">
        <v>75</v>
      </c>
      <c r="K40" s="1105">
        <v>12000</v>
      </c>
      <c r="L40" s="1914">
        <v>4000</v>
      </c>
      <c r="M40" s="321">
        <v>50000</v>
      </c>
      <c r="N40" s="340">
        <v>5</v>
      </c>
      <c r="O40" s="442"/>
      <c r="P40" s="642">
        <v>2600</v>
      </c>
      <c r="Q40" s="508"/>
      <c r="R40" s="1743" t="s">
        <v>48</v>
      </c>
      <c r="S40" s="442" t="s">
        <v>49</v>
      </c>
      <c r="T40" s="442" t="s">
        <v>3623</v>
      </c>
      <c r="U40" s="442"/>
      <c r="V40" s="442" t="s">
        <v>121</v>
      </c>
      <c r="W40" s="2035" t="s">
        <v>198</v>
      </c>
      <c r="X40" s="2035">
        <v>160</v>
      </c>
      <c r="Y40" s="1914">
        <v>80</v>
      </c>
      <c r="Z40" s="1914">
        <v>1515</v>
      </c>
      <c r="AA40" s="1914">
        <v>76</v>
      </c>
      <c r="AB40" s="442" t="s">
        <v>113</v>
      </c>
      <c r="AC40" s="341" t="s">
        <v>3079</v>
      </c>
      <c r="AD40" s="1914"/>
      <c r="AE40" s="1911">
        <v>872016975431799</v>
      </c>
      <c r="AF40" s="1914">
        <v>1</v>
      </c>
      <c r="AG40" s="1914" t="s">
        <v>113</v>
      </c>
      <c r="AH40" s="2814">
        <v>14.5</v>
      </c>
      <c r="AI40" s="2933"/>
      <c r="AK40" s="2933"/>
      <c r="AL40" s="2938"/>
      <c r="AN40" s="2935"/>
      <c r="AO40" s="2933"/>
    </row>
    <row r="41" spans="2:42">
      <c r="B41" s="857"/>
      <c r="C41" s="2471" t="s">
        <v>2766</v>
      </c>
      <c r="D41" s="832" t="s">
        <v>2193</v>
      </c>
      <c r="E41" s="1490" t="s">
        <v>2769</v>
      </c>
      <c r="F41" s="2246">
        <v>911401836980</v>
      </c>
      <c r="G41" s="90">
        <v>8710163349763</v>
      </c>
      <c r="H41" s="237" t="s">
        <v>2067</v>
      </c>
      <c r="I41" s="721" t="s">
        <v>2217</v>
      </c>
      <c r="J41" s="806">
        <v>15</v>
      </c>
      <c r="K41" s="1105">
        <v>1800</v>
      </c>
      <c r="L41" s="1914">
        <v>4000</v>
      </c>
      <c r="M41" s="321">
        <v>50000</v>
      </c>
      <c r="N41" s="342">
        <v>5</v>
      </c>
      <c r="O41" s="442"/>
      <c r="P41" s="642">
        <v>1150</v>
      </c>
      <c r="Q41" s="508"/>
      <c r="R41" s="1743" t="s">
        <v>760</v>
      </c>
      <c r="S41" s="442" t="s">
        <v>49</v>
      </c>
      <c r="T41" s="442" t="s">
        <v>3617</v>
      </c>
      <c r="U41" s="442"/>
      <c r="V41" s="442" t="s">
        <v>121</v>
      </c>
      <c r="W41" s="2035" t="s">
        <v>198</v>
      </c>
      <c r="X41" s="2035">
        <v>120</v>
      </c>
      <c r="Y41" s="1914">
        <v>80</v>
      </c>
      <c r="Z41" s="1914">
        <v>665</v>
      </c>
      <c r="AA41" s="1914">
        <v>76</v>
      </c>
      <c r="AB41" s="442" t="s">
        <v>113</v>
      </c>
      <c r="AC41" s="342" t="s">
        <v>3079</v>
      </c>
      <c r="AD41" s="1914"/>
      <c r="AE41" s="322">
        <v>871016334976399</v>
      </c>
      <c r="AF41" s="1914">
        <v>1</v>
      </c>
      <c r="AG41" s="1914" t="s">
        <v>113</v>
      </c>
      <c r="AH41" s="2814">
        <v>14.5</v>
      </c>
      <c r="AI41" s="2933"/>
      <c r="AK41" s="2933"/>
      <c r="AL41" s="2938"/>
      <c r="AN41" s="2935"/>
      <c r="AO41" s="2933"/>
    </row>
    <row r="42" spans="2:42">
      <c r="B42" s="857"/>
      <c r="C42" s="2401" t="s">
        <v>2766</v>
      </c>
      <c r="D42" s="557" t="s">
        <v>2193</v>
      </c>
      <c r="E42" s="1463" t="s">
        <v>2769</v>
      </c>
      <c r="F42" s="2247">
        <v>911401837080</v>
      </c>
      <c r="G42" s="210">
        <v>8710163349770</v>
      </c>
      <c r="H42" s="200" t="s">
        <v>2068</v>
      </c>
      <c r="I42" s="113" t="s">
        <v>2217</v>
      </c>
      <c r="J42" s="744">
        <v>20.5</v>
      </c>
      <c r="K42" s="1108">
        <v>2500</v>
      </c>
      <c r="L42" s="1916">
        <v>4000</v>
      </c>
      <c r="M42" s="321">
        <v>50000</v>
      </c>
      <c r="N42" s="341">
        <v>5</v>
      </c>
      <c r="O42" s="375"/>
      <c r="P42" s="642">
        <v>1450</v>
      </c>
      <c r="Q42" s="508"/>
      <c r="R42" s="1745" t="s">
        <v>760</v>
      </c>
      <c r="S42" s="375" t="s">
        <v>49</v>
      </c>
      <c r="T42" s="375" t="s">
        <v>3618</v>
      </c>
      <c r="U42" s="375"/>
      <c r="V42" s="375" t="s">
        <v>121</v>
      </c>
      <c r="W42" s="896" t="s">
        <v>198</v>
      </c>
      <c r="X42" s="896">
        <v>121</v>
      </c>
      <c r="Y42" s="1916">
        <v>80</v>
      </c>
      <c r="Z42" s="1916">
        <v>1215</v>
      </c>
      <c r="AA42" s="1916">
        <v>76</v>
      </c>
      <c r="AB42" s="375" t="s">
        <v>113</v>
      </c>
      <c r="AC42" s="341" t="s">
        <v>3079</v>
      </c>
      <c r="AD42" s="1916"/>
      <c r="AE42" s="1911">
        <v>871016334977099</v>
      </c>
      <c r="AF42" s="1916">
        <v>1</v>
      </c>
      <c r="AG42" s="1916" t="s">
        <v>113</v>
      </c>
      <c r="AH42" s="2816">
        <v>14.5</v>
      </c>
      <c r="AI42" s="2933"/>
      <c r="AK42" s="2933"/>
      <c r="AL42" s="2938"/>
      <c r="AN42" s="2935"/>
      <c r="AO42" s="2933"/>
    </row>
    <row r="43" spans="2:42">
      <c r="B43" s="857"/>
      <c r="C43" s="2401" t="s">
        <v>2766</v>
      </c>
      <c r="D43" s="557" t="s">
        <v>2193</v>
      </c>
      <c r="E43" s="1463" t="s">
        <v>2769</v>
      </c>
      <c r="F43" s="2247">
        <v>911401837280</v>
      </c>
      <c r="G43" s="210">
        <v>8710163349794</v>
      </c>
      <c r="H43" s="200" t="s">
        <v>2070</v>
      </c>
      <c r="I43" s="113" t="s">
        <v>2217</v>
      </c>
      <c r="J43" s="806">
        <v>28.6</v>
      </c>
      <c r="K43" s="1105">
        <v>3700</v>
      </c>
      <c r="L43" s="1914">
        <v>4000</v>
      </c>
      <c r="M43" s="286">
        <v>50000</v>
      </c>
      <c r="N43" s="341">
        <v>5</v>
      </c>
      <c r="O43" s="442"/>
      <c r="P43" s="642">
        <v>1600</v>
      </c>
      <c r="Q43" s="508"/>
      <c r="R43" s="1743" t="s">
        <v>760</v>
      </c>
      <c r="S43" s="442" t="s">
        <v>49</v>
      </c>
      <c r="T43" s="442" t="s">
        <v>3616</v>
      </c>
      <c r="U43" s="442"/>
      <c r="V43" s="442" t="s">
        <v>121</v>
      </c>
      <c r="W43" s="2035" t="s">
        <v>198</v>
      </c>
      <c r="X43" s="2035">
        <v>129</v>
      </c>
      <c r="Y43" s="1914">
        <v>80</v>
      </c>
      <c r="Z43" s="1914">
        <v>1215</v>
      </c>
      <c r="AA43" s="1914">
        <v>76</v>
      </c>
      <c r="AB43" s="442" t="s">
        <v>113</v>
      </c>
      <c r="AC43" s="341" t="s">
        <v>3079</v>
      </c>
      <c r="AD43" s="1914"/>
      <c r="AE43" s="1911">
        <v>871016334979499</v>
      </c>
      <c r="AF43" s="1914">
        <v>1</v>
      </c>
      <c r="AG43" s="1914" t="s">
        <v>113</v>
      </c>
      <c r="AH43" s="2814">
        <v>14.5</v>
      </c>
      <c r="AI43" s="2933"/>
      <c r="AK43" s="2933"/>
      <c r="AL43" s="2938"/>
      <c r="AN43" s="2935"/>
      <c r="AO43" s="2933"/>
    </row>
    <row r="44" spans="2:42">
      <c r="B44" s="857"/>
      <c r="C44" s="2401" t="s">
        <v>2766</v>
      </c>
      <c r="D44" s="557" t="s">
        <v>2193</v>
      </c>
      <c r="E44" s="1463" t="s">
        <v>2769</v>
      </c>
      <c r="F44" s="2247">
        <v>911401837180</v>
      </c>
      <c r="G44" s="210">
        <v>8710163349787</v>
      </c>
      <c r="H44" s="200" t="s">
        <v>2069</v>
      </c>
      <c r="I44" s="113" t="s">
        <v>2217</v>
      </c>
      <c r="J44" s="744">
        <v>24.3</v>
      </c>
      <c r="K44" s="1108">
        <v>3100</v>
      </c>
      <c r="L44" s="1916">
        <v>4000</v>
      </c>
      <c r="M44" s="321">
        <v>50000</v>
      </c>
      <c r="N44" s="341">
        <v>5</v>
      </c>
      <c r="O44" s="375"/>
      <c r="P44" s="642">
        <v>1900</v>
      </c>
      <c r="Q44" s="508"/>
      <c r="R44" s="1745" t="s">
        <v>760</v>
      </c>
      <c r="S44" s="375" t="s">
        <v>49</v>
      </c>
      <c r="T44" s="375" t="s">
        <v>3619</v>
      </c>
      <c r="U44" s="375"/>
      <c r="V44" s="375" t="s">
        <v>121</v>
      </c>
      <c r="W44" s="896" t="s">
        <v>198</v>
      </c>
      <c r="X44" s="896">
        <v>127</v>
      </c>
      <c r="Y44" s="1916">
        <v>80</v>
      </c>
      <c r="Z44" s="1916">
        <v>1515</v>
      </c>
      <c r="AA44" s="1916">
        <v>76</v>
      </c>
      <c r="AB44" s="375" t="s">
        <v>113</v>
      </c>
      <c r="AC44" s="341" t="s">
        <v>3079</v>
      </c>
      <c r="AD44" s="1916"/>
      <c r="AE44" s="1911">
        <v>871016334978799</v>
      </c>
      <c r="AF44" s="1916">
        <v>1</v>
      </c>
      <c r="AG44" s="1916" t="s">
        <v>113</v>
      </c>
      <c r="AH44" s="2816">
        <v>14.5</v>
      </c>
      <c r="AI44" s="2933"/>
      <c r="AK44" s="2933"/>
      <c r="AL44" s="2938"/>
      <c r="AN44" s="2935"/>
      <c r="AO44" s="2933"/>
    </row>
    <row r="45" spans="2:42">
      <c r="B45" s="857"/>
      <c r="C45" s="2395" t="s">
        <v>2766</v>
      </c>
      <c r="D45" s="834" t="s">
        <v>2193</v>
      </c>
      <c r="E45" s="1483" t="s">
        <v>2769</v>
      </c>
      <c r="F45" s="2248">
        <v>911401837380</v>
      </c>
      <c r="G45" s="194">
        <v>8710163349800</v>
      </c>
      <c r="H45" s="202" t="s">
        <v>2071</v>
      </c>
      <c r="I45" s="498" t="s">
        <v>2217</v>
      </c>
      <c r="J45" s="805">
        <v>42.9</v>
      </c>
      <c r="K45" s="1107">
        <v>5700</v>
      </c>
      <c r="L45" s="1917">
        <v>4000</v>
      </c>
      <c r="M45" s="444">
        <v>50000</v>
      </c>
      <c r="N45" s="456">
        <v>5</v>
      </c>
      <c r="O45" s="807"/>
      <c r="P45" s="640">
        <v>2050</v>
      </c>
      <c r="Q45" s="508"/>
      <c r="R45" s="1746" t="s">
        <v>760</v>
      </c>
      <c r="S45" s="807" t="s">
        <v>49</v>
      </c>
      <c r="T45" s="807" t="s">
        <v>3620</v>
      </c>
      <c r="U45" s="807"/>
      <c r="V45" s="807" t="s">
        <v>121</v>
      </c>
      <c r="W45" s="905" t="s">
        <v>198</v>
      </c>
      <c r="X45" s="905">
        <v>132</v>
      </c>
      <c r="Y45" s="1917">
        <v>80</v>
      </c>
      <c r="Z45" s="1917">
        <v>1515</v>
      </c>
      <c r="AA45" s="1917">
        <v>76</v>
      </c>
      <c r="AB45" s="807" t="s">
        <v>113</v>
      </c>
      <c r="AC45" s="456" t="s">
        <v>3079</v>
      </c>
      <c r="AD45" s="1917"/>
      <c r="AE45" s="453">
        <v>871016334980099</v>
      </c>
      <c r="AF45" s="1917">
        <v>1</v>
      </c>
      <c r="AG45" s="1917" t="s">
        <v>113</v>
      </c>
      <c r="AH45" s="2817">
        <v>14.5</v>
      </c>
      <c r="AI45" s="2933"/>
      <c r="AK45" s="2933"/>
      <c r="AL45" s="2938"/>
      <c r="AN45" s="2935"/>
      <c r="AO45" s="2933"/>
    </row>
    <row r="46" spans="2:42">
      <c r="B46" s="857"/>
      <c r="C46" s="832" t="s">
        <v>2766</v>
      </c>
      <c r="D46" s="832" t="s">
        <v>2193</v>
      </c>
      <c r="E46" s="1490" t="s">
        <v>2769</v>
      </c>
      <c r="F46" s="2247">
        <v>911401535291</v>
      </c>
      <c r="G46" s="91">
        <v>8718696916858</v>
      </c>
      <c r="H46" s="200" t="s">
        <v>46</v>
      </c>
      <c r="I46" s="978" t="s">
        <v>47</v>
      </c>
      <c r="J46" s="384">
        <v>21.5</v>
      </c>
      <c r="K46" s="1094">
        <v>2700</v>
      </c>
      <c r="L46" s="322">
        <v>4000</v>
      </c>
      <c r="M46" s="321">
        <v>50000</v>
      </c>
      <c r="N46" s="365">
        <v>5</v>
      </c>
      <c r="O46" s="384"/>
      <c r="P46" s="642">
        <v>2250</v>
      </c>
      <c r="Q46" s="508"/>
      <c r="R46" s="1747" t="s">
        <v>48</v>
      </c>
      <c r="S46" s="384" t="s">
        <v>49</v>
      </c>
      <c r="T46" s="384" t="s">
        <v>3618</v>
      </c>
      <c r="U46" s="384"/>
      <c r="V46" s="384" t="s">
        <v>121</v>
      </c>
      <c r="W46" s="302" t="s">
        <v>198</v>
      </c>
      <c r="X46" s="302">
        <v>125</v>
      </c>
      <c r="Y46" s="322">
        <v>80</v>
      </c>
      <c r="Z46" s="322">
        <v>1230</v>
      </c>
      <c r="AA46" s="322">
        <v>76</v>
      </c>
      <c r="AB46" s="384" t="s">
        <v>113</v>
      </c>
      <c r="AC46" s="343" t="s">
        <v>3079</v>
      </c>
      <c r="AD46" s="322"/>
      <c r="AE46" s="320">
        <v>871869691685800</v>
      </c>
      <c r="AF46" s="322">
        <v>1</v>
      </c>
      <c r="AG46" s="322" t="s">
        <v>113</v>
      </c>
      <c r="AH46" s="743">
        <v>14.5</v>
      </c>
      <c r="AI46" s="2933"/>
      <c r="AK46" s="2933"/>
      <c r="AL46" s="2938"/>
      <c r="AN46" s="2935"/>
      <c r="AO46" s="2933"/>
    </row>
    <row r="47" spans="2:42">
      <c r="B47" s="857"/>
      <c r="C47" s="557" t="s">
        <v>2766</v>
      </c>
      <c r="D47" s="557" t="s">
        <v>2193</v>
      </c>
      <c r="E47" s="1463" t="s">
        <v>2769</v>
      </c>
      <c r="F47" s="2247">
        <v>911401535591</v>
      </c>
      <c r="G47" s="91">
        <v>8718696916889</v>
      </c>
      <c r="H47" s="200" t="s">
        <v>50</v>
      </c>
      <c r="I47" s="210" t="s">
        <v>47</v>
      </c>
      <c r="J47" s="384">
        <v>44.5</v>
      </c>
      <c r="K47" s="1094">
        <v>6000</v>
      </c>
      <c r="L47" s="322">
        <v>4000</v>
      </c>
      <c r="M47" s="321">
        <v>50000</v>
      </c>
      <c r="N47" s="365">
        <v>5</v>
      </c>
      <c r="O47" s="384"/>
      <c r="P47" s="642">
        <v>2820</v>
      </c>
      <c r="Q47" s="508"/>
      <c r="R47" s="1747" t="s">
        <v>48</v>
      </c>
      <c r="S47" s="384" t="s">
        <v>49</v>
      </c>
      <c r="T47" s="384" t="s">
        <v>3620</v>
      </c>
      <c r="U47" s="384"/>
      <c r="V47" s="384" t="s">
        <v>121</v>
      </c>
      <c r="W47" s="302" t="s">
        <v>198</v>
      </c>
      <c r="X47" s="302">
        <v>134</v>
      </c>
      <c r="Y47" s="322">
        <v>80</v>
      </c>
      <c r="Z47" s="322">
        <v>1530</v>
      </c>
      <c r="AA47" s="322">
        <v>76</v>
      </c>
      <c r="AB47" s="384" t="s">
        <v>113</v>
      </c>
      <c r="AC47" s="343" t="s">
        <v>3079</v>
      </c>
      <c r="AD47" s="322"/>
      <c r="AE47" s="320">
        <v>871869691688900</v>
      </c>
      <c r="AF47" s="322">
        <v>1</v>
      </c>
      <c r="AG47" s="322" t="s">
        <v>113</v>
      </c>
      <c r="AH47" s="743">
        <v>14.5</v>
      </c>
      <c r="AI47" s="2933"/>
      <c r="AK47" s="2933"/>
      <c r="AL47" s="2938"/>
      <c r="AN47" s="2935"/>
      <c r="AO47" s="2933"/>
    </row>
    <row r="48" spans="2:42">
      <c r="B48" s="857"/>
      <c r="C48" s="557" t="s">
        <v>2766</v>
      </c>
      <c r="D48" s="557" t="s">
        <v>2193</v>
      </c>
      <c r="E48" s="1463" t="s">
        <v>2769</v>
      </c>
      <c r="F48" s="2247">
        <v>911401535691</v>
      </c>
      <c r="G48" s="91">
        <v>8718699409302</v>
      </c>
      <c r="H48" s="200" t="s">
        <v>51</v>
      </c>
      <c r="I48" s="210" t="s">
        <v>47</v>
      </c>
      <c r="J48" s="384">
        <v>60</v>
      </c>
      <c r="K48" s="1094">
        <v>8000</v>
      </c>
      <c r="L48" s="322">
        <v>4000</v>
      </c>
      <c r="M48" s="321">
        <v>50000</v>
      </c>
      <c r="N48" s="365">
        <v>5</v>
      </c>
      <c r="O48" s="384"/>
      <c r="P48" s="642">
        <v>3000</v>
      </c>
      <c r="Q48" s="508"/>
      <c r="R48" s="1747" t="s">
        <v>48</v>
      </c>
      <c r="S48" s="384" t="s">
        <v>49</v>
      </c>
      <c r="T48" s="384" t="s">
        <v>3621</v>
      </c>
      <c r="U48" s="384"/>
      <c r="V48" s="384" t="s">
        <v>121</v>
      </c>
      <c r="W48" s="302" t="s">
        <v>198</v>
      </c>
      <c r="X48" s="302">
        <v>133</v>
      </c>
      <c r="Y48" s="322">
        <v>80</v>
      </c>
      <c r="Z48" s="322">
        <v>1530</v>
      </c>
      <c r="AA48" s="322">
        <v>76</v>
      </c>
      <c r="AB48" s="384" t="s">
        <v>113</v>
      </c>
      <c r="AC48" s="343" t="s">
        <v>3079</v>
      </c>
      <c r="AD48" s="322"/>
      <c r="AE48" s="320">
        <v>871869940930200</v>
      </c>
      <c r="AF48" s="322">
        <v>1</v>
      </c>
      <c r="AG48" s="322" t="s">
        <v>113</v>
      </c>
      <c r="AH48" s="743">
        <v>14.5</v>
      </c>
      <c r="AI48" s="2933"/>
      <c r="AK48" s="2933"/>
      <c r="AL48" s="2938"/>
      <c r="AN48" s="2935"/>
      <c r="AO48" s="2933"/>
    </row>
    <row r="49" spans="2:41">
      <c r="B49" s="857"/>
      <c r="C49" s="1461" t="s">
        <v>2766</v>
      </c>
      <c r="D49" s="1461" t="s">
        <v>2193</v>
      </c>
      <c r="E49" s="1462" t="s">
        <v>2769</v>
      </c>
      <c r="F49" s="2250">
        <v>910505100050</v>
      </c>
      <c r="G49" s="92">
        <v>8718699163167</v>
      </c>
      <c r="H49" s="1496" t="s">
        <v>2072</v>
      </c>
      <c r="I49" s="2772" t="s">
        <v>2316</v>
      </c>
      <c r="J49" s="349">
        <v>29</v>
      </c>
      <c r="K49" s="1497">
        <v>4000</v>
      </c>
      <c r="L49" s="2773">
        <v>4000</v>
      </c>
      <c r="M49" s="1524">
        <v>50000</v>
      </c>
      <c r="N49" s="519">
        <v>5</v>
      </c>
      <c r="O49" s="2774"/>
      <c r="P49" s="641">
        <v>2400</v>
      </c>
      <c r="Q49" s="508"/>
      <c r="R49" s="1757" t="s">
        <v>56</v>
      </c>
      <c r="S49" s="2774" t="s">
        <v>49</v>
      </c>
      <c r="T49" s="2774" t="s">
        <v>3616</v>
      </c>
      <c r="U49" s="2774"/>
      <c r="V49" s="2774" t="s">
        <v>121</v>
      </c>
      <c r="W49" s="2775" t="s">
        <v>198</v>
      </c>
      <c r="X49" s="2775">
        <v>137</v>
      </c>
      <c r="Y49" s="2773">
        <v>80</v>
      </c>
      <c r="Z49" s="2773">
        <v>1215</v>
      </c>
      <c r="AA49" s="2773">
        <v>76</v>
      </c>
      <c r="AB49" s="2774" t="s">
        <v>113</v>
      </c>
      <c r="AC49" s="519" t="s">
        <v>3079</v>
      </c>
      <c r="AD49" s="2773"/>
      <c r="AE49" s="328">
        <v>871869916316700</v>
      </c>
      <c r="AF49" s="2773">
        <v>1</v>
      </c>
      <c r="AG49" s="2773" t="s">
        <v>113</v>
      </c>
      <c r="AH49" s="2820">
        <v>14.5</v>
      </c>
      <c r="AI49" s="2933"/>
      <c r="AK49" s="2933"/>
      <c r="AL49" s="2938"/>
      <c r="AN49" s="2935"/>
      <c r="AO49" s="2933"/>
    </row>
    <row r="50" spans="2:41">
      <c r="B50" s="857"/>
      <c r="C50" s="557" t="s">
        <v>2766</v>
      </c>
      <c r="D50" s="557" t="s">
        <v>2193</v>
      </c>
      <c r="E50" s="1463" t="s">
        <v>2769</v>
      </c>
      <c r="F50" s="2247">
        <v>910505100051</v>
      </c>
      <c r="G50" s="91">
        <v>8718699163174</v>
      </c>
      <c r="H50" s="200" t="s">
        <v>2073</v>
      </c>
      <c r="I50" s="1068" t="s">
        <v>2317</v>
      </c>
      <c r="J50" s="384">
        <v>29</v>
      </c>
      <c r="K50" s="1094">
        <v>4000</v>
      </c>
      <c r="L50" s="1918">
        <v>4000</v>
      </c>
      <c r="M50" s="321">
        <v>50000</v>
      </c>
      <c r="N50" s="343">
        <v>5</v>
      </c>
      <c r="O50" s="1069"/>
      <c r="P50" s="642">
        <v>2800</v>
      </c>
      <c r="Q50" s="508"/>
      <c r="R50" s="1747" t="s">
        <v>56</v>
      </c>
      <c r="S50" s="1069" t="s">
        <v>49</v>
      </c>
      <c r="T50" s="1069" t="s">
        <v>3616</v>
      </c>
      <c r="U50" s="1069"/>
      <c r="V50" s="1069" t="s">
        <v>121</v>
      </c>
      <c r="W50" s="2038" t="s">
        <v>198</v>
      </c>
      <c r="X50" s="2038">
        <v>137</v>
      </c>
      <c r="Y50" s="1918">
        <v>80</v>
      </c>
      <c r="Z50" s="1918">
        <v>1215</v>
      </c>
      <c r="AA50" s="1918">
        <v>76</v>
      </c>
      <c r="AB50" s="1069" t="s">
        <v>113</v>
      </c>
      <c r="AC50" s="343" t="s">
        <v>3079</v>
      </c>
      <c r="AD50" s="1918"/>
      <c r="AE50" s="320">
        <v>871869916317400</v>
      </c>
      <c r="AF50" s="1918">
        <v>1</v>
      </c>
      <c r="AG50" s="1918" t="s">
        <v>113</v>
      </c>
      <c r="AH50" s="2818">
        <v>14.5</v>
      </c>
      <c r="AI50" s="2933"/>
      <c r="AK50" s="2933"/>
      <c r="AL50" s="2938"/>
      <c r="AN50" s="2935"/>
      <c r="AO50" s="2933"/>
    </row>
    <row r="51" spans="2:41">
      <c r="B51" s="857"/>
      <c r="C51" s="557" t="s">
        <v>2766</v>
      </c>
      <c r="D51" s="557" t="s">
        <v>2193</v>
      </c>
      <c r="E51" s="1463" t="s">
        <v>2769</v>
      </c>
      <c r="F51" s="2249">
        <v>910505100069</v>
      </c>
      <c r="G51" s="73">
        <v>8718699163181</v>
      </c>
      <c r="H51" s="972" t="s">
        <v>2074</v>
      </c>
      <c r="I51" s="1068" t="s">
        <v>2316</v>
      </c>
      <c r="J51" s="384">
        <v>44</v>
      </c>
      <c r="K51" s="1094">
        <v>6000</v>
      </c>
      <c r="L51" s="322">
        <v>4000</v>
      </c>
      <c r="M51" s="304">
        <v>50000</v>
      </c>
      <c r="N51" s="524">
        <v>5</v>
      </c>
      <c r="O51" s="384"/>
      <c r="P51" s="642">
        <v>2850</v>
      </c>
      <c r="Q51" s="508"/>
      <c r="R51" s="1747" t="s">
        <v>760</v>
      </c>
      <c r="S51" s="384" t="s">
        <v>49</v>
      </c>
      <c r="T51" s="384" t="s">
        <v>3620</v>
      </c>
      <c r="U51" s="384"/>
      <c r="V51" s="384" t="s">
        <v>121</v>
      </c>
      <c r="W51" s="302" t="s">
        <v>198</v>
      </c>
      <c r="X51" s="302">
        <v>136</v>
      </c>
      <c r="Y51" s="322">
        <v>80</v>
      </c>
      <c r="Z51" s="322">
        <v>1515</v>
      </c>
      <c r="AA51" s="322">
        <v>76</v>
      </c>
      <c r="AB51" s="384" t="s">
        <v>113</v>
      </c>
      <c r="AC51" s="524" t="s">
        <v>3079</v>
      </c>
      <c r="AD51" s="322"/>
      <c r="AE51" s="331">
        <v>871869916318100</v>
      </c>
      <c r="AF51" s="322">
        <v>1</v>
      </c>
      <c r="AG51" s="322" t="s">
        <v>113</v>
      </c>
      <c r="AH51" s="743">
        <v>14.5</v>
      </c>
      <c r="AI51" s="2933"/>
      <c r="AK51" s="2933"/>
      <c r="AL51" s="2938"/>
      <c r="AN51" s="2935"/>
      <c r="AO51" s="2933"/>
    </row>
    <row r="52" spans="2:41">
      <c r="B52" s="857"/>
      <c r="C52" s="1541" t="s">
        <v>2766</v>
      </c>
      <c r="D52" s="1541" t="s">
        <v>2193</v>
      </c>
      <c r="E52" s="1542" t="s">
        <v>2769</v>
      </c>
      <c r="F52" s="2249">
        <v>910505100070</v>
      </c>
      <c r="G52" s="262">
        <v>8718699163198</v>
      </c>
      <c r="H52" s="972" t="s">
        <v>2075</v>
      </c>
      <c r="I52" s="2767" t="s">
        <v>2317</v>
      </c>
      <c r="J52" s="981">
        <v>44</v>
      </c>
      <c r="K52" s="2768">
        <v>6000</v>
      </c>
      <c r="L52" s="2769">
        <v>4000</v>
      </c>
      <c r="M52" s="2490">
        <v>50000</v>
      </c>
      <c r="N52" s="524">
        <v>5</v>
      </c>
      <c r="O52" s="2770"/>
      <c r="P52" s="639">
        <v>3250</v>
      </c>
      <c r="Q52" s="508"/>
      <c r="R52" s="1752" t="s">
        <v>760</v>
      </c>
      <c r="S52" s="2770" t="s">
        <v>49</v>
      </c>
      <c r="T52" s="2770" t="s">
        <v>3620</v>
      </c>
      <c r="U52" s="2770"/>
      <c r="V52" s="2770" t="s">
        <v>121</v>
      </c>
      <c r="W52" s="2771" t="s">
        <v>198</v>
      </c>
      <c r="X52" s="2771">
        <v>136</v>
      </c>
      <c r="Y52" s="2769">
        <v>80</v>
      </c>
      <c r="Z52" s="2769">
        <v>1515</v>
      </c>
      <c r="AA52" s="2769">
        <v>76</v>
      </c>
      <c r="AB52" s="2770" t="s">
        <v>113</v>
      </c>
      <c r="AC52" s="524" t="s">
        <v>3079</v>
      </c>
      <c r="AD52" s="2769"/>
      <c r="AE52" s="1920">
        <v>871869916319800</v>
      </c>
      <c r="AF52" s="2769">
        <v>1</v>
      </c>
      <c r="AG52" s="2769" t="s">
        <v>113</v>
      </c>
      <c r="AH52" s="2821">
        <v>14.5</v>
      </c>
      <c r="AI52" s="2933"/>
      <c r="AK52" s="2933"/>
      <c r="AL52" s="2938"/>
      <c r="AN52" s="2935"/>
      <c r="AO52" s="2933"/>
    </row>
    <row r="53" spans="2:41">
      <c r="B53" s="857"/>
      <c r="C53" s="2394" t="s">
        <v>2766</v>
      </c>
      <c r="D53" s="1461" t="s">
        <v>2193</v>
      </c>
      <c r="E53" s="1462" t="s">
        <v>2769</v>
      </c>
      <c r="F53" s="2250">
        <v>910505100038</v>
      </c>
      <c r="G53" s="92">
        <v>8718696883068</v>
      </c>
      <c r="H53" s="1496" t="s">
        <v>769</v>
      </c>
      <c r="I53" s="1054" t="s">
        <v>63</v>
      </c>
      <c r="J53" s="349">
        <v>16</v>
      </c>
      <c r="K53" s="1497">
        <v>1900</v>
      </c>
      <c r="L53" s="328">
        <v>4000</v>
      </c>
      <c r="M53" s="1524">
        <v>50000</v>
      </c>
      <c r="N53" s="519">
        <v>5</v>
      </c>
      <c r="O53" s="349"/>
      <c r="P53" s="641">
        <v>2150</v>
      </c>
      <c r="Q53" s="508"/>
      <c r="R53" s="1757" t="s">
        <v>760</v>
      </c>
      <c r="S53" s="349" t="s">
        <v>49</v>
      </c>
      <c r="T53" s="349" t="s">
        <v>3617</v>
      </c>
      <c r="U53" s="349"/>
      <c r="V53" s="349" t="s">
        <v>121</v>
      </c>
      <c r="W53" s="2042" t="s">
        <v>198</v>
      </c>
      <c r="X53" s="2042">
        <v>118</v>
      </c>
      <c r="Y53" s="328">
        <v>80</v>
      </c>
      <c r="Z53" s="328">
        <v>665</v>
      </c>
      <c r="AA53" s="328">
        <v>76</v>
      </c>
      <c r="AB53" s="349" t="s">
        <v>133</v>
      </c>
      <c r="AC53" s="519" t="s">
        <v>3079</v>
      </c>
      <c r="AD53" s="2773"/>
      <c r="AE53" s="328">
        <v>871869688306800</v>
      </c>
      <c r="AF53" s="2773">
        <v>1</v>
      </c>
      <c r="AG53" s="2773" t="s">
        <v>113</v>
      </c>
      <c r="AH53" s="1986">
        <v>14.5</v>
      </c>
      <c r="AI53" s="2933"/>
      <c r="AK53" s="2933"/>
      <c r="AL53" s="2938"/>
      <c r="AN53" s="2935"/>
      <c r="AO53" s="2933"/>
    </row>
    <row r="54" spans="2:41">
      <c r="B54" s="857"/>
      <c r="C54" s="2401" t="s">
        <v>2766</v>
      </c>
      <c r="D54" s="557" t="s">
        <v>2193</v>
      </c>
      <c r="E54" s="1463" t="s">
        <v>2769</v>
      </c>
      <c r="F54" s="2246">
        <v>911401816087</v>
      </c>
      <c r="G54" s="90">
        <v>8720169754324</v>
      </c>
      <c r="H54" s="237" t="s">
        <v>62</v>
      </c>
      <c r="I54" s="210" t="s">
        <v>63</v>
      </c>
      <c r="J54" s="384">
        <v>25</v>
      </c>
      <c r="K54" s="1094">
        <v>4000</v>
      </c>
      <c r="L54" s="322">
        <v>4000</v>
      </c>
      <c r="M54" s="321">
        <v>50000</v>
      </c>
      <c r="N54" s="343">
        <v>5</v>
      </c>
      <c r="O54" s="384"/>
      <c r="P54" s="642">
        <v>2450</v>
      </c>
      <c r="Q54" s="508"/>
      <c r="R54" s="1747" t="s">
        <v>48</v>
      </c>
      <c r="S54" s="384" t="s">
        <v>49</v>
      </c>
      <c r="T54" s="384" t="s">
        <v>3616</v>
      </c>
      <c r="U54" s="384"/>
      <c r="V54" s="384" t="s">
        <v>121</v>
      </c>
      <c r="W54" s="302" t="s">
        <v>198</v>
      </c>
      <c r="X54" s="302">
        <v>160</v>
      </c>
      <c r="Y54" s="322">
        <v>80</v>
      </c>
      <c r="Z54" s="322">
        <v>665</v>
      </c>
      <c r="AA54" s="322">
        <v>76</v>
      </c>
      <c r="AB54" s="384" t="s">
        <v>133</v>
      </c>
      <c r="AC54" s="343" t="s">
        <v>3079</v>
      </c>
      <c r="AD54" s="1918"/>
      <c r="AE54" s="322">
        <v>872016975432499</v>
      </c>
      <c r="AF54" s="1918">
        <v>1</v>
      </c>
      <c r="AG54" s="1918" t="s">
        <v>113</v>
      </c>
      <c r="AH54" s="743">
        <v>14.5</v>
      </c>
      <c r="AI54" s="2933"/>
      <c r="AK54" s="2933"/>
      <c r="AL54" s="2938"/>
      <c r="AN54" s="2935"/>
      <c r="AO54" s="2933"/>
    </row>
    <row r="55" spans="2:41">
      <c r="B55" s="857"/>
      <c r="C55" s="2401" t="s">
        <v>2766</v>
      </c>
      <c r="D55" s="557" t="s">
        <v>2193</v>
      </c>
      <c r="E55" s="1463" t="s">
        <v>2769</v>
      </c>
      <c r="F55" s="2247">
        <v>910505100044</v>
      </c>
      <c r="G55" s="91">
        <v>8718696883075</v>
      </c>
      <c r="H55" s="200" t="s">
        <v>770</v>
      </c>
      <c r="I55" s="210" t="s">
        <v>63</v>
      </c>
      <c r="J55" s="384">
        <v>22</v>
      </c>
      <c r="K55" s="1094">
        <v>2700</v>
      </c>
      <c r="L55" s="322">
        <v>4000</v>
      </c>
      <c r="M55" s="321">
        <v>50000</v>
      </c>
      <c r="N55" s="365">
        <v>5</v>
      </c>
      <c r="O55" s="384"/>
      <c r="P55" s="642">
        <v>2450</v>
      </c>
      <c r="Q55" s="508"/>
      <c r="R55" s="1747" t="s">
        <v>760</v>
      </c>
      <c r="S55" s="384" t="s">
        <v>49</v>
      </c>
      <c r="T55" s="384" t="s">
        <v>3618</v>
      </c>
      <c r="U55" s="384"/>
      <c r="V55" s="384" t="s">
        <v>121</v>
      </c>
      <c r="W55" s="302" t="s">
        <v>198</v>
      </c>
      <c r="X55" s="302">
        <v>122</v>
      </c>
      <c r="Y55" s="322">
        <v>80</v>
      </c>
      <c r="Z55" s="322">
        <v>1215</v>
      </c>
      <c r="AA55" s="322">
        <v>76</v>
      </c>
      <c r="AB55" s="384" t="s">
        <v>133</v>
      </c>
      <c r="AC55" s="343" t="s">
        <v>3079</v>
      </c>
      <c r="AD55" s="322"/>
      <c r="AE55" s="320">
        <v>871869688307500</v>
      </c>
      <c r="AF55" s="322">
        <v>1</v>
      </c>
      <c r="AG55" s="322" t="s">
        <v>113</v>
      </c>
      <c r="AH55" s="743">
        <v>14.5</v>
      </c>
      <c r="AI55" s="2933"/>
      <c r="AK55" s="2933"/>
      <c r="AL55" s="2938"/>
      <c r="AN55" s="2935"/>
      <c r="AO55" s="2933"/>
    </row>
    <row r="56" spans="2:41">
      <c r="B56" s="857"/>
      <c r="C56" s="2401" t="s">
        <v>2766</v>
      </c>
      <c r="D56" s="557" t="s">
        <v>2193</v>
      </c>
      <c r="E56" s="1463" t="s">
        <v>2769</v>
      </c>
      <c r="F56" s="2247">
        <v>910505100053</v>
      </c>
      <c r="G56" s="91">
        <v>8718696883099</v>
      </c>
      <c r="H56" s="200" t="s">
        <v>771</v>
      </c>
      <c r="I56" s="210" t="s">
        <v>63</v>
      </c>
      <c r="J56" s="384">
        <v>30</v>
      </c>
      <c r="K56" s="1094">
        <v>4000</v>
      </c>
      <c r="L56" s="322">
        <v>4000</v>
      </c>
      <c r="M56" s="321">
        <v>50000</v>
      </c>
      <c r="N56" s="365">
        <v>5</v>
      </c>
      <c r="O56" s="384"/>
      <c r="P56" s="642">
        <v>2600</v>
      </c>
      <c r="Q56" s="508"/>
      <c r="R56" s="1747" t="s">
        <v>760</v>
      </c>
      <c r="S56" s="384" t="s">
        <v>49</v>
      </c>
      <c r="T56" s="384" t="s">
        <v>3616</v>
      </c>
      <c r="U56" s="384"/>
      <c r="V56" s="384" t="s">
        <v>121</v>
      </c>
      <c r="W56" s="302" t="s">
        <v>198</v>
      </c>
      <c r="X56" s="302">
        <v>133</v>
      </c>
      <c r="Y56" s="322">
        <v>80</v>
      </c>
      <c r="Z56" s="322">
        <v>1215</v>
      </c>
      <c r="AA56" s="322">
        <v>76</v>
      </c>
      <c r="AB56" s="384" t="s">
        <v>133</v>
      </c>
      <c r="AC56" s="343" t="s">
        <v>3079</v>
      </c>
      <c r="AD56" s="322"/>
      <c r="AE56" s="320">
        <v>871869688309900</v>
      </c>
      <c r="AF56" s="322">
        <v>1</v>
      </c>
      <c r="AG56" s="322" t="s">
        <v>113</v>
      </c>
      <c r="AH56" s="743">
        <v>14.5</v>
      </c>
      <c r="AI56" s="2933"/>
      <c r="AK56" s="2933"/>
      <c r="AL56" s="2938"/>
      <c r="AN56" s="2935"/>
      <c r="AO56" s="2933"/>
    </row>
    <row r="57" spans="2:41">
      <c r="B57" s="857"/>
      <c r="C57" s="2401" t="s">
        <v>2766</v>
      </c>
      <c r="D57" s="557" t="s">
        <v>2193</v>
      </c>
      <c r="E57" s="1463" t="s">
        <v>2769</v>
      </c>
      <c r="F57" s="2247">
        <v>911401816187</v>
      </c>
      <c r="G57" s="210">
        <v>8720169754331</v>
      </c>
      <c r="H57" s="200" t="s">
        <v>64</v>
      </c>
      <c r="I57" s="210" t="s">
        <v>63</v>
      </c>
      <c r="J57" s="384">
        <v>37.5</v>
      </c>
      <c r="K57" s="1094">
        <v>6000</v>
      </c>
      <c r="L57" s="322">
        <v>4000</v>
      </c>
      <c r="M57" s="321">
        <v>50000</v>
      </c>
      <c r="N57" s="365">
        <v>5</v>
      </c>
      <c r="O57" s="384"/>
      <c r="P57" s="642">
        <v>2750</v>
      </c>
      <c r="Q57" s="508"/>
      <c r="R57" s="1747" t="s">
        <v>48</v>
      </c>
      <c r="S57" s="384" t="s">
        <v>49</v>
      </c>
      <c r="T57" s="384" t="s">
        <v>3620</v>
      </c>
      <c r="U57" s="384"/>
      <c r="V57" s="384" t="s">
        <v>121</v>
      </c>
      <c r="W57" s="302" t="s">
        <v>198</v>
      </c>
      <c r="X57" s="302">
        <v>160</v>
      </c>
      <c r="Y57" s="322">
        <v>80</v>
      </c>
      <c r="Z57" s="322">
        <v>1215</v>
      </c>
      <c r="AA57" s="322">
        <v>76</v>
      </c>
      <c r="AB57" s="384" t="s">
        <v>133</v>
      </c>
      <c r="AC57" s="343" t="s">
        <v>3079</v>
      </c>
      <c r="AD57" s="322"/>
      <c r="AE57" s="1911">
        <v>872016975433199</v>
      </c>
      <c r="AF57" s="322">
        <v>1</v>
      </c>
      <c r="AG57" s="322" t="s">
        <v>113</v>
      </c>
      <c r="AH57" s="743">
        <v>14.5</v>
      </c>
      <c r="AI57" s="2933"/>
      <c r="AK57" s="2933"/>
      <c r="AL57" s="2938"/>
      <c r="AN57" s="2935"/>
      <c r="AO57" s="2933"/>
    </row>
    <row r="58" spans="2:41">
      <c r="B58" s="857"/>
      <c r="C58" s="2401" t="s">
        <v>2766</v>
      </c>
      <c r="D58" s="557" t="s">
        <v>2193</v>
      </c>
      <c r="E58" s="1463" t="s">
        <v>2769</v>
      </c>
      <c r="F58" s="2249">
        <v>911401816287</v>
      </c>
      <c r="G58" s="73">
        <v>8720169754348</v>
      </c>
      <c r="H58" s="972" t="s">
        <v>65</v>
      </c>
      <c r="I58" s="210" t="s">
        <v>63</v>
      </c>
      <c r="J58" s="384">
        <v>50</v>
      </c>
      <c r="K58" s="1094">
        <v>8000</v>
      </c>
      <c r="L58" s="322">
        <v>4000</v>
      </c>
      <c r="M58" s="321">
        <v>50000</v>
      </c>
      <c r="N58" s="407">
        <v>5</v>
      </c>
      <c r="O58" s="384"/>
      <c r="P58" s="642">
        <v>2900</v>
      </c>
      <c r="Q58" s="508"/>
      <c r="R58" s="1747" t="s">
        <v>48</v>
      </c>
      <c r="S58" s="384" t="s">
        <v>49</v>
      </c>
      <c r="T58" s="384" t="s">
        <v>3621</v>
      </c>
      <c r="U58" s="384"/>
      <c r="V58" s="384" t="s">
        <v>121</v>
      </c>
      <c r="W58" s="302" t="s">
        <v>198</v>
      </c>
      <c r="X58" s="302">
        <v>160</v>
      </c>
      <c r="Y58" s="322">
        <v>80</v>
      </c>
      <c r="Z58" s="322">
        <v>1215</v>
      </c>
      <c r="AA58" s="322">
        <v>76</v>
      </c>
      <c r="AB58" s="384" t="s">
        <v>133</v>
      </c>
      <c r="AC58" s="524" t="s">
        <v>3079</v>
      </c>
      <c r="AD58" s="322"/>
      <c r="AE58" s="331">
        <v>872016975434899</v>
      </c>
      <c r="AF58" s="322">
        <v>1</v>
      </c>
      <c r="AG58" s="322" t="s">
        <v>113</v>
      </c>
      <c r="AH58" s="743">
        <v>14.5</v>
      </c>
      <c r="AI58" s="2933"/>
      <c r="AK58" s="2933"/>
      <c r="AL58" s="2938"/>
      <c r="AN58" s="2935"/>
      <c r="AO58" s="2933"/>
    </row>
    <row r="59" spans="2:41">
      <c r="B59" s="857"/>
      <c r="C59" s="2401" t="s">
        <v>2766</v>
      </c>
      <c r="D59" s="557" t="s">
        <v>2193</v>
      </c>
      <c r="E59" s="1463" t="s">
        <v>2769</v>
      </c>
      <c r="F59" s="2247">
        <v>910505100079</v>
      </c>
      <c r="G59" s="61">
        <v>8718699409296</v>
      </c>
      <c r="H59" s="200" t="s">
        <v>774</v>
      </c>
      <c r="I59" s="210" t="s">
        <v>63</v>
      </c>
      <c r="J59" s="384">
        <v>61</v>
      </c>
      <c r="K59" s="1094">
        <v>8000</v>
      </c>
      <c r="L59" s="322">
        <v>4000</v>
      </c>
      <c r="M59" s="304">
        <v>50000</v>
      </c>
      <c r="N59" s="365">
        <v>5</v>
      </c>
      <c r="O59" s="384"/>
      <c r="P59" s="642">
        <v>3200</v>
      </c>
      <c r="Q59" s="508"/>
      <c r="R59" s="1747" t="s">
        <v>760</v>
      </c>
      <c r="S59" s="384" t="s">
        <v>49</v>
      </c>
      <c r="T59" s="384" t="s">
        <v>3621</v>
      </c>
      <c r="U59" s="384"/>
      <c r="V59" s="384" t="s">
        <v>121</v>
      </c>
      <c r="W59" s="302" t="s">
        <v>198</v>
      </c>
      <c r="X59" s="302">
        <v>131</v>
      </c>
      <c r="Y59" s="322">
        <v>80</v>
      </c>
      <c r="Z59" s="322">
        <v>1515</v>
      </c>
      <c r="AA59" s="322">
        <v>76</v>
      </c>
      <c r="AB59" s="384" t="s">
        <v>133</v>
      </c>
      <c r="AC59" s="343" t="s">
        <v>3079</v>
      </c>
      <c r="AD59" s="322"/>
      <c r="AE59" s="271">
        <v>871869940929600</v>
      </c>
      <c r="AF59" s="322">
        <v>1</v>
      </c>
      <c r="AG59" s="322" t="s">
        <v>113</v>
      </c>
      <c r="AH59" s="743">
        <v>14.5</v>
      </c>
      <c r="AI59" s="2933"/>
      <c r="AK59" s="2933"/>
      <c r="AL59" s="2938"/>
      <c r="AN59" s="2935"/>
      <c r="AO59" s="2933"/>
    </row>
    <row r="60" spans="2:41">
      <c r="B60" s="857"/>
      <c r="C60" s="2401" t="s">
        <v>2766</v>
      </c>
      <c r="D60" s="557" t="s">
        <v>2193</v>
      </c>
      <c r="E60" s="1463" t="s">
        <v>2769</v>
      </c>
      <c r="F60" s="2249">
        <v>911401816387</v>
      </c>
      <c r="G60" s="73">
        <v>8720169754355</v>
      </c>
      <c r="H60" s="972" t="s">
        <v>66</v>
      </c>
      <c r="I60" s="210" t="s">
        <v>63</v>
      </c>
      <c r="J60" s="384">
        <v>62</v>
      </c>
      <c r="K60" s="1094">
        <v>10000</v>
      </c>
      <c r="L60" s="322">
        <v>4000</v>
      </c>
      <c r="M60" s="2105">
        <v>50000</v>
      </c>
      <c r="N60" s="407">
        <v>5</v>
      </c>
      <c r="O60" s="384"/>
      <c r="P60" s="642">
        <v>3400</v>
      </c>
      <c r="Q60" s="508"/>
      <c r="R60" s="1747" t="s">
        <v>48</v>
      </c>
      <c r="S60" s="384" t="s">
        <v>49</v>
      </c>
      <c r="T60" s="384" t="s">
        <v>3623</v>
      </c>
      <c r="U60" s="384"/>
      <c r="V60" s="384" t="s">
        <v>121</v>
      </c>
      <c r="W60" s="302" t="s">
        <v>198</v>
      </c>
      <c r="X60" s="302">
        <v>161</v>
      </c>
      <c r="Y60" s="322">
        <v>80</v>
      </c>
      <c r="Z60" s="322">
        <v>1515</v>
      </c>
      <c r="AA60" s="322">
        <v>76</v>
      </c>
      <c r="AB60" s="384" t="s">
        <v>133</v>
      </c>
      <c r="AC60" s="524" t="s">
        <v>3079</v>
      </c>
      <c r="AD60" s="322"/>
      <c r="AE60" s="331">
        <v>872016975435599</v>
      </c>
      <c r="AF60" s="322">
        <v>1</v>
      </c>
      <c r="AG60" s="322" t="s">
        <v>113</v>
      </c>
      <c r="AH60" s="743">
        <v>14.5</v>
      </c>
      <c r="AI60" s="2933"/>
      <c r="AK60" s="2933"/>
      <c r="AL60" s="2938"/>
      <c r="AN60" s="2935"/>
      <c r="AO60" s="2933"/>
    </row>
    <row r="61" spans="2:41">
      <c r="B61" s="2183"/>
      <c r="C61" s="2395" t="s">
        <v>2766</v>
      </c>
      <c r="D61" s="834" t="s">
        <v>2193</v>
      </c>
      <c r="E61" s="1483" t="s">
        <v>2769</v>
      </c>
      <c r="F61" s="2248">
        <v>911401816487</v>
      </c>
      <c r="G61" s="47">
        <v>8720169754362</v>
      </c>
      <c r="H61" s="202" t="s">
        <v>67</v>
      </c>
      <c r="I61" s="213" t="s">
        <v>63</v>
      </c>
      <c r="J61" s="443">
        <v>75</v>
      </c>
      <c r="K61" s="1630">
        <v>12000</v>
      </c>
      <c r="L61" s="751">
        <v>4000</v>
      </c>
      <c r="M61" s="444">
        <v>50000</v>
      </c>
      <c r="N61" s="458">
        <v>5</v>
      </c>
      <c r="O61" s="443"/>
      <c r="P61" s="701">
        <v>3600</v>
      </c>
      <c r="Q61" s="508"/>
      <c r="R61" s="1751" t="s">
        <v>48</v>
      </c>
      <c r="S61" s="443" t="s">
        <v>49</v>
      </c>
      <c r="T61" s="443" t="s">
        <v>3623</v>
      </c>
      <c r="U61" s="443"/>
      <c r="V61" s="443" t="s">
        <v>121</v>
      </c>
      <c r="W61" s="2039" t="s">
        <v>198</v>
      </c>
      <c r="X61" s="2039">
        <v>160</v>
      </c>
      <c r="Y61" s="751">
        <v>80</v>
      </c>
      <c r="Z61" s="751">
        <v>1515</v>
      </c>
      <c r="AA61" s="751">
        <v>76</v>
      </c>
      <c r="AB61" s="443" t="s">
        <v>133</v>
      </c>
      <c r="AC61" s="473" t="s">
        <v>3079</v>
      </c>
      <c r="AD61" s="751"/>
      <c r="AE61" s="273">
        <v>872016975436299</v>
      </c>
      <c r="AF61" s="751">
        <v>1</v>
      </c>
      <c r="AG61" s="751" t="s">
        <v>113</v>
      </c>
      <c r="AH61" s="1532">
        <v>14.5</v>
      </c>
      <c r="AI61" s="2933"/>
      <c r="AK61" s="2933"/>
      <c r="AL61" s="2938"/>
      <c r="AN61" s="2935"/>
      <c r="AO61" s="2933"/>
    </row>
    <row r="62" spans="2:41">
      <c r="F62" s="2744" t="s">
        <v>3712</v>
      </c>
    </row>
    <row r="64" spans="2:41">
      <c r="B64" s="630" t="s">
        <v>775</v>
      </c>
      <c r="C64" s="1461" t="s">
        <v>2766</v>
      </c>
      <c r="D64" s="1461" t="s">
        <v>2193</v>
      </c>
      <c r="E64" s="1462" t="s">
        <v>2769</v>
      </c>
      <c r="F64" s="2250">
        <v>911401827884</v>
      </c>
      <c r="G64" s="1054">
        <v>8719514947351</v>
      </c>
      <c r="H64" s="3131" t="s">
        <v>780</v>
      </c>
      <c r="I64" s="3132" t="s">
        <v>2319</v>
      </c>
      <c r="J64" s="349">
        <v>39</v>
      </c>
      <c r="K64" s="1497">
        <v>5000</v>
      </c>
      <c r="L64" s="328">
        <v>4000</v>
      </c>
      <c r="M64" s="1524">
        <v>50000</v>
      </c>
      <c r="N64" s="1524">
        <v>5</v>
      </c>
      <c r="O64" s="349"/>
      <c r="P64" s="641">
        <v>2450</v>
      </c>
      <c r="Q64" s="508"/>
      <c r="R64" s="1757" t="s">
        <v>56</v>
      </c>
      <c r="S64" s="349" t="s">
        <v>3036</v>
      </c>
      <c r="T64" s="349" t="s">
        <v>3616</v>
      </c>
      <c r="U64" s="349"/>
      <c r="V64" s="349" t="s">
        <v>121</v>
      </c>
      <c r="W64" s="2042" t="s">
        <v>198</v>
      </c>
      <c r="X64" s="2042">
        <v>128</v>
      </c>
      <c r="Y64" s="328">
        <v>69</v>
      </c>
      <c r="Z64" s="328">
        <v>1340</v>
      </c>
      <c r="AA64" s="328">
        <v>69</v>
      </c>
      <c r="AB64" s="349" t="s">
        <v>113</v>
      </c>
      <c r="AC64" s="2042" t="s">
        <v>3079</v>
      </c>
      <c r="AD64" s="328"/>
      <c r="AE64" s="1912">
        <v>871951494735199</v>
      </c>
      <c r="AF64" s="328">
        <v>1</v>
      </c>
      <c r="AG64" s="328" t="s">
        <v>113</v>
      </c>
      <c r="AH64" s="1986">
        <v>14.5</v>
      </c>
      <c r="AI64" s="2933"/>
      <c r="AK64" s="2933"/>
      <c r="AL64" s="2938"/>
      <c r="AN64" s="2935"/>
      <c r="AO64" s="2933"/>
    </row>
    <row r="65" spans="2:42">
      <c r="B65" s="127"/>
      <c r="C65" s="557" t="s">
        <v>2766</v>
      </c>
      <c r="D65" s="557" t="s">
        <v>2193</v>
      </c>
      <c r="E65" s="1463" t="s">
        <v>2769</v>
      </c>
      <c r="F65" s="2247">
        <v>911401860284</v>
      </c>
      <c r="G65" s="210">
        <v>8719514953857</v>
      </c>
      <c r="H65" s="233" t="s">
        <v>781</v>
      </c>
      <c r="I65" s="2119" t="s">
        <v>2319</v>
      </c>
      <c r="J65" s="384">
        <v>28</v>
      </c>
      <c r="K65" s="1094">
        <v>3900</v>
      </c>
      <c r="L65" s="1919">
        <v>4000</v>
      </c>
      <c r="M65" s="2490">
        <v>50000</v>
      </c>
      <c r="N65" s="321">
        <v>5</v>
      </c>
      <c r="O65" s="981"/>
      <c r="P65" s="642">
        <v>2450</v>
      </c>
      <c r="Q65" s="508"/>
      <c r="R65" s="1752" t="s">
        <v>56</v>
      </c>
      <c r="S65" s="981" t="s">
        <v>3036</v>
      </c>
      <c r="T65" s="981" t="s">
        <v>3619</v>
      </c>
      <c r="U65" s="981"/>
      <c r="V65" s="981" t="s">
        <v>121</v>
      </c>
      <c r="W65" s="2040" t="s">
        <v>198</v>
      </c>
      <c r="X65" s="2040">
        <v>139</v>
      </c>
      <c r="Y65" s="1919">
        <v>69</v>
      </c>
      <c r="Z65" s="1919">
        <v>1640</v>
      </c>
      <c r="AA65" s="1919">
        <v>69</v>
      </c>
      <c r="AB65" s="981" t="s">
        <v>113</v>
      </c>
      <c r="AC65" s="302" t="s">
        <v>3079</v>
      </c>
      <c r="AD65" s="1919"/>
      <c r="AE65" s="1911">
        <v>871951495385799</v>
      </c>
      <c r="AF65" s="1919">
        <v>1</v>
      </c>
      <c r="AG65" s="1919" t="s">
        <v>113</v>
      </c>
      <c r="AH65" s="2014">
        <v>14.5</v>
      </c>
      <c r="AI65" s="2933"/>
      <c r="AK65" s="2933"/>
      <c r="AL65" s="2938"/>
      <c r="AN65" s="2935"/>
      <c r="AO65" s="2933"/>
    </row>
    <row r="66" spans="2:42">
      <c r="B66" s="2172"/>
      <c r="C66" s="834" t="s">
        <v>2766</v>
      </c>
      <c r="D66" s="834" t="s">
        <v>2193</v>
      </c>
      <c r="E66" s="1483" t="s">
        <v>2769</v>
      </c>
      <c r="F66" s="2248">
        <v>911401827984</v>
      </c>
      <c r="G66" s="47">
        <v>8719514947368</v>
      </c>
      <c r="H66" s="222" t="s">
        <v>782</v>
      </c>
      <c r="I66" s="3133" t="s">
        <v>2319</v>
      </c>
      <c r="J66" s="430">
        <v>54</v>
      </c>
      <c r="K66" s="3134">
        <v>7000</v>
      </c>
      <c r="L66" s="453">
        <v>4000</v>
      </c>
      <c r="M66" s="444">
        <v>50000</v>
      </c>
      <c r="N66" s="444">
        <v>5</v>
      </c>
      <c r="O66" s="430"/>
      <c r="P66" s="640">
        <v>2900</v>
      </c>
      <c r="Q66" s="508"/>
      <c r="R66" s="1750" t="s">
        <v>56</v>
      </c>
      <c r="S66" s="430" t="s">
        <v>3036</v>
      </c>
      <c r="T66" s="430" t="s">
        <v>3620</v>
      </c>
      <c r="U66" s="430"/>
      <c r="V66" s="430" t="s">
        <v>121</v>
      </c>
      <c r="W66" s="2037" t="s">
        <v>198</v>
      </c>
      <c r="X66" s="2037">
        <v>129</v>
      </c>
      <c r="Y66" s="453">
        <v>69</v>
      </c>
      <c r="Z66" s="453">
        <v>1640</v>
      </c>
      <c r="AA66" s="453">
        <v>69</v>
      </c>
      <c r="AB66" s="430" t="s">
        <v>113</v>
      </c>
      <c r="AC66" s="2037" t="s">
        <v>3079</v>
      </c>
      <c r="AD66" s="453"/>
      <c r="AE66" s="273">
        <v>871951494736899</v>
      </c>
      <c r="AF66" s="453">
        <v>1</v>
      </c>
      <c r="AG66" s="453" t="s">
        <v>113</v>
      </c>
      <c r="AH66" s="665">
        <v>14.5</v>
      </c>
      <c r="AI66" s="2933"/>
      <c r="AK66" s="2933"/>
      <c r="AL66" s="2938"/>
      <c r="AN66" s="2935"/>
      <c r="AO66" s="2933"/>
    </row>
    <row r="68" spans="2:42" ht="15.5">
      <c r="B68" s="1519" t="s">
        <v>792</v>
      </c>
      <c r="C68" s="1484"/>
      <c r="D68" s="1484"/>
      <c r="E68" s="1484"/>
      <c r="F68" s="1484"/>
      <c r="G68" s="1484"/>
      <c r="H68" s="1484"/>
      <c r="I68" s="1484"/>
      <c r="J68" s="1666"/>
      <c r="K68" s="1666"/>
      <c r="L68" s="1901"/>
      <c r="M68" s="1666"/>
      <c r="N68" s="1666"/>
      <c r="O68" s="1666"/>
      <c r="P68" s="33"/>
      <c r="Q68" s="1484"/>
      <c r="R68" s="1666"/>
      <c r="S68" s="1666"/>
      <c r="T68" s="1666"/>
      <c r="U68" s="1666"/>
      <c r="V68" s="1666"/>
      <c r="W68" s="1666"/>
      <c r="X68" s="1666"/>
      <c r="Y68" s="1901"/>
      <c r="Z68" s="1901"/>
      <c r="AA68" s="1901"/>
      <c r="AB68" s="1666"/>
      <c r="AC68" s="2483"/>
      <c r="AD68" s="1901"/>
      <c r="AE68" s="1901"/>
      <c r="AF68" s="1666"/>
      <c r="AG68" s="1666"/>
      <c r="AH68" s="2791"/>
      <c r="AI68" s="1484"/>
      <c r="AK68" s="2933"/>
      <c r="AL68" s="2938"/>
      <c r="AM68" s="1484"/>
      <c r="AN68" s="2935"/>
      <c r="AO68" s="2933"/>
      <c r="AP68" s="1484"/>
    </row>
    <row r="69" spans="2:42">
      <c r="B69" s="2417" t="s">
        <v>2735</v>
      </c>
      <c r="C69" s="1395" t="s">
        <v>2766</v>
      </c>
      <c r="D69" s="1395" t="s">
        <v>2193</v>
      </c>
      <c r="E69" s="1501" t="s">
        <v>2769</v>
      </c>
      <c r="F69" s="2404">
        <v>911401833584</v>
      </c>
      <c r="G69" s="2405">
        <v>8719514948747</v>
      </c>
      <c r="H69" s="2405" t="s">
        <v>375</v>
      </c>
      <c r="I69" s="2418" t="s">
        <v>808</v>
      </c>
      <c r="J69" s="2406">
        <v>17</v>
      </c>
      <c r="K69" s="2407">
        <v>2200</v>
      </c>
      <c r="L69" s="2409">
        <v>4000</v>
      </c>
      <c r="M69" s="1571">
        <v>50000</v>
      </c>
      <c r="N69" s="2409">
        <v>5</v>
      </c>
      <c r="O69" s="2406"/>
      <c r="P69" s="2013">
        <v>850</v>
      </c>
      <c r="Q69" s="508"/>
      <c r="R69" s="2413" t="s">
        <v>48</v>
      </c>
      <c r="S69" s="2406" t="s">
        <v>104</v>
      </c>
      <c r="T69" s="2406" t="s">
        <v>3085</v>
      </c>
      <c r="U69" s="2406"/>
      <c r="V69" s="2406" t="s">
        <v>121</v>
      </c>
      <c r="W69" s="2414" t="s">
        <v>198</v>
      </c>
      <c r="X69" s="2414">
        <v>129</v>
      </c>
      <c r="Y69" s="2409">
        <v>65</v>
      </c>
      <c r="Z69" s="2409">
        <v>600</v>
      </c>
      <c r="AA69" s="2409">
        <v>65</v>
      </c>
      <c r="AB69" s="2406" t="s">
        <v>113</v>
      </c>
      <c r="AC69" s="2414" t="s">
        <v>3079</v>
      </c>
      <c r="AD69" s="2409"/>
      <c r="AE69" s="2409">
        <v>871951494874799</v>
      </c>
      <c r="AF69" s="2409">
        <v>1</v>
      </c>
      <c r="AG69" s="2409" t="s">
        <v>113</v>
      </c>
      <c r="AH69" s="2008">
        <v>14.5</v>
      </c>
      <c r="AI69" s="2933"/>
      <c r="AK69" s="2933"/>
      <c r="AL69" s="2938"/>
      <c r="AN69" s="2935"/>
      <c r="AO69" s="2933"/>
    </row>
    <row r="71" spans="2:42" ht="15.5">
      <c r="B71" s="1519" t="s">
        <v>190</v>
      </c>
    </row>
    <row r="72" spans="2:42">
      <c r="B72" s="2417" t="s">
        <v>873</v>
      </c>
      <c r="C72" s="1395" t="s">
        <v>2766</v>
      </c>
      <c r="D72" s="1395" t="s">
        <v>2193</v>
      </c>
      <c r="E72" s="1501" t="s">
        <v>2769</v>
      </c>
      <c r="F72" s="2397">
        <v>919515814269</v>
      </c>
      <c r="G72" s="1610">
        <v>8719514512122</v>
      </c>
      <c r="H72" s="1631" t="s">
        <v>874</v>
      </c>
      <c r="I72" s="3135" t="s">
        <v>3237</v>
      </c>
      <c r="J72" s="3136">
        <v>42</v>
      </c>
      <c r="K72" s="2411">
        <v>4650</v>
      </c>
      <c r="L72" s="3137">
        <v>3000</v>
      </c>
      <c r="M72" s="3138">
        <v>50000</v>
      </c>
      <c r="N72" s="1941">
        <v>5</v>
      </c>
      <c r="O72" s="3136"/>
      <c r="P72" s="2013">
        <v>2700</v>
      </c>
      <c r="Q72" s="508"/>
      <c r="R72" s="3139" t="s">
        <v>56</v>
      </c>
      <c r="S72" s="3136" t="s">
        <v>49</v>
      </c>
      <c r="T72" s="3136" t="s">
        <v>875</v>
      </c>
      <c r="U72" s="3136"/>
      <c r="V72" s="3136" t="s">
        <v>147</v>
      </c>
      <c r="W72" s="3140" t="s">
        <v>198</v>
      </c>
      <c r="X72" s="3140">
        <v>110</v>
      </c>
      <c r="Y72" s="3137">
        <v>141</v>
      </c>
      <c r="Z72" s="3137">
        <v>421</v>
      </c>
      <c r="AA72" s="3137">
        <v>78</v>
      </c>
      <c r="AB72" s="3136" t="s">
        <v>113</v>
      </c>
      <c r="AC72" s="1633">
        <v>70</v>
      </c>
      <c r="AD72" s="3137"/>
      <c r="AE72" s="1941">
        <v>871951451212299</v>
      </c>
      <c r="AF72" s="3137">
        <v>1</v>
      </c>
      <c r="AG72" s="3137" t="s">
        <v>113</v>
      </c>
      <c r="AH72" s="3141">
        <v>4</v>
      </c>
      <c r="AI72" s="2933"/>
      <c r="AK72" s="2933"/>
      <c r="AL72" s="2938"/>
      <c r="AN72" s="2935"/>
      <c r="AO72" s="2933"/>
    </row>
    <row r="76" spans="2:42">
      <c r="B76" s="561" t="s">
        <v>3756</v>
      </c>
      <c r="C76" s="1461" t="s">
        <v>2766</v>
      </c>
      <c r="D76" s="1461" t="s">
        <v>2193</v>
      </c>
      <c r="E76" s="1462" t="s">
        <v>2769</v>
      </c>
      <c r="F76" s="41">
        <v>911401663503</v>
      </c>
      <c r="G76" s="38">
        <v>8710163311012</v>
      </c>
      <c r="H76" s="92" t="s">
        <v>904</v>
      </c>
      <c r="I76" s="2019" t="s">
        <v>905</v>
      </c>
      <c r="J76" s="326">
        <v>27</v>
      </c>
      <c r="K76" s="1079">
        <v>2300</v>
      </c>
      <c r="L76" s="269">
        <v>3000</v>
      </c>
      <c r="M76" s="270">
        <v>80000</v>
      </c>
      <c r="N76" s="269">
        <v>3</v>
      </c>
      <c r="O76" s="326"/>
      <c r="P76" s="965">
        <v>9165</v>
      </c>
      <c r="Q76" s="508"/>
      <c r="R76" s="1715" t="s">
        <v>56</v>
      </c>
      <c r="S76" s="326" t="s">
        <v>49</v>
      </c>
      <c r="T76" s="326" t="s">
        <v>3021</v>
      </c>
      <c r="U76" s="326"/>
      <c r="V76" s="326" t="s">
        <v>147</v>
      </c>
      <c r="W76" s="295" t="s">
        <v>198</v>
      </c>
      <c r="X76" s="295">
        <v>85</v>
      </c>
      <c r="Y76" s="269">
        <v>578</v>
      </c>
      <c r="Z76" s="269">
        <v>578</v>
      </c>
      <c r="AA76" s="269">
        <v>265</v>
      </c>
      <c r="AB76" s="326" t="s">
        <v>113</v>
      </c>
      <c r="AC76" s="295">
        <v>80</v>
      </c>
      <c r="AD76" s="269"/>
      <c r="AE76" s="269">
        <v>871016331101200</v>
      </c>
      <c r="AF76" s="269">
        <v>1</v>
      </c>
      <c r="AG76" s="269" t="s">
        <v>113</v>
      </c>
      <c r="AH76" s="2782">
        <v>14.5</v>
      </c>
      <c r="AI76" s="2933"/>
      <c r="AK76" s="2933"/>
      <c r="AL76" s="2938"/>
      <c r="AN76" s="2935"/>
      <c r="AO76" s="2933"/>
    </row>
    <row r="77" spans="2:42">
      <c r="B77" s="138"/>
      <c r="C77" s="834" t="s">
        <v>2766</v>
      </c>
      <c r="D77" s="834" t="s">
        <v>2193</v>
      </c>
      <c r="E77" s="1483" t="s">
        <v>2769</v>
      </c>
      <c r="F77" s="59">
        <v>911401663403</v>
      </c>
      <c r="G77" s="47">
        <v>8710163311005</v>
      </c>
      <c r="H77" s="194" t="s">
        <v>906</v>
      </c>
      <c r="I77" s="47" t="s">
        <v>905</v>
      </c>
      <c r="J77" s="431">
        <v>27</v>
      </c>
      <c r="K77" s="1077">
        <v>2500</v>
      </c>
      <c r="L77" s="273">
        <v>4000</v>
      </c>
      <c r="M77" s="274">
        <v>80000</v>
      </c>
      <c r="N77" s="273">
        <v>3</v>
      </c>
      <c r="O77" s="431"/>
      <c r="P77" s="701">
        <v>9165</v>
      </c>
      <c r="Q77" s="508"/>
      <c r="R77" s="1712" t="s">
        <v>56</v>
      </c>
      <c r="S77" s="431" t="s">
        <v>49</v>
      </c>
      <c r="T77" s="431" t="s">
        <v>3021</v>
      </c>
      <c r="U77" s="431"/>
      <c r="V77" s="431" t="s">
        <v>121</v>
      </c>
      <c r="W77" s="284" t="s">
        <v>198</v>
      </c>
      <c r="X77" s="284">
        <v>92</v>
      </c>
      <c r="Y77" s="273">
        <v>578</v>
      </c>
      <c r="Z77" s="273">
        <v>578</v>
      </c>
      <c r="AA77" s="273">
        <v>265</v>
      </c>
      <c r="AB77" s="431" t="s">
        <v>113</v>
      </c>
      <c r="AC77" s="284">
        <v>70</v>
      </c>
      <c r="AD77" s="273"/>
      <c r="AE77" s="273">
        <v>871016331100500</v>
      </c>
      <c r="AF77" s="273">
        <v>1</v>
      </c>
      <c r="AG77" s="273" t="s">
        <v>113</v>
      </c>
      <c r="AH77" s="2780">
        <v>14.5</v>
      </c>
      <c r="AI77" s="2933"/>
      <c r="AK77" s="2933"/>
      <c r="AL77" s="2938"/>
      <c r="AN77" s="2935"/>
      <c r="AO77" s="2933"/>
    </row>
    <row r="78" spans="2:42">
      <c r="B78" s="138"/>
      <c r="C78" s="832" t="s">
        <v>2766</v>
      </c>
      <c r="D78" s="832" t="s">
        <v>2193</v>
      </c>
      <c r="E78" s="1490" t="s">
        <v>2769</v>
      </c>
      <c r="F78" s="75">
        <v>912300024254</v>
      </c>
      <c r="G78" s="30">
        <v>8718699864910</v>
      </c>
      <c r="H78" s="165" t="s">
        <v>907</v>
      </c>
      <c r="I78" s="737" t="s">
        <v>908</v>
      </c>
      <c r="J78" s="433">
        <v>24</v>
      </c>
      <c r="K78" s="1117">
        <v>2808</v>
      </c>
      <c r="L78" s="364">
        <v>4000</v>
      </c>
      <c r="M78" s="388">
        <v>100000</v>
      </c>
      <c r="N78" s="364">
        <v>5</v>
      </c>
      <c r="O78" s="433"/>
      <c r="P78" s="642">
        <v>9620</v>
      </c>
      <c r="Q78" s="508"/>
      <c r="R78" s="1713" t="s">
        <v>882</v>
      </c>
      <c r="S78" s="433" t="s">
        <v>739</v>
      </c>
      <c r="T78" s="433" t="s">
        <v>3021</v>
      </c>
      <c r="U78" s="433"/>
      <c r="V78" s="433" t="s">
        <v>121</v>
      </c>
      <c r="W78" s="342" t="s">
        <v>198</v>
      </c>
      <c r="X78" s="342">
        <v>117</v>
      </c>
      <c r="Y78" s="364">
        <v>477</v>
      </c>
      <c r="Z78" s="364">
        <v>477</v>
      </c>
      <c r="AA78" s="364">
        <v>187</v>
      </c>
      <c r="AB78" s="433" t="s">
        <v>113</v>
      </c>
      <c r="AC78" s="342">
        <v>70</v>
      </c>
      <c r="AD78" s="364"/>
      <c r="AE78" s="364">
        <v>871869986491000</v>
      </c>
      <c r="AF78" s="364">
        <v>1</v>
      </c>
      <c r="AG78" s="364" t="s">
        <v>113</v>
      </c>
      <c r="AH78" s="2778">
        <v>4</v>
      </c>
      <c r="AI78" s="2933"/>
      <c r="AK78" s="2933"/>
      <c r="AL78" s="2938"/>
      <c r="AN78" s="2935"/>
      <c r="AO78" s="2933"/>
    </row>
    <row r="79" spans="2:42">
      <c r="B79" s="208"/>
      <c r="C79" s="557"/>
      <c r="D79" s="557"/>
      <c r="E79" s="1463"/>
      <c r="F79" s="75">
        <v>910771129775</v>
      </c>
      <c r="G79" s="30">
        <v>8719514209398</v>
      </c>
      <c r="H79" s="165" t="s">
        <v>2595</v>
      </c>
      <c r="I79" s="737" t="s">
        <v>908</v>
      </c>
      <c r="J79" s="433">
        <v>33</v>
      </c>
      <c r="K79" s="1117">
        <v>3550</v>
      </c>
      <c r="L79" s="364">
        <v>3000</v>
      </c>
      <c r="M79" s="388">
        <v>100000</v>
      </c>
      <c r="N79" s="364">
        <v>5</v>
      </c>
      <c r="O79" s="433"/>
      <c r="P79" s="642">
        <v>10450</v>
      </c>
      <c r="Q79" s="508"/>
      <c r="R79" s="1713" t="s">
        <v>863</v>
      </c>
      <c r="S79" s="433" t="s">
        <v>739</v>
      </c>
      <c r="T79" s="433" t="s">
        <v>877</v>
      </c>
      <c r="U79" s="433"/>
      <c r="V79" s="433" t="s">
        <v>147</v>
      </c>
      <c r="W79" s="342" t="s">
        <v>198</v>
      </c>
      <c r="X79" s="342">
        <v>107</v>
      </c>
      <c r="Y79" s="364">
        <v>477</v>
      </c>
      <c r="Z79" s="364">
        <v>477</v>
      </c>
      <c r="AA79" s="364">
        <v>187</v>
      </c>
      <c r="AB79" s="433" t="s">
        <v>113</v>
      </c>
      <c r="AC79" s="342">
        <v>70</v>
      </c>
      <c r="AD79" s="364"/>
      <c r="AE79" s="364">
        <v>871951420939800</v>
      </c>
      <c r="AF79" s="364">
        <v>1</v>
      </c>
      <c r="AG79" s="364" t="s">
        <v>113</v>
      </c>
      <c r="AH79" s="2778">
        <v>4</v>
      </c>
      <c r="AI79" s="2933"/>
      <c r="AK79" s="2933"/>
      <c r="AL79" s="2938"/>
      <c r="AN79" s="2935"/>
      <c r="AO79" s="2933"/>
    </row>
    <row r="80" spans="2:42">
      <c r="B80" s="738"/>
      <c r="C80" s="557" t="s">
        <v>2766</v>
      </c>
      <c r="D80" s="557" t="s">
        <v>2193</v>
      </c>
      <c r="E80" s="1463" t="s">
        <v>2769</v>
      </c>
      <c r="F80" s="130">
        <v>912300024260</v>
      </c>
      <c r="G80" s="30">
        <v>8718699864972</v>
      </c>
      <c r="H80" s="165" t="s">
        <v>909</v>
      </c>
      <c r="I80" s="737" t="s">
        <v>908</v>
      </c>
      <c r="J80" s="433">
        <v>31</v>
      </c>
      <c r="K80" s="1117">
        <v>3550</v>
      </c>
      <c r="L80" s="364">
        <v>4000</v>
      </c>
      <c r="M80" s="388">
        <v>100000</v>
      </c>
      <c r="N80" s="364">
        <v>5</v>
      </c>
      <c r="O80" s="433"/>
      <c r="P80" s="642">
        <v>9830</v>
      </c>
      <c r="Q80" s="508"/>
      <c r="R80" s="1713" t="s">
        <v>882</v>
      </c>
      <c r="S80" s="433" t="s">
        <v>739</v>
      </c>
      <c r="T80" s="433" t="s">
        <v>877</v>
      </c>
      <c r="U80" s="433"/>
      <c r="V80" s="433" t="s">
        <v>121</v>
      </c>
      <c r="W80" s="342" t="s">
        <v>198</v>
      </c>
      <c r="X80" s="342">
        <v>114</v>
      </c>
      <c r="Y80" s="364">
        <v>477</v>
      </c>
      <c r="Z80" s="364">
        <v>477</v>
      </c>
      <c r="AA80" s="364">
        <v>187</v>
      </c>
      <c r="AB80" s="433" t="s">
        <v>113</v>
      </c>
      <c r="AC80" s="342">
        <v>70</v>
      </c>
      <c r="AD80" s="364"/>
      <c r="AE80" s="364">
        <v>871869986497200</v>
      </c>
      <c r="AF80" s="364">
        <v>1</v>
      </c>
      <c r="AG80" s="364" t="s">
        <v>113</v>
      </c>
      <c r="AH80" s="2778">
        <v>4</v>
      </c>
      <c r="AI80" s="2933"/>
      <c r="AK80" s="2933"/>
      <c r="AL80" s="2938"/>
      <c r="AN80" s="2935"/>
      <c r="AO80" s="2933"/>
    </row>
    <row r="81" spans="2:41">
      <c r="B81" s="208"/>
      <c r="C81" s="557"/>
      <c r="D81" s="557"/>
      <c r="E81" s="1463"/>
      <c r="F81" s="75">
        <v>910771129776</v>
      </c>
      <c r="G81" s="30">
        <v>8719514209404</v>
      </c>
      <c r="H81" s="165" t="s">
        <v>2596</v>
      </c>
      <c r="I81" s="737" t="s">
        <v>908</v>
      </c>
      <c r="J81" s="433">
        <v>46</v>
      </c>
      <c r="K81" s="1117">
        <v>5180</v>
      </c>
      <c r="L81" s="364">
        <v>3000</v>
      </c>
      <c r="M81" s="388">
        <v>100000</v>
      </c>
      <c r="N81" s="364">
        <v>5</v>
      </c>
      <c r="O81" s="433"/>
      <c r="P81" s="642">
        <v>10250</v>
      </c>
      <c r="Q81" s="508"/>
      <c r="R81" s="1713" t="s">
        <v>882</v>
      </c>
      <c r="S81" s="433" t="s">
        <v>739</v>
      </c>
      <c r="T81" s="433" t="s">
        <v>3030</v>
      </c>
      <c r="U81" s="433"/>
      <c r="V81" s="433" t="s">
        <v>147</v>
      </c>
      <c r="W81" s="342" t="s">
        <v>198</v>
      </c>
      <c r="X81" s="342">
        <v>112</v>
      </c>
      <c r="Y81" s="364">
        <v>477</v>
      </c>
      <c r="Z81" s="364">
        <v>477</v>
      </c>
      <c r="AA81" s="364">
        <v>187</v>
      </c>
      <c r="AB81" s="433" t="s">
        <v>113</v>
      </c>
      <c r="AC81" s="342">
        <v>70</v>
      </c>
      <c r="AD81" s="364"/>
      <c r="AE81" s="364">
        <v>871951420940400</v>
      </c>
      <c r="AF81" s="364">
        <v>1</v>
      </c>
      <c r="AG81" s="364" t="s">
        <v>113</v>
      </c>
      <c r="AH81" s="2778">
        <v>4</v>
      </c>
      <c r="AI81" s="2933"/>
      <c r="AK81" s="2933"/>
      <c r="AL81" s="2938"/>
      <c r="AN81" s="2935"/>
      <c r="AO81" s="2933"/>
    </row>
    <row r="82" spans="2:41">
      <c r="B82" s="191"/>
      <c r="C82" s="834" t="s">
        <v>2766</v>
      </c>
      <c r="D82" s="834" t="s">
        <v>2193</v>
      </c>
      <c r="E82" s="1483" t="s">
        <v>2769</v>
      </c>
      <c r="F82" s="53">
        <v>912300024266</v>
      </c>
      <c r="G82" s="55">
        <v>8718699865030</v>
      </c>
      <c r="H82" s="166" t="s">
        <v>910</v>
      </c>
      <c r="I82" s="936" t="s">
        <v>908</v>
      </c>
      <c r="J82" s="835">
        <v>43</v>
      </c>
      <c r="K82" s="1116">
        <v>5254</v>
      </c>
      <c r="L82" s="454">
        <v>4000</v>
      </c>
      <c r="M82" s="438">
        <v>100000</v>
      </c>
      <c r="N82" s="428">
        <v>5</v>
      </c>
      <c r="O82" s="835"/>
      <c r="P82" s="640">
        <v>10250</v>
      </c>
      <c r="Q82" s="508"/>
      <c r="R82" s="1767" t="s">
        <v>882</v>
      </c>
      <c r="S82" s="835" t="s">
        <v>739</v>
      </c>
      <c r="T82" s="835" t="s">
        <v>3030</v>
      </c>
      <c r="U82" s="835"/>
      <c r="V82" s="835" t="s">
        <v>121</v>
      </c>
      <c r="W82" s="1197" t="s">
        <v>198</v>
      </c>
      <c r="X82" s="1197">
        <v>122</v>
      </c>
      <c r="Y82" s="454">
        <v>477</v>
      </c>
      <c r="Z82" s="454">
        <v>477</v>
      </c>
      <c r="AA82" s="454">
        <v>187</v>
      </c>
      <c r="AB82" s="835" t="s">
        <v>113</v>
      </c>
      <c r="AC82" s="456">
        <v>70</v>
      </c>
      <c r="AD82" s="454"/>
      <c r="AE82" s="428">
        <v>871869986503000</v>
      </c>
      <c r="AF82" s="454">
        <v>1</v>
      </c>
      <c r="AG82" s="454" t="s">
        <v>113</v>
      </c>
      <c r="AH82" s="2834">
        <v>4</v>
      </c>
      <c r="AI82" s="2933"/>
      <c r="AK82" s="2933"/>
      <c r="AL82" s="2938"/>
      <c r="AN82" s="2935"/>
      <c r="AO82" s="2933"/>
    </row>
    <row r="83" spans="2:41">
      <c r="F83" s="2754" t="s">
        <v>3757</v>
      </c>
    </row>
    <row r="85" spans="2:41" ht="15.5">
      <c r="B85" s="1484" t="s">
        <v>2907</v>
      </c>
    </row>
    <row r="86" spans="2:41">
      <c r="B86" s="521" t="s">
        <v>2777</v>
      </c>
      <c r="C86" s="1461" t="s">
        <v>2766</v>
      </c>
      <c r="D86" s="1461" t="s">
        <v>2193</v>
      </c>
      <c r="E86" s="1462" t="s">
        <v>2769</v>
      </c>
      <c r="F86" s="2276">
        <v>929003730902</v>
      </c>
      <c r="G86" s="786">
        <v>8720169267732</v>
      </c>
      <c r="H86" s="218" t="s">
        <v>1335</v>
      </c>
      <c r="I86" s="218"/>
      <c r="J86" s="295">
        <v>26</v>
      </c>
      <c r="K86" s="1079">
        <v>4000</v>
      </c>
      <c r="L86" s="269">
        <v>2700</v>
      </c>
      <c r="M86" s="270">
        <v>25000</v>
      </c>
      <c r="N86" s="309">
        <v>3</v>
      </c>
      <c r="O86" s="1634" t="s">
        <v>125</v>
      </c>
      <c r="P86" s="1052">
        <v>870</v>
      </c>
      <c r="Q86" s="14"/>
      <c r="R86" s="1783" t="s">
        <v>48</v>
      </c>
      <c r="S86" s="1634"/>
      <c r="T86" s="1634" t="s">
        <v>875</v>
      </c>
      <c r="U86" s="1634" t="s">
        <v>112</v>
      </c>
      <c r="V86" s="1634" t="s">
        <v>116</v>
      </c>
      <c r="W86" s="295" t="s">
        <v>198</v>
      </c>
      <c r="X86" s="295">
        <v>153</v>
      </c>
      <c r="Y86" s="269">
        <v>38.5</v>
      </c>
      <c r="Z86" s="269"/>
      <c r="AA86" s="269">
        <v>214</v>
      </c>
      <c r="AB86" s="1634" t="s">
        <v>113</v>
      </c>
      <c r="AC86" s="309">
        <v>70</v>
      </c>
      <c r="AD86" s="269">
        <v>1617393</v>
      </c>
      <c r="AE86" s="1930">
        <v>872016926773200</v>
      </c>
      <c r="AF86" s="269">
        <v>6</v>
      </c>
      <c r="AG86" s="269" t="s">
        <v>113</v>
      </c>
      <c r="AH86" s="2782">
        <v>4</v>
      </c>
      <c r="AI86" s="2933"/>
      <c r="AK86" s="2933"/>
      <c r="AL86" s="2938"/>
      <c r="AN86" s="2935"/>
      <c r="AO86" s="2933"/>
    </row>
    <row r="87" spans="2:41">
      <c r="B87" s="120"/>
      <c r="C87" s="557" t="s">
        <v>2766</v>
      </c>
      <c r="D87" s="557" t="s">
        <v>2193</v>
      </c>
      <c r="E87" s="1463" t="s">
        <v>2769</v>
      </c>
      <c r="F87" s="61">
        <v>929002485002</v>
      </c>
      <c r="G87" s="61">
        <v>8719514316294</v>
      </c>
      <c r="H87" s="63" t="s">
        <v>1336</v>
      </c>
      <c r="I87" s="63"/>
      <c r="J87" s="291">
        <v>26</v>
      </c>
      <c r="K87" s="1075">
        <v>4200</v>
      </c>
      <c r="L87" s="271">
        <v>3000</v>
      </c>
      <c r="M87" s="272">
        <v>25000</v>
      </c>
      <c r="N87" s="289">
        <v>3</v>
      </c>
      <c r="O87" s="291" t="s">
        <v>1333</v>
      </c>
      <c r="P87" s="960">
        <v>870</v>
      </c>
      <c r="Q87" s="14"/>
      <c r="R87" s="1784" t="s">
        <v>48</v>
      </c>
      <c r="S87" s="291"/>
      <c r="T87" s="308" t="s">
        <v>875</v>
      </c>
      <c r="U87" s="291" t="s">
        <v>112</v>
      </c>
      <c r="V87" s="291" t="s">
        <v>147</v>
      </c>
      <c r="W87" s="291" t="s">
        <v>198</v>
      </c>
      <c r="X87" s="291">
        <v>161</v>
      </c>
      <c r="Y87" s="271">
        <v>38.5</v>
      </c>
      <c r="Z87" s="271"/>
      <c r="AA87" s="271">
        <v>213</v>
      </c>
      <c r="AB87" s="291" t="s">
        <v>113</v>
      </c>
      <c r="AC87" s="289">
        <v>70</v>
      </c>
      <c r="AD87" s="271">
        <v>574357</v>
      </c>
      <c r="AE87" s="271">
        <v>871951431629400</v>
      </c>
      <c r="AF87" s="271">
        <v>6</v>
      </c>
      <c r="AG87" s="271" t="s">
        <v>113</v>
      </c>
      <c r="AH87" s="2779">
        <v>4</v>
      </c>
      <c r="AI87" s="2933"/>
      <c r="AK87" s="2933"/>
      <c r="AL87" s="2938"/>
      <c r="AN87" s="2935"/>
      <c r="AO87" s="2933"/>
    </row>
    <row r="88" spans="2:41">
      <c r="B88" s="121"/>
      <c r="C88" s="834" t="s">
        <v>2766</v>
      </c>
      <c r="D88" s="834" t="s">
        <v>2193</v>
      </c>
      <c r="E88" s="1483" t="s">
        <v>2769</v>
      </c>
      <c r="F88" s="47">
        <v>929002485102</v>
      </c>
      <c r="G88" s="47">
        <v>8719514316317</v>
      </c>
      <c r="H88" s="250" t="s">
        <v>1337</v>
      </c>
      <c r="I88" s="250"/>
      <c r="J88" s="284">
        <v>26</v>
      </c>
      <c r="K88" s="1077">
        <v>4500</v>
      </c>
      <c r="L88" s="273">
        <v>4000</v>
      </c>
      <c r="M88" s="274">
        <v>25000</v>
      </c>
      <c r="N88" s="480">
        <v>3</v>
      </c>
      <c r="O88" s="284" t="s">
        <v>1333</v>
      </c>
      <c r="P88" s="1992">
        <v>870</v>
      </c>
      <c r="Q88" s="14"/>
      <c r="R88" s="1782" t="s">
        <v>48</v>
      </c>
      <c r="S88" s="284"/>
      <c r="T88" s="1670" t="s">
        <v>875</v>
      </c>
      <c r="U88" s="284" t="s">
        <v>112</v>
      </c>
      <c r="V88" s="284" t="s">
        <v>121</v>
      </c>
      <c r="W88" s="284" t="s">
        <v>198</v>
      </c>
      <c r="X88" s="284">
        <v>173</v>
      </c>
      <c r="Y88" s="273">
        <v>38.5</v>
      </c>
      <c r="Z88" s="273"/>
      <c r="AA88" s="273">
        <v>213</v>
      </c>
      <c r="AB88" s="284" t="s">
        <v>113</v>
      </c>
      <c r="AC88" s="480">
        <v>70</v>
      </c>
      <c r="AD88" s="273">
        <v>574358</v>
      </c>
      <c r="AE88" s="273">
        <v>871951431631700</v>
      </c>
      <c r="AF88" s="273">
        <v>6</v>
      </c>
      <c r="AG88" s="273" t="s">
        <v>113</v>
      </c>
      <c r="AH88" s="2780">
        <v>4</v>
      </c>
      <c r="AI88" s="2933"/>
      <c r="AK88" s="2933"/>
      <c r="AL88" s="2938"/>
      <c r="AN88" s="2935"/>
      <c r="AO88" s="2933"/>
    </row>
    <row r="90" spans="2:41" ht="15.5">
      <c r="B90" s="1484" t="s">
        <v>2908</v>
      </c>
    </row>
    <row r="91" spans="2:41">
      <c r="B91" s="521" t="s">
        <v>2783</v>
      </c>
      <c r="C91" s="1461" t="s">
        <v>2766</v>
      </c>
      <c r="D91" s="1461" t="s">
        <v>2193</v>
      </c>
      <c r="E91" s="1462"/>
      <c r="F91" s="1487">
        <v>929002405702</v>
      </c>
      <c r="G91" s="1487">
        <v>8718699781019</v>
      </c>
      <c r="H91" s="3106" t="s">
        <v>1404</v>
      </c>
      <c r="I91" s="3106"/>
      <c r="J91" s="996">
        <v>20</v>
      </c>
      <c r="K91" s="1586">
        <v>2600</v>
      </c>
      <c r="L91" s="1020">
        <v>3000</v>
      </c>
      <c r="M91" s="1586">
        <v>15000</v>
      </c>
      <c r="N91" s="1185">
        <v>2</v>
      </c>
      <c r="O91" s="2423" t="s">
        <v>119</v>
      </c>
      <c r="P91" s="2464">
        <v>260</v>
      </c>
      <c r="Q91" s="14"/>
      <c r="R91" s="3143" t="s">
        <v>48</v>
      </c>
      <c r="S91" s="3144"/>
      <c r="T91" s="3144" t="s">
        <v>1405</v>
      </c>
      <c r="U91" s="3144" t="s">
        <v>112</v>
      </c>
      <c r="V91" s="3144" t="s">
        <v>147</v>
      </c>
      <c r="W91" s="2465" t="s">
        <v>198</v>
      </c>
      <c r="X91" s="2465">
        <v>130</v>
      </c>
      <c r="Y91" s="2656">
        <v>80</v>
      </c>
      <c r="Z91" s="2656"/>
      <c r="AA91" s="2656">
        <v>139</v>
      </c>
      <c r="AB91" s="3144" t="s">
        <v>113</v>
      </c>
      <c r="AC91" s="3145">
        <v>80</v>
      </c>
      <c r="AD91" s="2656">
        <v>403628</v>
      </c>
      <c r="AE91" s="1169">
        <v>871869978101900</v>
      </c>
      <c r="AF91" s="2955">
        <v>6</v>
      </c>
      <c r="AG91" s="2955" t="s">
        <v>113</v>
      </c>
      <c r="AH91" s="2998">
        <v>4</v>
      </c>
      <c r="AI91" s="2933"/>
      <c r="AK91" s="2933"/>
      <c r="AL91" s="2938"/>
      <c r="AN91" s="2935"/>
      <c r="AO91" s="2933"/>
    </row>
    <row r="92" spans="2:41">
      <c r="B92" s="857"/>
      <c r="C92" s="557" t="s">
        <v>2766</v>
      </c>
      <c r="D92" s="557" t="s">
        <v>2193</v>
      </c>
      <c r="E92" s="1463"/>
      <c r="F92" s="1008">
        <v>929002405802</v>
      </c>
      <c r="G92" s="1008">
        <v>8718699781033</v>
      </c>
      <c r="H92" s="1172" t="s">
        <v>1406</v>
      </c>
      <c r="I92" s="1172"/>
      <c r="J92" s="989">
        <v>20</v>
      </c>
      <c r="K92" s="520">
        <v>2700</v>
      </c>
      <c r="L92" s="1033">
        <v>4000</v>
      </c>
      <c r="M92" s="520">
        <v>15000</v>
      </c>
      <c r="N92" s="510">
        <v>2</v>
      </c>
      <c r="O92" s="2475" t="s">
        <v>125</v>
      </c>
      <c r="P92" s="1448">
        <v>260</v>
      </c>
      <c r="Q92" s="14"/>
      <c r="R92" s="2477" t="s">
        <v>48</v>
      </c>
      <c r="S92" s="2478"/>
      <c r="T92" s="2478" t="s">
        <v>1405</v>
      </c>
      <c r="U92" s="2478" t="s">
        <v>112</v>
      </c>
      <c r="V92" s="2478" t="s">
        <v>121</v>
      </c>
      <c r="W92" s="2479" t="s">
        <v>198</v>
      </c>
      <c r="X92" s="2479">
        <v>135</v>
      </c>
      <c r="Y92" s="2476">
        <v>80</v>
      </c>
      <c r="Z92" s="2476"/>
      <c r="AA92" s="2476">
        <v>139</v>
      </c>
      <c r="AB92" s="2478" t="s">
        <v>113</v>
      </c>
      <c r="AC92" s="929">
        <v>80</v>
      </c>
      <c r="AD92" s="2476">
        <v>403629</v>
      </c>
      <c r="AE92" s="1033">
        <v>871869978103300</v>
      </c>
      <c r="AF92" s="2476">
        <v>6</v>
      </c>
      <c r="AG92" s="2476" t="s">
        <v>113</v>
      </c>
      <c r="AH92" s="2844">
        <v>4</v>
      </c>
      <c r="AI92" s="2933"/>
      <c r="AK92" s="2933"/>
      <c r="AL92" s="2938"/>
      <c r="AN92" s="2935"/>
      <c r="AO92" s="2933"/>
    </row>
    <row r="93" spans="2:41">
      <c r="B93" s="120"/>
      <c r="C93" s="557" t="s">
        <v>2766</v>
      </c>
      <c r="D93" s="557" t="s">
        <v>2193</v>
      </c>
      <c r="E93" s="1463"/>
      <c r="F93" s="1008">
        <v>929002406302</v>
      </c>
      <c r="G93" s="1008">
        <v>8718699780951</v>
      </c>
      <c r="H93" s="1172" t="s">
        <v>1407</v>
      </c>
      <c r="I93" s="1172"/>
      <c r="J93" s="989">
        <v>30</v>
      </c>
      <c r="K93" s="520">
        <v>3700</v>
      </c>
      <c r="L93" s="915">
        <v>3000</v>
      </c>
      <c r="M93" s="520">
        <v>15000</v>
      </c>
      <c r="N93" s="510">
        <v>2</v>
      </c>
      <c r="O93" s="1005" t="s">
        <v>119</v>
      </c>
      <c r="P93" s="1448">
        <v>400</v>
      </c>
      <c r="Q93" s="14"/>
      <c r="R93" s="1830" t="s">
        <v>48</v>
      </c>
      <c r="S93" s="1688"/>
      <c r="T93" s="1688" t="s">
        <v>1408</v>
      </c>
      <c r="U93" s="1688" t="s">
        <v>112</v>
      </c>
      <c r="V93" s="1688" t="s">
        <v>147</v>
      </c>
      <c r="W93" s="928" t="s">
        <v>198</v>
      </c>
      <c r="X93" s="928">
        <v>123</v>
      </c>
      <c r="Y93" s="1012">
        <v>100</v>
      </c>
      <c r="Z93" s="1012"/>
      <c r="AA93" s="1012">
        <v>165</v>
      </c>
      <c r="AB93" s="1688" t="s">
        <v>113</v>
      </c>
      <c r="AC93" s="929">
        <v>80</v>
      </c>
      <c r="AD93" s="1012">
        <v>403630</v>
      </c>
      <c r="AE93" s="1033">
        <v>871869978095100</v>
      </c>
      <c r="AF93" s="2476">
        <v>6</v>
      </c>
      <c r="AG93" s="2476" t="s">
        <v>113</v>
      </c>
      <c r="AH93" s="2843">
        <v>4</v>
      </c>
      <c r="AI93" s="2933"/>
      <c r="AK93" s="2933"/>
      <c r="AL93" s="2938"/>
      <c r="AN93" s="2935"/>
      <c r="AO93" s="2933"/>
    </row>
    <row r="94" spans="2:41">
      <c r="B94" s="121"/>
      <c r="C94" s="834" t="s">
        <v>2766</v>
      </c>
      <c r="D94" s="834" t="s">
        <v>2193</v>
      </c>
      <c r="E94" s="1483"/>
      <c r="F94" s="2408">
        <v>929002406402</v>
      </c>
      <c r="G94" s="2408">
        <v>8718699780975</v>
      </c>
      <c r="H94" s="3142" t="s">
        <v>1409</v>
      </c>
      <c r="I94" s="3142"/>
      <c r="J94" s="1037">
        <v>30</v>
      </c>
      <c r="K94" s="1334">
        <v>4000</v>
      </c>
      <c r="L94" s="910">
        <v>4000</v>
      </c>
      <c r="M94" s="1334">
        <v>15000</v>
      </c>
      <c r="N94" s="1183">
        <v>2</v>
      </c>
      <c r="O94" s="1442" t="s">
        <v>119</v>
      </c>
      <c r="P94" s="2007">
        <v>400</v>
      </c>
      <c r="Q94" s="14"/>
      <c r="R94" s="2126" t="s">
        <v>48</v>
      </c>
      <c r="S94" s="2124"/>
      <c r="T94" s="2124" t="s">
        <v>1408</v>
      </c>
      <c r="U94" s="2124" t="s">
        <v>112</v>
      </c>
      <c r="V94" s="2124" t="s">
        <v>121</v>
      </c>
      <c r="W94" s="2049" t="s">
        <v>198</v>
      </c>
      <c r="X94" s="2049">
        <v>133</v>
      </c>
      <c r="Y94" s="1044">
        <v>100</v>
      </c>
      <c r="Z94" s="1044"/>
      <c r="AA94" s="1044">
        <v>165</v>
      </c>
      <c r="AB94" s="2124" t="s">
        <v>113</v>
      </c>
      <c r="AC94" s="2135">
        <v>80</v>
      </c>
      <c r="AD94" s="1044">
        <v>403631</v>
      </c>
      <c r="AE94" s="1428">
        <v>871869978097500</v>
      </c>
      <c r="AF94" s="2968">
        <v>6</v>
      </c>
      <c r="AG94" s="2968" t="s">
        <v>113</v>
      </c>
      <c r="AH94" s="2777">
        <v>4</v>
      </c>
      <c r="AI94" s="2933"/>
      <c r="AK94" s="2933"/>
      <c r="AL94" s="2938"/>
      <c r="AN94" s="2935"/>
      <c r="AO94" s="2933"/>
    </row>
    <row r="97" spans="2:42" ht="15.5">
      <c r="B97" s="1484" t="s">
        <v>2917</v>
      </c>
      <c r="C97" s="1484"/>
      <c r="D97" s="1484"/>
      <c r="E97" s="1484"/>
      <c r="F97" s="1484"/>
      <c r="G97" s="1484"/>
      <c r="H97" s="1484"/>
      <c r="I97" s="1484"/>
      <c r="J97" s="1666"/>
      <c r="K97" s="1666"/>
      <c r="L97" s="1901"/>
      <c r="M97" s="1666"/>
      <c r="N97" s="1666"/>
      <c r="O97" s="1666"/>
      <c r="P97" s="33"/>
      <c r="Q97" s="1484"/>
      <c r="R97" s="1666"/>
      <c r="S97" s="1666"/>
      <c r="T97" s="1666"/>
      <c r="U97" s="1666"/>
      <c r="V97" s="1666"/>
      <c r="W97" s="1666"/>
      <c r="X97" s="1666"/>
      <c r="Y97" s="1901"/>
      <c r="Z97" s="1901"/>
      <c r="AA97" s="1901"/>
      <c r="AB97" s="1666"/>
      <c r="AC97" s="2483"/>
      <c r="AD97" s="1901"/>
      <c r="AE97" s="1901"/>
      <c r="AF97" s="1666"/>
      <c r="AG97" s="1666"/>
      <c r="AH97" s="2791"/>
      <c r="AI97" s="1484"/>
      <c r="AK97" s="2933"/>
      <c r="AL97" s="2938"/>
      <c r="AM97" s="1484"/>
      <c r="AN97" s="2935"/>
      <c r="AO97" s="2933"/>
      <c r="AP97" s="1484"/>
    </row>
    <row r="98" spans="2:42">
      <c r="B98" s="2452" t="s">
        <v>3748</v>
      </c>
      <c r="C98" s="2394" t="s">
        <v>2766</v>
      </c>
      <c r="D98" s="1461" t="s">
        <v>2193</v>
      </c>
      <c r="E98" s="1462" t="s">
        <v>2769</v>
      </c>
      <c r="F98" s="2232">
        <v>929001307202</v>
      </c>
      <c r="G98" s="1015">
        <v>8718696697511</v>
      </c>
      <c r="H98" s="2422" t="s">
        <v>1512</v>
      </c>
      <c r="I98" s="2422"/>
      <c r="J98" s="996">
        <v>8</v>
      </c>
      <c r="K98" s="1586">
        <v>1050</v>
      </c>
      <c r="L98" s="1020">
        <v>6500</v>
      </c>
      <c r="M98" s="3146">
        <v>70000</v>
      </c>
      <c r="N98" s="3147">
        <v>5</v>
      </c>
      <c r="O98" s="2423" t="s">
        <v>119</v>
      </c>
      <c r="P98" s="1997">
        <v>180</v>
      </c>
      <c r="Q98" s="14"/>
      <c r="R98" s="2428" t="s">
        <v>48</v>
      </c>
      <c r="S98" s="2423"/>
      <c r="T98" s="2423" t="s">
        <v>3649</v>
      </c>
      <c r="U98" s="2423" t="s">
        <v>139</v>
      </c>
      <c r="V98" s="2423" t="s">
        <v>150</v>
      </c>
      <c r="W98" s="1018" t="s">
        <v>198</v>
      </c>
      <c r="X98" s="1018">
        <v>131</v>
      </c>
      <c r="Y98" s="1020">
        <v>28</v>
      </c>
      <c r="Z98" s="1020"/>
      <c r="AA98" s="1020">
        <v>604</v>
      </c>
      <c r="AB98" s="2423" t="s">
        <v>113</v>
      </c>
      <c r="AC98" s="3147">
        <v>83</v>
      </c>
      <c r="AD98" s="1020">
        <v>465200</v>
      </c>
      <c r="AE98" s="2631">
        <v>871869669751100</v>
      </c>
      <c r="AF98" s="1020">
        <v>10</v>
      </c>
      <c r="AG98" s="1020" t="s">
        <v>113</v>
      </c>
      <c r="AH98" s="2776">
        <v>4</v>
      </c>
      <c r="AI98" s="2933"/>
      <c r="AK98" s="2933"/>
      <c r="AL98" s="2938"/>
      <c r="AN98" s="2935"/>
      <c r="AO98" s="2933"/>
    </row>
    <row r="99" spans="2:42">
      <c r="B99" s="3183" t="s">
        <v>3749</v>
      </c>
      <c r="C99" s="2395" t="s">
        <v>2766</v>
      </c>
      <c r="D99" s="834" t="s">
        <v>2193</v>
      </c>
      <c r="E99" s="1483" t="s">
        <v>2769</v>
      </c>
      <c r="F99" s="2326">
        <v>929002998302</v>
      </c>
      <c r="G99" s="1181">
        <v>8719514316584</v>
      </c>
      <c r="H99" s="2424" t="s">
        <v>1519</v>
      </c>
      <c r="I99" s="2425"/>
      <c r="J99" s="2426">
        <v>14.7</v>
      </c>
      <c r="K99" s="1399">
        <v>2500</v>
      </c>
      <c r="L99" s="910">
        <v>4000</v>
      </c>
      <c r="M99" s="2427">
        <v>70000</v>
      </c>
      <c r="N99" s="3148">
        <v>5</v>
      </c>
      <c r="O99" s="1442" t="s">
        <v>1333</v>
      </c>
      <c r="P99" s="2420">
        <v>275</v>
      </c>
      <c r="Q99" s="14"/>
      <c r="R99" s="1895" t="s">
        <v>48</v>
      </c>
      <c r="S99" s="1442"/>
      <c r="T99" s="1442" t="s">
        <v>3173</v>
      </c>
      <c r="U99" s="1442" t="s">
        <v>139</v>
      </c>
      <c r="V99" s="1442" t="s">
        <v>121</v>
      </c>
      <c r="W99" s="1176" t="s">
        <v>198</v>
      </c>
      <c r="X99" s="1176">
        <v>170</v>
      </c>
      <c r="Y99" s="910">
        <v>28</v>
      </c>
      <c r="Z99" s="910"/>
      <c r="AA99" s="910">
        <v>1213</v>
      </c>
      <c r="AB99" s="1442" t="s">
        <v>113</v>
      </c>
      <c r="AC99" s="3149">
        <v>83</v>
      </c>
      <c r="AD99" s="910">
        <v>403671</v>
      </c>
      <c r="AE99" s="3150">
        <v>871951431658400</v>
      </c>
      <c r="AF99" s="910">
        <v>10</v>
      </c>
      <c r="AG99" s="910" t="s">
        <v>113</v>
      </c>
      <c r="AH99" s="2787">
        <v>4</v>
      </c>
      <c r="AI99" s="2933"/>
      <c r="AK99" s="2933"/>
      <c r="AL99" s="2938"/>
      <c r="AN99" s="2935"/>
      <c r="AO99" s="2933"/>
    </row>
    <row r="102" spans="2:42">
      <c r="B102" s="2452" t="s">
        <v>2793</v>
      </c>
      <c r="C102" s="2394" t="s">
        <v>2766</v>
      </c>
      <c r="D102" s="1461" t="s">
        <v>2193</v>
      </c>
      <c r="E102" s="1462" t="s">
        <v>2769</v>
      </c>
      <c r="F102" s="952">
        <v>929002021502</v>
      </c>
      <c r="G102" s="496">
        <v>8718699646875</v>
      </c>
      <c r="H102" s="3151" t="s">
        <v>1499</v>
      </c>
      <c r="I102" s="3151"/>
      <c r="J102" s="326">
        <v>14</v>
      </c>
      <c r="K102" s="1079">
        <v>2100</v>
      </c>
      <c r="L102" s="269">
        <v>4000</v>
      </c>
      <c r="M102" s="1239">
        <v>60000</v>
      </c>
      <c r="N102" s="726">
        <v>5</v>
      </c>
      <c r="O102" s="1634" t="s">
        <v>125</v>
      </c>
      <c r="P102" s="1995">
        <v>195</v>
      </c>
      <c r="Q102" s="14"/>
      <c r="R102" s="1783" t="s">
        <v>48</v>
      </c>
      <c r="S102" s="1634"/>
      <c r="T102" s="1634" t="s">
        <v>3173</v>
      </c>
      <c r="U102" s="1634" t="s">
        <v>139</v>
      </c>
      <c r="V102" s="1634" t="s">
        <v>121</v>
      </c>
      <c r="W102" s="295" t="s">
        <v>198</v>
      </c>
      <c r="X102" s="295">
        <v>150</v>
      </c>
      <c r="Y102" s="269">
        <v>28</v>
      </c>
      <c r="Z102" s="269"/>
      <c r="AA102" s="269">
        <v>1213</v>
      </c>
      <c r="AB102" s="1634" t="s">
        <v>113</v>
      </c>
      <c r="AC102" s="2091">
        <v>83</v>
      </c>
      <c r="AD102" s="269">
        <v>403613</v>
      </c>
      <c r="AE102" s="2578">
        <v>871869964687500</v>
      </c>
      <c r="AF102" s="269">
        <v>10</v>
      </c>
      <c r="AG102" s="269" t="s">
        <v>113</v>
      </c>
      <c r="AH102" s="2782">
        <v>4</v>
      </c>
      <c r="AI102" s="2933"/>
      <c r="AK102" s="2933"/>
      <c r="AL102" s="2938"/>
      <c r="AN102" s="2935"/>
      <c r="AO102" s="2933"/>
    </row>
    <row r="103" spans="2:42">
      <c r="B103" s="3155"/>
      <c r="C103" s="2401" t="s">
        <v>2766</v>
      </c>
      <c r="D103" s="557" t="s">
        <v>2193</v>
      </c>
      <c r="E103" s="1463" t="s">
        <v>2769</v>
      </c>
      <c r="F103" s="2259">
        <v>929002997602</v>
      </c>
      <c r="G103" s="104">
        <v>8719514316805</v>
      </c>
      <c r="H103" s="190" t="s">
        <v>1501</v>
      </c>
      <c r="I103" s="190"/>
      <c r="J103" s="324">
        <v>15.5</v>
      </c>
      <c r="K103" s="1075">
        <v>2300</v>
      </c>
      <c r="L103" s="271">
        <v>3000</v>
      </c>
      <c r="M103" s="582">
        <v>60000</v>
      </c>
      <c r="N103" s="423">
        <v>5</v>
      </c>
      <c r="O103" s="308" t="s">
        <v>125</v>
      </c>
      <c r="P103" s="961">
        <v>210</v>
      </c>
      <c r="Q103" s="14"/>
      <c r="R103" s="1785" t="s">
        <v>48</v>
      </c>
      <c r="S103" s="308"/>
      <c r="T103" s="308" t="s">
        <v>3173</v>
      </c>
      <c r="U103" s="308" t="s">
        <v>139</v>
      </c>
      <c r="V103" s="308" t="s">
        <v>147</v>
      </c>
      <c r="W103" s="291" t="s">
        <v>198</v>
      </c>
      <c r="X103" s="291">
        <v>148</v>
      </c>
      <c r="Y103" s="271">
        <v>28</v>
      </c>
      <c r="Z103" s="271"/>
      <c r="AA103" s="271">
        <v>1213</v>
      </c>
      <c r="AB103" s="308" t="s">
        <v>113</v>
      </c>
      <c r="AC103" s="676">
        <v>83</v>
      </c>
      <c r="AD103" s="271">
        <v>403664</v>
      </c>
      <c r="AE103" s="2517">
        <v>871951431680500</v>
      </c>
      <c r="AF103" s="271">
        <v>10</v>
      </c>
      <c r="AG103" s="271" t="s">
        <v>113</v>
      </c>
      <c r="AH103" s="2779">
        <v>4</v>
      </c>
      <c r="AI103" s="2933"/>
      <c r="AK103" s="2933"/>
      <c r="AL103" s="2938"/>
      <c r="AN103" s="2935"/>
      <c r="AO103" s="2933"/>
    </row>
    <row r="104" spans="2:42">
      <c r="B104" s="3155"/>
      <c r="C104" s="2401" t="s">
        <v>2766</v>
      </c>
      <c r="D104" s="557" t="s">
        <v>2193</v>
      </c>
      <c r="E104" s="1463" t="s">
        <v>2769</v>
      </c>
      <c r="F104" s="2259">
        <v>929002997702</v>
      </c>
      <c r="G104" s="104">
        <v>8719514316829</v>
      </c>
      <c r="H104" s="190" t="s">
        <v>1502</v>
      </c>
      <c r="I104" s="190"/>
      <c r="J104" s="324">
        <v>15.5</v>
      </c>
      <c r="K104" s="1075">
        <v>2500</v>
      </c>
      <c r="L104" s="271">
        <v>4000</v>
      </c>
      <c r="M104" s="306">
        <v>60000</v>
      </c>
      <c r="N104" s="423">
        <v>5</v>
      </c>
      <c r="O104" s="308" t="s">
        <v>1333</v>
      </c>
      <c r="P104" s="961">
        <v>210</v>
      </c>
      <c r="Q104" s="14"/>
      <c r="R104" s="1785" t="s">
        <v>48</v>
      </c>
      <c r="S104" s="308"/>
      <c r="T104" s="308" t="s">
        <v>3173</v>
      </c>
      <c r="U104" s="308" t="s">
        <v>139</v>
      </c>
      <c r="V104" s="308" t="s">
        <v>121</v>
      </c>
      <c r="W104" s="291" t="s">
        <v>198</v>
      </c>
      <c r="X104" s="291">
        <v>161</v>
      </c>
      <c r="Y104" s="271">
        <v>28</v>
      </c>
      <c r="Z104" s="271"/>
      <c r="AA104" s="271">
        <v>1213</v>
      </c>
      <c r="AB104" s="308" t="s">
        <v>113</v>
      </c>
      <c r="AC104" s="676">
        <v>83</v>
      </c>
      <c r="AD104" s="271">
        <v>403665</v>
      </c>
      <c r="AE104" s="2517">
        <v>871951431682900</v>
      </c>
      <c r="AF104" s="271">
        <v>10</v>
      </c>
      <c r="AG104" s="271" t="s">
        <v>113</v>
      </c>
      <c r="AH104" s="2779">
        <v>4</v>
      </c>
      <c r="AI104" s="2933"/>
      <c r="AK104" s="2933"/>
      <c r="AL104" s="2938"/>
      <c r="AN104" s="2935"/>
      <c r="AO104" s="2933"/>
    </row>
    <row r="105" spans="2:42">
      <c r="B105" s="3155"/>
      <c r="C105" s="2401" t="s">
        <v>2766</v>
      </c>
      <c r="D105" s="557" t="s">
        <v>2193</v>
      </c>
      <c r="E105" s="1463" t="s">
        <v>2769</v>
      </c>
      <c r="F105" s="2259">
        <v>929002997802</v>
      </c>
      <c r="G105" s="104">
        <v>8719514316843</v>
      </c>
      <c r="H105" s="205" t="s">
        <v>1503</v>
      </c>
      <c r="I105" s="205"/>
      <c r="J105" s="324">
        <v>15.5</v>
      </c>
      <c r="K105" s="1075">
        <v>2500</v>
      </c>
      <c r="L105" s="271">
        <v>6500</v>
      </c>
      <c r="M105" s="306">
        <v>60000</v>
      </c>
      <c r="N105" s="423">
        <v>5</v>
      </c>
      <c r="O105" s="308" t="s">
        <v>1333</v>
      </c>
      <c r="P105" s="961">
        <v>210</v>
      </c>
      <c r="Q105" s="14"/>
      <c r="R105" s="1785" t="s">
        <v>48</v>
      </c>
      <c r="S105" s="308"/>
      <c r="T105" s="308" t="s">
        <v>3173</v>
      </c>
      <c r="U105" s="308" t="s">
        <v>139</v>
      </c>
      <c r="V105" s="308" t="s">
        <v>150</v>
      </c>
      <c r="W105" s="291" t="s">
        <v>198</v>
      </c>
      <c r="X105" s="291">
        <v>161</v>
      </c>
      <c r="Y105" s="271">
        <v>28</v>
      </c>
      <c r="Z105" s="271"/>
      <c r="AA105" s="271">
        <v>1213</v>
      </c>
      <c r="AB105" s="308" t="s">
        <v>113</v>
      </c>
      <c r="AC105" s="676">
        <v>83</v>
      </c>
      <c r="AD105" s="271">
        <v>403666</v>
      </c>
      <c r="AE105" s="2517">
        <v>871951431684300</v>
      </c>
      <c r="AF105" s="271">
        <v>10</v>
      </c>
      <c r="AG105" s="271" t="s">
        <v>113</v>
      </c>
      <c r="AH105" s="2779">
        <v>4</v>
      </c>
      <c r="AI105" s="2933"/>
      <c r="AK105" s="2933"/>
      <c r="AL105" s="2938"/>
      <c r="AN105" s="2935"/>
      <c r="AO105" s="2933"/>
    </row>
    <row r="106" spans="2:42">
      <c r="B106" s="2450"/>
      <c r="C106" s="2401" t="s">
        <v>2766</v>
      </c>
      <c r="D106" s="557" t="s">
        <v>2193</v>
      </c>
      <c r="E106" s="1463" t="s">
        <v>2769</v>
      </c>
      <c r="F106" s="2259">
        <v>929002997902</v>
      </c>
      <c r="G106" s="215">
        <v>8719514316867</v>
      </c>
      <c r="H106" s="190" t="s">
        <v>1507</v>
      </c>
      <c r="I106" s="190"/>
      <c r="J106" s="386">
        <v>23</v>
      </c>
      <c r="K106" s="1160">
        <v>3400</v>
      </c>
      <c r="L106" s="271">
        <v>3000</v>
      </c>
      <c r="M106" s="582">
        <v>60000</v>
      </c>
      <c r="N106" s="423">
        <v>5</v>
      </c>
      <c r="O106" s="308" t="s">
        <v>125</v>
      </c>
      <c r="P106" s="961">
        <v>275</v>
      </c>
      <c r="Q106" s="14"/>
      <c r="R106" s="1785" t="s">
        <v>48</v>
      </c>
      <c r="S106" s="308"/>
      <c r="T106" s="308" t="s">
        <v>3648</v>
      </c>
      <c r="U106" s="308" t="s">
        <v>139</v>
      </c>
      <c r="V106" s="308" t="s">
        <v>147</v>
      </c>
      <c r="W106" s="291" t="s">
        <v>198</v>
      </c>
      <c r="X106" s="291">
        <v>147</v>
      </c>
      <c r="Y106" s="271">
        <v>28</v>
      </c>
      <c r="Z106" s="271"/>
      <c r="AA106" s="271">
        <v>1514</v>
      </c>
      <c r="AB106" s="308" t="s">
        <v>113</v>
      </c>
      <c r="AC106" s="676">
        <v>83</v>
      </c>
      <c r="AD106" s="271">
        <v>403667</v>
      </c>
      <c r="AE106" s="2583">
        <v>871951431686700</v>
      </c>
      <c r="AF106" s="271">
        <v>10</v>
      </c>
      <c r="AG106" s="271" t="s">
        <v>113</v>
      </c>
      <c r="AH106" s="2779">
        <v>4</v>
      </c>
      <c r="AI106" s="2933"/>
      <c r="AK106" s="2933"/>
      <c r="AL106" s="2938"/>
      <c r="AN106" s="2935"/>
      <c r="AO106" s="2933"/>
    </row>
    <row r="107" spans="2:42">
      <c r="B107" s="2450"/>
      <c r="C107" s="2401" t="s">
        <v>2766</v>
      </c>
      <c r="D107" s="557" t="s">
        <v>2193</v>
      </c>
      <c r="E107" s="1463" t="s">
        <v>2769</v>
      </c>
      <c r="F107" s="2259">
        <v>929002998002</v>
      </c>
      <c r="G107" s="215">
        <v>8719514316881</v>
      </c>
      <c r="H107" s="190" t="s">
        <v>1508</v>
      </c>
      <c r="I107" s="190"/>
      <c r="J107" s="386">
        <v>23</v>
      </c>
      <c r="K107" s="1160">
        <v>3700</v>
      </c>
      <c r="L107" s="271">
        <v>4000</v>
      </c>
      <c r="M107" s="582">
        <v>60000</v>
      </c>
      <c r="N107" s="423">
        <v>5</v>
      </c>
      <c r="O107" s="308" t="s">
        <v>1333</v>
      </c>
      <c r="P107" s="961">
        <v>275</v>
      </c>
      <c r="Q107" s="14"/>
      <c r="R107" s="1785" t="s">
        <v>48</v>
      </c>
      <c r="S107" s="308"/>
      <c r="T107" s="308" t="s">
        <v>3648</v>
      </c>
      <c r="U107" s="308" t="s">
        <v>139</v>
      </c>
      <c r="V107" s="308" t="s">
        <v>121</v>
      </c>
      <c r="W107" s="291" t="s">
        <v>198</v>
      </c>
      <c r="X107" s="291">
        <v>160</v>
      </c>
      <c r="Y107" s="271">
        <v>28</v>
      </c>
      <c r="Z107" s="271"/>
      <c r="AA107" s="271">
        <v>1514</v>
      </c>
      <c r="AB107" s="308" t="s">
        <v>113</v>
      </c>
      <c r="AC107" s="676">
        <v>83</v>
      </c>
      <c r="AD107" s="271">
        <v>403668</v>
      </c>
      <c r="AE107" s="2583">
        <v>871951431688100</v>
      </c>
      <c r="AF107" s="271">
        <v>10</v>
      </c>
      <c r="AG107" s="271" t="s">
        <v>113</v>
      </c>
      <c r="AH107" s="2779">
        <v>4</v>
      </c>
      <c r="AI107" s="2933"/>
      <c r="AK107" s="2933"/>
      <c r="AL107" s="2938"/>
      <c r="AN107" s="2935"/>
      <c r="AO107" s="2933"/>
    </row>
    <row r="108" spans="2:42">
      <c r="B108" s="2451"/>
      <c r="C108" s="2395" t="s">
        <v>2766</v>
      </c>
      <c r="D108" s="834" t="s">
        <v>2193</v>
      </c>
      <c r="E108" s="1483" t="s">
        <v>2769</v>
      </c>
      <c r="F108" s="955">
        <v>929002998102</v>
      </c>
      <c r="G108" s="534">
        <v>8719514316904</v>
      </c>
      <c r="H108" s="3152" t="s">
        <v>1509</v>
      </c>
      <c r="I108" s="3152"/>
      <c r="J108" s="1346">
        <v>23</v>
      </c>
      <c r="K108" s="1163">
        <v>3700</v>
      </c>
      <c r="L108" s="273">
        <v>6500</v>
      </c>
      <c r="M108" s="479">
        <v>60000</v>
      </c>
      <c r="N108" s="2980">
        <v>5</v>
      </c>
      <c r="O108" s="1670" t="s">
        <v>1333</v>
      </c>
      <c r="P108" s="1996">
        <v>275</v>
      </c>
      <c r="Q108" s="14"/>
      <c r="R108" s="1791" t="s">
        <v>48</v>
      </c>
      <c r="S108" s="1670"/>
      <c r="T108" s="1670" t="s">
        <v>3648</v>
      </c>
      <c r="U108" s="1670" t="s">
        <v>139</v>
      </c>
      <c r="V108" s="1670" t="s">
        <v>150</v>
      </c>
      <c r="W108" s="284" t="s">
        <v>198</v>
      </c>
      <c r="X108" s="284">
        <v>160</v>
      </c>
      <c r="Y108" s="273">
        <v>28</v>
      </c>
      <c r="Z108" s="273"/>
      <c r="AA108" s="273">
        <v>1514</v>
      </c>
      <c r="AB108" s="1670" t="s">
        <v>113</v>
      </c>
      <c r="AC108" s="3153">
        <v>83</v>
      </c>
      <c r="AD108" s="273">
        <v>403669</v>
      </c>
      <c r="AE108" s="3154">
        <v>871951431690400</v>
      </c>
      <c r="AF108" s="273">
        <v>10</v>
      </c>
      <c r="AG108" s="273" t="s">
        <v>113</v>
      </c>
      <c r="AH108" s="2780">
        <v>4</v>
      </c>
      <c r="AI108" s="2933"/>
      <c r="AK108" s="2933"/>
      <c r="AL108" s="2938"/>
      <c r="AN108" s="2935"/>
      <c r="AO108" s="2933"/>
    </row>
    <row r="111" spans="2:42">
      <c r="B111" s="561" t="s">
        <v>2794</v>
      </c>
      <c r="C111" s="2396" t="s">
        <v>2766</v>
      </c>
      <c r="D111" s="1395" t="s">
        <v>2193</v>
      </c>
      <c r="E111" s="1501" t="s">
        <v>2769</v>
      </c>
      <c r="F111" s="2151">
        <v>929003158702</v>
      </c>
      <c r="G111" s="3156">
        <v>8719514421059</v>
      </c>
      <c r="H111" s="3157" t="s">
        <v>1487</v>
      </c>
      <c r="I111" s="3157"/>
      <c r="J111" s="3158">
        <v>8</v>
      </c>
      <c r="K111" s="3159">
        <v>900</v>
      </c>
      <c r="L111" s="3160">
        <v>6500</v>
      </c>
      <c r="M111" s="1214">
        <v>50000</v>
      </c>
      <c r="N111" s="1213">
        <v>3</v>
      </c>
      <c r="O111" s="3160" t="s">
        <v>119</v>
      </c>
      <c r="P111" s="3161">
        <v>130</v>
      </c>
      <c r="Q111" s="14"/>
      <c r="R111" s="3162" t="s">
        <v>48</v>
      </c>
      <c r="S111" s="3163"/>
      <c r="T111" s="3163" t="s">
        <v>3649</v>
      </c>
      <c r="U111" s="3163" t="s">
        <v>139</v>
      </c>
      <c r="V111" s="3163" t="s">
        <v>150</v>
      </c>
      <c r="W111" s="3164" t="s">
        <v>198</v>
      </c>
      <c r="X111" s="3164">
        <v>112</v>
      </c>
      <c r="Y111" s="3163">
        <v>28</v>
      </c>
      <c r="Z111" s="3163"/>
      <c r="AA111" s="3163">
        <v>604</v>
      </c>
      <c r="AB111" s="3163" t="s">
        <v>113</v>
      </c>
      <c r="AC111" s="1200">
        <v>80</v>
      </c>
      <c r="AD111" s="3163">
        <v>1037551</v>
      </c>
      <c r="AE111" s="1408">
        <v>871951442105900</v>
      </c>
      <c r="AF111" s="3163">
        <v>20</v>
      </c>
      <c r="AG111" s="3163" t="s">
        <v>113</v>
      </c>
      <c r="AH111" s="3165">
        <v>4</v>
      </c>
      <c r="AI111" s="2933"/>
      <c r="AK111" s="2933"/>
      <c r="AL111" s="2938"/>
      <c r="AN111" s="2935"/>
      <c r="AO111" s="2933"/>
    </row>
    <row r="112" spans="2:42">
      <c r="B112" s="120"/>
      <c r="C112" s="2401" t="s">
        <v>2766</v>
      </c>
      <c r="D112" s="557" t="s">
        <v>2193</v>
      </c>
      <c r="E112" s="1463" t="s">
        <v>2769</v>
      </c>
      <c r="F112" s="2291">
        <v>929003746102</v>
      </c>
      <c r="G112" s="753">
        <v>8720169278585</v>
      </c>
      <c r="H112" s="754" t="s">
        <v>138</v>
      </c>
      <c r="I112" s="754"/>
      <c r="J112" s="575">
        <v>17.7</v>
      </c>
      <c r="K112" s="1161">
        <v>2250</v>
      </c>
      <c r="L112" s="1682">
        <v>3000</v>
      </c>
      <c r="M112" s="752">
        <v>50000</v>
      </c>
      <c r="N112" s="424">
        <v>3</v>
      </c>
      <c r="O112" s="1682" t="s">
        <v>119</v>
      </c>
      <c r="P112" s="958">
        <v>180</v>
      </c>
      <c r="Q112" s="515"/>
      <c r="R112" s="1817" t="s">
        <v>48</v>
      </c>
      <c r="S112" s="271"/>
      <c r="T112" s="271" t="s">
        <v>3173</v>
      </c>
      <c r="U112" s="1682" t="s">
        <v>139</v>
      </c>
      <c r="V112" s="1682" t="s">
        <v>147</v>
      </c>
      <c r="W112" s="2055" t="s">
        <v>198</v>
      </c>
      <c r="X112" s="2055">
        <v>127</v>
      </c>
      <c r="Y112" s="1682">
        <v>28</v>
      </c>
      <c r="Z112" s="1682"/>
      <c r="AA112" s="1682">
        <v>1214</v>
      </c>
      <c r="AB112" s="1682" t="s">
        <v>113</v>
      </c>
      <c r="AC112" s="2056">
        <v>80</v>
      </c>
      <c r="AD112" s="1682">
        <v>1827722</v>
      </c>
      <c r="AE112" s="2584">
        <v>872016927858501</v>
      </c>
      <c r="AF112" s="1682">
        <v>20</v>
      </c>
      <c r="AG112" s="1682" t="s">
        <v>113</v>
      </c>
      <c r="AH112" s="2858">
        <v>4</v>
      </c>
      <c r="AI112" s="2933"/>
      <c r="AK112" s="2933"/>
      <c r="AL112" s="2938"/>
      <c r="AN112" s="2935"/>
      <c r="AO112" s="2933"/>
    </row>
    <row r="113" spans="2:42">
      <c r="B113" s="120"/>
      <c r="C113" s="2401" t="s">
        <v>2766</v>
      </c>
      <c r="D113" s="557" t="s">
        <v>2193</v>
      </c>
      <c r="E113" s="1463" t="s">
        <v>2769</v>
      </c>
      <c r="F113" s="2292">
        <v>929003746202</v>
      </c>
      <c r="G113" s="62">
        <v>8720169278608</v>
      </c>
      <c r="H113" s="108" t="s">
        <v>140</v>
      </c>
      <c r="I113" s="108"/>
      <c r="J113" s="313">
        <v>17.7</v>
      </c>
      <c r="K113" s="1112">
        <v>2400</v>
      </c>
      <c r="L113" s="784">
        <v>4000</v>
      </c>
      <c r="M113" s="582">
        <v>50000</v>
      </c>
      <c r="N113" s="424">
        <v>3</v>
      </c>
      <c r="O113" s="784" t="s">
        <v>125</v>
      </c>
      <c r="P113" s="958">
        <v>180</v>
      </c>
      <c r="Q113" s="515"/>
      <c r="R113" s="1818" t="s">
        <v>48</v>
      </c>
      <c r="S113" s="784"/>
      <c r="T113" s="784" t="s">
        <v>3173</v>
      </c>
      <c r="U113" s="784" t="s">
        <v>139</v>
      </c>
      <c r="V113" s="784" t="s">
        <v>121</v>
      </c>
      <c r="W113" s="426" t="s">
        <v>198</v>
      </c>
      <c r="X113" s="426">
        <v>135</v>
      </c>
      <c r="Y113" s="784">
        <v>28</v>
      </c>
      <c r="Z113" s="784"/>
      <c r="AA113" s="784">
        <v>1214</v>
      </c>
      <c r="AB113" s="784" t="s">
        <v>113</v>
      </c>
      <c r="AC113" s="2056">
        <v>80</v>
      </c>
      <c r="AD113" s="784">
        <v>1827720</v>
      </c>
      <c r="AE113" s="319">
        <v>872016927860800</v>
      </c>
      <c r="AF113" s="784">
        <v>20</v>
      </c>
      <c r="AG113" s="784" t="s">
        <v>113</v>
      </c>
      <c r="AH113" s="2859">
        <v>4</v>
      </c>
      <c r="AI113" s="2933"/>
      <c r="AK113" s="2933"/>
      <c r="AL113" s="2938"/>
      <c r="AN113" s="2935"/>
      <c r="AO113" s="2933"/>
    </row>
    <row r="114" spans="2:42">
      <c r="B114" s="120"/>
      <c r="C114" s="2395" t="s">
        <v>2766</v>
      </c>
      <c r="D114" s="834" t="s">
        <v>2193</v>
      </c>
      <c r="E114" s="1483" t="s">
        <v>2769</v>
      </c>
      <c r="F114" s="2293">
        <v>929003746302</v>
      </c>
      <c r="G114" s="264">
        <v>8720169278622</v>
      </c>
      <c r="H114" s="484" t="s">
        <v>141</v>
      </c>
      <c r="I114" s="484"/>
      <c r="J114" s="475">
        <v>17.7</v>
      </c>
      <c r="K114" s="1113">
        <v>2400</v>
      </c>
      <c r="L114" s="790">
        <v>6500</v>
      </c>
      <c r="M114" s="615">
        <v>50000</v>
      </c>
      <c r="N114" s="481">
        <v>3</v>
      </c>
      <c r="O114" s="790" t="s">
        <v>125</v>
      </c>
      <c r="P114" s="1994">
        <v>180</v>
      </c>
      <c r="Q114" s="515"/>
      <c r="R114" s="1819" t="s">
        <v>48</v>
      </c>
      <c r="S114" s="790"/>
      <c r="T114" s="790" t="s">
        <v>3173</v>
      </c>
      <c r="U114" s="790" t="s">
        <v>139</v>
      </c>
      <c r="V114" s="790" t="s">
        <v>150</v>
      </c>
      <c r="W114" s="476" t="s">
        <v>198</v>
      </c>
      <c r="X114" s="476">
        <v>135</v>
      </c>
      <c r="Y114" s="790">
        <v>28</v>
      </c>
      <c r="Z114" s="790"/>
      <c r="AA114" s="790">
        <v>1214</v>
      </c>
      <c r="AB114" s="790" t="s">
        <v>113</v>
      </c>
      <c r="AC114" s="2054">
        <v>80</v>
      </c>
      <c r="AD114" s="790">
        <v>1827718</v>
      </c>
      <c r="AE114" s="2468">
        <v>872016927862200</v>
      </c>
      <c r="AF114" s="790">
        <v>20</v>
      </c>
      <c r="AG114" s="790" t="s">
        <v>113</v>
      </c>
      <c r="AH114" s="2860">
        <v>4</v>
      </c>
      <c r="AI114" s="2933"/>
      <c r="AK114" s="2933"/>
      <c r="AL114" s="2938"/>
      <c r="AN114" s="2935"/>
      <c r="AO114" s="2933"/>
    </row>
    <row r="115" spans="2:42">
      <c r="B115" s="1421"/>
      <c r="C115" s="2401" t="s">
        <v>2766</v>
      </c>
      <c r="D115" s="557" t="s">
        <v>2193</v>
      </c>
      <c r="E115" s="1463" t="s">
        <v>2769</v>
      </c>
      <c r="F115" s="846">
        <v>929003746402</v>
      </c>
      <c r="G115" s="104">
        <v>8720169278646</v>
      </c>
      <c r="H115" s="105" t="s">
        <v>142</v>
      </c>
      <c r="I115" s="105"/>
      <c r="J115" s="324">
        <v>25.9</v>
      </c>
      <c r="K115" s="1075">
        <v>3320</v>
      </c>
      <c r="L115" s="271">
        <v>3000</v>
      </c>
      <c r="M115" s="307">
        <v>50000</v>
      </c>
      <c r="N115" s="290">
        <v>3</v>
      </c>
      <c r="O115" s="271" t="s">
        <v>119</v>
      </c>
      <c r="P115" s="958">
        <v>240</v>
      </c>
      <c r="Q115" s="515"/>
      <c r="R115" s="1771" t="s">
        <v>48</v>
      </c>
      <c r="S115" s="271"/>
      <c r="T115" s="271" t="s">
        <v>3648</v>
      </c>
      <c r="U115" s="271" t="s">
        <v>139</v>
      </c>
      <c r="V115" s="271" t="s">
        <v>147</v>
      </c>
      <c r="W115" s="291" t="s">
        <v>198</v>
      </c>
      <c r="X115" s="291">
        <v>128</v>
      </c>
      <c r="Y115" s="271">
        <v>28</v>
      </c>
      <c r="Z115" s="271"/>
      <c r="AA115" s="271">
        <v>1514</v>
      </c>
      <c r="AB115" s="271" t="s">
        <v>113</v>
      </c>
      <c r="AC115" s="290">
        <v>80</v>
      </c>
      <c r="AD115" s="271">
        <v>1827721</v>
      </c>
      <c r="AE115" s="2517">
        <v>872016927864600</v>
      </c>
      <c r="AF115" s="271">
        <v>20</v>
      </c>
      <c r="AG115" s="271" t="s">
        <v>113</v>
      </c>
      <c r="AH115" s="2779">
        <v>4</v>
      </c>
      <c r="AI115" s="2933"/>
      <c r="AK115" s="2933"/>
      <c r="AL115" s="2938"/>
      <c r="AN115" s="2935"/>
      <c r="AO115" s="2933"/>
    </row>
    <row r="116" spans="2:42">
      <c r="B116" s="1421"/>
      <c r="C116" s="2401" t="s">
        <v>2766</v>
      </c>
      <c r="D116" s="557" t="s">
        <v>2193</v>
      </c>
      <c r="E116" s="1463" t="s">
        <v>2769</v>
      </c>
      <c r="F116" s="846">
        <v>929003746502</v>
      </c>
      <c r="G116" s="104">
        <v>8720169278660</v>
      </c>
      <c r="H116" s="105" t="s">
        <v>143</v>
      </c>
      <c r="I116" s="105"/>
      <c r="J116" s="324">
        <v>25.9</v>
      </c>
      <c r="K116" s="1075">
        <v>3500</v>
      </c>
      <c r="L116" s="271">
        <v>4000</v>
      </c>
      <c r="M116" s="307">
        <v>50000</v>
      </c>
      <c r="N116" s="290">
        <v>3</v>
      </c>
      <c r="O116" s="271" t="s">
        <v>125</v>
      </c>
      <c r="P116" s="958">
        <v>240</v>
      </c>
      <c r="Q116" s="515"/>
      <c r="R116" s="1771" t="s">
        <v>48</v>
      </c>
      <c r="S116" s="271"/>
      <c r="T116" s="271" t="s">
        <v>3648</v>
      </c>
      <c r="U116" s="271" t="s">
        <v>139</v>
      </c>
      <c r="V116" s="271" t="s">
        <v>121</v>
      </c>
      <c r="W116" s="291" t="s">
        <v>198</v>
      </c>
      <c r="X116" s="291">
        <v>135</v>
      </c>
      <c r="Y116" s="271">
        <v>28</v>
      </c>
      <c r="Z116" s="271"/>
      <c r="AA116" s="271">
        <v>1514</v>
      </c>
      <c r="AB116" s="271" t="s">
        <v>113</v>
      </c>
      <c r="AC116" s="290">
        <v>80</v>
      </c>
      <c r="AD116" s="271">
        <v>1827719</v>
      </c>
      <c r="AE116" s="2517">
        <v>872016927866000</v>
      </c>
      <c r="AF116" s="271">
        <v>20</v>
      </c>
      <c r="AG116" s="271" t="s">
        <v>113</v>
      </c>
      <c r="AH116" s="2779">
        <v>4</v>
      </c>
      <c r="AI116" s="2933"/>
      <c r="AK116" s="2933"/>
      <c r="AL116" s="2938"/>
      <c r="AN116" s="2935"/>
      <c r="AO116" s="2933"/>
    </row>
    <row r="117" spans="2:42">
      <c r="B117" s="1422"/>
      <c r="C117" s="2395" t="s">
        <v>2766</v>
      </c>
      <c r="D117" s="834" t="s">
        <v>2193</v>
      </c>
      <c r="E117" s="1483" t="s">
        <v>2769</v>
      </c>
      <c r="F117" s="847">
        <v>929003746602</v>
      </c>
      <c r="G117" s="468">
        <v>8720169278684</v>
      </c>
      <c r="H117" s="263" t="s">
        <v>144</v>
      </c>
      <c r="I117" s="263"/>
      <c r="J117" s="431">
        <v>25.9</v>
      </c>
      <c r="K117" s="1077">
        <v>3500</v>
      </c>
      <c r="L117" s="273">
        <v>6500</v>
      </c>
      <c r="M117" s="479">
        <v>50000</v>
      </c>
      <c r="N117" s="480">
        <v>3</v>
      </c>
      <c r="O117" s="273" t="s">
        <v>125</v>
      </c>
      <c r="P117" s="1994">
        <v>240</v>
      </c>
      <c r="Q117" s="515"/>
      <c r="R117" s="1769" t="s">
        <v>48</v>
      </c>
      <c r="S117" s="273"/>
      <c r="T117" s="273" t="s">
        <v>3648</v>
      </c>
      <c r="U117" s="273" t="s">
        <v>139</v>
      </c>
      <c r="V117" s="273" t="s">
        <v>150</v>
      </c>
      <c r="W117" s="284" t="s">
        <v>198</v>
      </c>
      <c r="X117" s="284">
        <v>135</v>
      </c>
      <c r="Y117" s="273">
        <v>28</v>
      </c>
      <c r="Z117" s="273"/>
      <c r="AA117" s="273">
        <v>1514</v>
      </c>
      <c r="AB117" s="273" t="s">
        <v>113</v>
      </c>
      <c r="AC117" s="480">
        <v>80</v>
      </c>
      <c r="AD117" s="273">
        <v>1827717</v>
      </c>
      <c r="AE117" s="2585">
        <v>872016927868400</v>
      </c>
      <c r="AF117" s="273">
        <v>20</v>
      </c>
      <c r="AG117" s="273" t="s">
        <v>113</v>
      </c>
      <c r="AH117" s="2780">
        <v>4</v>
      </c>
      <c r="AI117" s="2933"/>
      <c r="AK117" s="2933"/>
      <c r="AL117" s="2938"/>
      <c r="AN117" s="2935"/>
      <c r="AO117" s="2933"/>
    </row>
    <row r="119" spans="2:42" ht="15.5">
      <c r="B119" s="1484" t="s">
        <v>2919</v>
      </c>
    </row>
    <row r="120" spans="2:42">
      <c r="B120" s="561" t="s">
        <v>3750</v>
      </c>
      <c r="C120" s="2394" t="s">
        <v>2766</v>
      </c>
      <c r="D120" s="1461" t="s">
        <v>2193</v>
      </c>
      <c r="E120" s="1462"/>
      <c r="F120" s="3166">
        <v>929003648402</v>
      </c>
      <c r="G120" s="3167">
        <v>8720169200029</v>
      </c>
      <c r="H120" s="3168" t="s">
        <v>1542</v>
      </c>
      <c r="I120" s="3168"/>
      <c r="J120" s="1400">
        <v>23</v>
      </c>
      <c r="K120" s="3169">
        <v>3200</v>
      </c>
      <c r="L120" s="2656">
        <v>3000</v>
      </c>
      <c r="M120" s="3169">
        <v>50000</v>
      </c>
      <c r="N120" s="3170">
        <v>3</v>
      </c>
      <c r="O120" s="3144" t="s">
        <v>125</v>
      </c>
      <c r="P120" s="1997">
        <v>480</v>
      </c>
      <c r="Q120" s="515"/>
      <c r="R120" s="3143" t="s">
        <v>48</v>
      </c>
      <c r="S120" s="3144"/>
      <c r="T120" s="3144" t="s">
        <v>3648</v>
      </c>
      <c r="U120" s="3144" t="s">
        <v>139</v>
      </c>
      <c r="V120" s="3144" t="s">
        <v>147</v>
      </c>
      <c r="W120" s="2465" t="s">
        <v>198</v>
      </c>
      <c r="X120" s="2465">
        <v>139</v>
      </c>
      <c r="Y120" s="2656">
        <v>28</v>
      </c>
      <c r="Z120" s="2656"/>
      <c r="AA120" s="2656">
        <v>1514</v>
      </c>
      <c r="AB120" s="3144" t="s">
        <v>113</v>
      </c>
      <c r="AC120" s="3170">
        <v>80</v>
      </c>
      <c r="AD120" s="2656">
        <v>1552696</v>
      </c>
      <c r="AE120" s="3171">
        <v>872016920002900</v>
      </c>
      <c r="AF120" s="2656">
        <v>20</v>
      </c>
      <c r="AG120" s="2656" t="s">
        <v>113</v>
      </c>
      <c r="AH120" s="2998">
        <v>4</v>
      </c>
      <c r="AI120" s="2933"/>
      <c r="AK120" s="2933"/>
      <c r="AL120" s="2938"/>
      <c r="AN120" s="2935"/>
      <c r="AO120" s="2933"/>
    </row>
    <row r="121" spans="2:42">
      <c r="B121" s="3182" t="s">
        <v>3751</v>
      </c>
      <c r="C121" s="2395" t="s">
        <v>2766</v>
      </c>
      <c r="D121" s="834" t="s">
        <v>2193</v>
      </c>
      <c r="E121" s="1483"/>
      <c r="F121" s="2298">
        <v>929003648602</v>
      </c>
      <c r="G121" s="2122">
        <v>8720169200067</v>
      </c>
      <c r="H121" s="2123" t="s">
        <v>1544</v>
      </c>
      <c r="I121" s="2123"/>
      <c r="J121" s="1429">
        <v>23</v>
      </c>
      <c r="K121" s="1045">
        <v>3500</v>
      </c>
      <c r="L121" s="1044">
        <v>6500</v>
      </c>
      <c r="M121" s="1045">
        <v>50000</v>
      </c>
      <c r="N121" s="2049">
        <v>3</v>
      </c>
      <c r="O121" s="2124" t="s">
        <v>125</v>
      </c>
      <c r="P121" s="2125">
        <v>480</v>
      </c>
      <c r="Q121" s="515"/>
      <c r="R121" s="2126" t="s">
        <v>48</v>
      </c>
      <c r="S121" s="2124"/>
      <c r="T121" s="2124" t="s">
        <v>3648</v>
      </c>
      <c r="U121" s="2124" t="s">
        <v>139</v>
      </c>
      <c r="V121" s="2124" t="s">
        <v>150</v>
      </c>
      <c r="W121" s="2049" t="s">
        <v>198</v>
      </c>
      <c r="X121" s="2049">
        <v>152</v>
      </c>
      <c r="Y121" s="1044">
        <v>28</v>
      </c>
      <c r="Z121" s="1044"/>
      <c r="AA121" s="1044">
        <v>1514</v>
      </c>
      <c r="AB121" s="2124" t="s">
        <v>113</v>
      </c>
      <c r="AC121" s="2049">
        <v>80</v>
      </c>
      <c r="AD121" s="1044">
        <v>1552698</v>
      </c>
      <c r="AE121" s="2594">
        <v>872016920006700</v>
      </c>
      <c r="AF121" s="1044">
        <v>20</v>
      </c>
      <c r="AG121" s="1044" t="s">
        <v>113</v>
      </c>
      <c r="AH121" s="2777">
        <v>4</v>
      </c>
      <c r="AI121" s="2933"/>
      <c r="AK121" s="2933"/>
      <c r="AL121" s="2938"/>
      <c r="AN121" s="2935"/>
      <c r="AO121" s="2933"/>
    </row>
    <row r="123" spans="2:42" ht="15.5">
      <c r="B123" s="1484" t="s">
        <v>2922</v>
      </c>
      <c r="C123" s="1484"/>
      <c r="D123" s="1484"/>
      <c r="E123" s="1484"/>
      <c r="F123" s="1484"/>
      <c r="G123" s="1484"/>
      <c r="H123" s="1484"/>
      <c r="I123" s="1484"/>
      <c r="J123" s="1666"/>
      <c r="K123" s="1666"/>
      <c r="L123" s="1901"/>
      <c r="M123" s="1666"/>
      <c r="N123" s="1666"/>
      <c r="O123" s="1666"/>
      <c r="P123" s="33"/>
      <c r="Q123" s="1484"/>
      <c r="R123" s="1666"/>
      <c r="S123" s="1666"/>
      <c r="T123" s="1666"/>
      <c r="U123" s="1666"/>
      <c r="V123" s="1666"/>
      <c r="W123" s="1666"/>
      <c r="X123" s="1666"/>
      <c r="Y123" s="1901"/>
      <c r="Z123" s="1901"/>
      <c r="AA123" s="1901"/>
      <c r="AB123" s="1666"/>
      <c r="AC123" s="2483"/>
      <c r="AD123" s="1901"/>
      <c r="AE123" s="1901"/>
      <c r="AF123" s="1666"/>
      <c r="AG123" s="1666"/>
      <c r="AH123" s="2791"/>
      <c r="AI123" s="1484"/>
      <c r="AK123" s="2933"/>
      <c r="AL123" s="2938"/>
      <c r="AM123" s="1484"/>
      <c r="AN123" s="2935"/>
      <c r="AO123" s="2933"/>
      <c r="AP123" s="1484"/>
    </row>
    <row r="124" spans="2:42">
      <c r="B124" s="561" t="s">
        <v>3752</v>
      </c>
      <c r="C124" s="1395" t="s">
        <v>2766</v>
      </c>
      <c r="D124" s="1395" t="s">
        <v>2193</v>
      </c>
      <c r="E124" s="1501"/>
      <c r="F124" s="3172">
        <v>929003623302</v>
      </c>
      <c r="G124" s="3173">
        <v>8720169188419</v>
      </c>
      <c r="H124" s="3174" t="s">
        <v>965</v>
      </c>
      <c r="I124" s="3174"/>
      <c r="J124" s="3175">
        <v>2.2999999999999998</v>
      </c>
      <c r="K124" s="3175">
        <v>485</v>
      </c>
      <c r="L124" s="2412">
        <v>4000</v>
      </c>
      <c r="M124" s="3176">
        <v>50000</v>
      </c>
      <c r="N124" s="3177">
        <v>5</v>
      </c>
      <c r="O124" s="3178" t="s">
        <v>168</v>
      </c>
      <c r="P124" s="3114">
        <v>180</v>
      </c>
      <c r="Q124" s="14"/>
      <c r="R124" s="3179" t="s">
        <v>48</v>
      </c>
      <c r="S124" s="3178"/>
      <c r="T124" s="3178" t="s">
        <v>3119</v>
      </c>
      <c r="U124" s="3178" t="s">
        <v>112</v>
      </c>
      <c r="V124" s="3178" t="s">
        <v>121</v>
      </c>
      <c r="W124" s="2416" t="s">
        <v>198</v>
      </c>
      <c r="X124" s="2416">
        <v>210</v>
      </c>
      <c r="Y124" s="2412">
        <v>60</v>
      </c>
      <c r="Z124" s="2412"/>
      <c r="AA124" s="2412">
        <v>104</v>
      </c>
      <c r="AB124" s="3178" t="s">
        <v>113</v>
      </c>
      <c r="AC124" s="3177">
        <v>80</v>
      </c>
      <c r="AD124" s="2412">
        <v>1442607</v>
      </c>
      <c r="AE124" s="3180">
        <v>872016918841900</v>
      </c>
      <c r="AF124" s="2412">
        <v>10</v>
      </c>
      <c r="AG124" s="2412" t="s">
        <v>113</v>
      </c>
      <c r="AH124" s="3115">
        <v>4</v>
      </c>
      <c r="AI124" s="2933"/>
      <c r="AK124" s="2933"/>
      <c r="AL124" s="2938"/>
      <c r="AN124" s="2935"/>
      <c r="AO124" s="2933"/>
    </row>
    <row r="125" spans="2:42">
      <c r="B125" s="3181" t="s">
        <v>3753</v>
      </c>
      <c r="C125" s="2396" t="s">
        <v>2766</v>
      </c>
      <c r="D125" s="1395" t="s">
        <v>2193</v>
      </c>
      <c r="E125" s="1501"/>
      <c r="F125" s="3076">
        <v>929003642502</v>
      </c>
      <c r="G125" s="2436">
        <v>8720169202764</v>
      </c>
      <c r="H125" s="2437" t="s">
        <v>992</v>
      </c>
      <c r="I125" s="2437"/>
      <c r="J125" s="2443">
        <v>4</v>
      </c>
      <c r="K125" s="1567">
        <v>840</v>
      </c>
      <c r="L125" s="2448">
        <v>2700</v>
      </c>
      <c r="M125" s="2444">
        <v>50000</v>
      </c>
      <c r="N125" s="1200">
        <v>5</v>
      </c>
      <c r="O125" s="2442" t="s">
        <v>168</v>
      </c>
      <c r="P125" s="2445">
        <v>250</v>
      </c>
      <c r="Q125" s="14"/>
      <c r="R125" s="1829" t="s">
        <v>48</v>
      </c>
      <c r="S125" s="896"/>
      <c r="T125" s="896" t="s">
        <v>3120</v>
      </c>
      <c r="U125" s="896" t="s">
        <v>112</v>
      </c>
      <c r="V125" s="896" t="s">
        <v>116</v>
      </c>
      <c r="W125" s="896" t="s">
        <v>198</v>
      </c>
      <c r="X125" s="896">
        <v>210</v>
      </c>
      <c r="Y125" s="1916">
        <v>95</v>
      </c>
      <c r="Z125" s="1916"/>
      <c r="AA125" s="1916">
        <v>140</v>
      </c>
      <c r="AB125" s="896" t="s">
        <v>113</v>
      </c>
      <c r="AC125" s="289">
        <v>80</v>
      </c>
      <c r="AD125" s="1916">
        <v>1442640</v>
      </c>
      <c r="AE125" s="2448">
        <v>872016920276400</v>
      </c>
      <c r="AF125" s="1916">
        <v>6</v>
      </c>
      <c r="AG125" s="1916" t="s">
        <v>113</v>
      </c>
      <c r="AH125" s="2816">
        <v>4</v>
      </c>
      <c r="AI125" s="2933"/>
      <c r="AK125" s="2933"/>
      <c r="AL125" s="2938"/>
      <c r="AN125" s="2935"/>
      <c r="AO125" s="2933"/>
    </row>
    <row r="126" spans="2:42">
      <c r="B126" s="120"/>
      <c r="C126" s="832" t="s">
        <v>2766</v>
      </c>
      <c r="D126" s="832" t="s">
        <v>2193</v>
      </c>
      <c r="E126" s="1490"/>
      <c r="F126" s="3078">
        <v>929003480202</v>
      </c>
      <c r="G126" s="2433">
        <v>8719514435834</v>
      </c>
      <c r="H126" s="2434" t="s">
        <v>984</v>
      </c>
      <c r="I126" s="2434"/>
      <c r="J126" s="793">
        <v>7.3</v>
      </c>
      <c r="K126" s="389">
        <v>1535</v>
      </c>
      <c r="L126" s="794">
        <v>3000</v>
      </c>
      <c r="M126" s="795">
        <v>50000</v>
      </c>
      <c r="N126" s="290">
        <v>5</v>
      </c>
      <c r="O126" s="2435" t="s">
        <v>168</v>
      </c>
      <c r="P126" s="1325">
        <v>260</v>
      </c>
      <c r="Q126" s="14"/>
      <c r="R126" s="2446" t="s">
        <v>48</v>
      </c>
      <c r="S126" s="389"/>
      <c r="T126" s="389" t="s">
        <v>3122</v>
      </c>
      <c r="U126" s="389" t="s">
        <v>112</v>
      </c>
      <c r="V126" s="389" t="s">
        <v>147</v>
      </c>
      <c r="W126" s="389" t="s">
        <v>198</v>
      </c>
      <c r="X126" s="389">
        <v>210</v>
      </c>
      <c r="Y126" s="794">
        <v>70</v>
      </c>
      <c r="Z126" s="794"/>
      <c r="AA126" s="794">
        <v>127</v>
      </c>
      <c r="AB126" s="389" t="s">
        <v>113</v>
      </c>
      <c r="AC126" s="290">
        <v>80</v>
      </c>
      <c r="AD126" s="794">
        <v>1099144</v>
      </c>
      <c r="AE126" s="2599">
        <v>871951443583400</v>
      </c>
      <c r="AF126" s="794">
        <v>10</v>
      </c>
      <c r="AG126" s="794" t="s">
        <v>113</v>
      </c>
      <c r="AH126" s="2863">
        <v>4</v>
      </c>
      <c r="AI126" s="2933"/>
      <c r="AK126" s="2933"/>
      <c r="AL126" s="2938"/>
      <c r="AN126" s="2935"/>
      <c r="AO126" s="2933"/>
    </row>
    <row r="127" spans="2:42">
      <c r="B127" s="121"/>
      <c r="C127" s="834" t="s">
        <v>2766</v>
      </c>
      <c r="D127" s="834" t="s">
        <v>2193</v>
      </c>
      <c r="E127" s="1483"/>
      <c r="F127" s="3079">
        <v>929003480302</v>
      </c>
      <c r="G127" s="2127">
        <v>8719514435858</v>
      </c>
      <c r="H127" s="2128" t="s">
        <v>985</v>
      </c>
      <c r="I127" s="2128"/>
      <c r="J127" s="2129">
        <v>7.3</v>
      </c>
      <c r="K127" s="2130">
        <v>1535</v>
      </c>
      <c r="L127" s="2133">
        <v>4000</v>
      </c>
      <c r="M127" s="2131">
        <v>50000</v>
      </c>
      <c r="N127" s="855">
        <v>5</v>
      </c>
      <c r="O127" s="2134" t="s">
        <v>168</v>
      </c>
      <c r="P127" s="1327">
        <v>260</v>
      </c>
      <c r="Q127" s="14"/>
      <c r="R127" s="2132" t="s">
        <v>48</v>
      </c>
      <c r="S127" s="2130"/>
      <c r="T127" s="2130" t="s">
        <v>3122</v>
      </c>
      <c r="U127" s="2130" t="s">
        <v>112</v>
      </c>
      <c r="V127" s="2130" t="s">
        <v>121</v>
      </c>
      <c r="W127" s="2130" t="s">
        <v>198</v>
      </c>
      <c r="X127" s="2130">
        <v>210</v>
      </c>
      <c r="Y127" s="2133">
        <v>70</v>
      </c>
      <c r="Z127" s="2133"/>
      <c r="AA127" s="2133">
        <v>127</v>
      </c>
      <c r="AB127" s="2130" t="s">
        <v>113</v>
      </c>
      <c r="AC127" s="855">
        <v>80</v>
      </c>
      <c r="AD127" s="2133">
        <v>1099143</v>
      </c>
      <c r="AE127" s="2600">
        <v>871951443585800</v>
      </c>
      <c r="AF127" s="2133">
        <v>10</v>
      </c>
      <c r="AG127" s="2133" t="s">
        <v>113</v>
      </c>
      <c r="AH127" s="2868">
        <v>4</v>
      </c>
      <c r="AI127" s="2933"/>
      <c r="AK127" s="2933"/>
      <c r="AL127" s="2938"/>
      <c r="AN127" s="2935"/>
      <c r="AO127" s="2933"/>
    </row>
    <row r="129" spans="2:42">
      <c r="B129" s="561" t="s">
        <v>2808</v>
      </c>
      <c r="C129" s="2396" t="s">
        <v>2766</v>
      </c>
      <c r="D129" s="1395" t="s">
        <v>2193</v>
      </c>
      <c r="E129" s="1501"/>
      <c r="F129" s="2453">
        <v>929003526802</v>
      </c>
      <c r="G129" s="2454">
        <v>8719514449855</v>
      </c>
      <c r="H129" s="2455" t="s">
        <v>1052</v>
      </c>
      <c r="I129" s="2455"/>
      <c r="J129" s="2429">
        <v>7.8</v>
      </c>
      <c r="K129" s="1571">
        <v>1055</v>
      </c>
      <c r="L129" s="1941">
        <v>4000</v>
      </c>
      <c r="M129" s="2430">
        <v>15000</v>
      </c>
      <c r="N129" s="1613">
        <v>2.5</v>
      </c>
      <c r="O129" s="1941" t="s">
        <v>125</v>
      </c>
      <c r="P129" s="2456">
        <v>109</v>
      </c>
      <c r="Q129" s="32"/>
      <c r="R129" s="1802" t="s">
        <v>48</v>
      </c>
      <c r="S129" s="1020"/>
      <c r="T129" s="1020" t="s">
        <v>3121</v>
      </c>
      <c r="U129" s="1020" t="s">
        <v>112</v>
      </c>
      <c r="V129" s="1020" t="s">
        <v>121</v>
      </c>
      <c r="W129" s="1018" t="s">
        <v>198</v>
      </c>
      <c r="X129" s="1018">
        <v>135</v>
      </c>
      <c r="Y129" s="1020">
        <v>60</v>
      </c>
      <c r="Z129" s="1020"/>
      <c r="AA129" s="1020">
        <v>104</v>
      </c>
      <c r="AB129" s="1020" t="s">
        <v>133</v>
      </c>
      <c r="AC129" s="3184">
        <v>90</v>
      </c>
      <c r="AD129" s="1020">
        <v>1189720</v>
      </c>
      <c r="AE129" s="2606">
        <v>871951444985500</v>
      </c>
      <c r="AF129" s="1020">
        <v>10</v>
      </c>
      <c r="AG129" s="1020" t="s">
        <v>113</v>
      </c>
      <c r="AH129" s="2776">
        <v>4</v>
      </c>
      <c r="AI129" s="2933"/>
      <c r="AK129" s="2933"/>
      <c r="AL129" s="2938"/>
      <c r="AN129" s="2935"/>
      <c r="AO129" s="2933"/>
    </row>
    <row r="130" spans="2:42">
      <c r="B130" s="120"/>
      <c r="C130" s="832" t="s">
        <v>2766</v>
      </c>
      <c r="D130" s="832" t="s">
        <v>2193</v>
      </c>
      <c r="E130" s="1490"/>
      <c r="F130" s="1022">
        <v>929003527002</v>
      </c>
      <c r="G130" s="1023">
        <v>8719514449893</v>
      </c>
      <c r="H130" s="1024" t="s">
        <v>1059</v>
      </c>
      <c r="I130" s="1180"/>
      <c r="J130" s="1174">
        <v>3.4</v>
      </c>
      <c r="K130" s="1029">
        <v>470</v>
      </c>
      <c r="L130" s="915">
        <v>4000</v>
      </c>
      <c r="M130" s="1184">
        <v>15000</v>
      </c>
      <c r="N130" s="1185">
        <v>2.5</v>
      </c>
      <c r="O130" s="915" t="s">
        <v>125</v>
      </c>
      <c r="P130" s="2005">
        <v>75</v>
      </c>
      <c r="Q130" s="32"/>
      <c r="R130" s="1806" t="s">
        <v>48</v>
      </c>
      <c r="S130" s="915"/>
      <c r="T130" s="915" t="s">
        <v>3119</v>
      </c>
      <c r="U130" s="915" t="s">
        <v>112</v>
      </c>
      <c r="V130" s="915" t="s">
        <v>121</v>
      </c>
      <c r="W130" s="509" t="s">
        <v>198</v>
      </c>
      <c r="X130" s="509">
        <v>138</v>
      </c>
      <c r="Y130" s="915">
        <v>60</v>
      </c>
      <c r="Z130" s="915"/>
      <c r="AA130" s="915">
        <v>104</v>
      </c>
      <c r="AB130" s="915" t="s">
        <v>133</v>
      </c>
      <c r="AC130" s="1185">
        <v>90</v>
      </c>
      <c r="AD130" s="915">
        <v>1189713</v>
      </c>
      <c r="AE130" s="2612">
        <v>871951444989300</v>
      </c>
      <c r="AF130" s="915">
        <v>10</v>
      </c>
      <c r="AG130" s="915" t="s">
        <v>113</v>
      </c>
      <c r="AH130" s="2784">
        <v>4</v>
      </c>
      <c r="AI130" s="2933"/>
      <c r="AK130" s="2933"/>
      <c r="AL130" s="2938"/>
      <c r="AN130" s="2935"/>
      <c r="AO130" s="2933"/>
    </row>
    <row r="131" spans="2:42">
      <c r="B131" s="121"/>
      <c r="C131" s="834" t="s">
        <v>2766</v>
      </c>
      <c r="D131" s="834" t="s">
        <v>2193</v>
      </c>
      <c r="E131" s="1483"/>
      <c r="F131" s="1447">
        <v>929003527202</v>
      </c>
      <c r="G131" s="1181">
        <v>8719514449930</v>
      </c>
      <c r="H131" s="1182" t="s">
        <v>1060</v>
      </c>
      <c r="I131" s="1182"/>
      <c r="J131" s="1175">
        <v>7.8</v>
      </c>
      <c r="K131" s="1334">
        <v>1055</v>
      </c>
      <c r="L131" s="910">
        <v>4000</v>
      </c>
      <c r="M131" s="1399">
        <v>15000</v>
      </c>
      <c r="N131" s="1183">
        <v>2.5</v>
      </c>
      <c r="O131" s="910" t="s">
        <v>125</v>
      </c>
      <c r="P131" s="2006">
        <v>109</v>
      </c>
      <c r="Q131" s="32"/>
      <c r="R131" s="1834" t="s">
        <v>48</v>
      </c>
      <c r="S131" s="910"/>
      <c r="T131" s="910" t="s">
        <v>3121</v>
      </c>
      <c r="U131" s="910" t="s">
        <v>112</v>
      </c>
      <c r="V131" s="910" t="s">
        <v>121</v>
      </c>
      <c r="W131" s="1176" t="s">
        <v>198</v>
      </c>
      <c r="X131" s="1176">
        <v>135</v>
      </c>
      <c r="Y131" s="910">
        <v>60</v>
      </c>
      <c r="Z131" s="910"/>
      <c r="AA131" s="910">
        <v>104</v>
      </c>
      <c r="AB131" s="910" t="s">
        <v>133</v>
      </c>
      <c r="AC131" s="1183">
        <v>90</v>
      </c>
      <c r="AD131" s="910">
        <v>1189718</v>
      </c>
      <c r="AE131" s="3150">
        <v>871951444993000</v>
      </c>
      <c r="AF131" s="910">
        <v>10</v>
      </c>
      <c r="AG131" s="910" t="s">
        <v>113</v>
      </c>
      <c r="AH131" s="2787">
        <v>4</v>
      </c>
      <c r="AI131" s="2933"/>
      <c r="AK131" s="2933"/>
      <c r="AL131" s="2938"/>
      <c r="AN131" s="2935"/>
      <c r="AO131" s="2933"/>
    </row>
    <row r="133" spans="2:42" ht="15.5">
      <c r="B133" s="1484" t="s">
        <v>2924</v>
      </c>
      <c r="C133" s="1484"/>
      <c r="D133" s="1484"/>
      <c r="E133" s="1484"/>
      <c r="F133" s="1484"/>
      <c r="G133" s="1484"/>
      <c r="H133" s="1484"/>
      <c r="I133" s="1484"/>
      <c r="J133" s="1666"/>
      <c r="K133" s="1666"/>
      <c r="L133" s="1901"/>
      <c r="M133" s="1666"/>
      <c r="N133" s="1666"/>
      <c r="O133" s="1666"/>
      <c r="P133" s="33"/>
      <c r="Q133" s="1484"/>
      <c r="R133" s="1666"/>
      <c r="S133" s="1666"/>
      <c r="T133" s="1666"/>
      <c r="U133" s="1666"/>
      <c r="V133" s="1666"/>
      <c r="W133" s="1666"/>
      <c r="X133" s="1666"/>
      <c r="Y133" s="1901"/>
      <c r="Z133" s="1901"/>
      <c r="AA133" s="1901"/>
      <c r="AB133" s="1666"/>
      <c r="AC133" s="2483"/>
      <c r="AD133" s="1901"/>
      <c r="AE133" s="1901"/>
      <c r="AF133" s="1666"/>
      <c r="AG133" s="1666"/>
      <c r="AH133" s="2791"/>
      <c r="AI133" s="1484"/>
      <c r="AK133" s="2933"/>
      <c r="AL133" s="2938"/>
      <c r="AM133" s="1484"/>
      <c r="AN133" s="2935"/>
      <c r="AO133" s="2933"/>
      <c r="AP133" s="1484"/>
    </row>
    <row r="134" spans="2:42">
      <c r="B134" s="1657" t="s">
        <v>2823</v>
      </c>
      <c r="C134" s="1395" t="s">
        <v>2766</v>
      </c>
      <c r="D134" s="1395" t="s">
        <v>2193</v>
      </c>
      <c r="E134" s="1501"/>
      <c r="F134" s="1359">
        <v>929002412802</v>
      </c>
      <c r="G134" s="1359">
        <v>8719514361225</v>
      </c>
      <c r="H134" s="2136" t="s">
        <v>2275</v>
      </c>
      <c r="I134" s="2136"/>
      <c r="J134" s="2062">
        <v>7.2</v>
      </c>
      <c r="K134" s="1694">
        <v>650</v>
      </c>
      <c r="L134" s="1694">
        <v>2700</v>
      </c>
      <c r="M134" s="1397">
        <v>15000</v>
      </c>
      <c r="N134" s="2137">
        <v>2.5</v>
      </c>
      <c r="O134" s="1694" t="s">
        <v>117</v>
      </c>
      <c r="P134" s="2509">
        <v>165</v>
      </c>
      <c r="Q134" s="973"/>
      <c r="R134" s="1845" t="s">
        <v>48</v>
      </c>
      <c r="S134" s="1694"/>
      <c r="T134" s="1694" t="s">
        <v>3127</v>
      </c>
      <c r="U134" s="1694" t="s">
        <v>112</v>
      </c>
      <c r="V134" s="1694" t="s">
        <v>116</v>
      </c>
      <c r="W134" s="1607" t="s">
        <v>198</v>
      </c>
      <c r="X134" s="1607">
        <v>90</v>
      </c>
      <c r="Y134" s="1694">
        <v>60</v>
      </c>
      <c r="Z134" s="1694"/>
      <c r="AA134" s="1694">
        <v>106</v>
      </c>
      <c r="AB134" s="1694" t="s">
        <v>133</v>
      </c>
      <c r="AC134" s="2137">
        <v>80</v>
      </c>
      <c r="AD134" s="1694">
        <v>1825216</v>
      </c>
      <c r="AE134" s="1693">
        <v>871951436122500</v>
      </c>
      <c r="AF134" s="1694">
        <v>10</v>
      </c>
      <c r="AG134" s="1694" t="s">
        <v>113</v>
      </c>
      <c r="AH134" s="2885">
        <v>4</v>
      </c>
      <c r="AI134" s="2933"/>
      <c r="AK134" s="2933"/>
      <c r="AL134" s="2938"/>
      <c r="AN134" s="2935"/>
      <c r="AO134" s="2933"/>
    </row>
    <row r="135" spans="2:42">
      <c r="B135" s="32"/>
      <c r="C135" s="14"/>
      <c r="D135" s="14"/>
      <c r="E135" s="14"/>
      <c r="F135" s="2754" t="s">
        <v>2824</v>
      </c>
      <c r="G135" s="106"/>
      <c r="H135" s="107"/>
      <c r="I135" s="107"/>
      <c r="J135" s="369"/>
      <c r="K135" s="1316"/>
      <c r="L135" s="1931"/>
      <c r="M135" s="357"/>
      <c r="N135" s="294"/>
      <c r="O135" s="1690"/>
      <c r="P135" s="144"/>
      <c r="Q135" s="14"/>
      <c r="R135" s="1690"/>
      <c r="S135" s="1690"/>
      <c r="T135" s="1690"/>
      <c r="U135" s="1690"/>
      <c r="V135" s="1690"/>
      <c r="W135" s="1690"/>
      <c r="X135" s="1690"/>
      <c r="Y135" s="1931"/>
      <c r="Z135" s="1931"/>
      <c r="AA135" s="1931"/>
      <c r="AB135" s="1690"/>
      <c r="AC135" s="294"/>
      <c r="AD135" s="1931"/>
      <c r="AE135" s="2530"/>
      <c r="AF135" s="1690"/>
      <c r="AG135" s="1690"/>
      <c r="AH135" s="2869"/>
      <c r="AK135" s="2933"/>
      <c r="AL135" s="2938"/>
      <c r="AN135" s="2935"/>
      <c r="AO135" s="2933"/>
    </row>
    <row r="137" spans="2:42">
      <c r="B137" s="561" t="s">
        <v>2825</v>
      </c>
      <c r="C137" s="2394" t="s">
        <v>2766</v>
      </c>
      <c r="D137" s="1461" t="s">
        <v>2193</v>
      </c>
      <c r="E137" s="1462"/>
      <c r="F137" s="139">
        <v>929002380501</v>
      </c>
      <c r="G137" s="139">
        <v>8718699759636</v>
      </c>
      <c r="H137" s="3185" t="s">
        <v>1077</v>
      </c>
      <c r="I137" s="3185"/>
      <c r="J137" s="849">
        <v>2.2999999999999998</v>
      </c>
      <c r="K137" s="1578">
        <v>100</v>
      </c>
      <c r="L137" s="1934">
        <v>1800</v>
      </c>
      <c r="M137" s="3186">
        <v>15000</v>
      </c>
      <c r="N137" s="1233">
        <v>2</v>
      </c>
      <c r="O137" s="1049" t="s">
        <v>114</v>
      </c>
      <c r="P137" s="1993">
        <v>135</v>
      </c>
      <c r="Q137" s="14"/>
      <c r="R137" s="1840" t="s">
        <v>48</v>
      </c>
      <c r="S137" s="1049"/>
      <c r="T137" s="1049" t="s">
        <v>3128</v>
      </c>
      <c r="U137" s="1049" t="s">
        <v>112</v>
      </c>
      <c r="V137" s="1049" t="s">
        <v>3001</v>
      </c>
      <c r="W137" s="1049" t="s">
        <v>198</v>
      </c>
      <c r="X137" s="1049">
        <v>43</v>
      </c>
      <c r="Y137" s="1934">
        <v>60</v>
      </c>
      <c r="Z137" s="1934"/>
      <c r="AA137" s="1934">
        <v>106</v>
      </c>
      <c r="AB137" s="1049" t="s">
        <v>113</v>
      </c>
      <c r="AC137" s="1233">
        <v>80</v>
      </c>
      <c r="AD137" s="1934"/>
      <c r="AE137" s="2632">
        <v>871869975963600</v>
      </c>
      <c r="AF137" s="1934">
        <v>4</v>
      </c>
      <c r="AG137" s="1934" t="s">
        <v>113</v>
      </c>
      <c r="AH137" s="2877">
        <v>4</v>
      </c>
      <c r="AI137" s="2933"/>
      <c r="AK137" s="2933"/>
      <c r="AL137" s="2938"/>
      <c r="AN137" s="2935"/>
      <c r="AO137" s="2933"/>
    </row>
    <row r="138" spans="2:42">
      <c r="B138" s="120"/>
      <c r="C138" s="2401" t="s">
        <v>2766</v>
      </c>
      <c r="D138" s="557" t="s">
        <v>2193</v>
      </c>
      <c r="E138" s="1463"/>
      <c r="F138" s="930">
        <v>929002982501</v>
      </c>
      <c r="G138" s="930">
        <v>8719514315372</v>
      </c>
      <c r="H138" s="1025" t="s">
        <v>2252</v>
      </c>
      <c r="I138" s="1025"/>
      <c r="J138" s="1013">
        <v>6.5</v>
      </c>
      <c r="K138" s="1014">
        <v>200</v>
      </c>
      <c r="L138" s="1026">
        <v>1800</v>
      </c>
      <c r="M138" s="1014">
        <v>15000</v>
      </c>
      <c r="N138" s="1028">
        <v>2</v>
      </c>
      <c r="O138" s="1027" t="s">
        <v>114</v>
      </c>
      <c r="P138" s="2009">
        <v>540</v>
      </c>
      <c r="Q138" s="973"/>
      <c r="R138" s="1847" t="s">
        <v>48</v>
      </c>
      <c r="S138" s="1027"/>
      <c r="T138" s="1027" t="s">
        <v>3129</v>
      </c>
      <c r="U138" s="1027" t="s">
        <v>112</v>
      </c>
      <c r="V138" s="1027" t="s">
        <v>3001</v>
      </c>
      <c r="W138" s="1027" t="s">
        <v>198</v>
      </c>
      <c r="X138" s="1027">
        <v>30</v>
      </c>
      <c r="Y138" s="1026">
        <v>162</v>
      </c>
      <c r="Z138" s="1026"/>
      <c r="AA138" s="1026">
        <v>293</v>
      </c>
      <c r="AB138" s="1027" t="s">
        <v>133</v>
      </c>
      <c r="AC138" s="1028">
        <v>80</v>
      </c>
      <c r="AD138" s="1026" t="s">
        <v>45</v>
      </c>
      <c r="AE138" s="2614">
        <v>871951431537200</v>
      </c>
      <c r="AF138" s="1026">
        <v>2</v>
      </c>
      <c r="AG138" s="1026" t="s">
        <v>113</v>
      </c>
      <c r="AH138" s="2887">
        <v>4</v>
      </c>
      <c r="AI138" s="2933"/>
      <c r="AK138" s="2933"/>
      <c r="AL138" s="2938"/>
      <c r="AN138" s="2935"/>
      <c r="AO138" s="2933"/>
    </row>
    <row r="139" spans="2:42">
      <c r="B139" s="121"/>
      <c r="C139" s="2395" t="s">
        <v>2766</v>
      </c>
      <c r="D139" s="834" t="s">
        <v>2193</v>
      </c>
      <c r="E139" s="1483"/>
      <c r="F139" s="1447">
        <v>929002982601</v>
      </c>
      <c r="G139" s="1447">
        <v>8719514315396</v>
      </c>
      <c r="H139" s="1574" t="s">
        <v>2253</v>
      </c>
      <c r="I139" s="1574"/>
      <c r="J139" s="1030">
        <v>6.5</v>
      </c>
      <c r="K139" s="1031">
        <v>200</v>
      </c>
      <c r="L139" s="1451">
        <v>1800</v>
      </c>
      <c r="M139" s="1031">
        <v>15000</v>
      </c>
      <c r="N139" s="1575">
        <v>2</v>
      </c>
      <c r="O139" s="1032" t="s">
        <v>114</v>
      </c>
      <c r="P139" s="2007">
        <v>820</v>
      </c>
      <c r="Q139" s="973"/>
      <c r="R139" s="1848" t="s">
        <v>48</v>
      </c>
      <c r="S139" s="1032"/>
      <c r="T139" s="1032" t="s">
        <v>3129</v>
      </c>
      <c r="U139" s="1032" t="s">
        <v>112</v>
      </c>
      <c r="V139" s="1032" t="s">
        <v>3001</v>
      </c>
      <c r="W139" s="1032" t="s">
        <v>198</v>
      </c>
      <c r="X139" s="1032">
        <v>30</v>
      </c>
      <c r="Y139" s="1451">
        <v>202</v>
      </c>
      <c r="Z139" s="1451"/>
      <c r="AA139" s="1451">
        <v>286</v>
      </c>
      <c r="AB139" s="1032" t="s">
        <v>133</v>
      </c>
      <c r="AC139" s="1575">
        <v>80</v>
      </c>
      <c r="AD139" s="1451" t="s">
        <v>45</v>
      </c>
      <c r="AE139" s="2618">
        <v>871951431539600</v>
      </c>
      <c r="AF139" s="1451">
        <v>2</v>
      </c>
      <c r="AG139" s="1451" t="s">
        <v>113</v>
      </c>
      <c r="AH139" s="2888">
        <v>4</v>
      </c>
      <c r="AI139" s="2933"/>
      <c r="AK139" s="2933"/>
      <c r="AL139" s="2938"/>
      <c r="AN139" s="2935"/>
      <c r="AO139" s="2933"/>
    </row>
    <row r="142" spans="2:42" ht="15.5">
      <c r="B142" s="1484" t="s">
        <v>2923</v>
      </c>
    </row>
    <row r="143" spans="2:42">
      <c r="B143" s="1657" t="s">
        <v>2694</v>
      </c>
      <c r="C143" s="1395" t="s">
        <v>2766</v>
      </c>
      <c r="D143" s="1395" t="s">
        <v>2193</v>
      </c>
      <c r="E143" s="1501"/>
      <c r="F143" s="2461">
        <v>929003603202</v>
      </c>
      <c r="G143" s="2454">
        <v>8718696577578</v>
      </c>
      <c r="H143" s="2455" t="s">
        <v>1015</v>
      </c>
      <c r="I143" s="2455"/>
      <c r="J143" s="2429">
        <v>4.9000000000000004</v>
      </c>
      <c r="K143" s="2431">
        <v>470</v>
      </c>
      <c r="L143" s="3187">
        <v>2700</v>
      </c>
      <c r="M143" s="2430">
        <v>15000</v>
      </c>
      <c r="N143" s="1613">
        <v>2</v>
      </c>
      <c r="O143" s="3188" t="s">
        <v>117</v>
      </c>
      <c r="P143" s="3189">
        <v>40</v>
      </c>
      <c r="Q143" s="1083"/>
      <c r="R143" s="3190" t="s">
        <v>48</v>
      </c>
      <c r="S143" s="3188"/>
      <c r="T143" s="3188" t="s">
        <v>3119</v>
      </c>
      <c r="U143" s="3188" t="s">
        <v>112</v>
      </c>
      <c r="V143" s="3188" t="s">
        <v>116</v>
      </c>
      <c r="W143" s="3188" t="s">
        <v>198</v>
      </c>
      <c r="X143" s="3188">
        <v>95</v>
      </c>
      <c r="Y143" s="3187">
        <v>60</v>
      </c>
      <c r="Z143" s="3187"/>
      <c r="AA143" s="3187">
        <v>110</v>
      </c>
      <c r="AB143" s="3188" t="s">
        <v>113</v>
      </c>
      <c r="AC143" s="1613">
        <v>80</v>
      </c>
      <c r="AD143" s="3187">
        <v>1354585</v>
      </c>
      <c r="AE143" s="2606">
        <v>871869657757800</v>
      </c>
      <c r="AF143" s="3187">
        <v>10</v>
      </c>
      <c r="AG143" s="3187" t="s">
        <v>113</v>
      </c>
      <c r="AH143" s="3191">
        <v>4</v>
      </c>
      <c r="AI143" s="2933"/>
      <c r="AK143" s="2933"/>
      <c r="AL143" s="2938"/>
      <c r="AN143" s="2935"/>
      <c r="AO143" s="2933"/>
    </row>
    <row r="145" spans="2:42" ht="15.5">
      <c r="B145" s="1484" t="s">
        <v>167</v>
      </c>
    </row>
    <row r="146" spans="2:42">
      <c r="B146" s="561" t="s">
        <v>2843</v>
      </c>
      <c r="C146" s="1461" t="s">
        <v>2766</v>
      </c>
      <c r="D146" s="1461" t="s">
        <v>2193</v>
      </c>
      <c r="E146" s="1462"/>
      <c r="F146" s="3192">
        <v>929001348302</v>
      </c>
      <c r="G146" s="3193">
        <v>8718696707753</v>
      </c>
      <c r="H146" s="3193" t="s">
        <v>2399</v>
      </c>
      <c r="I146" s="3193"/>
      <c r="J146" s="1017">
        <v>3.7</v>
      </c>
      <c r="K146" s="1020">
        <v>270</v>
      </c>
      <c r="L146" s="1169">
        <v>3000</v>
      </c>
      <c r="M146" s="997">
        <v>25000</v>
      </c>
      <c r="N146" s="1590">
        <v>5</v>
      </c>
      <c r="O146" s="1169" t="s">
        <v>117</v>
      </c>
      <c r="P146" s="2526">
        <v>85</v>
      </c>
      <c r="Q146" s="14"/>
      <c r="R146" s="2419" t="s">
        <v>48</v>
      </c>
      <c r="S146" s="1169"/>
      <c r="T146" s="1169" t="s">
        <v>3134</v>
      </c>
      <c r="U146" s="1169" t="s">
        <v>167</v>
      </c>
      <c r="V146" s="1169" t="s">
        <v>147</v>
      </c>
      <c r="W146" s="998" t="s">
        <v>198</v>
      </c>
      <c r="X146" s="998">
        <v>72</v>
      </c>
      <c r="Y146" s="1169">
        <v>50</v>
      </c>
      <c r="Z146" s="1169"/>
      <c r="AA146" s="1169">
        <v>54</v>
      </c>
      <c r="AB146" s="1169" t="s">
        <v>133</v>
      </c>
      <c r="AC146" s="3197">
        <v>90</v>
      </c>
      <c r="AD146" s="1169">
        <v>400287</v>
      </c>
      <c r="AE146" s="1937">
        <v>871869670775300</v>
      </c>
      <c r="AF146" s="1169">
        <v>10</v>
      </c>
      <c r="AG146" s="1169" t="s">
        <v>113</v>
      </c>
      <c r="AH146" s="2462">
        <v>4</v>
      </c>
      <c r="AI146" s="2933"/>
      <c r="AK146" s="2933"/>
      <c r="AL146" s="2938"/>
      <c r="AN146" s="2935"/>
      <c r="AO146" s="2933"/>
    </row>
    <row r="147" spans="2:42">
      <c r="B147" s="2179"/>
      <c r="C147" s="834" t="s">
        <v>2766</v>
      </c>
      <c r="D147" s="834" t="s">
        <v>2193</v>
      </c>
      <c r="E147" s="1483"/>
      <c r="F147" s="3194">
        <v>929002979902</v>
      </c>
      <c r="G147" s="3195">
        <v>8719514312302</v>
      </c>
      <c r="H147" s="3195" t="s">
        <v>2398</v>
      </c>
      <c r="I147" s="3195"/>
      <c r="J147" s="1175">
        <v>3.7</v>
      </c>
      <c r="K147" s="910">
        <v>270</v>
      </c>
      <c r="L147" s="1428">
        <v>3000</v>
      </c>
      <c r="M147" s="1426">
        <v>25000</v>
      </c>
      <c r="N147" s="3196">
        <v>5</v>
      </c>
      <c r="O147" s="1428" t="s">
        <v>117</v>
      </c>
      <c r="P147" s="2527">
        <v>85</v>
      </c>
      <c r="Q147" s="14"/>
      <c r="R147" s="3198" t="s">
        <v>48</v>
      </c>
      <c r="S147" s="1428"/>
      <c r="T147" s="1428" t="s">
        <v>3134</v>
      </c>
      <c r="U147" s="1428" t="s">
        <v>167</v>
      </c>
      <c r="V147" s="1428" t="s">
        <v>147</v>
      </c>
      <c r="W147" s="2075" t="s">
        <v>198</v>
      </c>
      <c r="X147" s="2075">
        <v>72</v>
      </c>
      <c r="Y147" s="1428">
        <v>50</v>
      </c>
      <c r="Z147" s="1428"/>
      <c r="AA147" s="1428">
        <v>54</v>
      </c>
      <c r="AB147" s="1428" t="s">
        <v>133</v>
      </c>
      <c r="AC147" s="3199">
        <v>90</v>
      </c>
      <c r="AD147" s="1428">
        <v>467613</v>
      </c>
      <c r="AE147" s="3200">
        <v>871951431230200</v>
      </c>
      <c r="AF147" s="1428">
        <v>10</v>
      </c>
      <c r="AG147" s="1428" t="s">
        <v>113</v>
      </c>
      <c r="AH147" s="2925">
        <v>4</v>
      </c>
      <c r="AI147" s="2933"/>
      <c r="AK147" s="2933"/>
      <c r="AL147" s="2938"/>
      <c r="AN147" s="2935"/>
      <c r="AO147" s="2933"/>
    </row>
    <row r="149" spans="2:42" ht="15.5">
      <c r="B149" s="1484" t="s">
        <v>3728</v>
      </c>
    </row>
    <row r="150" spans="2:42">
      <c r="B150" s="561" t="s">
        <v>2850</v>
      </c>
      <c r="C150" s="2394" t="s">
        <v>2766</v>
      </c>
      <c r="D150" s="1461" t="s">
        <v>2193</v>
      </c>
      <c r="E150" s="1462"/>
      <c r="F150" s="2313">
        <v>929002492002</v>
      </c>
      <c r="G150" s="3201">
        <v>8719514307483</v>
      </c>
      <c r="H150" s="3201" t="s">
        <v>1265</v>
      </c>
      <c r="I150" s="3201"/>
      <c r="J150" s="1400">
        <v>7.5</v>
      </c>
      <c r="K150" s="3202">
        <v>621</v>
      </c>
      <c r="L150" s="3202">
        <v>3000</v>
      </c>
      <c r="M150" s="3203">
        <v>40000</v>
      </c>
      <c r="N150" s="3202">
        <v>5</v>
      </c>
      <c r="O150" s="3202" t="s">
        <v>117</v>
      </c>
      <c r="P150" s="2449">
        <v>370</v>
      </c>
      <c r="Q150" s="14"/>
      <c r="R150" s="3204" t="s">
        <v>48</v>
      </c>
      <c r="S150" s="3202"/>
      <c r="T150" s="3202" t="s">
        <v>3130</v>
      </c>
      <c r="U150" s="3202" t="s">
        <v>1206</v>
      </c>
      <c r="V150" s="3202" t="s">
        <v>147</v>
      </c>
      <c r="W150" s="3205" t="s">
        <v>201</v>
      </c>
      <c r="X150" s="3205">
        <v>82</v>
      </c>
      <c r="Y150" s="3202">
        <v>50</v>
      </c>
      <c r="Z150" s="3202"/>
      <c r="AA150" s="3202">
        <v>45.5</v>
      </c>
      <c r="AB150" s="3202" t="s">
        <v>133</v>
      </c>
      <c r="AC150" s="3205">
        <v>90</v>
      </c>
      <c r="AD150" s="3202">
        <v>465190</v>
      </c>
      <c r="AE150" s="3202">
        <v>871951430748300</v>
      </c>
      <c r="AF150" s="3202">
        <v>10</v>
      </c>
      <c r="AG150" s="3202" t="s">
        <v>113</v>
      </c>
      <c r="AH150" s="3206">
        <v>4</v>
      </c>
      <c r="AI150" s="2933"/>
      <c r="AK150" s="2933"/>
      <c r="AL150" s="2938"/>
      <c r="AN150" s="2935"/>
      <c r="AO150" s="2933"/>
    </row>
    <row r="151" spans="2:42">
      <c r="B151" s="2179"/>
      <c r="C151" s="2395" t="s">
        <v>2766</v>
      </c>
      <c r="D151" s="834" t="s">
        <v>2193</v>
      </c>
      <c r="E151" s="1483"/>
      <c r="F151" s="2315">
        <v>929002492302</v>
      </c>
      <c r="G151" s="1440">
        <v>8719514307544</v>
      </c>
      <c r="H151" s="1440" t="s">
        <v>1266</v>
      </c>
      <c r="I151" s="1440"/>
      <c r="J151" s="1439">
        <v>7.5</v>
      </c>
      <c r="K151" s="1441">
        <v>621</v>
      </c>
      <c r="L151" s="1441">
        <v>3000</v>
      </c>
      <c r="M151" s="2515">
        <v>40000</v>
      </c>
      <c r="N151" s="1441">
        <v>5</v>
      </c>
      <c r="O151" s="1441" t="s">
        <v>117</v>
      </c>
      <c r="P151" s="2006">
        <v>370</v>
      </c>
      <c r="Q151" s="14"/>
      <c r="R151" s="1867" t="s">
        <v>48</v>
      </c>
      <c r="S151" s="1441"/>
      <c r="T151" s="1441" t="s">
        <v>3130</v>
      </c>
      <c r="U151" s="1441" t="s">
        <v>1206</v>
      </c>
      <c r="V151" s="1441" t="s">
        <v>147</v>
      </c>
      <c r="W151" s="2065" t="s">
        <v>201</v>
      </c>
      <c r="X151" s="2065">
        <v>82</v>
      </c>
      <c r="Y151" s="1441">
        <v>50</v>
      </c>
      <c r="Z151" s="1441"/>
      <c r="AA151" s="1441">
        <v>45.5</v>
      </c>
      <c r="AB151" s="1441" t="s">
        <v>133</v>
      </c>
      <c r="AC151" s="2065">
        <v>90</v>
      </c>
      <c r="AD151" s="1441">
        <v>465191</v>
      </c>
      <c r="AE151" s="1441">
        <v>871951430754400</v>
      </c>
      <c r="AF151" s="1441">
        <v>10</v>
      </c>
      <c r="AG151" s="1441" t="s">
        <v>113</v>
      </c>
      <c r="AH151" s="2902">
        <v>4</v>
      </c>
      <c r="AI151" s="2933"/>
      <c r="AK151" s="2933"/>
      <c r="AL151" s="2938"/>
      <c r="AN151" s="2935"/>
      <c r="AO151" s="2933"/>
    </row>
    <row r="152" spans="2:42">
      <c r="B152" s="3"/>
      <c r="C152" s="14"/>
      <c r="D152" s="14"/>
      <c r="E152" s="14"/>
      <c r="F152" s="2760" t="s">
        <v>2852</v>
      </c>
      <c r="G152" s="2"/>
      <c r="H152" s="39"/>
      <c r="I152" s="39"/>
      <c r="J152" s="325"/>
      <c r="K152" s="292"/>
      <c r="L152" s="292"/>
      <c r="M152" s="293"/>
      <c r="N152" s="294"/>
      <c r="O152" s="6"/>
      <c r="P152" s="145"/>
      <c r="Q152" s="14"/>
      <c r="R152" s="6"/>
      <c r="S152" s="6"/>
      <c r="T152" s="6"/>
      <c r="U152" s="6"/>
      <c r="V152" s="6"/>
      <c r="W152" s="6"/>
      <c r="X152" s="6"/>
      <c r="Y152" s="292"/>
      <c r="Z152" s="292"/>
      <c r="AA152" s="292"/>
      <c r="AB152" s="6"/>
      <c r="AC152" s="294"/>
      <c r="AD152" s="292"/>
      <c r="AE152" s="292"/>
      <c r="AF152" s="6"/>
      <c r="AG152" s="6"/>
      <c r="AH152" s="688"/>
      <c r="AK152" s="2933"/>
      <c r="AL152" s="2938"/>
      <c r="AN152" s="2935"/>
      <c r="AO152" s="2933"/>
    </row>
    <row r="153" spans="2:42" ht="15.5">
      <c r="B153" s="1484" t="s">
        <v>1724</v>
      </c>
      <c r="C153" s="1484"/>
      <c r="D153" s="1484"/>
      <c r="E153" s="1484"/>
      <c r="F153" s="1484"/>
      <c r="G153" s="1484"/>
      <c r="H153" s="1484"/>
      <c r="I153" s="1484"/>
      <c r="J153" s="1666"/>
      <c r="K153" s="1666"/>
      <c r="L153" s="1901"/>
      <c r="M153" s="1666"/>
      <c r="N153" s="1666"/>
      <c r="O153" s="1666"/>
      <c r="P153" s="33"/>
      <c r="Q153" s="1484"/>
      <c r="R153" s="1666"/>
      <c r="S153" s="1666"/>
      <c r="T153" s="1666"/>
      <c r="U153" s="1666"/>
      <c r="V153" s="1666"/>
      <c r="W153" s="1666"/>
      <c r="X153" s="1666"/>
      <c r="Y153" s="1901"/>
      <c r="Z153" s="1901"/>
      <c r="AA153" s="1901"/>
      <c r="AB153" s="1666"/>
      <c r="AC153" s="2483"/>
      <c r="AD153" s="1901"/>
      <c r="AE153" s="1901"/>
      <c r="AF153" s="1666"/>
      <c r="AG153" s="1666"/>
      <c r="AH153" s="2791"/>
      <c r="AI153" s="1484"/>
      <c r="AK153" s="2933"/>
      <c r="AL153" s="2938"/>
      <c r="AM153" s="1484"/>
      <c r="AN153" s="2935"/>
      <c r="AO153" s="2933"/>
      <c r="AP153" s="1484"/>
    </row>
    <row r="154" spans="2:42">
      <c r="B154" s="1657" t="s">
        <v>1725</v>
      </c>
      <c r="C154" s="1395" t="s">
        <v>2766</v>
      </c>
      <c r="D154" s="1395" t="s">
        <v>2193</v>
      </c>
      <c r="E154" s="1501"/>
      <c r="F154" s="2405">
        <v>928025402043</v>
      </c>
      <c r="G154" s="1610">
        <v>8711500706249</v>
      </c>
      <c r="H154" s="1611" t="s">
        <v>1729</v>
      </c>
      <c r="I154" s="1611"/>
      <c r="J154" s="1612">
        <v>30</v>
      </c>
      <c r="K154" s="1571">
        <v>1300</v>
      </c>
      <c r="L154" s="1941"/>
      <c r="M154" s="1571">
        <v>15000</v>
      </c>
      <c r="N154" s="1572">
        <v>1</v>
      </c>
      <c r="O154" s="1571" t="s">
        <v>114</v>
      </c>
      <c r="P154" s="2456">
        <v>465</v>
      </c>
      <c r="Q154" s="14"/>
      <c r="R154" s="3207"/>
      <c r="S154" s="1571"/>
      <c r="T154" s="1571"/>
      <c r="U154" s="1571"/>
      <c r="V154" s="1571" t="s">
        <v>1730</v>
      </c>
      <c r="W154" s="1633">
        <v>98</v>
      </c>
      <c r="X154" s="1633">
        <v>43</v>
      </c>
      <c r="Y154" s="1941">
        <v>26</v>
      </c>
      <c r="Z154" s="1941"/>
      <c r="AA154" s="1941">
        <v>895</v>
      </c>
      <c r="AB154" s="1571" t="s">
        <v>133</v>
      </c>
      <c r="AC154" s="1572">
        <v>74</v>
      </c>
      <c r="AD154" s="1941"/>
      <c r="AE154" s="1941">
        <v>871150070624940</v>
      </c>
      <c r="AF154" s="1941">
        <v>25</v>
      </c>
      <c r="AG154" s="1941" t="s">
        <v>113</v>
      </c>
      <c r="AH154" s="2913">
        <v>5</v>
      </c>
      <c r="AI154" s="2933"/>
      <c r="AK154" s="2933"/>
      <c r="AL154" s="2938"/>
      <c r="AN154" s="2935"/>
      <c r="AO154" s="2933"/>
    </row>
    <row r="156" spans="2:42">
      <c r="B156" s="1657" t="s">
        <v>2875</v>
      </c>
      <c r="C156" s="1395" t="s">
        <v>2766</v>
      </c>
      <c r="D156" s="1395" t="s">
        <v>2193</v>
      </c>
      <c r="E156" s="1501"/>
      <c r="F156" s="2405">
        <v>928026284070</v>
      </c>
      <c r="G156" s="1610">
        <v>8727900840506</v>
      </c>
      <c r="H156" s="1611" t="s">
        <v>1756</v>
      </c>
      <c r="I156" s="1611"/>
      <c r="J156" s="1612">
        <v>22</v>
      </c>
      <c r="K156" s="1571">
        <v>1285</v>
      </c>
      <c r="L156" s="1941"/>
      <c r="M156" s="1571">
        <v>9000</v>
      </c>
      <c r="N156" s="1572">
        <v>1</v>
      </c>
      <c r="O156" s="1571" t="s">
        <v>134</v>
      </c>
      <c r="P156" s="2456">
        <v>242</v>
      </c>
      <c r="Q156" s="14"/>
      <c r="R156" s="3207"/>
      <c r="S156" s="1571"/>
      <c r="T156" s="1571"/>
      <c r="U156" s="1571"/>
      <c r="V156" s="1571" t="s">
        <v>121</v>
      </c>
      <c r="W156" s="1633">
        <v>62</v>
      </c>
      <c r="X156" s="1633">
        <v>58</v>
      </c>
      <c r="Y156" s="1941">
        <v>203.2</v>
      </c>
      <c r="Z156" s="1941"/>
      <c r="AA156" s="1941">
        <v>27.1</v>
      </c>
      <c r="AB156" s="1571" t="s">
        <v>133</v>
      </c>
      <c r="AC156" s="1572">
        <v>80</v>
      </c>
      <c r="AD156" s="1941">
        <v>423506</v>
      </c>
      <c r="AE156" s="1941">
        <v>872790084050600</v>
      </c>
      <c r="AF156" s="1941">
        <v>12</v>
      </c>
      <c r="AG156" s="1941" t="s">
        <v>113</v>
      </c>
      <c r="AH156" s="2913">
        <v>5</v>
      </c>
      <c r="AI156" s="2933"/>
      <c r="AJ156" s="1277"/>
      <c r="AK156" s="2933"/>
      <c r="AL156" s="2938"/>
      <c r="AN156" s="2935"/>
      <c r="AO156" s="2933"/>
    </row>
    <row r="159" spans="2:42">
      <c r="B159" s="1657" t="s">
        <v>2876</v>
      </c>
      <c r="C159" s="1395" t="s">
        <v>2766</v>
      </c>
      <c r="D159" s="1395" t="s">
        <v>2193</v>
      </c>
      <c r="E159" s="1501"/>
      <c r="F159" s="2934">
        <v>928037903332</v>
      </c>
      <c r="G159" s="2934">
        <v>8711500261373</v>
      </c>
      <c r="H159" s="3208" t="s">
        <v>1761</v>
      </c>
      <c r="I159" s="3208"/>
      <c r="J159" s="1212">
        <v>39</v>
      </c>
      <c r="K159" s="3209">
        <v>2300</v>
      </c>
      <c r="L159" s="1242"/>
      <c r="M159" s="3124">
        <v>26000</v>
      </c>
      <c r="N159" s="1398">
        <v>1</v>
      </c>
      <c r="O159" s="3209" t="s">
        <v>134</v>
      </c>
      <c r="P159" s="2519">
        <v>1122</v>
      </c>
      <c r="Q159" s="14"/>
      <c r="R159" s="3210"/>
      <c r="S159" s="3209"/>
      <c r="T159" s="3209"/>
      <c r="U159" s="3209"/>
      <c r="V159" s="3209" t="s">
        <v>121</v>
      </c>
      <c r="W159" s="3211">
        <v>103</v>
      </c>
      <c r="X159" s="3211">
        <v>58</v>
      </c>
      <c r="Y159" s="1242">
        <v>41</v>
      </c>
      <c r="Z159" s="1242"/>
      <c r="AA159" s="1242">
        <v>1200</v>
      </c>
      <c r="AB159" s="3209" t="s">
        <v>133</v>
      </c>
      <c r="AC159" s="1398">
        <v>60</v>
      </c>
      <c r="AD159" s="1242">
        <v>423515</v>
      </c>
      <c r="AE159" s="1212">
        <v>871150026137340</v>
      </c>
      <c r="AF159" s="1242">
        <v>25</v>
      </c>
      <c r="AG159" s="1242" t="s">
        <v>113</v>
      </c>
      <c r="AH159" s="3212">
        <v>5</v>
      </c>
      <c r="AI159" s="2933"/>
      <c r="AJ159" s="1277"/>
      <c r="AK159" s="2933"/>
      <c r="AL159" s="2938"/>
      <c r="AN159" s="2935"/>
      <c r="AO159" s="2933"/>
    </row>
    <row r="160" spans="2:42">
      <c r="B160" s="24"/>
      <c r="C160" s="14"/>
      <c r="D160" s="14"/>
      <c r="E160" s="14"/>
      <c r="F160" s="2759" t="s">
        <v>2877</v>
      </c>
      <c r="G160" s="13"/>
      <c r="H160" s="24"/>
      <c r="I160" s="24"/>
      <c r="J160" s="327"/>
      <c r="K160" s="327"/>
      <c r="L160" s="297"/>
      <c r="M160" s="298"/>
      <c r="N160" s="294"/>
      <c r="O160" s="327"/>
      <c r="P160" s="145"/>
      <c r="Q160" s="14"/>
      <c r="R160" s="327"/>
      <c r="S160" s="327"/>
      <c r="T160" s="327"/>
      <c r="U160" s="327"/>
      <c r="V160" s="327"/>
      <c r="W160" s="327"/>
      <c r="X160" s="327"/>
      <c r="Y160" s="297"/>
      <c r="Z160" s="297"/>
      <c r="AA160" s="297"/>
      <c r="AB160" s="327"/>
      <c r="AC160" s="294"/>
      <c r="AD160" s="297"/>
      <c r="AE160" s="297"/>
      <c r="AF160" s="327"/>
      <c r="AG160" s="327"/>
      <c r="AH160" s="2841"/>
      <c r="AK160" s="2933"/>
      <c r="AL160" s="2938"/>
      <c r="AN160" s="2935"/>
      <c r="AO160" s="2933"/>
    </row>
    <row r="161" spans="2:42" ht="15.5">
      <c r="B161" s="1484" t="s">
        <v>2938</v>
      </c>
    </row>
    <row r="162" spans="2:42">
      <c r="B162" s="1657" t="s">
        <v>2942</v>
      </c>
      <c r="C162" s="1395" t="s">
        <v>2766</v>
      </c>
      <c r="D162" s="1395" t="s">
        <v>2193</v>
      </c>
      <c r="E162" s="1501"/>
      <c r="F162" s="3061">
        <v>928183405125</v>
      </c>
      <c r="G162" s="1256">
        <v>8727900871586</v>
      </c>
      <c r="H162" s="1614" t="s">
        <v>1857</v>
      </c>
      <c r="I162" s="1614"/>
      <c r="J162" s="1226">
        <v>20</v>
      </c>
      <c r="K162" s="1643">
        <v>1750</v>
      </c>
      <c r="L162" s="1243">
        <v>3000</v>
      </c>
      <c r="M162" s="1228">
        <v>15000</v>
      </c>
      <c r="N162" s="1638">
        <v>1</v>
      </c>
      <c r="O162" s="1708" t="s">
        <v>134</v>
      </c>
      <c r="P162" s="2509">
        <v>775</v>
      </c>
      <c r="Q162" s="14"/>
      <c r="R162" s="1899" t="s">
        <v>760</v>
      </c>
      <c r="S162" s="1708"/>
      <c r="T162" s="1708"/>
      <c r="U162" s="1708" t="s">
        <v>132</v>
      </c>
      <c r="V162" s="1708" t="s">
        <v>147</v>
      </c>
      <c r="W162" s="1200">
        <v>95</v>
      </c>
      <c r="X162" s="1200">
        <v>87</v>
      </c>
      <c r="Y162" s="1243">
        <v>15</v>
      </c>
      <c r="Z162" s="1243"/>
      <c r="AA162" s="1243">
        <v>85</v>
      </c>
      <c r="AB162" s="1708" t="s">
        <v>113</v>
      </c>
      <c r="AC162" s="1638">
        <v>85</v>
      </c>
      <c r="AD162" s="1243">
        <v>473254</v>
      </c>
      <c r="AE162" s="1243">
        <v>872790087158600</v>
      </c>
      <c r="AF162" s="1243">
        <v>12</v>
      </c>
      <c r="AG162" s="1243" t="s">
        <v>113</v>
      </c>
      <c r="AH162" s="2914">
        <v>5</v>
      </c>
      <c r="AI162" s="2933"/>
      <c r="AK162" s="2933"/>
      <c r="AL162" s="2938"/>
      <c r="AN162" s="2935"/>
      <c r="AO162" s="2933"/>
    </row>
    <row r="165" spans="2:42">
      <c r="B165" s="1657" t="s">
        <v>2947</v>
      </c>
      <c r="C165" s="1395" t="s">
        <v>2766</v>
      </c>
      <c r="D165" s="1395" t="s">
        <v>2193</v>
      </c>
      <c r="E165" s="1501"/>
      <c r="F165" s="2934">
        <v>928087905130</v>
      </c>
      <c r="G165" s="1251">
        <v>8711500207517</v>
      </c>
      <c r="H165" s="1618" t="s">
        <v>1867</v>
      </c>
      <c r="I165" s="1618"/>
      <c r="J165" s="1619">
        <v>20</v>
      </c>
      <c r="K165" s="1643">
        <v>1600</v>
      </c>
      <c r="L165" s="1227">
        <v>3000</v>
      </c>
      <c r="M165" s="1620">
        <v>12000</v>
      </c>
      <c r="N165" s="1638">
        <v>1</v>
      </c>
      <c r="O165" s="1701" t="s">
        <v>134</v>
      </c>
      <c r="P165" s="2509">
        <v>1410</v>
      </c>
      <c r="Q165" s="14"/>
      <c r="R165" s="1891" t="s">
        <v>930</v>
      </c>
      <c r="S165" s="1701"/>
      <c r="T165" s="1701"/>
      <c r="U165" s="1701" t="s">
        <v>1868</v>
      </c>
      <c r="V165" s="1701" t="s">
        <v>147</v>
      </c>
      <c r="W165" s="1638">
        <v>100</v>
      </c>
      <c r="X165" s="1638">
        <v>80</v>
      </c>
      <c r="Y165" s="1227">
        <v>17.3</v>
      </c>
      <c r="Z165" s="1227"/>
      <c r="AA165" s="1227">
        <v>52</v>
      </c>
      <c r="AB165" s="1701" t="s">
        <v>113</v>
      </c>
      <c r="AC165" s="1638">
        <v>87</v>
      </c>
      <c r="AD165" s="1227">
        <v>473347</v>
      </c>
      <c r="AE165" s="1227">
        <v>871150020751715</v>
      </c>
      <c r="AF165" s="1227">
        <v>12</v>
      </c>
      <c r="AG165" s="1227" t="s">
        <v>113</v>
      </c>
      <c r="AH165" s="2889">
        <v>5</v>
      </c>
      <c r="AI165" s="2933"/>
      <c r="AK165" s="2933"/>
      <c r="AL165" s="2938"/>
      <c r="AN165" s="2935"/>
      <c r="AO165" s="2933"/>
    </row>
    <row r="167" spans="2:42">
      <c r="B167" s="1657" t="s">
        <v>2948</v>
      </c>
      <c r="C167" s="1395" t="s">
        <v>2766</v>
      </c>
      <c r="D167" s="1395" t="s">
        <v>2193</v>
      </c>
      <c r="E167" s="1501"/>
      <c r="F167" s="2934">
        <v>928083605133</v>
      </c>
      <c r="G167" s="1251">
        <v>8711500197849</v>
      </c>
      <c r="H167" s="1618" t="s">
        <v>1873</v>
      </c>
      <c r="I167" s="1618"/>
      <c r="J167" s="1619">
        <v>147</v>
      </c>
      <c r="K167" s="1643">
        <v>12750</v>
      </c>
      <c r="L167" s="1227">
        <v>3000</v>
      </c>
      <c r="M167" s="1228">
        <v>16000</v>
      </c>
      <c r="N167" s="1638">
        <v>1</v>
      </c>
      <c r="O167" s="1701" t="s">
        <v>134</v>
      </c>
      <c r="P167" s="2011">
        <v>1200</v>
      </c>
      <c r="Q167" s="14"/>
      <c r="R167" s="1891" t="s">
        <v>3059</v>
      </c>
      <c r="S167" s="1701"/>
      <c r="T167" s="1701"/>
      <c r="U167" s="1701" t="s">
        <v>1871</v>
      </c>
      <c r="V167" s="1701" t="s">
        <v>147</v>
      </c>
      <c r="W167" s="1638">
        <v>98</v>
      </c>
      <c r="X167" s="1638">
        <v>86</v>
      </c>
      <c r="Y167" s="1227">
        <v>25</v>
      </c>
      <c r="Z167" s="1227"/>
      <c r="AA167" s="1227">
        <v>138</v>
      </c>
      <c r="AB167" s="1701" t="s">
        <v>113</v>
      </c>
      <c r="AC167" s="1638">
        <v>88</v>
      </c>
      <c r="AD167" s="1227">
        <v>473334</v>
      </c>
      <c r="AE167" s="1227">
        <v>871150019784915</v>
      </c>
      <c r="AF167" s="1227">
        <v>12</v>
      </c>
      <c r="AG167" s="1227" t="s">
        <v>113</v>
      </c>
      <c r="AH167" s="2889">
        <v>5</v>
      </c>
      <c r="AI167" s="2933"/>
      <c r="AK167" s="2933"/>
      <c r="AL167" s="2938"/>
      <c r="AN167" s="2935"/>
      <c r="AO167" s="2933"/>
    </row>
    <row r="169" spans="2:42">
      <c r="B169" s="1657" t="s">
        <v>2949</v>
      </c>
      <c r="C169" s="1395" t="s">
        <v>2766</v>
      </c>
      <c r="D169" s="1395" t="s">
        <v>2193</v>
      </c>
      <c r="E169" s="1501"/>
      <c r="F169" s="2405">
        <v>928194805330</v>
      </c>
      <c r="G169" s="1610">
        <v>8718291163060</v>
      </c>
      <c r="H169" s="1611" t="s">
        <v>1880</v>
      </c>
      <c r="I169" s="1611"/>
      <c r="J169" s="1612">
        <v>35</v>
      </c>
      <c r="K169" s="1571">
        <v>2150</v>
      </c>
      <c r="L169" s="1941">
        <v>3000</v>
      </c>
      <c r="M169" s="3213">
        <v>15000</v>
      </c>
      <c r="N169" s="1633">
        <v>1</v>
      </c>
      <c r="O169" s="3214" t="s">
        <v>134</v>
      </c>
      <c r="P169" s="2456">
        <v>1670</v>
      </c>
      <c r="Q169" s="14"/>
      <c r="R169" s="3215" t="s">
        <v>56</v>
      </c>
      <c r="S169" s="3214"/>
      <c r="T169" s="3214"/>
      <c r="U169" s="3214" t="s">
        <v>1875</v>
      </c>
      <c r="V169" s="3214" t="s">
        <v>147</v>
      </c>
      <c r="W169" s="1633">
        <v>87</v>
      </c>
      <c r="X169" s="1633">
        <v>61</v>
      </c>
      <c r="Y169" s="1941">
        <v>50</v>
      </c>
      <c r="Z169" s="1941"/>
      <c r="AA169" s="1941">
        <v>65.400000000000006</v>
      </c>
      <c r="AB169" s="3214" t="s">
        <v>113</v>
      </c>
      <c r="AC169" s="1633">
        <v>90</v>
      </c>
      <c r="AD169" s="1941">
        <v>473278</v>
      </c>
      <c r="AE169" s="1941">
        <v>871829116306000</v>
      </c>
      <c r="AF169" s="1941">
        <v>12</v>
      </c>
      <c r="AG169" s="1941" t="s">
        <v>113</v>
      </c>
      <c r="AH169" s="2913">
        <v>5</v>
      </c>
      <c r="AI169" s="2933"/>
      <c r="AK169" s="2933"/>
      <c r="AL169" s="2938"/>
      <c r="AN169" s="2935"/>
      <c r="AO169" s="2933"/>
    </row>
    <row r="172" spans="2:42">
      <c r="B172" s="1657" t="s">
        <v>2951</v>
      </c>
      <c r="C172" s="1395" t="s">
        <v>2766</v>
      </c>
      <c r="D172" s="1395" t="s">
        <v>2193</v>
      </c>
      <c r="E172" s="1501"/>
      <c r="F172" s="2405">
        <v>928109300630</v>
      </c>
      <c r="G172" s="1610">
        <v>8718291241867</v>
      </c>
      <c r="H172" s="3216" t="s">
        <v>2216</v>
      </c>
      <c r="I172" s="3216"/>
      <c r="J172" s="1612">
        <v>73.2</v>
      </c>
      <c r="K172" s="1571">
        <v>4500</v>
      </c>
      <c r="L172" s="1941">
        <v>3000</v>
      </c>
      <c r="M172" s="1571">
        <v>15000</v>
      </c>
      <c r="N172" s="3217">
        <v>1</v>
      </c>
      <c r="O172" s="1633" t="s">
        <v>134</v>
      </c>
      <c r="P172" s="2456">
        <v>1530</v>
      </c>
      <c r="Q172" s="973"/>
      <c r="R172" s="3218" t="s">
        <v>56</v>
      </c>
      <c r="S172" s="1633"/>
      <c r="T172" s="1633"/>
      <c r="U172" s="1633" t="s">
        <v>112</v>
      </c>
      <c r="V172" s="1633" t="s">
        <v>147</v>
      </c>
      <c r="W172" s="1633">
        <v>86</v>
      </c>
      <c r="X172" s="1633">
        <v>61</v>
      </c>
      <c r="Y172" s="1941">
        <v>91</v>
      </c>
      <c r="Z172" s="1941"/>
      <c r="AA172" s="1941">
        <v>128</v>
      </c>
      <c r="AB172" s="1633" t="s">
        <v>113</v>
      </c>
      <c r="AC172" s="3217">
        <v>92</v>
      </c>
      <c r="AD172" s="1941">
        <v>473364</v>
      </c>
      <c r="AE172" s="1941">
        <v>871829124186700</v>
      </c>
      <c r="AF172" s="1941">
        <v>6</v>
      </c>
      <c r="AG172" s="1941" t="s">
        <v>113</v>
      </c>
      <c r="AH172" s="2913">
        <v>5</v>
      </c>
      <c r="AI172" s="2933"/>
      <c r="AK172" s="2933"/>
      <c r="AL172" s="2938"/>
      <c r="AN172" s="2935"/>
      <c r="AO172" s="2933"/>
    </row>
    <row r="174" spans="2:42" ht="15.5">
      <c r="B174" s="1484" t="s">
        <v>2009</v>
      </c>
      <c r="C174" s="1484"/>
      <c r="D174" s="1484"/>
      <c r="E174" s="1484"/>
      <c r="F174" s="1484"/>
      <c r="G174" s="1484"/>
      <c r="H174" s="1484"/>
      <c r="I174" s="1484"/>
      <c r="J174" s="1666"/>
      <c r="K174" s="1666"/>
      <c r="L174" s="1901"/>
      <c r="M174" s="1666"/>
      <c r="N174" s="1666"/>
      <c r="O174" s="1666"/>
      <c r="P174" s="33"/>
      <c r="Q174" s="1484"/>
      <c r="R174" s="1666"/>
      <c r="S174" s="1666"/>
      <c r="T174" s="1666"/>
      <c r="U174" s="1666"/>
      <c r="V174" s="1666"/>
      <c r="W174" s="1666"/>
      <c r="X174" s="1666"/>
      <c r="Y174" s="1901"/>
      <c r="Z174" s="1901"/>
      <c r="AA174" s="1901"/>
      <c r="AB174" s="1666"/>
      <c r="AC174" s="2483"/>
      <c r="AD174" s="1901"/>
      <c r="AE174" s="1666"/>
      <c r="AF174" s="1666"/>
      <c r="AG174" s="1666"/>
      <c r="AH174" s="2791"/>
      <c r="AI174" s="1484"/>
      <c r="AK174" s="2933"/>
      <c r="AL174" s="2938"/>
      <c r="AM174" s="1484"/>
      <c r="AN174" s="2935"/>
      <c r="AO174" s="2933"/>
      <c r="AP174" s="1484"/>
    </row>
    <row r="175" spans="2:42">
      <c r="B175" s="561" t="s">
        <v>2019</v>
      </c>
      <c r="C175" s="1461"/>
      <c r="D175" s="1461"/>
      <c r="E175" s="1462"/>
      <c r="F175" s="38">
        <v>992200110336</v>
      </c>
      <c r="G175" s="38">
        <v>8727900147094</v>
      </c>
      <c r="H175" s="50" t="s">
        <v>2020</v>
      </c>
      <c r="I175" s="50" t="s">
        <v>2021</v>
      </c>
      <c r="J175" s="326">
        <v>1</v>
      </c>
      <c r="K175" s="1514"/>
      <c r="L175" s="269"/>
      <c r="M175" s="314"/>
      <c r="N175" s="295">
        <v>0.5</v>
      </c>
      <c r="O175" s="1634"/>
      <c r="P175" s="1986">
        <v>310</v>
      </c>
      <c r="Q175" s="14"/>
      <c r="R175" s="1783"/>
      <c r="S175" s="1634"/>
      <c r="T175" s="1634"/>
      <c r="U175" s="1634"/>
      <c r="V175" s="1634"/>
      <c r="W175" s="295"/>
      <c r="X175" s="295"/>
      <c r="Y175" s="269"/>
      <c r="Z175" s="269"/>
      <c r="AA175" s="269"/>
      <c r="AB175" s="1634"/>
      <c r="AC175" s="295"/>
      <c r="AD175" s="269"/>
      <c r="AE175" s="269">
        <v>872790014709400</v>
      </c>
      <c r="AF175" s="269">
        <v>1</v>
      </c>
      <c r="AG175" s="269" t="s">
        <v>113</v>
      </c>
      <c r="AH175" s="2782">
        <v>0</v>
      </c>
      <c r="AI175" s="2933"/>
      <c r="AK175" s="2933"/>
      <c r="AL175" s="2938"/>
      <c r="AN175" s="2935"/>
      <c r="AO175" s="2933"/>
    </row>
    <row r="176" spans="2:42">
      <c r="B176" s="120"/>
      <c r="C176" s="557"/>
      <c r="D176" s="557"/>
      <c r="E176" s="1463"/>
      <c r="F176" s="61">
        <v>992200110052</v>
      </c>
      <c r="G176" s="61">
        <v>8727900143843</v>
      </c>
      <c r="H176" s="63" t="s">
        <v>2022</v>
      </c>
      <c r="I176" s="63" t="s">
        <v>2023</v>
      </c>
      <c r="J176" s="324">
        <v>1</v>
      </c>
      <c r="K176" s="1075"/>
      <c r="L176" s="271"/>
      <c r="M176" s="307"/>
      <c r="N176" s="283">
        <v>0.5</v>
      </c>
      <c r="O176" s="308"/>
      <c r="P176" s="743">
        <v>570</v>
      </c>
      <c r="Q176" s="14"/>
      <c r="R176" s="1785"/>
      <c r="S176" s="308"/>
      <c r="T176" s="308"/>
      <c r="U176" s="308"/>
      <c r="V176" s="308"/>
      <c r="W176" s="291"/>
      <c r="X176" s="291"/>
      <c r="Y176" s="271"/>
      <c r="Z176" s="271"/>
      <c r="AA176" s="271"/>
      <c r="AB176" s="308"/>
      <c r="AC176" s="283"/>
      <c r="AD176" s="271"/>
      <c r="AE176" s="271">
        <v>872790014384300</v>
      </c>
      <c r="AF176" s="271">
        <v>1</v>
      </c>
      <c r="AG176" s="271" t="s">
        <v>113</v>
      </c>
      <c r="AH176" s="2779">
        <v>0</v>
      </c>
      <c r="AI176" s="2933"/>
      <c r="AK176" s="2933"/>
      <c r="AL176" s="2938"/>
      <c r="AN176" s="2935"/>
      <c r="AO176" s="2933"/>
    </row>
    <row r="177" spans="2:41">
      <c r="B177" s="121"/>
      <c r="C177" s="834"/>
      <c r="D177" s="834"/>
      <c r="E177" s="1483"/>
      <c r="F177" s="47">
        <v>992200110053</v>
      </c>
      <c r="G177" s="47">
        <v>8727900143850</v>
      </c>
      <c r="H177" s="250" t="s">
        <v>2024</v>
      </c>
      <c r="I177" s="250" t="s">
        <v>2025</v>
      </c>
      <c r="J177" s="431">
        <v>1</v>
      </c>
      <c r="K177" s="1077"/>
      <c r="L177" s="273"/>
      <c r="M177" s="479"/>
      <c r="N177" s="1477">
        <v>0.5</v>
      </c>
      <c r="O177" s="1670"/>
      <c r="P177" s="1532">
        <v>625</v>
      </c>
      <c r="Q177" s="14"/>
      <c r="R177" s="1791"/>
      <c r="S177" s="1670"/>
      <c r="T177" s="1670"/>
      <c r="U177" s="1670"/>
      <c r="V177" s="1670"/>
      <c r="W177" s="284"/>
      <c r="X177" s="284"/>
      <c r="Y177" s="273"/>
      <c r="Z177" s="273"/>
      <c r="AA177" s="273"/>
      <c r="AB177" s="1670"/>
      <c r="AC177" s="1477"/>
      <c r="AD177" s="273"/>
      <c r="AE177" s="273">
        <v>872790014385000</v>
      </c>
      <c r="AF177" s="273">
        <v>1</v>
      </c>
      <c r="AG177" s="273" t="s">
        <v>113</v>
      </c>
      <c r="AH177" s="2780">
        <v>0</v>
      </c>
      <c r="AI177" s="2933"/>
      <c r="AK177" s="2933"/>
      <c r="AL177" s="2938"/>
      <c r="AN177" s="2935"/>
      <c r="AO177" s="2933"/>
    </row>
    <row r="178" spans="2:41">
      <c r="B178" s="561" t="s">
        <v>2026</v>
      </c>
      <c r="C178" s="1461"/>
      <c r="D178" s="1461"/>
      <c r="E178" s="1462"/>
      <c r="F178" s="38">
        <v>992200110435</v>
      </c>
      <c r="G178" s="38">
        <v>8727900149975</v>
      </c>
      <c r="H178" s="50" t="s">
        <v>2027</v>
      </c>
      <c r="I178" s="50" t="s">
        <v>2028</v>
      </c>
      <c r="J178" s="326">
        <v>1</v>
      </c>
      <c r="K178" s="1514"/>
      <c r="L178" s="269"/>
      <c r="M178" s="314"/>
      <c r="N178" s="295">
        <v>0.5</v>
      </c>
      <c r="O178" s="1634"/>
      <c r="P178" s="1986">
        <v>177</v>
      </c>
      <c r="Q178" s="14"/>
      <c r="R178" s="1783"/>
      <c r="S178" s="1634"/>
      <c r="T178" s="1634"/>
      <c r="U178" s="1634"/>
      <c r="V178" s="1634"/>
      <c r="W178" s="295"/>
      <c r="X178" s="295"/>
      <c r="Y178" s="269"/>
      <c r="Z178" s="269"/>
      <c r="AA178" s="269"/>
      <c r="AB178" s="1634"/>
      <c r="AC178" s="295"/>
      <c r="AD178" s="269"/>
      <c r="AE178" s="269">
        <v>872790014997599</v>
      </c>
      <c r="AF178" s="269">
        <v>40</v>
      </c>
      <c r="AG178" s="269" t="s">
        <v>133</v>
      </c>
      <c r="AH178" s="2782">
        <v>0</v>
      </c>
      <c r="AI178" s="2933"/>
      <c r="AK178" s="2933"/>
      <c r="AL178" s="2938"/>
      <c r="AN178" s="2935"/>
      <c r="AO178" s="2933"/>
    </row>
    <row r="179" spans="2:41">
      <c r="B179" s="120"/>
      <c r="C179" s="557"/>
      <c r="D179" s="557"/>
      <c r="E179" s="1463"/>
      <c r="F179" s="61">
        <v>992200110441</v>
      </c>
      <c r="G179" s="61">
        <v>8727900150032</v>
      </c>
      <c r="H179" s="63" t="s">
        <v>2029</v>
      </c>
      <c r="I179" s="63" t="s">
        <v>2028</v>
      </c>
      <c r="J179" s="324">
        <v>1</v>
      </c>
      <c r="K179" s="1075"/>
      <c r="L179" s="271"/>
      <c r="M179" s="307"/>
      <c r="N179" s="283">
        <v>0.5</v>
      </c>
      <c r="O179" s="308"/>
      <c r="P179" s="743">
        <v>250</v>
      </c>
      <c r="Q179" s="14"/>
      <c r="R179" s="1785"/>
      <c r="S179" s="308"/>
      <c r="T179" s="308"/>
      <c r="U179" s="308"/>
      <c r="V179" s="308"/>
      <c r="W179" s="291"/>
      <c r="X179" s="291"/>
      <c r="Y179" s="271"/>
      <c r="Z179" s="271"/>
      <c r="AA179" s="271"/>
      <c r="AB179" s="308"/>
      <c r="AC179" s="283"/>
      <c r="AD179" s="271"/>
      <c r="AE179" s="271">
        <v>872790015003299</v>
      </c>
      <c r="AF179" s="271">
        <v>40</v>
      </c>
      <c r="AG179" s="271" t="s">
        <v>133</v>
      </c>
      <c r="AH179" s="2779">
        <v>0</v>
      </c>
      <c r="AI179" s="2933"/>
      <c r="AK179" s="2933"/>
      <c r="AL179" s="2938"/>
      <c r="AN179" s="2935"/>
      <c r="AO179" s="2933"/>
    </row>
    <row r="180" spans="2:41">
      <c r="B180" s="120"/>
      <c r="C180" s="557"/>
      <c r="D180" s="557"/>
      <c r="E180" s="1463"/>
      <c r="F180" s="61">
        <v>992200110443</v>
      </c>
      <c r="G180" s="61">
        <v>8727900150056</v>
      </c>
      <c r="H180" s="63" t="s">
        <v>2030</v>
      </c>
      <c r="I180" s="63" t="s">
        <v>2028</v>
      </c>
      <c r="J180" s="324">
        <v>1</v>
      </c>
      <c r="K180" s="1075"/>
      <c r="L180" s="271"/>
      <c r="M180" s="307"/>
      <c r="N180" s="283">
        <v>0.5</v>
      </c>
      <c r="O180" s="308"/>
      <c r="P180" s="743">
        <v>385</v>
      </c>
      <c r="Q180" s="14"/>
      <c r="R180" s="1785"/>
      <c r="S180" s="308"/>
      <c r="T180" s="308"/>
      <c r="U180" s="308"/>
      <c r="V180" s="308"/>
      <c r="W180" s="291"/>
      <c r="X180" s="291"/>
      <c r="Y180" s="271"/>
      <c r="Z180" s="271"/>
      <c r="AA180" s="271"/>
      <c r="AB180" s="308"/>
      <c r="AC180" s="283"/>
      <c r="AD180" s="271"/>
      <c r="AE180" s="271">
        <v>872790015005699</v>
      </c>
      <c r="AF180" s="271">
        <v>40</v>
      </c>
      <c r="AG180" s="271" t="s">
        <v>133</v>
      </c>
      <c r="AH180" s="2779">
        <v>0</v>
      </c>
      <c r="AI180" s="2933"/>
      <c r="AK180" s="2933"/>
      <c r="AL180" s="2938"/>
      <c r="AN180" s="2935"/>
      <c r="AO180" s="2933"/>
    </row>
    <row r="181" spans="2:41">
      <c r="B181" s="120"/>
      <c r="C181" s="557"/>
      <c r="D181" s="557"/>
      <c r="E181" s="1463"/>
      <c r="F181" s="61">
        <v>992200110437</v>
      </c>
      <c r="G181" s="61">
        <v>8727900149999</v>
      </c>
      <c r="H181" s="63" t="s">
        <v>2031</v>
      </c>
      <c r="I181" s="63" t="s">
        <v>2028</v>
      </c>
      <c r="J181" s="324">
        <v>1</v>
      </c>
      <c r="K181" s="1075"/>
      <c r="L181" s="271"/>
      <c r="M181" s="307"/>
      <c r="N181" s="283">
        <v>0.5</v>
      </c>
      <c r="O181" s="308"/>
      <c r="P181" s="743">
        <v>290</v>
      </c>
      <c r="Q181" s="14"/>
      <c r="R181" s="1785"/>
      <c r="S181" s="308"/>
      <c r="T181" s="308"/>
      <c r="U181" s="308"/>
      <c r="V181" s="308"/>
      <c r="W181" s="291"/>
      <c r="X181" s="291"/>
      <c r="Y181" s="271"/>
      <c r="Z181" s="271"/>
      <c r="AA181" s="271"/>
      <c r="AB181" s="308"/>
      <c r="AC181" s="283"/>
      <c r="AD181" s="271"/>
      <c r="AE181" s="271">
        <v>872790014999999</v>
      </c>
      <c r="AF181" s="271">
        <v>40</v>
      </c>
      <c r="AG181" s="271" t="s">
        <v>133</v>
      </c>
      <c r="AH181" s="2779">
        <v>0</v>
      </c>
      <c r="AI181" s="2933"/>
      <c r="AK181" s="2933"/>
      <c r="AL181" s="2938"/>
      <c r="AN181" s="2935"/>
      <c r="AO181" s="2933"/>
    </row>
    <row r="182" spans="2:41">
      <c r="B182" s="120"/>
      <c r="C182" s="557"/>
      <c r="D182" s="557"/>
      <c r="E182" s="1463"/>
      <c r="F182" s="61">
        <v>992200110439</v>
      </c>
      <c r="G182" s="61">
        <v>8727900150018</v>
      </c>
      <c r="H182" s="63" t="s">
        <v>2032</v>
      </c>
      <c r="I182" s="63" t="s">
        <v>2028</v>
      </c>
      <c r="J182" s="324">
        <v>1</v>
      </c>
      <c r="K182" s="1075"/>
      <c r="L182" s="271"/>
      <c r="M182" s="307"/>
      <c r="N182" s="283">
        <v>0.5</v>
      </c>
      <c r="O182" s="308"/>
      <c r="P182" s="743">
        <v>415</v>
      </c>
      <c r="Q182" s="14"/>
      <c r="R182" s="1785"/>
      <c r="S182" s="308"/>
      <c r="T182" s="308"/>
      <c r="U182" s="308"/>
      <c r="V182" s="308"/>
      <c r="W182" s="291"/>
      <c r="X182" s="291"/>
      <c r="Y182" s="271"/>
      <c r="Z182" s="271"/>
      <c r="AA182" s="271"/>
      <c r="AB182" s="308"/>
      <c r="AC182" s="283"/>
      <c r="AD182" s="271"/>
      <c r="AE182" s="271">
        <v>872790015001899</v>
      </c>
      <c r="AF182" s="271">
        <v>40</v>
      </c>
      <c r="AG182" s="271" t="s">
        <v>133</v>
      </c>
      <c r="AH182" s="2779">
        <v>0</v>
      </c>
      <c r="AI182" s="2933"/>
      <c r="AK182" s="2933"/>
      <c r="AL182" s="2938"/>
      <c r="AN182" s="2935"/>
      <c r="AO182" s="2933"/>
    </row>
    <row r="183" spans="2:41">
      <c r="B183" s="120"/>
      <c r="C183" s="557"/>
      <c r="D183" s="557"/>
      <c r="E183" s="1463"/>
      <c r="F183" s="61">
        <v>992200110436</v>
      </c>
      <c r="G183" s="61">
        <v>8727900149982</v>
      </c>
      <c r="H183" s="63" t="s">
        <v>2033</v>
      </c>
      <c r="I183" s="63" t="s">
        <v>2028</v>
      </c>
      <c r="J183" s="324">
        <v>1</v>
      </c>
      <c r="K183" s="1075"/>
      <c r="L183" s="271"/>
      <c r="M183" s="307"/>
      <c r="N183" s="283">
        <v>0.5</v>
      </c>
      <c r="O183" s="308"/>
      <c r="P183" s="743">
        <v>240</v>
      </c>
      <c r="Q183" s="14"/>
      <c r="R183" s="1785"/>
      <c r="S183" s="308"/>
      <c r="T183" s="308"/>
      <c r="U183" s="308"/>
      <c r="V183" s="308"/>
      <c r="W183" s="291"/>
      <c r="X183" s="291"/>
      <c r="Y183" s="271"/>
      <c r="Z183" s="271"/>
      <c r="AA183" s="271"/>
      <c r="AB183" s="308"/>
      <c r="AC183" s="283"/>
      <c r="AD183" s="271"/>
      <c r="AE183" s="271">
        <v>872790014998299</v>
      </c>
      <c r="AF183" s="271">
        <v>40</v>
      </c>
      <c r="AG183" s="271" t="s">
        <v>133</v>
      </c>
      <c r="AH183" s="2779">
        <v>0</v>
      </c>
      <c r="AI183" s="2933"/>
      <c r="AK183" s="2933"/>
      <c r="AL183" s="2938"/>
      <c r="AN183" s="2935"/>
      <c r="AO183" s="2933"/>
    </row>
    <row r="184" spans="2:41">
      <c r="B184" s="120"/>
      <c r="C184" s="557"/>
      <c r="D184" s="557"/>
      <c r="E184" s="1463"/>
      <c r="F184" s="61">
        <v>992200110442</v>
      </c>
      <c r="G184" s="61">
        <v>8727900150049</v>
      </c>
      <c r="H184" s="63" t="s">
        <v>2034</v>
      </c>
      <c r="I184" s="63" t="s">
        <v>2028</v>
      </c>
      <c r="J184" s="324">
        <v>1</v>
      </c>
      <c r="K184" s="1075"/>
      <c r="L184" s="271"/>
      <c r="M184" s="307"/>
      <c r="N184" s="283">
        <v>0.5</v>
      </c>
      <c r="O184" s="308"/>
      <c r="P184" s="743">
        <v>355</v>
      </c>
      <c r="Q184" s="14"/>
      <c r="R184" s="1785"/>
      <c r="S184" s="308"/>
      <c r="T184" s="308"/>
      <c r="U184" s="308"/>
      <c r="V184" s="308"/>
      <c r="W184" s="291"/>
      <c r="X184" s="291"/>
      <c r="Y184" s="271"/>
      <c r="Z184" s="271"/>
      <c r="AA184" s="271"/>
      <c r="AB184" s="308"/>
      <c r="AC184" s="283"/>
      <c r="AD184" s="271"/>
      <c r="AE184" s="271">
        <v>872790015004999</v>
      </c>
      <c r="AF184" s="271">
        <v>40</v>
      </c>
      <c r="AG184" s="271" t="s">
        <v>133</v>
      </c>
      <c r="AH184" s="2779">
        <v>0</v>
      </c>
      <c r="AI184" s="2933"/>
      <c r="AK184" s="2933"/>
      <c r="AL184" s="2938"/>
      <c r="AN184" s="2935"/>
      <c r="AO184" s="2933"/>
    </row>
    <row r="185" spans="2:41">
      <c r="B185" s="120"/>
      <c r="C185" s="557"/>
      <c r="D185" s="557"/>
      <c r="E185" s="1463"/>
      <c r="F185" s="61">
        <v>992200110444</v>
      </c>
      <c r="G185" s="61">
        <v>8727900150063</v>
      </c>
      <c r="H185" s="63" t="s">
        <v>2035</v>
      </c>
      <c r="I185" s="63" t="s">
        <v>2028</v>
      </c>
      <c r="J185" s="324">
        <v>1</v>
      </c>
      <c r="K185" s="1075"/>
      <c r="L185" s="271"/>
      <c r="M185" s="307"/>
      <c r="N185" s="283">
        <v>0.5</v>
      </c>
      <c r="O185" s="308"/>
      <c r="P185" s="743">
        <v>445</v>
      </c>
      <c r="Q185" s="14"/>
      <c r="R185" s="1785"/>
      <c r="S185" s="308"/>
      <c r="T185" s="308"/>
      <c r="U185" s="308"/>
      <c r="V185" s="308"/>
      <c r="W185" s="291"/>
      <c r="X185" s="291"/>
      <c r="Y185" s="271"/>
      <c r="Z185" s="271"/>
      <c r="AA185" s="271"/>
      <c r="AB185" s="308"/>
      <c r="AC185" s="283"/>
      <c r="AD185" s="271"/>
      <c r="AE185" s="271">
        <v>872790015006399</v>
      </c>
      <c r="AF185" s="271">
        <v>40</v>
      </c>
      <c r="AG185" s="271" t="s">
        <v>133</v>
      </c>
      <c r="AH185" s="2779">
        <v>0</v>
      </c>
      <c r="AI185" s="2933"/>
      <c r="AK185" s="2933"/>
      <c r="AL185" s="2938"/>
      <c r="AN185" s="2935"/>
      <c r="AO185" s="2933"/>
    </row>
    <row r="186" spans="2:41">
      <c r="B186" s="120"/>
      <c r="C186" s="557"/>
      <c r="D186" s="557"/>
      <c r="E186" s="1463"/>
      <c r="F186" s="61">
        <v>992200110438</v>
      </c>
      <c r="G186" s="61">
        <v>8727900150001</v>
      </c>
      <c r="H186" s="63" t="s">
        <v>2036</v>
      </c>
      <c r="I186" s="63" t="s">
        <v>2028</v>
      </c>
      <c r="J186" s="324">
        <v>1</v>
      </c>
      <c r="K186" s="1075"/>
      <c r="L186" s="271"/>
      <c r="M186" s="307"/>
      <c r="N186" s="283">
        <v>0.5</v>
      </c>
      <c r="O186" s="308"/>
      <c r="P186" s="743">
        <v>395</v>
      </c>
      <c r="Q186" s="14"/>
      <c r="R186" s="1785"/>
      <c r="S186" s="308"/>
      <c r="T186" s="308"/>
      <c r="U186" s="308"/>
      <c r="V186" s="308"/>
      <c r="W186" s="291"/>
      <c r="X186" s="291"/>
      <c r="Y186" s="271"/>
      <c r="Z186" s="271"/>
      <c r="AA186" s="271"/>
      <c r="AB186" s="308"/>
      <c r="AC186" s="283"/>
      <c r="AD186" s="271"/>
      <c r="AE186" s="271">
        <v>872790015000199</v>
      </c>
      <c r="AF186" s="271">
        <v>40</v>
      </c>
      <c r="AG186" s="271" t="s">
        <v>133</v>
      </c>
      <c r="AH186" s="2779">
        <v>0</v>
      </c>
      <c r="AI186" s="2933"/>
      <c r="AK186" s="2933"/>
      <c r="AL186" s="2938"/>
      <c r="AN186" s="2935"/>
      <c r="AO186" s="2933"/>
    </row>
    <row r="187" spans="2:41">
      <c r="B187" s="120"/>
      <c r="C187" s="557"/>
      <c r="D187" s="557"/>
      <c r="E187" s="1463"/>
      <c r="F187" s="61">
        <v>992200110440</v>
      </c>
      <c r="G187" s="61">
        <v>8727900150025</v>
      </c>
      <c r="H187" s="63" t="s">
        <v>2037</v>
      </c>
      <c r="I187" s="63" t="s">
        <v>2028</v>
      </c>
      <c r="J187" s="324">
        <v>1</v>
      </c>
      <c r="K187" s="1075"/>
      <c r="L187" s="271"/>
      <c r="M187" s="307"/>
      <c r="N187" s="283">
        <v>0.5</v>
      </c>
      <c r="O187" s="308"/>
      <c r="P187" s="743">
        <v>580</v>
      </c>
      <c r="Q187" s="14"/>
      <c r="R187" s="1785"/>
      <c r="S187" s="308"/>
      <c r="T187" s="308"/>
      <c r="U187" s="308"/>
      <c r="V187" s="308"/>
      <c r="W187" s="291"/>
      <c r="X187" s="291"/>
      <c r="Y187" s="271"/>
      <c r="Z187" s="271"/>
      <c r="AA187" s="271"/>
      <c r="AB187" s="308"/>
      <c r="AC187" s="283"/>
      <c r="AD187" s="271"/>
      <c r="AE187" s="271">
        <v>872790015002599</v>
      </c>
      <c r="AF187" s="271">
        <v>40</v>
      </c>
      <c r="AG187" s="271" t="s">
        <v>133</v>
      </c>
      <c r="AH187" s="2779">
        <v>0</v>
      </c>
      <c r="AI187" s="2933"/>
      <c r="AK187" s="2933"/>
      <c r="AL187" s="2938"/>
      <c r="AN187" s="2935"/>
      <c r="AO187" s="2933"/>
    </row>
    <row r="188" spans="2:41">
      <c r="B188" s="120"/>
      <c r="C188" s="557"/>
      <c r="D188" s="557"/>
      <c r="E188" s="1463"/>
      <c r="F188" s="61">
        <v>992200110446</v>
      </c>
      <c r="G188" s="61">
        <v>8727900150087</v>
      </c>
      <c r="H188" s="63" t="s">
        <v>2038</v>
      </c>
      <c r="I188" s="63" t="s">
        <v>2039</v>
      </c>
      <c r="J188" s="324">
        <v>1</v>
      </c>
      <c r="K188" s="1075"/>
      <c r="L188" s="271"/>
      <c r="M188" s="307"/>
      <c r="N188" s="283">
        <v>0.5</v>
      </c>
      <c r="O188" s="308"/>
      <c r="P188" s="743">
        <v>7</v>
      </c>
      <c r="Q188" s="14"/>
      <c r="R188" s="1785"/>
      <c r="S188" s="308"/>
      <c r="T188" s="308"/>
      <c r="U188" s="308"/>
      <c r="V188" s="308"/>
      <c r="W188" s="291"/>
      <c r="X188" s="291"/>
      <c r="Y188" s="271"/>
      <c r="Z188" s="271"/>
      <c r="AA188" s="271"/>
      <c r="AB188" s="308"/>
      <c r="AC188" s="283"/>
      <c r="AD188" s="271"/>
      <c r="AE188" s="271">
        <v>872790015008799</v>
      </c>
      <c r="AF188" s="271">
        <v>2000</v>
      </c>
      <c r="AG188" s="271" t="s">
        <v>133</v>
      </c>
      <c r="AH188" s="2779">
        <v>0</v>
      </c>
      <c r="AI188" s="2933"/>
      <c r="AK188" s="2933"/>
      <c r="AL188" s="2938"/>
      <c r="AN188" s="2935"/>
      <c r="AO188" s="2933"/>
    </row>
    <row r="189" spans="2:41">
      <c r="B189" s="120"/>
      <c r="C189" s="557"/>
      <c r="D189" s="557"/>
      <c r="E189" s="1463"/>
      <c r="F189" s="61">
        <v>992200110445</v>
      </c>
      <c r="G189" s="61">
        <v>8727900150070</v>
      </c>
      <c r="H189" s="63" t="s">
        <v>2040</v>
      </c>
      <c r="I189" s="63" t="s">
        <v>2039</v>
      </c>
      <c r="J189" s="324">
        <v>1</v>
      </c>
      <c r="K189" s="1075"/>
      <c r="L189" s="271"/>
      <c r="M189" s="307"/>
      <c r="N189" s="283">
        <v>0.5</v>
      </c>
      <c r="O189" s="308"/>
      <c r="P189" s="743">
        <v>7</v>
      </c>
      <c r="Q189" s="14"/>
      <c r="R189" s="1785"/>
      <c r="S189" s="308"/>
      <c r="T189" s="308"/>
      <c r="U189" s="308"/>
      <c r="V189" s="308"/>
      <c r="W189" s="291"/>
      <c r="X189" s="291"/>
      <c r="Y189" s="271"/>
      <c r="Z189" s="271"/>
      <c r="AA189" s="271"/>
      <c r="AB189" s="308"/>
      <c r="AC189" s="283"/>
      <c r="AD189" s="271"/>
      <c r="AE189" s="271">
        <v>872790015007099</v>
      </c>
      <c r="AF189" s="271">
        <v>1200</v>
      </c>
      <c r="AG189" s="271" t="s">
        <v>133</v>
      </c>
      <c r="AH189" s="2779">
        <v>0</v>
      </c>
      <c r="AI189" s="2933"/>
      <c r="AK189" s="2933"/>
      <c r="AL189" s="2938"/>
      <c r="AN189" s="2935"/>
      <c r="AO189" s="2933"/>
    </row>
    <row r="190" spans="2:41">
      <c r="B190" s="120"/>
      <c r="C190" s="557"/>
      <c r="D190" s="557"/>
      <c r="E190" s="1463"/>
      <c r="F190" s="61">
        <v>992200110447</v>
      </c>
      <c r="G190" s="61">
        <v>8727900150094</v>
      </c>
      <c r="H190" s="63" t="s">
        <v>2041</v>
      </c>
      <c r="I190" s="63" t="s">
        <v>2042</v>
      </c>
      <c r="J190" s="324">
        <v>1</v>
      </c>
      <c r="K190" s="1075"/>
      <c r="L190" s="271"/>
      <c r="M190" s="307"/>
      <c r="N190" s="283">
        <v>0.5</v>
      </c>
      <c r="O190" s="308"/>
      <c r="P190" s="743">
        <v>29</v>
      </c>
      <c r="Q190" s="14"/>
      <c r="R190" s="1785"/>
      <c r="S190" s="308"/>
      <c r="T190" s="308"/>
      <c r="U190" s="308"/>
      <c r="V190" s="308"/>
      <c r="W190" s="291"/>
      <c r="X190" s="291"/>
      <c r="Y190" s="271"/>
      <c r="Z190" s="271"/>
      <c r="AA190" s="271"/>
      <c r="AB190" s="308"/>
      <c r="AC190" s="283"/>
      <c r="AD190" s="271"/>
      <c r="AE190" s="271">
        <v>872790015009499</v>
      </c>
      <c r="AF190" s="271">
        <v>800</v>
      </c>
      <c r="AG190" s="271" t="s">
        <v>133</v>
      </c>
      <c r="AH190" s="2779">
        <v>0</v>
      </c>
      <c r="AI190" s="2933"/>
      <c r="AK190" s="2933"/>
      <c r="AL190" s="2938"/>
      <c r="AN190" s="2935"/>
      <c r="AO190" s="2933"/>
    </row>
    <row r="191" spans="2:41">
      <c r="B191" s="120"/>
      <c r="C191" s="557"/>
      <c r="D191" s="557"/>
      <c r="E191" s="1463"/>
      <c r="F191" s="61">
        <v>992200110448</v>
      </c>
      <c r="G191" s="61">
        <v>8727900150100</v>
      </c>
      <c r="H191" s="63" t="s">
        <v>2043</v>
      </c>
      <c r="I191" s="63" t="s">
        <v>2042</v>
      </c>
      <c r="J191" s="324">
        <v>1</v>
      </c>
      <c r="K191" s="1075"/>
      <c r="L191" s="271"/>
      <c r="M191" s="307"/>
      <c r="N191" s="283">
        <v>0.5</v>
      </c>
      <c r="O191" s="308"/>
      <c r="P191" s="743">
        <v>40</v>
      </c>
      <c r="Q191" s="14"/>
      <c r="R191" s="1785"/>
      <c r="S191" s="308"/>
      <c r="T191" s="308"/>
      <c r="U191" s="308"/>
      <c r="V191" s="308"/>
      <c r="W191" s="291"/>
      <c r="X191" s="291"/>
      <c r="Y191" s="271"/>
      <c r="Z191" s="271"/>
      <c r="AA191" s="271"/>
      <c r="AB191" s="308"/>
      <c r="AC191" s="283"/>
      <c r="AD191" s="271"/>
      <c r="AE191" s="271">
        <v>872790015010099</v>
      </c>
      <c r="AF191" s="271">
        <v>500</v>
      </c>
      <c r="AG191" s="271" t="s">
        <v>133</v>
      </c>
      <c r="AH191" s="2779">
        <v>0</v>
      </c>
      <c r="AI191" s="2933"/>
      <c r="AK191" s="2933"/>
      <c r="AL191" s="2938"/>
      <c r="AN191" s="2935"/>
      <c r="AO191" s="2933"/>
    </row>
    <row r="192" spans="2:41">
      <c r="B192" s="121"/>
      <c r="C192" s="834"/>
      <c r="D192" s="834"/>
      <c r="E192" s="1483"/>
      <c r="F192" s="1042">
        <v>992200113703</v>
      </c>
      <c r="G192" s="1042">
        <v>8718699133092</v>
      </c>
      <c r="H192" s="1191" t="s">
        <v>2044</v>
      </c>
      <c r="I192" s="1191" t="s">
        <v>2045</v>
      </c>
      <c r="J192" s="1429">
        <v>1</v>
      </c>
      <c r="K192" s="274"/>
      <c r="L192" s="273"/>
      <c r="M192" s="274"/>
      <c r="N192" s="1188">
        <v>0.5</v>
      </c>
      <c r="O192" s="284"/>
      <c r="P192" s="2527">
        <v>343</v>
      </c>
      <c r="Q192" s="14"/>
      <c r="R192" s="1782"/>
      <c r="S192" s="284"/>
      <c r="T192" s="284"/>
      <c r="U192" s="284"/>
      <c r="V192" s="284"/>
      <c r="W192" s="284"/>
      <c r="X192" s="284"/>
      <c r="Y192" s="273"/>
      <c r="Z192" s="273"/>
      <c r="AA192" s="273"/>
      <c r="AB192" s="284"/>
      <c r="AC192" s="1188"/>
      <c r="AD192" s="273"/>
      <c r="AE192" s="1044">
        <v>871869913309299</v>
      </c>
      <c r="AF192" s="273">
        <v>570</v>
      </c>
      <c r="AG192" s="273" t="s">
        <v>133</v>
      </c>
      <c r="AH192" s="2780">
        <v>0</v>
      </c>
      <c r="AI192" s="2933"/>
      <c r="AK192" s="2933"/>
      <c r="AL192" s="2938"/>
      <c r="AN192" s="2935"/>
      <c r="AO192" s="2933"/>
    </row>
    <row r="193" spans="6:37">
      <c r="F193" s="2743" t="s">
        <v>3741</v>
      </c>
      <c r="L193" s="598"/>
      <c r="Y193" s="598"/>
      <c r="Z193" s="598"/>
      <c r="AA193" s="598"/>
      <c r="AD193" s="598"/>
      <c r="AH193" s="2835"/>
      <c r="AI193" s="2933"/>
      <c r="AK193" s="2933"/>
    </row>
  </sheetData>
  <protectedRanges>
    <protectedRange sqref="H129:I129" name="Range1_2_1_2_1"/>
  </protectedRanges>
  <conditionalFormatting sqref="F86">
    <cfRule type="duplicateValues" dxfId="204" priority="4258"/>
    <cfRule type="duplicateValues" dxfId="203" priority="4259"/>
  </conditionalFormatting>
  <conditionalFormatting sqref="F121">
    <cfRule type="duplicateValues" dxfId="202" priority="4260"/>
    <cfRule type="duplicateValues" dxfId="201" priority="4261"/>
  </conditionalFormatting>
  <conditionalFormatting sqref="F124">
    <cfRule type="duplicateValues" dxfId="200" priority="9"/>
  </conditionalFormatting>
  <conditionalFormatting sqref="F125">
    <cfRule type="duplicateValues" dxfId="199" priority="1"/>
  </conditionalFormatting>
  <conditionalFormatting sqref="H64:H66">
    <cfRule type="expression" dxfId="198" priority="24">
      <formula>$G64&lt;&gt;"New"</formula>
    </cfRule>
    <cfRule type="expression" dxfId="197" priority="25">
      <formula>$G64="New"</formula>
    </cfRule>
  </conditionalFormatting>
  <hyperlinks>
    <hyperlink ref="C8" r:id="rId1" xr:uid="{31D3184B-19E6-4E75-B3FA-0BA22D107EC6}"/>
    <hyperlink ref="D8" r:id="rId2" xr:uid="{F55318E2-A985-4F75-880C-B8CF2FF30225}"/>
    <hyperlink ref="E8" r:id="rId3" xr:uid="{9644A420-140B-4CA7-859E-57B91AB84945}"/>
    <hyperlink ref="C12" r:id="rId4" xr:uid="{61EEEDA2-6A5E-4B92-AD26-D1EE761666A6}"/>
    <hyperlink ref="D12" r:id="rId5" xr:uid="{5A62ED41-6FFB-4B94-ABE4-A777CBEB4AD2}"/>
    <hyperlink ref="E12" r:id="rId6" xr:uid="{DBCDE9A8-5B51-458B-8DF3-9BA6FB8D369B}"/>
    <hyperlink ref="C16" r:id="rId7" xr:uid="{F6B6C68B-95B5-4EAB-AEA2-10069397CA86}"/>
    <hyperlink ref="C17" r:id="rId8" xr:uid="{542432E9-7ECB-4830-B207-9B5BE28BF504}"/>
    <hyperlink ref="D16" r:id="rId9" xr:uid="{BB70BCCC-23C5-49B2-BFDC-86183654104F}"/>
    <hyperlink ref="D17" r:id="rId10" xr:uid="{544973FE-79A9-42F6-B248-1C44E08E01FC}"/>
    <hyperlink ref="E17" r:id="rId11" xr:uid="{1EADDF52-D506-4AFA-AD1F-61C0DE5A103A}"/>
    <hyperlink ref="C23" r:id="rId12" xr:uid="{5AD34422-50CF-43D9-B2FC-22676AE2B808}"/>
    <hyperlink ref="D23" r:id="rId13" xr:uid="{B0FF7398-3866-4543-82BB-FA8AF56A83AC}"/>
    <hyperlink ref="E23" r:id="rId14" xr:uid="{3923136C-48A6-47C8-B0F1-306A2612B590}"/>
    <hyperlink ref="C28" r:id="rId15" xr:uid="{582605D7-112F-4490-AB5B-6FE3051754AB}"/>
    <hyperlink ref="D28" r:id="rId16" xr:uid="{80CB61DF-E54A-42A6-ADCB-00AB0BE1C01D}"/>
    <hyperlink ref="E28" r:id="rId17" xr:uid="{0A885BC7-1866-4801-A8AC-79F4381B044E}"/>
    <hyperlink ref="C34" r:id="rId18" xr:uid="{97CA0110-A216-40B9-BA29-245291512F90}"/>
    <hyperlink ref="C35" r:id="rId19" xr:uid="{65D4CC7C-40F2-4B7C-911F-F855C4475229}"/>
    <hyperlink ref="C36" r:id="rId20" xr:uid="{A7A8CB97-C54E-46E5-B43B-01825C884EEB}"/>
    <hyperlink ref="C37" r:id="rId21" xr:uid="{F1AF6E89-94BD-4536-BADF-F20D22B2EEB1}"/>
    <hyperlink ref="D34" r:id="rId22" xr:uid="{D469B3E8-BA56-4568-9316-D5E9EE223925}"/>
    <hyperlink ref="D35" r:id="rId23" xr:uid="{FDD9E99B-6A6A-4105-8325-8C0675B6F0BF}"/>
    <hyperlink ref="D36" r:id="rId24" xr:uid="{62B4A655-3EB4-4D8A-B9A2-64DF157E215E}"/>
    <hyperlink ref="D37" r:id="rId25" xr:uid="{906FA737-71A6-4D37-9C44-A1CBA2626ACE}"/>
    <hyperlink ref="E34" r:id="rId26" xr:uid="{D2657A02-3809-43D4-8664-67C5178390DF}"/>
    <hyperlink ref="E35" r:id="rId27" xr:uid="{DB33ED99-BD12-4EBA-A850-F94CD14FC3E2}"/>
    <hyperlink ref="E36" r:id="rId28" xr:uid="{4906C01C-C6D5-4CFF-929B-B282E7A29BEE}"/>
    <hyperlink ref="E37" r:id="rId29" xr:uid="{8E26B98B-0AD5-4833-8DE2-D17CEF64BA9E}"/>
    <hyperlink ref="C38" r:id="rId30" xr:uid="{2B470BF8-66BD-43A0-8617-2D662E403F11}"/>
    <hyperlink ref="C39" r:id="rId31" xr:uid="{EEF9D49A-A458-4816-94D2-1247BAB06668}"/>
    <hyperlink ref="C40" r:id="rId32" xr:uid="{CE177A90-1626-4B82-A9A7-1D9C05163E96}"/>
    <hyperlink ref="D38" r:id="rId33" xr:uid="{996C85A2-4D47-47CB-8F5E-6AB598EEB50F}"/>
    <hyperlink ref="D39" r:id="rId34" xr:uid="{3AFEBE5C-69C8-4D9F-AB45-5D5A506E6624}"/>
    <hyperlink ref="D40" r:id="rId35" xr:uid="{B595FF6A-C37A-49D0-B4F8-3715A179A821}"/>
    <hyperlink ref="E38" r:id="rId36" xr:uid="{934CECFD-C39C-41F6-BDD5-3608660A57E7}"/>
    <hyperlink ref="E39" r:id="rId37" xr:uid="{A55256C4-F0B3-4378-8F3D-1E9DB224C7FB}"/>
    <hyperlink ref="E40" r:id="rId38" xr:uid="{F5FA76BF-43A0-408F-AC4E-1268CF3523A4}"/>
    <hyperlink ref="C41" r:id="rId39" xr:uid="{8205E23E-13A0-4A67-ACD4-3F42260EA642}"/>
    <hyperlink ref="C42" r:id="rId40" xr:uid="{082E587E-9FC3-402D-A8B6-FB064DC2D9C8}"/>
    <hyperlink ref="C43" r:id="rId41" xr:uid="{20F51BEF-7C52-4717-96BD-83BA868E9186}"/>
    <hyperlink ref="C44" r:id="rId42" xr:uid="{6AECC662-7BCC-4D57-8F98-AD3A94D502FC}"/>
    <hyperlink ref="C45" r:id="rId43" xr:uid="{F4A47B11-775F-43D3-A1D0-0E752878FDC3}"/>
    <hyperlink ref="C46" r:id="rId44" xr:uid="{E3B345D6-9A9D-46C7-8F74-0F031FF6DD34}"/>
    <hyperlink ref="C47" r:id="rId45" xr:uid="{D9B27D3F-398A-4F6F-9C23-A21DFCA9B0C7}"/>
    <hyperlink ref="C48" r:id="rId46" xr:uid="{9A7AFF18-51B3-4255-83D3-933F58095940}"/>
    <hyperlink ref="C49" r:id="rId47" xr:uid="{3C8374EB-960B-4F83-9314-65E34ED9E852}"/>
    <hyperlink ref="C50" r:id="rId48" xr:uid="{19C0854A-001C-49D5-9D25-39C95FFD7A75}"/>
    <hyperlink ref="C51" r:id="rId49" xr:uid="{8F6A83D5-ACA0-4A6B-B6E6-CADAF53DAE56}"/>
    <hyperlink ref="C52" r:id="rId50" xr:uid="{CE3BD421-E319-4CF5-BA7A-60F2333BC27E}"/>
    <hyperlink ref="C53" r:id="rId51" xr:uid="{EB64F10B-8FD2-445E-ADA1-AF81FBD5ABAE}"/>
    <hyperlink ref="C54" r:id="rId52" xr:uid="{4D505B78-8A38-4811-9691-7AFAE9597A82}"/>
    <hyperlink ref="C55" r:id="rId53" xr:uid="{20309EF6-FFD3-4792-B564-7B9535BAD97F}"/>
    <hyperlink ref="C56" r:id="rId54" xr:uid="{2196DB2A-3B48-495B-8C01-6273D1A09B83}"/>
    <hyperlink ref="C57" r:id="rId55" xr:uid="{BF461CC9-CFDC-4665-8801-D7CE29DA62BE}"/>
    <hyperlink ref="C58" r:id="rId56" xr:uid="{91D3E42A-3B0D-47B8-817A-5E115C72F236}"/>
    <hyperlink ref="D41" r:id="rId57" xr:uid="{1CEC3B1E-BA0C-432C-B24E-4492C7265C96}"/>
    <hyperlink ref="D42" r:id="rId58" xr:uid="{F9288D36-75A6-4C52-AE5B-64FBF0867884}"/>
    <hyperlink ref="D43" r:id="rId59" xr:uid="{D7BB03E3-C855-40EC-A016-35CDDEDEF22F}"/>
    <hyperlink ref="D44" r:id="rId60" xr:uid="{9C1821F5-0793-468B-B6DD-D75C9DBBB7CA}"/>
    <hyperlink ref="D45" r:id="rId61" xr:uid="{9C0FFA38-0D31-4BEE-ADE8-B0E75623DB5B}"/>
    <hyperlink ref="D46" r:id="rId62" xr:uid="{61052976-6EF8-4D99-A1F5-01443A41B67F}"/>
    <hyperlink ref="D47" r:id="rId63" xr:uid="{F65AB98D-3D27-436D-948E-E40447712D65}"/>
    <hyperlink ref="D48" r:id="rId64" xr:uid="{F725C8F5-A22F-49A7-8487-71CE1DAD4051}"/>
    <hyperlink ref="D49" r:id="rId65" xr:uid="{0B3B88B9-4FF9-4DF6-9BD8-98817EE44488}"/>
    <hyperlink ref="D50" r:id="rId66" xr:uid="{17CE6F06-012B-4412-BA8B-D3CD389CB413}"/>
    <hyperlink ref="D51" r:id="rId67" xr:uid="{90F0D6A5-C92C-45DF-AA41-A638975AAEA7}"/>
    <hyperlink ref="D52" r:id="rId68" xr:uid="{EB6CAAC2-022E-4BFB-8AEF-B8595ED2C443}"/>
    <hyperlink ref="D53" r:id="rId69" xr:uid="{D2934F99-3AF8-44FE-A82A-819BF389FC25}"/>
    <hyperlink ref="D54" r:id="rId70" xr:uid="{1A6A65E0-603E-45CD-94EA-EE097018F2A3}"/>
    <hyperlink ref="D55" r:id="rId71" xr:uid="{60352F64-9E16-450E-91CD-34C9D8B2B3DD}"/>
    <hyperlink ref="D56" r:id="rId72" xr:uid="{F43B8C3B-B312-4847-B2D3-2CBBBB7B3AA3}"/>
    <hyperlink ref="D57" r:id="rId73" xr:uid="{74E13FAB-1095-4AA9-9AD0-3AD78F06FB32}"/>
    <hyperlink ref="D58" r:id="rId74" xr:uid="{A08A66D7-AD84-48D1-9B8F-ABBDA8E301A5}"/>
    <hyperlink ref="E41" r:id="rId75" xr:uid="{C19E7ED0-C8DC-4007-AACE-A3BB350EF5E0}"/>
    <hyperlink ref="E42" r:id="rId76" xr:uid="{FE2D97CD-FF20-42B2-B0A4-CCCBED86CD33}"/>
    <hyperlink ref="E43" r:id="rId77" xr:uid="{25F3CD67-B47F-4A87-986D-A4A008CA16AE}"/>
    <hyperlink ref="E44" r:id="rId78" xr:uid="{A992BD08-1B97-4BE2-A3F5-9D9EE6EC4773}"/>
    <hyperlink ref="E45" r:id="rId79" xr:uid="{3BC284E8-22AC-4A1A-B473-5E4C00350821}"/>
    <hyperlink ref="E46" r:id="rId80" xr:uid="{BD55579B-5AFD-4B3B-B5BD-44D65C0C95CC}"/>
    <hyperlink ref="E47" r:id="rId81" xr:uid="{556A5BAF-1C3E-43E8-AAA5-563DFC6DA29E}"/>
    <hyperlink ref="E48" r:id="rId82" xr:uid="{E828DB4D-9485-4DA0-BC27-948C4642BD9F}"/>
    <hyperlink ref="E49" r:id="rId83" xr:uid="{A7FB01F4-640F-4C5D-A754-3DCDD1A60E3E}"/>
    <hyperlink ref="E50" r:id="rId84" xr:uid="{A61A6A08-CD39-4EAF-AF1D-C7EB8B417D65}"/>
    <hyperlink ref="E51" r:id="rId85" xr:uid="{16792510-8C73-44EE-B331-831D8ECAAD7D}"/>
    <hyperlink ref="E52" r:id="rId86" xr:uid="{6DBE3395-7FAF-4919-9947-697557480F09}"/>
    <hyperlink ref="E53" r:id="rId87" xr:uid="{61F73480-729D-4D2C-97D4-7A0573611E57}"/>
    <hyperlink ref="E54" r:id="rId88" xr:uid="{CCDF0367-053B-46BD-9F17-030F0FF86BF0}"/>
    <hyperlink ref="E55" r:id="rId89" xr:uid="{4F73721A-9957-4C80-A1CD-1205A234E0D8}"/>
    <hyperlink ref="E56" r:id="rId90" xr:uid="{6EC84F6A-E87D-444E-8026-ECC38AD9E73F}"/>
    <hyperlink ref="E57" r:id="rId91" xr:uid="{B13AB35E-1489-44C2-A0D7-9DD96083F877}"/>
    <hyperlink ref="E58" r:id="rId92" xr:uid="{B8EE8935-D53D-41C0-AFCD-BDC9EF707B21}"/>
    <hyperlink ref="C59" r:id="rId93" xr:uid="{71AADD51-87B6-470D-B7EB-65CFD29826C4}"/>
    <hyperlink ref="C60" r:id="rId94" xr:uid="{9D747200-7323-4A48-B616-E2B4D6B39C24}"/>
    <hyperlink ref="C61" r:id="rId95" xr:uid="{B48CCF53-1EEB-44C3-90D4-9EE84C19C8F8}"/>
    <hyperlink ref="D59" r:id="rId96" xr:uid="{635652EA-450F-4AE4-A352-DD374E4BFD5F}"/>
    <hyperlink ref="D60" r:id="rId97" xr:uid="{126661E2-23E7-4465-A075-DFA5D3F8A729}"/>
    <hyperlink ref="D61" r:id="rId98" xr:uid="{97D1F9F9-EE86-4691-9905-43EAF766B775}"/>
    <hyperlink ref="E59" r:id="rId99" xr:uid="{1145B5CD-5099-49B3-A546-FE8DA13A5BA8}"/>
    <hyperlink ref="E60" r:id="rId100" xr:uid="{9A5131CB-B78D-45C6-98F1-A5B283E8CF8C}"/>
    <hyperlink ref="E61" r:id="rId101" xr:uid="{E5753490-6E50-4082-BECE-2BE60F324B77}"/>
    <hyperlink ref="C64" r:id="rId102" xr:uid="{183E467F-A679-437F-9BC1-D059266945EE}"/>
    <hyperlink ref="C65" r:id="rId103" xr:uid="{894887DA-CC0F-4555-BD6E-6F8851A17858}"/>
    <hyperlink ref="C66" r:id="rId104" xr:uid="{5EC90046-A0C4-4611-968E-CE107F16E2F9}"/>
    <hyperlink ref="D64" r:id="rId105" xr:uid="{C6F55DB2-70B3-4FCF-AFAB-5CCC4058FBB0}"/>
    <hyperlink ref="D65" r:id="rId106" xr:uid="{7E37F146-B86B-4EB8-8728-AE49919B9EAF}"/>
    <hyperlink ref="D66" r:id="rId107" xr:uid="{FC121837-9143-484E-AC32-9310E73E6884}"/>
    <hyperlink ref="E64" r:id="rId108" xr:uid="{72BCF965-8E22-472F-A461-B11DF28F31D4}"/>
    <hyperlink ref="E65" r:id="rId109" xr:uid="{03158569-DFE3-48E0-A028-EBCFD7845FD6}"/>
    <hyperlink ref="E66" r:id="rId110" xr:uid="{17ADF867-8227-44AF-AFBB-1FF82049D743}"/>
    <hyperlink ref="C69" r:id="rId111" xr:uid="{9586469A-D054-4837-81D2-26F891AA3C3B}"/>
    <hyperlink ref="D69" r:id="rId112" xr:uid="{29956688-344F-4589-AB50-3C28D5108C3D}"/>
    <hyperlink ref="E69" r:id="rId113" xr:uid="{3E6A019A-B4FA-4E2F-8BD4-1839E2DB3597}"/>
    <hyperlink ref="C72" r:id="rId114" xr:uid="{79E0847C-BFB0-44CB-AC1E-6B334C694682}"/>
    <hyperlink ref="C76" r:id="rId115" xr:uid="{8674E33D-3584-41AB-B3CB-BDC368645A69}"/>
    <hyperlink ref="C77" r:id="rId116" xr:uid="{CF9FD2C4-F128-4A19-936C-CBF8B884F0C3}"/>
    <hyperlink ref="C78" r:id="rId117" xr:uid="{E28D463B-7858-491D-8676-75BCEC6E60E5}"/>
    <hyperlink ref="C80" r:id="rId118" xr:uid="{07153C59-38E0-4D90-B637-BD5947A99368}"/>
    <hyperlink ref="C82" r:id="rId119" xr:uid="{39024CE0-3159-46B5-AD1E-E6737012883E}"/>
    <hyperlink ref="D72" r:id="rId120" xr:uid="{C85458B7-7A22-402F-9794-6EEC0C42805F}"/>
    <hyperlink ref="D76" r:id="rId121" xr:uid="{6D807139-2B77-4F25-8838-442AED7F6DBB}"/>
    <hyperlink ref="D77" r:id="rId122" xr:uid="{DFE5DC51-1074-4328-902A-29806AA9A4C2}"/>
    <hyperlink ref="D78" r:id="rId123" xr:uid="{6162DC11-1394-44A7-815A-7742D9312AFE}"/>
    <hyperlink ref="D80" r:id="rId124" xr:uid="{5BEB4B55-09E9-473B-B598-3A59F12CC032}"/>
    <hyperlink ref="D82" r:id="rId125" xr:uid="{48869D91-AE9D-4327-BE58-AC0B9C40E1D3}"/>
    <hyperlink ref="E72" r:id="rId126" xr:uid="{BF442C39-44F9-48E7-94A8-A372A60D3082}"/>
    <hyperlink ref="E76" r:id="rId127" xr:uid="{B203290F-A302-42CA-A2BD-531AB7FD3F69}"/>
    <hyperlink ref="E77" r:id="rId128" xr:uid="{988F2AF0-5B0B-42A3-88C6-830069B27407}"/>
    <hyperlink ref="E78" r:id="rId129" xr:uid="{0CD5F8E4-0FF3-4F61-AA9E-FA10D6372958}"/>
    <hyperlink ref="E80" r:id="rId130" xr:uid="{760BE8C8-A831-4917-9209-8555C0B0D082}"/>
    <hyperlink ref="E82" r:id="rId131" xr:uid="{8047791B-BABB-41F1-A618-C071FD23AB00}"/>
    <hyperlink ref="C86" r:id="rId132" xr:uid="{892CC56D-AEFB-4251-B259-41001E9FE7B1}"/>
    <hyperlink ref="C87" r:id="rId133" xr:uid="{BCC78A3F-998A-448F-BDDE-56B7E545EC2D}"/>
    <hyperlink ref="C88" r:id="rId134" xr:uid="{9721BDC9-2D3C-4069-A709-532F3E833B6F}"/>
    <hyperlink ref="D86" r:id="rId135" xr:uid="{8BBCCF3B-EAA8-4971-BE2F-238A0B51EB3E}"/>
    <hyperlink ref="D87" r:id="rId136" xr:uid="{755FB3BE-8C15-4E1F-8C3A-D176D48A8EEA}"/>
    <hyperlink ref="D88" r:id="rId137" xr:uid="{F953CF49-A18D-401D-922A-2733A88EE341}"/>
    <hyperlink ref="E86" r:id="rId138" xr:uid="{04678653-0612-4F6C-99F2-A35BC1930AA2}"/>
    <hyperlink ref="E87" r:id="rId139" xr:uid="{F294B2FA-0135-4100-8C22-D80D92037469}"/>
    <hyperlink ref="E88" r:id="rId140" xr:uid="{E842BFD9-F280-46DF-BBB4-4F613478E48A}"/>
    <hyperlink ref="C91" r:id="rId141" xr:uid="{AEE52D80-5C11-4142-962B-4501F73D35EA}"/>
    <hyperlink ref="C92" r:id="rId142" xr:uid="{485FC7FE-B168-4B1C-BCE7-DF56EF7987DA}"/>
    <hyperlink ref="C93" r:id="rId143" xr:uid="{65F9E9E6-DBE2-4C2D-B1B0-2094788014D5}"/>
    <hyperlink ref="C94" r:id="rId144" xr:uid="{35DB53E5-7DBA-4E9E-8F08-05353B25DBEF}"/>
    <hyperlink ref="D91" r:id="rId145" xr:uid="{FBA0FE6C-2C4E-48A4-AD35-F3F42FFAFDC0}"/>
    <hyperlink ref="D92" r:id="rId146" xr:uid="{2DC31B0D-211C-4FCD-B987-195B0F1EE7A9}"/>
    <hyperlink ref="D93" r:id="rId147" xr:uid="{416659E3-C41D-48E0-AACE-9DCDF5C3A440}"/>
    <hyperlink ref="D94" r:id="rId148" xr:uid="{B61A3B70-FADB-42D0-8007-172216B27634}"/>
    <hyperlink ref="C98" r:id="rId149" xr:uid="{5A54DC8E-AC3D-4D53-B966-863ED542198B}"/>
    <hyperlink ref="D98" r:id="rId150" xr:uid="{CEC8AF64-CC69-439D-B782-F87D1786C9F7}"/>
    <hyperlink ref="E98" r:id="rId151" xr:uid="{E7553267-8D37-4DC6-9170-8DEC8554A695}"/>
    <hyperlink ref="C99" r:id="rId152" xr:uid="{C2BE4F17-47D1-4B2C-9920-9EAF4B637E4F}"/>
    <hyperlink ref="D99" r:id="rId153" xr:uid="{3DA6DA6E-123C-4D2D-B548-387E2E0106F9}"/>
    <hyperlink ref="E99" r:id="rId154" xr:uid="{7732571A-AAD3-4808-B732-59B62734C3CC}"/>
    <hyperlink ref="C102" r:id="rId155" xr:uid="{63C8A2AA-9BCB-484D-9BD5-936D4A06D4A9}"/>
    <hyperlink ref="C103" r:id="rId156" xr:uid="{84878905-DCC0-4778-8B45-7DEAF3990863}"/>
    <hyperlink ref="C104" r:id="rId157" xr:uid="{164D8171-C851-48E3-B0E2-3794F8DE4225}"/>
    <hyperlink ref="C105" r:id="rId158" xr:uid="{ACF947A0-25EE-48E4-9CBD-09A79AF7E175}"/>
    <hyperlink ref="D102" r:id="rId159" xr:uid="{7FFF4A4C-1456-4982-B6F3-F742E5F648B6}"/>
    <hyperlink ref="D103" r:id="rId160" xr:uid="{5964B08C-BCA4-4528-BE7A-228152B44303}"/>
    <hyperlink ref="D104" r:id="rId161" xr:uid="{336AEF46-D811-492E-980A-A1DE27D16353}"/>
    <hyperlink ref="D105" r:id="rId162" xr:uid="{982340FE-A530-4AC8-8908-5C5AAF2F6F4F}"/>
    <hyperlink ref="E102" r:id="rId163" xr:uid="{F289E847-9D53-41A2-A62C-1CF5F1FEEC77}"/>
    <hyperlink ref="E103" r:id="rId164" xr:uid="{07D265FD-1897-428E-8029-898BC4005952}"/>
    <hyperlink ref="E104" r:id="rId165" xr:uid="{376C346B-0CC2-456E-B7B5-8409BC26CF58}"/>
    <hyperlink ref="E105" r:id="rId166" xr:uid="{08DBE3A0-3BD2-4265-8E19-F6FB6BC93422}"/>
    <hyperlink ref="C106" r:id="rId167" xr:uid="{D9935C84-0FE3-4757-B017-1E0DEC09CDB3}"/>
    <hyperlink ref="C107" r:id="rId168" xr:uid="{0D26FA87-B703-47AE-80D6-272EA8B38A38}"/>
    <hyperlink ref="C108" r:id="rId169" xr:uid="{9621CF3A-5E0B-4879-89C7-9A80D6374110}"/>
    <hyperlink ref="D106" r:id="rId170" xr:uid="{88DF1765-1628-41EE-A86C-DE3E70242DB7}"/>
    <hyperlink ref="D107" r:id="rId171" xr:uid="{64B066BE-29E0-4E25-87A0-52609BCEBB74}"/>
    <hyperlink ref="D108" r:id="rId172" xr:uid="{48186559-6048-44D3-982A-0BA70DE63D74}"/>
    <hyperlink ref="E106" r:id="rId173" xr:uid="{5B6CB883-E544-461E-BC7B-DE5854C6F3BF}"/>
    <hyperlink ref="E107" r:id="rId174" xr:uid="{A89D0B97-0FE1-49C2-B4FE-16D96F7CC47F}"/>
    <hyperlink ref="E108" r:id="rId175" xr:uid="{0DE7674A-3622-49EB-9414-ED208A504EAF}"/>
    <hyperlink ref="C111" r:id="rId176" xr:uid="{2BA21D03-D060-437E-B0CF-4EB867704EBD}"/>
    <hyperlink ref="C112" r:id="rId177" xr:uid="{072DB224-7300-47FA-9FFE-10AA33CF54B1}"/>
    <hyperlink ref="C113" r:id="rId178" xr:uid="{28E6D53F-B285-40B6-99FC-89CE663D43C8}"/>
    <hyperlink ref="C114" r:id="rId179" xr:uid="{AFB4EB66-3C01-46AE-9728-3739DCBFE680}"/>
    <hyperlink ref="C115" r:id="rId180" xr:uid="{FCAC112B-C661-4292-BD89-F63557EA39E9}"/>
    <hyperlink ref="C116" r:id="rId181" xr:uid="{C5326253-6DDE-4807-BE0A-8222229FCB96}"/>
    <hyperlink ref="C117" r:id="rId182" xr:uid="{4ACFA8F9-3496-4AC7-A41A-37C19D52B906}"/>
    <hyperlink ref="D111" r:id="rId183" xr:uid="{B1A8A551-B096-454B-A279-ECC06E47F666}"/>
    <hyperlink ref="D112" r:id="rId184" xr:uid="{089D89D5-47E3-4E72-9BE0-4492B39223C6}"/>
    <hyperlink ref="D113" r:id="rId185" xr:uid="{5A9FC83E-7BBE-4368-B2FC-BBA5E95820B1}"/>
    <hyperlink ref="D114" r:id="rId186" xr:uid="{D312D358-CD4A-4E7F-9818-47B01EF2543A}"/>
    <hyperlink ref="D115" r:id="rId187" xr:uid="{03FC4340-2008-4D30-8B78-CBFFCFFE9BA2}"/>
    <hyperlink ref="D116" r:id="rId188" xr:uid="{751850DB-94D3-4FD6-A8E6-80A8881F6E99}"/>
    <hyperlink ref="D117" r:id="rId189" xr:uid="{9F51A6FB-A906-4E57-BF89-7EC6449DBA91}"/>
    <hyperlink ref="E111" r:id="rId190" xr:uid="{FE6A70E1-199E-4FD4-8584-8F00803D8878}"/>
    <hyperlink ref="E112" r:id="rId191" xr:uid="{DDFF0983-BF80-480C-9F00-1BA7EE21EE3E}"/>
    <hyperlink ref="E113" r:id="rId192" xr:uid="{408BCD20-22FB-4300-9A92-064677E055DC}"/>
    <hyperlink ref="E114" r:id="rId193" xr:uid="{E63D153A-F272-4280-A556-9892E139E85E}"/>
    <hyperlink ref="E115" r:id="rId194" xr:uid="{1FD9EEB3-D554-4926-8554-9CB248209354}"/>
    <hyperlink ref="E116" r:id="rId195" xr:uid="{268EDF24-CB11-4046-BDBF-0B80846F0380}"/>
    <hyperlink ref="E117" r:id="rId196" xr:uid="{595DFCBB-0C7A-41B6-A956-3160292E26FB}"/>
    <hyperlink ref="C120" r:id="rId197" xr:uid="{46135CFE-184D-4978-8194-84BB7CCACF12}"/>
    <hyperlink ref="C121" r:id="rId198" xr:uid="{27C7F800-7E3C-47E0-A313-4EAE1BCFA457}"/>
    <hyperlink ref="D120" r:id="rId199" xr:uid="{A576B43F-1115-4640-B0CE-B2B2D45B28AB}"/>
    <hyperlink ref="D121" r:id="rId200" xr:uid="{E471100A-50F3-41EA-8596-A7F07A536B25}"/>
    <hyperlink ref="C124" r:id="rId201" xr:uid="{9AF4B147-BA59-4EB2-8F87-964D4C160FA6}"/>
    <hyperlink ref="C125" r:id="rId202" xr:uid="{0ECFCFDC-9A60-4715-95D5-FB2C58E2DBBC}"/>
    <hyperlink ref="C126" r:id="rId203" xr:uid="{D33CE421-34BF-4783-81F8-90002B5460D4}"/>
    <hyperlink ref="C127" r:id="rId204" xr:uid="{46B92B43-0228-4C09-9B95-4FE1C7A8F01D}"/>
    <hyperlink ref="D124" r:id="rId205" xr:uid="{EC139757-58D9-42B6-8C75-C7BA85ADC06D}"/>
    <hyperlink ref="D125" r:id="rId206" xr:uid="{C1D47D85-3BBC-4973-A07C-0FF54B61B3C3}"/>
    <hyperlink ref="D126" r:id="rId207" xr:uid="{66D0419A-CB93-4301-89DF-68FDC6DCF294}"/>
    <hyperlink ref="D127" r:id="rId208" xr:uid="{42DD30C3-10E4-42D5-B9DC-EF1A7234AF0D}"/>
    <hyperlink ref="C129" r:id="rId209" xr:uid="{2D89C7AC-0987-4716-A4D5-63225B029968}"/>
    <hyperlink ref="C130" r:id="rId210" xr:uid="{9C6F6181-9A9E-4FBE-B759-1A629ED5684E}"/>
    <hyperlink ref="C131" r:id="rId211" xr:uid="{725C0B98-5E20-4637-ABD4-0570BA5E69D5}"/>
    <hyperlink ref="D129" r:id="rId212" xr:uid="{7AB972BE-6C98-4ADE-815A-98BB72DF86C5}"/>
    <hyperlink ref="D130" r:id="rId213" xr:uid="{F740FF5D-B67C-4EA3-B700-D3FDC217DEE7}"/>
    <hyperlink ref="D131" r:id="rId214" xr:uid="{3150F009-A889-4720-A319-5B30DDC137A2}"/>
    <hyperlink ref="C134" r:id="rId215" xr:uid="{23F6B3F0-5FBB-4CBE-B6EF-2B07E50CA1B0}"/>
    <hyperlink ref="D134" r:id="rId216" xr:uid="{CE83A691-91A7-454F-8376-6C2D8B854F75}"/>
    <hyperlink ref="C137" r:id="rId217" xr:uid="{6D4F1F19-A17A-46DD-801A-56D817EB3FA0}"/>
    <hyperlink ref="C138" r:id="rId218" xr:uid="{F03A8592-DC28-454D-8BD4-B8BC7A4AB606}"/>
    <hyperlink ref="C139" r:id="rId219" xr:uid="{B2B40A98-A13D-4357-A090-60535E3DC973}"/>
    <hyperlink ref="D137" r:id="rId220" xr:uid="{E74769BC-E37C-481D-AF69-9B44FCA4C725}"/>
    <hyperlink ref="D138" r:id="rId221" xr:uid="{F0FCBD4B-CE7A-4201-BC84-E378F5141161}"/>
    <hyperlink ref="D139" r:id="rId222" xr:uid="{B4416D91-0445-4A36-AEC5-469BF61BDF2E}"/>
    <hyperlink ref="C143" r:id="rId223" xr:uid="{5C9204BF-7E2B-4A4E-B4D3-42882A7AADB4}"/>
    <hyperlink ref="D143" r:id="rId224" xr:uid="{FECDADDE-AB09-46B6-90D4-8E3A14B25BBB}"/>
    <hyperlink ref="C146" r:id="rId225" xr:uid="{F445AB6E-7263-4701-ADD9-6CC7C0747610}"/>
    <hyperlink ref="C147" r:id="rId226" xr:uid="{AE91E341-A761-40DC-918C-2FA340F8915D}"/>
    <hyperlink ref="D146" r:id="rId227" xr:uid="{F0D418A4-60F2-456F-BCF2-2094CA010610}"/>
    <hyperlink ref="D147" r:id="rId228" xr:uid="{EA2BD0E9-E1A4-4C7B-8456-C5945612E6E3}"/>
    <hyperlink ref="C150" r:id="rId229" xr:uid="{C6E043E0-5D90-45A8-AA2A-6607982C6C67}"/>
    <hyperlink ref="C151" r:id="rId230" xr:uid="{2AF91D39-F0C4-4660-A9E9-89427AAB3037}"/>
    <hyperlink ref="D150" r:id="rId231" xr:uid="{BDD5CAC2-3510-4D62-960B-37CF0400BF3A}"/>
    <hyperlink ref="D151" r:id="rId232" xr:uid="{24F7E0C7-DCC4-410C-863B-5B02F9C35FC6}"/>
    <hyperlink ref="C154" r:id="rId233" xr:uid="{0C258BA3-F988-4B67-B9B4-757FCDFDB604}"/>
    <hyperlink ref="D154" r:id="rId234" xr:uid="{31D76F8C-300B-40D5-97E7-E537C997807D}"/>
    <hyperlink ref="C156" r:id="rId235" xr:uid="{64CF4504-2344-48F9-9005-1B3E9DF29847}"/>
    <hyperlink ref="D156" r:id="rId236" xr:uid="{699F50F4-374A-4241-86EB-F1708842B17E}"/>
    <hyperlink ref="C159" r:id="rId237" xr:uid="{84E65579-5A87-452A-B659-71FD4ED44464}"/>
    <hyperlink ref="D159" r:id="rId238" xr:uid="{B1DA4E0C-12A7-4C3B-B6A7-08B9092593BA}"/>
    <hyperlink ref="C162" r:id="rId239" xr:uid="{6950E1E5-A8FF-4E87-9B5A-AE0384537502}"/>
    <hyperlink ref="D162" r:id="rId240" xr:uid="{7A0CFF9A-04A1-446E-BA56-6541B3A920D2}"/>
    <hyperlink ref="C165" r:id="rId241" xr:uid="{CE20F6CD-181B-4699-8A36-162489E80EE6}"/>
    <hyperlink ref="D165" r:id="rId242" xr:uid="{0C8A4859-8E99-4329-ABB2-2CE94A2E9CEE}"/>
    <hyperlink ref="C167" r:id="rId243" xr:uid="{AD3033DE-AD5D-4FC4-8B9D-849AC75A0B12}"/>
    <hyperlink ref="D167" r:id="rId244" xr:uid="{749BD0CC-7783-4BBE-941D-9ED7788A1EC3}"/>
    <hyperlink ref="C169" r:id="rId245" xr:uid="{5FF8D4E1-B1FA-4071-9833-255788D5041C}"/>
    <hyperlink ref="D169" r:id="rId246" xr:uid="{77D51E62-4D2C-4C5D-80B3-66B651DE18C5}"/>
    <hyperlink ref="C172" r:id="rId247" xr:uid="{A0C94CE2-26AF-49E1-A135-4D4081E765BA}"/>
    <hyperlink ref="D172" r:id="rId248" xr:uid="{BF1DD57E-E42F-4B89-8496-D295B2F0ED8E}"/>
  </hyperlinks>
  <pageMargins left="0.7" right="0.7" top="0.75" bottom="0.75" header="0.3" footer="0.3"/>
  <pageSetup paperSize="9" orientation="portrait" r:id="rId249"/>
  <customProperties>
    <customPr name="_pios_id" r:id="rId250"/>
  </customProperties>
  <drawing r:id="rId25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5A5400-155D-46AD-AADB-D9C72096FBC3}">
  <sheetPr codeName="Sheet6">
    <tabColor rgb="FF00E487"/>
    <pageSetUpPr autoPageBreaks="0"/>
  </sheetPr>
  <dimension ref="D1:O77"/>
  <sheetViews>
    <sheetView showGridLines="0" tabSelected="1" zoomScale="80" zoomScaleNormal="80" workbookViewId="0">
      <selection activeCell="D2" sqref="D2"/>
    </sheetView>
  </sheetViews>
  <sheetFormatPr defaultRowHeight="14.5"/>
  <cols>
    <col min="1" max="1" width="4" customWidth="1"/>
    <col min="3" max="3" width="10" customWidth="1"/>
    <col min="4" max="4" width="8.7265625" customWidth="1"/>
    <col min="10" max="12" width="8.7265625" customWidth="1"/>
    <col min="13" max="13" width="13.6328125" customWidth="1"/>
    <col min="14" max="14" width="8.7265625" customWidth="1"/>
    <col min="15" max="15" width="10.36328125" customWidth="1"/>
    <col min="16" max="21" width="8.7265625" customWidth="1"/>
  </cols>
  <sheetData>
    <row r="1" spans="4:8" ht="7" customHeight="1"/>
    <row r="2" spans="4:8" ht="20" customHeight="1">
      <c r="D2" s="1454" t="s">
        <v>2765</v>
      </c>
      <c r="E2" s="1453"/>
      <c r="F2" s="1453"/>
      <c r="G2" s="1453"/>
      <c r="H2" s="1453"/>
    </row>
    <row r="4" spans="4:8">
      <c r="D4" s="3291" t="str">
        <f>HYPERLINK("#Interierova_svitidla","INTERIÉROVÁ SVÍTIDLA")</f>
        <v>INTERIÉROVÁ SVÍTIDLA</v>
      </c>
      <c r="E4" s="3291"/>
      <c r="F4" s="3291"/>
      <c r="G4" s="3291"/>
      <c r="H4" s="3291"/>
    </row>
    <row r="5" spans="4:8">
      <c r="E5" s="3290" t="str">
        <f>HYPERLINK("#downlighty","DOWNLIGHTY")</f>
        <v>DOWNLIGHTY</v>
      </c>
      <c r="F5" s="3290"/>
      <c r="G5" s="3290"/>
      <c r="H5" s="3290"/>
    </row>
    <row r="6" spans="4:8">
      <c r="E6" s="3290" t="str">
        <f>HYPERLINK("#Nouzova_svitidla","NOUZOVÁ SVÍTIDLA")</f>
        <v>NOUZOVÁ SVÍTIDLA</v>
      </c>
      <c r="F6" s="3290"/>
      <c r="G6" s="3290"/>
      <c r="H6" s="3290"/>
    </row>
    <row r="7" spans="4:8">
      <c r="E7" s="3290" t="str">
        <f>HYPERLINK("#Nastenna_stropni_svitidla","NÁSTĚNNÁ, STROPNÍ SVÍTIDLA")</f>
        <v>NÁSTĚNNÁ, STROPNÍ SVÍTIDLA</v>
      </c>
      <c r="F7" s="3290"/>
      <c r="G7" s="3290"/>
      <c r="H7" s="3290"/>
    </row>
    <row r="8" spans="4:8">
      <c r="E8" s="3290" t="str">
        <f>HYPERLINK("#Projektory","PROJEKTORY")</f>
        <v>PROJEKTORY</v>
      </c>
      <c r="F8" s="3290"/>
      <c r="G8" s="3290"/>
      <c r="H8" s="3290"/>
    </row>
    <row r="9" spans="4:8">
      <c r="E9" s="3290" t="str">
        <f>HYPERLINK("#Vestavna_svitidla","VESTAVNÁ SVÍTIDLA")</f>
        <v>VESTAVNÁ SVÍTIDLA</v>
      </c>
      <c r="F9" s="3290"/>
      <c r="G9" s="3290"/>
      <c r="H9" s="3290"/>
    </row>
    <row r="10" spans="4:8">
      <c r="E10" s="3290" t="str">
        <f>HYPERLINK("#Prisazena_svitidla","PŘISAZENÁ SVÍTIDLA")</f>
        <v>PŘISAZENÁ SVÍTIDLA</v>
      </c>
      <c r="F10" s="3290"/>
      <c r="G10" s="3290"/>
      <c r="H10" s="3290"/>
    </row>
    <row r="11" spans="4:8">
      <c r="E11" s="3290" t="str">
        <f>HYPERLINK("#Prachotesna_svitidla","PRACHOTĚSNÁ SVÍTIDLA ")</f>
        <v xml:space="preserve">PRACHOTĚSNÁ SVÍTIDLA </v>
      </c>
      <c r="F11" s="3290"/>
      <c r="G11" s="3290"/>
      <c r="H11" s="3290"/>
    </row>
    <row r="12" spans="4:8">
      <c r="E12" s="3290" t="str">
        <f>HYPERLINK("#Svetelne_listy","SVĚTELNÉ LIŠTY")</f>
        <v>SVĚTELNÉ LIŠTY</v>
      </c>
      <c r="F12" s="3290"/>
      <c r="G12" s="3290"/>
      <c r="H12" s="3290"/>
    </row>
    <row r="13" spans="4:8">
      <c r="E13" s="3290" t="str">
        <f>HYPERLINK("#Prumyslova_svitidla","PRŮMYSLOVÁ SVÍTIDLA")</f>
        <v>PRŮMYSLOVÁ SVÍTIDLA</v>
      </c>
      <c r="F13" s="3290"/>
      <c r="G13" s="3290"/>
      <c r="H13" s="3290"/>
    </row>
    <row r="15" spans="4:8">
      <c r="D15" s="3291" t="str">
        <f>HYPERLINK("#Venkovni_svitidla","VENKOVNÍ SVÍTIDLA")</f>
        <v>VENKOVNÍ SVÍTIDLA</v>
      </c>
      <c r="E15" s="3291"/>
      <c r="F15" s="3291"/>
      <c r="G15" s="3291"/>
      <c r="H15" s="3291"/>
    </row>
    <row r="16" spans="4:8">
      <c r="E16" s="3290" t="str">
        <f>HYPERLINK("#Svetlomety","SVĚTLOMETY")</f>
        <v>SVĚTLOMETY</v>
      </c>
      <c r="F16" s="3290"/>
      <c r="G16" s="3290"/>
      <c r="H16" s="3290"/>
    </row>
    <row r="17" spans="4:8">
      <c r="E17" s="3290" t="str">
        <f>HYPERLINK("#Verejne_osvetleni","VEŘEJNÉ OSVĚTLENÍ")</f>
        <v>VEŘEJNÉ OSVĚTLENÍ</v>
      </c>
      <c r="F17" s="3290"/>
      <c r="G17" s="3290"/>
      <c r="H17" s="3290"/>
    </row>
    <row r="19" spans="4:8">
      <c r="D19" s="3292" t="str">
        <f>HYPERLINK("#LED_nahrady_vybojek","LED NÁHRADY VÝBOJEK")</f>
        <v>LED NÁHRADY VÝBOJEK</v>
      </c>
      <c r="E19" s="3292"/>
      <c r="F19" s="3292"/>
      <c r="G19" s="3292"/>
      <c r="H19" s="3292"/>
    </row>
    <row r="20" spans="4:8">
      <c r="E20" s="3290" t="str">
        <f>HYPERLINK("#SON_T","SON-T")</f>
        <v>SON-T</v>
      </c>
      <c r="F20" s="3290"/>
      <c r="G20" s="3290"/>
      <c r="H20" s="3290"/>
    </row>
    <row r="21" spans="4:8">
      <c r="E21" s="3290" t="str">
        <f>HYPERLINK("#HPL","HPL")</f>
        <v>HPL</v>
      </c>
      <c r="F21" s="3290"/>
      <c r="G21" s="3290"/>
      <c r="H21" s="3290"/>
    </row>
    <row r="22" spans="4:8">
      <c r="E22" s="3290" t="str">
        <f>HYPERLINK("#HPI","HPI")</f>
        <v>HPI</v>
      </c>
      <c r="F22" s="3290"/>
      <c r="G22" s="3290"/>
      <c r="H22" s="3290"/>
    </row>
    <row r="24" spans="4:8">
      <c r="D24" s="3292" t="str">
        <f>HYPERLINK("#LED_nastrcne_zdroje","LED NÁSTRČNÉ ZDROJE")</f>
        <v>LED NÁSTRČNÉ ZDROJE</v>
      </c>
      <c r="E24" s="3292"/>
      <c r="F24" s="3292"/>
      <c r="G24" s="3292"/>
      <c r="H24" s="3292"/>
    </row>
    <row r="25" spans="4:8">
      <c r="E25" s="3290" t="str">
        <f>HYPERLINK("#PL_S","PL-S")</f>
        <v>PL-S</v>
      </c>
      <c r="F25" s="3290"/>
      <c r="G25" s="3290"/>
      <c r="H25" s="3290"/>
    </row>
    <row r="26" spans="4:8">
      <c r="E26" s="3290" t="str">
        <f>HYPERLINK("#PL_C","PL-C")</f>
        <v>PL-C</v>
      </c>
      <c r="F26" s="3290"/>
      <c r="G26" s="3290"/>
      <c r="H26" s="3290"/>
    </row>
    <row r="27" spans="4:8">
      <c r="E27" s="3290" t="str">
        <f>HYPERLINK("#PL_L","PL-L")</f>
        <v>PL-L</v>
      </c>
      <c r="F27" s="3290"/>
      <c r="G27" s="3290"/>
      <c r="H27" s="3290"/>
    </row>
    <row r="28" spans="4:8">
      <c r="E28" s="3290" t="str">
        <f>HYPERLINK("#PL_T","PL-T")</f>
        <v>PL-T</v>
      </c>
      <c r="F28" s="3290"/>
      <c r="G28" s="3290"/>
      <c r="H28" s="3290"/>
    </row>
    <row r="30" spans="4:8">
      <c r="D30" s="3291" t="str">
        <f>HYPERLINK("#LED_trubice","LED TRUBICE")</f>
        <v>LED TRUBICE</v>
      </c>
      <c r="E30" s="3291"/>
      <c r="F30" s="3291"/>
      <c r="G30" s="3291"/>
      <c r="H30" s="3291"/>
    </row>
    <row r="31" spans="4:8">
      <c r="E31" s="3290" t="str">
        <f>HYPERLINK("#T8_UE","T8 UE (MIMOŘÁDNĚ ÚSPORNÉ)")</f>
        <v>T8 UE (MIMOŘÁDNĚ ÚSPORNÉ)</v>
      </c>
      <c r="F31" s="3290"/>
      <c r="G31" s="3290"/>
      <c r="H31" s="3290"/>
    </row>
    <row r="32" spans="4:8">
      <c r="E32" s="3290" t="str">
        <f>HYPERLINK("#T8_Interact","T8 INTERACT PRO")</f>
        <v>T8 INTERACT PRO</v>
      </c>
      <c r="F32" s="3290"/>
      <c r="G32" s="3290"/>
      <c r="H32" s="3290"/>
    </row>
    <row r="33" spans="4:8">
      <c r="E33" s="3290" t="str">
        <f>HYPERLINK("#T8_ostatni_na_230V","T8 OSTATNÍ NA 230V")</f>
        <v>T8 OSTATNÍ NA 230V</v>
      </c>
      <c r="F33" s="3290"/>
      <c r="G33" s="3290"/>
      <c r="H33" s="3290"/>
    </row>
    <row r="34" spans="4:8">
      <c r="E34" s="3290" t="str">
        <f>HYPERLINK("#T8_HF","T8 (HF)")</f>
        <v>T8 (HF)</v>
      </c>
      <c r="F34" s="3290"/>
      <c r="G34" s="3290"/>
      <c r="H34" s="3290"/>
    </row>
    <row r="35" spans="4:8">
      <c r="E35" s="3290" t="str">
        <f>HYPERLINK("#T8_universalni","T8 UNIVERZÁLNÍ")</f>
        <v>T8 UNIVERZÁLNÍ</v>
      </c>
      <c r="F35" s="3290"/>
      <c r="G35" s="3290"/>
      <c r="H35" s="3290"/>
    </row>
    <row r="36" spans="4:8">
      <c r="E36" s="3290" t="str">
        <f>HYPERLINK("#T5_na_230V","T5 NA 230 V")</f>
        <v>T5 NA 230 V</v>
      </c>
      <c r="F36" s="3290"/>
      <c r="G36" s="3290"/>
      <c r="H36" s="3290"/>
    </row>
    <row r="37" spans="4:8">
      <c r="E37" s="3290" t="str">
        <f>HYPERLINK("#T5_HF","T5 (HF)")</f>
        <v>T5 (HF)</v>
      </c>
      <c r="F37" s="3290"/>
      <c r="G37" s="3290"/>
      <c r="H37" s="3290"/>
    </row>
    <row r="39" spans="4:8">
      <c r="D39" s="3292" t="str">
        <f>HYPERLINK("#LED_pasky","LED PÁSKY")</f>
        <v>LED PÁSKY</v>
      </c>
      <c r="E39" s="3292"/>
      <c r="F39" s="3292"/>
      <c r="G39" s="3292"/>
      <c r="H39" s="3292"/>
    </row>
    <row r="41" spans="4:8">
      <c r="D41" s="3291" t="str">
        <f>HYPERLINK("#LED_zdroje","LED ZDROJE")</f>
        <v>LED ZDROJE</v>
      </c>
      <c r="E41" s="3291"/>
      <c r="F41" s="3291"/>
      <c r="G41" s="3291"/>
      <c r="H41" s="3291"/>
    </row>
    <row r="42" spans="4:8">
      <c r="E42" s="3290" t="str">
        <f>HYPERLINK("#E27_Sklo","E27 ŽÁROVKY SKLO")</f>
        <v>E27 ŽÁROVKY SKLO</v>
      </c>
      <c r="F42" s="3290"/>
      <c r="G42" s="3290"/>
      <c r="H42" s="3290"/>
    </row>
    <row r="43" spans="4:8">
      <c r="E43" s="3290" t="str">
        <f>HYPERLINK("#E27_Gold","E27 ŽÁROVKY GOLD/SPECIAL")</f>
        <v>E27 ŽÁROVKY GOLD/SPECIAL</v>
      </c>
      <c r="F43" s="3290"/>
      <c r="G43" s="3290"/>
      <c r="H43" s="3290"/>
    </row>
    <row r="44" spans="4:8">
      <c r="E44" s="3290" t="str">
        <f>HYPERLINK("#E27_Plast","E27 ŽÁROVKY PLAST")</f>
        <v>E27 ŽÁROVKY PLAST</v>
      </c>
      <c r="F44" s="3290"/>
      <c r="G44" s="3290"/>
      <c r="H44" s="3290"/>
    </row>
    <row r="45" spans="4:8">
      <c r="E45" s="3290" t="str">
        <f>HYPERLINK("#E14_Svicka_Lustr","E14/E27 SVÍČKA/LUSTR")</f>
        <v>E14/E27 SVÍČKA/LUSTR</v>
      </c>
      <c r="F45" s="3290"/>
      <c r="G45" s="3290"/>
      <c r="H45" s="3290"/>
    </row>
    <row r="46" spans="4:8">
      <c r="E46" s="3290" t="str">
        <f>HYPERLINK("#Reflektorove_zarovky","REFLEKTOROVÉ ŽÁROVKY")</f>
        <v>REFLEKTOROVÉ ŽÁROVKY</v>
      </c>
      <c r="F46" s="3290"/>
      <c r="G46" s="3290"/>
      <c r="H46" s="3290"/>
    </row>
    <row r="47" spans="4:8">
      <c r="E47" s="3290" t="str">
        <f>HYPERLINK("#GU_10","GU10")</f>
        <v>GU10</v>
      </c>
      <c r="F47" s="3290"/>
      <c r="G47" s="3290"/>
      <c r="H47" s="3290"/>
    </row>
    <row r="48" spans="4:8">
      <c r="E48" s="3290" t="str">
        <f>HYPERLINK("#GU_5.3","GU5.3 / GU4")</f>
        <v>GU5.3 / GU4</v>
      </c>
      <c r="F48" s="3290"/>
      <c r="G48" s="3290"/>
      <c r="H48" s="3290"/>
    </row>
    <row r="49" spans="4:8">
      <c r="E49" s="3290" t="str">
        <f>HYPERLINK("#G_53","GU53 / G4 / GY6.35 / G9")</f>
        <v>GU53 / G4 / GY6.35 / G9</v>
      </c>
      <c r="F49" s="3290"/>
      <c r="G49" s="3290"/>
      <c r="H49" s="3290"/>
    </row>
    <row r="50" spans="4:8">
      <c r="E50" s="3290" t="str">
        <f>HYPERLINK("#R_7_S","R7S / S14S / S14D")</f>
        <v>R7S / S14S / S14D</v>
      </c>
      <c r="F50" s="3290"/>
      <c r="G50" s="3290"/>
      <c r="H50" s="3290"/>
    </row>
    <row r="52" spans="4:8">
      <c r="D52" s="3292" t="str">
        <f>HYPERLINK("#Zarovky_a_zarivky","ŽÁROVKY A ZÁŘIVKY")</f>
        <v>ŽÁROVKY A ZÁŘIVKY</v>
      </c>
      <c r="E52" s="3292"/>
      <c r="F52" s="3292"/>
      <c r="G52" s="3292"/>
      <c r="H52" s="3292"/>
    </row>
    <row r="53" spans="4:8">
      <c r="E53" s="3290" t="str">
        <f>HYPERLINK("#Halogenove_zarovky","HALOGENOVÉ ŽÁROVKY")</f>
        <v>HALOGENOVÉ ŽÁROVKY</v>
      </c>
      <c r="F53" s="3290"/>
      <c r="G53" s="3290"/>
      <c r="H53" s="3290"/>
    </row>
    <row r="54" spans="4:8">
      <c r="E54" s="3290" t="str">
        <f>HYPERLINK("#Klasicke_zarovky","KLASICKÉ ŽÁROVKY")</f>
        <v>KLASICKÉ ŽÁROVKY</v>
      </c>
      <c r="F54" s="3290"/>
      <c r="G54" s="3290"/>
      <c r="H54" s="3290"/>
    </row>
    <row r="55" spans="4:8">
      <c r="E55" s="3290" t="str">
        <f>HYPERLINK("#Specialni_svetelne_zdroje","SPECIÁLNÍ SVĚTELNÉ ZDROJE")</f>
        <v>SPECIÁLNÍ SVĚTELNÉ ZDROJE</v>
      </c>
      <c r="F55" s="3290"/>
      <c r="G55" s="3290"/>
      <c r="H55" s="3290"/>
    </row>
    <row r="56" spans="4:8">
      <c r="E56" s="3290" t="str">
        <f>HYPERLINK("#Linearni_zarivky","LINEÁRNÍ ZÁŘIVKY")</f>
        <v>LINEÁRNÍ ZÁŘIVKY</v>
      </c>
      <c r="F56" s="3290"/>
      <c r="G56" s="3290"/>
      <c r="H56" s="3290"/>
    </row>
    <row r="57" spans="4:8">
      <c r="E57" s="3290" t="str">
        <f>HYPERLINK("#Ukoncene_portfolio","UKONČENÉ PORTFOLIO")</f>
        <v>UKONČENÉ PORTFOLIO</v>
      </c>
      <c r="F57" s="3290"/>
      <c r="G57" s="3290"/>
      <c r="H57" s="3290"/>
    </row>
    <row r="59" spans="4:8">
      <c r="D59" s="3292" t="str">
        <f>HYPERLINK("#Vybojky","VÝBOJKY")</f>
        <v>VÝBOJKY</v>
      </c>
      <c r="E59" s="3292"/>
      <c r="F59" s="3292"/>
      <c r="G59" s="3292"/>
      <c r="H59" s="3292"/>
    </row>
    <row r="60" spans="4:8">
      <c r="E60" s="3290" t="str">
        <f>HYPERLINK("#Vysokotlake_sodikove","VYSOKOTLAKÉ SODÍKOVÉ")</f>
        <v>VYSOKOTLAKÉ SODÍKOVÉ</v>
      </c>
      <c r="F60" s="3290"/>
      <c r="G60" s="3290"/>
      <c r="H60" s="3290"/>
    </row>
    <row r="61" spans="4:8">
      <c r="E61" s="3290" t="str">
        <f>HYPERLINK("#Vysokotlake_halogenidove","VYSOKOTLAKÉ HALOGENIDOVÉ")</f>
        <v>VYSOKOTLAKÉ HALOGENIDOVÉ</v>
      </c>
      <c r="F61" s="3290"/>
      <c r="G61" s="3290"/>
      <c r="H61" s="3290"/>
    </row>
    <row r="62" spans="4:8">
      <c r="E62" s="3290" t="str">
        <f>HYPERLINK("#Kompaktni_halogenidove_CDM","KOMPAKTNÍ HALOGENIDOVÉ CDM")</f>
        <v>KOMPAKTNÍ HALOGENIDOVÉ CDM</v>
      </c>
      <c r="F62" s="3290"/>
      <c r="G62" s="3290"/>
      <c r="H62" s="3290"/>
    </row>
    <row r="64" spans="4:8">
      <c r="D64" s="3292" t="str">
        <f>HYPERLINK("#Predradniky","PŘEDŘADNÍKY")</f>
        <v>PŘEDŘADNÍKY</v>
      </c>
      <c r="E64" s="3292"/>
      <c r="F64" s="3292"/>
      <c r="G64" s="3292"/>
      <c r="H64" s="3292"/>
    </row>
    <row r="65" spans="4:15">
      <c r="E65" s="3290" t="str">
        <f>HYPERLINK("#Predradniky_pro_zarivky","PŘEDŘADNÍKY PRO ZÁŘIVKY")</f>
        <v>PŘEDŘADNÍKY PRO ZÁŘIVKY</v>
      </c>
      <c r="F65" s="3290"/>
      <c r="G65" s="3290"/>
      <c r="H65" s="3290"/>
    </row>
    <row r="66" spans="4:15">
      <c r="E66" s="3290" t="str">
        <f>HYPERLINK("#Predradniky_pro_vybojky","PŘEDŘADNÍKY PRO VÝBOJKY")</f>
        <v>PŘEDŘADNÍKY PRO VÝBOJKY</v>
      </c>
      <c r="F66" s="3290"/>
      <c r="G66" s="3290"/>
      <c r="H66" s="3290"/>
    </row>
    <row r="67" spans="4:15">
      <c r="E67" s="3290" t="str">
        <f>HYPERLINK("#Zapalovace_pro_vybojky","ZAPALOVAČE PRO VÝBOJKY")</f>
        <v>ZAPALOVAČE PRO VÝBOJKY</v>
      </c>
      <c r="F67" s="3290"/>
      <c r="G67" s="3290"/>
      <c r="H67" s="3290"/>
    </row>
    <row r="69" spans="4:15">
      <c r="D69" s="3292" t="str">
        <f>HYPERLINK("#Nahradni_dily","NÁHRADNÍ DÍLY")</f>
        <v>NÁHRADNÍ DÍLY</v>
      </c>
      <c r="E69" s="3292"/>
      <c r="F69" s="3292"/>
      <c r="G69" s="3292"/>
      <c r="H69" s="3292"/>
    </row>
    <row r="70" spans="4:15">
      <c r="M70" s="1488"/>
    </row>
    <row r="71" spans="4:15">
      <c r="M71" s="950"/>
    </row>
    <row r="72" spans="4:15">
      <c r="M72" s="950"/>
    </row>
    <row r="74" spans="4:15">
      <c r="M74" s="950"/>
      <c r="O74" s="950"/>
    </row>
    <row r="77" spans="4:15">
      <c r="M77" s="950"/>
    </row>
  </sheetData>
  <mergeCells count="56">
    <mergeCell ref="E65:H65"/>
    <mergeCell ref="E66:H66"/>
    <mergeCell ref="E67:H67"/>
    <mergeCell ref="D59:H59"/>
    <mergeCell ref="E60:H60"/>
    <mergeCell ref="E61:H61"/>
    <mergeCell ref="E62:H62"/>
    <mergeCell ref="D64:H64"/>
    <mergeCell ref="E25:H25"/>
    <mergeCell ref="D15:H15"/>
    <mergeCell ref="E16:H16"/>
    <mergeCell ref="D19:H19"/>
    <mergeCell ref="E20:H20"/>
    <mergeCell ref="E21:H21"/>
    <mergeCell ref="E46:H46"/>
    <mergeCell ref="E10:H10"/>
    <mergeCell ref="E54:H54"/>
    <mergeCell ref="E55:H55"/>
    <mergeCell ref="E47:H47"/>
    <mergeCell ref="E49:H49"/>
    <mergeCell ref="E48:H48"/>
    <mergeCell ref="E50:H50"/>
    <mergeCell ref="D52:H52"/>
    <mergeCell ref="E53:H53"/>
    <mergeCell ref="E31:H31"/>
    <mergeCell ref="E32:H32"/>
    <mergeCell ref="E33:H33"/>
    <mergeCell ref="D30:H30"/>
    <mergeCell ref="E34:H34"/>
    <mergeCell ref="E35:H35"/>
    <mergeCell ref="E26:H26"/>
    <mergeCell ref="E27:H27"/>
    <mergeCell ref="E22:H22"/>
    <mergeCell ref="E28:H28"/>
    <mergeCell ref="D69:H69"/>
    <mergeCell ref="D24:H24"/>
    <mergeCell ref="E56:H56"/>
    <mergeCell ref="E57:H57"/>
    <mergeCell ref="E36:H36"/>
    <mergeCell ref="E37:H37"/>
    <mergeCell ref="E42:H42"/>
    <mergeCell ref="D39:H39"/>
    <mergeCell ref="D41:H41"/>
    <mergeCell ref="E43:H43"/>
    <mergeCell ref="E44:H44"/>
    <mergeCell ref="E45:H45"/>
    <mergeCell ref="D4:H4"/>
    <mergeCell ref="E5:H5"/>
    <mergeCell ref="E6:H6"/>
    <mergeCell ref="E7:H7"/>
    <mergeCell ref="E8:H8"/>
    <mergeCell ref="E9:H9"/>
    <mergeCell ref="E11:H11"/>
    <mergeCell ref="E12:H12"/>
    <mergeCell ref="E13:H13"/>
    <mergeCell ref="E17:H17"/>
  </mergeCells>
  <pageMargins left="0.7" right="0.7" top="0.75" bottom="0.75" header="0.3" footer="0.3"/>
  <pageSetup paperSize="9" orientation="portrait" r:id="rId1"/>
  <customProperties>
    <customPr name="_pios_id" r:id="rId2"/>
  </customProperties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6C489-5380-43F9-BA91-100A5B97EDCB}">
  <sheetPr codeName="Sheet7">
    <tabColor rgb="FF00E487"/>
    <pageSetUpPr autoPageBreaks="0"/>
  </sheetPr>
  <dimension ref="B1:AM1890"/>
  <sheetViews>
    <sheetView showGridLines="0" zoomScale="80" zoomScaleNormal="80" workbookViewId="0">
      <pane xSplit="8" ySplit="5" topLeftCell="J1880" activePane="bottomRight" state="frozen"/>
      <selection pane="topRight" activeCell="I1" sqref="I1"/>
      <selection pane="bottomLeft" activeCell="A8" sqref="A8"/>
      <selection pane="bottomRight" activeCell="F1890" sqref="F1890"/>
    </sheetView>
  </sheetViews>
  <sheetFormatPr defaultRowHeight="14.5" outlineLevelCol="1"/>
  <cols>
    <col min="1" max="1" width="1.54296875" customWidth="1"/>
    <col min="2" max="2" width="36.54296875" customWidth="1"/>
    <col min="3" max="5" width="2.90625" customWidth="1"/>
    <col min="6" max="6" width="12.36328125" customWidth="1"/>
    <col min="7" max="7" width="13.54296875" customWidth="1"/>
    <col min="8" max="8" width="43.453125" customWidth="1"/>
    <col min="9" max="9" width="119.90625" hidden="1" customWidth="1" outlineLevel="1"/>
    <col min="10" max="10" width="11.81640625" style="195" customWidth="1" collapsed="1"/>
    <col min="11" max="11" width="18.54296875" style="195" customWidth="1"/>
    <col min="12" max="12" width="17" style="598" customWidth="1"/>
    <col min="13" max="13" width="7.7265625" style="195" customWidth="1"/>
    <col min="14" max="14" width="6" style="195" customWidth="1"/>
    <col min="15" max="15" width="9.453125" style="195" customWidth="1"/>
    <col min="16" max="16" width="8.7265625" style="195"/>
    <col min="17" max="17" width="7.08984375" bestFit="1" customWidth="1"/>
    <col min="18" max="18" width="4.1796875" style="195" hidden="1" customWidth="1" outlineLevel="1"/>
    <col min="19" max="19" width="6.453125" style="195" hidden="1" customWidth="1" outlineLevel="1"/>
    <col min="20" max="20" width="28" style="195" hidden="1" customWidth="1" outlineLevel="1"/>
    <col min="21" max="21" width="11" style="195" hidden="1" customWidth="1" outlineLevel="1"/>
    <col min="22" max="22" width="16.36328125" style="195" hidden="1" customWidth="1" outlineLevel="1"/>
    <col min="23" max="24" width="9.54296875" style="195" hidden="1" customWidth="1" outlineLevel="1"/>
    <col min="25" max="25" width="8.7265625" style="598" hidden="1" customWidth="1" outlineLevel="1"/>
    <col min="26" max="26" width="8.81640625" style="598" hidden="1" customWidth="1" outlineLevel="1"/>
    <col min="27" max="27" width="8.7265625" style="598" hidden="1" customWidth="1" outlineLevel="1"/>
    <col min="28" max="28" width="10.1796875" style="195" hidden="1" customWidth="1" outlineLevel="1"/>
    <col min="29" max="29" width="10.6328125" style="195" hidden="1" customWidth="1" outlineLevel="1"/>
    <col min="30" max="30" width="8.7265625" style="598" hidden="1" customWidth="1" outlineLevel="1"/>
    <col min="31" max="31" width="14.90625" style="195" hidden="1" customWidth="1" outlineLevel="1"/>
    <col min="32" max="32" width="6.54296875" style="195" hidden="1" customWidth="1" outlineLevel="1"/>
    <col min="33" max="33" width="7.453125" style="195" hidden="1" customWidth="1" outlineLevel="1"/>
    <col min="34" max="34" width="9.26953125" style="2835" hidden="1" customWidth="1" outlineLevel="1"/>
    <col min="35" max="35" width="8.7265625" style="2933" collapsed="1"/>
    <col min="36" max="36" width="8.7265625" customWidth="1"/>
    <col min="37" max="37" width="8.7265625" style="2933" customWidth="1"/>
    <col min="38" max="38" width="8.7265625" customWidth="1"/>
  </cols>
  <sheetData>
    <row r="1" spans="2:39" ht="15.5" customHeight="1">
      <c r="G1" s="3285" t="str">
        <f>HYPERLINK("#OBSAH","OBSAH")</f>
        <v>OBSAH</v>
      </c>
      <c r="I1" s="1453"/>
      <c r="J1" s="1660" t="s">
        <v>2987</v>
      </c>
      <c r="K1" s="925" t="s">
        <v>3516</v>
      </c>
      <c r="L1" s="195"/>
      <c r="R1" s="2480"/>
      <c r="S1" s="2480"/>
      <c r="T1" s="2480"/>
      <c r="U1" s="2480"/>
      <c r="V1" s="2480"/>
      <c r="W1" s="2480"/>
      <c r="X1" s="2480"/>
      <c r="Y1" s="2480"/>
      <c r="Z1" s="2480"/>
      <c r="AA1" s="2480"/>
      <c r="AB1" s="2480"/>
      <c r="AC1" s="2480"/>
      <c r="AD1" s="2480"/>
      <c r="AE1" s="2480"/>
      <c r="AF1" s="2480"/>
      <c r="AG1" s="2480"/>
      <c r="AH1" s="2480"/>
      <c r="AI1" s="2932" t="s">
        <v>2986</v>
      </c>
      <c r="AJ1" s="1453"/>
      <c r="AK1" s="2936"/>
      <c r="AL1" s="1453"/>
      <c r="AM1" s="925" t="s">
        <v>3517</v>
      </c>
    </row>
    <row r="2" spans="2:39">
      <c r="J2"/>
      <c r="K2"/>
      <c r="L2" s="195"/>
      <c r="Y2" s="195"/>
      <c r="Z2" s="195"/>
      <c r="AA2" s="195"/>
      <c r="AD2" s="195"/>
      <c r="AH2" s="195"/>
    </row>
    <row r="3" spans="2:39" ht="20.5" customHeight="1">
      <c r="B3" s="1457" t="s">
        <v>2768</v>
      </c>
      <c r="C3" s="1457"/>
      <c r="D3" s="1457"/>
      <c r="E3" s="1457"/>
      <c r="F3" s="1457"/>
      <c r="G3" s="1457"/>
      <c r="H3" s="1457"/>
      <c r="I3" s="1458"/>
      <c r="J3" s="1457"/>
      <c r="K3" s="1457"/>
      <c r="L3" s="1665"/>
      <c r="M3" s="1665"/>
      <c r="N3" s="1665"/>
      <c r="O3" s="2480"/>
      <c r="P3" s="1665"/>
      <c r="Q3" s="1453"/>
      <c r="R3" s="2480"/>
      <c r="S3" s="2480"/>
      <c r="T3" s="2480"/>
      <c r="U3" s="2480"/>
      <c r="V3" s="2480"/>
      <c r="W3" s="2480"/>
      <c r="X3" s="2480"/>
      <c r="Y3" s="2480"/>
      <c r="Z3" s="2480"/>
      <c r="AA3" s="2480"/>
      <c r="AB3" s="2480"/>
      <c r="AC3" s="2480"/>
      <c r="AD3" s="2480"/>
      <c r="AE3" s="2480"/>
      <c r="AF3" s="2480"/>
      <c r="AG3" s="2480"/>
      <c r="AH3" s="1665"/>
    </row>
    <row r="4" spans="2:39">
      <c r="J4"/>
      <c r="K4"/>
      <c r="L4" s="195"/>
      <c r="Y4" s="195"/>
      <c r="Z4" s="195"/>
      <c r="AA4" s="195"/>
      <c r="AD4" s="195"/>
      <c r="AH4" s="195"/>
    </row>
    <row r="5" spans="2:39" ht="29" customHeight="1">
      <c r="B5" s="467" t="s">
        <v>2771</v>
      </c>
      <c r="C5" s="1459" t="s">
        <v>2767</v>
      </c>
      <c r="D5" s="1455"/>
      <c r="E5" s="1456"/>
      <c r="F5" s="467" t="s">
        <v>33</v>
      </c>
      <c r="G5" s="467" t="s">
        <v>2046</v>
      </c>
      <c r="H5" s="467" t="s">
        <v>40</v>
      </c>
      <c r="I5" s="467" t="s">
        <v>41</v>
      </c>
      <c r="J5" s="540" t="s">
        <v>3159</v>
      </c>
      <c r="K5" s="542" t="s">
        <v>1815</v>
      </c>
      <c r="L5" s="540" t="s">
        <v>3160</v>
      </c>
      <c r="M5" s="541" t="s">
        <v>3161</v>
      </c>
      <c r="N5" s="2097" t="s">
        <v>3162</v>
      </c>
      <c r="O5" s="2097" t="s">
        <v>2048</v>
      </c>
      <c r="P5" s="2098" t="s">
        <v>3163</v>
      </c>
      <c r="Q5" s="539" t="s">
        <v>2049</v>
      </c>
      <c r="R5" s="540" t="s">
        <v>43</v>
      </c>
      <c r="S5" s="540" t="s">
        <v>44</v>
      </c>
      <c r="T5" s="539" t="s">
        <v>145</v>
      </c>
      <c r="U5" s="1460" t="s">
        <v>109</v>
      </c>
      <c r="V5" s="540" t="s">
        <v>3164</v>
      </c>
      <c r="W5" s="541" t="s">
        <v>3165</v>
      </c>
      <c r="X5" s="541" t="s">
        <v>3674</v>
      </c>
      <c r="Y5" s="1460" t="s">
        <v>3169</v>
      </c>
      <c r="Z5" s="1460" t="s">
        <v>1731</v>
      </c>
      <c r="AA5" s="1460" t="s">
        <v>3166</v>
      </c>
      <c r="AB5" s="1460" t="s">
        <v>154</v>
      </c>
      <c r="AC5" s="2100" t="s">
        <v>3167</v>
      </c>
      <c r="AD5" s="2482" t="s">
        <v>110</v>
      </c>
      <c r="AE5" s="2482" t="s">
        <v>3520</v>
      </c>
      <c r="AF5" s="2481" t="s">
        <v>3697</v>
      </c>
      <c r="AG5" s="541" t="s">
        <v>1717</v>
      </c>
      <c r="AH5" s="2097" t="s">
        <v>3168</v>
      </c>
      <c r="AI5"/>
      <c r="AK5"/>
    </row>
    <row r="6" spans="2:39">
      <c r="L6" s="195"/>
      <c r="Y6" s="195"/>
      <c r="Z6" s="195"/>
      <c r="AA6" s="195"/>
      <c r="AE6" s="598"/>
      <c r="AH6" s="195"/>
      <c r="AI6"/>
    </row>
    <row r="7" spans="2:39" s="1484" customFormat="1" ht="13" customHeight="1">
      <c r="B7" s="1519" t="s">
        <v>196</v>
      </c>
      <c r="J7" s="1666"/>
      <c r="K7" s="1666"/>
      <c r="L7" s="1666"/>
      <c r="M7" s="1666"/>
      <c r="N7" s="1666"/>
      <c r="O7" s="1666"/>
      <c r="P7" s="1666"/>
      <c r="R7" s="1666"/>
      <c r="S7" s="1666"/>
      <c r="T7" s="1666"/>
      <c r="U7" s="1666"/>
      <c r="V7" s="1666"/>
      <c r="W7" s="1666"/>
      <c r="X7" s="1666"/>
      <c r="Y7" s="1666"/>
      <c r="Z7" s="1666"/>
      <c r="AA7" s="1666"/>
      <c r="AB7" s="1666"/>
      <c r="AC7" s="2483"/>
      <c r="AD7" s="1901"/>
      <c r="AE7" s="1901"/>
      <c r="AF7" s="1666"/>
      <c r="AG7" s="1666"/>
      <c r="AH7" s="1666"/>
      <c r="AK7" s="2937"/>
      <c r="AL7" s="1519"/>
    </row>
    <row r="8" spans="2:39">
      <c r="B8" s="507" t="s">
        <v>3767</v>
      </c>
      <c r="C8" s="1461" t="s">
        <v>2766</v>
      </c>
      <c r="D8" s="1461" t="s">
        <v>2193</v>
      </c>
      <c r="E8" s="1462" t="s">
        <v>2769</v>
      </c>
      <c r="F8" s="2232">
        <v>911401805980</v>
      </c>
      <c r="G8" s="1485">
        <v>8710163339474</v>
      </c>
      <c r="H8" s="2400" t="s">
        <v>572</v>
      </c>
      <c r="I8" s="995" t="s">
        <v>573</v>
      </c>
      <c r="J8" s="3094">
        <v>11</v>
      </c>
      <c r="K8" s="1586">
        <v>1100</v>
      </c>
      <c r="L8" s="1020">
        <v>3000</v>
      </c>
      <c r="M8" s="1508">
        <v>50000</v>
      </c>
      <c r="N8" s="1020">
        <v>5</v>
      </c>
      <c r="O8" s="996"/>
      <c r="P8" s="1980">
        <v>635</v>
      </c>
      <c r="Q8" s="508"/>
      <c r="R8" s="1727" t="s">
        <v>48</v>
      </c>
      <c r="S8" s="996" t="s">
        <v>3033</v>
      </c>
      <c r="T8" s="996" t="s">
        <v>3625</v>
      </c>
      <c r="U8" s="996"/>
      <c r="V8" s="996" t="s">
        <v>147</v>
      </c>
      <c r="W8" s="1018" t="s">
        <v>198</v>
      </c>
      <c r="X8" s="1018">
        <v>100</v>
      </c>
      <c r="Y8" s="1020">
        <v>166</v>
      </c>
      <c r="Z8" s="1020">
        <v>166</v>
      </c>
      <c r="AA8" s="1020">
        <v>28</v>
      </c>
      <c r="AB8" s="996" t="s">
        <v>113</v>
      </c>
      <c r="AC8" s="1018" t="s">
        <v>3079</v>
      </c>
      <c r="AD8" s="1020"/>
      <c r="AE8" s="1486">
        <v>871016333947499</v>
      </c>
      <c r="AF8" s="1020">
        <v>1</v>
      </c>
      <c r="AG8" s="1020" t="s">
        <v>113</v>
      </c>
      <c r="AH8" s="2776">
        <v>1</v>
      </c>
      <c r="AL8" s="2938"/>
    </row>
    <row r="9" spans="2:39">
      <c r="B9" s="2171"/>
      <c r="C9" s="557" t="s">
        <v>2766</v>
      </c>
      <c r="D9" s="557" t="s">
        <v>2193</v>
      </c>
      <c r="E9" s="1463" t="s">
        <v>2769</v>
      </c>
      <c r="F9" s="148">
        <v>911401816185</v>
      </c>
      <c r="G9" s="198">
        <v>8720169500419</v>
      </c>
      <c r="H9" s="241" t="s">
        <v>2347</v>
      </c>
      <c r="I9" s="52" t="s">
        <v>2506</v>
      </c>
      <c r="J9" s="347">
        <v>9.5</v>
      </c>
      <c r="K9" s="388" t="s">
        <v>2692</v>
      </c>
      <c r="L9" s="340" t="s">
        <v>3699</v>
      </c>
      <c r="M9" s="338">
        <v>50000</v>
      </c>
      <c r="N9" s="340">
        <v>5</v>
      </c>
      <c r="O9" s="347"/>
      <c r="P9" s="1320">
        <v>795</v>
      </c>
      <c r="Q9" s="508"/>
      <c r="R9" s="1710" t="s">
        <v>48</v>
      </c>
      <c r="S9" s="347" t="s">
        <v>3033</v>
      </c>
      <c r="T9" s="347" t="s">
        <v>3625</v>
      </c>
      <c r="U9" s="347"/>
      <c r="V9" s="347" t="s">
        <v>3002</v>
      </c>
      <c r="W9" s="341" t="s">
        <v>198</v>
      </c>
      <c r="X9" s="341">
        <v>121</v>
      </c>
      <c r="Y9" s="340">
        <v>170</v>
      </c>
      <c r="Z9" s="340">
        <v>170</v>
      </c>
      <c r="AA9" s="340">
        <v>25</v>
      </c>
      <c r="AB9" s="347" t="s">
        <v>113</v>
      </c>
      <c r="AC9" s="341" t="s">
        <v>3079</v>
      </c>
      <c r="AD9" s="340"/>
      <c r="AE9" s="1282">
        <v>872016950041999</v>
      </c>
      <c r="AF9" s="340">
        <v>1</v>
      </c>
      <c r="AG9" s="340" t="s">
        <v>113</v>
      </c>
      <c r="AH9" s="2785">
        <v>1</v>
      </c>
      <c r="AL9" s="2938"/>
    </row>
    <row r="10" spans="2:39">
      <c r="B10" s="2171"/>
      <c r="C10" s="557" t="s">
        <v>2766</v>
      </c>
      <c r="D10" s="557" t="s">
        <v>2193</v>
      </c>
      <c r="E10" s="1463" t="s">
        <v>2769</v>
      </c>
      <c r="F10" s="148">
        <v>911401894687</v>
      </c>
      <c r="G10" s="198">
        <v>8721103316998</v>
      </c>
      <c r="H10" s="241" t="s">
        <v>2685</v>
      </c>
      <c r="I10" s="52" t="s">
        <v>2686</v>
      </c>
      <c r="J10" s="347">
        <v>10</v>
      </c>
      <c r="K10" s="388" t="s">
        <v>2692</v>
      </c>
      <c r="L10" s="340" t="s">
        <v>3699</v>
      </c>
      <c r="M10" s="338">
        <v>50000</v>
      </c>
      <c r="N10" s="340">
        <v>5</v>
      </c>
      <c r="O10" s="347"/>
      <c r="P10" s="1320">
        <v>1595</v>
      </c>
      <c r="Q10" s="508"/>
      <c r="R10" s="1710" t="s">
        <v>48</v>
      </c>
      <c r="S10" s="347" t="s">
        <v>3033</v>
      </c>
      <c r="T10" s="347" t="s">
        <v>3625</v>
      </c>
      <c r="U10" s="347"/>
      <c r="V10" s="347" t="s">
        <v>3002</v>
      </c>
      <c r="W10" s="341" t="s">
        <v>198</v>
      </c>
      <c r="X10" s="341">
        <v>115</v>
      </c>
      <c r="Y10" s="340">
        <v>170</v>
      </c>
      <c r="Z10" s="340">
        <v>170</v>
      </c>
      <c r="AA10" s="340">
        <v>30</v>
      </c>
      <c r="AB10" s="347" t="s">
        <v>133</v>
      </c>
      <c r="AC10" s="341" t="s">
        <v>3079</v>
      </c>
      <c r="AD10" s="340"/>
      <c r="AE10" s="1282">
        <v>872110331699899</v>
      </c>
      <c r="AF10" s="340">
        <v>1</v>
      </c>
      <c r="AG10" s="340" t="s">
        <v>113</v>
      </c>
      <c r="AH10" s="2785">
        <v>1</v>
      </c>
      <c r="AL10" s="2938"/>
    </row>
    <row r="11" spans="2:39">
      <c r="B11" s="2171"/>
      <c r="C11" s="557" t="s">
        <v>2766</v>
      </c>
      <c r="D11" s="557" t="s">
        <v>2193</v>
      </c>
      <c r="E11" s="1463" t="s">
        <v>2769</v>
      </c>
      <c r="F11" s="148">
        <v>911401895087</v>
      </c>
      <c r="G11" s="198">
        <v>8721103317032</v>
      </c>
      <c r="H11" s="241" t="s">
        <v>2688</v>
      </c>
      <c r="I11" s="52" t="s">
        <v>2690</v>
      </c>
      <c r="J11" s="347"/>
      <c r="K11" s="388"/>
      <c r="L11" s="340"/>
      <c r="M11" s="338"/>
      <c r="N11" s="340">
        <v>2</v>
      </c>
      <c r="O11" s="347"/>
      <c r="P11" s="1320">
        <v>175</v>
      </c>
      <c r="Q11" s="508"/>
      <c r="R11" s="1710"/>
      <c r="S11" s="347"/>
      <c r="T11" s="347"/>
      <c r="U11" s="347"/>
      <c r="V11" s="347"/>
      <c r="W11" s="341"/>
      <c r="X11" s="341"/>
      <c r="Y11" s="340">
        <v>176.5</v>
      </c>
      <c r="Z11" s="340">
        <v>176.5</v>
      </c>
      <c r="AA11" s="340">
        <v>44.5</v>
      </c>
      <c r="AB11" s="347"/>
      <c r="AC11" s="341"/>
      <c r="AD11" s="340"/>
      <c r="AE11" s="1282">
        <v>872110331703299</v>
      </c>
      <c r="AF11" s="340">
        <v>1</v>
      </c>
      <c r="AG11" s="340" t="s">
        <v>113</v>
      </c>
      <c r="AH11" s="2785">
        <v>0</v>
      </c>
      <c r="AL11" s="2938"/>
    </row>
    <row r="12" spans="2:39">
      <c r="B12" s="2171"/>
      <c r="C12" s="557" t="s">
        <v>2766</v>
      </c>
      <c r="D12" s="557" t="s">
        <v>2193</v>
      </c>
      <c r="E12" s="1463" t="s">
        <v>2769</v>
      </c>
      <c r="F12" s="148">
        <v>911401816285</v>
      </c>
      <c r="G12" s="198">
        <v>8720169500426</v>
      </c>
      <c r="H12" s="241" t="s">
        <v>2348</v>
      </c>
      <c r="I12" s="52" t="s">
        <v>2506</v>
      </c>
      <c r="J12" s="347">
        <v>17.5</v>
      </c>
      <c r="K12" s="388" t="s">
        <v>2693</v>
      </c>
      <c r="L12" s="340" t="s">
        <v>3699</v>
      </c>
      <c r="M12" s="338">
        <v>50000</v>
      </c>
      <c r="N12" s="340">
        <v>5</v>
      </c>
      <c r="O12" s="347"/>
      <c r="P12" s="1320">
        <v>990</v>
      </c>
      <c r="Q12" s="508"/>
      <c r="R12" s="1710" t="s">
        <v>48</v>
      </c>
      <c r="S12" s="347" t="s">
        <v>3033</v>
      </c>
      <c r="T12" s="347" t="s">
        <v>3635</v>
      </c>
      <c r="U12" s="347"/>
      <c r="V12" s="347" t="s">
        <v>3002</v>
      </c>
      <c r="W12" s="341" t="s">
        <v>198</v>
      </c>
      <c r="X12" s="341">
        <v>120</v>
      </c>
      <c r="Y12" s="340">
        <v>218</v>
      </c>
      <c r="Z12" s="340">
        <v>218</v>
      </c>
      <c r="AA12" s="340">
        <v>25</v>
      </c>
      <c r="AB12" s="347" t="s">
        <v>113</v>
      </c>
      <c r="AC12" s="341" t="s">
        <v>3079</v>
      </c>
      <c r="AD12" s="340"/>
      <c r="AE12" s="1282">
        <v>872016950042699</v>
      </c>
      <c r="AF12" s="340">
        <v>1</v>
      </c>
      <c r="AG12" s="340" t="s">
        <v>113</v>
      </c>
      <c r="AH12" s="2785">
        <v>1</v>
      </c>
      <c r="AL12" s="2938"/>
    </row>
    <row r="13" spans="2:39">
      <c r="B13" s="2171"/>
      <c r="C13" s="557" t="s">
        <v>2766</v>
      </c>
      <c r="D13" s="557" t="s">
        <v>2193</v>
      </c>
      <c r="E13" s="1463" t="s">
        <v>2769</v>
      </c>
      <c r="F13" s="148">
        <v>911401894787</v>
      </c>
      <c r="G13" s="198">
        <v>8721103317001</v>
      </c>
      <c r="H13" s="241" t="s">
        <v>2687</v>
      </c>
      <c r="I13" s="52" t="s">
        <v>2686</v>
      </c>
      <c r="J13" s="347">
        <v>18</v>
      </c>
      <c r="K13" s="388" t="s">
        <v>2693</v>
      </c>
      <c r="L13" s="340" t="s">
        <v>3699</v>
      </c>
      <c r="M13" s="338">
        <v>50000</v>
      </c>
      <c r="N13" s="340">
        <v>5</v>
      </c>
      <c r="O13" s="347"/>
      <c r="P13" s="1320">
        <v>1790</v>
      </c>
      <c r="Q13" s="508"/>
      <c r="R13" s="1710" t="s">
        <v>48</v>
      </c>
      <c r="S13" s="347" t="s">
        <v>3033</v>
      </c>
      <c r="T13" s="347" t="s">
        <v>3635</v>
      </c>
      <c r="U13" s="347"/>
      <c r="V13" s="347" t="s">
        <v>3002</v>
      </c>
      <c r="W13" s="341" t="s">
        <v>198</v>
      </c>
      <c r="X13" s="341">
        <v>116</v>
      </c>
      <c r="Y13" s="340">
        <v>218</v>
      </c>
      <c r="Z13" s="340">
        <v>218</v>
      </c>
      <c r="AA13" s="340">
        <v>30</v>
      </c>
      <c r="AB13" s="347" t="s">
        <v>133</v>
      </c>
      <c r="AC13" s="341" t="s">
        <v>3079</v>
      </c>
      <c r="AD13" s="340"/>
      <c r="AE13" s="1282">
        <v>872110331700199</v>
      </c>
      <c r="AF13" s="340">
        <v>1</v>
      </c>
      <c r="AG13" s="340" t="s">
        <v>113</v>
      </c>
      <c r="AH13" s="2785">
        <v>4</v>
      </c>
      <c r="AL13" s="2938"/>
    </row>
    <row r="14" spans="2:39">
      <c r="B14" s="2171"/>
      <c r="C14" s="834" t="s">
        <v>2766</v>
      </c>
      <c r="D14" s="834" t="s">
        <v>2193</v>
      </c>
      <c r="E14" s="1483" t="s">
        <v>2769</v>
      </c>
      <c r="F14" s="184">
        <v>911401895187</v>
      </c>
      <c r="G14" s="201">
        <v>8721103317049</v>
      </c>
      <c r="H14" s="1281" t="s">
        <v>2689</v>
      </c>
      <c r="I14" s="54" t="s">
        <v>2690</v>
      </c>
      <c r="J14" s="432"/>
      <c r="K14" s="429"/>
      <c r="L14" s="428"/>
      <c r="M14" s="429"/>
      <c r="N14" s="428">
        <v>2</v>
      </c>
      <c r="O14" s="432"/>
      <c r="P14" s="1321">
        <v>195</v>
      </c>
      <c r="Q14" s="508"/>
      <c r="R14" s="1717"/>
      <c r="S14" s="432"/>
      <c r="T14" s="432"/>
      <c r="U14" s="432"/>
      <c r="V14" s="432"/>
      <c r="W14" s="456"/>
      <c r="X14" s="456"/>
      <c r="Y14" s="428">
        <v>224.5</v>
      </c>
      <c r="Z14" s="428">
        <v>224.5</v>
      </c>
      <c r="AA14" s="428">
        <v>44.5</v>
      </c>
      <c r="AB14" s="432"/>
      <c r="AC14" s="456"/>
      <c r="AD14" s="428"/>
      <c r="AE14" s="1687">
        <v>872110331704999</v>
      </c>
      <c r="AF14" s="428">
        <v>1</v>
      </c>
      <c r="AG14" s="428" t="s">
        <v>113</v>
      </c>
      <c r="AH14" s="2786">
        <v>0</v>
      </c>
      <c r="AL14" s="2938"/>
    </row>
    <row r="15" spans="2:39">
      <c r="B15" s="1335"/>
      <c r="C15" s="834" t="s">
        <v>2766</v>
      </c>
      <c r="D15" s="834" t="s">
        <v>2193</v>
      </c>
      <c r="E15" s="1483" t="s">
        <v>2769</v>
      </c>
      <c r="F15" s="2221">
        <v>911401806680</v>
      </c>
      <c r="G15" s="1332">
        <v>8710163339542</v>
      </c>
      <c r="H15" s="1333" t="s">
        <v>581</v>
      </c>
      <c r="I15" s="986" t="s">
        <v>578</v>
      </c>
      <c r="J15" s="1037">
        <v>21</v>
      </c>
      <c r="K15" s="1334">
        <v>2100</v>
      </c>
      <c r="L15" s="910">
        <v>4000</v>
      </c>
      <c r="M15" s="1334">
        <v>50000</v>
      </c>
      <c r="N15" s="910">
        <v>5</v>
      </c>
      <c r="O15" s="1037"/>
      <c r="P15" s="985">
        <v>990</v>
      </c>
      <c r="Q15" s="508"/>
      <c r="R15" s="1718" t="s">
        <v>48</v>
      </c>
      <c r="S15" s="1037" t="s">
        <v>3033</v>
      </c>
      <c r="T15" s="1037" t="s">
        <v>3635</v>
      </c>
      <c r="U15" s="1037"/>
      <c r="V15" s="1037" t="s">
        <v>121</v>
      </c>
      <c r="W15" s="1176" t="s">
        <v>198</v>
      </c>
      <c r="X15" s="1176">
        <v>100</v>
      </c>
      <c r="Y15" s="910">
        <v>219</v>
      </c>
      <c r="Z15" s="910">
        <v>219</v>
      </c>
      <c r="AA15" s="910">
        <v>50</v>
      </c>
      <c r="AB15" s="1037" t="s">
        <v>113</v>
      </c>
      <c r="AC15" s="1176" t="s">
        <v>3079</v>
      </c>
      <c r="AD15" s="910"/>
      <c r="AE15" s="2543">
        <v>871016333954299</v>
      </c>
      <c r="AF15" s="910">
        <v>1</v>
      </c>
      <c r="AG15" s="910" t="s">
        <v>113</v>
      </c>
      <c r="AH15" s="2787">
        <v>4</v>
      </c>
      <c r="AL15" s="2938"/>
    </row>
    <row r="16" spans="2:39">
      <c r="B16" s="561" t="s">
        <v>3768</v>
      </c>
      <c r="C16" s="832" t="s">
        <v>2766</v>
      </c>
      <c r="D16" s="832" t="s">
        <v>2193</v>
      </c>
      <c r="E16" s="1490" t="s">
        <v>2769</v>
      </c>
      <c r="F16" s="2236">
        <v>929003250532</v>
      </c>
      <c r="G16" s="224">
        <v>8719514464278</v>
      </c>
      <c r="H16" s="30" t="s">
        <v>2551</v>
      </c>
      <c r="I16" s="240" t="s">
        <v>2322</v>
      </c>
      <c r="J16" s="433">
        <v>12</v>
      </c>
      <c r="K16" s="1090">
        <v>1200</v>
      </c>
      <c r="L16" s="364">
        <v>3000</v>
      </c>
      <c r="M16" s="388">
        <v>50000</v>
      </c>
      <c r="N16" s="408">
        <v>5</v>
      </c>
      <c r="O16" s="433"/>
      <c r="P16" s="3232">
        <v>255</v>
      </c>
      <c r="Q16" s="508"/>
      <c r="R16" s="1713" t="s">
        <v>560</v>
      </c>
      <c r="S16" s="433" t="s">
        <v>3033</v>
      </c>
      <c r="T16" s="433" t="s">
        <v>3617</v>
      </c>
      <c r="U16" s="433"/>
      <c r="V16" s="433" t="s">
        <v>147</v>
      </c>
      <c r="W16" s="342" t="s">
        <v>198</v>
      </c>
      <c r="X16" s="342">
        <v>100</v>
      </c>
      <c r="Y16" s="364">
        <v>175</v>
      </c>
      <c r="Z16" s="364">
        <v>175</v>
      </c>
      <c r="AA16" s="364">
        <v>45</v>
      </c>
      <c r="AB16" s="433" t="s">
        <v>113</v>
      </c>
      <c r="AC16" s="352">
        <v>80</v>
      </c>
      <c r="AD16" s="364"/>
      <c r="AE16" s="831">
        <v>871951446427800</v>
      </c>
      <c r="AF16" s="364">
        <v>1</v>
      </c>
      <c r="AG16" s="364" t="s">
        <v>113</v>
      </c>
      <c r="AH16" s="2778">
        <v>0.5</v>
      </c>
      <c r="AL16" s="2938"/>
    </row>
    <row r="17" spans="2:38">
      <c r="B17" s="133"/>
      <c r="C17" s="557" t="s">
        <v>2766</v>
      </c>
      <c r="D17" s="557" t="s">
        <v>2193</v>
      </c>
      <c r="E17" s="1463" t="s">
        <v>2769</v>
      </c>
      <c r="F17" s="3086">
        <v>929003250632</v>
      </c>
      <c r="G17" s="198">
        <v>8719514464292</v>
      </c>
      <c r="H17" s="40" t="s">
        <v>2552</v>
      </c>
      <c r="I17" s="40" t="s">
        <v>563</v>
      </c>
      <c r="J17" s="347">
        <v>12</v>
      </c>
      <c r="K17" s="1075">
        <v>1200</v>
      </c>
      <c r="L17" s="271">
        <v>4000</v>
      </c>
      <c r="M17" s="338">
        <v>50000</v>
      </c>
      <c r="N17" s="408">
        <v>5</v>
      </c>
      <c r="O17" s="324"/>
      <c r="P17" s="3233">
        <v>255</v>
      </c>
      <c r="Q17" s="508"/>
      <c r="R17" s="1711" t="s">
        <v>560</v>
      </c>
      <c r="S17" s="324" t="s">
        <v>3034</v>
      </c>
      <c r="T17" s="324" t="s">
        <v>3617</v>
      </c>
      <c r="U17" s="324"/>
      <c r="V17" s="324" t="s">
        <v>121</v>
      </c>
      <c r="W17" s="291" t="s">
        <v>198</v>
      </c>
      <c r="X17" s="291">
        <v>100</v>
      </c>
      <c r="Y17" s="271">
        <v>175</v>
      </c>
      <c r="Z17" s="271">
        <v>175</v>
      </c>
      <c r="AA17" s="271">
        <v>45</v>
      </c>
      <c r="AB17" s="324" t="s">
        <v>113</v>
      </c>
      <c r="AC17" s="352">
        <v>80</v>
      </c>
      <c r="AD17" s="271"/>
      <c r="AE17" s="1282">
        <v>871951446429200</v>
      </c>
      <c r="AF17" s="271">
        <v>1</v>
      </c>
      <c r="AG17" s="271" t="s">
        <v>113</v>
      </c>
      <c r="AH17" s="2779">
        <v>0.5</v>
      </c>
      <c r="AL17" s="2938"/>
    </row>
    <row r="18" spans="2:38">
      <c r="B18" s="211"/>
      <c r="C18" s="557" t="s">
        <v>2766</v>
      </c>
      <c r="D18" s="557" t="s">
        <v>2193</v>
      </c>
      <c r="E18" s="1463" t="s">
        <v>2769</v>
      </c>
      <c r="F18" s="3086">
        <v>929003251332</v>
      </c>
      <c r="G18" s="198">
        <v>8719514464438</v>
      </c>
      <c r="H18" s="40" t="s">
        <v>2115</v>
      </c>
      <c r="I18" s="40" t="s">
        <v>2240</v>
      </c>
      <c r="J18" s="347">
        <v>12</v>
      </c>
      <c r="K18" s="1075">
        <v>1200</v>
      </c>
      <c r="L18" s="271" t="s">
        <v>3698</v>
      </c>
      <c r="M18" s="338">
        <v>50000</v>
      </c>
      <c r="N18" s="352">
        <v>5</v>
      </c>
      <c r="O18" s="324"/>
      <c r="P18" s="3233">
        <v>350</v>
      </c>
      <c r="Q18" s="508"/>
      <c r="R18" s="1711" t="s">
        <v>48</v>
      </c>
      <c r="S18" s="324" t="s">
        <v>3033</v>
      </c>
      <c r="T18" s="324" t="s">
        <v>3617</v>
      </c>
      <c r="U18" s="324"/>
      <c r="V18" s="324" t="s">
        <v>3002</v>
      </c>
      <c r="W18" s="291" t="s">
        <v>198</v>
      </c>
      <c r="X18" s="291">
        <v>100</v>
      </c>
      <c r="Y18" s="271">
        <v>175</v>
      </c>
      <c r="Z18" s="271">
        <v>175</v>
      </c>
      <c r="AA18" s="271">
        <v>45</v>
      </c>
      <c r="AB18" s="324" t="s">
        <v>113</v>
      </c>
      <c r="AC18" s="352">
        <v>80</v>
      </c>
      <c r="AD18" s="271"/>
      <c r="AE18" s="1282">
        <v>871951446443800</v>
      </c>
      <c r="AF18" s="271">
        <v>1</v>
      </c>
      <c r="AG18" s="271" t="s">
        <v>113</v>
      </c>
      <c r="AH18" s="2779">
        <v>0.5</v>
      </c>
      <c r="AL18" s="2938"/>
    </row>
    <row r="19" spans="2:38">
      <c r="B19" s="133"/>
      <c r="C19" s="557" t="s">
        <v>2766</v>
      </c>
      <c r="D19" s="557" t="s">
        <v>2193</v>
      </c>
      <c r="E19" s="1463"/>
      <c r="F19" s="3086">
        <v>929003311602</v>
      </c>
      <c r="G19" s="198">
        <v>8720169185630</v>
      </c>
      <c r="H19" s="40" t="s">
        <v>2096</v>
      </c>
      <c r="I19" s="40" t="s">
        <v>2226</v>
      </c>
      <c r="J19" s="347"/>
      <c r="K19" s="1075"/>
      <c r="L19" s="271" t="s">
        <v>45</v>
      </c>
      <c r="M19" s="338" t="s">
        <v>45</v>
      </c>
      <c r="N19" s="408">
        <v>5</v>
      </c>
      <c r="O19" s="324"/>
      <c r="P19" s="3233">
        <v>165</v>
      </c>
      <c r="Q19" s="508"/>
      <c r="R19" s="1711" t="s">
        <v>45</v>
      </c>
      <c r="S19" s="324" t="s">
        <v>45</v>
      </c>
      <c r="T19" s="324"/>
      <c r="U19" s="324"/>
      <c r="V19" s="324"/>
      <c r="W19" s="291"/>
      <c r="X19" s="291"/>
      <c r="Y19" s="271">
        <v>176.5</v>
      </c>
      <c r="Z19" s="271">
        <v>176.5</v>
      </c>
      <c r="AA19" s="271">
        <v>8.5</v>
      </c>
      <c r="AB19" s="324"/>
      <c r="AC19" s="352"/>
      <c r="AD19" s="271"/>
      <c r="AE19" s="1282">
        <v>872016918563000</v>
      </c>
      <c r="AF19" s="271">
        <v>1</v>
      </c>
      <c r="AG19" s="271" t="s">
        <v>113</v>
      </c>
      <c r="AH19" s="2779">
        <v>0</v>
      </c>
      <c r="AL19" s="2938"/>
    </row>
    <row r="20" spans="2:38">
      <c r="B20" s="133"/>
      <c r="C20" s="557" t="s">
        <v>2766</v>
      </c>
      <c r="D20" s="557" t="s">
        <v>2193</v>
      </c>
      <c r="E20" s="1463"/>
      <c r="F20" s="3086">
        <v>929003313002</v>
      </c>
      <c r="G20" s="198">
        <v>8720169190115</v>
      </c>
      <c r="H20" s="40" t="s">
        <v>2098</v>
      </c>
      <c r="I20" s="40" t="s">
        <v>2315</v>
      </c>
      <c r="J20" s="347"/>
      <c r="K20" s="1075"/>
      <c r="L20" s="271" t="s">
        <v>45</v>
      </c>
      <c r="M20" s="338" t="s">
        <v>45</v>
      </c>
      <c r="N20" s="352">
        <v>5</v>
      </c>
      <c r="O20" s="324"/>
      <c r="P20" s="3233">
        <v>165</v>
      </c>
      <c r="Q20" s="508"/>
      <c r="R20" s="1711" t="s">
        <v>45</v>
      </c>
      <c r="S20" s="324" t="s">
        <v>45</v>
      </c>
      <c r="T20" s="324"/>
      <c r="U20" s="324"/>
      <c r="V20" s="324"/>
      <c r="W20" s="291"/>
      <c r="X20" s="291"/>
      <c r="Y20" s="271">
        <v>176.5</v>
      </c>
      <c r="Z20" s="271">
        <v>176.5</v>
      </c>
      <c r="AA20" s="271">
        <v>8.5</v>
      </c>
      <c r="AB20" s="324"/>
      <c r="AC20" s="352"/>
      <c r="AD20" s="271"/>
      <c r="AE20" s="1282">
        <v>872016919011500</v>
      </c>
      <c r="AF20" s="271">
        <v>1</v>
      </c>
      <c r="AG20" s="271" t="s">
        <v>113</v>
      </c>
      <c r="AH20" s="2779">
        <v>0</v>
      </c>
      <c r="AL20" s="2938"/>
    </row>
    <row r="21" spans="2:38">
      <c r="B21" s="133"/>
      <c r="C21" s="557" t="s">
        <v>2766</v>
      </c>
      <c r="D21" s="557" t="s">
        <v>2193</v>
      </c>
      <c r="E21" s="1463" t="s">
        <v>2769</v>
      </c>
      <c r="F21" s="2236">
        <v>929003250832</v>
      </c>
      <c r="G21" s="198">
        <v>8719514464339</v>
      </c>
      <c r="H21" s="30" t="s">
        <v>2553</v>
      </c>
      <c r="I21" s="52" t="s">
        <v>563</v>
      </c>
      <c r="J21" s="433">
        <v>19</v>
      </c>
      <c r="K21" s="1090">
        <v>2000</v>
      </c>
      <c r="L21" s="364">
        <v>3000</v>
      </c>
      <c r="M21" s="338">
        <v>50000</v>
      </c>
      <c r="N21" s="408">
        <v>5</v>
      </c>
      <c r="O21" s="433"/>
      <c r="P21" s="3233">
        <v>350</v>
      </c>
      <c r="Q21" s="508"/>
      <c r="R21" s="1713" t="s">
        <v>560</v>
      </c>
      <c r="S21" s="433" t="s">
        <v>3034</v>
      </c>
      <c r="T21" s="433" t="s">
        <v>3635</v>
      </c>
      <c r="U21" s="433"/>
      <c r="V21" s="433" t="s">
        <v>147</v>
      </c>
      <c r="W21" s="342" t="s">
        <v>198</v>
      </c>
      <c r="X21" s="342">
        <v>105</v>
      </c>
      <c r="Y21" s="364">
        <v>225</v>
      </c>
      <c r="Z21" s="364">
        <v>225</v>
      </c>
      <c r="AA21" s="364">
        <v>45</v>
      </c>
      <c r="AB21" s="433" t="s">
        <v>113</v>
      </c>
      <c r="AC21" s="352">
        <v>80</v>
      </c>
      <c r="AD21" s="364"/>
      <c r="AE21" s="1282">
        <v>871951446433900</v>
      </c>
      <c r="AF21" s="364">
        <v>1</v>
      </c>
      <c r="AG21" s="364" t="s">
        <v>113</v>
      </c>
      <c r="AH21" s="2778">
        <v>1</v>
      </c>
      <c r="AL21" s="2938"/>
    </row>
    <row r="22" spans="2:38">
      <c r="B22" s="133"/>
      <c r="C22" s="557" t="s">
        <v>2766</v>
      </c>
      <c r="D22" s="557" t="s">
        <v>2193</v>
      </c>
      <c r="E22" s="1463" t="s">
        <v>2769</v>
      </c>
      <c r="F22" s="3087">
        <v>929003250932</v>
      </c>
      <c r="G22" s="198">
        <v>8719514464353</v>
      </c>
      <c r="H22" s="189" t="s">
        <v>2554</v>
      </c>
      <c r="I22" s="40" t="s">
        <v>563</v>
      </c>
      <c r="J22" s="434">
        <v>19</v>
      </c>
      <c r="K22" s="1075">
        <v>2000</v>
      </c>
      <c r="L22" s="271">
        <v>4000</v>
      </c>
      <c r="M22" s="338">
        <v>50000</v>
      </c>
      <c r="N22" s="352">
        <v>5</v>
      </c>
      <c r="O22" s="324"/>
      <c r="P22" s="3233">
        <v>350</v>
      </c>
      <c r="Q22" s="508"/>
      <c r="R22" s="1711" t="s">
        <v>560</v>
      </c>
      <c r="S22" s="324" t="s">
        <v>3034</v>
      </c>
      <c r="T22" s="324" t="s">
        <v>3635</v>
      </c>
      <c r="U22" s="324"/>
      <c r="V22" s="324" t="s">
        <v>121</v>
      </c>
      <c r="W22" s="291" t="s">
        <v>198</v>
      </c>
      <c r="X22" s="291">
        <v>105</v>
      </c>
      <c r="Y22" s="271">
        <v>225</v>
      </c>
      <c r="Z22" s="271">
        <v>225</v>
      </c>
      <c r="AA22" s="271">
        <v>45</v>
      </c>
      <c r="AB22" s="324" t="s">
        <v>113</v>
      </c>
      <c r="AC22" s="352">
        <v>80</v>
      </c>
      <c r="AD22" s="271"/>
      <c r="AE22" s="1282">
        <v>871951446435300</v>
      </c>
      <c r="AF22" s="271">
        <v>1</v>
      </c>
      <c r="AG22" s="271" t="s">
        <v>113</v>
      </c>
      <c r="AH22" s="2779">
        <v>1</v>
      </c>
      <c r="AL22" s="2938"/>
    </row>
    <row r="23" spans="2:38">
      <c r="B23" s="133"/>
      <c r="C23" s="557" t="s">
        <v>2766</v>
      </c>
      <c r="D23" s="557" t="s">
        <v>2193</v>
      </c>
      <c r="E23" s="1463" t="s">
        <v>2769</v>
      </c>
      <c r="F23" s="3086">
        <v>929003251432</v>
      </c>
      <c r="G23" s="198">
        <v>8719514464452</v>
      </c>
      <c r="H23" s="40" t="s">
        <v>2116</v>
      </c>
      <c r="I23" s="40" t="s">
        <v>2240</v>
      </c>
      <c r="J23" s="347">
        <v>19</v>
      </c>
      <c r="K23" s="1075">
        <v>2000</v>
      </c>
      <c r="L23" s="271" t="s">
        <v>3698</v>
      </c>
      <c r="M23" s="338">
        <v>50000</v>
      </c>
      <c r="N23" s="408">
        <v>5</v>
      </c>
      <c r="O23" s="324"/>
      <c r="P23" s="3233">
        <v>485</v>
      </c>
      <c r="Q23" s="508"/>
      <c r="R23" s="1711" t="s">
        <v>48</v>
      </c>
      <c r="S23" s="324" t="s">
        <v>3033</v>
      </c>
      <c r="T23" s="324" t="s">
        <v>3635</v>
      </c>
      <c r="U23" s="324"/>
      <c r="V23" s="324" t="s">
        <v>3002</v>
      </c>
      <c r="W23" s="291" t="s">
        <v>198</v>
      </c>
      <c r="X23" s="291">
        <v>105</v>
      </c>
      <c r="Y23" s="271">
        <v>225</v>
      </c>
      <c r="Z23" s="271">
        <v>225</v>
      </c>
      <c r="AA23" s="271">
        <v>45</v>
      </c>
      <c r="AB23" s="324" t="s">
        <v>113</v>
      </c>
      <c r="AC23" s="352">
        <v>80</v>
      </c>
      <c r="AD23" s="271"/>
      <c r="AE23" s="1282">
        <v>871951446445200</v>
      </c>
      <c r="AF23" s="271">
        <v>1</v>
      </c>
      <c r="AG23" s="271" t="s">
        <v>113</v>
      </c>
      <c r="AH23" s="2779">
        <v>1</v>
      </c>
      <c r="AL23" s="2938"/>
    </row>
    <row r="24" spans="2:38">
      <c r="B24" s="133"/>
      <c r="C24" s="557" t="s">
        <v>2766</v>
      </c>
      <c r="D24" s="557" t="s">
        <v>2193</v>
      </c>
      <c r="E24" s="1463"/>
      <c r="F24" s="3086">
        <v>929003311702</v>
      </c>
      <c r="G24" s="198">
        <v>8720169185654</v>
      </c>
      <c r="H24" s="40" t="s">
        <v>2097</v>
      </c>
      <c r="I24" s="40" t="s">
        <v>2226</v>
      </c>
      <c r="J24" s="347"/>
      <c r="K24" s="1075"/>
      <c r="L24" s="271" t="s">
        <v>45</v>
      </c>
      <c r="M24" s="338" t="s">
        <v>45</v>
      </c>
      <c r="N24" s="352">
        <v>5</v>
      </c>
      <c r="O24" s="324"/>
      <c r="P24" s="3233">
        <v>200</v>
      </c>
      <c r="Q24" s="508"/>
      <c r="R24" s="1711" t="s">
        <v>45</v>
      </c>
      <c r="S24" s="324" t="s">
        <v>45</v>
      </c>
      <c r="T24" s="324"/>
      <c r="U24" s="324"/>
      <c r="V24" s="324"/>
      <c r="W24" s="291"/>
      <c r="X24" s="291"/>
      <c r="Y24" s="271">
        <v>226.5</v>
      </c>
      <c r="Z24" s="271">
        <v>226.5</v>
      </c>
      <c r="AA24" s="271">
        <v>8.5</v>
      </c>
      <c r="AB24" s="324"/>
      <c r="AC24" s="352"/>
      <c r="AD24" s="271"/>
      <c r="AE24" s="1282">
        <v>872016918565400</v>
      </c>
      <c r="AF24" s="271">
        <v>1</v>
      </c>
      <c r="AG24" s="271" t="s">
        <v>113</v>
      </c>
      <c r="AH24" s="2779">
        <v>0</v>
      </c>
      <c r="AL24" s="2938"/>
    </row>
    <row r="25" spans="2:38">
      <c r="B25" s="133"/>
      <c r="C25" s="557" t="s">
        <v>2766</v>
      </c>
      <c r="D25" s="557" t="s">
        <v>2193</v>
      </c>
      <c r="E25" s="1463"/>
      <c r="F25" s="3086">
        <v>929003313102</v>
      </c>
      <c r="G25" s="198">
        <v>8720169190139</v>
      </c>
      <c r="H25" s="40" t="s">
        <v>2099</v>
      </c>
      <c r="I25" s="40" t="s">
        <v>2315</v>
      </c>
      <c r="J25" s="347"/>
      <c r="K25" s="1075"/>
      <c r="L25" s="271" t="s">
        <v>45</v>
      </c>
      <c r="M25" s="338" t="s">
        <v>45</v>
      </c>
      <c r="N25" s="408">
        <v>5</v>
      </c>
      <c r="O25" s="324"/>
      <c r="P25" s="3233">
        <v>200</v>
      </c>
      <c r="Q25" s="508"/>
      <c r="R25" s="1711" t="s">
        <v>45</v>
      </c>
      <c r="S25" s="324" t="s">
        <v>45</v>
      </c>
      <c r="T25" s="324"/>
      <c r="U25" s="324"/>
      <c r="V25" s="324"/>
      <c r="W25" s="291"/>
      <c r="X25" s="291"/>
      <c r="Y25" s="271">
        <v>226.5</v>
      </c>
      <c r="Z25" s="271">
        <v>226.5</v>
      </c>
      <c r="AA25" s="271">
        <v>8.5</v>
      </c>
      <c r="AB25" s="324"/>
      <c r="AC25" s="352"/>
      <c r="AD25" s="271"/>
      <c r="AE25" s="1282">
        <v>872016919013900</v>
      </c>
      <c r="AF25" s="271">
        <v>1</v>
      </c>
      <c r="AG25" s="271" t="s">
        <v>113</v>
      </c>
      <c r="AH25" s="2779">
        <v>0</v>
      </c>
      <c r="AL25" s="2938"/>
    </row>
    <row r="26" spans="2:38">
      <c r="B26" s="133"/>
      <c r="C26" s="557" t="s">
        <v>2766</v>
      </c>
      <c r="D26" s="557" t="s">
        <v>2193</v>
      </c>
      <c r="E26" s="1463" t="s">
        <v>2769</v>
      </c>
      <c r="F26" s="148">
        <v>929003251132</v>
      </c>
      <c r="G26" s="198">
        <v>8719514464391</v>
      </c>
      <c r="H26" s="40" t="s">
        <v>2555</v>
      </c>
      <c r="I26" s="52" t="s">
        <v>565</v>
      </c>
      <c r="J26" s="347">
        <v>12</v>
      </c>
      <c r="K26" s="1090">
        <v>1200</v>
      </c>
      <c r="L26" s="364">
        <v>3000</v>
      </c>
      <c r="M26" s="338">
        <v>50000</v>
      </c>
      <c r="N26" s="352">
        <v>5</v>
      </c>
      <c r="O26" s="433"/>
      <c r="P26" s="3233">
        <v>275</v>
      </c>
      <c r="Q26" s="508"/>
      <c r="R26" s="1713" t="s">
        <v>560</v>
      </c>
      <c r="S26" s="433" t="s">
        <v>3034</v>
      </c>
      <c r="T26" s="433" t="s">
        <v>3617</v>
      </c>
      <c r="U26" s="433"/>
      <c r="V26" s="433" t="s">
        <v>147</v>
      </c>
      <c r="W26" s="342" t="s">
        <v>198</v>
      </c>
      <c r="X26" s="342">
        <v>100</v>
      </c>
      <c r="Y26" s="364">
        <v>175</v>
      </c>
      <c r="Z26" s="364">
        <v>175</v>
      </c>
      <c r="AA26" s="364">
        <v>45</v>
      </c>
      <c r="AB26" s="433" t="s">
        <v>113</v>
      </c>
      <c r="AC26" s="352">
        <v>80</v>
      </c>
      <c r="AD26" s="364"/>
      <c r="AE26" s="1282">
        <v>871951446439100</v>
      </c>
      <c r="AF26" s="364">
        <v>1</v>
      </c>
      <c r="AG26" s="364" t="s">
        <v>113</v>
      </c>
      <c r="AH26" s="2778">
        <v>0.5</v>
      </c>
      <c r="AL26" s="2938"/>
    </row>
    <row r="27" spans="2:38">
      <c r="B27" s="133"/>
      <c r="C27" s="834" t="s">
        <v>2766</v>
      </c>
      <c r="D27" s="834" t="s">
        <v>2193</v>
      </c>
      <c r="E27" s="1483" t="s">
        <v>2769</v>
      </c>
      <c r="F27" s="184">
        <v>929003251232</v>
      </c>
      <c r="G27" s="198">
        <v>8719514464414</v>
      </c>
      <c r="H27" s="168" t="s">
        <v>2556</v>
      </c>
      <c r="I27" s="54" t="s">
        <v>565</v>
      </c>
      <c r="J27" s="432">
        <v>12</v>
      </c>
      <c r="K27" s="1075">
        <v>1200</v>
      </c>
      <c r="L27" s="273">
        <v>4000</v>
      </c>
      <c r="M27" s="429">
        <v>50000</v>
      </c>
      <c r="N27" s="458">
        <v>5</v>
      </c>
      <c r="O27" s="431"/>
      <c r="P27" s="3234">
        <v>275</v>
      </c>
      <c r="Q27" s="508"/>
      <c r="R27" s="1712" t="s">
        <v>560</v>
      </c>
      <c r="S27" s="431" t="s">
        <v>3034</v>
      </c>
      <c r="T27" s="431" t="s">
        <v>3617</v>
      </c>
      <c r="U27" s="431"/>
      <c r="V27" s="431" t="s">
        <v>121</v>
      </c>
      <c r="W27" s="284" t="s">
        <v>198</v>
      </c>
      <c r="X27" s="284">
        <v>100</v>
      </c>
      <c r="Y27" s="273">
        <v>175</v>
      </c>
      <c r="Z27" s="273">
        <v>175</v>
      </c>
      <c r="AA27" s="273">
        <v>45</v>
      </c>
      <c r="AB27" s="431" t="s">
        <v>113</v>
      </c>
      <c r="AC27" s="473">
        <v>80</v>
      </c>
      <c r="AD27" s="273"/>
      <c r="AE27" s="1282">
        <v>871951446441400</v>
      </c>
      <c r="AF27" s="273">
        <v>1</v>
      </c>
      <c r="AG27" s="273" t="s">
        <v>113</v>
      </c>
      <c r="AH27" s="2780">
        <v>0.5</v>
      </c>
      <c r="AL27" s="2938"/>
    </row>
    <row r="28" spans="2:38">
      <c r="B28" s="133"/>
      <c r="C28" s="832" t="s">
        <v>2766</v>
      </c>
      <c r="D28" s="832" t="s">
        <v>2193</v>
      </c>
      <c r="E28" s="1490" t="s">
        <v>2769</v>
      </c>
      <c r="F28" s="2236">
        <v>929003251532</v>
      </c>
      <c r="G28" s="197">
        <v>8719514464476</v>
      </c>
      <c r="H28" s="30" t="s">
        <v>2557</v>
      </c>
      <c r="I28" s="203" t="s">
        <v>566</v>
      </c>
      <c r="J28" s="323">
        <v>12</v>
      </c>
      <c r="K28" s="421">
        <v>1200</v>
      </c>
      <c r="L28" s="364">
        <v>3000</v>
      </c>
      <c r="M28" s="388">
        <v>50000</v>
      </c>
      <c r="N28" s="408">
        <v>5</v>
      </c>
      <c r="O28" s="433"/>
      <c r="P28" s="3232">
        <v>320</v>
      </c>
      <c r="Q28" s="508"/>
      <c r="R28" s="1713" t="s">
        <v>560</v>
      </c>
      <c r="S28" s="433" t="s">
        <v>3034</v>
      </c>
      <c r="T28" s="433" t="s">
        <v>3617</v>
      </c>
      <c r="U28" s="433"/>
      <c r="V28" s="433" t="s">
        <v>147</v>
      </c>
      <c r="W28" s="342" t="s">
        <v>198</v>
      </c>
      <c r="X28" s="342">
        <v>100</v>
      </c>
      <c r="Y28" s="364">
        <v>175</v>
      </c>
      <c r="Z28" s="364">
        <v>175</v>
      </c>
      <c r="AA28" s="364">
        <v>27</v>
      </c>
      <c r="AB28" s="433" t="s">
        <v>113</v>
      </c>
      <c r="AC28" s="352">
        <v>80</v>
      </c>
      <c r="AD28" s="364"/>
      <c r="AE28" s="1503">
        <v>871951446447600</v>
      </c>
      <c r="AF28" s="364">
        <v>1</v>
      </c>
      <c r="AG28" s="364" t="s">
        <v>113</v>
      </c>
      <c r="AH28" s="2778">
        <v>1</v>
      </c>
      <c r="AL28" s="2938"/>
    </row>
    <row r="29" spans="2:38">
      <c r="B29" s="133"/>
      <c r="C29" s="557" t="s">
        <v>2766</v>
      </c>
      <c r="D29" s="557" t="s">
        <v>2193</v>
      </c>
      <c r="E29" s="1463" t="s">
        <v>2769</v>
      </c>
      <c r="F29" s="3087">
        <v>929003251632</v>
      </c>
      <c r="G29" s="198">
        <v>8719514464490</v>
      </c>
      <c r="H29" s="189" t="s">
        <v>2558</v>
      </c>
      <c r="I29" s="203" t="s">
        <v>566</v>
      </c>
      <c r="J29" s="324">
        <v>12</v>
      </c>
      <c r="K29" s="1075">
        <v>1200</v>
      </c>
      <c r="L29" s="271">
        <v>4000</v>
      </c>
      <c r="M29" s="338">
        <v>50000</v>
      </c>
      <c r="N29" s="408">
        <v>5</v>
      </c>
      <c r="O29" s="324"/>
      <c r="P29" s="3233">
        <v>320</v>
      </c>
      <c r="Q29" s="508"/>
      <c r="R29" s="1711" t="s">
        <v>560</v>
      </c>
      <c r="S29" s="324" t="s">
        <v>3034</v>
      </c>
      <c r="T29" s="324" t="s">
        <v>3617</v>
      </c>
      <c r="U29" s="324"/>
      <c r="V29" s="324" t="s">
        <v>121</v>
      </c>
      <c r="W29" s="291" t="s">
        <v>198</v>
      </c>
      <c r="X29" s="291">
        <v>100</v>
      </c>
      <c r="Y29" s="271">
        <v>175</v>
      </c>
      <c r="Z29" s="271">
        <v>175</v>
      </c>
      <c r="AA29" s="271">
        <v>27</v>
      </c>
      <c r="AB29" s="324" t="s">
        <v>113</v>
      </c>
      <c r="AC29" s="352">
        <v>80</v>
      </c>
      <c r="AD29" s="271"/>
      <c r="AE29" s="1282">
        <v>871951446449000</v>
      </c>
      <c r="AF29" s="271">
        <v>1</v>
      </c>
      <c r="AG29" s="271" t="s">
        <v>113</v>
      </c>
      <c r="AH29" s="2779">
        <v>1</v>
      </c>
      <c r="AL29" s="2938"/>
    </row>
    <row r="30" spans="2:38">
      <c r="B30" s="133"/>
      <c r="C30" s="557" t="s">
        <v>2766</v>
      </c>
      <c r="D30" s="557" t="s">
        <v>2193</v>
      </c>
      <c r="E30" s="1463" t="s">
        <v>2769</v>
      </c>
      <c r="F30" s="148">
        <v>929003251732</v>
      </c>
      <c r="G30" s="198">
        <v>8719514464513</v>
      </c>
      <c r="H30" s="40" t="s">
        <v>2559</v>
      </c>
      <c r="I30" s="40" t="s">
        <v>567</v>
      </c>
      <c r="J30" s="324">
        <v>19</v>
      </c>
      <c r="K30" s="1090">
        <v>2000</v>
      </c>
      <c r="L30" s="364">
        <v>3000</v>
      </c>
      <c r="M30" s="338">
        <v>50000</v>
      </c>
      <c r="N30" s="408">
        <v>5</v>
      </c>
      <c r="O30" s="433"/>
      <c r="P30" s="3233">
        <v>440</v>
      </c>
      <c r="Q30" s="508"/>
      <c r="R30" s="1713" t="s">
        <v>560</v>
      </c>
      <c r="S30" s="433" t="s">
        <v>3034</v>
      </c>
      <c r="T30" s="433" t="s">
        <v>3635</v>
      </c>
      <c r="U30" s="433"/>
      <c r="V30" s="433" t="s">
        <v>147</v>
      </c>
      <c r="W30" s="342" t="s">
        <v>198</v>
      </c>
      <c r="X30" s="342">
        <v>105</v>
      </c>
      <c r="Y30" s="364">
        <v>225</v>
      </c>
      <c r="Z30" s="364">
        <v>225</v>
      </c>
      <c r="AA30" s="364">
        <v>27</v>
      </c>
      <c r="AB30" s="433" t="s">
        <v>113</v>
      </c>
      <c r="AC30" s="352">
        <v>80</v>
      </c>
      <c r="AD30" s="364"/>
      <c r="AE30" s="1282">
        <v>871951446451300</v>
      </c>
      <c r="AF30" s="364">
        <v>1</v>
      </c>
      <c r="AG30" s="364" t="s">
        <v>113</v>
      </c>
      <c r="AH30" s="2778">
        <v>4</v>
      </c>
      <c r="AL30" s="2938"/>
    </row>
    <row r="31" spans="2:38">
      <c r="B31" s="134"/>
      <c r="C31" s="834" t="s">
        <v>2766</v>
      </c>
      <c r="D31" s="834" t="s">
        <v>2193</v>
      </c>
      <c r="E31" s="1483" t="s">
        <v>2769</v>
      </c>
      <c r="F31" s="2266">
        <v>929003251832</v>
      </c>
      <c r="G31" s="222">
        <v>8719514464537</v>
      </c>
      <c r="H31" s="168" t="s">
        <v>2560</v>
      </c>
      <c r="I31" s="55" t="s">
        <v>567</v>
      </c>
      <c r="J31" s="431">
        <v>19</v>
      </c>
      <c r="K31" s="1077">
        <v>2000</v>
      </c>
      <c r="L31" s="273">
        <v>4000</v>
      </c>
      <c r="M31" s="429">
        <v>50000</v>
      </c>
      <c r="N31" s="458">
        <v>5</v>
      </c>
      <c r="O31" s="431"/>
      <c r="P31" s="3234">
        <v>440</v>
      </c>
      <c r="Q31" s="508"/>
      <c r="R31" s="1712" t="s">
        <v>560</v>
      </c>
      <c r="S31" s="431" t="s">
        <v>3034</v>
      </c>
      <c r="T31" s="431" t="s">
        <v>3635</v>
      </c>
      <c r="U31" s="431"/>
      <c r="V31" s="431" t="s">
        <v>121</v>
      </c>
      <c r="W31" s="284" t="s">
        <v>198</v>
      </c>
      <c r="X31" s="284">
        <v>105</v>
      </c>
      <c r="Y31" s="273">
        <v>225</v>
      </c>
      <c r="Z31" s="273">
        <v>225</v>
      </c>
      <c r="AA31" s="273">
        <v>27</v>
      </c>
      <c r="AB31" s="431" t="s">
        <v>113</v>
      </c>
      <c r="AC31" s="473">
        <v>80</v>
      </c>
      <c r="AD31" s="273"/>
      <c r="AE31" s="559">
        <v>871951446453700</v>
      </c>
      <c r="AF31" s="273">
        <v>1</v>
      </c>
      <c r="AG31" s="273" t="s">
        <v>113</v>
      </c>
      <c r="AH31" s="2780">
        <v>4</v>
      </c>
      <c r="AL31" s="2938"/>
    </row>
    <row r="32" spans="2:38">
      <c r="B32" s="1522" t="s">
        <v>2772</v>
      </c>
      <c r="C32" s="2394"/>
      <c r="D32" s="1461"/>
      <c r="E32" s="1462"/>
      <c r="F32" s="2343">
        <v>929003279882</v>
      </c>
      <c r="G32" s="1504">
        <v>8727900974416</v>
      </c>
      <c r="H32" s="2109" t="s">
        <v>102</v>
      </c>
      <c r="I32" s="1496" t="s">
        <v>103</v>
      </c>
      <c r="J32" s="1505">
        <v>13</v>
      </c>
      <c r="K32" s="1079">
        <v>1200</v>
      </c>
      <c r="L32" s="1505">
        <v>3000</v>
      </c>
      <c r="M32" s="1510">
        <v>20000</v>
      </c>
      <c r="N32" s="1505">
        <v>2</v>
      </c>
      <c r="O32" s="1505"/>
      <c r="P32" s="1986">
        <v>185</v>
      </c>
      <c r="Q32" s="69"/>
      <c r="R32" s="1774" t="s">
        <v>48</v>
      </c>
      <c r="S32" s="1505" t="s">
        <v>104</v>
      </c>
      <c r="T32" s="1505" t="s">
        <v>3643</v>
      </c>
      <c r="U32" s="1505"/>
      <c r="V32" s="1505" t="s">
        <v>147</v>
      </c>
      <c r="W32" s="2047" t="s">
        <v>198</v>
      </c>
      <c r="X32" s="2047">
        <v>92</v>
      </c>
      <c r="Y32" s="1505">
        <v>165</v>
      </c>
      <c r="Z32" s="1505">
        <v>165</v>
      </c>
      <c r="AA32" s="1505">
        <v>35</v>
      </c>
      <c r="AB32" s="1505" t="s">
        <v>113</v>
      </c>
      <c r="AC32" s="2047">
        <v>80</v>
      </c>
      <c r="AD32" s="1505"/>
      <c r="AE32" s="2573">
        <v>872790097441600</v>
      </c>
      <c r="AF32" s="1505">
        <v>30</v>
      </c>
      <c r="AG32" s="1505" t="s">
        <v>113</v>
      </c>
      <c r="AH32" s="2837">
        <v>0.5</v>
      </c>
      <c r="AL32" s="2938"/>
    </row>
    <row r="33" spans="2:38">
      <c r="B33" s="3097"/>
      <c r="C33" s="2401"/>
      <c r="D33" s="557"/>
      <c r="E33" s="1463"/>
      <c r="F33" s="2251">
        <v>929003279982</v>
      </c>
      <c r="G33" s="825">
        <v>8727900974430</v>
      </c>
      <c r="H33" s="2110" t="s">
        <v>105</v>
      </c>
      <c r="I33" s="237" t="s">
        <v>103</v>
      </c>
      <c r="J33" s="331">
        <v>13</v>
      </c>
      <c r="K33" s="1089">
        <v>1200</v>
      </c>
      <c r="L33" s="331">
        <v>4000</v>
      </c>
      <c r="M33" s="312">
        <v>20000</v>
      </c>
      <c r="N33" s="331">
        <v>2</v>
      </c>
      <c r="O33" s="331"/>
      <c r="P33" s="743">
        <v>185</v>
      </c>
      <c r="Q33" s="69"/>
      <c r="R33" s="1770" t="s">
        <v>48</v>
      </c>
      <c r="S33" s="331" t="s">
        <v>104</v>
      </c>
      <c r="T33" s="331" t="s">
        <v>3643</v>
      </c>
      <c r="U33" s="331"/>
      <c r="V33" s="331" t="s">
        <v>121</v>
      </c>
      <c r="W33" s="305" t="s">
        <v>198</v>
      </c>
      <c r="X33" s="305">
        <v>92</v>
      </c>
      <c r="Y33" s="331">
        <v>165</v>
      </c>
      <c r="Z33" s="331">
        <v>165</v>
      </c>
      <c r="AA33" s="331">
        <v>35</v>
      </c>
      <c r="AB33" s="331" t="s">
        <v>113</v>
      </c>
      <c r="AC33" s="305">
        <v>80</v>
      </c>
      <c r="AD33" s="331"/>
      <c r="AE33" s="2534">
        <v>872790097443000</v>
      </c>
      <c r="AF33" s="331">
        <v>30</v>
      </c>
      <c r="AG33" s="331" t="s">
        <v>113</v>
      </c>
      <c r="AH33" s="2833">
        <v>0.5</v>
      </c>
      <c r="AL33" s="2938"/>
    </row>
    <row r="34" spans="2:38">
      <c r="B34" s="3097"/>
      <c r="C34" s="2401"/>
      <c r="D34" s="557"/>
      <c r="E34" s="1463"/>
      <c r="F34" s="2251">
        <v>929003280482</v>
      </c>
      <c r="G34" s="825">
        <v>8727900974454</v>
      </c>
      <c r="H34" s="2110" t="s">
        <v>106</v>
      </c>
      <c r="I34" s="237" t="s">
        <v>107</v>
      </c>
      <c r="J34" s="331">
        <v>20</v>
      </c>
      <c r="K34" s="1089">
        <v>2000</v>
      </c>
      <c r="L34" s="331">
        <v>3000</v>
      </c>
      <c r="M34" s="312">
        <v>20000</v>
      </c>
      <c r="N34" s="331">
        <v>2</v>
      </c>
      <c r="O34" s="331"/>
      <c r="P34" s="743">
        <v>265</v>
      </c>
      <c r="Q34" s="69"/>
      <c r="R34" s="1770" t="s">
        <v>48</v>
      </c>
      <c r="S34" s="331" t="s">
        <v>104</v>
      </c>
      <c r="T34" s="331" t="s">
        <v>3644</v>
      </c>
      <c r="U34" s="331"/>
      <c r="V34" s="331" t="s">
        <v>147</v>
      </c>
      <c r="W34" s="305" t="s">
        <v>198</v>
      </c>
      <c r="X34" s="305">
        <v>100</v>
      </c>
      <c r="Y34" s="331">
        <v>225</v>
      </c>
      <c r="Z34" s="331">
        <v>225</v>
      </c>
      <c r="AA34" s="331">
        <v>35</v>
      </c>
      <c r="AB34" s="331" t="s">
        <v>113</v>
      </c>
      <c r="AC34" s="305">
        <v>80</v>
      </c>
      <c r="AD34" s="331"/>
      <c r="AE34" s="2534">
        <v>872790097445400</v>
      </c>
      <c r="AF34" s="331">
        <v>30</v>
      </c>
      <c r="AG34" s="331" t="s">
        <v>113</v>
      </c>
      <c r="AH34" s="2833">
        <v>0.5</v>
      </c>
      <c r="AL34" s="2938"/>
    </row>
    <row r="35" spans="2:38">
      <c r="B35" s="3098"/>
      <c r="C35" s="2395"/>
      <c r="D35" s="834"/>
      <c r="E35" s="1483"/>
      <c r="F35" s="188">
        <v>929003280582</v>
      </c>
      <c r="G35" s="147">
        <v>8727900974478</v>
      </c>
      <c r="H35" s="2102" t="s">
        <v>108</v>
      </c>
      <c r="I35" s="202" t="s">
        <v>107</v>
      </c>
      <c r="J35" s="273">
        <v>20</v>
      </c>
      <c r="K35" s="1077">
        <v>2000</v>
      </c>
      <c r="L35" s="273">
        <v>4000</v>
      </c>
      <c r="M35" s="274">
        <v>20000</v>
      </c>
      <c r="N35" s="273">
        <v>2</v>
      </c>
      <c r="O35" s="273"/>
      <c r="P35" s="665">
        <v>265</v>
      </c>
      <c r="Q35" s="69"/>
      <c r="R35" s="1769" t="s">
        <v>48</v>
      </c>
      <c r="S35" s="273" t="s">
        <v>104</v>
      </c>
      <c r="T35" s="273" t="s">
        <v>3644</v>
      </c>
      <c r="U35" s="273"/>
      <c r="V35" s="273" t="s">
        <v>121</v>
      </c>
      <c r="W35" s="284" t="s">
        <v>198</v>
      </c>
      <c r="X35" s="284">
        <v>100</v>
      </c>
      <c r="Y35" s="273">
        <v>225</v>
      </c>
      <c r="Z35" s="273">
        <v>225</v>
      </c>
      <c r="AA35" s="273">
        <v>35</v>
      </c>
      <c r="AB35" s="273" t="s">
        <v>113</v>
      </c>
      <c r="AC35" s="284">
        <v>80</v>
      </c>
      <c r="AD35" s="273"/>
      <c r="AE35" s="492">
        <v>872790097447800</v>
      </c>
      <c r="AF35" s="273">
        <v>30</v>
      </c>
      <c r="AG35" s="273" t="s">
        <v>113</v>
      </c>
      <c r="AH35" s="2780">
        <v>0.5</v>
      </c>
      <c r="AL35" s="2938"/>
    </row>
    <row r="37" spans="2:38">
      <c r="B37" s="507" t="s">
        <v>3769</v>
      </c>
      <c r="C37" s="1461" t="s">
        <v>2766</v>
      </c>
      <c r="D37" s="1461" t="s">
        <v>2193</v>
      </c>
      <c r="E37" s="1462" t="s">
        <v>2769</v>
      </c>
      <c r="F37" s="2218">
        <v>911401551232</v>
      </c>
      <c r="G37" s="841">
        <v>8720169503038</v>
      </c>
      <c r="H37" s="842" t="s">
        <v>315</v>
      </c>
      <c r="I37" s="29" t="s">
        <v>568</v>
      </c>
      <c r="J37" s="326">
        <v>9.8000000000000007</v>
      </c>
      <c r="K37" s="421">
        <v>1200</v>
      </c>
      <c r="L37" s="269">
        <v>3000</v>
      </c>
      <c r="M37" s="421">
        <v>50000</v>
      </c>
      <c r="N37" s="400">
        <v>5</v>
      </c>
      <c r="O37" s="326"/>
      <c r="P37" s="1322">
        <v>1340</v>
      </c>
      <c r="Q37" s="508"/>
      <c r="R37" s="1715" t="s">
        <v>48</v>
      </c>
      <c r="S37" s="326" t="s">
        <v>104</v>
      </c>
      <c r="T37" s="326" t="s">
        <v>3617</v>
      </c>
      <c r="U37" s="326"/>
      <c r="V37" s="326" t="s">
        <v>147</v>
      </c>
      <c r="W37" s="295" t="s">
        <v>198</v>
      </c>
      <c r="X37" s="295">
        <v>122</v>
      </c>
      <c r="Y37" s="269">
        <v>162</v>
      </c>
      <c r="Z37" s="269">
        <v>162</v>
      </c>
      <c r="AA37" s="269">
        <v>82</v>
      </c>
      <c r="AB37" s="326" t="s">
        <v>113</v>
      </c>
      <c r="AC37" s="360" t="s">
        <v>3079</v>
      </c>
      <c r="AD37" s="269"/>
      <c r="AE37" s="2540">
        <v>872016950303899</v>
      </c>
      <c r="AF37" s="269">
        <v>1</v>
      </c>
      <c r="AG37" s="269" t="s">
        <v>113</v>
      </c>
      <c r="AH37" s="2782">
        <v>1</v>
      </c>
      <c r="AL37" s="2938"/>
    </row>
    <row r="38" spans="2:38">
      <c r="B38" s="120"/>
      <c r="C38" s="557" t="s">
        <v>2766</v>
      </c>
      <c r="D38" s="557" t="s">
        <v>2193</v>
      </c>
      <c r="E38" s="1463" t="s">
        <v>2769</v>
      </c>
      <c r="F38" s="2216">
        <v>911401551632</v>
      </c>
      <c r="G38" s="238">
        <v>8720169502994</v>
      </c>
      <c r="H38" s="759" t="s">
        <v>317</v>
      </c>
      <c r="I38" s="40" t="s">
        <v>568</v>
      </c>
      <c r="J38" s="324">
        <v>9.8000000000000007</v>
      </c>
      <c r="K38" s="1075">
        <v>1200</v>
      </c>
      <c r="L38" s="271">
        <v>4000</v>
      </c>
      <c r="M38" s="388">
        <v>50000</v>
      </c>
      <c r="N38" s="340">
        <v>5</v>
      </c>
      <c r="O38" s="324"/>
      <c r="P38" s="1320">
        <v>1340</v>
      </c>
      <c r="Q38" s="508"/>
      <c r="R38" s="1711" t="s">
        <v>48</v>
      </c>
      <c r="S38" s="324" t="s">
        <v>104</v>
      </c>
      <c r="T38" s="324" t="s">
        <v>3617</v>
      </c>
      <c r="U38" s="324"/>
      <c r="V38" s="324" t="s">
        <v>121</v>
      </c>
      <c r="W38" s="291" t="s">
        <v>198</v>
      </c>
      <c r="X38" s="291">
        <v>122</v>
      </c>
      <c r="Y38" s="271">
        <v>162</v>
      </c>
      <c r="Z38" s="271">
        <v>162</v>
      </c>
      <c r="AA38" s="271">
        <v>82</v>
      </c>
      <c r="AB38" s="324" t="s">
        <v>113</v>
      </c>
      <c r="AC38" s="341" t="s">
        <v>3079</v>
      </c>
      <c r="AD38" s="271"/>
      <c r="AE38" s="2538">
        <v>872016950299499</v>
      </c>
      <c r="AF38" s="271">
        <v>1</v>
      </c>
      <c r="AG38" s="271" t="s">
        <v>113</v>
      </c>
      <c r="AH38" s="2779">
        <v>1</v>
      </c>
      <c r="AL38" s="2938"/>
    </row>
    <row r="39" spans="2:38">
      <c r="B39" s="120"/>
      <c r="C39" s="557" t="s">
        <v>2766</v>
      </c>
      <c r="D39" s="557" t="s">
        <v>2193</v>
      </c>
      <c r="E39" s="1463" t="s">
        <v>2769</v>
      </c>
      <c r="F39" s="2216">
        <v>911401552032</v>
      </c>
      <c r="G39" s="238">
        <v>8720169502956</v>
      </c>
      <c r="H39" s="759" t="s">
        <v>319</v>
      </c>
      <c r="I39" s="40" t="s">
        <v>568</v>
      </c>
      <c r="J39" s="324">
        <v>19.2</v>
      </c>
      <c r="K39" s="1090">
        <v>2300</v>
      </c>
      <c r="L39" s="271">
        <v>3000</v>
      </c>
      <c r="M39" s="388">
        <v>50000</v>
      </c>
      <c r="N39" s="340">
        <v>5</v>
      </c>
      <c r="O39" s="324"/>
      <c r="P39" s="1320">
        <v>1525</v>
      </c>
      <c r="Q39" s="508"/>
      <c r="R39" s="1711" t="s">
        <v>48</v>
      </c>
      <c r="S39" s="324" t="s">
        <v>104</v>
      </c>
      <c r="T39" s="324" t="s">
        <v>3635</v>
      </c>
      <c r="U39" s="324"/>
      <c r="V39" s="324" t="s">
        <v>147</v>
      </c>
      <c r="W39" s="291" t="s">
        <v>198</v>
      </c>
      <c r="X39" s="291">
        <v>119</v>
      </c>
      <c r="Y39" s="271">
        <v>216</v>
      </c>
      <c r="Z39" s="271">
        <v>216</v>
      </c>
      <c r="AA39" s="271">
        <v>105</v>
      </c>
      <c r="AB39" s="324" t="s">
        <v>113</v>
      </c>
      <c r="AC39" s="341" t="s">
        <v>3079</v>
      </c>
      <c r="AD39" s="271"/>
      <c r="AE39" s="2538">
        <v>872016950295699</v>
      </c>
      <c r="AF39" s="271">
        <v>1</v>
      </c>
      <c r="AG39" s="271" t="s">
        <v>113</v>
      </c>
      <c r="AH39" s="2779">
        <v>1</v>
      </c>
      <c r="AL39" s="2938"/>
    </row>
    <row r="40" spans="2:38">
      <c r="B40" s="120"/>
      <c r="C40" s="834" t="s">
        <v>2766</v>
      </c>
      <c r="D40" s="834" t="s">
        <v>2193</v>
      </c>
      <c r="E40" s="1483" t="s">
        <v>2769</v>
      </c>
      <c r="F40" s="2217">
        <v>911401552432</v>
      </c>
      <c r="G40" s="239">
        <v>8720169502918</v>
      </c>
      <c r="H40" s="760" t="s">
        <v>321</v>
      </c>
      <c r="I40" s="55" t="s">
        <v>568</v>
      </c>
      <c r="J40" s="330">
        <v>19.2</v>
      </c>
      <c r="K40" s="1089">
        <v>2300</v>
      </c>
      <c r="L40" s="273">
        <v>4000</v>
      </c>
      <c r="M40" s="429">
        <v>50000</v>
      </c>
      <c r="N40" s="428">
        <v>5</v>
      </c>
      <c r="O40" s="431"/>
      <c r="P40" s="1321">
        <v>1525</v>
      </c>
      <c r="Q40" s="508"/>
      <c r="R40" s="1712" t="s">
        <v>48</v>
      </c>
      <c r="S40" s="431" t="s">
        <v>104</v>
      </c>
      <c r="T40" s="431" t="s">
        <v>3635</v>
      </c>
      <c r="U40" s="431"/>
      <c r="V40" s="431" t="s">
        <v>121</v>
      </c>
      <c r="W40" s="284" t="s">
        <v>198</v>
      </c>
      <c r="X40" s="284">
        <v>119</v>
      </c>
      <c r="Y40" s="273">
        <v>216</v>
      </c>
      <c r="Z40" s="273">
        <v>216</v>
      </c>
      <c r="AA40" s="273">
        <v>105</v>
      </c>
      <c r="AB40" s="431" t="s">
        <v>113</v>
      </c>
      <c r="AC40" s="456" t="s">
        <v>3079</v>
      </c>
      <c r="AD40" s="273"/>
      <c r="AE40" s="2539">
        <v>872016950291899</v>
      </c>
      <c r="AF40" s="273">
        <v>1</v>
      </c>
      <c r="AG40" s="273" t="s">
        <v>113</v>
      </c>
      <c r="AH40" s="2780">
        <v>1</v>
      </c>
      <c r="AL40" s="2938"/>
    </row>
    <row r="41" spans="2:38">
      <c r="B41" s="120"/>
      <c r="C41" s="832" t="s">
        <v>2766</v>
      </c>
      <c r="D41" s="832" t="s">
        <v>2193</v>
      </c>
      <c r="E41" s="1490" t="s">
        <v>2769</v>
      </c>
      <c r="F41" s="2218">
        <v>911401551032</v>
      </c>
      <c r="G41" s="841">
        <v>8720169503052</v>
      </c>
      <c r="H41" s="842" t="s">
        <v>323</v>
      </c>
      <c r="I41" s="112" t="s">
        <v>569</v>
      </c>
      <c r="J41" s="326">
        <v>9.8000000000000007</v>
      </c>
      <c r="K41" s="421">
        <v>1200</v>
      </c>
      <c r="L41" s="269">
        <v>3000</v>
      </c>
      <c r="M41" s="421">
        <v>50000</v>
      </c>
      <c r="N41" s="400">
        <v>5</v>
      </c>
      <c r="O41" s="326"/>
      <c r="P41" s="1322">
        <v>1240</v>
      </c>
      <c r="Q41" s="508"/>
      <c r="R41" s="1715" t="s">
        <v>48</v>
      </c>
      <c r="S41" s="326" t="s">
        <v>104</v>
      </c>
      <c r="T41" s="326" t="s">
        <v>3617</v>
      </c>
      <c r="U41" s="326"/>
      <c r="V41" s="326" t="s">
        <v>147</v>
      </c>
      <c r="W41" s="295" t="s">
        <v>198</v>
      </c>
      <c r="X41" s="295">
        <v>122</v>
      </c>
      <c r="Y41" s="269">
        <v>162</v>
      </c>
      <c r="Z41" s="269">
        <v>162</v>
      </c>
      <c r="AA41" s="269">
        <v>82</v>
      </c>
      <c r="AB41" s="326" t="s">
        <v>113</v>
      </c>
      <c r="AC41" s="360" t="s">
        <v>3079</v>
      </c>
      <c r="AD41" s="269"/>
      <c r="AE41" s="2540">
        <v>872016950305299</v>
      </c>
      <c r="AF41" s="269">
        <v>1</v>
      </c>
      <c r="AG41" s="269" t="s">
        <v>113</v>
      </c>
      <c r="AH41" s="2782">
        <v>1</v>
      </c>
      <c r="AL41" s="2938"/>
    </row>
    <row r="42" spans="2:38">
      <c r="B42" s="120"/>
      <c r="C42" s="557" t="s">
        <v>2766</v>
      </c>
      <c r="D42" s="557" t="s">
        <v>2193</v>
      </c>
      <c r="E42" s="1463" t="s">
        <v>2769</v>
      </c>
      <c r="F42" s="2216">
        <v>911401551432</v>
      </c>
      <c r="G42" s="238">
        <v>8720169503014</v>
      </c>
      <c r="H42" s="759" t="s">
        <v>325</v>
      </c>
      <c r="I42" s="40" t="s">
        <v>569</v>
      </c>
      <c r="J42" s="324">
        <v>9.8000000000000007</v>
      </c>
      <c r="K42" s="1075">
        <v>1200</v>
      </c>
      <c r="L42" s="271">
        <v>4000</v>
      </c>
      <c r="M42" s="388">
        <v>50000</v>
      </c>
      <c r="N42" s="340">
        <v>5</v>
      </c>
      <c r="O42" s="324"/>
      <c r="P42" s="1320">
        <v>1240</v>
      </c>
      <c r="Q42" s="508"/>
      <c r="R42" s="1711" t="s">
        <v>48</v>
      </c>
      <c r="S42" s="324" t="s">
        <v>104</v>
      </c>
      <c r="T42" s="324" t="s">
        <v>3617</v>
      </c>
      <c r="U42" s="324"/>
      <c r="V42" s="324" t="s">
        <v>121</v>
      </c>
      <c r="W42" s="291" t="s">
        <v>198</v>
      </c>
      <c r="X42" s="291">
        <v>122</v>
      </c>
      <c r="Y42" s="271">
        <v>162</v>
      </c>
      <c r="Z42" s="271">
        <v>162</v>
      </c>
      <c r="AA42" s="271">
        <v>82</v>
      </c>
      <c r="AB42" s="324" t="s">
        <v>113</v>
      </c>
      <c r="AC42" s="341" t="s">
        <v>3079</v>
      </c>
      <c r="AD42" s="271"/>
      <c r="AE42" s="2538">
        <v>872016950301499</v>
      </c>
      <c r="AF42" s="271">
        <v>1</v>
      </c>
      <c r="AG42" s="271" t="s">
        <v>113</v>
      </c>
      <c r="AH42" s="2779">
        <v>1</v>
      </c>
      <c r="AL42" s="2938"/>
    </row>
    <row r="43" spans="2:38">
      <c r="B43" s="120"/>
      <c r="C43" s="557" t="s">
        <v>2766</v>
      </c>
      <c r="D43" s="557" t="s">
        <v>2193</v>
      </c>
      <c r="E43" s="1463" t="s">
        <v>2769</v>
      </c>
      <c r="F43" s="2216">
        <v>911401551832</v>
      </c>
      <c r="G43" s="238">
        <v>8720169502970</v>
      </c>
      <c r="H43" s="759" t="s">
        <v>327</v>
      </c>
      <c r="I43" s="240" t="s">
        <v>569</v>
      </c>
      <c r="J43" s="324">
        <v>19.2</v>
      </c>
      <c r="K43" s="1075">
        <v>2350</v>
      </c>
      <c r="L43" s="271">
        <v>3000</v>
      </c>
      <c r="M43" s="388">
        <v>50000</v>
      </c>
      <c r="N43" s="340">
        <v>5</v>
      </c>
      <c r="O43" s="324"/>
      <c r="P43" s="1320">
        <v>1420</v>
      </c>
      <c r="Q43" s="508"/>
      <c r="R43" s="1711" t="s">
        <v>48</v>
      </c>
      <c r="S43" s="324" t="s">
        <v>104</v>
      </c>
      <c r="T43" s="324" t="s">
        <v>3635</v>
      </c>
      <c r="U43" s="324"/>
      <c r="V43" s="324" t="s">
        <v>147</v>
      </c>
      <c r="W43" s="291" t="s">
        <v>198</v>
      </c>
      <c r="X43" s="291">
        <v>122</v>
      </c>
      <c r="Y43" s="271">
        <v>216</v>
      </c>
      <c r="Z43" s="271">
        <v>216</v>
      </c>
      <c r="AA43" s="271">
        <v>105</v>
      </c>
      <c r="AB43" s="324" t="s">
        <v>113</v>
      </c>
      <c r="AC43" s="341" t="s">
        <v>3079</v>
      </c>
      <c r="AD43" s="271"/>
      <c r="AE43" s="2538">
        <v>872016950297099</v>
      </c>
      <c r="AF43" s="271">
        <v>1</v>
      </c>
      <c r="AG43" s="271" t="s">
        <v>113</v>
      </c>
      <c r="AH43" s="2779">
        <v>1</v>
      </c>
      <c r="AL43" s="2938"/>
    </row>
    <row r="44" spans="2:38">
      <c r="B44" s="120"/>
      <c r="C44" s="834" t="s">
        <v>2766</v>
      </c>
      <c r="D44" s="834" t="s">
        <v>2193</v>
      </c>
      <c r="E44" s="1483" t="s">
        <v>2769</v>
      </c>
      <c r="F44" s="2217">
        <v>911401552232</v>
      </c>
      <c r="G44" s="239">
        <v>8720169502932</v>
      </c>
      <c r="H44" s="760" t="s">
        <v>329</v>
      </c>
      <c r="I44" s="54" t="s">
        <v>569</v>
      </c>
      <c r="J44" s="431">
        <v>19.2</v>
      </c>
      <c r="K44" s="1077">
        <v>2350</v>
      </c>
      <c r="L44" s="273">
        <v>4000</v>
      </c>
      <c r="M44" s="429">
        <v>50000</v>
      </c>
      <c r="N44" s="428">
        <v>5</v>
      </c>
      <c r="O44" s="431"/>
      <c r="P44" s="1321">
        <v>1420</v>
      </c>
      <c r="Q44" s="508"/>
      <c r="R44" s="1712" t="s">
        <v>48</v>
      </c>
      <c r="S44" s="431" t="s">
        <v>104</v>
      </c>
      <c r="T44" s="431" t="s">
        <v>3635</v>
      </c>
      <c r="U44" s="431"/>
      <c r="V44" s="431" t="s">
        <v>121</v>
      </c>
      <c r="W44" s="284" t="s">
        <v>198</v>
      </c>
      <c r="X44" s="284">
        <v>122</v>
      </c>
      <c r="Y44" s="273">
        <v>216</v>
      </c>
      <c r="Z44" s="273">
        <v>216</v>
      </c>
      <c r="AA44" s="273">
        <v>105</v>
      </c>
      <c r="AB44" s="431" t="s">
        <v>113</v>
      </c>
      <c r="AC44" s="456" t="s">
        <v>3079</v>
      </c>
      <c r="AD44" s="273"/>
      <c r="AE44" s="2539">
        <v>872016950293299</v>
      </c>
      <c r="AF44" s="273">
        <v>1</v>
      </c>
      <c r="AG44" s="273" t="s">
        <v>113</v>
      </c>
      <c r="AH44" s="2780">
        <v>1</v>
      </c>
      <c r="AL44" s="2938"/>
    </row>
    <row r="45" spans="2:38">
      <c r="B45" s="133"/>
      <c r="C45" s="1461" t="s">
        <v>2766</v>
      </c>
      <c r="D45" s="1461" t="s">
        <v>2193</v>
      </c>
      <c r="E45" s="1462" t="s">
        <v>2769</v>
      </c>
      <c r="F45" s="187">
        <v>910505103588</v>
      </c>
      <c r="G45" s="236">
        <v>8720169108899</v>
      </c>
      <c r="H45" s="761" t="s">
        <v>2050</v>
      </c>
      <c r="I45" s="165" t="s">
        <v>570</v>
      </c>
      <c r="J45" s="323">
        <v>10.4</v>
      </c>
      <c r="K45" s="421">
        <v>1150</v>
      </c>
      <c r="L45" s="271">
        <v>3000</v>
      </c>
      <c r="M45" s="388">
        <v>50000</v>
      </c>
      <c r="N45" s="364">
        <v>5</v>
      </c>
      <c r="O45" s="324"/>
      <c r="P45" s="1319">
        <v>2400</v>
      </c>
      <c r="Q45" s="508"/>
      <c r="R45" s="1711" t="s">
        <v>48</v>
      </c>
      <c r="S45" s="324" t="s">
        <v>104</v>
      </c>
      <c r="T45" s="324" t="s">
        <v>3617</v>
      </c>
      <c r="U45" s="324"/>
      <c r="V45" s="324" t="s">
        <v>147</v>
      </c>
      <c r="W45" s="291" t="s">
        <v>198</v>
      </c>
      <c r="X45" s="291">
        <v>110</v>
      </c>
      <c r="Y45" s="271">
        <v>162</v>
      </c>
      <c r="Z45" s="271">
        <v>162</v>
      </c>
      <c r="AA45" s="271">
        <v>82</v>
      </c>
      <c r="AB45" s="324" t="s">
        <v>133</v>
      </c>
      <c r="AC45" s="342" t="s">
        <v>3079</v>
      </c>
      <c r="AD45" s="271"/>
      <c r="AE45" s="2537">
        <v>872016910889900</v>
      </c>
      <c r="AF45" s="271">
        <v>1</v>
      </c>
      <c r="AG45" s="271" t="s">
        <v>113</v>
      </c>
      <c r="AH45" s="2779">
        <v>4</v>
      </c>
      <c r="AL45" s="2938"/>
    </row>
    <row r="46" spans="2:38">
      <c r="B46" s="120"/>
      <c r="C46" s="557" t="s">
        <v>2766</v>
      </c>
      <c r="D46" s="557" t="s">
        <v>2193</v>
      </c>
      <c r="E46" s="1463" t="s">
        <v>2769</v>
      </c>
      <c r="F46" s="2216">
        <v>910505103592</v>
      </c>
      <c r="G46" s="238">
        <v>8720169108936</v>
      </c>
      <c r="H46" s="759" t="s">
        <v>2051</v>
      </c>
      <c r="I46" s="99" t="s">
        <v>570</v>
      </c>
      <c r="J46" s="324">
        <v>10.4</v>
      </c>
      <c r="K46" s="1075">
        <v>1150</v>
      </c>
      <c r="L46" s="271">
        <v>4000</v>
      </c>
      <c r="M46" s="388">
        <v>50000</v>
      </c>
      <c r="N46" s="340">
        <v>5</v>
      </c>
      <c r="O46" s="324"/>
      <c r="P46" s="1320">
        <v>2400</v>
      </c>
      <c r="Q46" s="508"/>
      <c r="R46" s="1711" t="s">
        <v>48</v>
      </c>
      <c r="S46" s="324" t="s">
        <v>104</v>
      </c>
      <c r="T46" s="324" t="s">
        <v>3617</v>
      </c>
      <c r="U46" s="324"/>
      <c r="V46" s="324" t="s">
        <v>121</v>
      </c>
      <c r="W46" s="291" t="s">
        <v>198</v>
      </c>
      <c r="X46" s="291">
        <v>110</v>
      </c>
      <c r="Y46" s="271">
        <v>162</v>
      </c>
      <c r="Z46" s="271">
        <v>162</v>
      </c>
      <c r="AA46" s="271">
        <v>82</v>
      </c>
      <c r="AB46" s="324" t="s">
        <v>133</v>
      </c>
      <c r="AC46" s="341" t="s">
        <v>3079</v>
      </c>
      <c r="AD46" s="271"/>
      <c r="AE46" s="2538">
        <v>872016910893600</v>
      </c>
      <c r="AF46" s="271">
        <v>1</v>
      </c>
      <c r="AG46" s="271" t="s">
        <v>113</v>
      </c>
      <c r="AH46" s="2779">
        <v>4</v>
      </c>
      <c r="AL46" s="2938"/>
    </row>
    <row r="47" spans="2:38">
      <c r="B47" s="120"/>
      <c r="C47" s="557" t="s">
        <v>2766</v>
      </c>
      <c r="D47" s="557" t="s">
        <v>2193</v>
      </c>
      <c r="E47" s="1463" t="s">
        <v>2769</v>
      </c>
      <c r="F47" s="2216">
        <v>910505103601</v>
      </c>
      <c r="G47" s="238">
        <v>8720169109018</v>
      </c>
      <c r="H47" s="759" t="s">
        <v>2052</v>
      </c>
      <c r="I47" s="99" t="s">
        <v>570</v>
      </c>
      <c r="J47" s="324">
        <v>20</v>
      </c>
      <c r="K47" s="1075">
        <v>2250</v>
      </c>
      <c r="L47" s="271">
        <v>4000</v>
      </c>
      <c r="M47" s="388">
        <v>50000</v>
      </c>
      <c r="N47" s="340">
        <v>5</v>
      </c>
      <c r="O47" s="324"/>
      <c r="P47" s="1320">
        <v>2500</v>
      </c>
      <c r="Q47" s="508"/>
      <c r="R47" s="1711" t="s">
        <v>48</v>
      </c>
      <c r="S47" s="324" t="s">
        <v>104</v>
      </c>
      <c r="T47" s="324" t="s">
        <v>3635</v>
      </c>
      <c r="U47" s="324"/>
      <c r="V47" s="324" t="s">
        <v>121</v>
      </c>
      <c r="W47" s="291" t="s">
        <v>198</v>
      </c>
      <c r="X47" s="291">
        <v>112</v>
      </c>
      <c r="Y47" s="271">
        <v>216</v>
      </c>
      <c r="Z47" s="271">
        <v>216</v>
      </c>
      <c r="AA47" s="271">
        <v>105</v>
      </c>
      <c r="AB47" s="324" t="s">
        <v>133</v>
      </c>
      <c r="AC47" s="341" t="s">
        <v>3079</v>
      </c>
      <c r="AD47" s="271"/>
      <c r="AE47" s="2538">
        <v>872016910901800</v>
      </c>
      <c r="AF47" s="271">
        <v>1</v>
      </c>
      <c r="AG47" s="271" t="s">
        <v>113</v>
      </c>
      <c r="AH47" s="2779">
        <v>4</v>
      </c>
      <c r="AL47" s="2938"/>
    </row>
    <row r="48" spans="2:38">
      <c r="B48" s="120"/>
      <c r="C48" s="834" t="s">
        <v>2766</v>
      </c>
      <c r="D48" s="834" t="s">
        <v>2193</v>
      </c>
      <c r="E48" s="1483" t="s">
        <v>2769</v>
      </c>
      <c r="F48" s="2219">
        <v>910505103596</v>
      </c>
      <c r="G48" s="843">
        <v>8720169108974</v>
      </c>
      <c r="H48" s="844" t="s">
        <v>2053</v>
      </c>
      <c r="I48" s="626" t="s">
        <v>570</v>
      </c>
      <c r="J48" s="330">
        <v>20</v>
      </c>
      <c r="K48" s="1077">
        <v>2250</v>
      </c>
      <c r="L48" s="273">
        <v>3000</v>
      </c>
      <c r="M48" s="437">
        <v>50000</v>
      </c>
      <c r="N48" s="455">
        <v>5</v>
      </c>
      <c r="O48" s="431"/>
      <c r="P48" s="1978">
        <v>2500</v>
      </c>
      <c r="Q48" s="508"/>
      <c r="R48" s="1712" t="s">
        <v>48</v>
      </c>
      <c r="S48" s="431" t="s">
        <v>104</v>
      </c>
      <c r="T48" s="431" t="s">
        <v>3635</v>
      </c>
      <c r="U48" s="431"/>
      <c r="V48" s="431" t="s">
        <v>147</v>
      </c>
      <c r="W48" s="284" t="s">
        <v>198</v>
      </c>
      <c r="X48" s="284">
        <v>112</v>
      </c>
      <c r="Y48" s="273">
        <v>216</v>
      </c>
      <c r="Z48" s="273">
        <v>216</v>
      </c>
      <c r="AA48" s="273">
        <v>105</v>
      </c>
      <c r="AB48" s="431" t="s">
        <v>133</v>
      </c>
      <c r="AC48" s="568" t="s">
        <v>3079</v>
      </c>
      <c r="AD48" s="273"/>
      <c r="AE48" s="2541">
        <v>872016910897400</v>
      </c>
      <c r="AF48" s="273">
        <v>1</v>
      </c>
      <c r="AG48" s="273" t="s">
        <v>113</v>
      </c>
      <c r="AH48" s="2780">
        <v>4</v>
      </c>
      <c r="AL48" s="2938"/>
    </row>
    <row r="49" spans="2:38">
      <c r="B49" s="120"/>
      <c r="C49" s="832" t="s">
        <v>2766</v>
      </c>
      <c r="D49" s="832" t="s">
        <v>2193</v>
      </c>
      <c r="E49" s="1490" t="s">
        <v>2769</v>
      </c>
      <c r="F49" s="2218">
        <v>910505103586</v>
      </c>
      <c r="G49" s="841">
        <v>8720169108875</v>
      </c>
      <c r="H49" s="842" t="s">
        <v>2054</v>
      </c>
      <c r="I49" s="845" t="s">
        <v>571</v>
      </c>
      <c r="J49" s="326">
        <v>10.4</v>
      </c>
      <c r="K49" s="421">
        <v>1200</v>
      </c>
      <c r="L49" s="282">
        <v>3000</v>
      </c>
      <c r="M49" s="421">
        <v>50000</v>
      </c>
      <c r="N49" s="400">
        <v>5</v>
      </c>
      <c r="O49" s="323"/>
      <c r="P49" s="1322">
        <v>2400</v>
      </c>
      <c r="Q49" s="508"/>
      <c r="R49" s="1714" t="s">
        <v>48</v>
      </c>
      <c r="S49" s="323" t="s">
        <v>104</v>
      </c>
      <c r="T49" s="323" t="s">
        <v>3617</v>
      </c>
      <c r="U49" s="323"/>
      <c r="V49" s="323" t="s">
        <v>147</v>
      </c>
      <c r="W49" s="283" t="s">
        <v>198</v>
      </c>
      <c r="X49" s="283">
        <v>115</v>
      </c>
      <c r="Y49" s="282">
        <v>162</v>
      </c>
      <c r="Z49" s="282">
        <v>162</v>
      </c>
      <c r="AA49" s="282">
        <v>82</v>
      </c>
      <c r="AB49" s="323" t="s">
        <v>133</v>
      </c>
      <c r="AC49" s="360" t="s">
        <v>3079</v>
      </c>
      <c r="AD49" s="282"/>
      <c r="AE49" s="2540">
        <v>872016910887500</v>
      </c>
      <c r="AF49" s="282">
        <v>1</v>
      </c>
      <c r="AG49" s="282" t="s">
        <v>113</v>
      </c>
      <c r="AH49" s="2781">
        <v>1</v>
      </c>
      <c r="AL49" s="2938"/>
    </row>
    <row r="50" spans="2:38">
      <c r="B50" s="120"/>
      <c r="C50" s="557" t="s">
        <v>2766</v>
      </c>
      <c r="D50" s="557" t="s">
        <v>2193</v>
      </c>
      <c r="E50" s="1463" t="s">
        <v>2769</v>
      </c>
      <c r="F50" s="2216">
        <v>910505103590</v>
      </c>
      <c r="G50" s="238">
        <v>8720169108912</v>
      </c>
      <c r="H50" s="759" t="s">
        <v>2055</v>
      </c>
      <c r="I50" s="261" t="s">
        <v>571</v>
      </c>
      <c r="J50" s="324">
        <v>10.4</v>
      </c>
      <c r="K50" s="1075">
        <v>1200</v>
      </c>
      <c r="L50" s="271">
        <v>4000</v>
      </c>
      <c r="M50" s="388">
        <v>50000</v>
      </c>
      <c r="N50" s="340">
        <v>5</v>
      </c>
      <c r="O50" s="324"/>
      <c r="P50" s="1320">
        <v>2400</v>
      </c>
      <c r="Q50" s="508"/>
      <c r="R50" s="1711" t="s">
        <v>48</v>
      </c>
      <c r="S50" s="324" t="s">
        <v>104</v>
      </c>
      <c r="T50" s="324" t="s">
        <v>3617</v>
      </c>
      <c r="U50" s="324"/>
      <c r="V50" s="324" t="s">
        <v>121</v>
      </c>
      <c r="W50" s="291" t="s">
        <v>198</v>
      </c>
      <c r="X50" s="291">
        <v>115</v>
      </c>
      <c r="Y50" s="271">
        <v>162</v>
      </c>
      <c r="Z50" s="271">
        <v>162</v>
      </c>
      <c r="AA50" s="271">
        <v>82</v>
      </c>
      <c r="AB50" s="324" t="s">
        <v>133</v>
      </c>
      <c r="AC50" s="341" t="s">
        <v>3079</v>
      </c>
      <c r="AD50" s="271"/>
      <c r="AE50" s="2538">
        <v>872016910891200</v>
      </c>
      <c r="AF50" s="271">
        <v>1</v>
      </c>
      <c r="AG50" s="271" t="s">
        <v>113</v>
      </c>
      <c r="AH50" s="2779">
        <v>1</v>
      </c>
      <c r="AL50" s="2938"/>
    </row>
    <row r="51" spans="2:38">
      <c r="B51" s="120"/>
      <c r="C51" s="557" t="s">
        <v>2766</v>
      </c>
      <c r="D51" s="557" t="s">
        <v>2193</v>
      </c>
      <c r="E51" s="1463" t="s">
        <v>2769</v>
      </c>
      <c r="F51" s="2216">
        <v>910505103594</v>
      </c>
      <c r="G51" s="238">
        <v>8720169108950</v>
      </c>
      <c r="H51" s="759" t="s">
        <v>2056</v>
      </c>
      <c r="I51" s="261" t="s">
        <v>571</v>
      </c>
      <c r="J51" s="324">
        <v>20</v>
      </c>
      <c r="K51" s="1075">
        <v>2350</v>
      </c>
      <c r="L51" s="271">
        <v>3000</v>
      </c>
      <c r="M51" s="388">
        <v>50000</v>
      </c>
      <c r="N51" s="340">
        <v>5</v>
      </c>
      <c r="O51" s="324"/>
      <c r="P51" s="1320">
        <v>2500</v>
      </c>
      <c r="Q51" s="508"/>
      <c r="R51" s="1711" t="s">
        <v>48</v>
      </c>
      <c r="S51" s="324" t="s">
        <v>104</v>
      </c>
      <c r="T51" s="324" t="s">
        <v>3636</v>
      </c>
      <c r="U51" s="324"/>
      <c r="V51" s="324" t="s">
        <v>147</v>
      </c>
      <c r="W51" s="291" t="s">
        <v>198</v>
      </c>
      <c r="X51" s="291">
        <v>117</v>
      </c>
      <c r="Y51" s="271">
        <v>216</v>
      </c>
      <c r="Z51" s="271">
        <v>216</v>
      </c>
      <c r="AA51" s="271">
        <v>105</v>
      </c>
      <c r="AB51" s="324" t="s">
        <v>133</v>
      </c>
      <c r="AC51" s="341" t="s">
        <v>3079</v>
      </c>
      <c r="AD51" s="271"/>
      <c r="AE51" s="2538">
        <v>872016910895000</v>
      </c>
      <c r="AF51" s="271">
        <v>1</v>
      </c>
      <c r="AG51" s="271" t="s">
        <v>113</v>
      </c>
      <c r="AH51" s="2779">
        <v>4</v>
      </c>
      <c r="AL51" s="2938"/>
    </row>
    <row r="52" spans="2:38">
      <c r="B52" s="121"/>
      <c r="C52" s="834" t="s">
        <v>2766</v>
      </c>
      <c r="D52" s="834" t="s">
        <v>2193</v>
      </c>
      <c r="E52" s="1483" t="s">
        <v>2769</v>
      </c>
      <c r="F52" s="2217">
        <v>910505103598</v>
      </c>
      <c r="G52" s="239">
        <v>8720169108998</v>
      </c>
      <c r="H52" s="760" t="s">
        <v>2057</v>
      </c>
      <c r="I52" s="260" t="s">
        <v>571</v>
      </c>
      <c r="J52" s="431">
        <v>20</v>
      </c>
      <c r="K52" s="1077">
        <v>2350</v>
      </c>
      <c r="L52" s="273">
        <v>4000</v>
      </c>
      <c r="M52" s="429">
        <v>50000</v>
      </c>
      <c r="N52" s="428">
        <v>5</v>
      </c>
      <c r="O52" s="431"/>
      <c r="P52" s="1321">
        <v>2500</v>
      </c>
      <c r="Q52" s="508"/>
      <c r="R52" s="1712" t="s">
        <v>48</v>
      </c>
      <c r="S52" s="431" t="s">
        <v>104</v>
      </c>
      <c r="T52" s="431" t="s">
        <v>3636</v>
      </c>
      <c r="U52" s="431"/>
      <c r="V52" s="431" t="s">
        <v>121</v>
      </c>
      <c r="W52" s="284" t="s">
        <v>198</v>
      </c>
      <c r="X52" s="284">
        <v>117</v>
      </c>
      <c r="Y52" s="273">
        <v>216</v>
      </c>
      <c r="Z52" s="273">
        <v>216</v>
      </c>
      <c r="AA52" s="273">
        <v>105</v>
      </c>
      <c r="AB52" s="431" t="s">
        <v>133</v>
      </c>
      <c r="AC52" s="456" t="s">
        <v>3079</v>
      </c>
      <c r="AD52" s="273"/>
      <c r="AE52" s="2539">
        <v>872016910899800</v>
      </c>
      <c r="AF52" s="273">
        <v>1</v>
      </c>
      <c r="AG52" s="273" t="s">
        <v>113</v>
      </c>
      <c r="AH52" s="2780">
        <v>4</v>
      </c>
      <c r="AL52" s="2938"/>
    </row>
    <row r="53" spans="2:38">
      <c r="B53" s="507" t="s">
        <v>557</v>
      </c>
      <c r="C53" s="2394" t="s">
        <v>2766</v>
      </c>
      <c r="D53" s="1461" t="s">
        <v>2193</v>
      </c>
      <c r="E53" s="1462" t="s">
        <v>2769</v>
      </c>
      <c r="F53" s="3084">
        <v>929003165332</v>
      </c>
      <c r="G53" s="1485">
        <v>8719514353985</v>
      </c>
      <c r="H53" s="994" t="s">
        <v>558</v>
      </c>
      <c r="I53" s="995" t="s">
        <v>559</v>
      </c>
      <c r="J53" s="996">
        <v>12</v>
      </c>
      <c r="K53" s="1586">
        <v>1200</v>
      </c>
      <c r="L53" s="1020">
        <v>3000</v>
      </c>
      <c r="M53" s="1586">
        <v>50000</v>
      </c>
      <c r="N53" s="1169">
        <v>5</v>
      </c>
      <c r="O53" s="996"/>
      <c r="P53" s="2117">
        <v>375</v>
      </c>
      <c r="Q53" s="508"/>
      <c r="R53" s="1727" t="s">
        <v>560</v>
      </c>
      <c r="S53" s="996" t="s">
        <v>3032</v>
      </c>
      <c r="T53" s="996" t="s">
        <v>3617</v>
      </c>
      <c r="U53" s="996"/>
      <c r="V53" s="996" t="s">
        <v>147</v>
      </c>
      <c r="W53" s="1018" t="s">
        <v>198</v>
      </c>
      <c r="X53" s="1018">
        <v>100</v>
      </c>
      <c r="Y53" s="1020">
        <v>170</v>
      </c>
      <c r="Z53" s="1020">
        <v>170</v>
      </c>
      <c r="AA53" s="1020">
        <v>82</v>
      </c>
      <c r="AB53" s="996" t="s">
        <v>113</v>
      </c>
      <c r="AC53" s="998">
        <v>80</v>
      </c>
      <c r="AD53" s="1020"/>
      <c r="AE53" s="1486">
        <v>871951435398500</v>
      </c>
      <c r="AF53" s="1020">
        <v>1</v>
      </c>
      <c r="AG53" s="1020" t="s">
        <v>113</v>
      </c>
      <c r="AH53" s="2776">
        <v>1</v>
      </c>
      <c r="AL53" s="2938"/>
    </row>
    <row r="54" spans="2:38">
      <c r="B54" s="126"/>
      <c r="C54" s="2395" t="s">
        <v>2766</v>
      </c>
      <c r="D54" s="834" t="s">
        <v>2193</v>
      </c>
      <c r="E54" s="1483" t="s">
        <v>2769</v>
      </c>
      <c r="F54" s="3085">
        <v>929003165532</v>
      </c>
      <c r="G54" s="1332">
        <v>8719514354029</v>
      </c>
      <c r="H54" s="909" t="s">
        <v>561</v>
      </c>
      <c r="I54" s="909" t="s">
        <v>562</v>
      </c>
      <c r="J54" s="1037">
        <v>24</v>
      </c>
      <c r="K54" s="1045">
        <v>2400</v>
      </c>
      <c r="L54" s="1044">
        <v>3000</v>
      </c>
      <c r="M54" s="1334">
        <v>50000</v>
      </c>
      <c r="N54" s="2474">
        <v>5</v>
      </c>
      <c r="O54" s="1429"/>
      <c r="P54" s="1988">
        <v>645</v>
      </c>
      <c r="Q54" s="508"/>
      <c r="R54" s="2118" t="s">
        <v>560</v>
      </c>
      <c r="S54" s="1429" t="s">
        <v>3032</v>
      </c>
      <c r="T54" s="1429" t="s">
        <v>3635</v>
      </c>
      <c r="U54" s="1429"/>
      <c r="V54" s="1429" t="s">
        <v>147</v>
      </c>
      <c r="W54" s="2049" t="s">
        <v>198</v>
      </c>
      <c r="X54" s="2049">
        <v>100</v>
      </c>
      <c r="Y54" s="1044">
        <v>225</v>
      </c>
      <c r="Z54" s="1044">
        <v>225</v>
      </c>
      <c r="AA54" s="1044">
        <v>100</v>
      </c>
      <c r="AB54" s="1429" t="s">
        <v>113</v>
      </c>
      <c r="AC54" s="1452">
        <v>80</v>
      </c>
      <c r="AD54" s="1044"/>
      <c r="AE54" s="2543">
        <v>871951435402900</v>
      </c>
      <c r="AF54" s="1044">
        <v>1</v>
      </c>
      <c r="AG54" s="1044" t="s">
        <v>113</v>
      </c>
      <c r="AH54" s="2777">
        <v>4</v>
      </c>
      <c r="AL54" s="2938"/>
    </row>
    <row r="56" spans="2:38">
      <c r="B56" s="3305" t="s">
        <v>593</v>
      </c>
      <c r="C56" s="1461" t="s">
        <v>2766</v>
      </c>
      <c r="D56" s="1461" t="s">
        <v>2193</v>
      </c>
      <c r="E56" s="1462" t="s">
        <v>2769</v>
      </c>
      <c r="F56" s="2224">
        <v>911401898982</v>
      </c>
      <c r="G56" s="766">
        <v>8719514548268</v>
      </c>
      <c r="H56" s="757" t="s">
        <v>2561</v>
      </c>
      <c r="I56" s="771" t="s">
        <v>594</v>
      </c>
      <c r="J56" s="382">
        <v>7.2</v>
      </c>
      <c r="K56" s="1079">
        <v>680</v>
      </c>
      <c r="L56" s="269">
        <v>3000</v>
      </c>
      <c r="M56" s="421">
        <v>50000</v>
      </c>
      <c r="N56" s="421">
        <v>5</v>
      </c>
      <c r="O56" s="270"/>
      <c r="P56" s="965">
        <v>1040</v>
      </c>
      <c r="Q56" s="508"/>
      <c r="R56" s="1723" t="s">
        <v>48</v>
      </c>
      <c r="S56" s="270" t="s">
        <v>3035</v>
      </c>
      <c r="T56" s="270" t="s">
        <v>3022</v>
      </c>
      <c r="U56" s="270"/>
      <c r="V56" s="270" t="s">
        <v>147</v>
      </c>
      <c r="W56" s="295" t="s">
        <v>198</v>
      </c>
      <c r="X56" s="295">
        <v>94</v>
      </c>
      <c r="Y56" s="269">
        <v>95</v>
      </c>
      <c r="Z56" s="269">
        <v>95</v>
      </c>
      <c r="AA56" s="269">
        <v>60</v>
      </c>
      <c r="AB56" s="270" t="s">
        <v>133</v>
      </c>
      <c r="AC56" s="360" t="s">
        <v>3079</v>
      </c>
      <c r="AD56" s="269"/>
      <c r="AE56" s="2547">
        <v>871951454826899</v>
      </c>
      <c r="AF56" s="269">
        <v>1</v>
      </c>
      <c r="AG56" s="269" t="s">
        <v>113</v>
      </c>
      <c r="AH56" s="2782">
        <v>1</v>
      </c>
      <c r="AL56" s="2938"/>
    </row>
    <row r="57" spans="2:38">
      <c r="B57" s="3305"/>
      <c r="C57" s="557" t="s">
        <v>2766</v>
      </c>
      <c r="D57" s="557" t="s">
        <v>2193</v>
      </c>
      <c r="E57" s="1463" t="s">
        <v>2769</v>
      </c>
      <c r="F57" s="2222">
        <v>911401899082</v>
      </c>
      <c r="G57" s="764">
        <v>8719514548275</v>
      </c>
      <c r="H57" s="755" t="s">
        <v>2562</v>
      </c>
      <c r="I57" s="660" t="s">
        <v>594</v>
      </c>
      <c r="J57" s="347">
        <v>7.2</v>
      </c>
      <c r="K57" s="1075">
        <v>720</v>
      </c>
      <c r="L57" s="271">
        <v>4000</v>
      </c>
      <c r="M57" s="338">
        <v>50000</v>
      </c>
      <c r="N57" s="388">
        <v>5</v>
      </c>
      <c r="O57" s="272"/>
      <c r="P57" s="956">
        <v>1040</v>
      </c>
      <c r="Q57" s="508"/>
      <c r="R57" s="1721" t="s">
        <v>48</v>
      </c>
      <c r="S57" s="272" t="s">
        <v>3035</v>
      </c>
      <c r="T57" s="272" t="s">
        <v>3022</v>
      </c>
      <c r="U57" s="272"/>
      <c r="V57" s="272" t="s">
        <v>121</v>
      </c>
      <c r="W57" s="291" t="s">
        <v>198</v>
      </c>
      <c r="X57" s="291">
        <v>100</v>
      </c>
      <c r="Y57" s="271">
        <v>95</v>
      </c>
      <c r="Z57" s="271">
        <v>95</v>
      </c>
      <c r="AA57" s="271">
        <v>60</v>
      </c>
      <c r="AB57" s="272" t="s">
        <v>133</v>
      </c>
      <c r="AC57" s="342" t="s">
        <v>3079</v>
      </c>
      <c r="AD57" s="271"/>
      <c r="AE57" s="2545">
        <v>871951454827599</v>
      </c>
      <c r="AF57" s="271">
        <v>1</v>
      </c>
      <c r="AG57" s="271" t="s">
        <v>113</v>
      </c>
      <c r="AH57" s="2779">
        <v>1</v>
      </c>
      <c r="AL57" s="2938"/>
    </row>
    <row r="58" spans="2:38">
      <c r="B58" s="3305"/>
      <c r="C58" s="557" t="s">
        <v>2766</v>
      </c>
      <c r="D58" s="557" t="s">
        <v>2193</v>
      </c>
      <c r="E58" s="1463" t="s">
        <v>2769</v>
      </c>
      <c r="F58" s="2222">
        <v>911401899182</v>
      </c>
      <c r="G58" s="764">
        <v>8719514548282</v>
      </c>
      <c r="H58" s="755" t="s">
        <v>2563</v>
      </c>
      <c r="I58" s="660" t="s">
        <v>594</v>
      </c>
      <c r="J58" s="347">
        <v>10.199999999999999</v>
      </c>
      <c r="K58" s="1075">
        <v>900</v>
      </c>
      <c r="L58" s="271">
        <v>3000</v>
      </c>
      <c r="M58" s="338">
        <v>50000</v>
      </c>
      <c r="N58" s="388">
        <v>5</v>
      </c>
      <c r="O58" s="272"/>
      <c r="P58" s="956">
        <v>1220</v>
      </c>
      <c r="Q58" s="508"/>
      <c r="R58" s="1721" t="s">
        <v>48</v>
      </c>
      <c r="S58" s="272" t="s">
        <v>3035</v>
      </c>
      <c r="T58" s="272" t="s">
        <v>3023</v>
      </c>
      <c r="U58" s="272"/>
      <c r="V58" s="272" t="s">
        <v>147</v>
      </c>
      <c r="W58" s="291" t="s">
        <v>198</v>
      </c>
      <c r="X58" s="291">
        <v>88</v>
      </c>
      <c r="Y58" s="271">
        <v>95</v>
      </c>
      <c r="Z58" s="271">
        <v>95</v>
      </c>
      <c r="AA58" s="271">
        <v>60</v>
      </c>
      <c r="AB58" s="272" t="s">
        <v>133</v>
      </c>
      <c r="AC58" s="342" t="s">
        <v>3079</v>
      </c>
      <c r="AD58" s="271"/>
      <c r="AE58" s="2545">
        <v>871951454828299</v>
      </c>
      <c r="AF58" s="271">
        <v>1</v>
      </c>
      <c r="AG58" s="271" t="s">
        <v>113</v>
      </c>
      <c r="AH58" s="2779">
        <v>1</v>
      </c>
      <c r="AL58" s="2938"/>
    </row>
    <row r="59" spans="2:38">
      <c r="B59" s="3305"/>
      <c r="C59" s="557" t="s">
        <v>2766</v>
      </c>
      <c r="D59" s="557" t="s">
        <v>2193</v>
      </c>
      <c r="E59" s="1463" t="s">
        <v>2769</v>
      </c>
      <c r="F59" s="2222">
        <v>911401899282</v>
      </c>
      <c r="G59" s="764">
        <v>8719514548299</v>
      </c>
      <c r="H59" s="755" t="s">
        <v>2564</v>
      </c>
      <c r="I59" s="660" t="s">
        <v>594</v>
      </c>
      <c r="J59" s="347">
        <v>10.199999999999999</v>
      </c>
      <c r="K59" s="1075">
        <v>950</v>
      </c>
      <c r="L59" s="271">
        <v>4000</v>
      </c>
      <c r="M59" s="338">
        <v>50000</v>
      </c>
      <c r="N59" s="388">
        <v>5</v>
      </c>
      <c r="O59" s="272"/>
      <c r="P59" s="956">
        <v>1220</v>
      </c>
      <c r="Q59" s="508"/>
      <c r="R59" s="1721" t="s">
        <v>48</v>
      </c>
      <c r="S59" s="272" t="s">
        <v>3035</v>
      </c>
      <c r="T59" s="272" t="s">
        <v>3023</v>
      </c>
      <c r="U59" s="272"/>
      <c r="V59" s="272" t="s">
        <v>121</v>
      </c>
      <c r="W59" s="291" t="s">
        <v>198</v>
      </c>
      <c r="X59" s="291">
        <v>93</v>
      </c>
      <c r="Y59" s="271">
        <v>95</v>
      </c>
      <c r="Z59" s="271">
        <v>95</v>
      </c>
      <c r="AA59" s="271">
        <v>60</v>
      </c>
      <c r="AB59" s="272" t="s">
        <v>133</v>
      </c>
      <c r="AC59" s="342" t="s">
        <v>3079</v>
      </c>
      <c r="AD59" s="271"/>
      <c r="AE59" s="2545">
        <v>871951454829999</v>
      </c>
      <c r="AF59" s="271">
        <v>1</v>
      </c>
      <c r="AG59" s="271" t="s">
        <v>113</v>
      </c>
      <c r="AH59" s="2779">
        <v>1</v>
      </c>
      <c r="AL59" s="2938"/>
    </row>
    <row r="60" spans="2:38">
      <c r="B60" s="3305"/>
      <c r="C60" s="557" t="s">
        <v>2766</v>
      </c>
      <c r="D60" s="557" t="s">
        <v>2193</v>
      </c>
      <c r="E60" s="1463" t="s">
        <v>2769</v>
      </c>
      <c r="F60" s="2222">
        <v>911401899382</v>
      </c>
      <c r="G60" s="764">
        <v>8719514548305</v>
      </c>
      <c r="H60" s="755" t="s">
        <v>2565</v>
      </c>
      <c r="I60" s="660" t="s">
        <v>594</v>
      </c>
      <c r="J60" s="347">
        <v>12.3</v>
      </c>
      <c r="K60" s="1075">
        <v>1280</v>
      </c>
      <c r="L60" s="271">
        <v>3000</v>
      </c>
      <c r="M60" s="338">
        <v>50000</v>
      </c>
      <c r="N60" s="388">
        <v>5</v>
      </c>
      <c r="O60" s="272"/>
      <c r="P60" s="956">
        <v>1330</v>
      </c>
      <c r="Q60" s="508"/>
      <c r="R60" s="1721" t="s">
        <v>48</v>
      </c>
      <c r="S60" s="272" t="s">
        <v>3035</v>
      </c>
      <c r="T60" s="272" t="s">
        <v>3024</v>
      </c>
      <c r="U60" s="272"/>
      <c r="V60" s="272" t="s">
        <v>147</v>
      </c>
      <c r="W60" s="291" t="s">
        <v>198</v>
      </c>
      <c r="X60" s="291">
        <v>104</v>
      </c>
      <c r="Y60" s="271">
        <v>95</v>
      </c>
      <c r="Z60" s="271">
        <v>95</v>
      </c>
      <c r="AA60" s="271">
        <v>60</v>
      </c>
      <c r="AB60" s="272" t="s">
        <v>133</v>
      </c>
      <c r="AC60" s="342" t="s">
        <v>3079</v>
      </c>
      <c r="AD60" s="271"/>
      <c r="AE60" s="2545">
        <v>871951454830599</v>
      </c>
      <c r="AF60" s="271">
        <v>1</v>
      </c>
      <c r="AG60" s="271" t="s">
        <v>113</v>
      </c>
      <c r="AH60" s="2779">
        <v>1</v>
      </c>
      <c r="AL60" s="2938"/>
    </row>
    <row r="61" spans="2:38">
      <c r="B61" s="3305"/>
      <c r="C61" s="834" t="s">
        <v>2766</v>
      </c>
      <c r="D61" s="834" t="s">
        <v>2193</v>
      </c>
      <c r="E61" s="1483" t="s">
        <v>2769</v>
      </c>
      <c r="F61" s="2223">
        <v>911401899482</v>
      </c>
      <c r="G61" s="765">
        <v>8719514548312</v>
      </c>
      <c r="H61" s="756" t="s">
        <v>2566</v>
      </c>
      <c r="I61" s="770" t="s">
        <v>594</v>
      </c>
      <c r="J61" s="432">
        <v>12.3</v>
      </c>
      <c r="K61" s="1077">
        <v>1320</v>
      </c>
      <c r="L61" s="273">
        <v>4000</v>
      </c>
      <c r="M61" s="429">
        <v>50000</v>
      </c>
      <c r="N61" s="429">
        <v>5</v>
      </c>
      <c r="O61" s="274"/>
      <c r="P61" s="964">
        <v>1330</v>
      </c>
      <c r="Q61" s="508"/>
      <c r="R61" s="1722" t="s">
        <v>48</v>
      </c>
      <c r="S61" s="274" t="s">
        <v>3035</v>
      </c>
      <c r="T61" s="274" t="s">
        <v>3024</v>
      </c>
      <c r="U61" s="274"/>
      <c r="V61" s="274" t="s">
        <v>121</v>
      </c>
      <c r="W61" s="284" t="s">
        <v>198</v>
      </c>
      <c r="X61" s="284">
        <v>107</v>
      </c>
      <c r="Y61" s="273">
        <v>95</v>
      </c>
      <c r="Z61" s="273">
        <v>95</v>
      </c>
      <c r="AA61" s="273">
        <v>60</v>
      </c>
      <c r="AB61" s="274" t="s">
        <v>133</v>
      </c>
      <c r="AC61" s="456" t="s">
        <v>3079</v>
      </c>
      <c r="AD61" s="273"/>
      <c r="AE61" s="2546">
        <v>871951454831299</v>
      </c>
      <c r="AF61" s="273">
        <v>1</v>
      </c>
      <c r="AG61" s="273" t="s">
        <v>113</v>
      </c>
      <c r="AH61" s="2780">
        <v>1</v>
      </c>
      <c r="AL61" s="2938"/>
    </row>
    <row r="62" spans="2:38">
      <c r="B62" s="3305"/>
      <c r="C62" s="832" t="s">
        <v>2766</v>
      </c>
      <c r="D62" s="832" t="s">
        <v>2193</v>
      </c>
      <c r="E62" s="1490" t="s">
        <v>2769</v>
      </c>
      <c r="F62" s="2224">
        <v>911401810584</v>
      </c>
      <c r="G62" s="766">
        <v>8719514938205</v>
      </c>
      <c r="H62" s="757" t="s">
        <v>2518</v>
      </c>
      <c r="I62" s="771" t="s">
        <v>594</v>
      </c>
      <c r="J62" s="382">
        <v>7.2</v>
      </c>
      <c r="K62" s="421">
        <v>680</v>
      </c>
      <c r="L62" s="269">
        <v>3000</v>
      </c>
      <c r="M62" s="421">
        <v>50000</v>
      </c>
      <c r="N62" s="388">
        <v>5</v>
      </c>
      <c r="O62" s="270"/>
      <c r="P62" s="965">
        <v>1200</v>
      </c>
      <c r="Q62" s="508"/>
      <c r="R62" s="1723" t="s">
        <v>48</v>
      </c>
      <c r="S62" s="270" t="s">
        <v>3035</v>
      </c>
      <c r="T62" s="270" t="s">
        <v>3022</v>
      </c>
      <c r="U62" s="270"/>
      <c r="V62" s="270" t="s">
        <v>147</v>
      </c>
      <c r="W62" s="295" t="s">
        <v>198</v>
      </c>
      <c r="X62" s="295">
        <v>94</v>
      </c>
      <c r="Y62" s="269">
        <v>95</v>
      </c>
      <c r="Z62" s="269">
        <v>95</v>
      </c>
      <c r="AA62" s="269">
        <v>60</v>
      </c>
      <c r="AB62" s="270" t="s">
        <v>133</v>
      </c>
      <c r="AC62" s="342" t="s">
        <v>3079</v>
      </c>
      <c r="AD62" s="269"/>
      <c r="AE62" s="2547">
        <v>871951493820599</v>
      </c>
      <c r="AF62" s="269">
        <v>1</v>
      </c>
      <c r="AG62" s="269" t="s">
        <v>113</v>
      </c>
      <c r="AH62" s="2782">
        <v>1</v>
      </c>
      <c r="AL62" s="2938"/>
    </row>
    <row r="63" spans="2:38">
      <c r="B63" s="3305"/>
      <c r="C63" s="557" t="s">
        <v>2766</v>
      </c>
      <c r="D63" s="557" t="s">
        <v>2193</v>
      </c>
      <c r="E63" s="1463" t="s">
        <v>2769</v>
      </c>
      <c r="F63" s="2225">
        <v>911401824484</v>
      </c>
      <c r="G63" s="823">
        <v>8719514941663</v>
      </c>
      <c r="H63" s="755" t="s">
        <v>2519</v>
      </c>
      <c r="I63" s="530" t="s">
        <v>594</v>
      </c>
      <c r="J63" s="347">
        <v>7.2</v>
      </c>
      <c r="K63" s="1075">
        <v>720</v>
      </c>
      <c r="L63" s="271">
        <v>4000</v>
      </c>
      <c r="M63" s="338">
        <v>50000</v>
      </c>
      <c r="N63" s="388">
        <v>5</v>
      </c>
      <c r="O63" s="272"/>
      <c r="P63" s="956">
        <v>1200</v>
      </c>
      <c r="Q63" s="508"/>
      <c r="R63" s="1721" t="s">
        <v>48</v>
      </c>
      <c r="S63" s="272" t="s">
        <v>3035</v>
      </c>
      <c r="T63" s="272" t="s">
        <v>3022</v>
      </c>
      <c r="U63" s="272"/>
      <c r="V63" s="272" t="s">
        <v>121</v>
      </c>
      <c r="W63" s="291" t="s">
        <v>198</v>
      </c>
      <c r="X63" s="291">
        <v>100</v>
      </c>
      <c r="Y63" s="271">
        <v>95</v>
      </c>
      <c r="Z63" s="271">
        <v>95</v>
      </c>
      <c r="AA63" s="271">
        <v>60</v>
      </c>
      <c r="AB63" s="272" t="s">
        <v>133</v>
      </c>
      <c r="AC63" s="342" t="s">
        <v>3079</v>
      </c>
      <c r="AD63" s="271"/>
      <c r="AE63" s="2548">
        <v>871951494166399</v>
      </c>
      <c r="AF63" s="271">
        <v>1</v>
      </c>
      <c r="AG63" s="271" t="s">
        <v>113</v>
      </c>
      <c r="AH63" s="2779">
        <v>1</v>
      </c>
      <c r="AL63" s="2938"/>
    </row>
    <row r="64" spans="2:38">
      <c r="B64" s="3305"/>
      <c r="C64" s="557" t="s">
        <v>2766</v>
      </c>
      <c r="D64" s="557" t="s">
        <v>2193</v>
      </c>
      <c r="E64" s="1463" t="s">
        <v>2769</v>
      </c>
      <c r="F64" s="2225">
        <v>911401810684</v>
      </c>
      <c r="G64" s="823">
        <v>8719514938212</v>
      </c>
      <c r="H64" s="755" t="s">
        <v>2520</v>
      </c>
      <c r="I64" s="530" t="s">
        <v>594</v>
      </c>
      <c r="J64" s="347">
        <v>10.199999999999999</v>
      </c>
      <c r="K64" s="1075">
        <v>900</v>
      </c>
      <c r="L64" s="271">
        <v>3000</v>
      </c>
      <c r="M64" s="338">
        <v>50000</v>
      </c>
      <c r="N64" s="388">
        <v>5</v>
      </c>
      <c r="O64" s="272"/>
      <c r="P64" s="956">
        <v>1265</v>
      </c>
      <c r="Q64" s="508"/>
      <c r="R64" s="1721" t="s">
        <v>48</v>
      </c>
      <c r="S64" s="272" t="s">
        <v>3035</v>
      </c>
      <c r="T64" s="272" t="s">
        <v>3023</v>
      </c>
      <c r="U64" s="272"/>
      <c r="V64" s="272" t="s">
        <v>147</v>
      </c>
      <c r="W64" s="291" t="s">
        <v>198</v>
      </c>
      <c r="X64" s="291">
        <v>88</v>
      </c>
      <c r="Y64" s="271">
        <v>95</v>
      </c>
      <c r="Z64" s="271">
        <v>95</v>
      </c>
      <c r="AA64" s="271">
        <v>60</v>
      </c>
      <c r="AB64" s="272" t="s">
        <v>133</v>
      </c>
      <c r="AC64" s="342" t="s">
        <v>3079</v>
      </c>
      <c r="AD64" s="271"/>
      <c r="AE64" s="2548">
        <v>871951493821299</v>
      </c>
      <c r="AF64" s="271">
        <v>1</v>
      </c>
      <c r="AG64" s="271" t="s">
        <v>113</v>
      </c>
      <c r="AH64" s="2779">
        <v>1</v>
      </c>
      <c r="AL64" s="2938"/>
    </row>
    <row r="65" spans="2:38">
      <c r="B65" s="3305"/>
      <c r="C65" s="834" t="s">
        <v>2766</v>
      </c>
      <c r="D65" s="834" t="s">
        <v>2193</v>
      </c>
      <c r="E65" s="1483" t="s">
        <v>2769</v>
      </c>
      <c r="F65" s="2226">
        <v>911401810784</v>
      </c>
      <c r="G65" s="836">
        <v>8719514938229</v>
      </c>
      <c r="H65" s="837" t="s">
        <v>2521</v>
      </c>
      <c r="I65" s="838" t="s">
        <v>594</v>
      </c>
      <c r="J65" s="431">
        <v>12.3</v>
      </c>
      <c r="K65" s="1077">
        <v>1280</v>
      </c>
      <c r="L65" s="273">
        <v>3000</v>
      </c>
      <c r="M65" s="274">
        <v>50000</v>
      </c>
      <c r="N65" s="274">
        <v>5</v>
      </c>
      <c r="O65" s="274"/>
      <c r="P65" s="966">
        <v>1375</v>
      </c>
      <c r="Q65" s="508"/>
      <c r="R65" s="1722" t="s">
        <v>48</v>
      </c>
      <c r="S65" s="274" t="s">
        <v>3035</v>
      </c>
      <c r="T65" s="274" t="s">
        <v>3024</v>
      </c>
      <c r="U65" s="274"/>
      <c r="V65" s="274" t="s">
        <v>147</v>
      </c>
      <c r="W65" s="284" t="s">
        <v>198</v>
      </c>
      <c r="X65" s="284">
        <v>104</v>
      </c>
      <c r="Y65" s="273">
        <v>95</v>
      </c>
      <c r="Z65" s="273">
        <v>95</v>
      </c>
      <c r="AA65" s="273">
        <v>60</v>
      </c>
      <c r="AB65" s="274" t="s">
        <v>133</v>
      </c>
      <c r="AC65" s="284" t="s">
        <v>3079</v>
      </c>
      <c r="AD65" s="273"/>
      <c r="AE65" s="2549">
        <v>871951493822999</v>
      </c>
      <c r="AF65" s="273">
        <v>1</v>
      </c>
      <c r="AG65" s="273" t="s">
        <v>113</v>
      </c>
      <c r="AH65" s="2780">
        <v>1</v>
      </c>
      <c r="AL65" s="2938"/>
    </row>
    <row r="66" spans="2:38">
      <c r="B66" s="3305"/>
      <c r="C66" s="832" t="s">
        <v>2766</v>
      </c>
      <c r="D66" s="832" t="s">
        <v>2193</v>
      </c>
      <c r="E66" s="1490" t="s">
        <v>2769</v>
      </c>
      <c r="F66" s="2227">
        <v>911401897482</v>
      </c>
      <c r="G66" s="786">
        <v>8719514548114</v>
      </c>
      <c r="H66" s="839" t="s">
        <v>2567</v>
      </c>
      <c r="I66" s="840" t="s">
        <v>595</v>
      </c>
      <c r="J66" s="326">
        <v>7.2</v>
      </c>
      <c r="K66" s="1079">
        <v>680</v>
      </c>
      <c r="L66" s="271">
        <v>3000</v>
      </c>
      <c r="M66" s="270">
        <v>50000</v>
      </c>
      <c r="N66" s="286">
        <v>5</v>
      </c>
      <c r="O66" s="324"/>
      <c r="P66" s="967">
        <v>1080</v>
      </c>
      <c r="Q66" s="508"/>
      <c r="R66" s="1711" t="s">
        <v>48</v>
      </c>
      <c r="S66" s="324" t="s">
        <v>3033</v>
      </c>
      <c r="T66" s="324" t="s">
        <v>3022</v>
      </c>
      <c r="U66" s="324"/>
      <c r="V66" s="324" t="s">
        <v>147</v>
      </c>
      <c r="W66" s="291" t="s">
        <v>198</v>
      </c>
      <c r="X66" s="291">
        <v>94</v>
      </c>
      <c r="Y66" s="271">
        <v>95</v>
      </c>
      <c r="Z66" s="271">
        <v>95</v>
      </c>
      <c r="AA66" s="271">
        <v>60</v>
      </c>
      <c r="AB66" s="324" t="s">
        <v>133</v>
      </c>
      <c r="AC66" s="283" t="s">
        <v>3079</v>
      </c>
      <c r="AD66" s="271"/>
      <c r="AE66" s="1930">
        <v>871951454811499</v>
      </c>
      <c r="AF66" s="271">
        <v>1</v>
      </c>
      <c r="AG66" s="271" t="s">
        <v>113</v>
      </c>
      <c r="AH66" s="2779">
        <v>1</v>
      </c>
      <c r="AL66" s="2938"/>
    </row>
    <row r="67" spans="2:38">
      <c r="B67" s="3305"/>
      <c r="C67" s="557" t="s">
        <v>2766</v>
      </c>
      <c r="D67" s="557" t="s">
        <v>2193</v>
      </c>
      <c r="E67" s="1463" t="s">
        <v>2769</v>
      </c>
      <c r="F67" s="2228">
        <v>911401897682</v>
      </c>
      <c r="G67" s="764">
        <v>8719514548138</v>
      </c>
      <c r="H67" s="755" t="s">
        <v>2568</v>
      </c>
      <c r="I67" s="530" t="s">
        <v>595</v>
      </c>
      <c r="J67" s="324">
        <v>7.2</v>
      </c>
      <c r="K67" s="1075">
        <v>720</v>
      </c>
      <c r="L67" s="271">
        <v>4000</v>
      </c>
      <c r="M67" s="338">
        <v>50000</v>
      </c>
      <c r="N67" s="388">
        <v>5</v>
      </c>
      <c r="O67" s="272"/>
      <c r="P67" s="968">
        <v>1080</v>
      </c>
      <c r="Q67" s="508"/>
      <c r="R67" s="1721" t="s">
        <v>48</v>
      </c>
      <c r="S67" s="272" t="s">
        <v>3033</v>
      </c>
      <c r="T67" s="272" t="s">
        <v>3022</v>
      </c>
      <c r="U67" s="272"/>
      <c r="V67" s="272" t="s">
        <v>121</v>
      </c>
      <c r="W67" s="291" t="s">
        <v>198</v>
      </c>
      <c r="X67" s="291">
        <v>100</v>
      </c>
      <c r="Y67" s="271">
        <v>95</v>
      </c>
      <c r="Z67" s="271">
        <v>95</v>
      </c>
      <c r="AA67" s="271">
        <v>60</v>
      </c>
      <c r="AB67" s="272" t="s">
        <v>133</v>
      </c>
      <c r="AC67" s="342" t="s">
        <v>3079</v>
      </c>
      <c r="AD67" s="271"/>
      <c r="AE67" s="2545">
        <v>871951454813899</v>
      </c>
      <c r="AF67" s="271">
        <v>1</v>
      </c>
      <c r="AG67" s="271" t="s">
        <v>113</v>
      </c>
      <c r="AH67" s="2779">
        <v>1</v>
      </c>
      <c r="AL67" s="2938"/>
    </row>
    <row r="68" spans="2:38">
      <c r="B68" s="3305"/>
      <c r="C68" s="557" t="s">
        <v>2766</v>
      </c>
      <c r="D68" s="557" t="s">
        <v>2193</v>
      </c>
      <c r="E68" s="1463" t="s">
        <v>2769</v>
      </c>
      <c r="F68" s="2228">
        <v>911401897982</v>
      </c>
      <c r="G68" s="764">
        <v>8719514548169</v>
      </c>
      <c r="H68" s="755" t="s">
        <v>2569</v>
      </c>
      <c r="I68" s="530" t="s">
        <v>595</v>
      </c>
      <c r="J68" s="324">
        <v>10.199999999999999</v>
      </c>
      <c r="K68" s="1075">
        <v>900</v>
      </c>
      <c r="L68" s="271">
        <v>3000</v>
      </c>
      <c r="M68" s="338">
        <v>50000</v>
      </c>
      <c r="N68" s="388">
        <v>5</v>
      </c>
      <c r="O68" s="272"/>
      <c r="P68" s="968">
        <v>1255</v>
      </c>
      <c r="Q68" s="508"/>
      <c r="R68" s="1721" t="s">
        <v>48</v>
      </c>
      <c r="S68" s="272" t="s">
        <v>3033</v>
      </c>
      <c r="T68" s="272" t="s">
        <v>3023</v>
      </c>
      <c r="U68" s="272"/>
      <c r="V68" s="272" t="s">
        <v>147</v>
      </c>
      <c r="W68" s="291" t="s">
        <v>198</v>
      </c>
      <c r="X68" s="291">
        <v>88</v>
      </c>
      <c r="Y68" s="271">
        <v>95</v>
      </c>
      <c r="Z68" s="271">
        <v>95</v>
      </c>
      <c r="AA68" s="271">
        <v>60</v>
      </c>
      <c r="AB68" s="272" t="s">
        <v>133</v>
      </c>
      <c r="AC68" s="342" t="s">
        <v>3079</v>
      </c>
      <c r="AD68" s="271"/>
      <c r="AE68" s="2545">
        <v>871951454816999</v>
      </c>
      <c r="AF68" s="271">
        <v>1</v>
      </c>
      <c r="AG68" s="271" t="s">
        <v>113</v>
      </c>
      <c r="AH68" s="2779">
        <v>1</v>
      </c>
      <c r="AL68" s="2938"/>
    </row>
    <row r="69" spans="2:38">
      <c r="B69" s="3305"/>
      <c r="C69" s="557" t="s">
        <v>2766</v>
      </c>
      <c r="D69" s="557" t="s">
        <v>2193</v>
      </c>
      <c r="E69" s="1463" t="s">
        <v>2769</v>
      </c>
      <c r="F69" s="2228">
        <v>911401898182</v>
      </c>
      <c r="G69" s="764">
        <v>8719514548183</v>
      </c>
      <c r="H69" s="755" t="s">
        <v>2570</v>
      </c>
      <c r="I69" s="530" t="s">
        <v>595</v>
      </c>
      <c r="J69" s="324">
        <v>10.199999999999999</v>
      </c>
      <c r="K69" s="1075">
        <v>950</v>
      </c>
      <c r="L69" s="271">
        <v>4000</v>
      </c>
      <c r="M69" s="338">
        <v>50000</v>
      </c>
      <c r="N69" s="388">
        <v>5</v>
      </c>
      <c r="O69" s="272"/>
      <c r="P69" s="968">
        <v>1255</v>
      </c>
      <c r="Q69" s="508"/>
      <c r="R69" s="1721" t="s">
        <v>48</v>
      </c>
      <c r="S69" s="272" t="s">
        <v>3033</v>
      </c>
      <c r="T69" s="272" t="s">
        <v>3023</v>
      </c>
      <c r="U69" s="272"/>
      <c r="V69" s="272" t="s">
        <v>121</v>
      </c>
      <c r="W69" s="291" t="s">
        <v>198</v>
      </c>
      <c r="X69" s="291">
        <v>93</v>
      </c>
      <c r="Y69" s="271">
        <v>95</v>
      </c>
      <c r="Z69" s="271">
        <v>95</v>
      </c>
      <c r="AA69" s="271">
        <v>60</v>
      </c>
      <c r="AB69" s="272" t="s">
        <v>133</v>
      </c>
      <c r="AC69" s="342" t="s">
        <v>3079</v>
      </c>
      <c r="AD69" s="271"/>
      <c r="AE69" s="2545">
        <v>871951454818399</v>
      </c>
      <c r="AF69" s="271">
        <v>1</v>
      </c>
      <c r="AG69" s="271" t="s">
        <v>113</v>
      </c>
      <c r="AH69" s="2779">
        <v>1</v>
      </c>
      <c r="AL69" s="2938"/>
    </row>
    <row r="70" spans="2:38">
      <c r="B70" s="3305"/>
      <c r="C70" s="557" t="s">
        <v>2766</v>
      </c>
      <c r="D70" s="557" t="s">
        <v>2193</v>
      </c>
      <c r="E70" s="1463" t="s">
        <v>2769</v>
      </c>
      <c r="F70" s="2228">
        <v>911401898282</v>
      </c>
      <c r="G70" s="764">
        <v>8719514548190</v>
      </c>
      <c r="H70" s="755" t="s">
        <v>2571</v>
      </c>
      <c r="I70" s="530" t="s">
        <v>595</v>
      </c>
      <c r="J70" s="324">
        <v>12.3</v>
      </c>
      <c r="K70" s="1075">
        <v>1280</v>
      </c>
      <c r="L70" s="271">
        <v>3000</v>
      </c>
      <c r="M70" s="338">
        <v>50000</v>
      </c>
      <c r="N70" s="388">
        <v>5</v>
      </c>
      <c r="O70" s="272"/>
      <c r="P70" s="968">
        <v>1380</v>
      </c>
      <c r="Q70" s="508"/>
      <c r="R70" s="1721" t="s">
        <v>48</v>
      </c>
      <c r="S70" s="272" t="s">
        <v>3033</v>
      </c>
      <c r="T70" s="272" t="s">
        <v>3024</v>
      </c>
      <c r="U70" s="272"/>
      <c r="V70" s="272" t="s">
        <v>147</v>
      </c>
      <c r="W70" s="291" t="s">
        <v>198</v>
      </c>
      <c r="X70" s="291">
        <v>104</v>
      </c>
      <c r="Y70" s="271">
        <v>95</v>
      </c>
      <c r="Z70" s="271">
        <v>95</v>
      </c>
      <c r="AA70" s="271">
        <v>60</v>
      </c>
      <c r="AB70" s="272" t="s">
        <v>133</v>
      </c>
      <c r="AC70" s="342" t="s">
        <v>3079</v>
      </c>
      <c r="AD70" s="271"/>
      <c r="AE70" s="2545">
        <v>871951454819099</v>
      </c>
      <c r="AF70" s="271">
        <v>1</v>
      </c>
      <c r="AG70" s="271" t="s">
        <v>113</v>
      </c>
      <c r="AH70" s="2779">
        <v>1</v>
      </c>
      <c r="AL70" s="2938"/>
    </row>
    <row r="71" spans="2:38">
      <c r="B71" s="3305"/>
      <c r="C71" s="834" t="s">
        <v>2766</v>
      </c>
      <c r="D71" s="834" t="s">
        <v>2193</v>
      </c>
      <c r="E71" s="1483" t="s">
        <v>2769</v>
      </c>
      <c r="F71" s="2226">
        <v>911401898482</v>
      </c>
      <c r="G71" s="836">
        <v>8719514548213</v>
      </c>
      <c r="H71" s="837" t="s">
        <v>2572</v>
      </c>
      <c r="I71" s="838" t="s">
        <v>595</v>
      </c>
      <c r="J71" s="431">
        <v>12.3</v>
      </c>
      <c r="K71" s="1077">
        <v>1320</v>
      </c>
      <c r="L71" s="273">
        <v>4000</v>
      </c>
      <c r="M71" s="274">
        <v>50000</v>
      </c>
      <c r="N71" s="274">
        <v>5</v>
      </c>
      <c r="O71" s="431"/>
      <c r="P71" s="969">
        <v>1380</v>
      </c>
      <c r="Q71" s="508"/>
      <c r="R71" s="1712" t="s">
        <v>48</v>
      </c>
      <c r="S71" s="431" t="s">
        <v>3033</v>
      </c>
      <c r="T71" s="431" t="s">
        <v>3024</v>
      </c>
      <c r="U71" s="431"/>
      <c r="V71" s="431" t="s">
        <v>121</v>
      </c>
      <c r="W71" s="284" t="s">
        <v>198</v>
      </c>
      <c r="X71" s="284">
        <v>107</v>
      </c>
      <c r="Y71" s="273">
        <v>95</v>
      </c>
      <c r="Z71" s="273">
        <v>95</v>
      </c>
      <c r="AA71" s="273">
        <v>60</v>
      </c>
      <c r="AB71" s="431" t="s">
        <v>133</v>
      </c>
      <c r="AC71" s="284" t="s">
        <v>3079</v>
      </c>
      <c r="AD71" s="273"/>
      <c r="AE71" s="2549">
        <v>871951454821399</v>
      </c>
      <c r="AF71" s="273">
        <v>1</v>
      </c>
      <c r="AG71" s="273" t="s">
        <v>113</v>
      </c>
      <c r="AH71" s="2780">
        <v>1</v>
      </c>
      <c r="AL71" s="2938"/>
    </row>
    <row r="72" spans="2:38">
      <c r="B72" s="3305"/>
      <c r="C72" s="832" t="s">
        <v>2766</v>
      </c>
      <c r="D72" s="832" t="s">
        <v>2193</v>
      </c>
      <c r="E72" s="1490" t="s">
        <v>2769</v>
      </c>
      <c r="F72" s="2222">
        <v>911401897582</v>
      </c>
      <c r="G72" s="764">
        <v>8719514548121</v>
      </c>
      <c r="H72" s="755" t="s">
        <v>2522</v>
      </c>
      <c r="I72" s="840" t="s">
        <v>595</v>
      </c>
      <c r="J72" s="433">
        <v>7.2</v>
      </c>
      <c r="K72" s="1090">
        <v>680</v>
      </c>
      <c r="L72" s="271">
        <v>3000</v>
      </c>
      <c r="M72" s="388">
        <v>50000</v>
      </c>
      <c r="N72" s="388">
        <v>5</v>
      </c>
      <c r="O72" s="324"/>
      <c r="P72" s="956">
        <v>1240</v>
      </c>
      <c r="Q72" s="508"/>
      <c r="R72" s="1711" t="s">
        <v>48</v>
      </c>
      <c r="S72" s="324" t="s">
        <v>3033</v>
      </c>
      <c r="T72" s="324" t="s">
        <v>3022</v>
      </c>
      <c r="U72" s="324"/>
      <c r="V72" s="324" t="s">
        <v>147</v>
      </c>
      <c r="W72" s="291" t="s">
        <v>198</v>
      </c>
      <c r="X72" s="291">
        <v>94</v>
      </c>
      <c r="Y72" s="271">
        <v>95</v>
      </c>
      <c r="Z72" s="271">
        <v>95</v>
      </c>
      <c r="AA72" s="271">
        <v>60</v>
      </c>
      <c r="AB72" s="324" t="s">
        <v>133</v>
      </c>
      <c r="AC72" s="342" t="s">
        <v>3079</v>
      </c>
      <c r="AD72" s="271"/>
      <c r="AE72" s="2545">
        <v>871951454812199</v>
      </c>
      <c r="AF72" s="271">
        <v>1</v>
      </c>
      <c r="AG72" s="271" t="s">
        <v>113</v>
      </c>
      <c r="AH72" s="2779">
        <v>1</v>
      </c>
      <c r="AL72" s="2938"/>
    </row>
    <row r="73" spans="2:38">
      <c r="B73" s="3305"/>
      <c r="C73" s="557" t="s">
        <v>2766</v>
      </c>
      <c r="D73" s="557" t="s">
        <v>2193</v>
      </c>
      <c r="E73" s="1463" t="s">
        <v>2769</v>
      </c>
      <c r="F73" s="2222">
        <v>911401897782</v>
      </c>
      <c r="G73" s="764">
        <v>8719514548145</v>
      </c>
      <c r="H73" s="755" t="s">
        <v>2523</v>
      </c>
      <c r="I73" s="660" t="s">
        <v>595</v>
      </c>
      <c r="J73" s="347">
        <v>7.2</v>
      </c>
      <c r="K73" s="1075">
        <v>720</v>
      </c>
      <c r="L73" s="271">
        <v>4000</v>
      </c>
      <c r="M73" s="338">
        <v>50000</v>
      </c>
      <c r="N73" s="388">
        <v>5</v>
      </c>
      <c r="O73" s="272"/>
      <c r="P73" s="956">
        <v>1240</v>
      </c>
      <c r="Q73" s="508"/>
      <c r="R73" s="1721" t="s">
        <v>48</v>
      </c>
      <c r="S73" s="272" t="s">
        <v>3033</v>
      </c>
      <c r="T73" s="272" t="s">
        <v>3022</v>
      </c>
      <c r="U73" s="272"/>
      <c r="V73" s="272" t="s">
        <v>121</v>
      </c>
      <c r="W73" s="291" t="s">
        <v>198</v>
      </c>
      <c r="X73" s="291">
        <v>100</v>
      </c>
      <c r="Y73" s="271">
        <v>95</v>
      </c>
      <c r="Z73" s="271">
        <v>95</v>
      </c>
      <c r="AA73" s="271">
        <v>60</v>
      </c>
      <c r="AB73" s="272" t="s">
        <v>133</v>
      </c>
      <c r="AC73" s="342" t="s">
        <v>3079</v>
      </c>
      <c r="AD73" s="271"/>
      <c r="AE73" s="2545">
        <v>871951454814599</v>
      </c>
      <c r="AF73" s="271">
        <v>1</v>
      </c>
      <c r="AG73" s="271" t="s">
        <v>113</v>
      </c>
      <c r="AH73" s="2779">
        <v>1</v>
      </c>
      <c r="AL73" s="2938"/>
    </row>
    <row r="74" spans="2:38">
      <c r="B74" s="3305"/>
      <c r="C74" s="557" t="s">
        <v>2766</v>
      </c>
      <c r="D74" s="557" t="s">
        <v>2193</v>
      </c>
      <c r="E74" s="1463" t="s">
        <v>2769</v>
      </c>
      <c r="F74" s="2222">
        <v>911401898082</v>
      </c>
      <c r="G74" s="764">
        <v>8719514548176</v>
      </c>
      <c r="H74" s="755" t="s">
        <v>2524</v>
      </c>
      <c r="I74" s="660" t="s">
        <v>595</v>
      </c>
      <c r="J74" s="347">
        <v>10.199999999999999</v>
      </c>
      <c r="K74" s="1075">
        <v>900</v>
      </c>
      <c r="L74" s="271">
        <v>3000</v>
      </c>
      <c r="M74" s="338">
        <v>50000</v>
      </c>
      <c r="N74" s="388">
        <v>5</v>
      </c>
      <c r="O74" s="272"/>
      <c r="P74" s="956">
        <v>1300</v>
      </c>
      <c r="Q74" s="508"/>
      <c r="R74" s="1721" t="s">
        <v>48</v>
      </c>
      <c r="S74" s="272" t="s">
        <v>3033</v>
      </c>
      <c r="T74" s="272" t="s">
        <v>3023</v>
      </c>
      <c r="U74" s="272"/>
      <c r="V74" s="272" t="s">
        <v>147</v>
      </c>
      <c r="W74" s="291" t="s">
        <v>198</v>
      </c>
      <c r="X74" s="291">
        <v>88</v>
      </c>
      <c r="Y74" s="271">
        <v>95</v>
      </c>
      <c r="Z74" s="271">
        <v>95</v>
      </c>
      <c r="AA74" s="271">
        <v>60</v>
      </c>
      <c r="AB74" s="272" t="s">
        <v>133</v>
      </c>
      <c r="AC74" s="342" t="s">
        <v>3079</v>
      </c>
      <c r="AD74" s="271"/>
      <c r="AE74" s="2545">
        <v>871951454817699</v>
      </c>
      <c r="AF74" s="271">
        <v>1</v>
      </c>
      <c r="AG74" s="271" t="s">
        <v>113</v>
      </c>
      <c r="AH74" s="2779">
        <v>1</v>
      </c>
      <c r="AL74" s="2938"/>
    </row>
    <row r="75" spans="2:38">
      <c r="B75" s="3305"/>
      <c r="C75" s="557" t="s">
        <v>2766</v>
      </c>
      <c r="D75" s="557" t="s">
        <v>2193</v>
      </c>
      <c r="E75" s="1463" t="s">
        <v>2769</v>
      </c>
      <c r="F75" s="2222">
        <v>911401810384</v>
      </c>
      <c r="G75" s="764">
        <v>8719514938182</v>
      </c>
      <c r="H75" s="755" t="s">
        <v>2525</v>
      </c>
      <c r="I75" s="660" t="s">
        <v>595</v>
      </c>
      <c r="J75" s="347">
        <v>10.199999999999999</v>
      </c>
      <c r="K75" s="1075">
        <v>950</v>
      </c>
      <c r="L75" s="271">
        <v>4000</v>
      </c>
      <c r="M75" s="338">
        <v>50000</v>
      </c>
      <c r="N75" s="388">
        <v>5</v>
      </c>
      <c r="O75" s="272"/>
      <c r="P75" s="956">
        <v>1300</v>
      </c>
      <c r="Q75" s="508"/>
      <c r="R75" s="1721" t="s">
        <v>48</v>
      </c>
      <c r="S75" s="272" t="s">
        <v>3033</v>
      </c>
      <c r="T75" s="272" t="s">
        <v>3023</v>
      </c>
      <c r="U75" s="272"/>
      <c r="V75" s="272" t="s">
        <v>121</v>
      </c>
      <c r="W75" s="291" t="s">
        <v>198</v>
      </c>
      <c r="X75" s="291">
        <v>93</v>
      </c>
      <c r="Y75" s="271">
        <v>95</v>
      </c>
      <c r="Z75" s="271">
        <v>95</v>
      </c>
      <c r="AA75" s="271">
        <v>60</v>
      </c>
      <c r="AB75" s="272" t="s">
        <v>133</v>
      </c>
      <c r="AC75" s="342" t="s">
        <v>3079</v>
      </c>
      <c r="AD75" s="271"/>
      <c r="AE75" s="2545">
        <v>871951493818299</v>
      </c>
      <c r="AF75" s="271">
        <v>1</v>
      </c>
      <c r="AG75" s="271" t="s">
        <v>113</v>
      </c>
      <c r="AH75" s="2779">
        <v>1</v>
      </c>
      <c r="AL75" s="2938"/>
    </row>
    <row r="76" spans="2:38">
      <c r="B76" s="3305"/>
      <c r="C76" s="557" t="s">
        <v>2766</v>
      </c>
      <c r="D76" s="557" t="s">
        <v>2193</v>
      </c>
      <c r="E76" s="1463" t="s">
        <v>2769</v>
      </c>
      <c r="F76" s="2229">
        <v>911401898382</v>
      </c>
      <c r="G76" s="763">
        <v>8719514548206</v>
      </c>
      <c r="H76" s="758" t="s">
        <v>2526</v>
      </c>
      <c r="I76" s="660" t="s">
        <v>595</v>
      </c>
      <c r="J76" s="347">
        <v>12.3</v>
      </c>
      <c r="K76" s="1075">
        <v>1280</v>
      </c>
      <c r="L76" s="271">
        <v>3000</v>
      </c>
      <c r="M76" s="338">
        <v>50000</v>
      </c>
      <c r="N76" s="338">
        <v>5</v>
      </c>
      <c r="O76" s="272"/>
      <c r="P76" s="970">
        <v>1480</v>
      </c>
      <c r="Q76" s="508"/>
      <c r="R76" s="1721" t="s">
        <v>48</v>
      </c>
      <c r="S76" s="272" t="s">
        <v>3033</v>
      </c>
      <c r="T76" s="272" t="s">
        <v>3024</v>
      </c>
      <c r="U76" s="272"/>
      <c r="V76" s="272" t="s">
        <v>147</v>
      </c>
      <c r="W76" s="291" t="s">
        <v>198</v>
      </c>
      <c r="X76" s="291">
        <v>104</v>
      </c>
      <c r="Y76" s="271">
        <v>95</v>
      </c>
      <c r="Z76" s="271">
        <v>95</v>
      </c>
      <c r="AA76" s="271">
        <v>60</v>
      </c>
      <c r="AB76" s="272" t="s">
        <v>133</v>
      </c>
      <c r="AC76" s="341" t="s">
        <v>3079</v>
      </c>
      <c r="AD76" s="271"/>
      <c r="AE76" s="2544">
        <v>871951454820699</v>
      </c>
      <c r="AF76" s="271">
        <v>1</v>
      </c>
      <c r="AG76" s="271" t="s">
        <v>113</v>
      </c>
      <c r="AH76" s="2779">
        <v>1</v>
      </c>
      <c r="AL76" s="2938"/>
    </row>
    <row r="77" spans="2:38">
      <c r="B77" s="3306"/>
      <c r="C77" s="834" t="s">
        <v>2766</v>
      </c>
      <c r="D77" s="834" t="s">
        <v>2193</v>
      </c>
      <c r="E77" s="1483" t="s">
        <v>2769</v>
      </c>
      <c r="F77" s="2230">
        <v>911401810484</v>
      </c>
      <c r="G77" s="767">
        <v>8719514938199</v>
      </c>
      <c r="H77" s="768" t="s">
        <v>2527</v>
      </c>
      <c r="I77" s="770" t="s">
        <v>595</v>
      </c>
      <c r="J77" s="432">
        <v>12.3</v>
      </c>
      <c r="K77" s="1077">
        <v>1320</v>
      </c>
      <c r="L77" s="273">
        <v>4000</v>
      </c>
      <c r="M77" s="429">
        <v>50000</v>
      </c>
      <c r="N77" s="438">
        <v>5</v>
      </c>
      <c r="O77" s="431"/>
      <c r="P77" s="964">
        <v>1480</v>
      </c>
      <c r="Q77" s="508"/>
      <c r="R77" s="1712" t="s">
        <v>48</v>
      </c>
      <c r="S77" s="431" t="s">
        <v>3033</v>
      </c>
      <c r="T77" s="431" t="s">
        <v>3024</v>
      </c>
      <c r="U77" s="431"/>
      <c r="V77" s="431" t="s">
        <v>121</v>
      </c>
      <c r="W77" s="284" t="s">
        <v>198</v>
      </c>
      <c r="X77" s="284">
        <v>107</v>
      </c>
      <c r="Y77" s="273">
        <v>95</v>
      </c>
      <c r="Z77" s="273">
        <v>95</v>
      </c>
      <c r="AA77" s="273">
        <v>60</v>
      </c>
      <c r="AB77" s="431" t="s">
        <v>133</v>
      </c>
      <c r="AC77" s="1197" t="s">
        <v>3079</v>
      </c>
      <c r="AD77" s="273"/>
      <c r="AE77" s="2550">
        <v>871951493819999</v>
      </c>
      <c r="AF77" s="273">
        <v>1</v>
      </c>
      <c r="AG77" s="273" t="s">
        <v>113</v>
      </c>
      <c r="AH77" s="2780">
        <v>1</v>
      </c>
      <c r="AL77" s="2938"/>
    </row>
    <row r="78" spans="2:38">
      <c r="B78" s="561" t="s">
        <v>3770</v>
      </c>
      <c r="C78" s="1395" t="s">
        <v>2766</v>
      </c>
      <c r="D78" s="1395" t="s">
        <v>2193</v>
      </c>
      <c r="E78" s="1501" t="s">
        <v>2769</v>
      </c>
      <c r="F78" s="2397">
        <v>929002670132</v>
      </c>
      <c r="G78" s="3095">
        <v>8719514331273</v>
      </c>
      <c r="H78" s="3096" t="s">
        <v>584</v>
      </c>
      <c r="I78" s="1611" t="s">
        <v>583</v>
      </c>
      <c r="J78" s="1612">
        <v>6</v>
      </c>
      <c r="K78" s="2411">
        <v>500</v>
      </c>
      <c r="L78" s="2412">
        <v>4000</v>
      </c>
      <c r="M78" s="1571">
        <v>35000</v>
      </c>
      <c r="N78" s="1941">
        <v>5</v>
      </c>
      <c r="O78" s="2410"/>
      <c r="P78" s="2013">
        <v>380</v>
      </c>
      <c r="Q78" s="508"/>
      <c r="R78" s="2118" t="s">
        <v>48</v>
      </c>
      <c r="S78" s="1429" t="s">
        <v>104</v>
      </c>
      <c r="T78" s="1429" t="s">
        <v>3003</v>
      </c>
      <c r="U78" s="1429"/>
      <c r="V78" s="1429" t="s">
        <v>121</v>
      </c>
      <c r="W78" s="2049" t="s">
        <v>198</v>
      </c>
      <c r="X78" s="2049">
        <v>83</v>
      </c>
      <c r="Y78" s="1044">
        <v>80</v>
      </c>
      <c r="Z78" s="1044">
        <v>80</v>
      </c>
      <c r="AA78" s="1044">
        <v>55</v>
      </c>
      <c r="AB78" s="1429" t="s">
        <v>133</v>
      </c>
      <c r="AC78" s="1176">
        <v>80</v>
      </c>
      <c r="AD78" s="1044"/>
      <c r="AE78" s="2536">
        <v>871951433127300</v>
      </c>
      <c r="AF78" s="1044">
        <v>1</v>
      </c>
      <c r="AG78" s="1044" t="s">
        <v>113</v>
      </c>
      <c r="AH78" s="2777">
        <v>0.5</v>
      </c>
      <c r="AL78" s="2938"/>
    </row>
    <row r="79" spans="2:38">
      <c r="B79" s="131"/>
      <c r="C79" s="832" t="s">
        <v>2766</v>
      </c>
      <c r="D79" s="832" t="s">
        <v>2193</v>
      </c>
      <c r="E79" s="1490" t="s">
        <v>2769</v>
      </c>
      <c r="F79" s="2265">
        <v>929003322502</v>
      </c>
      <c r="G79" s="197">
        <v>8720169208827</v>
      </c>
      <c r="H79" s="29" t="s">
        <v>585</v>
      </c>
      <c r="I79" s="112" t="s">
        <v>2424</v>
      </c>
      <c r="J79" s="382">
        <v>6</v>
      </c>
      <c r="K79" s="421">
        <v>550</v>
      </c>
      <c r="L79" s="271" t="s">
        <v>3700</v>
      </c>
      <c r="M79" s="421">
        <v>50000</v>
      </c>
      <c r="N79" s="364">
        <v>5</v>
      </c>
      <c r="O79" s="324"/>
      <c r="P79" s="3232">
        <v>515</v>
      </c>
      <c r="Q79" s="508"/>
      <c r="R79" s="1711" t="s">
        <v>560</v>
      </c>
      <c r="S79" s="324" t="s">
        <v>3035</v>
      </c>
      <c r="T79" s="324" t="s">
        <v>3003</v>
      </c>
      <c r="U79" s="324"/>
      <c r="V79" s="324" t="s">
        <v>3002</v>
      </c>
      <c r="W79" s="291" t="s">
        <v>198</v>
      </c>
      <c r="X79" s="291">
        <v>91</v>
      </c>
      <c r="Y79" s="271">
        <v>89</v>
      </c>
      <c r="Z79" s="271">
        <v>89</v>
      </c>
      <c r="AA79" s="271">
        <v>43</v>
      </c>
      <c r="AB79" s="324" t="s">
        <v>133</v>
      </c>
      <c r="AC79" s="342">
        <v>80</v>
      </c>
      <c r="AD79" s="271"/>
      <c r="AE79" s="1503">
        <v>872016920882700</v>
      </c>
      <c r="AF79" s="271">
        <v>1</v>
      </c>
      <c r="AG79" s="271" t="s">
        <v>113</v>
      </c>
      <c r="AH79" s="2779">
        <v>0.5</v>
      </c>
      <c r="AL79" s="2938"/>
    </row>
    <row r="80" spans="2:38">
      <c r="B80" s="857"/>
      <c r="C80" s="557" t="s">
        <v>2766</v>
      </c>
      <c r="D80" s="557" t="s">
        <v>2193</v>
      </c>
      <c r="E80" s="1463" t="s">
        <v>2769</v>
      </c>
      <c r="F80" s="148">
        <v>929003322602</v>
      </c>
      <c r="G80" s="198">
        <v>8720169208841</v>
      </c>
      <c r="H80" s="199" t="s">
        <v>586</v>
      </c>
      <c r="I80" s="52" t="s">
        <v>2425</v>
      </c>
      <c r="J80" s="347">
        <v>6</v>
      </c>
      <c r="K80" s="1075">
        <v>550</v>
      </c>
      <c r="L80" s="271" t="s">
        <v>3700</v>
      </c>
      <c r="M80" s="338">
        <v>50000</v>
      </c>
      <c r="N80" s="364">
        <v>5</v>
      </c>
      <c r="O80" s="324"/>
      <c r="P80" s="3232">
        <v>515</v>
      </c>
      <c r="Q80" s="508"/>
      <c r="R80" s="1711" t="s">
        <v>560</v>
      </c>
      <c r="S80" s="324" t="s">
        <v>3035</v>
      </c>
      <c r="T80" s="324" t="s">
        <v>3003</v>
      </c>
      <c r="U80" s="324"/>
      <c r="V80" s="324" t="s">
        <v>3002</v>
      </c>
      <c r="W80" s="291" t="s">
        <v>198</v>
      </c>
      <c r="X80" s="291">
        <v>91</v>
      </c>
      <c r="Y80" s="271">
        <v>89</v>
      </c>
      <c r="Z80" s="271">
        <v>89</v>
      </c>
      <c r="AA80" s="271">
        <v>43</v>
      </c>
      <c r="AB80" s="324" t="s">
        <v>133</v>
      </c>
      <c r="AC80" s="342">
        <v>80</v>
      </c>
      <c r="AD80" s="271"/>
      <c r="AE80" s="1282">
        <v>872016920884100</v>
      </c>
      <c r="AF80" s="271">
        <v>1</v>
      </c>
      <c r="AG80" s="271" t="s">
        <v>113</v>
      </c>
      <c r="AH80" s="2779">
        <v>0.5</v>
      </c>
      <c r="AL80" s="2938"/>
    </row>
    <row r="81" spans="2:38">
      <c r="B81" s="120"/>
      <c r="C81" s="557" t="s">
        <v>2766</v>
      </c>
      <c r="D81" s="557" t="s">
        <v>2193</v>
      </c>
      <c r="E81" s="1463" t="s">
        <v>2769</v>
      </c>
      <c r="F81" s="148">
        <v>929003322702</v>
      </c>
      <c r="G81" s="198">
        <v>8720169208865</v>
      </c>
      <c r="H81" s="40" t="s">
        <v>587</v>
      </c>
      <c r="I81" s="52" t="s">
        <v>2426</v>
      </c>
      <c r="J81" s="347">
        <v>6</v>
      </c>
      <c r="K81" s="1075">
        <v>550</v>
      </c>
      <c r="L81" s="271" t="s">
        <v>3700</v>
      </c>
      <c r="M81" s="338">
        <v>50000</v>
      </c>
      <c r="N81" s="364">
        <v>5</v>
      </c>
      <c r="O81" s="324"/>
      <c r="P81" s="3232">
        <v>515</v>
      </c>
      <c r="Q81" s="508"/>
      <c r="R81" s="1711" t="s">
        <v>560</v>
      </c>
      <c r="S81" s="324" t="s">
        <v>3035</v>
      </c>
      <c r="T81" s="324" t="s">
        <v>3003</v>
      </c>
      <c r="U81" s="324"/>
      <c r="V81" s="324" t="s">
        <v>3002</v>
      </c>
      <c r="W81" s="291" t="s">
        <v>198</v>
      </c>
      <c r="X81" s="291">
        <v>91</v>
      </c>
      <c r="Y81" s="271">
        <v>89</v>
      </c>
      <c r="Z81" s="271">
        <v>89</v>
      </c>
      <c r="AA81" s="271">
        <v>43</v>
      </c>
      <c r="AB81" s="324" t="s">
        <v>133</v>
      </c>
      <c r="AC81" s="342">
        <v>80</v>
      </c>
      <c r="AD81" s="271"/>
      <c r="AE81" s="1282">
        <v>872016920886500</v>
      </c>
      <c r="AF81" s="271">
        <v>1</v>
      </c>
      <c r="AG81" s="271" t="s">
        <v>113</v>
      </c>
      <c r="AH81" s="2779">
        <v>0.5</v>
      </c>
      <c r="AL81" s="2938"/>
    </row>
    <row r="82" spans="2:38">
      <c r="B82" s="120"/>
      <c r="C82" s="834" t="s">
        <v>2766</v>
      </c>
      <c r="D82" s="834" t="s">
        <v>2193</v>
      </c>
      <c r="E82" s="1483" t="s">
        <v>2769</v>
      </c>
      <c r="F82" s="184">
        <v>929003322802</v>
      </c>
      <c r="G82" s="222">
        <v>8720169208889</v>
      </c>
      <c r="H82" s="219" t="s">
        <v>588</v>
      </c>
      <c r="I82" s="54" t="s">
        <v>2427</v>
      </c>
      <c r="J82" s="432">
        <v>6</v>
      </c>
      <c r="K82" s="1077">
        <v>550</v>
      </c>
      <c r="L82" s="273" t="s">
        <v>3700</v>
      </c>
      <c r="M82" s="429">
        <v>50000</v>
      </c>
      <c r="N82" s="428">
        <v>5</v>
      </c>
      <c r="O82" s="431"/>
      <c r="P82" s="3235">
        <v>515</v>
      </c>
      <c r="Q82" s="508"/>
      <c r="R82" s="1712" t="s">
        <v>560</v>
      </c>
      <c r="S82" s="431" t="s">
        <v>3035</v>
      </c>
      <c r="T82" s="431" t="s">
        <v>3003</v>
      </c>
      <c r="U82" s="431"/>
      <c r="V82" s="431" t="s">
        <v>3002</v>
      </c>
      <c r="W82" s="284" t="s">
        <v>198</v>
      </c>
      <c r="X82" s="284">
        <v>91</v>
      </c>
      <c r="Y82" s="273">
        <v>89</v>
      </c>
      <c r="Z82" s="273">
        <v>89</v>
      </c>
      <c r="AA82" s="273">
        <v>43</v>
      </c>
      <c r="AB82" s="431" t="s">
        <v>133</v>
      </c>
      <c r="AC82" s="456">
        <v>80</v>
      </c>
      <c r="AD82" s="273"/>
      <c r="AE82" s="559">
        <v>872016920888900</v>
      </c>
      <c r="AF82" s="273">
        <v>1</v>
      </c>
      <c r="AG82" s="273" t="s">
        <v>113</v>
      </c>
      <c r="AH82" s="2780">
        <v>0.5</v>
      </c>
      <c r="AL82" s="2938"/>
    </row>
    <row r="83" spans="2:38">
      <c r="B83" s="120"/>
      <c r="C83" s="832" t="s">
        <v>2766</v>
      </c>
      <c r="D83" s="832" t="s">
        <v>2193</v>
      </c>
      <c r="E83" s="1490"/>
      <c r="F83" s="187">
        <v>929003322902</v>
      </c>
      <c r="G83" s="224">
        <v>8720169208902</v>
      </c>
      <c r="H83" s="897" t="s">
        <v>589</v>
      </c>
      <c r="I83" s="225" t="s">
        <v>590</v>
      </c>
      <c r="J83" s="2035"/>
      <c r="K83" s="1086"/>
      <c r="L83" s="831"/>
      <c r="M83" s="388"/>
      <c r="N83" s="364">
        <v>5</v>
      </c>
      <c r="O83" s="831"/>
      <c r="P83" s="3232">
        <v>70</v>
      </c>
      <c r="Q83" s="508"/>
      <c r="R83" s="1719"/>
      <c r="S83" s="831"/>
      <c r="T83" s="831"/>
      <c r="U83" s="831"/>
      <c r="V83" s="831"/>
      <c r="W83" s="2020"/>
      <c r="X83" s="2020"/>
      <c r="Y83" s="831">
        <v>89</v>
      </c>
      <c r="Z83" s="831">
        <v>89</v>
      </c>
      <c r="AA83" s="831">
        <v>3.3</v>
      </c>
      <c r="AB83" s="831"/>
      <c r="AC83" s="342"/>
      <c r="AD83" s="831"/>
      <c r="AE83" s="831">
        <v>872016920890200</v>
      </c>
      <c r="AF83" s="831">
        <v>1</v>
      </c>
      <c r="AG83" s="831" t="s">
        <v>113</v>
      </c>
      <c r="AH83" s="2788">
        <v>0</v>
      </c>
      <c r="AL83" s="2938"/>
    </row>
    <row r="84" spans="2:38">
      <c r="B84" s="121"/>
      <c r="C84" s="834" t="s">
        <v>2766</v>
      </c>
      <c r="D84" s="834" t="s">
        <v>2193</v>
      </c>
      <c r="E84" s="1483"/>
      <c r="F84" s="184">
        <v>929003323002</v>
      </c>
      <c r="G84" s="201">
        <v>8720169208926</v>
      </c>
      <c r="H84" s="828" t="s">
        <v>591</v>
      </c>
      <c r="I84" s="863" t="s">
        <v>592</v>
      </c>
      <c r="J84" s="905"/>
      <c r="K84" s="1085"/>
      <c r="L84" s="1667"/>
      <c r="M84" s="429"/>
      <c r="N84" s="454">
        <v>5</v>
      </c>
      <c r="O84" s="1667"/>
      <c r="P84" s="3235">
        <v>70</v>
      </c>
      <c r="Q84" s="508"/>
      <c r="R84" s="1720"/>
      <c r="S84" s="1667"/>
      <c r="T84" s="1667"/>
      <c r="U84" s="1667"/>
      <c r="V84" s="1667"/>
      <c r="W84" s="2021"/>
      <c r="X84" s="2021"/>
      <c r="Y84" s="1667">
        <v>89</v>
      </c>
      <c r="Z84" s="1667">
        <v>89</v>
      </c>
      <c r="AA84" s="1667">
        <v>3.3</v>
      </c>
      <c r="AB84" s="1667"/>
      <c r="AC84" s="1197"/>
      <c r="AD84" s="1667"/>
      <c r="AE84" s="1687">
        <v>872016920892600</v>
      </c>
      <c r="AF84" s="1667">
        <v>1</v>
      </c>
      <c r="AG84" s="1667" t="s">
        <v>113</v>
      </c>
      <c r="AH84" s="2789">
        <v>0</v>
      </c>
      <c r="AL84" s="2938"/>
    </row>
    <row r="85" spans="2:38" ht="14.5" customHeight="1">
      <c r="B85" s="123"/>
      <c r="F85" s="2743" t="s">
        <v>596</v>
      </c>
      <c r="G85" s="2"/>
      <c r="H85" s="93"/>
      <c r="I85" s="94"/>
      <c r="J85" s="339"/>
      <c r="K85" s="346"/>
      <c r="L85" s="397"/>
      <c r="M85" s="346"/>
      <c r="N85" s="397"/>
      <c r="O85" s="339"/>
      <c r="P85" s="33"/>
      <c r="Q85" s="508"/>
      <c r="R85" s="339"/>
      <c r="S85" s="339"/>
      <c r="T85" s="339"/>
      <c r="U85" s="339"/>
      <c r="V85" s="339"/>
      <c r="W85" s="339"/>
      <c r="X85" s="339"/>
      <c r="Y85" s="397"/>
      <c r="Z85" s="397"/>
      <c r="AA85" s="397"/>
      <c r="AB85" s="339"/>
      <c r="AC85" s="345"/>
      <c r="AD85" s="397"/>
      <c r="AE85" s="292"/>
      <c r="AF85" s="339"/>
      <c r="AG85" s="339"/>
      <c r="AH85" s="2790"/>
      <c r="AI85"/>
      <c r="AL85" s="2938"/>
    </row>
    <row r="86" spans="2:38" ht="14.5" customHeight="1">
      <c r="B86" s="123"/>
      <c r="F86" s="461"/>
      <c r="G86" s="2"/>
      <c r="H86" s="93"/>
      <c r="I86" s="94"/>
      <c r="J86" s="339"/>
      <c r="K86" s="346"/>
      <c r="L86" s="397"/>
      <c r="M86" s="346"/>
      <c r="N86" s="397"/>
      <c r="O86" s="339"/>
      <c r="P86" s="33"/>
      <c r="Q86" s="508"/>
      <c r="R86" s="339"/>
      <c r="S86" s="339"/>
      <c r="T86" s="339"/>
      <c r="U86" s="339"/>
      <c r="V86" s="339"/>
      <c r="W86" s="339"/>
      <c r="X86" s="339"/>
      <c r="Y86" s="397"/>
      <c r="Z86" s="397"/>
      <c r="AA86" s="397"/>
      <c r="AB86" s="339"/>
      <c r="AC86" s="345"/>
      <c r="AD86" s="397"/>
      <c r="AE86" s="292"/>
      <c r="AF86" s="339"/>
      <c r="AG86" s="339"/>
      <c r="AH86" s="2790"/>
      <c r="AI86"/>
      <c r="AL86" s="2938"/>
    </row>
    <row r="87" spans="2:38" s="1484" customFormat="1" ht="15" customHeight="1">
      <c r="B87" s="1519" t="s">
        <v>597</v>
      </c>
      <c r="J87" s="1666"/>
      <c r="K87" s="1666"/>
      <c r="L87" s="1901"/>
      <c r="M87" s="1666"/>
      <c r="N87" s="1666"/>
      <c r="O87" s="1666"/>
      <c r="P87" s="1666"/>
      <c r="R87" s="1666"/>
      <c r="S87" s="1666"/>
      <c r="T87" s="1666"/>
      <c r="U87" s="1666"/>
      <c r="V87" s="1666"/>
      <c r="W87" s="1666"/>
      <c r="X87" s="1666"/>
      <c r="Y87" s="1901"/>
      <c r="Z87" s="1901"/>
      <c r="AA87" s="1901"/>
      <c r="AB87" s="1666"/>
      <c r="AC87" s="2483"/>
      <c r="AD87" s="1901"/>
      <c r="AE87" s="1666"/>
      <c r="AF87" s="1666"/>
      <c r="AG87" s="1666"/>
      <c r="AH87" s="2791"/>
      <c r="AJ87"/>
      <c r="AK87" s="2933"/>
      <c r="AL87" s="2938"/>
    </row>
    <row r="88" spans="2:38">
      <c r="B88" s="1196" t="s">
        <v>598</v>
      </c>
      <c r="C88" s="2394" t="s">
        <v>2766</v>
      </c>
      <c r="D88" s="1461" t="s">
        <v>2193</v>
      </c>
      <c r="E88" s="1462" t="s">
        <v>2769</v>
      </c>
      <c r="F88" s="56">
        <v>912401483504</v>
      </c>
      <c r="G88" s="197">
        <v>8718699798895</v>
      </c>
      <c r="H88" s="29" t="s">
        <v>2286</v>
      </c>
      <c r="I88" s="610" t="s">
        <v>2313</v>
      </c>
      <c r="J88" s="1553">
        <v>2</v>
      </c>
      <c r="K88" s="1578">
        <v>135</v>
      </c>
      <c r="L88" s="1503">
        <v>6500</v>
      </c>
      <c r="M88" s="1494">
        <v>100000</v>
      </c>
      <c r="N88" s="400">
        <v>5</v>
      </c>
      <c r="O88" s="1553"/>
      <c r="P88" s="967">
        <v>1250</v>
      </c>
      <c r="Q88" s="508"/>
      <c r="R88" s="2402" t="s">
        <v>2091</v>
      </c>
      <c r="S88" s="1553" t="s">
        <v>104</v>
      </c>
      <c r="T88" s="1553" t="s">
        <v>3082</v>
      </c>
      <c r="U88" s="1553"/>
      <c r="V88" s="1553" t="s">
        <v>150</v>
      </c>
      <c r="W88" s="1673" t="s">
        <v>198</v>
      </c>
      <c r="X88" s="1673">
        <v>67</v>
      </c>
      <c r="Y88" s="1503">
        <v>50</v>
      </c>
      <c r="Z88" s="1503">
        <v>50</v>
      </c>
      <c r="AA88" s="1503">
        <v>27</v>
      </c>
      <c r="AB88" s="1553" t="s">
        <v>113</v>
      </c>
      <c r="AC88" s="360" t="s">
        <v>3079</v>
      </c>
      <c r="AD88" s="1503"/>
      <c r="AE88" s="1503">
        <v>871869979889500</v>
      </c>
      <c r="AF88" s="1503">
        <v>1</v>
      </c>
      <c r="AG88" s="1503" t="s">
        <v>113</v>
      </c>
      <c r="AH88" s="2792">
        <v>0.5</v>
      </c>
      <c r="AL88" s="2938"/>
    </row>
    <row r="89" spans="2:38">
      <c r="B89" s="1194"/>
      <c r="C89" s="2401" t="s">
        <v>2766</v>
      </c>
      <c r="D89" s="557" t="s">
        <v>2193</v>
      </c>
      <c r="E89" s="1463" t="s">
        <v>2769</v>
      </c>
      <c r="F89" s="51">
        <v>912401483505</v>
      </c>
      <c r="G89" s="198">
        <v>8718699798901</v>
      </c>
      <c r="H89" s="40" t="s">
        <v>2287</v>
      </c>
      <c r="I89" s="52" t="s">
        <v>2314</v>
      </c>
      <c r="J89" s="556">
        <v>2</v>
      </c>
      <c r="K89" s="1091">
        <v>135</v>
      </c>
      <c r="L89" s="1282">
        <v>6500</v>
      </c>
      <c r="M89" s="420">
        <v>100000</v>
      </c>
      <c r="N89" s="340">
        <v>5</v>
      </c>
      <c r="O89" s="556"/>
      <c r="P89" s="968">
        <v>1000</v>
      </c>
      <c r="Q89" s="508"/>
      <c r="R89" s="1724" t="s">
        <v>2091</v>
      </c>
      <c r="S89" s="556" t="s">
        <v>104</v>
      </c>
      <c r="T89" s="556" t="s">
        <v>3082</v>
      </c>
      <c r="U89" s="556"/>
      <c r="V89" s="556" t="s">
        <v>150</v>
      </c>
      <c r="W89" s="1674" t="s">
        <v>198</v>
      </c>
      <c r="X89" s="1674">
        <v>67</v>
      </c>
      <c r="Y89" s="1282">
        <v>50</v>
      </c>
      <c r="Z89" s="1282">
        <v>50</v>
      </c>
      <c r="AA89" s="1282">
        <v>27</v>
      </c>
      <c r="AB89" s="556" t="s">
        <v>113</v>
      </c>
      <c r="AC89" s="341" t="s">
        <v>3079</v>
      </c>
      <c r="AD89" s="1282"/>
      <c r="AE89" s="1282">
        <v>871869979890100</v>
      </c>
      <c r="AF89" s="1282">
        <v>1</v>
      </c>
      <c r="AG89" s="1282" t="s">
        <v>113</v>
      </c>
      <c r="AH89" s="2793">
        <v>0.5</v>
      </c>
      <c r="AL89" s="2938"/>
    </row>
    <row r="90" spans="2:38">
      <c r="B90" s="1194"/>
      <c r="C90" s="2401" t="s">
        <v>2766</v>
      </c>
      <c r="D90" s="557" t="s">
        <v>2193</v>
      </c>
      <c r="E90" s="1463" t="s">
        <v>2769</v>
      </c>
      <c r="F90" s="51">
        <v>912401483506</v>
      </c>
      <c r="G90" s="198">
        <v>8718699798918</v>
      </c>
      <c r="H90" s="40" t="s">
        <v>2288</v>
      </c>
      <c r="I90" s="242" t="s">
        <v>2306</v>
      </c>
      <c r="J90" s="556">
        <v>3</v>
      </c>
      <c r="K90" s="1091">
        <v>328</v>
      </c>
      <c r="L90" s="1282">
        <v>6500</v>
      </c>
      <c r="M90" s="420">
        <v>100000</v>
      </c>
      <c r="N90" s="340">
        <v>5</v>
      </c>
      <c r="O90" s="556"/>
      <c r="P90" s="968">
        <v>1750</v>
      </c>
      <c r="Q90" s="508"/>
      <c r="R90" s="1724" t="s">
        <v>891</v>
      </c>
      <c r="S90" s="556" t="s">
        <v>104</v>
      </c>
      <c r="T90" s="556" t="s">
        <v>3084</v>
      </c>
      <c r="U90" s="556"/>
      <c r="V90" s="556" t="s">
        <v>150</v>
      </c>
      <c r="W90" s="1674" t="s">
        <v>198</v>
      </c>
      <c r="X90" s="1674">
        <v>109</v>
      </c>
      <c r="Y90" s="1282">
        <v>95</v>
      </c>
      <c r="Z90" s="1282">
        <v>95</v>
      </c>
      <c r="AA90" s="1282">
        <v>33</v>
      </c>
      <c r="AB90" s="556" t="s">
        <v>113</v>
      </c>
      <c r="AC90" s="341" t="s">
        <v>3079</v>
      </c>
      <c r="AD90" s="1282"/>
      <c r="AE90" s="1282">
        <v>871869979891800</v>
      </c>
      <c r="AF90" s="1282">
        <v>1</v>
      </c>
      <c r="AG90" s="1282" t="s">
        <v>113</v>
      </c>
      <c r="AH90" s="2793">
        <v>1</v>
      </c>
      <c r="AL90" s="2938"/>
    </row>
    <row r="91" spans="2:38">
      <c r="B91" s="1194"/>
      <c r="C91" s="2401" t="s">
        <v>2766</v>
      </c>
      <c r="D91" s="557" t="s">
        <v>2193</v>
      </c>
      <c r="E91" s="1463" t="s">
        <v>2769</v>
      </c>
      <c r="F91" s="51">
        <v>912401483507</v>
      </c>
      <c r="G91" s="198">
        <v>8718699798925</v>
      </c>
      <c r="H91" s="40" t="s">
        <v>2289</v>
      </c>
      <c r="I91" s="52" t="s">
        <v>2305</v>
      </c>
      <c r="J91" s="556">
        <v>2</v>
      </c>
      <c r="K91" s="1091">
        <v>273</v>
      </c>
      <c r="L91" s="1282">
        <v>6500</v>
      </c>
      <c r="M91" s="420">
        <v>100000</v>
      </c>
      <c r="N91" s="340">
        <v>5</v>
      </c>
      <c r="O91" s="556"/>
      <c r="P91" s="968">
        <v>1500</v>
      </c>
      <c r="Q91" s="508"/>
      <c r="R91" s="1724" t="s">
        <v>891</v>
      </c>
      <c r="S91" s="556" t="s">
        <v>49</v>
      </c>
      <c r="T91" s="556" t="s">
        <v>3084</v>
      </c>
      <c r="U91" s="556"/>
      <c r="V91" s="556" t="s">
        <v>150</v>
      </c>
      <c r="W91" s="1674" t="s">
        <v>198</v>
      </c>
      <c r="X91" s="1674">
        <v>136</v>
      </c>
      <c r="Y91" s="1282">
        <v>155</v>
      </c>
      <c r="Z91" s="1282">
        <v>155</v>
      </c>
      <c r="AA91" s="1282">
        <v>46</v>
      </c>
      <c r="AB91" s="556" t="s">
        <v>113</v>
      </c>
      <c r="AC91" s="341" t="s">
        <v>3079</v>
      </c>
      <c r="AD91" s="1282"/>
      <c r="AE91" s="1282">
        <v>871869979892500</v>
      </c>
      <c r="AF91" s="1282">
        <v>1</v>
      </c>
      <c r="AG91" s="1282" t="s">
        <v>113</v>
      </c>
      <c r="AH91" s="2793">
        <v>1</v>
      </c>
      <c r="AL91" s="2938"/>
    </row>
    <row r="92" spans="2:38">
      <c r="B92" s="1081"/>
      <c r="C92" s="2395" t="s">
        <v>2766</v>
      </c>
      <c r="D92" s="834" t="s">
        <v>2193</v>
      </c>
      <c r="E92" s="1483" t="s">
        <v>2769</v>
      </c>
      <c r="F92" s="53">
        <v>912401483508</v>
      </c>
      <c r="G92" s="201">
        <v>8718699798932</v>
      </c>
      <c r="H92" s="55" t="s">
        <v>2290</v>
      </c>
      <c r="I92" s="1195" t="s">
        <v>2304</v>
      </c>
      <c r="J92" s="833">
        <v>2</v>
      </c>
      <c r="K92" s="1193">
        <v>273</v>
      </c>
      <c r="L92" s="1687">
        <v>6500</v>
      </c>
      <c r="M92" s="1312">
        <v>100000</v>
      </c>
      <c r="N92" s="428">
        <v>5</v>
      </c>
      <c r="O92" s="833"/>
      <c r="P92" s="969">
        <v>1250</v>
      </c>
      <c r="Q92" s="508"/>
      <c r="R92" s="1725" t="s">
        <v>891</v>
      </c>
      <c r="S92" s="833" t="s">
        <v>49</v>
      </c>
      <c r="T92" s="833" t="s">
        <v>3084</v>
      </c>
      <c r="U92" s="833"/>
      <c r="V92" s="833" t="s">
        <v>150</v>
      </c>
      <c r="W92" s="1252" t="s">
        <v>198</v>
      </c>
      <c r="X92" s="1252">
        <v>136</v>
      </c>
      <c r="Y92" s="1687">
        <v>155</v>
      </c>
      <c r="Z92" s="1687">
        <v>155</v>
      </c>
      <c r="AA92" s="1687">
        <v>46</v>
      </c>
      <c r="AB92" s="833" t="s">
        <v>113</v>
      </c>
      <c r="AC92" s="456" t="s">
        <v>3079</v>
      </c>
      <c r="AD92" s="1687"/>
      <c r="AE92" s="1687">
        <v>871869979893200</v>
      </c>
      <c r="AF92" s="1687">
        <v>1</v>
      </c>
      <c r="AG92" s="1687" t="s">
        <v>113</v>
      </c>
      <c r="AH92" s="2794">
        <v>1</v>
      </c>
      <c r="AL92" s="2938"/>
    </row>
    <row r="93" spans="2:38">
      <c r="B93" s="1194" t="s">
        <v>597</v>
      </c>
      <c r="C93" s="1461" t="s">
        <v>2766</v>
      </c>
      <c r="D93" s="1461" t="s">
        <v>2193</v>
      </c>
      <c r="E93" s="1462" t="s">
        <v>2769</v>
      </c>
      <c r="F93" s="75">
        <v>912401483509</v>
      </c>
      <c r="G93" s="224">
        <v>8718699798949</v>
      </c>
      <c r="H93" s="30" t="s">
        <v>2291</v>
      </c>
      <c r="I93" s="240" t="s">
        <v>2429</v>
      </c>
      <c r="J93" s="830">
        <v>4</v>
      </c>
      <c r="K93" s="1098">
        <v>175</v>
      </c>
      <c r="L93" s="831">
        <v>6500</v>
      </c>
      <c r="M93" s="387">
        <v>100000</v>
      </c>
      <c r="N93" s="364">
        <v>5</v>
      </c>
      <c r="O93" s="830"/>
      <c r="P93" s="1319">
        <v>1050</v>
      </c>
      <c r="Q93" s="508"/>
      <c r="R93" s="1726" t="s">
        <v>2091</v>
      </c>
      <c r="S93" s="830" t="s">
        <v>49</v>
      </c>
      <c r="T93" s="830" t="s">
        <v>3082</v>
      </c>
      <c r="U93" s="830"/>
      <c r="V93" s="830" t="s">
        <v>150</v>
      </c>
      <c r="W93" s="2020" t="s">
        <v>198</v>
      </c>
      <c r="X93" s="2020">
        <v>43</v>
      </c>
      <c r="Y93" s="831">
        <v>111</v>
      </c>
      <c r="Z93" s="831">
        <v>351</v>
      </c>
      <c r="AA93" s="831">
        <v>63</v>
      </c>
      <c r="AB93" s="830" t="s">
        <v>113</v>
      </c>
      <c r="AC93" s="342" t="s">
        <v>3079</v>
      </c>
      <c r="AD93" s="831"/>
      <c r="AE93" s="831">
        <v>871869979894900</v>
      </c>
      <c r="AF93" s="831">
        <v>1</v>
      </c>
      <c r="AG93" s="831" t="s">
        <v>113</v>
      </c>
      <c r="AH93" s="2788">
        <v>4</v>
      </c>
      <c r="AL93" s="2938"/>
    </row>
    <row r="94" spans="2:38">
      <c r="B94" s="1194"/>
      <c r="C94" s="557" t="s">
        <v>2766</v>
      </c>
      <c r="D94" s="557" t="s">
        <v>2193</v>
      </c>
      <c r="E94" s="1463" t="s">
        <v>2769</v>
      </c>
      <c r="F94" s="51">
        <v>912401483510</v>
      </c>
      <c r="G94" s="198">
        <v>8718699798956</v>
      </c>
      <c r="H94" s="40" t="s">
        <v>2292</v>
      </c>
      <c r="I94" s="52" t="s">
        <v>2430</v>
      </c>
      <c r="J94" s="556">
        <v>4</v>
      </c>
      <c r="K94" s="1091">
        <v>175</v>
      </c>
      <c r="L94" s="1282">
        <v>6500</v>
      </c>
      <c r="M94" s="420">
        <v>100000</v>
      </c>
      <c r="N94" s="340">
        <v>5</v>
      </c>
      <c r="O94" s="556"/>
      <c r="P94" s="1320">
        <v>800</v>
      </c>
      <c r="Q94" s="508"/>
      <c r="R94" s="1724" t="s">
        <v>2091</v>
      </c>
      <c r="S94" s="556" t="s">
        <v>49</v>
      </c>
      <c r="T94" s="556" t="s">
        <v>3082</v>
      </c>
      <c r="U94" s="556"/>
      <c r="V94" s="556" t="s">
        <v>150</v>
      </c>
      <c r="W94" s="1674" t="s">
        <v>198</v>
      </c>
      <c r="X94" s="1674">
        <v>43</v>
      </c>
      <c r="Y94" s="1282">
        <v>111</v>
      </c>
      <c r="Z94" s="1282">
        <v>351</v>
      </c>
      <c r="AA94" s="1282">
        <v>63</v>
      </c>
      <c r="AB94" s="556" t="s">
        <v>113</v>
      </c>
      <c r="AC94" s="341" t="s">
        <v>3079</v>
      </c>
      <c r="AD94" s="1282"/>
      <c r="AE94" s="1282">
        <v>871869979895600</v>
      </c>
      <c r="AF94" s="1282">
        <v>1</v>
      </c>
      <c r="AG94" s="1282" t="s">
        <v>113</v>
      </c>
      <c r="AH94" s="2793">
        <v>4</v>
      </c>
      <c r="AL94" s="2938"/>
    </row>
    <row r="95" spans="2:38">
      <c r="B95" s="1194"/>
      <c r="C95" s="557" t="s">
        <v>2766</v>
      </c>
      <c r="D95" s="557" t="s">
        <v>2193</v>
      </c>
      <c r="E95" s="1463" t="s">
        <v>2769</v>
      </c>
      <c r="F95" s="51">
        <v>912401483511</v>
      </c>
      <c r="G95" s="198">
        <v>8718699798963</v>
      </c>
      <c r="H95" s="40" t="s">
        <v>2293</v>
      </c>
      <c r="I95" s="52" t="s">
        <v>2431</v>
      </c>
      <c r="J95" s="556">
        <v>10</v>
      </c>
      <c r="K95" s="1091">
        <v>1587</v>
      </c>
      <c r="L95" s="1282">
        <v>6500</v>
      </c>
      <c r="M95" s="420">
        <v>100000</v>
      </c>
      <c r="N95" s="340">
        <v>5</v>
      </c>
      <c r="O95" s="556"/>
      <c r="P95" s="1320">
        <v>2650</v>
      </c>
      <c r="Q95" s="508"/>
      <c r="R95" s="1724" t="s">
        <v>2091</v>
      </c>
      <c r="S95" s="556" t="s">
        <v>49</v>
      </c>
      <c r="T95" s="556" t="s">
        <v>3173</v>
      </c>
      <c r="U95" s="556"/>
      <c r="V95" s="556" t="s">
        <v>150</v>
      </c>
      <c r="W95" s="1674" t="s">
        <v>198</v>
      </c>
      <c r="X95" s="1674">
        <v>158</v>
      </c>
      <c r="Y95" s="1282">
        <v>167</v>
      </c>
      <c r="Z95" s="1282">
        <v>321</v>
      </c>
      <c r="AA95" s="1282">
        <v>83</v>
      </c>
      <c r="AB95" s="556" t="s">
        <v>113</v>
      </c>
      <c r="AC95" s="341" t="s">
        <v>3079</v>
      </c>
      <c r="AD95" s="1282"/>
      <c r="AE95" s="1282">
        <v>871869979896300</v>
      </c>
      <c r="AF95" s="1282">
        <v>1</v>
      </c>
      <c r="AG95" s="1282" t="s">
        <v>113</v>
      </c>
      <c r="AH95" s="2793">
        <v>4</v>
      </c>
      <c r="AL95" s="2938"/>
    </row>
    <row r="96" spans="2:38">
      <c r="B96" s="1194"/>
      <c r="C96" s="557" t="s">
        <v>2766</v>
      </c>
      <c r="D96" s="557" t="s">
        <v>2193</v>
      </c>
      <c r="E96" s="1463" t="s">
        <v>2769</v>
      </c>
      <c r="F96" s="51">
        <v>912401483512</v>
      </c>
      <c r="G96" s="198">
        <v>8718699798970</v>
      </c>
      <c r="H96" s="40" t="s">
        <v>2294</v>
      </c>
      <c r="I96" s="52" t="s">
        <v>2432</v>
      </c>
      <c r="J96" s="556">
        <v>10</v>
      </c>
      <c r="K96" s="1091">
        <v>1587</v>
      </c>
      <c r="L96" s="1282">
        <v>6500</v>
      </c>
      <c r="M96" s="420">
        <v>100000</v>
      </c>
      <c r="N96" s="340">
        <v>5</v>
      </c>
      <c r="O96" s="556"/>
      <c r="P96" s="1320">
        <v>2400</v>
      </c>
      <c r="Q96" s="508"/>
      <c r="R96" s="1724" t="s">
        <v>2091</v>
      </c>
      <c r="S96" s="556" t="s">
        <v>49</v>
      </c>
      <c r="T96" s="556" t="s">
        <v>3173</v>
      </c>
      <c r="U96" s="556"/>
      <c r="V96" s="556" t="s">
        <v>150</v>
      </c>
      <c r="W96" s="1674" t="s">
        <v>198</v>
      </c>
      <c r="X96" s="1674">
        <v>158</v>
      </c>
      <c r="Y96" s="1282">
        <v>167</v>
      </c>
      <c r="Z96" s="1282">
        <v>321</v>
      </c>
      <c r="AA96" s="1282">
        <v>83</v>
      </c>
      <c r="AB96" s="556" t="s">
        <v>113</v>
      </c>
      <c r="AC96" s="341" t="s">
        <v>3079</v>
      </c>
      <c r="AD96" s="1282"/>
      <c r="AE96" s="1282">
        <v>871869979897000</v>
      </c>
      <c r="AF96" s="1282">
        <v>1</v>
      </c>
      <c r="AG96" s="1282" t="s">
        <v>113</v>
      </c>
      <c r="AH96" s="2793">
        <v>4</v>
      </c>
      <c r="AL96" s="2938"/>
    </row>
    <row r="97" spans="2:38">
      <c r="B97" s="1194"/>
      <c r="C97" s="557" t="s">
        <v>2766</v>
      </c>
      <c r="D97" s="557" t="s">
        <v>2193</v>
      </c>
      <c r="E97" s="1463" t="s">
        <v>2769</v>
      </c>
      <c r="F97" s="51">
        <v>912401483513</v>
      </c>
      <c r="G97" s="198">
        <v>8718699798987</v>
      </c>
      <c r="H97" s="40" t="s">
        <v>2295</v>
      </c>
      <c r="I97" s="52" t="s">
        <v>2307</v>
      </c>
      <c r="J97" s="556">
        <v>9</v>
      </c>
      <c r="K97" s="1091">
        <v>1140</v>
      </c>
      <c r="L97" s="1282">
        <v>6500</v>
      </c>
      <c r="M97" s="420">
        <v>100000</v>
      </c>
      <c r="N97" s="340">
        <v>5</v>
      </c>
      <c r="O97" s="556"/>
      <c r="P97" s="1320">
        <v>2400</v>
      </c>
      <c r="Q97" s="508"/>
      <c r="R97" s="1724" t="s">
        <v>2091</v>
      </c>
      <c r="S97" s="556" t="s">
        <v>49</v>
      </c>
      <c r="T97" s="556" t="s">
        <v>3083</v>
      </c>
      <c r="U97" s="556"/>
      <c r="V97" s="556" t="s">
        <v>150</v>
      </c>
      <c r="W97" s="1674" t="s">
        <v>198</v>
      </c>
      <c r="X97" s="1674">
        <v>126</v>
      </c>
      <c r="Y97" s="1282">
        <v>288</v>
      </c>
      <c r="Z97" s="1282">
        <v>300</v>
      </c>
      <c r="AA97" s="1282">
        <v>69</v>
      </c>
      <c r="AB97" s="556" t="s">
        <v>113</v>
      </c>
      <c r="AC97" s="341" t="s">
        <v>3079</v>
      </c>
      <c r="AD97" s="1282"/>
      <c r="AE97" s="1282">
        <v>871869979898700</v>
      </c>
      <c r="AF97" s="1282">
        <v>1</v>
      </c>
      <c r="AG97" s="1282" t="s">
        <v>113</v>
      </c>
      <c r="AH97" s="2793">
        <v>4</v>
      </c>
      <c r="AL97" s="2938"/>
    </row>
    <row r="98" spans="2:38">
      <c r="B98" s="1194"/>
      <c r="C98" s="557" t="s">
        <v>2766</v>
      </c>
      <c r="D98" s="557" t="s">
        <v>2193</v>
      </c>
      <c r="E98" s="1463" t="s">
        <v>2769</v>
      </c>
      <c r="F98" s="51">
        <v>912401483514</v>
      </c>
      <c r="G98" s="198">
        <v>8718699798994</v>
      </c>
      <c r="H98" s="40" t="s">
        <v>2296</v>
      </c>
      <c r="I98" s="242" t="s">
        <v>2311</v>
      </c>
      <c r="J98" s="556">
        <v>4</v>
      </c>
      <c r="K98" s="1091">
        <v>85</v>
      </c>
      <c r="L98" s="1282">
        <v>6500</v>
      </c>
      <c r="M98" s="420">
        <v>100000</v>
      </c>
      <c r="N98" s="340">
        <v>5</v>
      </c>
      <c r="O98" s="556"/>
      <c r="P98" s="1320">
        <v>1500</v>
      </c>
      <c r="Q98" s="508"/>
      <c r="R98" s="1724" t="s">
        <v>2308</v>
      </c>
      <c r="S98" s="556" t="s">
        <v>104</v>
      </c>
      <c r="T98" s="556" t="s">
        <v>3082</v>
      </c>
      <c r="U98" s="556"/>
      <c r="V98" s="556" t="s">
        <v>150</v>
      </c>
      <c r="W98" s="1674" t="s">
        <v>198</v>
      </c>
      <c r="X98" s="1674">
        <v>21</v>
      </c>
      <c r="Y98" s="1282">
        <v>186</v>
      </c>
      <c r="Z98" s="1282">
        <v>330</v>
      </c>
      <c r="AA98" s="1282">
        <v>30</v>
      </c>
      <c r="AB98" s="556" t="s">
        <v>113</v>
      </c>
      <c r="AC98" s="341" t="s">
        <v>3079</v>
      </c>
      <c r="AD98" s="1282"/>
      <c r="AE98" s="1282">
        <v>871869979899400</v>
      </c>
      <c r="AF98" s="1282">
        <v>1</v>
      </c>
      <c r="AG98" s="1282" t="s">
        <v>113</v>
      </c>
      <c r="AH98" s="2793">
        <v>4</v>
      </c>
      <c r="AL98" s="2938"/>
    </row>
    <row r="99" spans="2:38">
      <c r="B99" s="1194"/>
      <c r="C99" s="557" t="s">
        <v>2766</v>
      </c>
      <c r="D99" s="557" t="s">
        <v>2193</v>
      </c>
      <c r="E99" s="1463" t="s">
        <v>2769</v>
      </c>
      <c r="F99" s="51">
        <v>912401483515</v>
      </c>
      <c r="G99" s="198">
        <v>8718699799007</v>
      </c>
      <c r="H99" s="40" t="s">
        <v>2297</v>
      </c>
      <c r="I99" s="52" t="s">
        <v>2312</v>
      </c>
      <c r="J99" s="556">
        <v>4</v>
      </c>
      <c r="K99" s="1091">
        <v>85</v>
      </c>
      <c r="L99" s="1282">
        <v>6500</v>
      </c>
      <c r="M99" s="420">
        <v>100000</v>
      </c>
      <c r="N99" s="340">
        <v>5</v>
      </c>
      <c r="O99" s="556"/>
      <c r="P99" s="1320">
        <v>1250</v>
      </c>
      <c r="Q99" s="508"/>
      <c r="R99" s="1724" t="s">
        <v>2308</v>
      </c>
      <c r="S99" s="556" t="s">
        <v>104</v>
      </c>
      <c r="T99" s="556" t="s">
        <v>3082</v>
      </c>
      <c r="U99" s="556"/>
      <c r="V99" s="556" t="s">
        <v>150</v>
      </c>
      <c r="W99" s="1674" t="s">
        <v>198</v>
      </c>
      <c r="X99" s="1674">
        <v>21</v>
      </c>
      <c r="Y99" s="1282">
        <v>186</v>
      </c>
      <c r="Z99" s="1282">
        <v>330</v>
      </c>
      <c r="AA99" s="1282">
        <v>30</v>
      </c>
      <c r="AB99" s="556" t="s">
        <v>113</v>
      </c>
      <c r="AC99" s="341" t="s">
        <v>3079</v>
      </c>
      <c r="AD99" s="1282"/>
      <c r="AE99" s="1282">
        <v>871869979900700</v>
      </c>
      <c r="AF99" s="1282">
        <v>1</v>
      </c>
      <c r="AG99" s="1282" t="s">
        <v>113</v>
      </c>
      <c r="AH99" s="2793">
        <v>4</v>
      </c>
      <c r="AL99" s="2938"/>
    </row>
    <row r="100" spans="2:38">
      <c r="B100" s="1194"/>
      <c r="C100" s="557" t="s">
        <v>2766</v>
      </c>
      <c r="D100" s="557" t="s">
        <v>2193</v>
      </c>
      <c r="E100" s="1463" t="s">
        <v>2769</v>
      </c>
      <c r="F100" s="51">
        <v>912401483519</v>
      </c>
      <c r="G100" s="198">
        <v>8718699799045</v>
      </c>
      <c r="H100" s="40" t="s">
        <v>2298</v>
      </c>
      <c r="I100" s="242" t="s">
        <v>2311</v>
      </c>
      <c r="J100" s="556">
        <v>3</v>
      </c>
      <c r="K100" s="1091">
        <v>23</v>
      </c>
      <c r="L100" s="1282">
        <v>6500</v>
      </c>
      <c r="M100" s="420">
        <v>100000</v>
      </c>
      <c r="N100" s="340">
        <v>5</v>
      </c>
      <c r="O100" s="556"/>
      <c r="P100" s="1320">
        <v>1500</v>
      </c>
      <c r="Q100" s="508"/>
      <c r="R100" s="1724" t="s">
        <v>2308</v>
      </c>
      <c r="S100" s="556" t="s">
        <v>104</v>
      </c>
      <c r="T100" s="556" t="s">
        <v>3082</v>
      </c>
      <c r="U100" s="556"/>
      <c r="V100" s="556" t="s">
        <v>150</v>
      </c>
      <c r="W100" s="1674" t="s">
        <v>198</v>
      </c>
      <c r="X100" s="1674">
        <v>7</v>
      </c>
      <c r="Y100" s="1282">
        <v>212</v>
      </c>
      <c r="Z100" s="1282">
        <v>313</v>
      </c>
      <c r="AA100" s="1282">
        <v>42</v>
      </c>
      <c r="AB100" s="556" t="s">
        <v>113</v>
      </c>
      <c r="AC100" s="341" t="s">
        <v>3079</v>
      </c>
      <c r="AD100" s="1282"/>
      <c r="AE100" s="1282">
        <v>871869979904500</v>
      </c>
      <c r="AF100" s="1282">
        <v>1</v>
      </c>
      <c r="AG100" s="1282" t="s">
        <v>113</v>
      </c>
      <c r="AH100" s="2793">
        <v>1</v>
      </c>
      <c r="AL100" s="2938"/>
    </row>
    <row r="101" spans="2:38">
      <c r="B101" s="1194"/>
      <c r="C101" s="557" t="s">
        <v>2766</v>
      </c>
      <c r="D101" s="557" t="s">
        <v>2193</v>
      </c>
      <c r="E101" s="1463" t="s">
        <v>2769</v>
      </c>
      <c r="F101" s="51">
        <v>912401483520</v>
      </c>
      <c r="G101" s="198">
        <v>8718699799052</v>
      </c>
      <c r="H101" s="40" t="s">
        <v>2299</v>
      </c>
      <c r="I101" s="52" t="s">
        <v>2312</v>
      </c>
      <c r="J101" s="556">
        <v>3</v>
      </c>
      <c r="K101" s="1091">
        <v>23</v>
      </c>
      <c r="L101" s="1282">
        <v>6500</v>
      </c>
      <c r="M101" s="420">
        <v>100000</v>
      </c>
      <c r="N101" s="340">
        <v>5</v>
      </c>
      <c r="O101" s="556"/>
      <c r="P101" s="1320">
        <v>1250</v>
      </c>
      <c r="Q101" s="508"/>
      <c r="R101" s="1724" t="s">
        <v>2308</v>
      </c>
      <c r="S101" s="556" t="s">
        <v>104</v>
      </c>
      <c r="T101" s="556" t="s">
        <v>3082</v>
      </c>
      <c r="U101" s="556"/>
      <c r="V101" s="556" t="s">
        <v>150</v>
      </c>
      <c r="W101" s="1674" t="s">
        <v>198</v>
      </c>
      <c r="X101" s="1674">
        <v>7</v>
      </c>
      <c r="Y101" s="1282">
        <v>212</v>
      </c>
      <c r="Z101" s="1282">
        <v>313</v>
      </c>
      <c r="AA101" s="1282">
        <v>42</v>
      </c>
      <c r="AB101" s="556" t="s">
        <v>113</v>
      </c>
      <c r="AC101" s="341" t="s">
        <v>3079</v>
      </c>
      <c r="AD101" s="1282"/>
      <c r="AE101" s="1282">
        <v>871869979905200</v>
      </c>
      <c r="AF101" s="1282">
        <v>1</v>
      </c>
      <c r="AG101" s="1282" t="s">
        <v>113</v>
      </c>
      <c r="AH101" s="2793">
        <v>1</v>
      </c>
      <c r="AL101" s="2938"/>
    </row>
    <row r="102" spans="2:38">
      <c r="B102" s="1194"/>
      <c r="C102" s="557" t="s">
        <v>2766</v>
      </c>
      <c r="D102" s="557" t="s">
        <v>2193</v>
      </c>
      <c r="E102" s="1463"/>
      <c r="F102" s="51">
        <v>912401483521</v>
      </c>
      <c r="G102" s="198">
        <v>8718699799069</v>
      </c>
      <c r="H102" s="40" t="s">
        <v>2300</v>
      </c>
      <c r="I102" s="242" t="s">
        <v>2433</v>
      </c>
      <c r="J102" s="556"/>
      <c r="K102" s="1091"/>
      <c r="L102" s="1282"/>
      <c r="M102" s="420"/>
      <c r="N102" s="340">
        <v>5</v>
      </c>
      <c r="O102" s="556"/>
      <c r="P102" s="1320">
        <v>125</v>
      </c>
      <c r="Q102" s="508"/>
      <c r="R102" s="1724"/>
      <c r="S102" s="556"/>
      <c r="T102" s="556"/>
      <c r="U102" s="556"/>
      <c r="V102" s="556"/>
      <c r="W102" s="1674"/>
      <c r="X102" s="1674"/>
      <c r="Y102" s="1282">
        <v>163</v>
      </c>
      <c r="Z102" s="1282">
        <v>270</v>
      </c>
      <c r="AA102" s="1282">
        <v>1</v>
      </c>
      <c r="AB102" s="556" t="s">
        <v>113</v>
      </c>
      <c r="AC102" s="341"/>
      <c r="AD102" s="1282"/>
      <c r="AE102" s="1282">
        <v>871869979906900</v>
      </c>
      <c r="AF102" s="1282">
        <v>1</v>
      </c>
      <c r="AG102" s="1282" t="s">
        <v>113</v>
      </c>
      <c r="AH102" s="2793">
        <v>0</v>
      </c>
      <c r="AL102" s="2938"/>
    </row>
    <row r="103" spans="2:38">
      <c r="B103" s="1194"/>
      <c r="C103" s="557" t="s">
        <v>2766</v>
      </c>
      <c r="D103" s="557" t="s">
        <v>2193</v>
      </c>
      <c r="E103" s="1463"/>
      <c r="F103" s="51">
        <v>912401483522</v>
      </c>
      <c r="G103" s="198">
        <v>8718699799076</v>
      </c>
      <c r="H103" s="40" t="s">
        <v>2301</v>
      </c>
      <c r="I103" s="52" t="s">
        <v>2434</v>
      </c>
      <c r="J103" s="556"/>
      <c r="K103" s="1091"/>
      <c r="L103" s="1282"/>
      <c r="M103" s="420"/>
      <c r="N103" s="340">
        <v>5</v>
      </c>
      <c r="O103" s="556"/>
      <c r="P103" s="1320">
        <v>125</v>
      </c>
      <c r="Q103" s="508"/>
      <c r="R103" s="1724"/>
      <c r="S103" s="556"/>
      <c r="T103" s="556"/>
      <c r="U103" s="556"/>
      <c r="V103" s="556"/>
      <c r="W103" s="1674"/>
      <c r="X103" s="1674"/>
      <c r="Y103" s="1282">
        <v>163</v>
      </c>
      <c r="Z103" s="1282">
        <v>270</v>
      </c>
      <c r="AA103" s="1282">
        <v>1</v>
      </c>
      <c r="AB103" s="556" t="s">
        <v>113</v>
      </c>
      <c r="AC103" s="341"/>
      <c r="AD103" s="1282"/>
      <c r="AE103" s="1282">
        <v>871869979907600</v>
      </c>
      <c r="AF103" s="1282">
        <v>1</v>
      </c>
      <c r="AG103" s="1282" t="s">
        <v>113</v>
      </c>
      <c r="AH103" s="2793">
        <v>0</v>
      </c>
      <c r="AL103" s="2938"/>
    </row>
    <row r="104" spans="2:38">
      <c r="B104" s="1194"/>
      <c r="C104" s="557" t="s">
        <v>2766</v>
      </c>
      <c r="D104" s="557" t="s">
        <v>2193</v>
      </c>
      <c r="E104" s="1463" t="s">
        <v>2769</v>
      </c>
      <c r="F104" s="51">
        <v>912401483523</v>
      </c>
      <c r="G104" s="198">
        <v>8718699799083</v>
      </c>
      <c r="H104" s="40" t="s">
        <v>2302</v>
      </c>
      <c r="I104" s="242" t="s">
        <v>2309</v>
      </c>
      <c r="J104" s="556"/>
      <c r="K104" s="1091"/>
      <c r="L104" s="1282"/>
      <c r="M104" s="420"/>
      <c r="N104" s="340">
        <v>5</v>
      </c>
      <c r="O104" s="556"/>
      <c r="P104" s="1320">
        <v>225</v>
      </c>
      <c r="Q104" s="508"/>
      <c r="R104" s="1724"/>
      <c r="S104" s="556"/>
      <c r="T104" s="556"/>
      <c r="U104" s="556"/>
      <c r="V104" s="556"/>
      <c r="W104" s="1674"/>
      <c r="X104" s="1674"/>
      <c r="Y104" s="1282">
        <v>82</v>
      </c>
      <c r="Z104" s="1282">
        <v>350</v>
      </c>
      <c r="AA104" s="1282">
        <v>45</v>
      </c>
      <c r="AB104" s="556" t="s">
        <v>113</v>
      </c>
      <c r="AC104" s="341"/>
      <c r="AD104" s="1282"/>
      <c r="AE104" s="1282">
        <v>871869979908300</v>
      </c>
      <c r="AF104" s="1282">
        <v>1</v>
      </c>
      <c r="AG104" s="1282" t="s">
        <v>113</v>
      </c>
      <c r="AH104" s="2793">
        <v>0</v>
      </c>
      <c r="AL104" s="2938"/>
    </row>
    <row r="105" spans="2:38">
      <c r="B105" s="1081"/>
      <c r="C105" s="834" t="s">
        <v>2766</v>
      </c>
      <c r="D105" s="834" t="s">
        <v>2193</v>
      </c>
      <c r="E105" s="1483" t="s">
        <v>2769</v>
      </c>
      <c r="F105" s="53">
        <v>912401483524</v>
      </c>
      <c r="G105" s="201">
        <v>8718699799090</v>
      </c>
      <c r="H105" s="55" t="s">
        <v>2303</v>
      </c>
      <c r="I105" s="54" t="s">
        <v>2310</v>
      </c>
      <c r="J105" s="833"/>
      <c r="K105" s="1193"/>
      <c r="L105" s="1687"/>
      <c r="M105" s="1312"/>
      <c r="N105" s="428">
        <v>5</v>
      </c>
      <c r="O105" s="833"/>
      <c r="P105" s="1321">
        <v>275</v>
      </c>
      <c r="Q105" s="508"/>
      <c r="R105" s="1725"/>
      <c r="S105" s="833" t="s">
        <v>104</v>
      </c>
      <c r="T105" s="833"/>
      <c r="U105" s="833"/>
      <c r="V105" s="833"/>
      <c r="W105" s="1252"/>
      <c r="X105" s="1252"/>
      <c r="Y105" s="1687">
        <v>40</v>
      </c>
      <c r="Z105" s="1687">
        <v>309</v>
      </c>
      <c r="AA105" s="1687">
        <v>18</v>
      </c>
      <c r="AB105" s="833" t="s">
        <v>113</v>
      </c>
      <c r="AC105" s="456"/>
      <c r="AD105" s="1687"/>
      <c r="AE105" s="1687">
        <v>871869979909000</v>
      </c>
      <c r="AF105" s="1687">
        <v>1</v>
      </c>
      <c r="AG105" s="1687" t="s">
        <v>113</v>
      </c>
      <c r="AH105" s="2794">
        <v>0</v>
      </c>
      <c r="AL105" s="2938"/>
    </row>
    <row r="106" spans="2:38" ht="14.5" customHeight="1">
      <c r="B106" s="93"/>
      <c r="F106" s="232"/>
      <c r="G106" s="232"/>
      <c r="H106" s="94"/>
      <c r="I106" s="2"/>
      <c r="J106" s="292"/>
      <c r="K106" s="293"/>
      <c r="L106" s="292"/>
      <c r="M106" s="293"/>
      <c r="N106" s="292"/>
      <c r="O106" s="292"/>
      <c r="P106" s="33"/>
      <c r="Q106" s="258"/>
      <c r="R106" s="292"/>
      <c r="S106" s="292"/>
      <c r="T106" s="292"/>
      <c r="U106" s="292"/>
      <c r="V106" s="292"/>
      <c r="W106" s="292"/>
      <c r="X106" s="292"/>
      <c r="Y106" s="292"/>
      <c r="Z106" s="292"/>
      <c r="AA106" s="292"/>
      <c r="AB106" s="292"/>
      <c r="AC106" s="296"/>
      <c r="AD106" s="292"/>
      <c r="AE106" s="1684"/>
      <c r="AF106" s="292"/>
      <c r="AG106" s="292"/>
      <c r="AH106" s="688"/>
      <c r="AI106"/>
      <c r="AL106" s="2938"/>
    </row>
    <row r="107" spans="2:38" s="1484" customFormat="1" ht="15" customHeight="1">
      <c r="B107" s="1519" t="s">
        <v>2770</v>
      </c>
      <c r="J107" s="1666"/>
      <c r="K107" s="1666"/>
      <c r="L107" s="1901"/>
      <c r="M107" s="1666"/>
      <c r="N107" s="1666"/>
      <c r="O107" s="1666"/>
      <c r="P107" s="33"/>
      <c r="R107" s="1666"/>
      <c r="S107" s="1666"/>
      <c r="T107" s="1666"/>
      <c r="U107" s="1666"/>
      <c r="V107" s="1666"/>
      <c r="W107" s="1666"/>
      <c r="X107" s="1666"/>
      <c r="Y107" s="1901"/>
      <c r="Z107" s="1901"/>
      <c r="AA107" s="1901"/>
      <c r="AB107" s="1666"/>
      <c r="AC107" s="2483"/>
      <c r="AD107" s="1901"/>
      <c r="AE107" s="1666"/>
      <c r="AF107" s="1666"/>
      <c r="AG107" s="1666"/>
      <c r="AH107" s="2791"/>
      <c r="AJ107"/>
      <c r="AK107" s="2933"/>
      <c r="AL107" s="2938"/>
    </row>
    <row r="108" spans="2:38">
      <c r="B108" s="561" t="s">
        <v>2734</v>
      </c>
      <c r="C108" s="2394" t="s">
        <v>2766</v>
      </c>
      <c r="D108" s="1461" t="s">
        <v>2193</v>
      </c>
      <c r="E108" s="1462" t="s">
        <v>2769</v>
      </c>
      <c r="F108" s="2231">
        <v>911401847582</v>
      </c>
      <c r="G108" s="1485">
        <v>8719514528734</v>
      </c>
      <c r="H108" s="994" t="s">
        <v>609</v>
      </c>
      <c r="I108" s="1487" t="s">
        <v>2436</v>
      </c>
      <c r="J108" s="1168">
        <v>20</v>
      </c>
      <c r="K108" s="997">
        <v>2100</v>
      </c>
      <c r="L108" s="1020">
        <v>3000</v>
      </c>
      <c r="M108" s="997">
        <v>50000</v>
      </c>
      <c r="N108" s="1020">
        <v>5</v>
      </c>
      <c r="O108" s="996"/>
      <c r="P108" s="1980">
        <v>1720</v>
      </c>
      <c r="Q108" s="508"/>
      <c r="R108" s="1727" t="s">
        <v>56</v>
      </c>
      <c r="S108" s="996" t="s">
        <v>49</v>
      </c>
      <c r="T108" s="996" t="s">
        <v>3641</v>
      </c>
      <c r="U108" s="996"/>
      <c r="V108" s="996" t="s">
        <v>147</v>
      </c>
      <c r="W108" s="1018" t="s">
        <v>198</v>
      </c>
      <c r="X108" s="1018">
        <v>105</v>
      </c>
      <c r="Y108" s="1020">
        <v>390</v>
      </c>
      <c r="Z108" s="1020">
        <v>390</v>
      </c>
      <c r="AA108" s="1020">
        <v>85</v>
      </c>
      <c r="AB108" s="996" t="s">
        <v>113</v>
      </c>
      <c r="AC108" s="1018" t="s">
        <v>3079</v>
      </c>
      <c r="AD108" s="1020"/>
      <c r="AE108" s="1486">
        <v>871951452873499</v>
      </c>
      <c r="AF108" s="1020">
        <v>1</v>
      </c>
      <c r="AG108" s="1020" t="s">
        <v>113</v>
      </c>
      <c r="AH108" s="2776">
        <v>4</v>
      </c>
      <c r="AL108" s="2938"/>
    </row>
    <row r="109" spans="2:38">
      <c r="B109" s="133"/>
      <c r="C109" s="2401" t="s">
        <v>2766</v>
      </c>
      <c r="D109" s="557" t="s">
        <v>2193</v>
      </c>
      <c r="E109" s="1463" t="s">
        <v>2769</v>
      </c>
      <c r="F109" s="51">
        <v>911401873687</v>
      </c>
      <c r="G109" s="198">
        <v>8721103307132</v>
      </c>
      <c r="H109" s="40" t="s">
        <v>2541</v>
      </c>
      <c r="I109" s="165" t="s">
        <v>2508</v>
      </c>
      <c r="J109" s="348" t="s">
        <v>3695</v>
      </c>
      <c r="K109" s="304" t="s">
        <v>2405</v>
      </c>
      <c r="L109" s="340" t="s">
        <v>3700</v>
      </c>
      <c r="M109" s="420">
        <v>50000</v>
      </c>
      <c r="N109" s="340">
        <v>5</v>
      </c>
      <c r="O109" s="347"/>
      <c r="P109" s="1320">
        <v>2065</v>
      </c>
      <c r="Q109" s="508"/>
      <c r="R109" s="1710" t="s">
        <v>56</v>
      </c>
      <c r="S109" s="347" t="s">
        <v>49</v>
      </c>
      <c r="T109" s="347" t="s">
        <v>3642</v>
      </c>
      <c r="U109" s="347"/>
      <c r="V109" s="347" t="s">
        <v>3002</v>
      </c>
      <c r="W109" s="341" t="s">
        <v>198</v>
      </c>
      <c r="X109" s="341">
        <v>139</v>
      </c>
      <c r="Y109" s="340">
        <v>390</v>
      </c>
      <c r="Z109" s="340">
        <v>390</v>
      </c>
      <c r="AA109" s="340">
        <v>85</v>
      </c>
      <c r="AB109" s="347" t="s">
        <v>113</v>
      </c>
      <c r="AC109" s="341" t="s">
        <v>3079</v>
      </c>
      <c r="AD109" s="340"/>
      <c r="AE109" s="1282">
        <v>872110330713299</v>
      </c>
      <c r="AF109" s="340">
        <v>1</v>
      </c>
      <c r="AG109" s="340" t="s">
        <v>113</v>
      </c>
      <c r="AH109" s="2785">
        <v>4</v>
      </c>
      <c r="AL109" s="2938"/>
    </row>
    <row r="110" spans="2:38">
      <c r="B110" s="131"/>
      <c r="C110" s="2401" t="s">
        <v>2766</v>
      </c>
      <c r="D110" s="557" t="s">
        <v>2193</v>
      </c>
      <c r="E110" s="1463" t="s">
        <v>2769</v>
      </c>
      <c r="F110" s="51">
        <v>911401873787</v>
      </c>
      <c r="G110" s="198">
        <v>8721103307149</v>
      </c>
      <c r="H110" s="40" t="s">
        <v>2542</v>
      </c>
      <c r="I110" s="99" t="s">
        <v>2510</v>
      </c>
      <c r="J110" s="1297" t="s">
        <v>3696</v>
      </c>
      <c r="K110" s="304" t="s">
        <v>2405</v>
      </c>
      <c r="L110" s="340" t="s">
        <v>3700</v>
      </c>
      <c r="M110" s="420">
        <v>50000</v>
      </c>
      <c r="N110" s="340">
        <v>5</v>
      </c>
      <c r="O110" s="347"/>
      <c r="P110" s="1320">
        <v>2550</v>
      </c>
      <c r="Q110" s="508"/>
      <c r="R110" s="1710" t="s">
        <v>56</v>
      </c>
      <c r="S110" s="347" t="s">
        <v>49</v>
      </c>
      <c r="T110" s="347" t="s">
        <v>3642</v>
      </c>
      <c r="U110" s="347"/>
      <c r="V110" s="347" t="s">
        <v>3002</v>
      </c>
      <c r="W110" s="341" t="s">
        <v>198</v>
      </c>
      <c r="X110" s="341">
        <v>135</v>
      </c>
      <c r="Y110" s="340">
        <v>390</v>
      </c>
      <c r="Z110" s="340">
        <v>390</v>
      </c>
      <c r="AA110" s="340">
        <v>85</v>
      </c>
      <c r="AB110" s="347" t="s">
        <v>113</v>
      </c>
      <c r="AC110" s="341" t="s">
        <v>3079</v>
      </c>
      <c r="AD110" s="340"/>
      <c r="AE110" s="1282">
        <v>872110330714999</v>
      </c>
      <c r="AF110" s="340">
        <v>1</v>
      </c>
      <c r="AG110" s="340" t="s">
        <v>113</v>
      </c>
      <c r="AH110" s="2785">
        <v>4</v>
      </c>
      <c r="AL110" s="2938"/>
    </row>
    <row r="111" spans="2:38">
      <c r="B111" s="131"/>
      <c r="C111" s="2401" t="s">
        <v>2766</v>
      </c>
      <c r="D111" s="557" t="s">
        <v>2193</v>
      </c>
      <c r="E111" s="1463" t="s">
        <v>2769</v>
      </c>
      <c r="F111" s="2220">
        <v>911401851882</v>
      </c>
      <c r="G111" s="1007">
        <v>8719514530850</v>
      </c>
      <c r="H111" s="988" t="s">
        <v>2090</v>
      </c>
      <c r="I111" s="1047" t="s">
        <v>2437</v>
      </c>
      <c r="J111" s="933">
        <v>23</v>
      </c>
      <c r="K111" s="1001">
        <v>2200</v>
      </c>
      <c r="L111" s="915">
        <v>4000</v>
      </c>
      <c r="M111" s="1001">
        <v>50000</v>
      </c>
      <c r="N111" s="509">
        <v>5</v>
      </c>
      <c r="O111" s="989"/>
      <c r="P111" s="1318">
        <v>4350</v>
      </c>
      <c r="Q111" s="508"/>
      <c r="R111" s="1716" t="s">
        <v>56</v>
      </c>
      <c r="S111" s="989" t="s">
        <v>49</v>
      </c>
      <c r="T111" s="989" t="s">
        <v>3641</v>
      </c>
      <c r="U111" s="989"/>
      <c r="V111" s="989" t="s">
        <v>121</v>
      </c>
      <c r="W111" s="509" t="s">
        <v>198</v>
      </c>
      <c r="X111" s="509">
        <v>95</v>
      </c>
      <c r="Y111" s="915">
        <v>390</v>
      </c>
      <c r="Z111" s="915">
        <v>390</v>
      </c>
      <c r="AA111" s="915">
        <v>85</v>
      </c>
      <c r="AB111" s="989" t="s">
        <v>133</v>
      </c>
      <c r="AC111" s="509" t="s">
        <v>3079</v>
      </c>
      <c r="AD111" s="915"/>
      <c r="AE111" s="2542">
        <v>871951453085099</v>
      </c>
      <c r="AF111" s="915">
        <v>1</v>
      </c>
      <c r="AG111" s="915" t="s">
        <v>113</v>
      </c>
      <c r="AH111" s="2784">
        <v>4</v>
      </c>
      <c r="AL111" s="2938"/>
    </row>
    <row r="112" spans="2:38">
      <c r="B112" s="132"/>
      <c r="C112" s="2395" t="s">
        <v>2766</v>
      </c>
      <c r="D112" s="834" t="s">
        <v>2193</v>
      </c>
      <c r="E112" s="1483" t="s">
        <v>2769</v>
      </c>
      <c r="F112" s="53">
        <v>911401873887</v>
      </c>
      <c r="G112" s="201">
        <v>8721103307156</v>
      </c>
      <c r="H112" s="55" t="s">
        <v>2543</v>
      </c>
      <c r="I112" s="166" t="s">
        <v>2509</v>
      </c>
      <c r="J112" s="435" t="s">
        <v>3695</v>
      </c>
      <c r="K112" s="444" t="s">
        <v>2405</v>
      </c>
      <c r="L112" s="428" t="s">
        <v>3700</v>
      </c>
      <c r="M112" s="1312">
        <v>50000</v>
      </c>
      <c r="N112" s="428">
        <v>5</v>
      </c>
      <c r="O112" s="432"/>
      <c r="P112" s="1321">
        <v>4860</v>
      </c>
      <c r="Q112" s="508"/>
      <c r="R112" s="1717" t="s">
        <v>56</v>
      </c>
      <c r="S112" s="432" t="s">
        <v>49</v>
      </c>
      <c r="T112" s="432" t="s">
        <v>3642</v>
      </c>
      <c r="U112" s="432"/>
      <c r="V112" s="432" t="s">
        <v>3002</v>
      </c>
      <c r="W112" s="456" t="s">
        <v>198</v>
      </c>
      <c r="X112" s="456">
        <v>139</v>
      </c>
      <c r="Y112" s="428">
        <v>390</v>
      </c>
      <c r="Z112" s="428">
        <v>390</v>
      </c>
      <c r="AA112" s="428">
        <v>85</v>
      </c>
      <c r="AB112" s="432" t="s">
        <v>133</v>
      </c>
      <c r="AC112" s="456" t="s">
        <v>3079</v>
      </c>
      <c r="AD112" s="428"/>
      <c r="AE112" s="1687">
        <v>872110330715699</v>
      </c>
      <c r="AF112" s="428">
        <v>1</v>
      </c>
      <c r="AG112" s="428" t="s">
        <v>113</v>
      </c>
      <c r="AH112" s="2786">
        <v>4</v>
      </c>
      <c r="AL112" s="2938"/>
    </row>
    <row r="113" spans="2:38">
      <c r="B113" s="507" t="s">
        <v>2733</v>
      </c>
      <c r="C113" s="2394" t="s">
        <v>2766</v>
      </c>
      <c r="D113" s="1461" t="s">
        <v>2193</v>
      </c>
      <c r="E113" s="1462" t="s">
        <v>2769</v>
      </c>
      <c r="F113" s="2231">
        <v>911401826582</v>
      </c>
      <c r="G113" s="1485">
        <v>8719514522688</v>
      </c>
      <c r="H113" s="994" t="s">
        <v>601</v>
      </c>
      <c r="I113" s="1487" t="s">
        <v>2435</v>
      </c>
      <c r="J113" s="1168">
        <v>17</v>
      </c>
      <c r="K113" s="997">
        <v>1700</v>
      </c>
      <c r="L113" s="1020">
        <v>3000</v>
      </c>
      <c r="M113" s="997">
        <v>50000</v>
      </c>
      <c r="N113" s="1020">
        <v>5</v>
      </c>
      <c r="O113" s="996"/>
      <c r="P113" s="1980">
        <v>670</v>
      </c>
      <c r="Q113" s="508"/>
      <c r="R113" s="1727" t="s">
        <v>48</v>
      </c>
      <c r="S113" s="996" t="s">
        <v>49</v>
      </c>
      <c r="T113" s="996" t="s">
        <v>3641</v>
      </c>
      <c r="U113" s="996"/>
      <c r="V113" s="996" t="s">
        <v>147</v>
      </c>
      <c r="W113" s="1018" t="s">
        <v>198</v>
      </c>
      <c r="X113" s="1018">
        <v>100</v>
      </c>
      <c r="Y113" s="1020">
        <v>285</v>
      </c>
      <c r="Z113" s="1020">
        <v>285</v>
      </c>
      <c r="AA113" s="1020">
        <v>64</v>
      </c>
      <c r="AB113" s="996" t="s">
        <v>113</v>
      </c>
      <c r="AC113" s="1018" t="s">
        <v>3079</v>
      </c>
      <c r="AD113" s="1020"/>
      <c r="AE113" s="1486">
        <v>871951452268899</v>
      </c>
      <c r="AF113" s="1020">
        <v>1</v>
      </c>
      <c r="AG113" s="1020" t="s">
        <v>113</v>
      </c>
      <c r="AH113" s="2776">
        <v>4</v>
      </c>
      <c r="AL113" s="2938"/>
    </row>
    <row r="114" spans="2:38">
      <c r="B114" s="133"/>
      <c r="C114" s="2401" t="s">
        <v>2766</v>
      </c>
      <c r="D114" s="557" t="s">
        <v>2193</v>
      </c>
      <c r="E114" s="1463" t="s">
        <v>2769</v>
      </c>
      <c r="F114" s="148">
        <v>911401846087</v>
      </c>
      <c r="G114" s="198">
        <v>8720169767461</v>
      </c>
      <c r="H114" s="40" t="s">
        <v>2349</v>
      </c>
      <c r="I114" s="52" t="s">
        <v>2507</v>
      </c>
      <c r="J114" s="556" t="s">
        <v>3694</v>
      </c>
      <c r="K114" s="1282" t="s">
        <v>2406</v>
      </c>
      <c r="L114" s="1282" t="s">
        <v>3701</v>
      </c>
      <c r="M114" s="420">
        <v>50000</v>
      </c>
      <c r="N114" s="340">
        <v>5</v>
      </c>
      <c r="O114" s="556"/>
      <c r="P114" s="1320">
        <v>795</v>
      </c>
      <c r="Q114" s="508"/>
      <c r="R114" s="1724" t="s">
        <v>48</v>
      </c>
      <c r="S114" s="556" t="s">
        <v>49</v>
      </c>
      <c r="T114" s="556" t="s">
        <v>3641</v>
      </c>
      <c r="U114" s="556"/>
      <c r="V114" s="556" t="s">
        <v>3002</v>
      </c>
      <c r="W114" s="1674" t="s">
        <v>198</v>
      </c>
      <c r="X114" s="1674">
        <v>105</v>
      </c>
      <c r="Y114" s="1282">
        <v>300</v>
      </c>
      <c r="Z114" s="1282">
        <v>300</v>
      </c>
      <c r="AA114" s="1282">
        <v>64</v>
      </c>
      <c r="AB114" s="556" t="s">
        <v>113</v>
      </c>
      <c r="AC114" s="341">
        <v>80</v>
      </c>
      <c r="AD114" s="1282"/>
      <c r="AE114" s="1282">
        <v>872016976746199</v>
      </c>
      <c r="AF114" s="1282">
        <v>1</v>
      </c>
      <c r="AG114" s="1282" t="s">
        <v>113</v>
      </c>
      <c r="AH114" s="2793">
        <v>4</v>
      </c>
      <c r="AL114" s="2938"/>
    </row>
    <row r="115" spans="2:38">
      <c r="B115" s="126"/>
      <c r="C115" s="2395" t="s">
        <v>2766</v>
      </c>
      <c r="D115" s="834" t="s">
        <v>2193</v>
      </c>
      <c r="E115" s="1483" t="s">
        <v>2769</v>
      </c>
      <c r="F115" s="184">
        <v>911401846187</v>
      </c>
      <c r="G115" s="201">
        <v>8720169767478</v>
      </c>
      <c r="H115" s="55" t="s">
        <v>2350</v>
      </c>
      <c r="I115" s="54" t="s">
        <v>2677</v>
      </c>
      <c r="J115" s="432" t="s">
        <v>3694</v>
      </c>
      <c r="K115" s="1095" t="s">
        <v>2406</v>
      </c>
      <c r="L115" s="559" t="s">
        <v>3701</v>
      </c>
      <c r="M115" s="1312">
        <v>50000</v>
      </c>
      <c r="N115" s="428">
        <v>5</v>
      </c>
      <c r="O115" s="558"/>
      <c r="P115" s="1321">
        <v>1195</v>
      </c>
      <c r="Q115" s="508"/>
      <c r="R115" s="1725" t="s">
        <v>48</v>
      </c>
      <c r="S115" s="558" t="s">
        <v>49</v>
      </c>
      <c r="T115" s="558" t="s">
        <v>3641</v>
      </c>
      <c r="U115" s="558"/>
      <c r="V115" s="558" t="s">
        <v>3002</v>
      </c>
      <c r="W115" s="2022" t="s">
        <v>198</v>
      </c>
      <c r="X115" s="2022">
        <v>105</v>
      </c>
      <c r="Y115" s="559">
        <v>300</v>
      </c>
      <c r="Z115" s="559">
        <v>300</v>
      </c>
      <c r="AA115" s="559">
        <v>64</v>
      </c>
      <c r="AB115" s="558" t="s">
        <v>133</v>
      </c>
      <c r="AC115" s="456">
        <v>80</v>
      </c>
      <c r="AD115" s="559"/>
      <c r="AE115" s="1687">
        <v>872016976747899</v>
      </c>
      <c r="AF115" s="559">
        <v>1</v>
      </c>
      <c r="AG115" s="559" t="s">
        <v>113</v>
      </c>
      <c r="AH115" s="2795">
        <v>4</v>
      </c>
      <c r="AL115" s="2938"/>
    </row>
    <row r="116" spans="2:38">
      <c r="B116" s="1520" t="s">
        <v>94</v>
      </c>
      <c r="C116" s="1461" t="s">
        <v>2766</v>
      </c>
      <c r="D116" s="1461"/>
      <c r="E116" s="1462" t="s">
        <v>2769</v>
      </c>
      <c r="F116" s="169">
        <v>915005778323</v>
      </c>
      <c r="G116" s="206">
        <v>8727900967807</v>
      </c>
      <c r="H116" s="221" t="s">
        <v>911</v>
      </c>
      <c r="I116" s="112" t="s">
        <v>912</v>
      </c>
      <c r="J116" s="1080">
        <v>10</v>
      </c>
      <c r="K116" s="1079">
        <v>1100</v>
      </c>
      <c r="L116" s="269">
        <v>4000</v>
      </c>
      <c r="M116" s="270">
        <v>15000</v>
      </c>
      <c r="N116" s="269">
        <v>2</v>
      </c>
      <c r="O116" s="269"/>
      <c r="P116" s="1986">
        <v>300</v>
      </c>
      <c r="Q116" s="69"/>
      <c r="R116" s="1768" t="s">
        <v>48</v>
      </c>
      <c r="S116" s="269" t="s">
        <v>104</v>
      </c>
      <c r="T116" s="269" t="s">
        <v>3104</v>
      </c>
      <c r="U116" s="269"/>
      <c r="V116" s="269" t="s">
        <v>121</v>
      </c>
      <c r="W116" s="295" t="s">
        <v>198</v>
      </c>
      <c r="X116" s="295">
        <v>110</v>
      </c>
      <c r="Y116" s="269">
        <v>250</v>
      </c>
      <c r="Z116" s="269">
        <v>250</v>
      </c>
      <c r="AA116" s="269">
        <v>68</v>
      </c>
      <c r="AB116" s="269" t="s">
        <v>113</v>
      </c>
      <c r="AC116" s="295">
        <v>80</v>
      </c>
      <c r="AD116" s="269"/>
      <c r="AE116" s="553">
        <v>872790096780700</v>
      </c>
      <c r="AF116" s="269">
        <v>12</v>
      </c>
      <c r="AG116" s="269" t="s">
        <v>113</v>
      </c>
      <c r="AH116" s="2782">
        <v>0.5</v>
      </c>
      <c r="AL116" s="2938"/>
    </row>
    <row r="117" spans="2:38">
      <c r="B117" s="141"/>
      <c r="C117" s="834" t="s">
        <v>2766</v>
      </c>
      <c r="D117" s="834"/>
      <c r="E117" s="1483" t="s">
        <v>2769</v>
      </c>
      <c r="F117" s="188">
        <v>915005778923</v>
      </c>
      <c r="G117" s="147">
        <v>8727900967821</v>
      </c>
      <c r="H117" s="2102" t="s">
        <v>913</v>
      </c>
      <c r="I117" s="54" t="s">
        <v>914</v>
      </c>
      <c r="J117" s="1078">
        <v>17</v>
      </c>
      <c r="K117" s="1077">
        <v>1900</v>
      </c>
      <c r="L117" s="273">
        <v>4000</v>
      </c>
      <c r="M117" s="274">
        <v>15000</v>
      </c>
      <c r="N117" s="273">
        <v>2</v>
      </c>
      <c r="O117" s="273"/>
      <c r="P117" s="665">
        <v>440</v>
      </c>
      <c r="Q117" s="69"/>
      <c r="R117" s="1769" t="s">
        <v>48</v>
      </c>
      <c r="S117" s="273" t="s">
        <v>104</v>
      </c>
      <c r="T117" s="273" t="s">
        <v>3107</v>
      </c>
      <c r="U117" s="273"/>
      <c r="V117" s="273" t="s">
        <v>121</v>
      </c>
      <c r="W117" s="284" t="s">
        <v>198</v>
      </c>
      <c r="X117" s="284">
        <v>111</v>
      </c>
      <c r="Y117" s="273">
        <v>320</v>
      </c>
      <c r="Z117" s="273">
        <v>320</v>
      </c>
      <c r="AA117" s="273">
        <v>68</v>
      </c>
      <c r="AB117" s="273" t="s">
        <v>113</v>
      </c>
      <c r="AC117" s="284">
        <v>80</v>
      </c>
      <c r="AD117" s="273"/>
      <c r="AE117" s="492">
        <v>872790096782100</v>
      </c>
      <c r="AF117" s="273">
        <v>10</v>
      </c>
      <c r="AG117" s="273" t="s">
        <v>113</v>
      </c>
      <c r="AH117" s="2780">
        <v>1</v>
      </c>
      <c r="AL117" s="2938"/>
    </row>
    <row r="118" spans="2:38">
      <c r="B118" s="141"/>
      <c r="C118" s="832"/>
      <c r="D118" s="832"/>
      <c r="E118" s="1490"/>
      <c r="F118" s="169">
        <v>929004100723</v>
      </c>
      <c r="G118" s="206">
        <v>8727900974331</v>
      </c>
      <c r="H118" s="221" t="s">
        <v>915</v>
      </c>
      <c r="I118" s="112" t="s">
        <v>916</v>
      </c>
      <c r="J118" s="1080">
        <v>10</v>
      </c>
      <c r="K118" s="1079">
        <v>820</v>
      </c>
      <c r="L118" s="269">
        <v>3000</v>
      </c>
      <c r="M118" s="270">
        <v>20000</v>
      </c>
      <c r="N118" s="269">
        <v>2</v>
      </c>
      <c r="O118" s="269"/>
      <c r="P118" s="664">
        <v>300</v>
      </c>
      <c r="Q118" s="69"/>
      <c r="R118" s="1768" t="s">
        <v>48</v>
      </c>
      <c r="S118" s="269" t="s">
        <v>97</v>
      </c>
      <c r="T118" s="269" t="s">
        <v>3103</v>
      </c>
      <c r="U118" s="269"/>
      <c r="V118" s="269" t="s">
        <v>147</v>
      </c>
      <c r="W118" s="295" t="s">
        <v>198</v>
      </c>
      <c r="X118" s="295">
        <v>82</v>
      </c>
      <c r="Y118" s="269">
        <v>240</v>
      </c>
      <c r="Z118" s="269">
        <v>240</v>
      </c>
      <c r="AA118" s="269">
        <v>50</v>
      </c>
      <c r="AB118" s="269" t="s">
        <v>113</v>
      </c>
      <c r="AC118" s="295">
        <v>80</v>
      </c>
      <c r="AD118" s="269"/>
      <c r="AE118" s="553">
        <v>872790097433100</v>
      </c>
      <c r="AF118" s="269">
        <v>12</v>
      </c>
      <c r="AG118" s="269" t="s">
        <v>113</v>
      </c>
      <c r="AH118" s="2782">
        <v>0.5</v>
      </c>
      <c r="AL118" s="2938"/>
    </row>
    <row r="119" spans="2:38">
      <c r="B119" s="141"/>
      <c r="C119" s="557"/>
      <c r="D119" s="557"/>
      <c r="E119" s="1463"/>
      <c r="F119" s="2251">
        <v>929004100823</v>
      </c>
      <c r="G119" s="825">
        <v>8727900974355</v>
      </c>
      <c r="H119" s="2110" t="s">
        <v>917</v>
      </c>
      <c r="I119" s="203" t="s">
        <v>916</v>
      </c>
      <c r="J119" s="331">
        <v>10</v>
      </c>
      <c r="K119" s="1089">
        <v>880</v>
      </c>
      <c r="L119" s="331">
        <v>4000</v>
      </c>
      <c r="M119" s="312">
        <v>20000</v>
      </c>
      <c r="N119" s="331">
        <v>2</v>
      </c>
      <c r="O119" s="331"/>
      <c r="P119" s="664">
        <v>300</v>
      </c>
      <c r="Q119" s="69"/>
      <c r="R119" s="1770" t="s">
        <v>48</v>
      </c>
      <c r="S119" s="331" t="s">
        <v>97</v>
      </c>
      <c r="T119" s="331" t="s">
        <v>3103</v>
      </c>
      <c r="U119" s="331"/>
      <c r="V119" s="331" t="s">
        <v>121</v>
      </c>
      <c r="W119" s="305" t="s">
        <v>198</v>
      </c>
      <c r="X119" s="305">
        <v>88</v>
      </c>
      <c r="Y119" s="331">
        <v>240</v>
      </c>
      <c r="Z119" s="331">
        <v>240</v>
      </c>
      <c r="AA119" s="331">
        <v>50</v>
      </c>
      <c r="AB119" s="331" t="s">
        <v>113</v>
      </c>
      <c r="AC119" s="305">
        <v>80</v>
      </c>
      <c r="AD119" s="331"/>
      <c r="AE119" s="2534">
        <v>872790097435500</v>
      </c>
      <c r="AF119" s="331">
        <v>12</v>
      </c>
      <c r="AG119" s="331" t="s">
        <v>113</v>
      </c>
      <c r="AH119" s="2833">
        <v>0.5</v>
      </c>
      <c r="AL119" s="2938"/>
    </row>
    <row r="120" spans="2:38">
      <c r="B120" s="141"/>
      <c r="C120" s="557"/>
      <c r="D120" s="557"/>
      <c r="E120" s="1463"/>
      <c r="F120" s="151">
        <v>929004100923</v>
      </c>
      <c r="G120" s="70">
        <v>8727900974379</v>
      </c>
      <c r="H120" s="243" t="s">
        <v>918</v>
      </c>
      <c r="I120" s="203" t="s">
        <v>920</v>
      </c>
      <c r="J120" s="1076">
        <v>24</v>
      </c>
      <c r="K120" s="1075">
        <v>2100</v>
      </c>
      <c r="L120" s="271">
        <v>3000</v>
      </c>
      <c r="M120" s="312">
        <v>20000</v>
      </c>
      <c r="N120" s="271">
        <v>2</v>
      </c>
      <c r="O120" s="271"/>
      <c r="P120" s="664">
        <v>540</v>
      </c>
      <c r="Q120" s="69"/>
      <c r="R120" s="1771" t="s">
        <v>48</v>
      </c>
      <c r="S120" s="271" t="s">
        <v>97</v>
      </c>
      <c r="T120" s="271" t="s">
        <v>3107</v>
      </c>
      <c r="U120" s="271"/>
      <c r="V120" s="271" t="s">
        <v>147</v>
      </c>
      <c r="W120" s="291" t="s">
        <v>198</v>
      </c>
      <c r="X120" s="291">
        <v>87</v>
      </c>
      <c r="Y120" s="271">
        <v>380</v>
      </c>
      <c r="Z120" s="271">
        <v>380</v>
      </c>
      <c r="AA120" s="271">
        <v>50</v>
      </c>
      <c r="AB120" s="271" t="s">
        <v>113</v>
      </c>
      <c r="AC120" s="291">
        <v>80</v>
      </c>
      <c r="AD120" s="271"/>
      <c r="AE120" s="405">
        <v>872790097437900</v>
      </c>
      <c r="AF120" s="271">
        <v>8</v>
      </c>
      <c r="AG120" s="271" t="s">
        <v>113</v>
      </c>
      <c r="AH120" s="2779">
        <v>4</v>
      </c>
      <c r="AL120" s="2938"/>
    </row>
    <row r="121" spans="2:38">
      <c r="B121" s="141"/>
      <c r="C121" s="834"/>
      <c r="D121" s="834"/>
      <c r="E121" s="1483"/>
      <c r="F121" s="188">
        <v>929004101023</v>
      </c>
      <c r="G121" s="147">
        <v>8727900974393</v>
      </c>
      <c r="H121" s="2102" t="s">
        <v>919</v>
      </c>
      <c r="I121" s="54" t="s">
        <v>920</v>
      </c>
      <c r="J121" s="1078">
        <v>24</v>
      </c>
      <c r="K121" s="1077">
        <v>2200</v>
      </c>
      <c r="L121" s="273">
        <v>4000</v>
      </c>
      <c r="M121" s="274">
        <v>20000</v>
      </c>
      <c r="N121" s="273">
        <v>2</v>
      </c>
      <c r="O121" s="273"/>
      <c r="P121" s="665">
        <v>540</v>
      </c>
      <c r="Q121" s="69"/>
      <c r="R121" s="1769" t="s">
        <v>48</v>
      </c>
      <c r="S121" s="273" t="s">
        <v>97</v>
      </c>
      <c r="T121" s="273" t="s">
        <v>3107</v>
      </c>
      <c r="U121" s="273"/>
      <c r="V121" s="273" t="s">
        <v>121</v>
      </c>
      <c r="W121" s="284" t="s">
        <v>198</v>
      </c>
      <c r="X121" s="284">
        <v>91</v>
      </c>
      <c r="Y121" s="273">
        <v>380</v>
      </c>
      <c r="Z121" s="273">
        <v>380</v>
      </c>
      <c r="AA121" s="273">
        <v>50</v>
      </c>
      <c r="AB121" s="273" t="s">
        <v>113</v>
      </c>
      <c r="AC121" s="284">
        <v>80</v>
      </c>
      <c r="AD121" s="273"/>
      <c r="AE121" s="492">
        <v>872790097439300</v>
      </c>
      <c r="AF121" s="273">
        <v>8</v>
      </c>
      <c r="AG121" s="273" t="s">
        <v>113</v>
      </c>
      <c r="AH121" s="2780">
        <v>4</v>
      </c>
      <c r="AL121" s="2938"/>
    </row>
    <row r="122" spans="2:38">
      <c r="B122" s="141"/>
      <c r="C122" s="832"/>
      <c r="D122" s="832"/>
      <c r="E122" s="1490"/>
      <c r="F122" s="2251">
        <v>929004100323</v>
      </c>
      <c r="G122" s="825">
        <v>8727900974256</v>
      </c>
      <c r="H122" s="2110" t="s">
        <v>95</v>
      </c>
      <c r="I122" s="203" t="s">
        <v>96</v>
      </c>
      <c r="J122" s="331">
        <v>12</v>
      </c>
      <c r="K122" s="1089">
        <v>1250</v>
      </c>
      <c r="L122" s="331">
        <v>3000</v>
      </c>
      <c r="M122" s="2496">
        <v>20000</v>
      </c>
      <c r="N122" s="331">
        <v>2</v>
      </c>
      <c r="O122" s="331"/>
      <c r="P122" s="3236">
        <v>585</v>
      </c>
      <c r="Q122" s="69"/>
      <c r="R122" s="1770" t="s">
        <v>48</v>
      </c>
      <c r="S122" s="331" t="s">
        <v>97</v>
      </c>
      <c r="T122" s="331" t="s">
        <v>3105</v>
      </c>
      <c r="U122" s="331"/>
      <c r="V122" s="331" t="s">
        <v>147</v>
      </c>
      <c r="W122" s="305" t="s">
        <v>198</v>
      </c>
      <c r="X122" s="305">
        <v>104</v>
      </c>
      <c r="Y122" s="331">
        <v>245</v>
      </c>
      <c r="Z122" s="331">
        <v>245</v>
      </c>
      <c r="AA122" s="331">
        <v>63</v>
      </c>
      <c r="AB122" s="331" t="s">
        <v>113</v>
      </c>
      <c r="AC122" s="305">
        <v>80</v>
      </c>
      <c r="AD122" s="331"/>
      <c r="AE122" s="2534">
        <v>872790097425600</v>
      </c>
      <c r="AF122" s="331">
        <v>12</v>
      </c>
      <c r="AG122" s="331" t="s">
        <v>113</v>
      </c>
      <c r="AH122" s="2833">
        <v>1</v>
      </c>
      <c r="AL122" s="2938"/>
    </row>
    <row r="123" spans="2:38">
      <c r="B123" s="141"/>
      <c r="C123" s="557"/>
      <c r="D123" s="557"/>
      <c r="E123" s="1463"/>
      <c r="F123" s="2251">
        <v>929004100423</v>
      </c>
      <c r="G123" s="825">
        <v>8727900974270</v>
      </c>
      <c r="H123" s="2110" t="s">
        <v>98</v>
      </c>
      <c r="I123" s="203" t="s">
        <v>96</v>
      </c>
      <c r="J123" s="331">
        <v>12</v>
      </c>
      <c r="K123" s="1089">
        <v>1300</v>
      </c>
      <c r="L123" s="331">
        <v>4000</v>
      </c>
      <c r="M123" s="312">
        <v>20000</v>
      </c>
      <c r="N123" s="331">
        <v>2</v>
      </c>
      <c r="O123" s="331"/>
      <c r="P123" s="3236">
        <v>585</v>
      </c>
      <c r="Q123" s="69"/>
      <c r="R123" s="1770" t="s">
        <v>48</v>
      </c>
      <c r="S123" s="331" t="s">
        <v>97</v>
      </c>
      <c r="T123" s="331" t="s">
        <v>3105</v>
      </c>
      <c r="U123" s="331"/>
      <c r="V123" s="331" t="s">
        <v>121</v>
      </c>
      <c r="W123" s="305" t="s">
        <v>198</v>
      </c>
      <c r="X123" s="305">
        <v>108</v>
      </c>
      <c r="Y123" s="331">
        <v>245</v>
      </c>
      <c r="Z123" s="331">
        <v>245</v>
      </c>
      <c r="AA123" s="331">
        <v>63</v>
      </c>
      <c r="AB123" s="331" t="s">
        <v>113</v>
      </c>
      <c r="AC123" s="305">
        <v>80</v>
      </c>
      <c r="AD123" s="331"/>
      <c r="AE123" s="2534">
        <v>872790097427000</v>
      </c>
      <c r="AF123" s="331">
        <v>12</v>
      </c>
      <c r="AG123" s="331" t="s">
        <v>113</v>
      </c>
      <c r="AH123" s="2833">
        <v>1</v>
      </c>
      <c r="AL123" s="2938"/>
    </row>
    <row r="124" spans="2:38">
      <c r="B124" s="141"/>
      <c r="C124" s="557"/>
      <c r="D124" s="557"/>
      <c r="E124" s="1463"/>
      <c r="F124" s="2251">
        <v>929004100523</v>
      </c>
      <c r="G124" s="825">
        <v>8727900974294</v>
      </c>
      <c r="H124" s="2110" t="s">
        <v>99</v>
      </c>
      <c r="I124" s="203" t="s">
        <v>100</v>
      </c>
      <c r="J124" s="331">
        <v>21</v>
      </c>
      <c r="K124" s="1089">
        <v>2200</v>
      </c>
      <c r="L124" s="331">
        <v>3000</v>
      </c>
      <c r="M124" s="312">
        <v>20000</v>
      </c>
      <c r="N124" s="331">
        <v>2</v>
      </c>
      <c r="O124" s="331"/>
      <c r="P124" s="3236">
        <v>775</v>
      </c>
      <c r="Q124" s="69"/>
      <c r="R124" s="1770" t="s">
        <v>48</v>
      </c>
      <c r="S124" s="331" t="s">
        <v>97</v>
      </c>
      <c r="T124" s="331" t="s">
        <v>3107</v>
      </c>
      <c r="U124" s="331"/>
      <c r="V124" s="331" t="s">
        <v>147</v>
      </c>
      <c r="W124" s="305" t="s">
        <v>198</v>
      </c>
      <c r="X124" s="305">
        <v>104</v>
      </c>
      <c r="Y124" s="331">
        <v>345</v>
      </c>
      <c r="Z124" s="331">
        <v>345</v>
      </c>
      <c r="AA124" s="331">
        <v>71</v>
      </c>
      <c r="AB124" s="331" t="s">
        <v>113</v>
      </c>
      <c r="AC124" s="305">
        <v>80</v>
      </c>
      <c r="AD124" s="331"/>
      <c r="AE124" s="2534">
        <v>872790097429400</v>
      </c>
      <c r="AF124" s="331">
        <v>8</v>
      </c>
      <c r="AG124" s="331" t="s">
        <v>113</v>
      </c>
      <c r="AH124" s="2833">
        <v>4</v>
      </c>
      <c r="AL124" s="2938"/>
    </row>
    <row r="125" spans="2:38">
      <c r="B125" s="126"/>
      <c r="C125" s="834"/>
      <c r="D125" s="834"/>
      <c r="E125" s="1483"/>
      <c r="F125" s="188">
        <v>929004100623</v>
      </c>
      <c r="G125" s="147">
        <v>8727900974317</v>
      </c>
      <c r="H125" s="2102" t="s">
        <v>101</v>
      </c>
      <c r="I125" s="54" t="s">
        <v>100</v>
      </c>
      <c r="J125" s="273">
        <v>21</v>
      </c>
      <c r="K125" s="1077">
        <v>2300</v>
      </c>
      <c r="L125" s="273">
        <v>4000</v>
      </c>
      <c r="M125" s="274">
        <v>20000</v>
      </c>
      <c r="N125" s="273">
        <v>2</v>
      </c>
      <c r="O125" s="273"/>
      <c r="P125" s="3237">
        <v>775</v>
      </c>
      <c r="Q125" s="69"/>
      <c r="R125" s="1769" t="s">
        <v>48</v>
      </c>
      <c r="S125" s="273" t="s">
        <v>97</v>
      </c>
      <c r="T125" s="273" t="s">
        <v>3107</v>
      </c>
      <c r="U125" s="273"/>
      <c r="V125" s="273" t="s">
        <v>121</v>
      </c>
      <c r="W125" s="284" t="s">
        <v>198</v>
      </c>
      <c r="X125" s="284">
        <v>109</v>
      </c>
      <c r="Y125" s="273">
        <v>345</v>
      </c>
      <c r="Z125" s="273">
        <v>345</v>
      </c>
      <c r="AA125" s="273">
        <v>71</v>
      </c>
      <c r="AB125" s="273" t="s">
        <v>113</v>
      </c>
      <c r="AC125" s="284">
        <v>80</v>
      </c>
      <c r="AD125" s="273"/>
      <c r="AE125" s="492">
        <v>872790097431700</v>
      </c>
      <c r="AF125" s="273">
        <v>8</v>
      </c>
      <c r="AG125" s="273" t="s">
        <v>113</v>
      </c>
      <c r="AH125" s="2780">
        <v>4</v>
      </c>
      <c r="AL125" s="2938"/>
    </row>
    <row r="126" spans="2:38">
      <c r="B126" s="1521" t="s">
        <v>3771</v>
      </c>
      <c r="C126" s="832" t="s">
        <v>2766</v>
      </c>
      <c r="D126" s="832" t="s">
        <v>2193</v>
      </c>
      <c r="E126" s="1490" t="s">
        <v>2769</v>
      </c>
      <c r="F126" s="150">
        <v>911401774752</v>
      </c>
      <c r="G126" s="143">
        <v>8710163364421</v>
      </c>
      <c r="H126" s="247" t="s">
        <v>921</v>
      </c>
      <c r="I126" s="240" t="s">
        <v>3170</v>
      </c>
      <c r="J126" s="1137">
        <v>12</v>
      </c>
      <c r="K126" s="1090">
        <v>1000</v>
      </c>
      <c r="L126" s="282">
        <v>4000</v>
      </c>
      <c r="M126" s="286">
        <v>35000</v>
      </c>
      <c r="N126" s="282">
        <v>2</v>
      </c>
      <c r="O126" s="282"/>
      <c r="P126" s="2214">
        <v>295</v>
      </c>
      <c r="Q126" s="69"/>
      <c r="R126" s="1772" t="s">
        <v>48</v>
      </c>
      <c r="S126" s="282" t="s">
        <v>922</v>
      </c>
      <c r="T126" s="282" t="s">
        <v>3104</v>
      </c>
      <c r="U126" s="282"/>
      <c r="V126" s="282" t="s">
        <v>121</v>
      </c>
      <c r="W126" s="283" t="s">
        <v>198</v>
      </c>
      <c r="X126" s="283">
        <v>83</v>
      </c>
      <c r="Y126" s="282">
        <v>170</v>
      </c>
      <c r="Z126" s="282">
        <v>170</v>
      </c>
      <c r="AA126" s="282">
        <v>50</v>
      </c>
      <c r="AB126" s="282" t="s">
        <v>113</v>
      </c>
      <c r="AC126" s="283" t="s">
        <v>3079</v>
      </c>
      <c r="AD126" s="282"/>
      <c r="AE126" s="1368">
        <v>871016336442199</v>
      </c>
      <c r="AF126" s="282">
        <v>20</v>
      </c>
      <c r="AG126" s="282" t="s">
        <v>113</v>
      </c>
      <c r="AH126" s="2781">
        <v>0.5</v>
      </c>
      <c r="AL126" s="2938"/>
    </row>
    <row r="127" spans="2:38">
      <c r="B127" s="138"/>
      <c r="C127" s="834" t="s">
        <v>2766</v>
      </c>
      <c r="D127" s="834" t="s">
        <v>2193</v>
      </c>
      <c r="E127" s="1483" t="s">
        <v>2769</v>
      </c>
      <c r="F127" s="955">
        <v>911401774762</v>
      </c>
      <c r="G127" s="147">
        <v>8710163364438</v>
      </c>
      <c r="H127" s="2102" t="s">
        <v>923</v>
      </c>
      <c r="I127" s="54" t="s">
        <v>3171</v>
      </c>
      <c r="J127" s="1078">
        <v>20</v>
      </c>
      <c r="K127" s="1077">
        <v>1600</v>
      </c>
      <c r="L127" s="273">
        <v>4000</v>
      </c>
      <c r="M127" s="274">
        <v>35000</v>
      </c>
      <c r="N127" s="273">
        <v>2</v>
      </c>
      <c r="O127" s="273"/>
      <c r="P127" s="3238">
        <v>415</v>
      </c>
      <c r="Q127" s="69"/>
      <c r="R127" s="1769" t="s">
        <v>48</v>
      </c>
      <c r="S127" s="273" t="s">
        <v>922</v>
      </c>
      <c r="T127" s="273" t="s">
        <v>3106</v>
      </c>
      <c r="U127" s="273"/>
      <c r="V127" s="273" t="s">
        <v>121</v>
      </c>
      <c r="W127" s="284" t="s">
        <v>198</v>
      </c>
      <c r="X127" s="284">
        <v>80</v>
      </c>
      <c r="Y127" s="273">
        <v>200</v>
      </c>
      <c r="Z127" s="273">
        <v>200</v>
      </c>
      <c r="AA127" s="273">
        <v>55</v>
      </c>
      <c r="AB127" s="273" t="s">
        <v>113</v>
      </c>
      <c r="AC127" s="284" t="s">
        <v>3079</v>
      </c>
      <c r="AD127" s="273"/>
      <c r="AE127" s="492">
        <v>871016336443899</v>
      </c>
      <c r="AF127" s="273">
        <v>20</v>
      </c>
      <c r="AG127" s="273" t="s">
        <v>113</v>
      </c>
      <c r="AH127" s="2780">
        <v>0.5</v>
      </c>
      <c r="AL127" s="2938"/>
    </row>
    <row r="128" spans="2:38">
      <c r="B128" s="906"/>
      <c r="C128" s="834" t="s">
        <v>2766</v>
      </c>
      <c r="D128" s="834" t="s">
        <v>2193</v>
      </c>
      <c r="E128" s="1483" t="s">
        <v>2769</v>
      </c>
      <c r="F128" s="188">
        <v>911401892787</v>
      </c>
      <c r="G128" s="147">
        <v>8721103315861</v>
      </c>
      <c r="H128" s="2102" t="s">
        <v>2354</v>
      </c>
      <c r="I128" s="54" t="s">
        <v>927</v>
      </c>
      <c r="J128" s="273">
        <v>15</v>
      </c>
      <c r="K128" s="1077">
        <v>1400</v>
      </c>
      <c r="L128" s="273">
        <v>4000</v>
      </c>
      <c r="M128" s="444">
        <v>30000</v>
      </c>
      <c r="N128" s="273">
        <v>2</v>
      </c>
      <c r="O128" s="273"/>
      <c r="P128" s="3237">
        <v>760</v>
      </c>
      <c r="Q128" s="508"/>
      <c r="R128" s="1769" t="s">
        <v>48</v>
      </c>
      <c r="S128" s="273" t="s">
        <v>49</v>
      </c>
      <c r="T128" s="273" t="s">
        <v>3105</v>
      </c>
      <c r="U128" s="273"/>
      <c r="V128" s="273" t="s">
        <v>121</v>
      </c>
      <c r="W128" s="284" t="s">
        <v>198</v>
      </c>
      <c r="X128" s="284">
        <v>93</v>
      </c>
      <c r="Y128" s="273">
        <v>182</v>
      </c>
      <c r="Z128" s="273">
        <v>182</v>
      </c>
      <c r="AA128" s="273">
        <v>66</v>
      </c>
      <c r="AB128" s="273" t="s">
        <v>113</v>
      </c>
      <c r="AC128" s="284">
        <v>80</v>
      </c>
      <c r="AD128" s="273"/>
      <c r="AE128" s="492">
        <v>872110331586199</v>
      </c>
      <c r="AF128" s="273">
        <v>20</v>
      </c>
      <c r="AG128" s="273" t="s">
        <v>113</v>
      </c>
      <c r="AH128" s="2780">
        <v>1</v>
      </c>
      <c r="AL128" s="2938"/>
    </row>
    <row r="129" spans="2:38" ht="14.5" customHeight="1">
      <c r="B129" s="460"/>
      <c r="F129" s="826"/>
      <c r="G129" s="562"/>
      <c r="H129" s="2356"/>
      <c r="I129" s="94"/>
      <c r="J129" s="292"/>
      <c r="K129" s="293"/>
      <c r="L129" s="292"/>
      <c r="M129" s="293"/>
      <c r="N129" s="292"/>
      <c r="O129" s="292"/>
      <c r="P129" s="33"/>
      <c r="Q129" s="17"/>
      <c r="R129" s="292"/>
      <c r="S129" s="292"/>
      <c r="T129" s="292"/>
      <c r="U129" s="292"/>
      <c r="V129" s="292"/>
      <c r="W129" s="292"/>
      <c r="X129" s="292"/>
      <c r="Y129" s="292"/>
      <c r="Z129" s="292"/>
      <c r="AA129" s="292"/>
      <c r="AB129" s="292"/>
      <c r="AC129" s="296"/>
      <c r="AD129" s="292"/>
      <c r="AE129" s="406"/>
      <c r="AF129" s="292"/>
      <c r="AG129" s="292"/>
      <c r="AH129" s="688"/>
      <c r="AI129"/>
      <c r="AL129" s="2938"/>
    </row>
    <row r="130" spans="2:38" s="1484" customFormat="1" ht="15" customHeight="1">
      <c r="B130" s="1519" t="s">
        <v>614</v>
      </c>
      <c r="J130" s="1666"/>
      <c r="K130" s="1666"/>
      <c r="L130" s="1901"/>
      <c r="M130" s="1666"/>
      <c r="N130" s="1666"/>
      <c r="O130" s="1666"/>
      <c r="P130" s="33"/>
      <c r="R130" s="1666"/>
      <c r="S130" s="1666"/>
      <c r="T130" s="1666"/>
      <c r="U130" s="1666"/>
      <c r="V130" s="1666"/>
      <c r="W130" s="1666"/>
      <c r="X130" s="1666"/>
      <c r="Y130" s="1901"/>
      <c r="Z130" s="1901"/>
      <c r="AA130" s="1901"/>
      <c r="AB130" s="1666"/>
      <c r="AC130" s="2483"/>
      <c r="AD130" s="1901"/>
      <c r="AE130" s="1666"/>
      <c r="AF130" s="1666"/>
      <c r="AG130" s="1666"/>
      <c r="AH130" s="2791"/>
      <c r="AJ130"/>
      <c r="AK130" s="2933"/>
      <c r="AL130" s="2938"/>
    </row>
    <row r="131" spans="2:38">
      <c r="B131" s="561" t="s">
        <v>3772</v>
      </c>
      <c r="C131" s="1461" t="s">
        <v>2766</v>
      </c>
      <c r="D131" s="1461" t="s">
        <v>2193</v>
      </c>
      <c r="E131" s="1462" t="s">
        <v>2769</v>
      </c>
      <c r="F131" s="41">
        <v>911401846582</v>
      </c>
      <c r="G131" s="220">
        <v>8719514528550</v>
      </c>
      <c r="H131" s="221" t="s">
        <v>615</v>
      </c>
      <c r="I131" s="218" t="s">
        <v>2664</v>
      </c>
      <c r="J131" s="326">
        <v>30</v>
      </c>
      <c r="K131" s="1079">
        <v>3000</v>
      </c>
      <c r="L131" s="269">
        <v>3000</v>
      </c>
      <c r="M131" s="270">
        <v>50000</v>
      </c>
      <c r="N131" s="269">
        <v>5</v>
      </c>
      <c r="O131" s="326"/>
      <c r="P131" s="641">
        <v>1600</v>
      </c>
      <c r="Q131" s="508"/>
      <c r="R131" s="1715" t="s">
        <v>48</v>
      </c>
      <c r="S131" s="326" t="s">
        <v>104</v>
      </c>
      <c r="T131" s="326" t="s">
        <v>3081</v>
      </c>
      <c r="U131" s="326"/>
      <c r="V131" s="326" t="s">
        <v>147</v>
      </c>
      <c r="W131" s="295" t="s">
        <v>198</v>
      </c>
      <c r="X131" s="295">
        <v>100</v>
      </c>
      <c r="Y131" s="269">
        <v>87</v>
      </c>
      <c r="Z131" s="269">
        <v>207</v>
      </c>
      <c r="AA131" s="269">
        <v>125</v>
      </c>
      <c r="AB131" s="326" t="s">
        <v>113</v>
      </c>
      <c r="AC131" s="295" t="s">
        <v>3080</v>
      </c>
      <c r="AD131" s="269"/>
      <c r="AE131" s="2551">
        <v>871951452855099</v>
      </c>
      <c r="AF131" s="269">
        <v>1</v>
      </c>
      <c r="AG131" s="269" t="s">
        <v>113</v>
      </c>
      <c r="AH131" s="2782">
        <v>4</v>
      </c>
      <c r="AL131" s="2938"/>
    </row>
    <row r="132" spans="2:38">
      <c r="B132" s="120"/>
      <c r="C132" s="557" t="s">
        <v>2766</v>
      </c>
      <c r="D132" s="557" t="s">
        <v>2193</v>
      </c>
      <c r="E132" s="1463" t="s">
        <v>2769</v>
      </c>
      <c r="F132" s="2233">
        <v>911401846682</v>
      </c>
      <c r="G132" s="36">
        <v>8719514528567</v>
      </c>
      <c r="H132" s="243" t="s">
        <v>616</v>
      </c>
      <c r="I132" s="229" t="s">
        <v>2664</v>
      </c>
      <c r="J132" s="324">
        <v>27</v>
      </c>
      <c r="K132" s="1075">
        <v>3000</v>
      </c>
      <c r="L132" s="271">
        <v>4000</v>
      </c>
      <c r="M132" s="272">
        <v>50000</v>
      </c>
      <c r="N132" s="271">
        <v>5</v>
      </c>
      <c r="O132" s="324"/>
      <c r="P132" s="642">
        <v>1600</v>
      </c>
      <c r="Q132" s="508"/>
      <c r="R132" s="1711" t="s">
        <v>48</v>
      </c>
      <c r="S132" s="324" t="s">
        <v>104</v>
      </c>
      <c r="T132" s="324" t="s">
        <v>3081</v>
      </c>
      <c r="U132" s="324"/>
      <c r="V132" s="324" t="s">
        <v>121</v>
      </c>
      <c r="W132" s="291" t="s">
        <v>198</v>
      </c>
      <c r="X132" s="291">
        <v>111</v>
      </c>
      <c r="Y132" s="271">
        <v>87</v>
      </c>
      <c r="Z132" s="271">
        <v>207</v>
      </c>
      <c r="AA132" s="271">
        <v>125</v>
      </c>
      <c r="AB132" s="324" t="s">
        <v>113</v>
      </c>
      <c r="AC132" s="291" t="s">
        <v>3080</v>
      </c>
      <c r="AD132" s="271"/>
      <c r="AE132" s="1929">
        <v>871951452856799</v>
      </c>
      <c r="AF132" s="271">
        <v>1</v>
      </c>
      <c r="AG132" s="271" t="s">
        <v>113</v>
      </c>
      <c r="AH132" s="2779">
        <v>4</v>
      </c>
      <c r="AL132" s="2938"/>
    </row>
    <row r="133" spans="2:38">
      <c r="B133" s="120"/>
      <c r="C133" s="557" t="s">
        <v>2766</v>
      </c>
      <c r="D133" s="557" t="s">
        <v>2193</v>
      </c>
      <c r="E133" s="1463" t="s">
        <v>2769</v>
      </c>
      <c r="F133" s="2233">
        <v>911401846982</v>
      </c>
      <c r="G133" s="36">
        <v>8719514528598</v>
      </c>
      <c r="H133" s="243" t="s">
        <v>617</v>
      </c>
      <c r="I133" s="229" t="s">
        <v>2665</v>
      </c>
      <c r="J133" s="324">
        <v>30</v>
      </c>
      <c r="K133" s="1075">
        <v>3000</v>
      </c>
      <c r="L133" s="271">
        <v>3000</v>
      </c>
      <c r="M133" s="272">
        <v>50000</v>
      </c>
      <c r="N133" s="271">
        <v>5</v>
      </c>
      <c r="O133" s="324"/>
      <c r="P133" s="642">
        <v>1600</v>
      </c>
      <c r="Q133" s="508"/>
      <c r="R133" s="1711" t="s">
        <v>48</v>
      </c>
      <c r="S133" s="324" t="s">
        <v>104</v>
      </c>
      <c r="T133" s="324" t="s">
        <v>3081</v>
      </c>
      <c r="U133" s="324"/>
      <c r="V133" s="324" t="s">
        <v>147</v>
      </c>
      <c r="W133" s="291" t="s">
        <v>198</v>
      </c>
      <c r="X133" s="291">
        <v>100</v>
      </c>
      <c r="Y133" s="271">
        <v>87</v>
      </c>
      <c r="Z133" s="271">
        <v>207</v>
      </c>
      <c r="AA133" s="271">
        <v>125</v>
      </c>
      <c r="AB133" s="324" t="s">
        <v>113</v>
      </c>
      <c r="AC133" s="291" t="s">
        <v>3080</v>
      </c>
      <c r="AD133" s="271"/>
      <c r="AE133" s="1929">
        <v>871951452859899</v>
      </c>
      <c r="AF133" s="271">
        <v>1</v>
      </c>
      <c r="AG133" s="271" t="s">
        <v>113</v>
      </c>
      <c r="AH133" s="2779">
        <v>4</v>
      </c>
      <c r="AL133" s="2938"/>
    </row>
    <row r="134" spans="2:38">
      <c r="B134" s="120"/>
      <c r="C134" s="557" t="s">
        <v>2766</v>
      </c>
      <c r="D134" s="557" t="s">
        <v>2193</v>
      </c>
      <c r="E134" s="1463" t="s">
        <v>2769</v>
      </c>
      <c r="F134" s="59">
        <v>911401847082</v>
      </c>
      <c r="G134" s="244">
        <v>8719514528604</v>
      </c>
      <c r="H134" s="245" t="s">
        <v>618</v>
      </c>
      <c r="I134" s="230" t="s">
        <v>2665</v>
      </c>
      <c r="J134" s="431">
        <v>27</v>
      </c>
      <c r="K134" s="1077">
        <v>3000</v>
      </c>
      <c r="L134" s="273">
        <v>4000</v>
      </c>
      <c r="M134" s="274">
        <v>50000</v>
      </c>
      <c r="N134" s="273">
        <v>5</v>
      </c>
      <c r="O134" s="431"/>
      <c r="P134" s="639">
        <v>1600</v>
      </c>
      <c r="Q134" s="508"/>
      <c r="R134" s="1712" t="s">
        <v>48</v>
      </c>
      <c r="S134" s="431" t="s">
        <v>104</v>
      </c>
      <c r="T134" s="431" t="s">
        <v>3081</v>
      </c>
      <c r="U134" s="431"/>
      <c r="V134" s="431" t="s">
        <v>121</v>
      </c>
      <c r="W134" s="284" t="s">
        <v>198</v>
      </c>
      <c r="X134" s="284">
        <v>111</v>
      </c>
      <c r="Y134" s="273">
        <v>87</v>
      </c>
      <c r="Z134" s="273">
        <v>207</v>
      </c>
      <c r="AA134" s="273">
        <v>125</v>
      </c>
      <c r="AB134" s="431" t="s">
        <v>113</v>
      </c>
      <c r="AC134" s="284" t="s">
        <v>3080</v>
      </c>
      <c r="AD134" s="273"/>
      <c r="AE134" s="2552">
        <v>871951452860499</v>
      </c>
      <c r="AF134" s="273">
        <v>1</v>
      </c>
      <c r="AG134" s="273" t="s">
        <v>113</v>
      </c>
      <c r="AH134" s="2780">
        <v>4</v>
      </c>
      <c r="AL134" s="2938"/>
    </row>
    <row r="135" spans="2:38">
      <c r="B135" s="120"/>
      <c r="C135" s="557" t="s">
        <v>2766</v>
      </c>
      <c r="D135" s="557" t="s">
        <v>2193</v>
      </c>
      <c r="E135" s="1463" t="s">
        <v>2769</v>
      </c>
      <c r="F135" s="42">
        <v>911401846782</v>
      </c>
      <c r="G135" s="246">
        <v>8719514528574</v>
      </c>
      <c r="H135" s="247" t="s">
        <v>619</v>
      </c>
      <c r="I135" s="231" t="s">
        <v>2666</v>
      </c>
      <c r="J135" s="323">
        <v>30</v>
      </c>
      <c r="K135" s="1090">
        <v>3000</v>
      </c>
      <c r="L135" s="282">
        <v>3000</v>
      </c>
      <c r="M135" s="286">
        <v>50000</v>
      </c>
      <c r="N135" s="282">
        <v>5</v>
      </c>
      <c r="O135" s="323"/>
      <c r="P135" s="641">
        <v>1600</v>
      </c>
      <c r="Q135" s="508"/>
      <c r="R135" s="1714" t="s">
        <v>48</v>
      </c>
      <c r="S135" s="323" t="s">
        <v>104</v>
      </c>
      <c r="T135" s="323" t="s">
        <v>3081</v>
      </c>
      <c r="U135" s="323"/>
      <c r="V135" s="323" t="s">
        <v>147</v>
      </c>
      <c r="W135" s="283" t="s">
        <v>198</v>
      </c>
      <c r="X135" s="283">
        <v>100</v>
      </c>
      <c r="Y135" s="282">
        <v>87</v>
      </c>
      <c r="Z135" s="282">
        <v>207</v>
      </c>
      <c r="AA135" s="282">
        <v>125</v>
      </c>
      <c r="AB135" s="323" t="s">
        <v>113</v>
      </c>
      <c r="AC135" s="283" t="s">
        <v>3080</v>
      </c>
      <c r="AD135" s="282"/>
      <c r="AE135" s="2553">
        <v>871951452857499</v>
      </c>
      <c r="AF135" s="282">
        <v>1</v>
      </c>
      <c r="AG135" s="282" t="s">
        <v>113</v>
      </c>
      <c r="AH135" s="2781">
        <v>4</v>
      </c>
      <c r="AL135" s="2938"/>
    </row>
    <row r="136" spans="2:38">
      <c r="B136" s="120"/>
      <c r="C136" s="557" t="s">
        <v>2766</v>
      </c>
      <c r="D136" s="557" t="s">
        <v>2193</v>
      </c>
      <c r="E136" s="1463" t="s">
        <v>2769</v>
      </c>
      <c r="F136" s="2233">
        <v>911401846882</v>
      </c>
      <c r="G136" s="36">
        <v>8719514528581</v>
      </c>
      <c r="H136" s="243" t="s">
        <v>620</v>
      </c>
      <c r="I136" s="229" t="s">
        <v>2666</v>
      </c>
      <c r="J136" s="324">
        <v>27</v>
      </c>
      <c r="K136" s="1075">
        <v>3000</v>
      </c>
      <c r="L136" s="271">
        <v>4000</v>
      </c>
      <c r="M136" s="272">
        <v>50000</v>
      </c>
      <c r="N136" s="271">
        <v>5</v>
      </c>
      <c r="O136" s="324"/>
      <c r="P136" s="642">
        <v>1600</v>
      </c>
      <c r="Q136" s="508"/>
      <c r="R136" s="1711" t="s">
        <v>48</v>
      </c>
      <c r="S136" s="324" t="s">
        <v>104</v>
      </c>
      <c r="T136" s="324" t="s">
        <v>3081</v>
      </c>
      <c r="U136" s="324"/>
      <c r="V136" s="324" t="s">
        <v>121</v>
      </c>
      <c r="W136" s="291" t="s">
        <v>198</v>
      </c>
      <c r="X136" s="291">
        <v>111</v>
      </c>
      <c r="Y136" s="271">
        <v>87</v>
      </c>
      <c r="Z136" s="271">
        <v>207</v>
      </c>
      <c r="AA136" s="271">
        <v>125</v>
      </c>
      <c r="AB136" s="324" t="s">
        <v>113</v>
      </c>
      <c r="AC136" s="291" t="s">
        <v>3080</v>
      </c>
      <c r="AD136" s="271"/>
      <c r="AE136" s="1929">
        <v>871951452858199</v>
      </c>
      <c r="AF136" s="271">
        <v>1</v>
      </c>
      <c r="AG136" s="271" t="s">
        <v>113</v>
      </c>
      <c r="AH136" s="2779">
        <v>4</v>
      </c>
      <c r="AL136" s="2938"/>
    </row>
    <row r="137" spans="2:38">
      <c r="B137" s="120"/>
      <c r="C137" s="557" t="s">
        <v>2766</v>
      </c>
      <c r="D137" s="557" t="s">
        <v>2193</v>
      </c>
      <c r="E137" s="1463" t="s">
        <v>2769</v>
      </c>
      <c r="F137" s="2233">
        <v>911401847182</v>
      </c>
      <c r="G137" s="36">
        <v>8719514528611</v>
      </c>
      <c r="H137" s="243" t="s">
        <v>621</v>
      </c>
      <c r="I137" s="229" t="s">
        <v>2667</v>
      </c>
      <c r="J137" s="324">
        <v>30</v>
      </c>
      <c r="K137" s="1075">
        <v>3000</v>
      </c>
      <c r="L137" s="271">
        <v>3000</v>
      </c>
      <c r="M137" s="272">
        <v>50000</v>
      </c>
      <c r="N137" s="271">
        <v>5</v>
      </c>
      <c r="O137" s="324"/>
      <c r="P137" s="642">
        <v>1600</v>
      </c>
      <c r="Q137" s="508"/>
      <c r="R137" s="1711" t="s">
        <v>48</v>
      </c>
      <c r="S137" s="324" t="s">
        <v>104</v>
      </c>
      <c r="T137" s="324" t="s">
        <v>3081</v>
      </c>
      <c r="U137" s="324"/>
      <c r="V137" s="324" t="s">
        <v>147</v>
      </c>
      <c r="W137" s="291" t="s">
        <v>198</v>
      </c>
      <c r="X137" s="291">
        <v>100</v>
      </c>
      <c r="Y137" s="271">
        <v>87</v>
      </c>
      <c r="Z137" s="271">
        <v>207</v>
      </c>
      <c r="AA137" s="271">
        <v>125</v>
      </c>
      <c r="AB137" s="324" t="s">
        <v>113</v>
      </c>
      <c r="AC137" s="291" t="s">
        <v>3080</v>
      </c>
      <c r="AD137" s="271"/>
      <c r="AE137" s="1929">
        <v>871951452861199</v>
      </c>
      <c r="AF137" s="271">
        <v>1</v>
      </c>
      <c r="AG137" s="271" t="s">
        <v>113</v>
      </c>
      <c r="AH137" s="2779">
        <v>4</v>
      </c>
      <c r="AL137" s="2938"/>
    </row>
    <row r="138" spans="2:38">
      <c r="B138" s="121"/>
      <c r="C138" s="834" t="s">
        <v>2766</v>
      </c>
      <c r="D138" s="834" t="s">
        <v>2193</v>
      </c>
      <c r="E138" s="1483" t="s">
        <v>2769</v>
      </c>
      <c r="F138" s="59">
        <v>911401847282</v>
      </c>
      <c r="G138" s="244">
        <v>8719514528628</v>
      </c>
      <c r="H138" s="245" t="s">
        <v>622</v>
      </c>
      <c r="I138" s="230" t="s">
        <v>2667</v>
      </c>
      <c r="J138" s="431">
        <v>27</v>
      </c>
      <c r="K138" s="1077">
        <v>3000</v>
      </c>
      <c r="L138" s="273">
        <v>4000</v>
      </c>
      <c r="M138" s="274">
        <v>50000</v>
      </c>
      <c r="N138" s="273">
        <v>5</v>
      </c>
      <c r="O138" s="431"/>
      <c r="P138" s="640">
        <v>1600</v>
      </c>
      <c r="Q138" s="508"/>
      <c r="R138" s="1712" t="s">
        <v>48</v>
      </c>
      <c r="S138" s="431" t="s">
        <v>104</v>
      </c>
      <c r="T138" s="431" t="s">
        <v>3081</v>
      </c>
      <c r="U138" s="431"/>
      <c r="V138" s="431" t="s">
        <v>121</v>
      </c>
      <c r="W138" s="284" t="s">
        <v>198</v>
      </c>
      <c r="X138" s="284">
        <v>111</v>
      </c>
      <c r="Y138" s="273">
        <v>87</v>
      </c>
      <c r="Z138" s="273">
        <v>207</v>
      </c>
      <c r="AA138" s="273">
        <v>125</v>
      </c>
      <c r="AB138" s="431" t="s">
        <v>113</v>
      </c>
      <c r="AC138" s="284" t="s">
        <v>3080</v>
      </c>
      <c r="AD138" s="273"/>
      <c r="AE138" s="2552">
        <v>871951452862899</v>
      </c>
      <c r="AF138" s="273">
        <v>1</v>
      </c>
      <c r="AG138" s="273" t="s">
        <v>113</v>
      </c>
      <c r="AH138" s="2780">
        <v>4</v>
      </c>
      <c r="AL138" s="2938"/>
    </row>
    <row r="139" spans="2:38">
      <c r="B139" s="1489" t="s">
        <v>623</v>
      </c>
      <c r="C139" s="1461" t="s">
        <v>2766</v>
      </c>
      <c r="D139" s="1461" t="s">
        <v>2193</v>
      </c>
      <c r="E139" s="1462" t="s">
        <v>2769</v>
      </c>
      <c r="F139" s="56">
        <v>910930013218</v>
      </c>
      <c r="G139" s="234">
        <v>8711559798516</v>
      </c>
      <c r="H139" s="1492" t="s">
        <v>2438</v>
      </c>
      <c r="I139" s="112" t="s">
        <v>624</v>
      </c>
      <c r="J139" s="382"/>
      <c r="K139" s="421"/>
      <c r="L139" s="400"/>
      <c r="M139" s="421"/>
      <c r="N139" s="400">
        <v>2</v>
      </c>
      <c r="O139" s="382"/>
      <c r="P139" s="641">
        <v>795</v>
      </c>
      <c r="Q139" s="508"/>
      <c r="R139" s="1709"/>
      <c r="S139" s="382" t="s">
        <v>3031</v>
      </c>
      <c r="T139" s="382"/>
      <c r="U139" s="382"/>
      <c r="V139" s="382"/>
      <c r="W139" s="360"/>
      <c r="X139" s="360"/>
      <c r="Y139" s="400"/>
      <c r="Z139" s="400"/>
      <c r="AA139" s="400"/>
      <c r="AB139" s="382"/>
      <c r="AC139" s="360"/>
      <c r="AD139" s="400"/>
      <c r="AE139" s="2554">
        <v>871155979851600</v>
      </c>
      <c r="AF139" s="400">
        <v>1</v>
      </c>
      <c r="AG139" s="400" t="s">
        <v>113</v>
      </c>
      <c r="AH139" s="2796">
        <v>14.5</v>
      </c>
      <c r="AL139" s="2938"/>
    </row>
    <row r="140" spans="2:38">
      <c r="B140" s="135"/>
      <c r="C140" s="557" t="s">
        <v>2766</v>
      </c>
      <c r="D140" s="557" t="s">
        <v>2193</v>
      </c>
      <c r="E140" s="1463" t="s">
        <v>2769</v>
      </c>
      <c r="F140" s="51">
        <v>910930013318</v>
      </c>
      <c r="G140" s="227">
        <v>8711559798523</v>
      </c>
      <c r="H140" s="40" t="s">
        <v>2439</v>
      </c>
      <c r="I140" s="52" t="s">
        <v>625</v>
      </c>
      <c r="J140" s="347"/>
      <c r="K140" s="338"/>
      <c r="L140" s="340"/>
      <c r="M140" s="338"/>
      <c r="N140" s="340">
        <v>2</v>
      </c>
      <c r="O140" s="347"/>
      <c r="P140" s="642">
        <v>1455</v>
      </c>
      <c r="Q140" s="508"/>
      <c r="R140" s="1710"/>
      <c r="S140" s="347" t="s">
        <v>3031</v>
      </c>
      <c r="T140" s="347"/>
      <c r="U140" s="347"/>
      <c r="V140" s="347"/>
      <c r="W140" s="341"/>
      <c r="X140" s="341"/>
      <c r="Y140" s="340"/>
      <c r="Z140" s="340"/>
      <c r="AA140" s="340"/>
      <c r="AB140" s="347"/>
      <c r="AC140" s="341"/>
      <c r="AD140" s="340"/>
      <c r="AE140" s="1903">
        <v>871155979852300</v>
      </c>
      <c r="AF140" s="340">
        <v>1</v>
      </c>
      <c r="AG140" s="340" t="s">
        <v>113</v>
      </c>
      <c r="AH140" s="2785">
        <v>14.5</v>
      </c>
      <c r="AL140" s="2938"/>
    </row>
    <row r="141" spans="2:38">
      <c r="B141" s="135"/>
      <c r="C141" s="557" t="s">
        <v>2766</v>
      </c>
      <c r="D141" s="557" t="s">
        <v>2193</v>
      </c>
      <c r="E141" s="1463" t="s">
        <v>2769</v>
      </c>
      <c r="F141" s="51">
        <v>910930013418</v>
      </c>
      <c r="G141" s="227">
        <v>8711559798530</v>
      </c>
      <c r="H141" s="199" t="s">
        <v>2440</v>
      </c>
      <c r="I141" s="52" t="s">
        <v>626</v>
      </c>
      <c r="J141" s="347"/>
      <c r="K141" s="338"/>
      <c r="L141" s="340"/>
      <c r="M141" s="338"/>
      <c r="N141" s="340">
        <v>2</v>
      </c>
      <c r="O141" s="347"/>
      <c r="P141" s="642">
        <v>1945</v>
      </c>
      <c r="Q141" s="508"/>
      <c r="R141" s="1710"/>
      <c r="S141" s="347" t="s">
        <v>3031</v>
      </c>
      <c r="T141" s="347"/>
      <c r="U141" s="347"/>
      <c r="V141" s="347"/>
      <c r="W141" s="341"/>
      <c r="X141" s="341"/>
      <c r="Y141" s="340"/>
      <c r="Z141" s="340"/>
      <c r="AA141" s="340"/>
      <c r="AB141" s="347"/>
      <c r="AC141" s="341"/>
      <c r="AD141" s="340"/>
      <c r="AE141" s="1903">
        <v>871155979853000</v>
      </c>
      <c r="AF141" s="340">
        <v>1</v>
      </c>
      <c r="AG141" s="340" t="s">
        <v>113</v>
      </c>
      <c r="AH141" s="2785">
        <v>14.5</v>
      </c>
      <c r="AL141" s="2938"/>
    </row>
    <row r="142" spans="2:38">
      <c r="B142" s="135"/>
      <c r="C142" s="557" t="s">
        <v>2766</v>
      </c>
      <c r="D142" s="557" t="s">
        <v>2193</v>
      </c>
      <c r="E142" s="1463" t="s">
        <v>2769</v>
      </c>
      <c r="F142" s="51">
        <v>910930013518</v>
      </c>
      <c r="G142" s="227">
        <v>8711559798547</v>
      </c>
      <c r="H142" s="199" t="s">
        <v>2441</v>
      </c>
      <c r="I142" s="52" t="s">
        <v>2247</v>
      </c>
      <c r="J142" s="347" t="s">
        <v>45</v>
      </c>
      <c r="K142" s="338" t="s">
        <v>45</v>
      </c>
      <c r="L142" s="340" t="s">
        <v>45</v>
      </c>
      <c r="M142" s="338" t="s">
        <v>45</v>
      </c>
      <c r="N142" s="341">
        <v>5</v>
      </c>
      <c r="O142" s="347"/>
      <c r="P142" s="642">
        <v>2640</v>
      </c>
      <c r="Q142" s="508"/>
      <c r="R142" s="1710" t="s">
        <v>45</v>
      </c>
      <c r="S142" s="347" t="s">
        <v>3031</v>
      </c>
      <c r="T142" s="347"/>
      <c r="U142" s="347"/>
      <c r="V142" s="347"/>
      <c r="W142" s="341"/>
      <c r="X142" s="341"/>
      <c r="Y142" s="340"/>
      <c r="Z142" s="340"/>
      <c r="AA142" s="340"/>
      <c r="AB142" s="347"/>
      <c r="AC142" s="341"/>
      <c r="AD142" s="340"/>
      <c r="AE142" s="1903">
        <v>871155979854700</v>
      </c>
      <c r="AF142" s="340">
        <v>1</v>
      </c>
      <c r="AG142" s="340" t="s">
        <v>113</v>
      </c>
      <c r="AH142" s="2785">
        <v>14.5</v>
      </c>
      <c r="AL142" s="2938"/>
    </row>
    <row r="143" spans="2:38">
      <c r="B143" s="135"/>
      <c r="C143" s="557" t="s">
        <v>2766</v>
      </c>
      <c r="D143" s="557" t="s">
        <v>2193</v>
      </c>
      <c r="E143" s="1463" t="s">
        <v>2769</v>
      </c>
      <c r="F143" s="51">
        <v>910500189115</v>
      </c>
      <c r="G143" s="227">
        <v>8711559381138</v>
      </c>
      <c r="H143" s="199" t="s">
        <v>2442</v>
      </c>
      <c r="I143" s="52" t="s">
        <v>2248</v>
      </c>
      <c r="J143" s="347" t="s">
        <v>45</v>
      </c>
      <c r="K143" s="338" t="s">
        <v>45</v>
      </c>
      <c r="L143" s="340" t="s">
        <v>45</v>
      </c>
      <c r="M143" s="338" t="s">
        <v>45</v>
      </c>
      <c r="N143" s="341">
        <v>5</v>
      </c>
      <c r="O143" s="347"/>
      <c r="P143" s="642">
        <v>2640</v>
      </c>
      <c r="Q143" s="508"/>
      <c r="R143" s="1710" t="s">
        <v>45</v>
      </c>
      <c r="S143" s="347" t="s">
        <v>3031</v>
      </c>
      <c r="T143" s="347"/>
      <c r="U143" s="347"/>
      <c r="V143" s="347"/>
      <c r="W143" s="341"/>
      <c r="X143" s="341"/>
      <c r="Y143" s="340"/>
      <c r="Z143" s="340"/>
      <c r="AA143" s="340"/>
      <c r="AB143" s="347"/>
      <c r="AC143" s="341"/>
      <c r="AD143" s="340"/>
      <c r="AE143" s="1903">
        <v>871155938113800</v>
      </c>
      <c r="AF143" s="340">
        <v>1</v>
      </c>
      <c r="AG143" s="340" t="s">
        <v>113</v>
      </c>
      <c r="AH143" s="2785">
        <v>14.5</v>
      </c>
      <c r="AL143" s="2938"/>
    </row>
    <row r="144" spans="2:38">
      <c r="B144" s="135"/>
      <c r="C144" s="557" t="s">
        <v>2766</v>
      </c>
      <c r="D144" s="557" t="s">
        <v>2193</v>
      </c>
      <c r="E144" s="1463"/>
      <c r="F144" s="51">
        <v>910502558518</v>
      </c>
      <c r="G144" s="227">
        <v>8711559141497</v>
      </c>
      <c r="H144" s="199" t="s">
        <v>2443</v>
      </c>
      <c r="I144" s="259" t="s">
        <v>627</v>
      </c>
      <c r="J144" s="347"/>
      <c r="K144" s="338"/>
      <c r="L144" s="340"/>
      <c r="M144" s="338"/>
      <c r="N144" s="340">
        <v>2</v>
      </c>
      <c r="O144" s="347"/>
      <c r="P144" s="642">
        <v>405</v>
      </c>
      <c r="Q144" s="508"/>
      <c r="R144" s="1710"/>
      <c r="S144" s="347"/>
      <c r="T144" s="347"/>
      <c r="U144" s="347"/>
      <c r="V144" s="347"/>
      <c r="W144" s="341"/>
      <c r="X144" s="341"/>
      <c r="Y144" s="340"/>
      <c r="Z144" s="340"/>
      <c r="AA144" s="340"/>
      <c r="AB144" s="347"/>
      <c r="AC144" s="341"/>
      <c r="AD144" s="340"/>
      <c r="AE144" s="1903">
        <v>871155914149799</v>
      </c>
      <c r="AF144" s="340">
        <v>1</v>
      </c>
      <c r="AG144" s="340" t="s">
        <v>113</v>
      </c>
      <c r="AH144" s="2785">
        <v>0.5</v>
      </c>
      <c r="AL144" s="2938"/>
    </row>
    <row r="145" spans="2:38">
      <c r="B145" s="135"/>
      <c r="C145" s="557" t="s">
        <v>2766</v>
      </c>
      <c r="D145" s="557" t="s">
        <v>2193</v>
      </c>
      <c r="E145" s="1463"/>
      <c r="F145" s="51">
        <v>910502558418</v>
      </c>
      <c r="G145" s="198">
        <v>8711559141480</v>
      </c>
      <c r="H145" s="30" t="s">
        <v>2444</v>
      </c>
      <c r="I145" s="259" t="s">
        <v>628</v>
      </c>
      <c r="J145" s="347"/>
      <c r="K145" s="338"/>
      <c r="L145" s="340"/>
      <c r="M145" s="338"/>
      <c r="N145" s="340">
        <v>2</v>
      </c>
      <c r="O145" s="347"/>
      <c r="P145" s="642">
        <v>405</v>
      </c>
      <c r="Q145" s="508"/>
      <c r="R145" s="1710"/>
      <c r="S145" s="347"/>
      <c r="T145" s="347"/>
      <c r="U145" s="347"/>
      <c r="V145" s="347"/>
      <c r="W145" s="341"/>
      <c r="X145" s="341"/>
      <c r="Y145" s="340"/>
      <c r="Z145" s="340"/>
      <c r="AA145" s="340"/>
      <c r="AB145" s="347"/>
      <c r="AC145" s="341"/>
      <c r="AD145" s="340"/>
      <c r="AE145" s="1282">
        <v>871155914148099</v>
      </c>
      <c r="AF145" s="340">
        <v>1</v>
      </c>
      <c r="AG145" s="340" t="s">
        <v>113</v>
      </c>
      <c r="AH145" s="2785">
        <v>0.5</v>
      </c>
      <c r="AL145" s="2938"/>
    </row>
    <row r="146" spans="2:38">
      <c r="B146" s="135"/>
      <c r="C146" s="557" t="s">
        <v>2766</v>
      </c>
      <c r="D146" s="557" t="s">
        <v>2193</v>
      </c>
      <c r="E146" s="1463"/>
      <c r="F146" s="51">
        <v>910502558718</v>
      </c>
      <c r="G146" s="227">
        <v>8711559141510</v>
      </c>
      <c r="H146" s="199" t="s">
        <v>2445</v>
      </c>
      <c r="I146" s="259" t="s">
        <v>629</v>
      </c>
      <c r="J146" s="347"/>
      <c r="K146" s="338"/>
      <c r="L146" s="340"/>
      <c r="M146" s="338"/>
      <c r="N146" s="340">
        <v>2</v>
      </c>
      <c r="O146" s="347"/>
      <c r="P146" s="642">
        <v>240</v>
      </c>
      <c r="Q146" s="508"/>
      <c r="R146" s="1710"/>
      <c r="S146" s="347"/>
      <c r="T146" s="347"/>
      <c r="U146" s="347"/>
      <c r="V146" s="347"/>
      <c r="W146" s="341"/>
      <c r="X146" s="341"/>
      <c r="Y146" s="340"/>
      <c r="Z146" s="340"/>
      <c r="AA146" s="340"/>
      <c r="AB146" s="347"/>
      <c r="AC146" s="341"/>
      <c r="AD146" s="340"/>
      <c r="AE146" s="1903">
        <v>871155914151099</v>
      </c>
      <c r="AF146" s="340">
        <v>1</v>
      </c>
      <c r="AG146" s="340" t="s">
        <v>113</v>
      </c>
      <c r="AH146" s="2785">
        <v>0.5</v>
      </c>
      <c r="AL146" s="2938"/>
    </row>
    <row r="147" spans="2:38">
      <c r="B147" s="136"/>
      <c r="C147" s="557" t="s">
        <v>2766</v>
      </c>
      <c r="D147" s="557" t="s">
        <v>2193</v>
      </c>
      <c r="E147" s="1463"/>
      <c r="F147" s="51">
        <v>910502558818</v>
      </c>
      <c r="G147" s="227">
        <v>8711559141527</v>
      </c>
      <c r="H147" s="40" t="s">
        <v>2446</v>
      </c>
      <c r="I147" s="259" t="s">
        <v>630</v>
      </c>
      <c r="J147" s="347"/>
      <c r="K147" s="338"/>
      <c r="L147" s="340"/>
      <c r="M147" s="338"/>
      <c r="N147" s="340">
        <v>2</v>
      </c>
      <c r="O147" s="347"/>
      <c r="P147" s="642">
        <v>950</v>
      </c>
      <c r="Q147" s="508"/>
      <c r="R147" s="1710"/>
      <c r="S147" s="347"/>
      <c r="T147" s="347"/>
      <c r="U147" s="347"/>
      <c r="V147" s="347"/>
      <c r="W147" s="341"/>
      <c r="X147" s="341"/>
      <c r="Y147" s="340"/>
      <c r="Z147" s="340"/>
      <c r="AA147" s="340"/>
      <c r="AB147" s="347"/>
      <c r="AC147" s="341"/>
      <c r="AD147" s="340"/>
      <c r="AE147" s="1903">
        <v>871155914152799</v>
      </c>
      <c r="AF147" s="340">
        <v>1</v>
      </c>
      <c r="AG147" s="340" t="s">
        <v>113</v>
      </c>
      <c r="AH147" s="2785">
        <v>0.5</v>
      </c>
      <c r="AL147" s="2938"/>
    </row>
    <row r="148" spans="2:38">
      <c r="B148" s="135"/>
      <c r="C148" s="557" t="s">
        <v>2766</v>
      </c>
      <c r="D148" s="557" t="s">
        <v>2193</v>
      </c>
      <c r="E148" s="1463"/>
      <c r="F148" s="51">
        <v>910930013618</v>
      </c>
      <c r="G148" s="227">
        <v>8711559798554</v>
      </c>
      <c r="H148" s="199" t="s">
        <v>2447</v>
      </c>
      <c r="I148" s="259" t="s">
        <v>631</v>
      </c>
      <c r="J148" s="347"/>
      <c r="K148" s="338"/>
      <c r="L148" s="340"/>
      <c r="M148" s="338"/>
      <c r="N148" s="340">
        <v>2</v>
      </c>
      <c r="O148" s="347"/>
      <c r="P148" s="642">
        <v>1580</v>
      </c>
      <c r="Q148" s="508"/>
      <c r="R148" s="1710"/>
      <c r="S148" s="347"/>
      <c r="T148" s="347"/>
      <c r="U148" s="347"/>
      <c r="V148" s="347"/>
      <c r="W148" s="341"/>
      <c r="X148" s="341"/>
      <c r="Y148" s="340"/>
      <c r="Z148" s="340"/>
      <c r="AA148" s="340"/>
      <c r="AB148" s="347"/>
      <c r="AC148" s="341"/>
      <c r="AD148" s="340"/>
      <c r="AE148" s="1903">
        <v>871155979855499</v>
      </c>
      <c r="AF148" s="340">
        <v>1</v>
      </c>
      <c r="AG148" s="340" t="s">
        <v>113</v>
      </c>
      <c r="AH148" s="2785">
        <v>0.5</v>
      </c>
      <c r="AL148" s="2938"/>
    </row>
    <row r="149" spans="2:38">
      <c r="B149" s="135"/>
      <c r="C149" s="557" t="s">
        <v>2766</v>
      </c>
      <c r="D149" s="557" t="s">
        <v>2193</v>
      </c>
      <c r="E149" s="1463"/>
      <c r="F149" s="51">
        <v>910502559018</v>
      </c>
      <c r="G149" s="198">
        <v>8711559141541</v>
      </c>
      <c r="H149" s="199" t="s">
        <v>2448</v>
      </c>
      <c r="I149" s="52" t="s">
        <v>632</v>
      </c>
      <c r="J149" s="347"/>
      <c r="K149" s="338"/>
      <c r="L149" s="340"/>
      <c r="M149" s="338"/>
      <c r="N149" s="340">
        <v>2</v>
      </c>
      <c r="O149" s="347"/>
      <c r="P149" s="642">
        <v>1160</v>
      </c>
      <c r="Q149" s="508"/>
      <c r="R149" s="1710"/>
      <c r="S149" s="347"/>
      <c r="T149" s="347"/>
      <c r="U149" s="347"/>
      <c r="V149" s="347"/>
      <c r="W149" s="341"/>
      <c r="X149" s="341"/>
      <c r="Y149" s="340"/>
      <c r="Z149" s="340"/>
      <c r="AA149" s="340"/>
      <c r="AB149" s="347"/>
      <c r="AC149" s="341"/>
      <c r="AD149" s="340"/>
      <c r="AE149" s="1282">
        <v>871155914154199</v>
      </c>
      <c r="AF149" s="340">
        <v>1</v>
      </c>
      <c r="AG149" s="340" t="s">
        <v>113</v>
      </c>
      <c r="AH149" s="2785">
        <v>0.5</v>
      </c>
      <c r="AL149" s="2938"/>
    </row>
    <row r="150" spans="2:38">
      <c r="B150" s="135"/>
      <c r="C150" s="557"/>
      <c r="D150" s="557"/>
      <c r="E150" s="1463"/>
      <c r="F150" s="51">
        <v>910503910230</v>
      </c>
      <c r="G150" s="198">
        <v>8718696074121</v>
      </c>
      <c r="H150" s="199" t="s">
        <v>2449</v>
      </c>
      <c r="I150" s="52" t="s">
        <v>633</v>
      </c>
      <c r="J150" s="347"/>
      <c r="K150" s="338"/>
      <c r="L150" s="340"/>
      <c r="M150" s="338"/>
      <c r="N150" s="340">
        <v>2</v>
      </c>
      <c r="O150" s="347"/>
      <c r="P150" s="642">
        <v>1160</v>
      </c>
      <c r="Q150" s="508"/>
      <c r="R150" s="1710"/>
      <c r="S150" s="347"/>
      <c r="T150" s="347"/>
      <c r="U150" s="347"/>
      <c r="V150" s="347"/>
      <c r="W150" s="341"/>
      <c r="X150" s="341"/>
      <c r="Y150" s="340"/>
      <c r="Z150" s="340"/>
      <c r="AA150" s="340"/>
      <c r="AB150" s="347"/>
      <c r="AC150" s="341"/>
      <c r="AD150" s="340"/>
      <c r="AE150" s="1282">
        <v>871869607412199</v>
      </c>
      <c r="AF150" s="340">
        <v>1</v>
      </c>
      <c r="AG150" s="340" t="s">
        <v>113</v>
      </c>
      <c r="AH150" s="2785">
        <v>0.5</v>
      </c>
      <c r="AL150" s="2938"/>
    </row>
    <row r="151" spans="2:38">
      <c r="B151" s="135"/>
      <c r="C151" s="557"/>
      <c r="D151" s="557"/>
      <c r="E151" s="1463"/>
      <c r="F151" s="51">
        <v>910503910235</v>
      </c>
      <c r="G151" s="227">
        <v>8718696074190</v>
      </c>
      <c r="H151" s="199" t="s">
        <v>2450</v>
      </c>
      <c r="I151" s="259" t="s">
        <v>634</v>
      </c>
      <c r="J151" s="347"/>
      <c r="K151" s="338"/>
      <c r="L151" s="340"/>
      <c r="M151" s="338"/>
      <c r="N151" s="340">
        <v>2</v>
      </c>
      <c r="O151" s="347"/>
      <c r="P151" s="642">
        <v>90</v>
      </c>
      <c r="Q151" s="508"/>
      <c r="R151" s="1710"/>
      <c r="S151" s="347"/>
      <c r="T151" s="347"/>
      <c r="U151" s="347"/>
      <c r="V151" s="347"/>
      <c r="W151" s="341"/>
      <c r="X151" s="341"/>
      <c r="Y151" s="340"/>
      <c r="Z151" s="340"/>
      <c r="AA151" s="340"/>
      <c r="AB151" s="347"/>
      <c r="AC151" s="341"/>
      <c r="AD151" s="340"/>
      <c r="AE151" s="1903">
        <v>871869607419099</v>
      </c>
      <c r="AF151" s="340">
        <v>1</v>
      </c>
      <c r="AG151" s="340" t="s">
        <v>113</v>
      </c>
      <c r="AH151" s="2785">
        <v>0</v>
      </c>
      <c r="AL151" s="2938"/>
    </row>
    <row r="152" spans="2:38">
      <c r="B152" s="135"/>
      <c r="C152" s="557"/>
      <c r="D152" s="557"/>
      <c r="E152" s="1463"/>
      <c r="F152" s="51">
        <v>910503910236</v>
      </c>
      <c r="G152" s="198">
        <v>8718696074206</v>
      </c>
      <c r="H152" s="199" t="s">
        <v>2451</v>
      </c>
      <c r="I152" s="259" t="s">
        <v>635</v>
      </c>
      <c r="J152" s="347"/>
      <c r="K152" s="338"/>
      <c r="L152" s="340"/>
      <c r="M152" s="338"/>
      <c r="N152" s="340">
        <v>2</v>
      </c>
      <c r="O152" s="347"/>
      <c r="P152" s="642">
        <v>90</v>
      </c>
      <c r="Q152" s="508"/>
      <c r="R152" s="1710"/>
      <c r="S152" s="347"/>
      <c r="T152" s="347"/>
      <c r="U152" s="347"/>
      <c r="V152" s="347"/>
      <c r="W152" s="341"/>
      <c r="X152" s="341"/>
      <c r="Y152" s="340"/>
      <c r="Z152" s="340"/>
      <c r="AA152" s="340"/>
      <c r="AB152" s="347"/>
      <c r="AC152" s="341"/>
      <c r="AD152" s="340"/>
      <c r="AE152" s="1282">
        <v>871869607420699</v>
      </c>
      <c r="AF152" s="340">
        <v>1</v>
      </c>
      <c r="AG152" s="340" t="s">
        <v>113</v>
      </c>
      <c r="AH152" s="2785">
        <v>0</v>
      </c>
      <c r="AL152" s="2938"/>
    </row>
    <row r="153" spans="2:38">
      <c r="B153" s="135"/>
      <c r="C153" s="557"/>
      <c r="D153" s="557"/>
      <c r="E153" s="1463"/>
      <c r="F153" s="2234">
        <v>910503910241</v>
      </c>
      <c r="G153" s="226">
        <v>8718696067109</v>
      </c>
      <c r="H153" s="248" t="s">
        <v>2452</v>
      </c>
      <c r="I153" s="607" t="s">
        <v>636</v>
      </c>
      <c r="J153" s="436"/>
      <c r="K153" s="437"/>
      <c r="L153" s="455"/>
      <c r="M153" s="437"/>
      <c r="N153" s="455">
        <v>2</v>
      </c>
      <c r="O153" s="436"/>
      <c r="P153" s="642">
        <v>104</v>
      </c>
      <c r="Q153" s="508"/>
      <c r="R153" s="1728"/>
      <c r="S153" s="436"/>
      <c r="T153" s="436"/>
      <c r="U153" s="436"/>
      <c r="V153" s="436"/>
      <c r="W153" s="568"/>
      <c r="X153" s="568"/>
      <c r="Y153" s="455"/>
      <c r="Z153" s="455"/>
      <c r="AA153" s="455"/>
      <c r="AB153" s="436"/>
      <c r="AC153" s="568"/>
      <c r="AD153" s="455"/>
      <c r="AE153" s="2555">
        <v>871869606710999</v>
      </c>
      <c r="AF153" s="455">
        <v>1</v>
      </c>
      <c r="AG153" s="455" t="s">
        <v>113</v>
      </c>
      <c r="AH153" s="2797">
        <v>0</v>
      </c>
      <c r="AL153" s="2938"/>
    </row>
    <row r="154" spans="2:38">
      <c r="B154" s="135"/>
      <c r="C154" s="834"/>
      <c r="D154" s="834"/>
      <c r="E154" s="1483"/>
      <c r="F154" s="53">
        <v>910503910276</v>
      </c>
      <c r="G154" s="201">
        <v>8718696074626</v>
      </c>
      <c r="H154" s="219" t="s">
        <v>2453</v>
      </c>
      <c r="I154" s="260" t="s">
        <v>637</v>
      </c>
      <c r="J154" s="432"/>
      <c r="K154" s="429"/>
      <c r="L154" s="428"/>
      <c r="M154" s="429"/>
      <c r="N154" s="428">
        <v>2</v>
      </c>
      <c r="O154" s="432"/>
      <c r="P154" s="639">
        <v>540</v>
      </c>
      <c r="Q154" s="508"/>
      <c r="R154" s="1717"/>
      <c r="S154" s="432"/>
      <c r="T154" s="432"/>
      <c r="U154" s="432"/>
      <c r="V154" s="432"/>
      <c r="W154" s="456"/>
      <c r="X154" s="456"/>
      <c r="Y154" s="428"/>
      <c r="Z154" s="428"/>
      <c r="AA154" s="428"/>
      <c r="AB154" s="432"/>
      <c r="AC154" s="456"/>
      <c r="AD154" s="428"/>
      <c r="AE154" s="1687">
        <v>871869607462699</v>
      </c>
      <c r="AF154" s="428">
        <v>1</v>
      </c>
      <c r="AG154" s="428" t="s">
        <v>113</v>
      </c>
      <c r="AH154" s="2786">
        <v>0.5</v>
      </c>
      <c r="AL154" s="2938"/>
    </row>
    <row r="155" spans="2:38">
      <c r="B155" s="135"/>
      <c r="C155" s="832" t="s">
        <v>2766</v>
      </c>
      <c r="D155" s="832" t="s">
        <v>2193</v>
      </c>
      <c r="E155" s="1490" t="s">
        <v>2769</v>
      </c>
      <c r="F155" s="51">
        <v>910500188815</v>
      </c>
      <c r="G155" s="227">
        <v>8711559381107</v>
      </c>
      <c r="H155" s="199" t="s">
        <v>2454</v>
      </c>
      <c r="I155" s="259" t="s">
        <v>638</v>
      </c>
      <c r="J155" s="347"/>
      <c r="K155" s="338"/>
      <c r="L155" s="340"/>
      <c r="M155" s="338"/>
      <c r="N155" s="340">
        <v>2</v>
      </c>
      <c r="O155" s="347"/>
      <c r="P155" s="641">
        <v>730</v>
      </c>
      <c r="Q155" s="508"/>
      <c r="R155" s="1710"/>
      <c r="S155" s="347" t="s">
        <v>3031</v>
      </c>
      <c r="T155" s="347"/>
      <c r="U155" s="347"/>
      <c r="V155" s="347"/>
      <c r="W155" s="341"/>
      <c r="X155" s="341"/>
      <c r="Y155" s="340"/>
      <c r="Z155" s="340"/>
      <c r="AA155" s="340"/>
      <c r="AB155" s="347"/>
      <c r="AC155" s="341"/>
      <c r="AD155" s="340"/>
      <c r="AE155" s="1903">
        <v>871155938110700</v>
      </c>
      <c r="AF155" s="340">
        <v>1</v>
      </c>
      <c r="AG155" s="340" t="s">
        <v>113</v>
      </c>
      <c r="AH155" s="2785">
        <v>14.5</v>
      </c>
      <c r="AL155" s="2938"/>
    </row>
    <row r="156" spans="2:38">
      <c r="B156" s="135"/>
      <c r="C156" s="557" t="s">
        <v>2766</v>
      </c>
      <c r="D156" s="557" t="s">
        <v>2193</v>
      </c>
      <c r="E156" s="1463" t="s">
        <v>2769</v>
      </c>
      <c r="F156" s="51">
        <v>910500188915</v>
      </c>
      <c r="G156" s="227">
        <v>8711559381114</v>
      </c>
      <c r="H156" s="40" t="s">
        <v>2455</v>
      </c>
      <c r="I156" s="259" t="s">
        <v>639</v>
      </c>
      <c r="J156" s="347"/>
      <c r="K156" s="338"/>
      <c r="L156" s="340"/>
      <c r="M156" s="338"/>
      <c r="N156" s="340">
        <v>2</v>
      </c>
      <c r="O156" s="347"/>
      <c r="P156" s="642">
        <v>1340</v>
      </c>
      <c r="Q156" s="508"/>
      <c r="R156" s="1710"/>
      <c r="S156" s="347" t="s">
        <v>3031</v>
      </c>
      <c r="T156" s="347"/>
      <c r="U156" s="347"/>
      <c r="V156" s="347"/>
      <c r="W156" s="341"/>
      <c r="X156" s="341"/>
      <c r="Y156" s="340"/>
      <c r="Z156" s="340"/>
      <c r="AA156" s="340"/>
      <c r="AB156" s="347"/>
      <c r="AC156" s="341"/>
      <c r="AD156" s="340"/>
      <c r="AE156" s="1903">
        <v>871155938111400</v>
      </c>
      <c r="AF156" s="340">
        <v>1</v>
      </c>
      <c r="AG156" s="340" t="s">
        <v>113</v>
      </c>
      <c r="AH156" s="2785">
        <v>14.5</v>
      </c>
      <c r="AL156" s="2938"/>
    </row>
    <row r="157" spans="2:38">
      <c r="B157" s="185"/>
      <c r="C157" s="557" t="s">
        <v>2766</v>
      </c>
      <c r="D157" s="557" t="s">
        <v>2193</v>
      </c>
      <c r="E157" s="1463" t="s">
        <v>2769</v>
      </c>
      <c r="F157" s="75">
        <v>910500189015</v>
      </c>
      <c r="G157" s="235">
        <v>8711559381121</v>
      </c>
      <c r="H157" s="30" t="s">
        <v>2456</v>
      </c>
      <c r="I157" s="261" t="s">
        <v>640</v>
      </c>
      <c r="J157" s="433"/>
      <c r="K157" s="388"/>
      <c r="L157" s="364"/>
      <c r="M157" s="388"/>
      <c r="N157" s="364">
        <v>2</v>
      </c>
      <c r="O157" s="433"/>
      <c r="P157" s="642">
        <v>1840</v>
      </c>
      <c r="Q157" s="508"/>
      <c r="R157" s="1713"/>
      <c r="S157" s="433" t="s">
        <v>3031</v>
      </c>
      <c r="T157" s="433"/>
      <c r="U157" s="433"/>
      <c r="V157" s="433"/>
      <c r="W157" s="342"/>
      <c r="X157" s="342"/>
      <c r="Y157" s="364"/>
      <c r="Z157" s="364"/>
      <c r="AA157" s="364"/>
      <c r="AB157" s="433"/>
      <c r="AC157" s="342"/>
      <c r="AD157" s="364"/>
      <c r="AE157" s="1902">
        <v>871155938112100</v>
      </c>
      <c r="AF157" s="364">
        <v>1</v>
      </c>
      <c r="AG157" s="364" t="s">
        <v>113</v>
      </c>
      <c r="AH157" s="2778">
        <v>14.5</v>
      </c>
      <c r="AL157" s="2938"/>
    </row>
    <row r="158" spans="2:38">
      <c r="B158" s="135"/>
      <c r="C158" s="557" t="s">
        <v>2766</v>
      </c>
      <c r="D158" s="557" t="s">
        <v>2193</v>
      </c>
      <c r="E158" s="1463"/>
      <c r="F158" s="51">
        <v>910500187215</v>
      </c>
      <c r="G158" s="198">
        <v>8711559381145</v>
      </c>
      <c r="H158" s="40" t="s">
        <v>2457</v>
      </c>
      <c r="I158" s="259" t="s">
        <v>641</v>
      </c>
      <c r="J158" s="347"/>
      <c r="K158" s="338"/>
      <c r="L158" s="340"/>
      <c r="M158" s="338"/>
      <c r="N158" s="340">
        <v>2</v>
      </c>
      <c r="O158" s="347"/>
      <c r="P158" s="642">
        <v>300</v>
      </c>
      <c r="Q158" s="508"/>
      <c r="R158" s="1710"/>
      <c r="S158" s="347"/>
      <c r="T158" s="347"/>
      <c r="U158" s="347"/>
      <c r="V158" s="347"/>
      <c r="W158" s="341"/>
      <c r="X158" s="341"/>
      <c r="Y158" s="340"/>
      <c r="Z158" s="340"/>
      <c r="AA158" s="340"/>
      <c r="AB158" s="347"/>
      <c r="AC158" s="341"/>
      <c r="AD158" s="340"/>
      <c r="AE158" s="1282">
        <v>871155938114599</v>
      </c>
      <c r="AF158" s="340">
        <v>1</v>
      </c>
      <c r="AG158" s="340" t="s">
        <v>113</v>
      </c>
      <c r="AH158" s="2785">
        <v>0.5</v>
      </c>
      <c r="AL158" s="2938"/>
    </row>
    <row r="159" spans="2:38">
      <c r="B159" s="135"/>
      <c r="C159" s="557" t="s">
        <v>2766</v>
      </c>
      <c r="D159" s="557" t="s">
        <v>2193</v>
      </c>
      <c r="E159" s="1463"/>
      <c r="F159" s="148">
        <v>910500187315</v>
      </c>
      <c r="G159" s="227">
        <v>8711559381169</v>
      </c>
      <c r="H159" s="40" t="s">
        <v>2458</v>
      </c>
      <c r="I159" s="259" t="s">
        <v>642</v>
      </c>
      <c r="J159" s="347"/>
      <c r="K159" s="338"/>
      <c r="L159" s="340"/>
      <c r="M159" s="338"/>
      <c r="N159" s="340">
        <v>2</v>
      </c>
      <c r="O159" s="347"/>
      <c r="P159" s="642">
        <v>300</v>
      </c>
      <c r="Q159" s="508"/>
      <c r="R159" s="1710"/>
      <c r="S159" s="347"/>
      <c r="T159" s="347"/>
      <c r="U159" s="347"/>
      <c r="V159" s="347"/>
      <c r="W159" s="341"/>
      <c r="X159" s="341"/>
      <c r="Y159" s="340"/>
      <c r="Z159" s="340"/>
      <c r="AA159" s="340"/>
      <c r="AB159" s="347"/>
      <c r="AC159" s="341"/>
      <c r="AD159" s="340"/>
      <c r="AE159" s="1903">
        <v>871155938116999</v>
      </c>
      <c r="AF159" s="340">
        <v>1</v>
      </c>
      <c r="AG159" s="340" t="s">
        <v>113</v>
      </c>
      <c r="AH159" s="2785">
        <v>0.5</v>
      </c>
      <c r="AL159" s="2938"/>
    </row>
    <row r="160" spans="2:38">
      <c r="B160" s="135"/>
      <c r="C160" s="557" t="s">
        <v>2766</v>
      </c>
      <c r="D160" s="557" t="s">
        <v>2193</v>
      </c>
      <c r="E160" s="1463"/>
      <c r="F160" s="51">
        <v>910500187415</v>
      </c>
      <c r="G160" s="227">
        <v>8711559381183</v>
      </c>
      <c r="H160" s="199" t="s">
        <v>2459</v>
      </c>
      <c r="I160" s="259" t="s">
        <v>643</v>
      </c>
      <c r="J160" s="347"/>
      <c r="K160" s="338"/>
      <c r="L160" s="340"/>
      <c r="M160" s="338"/>
      <c r="N160" s="340">
        <v>2</v>
      </c>
      <c r="O160" s="347"/>
      <c r="P160" s="642">
        <v>187</v>
      </c>
      <c r="Q160" s="508"/>
      <c r="R160" s="1710"/>
      <c r="S160" s="347"/>
      <c r="T160" s="347"/>
      <c r="U160" s="347"/>
      <c r="V160" s="347"/>
      <c r="W160" s="341"/>
      <c r="X160" s="341"/>
      <c r="Y160" s="340"/>
      <c r="Z160" s="340"/>
      <c r="AA160" s="340"/>
      <c r="AB160" s="347"/>
      <c r="AC160" s="341"/>
      <c r="AD160" s="340"/>
      <c r="AE160" s="1903">
        <v>871155938118399</v>
      </c>
      <c r="AF160" s="340">
        <v>1</v>
      </c>
      <c r="AG160" s="340" t="s">
        <v>113</v>
      </c>
      <c r="AH160" s="2785">
        <v>0.5</v>
      </c>
      <c r="AL160" s="2938"/>
    </row>
    <row r="161" spans="2:38">
      <c r="B161" s="136"/>
      <c r="C161" s="557" t="s">
        <v>2766</v>
      </c>
      <c r="D161" s="557" t="s">
        <v>2193</v>
      </c>
      <c r="E161" s="1463"/>
      <c r="F161" s="51">
        <v>910500187915</v>
      </c>
      <c r="G161" s="227">
        <v>8711559381282</v>
      </c>
      <c r="H161" s="40" t="s">
        <v>2460</v>
      </c>
      <c r="I161" s="259" t="s">
        <v>644</v>
      </c>
      <c r="J161" s="347"/>
      <c r="K161" s="338"/>
      <c r="L161" s="340"/>
      <c r="M161" s="338"/>
      <c r="N161" s="340">
        <v>2</v>
      </c>
      <c r="O161" s="347"/>
      <c r="P161" s="642">
        <v>810</v>
      </c>
      <c r="Q161" s="508"/>
      <c r="R161" s="1710"/>
      <c r="S161" s="347"/>
      <c r="T161" s="347"/>
      <c r="U161" s="347"/>
      <c r="V161" s="347"/>
      <c r="W161" s="341"/>
      <c r="X161" s="341"/>
      <c r="Y161" s="340"/>
      <c r="Z161" s="340"/>
      <c r="AA161" s="340"/>
      <c r="AB161" s="347"/>
      <c r="AC161" s="341"/>
      <c r="AD161" s="340"/>
      <c r="AE161" s="1903">
        <v>871155938128299</v>
      </c>
      <c r="AF161" s="340">
        <v>1</v>
      </c>
      <c r="AG161" s="340" t="s">
        <v>113</v>
      </c>
      <c r="AH161" s="2785">
        <v>0.5</v>
      </c>
      <c r="AL161" s="2938"/>
    </row>
    <row r="162" spans="2:38">
      <c r="B162" s="135"/>
      <c r="C162" s="557" t="s">
        <v>2766</v>
      </c>
      <c r="D162" s="557" t="s">
        <v>2193</v>
      </c>
      <c r="E162" s="1463"/>
      <c r="F162" s="51">
        <v>910500187515</v>
      </c>
      <c r="G162" s="227">
        <v>8711559381206</v>
      </c>
      <c r="H162" s="199" t="s">
        <v>2461</v>
      </c>
      <c r="I162" s="259" t="s">
        <v>645</v>
      </c>
      <c r="J162" s="347"/>
      <c r="K162" s="338"/>
      <c r="L162" s="340"/>
      <c r="M162" s="338"/>
      <c r="N162" s="340">
        <v>2</v>
      </c>
      <c r="O162" s="347"/>
      <c r="P162" s="642">
        <v>1350</v>
      </c>
      <c r="Q162" s="508"/>
      <c r="R162" s="1710"/>
      <c r="S162" s="347"/>
      <c r="T162" s="347"/>
      <c r="U162" s="347"/>
      <c r="V162" s="347"/>
      <c r="W162" s="341"/>
      <c r="X162" s="341"/>
      <c r="Y162" s="340"/>
      <c r="Z162" s="340"/>
      <c r="AA162" s="340"/>
      <c r="AB162" s="347"/>
      <c r="AC162" s="341"/>
      <c r="AD162" s="340"/>
      <c r="AE162" s="1903">
        <v>871155938120699</v>
      </c>
      <c r="AF162" s="340">
        <v>1</v>
      </c>
      <c r="AG162" s="340" t="s">
        <v>113</v>
      </c>
      <c r="AH162" s="2785">
        <v>0.5</v>
      </c>
      <c r="AL162" s="2938"/>
    </row>
    <row r="163" spans="2:38">
      <c r="B163" s="135"/>
      <c r="C163" s="557" t="s">
        <v>2766</v>
      </c>
      <c r="D163" s="557" t="s">
        <v>2193</v>
      </c>
      <c r="E163" s="1463"/>
      <c r="F163" s="51">
        <v>910500188015</v>
      </c>
      <c r="G163" s="198">
        <v>8711559381305</v>
      </c>
      <c r="H163" s="199" t="s">
        <v>2462</v>
      </c>
      <c r="I163" s="52" t="s">
        <v>646</v>
      </c>
      <c r="J163" s="436"/>
      <c r="K163" s="437"/>
      <c r="L163" s="455"/>
      <c r="M163" s="437"/>
      <c r="N163" s="340">
        <v>2</v>
      </c>
      <c r="O163" s="436"/>
      <c r="P163" s="642">
        <v>990</v>
      </c>
      <c r="Q163" s="508"/>
      <c r="R163" s="1728"/>
      <c r="S163" s="436"/>
      <c r="T163" s="436"/>
      <c r="U163" s="436"/>
      <c r="V163" s="436"/>
      <c r="W163" s="568"/>
      <c r="X163" s="568"/>
      <c r="Y163" s="455"/>
      <c r="Z163" s="455"/>
      <c r="AA163" s="455"/>
      <c r="AB163" s="436"/>
      <c r="AC163" s="341"/>
      <c r="AD163" s="455"/>
      <c r="AE163" s="1282">
        <v>871155938130599</v>
      </c>
      <c r="AF163" s="455">
        <v>1</v>
      </c>
      <c r="AG163" s="455" t="s">
        <v>113</v>
      </c>
      <c r="AH163" s="2797">
        <v>0.5</v>
      </c>
      <c r="AL163" s="2938"/>
    </row>
    <row r="164" spans="2:38">
      <c r="B164" s="135"/>
      <c r="C164" s="557" t="s">
        <v>2766</v>
      </c>
      <c r="D164" s="557" t="s">
        <v>2193</v>
      </c>
      <c r="E164" s="1463"/>
      <c r="F164" s="51">
        <v>910500188115</v>
      </c>
      <c r="G164" s="198">
        <v>8711559381329</v>
      </c>
      <c r="H164" s="199" t="s">
        <v>2463</v>
      </c>
      <c r="I164" s="52" t="s">
        <v>647</v>
      </c>
      <c r="J164" s="347"/>
      <c r="K164" s="338"/>
      <c r="L164" s="340"/>
      <c r="M164" s="338"/>
      <c r="N164" s="340">
        <v>2</v>
      </c>
      <c r="O164" s="347"/>
      <c r="P164" s="642">
        <v>990</v>
      </c>
      <c r="Q164" s="508"/>
      <c r="R164" s="1710"/>
      <c r="S164" s="347"/>
      <c r="T164" s="347"/>
      <c r="U164" s="347"/>
      <c r="V164" s="347"/>
      <c r="W164" s="341"/>
      <c r="X164" s="341"/>
      <c r="Y164" s="340"/>
      <c r="Z164" s="340"/>
      <c r="AA164" s="340"/>
      <c r="AB164" s="347"/>
      <c r="AC164" s="341"/>
      <c r="AD164" s="340"/>
      <c r="AE164" s="1282">
        <v>871155938132999</v>
      </c>
      <c r="AF164" s="340">
        <v>1</v>
      </c>
      <c r="AG164" s="340" t="s">
        <v>113</v>
      </c>
      <c r="AH164" s="2785">
        <v>0.5</v>
      </c>
      <c r="AL164" s="2938"/>
    </row>
    <row r="165" spans="2:38">
      <c r="B165" s="135"/>
      <c r="C165" s="557" t="s">
        <v>2766</v>
      </c>
      <c r="D165" s="557" t="s">
        <v>2193</v>
      </c>
      <c r="E165" s="1463"/>
      <c r="F165" s="75">
        <v>910930009718</v>
      </c>
      <c r="G165" s="235">
        <v>8711559149868</v>
      </c>
      <c r="H165" s="225" t="s">
        <v>2464</v>
      </c>
      <c r="I165" s="261" t="s">
        <v>648</v>
      </c>
      <c r="J165" s="434"/>
      <c r="K165" s="427"/>
      <c r="L165" s="396"/>
      <c r="M165" s="427"/>
      <c r="N165" s="364">
        <v>2</v>
      </c>
      <c r="O165" s="434"/>
      <c r="P165" s="642">
        <v>110</v>
      </c>
      <c r="Q165" s="508"/>
      <c r="R165" s="1729"/>
      <c r="S165" s="434"/>
      <c r="T165" s="434"/>
      <c r="U165" s="434"/>
      <c r="V165" s="434"/>
      <c r="W165" s="2023"/>
      <c r="X165" s="2023"/>
      <c r="Y165" s="396"/>
      <c r="Z165" s="396"/>
      <c r="AA165" s="396"/>
      <c r="AB165" s="434"/>
      <c r="AC165" s="342"/>
      <c r="AD165" s="396"/>
      <c r="AE165" s="1902">
        <v>871155914986899</v>
      </c>
      <c r="AF165" s="396">
        <v>1</v>
      </c>
      <c r="AG165" s="396" t="s">
        <v>113</v>
      </c>
      <c r="AH165" s="2798">
        <v>0</v>
      </c>
      <c r="AL165" s="2938"/>
    </row>
    <row r="166" spans="2:38">
      <c r="B166" s="135"/>
      <c r="C166" s="557"/>
      <c r="D166" s="557"/>
      <c r="E166" s="1463"/>
      <c r="F166" s="51">
        <v>910503910237</v>
      </c>
      <c r="G166" s="198">
        <v>8718696067130</v>
      </c>
      <c r="H166" s="199" t="s">
        <v>2465</v>
      </c>
      <c r="I166" s="259" t="s">
        <v>649</v>
      </c>
      <c r="J166" s="436"/>
      <c r="K166" s="437"/>
      <c r="L166" s="455"/>
      <c r="M166" s="437"/>
      <c r="N166" s="340">
        <v>2</v>
      </c>
      <c r="O166" s="436"/>
      <c r="P166" s="642">
        <v>90</v>
      </c>
      <c r="Q166" s="508"/>
      <c r="R166" s="1728"/>
      <c r="S166" s="436"/>
      <c r="T166" s="436"/>
      <c r="U166" s="436"/>
      <c r="V166" s="436"/>
      <c r="W166" s="568"/>
      <c r="X166" s="568"/>
      <c r="Y166" s="455"/>
      <c r="Z166" s="455"/>
      <c r="AA166" s="455"/>
      <c r="AB166" s="436"/>
      <c r="AC166" s="341"/>
      <c r="AD166" s="455"/>
      <c r="AE166" s="1282">
        <v>871869606713099</v>
      </c>
      <c r="AF166" s="455">
        <v>1</v>
      </c>
      <c r="AG166" s="455" t="s">
        <v>113</v>
      </c>
      <c r="AH166" s="2797">
        <v>0</v>
      </c>
      <c r="AL166" s="2938"/>
    </row>
    <row r="167" spans="2:38">
      <c r="B167" s="135"/>
      <c r="C167" s="557" t="s">
        <v>2766</v>
      </c>
      <c r="D167" s="557" t="s">
        <v>2193</v>
      </c>
      <c r="E167" s="1463"/>
      <c r="F167" s="2234">
        <v>910930009818</v>
      </c>
      <c r="G167" s="226">
        <v>8711559149875</v>
      </c>
      <c r="H167" s="248" t="s">
        <v>2466</v>
      </c>
      <c r="I167" s="203" t="s">
        <v>650</v>
      </c>
      <c r="J167" s="436"/>
      <c r="K167" s="437"/>
      <c r="L167" s="455"/>
      <c r="M167" s="437"/>
      <c r="N167" s="455">
        <v>2</v>
      </c>
      <c r="O167" s="436"/>
      <c r="P167" s="642">
        <v>125</v>
      </c>
      <c r="Q167" s="508"/>
      <c r="R167" s="1728"/>
      <c r="S167" s="436"/>
      <c r="T167" s="436"/>
      <c r="U167" s="436"/>
      <c r="V167" s="436"/>
      <c r="W167" s="568"/>
      <c r="X167" s="568"/>
      <c r="Y167" s="455"/>
      <c r="Z167" s="455"/>
      <c r="AA167" s="455"/>
      <c r="AB167" s="436"/>
      <c r="AC167" s="568"/>
      <c r="AD167" s="455"/>
      <c r="AE167" s="2555">
        <v>871155914987599</v>
      </c>
      <c r="AF167" s="455">
        <v>1</v>
      </c>
      <c r="AG167" s="455" t="s">
        <v>113</v>
      </c>
      <c r="AH167" s="2797">
        <v>0</v>
      </c>
      <c r="AL167" s="2938"/>
    </row>
    <row r="168" spans="2:38">
      <c r="B168" s="135"/>
      <c r="C168" s="557"/>
      <c r="D168" s="557"/>
      <c r="E168" s="1463"/>
      <c r="F168" s="2234">
        <v>910503910274</v>
      </c>
      <c r="G168" s="226">
        <v>8718696074602</v>
      </c>
      <c r="H168" s="248" t="s">
        <v>2467</v>
      </c>
      <c r="I168" s="52" t="s">
        <v>2468</v>
      </c>
      <c r="J168" s="436"/>
      <c r="K168" s="437"/>
      <c r="L168" s="455"/>
      <c r="M168" s="437"/>
      <c r="N168" s="340">
        <v>2</v>
      </c>
      <c r="O168" s="436"/>
      <c r="P168" s="642">
        <v>220</v>
      </c>
      <c r="Q168" s="508"/>
      <c r="R168" s="1728"/>
      <c r="S168" s="436"/>
      <c r="T168" s="436"/>
      <c r="U168" s="436"/>
      <c r="V168" s="436"/>
      <c r="W168" s="568"/>
      <c r="X168" s="568"/>
      <c r="Y168" s="455"/>
      <c r="Z168" s="455"/>
      <c r="AA168" s="455"/>
      <c r="AB168" s="436"/>
      <c r="AC168" s="341"/>
      <c r="AD168" s="455"/>
      <c r="AE168" s="2555">
        <v>871869607460299</v>
      </c>
      <c r="AF168" s="455">
        <v>1</v>
      </c>
      <c r="AG168" s="455" t="s">
        <v>113</v>
      </c>
      <c r="AH168" s="2797">
        <v>0</v>
      </c>
      <c r="AL168" s="2938"/>
    </row>
    <row r="169" spans="2:38">
      <c r="B169" s="135"/>
      <c r="C169" s="834" t="s">
        <v>2766</v>
      </c>
      <c r="D169" s="834" t="s">
        <v>2193</v>
      </c>
      <c r="E169" s="1483"/>
      <c r="F169" s="53">
        <v>910930000818</v>
      </c>
      <c r="G169" s="228">
        <v>8711559147154</v>
      </c>
      <c r="H169" s="55" t="s">
        <v>2469</v>
      </c>
      <c r="I169" s="54" t="s">
        <v>651</v>
      </c>
      <c r="J169" s="432"/>
      <c r="K169" s="429"/>
      <c r="L169" s="428"/>
      <c r="M169" s="429"/>
      <c r="N169" s="428">
        <v>2</v>
      </c>
      <c r="O169" s="432"/>
      <c r="P169" s="639">
        <v>660</v>
      </c>
      <c r="Q169" s="508"/>
      <c r="R169" s="1717"/>
      <c r="S169" s="432"/>
      <c r="T169" s="432"/>
      <c r="U169" s="432"/>
      <c r="V169" s="432"/>
      <c r="W169" s="456"/>
      <c r="X169" s="456"/>
      <c r="Y169" s="428"/>
      <c r="Z169" s="428"/>
      <c r="AA169" s="428"/>
      <c r="AB169" s="432"/>
      <c r="AC169" s="456"/>
      <c r="AD169" s="428"/>
      <c r="AE169" s="1904">
        <v>871155914715499</v>
      </c>
      <c r="AF169" s="428">
        <v>1</v>
      </c>
      <c r="AG169" s="428" t="s">
        <v>113</v>
      </c>
      <c r="AH169" s="2786">
        <v>0.5</v>
      </c>
      <c r="AL169" s="2938"/>
    </row>
    <row r="170" spans="2:38">
      <c r="B170" s="135"/>
      <c r="C170" s="832" t="s">
        <v>2766</v>
      </c>
      <c r="D170" s="832" t="s">
        <v>2193</v>
      </c>
      <c r="E170" s="1490"/>
      <c r="F170" s="2235">
        <v>910930009918</v>
      </c>
      <c r="G170" s="608">
        <v>8711559149882</v>
      </c>
      <c r="H170" s="609" t="s">
        <v>2470</v>
      </c>
      <c r="I170" s="610" t="s">
        <v>652</v>
      </c>
      <c r="J170" s="597"/>
      <c r="K170" s="611"/>
      <c r="L170" s="457"/>
      <c r="M170" s="611"/>
      <c r="N170" s="457">
        <v>2</v>
      </c>
      <c r="O170" s="597"/>
      <c r="P170" s="641">
        <v>230</v>
      </c>
      <c r="Q170" s="508"/>
      <c r="R170" s="1730"/>
      <c r="S170" s="597"/>
      <c r="T170" s="597"/>
      <c r="U170" s="597"/>
      <c r="V170" s="597"/>
      <c r="W170" s="2024"/>
      <c r="X170" s="2024"/>
      <c r="Y170" s="457"/>
      <c r="Z170" s="457"/>
      <c r="AA170" s="457"/>
      <c r="AB170" s="597"/>
      <c r="AC170" s="2024"/>
      <c r="AD170" s="457"/>
      <c r="AE170" s="2556">
        <v>871155914988299</v>
      </c>
      <c r="AF170" s="457">
        <v>1</v>
      </c>
      <c r="AG170" s="457" t="s">
        <v>113</v>
      </c>
      <c r="AH170" s="2799">
        <v>0</v>
      </c>
      <c r="AL170" s="2938"/>
    </row>
    <row r="171" spans="2:38">
      <c r="B171" s="135"/>
      <c r="C171" s="557"/>
      <c r="D171" s="557"/>
      <c r="E171" s="1463"/>
      <c r="F171" s="51">
        <v>910503910242</v>
      </c>
      <c r="G171" s="198">
        <v>8718696074329</v>
      </c>
      <c r="H171" s="199" t="s">
        <v>2471</v>
      </c>
      <c r="I171" s="52" t="s">
        <v>653</v>
      </c>
      <c r="J171" s="347"/>
      <c r="K171" s="338"/>
      <c r="L171" s="340"/>
      <c r="M171" s="338"/>
      <c r="N171" s="340">
        <v>2</v>
      </c>
      <c r="O171" s="347"/>
      <c r="P171" s="639">
        <v>355</v>
      </c>
      <c r="Q171" s="508"/>
      <c r="R171" s="1710"/>
      <c r="S171" s="347"/>
      <c r="T171" s="347"/>
      <c r="U171" s="347"/>
      <c r="V171" s="347"/>
      <c r="W171" s="341"/>
      <c r="X171" s="341"/>
      <c r="Y171" s="340"/>
      <c r="Z171" s="340"/>
      <c r="AA171" s="340"/>
      <c r="AB171" s="347"/>
      <c r="AC171" s="341"/>
      <c r="AD171" s="340"/>
      <c r="AE171" s="1282">
        <v>871869607432999</v>
      </c>
      <c r="AF171" s="340">
        <v>1</v>
      </c>
      <c r="AG171" s="340" t="s">
        <v>113</v>
      </c>
      <c r="AH171" s="2785">
        <v>0</v>
      </c>
      <c r="AL171" s="2938"/>
    </row>
    <row r="172" spans="2:38">
      <c r="B172" s="612"/>
      <c r="C172" s="834"/>
      <c r="D172" s="834"/>
      <c r="E172" s="1483"/>
      <c r="F172" s="53">
        <v>910503910243</v>
      </c>
      <c r="G172" s="228">
        <v>8718696067857</v>
      </c>
      <c r="H172" s="55" t="s">
        <v>2472</v>
      </c>
      <c r="I172" s="54" t="s">
        <v>654</v>
      </c>
      <c r="J172" s="432"/>
      <c r="K172" s="429"/>
      <c r="L172" s="428"/>
      <c r="M172" s="429"/>
      <c r="N172" s="428">
        <v>2</v>
      </c>
      <c r="O172" s="432"/>
      <c r="P172" s="640">
        <v>465</v>
      </c>
      <c r="Q172" s="508"/>
      <c r="R172" s="1717"/>
      <c r="S172" s="432"/>
      <c r="T172" s="432"/>
      <c r="U172" s="432"/>
      <c r="V172" s="432"/>
      <c r="W172" s="456"/>
      <c r="X172" s="456"/>
      <c r="Y172" s="428"/>
      <c r="Z172" s="428"/>
      <c r="AA172" s="428"/>
      <c r="AB172" s="432"/>
      <c r="AC172" s="456"/>
      <c r="AD172" s="428"/>
      <c r="AE172" s="1904">
        <v>871869606785799</v>
      </c>
      <c r="AF172" s="428">
        <v>1</v>
      </c>
      <c r="AG172" s="428" t="s">
        <v>113</v>
      </c>
      <c r="AH172" s="2786">
        <v>0</v>
      </c>
      <c r="AL172" s="2938"/>
    </row>
    <row r="173" spans="2:38" ht="14.5" customHeight="1">
      <c r="B173" s="94"/>
      <c r="F173" s="2743" t="s">
        <v>655</v>
      </c>
      <c r="G173" s="613"/>
      <c r="H173" s="95"/>
      <c r="I173" s="96"/>
      <c r="J173" s="350"/>
      <c r="K173" s="346"/>
      <c r="L173" s="397"/>
      <c r="M173" s="346"/>
      <c r="N173" s="397"/>
      <c r="O173" s="350"/>
      <c r="P173" s="33"/>
      <c r="Q173" s="508"/>
      <c r="R173" s="350"/>
      <c r="S173" s="350"/>
      <c r="T173" s="350"/>
      <c r="U173" s="350"/>
      <c r="V173" s="350"/>
      <c r="W173" s="350"/>
      <c r="X173" s="350"/>
      <c r="Y173" s="397"/>
      <c r="Z173" s="397"/>
      <c r="AA173" s="397"/>
      <c r="AB173" s="350"/>
      <c r="AC173" s="345"/>
      <c r="AD173" s="397"/>
      <c r="AE173" s="2657"/>
      <c r="AF173" s="350"/>
      <c r="AG173" s="350"/>
      <c r="AH173" s="2790"/>
      <c r="AI173"/>
      <c r="AL173" s="2938"/>
    </row>
    <row r="174" spans="2:38" ht="14.5" customHeight="1">
      <c r="B174" s="94"/>
      <c r="F174" s="93"/>
      <c r="G174" s="613"/>
      <c r="H174" s="95"/>
      <c r="I174" s="96"/>
      <c r="J174" s="350"/>
      <c r="K174" s="346"/>
      <c r="L174" s="397"/>
      <c r="M174" s="346"/>
      <c r="N174" s="397"/>
      <c r="O174" s="350"/>
      <c r="P174" s="33"/>
      <c r="Q174" s="508"/>
      <c r="R174" s="350"/>
      <c r="S174" s="350"/>
      <c r="T174" s="350"/>
      <c r="U174" s="350"/>
      <c r="V174" s="350"/>
      <c r="W174" s="350"/>
      <c r="X174" s="350"/>
      <c r="Y174" s="397"/>
      <c r="Z174" s="397"/>
      <c r="AA174" s="397"/>
      <c r="AB174" s="350"/>
      <c r="AC174" s="345"/>
      <c r="AD174" s="397"/>
      <c r="AE174" s="2657"/>
      <c r="AF174" s="350"/>
      <c r="AG174" s="350"/>
      <c r="AH174" s="2790"/>
      <c r="AI174"/>
      <c r="AL174" s="2938"/>
    </row>
    <row r="175" spans="2:38" s="1484" customFormat="1" ht="15" customHeight="1">
      <c r="B175" s="1519" t="s">
        <v>176</v>
      </c>
      <c r="J175" s="1666"/>
      <c r="K175" s="1666"/>
      <c r="L175" s="1901"/>
      <c r="M175" s="1666"/>
      <c r="N175" s="1666"/>
      <c r="O175" s="1666"/>
      <c r="P175" s="33"/>
      <c r="R175" s="1666"/>
      <c r="S175" s="1666"/>
      <c r="T175" s="1666"/>
      <c r="U175" s="1666"/>
      <c r="V175" s="1666"/>
      <c r="W175" s="1666"/>
      <c r="X175" s="1666"/>
      <c r="Y175" s="1901"/>
      <c r="Z175" s="1901"/>
      <c r="AA175" s="1901"/>
      <c r="AB175" s="1666"/>
      <c r="AC175" s="2483"/>
      <c r="AD175" s="1901"/>
      <c r="AE175" s="1666"/>
      <c r="AF175" s="1666"/>
      <c r="AG175" s="1666"/>
      <c r="AH175" s="2791"/>
      <c r="AJ175"/>
      <c r="AK175" s="2933"/>
      <c r="AL175" s="2938"/>
    </row>
    <row r="176" spans="2:38">
      <c r="B176" s="533" t="s">
        <v>3773</v>
      </c>
      <c r="C176" s="1461" t="s">
        <v>2766</v>
      </c>
      <c r="D176" s="1461" t="s">
        <v>2193</v>
      </c>
      <c r="E176" s="1462" t="s">
        <v>2769</v>
      </c>
      <c r="F176" s="2215">
        <v>911401880581</v>
      </c>
      <c r="G176" s="3099">
        <v>8719514512191</v>
      </c>
      <c r="H176" s="994" t="s">
        <v>709</v>
      </c>
      <c r="I176" s="2950" t="s">
        <v>710</v>
      </c>
      <c r="J176" s="996" t="s">
        <v>3207</v>
      </c>
      <c r="K176" s="1586" t="s">
        <v>3202</v>
      </c>
      <c r="L176" s="1020">
        <v>4000</v>
      </c>
      <c r="M176" s="1586">
        <v>50000</v>
      </c>
      <c r="N176" s="1020">
        <v>5</v>
      </c>
      <c r="O176" s="996"/>
      <c r="P176" s="1980">
        <v>2100</v>
      </c>
      <c r="Q176" s="508"/>
      <c r="R176" s="1727" t="s">
        <v>56</v>
      </c>
      <c r="S176" s="996" t="s">
        <v>3033</v>
      </c>
      <c r="T176" s="996" t="s">
        <v>3626</v>
      </c>
      <c r="U176" s="996"/>
      <c r="V176" s="996" t="s">
        <v>121</v>
      </c>
      <c r="W176" s="1018" t="s">
        <v>198</v>
      </c>
      <c r="X176" s="1018">
        <v>138</v>
      </c>
      <c r="Y176" s="1020">
        <v>597</v>
      </c>
      <c r="Z176" s="1020">
        <v>597</v>
      </c>
      <c r="AA176" s="1020">
        <v>44</v>
      </c>
      <c r="AB176" s="996" t="s">
        <v>133</v>
      </c>
      <c r="AC176" s="1018" t="s">
        <v>3079</v>
      </c>
      <c r="AD176" s="1020"/>
      <c r="AE176" s="3100">
        <v>871951451219100</v>
      </c>
      <c r="AF176" s="1020">
        <v>1</v>
      </c>
      <c r="AG176" s="1020" t="s">
        <v>113</v>
      </c>
      <c r="AH176" s="2776">
        <v>14.5</v>
      </c>
      <c r="AL176" s="2938"/>
    </row>
    <row r="177" spans="2:38">
      <c r="B177" s="857"/>
      <c r="C177" s="2401" t="s">
        <v>2766</v>
      </c>
      <c r="D177" s="557"/>
      <c r="E177" s="1463" t="s">
        <v>2769</v>
      </c>
      <c r="F177" s="48">
        <v>911401841087</v>
      </c>
      <c r="G177" s="198">
        <v>8720169764156</v>
      </c>
      <c r="H177" s="40" t="s">
        <v>2332</v>
      </c>
      <c r="I177" s="199" t="s">
        <v>707</v>
      </c>
      <c r="J177" s="433" t="s">
        <v>3205</v>
      </c>
      <c r="K177" s="338" t="s">
        <v>3203</v>
      </c>
      <c r="L177" s="340">
        <v>4000</v>
      </c>
      <c r="M177" s="437">
        <v>100000</v>
      </c>
      <c r="N177" s="340">
        <v>5</v>
      </c>
      <c r="O177" s="347"/>
      <c r="P177" s="1320">
        <v>2340</v>
      </c>
      <c r="Q177" s="508"/>
      <c r="R177" s="1710" t="s">
        <v>56</v>
      </c>
      <c r="S177" s="347" t="s">
        <v>3033</v>
      </c>
      <c r="T177" s="347" t="s">
        <v>3626</v>
      </c>
      <c r="U177" s="347"/>
      <c r="V177" s="347" t="s">
        <v>121</v>
      </c>
      <c r="W177" s="341" t="s">
        <v>198</v>
      </c>
      <c r="X177" s="341">
        <v>155</v>
      </c>
      <c r="Y177" s="340">
        <v>595</v>
      </c>
      <c r="Z177" s="340">
        <v>595</v>
      </c>
      <c r="AA177" s="340">
        <v>38.5</v>
      </c>
      <c r="AB177" s="347" t="s">
        <v>113</v>
      </c>
      <c r="AC177" s="341" t="s">
        <v>3079</v>
      </c>
      <c r="AD177" s="340"/>
      <c r="AE177" s="1282">
        <v>872016976415699</v>
      </c>
      <c r="AF177" s="340">
        <v>1</v>
      </c>
      <c r="AG177" s="340" t="s">
        <v>113</v>
      </c>
      <c r="AH177" s="2785">
        <v>14.5</v>
      </c>
      <c r="AL177" s="2938"/>
    </row>
    <row r="178" spans="2:38">
      <c r="B178" s="531"/>
      <c r="C178" s="557" t="s">
        <v>2766</v>
      </c>
      <c r="D178" s="557" t="s">
        <v>2193</v>
      </c>
      <c r="E178" s="1463" t="s">
        <v>2769</v>
      </c>
      <c r="F178" s="48">
        <v>911401841187</v>
      </c>
      <c r="G178" s="198">
        <v>8720169764163</v>
      </c>
      <c r="H178" s="40" t="s">
        <v>2329</v>
      </c>
      <c r="I178" s="199" t="s">
        <v>708</v>
      </c>
      <c r="J178" s="433" t="s">
        <v>3205</v>
      </c>
      <c r="K178" s="338" t="s">
        <v>3203</v>
      </c>
      <c r="L178" s="340">
        <v>4000</v>
      </c>
      <c r="M178" s="437">
        <v>100000</v>
      </c>
      <c r="N178" s="340">
        <v>5</v>
      </c>
      <c r="O178" s="347"/>
      <c r="P178" s="1320">
        <v>2640</v>
      </c>
      <c r="Q178" s="508"/>
      <c r="R178" s="1710" t="s">
        <v>56</v>
      </c>
      <c r="S178" s="347" t="s">
        <v>3033</v>
      </c>
      <c r="T178" s="347" t="s">
        <v>3626</v>
      </c>
      <c r="U178" s="347"/>
      <c r="V178" s="347" t="s">
        <v>121</v>
      </c>
      <c r="W178" s="341" t="s">
        <v>198</v>
      </c>
      <c r="X178" s="341">
        <v>155</v>
      </c>
      <c r="Y178" s="340">
        <v>595</v>
      </c>
      <c r="Z178" s="340">
        <v>595</v>
      </c>
      <c r="AA178" s="340">
        <v>38.5</v>
      </c>
      <c r="AB178" s="347" t="s">
        <v>113</v>
      </c>
      <c r="AC178" s="341" t="s">
        <v>3079</v>
      </c>
      <c r="AD178" s="340"/>
      <c r="AE178" s="1282">
        <v>872016976416399</v>
      </c>
      <c r="AF178" s="340">
        <v>1</v>
      </c>
      <c r="AG178" s="340" t="s">
        <v>113</v>
      </c>
      <c r="AH178" s="2785">
        <v>14.5</v>
      </c>
      <c r="AL178" s="2938"/>
    </row>
    <row r="179" spans="2:38">
      <c r="B179" s="531"/>
      <c r="C179" s="557" t="s">
        <v>2766</v>
      </c>
      <c r="D179" s="557" t="s">
        <v>2193</v>
      </c>
      <c r="E179" s="1463" t="s">
        <v>2769</v>
      </c>
      <c r="F179" s="48">
        <v>911401840787</v>
      </c>
      <c r="G179" s="198">
        <v>8720169764125</v>
      </c>
      <c r="H179" s="40" t="s">
        <v>2331</v>
      </c>
      <c r="I179" s="199" t="s">
        <v>711</v>
      </c>
      <c r="J179" s="433" t="s">
        <v>3205</v>
      </c>
      <c r="K179" s="338" t="s">
        <v>3204</v>
      </c>
      <c r="L179" s="340">
        <v>3000</v>
      </c>
      <c r="M179" s="437">
        <v>100000</v>
      </c>
      <c r="N179" s="340">
        <v>5</v>
      </c>
      <c r="O179" s="347"/>
      <c r="P179" s="1320">
        <v>3240</v>
      </c>
      <c r="Q179" s="508"/>
      <c r="R179" s="1710" t="s">
        <v>56</v>
      </c>
      <c r="S179" s="347" t="s">
        <v>3033</v>
      </c>
      <c r="T179" s="347" t="s">
        <v>3626</v>
      </c>
      <c r="U179" s="347"/>
      <c r="V179" s="347" t="s">
        <v>147</v>
      </c>
      <c r="W179" s="341" t="s">
        <v>198</v>
      </c>
      <c r="X179" s="341">
        <v>148</v>
      </c>
      <c r="Y179" s="340">
        <v>595</v>
      </c>
      <c r="Z179" s="340">
        <v>595</v>
      </c>
      <c r="AA179" s="340">
        <v>38.5</v>
      </c>
      <c r="AB179" s="347" t="s">
        <v>133</v>
      </c>
      <c r="AC179" s="341" t="s">
        <v>3079</v>
      </c>
      <c r="AD179" s="340"/>
      <c r="AE179" s="1282">
        <v>872016976412599</v>
      </c>
      <c r="AF179" s="340">
        <v>1</v>
      </c>
      <c r="AG179" s="340" t="s">
        <v>113</v>
      </c>
      <c r="AH179" s="2785">
        <v>14.5</v>
      </c>
      <c r="AL179" s="2938"/>
    </row>
    <row r="180" spans="2:38">
      <c r="B180" s="531"/>
      <c r="C180" s="557" t="s">
        <v>2766</v>
      </c>
      <c r="D180" s="557" t="s">
        <v>2193</v>
      </c>
      <c r="E180" s="1463" t="s">
        <v>2769</v>
      </c>
      <c r="F180" s="48">
        <v>911401840987</v>
      </c>
      <c r="G180" s="198">
        <v>8720169764149</v>
      </c>
      <c r="H180" s="40" t="s">
        <v>2330</v>
      </c>
      <c r="I180" s="199" t="s">
        <v>711</v>
      </c>
      <c r="J180" s="433" t="s">
        <v>3205</v>
      </c>
      <c r="K180" s="338" t="s">
        <v>3203</v>
      </c>
      <c r="L180" s="340">
        <v>4000</v>
      </c>
      <c r="M180" s="437">
        <v>100000</v>
      </c>
      <c r="N180" s="340">
        <v>5</v>
      </c>
      <c r="O180" s="347"/>
      <c r="P180" s="1320">
        <v>3240</v>
      </c>
      <c r="Q180" s="508"/>
      <c r="R180" s="1710" t="s">
        <v>56</v>
      </c>
      <c r="S180" s="347" t="s">
        <v>3033</v>
      </c>
      <c r="T180" s="347" t="s">
        <v>3626</v>
      </c>
      <c r="U180" s="347"/>
      <c r="V180" s="347" t="s">
        <v>121</v>
      </c>
      <c r="W180" s="341" t="s">
        <v>198</v>
      </c>
      <c r="X180" s="341">
        <v>155</v>
      </c>
      <c r="Y180" s="340">
        <v>595</v>
      </c>
      <c r="Z180" s="340">
        <v>595</v>
      </c>
      <c r="AA180" s="340">
        <v>38.5</v>
      </c>
      <c r="AB180" s="347" t="s">
        <v>133</v>
      </c>
      <c r="AC180" s="341" t="s">
        <v>3079</v>
      </c>
      <c r="AD180" s="340"/>
      <c r="AE180" s="1282">
        <v>872016976414999</v>
      </c>
      <c r="AF180" s="340">
        <v>1</v>
      </c>
      <c r="AG180" s="340" t="s">
        <v>113</v>
      </c>
      <c r="AH180" s="2785">
        <v>14.5</v>
      </c>
      <c r="AL180" s="2938"/>
    </row>
    <row r="181" spans="2:38">
      <c r="B181" s="531"/>
      <c r="C181" s="557" t="s">
        <v>2766</v>
      </c>
      <c r="D181" s="557" t="s">
        <v>2193</v>
      </c>
      <c r="E181" s="1463" t="s">
        <v>2769</v>
      </c>
      <c r="F181" s="48">
        <v>911401840687</v>
      </c>
      <c r="G181" s="198">
        <v>8720169764118</v>
      </c>
      <c r="H181" s="40" t="s">
        <v>2333</v>
      </c>
      <c r="I181" s="199" t="s">
        <v>2540</v>
      </c>
      <c r="J181" s="433" t="s">
        <v>3205</v>
      </c>
      <c r="K181" s="338" t="s">
        <v>3204</v>
      </c>
      <c r="L181" s="340">
        <v>3000</v>
      </c>
      <c r="M181" s="437">
        <v>100000</v>
      </c>
      <c r="N181" s="340">
        <v>5</v>
      </c>
      <c r="O181" s="347"/>
      <c r="P181" s="1320">
        <v>3600</v>
      </c>
      <c r="Q181" s="508"/>
      <c r="R181" s="1710" t="s">
        <v>56</v>
      </c>
      <c r="S181" s="347" t="s">
        <v>3033</v>
      </c>
      <c r="T181" s="347" t="s">
        <v>3626</v>
      </c>
      <c r="U181" s="347"/>
      <c r="V181" s="347" t="s">
        <v>147</v>
      </c>
      <c r="W181" s="341" t="s">
        <v>198</v>
      </c>
      <c r="X181" s="341">
        <v>148</v>
      </c>
      <c r="Y181" s="340">
        <v>595</v>
      </c>
      <c r="Z181" s="340">
        <v>595</v>
      </c>
      <c r="AA181" s="340">
        <v>38.5</v>
      </c>
      <c r="AB181" s="347" t="s">
        <v>133</v>
      </c>
      <c r="AC181" s="341" t="s">
        <v>3079</v>
      </c>
      <c r="AD181" s="340"/>
      <c r="AE181" s="1282">
        <v>872016976411899</v>
      </c>
      <c r="AF181" s="340">
        <v>1</v>
      </c>
      <c r="AG181" s="340" t="s">
        <v>113</v>
      </c>
      <c r="AH181" s="2785">
        <v>14.5</v>
      </c>
      <c r="AL181" s="2938"/>
    </row>
    <row r="182" spans="2:38">
      <c r="B182" s="1303"/>
      <c r="C182" s="834" t="s">
        <v>2766</v>
      </c>
      <c r="D182" s="834" t="s">
        <v>2193</v>
      </c>
      <c r="E182" s="1483" t="s">
        <v>2769</v>
      </c>
      <c r="F182" s="1071">
        <v>911401840887</v>
      </c>
      <c r="G182" s="201">
        <v>8720169764132</v>
      </c>
      <c r="H182" s="55" t="s">
        <v>2334</v>
      </c>
      <c r="I182" s="219" t="s">
        <v>2540</v>
      </c>
      <c r="J182" s="835" t="s">
        <v>3205</v>
      </c>
      <c r="K182" s="429" t="s">
        <v>3203</v>
      </c>
      <c r="L182" s="428">
        <v>4000</v>
      </c>
      <c r="M182" s="429">
        <v>100000</v>
      </c>
      <c r="N182" s="428">
        <v>5</v>
      </c>
      <c r="O182" s="432"/>
      <c r="P182" s="1321">
        <v>3600</v>
      </c>
      <c r="Q182" s="508"/>
      <c r="R182" s="1717" t="s">
        <v>56</v>
      </c>
      <c r="S182" s="432" t="s">
        <v>3033</v>
      </c>
      <c r="T182" s="432" t="s">
        <v>3626</v>
      </c>
      <c r="U182" s="432"/>
      <c r="V182" s="432" t="s">
        <v>121</v>
      </c>
      <c r="W182" s="456" t="s">
        <v>198</v>
      </c>
      <c r="X182" s="456">
        <v>155</v>
      </c>
      <c r="Y182" s="428">
        <v>595</v>
      </c>
      <c r="Z182" s="428">
        <v>595</v>
      </c>
      <c r="AA182" s="428">
        <v>38.5</v>
      </c>
      <c r="AB182" s="432" t="s">
        <v>133</v>
      </c>
      <c r="AC182" s="456" t="s">
        <v>3079</v>
      </c>
      <c r="AD182" s="428"/>
      <c r="AE182" s="1687">
        <v>872016976413299</v>
      </c>
      <c r="AF182" s="428">
        <v>1</v>
      </c>
      <c r="AG182" s="428" t="s">
        <v>113</v>
      </c>
      <c r="AH182" s="2786">
        <v>14.5</v>
      </c>
      <c r="AL182" s="2938"/>
    </row>
    <row r="183" spans="2:38" ht="14" customHeight="1">
      <c r="B183" s="133" t="s">
        <v>3774</v>
      </c>
      <c r="C183" s="832" t="s">
        <v>2766</v>
      </c>
      <c r="D183" s="832" t="s">
        <v>2193</v>
      </c>
      <c r="E183" s="1490" t="s">
        <v>2769</v>
      </c>
      <c r="F183" s="2236">
        <v>911401807587</v>
      </c>
      <c r="G183" s="716">
        <v>8720169751330</v>
      </c>
      <c r="H183" s="897" t="s">
        <v>670</v>
      </c>
      <c r="I183" s="237" t="s">
        <v>671</v>
      </c>
      <c r="J183" s="442">
        <v>26</v>
      </c>
      <c r="K183" s="1086" t="s">
        <v>2407</v>
      </c>
      <c r="L183" s="831" t="s">
        <v>3703</v>
      </c>
      <c r="M183" s="388">
        <v>100000</v>
      </c>
      <c r="N183" s="408">
        <v>5</v>
      </c>
      <c r="O183" s="831"/>
      <c r="P183" s="1319">
        <v>1570</v>
      </c>
      <c r="Q183" s="508"/>
      <c r="R183" s="1719" t="s">
        <v>56</v>
      </c>
      <c r="S183" s="831" t="s">
        <v>3033</v>
      </c>
      <c r="T183" s="831" t="s">
        <v>3628</v>
      </c>
      <c r="U183" s="831"/>
      <c r="V183" s="831" t="s">
        <v>147</v>
      </c>
      <c r="W183" s="2020" t="s">
        <v>198</v>
      </c>
      <c r="X183" s="2020">
        <v>130</v>
      </c>
      <c r="Y183" s="831">
        <v>595</v>
      </c>
      <c r="Z183" s="831">
        <v>595</v>
      </c>
      <c r="AA183" s="831">
        <v>62</v>
      </c>
      <c r="AB183" s="831" t="s">
        <v>113</v>
      </c>
      <c r="AC183" s="352" t="s">
        <v>3079</v>
      </c>
      <c r="AD183" s="831"/>
      <c r="AE183" s="2557">
        <v>872016975133099</v>
      </c>
      <c r="AF183" s="831">
        <v>1</v>
      </c>
      <c r="AG183" s="831" t="s">
        <v>113</v>
      </c>
      <c r="AH183" s="2788">
        <v>14.5</v>
      </c>
      <c r="AL183" s="2938"/>
    </row>
    <row r="184" spans="2:38">
      <c r="B184" s="531"/>
      <c r="C184" s="557" t="s">
        <v>2766</v>
      </c>
      <c r="D184" s="557" t="s">
        <v>2193</v>
      </c>
      <c r="E184" s="1463" t="s">
        <v>2769</v>
      </c>
      <c r="F184" s="2236">
        <v>911401807687</v>
      </c>
      <c r="G184" s="716">
        <v>8720169751347</v>
      </c>
      <c r="H184" s="787" t="s">
        <v>686</v>
      </c>
      <c r="I184" s="237" t="s">
        <v>687</v>
      </c>
      <c r="J184" s="375">
        <v>26</v>
      </c>
      <c r="K184" s="2112" t="s">
        <v>2407</v>
      </c>
      <c r="L184" s="1905">
        <v>4000</v>
      </c>
      <c r="M184" s="388">
        <v>100000</v>
      </c>
      <c r="N184" s="408">
        <v>5</v>
      </c>
      <c r="O184" s="379"/>
      <c r="P184" s="1319">
        <v>1870</v>
      </c>
      <c r="Q184" s="508"/>
      <c r="R184" s="1710" t="s">
        <v>56</v>
      </c>
      <c r="S184" s="379" t="s">
        <v>3033</v>
      </c>
      <c r="T184" s="379" t="s">
        <v>3628</v>
      </c>
      <c r="U184" s="379"/>
      <c r="V184" s="379" t="s">
        <v>121</v>
      </c>
      <c r="W184" s="2027" t="s">
        <v>198</v>
      </c>
      <c r="X184" s="2027">
        <v>130</v>
      </c>
      <c r="Y184" s="1905">
        <v>595</v>
      </c>
      <c r="Z184" s="1905">
        <v>595</v>
      </c>
      <c r="AA184" s="1905">
        <v>63</v>
      </c>
      <c r="AB184" s="379" t="s">
        <v>113</v>
      </c>
      <c r="AC184" s="352" t="s">
        <v>3079</v>
      </c>
      <c r="AD184" s="1905"/>
      <c r="AE184" s="2557">
        <v>872016975134799</v>
      </c>
      <c r="AF184" s="1905">
        <v>1</v>
      </c>
      <c r="AG184" s="1905" t="s">
        <v>113</v>
      </c>
      <c r="AH184" s="2803">
        <v>14.5</v>
      </c>
      <c r="AL184" s="2938"/>
    </row>
    <row r="185" spans="2:38" ht="14" customHeight="1">
      <c r="B185" s="714"/>
      <c r="C185" s="557" t="s">
        <v>2766</v>
      </c>
      <c r="D185" s="557" t="s">
        <v>2193</v>
      </c>
      <c r="E185" s="1463" t="s">
        <v>2769</v>
      </c>
      <c r="F185" s="2236">
        <v>911401890285</v>
      </c>
      <c r="G185" s="716">
        <v>8720169735095</v>
      </c>
      <c r="H185" s="787" t="s">
        <v>672</v>
      </c>
      <c r="I185" s="237" t="s">
        <v>671</v>
      </c>
      <c r="J185" s="375">
        <v>26</v>
      </c>
      <c r="K185" s="1086" t="s">
        <v>1319</v>
      </c>
      <c r="L185" s="831" t="s">
        <v>1321</v>
      </c>
      <c r="M185" s="388">
        <v>100000</v>
      </c>
      <c r="N185" s="408">
        <v>5</v>
      </c>
      <c r="O185" s="831"/>
      <c r="P185" s="1319">
        <v>1600</v>
      </c>
      <c r="Q185" s="508"/>
      <c r="R185" s="1719" t="s">
        <v>56</v>
      </c>
      <c r="S185" s="831" t="s">
        <v>3033</v>
      </c>
      <c r="T185" s="831" t="s">
        <v>3628</v>
      </c>
      <c r="U185" s="831"/>
      <c r="V185" s="831" t="s">
        <v>121</v>
      </c>
      <c r="W185" s="2020" t="s">
        <v>198</v>
      </c>
      <c r="X185" s="2020">
        <v>138</v>
      </c>
      <c r="Y185" s="831">
        <v>595</v>
      </c>
      <c r="Z185" s="831">
        <v>595</v>
      </c>
      <c r="AA185" s="831">
        <v>62</v>
      </c>
      <c r="AB185" s="831" t="s">
        <v>113</v>
      </c>
      <c r="AC185" s="352" t="s">
        <v>3079</v>
      </c>
      <c r="AD185" s="831"/>
      <c r="AE185" s="2557">
        <v>872016973509599</v>
      </c>
      <c r="AF185" s="831">
        <v>1</v>
      </c>
      <c r="AG185" s="831" t="s">
        <v>113</v>
      </c>
      <c r="AH185" s="2788">
        <v>14.5</v>
      </c>
      <c r="AL185" s="2938"/>
    </row>
    <row r="186" spans="2:38" ht="14" customHeight="1">
      <c r="B186" s="531"/>
      <c r="C186" s="557" t="s">
        <v>2766</v>
      </c>
      <c r="D186" s="557" t="s">
        <v>2193</v>
      </c>
      <c r="E186" s="1463" t="s">
        <v>2769</v>
      </c>
      <c r="F186" s="2236">
        <v>911401800087</v>
      </c>
      <c r="G186" s="716">
        <v>8720169749818</v>
      </c>
      <c r="H186" s="897" t="s">
        <v>2575</v>
      </c>
      <c r="I186" s="237" t="s">
        <v>674</v>
      </c>
      <c r="J186" s="375" t="s">
        <v>675</v>
      </c>
      <c r="K186" s="1086" t="s">
        <v>1319</v>
      </c>
      <c r="L186" s="1905" t="s">
        <v>1321</v>
      </c>
      <c r="M186" s="388">
        <v>100000</v>
      </c>
      <c r="N186" s="408">
        <v>5</v>
      </c>
      <c r="O186" s="379"/>
      <c r="P186" s="1319">
        <v>1820</v>
      </c>
      <c r="Q186" s="508"/>
      <c r="R186" s="1710" t="s">
        <v>56</v>
      </c>
      <c r="S186" s="379" t="s">
        <v>3033</v>
      </c>
      <c r="T186" s="379" t="s">
        <v>3628</v>
      </c>
      <c r="U186" s="379"/>
      <c r="V186" s="379" t="s">
        <v>121</v>
      </c>
      <c r="W186" s="2027" t="s">
        <v>198</v>
      </c>
      <c r="X186" s="2027">
        <v>160</v>
      </c>
      <c r="Y186" s="1905">
        <v>595</v>
      </c>
      <c r="Z186" s="1905">
        <v>595</v>
      </c>
      <c r="AA186" s="1905">
        <v>62</v>
      </c>
      <c r="AB186" s="379" t="s">
        <v>113</v>
      </c>
      <c r="AC186" s="352" t="s">
        <v>3079</v>
      </c>
      <c r="AD186" s="1905"/>
      <c r="AE186" s="2557">
        <v>872016974981899</v>
      </c>
      <c r="AF186" s="1905">
        <v>1</v>
      </c>
      <c r="AG186" s="1905" t="s">
        <v>113</v>
      </c>
      <c r="AH186" s="2803">
        <v>14.5</v>
      </c>
      <c r="AL186" s="2938"/>
    </row>
    <row r="187" spans="2:38">
      <c r="B187" s="531"/>
      <c r="C187" s="557" t="s">
        <v>2766</v>
      </c>
      <c r="D187" s="557" t="s">
        <v>2193</v>
      </c>
      <c r="E187" s="1463" t="s">
        <v>2769</v>
      </c>
      <c r="F187" s="2236">
        <v>911401890585</v>
      </c>
      <c r="G187" s="224">
        <v>8720169735125</v>
      </c>
      <c r="H187" s="787" t="s">
        <v>688</v>
      </c>
      <c r="I187" s="237" t="s">
        <v>687</v>
      </c>
      <c r="J187" s="375">
        <v>26</v>
      </c>
      <c r="K187" s="1086" t="s">
        <v>1319</v>
      </c>
      <c r="L187" s="1905">
        <v>4000</v>
      </c>
      <c r="M187" s="388">
        <v>100000</v>
      </c>
      <c r="N187" s="408">
        <v>5</v>
      </c>
      <c r="O187" s="379"/>
      <c r="P187" s="1319">
        <v>1900</v>
      </c>
      <c r="Q187" s="508"/>
      <c r="R187" s="1710" t="s">
        <v>56</v>
      </c>
      <c r="S187" s="379" t="s">
        <v>3033</v>
      </c>
      <c r="T187" s="379" t="s">
        <v>3628</v>
      </c>
      <c r="U187" s="379"/>
      <c r="V187" s="379" t="s">
        <v>121</v>
      </c>
      <c r="W187" s="2027" t="s">
        <v>198</v>
      </c>
      <c r="X187" s="2027">
        <v>138</v>
      </c>
      <c r="Y187" s="1905">
        <v>595</v>
      </c>
      <c r="Z187" s="1905">
        <v>595</v>
      </c>
      <c r="AA187" s="1905">
        <v>63</v>
      </c>
      <c r="AB187" s="379" t="s">
        <v>113</v>
      </c>
      <c r="AC187" s="352" t="s">
        <v>3079</v>
      </c>
      <c r="AD187" s="1905"/>
      <c r="AE187" s="831">
        <v>872016973512599</v>
      </c>
      <c r="AF187" s="1905">
        <v>1</v>
      </c>
      <c r="AG187" s="1905" t="s">
        <v>113</v>
      </c>
      <c r="AH187" s="2803">
        <v>14.5</v>
      </c>
      <c r="AL187" s="2938"/>
    </row>
    <row r="188" spans="2:38">
      <c r="B188" s="531"/>
      <c r="C188" s="557" t="s">
        <v>2766</v>
      </c>
      <c r="D188" s="557" t="s">
        <v>2193</v>
      </c>
      <c r="E188" s="1463" t="s">
        <v>2769</v>
      </c>
      <c r="F188" s="2236">
        <v>911401800687</v>
      </c>
      <c r="G188" s="716">
        <v>8720169749870</v>
      </c>
      <c r="H188" s="787" t="s">
        <v>697</v>
      </c>
      <c r="I188" s="237" t="s">
        <v>2320</v>
      </c>
      <c r="J188" s="744">
        <v>26</v>
      </c>
      <c r="K188" s="1097" t="s">
        <v>1319</v>
      </c>
      <c r="L188" s="1907">
        <v>4000</v>
      </c>
      <c r="M188" s="387">
        <v>100000</v>
      </c>
      <c r="N188" s="408">
        <v>5</v>
      </c>
      <c r="O188" s="378"/>
      <c r="P188" s="1319">
        <v>1725</v>
      </c>
      <c r="Q188" s="508"/>
      <c r="R188" s="1734" t="s">
        <v>56</v>
      </c>
      <c r="S188" s="378" t="s">
        <v>3034</v>
      </c>
      <c r="T188" s="378" t="s">
        <v>3628</v>
      </c>
      <c r="U188" s="378"/>
      <c r="V188" s="378" t="s">
        <v>121</v>
      </c>
      <c r="W188" s="2029" t="s">
        <v>198</v>
      </c>
      <c r="X188" s="2029">
        <v>138</v>
      </c>
      <c r="Y188" s="1907">
        <v>595</v>
      </c>
      <c r="Z188" s="1907">
        <v>595</v>
      </c>
      <c r="AA188" s="1907">
        <v>61</v>
      </c>
      <c r="AB188" s="378" t="s">
        <v>113</v>
      </c>
      <c r="AC188" s="352" t="s">
        <v>3079</v>
      </c>
      <c r="AD188" s="1907"/>
      <c r="AE188" s="2557">
        <v>872016974987099</v>
      </c>
      <c r="AF188" s="1907">
        <v>1</v>
      </c>
      <c r="AG188" s="1907" t="s">
        <v>113</v>
      </c>
      <c r="AH188" s="2804">
        <v>14.5</v>
      </c>
      <c r="AL188" s="2938"/>
    </row>
    <row r="189" spans="2:38">
      <c r="B189" s="531"/>
      <c r="C189" s="557" t="s">
        <v>2766</v>
      </c>
      <c r="D189" s="557" t="s">
        <v>2193</v>
      </c>
      <c r="E189" s="1463" t="s">
        <v>2769</v>
      </c>
      <c r="F189" s="2236">
        <v>911401800887</v>
      </c>
      <c r="G189" s="716">
        <v>8720169750159</v>
      </c>
      <c r="H189" s="787" t="s">
        <v>86</v>
      </c>
      <c r="I189" s="237" t="s">
        <v>2738</v>
      </c>
      <c r="J189" s="744">
        <v>26</v>
      </c>
      <c r="K189" s="1099">
        <v>3600</v>
      </c>
      <c r="L189" s="1907">
        <v>4000</v>
      </c>
      <c r="M189" s="321">
        <v>100000</v>
      </c>
      <c r="N189" s="322">
        <v>5</v>
      </c>
      <c r="O189" s="378"/>
      <c r="P189" s="642">
        <v>1600</v>
      </c>
      <c r="Q189" s="508"/>
      <c r="R189" s="1734" t="s">
        <v>56</v>
      </c>
      <c r="S189" s="378" t="s">
        <v>3034</v>
      </c>
      <c r="T189" s="378" t="s">
        <v>3628</v>
      </c>
      <c r="U189" s="378"/>
      <c r="V189" s="378" t="s">
        <v>121</v>
      </c>
      <c r="W189" s="2029" t="s">
        <v>198</v>
      </c>
      <c r="X189" s="2029">
        <v>138</v>
      </c>
      <c r="Y189" s="1907">
        <v>595</v>
      </c>
      <c r="Z189" s="1907">
        <v>595</v>
      </c>
      <c r="AA189" s="1907">
        <v>61</v>
      </c>
      <c r="AB189" s="378" t="s">
        <v>113</v>
      </c>
      <c r="AC189" s="302" t="s">
        <v>3079</v>
      </c>
      <c r="AD189" s="1907"/>
      <c r="AE189" s="2557">
        <v>872016975015999</v>
      </c>
      <c r="AF189" s="1907">
        <v>6</v>
      </c>
      <c r="AG189" s="1907" t="s">
        <v>113</v>
      </c>
      <c r="AH189" s="2804">
        <v>14.5</v>
      </c>
      <c r="AL189" s="2938"/>
    </row>
    <row r="190" spans="2:38">
      <c r="B190" s="531"/>
      <c r="C190" s="557" t="s">
        <v>2766</v>
      </c>
      <c r="D190" s="557" t="s">
        <v>2193</v>
      </c>
      <c r="E190" s="1463" t="s">
        <v>2769</v>
      </c>
      <c r="F190" s="215">
        <v>911401800187</v>
      </c>
      <c r="G190" s="716">
        <v>8720169749825</v>
      </c>
      <c r="H190" s="40" t="s">
        <v>2576</v>
      </c>
      <c r="I190" s="237" t="s">
        <v>684</v>
      </c>
      <c r="J190" s="896" t="s">
        <v>675</v>
      </c>
      <c r="K190" s="1086" t="s">
        <v>1319</v>
      </c>
      <c r="L190" s="1905">
        <v>4000</v>
      </c>
      <c r="M190" s="388">
        <v>100000</v>
      </c>
      <c r="N190" s="408">
        <v>5</v>
      </c>
      <c r="O190" s="379"/>
      <c r="P190" s="1319">
        <v>2120</v>
      </c>
      <c r="Q190" s="508"/>
      <c r="R190" s="1710" t="s">
        <v>56</v>
      </c>
      <c r="S190" s="379" t="s">
        <v>3033</v>
      </c>
      <c r="T190" s="379" t="s">
        <v>3628</v>
      </c>
      <c r="U190" s="379"/>
      <c r="V190" s="379" t="s">
        <v>121</v>
      </c>
      <c r="W190" s="2027" t="s">
        <v>198</v>
      </c>
      <c r="X190" s="2027">
        <v>160</v>
      </c>
      <c r="Y190" s="1905">
        <v>595</v>
      </c>
      <c r="Z190" s="1905">
        <v>595</v>
      </c>
      <c r="AA190" s="1905">
        <v>63</v>
      </c>
      <c r="AB190" s="379" t="s">
        <v>113</v>
      </c>
      <c r="AC190" s="352" t="s">
        <v>3079</v>
      </c>
      <c r="AD190" s="1905"/>
      <c r="AE190" s="2557">
        <v>872016974982599</v>
      </c>
      <c r="AF190" s="1905">
        <v>1</v>
      </c>
      <c r="AG190" s="1905" t="s">
        <v>113</v>
      </c>
      <c r="AH190" s="2803">
        <v>14.5</v>
      </c>
      <c r="AL190" s="2938"/>
    </row>
    <row r="191" spans="2:38">
      <c r="B191" s="531"/>
      <c r="C191" s="557" t="s">
        <v>2766</v>
      </c>
      <c r="D191" s="557" t="s">
        <v>2193</v>
      </c>
      <c r="E191" s="1463" t="s">
        <v>2769</v>
      </c>
      <c r="F191" s="2236">
        <v>911401890885</v>
      </c>
      <c r="G191" s="716">
        <v>8720169735156</v>
      </c>
      <c r="H191" s="787" t="s">
        <v>689</v>
      </c>
      <c r="I191" s="237" t="s">
        <v>690</v>
      </c>
      <c r="J191" s="744">
        <v>26</v>
      </c>
      <c r="K191" s="1099" t="s">
        <v>1319</v>
      </c>
      <c r="L191" s="1907">
        <v>4000</v>
      </c>
      <c r="M191" s="321">
        <v>100000</v>
      </c>
      <c r="N191" s="322">
        <v>5</v>
      </c>
      <c r="O191" s="378"/>
      <c r="P191" s="642">
        <v>2500</v>
      </c>
      <c r="Q191" s="508"/>
      <c r="R191" s="1734" t="s">
        <v>56</v>
      </c>
      <c r="S191" s="378" t="s">
        <v>3033</v>
      </c>
      <c r="T191" s="378" t="s">
        <v>3628</v>
      </c>
      <c r="U191" s="378"/>
      <c r="V191" s="378" t="s">
        <v>121</v>
      </c>
      <c r="W191" s="2029" t="s">
        <v>198</v>
      </c>
      <c r="X191" s="2029">
        <v>138</v>
      </c>
      <c r="Y191" s="1907">
        <v>595</v>
      </c>
      <c r="Z191" s="1907">
        <v>595</v>
      </c>
      <c r="AA191" s="1907">
        <v>63</v>
      </c>
      <c r="AB191" s="378" t="s">
        <v>133</v>
      </c>
      <c r="AC191" s="302" t="s">
        <v>3079</v>
      </c>
      <c r="AD191" s="1907"/>
      <c r="AE191" s="2557">
        <v>872016973515699</v>
      </c>
      <c r="AF191" s="1907">
        <v>1</v>
      </c>
      <c r="AG191" s="1907" t="s">
        <v>113</v>
      </c>
      <c r="AH191" s="2804">
        <v>14.5</v>
      </c>
      <c r="AL191" s="2938"/>
    </row>
    <row r="192" spans="2:38">
      <c r="B192" s="531"/>
      <c r="C192" s="557" t="s">
        <v>2766</v>
      </c>
      <c r="D192" s="557" t="s">
        <v>2193</v>
      </c>
      <c r="E192" s="1463" t="s">
        <v>2769</v>
      </c>
      <c r="F192" s="215">
        <v>911401800287</v>
      </c>
      <c r="G192" s="716">
        <v>8720169749832</v>
      </c>
      <c r="H192" s="40" t="s">
        <v>2577</v>
      </c>
      <c r="I192" s="237" t="s">
        <v>685</v>
      </c>
      <c r="J192" s="896" t="s">
        <v>675</v>
      </c>
      <c r="K192" s="1086" t="s">
        <v>1319</v>
      </c>
      <c r="L192" s="1905">
        <v>4000</v>
      </c>
      <c r="M192" s="388">
        <v>100000</v>
      </c>
      <c r="N192" s="408">
        <v>5</v>
      </c>
      <c r="O192" s="379"/>
      <c r="P192" s="1319">
        <v>2720</v>
      </c>
      <c r="Q192" s="508"/>
      <c r="R192" s="1710" t="s">
        <v>56</v>
      </c>
      <c r="S192" s="379" t="s">
        <v>3033</v>
      </c>
      <c r="T192" s="379" t="s">
        <v>3628</v>
      </c>
      <c r="U192" s="379"/>
      <c r="V192" s="379" t="s">
        <v>121</v>
      </c>
      <c r="W192" s="2027" t="s">
        <v>198</v>
      </c>
      <c r="X192" s="2027">
        <v>160</v>
      </c>
      <c r="Y192" s="1905">
        <v>595</v>
      </c>
      <c r="Z192" s="1905">
        <v>595</v>
      </c>
      <c r="AA192" s="1905">
        <v>63</v>
      </c>
      <c r="AB192" s="379" t="s">
        <v>133</v>
      </c>
      <c r="AC192" s="352" t="s">
        <v>3079</v>
      </c>
      <c r="AD192" s="1905"/>
      <c r="AE192" s="2557">
        <v>872016974983299</v>
      </c>
      <c r="AF192" s="1905">
        <v>1</v>
      </c>
      <c r="AG192" s="1905" t="s">
        <v>113</v>
      </c>
      <c r="AH192" s="2803">
        <v>14.5</v>
      </c>
      <c r="AL192" s="2938"/>
    </row>
    <row r="193" spans="2:38" ht="14" customHeight="1">
      <c r="B193" s="531"/>
      <c r="C193" s="557" t="s">
        <v>2766</v>
      </c>
      <c r="D193" s="557" t="s">
        <v>2193</v>
      </c>
      <c r="E193" s="1463" t="s">
        <v>2769</v>
      </c>
      <c r="F193" s="2236">
        <v>911401807087</v>
      </c>
      <c r="G193" s="716">
        <v>8720169751286</v>
      </c>
      <c r="H193" s="787" t="s">
        <v>673</v>
      </c>
      <c r="I193" s="237" t="s">
        <v>2321</v>
      </c>
      <c r="J193" s="375">
        <v>31</v>
      </c>
      <c r="K193" s="1086" t="s">
        <v>2408</v>
      </c>
      <c r="L193" s="831" t="s">
        <v>1321</v>
      </c>
      <c r="M193" s="388">
        <v>100000</v>
      </c>
      <c r="N193" s="408">
        <v>5</v>
      </c>
      <c r="O193" s="831"/>
      <c r="P193" s="1319">
        <v>1595</v>
      </c>
      <c r="Q193" s="508"/>
      <c r="R193" s="1719" t="s">
        <v>56</v>
      </c>
      <c r="S193" s="831" t="s">
        <v>3034</v>
      </c>
      <c r="T193" s="831" t="s">
        <v>3629</v>
      </c>
      <c r="U193" s="831"/>
      <c r="V193" s="831" t="s">
        <v>121</v>
      </c>
      <c r="W193" s="2020" t="s">
        <v>198</v>
      </c>
      <c r="X193" s="2020">
        <v>138</v>
      </c>
      <c r="Y193" s="831">
        <v>595</v>
      </c>
      <c r="Z193" s="831">
        <v>595</v>
      </c>
      <c r="AA193" s="831">
        <v>60</v>
      </c>
      <c r="AB193" s="831" t="s">
        <v>113</v>
      </c>
      <c r="AC193" s="352" t="s">
        <v>3079</v>
      </c>
      <c r="AD193" s="831"/>
      <c r="AE193" s="2557">
        <v>872016975128699</v>
      </c>
      <c r="AF193" s="831">
        <v>1</v>
      </c>
      <c r="AG193" s="831" t="s">
        <v>113</v>
      </c>
      <c r="AH193" s="2788">
        <v>14.5</v>
      </c>
      <c r="AL193" s="2938"/>
    </row>
    <row r="194" spans="2:38">
      <c r="B194" s="531"/>
      <c r="C194" s="557" t="s">
        <v>2766</v>
      </c>
      <c r="D194" s="557" t="s">
        <v>2193</v>
      </c>
      <c r="E194" s="1463" t="s">
        <v>2769</v>
      </c>
      <c r="F194" s="2236">
        <v>911401806987</v>
      </c>
      <c r="G194" s="716">
        <v>8720169751279</v>
      </c>
      <c r="H194" s="787" t="s">
        <v>698</v>
      </c>
      <c r="I194" s="237" t="s">
        <v>2320</v>
      </c>
      <c r="J194" s="744">
        <v>31</v>
      </c>
      <c r="K194" s="1097" t="s">
        <v>2408</v>
      </c>
      <c r="L194" s="1907">
        <v>4000</v>
      </c>
      <c r="M194" s="321">
        <v>100000</v>
      </c>
      <c r="N194" s="322">
        <v>5</v>
      </c>
      <c r="O194" s="378"/>
      <c r="P194" s="1319">
        <v>1775</v>
      </c>
      <c r="Q194" s="508"/>
      <c r="R194" s="1734" t="s">
        <v>56</v>
      </c>
      <c r="S194" s="378" t="s">
        <v>3034</v>
      </c>
      <c r="T194" s="378" t="s">
        <v>3628</v>
      </c>
      <c r="U194" s="378"/>
      <c r="V194" s="378" t="s">
        <v>121</v>
      </c>
      <c r="W194" s="2029" t="s">
        <v>198</v>
      </c>
      <c r="X194" s="2029">
        <v>138</v>
      </c>
      <c r="Y194" s="1907">
        <v>595</v>
      </c>
      <c r="Z194" s="1907">
        <v>595</v>
      </c>
      <c r="AA194" s="1907">
        <v>61</v>
      </c>
      <c r="AB194" s="378" t="s">
        <v>113</v>
      </c>
      <c r="AC194" s="302" t="s">
        <v>3079</v>
      </c>
      <c r="AD194" s="1907"/>
      <c r="AE194" s="2557">
        <v>872016975127999</v>
      </c>
      <c r="AF194" s="1907">
        <v>1</v>
      </c>
      <c r="AG194" s="1907" t="s">
        <v>113</v>
      </c>
      <c r="AH194" s="2804">
        <v>14.5</v>
      </c>
      <c r="AL194" s="2938"/>
    </row>
    <row r="195" spans="2:38">
      <c r="B195" s="531"/>
      <c r="C195" s="557" t="s">
        <v>2766</v>
      </c>
      <c r="D195" s="557" t="s">
        <v>2193</v>
      </c>
      <c r="E195" s="1463" t="s">
        <v>2769</v>
      </c>
      <c r="F195" s="2236">
        <v>911401807187</v>
      </c>
      <c r="G195" s="716">
        <v>8720169751293</v>
      </c>
      <c r="H195" s="787" t="s">
        <v>699</v>
      </c>
      <c r="I195" s="237" t="s">
        <v>2320</v>
      </c>
      <c r="J195" s="744">
        <v>38</v>
      </c>
      <c r="K195" s="1097" t="s">
        <v>2409</v>
      </c>
      <c r="L195" s="1907">
        <v>4000</v>
      </c>
      <c r="M195" s="387">
        <v>100000</v>
      </c>
      <c r="N195" s="408">
        <v>5</v>
      </c>
      <c r="O195" s="378"/>
      <c r="P195" s="1319">
        <v>2000</v>
      </c>
      <c r="Q195" s="508"/>
      <c r="R195" s="1734" t="s">
        <v>56</v>
      </c>
      <c r="S195" s="378" t="s">
        <v>3034</v>
      </c>
      <c r="T195" s="378" t="s">
        <v>3628</v>
      </c>
      <c r="U195" s="378"/>
      <c r="V195" s="378" t="s">
        <v>121</v>
      </c>
      <c r="W195" s="2029" t="s">
        <v>198</v>
      </c>
      <c r="X195" s="2029">
        <v>131</v>
      </c>
      <c r="Y195" s="1907">
        <v>595</v>
      </c>
      <c r="Z195" s="1907">
        <v>595</v>
      </c>
      <c r="AA195" s="1907">
        <v>61</v>
      </c>
      <c r="AB195" s="378" t="s">
        <v>113</v>
      </c>
      <c r="AC195" s="352" t="s">
        <v>3079</v>
      </c>
      <c r="AD195" s="1907"/>
      <c r="AE195" s="2557">
        <v>872016975129399</v>
      </c>
      <c r="AF195" s="1907">
        <v>1</v>
      </c>
      <c r="AG195" s="1907" t="s">
        <v>113</v>
      </c>
      <c r="AH195" s="2804">
        <v>14.5</v>
      </c>
      <c r="AL195" s="2938"/>
    </row>
    <row r="196" spans="2:38">
      <c r="B196" s="531"/>
      <c r="C196" s="834" t="s">
        <v>2766</v>
      </c>
      <c r="D196" s="834" t="s">
        <v>2193</v>
      </c>
      <c r="E196" s="1483" t="s">
        <v>2769</v>
      </c>
      <c r="F196" s="2237">
        <v>911401800387</v>
      </c>
      <c r="G196" s="717">
        <v>8720169749849</v>
      </c>
      <c r="H196" s="828" t="s">
        <v>691</v>
      </c>
      <c r="I196" s="202" t="s">
        <v>690</v>
      </c>
      <c r="J196" s="905" t="s">
        <v>692</v>
      </c>
      <c r="K196" s="2138" t="s">
        <v>2409</v>
      </c>
      <c r="L196" s="2141">
        <v>4000</v>
      </c>
      <c r="M196" s="429">
        <v>100000</v>
      </c>
      <c r="N196" s="458">
        <v>5</v>
      </c>
      <c r="O196" s="2139"/>
      <c r="P196" s="1321">
        <v>2700</v>
      </c>
      <c r="Q196" s="508"/>
      <c r="R196" s="1717" t="s">
        <v>56</v>
      </c>
      <c r="S196" s="2139" t="s">
        <v>3033</v>
      </c>
      <c r="T196" s="2139" t="s">
        <v>3629</v>
      </c>
      <c r="U196" s="2139"/>
      <c r="V196" s="2139" t="s">
        <v>121</v>
      </c>
      <c r="W196" s="2140" t="s">
        <v>198</v>
      </c>
      <c r="X196" s="2140">
        <v>131</v>
      </c>
      <c r="Y196" s="2141">
        <v>595</v>
      </c>
      <c r="Z196" s="2141">
        <v>595</v>
      </c>
      <c r="AA196" s="2141">
        <v>63</v>
      </c>
      <c r="AB196" s="2139" t="s">
        <v>133</v>
      </c>
      <c r="AC196" s="473" t="s">
        <v>3079</v>
      </c>
      <c r="AD196" s="2141"/>
      <c r="AE196" s="2559">
        <v>872016974984999</v>
      </c>
      <c r="AF196" s="2141">
        <v>1</v>
      </c>
      <c r="AG196" s="2141" t="s">
        <v>113</v>
      </c>
      <c r="AH196" s="2805">
        <v>14.5</v>
      </c>
      <c r="AL196" s="2938"/>
    </row>
    <row r="197" spans="2:38" ht="14" customHeight="1">
      <c r="B197" s="133"/>
      <c r="C197" s="832" t="s">
        <v>2766</v>
      </c>
      <c r="D197" s="832" t="s">
        <v>2193</v>
      </c>
      <c r="E197" s="1490" t="s">
        <v>2769</v>
      </c>
      <c r="F197" s="2236">
        <v>911401801287</v>
      </c>
      <c r="G197" s="716">
        <v>8720169749900</v>
      </c>
      <c r="H197" s="897" t="s">
        <v>2574</v>
      </c>
      <c r="I197" s="237" t="s">
        <v>2477</v>
      </c>
      <c r="J197" s="442" t="s">
        <v>3207</v>
      </c>
      <c r="K197" s="1098" t="s">
        <v>3208</v>
      </c>
      <c r="L197" s="1906" t="s">
        <v>3704</v>
      </c>
      <c r="M197" s="388">
        <v>100000</v>
      </c>
      <c r="N197" s="408">
        <v>5</v>
      </c>
      <c r="O197" s="439"/>
      <c r="P197" s="1319">
        <v>2050</v>
      </c>
      <c r="Q197" s="508"/>
      <c r="R197" s="1713" t="s">
        <v>56</v>
      </c>
      <c r="S197" s="439" t="s">
        <v>3033</v>
      </c>
      <c r="T197" s="439" t="s">
        <v>3629</v>
      </c>
      <c r="U197" s="439"/>
      <c r="V197" s="439" t="s">
        <v>3002</v>
      </c>
      <c r="W197" s="2028" t="s">
        <v>198</v>
      </c>
      <c r="X197" s="2028">
        <v>129</v>
      </c>
      <c r="Y197" s="1906">
        <v>595</v>
      </c>
      <c r="Z197" s="1906">
        <v>595</v>
      </c>
      <c r="AA197" s="1906">
        <v>62</v>
      </c>
      <c r="AB197" s="439" t="s">
        <v>113</v>
      </c>
      <c r="AC197" s="352" t="s">
        <v>3079</v>
      </c>
      <c r="AD197" s="1906"/>
      <c r="AE197" s="2557">
        <v>872016974990099</v>
      </c>
      <c r="AF197" s="1906">
        <v>1</v>
      </c>
      <c r="AG197" s="1906" t="s">
        <v>113</v>
      </c>
      <c r="AH197" s="2806">
        <v>14.5</v>
      </c>
      <c r="AL197" s="2938"/>
    </row>
    <row r="198" spans="2:38" ht="14" customHeight="1">
      <c r="B198" s="531"/>
      <c r="C198" s="557" t="s">
        <v>2766</v>
      </c>
      <c r="D198" s="557" t="s">
        <v>2193</v>
      </c>
      <c r="E198" s="1463" t="s">
        <v>2769</v>
      </c>
      <c r="F198" s="2236">
        <v>911401891185</v>
      </c>
      <c r="G198" s="716">
        <v>8720169735187</v>
      </c>
      <c r="H198" s="897" t="s">
        <v>680</v>
      </c>
      <c r="I198" s="237" t="s">
        <v>2479</v>
      </c>
      <c r="J198" s="898" t="s">
        <v>3207</v>
      </c>
      <c r="K198" s="1086" t="s">
        <v>3208</v>
      </c>
      <c r="L198" s="831" t="s">
        <v>3704</v>
      </c>
      <c r="M198" s="388">
        <v>100000</v>
      </c>
      <c r="N198" s="408">
        <v>5</v>
      </c>
      <c r="O198" s="831"/>
      <c r="P198" s="1319">
        <v>2350</v>
      </c>
      <c r="Q198" s="508"/>
      <c r="R198" s="1719" t="s">
        <v>56</v>
      </c>
      <c r="S198" s="831" t="s">
        <v>3033</v>
      </c>
      <c r="T198" s="831" t="s">
        <v>3629</v>
      </c>
      <c r="U198" s="831"/>
      <c r="V198" s="831" t="s">
        <v>3002</v>
      </c>
      <c r="W198" s="2020" t="s">
        <v>198</v>
      </c>
      <c r="X198" s="2020">
        <v>129</v>
      </c>
      <c r="Y198" s="831">
        <v>595</v>
      </c>
      <c r="Z198" s="831">
        <v>595</v>
      </c>
      <c r="AA198" s="831">
        <v>63</v>
      </c>
      <c r="AB198" s="831" t="s">
        <v>113</v>
      </c>
      <c r="AC198" s="352" t="s">
        <v>3079</v>
      </c>
      <c r="AD198" s="831"/>
      <c r="AE198" s="2557">
        <v>872016973518799</v>
      </c>
      <c r="AF198" s="831">
        <v>1</v>
      </c>
      <c r="AG198" s="831" t="s">
        <v>113</v>
      </c>
      <c r="AH198" s="2788">
        <v>14.5</v>
      </c>
      <c r="AL198" s="2938"/>
    </row>
    <row r="199" spans="2:38" ht="14" customHeight="1">
      <c r="B199" s="531"/>
      <c r="C199" s="557" t="s">
        <v>2766</v>
      </c>
      <c r="D199" s="557" t="s">
        <v>2193</v>
      </c>
      <c r="E199" s="1463" t="s">
        <v>2769</v>
      </c>
      <c r="F199" s="2236">
        <v>911401891285</v>
      </c>
      <c r="G199" s="224">
        <v>8720169735194</v>
      </c>
      <c r="H199" s="787" t="s">
        <v>681</v>
      </c>
      <c r="I199" s="237" t="s">
        <v>2480</v>
      </c>
      <c r="J199" s="895" t="s">
        <v>3207</v>
      </c>
      <c r="K199" s="1086" t="s">
        <v>3208</v>
      </c>
      <c r="L199" s="831" t="s">
        <v>3704</v>
      </c>
      <c r="M199" s="388">
        <v>100000</v>
      </c>
      <c r="N199" s="408">
        <v>5</v>
      </c>
      <c r="O199" s="831"/>
      <c r="P199" s="1319">
        <v>2950</v>
      </c>
      <c r="Q199" s="508"/>
      <c r="R199" s="1719" t="s">
        <v>56</v>
      </c>
      <c r="S199" s="831" t="s">
        <v>3033</v>
      </c>
      <c r="T199" s="831" t="s">
        <v>3629</v>
      </c>
      <c r="U199" s="831"/>
      <c r="V199" s="831" t="s">
        <v>3002</v>
      </c>
      <c r="W199" s="2020" t="s">
        <v>198</v>
      </c>
      <c r="X199" s="2020">
        <v>129</v>
      </c>
      <c r="Y199" s="831">
        <v>595</v>
      </c>
      <c r="Z199" s="831">
        <v>595</v>
      </c>
      <c r="AA199" s="831">
        <v>63</v>
      </c>
      <c r="AB199" s="831" t="s">
        <v>133</v>
      </c>
      <c r="AC199" s="352" t="s">
        <v>3079</v>
      </c>
      <c r="AD199" s="831"/>
      <c r="AE199" s="831">
        <v>872016973519499</v>
      </c>
      <c r="AF199" s="831">
        <v>1</v>
      </c>
      <c r="AG199" s="831" t="s">
        <v>113</v>
      </c>
      <c r="AH199" s="2788">
        <v>14.5</v>
      </c>
      <c r="AL199" s="2938"/>
    </row>
    <row r="200" spans="2:38">
      <c r="B200" s="531"/>
      <c r="C200" s="834" t="s">
        <v>2766</v>
      </c>
      <c r="D200" s="834" t="s">
        <v>2193</v>
      </c>
      <c r="E200" s="1483" t="s">
        <v>2769</v>
      </c>
      <c r="F200" s="2237">
        <v>911401801787</v>
      </c>
      <c r="G200" s="717">
        <v>8720169749955</v>
      </c>
      <c r="H200" s="828" t="s">
        <v>682</v>
      </c>
      <c r="I200" s="202" t="s">
        <v>683</v>
      </c>
      <c r="J200" s="905" t="s">
        <v>3209</v>
      </c>
      <c r="K200" s="2138" t="s">
        <v>3210</v>
      </c>
      <c r="L200" s="2141">
        <v>4000</v>
      </c>
      <c r="M200" s="429">
        <v>100000</v>
      </c>
      <c r="N200" s="458">
        <v>5</v>
      </c>
      <c r="O200" s="2139"/>
      <c r="P200" s="1321">
        <v>3100</v>
      </c>
      <c r="Q200" s="508"/>
      <c r="R200" s="1717" t="s">
        <v>56</v>
      </c>
      <c r="S200" s="2139" t="s">
        <v>3033</v>
      </c>
      <c r="T200" s="2139" t="s">
        <v>3629</v>
      </c>
      <c r="U200" s="2139"/>
      <c r="V200" s="2139" t="s">
        <v>121</v>
      </c>
      <c r="W200" s="2140" t="s">
        <v>198</v>
      </c>
      <c r="X200" s="2140">
        <v>113</v>
      </c>
      <c r="Y200" s="2141">
        <v>595</v>
      </c>
      <c r="Z200" s="2141">
        <v>595</v>
      </c>
      <c r="AA200" s="2141">
        <v>63</v>
      </c>
      <c r="AB200" s="2139" t="s">
        <v>133</v>
      </c>
      <c r="AC200" s="473" t="s">
        <v>3080</v>
      </c>
      <c r="AD200" s="2141"/>
      <c r="AE200" s="2559">
        <v>872016974995599</v>
      </c>
      <c r="AF200" s="2141">
        <v>1</v>
      </c>
      <c r="AG200" s="2141" t="s">
        <v>113</v>
      </c>
      <c r="AH200" s="2805">
        <v>14.5</v>
      </c>
      <c r="AL200" s="2938"/>
    </row>
    <row r="201" spans="2:38">
      <c r="B201" s="531"/>
      <c r="C201" s="832" t="s">
        <v>2766</v>
      </c>
      <c r="D201" s="832" t="s">
        <v>2193</v>
      </c>
      <c r="E201" s="1490" t="s">
        <v>2769</v>
      </c>
      <c r="F201" s="2236">
        <v>911401891585</v>
      </c>
      <c r="G201" s="716">
        <v>8720169735224</v>
      </c>
      <c r="H201" s="897" t="s">
        <v>676</v>
      </c>
      <c r="I201" s="237" t="s">
        <v>677</v>
      </c>
      <c r="J201" s="442">
        <v>26</v>
      </c>
      <c r="K201" s="860" t="s">
        <v>1319</v>
      </c>
      <c r="L201" s="1906">
        <v>4000</v>
      </c>
      <c r="M201" s="388">
        <v>100000</v>
      </c>
      <c r="N201" s="408">
        <v>5</v>
      </c>
      <c r="O201" s="439"/>
      <c r="P201" s="1319">
        <v>3420</v>
      </c>
      <c r="Q201" s="508"/>
      <c r="R201" s="1713" t="s">
        <v>56</v>
      </c>
      <c r="S201" s="439" t="s">
        <v>3035</v>
      </c>
      <c r="T201" s="439" t="s">
        <v>3628</v>
      </c>
      <c r="U201" s="439"/>
      <c r="V201" s="439" t="s">
        <v>121</v>
      </c>
      <c r="W201" s="2028" t="s">
        <v>198</v>
      </c>
      <c r="X201" s="2028">
        <v>129</v>
      </c>
      <c r="Y201" s="1906">
        <v>595</v>
      </c>
      <c r="Z201" s="1906">
        <v>595</v>
      </c>
      <c r="AA201" s="1906">
        <v>65</v>
      </c>
      <c r="AB201" s="439" t="s">
        <v>113</v>
      </c>
      <c r="AC201" s="352" t="s">
        <v>3079</v>
      </c>
      <c r="AD201" s="1906"/>
      <c r="AE201" s="2557">
        <v>872016973522499</v>
      </c>
      <c r="AF201" s="1906">
        <v>1</v>
      </c>
      <c r="AG201" s="1906" t="s">
        <v>113</v>
      </c>
      <c r="AH201" s="2806">
        <v>14.5</v>
      </c>
      <c r="AL201" s="2938"/>
    </row>
    <row r="202" spans="2:38">
      <c r="B202" s="531"/>
      <c r="C202" s="557" t="s">
        <v>2766</v>
      </c>
      <c r="D202" s="557" t="s">
        <v>2193</v>
      </c>
      <c r="E202" s="1463" t="s">
        <v>2769</v>
      </c>
      <c r="F202" s="2236">
        <v>911401891685</v>
      </c>
      <c r="G202" s="716">
        <v>8720169735231</v>
      </c>
      <c r="H202" s="897" t="s">
        <v>678</v>
      </c>
      <c r="I202" s="237" t="s">
        <v>679</v>
      </c>
      <c r="J202" s="375">
        <v>45</v>
      </c>
      <c r="K202" s="1098">
        <v>5000</v>
      </c>
      <c r="L202" s="1906">
        <v>4000</v>
      </c>
      <c r="M202" s="388">
        <v>100000</v>
      </c>
      <c r="N202" s="408">
        <v>5</v>
      </c>
      <c r="O202" s="439"/>
      <c r="P202" s="1319">
        <v>4500</v>
      </c>
      <c r="Q202" s="508"/>
      <c r="R202" s="1713" t="s">
        <v>56</v>
      </c>
      <c r="S202" s="439" t="s">
        <v>49</v>
      </c>
      <c r="T202" s="439" t="s">
        <v>3629</v>
      </c>
      <c r="U202" s="439"/>
      <c r="V202" s="439" t="s">
        <v>121</v>
      </c>
      <c r="W202" s="2028" t="s">
        <v>198</v>
      </c>
      <c r="X202" s="2028">
        <v>111</v>
      </c>
      <c r="Y202" s="1906">
        <v>595</v>
      </c>
      <c r="Z202" s="1906">
        <v>595</v>
      </c>
      <c r="AA202" s="1906">
        <v>78</v>
      </c>
      <c r="AB202" s="439" t="s">
        <v>113</v>
      </c>
      <c r="AC202" s="352" t="s">
        <v>3080</v>
      </c>
      <c r="AD202" s="1906"/>
      <c r="AE202" s="2557">
        <v>872016973523199</v>
      </c>
      <c r="AF202" s="1906">
        <v>1</v>
      </c>
      <c r="AG202" s="1906" t="s">
        <v>113</v>
      </c>
      <c r="AH202" s="2806">
        <v>14.5</v>
      </c>
      <c r="AL202" s="2938"/>
    </row>
    <row r="203" spans="2:38">
      <c r="B203" s="531"/>
      <c r="C203" s="557" t="s">
        <v>2766</v>
      </c>
      <c r="D203" s="557" t="s">
        <v>2193</v>
      </c>
      <c r="E203" s="1463" t="s">
        <v>2769</v>
      </c>
      <c r="F203" s="2236">
        <v>911401891785</v>
      </c>
      <c r="G203" s="716">
        <v>8720169735613</v>
      </c>
      <c r="H203" s="787" t="s">
        <v>693</v>
      </c>
      <c r="I203" s="237" t="s">
        <v>694</v>
      </c>
      <c r="J203" s="744">
        <v>45</v>
      </c>
      <c r="K203" s="1075">
        <v>4800</v>
      </c>
      <c r="L203" s="1905">
        <v>4000</v>
      </c>
      <c r="M203" s="388">
        <v>100000</v>
      </c>
      <c r="N203" s="408">
        <v>5</v>
      </c>
      <c r="O203" s="379"/>
      <c r="P203" s="1319">
        <v>4800</v>
      </c>
      <c r="Q203" s="508"/>
      <c r="R203" s="1710" t="s">
        <v>56</v>
      </c>
      <c r="S203" s="379" t="s">
        <v>49</v>
      </c>
      <c r="T203" s="379" t="s">
        <v>3629</v>
      </c>
      <c r="U203" s="379"/>
      <c r="V203" s="379" t="s">
        <v>121</v>
      </c>
      <c r="W203" s="2027" t="s">
        <v>198</v>
      </c>
      <c r="X203" s="2027">
        <v>106</v>
      </c>
      <c r="Y203" s="1905">
        <v>595</v>
      </c>
      <c r="Z203" s="1905">
        <v>595</v>
      </c>
      <c r="AA203" s="1905">
        <v>78</v>
      </c>
      <c r="AB203" s="379" t="s">
        <v>113</v>
      </c>
      <c r="AC203" s="352" t="s">
        <v>3080</v>
      </c>
      <c r="AD203" s="1905"/>
      <c r="AE203" s="2557">
        <v>872016973561399</v>
      </c>
      <c r="AF203" s="1905">
        <v>1</v>
      </c>
      <c r="AG203" s="1905" t="s">
        <v>113</v>
      </c>
      <c r="AH203" s="2803">
        <v>14.5</v>
      </c>
      <c r="AL203" s="2938"/>
    </row>
    <row r="204" spans="2:38">
      <c r="B204" s="531"/>
      <c r="C204" s="834" t="s">
        <v>2766</v>
      </c>
      <c r="D204" s="834" t="s">
        <v>2193</v>
      </c>
      <c r="E204" s="1483" t="s">
        <v>2769</v>
      </c>
      <c r="F204" s="184">
        <v>911401891885</v>
      </c>
      <c r="G204" s="717">
        <v>8720169735620</v>
      </c>
      <c r="H204" s="828" t="s">
        <v>695</v>
      </c>
      <c r="I204" s="202" t="s">
        <v>696</v>
      </c>
      <c r="J204" s="805">
        <v>45</v>
      </c>
      <c r="K204" s="1092">
        <v>4800</v>
      </c>
      <c r="L204" s="1908">
        <v>4000</v>
      </c>
      <c r="M204" s="1312">
        <v>100000</v>
      </c>
      <c r="N204" s="458">
        <v>5</v>
      </c>
      <c r="O204" s="493"/>
      <c r="P204" s="1321">
        <v>5400</v>
      </c>
      <c r="Q204" s="508"/>
      <c r="R204" s="1735" t="s">
        <v>56</v>
      </c>
      <c r="S204" s="493" t="s">
        <v>49</v>
      </c>
      <c r="T204" s="493" t="s">
        <v>3629</v>
      </c>
      <c r="U204" s="493"/>
      <c r="V204" s="493" t="s">
        <v>121</v>
      </c>
      <c r="W204" s="2030" t="s">
        <v>198</v>
      </c>
      <c r="X204" s="2030">
        <v>106</v>
      </c>
      <c r="Y204" s="1908">
        <v>595</v>
      </c>
      <c r="Z204" s="1908">
        <v>595</v>
      </c>
      <c r="AA204" s="1908">
        <v>78</v>
      </c>
      <c r="AB204" s="493" t="s">
        <v>133</v>
      </c>
      <c r="AC204" s="473" t="s">
        <v>3080</v>
      </c>
      <c r="AD204" s="1908"/>
      <c r="AE204" s="2559">
        <v>872016973562099</v>
      </c>
      <c r="AF204" s="1908">
        <v>1</v>
      </c>
      <c r="AG204" s="1908" t="s">
        <v>113</v>
      </c>
      <c r="AH204" s="2807">
        <v>14.5</v>
      </c>
      <c r="AL204" s="2938"/>
    </row>
    <row r="205" spans="2:38">
      <c r="B205" s="531"/>
      <c r="C205" s="832" t="s">
        <v>2766</v>
      </c>
      <c r="D205" s="832" t="s">
        <v>2193</v>
      </c>
      <c r="E205" s="1490" t="s">
        <v>2769</v>
      </c>
      <c r="F205" s="2236">
        <v>911401890485</v>
      </c>
      <c r="G205" s="716">
        <v>8720169735118</v>
      </c>
      <c r="H205" s="897" t="s">
        <v>700</v>
      </c>
      <c r="I205" s="237" t="s">
        <v>701</v>
      </c>
      <c r="J205" s="806">
        <v>26</v>
      </c>
      <c r="K205" s="1097" t="s">
        <v>1319</v>
      </c>
      <c r="L205" s="1909">
        <v>4000</v>
      </c>
      <c r="M205" s="321">
        <v>100000</v>
      </c>
      <c r="N205" s="322">
        <v>5</v>
      </c>
      <c r="O205" s="579"/>
      <c r="P205" s="1319">
        <v>1750</v>
      </c>
      <c r="Q205" s="508"/>
      <c r="R205" s="1736" t="s">
        <v>56</v>
      </c>
      <c r="S205" s="579" t="s">
        <v>3033</v>
      </c>
      <c r="T205" s="579" t="s">
        <v>3616</v>
      </c>
      <c r="U205" s="579"/>
      <c r="V205" s="579" t="s">
        <v>121</v>
      </c>
      <c r="W205" s="2031" t="s">
        <v>198</v>
      </c>
      <c r="X205" s="2031">
        <v>138</v>
      </c>
      <c r="Y205" s="1909">
        <v>295</v>
      </c>
      <c r="Z205" s="1909">
        <v>1195</v>
      </c>
      <c r="AA205" s="1909">
        <v>62</v>
      </c>
      <c r="AB205" s="579" t="s">
        <v>113</v>
      </c>
      <c r="AC205" s="302" t="s">
        <v>3079</v>
      </c>
      <c r="AD205" s="1909"/>
      <c r="AE205" s="2557">
        <v>872016973511899</v>
      </c>
      <c r="AF205" s="1909">
        <v>1</v>
      </c>
      <c r="AG205" s="1909" t="s">
        <v>113</v>
      </c>
      <c r="AH205" s="2808">
        <v>14.5</v>
      </c>
      <c r="AL205" s="2938"/>
    </row>
    <row r="206" spans="2:38">
      <c r="B206" s="531"/>
      <c r="C206" s="557" t="s">
        <v>2766</v>
      </c>
      <c r="D206" s="557" t="s">
        <v>2193</v>
      </c>
      <c r="E206" s="1463" t="s">
        <v>2769</v>
      </c>
      <c r="F206" s="2236">
        <v>911401890785</v>
      </c>
      <c r="G206" s="716">
        <v>8720169735149</v>
      </c>
      <c r="H206" s="787" t="s">
        <v>702</v>
      </c>
      <c r="I206" s="237" t="s">
        <v>703</v>
      </c>
      <c r="J206" s="744">
        <v>26</v>
      </c>
      <c r="K206" s="1097" t="s">
        <v>1319</v>
      </c>
      <c r="L206" s="1907">
        <v>4000</v>
      </c>
      <c r="M206" s="321">
        <v>100000</v>
      </c>
      <c r="N206" s="322">
        <v>5</v>
      </c>
      <c r="O206" s="378"/>
      <c r="P206" s="1319">
        <v>2050</v>
      </c>
      <c r="Q206" s="508"/>
      <c r="R206" s="1734" t="s">
        <v>56</v>
      </c>
      <c r="S206" s="378" t="s">
        <v>3033</v>
      </c>
      <c r="T206" s="378" t="s">
        <v>3616</v>
      </c>
      <c r="U206" s="378"/>
      <c r="V206" s="378" t="s">
        <v>121</v>
      </c>
      <c r="W206" s="2029" t="s">
        <v>198</v>
      </c>
      <c r="X206" s="2029">
        <v>138</v>
      </c>
      <c r="Y206" s="1907">
        <v>295</v>
      </c>
      <c r="Z206" s="1907">
        <v>1195</v>
      </c>
      <c r="AA206" s="1907">
        <v>63</v>
      </c>
      <c r="AB206" s="378" t="s">
        <v>113</v>
      </c>
      <c r="AC206" s="302" t="s">
        <v>3079</v>
      </c>
      <c r="AD206" s="1907"/>
      <c r="AE206" s="2557">
        <v>872016973514999</v>
      </c>
      <c r="AF206" s="1907">
        <v>1</v>
      </c>
      <c r="AG206" s="1907" t="s">
        <v>113</v>
      </c>
      <c r="AH206" s="2804">
        <v>14.5</v>
      </c>
      <c r="AL206" s="2938"/>
    </row>
    <row r="207" spans="2:38">
      <c r="B207" s="531"/>
      <c r="C207" s="557" t="s">
        <v>2766</v>
      </c>
      <c r="D207" s="557" t="s">
        <v>2193</v>
      </c>
      <c r="E207" s="1463" t="s">
        <v>2769</v>
      </c>
      <c r="F207" s="148">
        <v>911401891085</v>
      </c>
      <c r="G207" s="604">
        <v>8720169735170</v>
      </c>
      <c r="H207" s="787" t="s">
        <v>704</v>
      </c>
      <c r="I207" s="237" t="s">
        <v>705</v>
      </c>
      <c r="J207" s="744">
        <v>26</v>
      </c>
      <c r="K207" s="1096" t="s">
        <v>1319</v>
      </c>
      <c r="L207" s="1907">
        <v>4000</v>
      </c>
      <c r="M207" s="321">
        <v>100000</v>
      </c>
      <c r="N207" s="322">
        <v>5</v>
      </c>
      <c r="O207" s="378"/>
      <c r="P207" s="1320">
        <v>2650</v>
      </c>
      <c r="Q207" s="508"/>
      <c r="R207" s="1734" t="s">
        <v>56</v>
      </c>
      <c r="S207" s="378" t="s">
        <v>3033</v>
      </c>
      <c r="T207" s="378" t="s">
        <v>3616</v>
      </c>
      <c r="U207" s="378"/>
      <c r="V207" s="378" t="s">
        <v>121</v>
      </c>
      <c r="W207" s="2029" t="s">
        <v>198</v>
      </c>
      <c r="X207" s="2029">
        <v>138</v>
      </c>
      <c r="Y207" s="1907">
        <v>295</v>
      </c>
      <c r="Z207" s="1907">
        <v>1195</v>
      </c>
      <c r="AA207" s="1907">
        <v>62</v>
      </c>
      <c r="AB207" s="378" t="s">
        <v>133</v>
      </c>
      <c r="AC207" s="302" t="s">
        <v>3079</v>
      </c>
      <c r="AD207" s="1907"/>
      <c r="AE207" s="2558">
        <v>872016973517099</v>
      </c>
      <c r="AF207" s="1907">
        <v>1</v>
      </c>
      <c r="AG207" s="1907" t="s">
        <v>113</v>
      </c>
      <c r="AH207" s="2804">
        <v>14.5</v>
      </c>
      <c r="AL207" s="2938"/>
    </row>
    <row r="208" spans="2:38">
      <c r="B208" s="1303"/>
      <c r="C208" s="834" t="s">
        <v>2766</v>
      </c>
      <c r="D208" s="834" t="s">
        <v>2193</v>
      </c>
      <c r="E208" s="1483" t="s">
        <v>2769</v>
      </c>
      <c r="F208" s="2238">
        <v>911401801187</v>
      </c>
      <c r="G208" s="886">
        <v>8720169749894</v>
      </c>
      <c r="H208" s="828" t="s">
        <v>2578</v>
      </c>
      <c r="I208" s="903" t="s">
        <v>2481</v>
      </c>
      <c r="J208" s="805" t="s">
        <v>3207</v>
      </c>
      <c r="K208" s="1336" t="s">
        <v>3208</v>
      </c>
      <c r="L208" s="1908" t="s">
        <v>3704</v>
      </c>
      <c r="M208" s="1337">
        <v>100000</v>
      </c>
      <c r="N208" s="751">
        <v>5</v>
      </c>
      <c r="O208" s="493"/>
      <c r="P208" s="1323">
        <v>3100</v>
      </c>
      <c r="Q208" s="508"/>
      <c r="R208" s="1735" t="s">
        <v>56</v>
      </c>
      <c r="S208" s="493" t="s">
        <v>3033</v>
      </c>
      <c r="T208" s="493" t="s">
        <v>3616</v>
      </c>
      <c r="U208" s="493"/>
      <c r="V208" s="493" t="s">
        <v>3002</v>
      </c>
      <c r="W208" s="2030" t="s">
        <v>198</v>
      </c>
      <c r="X208" s="2030">
        <v>129</v>
      </c>
      <c r="Y208" s="1908">
        <v>295</v>
      </c>
      <c r="Z208" s="1908">
        <v>1195</v>
      </c>
      <c r="AA208" s="1908">
        <v>63</v>
      </c>
      <c r="AB208" s="493" t="s">
        <v>133</v>
      </c>
      <c r="AC208" s="2039" t="s">
        <v>3079</v>
      </c>
      <c r="AD208" s="1908"/>
      <c r="AE208" s="2560">
        <v>872016974989499</v>
      </c>
      <c r="AF208" s="1908">
        <v>1</v>
      </c>
      <c r="AG208" s="1908" t="s">
        <v>113</v>
      </c>
      <c r="AH208" s="2807">
        <v>14.5</v>
      </c>
      <c r="AL208" s="2938"/>
    </row>
    <row r="209" spans="2:38">
      <c r="B209" s="856" t="s">
        <v>656</v>
      </c>
      <c r="C209" s="1461" t="s">
        <v>2766</v>
      </c>
      <c r="D209" s="1461" t="s">
        <v>2193</v>
      </c>
      <c r="E209" s="1462" t="s">
        <v>2769</v>
      </c>
      <c r="F209" s="41">
        <v>911401877685</v>
      </c>
      <c r="G209" s="786">
        <v>8720169517219</v>
      </c>
      <c r="H209" s="1491" t="s">
        <v>657</v>
      </c>
      <c r="I209" s="1492" t="s">
        <v>658</v>
      </c>
      <c r="J209" s="326">
        <v>28</v>
      </c>
      <c r="K209" s="1079">
        <v>3400</v>
      </c>
      <c r="L209" s="269">
        <v>4000</v>
      </c>
      <c r="M209" s="270">
        <v>75000</v>
      </c>
      <c r="N209" s="269">
        <v>5</v>
      </c>
      <c r="O209" s="326"/>
      <c r="P209" s="3239">
        <v>1600</v>
      </c>
      <c r="Q209" s="508"/>
      <c r="R209" s="1715" t="s">
        <v>56</v>
      </c>
      <c r="S209" s="326" t="s">
        <v>3034</v>
      </c>
      <c r="T209" s="326" t="s">
        <v>3614</v>
      </c>
      <c r="U209" s="326"/>
      <c r="V209" s="326" t="s">
        <v>121</v>
      </c>
      <c r="W209" s="295" t="s">
        <v>198</v>
      </c>
      <c r="X209" s="295">
        <v>121</v>
      </c>
      <c r="Y209" s="269">
        <v>595</v>
      </c>
      <c r="Z209" s="269">
        <v>595</v>
      </c>
      <c r="AA209" s="269">
        <v>65</v>
      </c>
      <c r="AB209" s="326" t="s">
        <v>133</v>
      </c>
      <c r="AC209" s="295" t="s">
        <v>3079</v>
      </c>
      <c r="AD209" s="269"/>
      <c r="AE209" s="1930">
        <v>872016951721999</v>
      </c>
      <c r="AF209" s="269">
        <v>1</v>
      </c>
      <c r="AG209" s="269" t="s">
        <v>113</v>
      </c>
      <c r="AH209" s="2782">
        <v>14.5</v>
      </c>
      <c r="AL209" s="2938"/>
    </row>
    <row r="210" spans="2:38">
      <c r="B210" s="857"/>
      <c r="C210" s="557" t="s">
        <v>2766</v>
      </c>
      <c r="D210" s="557" t="s">
        <v>2193</v>
      </c>
      <c r="E210" s="1463" t="s">
        <v>2769</v>
      </c>
      <c r="F210" s="2233">
        <v>911401562943</v>
      </c>
      <c r="G210" s="113">
        <v>8720169734166</v>
      </c>
      <c r="H210" s="800" t="s">
        <v>659</v>
      </c>
      <c r="I210" s="52" t="s">
        <v>660</v>
      </c>
      <c r="J210" s="347"/>
      <c r="K210" s="1075"/>
      <c r="L210" s="340"/>
      <c r="M210" s="338"/>
      <c r="N210" s="340">
        <v>5</v>
      </c>
      <c r="O210" s="347"/>
      <c r="P210" s="2213">
        <v>1200</v>
      </c>
      <c r="Q210" s="508"/>
      <c r="R210" s="1710"/>
      <c r="S210" s="347" t="s">
        <v>104</v>
      </c>
      <c r="T210" s="347"/>
      <c r="U210" s="347"/>
      <c r="V210" s="347"/>
      <c r="W210" s="341" t="s">
        <v>198</v>
      </c>
      <c r="X210" s="341"/>
      <c r="Y210" s="340">
        <v>94</v>
      </c>
      <c r="Z210" s="340">
        <v>94</v>
      </c>
      <c r="AA210" s="340">
        <v>48</v>
      </c>
      <c r="AB210" s="347"/>
      <c r="AC210" s="341"/>
      <c r="AD210" s="340"/>
      <c r="AE210" s="1916">
        <v>872016973416699</v>
      </c>
      <c r="AF210" s="340">
        <v>1</v>
      </c>
      <c r="AG210" s="340" t="s">
        <v>113</v>
      </c>
      <c r="AH210" s="2785">
        <v>0.5</v>
      </c>
      <c r="AL210" s="2938"/>
    </row>
    <row r="211" spans="2:38">
      <c r="B211" s="133"/>
      <c r="C211" s="557" t="s">
        <v>2766</v>
      </c>
      <c r="D211" s="557" t="s">
        <v>2193</v>
      </c>
      <c r="E211" s="1463" t="s">
        <v>2769</v>
      </c>
      <c r="F211" s="2233">
        <v>911401562743</v>
      </c>
      <c r="G211" s="113">
        <v>8720169732896</v>
      </c>
      <c r="H211" s="800" t="s">
        <v>661</v>
      </c>
      <c r="I211" s="40" t="s">
        <v>662</v>
      </c>
      <c r="J211" s="347"/>
      <c r="K211" s="1075"/>
      <c r="L211" s="271"/>
      <c r="M211" s="338"/>
      <c r="N211" s="340">
        <v>5</v>
      </c>
      <c r="O211" s="324"/>
      <c r="P211" s="1319">
        <v>1000</v>
      </c>
      <c r="Q211" s="508"/>
      <c r="R211" s="1711"/>
      <c r="S211" s="324" t="s">
        <v>104</v>
      </c>
      <c r="T211" s="324"/>
      <c r="U211" s="324"/>
      <c r="V211" s="324"/>
      <c r="W211" s="291"/>
      <c r="X211" s="291"/>
      <c r="Y211" s="271">
        <v>46</v>
      </c>
      <c r="Z211" s="271">
        <v>174</v>
      </c>
      <c r="AA211" s="271">
        <v>23.5</v>
      </c>
      <c r="AB211" s="324"/>
      <c r="AC211" s="341"/>
      <c r="AD211" s="271"/>
      <c r="AE211" s="1916">
        <v>872016973289699</v>
      </c>
      <c r="AF211" s="271">
        <v>1</v>
      </c>
      <c r="AG211" s="271" t="s">
        <v>113</v>
      </c>
      <c r="AH211" s="2779">
        <v>0.5</v>
      </c>
      <c r="AL211" s="2938"/>
    </row>
    <row r="212" spans="2:38">
      <c r="B212" s="134"/>
      <c r="C212" s="834" t="s">
        <v>2766</v>
      </c>
      <c r="D212" s="834" t="s">
        <v>2193</v>
      </c>
      <c r="E212" s="1483" t="s">
        <v>2769</v>
      </c>
      <c r="F212" s="59">
        <v>911401562843</v>
      </c>
      <c r="G212" s="498">
        <v>8720169732902</v>
      </c>
      <c r="H212" s="829" t="s">
        <v>663</v>
      </c>
      <c r="I212" s="54" t="s">
        <v>664</v>
      </c>
      <c r="J212" s="432"/>
      <c r="K212" s="1077"/>
      <c r="L212" s="428"/>
      <c r="M212" s="429"/>
      <c r="N212" s="428">
        <v>5</v>
      </c>
      <c r="O212" s="432"/>
      <c r="P212" s="2346">
        <v>1250</v>
      </c>
      <c r="Q212" s="508"/>
      <c r="R212" s="1717"/>
      <c r="S212" s="432" t="s">
        <v>564</v>
      </c>
      <c r="T212" s="432"/>
      <c r="U212" s="432"/>
      <c r="V212" s="432"/>
      <c r="W212" s="456"/>
      <c r="X212" s="456"/>
      <c r="Y212" s="428">
        <v>86</v>
      </c>
      <c r="Z212" s="428">
        <v>88</v>
      </c>
      <c r="AA212" s="428">
        <v>14.5</v>
      </c>
      <c r="AB212" s="432"/>
      <c r="AC212" s="456"/>
      <c r="AD212" s="428"/>
      <c r="AE212" s="1917">
        <v>872016973290299</v>
      </c>
      <c r="AF212" s="428">
        <v>1</v>
      </c>
      <c r="AG212" s="428" t="s">
        <v>113</v>
      </c>
      <c r="AH212" s="2786">
        <v>0.5</v>
      </c>
      <c r="AL212" s="2938"/>
    </row>
    <row r="213" spans="2:38">
      <c r="B213" s="521" t="s">
        <v>3775</v>
      </c>
      <c r="C213" s="557" t="s">
        <v>2766</v>
      </c>
      <c r="D213" s="557" t="s">
        <v>2193</v>
      </c>
      <c r="E213" s="1463" t="s">
        <v>2769</v>
      </c>
      <c r="F213" s="150">
        <v>911401875685</v>
      </c>
      <c r="G213" s="716">
        <v>8720169516564</v>
      </c>
      <c r="H213" s="40" t="s">
        <v>253</v>
      </c>
      <c r="I213" s="225" t="s">
        <v>666</v>
      </c>
      <c r="J213" s="860">
        <v>28</v>
      </c>
      <c r="K213" s="1099">
        <v>3400</v>
      </c>
      <c r="L213" s="1902">
        <v>6500</v>
      </c>
      <c r="M213" s="321">
        <v>75000</v>
      </c>
      <c r="N213" s="282">
        <v>5</v>
      </c>
      <c r="O213" s="852"/>
      <c r="P213" s="2213">
        <v>900</v>
      </c>
      <c r="Q213" s="508"/>
      <c r="R213" s="1731" t="s">
        <v>48</v>
      </c>
      <c r="S213" s="852" t="s">
        <v>3034</v>
      </c>
      <c r="T213" s="852" t="s">
        <v>3614</v>
      </c>
      <c r="U213" s="852"/>
      <c r="V213" s="852" t="s">
        <v>150</v>
      </c>
      <c r="W213" s="980" t="s">
        <v>198</v>
      </c>
      <c r="X213" s="980">
        <v>121</v>
      </c>
      <c r="Y213" s="1902">
        <v>595</v>
      </c>
      <c r="Z213" s="1902">
        <v>595</v>
      </c>
      <c r="AA213" s="1902">
        <v>59</v>
      </c>
      <c r="AB213" s="852" t="s">
        <v>113</v>
      </c>
      <c r="AC213" s="283" t="s">
        <v>3079</v>
      </c>
      <c r="AD213" s="1902"/>
      <c r="AE213" s="2557">
        <v>872016951656499</v>
      </c>
      <c r="AF213" s="1902">
        <v>1</v>
      </c>
      <c r="AG213" s="1902" t="s">
        <v>113</v>
      </c>
      <c r="AH213" s="2800">
        <v>14.5</v>
      </c>
      <c r="AL213" s="2938"/>
    </row>
    <row r="214" spans="2:38">
      <c r="B214" s="531"/>
      <c r="C214" s="557" t="s">
        <v>2766</v>
      </c>
      <c r="D214" s="557" t="s">
        <v>2193</v>
      </c>
      <c r="E214" s="1463" t="s">
        <v>2769</v>
      </c>
      <c r="F214" s="151">
        <v>911401875385</v>
      </c>
      <c r="G214" s="604">
        <v>8720169516533</v>
      </c>
      <c r="H214" s="40" t="s">
        <v>260</v>
      </c>
      <c r="I214" s="225" t="s">
        <v>665</v>
      </c>
      <c r="J214" s="859">
        <v>28</v>
      </c>
      <c r="K214" s="1101">
        <v>3400</v>
      </c>
      <c r="L214" s="1903">
        <v>6500</v>
      </c>
      <c r="M214" s="304">
        <v>75000</v>
      </c>
      <c r="N214" s="271">
        <v>5</v>
      </c>
      <c r="O214" s="853"/>
      <c r="P214" s="2213">
        <v>1170</v>
      </c>
      <c r="Q214" s="508"/>
      <c r="R214" s="1732" t="s">
        <v>48</v>
      </c>
      <c r="S214" s="853" t="s">
        <v>3034</v>
      </c>
      <c r="T214" s="853" t="s">
        <v>3614</v>
      </c>
      <c r="U214" s="853"/>
      <c r="V214" s="853" t="s">
        <v>150</v>
      </c>
      <c r="W214" s="2025" t="s">
        <v>198</v>
      </c>
      <c r="X214" s="2025">
        <v>121</v>
      </c>
      <c r="Y214" s="1903">
        <v>595</v>
      </c>
      <c r="Z214" s="1903">
        <v>595</v>
      </c>
      <c r="AA214" s="1903">
        <v>60</v>
      </c>
      <c r="AB214" s="853" t="s">
        <v>113</v>
      </c>
      <c r="AC214" s="291" t="s">
        <v>3079</v>
      </c>
      <c r="AD214" s="1903"/>
      <c r="AE214" s="2558">
        <v>872016951653399</v>
      </c>
      <c r="AF214" s="1903">
        <v>1</v>
      </c>
      <c r="AG214" s="1903" t="s">
        <v>113</v>
      </c>
      <c r="AH214" s="2801">
        <v>14.5</v>
      </c>
      <c r="AL214" s="2938"/>
    </row>
    <row r="215" spans="2:38">
      <c r="B215" s="531"/>
      <c r="C215" s="557" t="s">
        <v>2766</v>
      </c>
      <c r="D215" s="557" t="s">
        <v>2193</v>
      </c>
      <c r="E215" s="1463" t="s">
        <v>2769</v>
      </c>
      <c r="F215" s="150">
        <v>911401875585</v>
      </c>
      <c r="G215" s="716">
        <v>8720169516557</v>
      </c>
      <c r="H215" s="61" t="s">
        <v>83</v>
      </c>
      <c r="I215" s="225" t="s">
        <v>84</v>
      </c>
      <c r="J215" s="860">
        <v>28</v>
      </c>
      <c r="K215" s="1100">
        <v>3400</v>
      </c>
      <c r="L215" s="1902">
        <v>4000</v>
      </c>
      <c r="M215" s="321">
        <v>75000</v>
      </c>
      <c r="N215" s="282">
        <v>5</v>
      </c>
      <c r="O215" s="852"/>
      <c r="P215" s="3240">
        <v>1035</v>
      </c>
      <c r="Q215" s="508"/>
      <c r="R215" s="1731" t="s">
        <v>56</v>
      </c>
      <c r="S215" s="852" t="s">
        <v>3034</v>
      </c>
      <c r="T215" s="852" t="s">
        <v>3614</v>
      </c>
      <c r="U215" s="852"/>
      <c r="V215" s="852" t="s">
        <v>121</v>
      </c>
      <c r="W215" s="980" t="s">
        <v>198</v>
      </c>
      <c r="X215" s="980">
        <v>121</v>
      </c>
      <c r="Y215" s="1902">
        <v>595</v>
      </c>
      <c r="Z215" s="1902">
        <v>595</v>
      </c>
      <c r="AA215" s="1902">
        <v>59</v>
      </c>
      <c r="AB215" s="852" t="s">
        <v>113</v>
      </c>
      <c r="AC215" s="283" t="s">
        <v>3079</v>
      </c>
      <c r="AD215" s="1902"/>
      <c r="AE215" s="2557">
        <v>872016951655799</v>
      </c>
      <c r="AF215" s="1902">
        <v>1</v>
      </c>
      <c r="AG215" s="1902" t="s">
        <v>113</v>
      </c>
      <c r="AH215" s="2800">
        <v>14.5</v>
      </c>
      <c r="AL215" s="2938"/>
    </row>
    <row r="216" spans="2:38">
      <c r="B216" s="531"/>
      <c r="C216" s="557" t="s">
        <v>2766</v>
      </c>
      <c r="D216" s="557" t="s">
        <v>2193</v>
      </c>
      <c r="E216" s="1463" t="s">
        <v>2769</v>
      </c>
      <c r="F216" s="151">
        <v>911401875785</v>
      </c>
      <c r="G216" s="604">
        <v>8720169516571</v>
      </c>
      <c r="H216" s="61" t="s">
        <v>667</v>
      </c>
      <c r="I216" s="199" t="s">
        <v>668</v>
      </c>
      <c r="J216" s="859">
        <v>28</v>
      </c>
      <c r="K216" s="1101">
        <v>3400</v>
      </c>
      <c r="L216" s="1903">
        <v>4000</v>
      </c>
      <c r="M216" s="304">
        <v>75000</v>
      </c>
      <c r="N216" s="282">
        <v>5</v>
      </c>
      <c r="O216" s="853"/>
      <c r="P216" s="2213">
        <v>1710</v>
      </c>
      <c r="Q216" s="508"/>
      <c r="R216" s="1732" t="s">
        <v>48</v>
      </c>
      <c r="S216" s="853" t="s">
        <v>3034</v>
      </c>
      <c r="T216" s="853" t="s">
        <v>3614</v>
      </c>
      <c r="U216" s="853"/>
      <c r="V216" s="853" t="s">
        <v>121</v>
      </c>
      <c r="W216" s="2025" t="s">
        <v>198</v>
      </c>
      <c r="X216" s="2025">
        <v>121</v>
      </c>
      <c r="Y216" s="1903">
        <v>595</v>
      </c>
      <c r="Z216" s="1903">
        <v>595</v>
      </c>
      <c r="AA216" s="1903">
        <v>60</v>
      </c>
      <c r="AB216" s="853" t="s">
        <v>133</v>
      </c>
      <c r="AC216" s="283" t="s">
        <v>3079</v>
      </c>
      <c r="AD216" s="1903"/>
      <c r="AE216" s="2558">
        <v>872016951657199</v>
      </c>
      <c r="AF216" s="1903">
        <v>1</v>
      </c>
      <c r="AG216" s="1903" t="s">
        <v>113</v>
      </c>
      <c r="AH216" s="2801">
        <v>14.5</v>
      </c>
      <c r="AL216" s="2938"/>
    </row>
    <row r="217" spans="2:38">
      <c r="B217" s="531"/>
      <c r="C217" s="557" t="s">
        <v>2766</v>
      </c>
      <c r="D217" s="557" t="s">
        <v>2193</v>
      </c>
      <c r="E217" s="1463" t="s">
        <v>2769</v>
      </c>
      <c r="F217" s="151">
        <v>911401875985</v>
      </c>
      <c r="G217" s="604">
        <v>8720169516595</v>
      </c>
      <c r="H217" s="61" t="s">
        <v>251</v>
      </c>
      <c r="I217" s="225" t="s">
        <v>666</v>
      </c>
      <c r="J217" s="859">
        <v>34</v>
      </c>
      <c r="K217" s="1101">
        <v>4100</v>
      </c>
      <c r="L217" s="1903">
        <v>4000</v>
      </c>
      <c r="M217" s="304">
        <v>75000</v>
      </c>
      <c r="N217" s="282">
        <v>5</v>
      </c>
      <c r="O217" s="853"/>
      <c r="P217" s="2213">
        <v>990</v>
      </c>
      <c r="Q217" s="508"/>
      <c r="R217" s="1732" t="s">
        <v>48</v>
      </c>
      <c r="S217" s="853" t="s">
        <v>3034</v>
      </c>
      <c r="T217" s="853" t="s">
        <v>3615</v>
      </c>
      <c r="U217" s="853"/>
      <c r="V217" s="853" t="s">
        <v>121</v>
      </c>
      <c r="W217" s="2025" t="s">
        <v>198</v>
      </c>
      <c r="X217" s="2025">
        <v>120</v>
      </c>
      <c r="Y217" s="1903">
        <v>595</v>
      </c>
      <c r="Z217" s="1903">
        <v>595</v>
      </c>
      <c r="AA217" s="1903">
        <v>59</v>
      </c>
      <c r="AB217" s="853" t="s">
        <v>113</v>
      </c>
      <c r="AC217" s="283" t="s">
        <v>3079</v>
      </c>
      <c r="AD217" s="1903"/>
      <c r="AE217" s="2558">
        <v>872016951659599</v>
      </c>
      <c r="AF217" s="1903">
        <v>1</v>
      </c>
      <c r="AG217" s="1903" t="s">
        <v>113</v>
      </c>
      <c r="AH217" s="2801">
        <v>14.5</v>
      </c>
      <c r="AL217" s="2938"/>
    </row>
    <row r="218" spans="2:38">
      <c r="B218" s="531"/>
      <c r="C218" s="557" t="s">
        <v>2766</v>
      </c>
      <c r="D218" s="557" t="s">
        <v>2193</v>
      </c>
      <c r="E218" s="1463" t="s">
        <v>2769</v>
      </c>
      <c r="F218" s="151">
        <v>911401876085</v>
      </c>
      <c r="G218" s="604">
        <v>8720169516601</v>
      </c>
      <c r="H218" s="61" t="s">
        <v>258</v>
      </c>
      <c r="I218" s="225" t="s">
        <v>665</v>
      </c>
      <c r="J218" s="859">
        <v>34</v>
      </c>
      <c r="K218" s="1101">
        <v>4100</v>
      </c>
      <c r="L218" s="1903">
        <v>4000</v>
      </c>
      <c r="M218" s="304">
        <v>75000</v>
      </c>
      <c r="N218" s="271">
        <v>5</v>
      </c>
      <c r="O218" s="853"/>
      <c r="P218" s="2213">
        <v>1260</v>
      </c>
      <c r="Q218" s="508"/>
      <c r="R218" s="1732" t="s">
        <v>48</v>
      </c>
      <c r="S218" s="853" t="s">
        <v>3034</v>
      </c>
      <c r="T218" s="853" t="s">
        <v>3615</v>
      </c>
      <c r="U218" s="853"/>
      <c r="V218" s="853" t="s">
        <v>121</v>
      </c>
      <c r="W218" s="2025" t="s">
        <v>198</v>
      </c>
      <c r="X218" s="2025">
        <v>120</v>
      </c>
      <c r="Y218" s="1903">
        <v>595</v>
      </c>
      <c r="Z218" s="1903">
        <v>595</v>
      </c>
      <c r="AA218" s="1903">
        <v>60</v>
      </c>
      <c r="AB218" s="853" t="s">
        <v>113</v>
      </c>
      <c r="AC218" s="291" t="s">
        <v>3079</v>
      </c>
      <c r="AD218" s="1903"/>
      <c r="AE218" s="2558">
        <v>872016951660199</v>
      </c>
      <c r="AF218" s="1903">
        <v>1</v>
      </c>
      <c r="AG218" s="1903" t="s">
        <v>113</v>
      </c>
      <c r="AH218" s="2801">
        <v>14.5</v>
      </c>
      <c r="AL218" s="2938"/>
    </row>
    <row r="219" spans="2:38">
      <c r="B219" s="531"/>
      <c r="C219" s="557" t="s">
        <v>2766</v>
      </c>
      <c r="D219" s="557" t="s">
        <v>2193</v>
      </c>
      <c r="E219" s="1463" t="s">
        <v>2769</v>
      </c>
      <c r="F219" s="151">
        <v>911401877385</v>
      </c>
      <c r="G219" s="604">
        <v>8720169516731</v>
      </c>
      <c r="H219" s="61" t="s">
        <v>249</v>
      </c>
      <c r="I219" s="225" t="s">
        <v>2474</v>
      </c>
      <c r="J219" s="859">
        <v>28</v>
      </c>
      <c r="K219" s="1101" t="s">
        <v>3206</v>
      </c>
      <c r="L219" s="1903" t="s">
        <v>3702</v>
      </c>
      <c r="M219" s="304">
        <v>75000</v>
      </c>
      <c r="N219" s="282">
        <v>5</v>
      </c>
      <c r="O219" s="853"/>
      <c r="P219" s="2213">
        <v>1125</v>
      </c>
      <c r="Q219" s="508"/>
      <c r="R219" s="1732" t="s">
        <v>48</v>
      </c>
      <c r="S219" s="853" t="s">
        <v>3034</v>
      </c>
      <c r="T219" s="853" t="s">
        <v>3614</v>
      </c>
      <c r="U219" s="853"/>
      <c r="V219" s="853" t="s">
        <v>3002</v>
      </c>
      <c r="W219" s="2025" t="s">
        <v>198</v>
      </c>
      <c r="X219" s="2025">
        <v>128</v>
      </c>
      <c r="Y219" s="1903">
        <v>595</v>
      </c>
      <c r="Z219" s="1903">
        <v>595</v>
      </c>
      <c r="AA219" s="1903">
        <v>59</v>
      </c>
      <c r="AB219" s="853" t="s">
        <v>113</v>
      </c>
      <c r="AC219" s="283" t="s">
        <v>3079</v>
      </c>
      <c r="AD219" s="1903"/>
      <c r="AE219" s="2558">
        <v>872016951673199</v>
      </c>
      <c r="AF219" s="1903">
        <v>1</v>
      </c>
      <c r="AG219" s="1903" t="s">
        <v>113</v>
      </c>
      <c r="AH219" s="2801">
        <v>14.5</v>
      </c>
      <c r="AL219" s="2938"/>
    </row>
    <row r="220" spans="2:38">
      <c r="B220" s="531"/>
      <c r="C220" s="557" t="s">
        <v>2766</v>
      </c>
      <c r="D220" s="557" t="s">
        <v>2193</v>
      </c>
      <c r="E220" s="1463" t="s">
        <v>2769</v>
      </c>
      <c r="F220" s="151">
        <v>911401877285</v>
      </c>
      <c r="G220" s="604">
        <v>8720169516724</v>
      </c>
      <c r="H220" s="61" t="s">
        <v>256</v>
      </c>
      <c r="I220" s="225" t="s">
        <v>2473</v>
      </c>
      <c r="J220" s="859">
        <v>28</v>
      </c>
      <c r="K220" s="1101" t="s">
        <v>3206</v>
      </c>
      <c r="L220" s="1903" t="s">
        <v>3702</v>
      </c>
      <c r="M220" s="304">
        <v>75000</v>
      </c>
      <c r="N220" s="271">
        <v>5</v>
      </c>
      <c r="O220" s="853"/>
      <c r="P220" s="2213">
        <v>1395</v>
      </c>
      <c r="Q220" s="508"/>
      <c r="R220" s="1732" t="s">
        <v>48</v>
      </c>
      <c r="S220" s="853" t="s">
        <v>3034</v>
      </c>
      <c r="T220" s="853" t="s">
        <v>3614</v>
      </c>
      <c r="U220" s="853"/>
      <c r="V220" s="853" t="s">
        <v>3002</v>
      </c>
      <c r="W220" s="2025" t="s">
        <v>198</v>
      </c>
      <c r="X220" s="2025">
        <v>128</v>
      </c>
      <c r="Y220" s="1903">
        <v>595</v>
      </c>
      <c r="Z220" s="1903">
        <v>595</v>
      </c>
      <c r="AA220" s="1903">
        <v>60</v>
      </c>
      <c r="AB220" s="853" t="s">
        <v>113</v>
      </c>
      <c r="AC220" s="291" t="s">
        <v>3079</v>
      </c>
      <c r="AD220" s="1903"/>
      <c r="AE220" s="2558">
        <v>872016951672499</v>
      </c>
      <c r="AF220" s="1903">
        <v>1</v>
      </c>
      <c r="AG220" s="1903" t="s">
        <v>113</v>
      </c>
      <c r="AH220" s="2801">
        <v>14.5</v>
      </c>
      <c r="AL220" s="2938"/>
    </row>
    <row r="221" spans="2:38">
      <c r="B221" s="531"/>
      <c r="C221" s="557" t="s">
        <v>2766</v>
      </c>
      <c r="D221" s="557" t="s">
        <v>2193</v>
      </c>
      <c r="E221" s="1463" t="s">
        <v>2769</v>
      </c>
      <c r="F221" s="150">
        <v>911401877485</v>
      </c>
      <c r="G221" s="716">
        <v>8720169516977</v>
      </c>
      <c r="H221" s="61" t="s">
        <v>85</v>
      </c>
      <c r="I221" s="225" t="s">
        <v>2475</v>
      </c>
      <c r="J221" s="860">
        <v>28</v>
      </c>
      <c r="K221" s="1100" t="s">
        <v>3206</v>
      </c>
      <c r="L221" s="1902" t="s">
        <v>3702</v>
      </c>
      <c r="M221" s="321">
        <v>75000</v>
      </c>
      <c r="N221" s="282">
        <v>5</v>
      </c>
      <c r="O221" s="852"/>
      <c r="P221" s="3240">
        <v>1935</v>
      </c>
      <c r="Q221" s="508"/>
      <c r="R221" s="1731" t="s">
        <v>56</v>
      </c>
      <c r="S221" s="852" t="s">
        <v>3034</v>
      </c>
      <c r="T221" s="852" t="s">
        <v>3614</v>
      </c>
      <c r="U221" s="852"/>
      <c r="V221" s="852" t="s">
        <v>3002</v>
      </c>
      <c r="W221" s="980" t="s">
        <v>198</v>
      </c>
      <c r="X221" s="980">
        <v>128</v>
      </c>
      <c r="Y221" s="1902">
        <v>595</v>
      </c>
      <c r="Z221" s="1902">
        <v>595</v>
      </c>
      <c r="AA221" s="1902">
        <v>60</v>
      </c>
      <c r="AB221" s="852" t="s">
        <v>133</v>
      </c>
      <c r="AC221" s="283" t="s">
        <v>3079</v>
      </c>
      <c r="AD221" s="1902"/>
      <c r="AE221" s="2557">
        <v>872016951697799</v>
      </c>
      <c r="AF221" s="1902">
        <v>1</v>
      </c>
      <c r="AG221" s="1902" t="s">
        <v>113</v>
      </c>
      <c r="AH221" s="2800">
        <v>14.5</v>
      </c>
      <c r="AL221" s="2938"/>
    </row>
    <row r="222" spans="2:38">
      <c r="B222" s="531"/>
      <c r="C222" s="557" t="s">
        <v>2766</v>
      </c>
      <c r="D222" s="557" t="s">
        <v>2193</v>
      </c>
      <c r="E222" s="1463" t="s">
        <v>2769</v>
      </c>
      <c r="F222" s="151">
        <v>911401877585</v>
      </c>
      <c r="G222" s="604">
        <v>8720169516984</v>
      </c>
      <c r="H222" s="61" t="s">
        <v>669</v>
      </c>
      <c r="I222" s="225" t="s">
        <v>2476</v>
      </c>
      <c r="J222" s="859">
        <v>28</v>
      </c>
      <c r="K222" s="1101" t="s">
        <v>3206</v>
      </c>
      <c r="L222" s="1903" t="s">
        <v>3702</v>
      </c>
      <c r="M222" s="304">
        <v>75000</v>
      </c>
      <c r="N222" s="271">
        <v>5</v>
      </c>
      <c r="O222" s="853"/>
      <c r="P222" s="2213">
        <v>1665</v>
      </c>
      <c r="Q222" s="508"/>
      <c r="R222" s="1732" t="s">
        <v>48</v>
      </c>
      <c r="S222" s="853" t="s">
        <v>3034</v>
      </c>
      <c r="T222" s="853" t="s">
        <v>3616</v>
      </c>
      <c r="U222" s="853"/>
      <c r="V222" s="853" t="s">
        <v>3002</v>
      </c>
      <c r="W222" s="2025" t="s">
        <v>198</v>
      </c>
      <c r="X222" s="2025">
        <v>128</v>
      </c>
      <c r="Y222" s="1903">
        <v>295</v>
      </c>
      <c r="Z222" s="1903">
        <v>1195</v>
      </c>
      <c r="AA222" s="1903">
        <v>60</v>
      </c>
      <c r="AB222" s="853" t="s">
        <v>113</v>
      </c>
      <c r="AC222" s="291" t="s">
        <v>3079</v>
      </c>
      <c r="AD222" s="1903"/>
      <c r="AE222" s="2558">
        <v>872016951698499</v>
      </c>
      <c r="AF222" s="1903">
        <v>1</v>
      </c>
      <c r="AG222" s="1903" t="s">
        <v>113</v>
      </c>
      <c r="AH222" s="2801">
        <v>14.5</v>
      </c>
      <c r="AL222" s="2938"/>
    </row>
    <row r="223" spans="2:38">
      <c r="B223" s="1073"/>
      <c r="C223" s="834" t="s">
        <v>2766</v>
      </c>
      <c r="D223" s="834" t="s">
        <v>2193</v>
      </c>
      <c r="E223" s="1483" t="s">
        <v>2769</v>
      </c>
      <c r="F223" s="188">
        <v>911401876985</v>
      </c>
      <c r="G223" s="717">
        <v>8720169516694</v>
      </c>
      <c r="H223" s="47" t="s">
        <v>2573</v>
      </c>
      <c r="I223" s="219" t="s">
        <v>2221</v>
      </c>
      <c r="J223" s="1338">
        <v>50</v>
      </c>
      <c r="K223" s="1339">
        <v>6000</v>
      </c>
      <c r="L223" s="1904">
        <v>4000</v>
      </c>
      <c r="M223" s="444">
        <v>75000</v>
      </c>
      <c r="N223" s="273">
        <v>5</v>
      </c>
      <c r="O223" s="1340"/>
      <c r="P223" s="2346">
        <v>1980</v>
      </c>
      <c r="Q223" s="973"/>
      <c r="R223" s="1733" t="s">
        <v>56</v>
      </c>
      <c r="S223" s="1340" t="s">
        <v>3034</v>
      </c>
      <c r="T223" s="1340" t="s">
        <v>3624</v>
      </c>
      <c r="U223" s="1340"/>
      <c r="V223" s="1340" t="s">
        <v>121</v>
      </c>
      <c r="W223" s="2026" t="s">
        <v>198</v>
      </c>
      <c r="X223" s="2026">
        <v>120</v>
      </c>
      <c r="Y223" s="1904">
        <v>595</v>
      </c>
      <c r="Z223" s="1904">
        <v>1195</v>
      </c>
      <c r="AA223" s="1904">
        <v>59</v>
      </c>
      <c r="AB223" s="1340" t="s">
        <v>113</v>
      </c>
      <c r="AC223" s="284" t="s">
        <v>3079</v>
      </c>
      <c r="AD223" s="1904"/>
      <c r="AE223" s="2559">
        <v>872016951669499</v>
      </c>
      <c r="AF223" s="1904">
        <v>1</v>
      </c>
      <c r="AG223" s="1904" t="s">
        <v>113</v>
      </c>
      <c r="AH223" s="2802">
        <v>14.5</v>
      </c>
      <c r="AL223" s="2938"/>
    </row>
    <row r="224" spans="2:38">
      <c r="B224" s="1523" t="s">
        <v>3736</v>
      </c>
      <c r="C224" s="1461" t="s">
        <v>2766</v>
      </c>
      <c r="D224" s="1461"/>
      <c r="E224" s="1462" t="s">
        <v>2769</v>
      </c>
      <c r="F224" s="2271">
        <v>911401801180</v>
      </c>
      <c r="G224" s="1506">
        <v>8710163340173</v>
      </c>
      <c r="H224" s="2357" t="s">
        <v>2088</v>
      </c>
      <c r="I224" s="1507" t="s">
        <v>2222</v>
      </c>
      <c r="J224" s="1170">
        <v>14</v>
      </c>
      <c r="K224" s="1508">
        <v>1200</v>
      </c>
      <c r="L224" s="1170">
        <v>4000</v>
      </c>
      <c r="M224" s="1508">
        <v>35000</v>
      </c>
      <c r="N224" s="1170">
        <v>2</v>
      </c>
      <c r="O224" s="1170"/>
      <c r="P224" s="1980">
        <v>425</v>
      </c>
      <c r="Q224" s="508"/>
      <c r="R224" s="1775" t="s">
        <v>930</v>
      </c>
      <c r="S224" s="1170" t="s">
        <v>104</v>
      </c>
      <c r="T224" s="1170" t="s">
        <v>3108</v>
      </c>
      <c r="U224" s="1170"/>
      <c r="V224" s="1170" t="s">
        <v>121</v>
      </c>
      <c r="W224" s="2048" t="s">
        <v>198</v>
      </c>
      <c r="X224" s="2048">
        <v>85</v>
      </c>
      <c r="Y224" s="1170">
        <v>295</v>
      </c>
      <c r="Z224" s="1170">
        <v>295</v>
      </c>
      <c r="AA224" s="1170">
        <v>34</v>
      </c>
      <c r="AB224" s="1170" t="s">
        <v>113</v>
      </c>
      <c r="AC224" s="2048" t="s">
        <v>3079</v>
      </c>
      <c r="AD224" s="1170"/>
      <c r="AE224" s="1170">
        <v>871016334017399</v>
      </c>
      <c r="AF224" s="1170">
        <v>4</v>
      </c>
      <c r="AG224" s="1170" t="s">
        <v>113</v>
      </c>
      <c r="AH224" s="2838">
        <v>4</v>
      </c>
      <c r="AL224" s="2938"/>
    </row>
    <row r="225" spans="2:38" ht="15.5">
      <c r="B225" s="864"/>
      <c r="C225" s="557" t="s">
        <v>2766</v>
      </c>
      <c r="D225" s="557" t="s">
        <v>2193</v>
      </c>
      <c r="E225" s="1463" t="s">
        <v>2769</v>
      </c>
      <c r="F225" s="2272">
        <v>911401879584</v>
      </c>
      <c r="G225" s="212">
        <v>8719514959972</v>
      </c>
      <c r="H225" s="2110" t="s">
        <v>443</v>
      </c>
      <c r="I225" s="203" t="s">
        <v>929</v>
      </c>
      <c r="J225" s="331">
        <v>40</v>
      </c>
      <c r="K225" s="312">
        <v>4000</v>
      </c>
      <c r="L225" s="331">
        <v>4000</v>
      </c>
      <c r="M225" s="312">
        <v>35000</v>
      </c>
      <c r="N225" s="331">
        <v>2</v>
      </c>
      <c r="O225" s="331"/>
      <c r="P225" s="957">
        <v>690</v>
      </c>
      <c r="Q225" s="614"/>
      <c r="R225" s="1770" t="s">
        <v>930</v>
      </c>
      <c r="S225" s="331" t="s">
        <v>104</v>
      </c>
      <c r="T225" s="331" t="s">
        <v>3645</v>
      </c>
      <c r="U225" s="331"/>
      <c r="V225" s="331" t="s">
        <v>121</v>
      </c>
      <c r="W225" s="305" t="s">
        <v>198</v>
      </c>
      <c r="X225" s="305">
        <v>100</v>
      </c>
      <c r="Y225" s="331">
        <v>595</v>
      </c>
      <c r="Z225" s="331">
        <v>595</v>
      </c>
      <c r="AA225" s="331">
        <v>34</v>
      </c>
      <c r="AB225" s="331" t="s">
        <v>113</v>
      </c>
      <c r="AC225" s="305" t="s">
        <v>3079</v>
      </c>
      <c r="AD225" s="331"/>
      <c r="AE225" s="455">
        <v>871951495997299</v>
      </c>
      <c r="AF225" s="331">
        <v>4</v>
      </c>
      <c r="AG225" s="331" t="s">
        <v>113</v>
      </c>
      <c r="AH225" s="2833">
        <v>14.5</v>
      </c>
      <c r="AL225" s="2938"/>
    </row>
    <row r="226" spans="2:38" ht="15.5">
      <c r="B226" s="185"/>
      <c r="C226" s="834" t="s">
        <v>2766</v>
      </c>
      <c r="D226" s="834" t="s">
        <v>2193</v>
      </c>
      <c r="E226" s="1483" t="s">
        <v>2769</v>
      </c>
      <c r="F226" s="2273">
        <v>911401879684</v>
      </c>
      <c r="G226" s="55">
        <v>8719514959989</v>
      </c>
      <c r="H226" s="2102" t="s">
        <v>445</v>
      </c>
      <c r="I226" s="54" t="s">
        <v>931</v>
      </c>
      <c r="J226" s="273">
        <v>40</v>
      </c>
      <c r="K226" s="1077">
        <v>4000</v>
      </c>
      <c r="L226" s="273">
        <v>4000</v>
      </c>
      <c r="M226" s="274">
        <v>35000</v>
      </c>
      <c r="N226" s="273">
        <v>2</v>
      </c>
      <c r="O226" s="273"/>
      <c r="P226" s="640">
        <v>765</v>
      </c>
      <c r="Q226" s="614"/>
      <c r="R226" s="1769" t="s">
        <v>930</v>
      </c>
      <c r="S226" s="273" t="s">
        <v>104</v>
      </c>
      <c r="T226" s="273" t="s">
        <v>3645</v>
      </c>
      <c r="U226" s="273"/>
      <c r="V226" s="273" t="s">
        <v>121</v>
      </c>
      <c r="W226" s="284" t="s">
        <v>198</v>
      </c>
      <c r="X226" s="284">
        <v>100</v>
      </c>
      <c r="Y226" s="273">
        <v>595</v>
      </c>
      <c r="Z226" s="273">
        <v>595</v>
      </c>
      <c r="AA226" s="273">
        <v>35</v>
      </c>
      <c r="AB226" s="273" t="s">
        <v>113</v>
      </c>
      <c r="AC226" s="284" t="s">
        <v>3079</v>
      </c>
      <c r="AD226" s="273"/>
      <c r="AE226" s="428">
        <v>871951495998999</v>
      </c>
      <c r="AF226" s="273">
        <v>4</v>
      </c>
      <c r="AG226" s="273" t="s">
        <v>113</v>
      </c>
      <c r="AH226" s="2780">
        <v>14.5</v>
      </c>
      <c r="AL226" s="2938"/>
    </row>
    <row r="227" spans="2:38">
      <c r="B227" s="185"/>
      <c r="C227" s="557"/>
      <c r="D227" s="557"/>
      <c r="E227" s="1463"/>
      <c r="F227" s="2270">
        <v>911401866982</v>
      </c>
      <c r="G227" s="1038">
        <v>8719514532366</v>
      </c>
      <c r="H227" s="2121" t="s">
        <v>944</v>
      </c>
      <c r="I227" s="1039" t="s">
        <v>2773</v>
      </c>
      <c r="J227" s="1040"/>
      <c r="K227" s="1041"/>
      <c r="L227" s="1040"/>
      <c r="M227" s="1041"/>
      <c r="N227" s="1040">
        <v>2</v>
      </c>
      <c r="O227" s="1040"/>
      <c r="P227" s="1987">
        <v>195</v>
      </c>
      <c r="Q227" s="14"/>
      <c r="R227" s="1773"/>
      <c r="S227" s="1040"/>
      <c r="T227" s="1040"/>
      <c r="U227" s="1040"/>
      <c r="V227" s="1040"/>
      <c r="W227" s="2046"/>
      <c r="X227" s="2046"/>
      <c r="Y227" s="1040">
        <v>40</v>
      </c>
      <c r="Z227" s="1040">
        <v>1000</v>
      </c>
      <c r="AA227" s="1040">
        <v>40</v>
      </c>
      <c r="AB227" s="1040"/>
      <c r="AC227" s="2046"/>
      <c r="AD227" s="1040"/>
      <c r="AE227" s="1040">
        <v>871951453236699</v>
      </c>
      <c r="AF227" s="1040">
        <v>10</v>
      </c>
      <c r="AG227" s="1040" t="s">
        <v>113</v>
      </c>
      <c r="AH227" s="2836">
        <v>0</v>
      </c>
      <c r="AL227" s="2938"/>
    </row>
    <row r="228" spans="2:38">
      <c r="B228" s="746"/>
      <c r="C228" s="834"/>
      <c r="D228" s="834"/>
      <c r="E228" s="1483"/>
      <c r="F228" s="2274">
        <v>911401866882</v>
      </c>
      <c r="G228" s="1042">
        <v>8719514532359</v>
      </c>
      <c r="H228" s="2358" t="s">
        <v>945</v>
      </c>
      <c r="I228" s="1043" t="s">
        <v>2774</v>
      </c>
      <c r="J228" s="1044"/>
      <c r="K228" s="1045"/>
      <c r="L228" s="1044"/>
      <c r="M228" s="1045"/>
      <c r="N228" s="1044">
        <v>2</v>
      </c>
      <c r="O228" s="1044"/>
      <c r="P228" s="1988">
        <v>90</v>
      </c>
      <c r="Q228" s="14"/>
      <c r="R228" s="1776"/>
      <c r="S228" s="1044"/>
      <c r="T228" s="1044"/>
      <c r="U228" s="1044"/>
      <c r="V228" s="1044"/>
      <c r="W228" s="2049"/>
      <c r="X228" s="2049"/>
      <c r="Y228" s="1044">
        <v>25</v>
      </c>
      <c r="Z228" s="1044">
        <v>36</v>
      </c>
      <c r="AA228" s="1044">
        <v>34.4</v>
      </c>
      <c r="AB228" s="1044"/>
      <c r="AC228" s="2049"/>
      <c r="AD228" s="1044"/>
      <c r="AE228" s="1044">
        <v>871951453235999</v>
      </c>
      <c r="AF228" s="1044">
        <v>20</v>
      </c>
      <c r="AG228" s="1044" t="s">
        <v>113</v>
      </c>
      <c r="AH228" s="2777">
        <v>0</v>
      </c>
      <c r="AL228" s="2938"/>
    </row>
    <row r="229" spans="2:38">
      <c r="B229" s="1489" t="s">
        <v>87</v>
      </c>
      <c r="C229" s="1461" t="s">
        <v>2766</v>
      </c>
      <c r="D229" s="1461" t="s">
        <v>2193</v>
      </c>
      <c r="E229" s="1462" t="s">
        <v>2769</v>
      </c>
      <c r="F229" s="841">
        <v>911401809287</v>
      </c>
      <c r="G229" s="841">
        <v>8720169752481</v>
      </c>
      <c r="H229" s="1662" t="s">
        <v>2483</v>
      </c>
      <c r="I229" s="845" t="s">
        <v>2988</v>
      </c>
      <c r="J229" s="382"/>
      <c r="K229" s="421"/>
      <c r="L229" s="400"/>
      <c r="M229" s="440"/>
      <c r="N229" s="1663">
        <v>2</v>
      </c>
      <c r="O229" s="382"/>
      <c r="P229" s="1981">
        <v>130</v>
      </c>
      <c r="Q229" s="508"/>
      <c r="R229" s="1709"/>
      <c r="S229" s="382"/>
      <c r="T229" s="382"/>
      <c r="U229" s="382"/>
      <c r="V229" s="382"/>
      <c r="W229" s="360"/>
      <c r="X229" s="360"/>
      <c r="Y229" s="400"/>
      <c r="Z229" s="400"/>
      <c r="AA229" s="400"/>
      <c r="AB229" s="382"/>
      <c r="AC229" s="1663"/>
      <c r="AD229" s="400"/>
      <c r="AE229" s="2540">
        <v>872016975248199</v>
      </c>
      <c r="AF229" s="400">
        <v>1</v>
      </c>
      <c r="AG229" s="400" t="s">
        <v>113</v>
      </c>
      <c r="AH229" s="2796">
        <v>0</v>
      </c>
      <c r="AL229" s="2938"/>
    </row>
    <row r="230" spans="2:38">
      <c r="B230" s="637"/>
      <c r="C230" s="557" t="s">
        <v>2766</v>
      </c>
      <c r="D230" s="557" t="s">
        <v>2193</v>
      </c>
      <c r="E230" s="1463" t="s">
        <v>2769</v>
      </c>
      <c r="F230" s="238">
        <v>911401809187</v>
      </c>
      <c r="G230" s="238">
        <v>8720169752474</v>
      </c>
      <c r="H230" s="462" t="s">
        <v>716</v>
      </c>
      <c r="I230" s="259" t="s">
        <v>2989</v>
      </c>
      <c r="J230" s="347"/>
      <c r="K230" s="338"/>
      <c r="L230" s="340"/>
      <c r="M230" s="2485"/>
      <c r="N230" s="747">
        <v>2</v>
      </c>
      <c r="O230" s="347"/>
      <c r="P230" s="643">
        <v>55</v>
      </c>
      <c r="Q230" s="508"/>
      <c r="R230" s="1710"/>
      <c r="S230" s="347"/>
      <c r="T230" s="347"/>
      <c r="U230" s="347"/>
      <c r="V230" s="347"/>
      <c r="W230" s="341"/>
      <c r="X230" s="341"/>
      <c r="Y230" s="340"/>
      <c r="Z230" s="340"/>
      <c r="AA230" s="340"/>
      <c r="AB230" s="347"/>
      <c r="AC230" s="747"/>
      <c r="AD230" s="340"/>
      <c r="AE230" s="2538">
        <v>872016975247499</v>
      </c>
      <c r="AF230" s="340">
        <v>1</v>
      </c>
      <c r="AG230" s="340" t="s">
        <v>113</v>
      </c>
      <c r="AH230" s="2785">
        <v>0</v>
      </c>
      <c r="AL230" s="2938"/>
    </row>
    <row r="231" spans="2:38">
      <c r="B231" s="127"/>
      <c r="C231" s="557" t="s">
        <v>2766</v>
      </c>
      <c r="D231" s="557" t="s">
        <v>2193</v>
      </c>
      <c r="E231" s="1463" t="s">
        <v>2769</v>
      </c>
      <c r="F231" s="913">
        <v>911401892680</v>
      </c>
      <c r="G231" s="913">
        <v>8710163362748</v>
      </c>
      <c r="H231" s="916" t="s">
        <v>717</v>
      </c>
      <c r="I231" s="1172" t="s">
        <v>2990</v>
      </c>
      <c r="J231" s="347"/>
      <c r="K231" s="338"/>
      <c r="L231" s="340"/>
      <c r="M231" s="2486"/>
      <c r="N231" s="914">
        <v>2</v>
      </c>
      <c r="O231" s="347"/>
      <c r="P231" s="1318">
        <v>49</v>
      </c>
      <c r="Q231" s="508"/>
      <c r="R231" s="1710"/>
      <c r="S231" s="347"/>
      <c r="T231" s="347"/>
      <c r="U231" s="347"/>
      <c r="V231" s="347"/>
      <c r="W231" s="341"/>
      <c r="X231" s="341"/>
      <c r="Y231" s="340"/>
      <c r="Z231" s="340"/>
      <c r="AA231" s="340"/>
      <c r="AB231" s="347"/>
      <c r="AC231" s="914"/>
      <c r="AD231" s="340"/>
      <c r="AE231" s="2561">
        <v>871016336274899</v>
      </c>
      <c r="AF231" s="340">
        <v>1</v>
      </c>
      <c r="AG231" s="340" t="s">
        <v>113</v>
      </c>
      <c r="AH231" s="2785">
        <v>0</v>
      </c>
      <c r="AL231" s="2938"/>
    </row>
    <row r="232" spans="2:38">
      <c r="B232" s="127"/>
      <c r="C232" s="557" t="s">
        <v>2766</v>
      </c>
      <c r="D232" s="557" t="s">
        <v>2193</v>
      </c>
      <c r="E232" s="1463" t="s">
        <v>2769</v>
      </c>
      <c r="F232" s="238">
        <v>911401809587</v>
      </c>
      <c r="G232" s="238">
        <v>8720169752511</v>
      </c>
      <c r="H232" s="462" t="s">
        <v>2484</v>
      </c>
      <c r="I232" s="259" t="s">
        <v>3760</v>
      </c>
      <c r="J232" s="347"/>
      <c r="K232" s="338"/>
      <c r="L232" s="340"/>
      <c r="M232" s="2485"/>
      <c r="N232" s="747">
        <v>2</v>
      </c>
      <c r="O232" s="347"/>
      <c r="P232" s="643">
        <v>555</v>
      </c>
      <c r="Q232" s="508"/>
      <c r="R232" s="1710"/>
      <c r="S232" s="347"/>
      <c r="T232" s="347"/>
      <c r="U232" s="347"/>
      <c r="V232" s="347"/>
      <c r="W232" s="341"/>
      <c r="X232" s="341"/>
      <c r="Y232" s="340"/>
      <c r="Z232" s="340"/>
      <c r="AA232" s="340"/>
      <c r="AB232" s="347"/>
      <c r="AC232" s="747"/>
      <c r="AD232" s="340"/>
      <c r="AE232" s="2538">
        <v>872016975251199</v>
      </c>
      <c r="AF232" s="340">
        <v>1</v>
      </c>
      <c r="AG232" s="340" t="s">
        <v>113</v>
      </c>
      <c r="AH232" s="2785">
        <v>0</v>
      </c>
      <c r="AL232" s="2938"/>
    </row>
    <row r="233" spans="2:38">
      <c r="B233" s="638"/>
      <c r="C233" s="557" t="s">
        <v>2766</v>
      </c>
      <c r="D233" s="557" t="s">
        <v>2193</v>
      </c>
      <c r="E233" s="1463" t="s">
        <v>2769</v>
      </c>
      <c r="F233" s="238">
        <v>911401809487</v>
      </c>
      <c r="G233" s="238">
        <v>8720169752504</v>
      </c>
      <c r="H233" s="462" t="s">
        <v>2485</v>
      </c>
      <c r="I233" s="259" t="s">
        <v>2991</v>
      </c>
      <c r="J233" s="347"/>
      <c r="K233" s="338"/>
      <c r="L233" s="340"/>
      <c r="M233" s="2485"/>
      <c r="N233" s="747">
        <v>2</v>
      </c>
      <c r="O233" s="347"/>
      <c r="P233" s="643">
        <v>880</v>
      </c>
      <c r="Q233" s="508"/>
      <c r="R233" s="1710"/>
      <c r="S233" s="347"/>
      <c r="T233" s="347"/>
      <c r="U233" s="347"/>
      <c r="V233" s="347"/>
      <c r="W233" s="341"/>
      <c r="X233" s="341"/>
      <c r="Y233" s="340"/>
      <c r="Z233" s="340"/>
      <c r="AA233" s="340"/>
      <c r="AB233" s="347"/>
      <c r="AC233" s="747"/>
      <c r="AD233" s="340"/>
      <c r="AE233" s="2538">
        <v>872016975250499</v>
      </c>
      <c r="AF233" s="340">
        <v>1</v>
      </c>
      <c r="AG233" s="340" t="s">
        <v>113</v>
      </c>
      <c r="AH233" s="2785">
        <v>1</v>
      </c>
      <c r="AL233" s="2938"/>
    </row>
    <row r="234" spans="2:38">
      <c r="B234" s="135"/>
      <c r="C234" s="557" t="s">
        <v>2766</v>
      </c>
      <c r="D234" s="557" t="s">
        <v>2193</v>
      </c>
      <c r="E234" s="1463" t="s">
        <v>2769</v>
      </c>
      <c r="F234" s="913">
        <v>911401805681</v>
      </c>
      <c r="G234" s="913">
        <v>8710163365923</v>
      </c>
      <c r="H234" s="916" t="s">
        <v>2486</v>
      </c>
      <c r="I234" s="1172" t="s">
        <v>2992</v>
      </c>
      <c r="J234" s="347"/>
      <c r="K234" s="338"/>
      <c r="L234" s="340"/>
      <c r="M234" s="2486"/>
      <c r="N234" s="914">
        <v>2</v>
      </c>
      <c r="O234" s="347"/>
      <c r="P234" s="1318">
        <v>850</v>
      </c>
      <c r="Q234" s="508"/>
      <c r="R234" s="1710"/>
      <c r="S234" s="347"/>
      <c r="T234" s="347"/>
      <c r="U234" s="347"/>
      <c r="V234" s="347"/>
      <c r="W234" s="341"/>
      <c r="X234" s="341"/>
      <c r="Y234" s="340"/>
      <c r="Z234" s="340"/>
      <c r="AA234" s="340"/>
      <c r="AB234" s="347"/>
      <c r="AC234" s="914"/>
      <c r="AD234" s="340"/>
      <c r="AE234" s="2561">
        <v>871016336592399</v>
      </c>
      <c r="AF234" s="340">
        <v>1</v>
      </c>
      <c r="AG234" s="340" t="s">
        <v>113</v>
      </c>
      <c r="AH234" s="2785">
        <v>1</v>
      </c>
      <c r="AL234" s="2938"/>
    </row>
    <row r="235" spans="2:38">
      <c r="B235" s="637"/>
      <c r="C235" s="557" t="s">
        <v>2766</v>
      </c>
      <c r="D235" s="557" t="s">
        <v>2193</v>
      </c>
      <c r="E235" s="1463" t="s">
        <v>2769</v>
      </c>
      <c r="F235" s="238">
        <v>911401809387</v>
      </c>
      <c r="G235" s="238">
        <v>8720169752498</v>
      </c>
      <c r="H235" s="462" t="s">
        <v>2487</v>
      </c>
      <c r="I235" s="259" t="s">
        <v>2993</v>
      </c>
      <c r="J235" s="347"/>
      <c r="K235" s="338"/>
      <c r="L235" s="340"/>
      <c r="M235" s="2485"/>
      <c r="N235" s="747">
        <v>2</v>
      </c>
      <c r="O235" s="347"/>
      <c r="P235" s="643">
        <v>925</v>
      </c>
      <c r="Q235" s="508"/>
      <c r="R235" s="1710"/>
      <c r="S235" s="347"/>
      <c r="T235" s="347"/>
      <c r="U235" s="347"/>
      <c r="V235" s="347"/>
      <c r="W235" s="341"/>
      <c r="X235" s="341"/>
      <c r="Y235" s="340"/>
      <c r="Z235" s="340"/>
      <c r="AA235" s="340"/>
      <c r="AB235" s="347"/>
      <c r="AC235" s="747"/>
      <c r="AD235" s="340"/>
      <c r="AE235" s="2538">
        <v>872016975249899</v>
      </c>
      <c r="AF235" s="340">
        <v>1</v>
      </c>
      <c r="AG235" s="340" t="s">
        <v>113</v>
      </c>
      <c r="AH235" s="2785">
        <v>1</v>
      </c>
      <c r="AL235" s="2938"/>
    </row>
    <row r="236" spans="2:38">
      <c r="B236" s="637"/>
      <c r="C236" s="557" t="s">
        <v>2766</v>
      </c>
      <c r="D236" s="557" t="s">
        <v>2193</v>
      </c>
      <c r="E236" s="1463" t="s">
        <v>2769</v>
      </c>
      <c r="F236" s="238">
        <v>911401807787</v>
      </c>
      <c r="G236" s="719">
        <v>8720169752146</v>
      </c>
      <c r="H236" s="462" t="s">
        <v>719</v>
      </c>
      <c r="I236" s="259" t="s">
        <v>2994</v>
      </c>
      <c r="J236" s="347"/>
      <c r="K236" s="338"/>
      <c r="L236" s="340"/>
      <c r="M236" s="2487"/>
      <c r="N236" s="747">
        <v>2</v>
      </c>
      <c r="O236" s="347"/>
      <c r="P236" s="643">
        <v>650</v>
      </c>
      <c r="Q236" s="508"/>
      <c r="R236" s="1710"/>
      <c r="S236" s="347"/>
      <c r="T236" s="347"/>
      <c r="U236" s="347"/>
      <c r="V236" s="347"/>
      <c r="W236" s="341"/>
      <c r="X236" s="341"/>
      <c r="Y236" s="340"/>
      <c r="Z236" s="340"/>
      <c r="AA236" s="340"/>
      <c r="AB236" s="347"/>
      <c r="AC236" s="747"/>
      <c r="AD236" s="340"/>
      <c r="AE236" s="2562">
        <v>872016975214699</v>
      </c>
      <c r="AF236" s="340">
        <v>1</v>
      </c>
      <c r="AG236" s="340" t="s">
        <v>113</v>
      </c>
      <c r="AH236" s="2785">
        <v>0</v>
      </c>
      <c r="AL236" s="2938"/>
    </row>
    <row r="237" spans="2:38">
      <c r="B237" s="637"/>
      <c r="C237" s="557" t="s">
        <v>2766</v>
      </c>
      <c r="D237" s="557" t="s">
        <v>2193</v>
      </c>
      <c r="E237" s="1463" t="s">
        <v>2769</v>
      </c>
      <c r="F237" s="238">
        <v>911401807987</v>
      </c>
      <c r="G237" s="719">
        <v>8720169752160</v>
      </c>
      <c r="H237" s="462" t="s">
        <v>720</v>
      </c>
      <c r="I237" s="259" t="s">
        <v>2995</v>
      </c>
      <c r="J237" s="347"/>
      <c r="K237" s="338"/>
      <c r="L237" s="340"/>
      <c r="M237" s="2487"/>
      <c r="N237" s="747">
        <v>2</v>
      </c>
      <c r="O237" s="347"/>
      <c r="P237" s="643">
        <v>860</v>
      </c>
      <c r="Q237" s="508"/>
      <c r="R237" s="1710"/>
      <c r="S237" s="347"/>
      <c r="T237" s="347"/>
      <c r="U237" s="347"/>
      <c r="V237" s="347"/>
      <c r="W237" s="341"/>
      <c r="X237" s="341"/>
      <c r="Y237" s="340"/>
      <c r="Z237" s="340"/>
      <c r="AA237" s="340"/>
      <c r="AB237" s="347"/>
      <c r="AC237" s="747"/>
      <c r="AD237" s="340"/>
      <c r="AE237" s="2562">
        <v>872016975216099</v>
      </c>
      <c r="AF237" s="340">
        <v>1</v>
      </c>
      <c r="AG237" s="340" t="s">
        <v>113</v>
      </c>
      <c r="AH237" s="2785">
        <v>0</v>
      </c>
      <c r="AL237" s="2938"/>
    </row>
    <row r="238" spans="2:38">
      <c r="B238" s="637"/>
      <c r="C238" s="557" t="s">
        <v>2766</v>
      </c>
      <c r="D238" s="557" t="s">
        <v>2193</v>
      </c>
      <c r="E238" s="1463" t="s">
        <v>2769</v>
      </c>
      <c r="F238" s="238">
        <v>911401808087</v>
      </c>
      <c r="G238" s="719">
        <v>8720169752177</v>
      </c>
      <c r="H238" s="462" t="s">
        <v>721</v>
      </c>
      <c r="I238" s="259" t="s">
        <v>2994</v>
      </c>
      <c r="J238" s="347"/>
      <c r="K238" s="338"/>
      <c r="L238" s="340"/>
      <c r="M238" s="2487"/>
      <c r="N238" s="747">
        <v>2</v>
      </c>
      <c r="O238" s="347"/>
      <c r="P238" s="643">
        <v>585</v>
      </c>
      <c r="Q238" s="508"/>
      <c r="R238" s="1710"/>
      <c r="S238" s="347"/>
      <c r="T238" s="347"/>
      <c r="U238" s="347"/>
      <c r="V238" s="347"/>
      <c r="W238" s="341"/>
      <c r="X238" s="341"/>
      <c r="Y238" s="340"/>
      <c r="Z238" s="340"/>
      <c r="AA238" s="340"/>
      <c r="AB238" s="347"/>
      <c r="AC238" s="747"/>
      <c r="AD238" s="340"/>
      <c r="AE238" s="2562">
        <v>872016975217799</v>
      </c>
      <c r="AF238" s="340">
        <v>1</v>
      </c>
      <c r="AG238" s="340" t="s">
        <v>113</v>
      </c>
      <c r="AH238" s="2785">
        <v>0</v>
      </c>
      <c r="AL238" s="2938"/>
    </row>
    <row r="239" spans="2:38">
      <c r="B239" s="637"/>
      <c r="C239" s="557" t="s">
        <v>2766</v>
      </c>
      <c r="D239" s="557" t="s">
        <v>2193</v>
      </c>
      <c r="E239" s="1463" t="s">
        <v>2769</v>
      </c>
      <c r="F239" s="2239">
        <v>911401808387</v>
      </c>
      <c r="G239" s="719">
        <v>8720169752207</v>
      </c>
      <c r="H239" s="462" t="s">
        <v>89</v>
      </c>
      <c r="I239" s="259" t="s">
        <v>2996</v>
      </c>
      <c r="J239" s="347"/>
      <c r="K239" s="338"/>
      <c r="L239" s="340"/>
      <c r="M239" s="2487"/>
      <c r="N239" s="974">
        <v>2</v>
      </c>
      <c r="O239" s="347"/>
      <c r="P239" s="642">
        <v>910</v>
      </c>
      <c r="Q239" s="508"/>
      <c r="R239" s="1710"/>
      <c r="S239" s="347"/>
      <c r="T239" s="347"/>
      <c r="U239" s="347"/>
      <c r="V239" s="347"/>
      <c r="W239" s="341"/>
      <c r="X239" s="341"/>
      <c r="Y239" s="340"/>
      <c r="Z239" s="340"/>
      <c r="AA239" s="340"/>
      <c r="AB239" s="347"/>
      <c r="AC239" s="974"/>
      <c r="AD239" s="340"/>
      <c r="AE239" s="2562">
        <v>872016975220799</v>
      </c>
      <c r="AF239" s="340">
        <v>1</v>
      </c>
      <c r="AG239" s="340" t="s">
        <v>113</v>
      </c>
      <c r="AH239" s="2785">
        <v>0</v>
      </c>
      <c r="AL239" s="2938"/>
    </row>
    <row r="240" spans="2:38">
      <c r="B240" s="637"/>
      <c r="C240" s="557" t="s">
        <v>2766</v>
      </c>
      <c r="D240" s="557" t="s">
        <v>2193</v>
      </c>
      <c r="E240" s="1463" t="s">
        <v>2769</v>
      </c>
      <c r="F240" s="2239">
        <v>911401808287</v>
      </c>
      <c r="G240" s="719">
        <v>8720169752191</v>
      </c>
      <c r="H240" s="462" t="s">
        <v>88</v>
      </c>
      <c r="I240" s="259" t="s">
        <v>2995</v>
      </c>
      <c r="J240" s="347"/>
      <c r="K240" s="338"/>
      <c r="L240" s="340"/>
      <c r="M240" s="2487"/>
      <c r="N240" s="974">
        <v>2</v>
      </c>
      <c r="O240" s="347"/>
      <c r="P240" s="642">
        <v>860</v>
      </c>
      <c r="Q240" s="508"/>
      <c r="R240" s="1710"/>
      <c r="S240" s="347"/>
      <c r="T240" s="347"/>
      <c r="U240" s="347"/>
      <c r="V240" s="347"/>
      <c r="W240" s="341"/>
      <c r="X240" s="341"/>
      <c r="Y240" s="340"/>
      <c r="Z240" s="340"/>
      <c r="AA240" s="340"/>
      <c r="AB240" s="347"/>
      <c r="AC240" s="974"/>
      <c r="AD240" s="340"/>
      <c r="AE240" s="2562">
        <v>872016975219199</v>
      </c>
      <c r="AF240" s="340">
        <v>1</v>
      </c>
      <c r="AG240" s="340" t="s">
        <v>113</v>
      </c>
      <c r="AH240" s="2785">
        <v>0</v>
      </c>
      <c r="AL240" s="2938"/>
    </row>
    <row r="241" spans="2:38">
      <c r="B241" s="637"/>
      <c r="C241" s="557" t="s">
        <v>2766</v>
      </c>
      <c r="D241" s="557" t="s">
        <v>2193</v>
      </c>
      <c r="E241" s="1463"/>
      <c r="F241" s="238">
        <v>912401483525</v>
      </c>
      <c r="G241" s="719">
        <v>8718699799663</v>
      </c>
      <c r="H241" s="462" t="s">
        <v>2597</v>
      </c>
      <c r="I241" s="259" t="s">
        <v>2997</v>
      </c>
      <c r="J241" s="347"/>
      <c r="K241" s="338"/>
      <c r="L241" s="340"/>
      <c r="M241" s="2487"/>
      <c r="N241" s="747">
        <v>2</v>
      </c>
      <c r="O241" s="347"/>
      <c r="P241" s="642">
        <v>4500</v>
      </c>
      <c r="Q241" s="508"/>
      <c r="R241" s="1710"/>
      <c r="S241" s="347"/>
      <c r="T241" s="347"/>
      <c r="U241" s="347"/>
      <c r="V241" s="347"/>
      <c r="W241" s="341"/>
      <c r="X241" s="341"/>
      <c r="Y241" s="340"/>
      <c r="Z241" s="340"/>
      <c r="AA241" s="340"/>
      <c r="AB241" s="347"/>
      <c r="AC241" s="747"/>
      <c r="AD241" s="340"/>
      <c r="AE241" s="2562">
        <v>871869979928100</v>
      </c>
      <c r="AF241" s="340">
        <v>1</v>
      </c>
      <c r="AG241" s="340" t="s">
        <v>113</v>
      </c>
      <c r="AH241" s="2785">
        <v>0</v>
      </c>
      <c r="AL241" s="2938"/>
    </row>
    <row r="242" spans="2:38">
      <c r="B242" s="637"/>
      <c r="C242" s="557" t="s">
        <v>2766</v>
      </c>
      <c r="D242" s="557" t="s">
        <v>2193</v>
      </c>
      <c r="E242" s="1463"/>
      <c r="F242" s="2239">
        <v>912401483526</v>
      </c>
      <c r="G242" s="719">
        <v>8718699799670</v>
      </c>
      <c r="H242" s="462" t="s">
        <v>2598</v>
      </c>
      <c r="I242" s="259" t="s">
        <v>2998</v>
      </c>
      <c r="J242" s="347"/>
      <c r="K242" s="338"/>
      <c r="L242" s="340"/>
      <c r="M242" s="2487"/>
      <c r="N242" s="974">
        <v>2</v>
      </c>
      <c r="O242" s="347"/>
      <c r="P242" s="642">
        <v>4500</v>
      </c>
      <c r="Q242" s="508"/>
      <c r="R242" s="1710"/>
      <c r="S242" s="347"/>
      <c r="T242" s="347"/>
      <c r="U242" s="347"/>
      <c r="V242" s="347"/>
      <c r="W242" s="341"/>
      <c r="X242" s="341"/>
      <c r="Y242" s="340"/>
      <c r="Z242" s="340"/>
      <c r="AA242" s="340"/>
      <c r="AB242" s="347"/>
      <c r="AC242" s="974"/>
      <c r="AD242" s="340"/>
      <c r="AE242" s="2562">
        <v>871869979929800</v>
      </c>
      <c r="AF242" s="340">
        <v>1</v>
      </c>
      <c r="AG242" s="340" t="s">
        <v>113</v>
      </c>
      <c r="AH242" s="2785">
        <v>0</v>
      </c>
      <c r="AL242" s="2938"/>
    </row>
    <row r="243" spans="2:38">
      <c r="B243" s="713"/>
      <c r="C243" s="834" t="s">
        <v>2766</v>
      </c>
      <c r="D243" s="834" t="s">
        <v>2193</v>
      </c>
      <c r="E243" s="1483"/>
      <c r="F243" s="228">
        <v>912401483527</v>
      </c>
      <c r="G243" s="222">
        <v>8718699799687</v>
      </c>
      <c r="H243" s="3101" t="s">
        <v>2599</v>
      </c>
      <c r="I243" s="260" t="s">
        <v>2999</v>
      </c>
      <c r="J243" s="432"/>
      <c r="K243" s="429"/>
      <c r="L243" s="428"/>
      <c r="M243" s="3102"/>
      <c r="N243" s="924">
        <v>2</v>
      </c>
      <c r="O243" s="432"/>
      <c r="P243" s="701">
        <v>4500</v>
      </c>
      <c r="Q243" s="508"/>
      <c r="R243" s="1717"/>
      <c r="S243" s="432"/>
      <c r="T243" s="432"/>
      <c r="U243" s="432"/>
      <c r="V243" s="432"/>
      <c r="W243" s="456"/>
      <c r="X243" s="456"/>
      <c r="Y243" s="428"/>
      <c r="Z243" s="428"/>
      <c r="AA243" s="428"/>
      <c r="AB243" s="432"/>
      <c r="AC243" s="924"/>
      <c r="AD243" s="428"/>
      <c r="AE243" s="559">
        <v>871869979930400</v>
      </c>
      <c r="AF243" s="428">
        <v>1</v>
      </c>
      <c r="AG243" s="428" t="s">
        <v>113</v>
      </c>
      <c r="AH243" s="2786">
        <v>0</v>
      </c>
      <c r="AL243" s="2938"/>
    </row>
    <row r="244" spans="2:38" ht="14.5" customHeight="1">
      <c r="B244" s="204"/>
      <c r="F244" s="232"/>
      <c r="G244" s="232"/>
      <c r="H244" s="2348"/>
      <c r="I244" s="93"/>
      <c r="J244" s="2528"/>
      <c r="K244" s="397"/>
      <c r="L244" s="397"/>
      <c r="M244" s="2489"/>
      <c r="N244" s="346"/>
      <c r="O244" s="397"/>
      <c r="P244" s="963"/>
      <c r="Q244" s="508"/>
      <c r="R244" s="397"/>
      <c r="S244" s="397"/>
      <c r="T244" s="397"/>
      <c r="U244" s="397"/>
      <c r="V244" s="397"/>
      <c r="W244" s="397"/>
      <c r="X244" s="397"/>
      <c r="Y244" s="397"/>
      <c r="Z244" s="397"/>
      <c r="AA244" s="397"/>
      <c r="AB244" s="397"/>
      <c r="AC244" s="345"/>
      <c r="AD244" s="397"/>
      <c r="AE244" s="1684"/>
      <c r="AF244" s="397"/>
      <c r="AG244" s="397"/>
      <c r="AH244" s="2790"/>
      <c r="AI244"/>
      <c r="AL244" s="2938"/>
    </row>
    <row r="245" spans="2:38" s="1484" customFormat="1" ht="15" customHeight="1">
      <c r="B245" s="1519" t="s">
        <v>723</v>
      </c>
      <c r="J245" s="1666"/>
      <c r="K245" s="1666"/>
      <c r="L245" s="1901"/>
      <c r="M245" s="1666"/>
      <c r="N245" s="1666"/>
      <c r="O245" s="1666"/>
      <c r="P245" s="33"/>
      <c r="R245" s="1666"/>
      <c r="S245" s="1666"/>
      <c r="T245" s="1666"/>
      <c r="U245" s="1666"/>
      <c r="V245" s="1666"/>
      <c r="W245" s="1666"/>
      <c r="X245" s="1666"/>
      <c r="Y245" s="1901"/>
      <c r="Z245" s="1901"/>
      <c r="AA245" s="1901"/>
      <c r="AB245" s="1666"/>
      <c r="AC245" s="2483"/>
      <c r="AD245" s="1901"/>
      <c r="AE245" s="1666"/>
      <c r="AF245" s="1666"/>
      <c r="AG245" s="1666"/>
      <c r="AH245" s="2791"/>
      <c r="AJ245"/>
      <c r="AK245" s="2933"/>
      <c r="AL245" s="2938"/>
    </row>
    <row r="246" spans="2:38">
      <c r="B246" s="533" t="s">
        <v>2604</v>
      </c>
      <c r="C246" s="1461"/>
      <c r="D246" s="1461"/>
      <c r="E246" s="1462"/>
      <c r="F246" s="1445">
        <v>910505106099</v>
      </c>
      <c r="G246" s="197">
        <v>8721103354235</v>
      </c>
      <c r="H246" s="29" t="s">
        <v>2605</v>
      </c>
      <c r="I246" s="29" t="s">
        <v>2621</v>
      </c>
      <c r="J246" s="326">
        <v>34</v>
      </c>
      <c r="K246" s="1079">
        <v>3450</v>
      </c>
      <c r="L246" s="269">
        <v>4000</v>
      </c>
      <c r="M246" s="421">
        <v>100000</v>
      </c>
      <c r="N246" s="400">
        <v>5</v>
      </c>
      <c r="O246" s="326"/>
      <c r="P246" s="641">
        <v>3200</v>
      </c>
      <c r="Q246" s="508"/>
      <c r="R246" s="1715" t="s">
        <v>56</v>
      </c>
      <c r="S246" s="326" t="s">
        <v>104</v>
      </c>
      <c r="T246" s="326" t="s">
        <v>3631</v>
      </c>
      <c r="U246" s="326"/>
      <c r="V246" s="326" t="s">
        <v>121</v>
      </c>
      <c r="W246" s="295" t="s">
        <v>198</v>
      </c>
      <c r="X246" s="295">
        <v>101</v>
      </c>
      <c r="Y246" s="269">
        <v>61.8</v>
      </c>
      <c r="Z246" s="269">
        <v>1135</v>
      </c>
      <c r="AA246" s="269">
        <v>71.8</v>
      </c>
      <c r="AB246" s="326" t="s">
        <v>113</v>
      </c>
      <c r="AC246" s="360">
        <v>80</v>
      </c>
      <c r="AD246" s="269"/>
      <c r="AE246" s="1503">
        <v>872110335423500</v>
      </c>
      <c r="AF246" s="269">
        <v>1</v>
      </c>
      <c r="AG246" s="269" t="s">
        <v>113</v>
      </c>
      <c r="AH246" s="2782">
        <v>14.5</v>
      </c>
      <c r="AL246" s="2938"/>
    </row>
    <row r="247" spans="2:38">
      <c r="B247" s="1072"/>
      <c r="C247" s="557"/>
      <c r="D247" s="557"/>
      <c r="E247" s="1463"/>
      <c r="F247" s="2242">
        <v>910505106098</v>
      </c>
      <c r="G247" s="210">
        <v>8721103354228</v>
      </c>
      <c r="H247" s="200" t="s">
        <v>2606</v>
      </c>
      <c r="I247" s="210" t="s">
        <v>2622</v>
      </c>
      <c r="J247" s="744">
        <v>34</v>
      </c>
      <c r="K247" s="1108">
        <v>3450</v>
      </c>
      <c r="L247" s="1911">
        <v>3000</v>
      </c>
      <c r="M247" s="321">
        <v>100000</v>
      </c>
      <c r="N247" s="365">
        <v>5</v>
      </c>
      <c r="O247" s="744"/>
      <c r="P247" s="642">
        <v>3200</v>
      </c>
      <c r="Q247" s="508"/>
      <c r="R247" s="1740" t="s">
        <v>56</v>
      </c>
      <c r="S247" s="744" t="s">
        <v>104</v>
      </c>
      <c r="T247" s="744" t="s">
        <v>3631</v>
      </c>
      <c r="U247" s="744"/>
      <c r="V247" s="744" t="s">
        <v>147</v>
      </c>
      <c r="W247" s="2032" t="s">
        <v>198</v>
      </c>
      <c r="X247" s="2032">
        <v>101</v>
      </c>
      <c r="Y247" s="1911">
        <v>61.8</v>
      </c>
      <c r="Z247" s="1911">
        <v>1135</v>
      </c>
      <c r="AA247" s="1911">
        <v>71.8</v>
      </c>
      <c r="AB247" s="744" t="s">
        <v>113</v>
      </c>
      <c r="AC247" s="343">
        <v>80</v>
      </c>
      <c r="AD247" s="1911"/>
      <c r="AE247" s="1911">
        <v>872110335422800</v>
      </c>
      <c r="AF247" s="1911">
        <v>1</v>
      </c>
      <c r="AG247" s="1911" t="s">
        <v>113</v>
      </c>
      <c r="AH247" s="2811">
        <v>14.5</v>
      </c>
      <c r="AL247" s="2938"/>
    </row>
    <row r="248" spans="2:38">
      <c r="B248" s="1072"/>
      <c r="C248" s="557"/>
      <c r="D248" s="557"/>
      <c r="E248" s="1463"/>
      <c r="F248" s="2242">
        <v>910505106102</v>
      </c>
      <c r="G248" s="91">
        <v>8721103354259</v>
      </c>
      <c r="H248" s="200" t="s">
        <v>2607</v>
      </c>
      <c r="I248" s="210" t="s">
        <v>2621</v>
      </c>
      <c r="J248" s="744">
        <v>34</v>
      </c>
      <c r="K248" s="1108">
        <v>3700</v>
      </c>
      <c r="L248" s="1911">
        <v>4000</v>
      </c>
      <c r="M248" s="321">
        <v>100000</v>
      </c>
      <c r="N248" s="365">
        <v>5</v>
      </c>
      <c r="O248" s="744"/>
      <c r="P248" s="642">
        <v>3200</v>
      </c>
      <c r="Q248" s="508"/>
      <c r="R248" s="1740" t="s">
        <v>56</v>
      </c>
      <c r="S248" s="744" t="s">
        <v>104</v>
      </c>
      <c r="T248" s="744" t="s">
        <v>3631</v>
      </c>
      <c r="U248" s="744"/>
      <c r="V248" s="744" t="s">
        <v>121</v>
      </c>
      <c r="W248" s="2032" t="s">
        <v>198</v>
      </c>
      <c r="X248" s="2032">
        <v>108</v>
      </c>
      <c r="Y248" s="1911">
        <v>61.8</v>
      </c>
      <c r="Z248" s="1911">
        <v>1135</v>
      </c>
      <c r="AA248" s="1911">
        <v>71.8</v>
      </c>
      <c r="AB248" s="744" t="s">
        <v>113</v>
      </c>
      <c r="AC248" s="343">
        <v>80</v>
      </c>
      <c r="AD248" s="1911"/>
      <c r="AE248" s="320">
        <v>872110335425900</v>
      </c>
      <c r="AF248" s="1911">
        <v>1</v>
      </c>
      <c r="AG248" s="1911" t="s">
        <v>113</v>
      </c>
      <c r="AH248" s="2811">
        <v>14.5</v>
      </c>
      <c r="AL248" s="2938"/>
    </row>
    <row r="249" spans="2:38">
      <c r="B249" s="1072"/>
      <c r="C249" s="557"/>
      <c r="D249" s="557"/>
      <c r="E249" s="1463"/>
      <c r="F249" s="2242">
        <v>910505106101</v>
      </c>
      <c r="G249" s="91">
        <v>8721103354242</v>
      </c>
      <c r="H249" s="200" t="s">
        <v>2608</v>
      </c>
      <c r="I249" s="210" t="s">
        <v>2622</v>
      </c>
      <c r="J249" s="744">
        <v>34</v>
      </c>
      <c r="K249" s="1108">
        <v>3700</v>
      </c>
      <c r="L249" s="1911">
        <v>4000</v>
      </c>
      <c r="M249" s="321">
        <v>100000</v>
      </c>
      <c r="N249" s="365">
        <v>5</v>
      </c>
      <c r="O249" s="744"/>
      <c r="P249" s="642">
        <v>3200</v>
      </c>
      <c r="Q249" s="508"/>
      <c r="R249" s="1740" t="s">
        <v>56</v>
      </c>
      <c r="S249" s="744" t="s">
        <v>104</v>
      </c>
      <c r="T249" s="744" t="s">
        <v>3631</v>
      </c>
      <c r="U249" s="744"/>
      <c r="V249" s="744" t="s">
        <v>121</v>
      </c>
      <c r="W249" s="2032" t="s">
        <v>198</v>
      </c>
      <c r="X249" s="2032">
        <v>108</v>
      </c>
      <c r="Y249" s="1911">
        <v>61.8</v>
      </c>
      <c r="Z249" s="1911">
        <v>1135</v>
      </c>
      <c r="AA249" s="1911">
        <v>71.8</v>
      </c>
      <c r="AB249" s="744" t="s">
        <v>113</v>
      </c>
      <c r="AC249" s="343">
        <v>80</v>
      </c>
      <c r="AD249" s="1911"/>
      <c r="AE249" s="320">
        <v>872110335424200</v>
      </c>
      <c r="AF249" s="1911">
        <v>1</v>
      </c>
      <c r="AG249" s="1911" t="s">
        <v>113</v>
      </c>
      <c r="AH249" s="2811">
        <v>14.5</v>
      </c>
      <c r="AL249" s="2938"/>
    </row>
    <row r="250" spans="2:38">
      <c r="B250" s="1072"/>
      <c r="C250" s="557"/>
      <c r="D250" s="557"/>
      <c r="E250" s="1463"/>
      <c r="F250" s="2242">
        <v>910505106044</v>
      </c>
      <c r="G250" s="210">
        <v>8721103352538</v>
      </c>
      <c r="H250" s="200" t="s">
        <v>2609</v>
      </c>
      <c r="I250" s="210" t="s">
        <v>3218</v>
      </c>
      <c r="J250" s="744">
        <v>24.5</v>
      </c>
      <c r="K250" s="1108">
        <v>3650</v>
      </c>
      <c r="L250" s="1911">
        <v>3000</v>
      </c>
      <c r="M250" s="321">
        <v>100000</v>
      </c>
      <c r="N250" s="365">
        <v>5</v>
      </c>
      <c r="O250" s="744"/>
      <c r="P250" s="642">
        <v>3500</v>
      </c>
      <c r="Q250" s="508"/>
      <c r="R250" s="1740" t="s">
        <v>56</v>
      </c>
      <c r="S250" s="744" t="s">
        <v>104</v>
      </c>
      <c r="T250" s="744" t="s">
        <v>3631</v>
      </c>
      <c r="U250" s="744"/>
      <c r="V250" s="744" t="s">
        <v>147</v>
      </c>
      <c r="W250" s="2032" t="s">
        <v>198</v>
      </c>
      <c r="X250" s="2032">
        <v>148</v>
      </c>
      <c r="Y250" s="1911">
        <v>61.8</v>
      </c>
      <c r="Z250" s="1911">
        <v>1135</v>
      </c>
      <c r="AA250" s="1911">
        <v>71.8</v>
      </c>
      <c r="AB250" s="744" t="s">
        <v>113</v>
      </c>
      <c r="AC250" s="343">
        <v>80</v>
      </c>
      <c r="AD250" s="1911"/>
      <c r="AE250" s="1911">
        <v>872110335253800</v>
      </c>
      <c r="AF250" s="1911">
        <v>1</v>
      </c>
      <c r="AG250" s="1911" t="s">
        <v>113</v>
      </c>
      <c r="AH250" s="2811">
        <v>14.5</v>
      </c>
      <c r="AL250" s="2938"/>
    </row>
    <row r="251" spans="2:38">
      <c r="B251" s="1072"/>
      <c r="C251" s="557"/>
      <c r="D251" s="557"/>
      <c r="E251" s="1463"/>
      <c r="F251" s="2242">
        <v>910505106043</v>
      </c>
      <c r="G251" s="91">
        <v>8721103352521</v>
      </c>
      <c r="H251" s="200" t="s">
        <v>2610</v>
      </c>
      <c r="I251" s="210" t="s">
        <v>3219</v>
      </c>
      <c r="J251" s="744">
        <v>24.5</v>
      </c>
      <c r="K251" s="1108">
        <v>3650</v>
      </c>
      <c r="L251" s="1911">
        <v>3000</v>
      </c>
      <c r="M251" s="321">
        <v>100000</v>
      </c>
      <c r="N251" s="365">
        <v>5</v>
      </c>
      <c r="O251" s="744"/>
      <c r="P251" s="642">
        <v>3500</v>
      </c>
      <c r="Q251" s="508"/>
      <c r="R251" s="1740" t="s">
        <v>56</v>
      </c>
      <c r="S251" s="744" t="s">
        <v>104</v>
      </c>
      <c r="T251" s="744" t="s">
        <v>3631</v>
      </c>
      <c r="U251" s="744"/>
      <c r="V251" s="744" t="s">
        <v>147</v>
      </c>
      <c r="W251" s="2032" t="s">
        <v>198</v>
      </c>
      <c r="X251" s="2032">
        <v>148</v>
      </c>
      <c r="Y251" s="1911">
        <v>61.8</v>
      </c>
      <c r="Z251" s="1911">
        <v>1135</v>
      </c>
      <c r="AA251" s="1911">
        <v>71.8</v>
      </c>
      <c r="AB251" s="744" t="s">
        <v>113</v>
      </c>
      <c r="AC251" s="343">
        <v>80</v>
      </c>
      <c r="AD251" s="1911"/>
      <c r="AE251" s="320">
        <v>872110335252100</v>
      </c>
      <c r="AF251" s="1911">
        <v>1</v>
      </c>
      <c r="AG251" s="1911" t="s">
        <v>113</v>
      </c>
      <c r="AH251" s="2811">
        <v>14.5</v>
      </c>
      <c r="AL251" s="2938"/>
    </row>
    <row r="252" spans="2:38">
      <c r="B252" s="1072"/>
      <c r="C252" s="557"/>
      <c r="D252" s="557"/>
      <c r="E252" s="1463"/>
      <c r="F252" s="2242">
        <v>910505105783</v>
      </c>
      <c r="G252" s="91">
        <v>8720169630376</v>
      </c>
      <c r="H252" s="200" t="s">
        <v>2611</v>
      </c>
      <c r="I252" s="210" t="s">
        <v>3218</v>
      </c>
      <c r="J252" s="744">
        <v>24.5</v>
      </c>
      <c r="K252" s="1108">
        <v>3900</v>
      </c>
      <c r="L252" s="1911">
        <v>4000</v>
      </c>
      <c r="M252" s="321">
        <v>100000</v>
      </c>
      <c r="N252" s="365">
        <v>5</v>
      </c>
      <c r="O252" s="744"/>
      <c r="P252" s="642">
        <v>3500</v>
      </c>
      <c r="Q252" s="508"/>
      <c r="R252" s="1740" t="s">
        <v>56</v>
      </c>
      <c r="S252" s="744" t="s">
        <v>104</v>
      </c>
      <c r="T252" s="744" t="s">
        <v>3631</v>
      </c>
      <c r="U252" s="744"/>
      <c r="V252" s="744" t="s">
        <v>121</v>
      </c>
      <c r="W252" s="2032" t="s">
        <v>198</v>
      </c>
      <c r="X252" s="2032">
        <v>159</v>
      </c>
      <c r="Y252" s="1911">
        <v>61.8</v>
      </c>
      <c r="Z252" s="1911">
        <v>1135</v>
      </c>
      <c r="AA252" s="1911">
        <v>71.8</v>
      </c>
      <c r="AB252" s="744" t="s">
        <v>113</v>
      </c>
      <c r="AC252" s="343">
        <v>80</v>
      </c>
      <c r="AD252" s="1911"/>
      <c r="AE252" s="320">
        <v>872016963037600</v>
      </c>
      <c r="AF252" s="1911">
        <v>1</v>
      </c>
      <c r="AG252" s="1911" t="s">
        <v>113</v>
      </c>
      <c r="AH252" s="2811">
        <v>14.5</v>
      </c>
      <c r="AL252" s="2938"/>
    </row>
    <row r="253" spans="2:38">
      <c r="B253" s="1072"/>
      <c r="C253" s="834"/>
      <c r="D253" s="834"/>
      <c r="E253" s="1483"/>
      <c r="F253" s="53">
        <v>910505105782</v>
      </c>
      <c r="G253" s="201">
        <v>8720169630369</v>
      </c>
      <c r="H253" s="55" t="s">
        <v>2612</v>
      </c>
      <c r="I253" s="55" t="s">
        <v>3219</v>
      </c>
      <c r="J253" s="431">
        <v>24.5</v>
      </c>
      <c r="K253" s="1077">
        <v>3900</v>
      </c>
      <c r="L253" s="273">
        <v>4000</v>
      </c>
      <c r="M253" s="429">
        <v>100000</v>
      </c>
      <c r="N253" s="428">
        <v>5</v>
      </c>
      <c r="O253" s="431"/>
      <c r="P253" s="640">
        <v>3500</v>
      </c>
      <c r="Q253" s="508"/>
      <c r="R253" s="1712" t="s">
        <v>56</v>
      </c>
      <c r="S253" s="431" t="s">
        <v>104</v>
      </c>
      <c r="T253" s="431" t="s">
        <v>3631</v>
      </c>
      <c r="U253" s="431"/>
      <c r="V253" s="431" t="s">
        <v>121</v>
      </c>
      <c r="W253" s="284" t="s">
        <v>198</v>
      </c>
      <c r="X253" s="284">
        <v>159</v>
      </c>
      <c r="Y253" s="273">
        <v>61.8</v>
      </c>
      <c r="Z253" s="273">
        <v>1135</v>
      </c>
      <c r="AA253" s="273">
        <v>71.8</v>
      </c>
      <c r="AB253" s="431" t="s">
        <v>113</v>
      </c>
      <c r="AC253" s="456">
        <v>80</v>
      </c>
      <c r="AD253" s="273"/>
      <c r="AE253" s="1687">
        <v>872016963036900</v>
      </c>
      <c r="AF253" s="273">
        <v>1</v>
      </c>
      <c r="AG253" s="273" t="s">
        <v>113</v>
      </c>
      <c r="AH253" s="2780">
        <v>14.5</v>
      </c>
      <c r="AL253" s="2938"/>
    </row>
    <row r="254" spans="2:38">
      <c r="B254" s="1072"/>
      <c r="C254" s="832"/>
      <c r="D254" s="832"/>
      <c r="E254" s="1490"/>
      <c r="F254" s="130">
        <v>910505106095</v>
      </c>
      <c r="G254" s="224">
        <v>8721103354198</v>
      </c>
      <c r="H254" s="30" t="s">
        <v>2613</v>
      </c>
      <c r="I254" s="30" t="s">
        <v>2623</v>
      </c>
      <c r="J254" s="323">
        <v>34</v>
      </c>
      <c r="K254" s="1090">
        <v>3450</v>
      </c>
      <c r="L254" s="282">
        <v>3000</v>
      </c>
      <c r="M254" s="388">
        <v>100000</v>
      </c>
      <c r="N254" s="364">
        <v>5</v>
      </c>
      <c r="O254" s="323"/>
      <c r="P254" s="642">
        <v>3700</v>
      </c>
      <c r="Q254" s="508"/>
      <c r="R254" s="1714" t="s">
        <v>56</v>
      </c>
      <c r="S254" s="323" t="s">
        <v>104</v>
      </c>
      <c r="T254" s="323" t="s">
        <v>3631</v>
      </c>
      <c r="U254" s="323"/>
      <c r="V254" s="323" t="s">
        <v>147</v>
      </c>
      <c r="W254" s="283" t="s">
        <v>198</v>
      </c>
      <c r="X254" s="283">
        <v>101</v>
      </c>
      <c r="Y254" s="282">
        <v>61.8</v>
      </c>
      <c r="Z254" s="282">
        <v>1135</v>
      </c>
      <c r="AA254" s="282">
        <v>71.8</v>
      </c>
      <c r="AB254" s="323" t="s">
        <v>113</v>
      </c>
      <c r="AC254" s="342">
        <v>80</v>
      </c>
      <c r="AD254" s="282"/>
      <c r="AE254" s="831">
        <v>872110335419800</v>
      </c>
      <c r="AF254" s="282">
        <v>1</v>
      </c>
      <c r="AG254" s="282" t="s">
        <v>113</v>
      </c>
      <c r="AH254" s="2781">
        <v>14.5</v>
      </c>
      <c r="AL254" s="2938"/>
    </row>
    <row r="255" spans="2:38">
      <c r="B255" s="1072"/>
      <c r="C255" s="557"/>
      <c r="D255" s="557"/>
      <c r="E255" s="1463"/>
      <c r="F255" s="2242">
        <v>910505105994</v>
      </c>
      <c r="G255" s="210">
        <v>8721103350275</v>
      </c>
      <c r="H255" s="200" t="s">
        <v>2614</v>
      </c>
      <c r="I255" s="210" t="s">
        <v>2624</v>
      </c>
      <c r="J255" s="744">
        <v>34</v>
      </c>
      <c r="K255" s="1108">
        <v>3450</v>
      </c>
      <c r="L255" s="1911">
        <v>3000</v>
      </c>
      <c r="M255" s="321">
        <v>100000</v>
      </c>
      <c r="N255" s="365">
        <v>5</v>
      </c>
      <c r="O255" s="744"/>
      <c r="P255" s="642">
        <v>3700</v>
      </c>
      <c r="Q255" s="508"/>
      <c r="R255" s="1740" t="s">
        <v>56</v>
      </c>
      <c r="S255" s="744" t="s">
        <v>104</v>
      </c>
      <c r="T255" s="744" t="s">
        <v>3631</v>
      </c>
      <c r="U255" s="744"/>
      <c r="V255" s="744" t="s">
        <v>147</v>
      </c>
      <c r="W255" s="2032" t="s">
        <v>198</v>
      </c>
      <c r="X255" s="2032">
        <v>101</v>
      </c>
      <c r="Y255" s="1911">
        <v>61.8</v>
      </c>
      <c r="Z255" s="1911">
        <v>1135</v>
      </c>
      <c r="AA255" s="1911">
        <v>71.8</v>
      </c>
      <c r="AB255" s="744" t="s">
        <v>113</v>
      </c>
      <c r="AC255" s="343">
        <v>80</v>
      </c>
      <c r="AD255" s="1911"/>
      <c r="AE255" s="1911">
        <v>872110335027500</v>
      </c>
      <c r="AF255" s="1911">
        <v>1</v>
      </c>
      <c r="AG255" s="1911" t="s">
        <v>113</v>
      </c>
      <c r="AH255" s="2811">
        <v>14.5</v>
      </c>
      <c r="AL255" s="2938"/>
    </row>
    <row r="256" spans="2:38">
      <c r="B256" s="1072"/>
      <c r="C256" s="557"/>
      <c r="D256" s="557"/>
      <c r="E256" s="1463"/>
      <c r="F256" s="2242">
        <v>910505106097</v>
      </c>
      <c r="G256" s="91">
        <v>8721103354211</v>
      </c>
      <c r="H256" s="200" t="s">
        <v>2615</v>
      </c>
      <c r="I256" s="210" t="s">
        <v>2623</v>
      </c>
      <c r="J256" s="744">
        <v>34</v>
      </c>
      <c r="K256" s="1108">
        <v>3700</v>
      </c>
      <c r="L256" s="1911">
        <v>4000</v>
      </c>
      <c r="M256" s="321">
        <v>100000</v>
      </c>
      <c r="N256" s="365">
        <v>5</v>
      </c>
      <c r="O256" s="744"/>
      <c r="P256" s="642">
        <v>3700</v>
      </c>
      <c r="Q256" s="508"/>
      <c r="R256" s="1740" t="s">
        <v>56</v>
      </c>
      <c r="S256" s="744" t="s">
        <v>104</v>
      </c>
      <c r="T256" s="744" t="s">
        <v>3631</v>
      </c>
      <c r="U256" s="744"/>
      <c r="V256" s="744" t="s">
        <v>121</v>
      </c>
      <c r="W256" s="2032" t="s">
        <v>198</v>
      </c>
      <c r="X256" s="2032">
        <v>108</v>
      </c>
      <c r="Y256" s="1911">
        <v>61.8</v>
      </c>
      <c r="Z256" s="1911">
        <v>1135</v>
      </c>
      <c r="AA256" s="1911">
        <v>71.8</v>
      </c>
      <c r="AB256" s="744" t="s">
        <v>113</v>
      </c>
      <c r="AC256" s="343">
        <v>80</v>
      </c>
      <c r="AD256" s="1911"/>
      <c r="AE256" s="320">
        <v>872110335421100</v>
      </c>
      <c r="AF256" s="1911">
        <v>1</v>
      </c>
      <c r="AG256" s="1911" t="s">
        <v>113</v>
      </c>
      <c r="AH256" s="2811">
        <v>14.5</v>
      </c>
      <c r="AL256" s="2938"/>
    </row>
    <row r="257" spans="2:38">
      <c r="B257" s="1072"/>
      <c r="C257" s="557"/>
      <c r="D257" s="557"/>
      <c r="E257" s="1463"/>
      <c r="F257" s="2242">
        <v>910505106096</v>
      </c>
      <c r="G257" s="91">
        <v>8721103354204</v>
      </c>
      <c r="H257" s="200" t="s">
        <v>2616</v>
      </c>
      <c r="I257" s="210" t="s">
        <v>2624</v>
      </c>
      <c r="J257" s="744">
        <v>34</v>
      </c>
      <c r="K257" s="1108">
        <v>3700</v>
      </c>
      <c r="L257" s="1911">
        <v>4000</v>
      </c>
      <c r="M257" s="321">
        <v>100000</v>
      </c>
      <c r="N257" s="365">
        <v>5</v>
      </c>
      <c r="O257" s="744"/>
      <c r="P257" s="642">
        <v>3700</v>
      </c>
      <c r="Q257" s="508"/>
      <c r="R257" s="1740" t="s">
        <v>56</v>
      </c>
      <c r="S257" s="744" t="s">
        <v>104</v>
      </c>
      <c r="T257" s="744" t="s">
        <v>3631</v>
      </c>
      <c r="U257" s="744"/>
      <c r="V257" s="744" t="s">
        <v>121</v>
      </c>
      <c r="W257" s="2032" t="s">
        <v>198</v>
      </c>
      <c r="X257" s="2032">
        <v>108</v>
      </c>
      <c r="Y257" s="1911">
        <v>61.8</v>
      </c>
      <c r="Z257" s="1911">
        <v>1135</v>
      </c>
      <c r="AA257" s="1911">
        <v>71.8</v>
      </c>
      <c r="AB257" s="744" t="s">
        <v>113</v>
      </c>
      <c r="AC257" s="343">
        <v>80</v>
      </c>
      <c r="AD257" s="1911"/>
      <c r="AE257" s="320">
        <v>872110335420400</v>
      </c>
      <c r="AF257" s="1911">
        <v>1</v>
      </c>
      <c r="AG257" s="1911" t="s">
        <v>113</v>
      </c>
      <c r="AH257" s="2811">
        <v>14.5</v>
      </c>
      <c r="AL257" s="2938"/>
    </row>
    <row r="258" spans="2:38">
      <c r="B258" s="1072"/>
      <c r="C258" s="557"/>
      <c r="D258" s="557"/>
      <c r="E258" s="1463"/>
      <c r="F258" s="2242">
        <v>910505106042</v>
      </c>
      <c r="G258" s="210">
        <v>8721103352514</v>
      </c>
      <c r="H258" s="200" t="s">
        <v>2617</v>
      </c>
      <c r="I258" s="210" t="s">
        <v>3220</v>
      </c>
      <c r="J258" s="744">
        <v>24.5</v>
      </c>
      <c r="K258" s="1108">
        <v>3650</v>
      </c>
      <c r="L258" s="1911">
        <v>3000</v>
      </c>
      <c r="M258" s="321">
        <v>100000</v>
      </c>
      <c r="N258" s="365">
        <v>5</v>
      </c>
      <c r="O258" s="744"/>
      <c r="P258" s="642">
        <v>4000</v>
      </c>
      <c r="Q258" s="508"/>
      <c r="R258" s="1740" t="s">
        <v>56</v>
      </c>
      <c r="S258" s="744" t="s">
        <v>104</v>
      </c>
      <c r="T258" s="744" t="s">
        <v>3631</v>
      </c>
      <c r="U258" s="744"/>
      <c r="V258" s="744" t="s">
        <v>147</v>
      </c>
      <c r="W258" s="2032" t="s">
        <v>198</v>
      </c>
      <c r="X258" s="2032">
        <v>148</v>
      </c>
      <c r="Y258" s="1911">
        <v>61.8</v>
      </c>
      <c r="Z258" s="1911">
        <v>1135</v>
      </c>
      <c r="AA258" s="1911">
        <v>71.8</v>
      </c>
      <c r="AB258" s="744" t="s">
        <v>113</v>
      </c>
      <c r="AC258" s="343">
        <v>80</v>
      </c>
      <c r="AD258" s="1911"/>
      <c r="AE258" s="1911">
        <v>872110335251400</v>
      </c>
      <c r="AF258" s="1911">
        <v>1</v>
      </c>
      <c r="AG258" s="1911" t="s">
        <v>113</v>
      </c>
      <c r="AH258" s="2811">
        <v>14.5</v>
      </c>
      <c r="AL258" s="2938"/>
    </row>
    <row r="259" spans="2:38">
      <c r="B259" s="1072"/>
      <c r="C259" s="557"/>
      <c r="D259" s="557"/>
      <c r="E259" s="1463"/>
      <c r="F259" s="2242">
        <v>910505106041</v>
      </c>
      <c r="G259" s="91">
        <v>8721103352507</v>
      </c>
      <c r="H259" s="200" t="s">
        <v>2618</v>
      </c>
      <c r="I259" s="210" t="s">
        <v>3221</v>
      </c>
      <c r="J259" s="744">
        <v>24.5</v>
      </c>
      <c r="K259" s="1108">
        <v>3650</v>
      </c>
      <c r="L259" s="1911">
        <v>3000</v>
      </c>
      <c r="M259" s="321">
        <v>100000</v>
      </c>
      <c r="N259" s="365">
        <v>5</v>
      </c>
      <c r="O259" s="744"/>
      <c r="P259" s="642">
        <v>4000</v>
      </c>
      <c r="Q259" s="508"/>
      <c r="R259" s="1740" t="s">
        <v>56</v>
      </c>
      <c r="S259" s="744" t="s">
        <v>104</v>
      </c>
      <c r="T259" s="744" t="s">
        <v>3631</v>
      </c>
      <c r="U259" s="744"/>
      <c r="V259" s="744" t="s">
        <v>147</v>
      </c>
      <c r="W259" s="2032" t="s">
        <v>198</v>
      </c>
      <c r="X259" s="2032">
        <v>148</v>
      </c>
      <c r="Y259" s="1911">
        <v>61.8</v>
      </c>
      <c r="Z259" s="1911">
        <v>1135</v>
      </c>
      <c r="AA259" s="1911">
        <v>71.8</v>
      </c>
      <c r="AB259" s="744" t="s">
        <v>113</v>
      </c>
      <c r="AC259" s="343">
        <v>80</v>
      </c>
      <c r="AD259" s="1911"/>
      <c r="AE259" s="320">
        <v>872110335250700</v>
      </c>
      <c r="AF259" s="1911">
        <v>1</v>
      </c>
      <c r="AG259" s="1911" t="s">
        <v>113</v>
      </c>
      <c r="AH259" s="2811">
        <v>14.5</v>
      </c>
      <c r="AL259" s="2938"/>
    </row>
    <row r="260" spans="2:38">
      <c r="B260" s="1072"/>
      <c r="C260" s="557"/>
      <c r="D260" s="557"/>
      <c r="E260" s="1463"/>
      <c r="F260" s="2242">
        <v>910505105781</v>
      </c>
      <c r="G260" s="91">
        <v>8720169630352</v>
      </c>
      <c r="H260" s="200" t="s">
        <v>2619</v>
      </c>
      <c r="I260" s="210" t="s">
        <v>3220</v>
      </c>
      <c r="J260" s="744">
        <v>24.5</v>
      </c>
      <c r="K260" s="1108">
        <v>3900</v>
      </c>
      <c r="L260" s="1911">
        <v>4000</v>
      </c>
      <c r="M260" s="321">
        <v>100000</v>
      </c>
      <c r="N260" s="365">
        <v>5</v>
      </c>
      <c r="O260" s="744"/>
      <c r="P260" s="642">
        <v>4000</v>
      </c>
      <c r="Q260" s="508"/>
      <c r="R260" s="1740" t="s">
        <v>56</v>
      </c>
      <c r="S260" s="744" t="s">
        <v>104</v>
      </c>
      <c r="T260" s="744" t="s">
        <v>3631</v>
      </c>
      <c r="U260" s="744"/>
      <c r="V260" s="744" t="s">
        <v>121</v>
      </c>
      <c r="W260" s="2032" t="s">
        <v>198</v>
      </c>
      <c r="X260" s="2032">
        <v>159</v>
      </c>
      <c r="Y260" s="1911">
        <v>61.8</v>
      </c>
      <c r="Z260" s="1911">
        <v>1135</v>
      </c>
      <c r="AA260" s="1911">
        <v>71.8</v>
      </c>
      <c r="AB260" s="744" t="s">
        <v>113</v>
      </c>
      <c r="AC260" s="343">
        <v>80</v>
      </c>
      <c r="AD260" s="1911"/>
      <c r="AE260" s="320">
        <v>872016963035200</v>
      </c>
      <c r="AF260" s="1911">
        <v>1</v>
      </c>
      <c r="AG260" s="1911" t="s">
        <v>113</v>
      </c>
      <c r="AH260" s="2811">
        <v>14.5</v>
      </c>
      <c r="AL260" s="2938"/>
    </row>
    <row r="261" spans="2:38">
      <c r="B261" s="1072"/>
      <c r="C261" s="834"/>
      <c r="D261" s="834"/>
      <c r="E261" s="1483"/>
      <c r="F261" s="53">
        <v>910505105780</v>
      </c>
      <c r="G261" s="201">
        <v>8720169630345</v>
      </c>
      <c r="H261" s="55" t="s">
        <v>2620</v>
      </c>
      <c r="I261" s="55" t="s">
        <v>3221</v>
      </c>
      <c r="J261" s="431">
        <v>24.5</v>
      </c>
      <c r="K261" s="1077">
        <v>3900</v>
      </c>
      <c r="L261" s="273">
        <v>4000</v>
      </c>
      <c r="M261" s="429">
        <v>100000</v>
      </c>
      <c r="N261" s="428">
        <v>5</v>
      </c>
      <c r="O261" s="431"/>
      <c r="P261" s="640">
        <v>4000</v>
      </c>
      <c r="Q261" s="508"/>
      <c r="R261" s="1712" t="s">
        <v>56</v>
      </c>
      <c r="S261" s="431" t="s">
        <v>104</v>
      </c>
      <c r="T261" s="431" t="s">
        <v>3631</v>
      </c>
      <c r="U261" s="431"/>
      <c r="V261" s="431" t="s">
        <v>121</v>
      </c>
      <c r="W261" s="284" t="s">
        <v>198</v>
      </c>
      <c r="X261" s="284">
        <v>159</v>
      </c>
      <c r="Y261" s="273">
        <v>61.8</v>
      </c>
      <c r="Z261" s="273">
        <v>1135</v>
      </c>
      <c r="AA261" s="273">
        <v>71.8</v>
      </c>
      <c r="AB261" s="431" t="s">
        <v>113</v>
      </c>
      <c r="AC261" s="456">
        <v>80</v>
      </c>
      <c r="AD261" s="273"/>
      <c r="AE261" s="1687">
        <v>872016963034500</v>
      </c>
      <c r="AF261" s="273">
        <v>1</v>
      </c>
      <c r="AG261" s="273" t="s">
        <v>113</v>
      </c>
      <c r="AH261" s="2780">
        <v>14.5</v>
      </c>
      <c r="AL261" s="2938"/>
    </row>
    <row r="262" spans="2:38">
      <c r="B262" s="1072"/>
      <c r="C262" s="832" t="s">
        <v>2766</v>
      </c>
      <c r="D262" s="832" t="s">
        <v>2193</v>
      </c>
      <c r="E262" s="1490"/>
      <c r="F262" s="2242">
        <v>910505103766</v>
      </c>
      <c r="G262" s="91">
        <v>8720169617858</v>
      </c>
      <c r="H262" s="200" t="s">
        <v>2671</v>
      </c>
      <c r="I262" s="210" t="s">
        <v>2669</v>
      </c>
      <c r="J262" s="744"/>
      <c r="K262" s="1108"/>
      <c r="L262" s="1911"/>
      <c r="M262" s="321"/>
      <c r="N262" s="365"/>
      <c r="O262" s="744"/>
      <c r="P262" s="642">
        <v>750</v>
      </c>
      <c r="Q262" s="508"/>
      <c r="R262" s="1740"/>
      <c r="S262" s="744"/>
      <c r="T262" s="744"/>
      <c r="U262" s="744"/>
      <c r="V262" s="744"/>
      <c r="W262" s="2032"/>
      <c r="X262" s="2032"/>
      <c r="Y262" s="1911"/>
      <c r="Z262" s="1911"/>
      <c r="AA262" s="1911"/>
      <c r="AB262" s="744"/>
      <c r="AC262" s="343"/>
      <c r="AD262" s="1911"/>
      <c r="AE262" s="320">
        <v>872016961785800</v>
      </c>
      <c r="AF262" s="1911">
        <v>1</v>
      </c>
      <c r="AG262" s="1911" t="s">
        <v>113</v>
      </c>
      <c r="AH262" s="2811">
        <v>0</v>
      </c>
      <c r="AL262" s="2938"/>
    </row>
    <row r="263" spans="2:38">
      <c r="B263" s="1082"/>
      <c r="C263" s="834" t="s">
        <v>2766</v>
      </c>
      <c r="D263" s="834" t="s">
        <v>2193</v>
      </c>
      <c r="E263" s="1483"/>
      <c r="F263" s="53">
        <v>910505103765</v>
      </c>
      <c r="G263" s="201">
        <v>8720169617841</v>
      </c>
      <c r="H263" s="55" t="s">
        <v>2672</v>
      </c>
      <c r="I263" s="55" t="s">
        <v>2670</v>
      </c>
      <c r="J263" s="431"/>
      <c r="K263" s="1077"/>
      <c r="L263" s="273"/>
      <c r="M263" s="429"/>
      <c r="N263" s="428"/>
      <c r="O263" s="431"/>
      <c r="P263" s="640">
        <v>750</v>
      </c>
      <c r="Q263" s="508"/>
      <c r="R263" s="1712"/>
      <c r="S263" s="431"/>
      <c r="T263" s="431"/>
      <c r="U263" s="431"/>
      <c r="V263" s="431"/>
      <c r="W263" s="284"/>
      <c r="X263" s="284"/>
      <c r="Y263" s="273"/>
      <c r="Z263" s="273"/>
      <c r="AA263" s="273"/>
      <c r="AB263" s="431"/>
      <c r="AC263" s="456"/>
      <c r="AD263" s="273"/>
      <c r="AE263" s="1687">
        <v>872016961784100</v>
      </c>
      <c r="AF263" s="273">
        <v>1</v>
      </c>
      <c r="AG263" s="273" t="s">
        <v>113</v>
      </c>
      <c r="AH263" s="2780">
        <v>0</v>
      </c>
      <c r="AL263" s="2938"/>
    </row>
    <row r="264" spans="2:38">
      <c r="B264" s="561" t="s">
        <v>2603</v>
      </c>
      <c r="C264" s="832" t="s">
        <v>2766</v>
      </c>
      <c r="D264" s="832" t="s">
        <v>2193</v>
      </c>
      <c r="E264" s="1490" t="s">
        <v>2769</v>
      </c>
      <c r="F264" s="2241">
        <v>911401881981</v>
      </c>
      <c r="G264" s="1171">
        <v>8719514512337</v>
      </c>
      <c r="H264" s="1009" t="s">
        <v>729</v>
      </c>
      <c r="I264" s="1009" t="s">
        <v>730</v>
      </c>
      <c r="J264" s="991" t="s">
        <v>2478</v>
      </c>
      <c r="K264" s="992" t="s">
        <v>2511</v>
      </c>
      <c r="L264" s="1010">
        <v>4000</v>
      </c>
      <c r="M264" s="992">
        <v>50000</v>
      </c>
      <c r="N264" s="1012">
        <v>5</v>
      </c>
      <c r="O264" s="1006"/>
      <c r="P264" s="1318">
        <v>2800</v>
      </c>
      <c r="Q264" s="508"/>
      <c r="R264" s="1739" t="s">
        <v>56</v>
      </c>
      <c r="S264" s="1006" t="s">
        <v>3033</v>
      </c>
      <c r="T264" s="1006" t="s">
        <v>3631</v>
      </c>
      <c r="U264" s="1006"/>
      <c r="V264" s="1006" t="s">
        <v>121</v>
      </c>
      <c r="W264" s="993" t="s">
        <v>198</v>
      </c>
      <c r="X264" s="993">
        <v>138</v>
      </c>
      <c r="Y264" s="1010">
        <v>200</v>
      </c>
      <c r="Z264" s="1010">
        <v>1200</v>
      </c>
      <c r="AA264" s="1010">
        <v>68.5</v>
      </c>
      <c r="AB264" s="1006" t="s">
        <v>133</v>
      </c>
      <c r="AC264" s="928" t="s">
        <v>3079</v>
      </c>
      <c r="AD264" s="1010"/>
      <c r="AE264" s="2564">
        <v>871951451233700</v>
      </c>
      <c r="AF264" s="1010">
        <v>1</v>
      </c>
      <c r="AG264" s="1010" t="s">
        <v>113</v>
      </c>
      <c r="AH264" s="2810">
        <v>14.5</v>
      </c>
      <c r="AL264" s="2938"/>
    </row>
    <row r="265" spans="2:38">
      <c r="B265" s="170"/>
      <c r="C265" s="557" t="s">
        <v>2766</v>
      </c>
      <c r="D265" s="557" t="s">
        <v>2193</v>
      </c>
      <c r="E265" s="1463" t="s">
        <v>2769</v>
      </c>
      <c r="F265" s="42">
        <v>911401841687</v>
      </c>
      <c r="G265" s="716">
        <v>8720169764217</v>
      </c>
      <c r="H265" s="68" t="s">
        <v>2327</v>
      </c>
      <c r="I265" s="68" t="s">
        <v>726</v>
      </c>
      <c r="J265" s="323" t="s">
        <v>2482</v>
      </c>
      <c r="K265" s="286" t="s">
        <v>2410</v>
      </c>
      <c r="L265" s="282">
        <v>4000</v>
      </c>
      <c r="M265" s="286">
        <v>100000</v>
      </c>
      <c r="N265" s="271">
        <v>5</v>
      </c>
      <c r="O265" s="323"/>
      <c r="P265" s="1320">
        <v>2650</v>
      </c>
      <c r="Q265" s="508"/>
      <c r="R265" s="1714" t="s">
        <v>56</v>
      </c>
      <c r="S265" s="323" t="s">
        <v>3033</v>
      </c>
      <c r="T265" s="323" t="s">
        <v>3631</v>
      </c>
      <c r="U265" s="323"/>
      <c r="V265" s="323" t="s">
        <v>121</v>
      </c>
      <c r="W265" s="283" t="s">
        <v>198</v>
      </c>
      <c r="X265" s="283">
        <v>155</v>
      </c>
      <c r="Y265" s="282">
        <v>200</v>
      </c>
      <c r="Z265" s="282">
        <v>1200</v>
      </c>
      <c r="AA265" s="282">
        <v>53</v>
      </c>
      <c r="AB265" s="323" t="s">
        <v>113</v>
      </c>
      <c r="AC265" s="291" t="s">
        <v>3079</v>
      </c>
      <c r="AD265" s="282"/>
      <c r="AE265" s="2557">
        <v>872016976421799</v>
      </c>
      <c r="AF265" s="282">
        <v>1</v>
      </c>
      <c r="AG265" s="282" t="s">
        <v>113</v>
      </c>
      <c r="AH265" s="2781">
        <v>14.5</v>
      </c>
      <c r="AL265" s="2938"/>
    </row>
    <row r="266" spans="2:38">
      <c r="B266" s="170"/>
      <c r="C266" s="557" t="s">
        <v>2766</v>
      </c>
      <c r="D266" s="557" t="s">
        <v>2193</v>
      </c>
      <c r="E266" s="1463" t="s">
        <v>2769</v>
      </c>
      <c r="F266" s="42">
        <v>911401841787</v>
      </c>
      <c r="G266" s="716">
        <v>8720169764224</v>
      </c>
      <c r="H266" s="68" t="s">
        <v>2325</v>
      </c>
      <c r="I266" s="68" t="s">
        <v>728</v>
      </c>
      <c r="J266" s="324" t="s">
        <v>2482</v>
      </c>
      <c r="K266" s="286" t="s">
        <v>2410</v>
      </c>
      <c r="L266" s="282">
        <v>4000</v>
      </c>
      <c r="M266" s="286">
        <v>100000</v>
      </c>
      <c r="N266" s="331">
        <v>5</v>
      </c>
      <c r="O266" s="323"/>
      <c r="P266" s="1320">
        <v>2950</v>
      </c>
      <c r="Q266" s="508"/>
      <c r="R266" s="1714" t="s">
        <v>56</v>
      </c>
      <c r="S266" s="323" t="s">
        <v>3033</v>
      </c>
      <c r="T266" s="323" t="s">
        <v>3631</v>
      </c>
      <c r="U266" s="323"/>
      <c r="V266" s="323" t="s">
        <v>121</v>
      </c>
      <c r="W266" s="283" t="s">
        <v>198</v>
      </c>
      <c r="X266" s="283">
        <v>155</v>
      </c>
      <c r="Y266" s="282">
        <v>200</v>
      </c>
      <c r="Z266" s="282">
        <v>1200</v>
      </c>
      <c r="AA266" s="282">
        <v>53</v>
      </c>
      <c r="AB266" s="323" t="s">
        <v>113</v>
      </c>
      <c r="AC266" s="305" t="s">
        <v>3079</v>
      </c>
      <c r="AD266" s="282"/>
      <c r="AE266" s="2557">
        <v>872016976422499</v>
      </c>
      <c r="AF266" s="282">
        <v>1</v>
      </c>
      <c r="AG266" s="282" t="s">
        <v>113</v>
      </c>
      <c r="AH266" s="2781">
        <v>14.5</v>
      </c>
      <c r="AL266" s="2938"/>
    </row>
    <row r="267" spans="2:38">
      <c r="B267" s="170"/>
      <c r="C267" s="557" t="s">
        <v>2766</v>
      </c>
      <c r="D267" s="557" t="s">
        <v>2193</v>
      </c>
      <c r="E267" s="1463" t="s">
        <v>2769</v>
      </c>
      <c r="F267" s="42">
        <v>911401841887</v>
      </c>
      <c r="G267" s="716">
        <v>8720169764231</v>
      </c>
      <c r="H267" s="68" t="s">
        <v>2328</v>
      </c>
      <c r="I267" s="68" t="s">
        <v>2744</v>
      </c>
      <c r="J267" s="323" t="s">
        <v>2482</v>
      </c>
      <c r="K267" s="272" t="s">
        <v>2411</v>
      </c>
      <c r="L267" s="282">
        <v>3000</v>
      </c>
      <c r="M267" s="286">
        <v>100000</v>
      </c>
      <c r="N267" s="271">
        <v>5</v>
      </c>
      <c r="O267" s="323"/>
      <c r="P267" s="1320">
        <v>3250</v>
      </c>
      <c r="Q267" s="508"/>
      <c r="R267" s="1714" t="s">
        <v>56</v>
      </c>
      <c r="S267" s="323" t="s">
        <v>3033</v>
      </c>
      <c r="T267" s="323" t="s">
        <v>3631</v>
      </c>
      <c r="U267" s="323"/>
      <c r="V267" s="323" t="s">
        <v>147</v>
      </c>
      <c r="W267" s="283" t="s">
        <v>198</v>
      </c>
      <c r="X267" s="283">
        <v>148</v>
      </c>
      <c r="Y267" s="282">
        <v>200</v>
      </c>
      <c r="Z267" s="282">
        <v>1200</v>
      </c>
      <c r="AA267" s="282">
        <v>53</v>
      </c>
      <c r="AB267" s="323" t="s">
        <v>133</v>
      </c>
      <c r="AC267" s="291" t="s">
        <v>3079</v>
      </c>
      <c r="AD267" s="282"/>
      <c r="AE267" s="2557">
        <v>872016976423199</v>
      </c>
      <c r="AF267" s="282">
        <v>1</v>
      </c>
      <c r="AG267" s="282" t="s">
        <v>113</v>
      </c>
      <c r="AH267" s="2781">
        <v>14.5</v>
      </c>
      <c r="AL267" s="2938"/>
    </row>
    <row r="268" spans="2:38">
      <c r="B268" s="170"/>
      <c r="C268" s="557" t="s">
        <v>2766</v>
      </c>
      <c r="D268" s="557" t="s">
        <v>2193</v>
      </c>
      <c r="E268" s="1463" t="s">
        <v>2769</v>
      </c>
      <c r="F268" s="42">
        <v>911401841987</v>
      </c>
      <c r="G268" s="716">
        <v>8720169764248</v>
      </c>
      <c r="H268" s="68" t="s">
        <v>2326</v>
      </c>
      <c r="I268" s="68" t="s">
        <v>2744</v>
      </c>
      <c r="J268" s="323" t="s">
        <v>2482</v>
      </c>
      <c r="K268" s="286" t="s">
        <v>2410</v>
      </c>
      <c r="L268" s="282">
        <v>4000</v>
      </c>
      <c r="M268" s="286">
        <v>100000</v>
      </c>
      <c r="N268" s="331">
        <v>5</v>
      </c>
      <c r="O268" s="323"/>
      <c r="P268" s="1320">
        <v>3250</v>
      </c>
      <c r="Q268" s="508"/>
      <c r="R268" s="1714" t="s">
        <v>56</v>
      </c>
      <c r="S268" s="323" t="s">
        <v>3033</v>
      </c>
      <c r="T268" s="323" t="s">
        <v>3631</v>
      </c>
      <c r="U268" s="323"/>
      <c r="V268" s="323" t="s">
        <v>121</v>
      </c>
      <c r="W268" s="283" t="s">
        <v>198</v>
      </c>
      <c r="X268" s="283">
        <v>155</v>
      </c>
      <c r="Y268" s="282">
        <v>200</v>
      </c>
      <c r="Z268" s="282">
        <v>1200</v>
      </c>
      <c r="AA268" s="282">
        <v>53</v>
      </c>
      <c r="AB268" s="323" t="s">
        <v>133</v>
      </c>
      <c r="AC268" s="305" t="s">
        <v>3079</v>
      </c>
      <c r="AD268" s="282"/>
      <c r="AE268" s="2557">
        <v>872016976424899</v>
      </c>
      <c r="AF268" s="282">
        <v>1</v>
      </c>
      <c r="AG268" s="282" t="s">
        <v>113</v>
      </c>
      <c r="AH268" s="2781">
        <v>14.5</v>
      </c>
      <c r="AL268" s="2938"/>
    </row>
    <row r="269" spans="2:38">
      <c r="B269" s="902"/>
      <c r="C269" s="557" t="s">
        <v>2766</v>
      </c>
      <c r="D269" s="557" t="s">
        <v>2193</v>
      </c>
      <c r="E269" s="1463" t="s">
        <v>2769</v>
      </c>
      <c r="F269" s="42">
        <v>911401842387</v>
      </c>
      <c r="G269" s="716">
        <v>8720169764286</v>
      </c>
      <c r="H269" s="68" t="s">
        <v>2343</v>
      </c>
      <c r="I269" s="68" t="s">
        <v>728</v>
      </c>
      <c r="J269" s="323" t="s">
        <v>2489</v>
      </c>
      <c r="K269" s="286" t="s">
        <v>2413</v>
      </c>
      <c r="L269" s="282">
        <v>3000</v>
      </c>
      <c r="M269" s="286">
        <v>100000</v>
      </c>
      <c r="N269" s="331">
        <v>5</v>
      </c>
      <c r="O269" s="323"/>
      <c r="P269" s="1320">
        <v>3850</v>
      </c>
      <c r="Q269" s="508"/>
      <c r="R269" s="1714" t="s">
        <v>56</v>
      </c>
      <c r="S269" s="323" t="s">
        <v>3033</v>
      </c>
      <c r="T269" s="323" t="s">
        <v>3632</v>
      </c>
      <c r="U269" s="323"/>
      <c r="V269" s="323" t="s">
        <v>147</v>
      </c>
      <c r="W269" s="283" t="s">
        <v>198</v>
      </c>
      <c r="X269" s="283">
        <v>168</v>
      </c>
      <c r="Y269" s="282">
        <v>200</v>
      </c>
      <c r="Z269" s="282">
        <v>1570</v>
      </c>
      <c r="AA269" s="282">
        <v>53</v>
      </c>
      <c r="AB269" s="323" t="s">
        <v>113</v>
      </c>
      <c r="AC269" s="305" t="s">
        <v>3079</v>
      </c>
      <c r="AD269" s="282"/>
      <c r="AE269" s="2557">
        <v>872016976428699</v>
      </c>
      <c r="AF269" s="282">
        <v>1</v>
      </c>
      <c r="AG269" s="282" t="s">
        <v>113</v>
      </c>
      <c r="AH269" s="2781">
        <v>14.5</v>
      </c>
      <c r="AL269" s="2938"/>
    </row>
    <row r="270" spans="2:38">
      <c r="B270" s="902"/>
      <c r="C270" s="557" t="s">
        <v>2766</v>
      </c>
      <c r="D270" s="557" t="s">
        <v>2193</v>
      </c>
      <c r="E270" s="1463" t="s">
        <v>2769</v>
      </c>
      <c r="F270" s="42">
        <v>911401842287</v>
      </c>
      <c r="G270" s="716">
        <v>8720169764279</v>
      </c>
      <c r="H270" s="68" t="s">
        <v>2345</v>
      </c>
      <c r="I270" s="68" t="s">
        <v>728</v>
      </c>
      <c r="J270" s="323" t="s">
        <v>2489</v>
      </c>
      <c r="K270" s="286" t="s">
        <v>2414</v>
      </c>
      <c r="L270" s="282">
        <v>4000</v>
      </c>
      <c r="M270" s="286">
        <v>100000</v>
      </c>
      <c r="N270" s="331">
        <v>5</v>
      </c>
      <c r="O270" s="323"/>
      <c r="P270" s="1319">
        <v>3850</v>
      </c>
      <c r="Q270" s="508"/>
      <c r="R270" s="1714" t="s">
        <v>56</v>
      </c>
      <c r="S270" s="323" t="s">
        <v>3033</v>
      </c>
      <c r="T270" s="323" t="s">
        <v>3632</v>
      </c>
      <c r="U270" s="323"/>
      <c r="V270" s="323" t="s">
        <v>121</v>
      </c>
      <c r="W270" s="283" t="s">
        <v>198</v>
      </c>
      <c r="X270" s="283">
        <v>176</v>
      </c>
      <c r="Y270" s="282">
        <v>200</v>
      </c>
      <c r="Z270" s="282">
        <v>1570</v>
      </c>
      <c r="AA270" s="282">
        <v>53</v>
      </c>
      <c r="AB270" s="323" t="s">
        <v>113</v>
      </c>
      <c r="AC270" s="305" t="s">
        <v>3079</v>
      </c>
      <c r="AD270" s="282"/>
      <c r="AE270" s="2557">
        <v>872016976427999</v>
      </c>
      <c r="AF270" s="282">
        <v>1</v>
      </c>
      <c r="AG270" s="282" t="s">
        <v>113</v>
      </c>
      <c r="AH270" s="2781">
        <v>14.5</v>
      </c>
      <c r="AL270" s="2938"/>
    </row>
    <row r="271" spans="2:38">
      <c r="B271" s="902"/>
      <c r="C271" s="557" t="s">
        <v>2766</v>
      </c>
      <c r="D271" s="557" t="s">
        <v>2193</v>
      </c>
      <c r="E271" s="1463" t="s">
        <v>2769</v>
      </c>
      <c r="F271" s="42">
        <v>911401842587</v>
      </c>
      <c r="G271" s="716">
        <v>8720169764309</v>
      </c>
      <c r="H271" s="68" t="s">
        <v>2344</v>
      </c>
      <c r="I271" s="68" t="s">
        <v>731</v>
      </c>
      <c r="J271" s="323" t="s">
        <v>2489</v>
      </c>
      <c r="K271" s="286" t="s">
        <v>2413</v>
      </c>
      <c r="L271" s="282">
        <v>3000</v>
      </c>
      <c r="M271" s="286">
        <v>100000</v>
      </c>
      <c r="N271" s="271">
        <v>5</v>
      </c>
      <c r="O271" s="323"/>
      <c r="P271" s="1319">
        <v>4450</v>
      </c>
      <c r="Q271" s="508"/>
      <c r="R271" s="1714" t="s">
        <v>56</v>
      </c>
      <c r="S271" s="323" t="s">
        <v>3033</v>
      </c>
      <c r="T271" s="323" t="s">
        <v>3632</v>
      </c>
      <c r="U271" s="323"/>
      <c r="V271" s="323" t="s">
        <v>147</v>
      </c>
      <c r="W271" s="283" t="s">
        <v>198</v>
      </c>
      <c r="X271" s="283">
        <v>168</v>
      </c>
      <c r="Y271" s="282">
        <v>200</v>
      </c>
      <c r="Z271" s="282">
        <v>1570</v>
      </c>
      <c r="AA271" s="282">
        <v>53</v>
      </c>
      <c r="AB271" s="323" t="s">
        <v>133</v>
      </c>
      <c r="AC271" s="291" t="s">
        <v>3079</v>
      </c>
      <c r="AD271" s="282"/>
      <c r="AE271" s="2557">
        <v>872016976430999</v>
      </c>
      <c r="AF271" s="282">
        <v>1</v>
      </c>
      <c r="AG271" s="282" t="s">
        <v>113</v>
      </c>
      <c r="AH271" s="2781">
        <v>14.5</v>
      </c>
      <c r="AL271" s="2938"/>
    </row>
    <row r="272" spans="2:38">
      <c r="B272" s="902"/>
      <c r="C272" s="834" t="s">
        <v>2766</v>
      </c>
      <c r="D272" s="834" t="s">
        <v>2193</v>
      </c>
      <c r="E272" s="1483" t="s">
        <v>2769</v>
      </c>
      <c r="F272" s="59">
        <v>911401842487</v>
      </c>
      <c r="G272" s="717">
        <v>8720169764293</v>
      </c>
      <c r="H272" s="47" t="s">
        <v>2346</v>
      </c>
      <c r="I272" s="47" t="s">
        <v>731</v>
      </c>
      <c r="J272" s="431" t="s">
        <v>2489</v>
      </c>
      <c r="K272" s="274" t="s">
        <v>2414</v>
      </c>
      <c r="L272" s="273">
        <v>4000</v>
      </c>
      <c r="M272" s="274">
        <v>100000</v>
      </c>
      <c r="N272" s="273">
        <v>5</v>
      </c>
      <c r="O272" s="431"/>
      <c r="P272" s="1321">
        <v>4450</v>
      </c>
      <c r="Q272" s="508"/>
      <c r="R272" s="1712" t="s">
        <v>56</v>
      </c>
      <c r="S272" s="431" t="s">
        <v>3033</v>
      </c>
      <c r="T272" s="431" t="s">
        <v>3632</v>
      </c>
      <c r="U272" s="431"/>
      <c r="V272" s="431" t="s">
        <v>121</v>
      </c>
      <c r="W272" s="284" t="s">
        <v>198</v>
      </c>
      <c r="X272" s="284">
        <v>176</v>
      </c>
      <c r="Y272" s="273">
        <v>200</v>
      </c>
      <c r="Z272" s="273">
        <v>1570</v>
      </c>
      <c r="AA272" s="273">
        <v>53</v>
      </c>
      <c r="AB272" s="431" t="s">
        <v>133</v>
      </c>
      <c r="AC272" s="284" t="s">
        <v>3079</v>
      </c>
      <c r="AD272" s="273"/>
      <c r="AE272" s="2559">
        <v>872016976429399</v>
      </c>
      <c r="AF272" s="273">
        <v>1</v>
      </c>
      <c r="AG272" s="273" t="s">
        <v>113</v>
      </c>
      <c r="AH272" s="2780">
        <v>14.5</v>
      </c>
      <c r="AL272" s="2938"/>
    </row>
    <row r="273" spans="2:38">
      <c r="B273" s="533" t="s">
        <v>2082</v>
      </c>
      <c r="C273" s="832" t="s">
        <v>2766</v>
      </c>
      <c r="D273" s="832" t="s">
        <v>2193</v>
      </c>
      <c r="E273" s="1490" t="s">
        <v>2769</v>
      </c>
      <c r="F273" s="130">
        <v>911401841185</v>
      </c>
      <c r="G273" s="224">
        <v>8720169510135</v>
      </c>
      <c r="H273" s="30" t="s">
        <v>2083</v>
      </c>
      <c r="I273" s="30" t="s">
        <v>2220</v>
      </c>
      <c r="J273" s="323">
        <v>34</v>
      </c>
      <c r="K273" s="1090">
        <v>4800</v>
      </c>
      <c r="L273" s="282">
        <v>4000</v>
      </c>
      <c r="M273" s="388">
        <v>50000</v>
      </c>
      <c r="N273" s="364">
        <v>5</v>
      </c>
      <c r="O273" s="323"/>
      <c r="P273" s="642">
        <v>2400</v>
      </c>
      <c r="Q273" s="508"/>
      <c r="R273" s="1714" t="s">
        <v>56</v>
      </c>
      <c r="S273" s="323" t="s">
        <v>3033</v>
      </c>
      <c r="T273" s="323" t="s">
        <v>3631</v>
      </c>
      <c r="U273" s="323"/>
      <c r="V273" s="323" t="s">
        <v>121</v>
      </c>
      <c r="W273" s="283" t="s">
        <v>198</v>
      </c>
      <c r="X273" s="283">
        <v>141</v>
      </c>
      <c r="Y273" s="282">
        <v>163</v>
      </c>
      <c r="Z273" s="282">
        <v>1160</v>
      </c>
      <c r="AA273" s="282">
        <v>67</v>
      </c>
      <c r="AB273" s="323" t="s">
        <v>113</v>
      </c>
      <c r="AC273" s="342" t="s">
        <v>3079</v>
      </c>
      <c r="AD273" s="282"/>
      <c r="AE273" s="831">
        <v>872016951013599</v>
      </c>
      <c r="AF273" s="282">
        <v>1</v>
      </c>
      <c r="AG273" s="282" t="s">
        <v>113</v>
      </c>
      <c r="AH273" s="2781">
        <v>14.5</v>
      </c>
      <c r="AL273" s="2938"/>
    </row>
    <row r="274" spans="2:38">
      <c r="B274" s="1072"/>
      <c r="C274" s="557" t="s">
        <v>2766</v>
      </c>
      <c r="D274" s="557" t="s">
        <v>2193</v>
      </c>
      <c r="E274" s="1463" t="s">
        <v>2769</v>
      </c>
      <c r="F274" s="130">
        <v>911401841285</v>
      </c>
      <c r="G274" s="224">
        <v>8720169510142</v>
      </c>
      <c r="H274" s="30" t="s">
        <v>2084</v>
      </c>
      <c r="I274" s="30" t="s">
        <v>2220</v>
      </c>
      <c r="J274" s="324">
        <v>43</v>
      </c>
      <c r="K274" s="1090">
        <v>6000</v>
      </c>
      <c r="L274" s="282">
        <v>4000</v>
      </c>
      <c r="M274" s="388">
        <v>50000</v>
      </c>
      <c r="N274" s="340">
        <v>5</v>
      </c>
      <c r="O274" s="323"/>
      <c r="P274" s="642">
        <v>2900</v>
      </c>
      <c r="Q274" s="508"/>
      <c r="R274" s="1714" t="s">
        <v>56</v>
      </c>
      <c r="S274" s="323" t="s">
        <v>3033</v>
      </c>
      <c r="T274" s="323" t="s">
        <v>3631</v>
      </c>
      <c r="U274" s="323"/>
      <c r="V274" s="323" t="s">
        <v>121</v>
      </c>
      <c r="W274" s="283" t="s">
        <v>198</v>
      </c>
      <c r="X274" s="283">
        <v>139</v>
      </c>
      <c r="Y274" s="282">
        <v>163</v>
      </c>
      <c r="Z274" s="282">
        <v>1440</v>
      </c>
      <c r="AA274" s="282">
        <v>67</v>
      </c>
      <c r="AB274" s="323" t="s">
        <v>113</v>
      </c>
      <c r="AC274" s="341" t="s">
        <v>3079</v>
      </c>
      <c r="AD274" s="282"/>
      <c r="AE274" s="831">
        <v>872016951014299</v>
      </c>
      <c r="AF274" s="282">
        <v>1</v>
      </c>
      <c r="AG274" s="282" t="s">
        <v>113</v>
      </c>
      <c r="AH274" s="2781">
        <v>14.5</v>
      </c>
      <c r="AL274" s="2938"/>
    </row>
    <row r="275" spans="2:38">
      <c r="B275" s="170"/>
      <c r="C275" s="557" t="s">
        <v>2766</v>
      </c>
      <c r="D275" s="557" t="s">
        <v>2193</v>
      </c>
      <c r="E275" s="1463" t="s">
        <v>2769</v>
      </c>
      <c r="F275" s="130">
        <v>911401841385</v>
      </c>
      <c r="G275" s="224">
        <v>8720169510159</v>
      </c>
      <c r="H275" s="30" t="s">
        <v>2085</v>
      </c>
      <c r="I275" s="30" t="s">
        <v>2490</v>
      </c>
      <c r="J275" s="324" t="s">
        <v>2491</v>
      </c>
      <c r="K275" s="1090" t="s">
        <v>2512</v>
      </c>
      <c r="L275" s="282" t="s">
        <v>3699</v>
      </c>
      <c r="M275" s="338">
        <v>50000</v>
      </c>
      <c r="N275" s="340">
        <v>5</v>
      </c>
      <c r="O275" s="323"/>
      <c r="P275" s="642">
        <v>2300</v>
      </c>
      <c r="Q275" s="508"/>
      <c r="R275" s="1714" t="s">
        <v>56</v>
      </c>
      <c r="S275" s="323" t="s">
        <v>3033</v>
      </c>
      <c r="T275" s="323" t="s">
        <v>3634</v>
      </c>
      <c r="U275" s="323"/>
      <c r="V275" s="323" t="s">
        <v>3002</v>
      </c>
      <c r="W275" s="283" t="s">
        <v>198</v>
      </c>
      <c r="X275" s="283">
        <v>130</v>
      </c>
      <c r="Y275" s="282">
        <v>163</v>
      </c>
      <c r="Z275" s="282">
        <v>602</v>
      </c>
      <c r="AA275" s="282">
        <v>67</v>
      </c>
      <c r="AB275" s="323" t="s">
        <v>113</v>
      </c>
      <c r="AC275" s="341" t="s">
        <v>3079</v>
      </c>
      <c r="AD275" s="282"/>
      <c r="AE275" s="831">
        <v>872016951015999</v>
      </c>
      <c r="AF275" s="282">
        <v>1</v>
      </c>
      <c r="AG275" s="282" t="s">
        <v>113</v>
      </c>
      <c r="AH275" s="2781">
        <v>14.5</v>
      </c>
      <c r="AL275" s="2938"/>
    </row>
    <row r="276" spans="2:38">
      <c r="B276" s="170"/>
      <c r="C276" s="557" t="s">
        <v>2766</v>
      </c>
      <c r="D276" s="557" t="s">
        <v>2193</v>
      </c>
      <c r="E276" s="1463" t="s">
        <v>2769</v>
      </c>
      <c r="F276" s="130">
        <v>911401841485</v>
      </c>
      <c r="G276" s="224">
        <v>8720169510166</v>
      </c>
      <c r="H276" s="30" t="s">
        <v>2086</v>
      </c>
      <c r="I276" s="30" t="s">
        <v>2490</v>
      </c>
      <c r="J276" s="324" t="s">
        <v>2492</v>
      </c>
      <c r="K276" s="1090" t="s">
        <v>2513</v>
      </c>
      <c r="L276" s="282" t="s">
        <v>3699</v>
      </c>
      <c r="M276" s="388">
        <v>50000</v>
      </c>
      <c r="N276" s="340">
        <v>5</v>
      </c>
      <c r="O276" s="323"/>
      <c r="P276" s="642">
        <v>2700</v>
      </c>
      <c r="Q276" s="508"/>
      <c r="R276" s="1714" t="s">
        <v>56</v>
      </c>
      <c r="S276" s="323" t="s">
        <v>3033</v>
      </c>
      <c r="T276" s="323" t="s">
        <v>3631</v>
      </c>
      <c r="U276" s="323"/>
      <c r="V276" s="323" t="s">
        <v>3002</v>
      </c>
      <c r="W276" s="283" t="s">
        <v>198</v>
      </c>
      <c r="X276" s="283">
        <v>141</v>
      </c>
      <c r="Y276" s="282">
        <v>163</v>
      </c>
      <c r="Z276" s="282">
        <v>1160</v>
      </c>
      <c r="AA276" s="282">
        <v>67</v>
      </c>
      <c r="AB276" s="323" t="s">
        <v>113</v>
      </c>
      <c r="AC276" s="341" t="s">
        <v>3079</v>
      </c>
      <c r="AD276" s="282"/>
      <c r="AE276" s="831">
        <v>872016951016699</v>
      </c>
      <c r="AF276" s="282">
        <v>1</v>
      </c>
      <c r="AG276" s="282" t="s">
        <v>113</v>
      </c>
      <c r="AH276" s="2781">
        <v>14.5</v>
      </c>
      <c r="AL276" s="2938"/>
    </row>
    <row r="277" spans="2:38">
      <c r="B277" s="170"/>
      <c r="C277" s="557" t="s">
        <v>2766</v>
      </c>
      <c r="D277" s="557" t="s">
        <v>2193</v>
      </c>
      <c r="E277" s="1463" t="s">
        <v>2769</v>
      </c>
      <c r="F277" s="130">
        <v>911401803587</v>
      </c>
      <c r="G277" s="224">
        <v>8720169750739</v>
      </c>
      <c r="H277" s="30" t="s">
        <v>2087</v>
      </c>
      <c r="I277" s="30" t="s">
        <v>2745</v>
      </c>
      <c r="J277" s="324" t="s">
        <v>2493</v>
      </c>
      <c r="K277" s="1090" t="s">
        <v>2415</v>
      </c>
      <c r="L277" s="282" t="s">
        <v>3699</v>
      </c>
      <c r="M277" s="338">
        <v>50000</v>
      </c>
      <c r="N277" s="340">
        <v>5</v>
      </c>
      <c r="O277" s="323"/>
      <c r="P277" s="642">
        <v>4850</v>
      </c>
      <c r="Q277" s="508"/>
      <c r="R277" s="1714" t="s">
        <v>56</v>
      </c>
      <c r="S277" s="323" t="s">
        <v>3033</v>
      </c>
      <c r="T277" s="323" t="s">
        <v>3631</v>
      </c>
      <c r="U277" s="323"/>
      <c r="V277" s="323" t="s">
        <v>3002</v>
      </c>
      <c r="W277" s="283" t="s">
        <v>198</v>
      </c>
      <c r="X277" s="283">
        <v>139</v>
      </c>
      <c r="Y277" s="282">
        <v>163</v>
      </c>
      <c r="Z277" s="282">
        <v>1160</v>
      </c>
      <c r="AA277" s="282">
        <v>67</v>
      </c>
      <c r="AB277" s="323" t="s">
        <v>133</v>
      </c>
      <c r="AC277" s="341" t="s">
        <v>3079</v>
      </c>
      <c r="AD277" s="282"/>
      <c r="AE277" s="831">
        <v>872016975073999</v>
      </c>
      <c r="AF277" s="282">
        <v>1</v>
      </c>
      <c r="AG277" s="282" t="s">
        <v>113</v>
      </c>
      <c r="AH277" s="2781">
        <v>14.5</v>
      </c>
      <c r="AL277" s="2938"/>
    </row>
    <row r="278" spans="2:38">
      <c r="B278" s="902"/>
      <c r="C278" s="834" t="s">
        <v>2766</v>
      </c>
      <c r="D278" s="834" t="s">
        <v>2193</v>
      </c>
      <c r="E278" s="1483" t="s">
        <v>2769</v>
      </c>
      <c r="F278" s="53">
        <v>911401803687</v>
      </c>
      <c r="G278" s="201">
        <v>8720169750746</v>
      </c>
      <c r="H278" s="55" t="s">
        <v>2081</v>
      </c>
      <c r="I278" s="55" t="s">
        <v>2745</v>
      </c>
      <c r="J278" s="431" t="s">
        <v>2494</v>
      </c>
      <c r="K278" s="1077" t="s">
        <v>2416</v>
      </c>
      <c r="L278" s="273" t="s">
        <v>3699</v>
      </c>
      <c r="M278" s="429">
        <v>50000</v>
      </c>
      <c r="N278" s="428">
        <v>5</v>
      </c>
      <c r="O278" s="431"/>
      <c r="P278" s="640">
        <v>5400</v>
      </c>
      <c r="Q278" s="508"/>
      <c r="R278" s="1712" t="s">
        <v>56</v>
      </c>
      <c r="S278" s="431" t="s">
        <v>3033</v>
      </c>
      <c r="T278" s="431" t="s">
        <v>3631</v>
      </c>
      <c r="U278" s="431"/>
      <c r="V278" s="431" t="s">
        <v>3002</v>
      </c>
      <c r="W278" s="284" t="s">
        <v>198</v>
      </c>
      <c r="X278" s="284">
        <v>137</v>
      </c>
      <c r="Y278" s="273">
        <v>163</v>
      </c>
      <c r="Z278" s="273">
        <v>1440</v>
      </c>
      <c r="AA278" s="273">
        <v>67</v>
      </c>
      <c r="AB278" s="431" t="s">
        <v>133</v>
      </c>
      <c r="AC278" s="456" t="s">
        <v>3079</v>
      </c>
      <c r="AD278" s="273"/>
      <c r="AE278" s="1687">
        <v>872016975074699</v>
      </c>
      <c r="AF278" s="273">
        <v>1</v>
      </c>
      <c r="AG278" s="273" t="s">
        <v>113</v>
      </c>
      <c r="AH278" s="2780">
        <v>14.5</v>
      </c>
      <c r="AL278" s="2938"/>
    </row>
    <row r="279" spans="2:38">
      <c r="B279" s="902"/>
      <c r="C279" s="834" t="s">
        <v>2766</v>
      </c>
      <c r="D279" s="834" t="s">
        <v>2193</v>
      </c>
      <c r="E279" s="1483"/>
      <c r="F279" s="2240">
        <v>911401856685</v>
      </c>
      <c r="G279" s="606">
        <v>8720169513228</v>
      </c>
      <c r="H279" s="901" t="s">
        <v>722</v>
      </c>
      <c r="I279" s="260" t="s">
        <v>3000</v>
      </c>
      <c r="J279" s="432"/>
      <c r="K279" s="429"/>
      <c r="L279" s="428"/>
      <c r="M279" s="2488"/>
      <c r="N279" s="924">
        <v>2</v>
      </c>
      <c r="O279" s="432"/>
      <c r="P279" s="1321">
        <v>85</v>
      </c>
      <c r="Q279" s="508"/>
      <c r="R279" s="1717"/>
      <c r="S279" s="432"/>
      <c r="T279" s="432"/>
      <c r="U279" s="432"/>
      <c r="V279" s="432"/>
      <c r="W279" s="456"/>
      <c r="X279" s="456"/>
      <c r="Y279" s="428"/>
      <c r="Z279" s="428"/>
      <c r="AA279" s="428"/>
      <c r="AB279" s="432"/>
      <c r="AC279" s="924"/>
      <c r="AD279" s="428"/>
      <c r="AE279" s="2563">
        <v>872016951322899</v>
      </c>
      <c r="AF279" s="428">
        <v>1</v>
      </c>
      <c r="AG279" s="428" t="s">
        <v>113</v>
      </c>
      <c r="AH279" s="2786">
        <v>0</v>
      </c>
      <c r="AL279" s="2938"/>
    </row>
    <row r="280" spans="2:38">
      <c r="B280" s="561" t="s">
        <v>73</v>
      </c>
      <c r="C280" s="1461" t="s">
        <v>2766</v>
      </c>
      <c r="D280" s="1461" t="s">
        <v>2193</v>
      </c>
      <c r="E280" s="1462" t="s">
        <v>2769</v>
      </c>
      <c r="F280" s="56">
        <v>911401843787</v>
      </c>
      <c r="G280" s="197">
        <v>8720169764705</v>
      </c>
      <c r="H280" s="29" t="s">
        <v>2544</v>
      </c>
      <c r="I280" s="748" t="s">
        <v>2678</v>
      </c>
      <c r="J280" s="1493" t="s">
        <v>2488</v>
      </c>
      <c r="K280" s="1494" t="s">
        <v>2412</v>
      </c>
      <c r="L280" s="1910">
        <v>4000</v>
      </c>
      <c r="M280" s="1494">
        <v>75000</v>
      </c>
      <c r="N280" s="506">
        <v>5</v>
      </c>
      <c r="O280" s="1203"/>
      <c r="P280" s="1322">
        <v>1950</v>
      </c>
      <c r="Q280" s="508"/>
      <c r="R280" s="1737" t="s">
        <v>48</v>
      </c>
      <c r="S280" s="1203" t="s">
        <v>104</v>
      </c>
      <c r="T280" s="1203" t="s">
        <v>3616</v>
      </c>
      <c r="U280" s="1203"/>
      <c r="V280" s="1203" t="s">
        <v>121</v>
      </c>
      <c r="W280" s="850" t="s">
        <v>198</v>
      </c>
      <c r="X280" s="850">
        <v>121</v>
      </c>
      <c r="Y280" s="1910">
        <v>200</v>
      </c>
      <c r="Z280" s="1910">
        <v>1200</v>
      </c>
      <c r="AA280" s="1910">
        <v>53</v>
      </c>
      <c r="AB280" s="1203" t="s">
        <v>113</v>
      </c>
      <c r="AC280" s="519" t="s">
        <v>3079</v>
      </c>
      <c r="AD280" s="1910"/>
      <c r="AE280" s="1503">
        <v>872016976470599</v>
      </c>
      <c r="AF280" s="1910">
        <v>1</v>
      </c>
      <c r="AG280" s="1910" t="s">
        <v>113</v>
      </c>
      <c r="AH280" s="2809">
        <v>14.5</v>
      </c>
      <c r="AL280" s="2938"/>
    </row>
    <row r="281" spans="2:38">
      <c r="B281" s="211"/>
      <c r="C281" s="834" t="s">
        <v>2766</v>
      </c>
      <c r="D281" s="834" t="s">
        <v>2193</v>
      </c>
      <c r="E281" s="1483" t="s">
        <v>2769</v>
      </c>
      <c r="F281" s="53">
        <v>911401843887</v>
      </c>
      <c r="G281" s="201">
        <v>8720169764712</v>
      </c>
      <c r="H281" s="55" t="s">
        <v>2351</v>
      </c>
      <c r="I281" s="1348" t="s">
        <v>2679</v>
      </c>
      <c r="J281" s="1349" t="s">
        <v>2488</v>
      </c>
      <c r="K281" s="1312" t="s">
        <v>2412</v>
      </c>
      <c r="L281" s="1908">
        <v>4000</v>
      </c>
      <c r="M281" s="1312">
        <v>75000</v>
      </c>
      <c r="N281" s="458">
        <v>5</v>
      </c>
      <c r="O281" s="493"/>
      <c r="P281" s="1321">
        <v>2250</v>
      </c>
      <c r="Q281" s="508"/>
      <c r="R281" s="1735" t="s">
        <v>48</v>
      </c>
      <c r="S281" s="493" t="s">
        <v>104</v>
      </c>
      <c r="T281" s="493" t="s">
        <v>3616</v>
      </c>
      <c r="U281" s="493"/>
      <c r="V281" s="493" t="s">
        <v>121</v>
      </c>
      <c r="W281" s="2030" t="s">
        <v>198</v>
      </c>
      <c r="X281" s="2030">
        <v>121</v>
      </c>
      <c r="Y281" s="1908">
        <v>200</v>
      </c>
      <c r="Z281" s="1908">
        <v>1200</v>
      </c>
      <c r="AA281" s="1908">
        <v>53</v>
      </c>
      <c r="AB281" s="493" t="s">
        <v>113</v>
      </c>
      <c r="AC281" s="473" t="s">
        <v>3079</v>
      </c>
      <c r="AD281" s="1908"/>
      <c r="AE281" s="1687">
        <v>872016976471299</v>
      </c>
      <c r="AF281" s="1908">
        <v>1</v>
      </c>
      <c r="AG281" s="1908" t="s">
        <v>113</v>
      </c>
      <c r="AH281" s="2807">
        <v>14.5</v>
      </c>
      <c r="AL281" s="2938"/>
    </row>
    <row r="282" spans="2:38">
      <c r="B282" s="211"/>
      <c r="C282" s="832" t="s">
        <v>2766</v>
      </c>
      <c r="D282" s="832" t="s">
        <v>2193</v>
      </c>
      <c r="E282" s="1490" t="s">
        <v>2769</v>
      </c>
      <c r="F282" s="42">
        <v>911401892185</v>
      </c>
      <c r="G282" s="616">
        <v>8720169736856</v>
      </c>
      <c r="H282" s="68" t="s">
        <v>76</v>
      </c>
      <c r="I282" s="978" t="s">
        <v>77</v>
      </c>
      <c r="J282" s="806">
        <v>34</v>
      </c>
      <c r="K282" s="1094">
        <v>4100</v>
      </c>
      <c r="L282" s="1909">
        <v>4000</v>
      </c>
      <c r="M282" s="321">
        <v>50000</v>
      </c>
      <c r="N282" s="408">
        <v>5</v>
      </c>
      <c r="O282" s="579"/>
      <c r="P282" s="1319">
        <v>1300</v>
      </c>
      <c r="Q282" s="508"/>
      <c r="R282" s="1736" t="s">
        <v>56</v>
      </c>
      <c r="S282" s="579" t="s">
        <v>3034</v>
      </c>
      <c r="T282" s="579" t="s">
        <v>3630</v>
      </c>
      <c r="U282" s="579"/>
      <c r="V282" s="579" t="s">
        <v>121</v>
      </c>
      <c r="W282" s="2031" t="s">
        <v>198</v>
      </c>
      <c r="X282" s="2031">
        <v>120</v>
      </c>
      <c r="Y282" s="1909">
        <v>595</v>
      </c>
      <c r="Z282" s="1909">
        <v>595</v>
      </c>
      <c r="AA282" s="1909">
        <v>40</v>
      </c>
      <c r="AB282" s="579" t="s">
        <v>113</v>
      </c>
      <c r="AC282" s="352" t="s">
        <v>3079</v>
      </c>
      <c r="AD282" s="1909"/>
      <c r="AE282" s="2535">
        <v>872016973685699</v>
      </c>
      <c r="AF282" s="1909">
        <v>1</v>
      </c>
      <c r="AG282" s="1909" t="s">
        <v>113</v>
      </c>
      <c r="AH282" s="2808">
        <v>14.5</v>
      </c>
      <c r="AL282" s="2938"/>
    </row>
    <row r="283" spans="2:38">
      <c r="B283" s="211"/>
      <c r="C283" s="557" t="s">
        <v>2766</v>
      </c>
      <c r="D283" s="557" t="s">
        <v>2193</v>
      </c>
      <c r="E283" s="1463" t="s">
        <v>2769</v>
      </c>
      <c r="F283" s="42">
        <v>911401892385</v>
      </c>
      <c r="G283" s="616">
        <v>8720169736917</v>
      </c>
      <c r="H283" s="68" t="s">
        <v>79</v>
      </c>
      <c r="I283" s="978" t="s">
        <v>2739</v>
      </c>
      <c r="J283" s="744">
        <v>34</v>
      </c>
      <c r="K283" s="1094">
        <v>4100</v>
      </c>
      <c r="L283" s="1909">
        <v>4000</v>
      </c>
      <c r="M283" s="321">
        <v>50000</v>
      </c>
      <c r="N283" s="365">
        <v>5</v>
      </c>
      <c r="O283" s="579"/>
      <c r="P283" s="1320">
        <v>1250</v>
      </c>
      <c r="Q283" s="508"/>
      <c r="R283" s="1736" t="s">
        <v>56</v>
      </c>
      <c r="S283" s="579" t="s">
        <v>3034</v>
      </c>
      <c r="T283" s="579" t="s">
        <v>3630</v>
      </c>
      <c r="U283" s="579"/>
      <c r="V283" s="579" t="s">
        <v>121</v>
      </c>
      <c r="W283" s="2031" t="s">
        <v>198</v>
      </c>
      <c r="X283" s="2031">
        <v>120</v>
      </c>
      <c r="Y283" s="1909">
        <v>595</v>
      </c>
      <c r="Z283" s="1909">
        <v>595</v>
      </c>
      <c r="AA283" s="1909">
        <v>40</v>
      </c>
      <c r="AB283" s="579" t="s">
        <v>113</v>
      </c>
      <c r="AC283" s="343" t="s">
        <v>3079</v>
      </c>
      <c r="AD283" s="1909"/>
      <c r="AE283" s="2535">
        <v>872016973691799</v>
      </c>
      <c r="AF283" s="1909">
        <v>4</v>
      </c>
      <c r="AG283" s="1909" t="s">
        <v>113</v>
      </c>
      <c r="AH283" s="2808">
        <v>14.5</v>
      </c>
      <c r="AL283" s="2938"/>
    </row>
    <row r="284" spans="2:38">
      <c r="B284" s="211"/>
      <c r="C284" s="557" t="s">
        <v>2766</v>
      </c>
      <c r="D284" s="557" t="s">
        <v>2193</v>
      </c>
      <c r="E284" s="1463" t="s">
        <v>2769</v>
      </c>
      <c r="F284" s="75">
        <v>911401892085</v>
      </c>
      <c r="G284" s="224">
        <v>8720169736849</v>
      </c>
      <c r="H284" s="30" t="s">
        <v>74</v>
      </c>
      <c r="I284" s="978" t="s">
        <v>75</v>
      </c>
      <c r="J284" s="744">
        <v>34</v>
      </c>
      <c r="K284" s="1094">
        <v>4100</v>
      </c>
      <c r="L284" s="1909">
        <v>4000</v>
      </c>
      <c r="M284" s="387">
        <v>50000</v>
      </c>
      <c r="N284" s="365">
        <v>5</v>
      </c>
      <c r="O284" s="579"/>
      <c r="P284" s="1320">
        <v>1600</v>
      </c>
      <c r="Q284" s="508"/>
      <c r="R284" s="1736" t="s">
        <v>56</v>
      </c>
      <c r="S284" s="579" t="s">
        <v>3034</v>
      </c>
      <c r="T284" s="579" t="s">
        <v>3630</v>
      </c>
      <c r="U284" s="579"/>
      <c r="V284" s="579" t="s">
        <v>121</v>
      </c>
      <c r="W284" s="2031" t="s">
        <v>198</v>
      </c>
      <c r="X284" s="2031">
        <v>120</v>
      </c>
      <c r="Y284" s="1909">
        <v>595</v>
      </c>
      <c r="Z284" s="1909">
        <v>595</v>
      </c>
      <c r="AA284" s="1909">
        <v>40</v>
      </c>
      <c r="AB284" s="579" t="s">
        <v>113</v>
      </c>
      <c r="AC284" s="343">
        <v>80</v>
      </c>
      <c r="AD284" s="1909"/>
      <c r="AE284" s="831">
        <v>872016973684999</v>
      </c>
      <c r="AF284" s="1909">
        <v>1</v>
      </c>
      <c r="AG284" s="1909" t="s">
        <v>113</v>
      </c>
      <c r="AH284" s="2808">
        <v>14.5</v>
      </c>
      <c r="AL284" s="2938"/>
    </row>
    <row r="285" spans="2:38">
      <c r="B285" s="1495"/>
      <c r="C285" s="834" t="s">
        <v>2766</v>
      </c>
      <c r="D285" s="834" t="s">
        <v>2193</v>
      </c>
      <c r="E285" s="1483" t="s">
        <v>2769</v>
      </c>
      <c r="F285" s="184">
        <v>911401892285</v>
      </c>
      <c r="G285" s="228">
        <v>8720169736900</v>
      </c>
      <c r="H285" s="166" t="s">
        <v>78</v>
      </c>
      <c r="I285" s="979" t="s">
        <v>2740</v>
      </c>
      <c r="J285" s="805">
        <v>34</v>
      </c>
      <c r="K285" s="1092">
        <v>4100</v>
      </c>
      <c r="L285" s="1908">
        <v>4000</v>
      </c>
      <c r="M285" s="1312">
        <v>50000</v>
      </c>
      <c r="N285" s="458">
        <v>5</v>
      </c>
      <c r="O285" s="493"/>
      <c r="P285" s="1321">
        <v>1550</v>
      </c>
      <c r="Q285" s="508"/>
      <c r="R285" s="1735" t="s">
        <v>56</v>
      </c>
      <c r="S285" s="493" t="s">
        <v>3034</v>
      </c>
      <c r="T285" s="493" t="s">
        <v>3630</v>
      </c>
      <c r="U285" s="493"/>
      <c r="V285" s="493" t="s">
        <v>121</v>
      </c>
      <c r="W285" s="2030" t="s">
        <v>198</v>
      </c>
      <c r="X285" s="2030">
        <v>120</v>
      </c>
      <c r="Y285" s="1908">
        <v>595</v>
      </c>
      <c r="Z285" s="1908">
        <v>595</v>
      </c>
      <c r="AA285" s="1908">
        <v>40</v>
      </c>
      <c r="AB285" s="493" t="s">
        <v>113</v>
      </c>
      <c r="AC285" s="473" t="s">
        <v>3079</v>
      </c>
      <c r="AD285" s="1908"/>
      <c r="AE285" s="1904">
        <v>872016973690099</v>
      </c>
      <c r="AF285" s="1908">
        <v>4</v>
      </c>
      <c r="AG285" s="1908" t="s">
        <v>113</v>
      </c>
      <c r="AH285" s="2807">
        <v>14.5</v>
      </c>
      <c r="AL285" s="2938"/>
    </row>
    <row r="286" spans="2:38" ht="14.5" customHeight="1">
      <c r="B286" s="159"/>
      <c r="F286" s="93"/>
      <c r="G286" s="232"/>
      <c r="H286" s="93"/>
      <c r="I286" s="93"/>
      <c r="J286" s="296"/>
      <c r="K286" s="346"/>
      <c r="L286" s="292"/>
      <c r="M286" s="346"/>
      <c r="N286" s="397"/>
      <c r="O286" s="296"/>
      <c r="P286" s="963"/>
      <c r="Q286" s="508"/>
      <c r="R286" s="296"/>
      <c r="S286" s="296"/>
      <c r="T286" s="296"/>
      <c r="U286" s="296"/>
      <c r="V286" s="296"/>
      <c r="W286" s="296"/>
      <c r="X286" s="296"/>
      <c r="Y286" s="292"/>
      <c r="Z286" s="292"/>
      <c r="AA286" s="292"/>
      <c r="AB286" s="296"/>
      <c r="AC286" s="345"/>
      <c r="AD286" s="292"/>
      <c r="AE286" s="1684"/>
      <c r="AF286" s="296"/>
      <c r="AG286" s="296"/>
      <c r="AH286" s="688"/>
      <c r="AI286"/>
      <c r="AL286" s="2938"/>
    </row>
    <row r="287" spans="2:38" s="1484" customFormat="1" ht="15" customHeight="1">
      <c r="B287" s="1519" t="s">
        <v>735</v>
      </c>
      <c r="J287" s="1666"/>
      <c r="K287" s="1666"/>
      <c r="L287" s="1901"/>
      <c r="M287" s="1666"/>
      <c r="N287" s="1666"/>
      <c r="O287" s="1666"/>
      <c r="P287" s="33"/>
      <c r="R287" s="1666"/>
      <c r="S287" s="1666"/>
      <c r="T287" s="1666"/>
      <c r="U287" s="1666"/>
      <c r="V287" s="1666"/>
      <c r="W287" s="1666"/>
      <c r="X287" s="1666"/>
      <c r="Y287" s="1901"/>
      <c r="Z287" s="1901"/>
      <c r="AA287" s="1901"/>
      <c r="AB287" s="1666"/>
      <c r="AC287" s="2483"/>
      <c r="AD287" s="1901"/>
      <c r="AE287" s="1666"/>
      <c r="AF287" s="1666"/>
      <c r="AG287" s="1666"/>
      <c r="AH287" s="2791"/>
      <c r="AJ287"/>
      <c r="AK287" s="2933"/>
      <c r="AL287" s="2938"/>
    </row>
    <row r="288" spans="2:38">
      <c r="B288" s="630" t="s">
        <v>3776</v>
      </c>
      <c r="C288" s="1461" t="s">
        <v>2766</v>
      </c>
      <c r="D288" s="1461" t="s">
        <v>2193</v>
      </c>
      <c r="E288" s="1462" t="s">
        <v>2769</v>
      </c>
      <c r="F288" s="2345">
        <v>911401823480</v>
      </c>
      <c r="G288" s="1487">
        <v>8718291840459</v>
      </c>
      <c r="H288" s="2950" t="s">
        <v>2530</v>
      </c>
      <c r="I288" s="3103" t="s">
        <v>55</v>
      </c>
      <c r="J288" s="1168">
        <v>15</v>
      </c>
      <c r="K288" s="997">
        <v>1900</v>
      </c>
      <c r="L288" s="1169">
        <v>4000</v>
      </c>
      <c r="M288" s="1586">
        <v>50000</v>
      </c>
      <c r="N288" s="1020">
        <v>5</v>
      </c>
      <c r="O288" s="1168"/>
      <c r="P288" s="1980">
        <v>1150</v>
      </c>
      <c r="Q288" s="508"/>
      <c r="R288" s="3104" t="s">
        <v>760</v>
      </c>
      <c r="S288" s="1168" t="s">
        <v>49</v>
      </c>
      <c r="T288" s="1168" t="s">
        <v>3617</v>
      </c>
      <c r="U288" s="1168"/>
      <c r="V288" s="1168" t="s">
        <v>121</v>
      </c>
      <c r="W288" s="998" t="s">
        <v>198</v>
      </c>
      <c r="X288" s="998">
        <v>126</v>
      </c>
      <c r="Y288" s="1169">
        <v>80</v>
      </c>
      <c r="Z288" s="1169">
        <v>665</v>
      </c>
      <c r="AA288" s="1169">
        <v>76</v>
      </c>
      <c r="AB288" s="1168" t="s">
        <v>113</v>
      </c>
      <c r="AC288" s="1018" t="s">
        <v>3079</v>
      </c>
      <c r="AD288" s="3105"/>
      <c r="AE288" s="1169">
        <v>871829184045900</v>
      </c>
      <c r="AF288" s="3105">
        <v>1</v>
      </c>
      <c r="AG288" s="3105" t="s">
        <v>113</v>
      </c>
      <c r="AH288" s="2462">
        <v>14.5</v>
      </c>
      <c r="AL288" s="2938"/>
    </row>
    <row r="289" spans="2:38">
      <c r="B289" s="803"/>
      <c r="C289" s="557" t="s">
        <v>2766</v>
      </c>
      <c r="D289" s="557" t="s">
        <v>2193</v>
      </c>
      <c r="E289" s="1463" t="s">
        <v>2769</v>
      </c>
      <c r="F289" s="2246">
        <v>911401835488</v>
      </c>
      <c r="G289" s="91">
        <v>8721103333056</v>
      </c>
      <c r="H289" s="237" t="s">
        <v>3529</v>
      </c>
      <c r="I289" s="978" t="s">
        <v>55</v>
      </c>
      <c r="J289" s="384">
        <v>13</v>
      </c>
      <c r="K289" s="1094">
        <v>2000</v>
      </c>
      <c r="L289" s="322">
        <v>4000</v>
      </c>
      <c r="M289" s="321">
        <v>100000</v>
      </c>
      <c r="N289" s="340">
        <v>5</v>
      </c>
      <c r="O289" s="384"/>
      <c r="P289" s="642">
        <v>1300</v>
      </c>
      <c r="Q289" s="508" t="s">
        <v>2323</v>
      </c>
      <c r="R289" s="1747" t="s">
        <v>56</v>
      </c>
      <c r="S289" s="384" t="s">
        <v>739</v>
      </c>
      <c r="T289" s="384" t="s">
        <v>3617</v>
      </c>
      <c r="U289" s="384"/>
      <c r="V289" s="384" t="s">
        <v>121</v>
      </c>
      <c r="W289" s="302" t="s">
        <v>198</v>
      </c>
      <c r="X289" s="302">
        <v>154</v>
      </c>
      <c r="Y289" s="322">
        <v>80</v>
      </c>
      <c r="Z289" s="322">
        <v>665</v>
      </c>
      <c r="AA289" s="322">
        <v>76</v>
      </c>
      <c r="AB289" s="384" t="s">
        <v>113</v>
      </c>
      <c r="AC289" s="341" t="s">
        <v>3079</v>
      </c>
      <c r="AD289" s="1914"/>
      <c r="AE289" s="322">
        <v>872110333305699</v>
      </c>
      <c r="AF289" s="1914">
        <v>1</v>
      </c>
      <c r="AG289" s="1914" t="s">
        <v>113</v>
      </c>
      <c r="AH289" s="743">
        <v>14.5</v>
      </c>
      <c r="AL289" s="2938"/>
    </row>
    <row r="290" spans="2:38">
      <c r="B290" s="803"/>
      <c r="C290" s="557" t="s">
        <v>2766</v>
      </c>
      <c r="D290" s="557" t="s">
        <v>2193</v>
      </c>
      <c r="E290" s="1463" t="s">
        <v>2769</v>
      </c>
      <c r="F290" s="2247">
        <v>911401836088</v>
      </c>
      <c r="G290" s="91">
        <v>8721103333117</v>
      </c>
      <c r="H290" s="200" t="s">
        <v>3531</v>
      </c>
      <c r="I290" s="978" t="s">
        <v>55</v>
      </c>
      <c r="J290" s="384">
        <v>25</v>
      </c>
      <c r="K290" s="1094">
        <v>4000</v>
      </c>
      <c r="L290" s="322">
        <v>4000</v>
      </c>
      <c r="M290" s="321">
        <v>100000</v>
      </c>
      <c r="N290" s="365">
        <v>5</v>
      </c>
      <c r="O290" s="384"/>
      <c r="P290" s="642">
        <v>1450</v>
      </c>
      <c r="Q290" s="508" t="s">
        <v>2323</v>
      </c>
      <c r="R290" s="1747" t="s">
        <v>56</v>
      </c>
      <c r="S290" s="384" t="s">
        <v>739</v>
      </c>
      <c r="T290" s="384" t="s">
        <v>3616</v>
      </c>
      <c r="U290" s="384"/>
      <c r="V290" s="384" t="s">
        <v>121</v>
      </c>
      <c r="W290" s="302" t="s">
        <v>198</v>
      </c>
      <c r="X290" s="302">
        <v>160</v>
      </c>
      <c r="Y290" s="322">
        <v>80</v>
      </c>
      <c r="Z290" s="322">
        <v>665</v>
      </c>
      <c r="AA290" s="322">
        <v>76</v>
      </c>
      <c r="AB290" s="384" t="s">
        <v>113</v>
      </c>
      <c r="AC290" s="343" t="s">
        <v>3079</v>
      </c>
      <c r="AD290" s="322"/>
      <c r="AE290" s="320">
        <v>872110333311799</v>
      </c>
      <c r="AF290" s="322">
        <v>1</v>
      </c>
      <c r="AG290" s="322" t="s">
        <v>113</v>
      </c>
      <c r="AH290" s="743">
        <v>14.5</v>
      </c>
      <c r="AL290" s="2938"/>
    </row>
    <row r="291" spans="2:38">
      <c r="B291" s="803"/>
      <c r="C291" s="557" t="s">
        <v>2766</v>
      </c>
      <c r="D291" s="557" t="s">
        <v>2193</v>
      </c>
      <c r="E291" s="1463" t="s">
        <v>2769</v>
      </c>
      <c r="F291" s="2247">
        <v>911401839588</v>
      </c>
      <c r="G291" s="91">
        <v>8721103333469</v>
      </c>
      <c r="H291" s="200" t="s">
        <v>3532</v>
      </c>
      <c r="I291" s="978" t="s">
        <v>53</v>
      </c>
      <c r="J291" s="384" t="s">
        <v>3575</v>
      </c>
      <c r="K291" s="321" t="s">
        <v>3580</v>
      </c>
      <c r="L291" s="322">
        <v>4000</v>
      </c>
      <c r="M291" s="321">
        <v>100000</v>
      </c>
      <c r="N291" s="365">
        <v>5</v>
      </c>
      <c r="O291" s="384"/>
      <c r="P291" s="642">
        <v>1550</v>
      </c>
      <c r="Q291" s="508" t="s">
        <v>2323</v>
      </c>
      <c r="R291" s="1747" t="s">
        <v>56</v>
      </c>
      <c r="S291" s="384" t="s">
        <v>739</v>
      </c>
      <c r="T291" s="384" t="s">
        <v>3659</v>
      </c>
      <c r="U291" s="384"/>
      <c r="V291" s="384" t="s">
        <v>121</v>
      </c>
      <c r="W291" s="302" t="s">
        <v>198</v>
      </c>
      <c r="X291" s="302" t="s">
        <v>3664</v>
      </c>
      <c r="Y291" s="322">
        <v>80</v>
      </c>
      <c r="Z291" s="322">
        <v>665</v>
      </c>
      <c r="AA291" s="322">
        <v>76</v>
      </c>
      <c r="AB291" s="384" t="s">
        <v>113</v>
      </c>
      <c r="AC291" s="343" t="s">
        <v>3079</v>
      </c>
      <c r="AD291" s="322"/>
      <c r="AE291" s="320">
        <v>872110333346999</v>
      </c>
      <c r="AF291" s="322">
        <v>1</v>
      </c>
      <c r="AG291" s="322" t="s">
        <v>113</v>
      </c>
      <c r="AH291" s="743">
        <v>14.5</v>
      </c>
      <c r="AL291" s="2938"/>
    </row>
    <row r="292" spans="2:38">
      <c r="B292" s="803"/>
      <c r="C292" s="557" t="s">
        <v>2766</v>
      </c>
      <c r="D292" s="557" t="s">
        <v>2193</v>
      </c>
      <c r="E292" s="1463" t="s">
        <v>2769</v>
      </c>
      <c r="F292" s="2314">
        <v>911401823580</v>
      </c>
      <c r="G292" s="1008">
        <v>8718291840466</v>
      </c>
      <c r="H292" s="1167" t="s">
        <v>2531</v>
      </c>
      <c r="I292" s="913" t="s">
        <v>55</v>
      </c>
      <c r="J292" s="1048">
        <v>20.5</v>
      </c>
      <c r="K292" s="1166">
        <v>2700</v>
      </c>
      <c r="L292" s="1046">
        <v>4000</v>
      </c>
      <c r="M292" s="1166">
        <v>50000</v>
      </c>
      <c r="N292" s="1033">
        <v>5</v>
      </c>
      <c r="O292" s="1048"/>
      <c r="P292" s="1979">
        <v>1450</v>
      </c>
      <c r="Q292" s="508"/>
      <c r="R292" s="1738" t="s">
        <v>760</v>
      </c>
      <c r="S292" s="1048" t="s">
        <v>49</v>
      </c>
      <c r="T292" s="1048" t="s">
        <v>3618</v>
      </c>
      <c r="U292" s="1048"/>
      <c r="V292" s="1048" t="s">
        <v>121</v>
      </c>
      <c r="W292" s="1000" t="s">
        <v>198</v>
      </c>
      <c r="X292" s="1000">
        <v>131</v>
      </c>
      <c r="Y292" s="1046">
        <v>80</v>
      </c>
      <c r="Z292" s="1046">
        <v>1215</v>
      </c>
      <c r="AA292" s="1046">
        <v>76</v>
      </c>
      <c r="AB292" s="1048" t="s">
        <v>113</v>
      </c>
      <c r="AC292" s="999" t="s">
        <v>3079</v>
      </c>
      <c r="AD292" s="1046"/>
      <c r="AE292" s="1033">
        <v>871829184046600</v>
      </c>
      <c r="AF292" s="1046">
        <v>1</v>
      </c>
      <c r="AG292" s="1046" t="s">
        <v>113</v>
      </c>
      <c r="AH292" s="2827">
        <v>14.5</v>
      </c>
      <c r="AL292" s="2938"/>
    </row>
    <row r="293" spans="2:38">
      <c r="B293" s="803"/>
      <c r="C293" s="557" t="s">
        <v>2766</v>
      </c>
      <c r="D293" s="557" t="s">
        <v>2193</v>
      </c>
      <c r="E293" s="1463" t="s">
        <v>2769</v>
      </c>
      <c r="F293" s="2247">
        <v>911401835588</v>
      </c>
      <c r="G293" s="91">
        <v>8721103333063</v>
      </c>
      <c r="H293" s="200" t="s">
        <v>3533</v>
      </c>
      <c r="I293" s="1068" t="s">
        <v>55</v>
      </c>
      <c r="J293" s="384">
        <v>17</v>
      </c>
      <c r="K293" s="1094">
        <v>2700</v>
      </c>
      <c r="L293" s="322">
        <v>4000</v>
      </c>
      <c r="M293" s="321">
        <v>100000</v>
      </c>
      <c r="N293" s="365">
        <v>5</v>
      </c>
      <c r="O293" s="384"/>
      <c r="P293" s="642">
        <v>1450</v>
      </c>
      <c r="Q293" s="508" t="s">
        <v>2323</v>
      </c>
      <c r="R293" s="1747" t="s">
        <v>56</v>
      </c>
      <c r="S293" s="384" t="s">
        <v>739</v>
      </c>
      <c r="T293" s="384" t="s">
        <v>3618</v>
      </c>
      <c r="U293" s="384"/>
      <c r="V293" s="384" t="s">
        <v>121</v>
      </c>
      <c r="W293" s="302" t="s">
        <v>198</v>
      </c>
      <c r="X293" s="302">
        <v>159</v>
      </c>
      <c r="Y293" s="322">
        <v>80</v>
      </c>
      <c r="Z293" s="322">
        <v>1215</v>
      </c>
      <c r="AA293" s="322">
        <v>76</v>
      </c>
      <c r="AB293" s="384" t="s">
        <v>113</v>
      </c>
      <c r="AC293" s="343" t="s">
        <v>3079</v>
      </c>
      <c r="AD293" s="322"/>
      <c r="AE293" s="320">
        <v>872110333306399</v>
      </c>
      <c r="AF293" s="322">
        <v>1</v>
      </c>
      <c r="AG293" s="322" t="s">
        <v>113</v>
      </c>
      <c r="AH293" s="743">
        <v>14.5</v>
      </c>
      <c r="AL293" s="2938"/>
    </row>
    <row r="294" spans="2:38">
      <c r="B294" s="803"/>
      <c r="C294" s="557" t="s">
        <v>2766</v>
      </c>
      <c r="D294" s="557" t="s">
        <v>2193</v>
      </c>
      <c r="E294" s="1463" t="s">
        <v>2769</v>
      </c>
      <c r="F294" s="2247">
        <v>911401835788</v>
      </c>
      <c r="G294" s="91">
        <v>8721103333087</v>
      </c>
      <c r="H294" s="200" t="s">
        <v>3534</v>
      </c>
      <c r="I294" s="1068" t="s">
        <v>55</v>
      </c>
      <c r="J294" s="384">
        <v>25</v>
      </c>
      <c r="K294" s="1094">
        <v>4000</v>
      </c>
      <c r="L294" s="322">
        <v>4000</v>
      </c>
      <c r="M294" s="321">
        <v>100000</v>
      </c>
      <c r="N294" s="365">
        <v>5</v>
      </c>
      <c r="O294" s="384"/>
      <c r="P294" s="642">
        <v>1600</v>
      </c>
      <c r="Q294" s="508" t="s">
        <v>2323</v>
      </c>
      <c r="R294" s="1747" t="s">
        <v>56</v>
      </c>
      <c r="S294" s="384" t="s">
        <v>739</v>
      </c>
      <c r="T294" s="384" t="s">
        <v>3616</v>
      </c>
      <c r="U294" s="384"/>
      <c r="V294" s="384" t="s">
        <v>121</v>
      </c>
      <c r="W294" s="302" t="s">
        <v>198</v>
      </c>
      <c r="X294" s="302">
        <v>160</v>
      </c>
      <c r="Y294" s="322">
        <v>80</v>
      </c>
      <c r="Z294" s="322">
        <v>1215</v>
      </c>
      <c r="AA294" s="322">
        <v>76</v>
      </c>
      <c r="AB294" s="384" t="s">
        <v>113</v>
      </c>
      <c r="AC294" s="343" t="s">
        <v>3079</v>
      </c>
      <c r="AD294" s="322"/>
      <c r="AE294" s="320">
        <v>872110333308799</v>
      </c>
      <c r="AF294" s="322">
        <v>1</v>
      </c>
      <c r="AG294" s="322" t="s">
        <v>113</v>
      </c>
      <c r="AH294" s="743">
        <v>14.5</v>
      </c>
      <c r="AL294" s="2938"/>
    </row>
    <row r="295" spans="2:38">
      <c r="B295" s="803"/>
      <c r="C295" s="557" t="s">
        <v>2766</v>
      </c>
      <c r="D295" s="557" t="s">
        <v>2193</v>
      </c>
      <c r="E295" s="1463" t="s">
        <v>2769</v>
      </c>
      <c r="F295" s="2247">
        <v>910505106556</v>
      </c>
      <c r="G295" s="91">
        <v>8721103390028</v>
      </c>
      <c r="H295" s="200" t="s">
        <v>3552</v>
      </c>
      <c r="I295" s="1068" t="s">
        <v>3709</v>
      </c>
      <c r="J295" s="384">
        <v>25</v>
      </c>
      <c r="K295" s="1103">
        <v>3800</v>
      </c>
      <c r="L295" s="1918">
        <v>4000</v>
      </c>
      <c r="M295" s="321">
        <v>100000</v>
      </c>
      <c r="N295" s="365">
        <v>5</v>
      </c>
      <c r="O295" s="1069"/>
      <c r="P295" s="642">
        <v>1600</v>
      </c>
      <c r="Q295" s="508" t="s">
        <v>2323</v>
      </c>
      <c r="R295" s="1747" t="s">
        <v>56</v>
      </c>
      <c r="S295" s="1069" t="s">
        <v>739</v>
      </c>
      <c r="T295" s="1069" t="s">
        <v>3616</v>
      </c>
      <c r="U295" s="1069"/>
      <c r="V295" s="1069" t="s">
        <v>121</v>
      </c>
      <c r="W295" s="2038" t="s">
        <v>198</v>
      </c>
      <c r="X295" s="2038">
        <v>152</v>
      </c>
      <c r="Y295" s="1918">
        <v>80</v>
      </c>
      <c r="Z295" s="1918">
        <v>1215</v>
      </c>
      <c r="AA295" s="1918">
        <v>76</v>
      </c>
      <c r="AB295" s="1069" t="s">
        <v>113</v>
      </c>
      <c r="AC295" s="343" t="s">
        <v>3079</v>
      </c>
      <c r="AD295" s="1918"/>
      <c r="AE295" s="320">
        <v>872110339002800</v>
      </c>
      <c r="AF295" s="1918">
        <v>1</v>
      </c>
      <c r="AG295" s="1918" t="s">
        <v>113</v>
      </c>
      <c r="AH295" s="2818">
        <v>14.5</v>
      </c>
      <c r="AL295" s="2938"/>
    </row>
    <row r="296" spans="2:38">
      <c r="B296" s="803"/>
      <c r="C296" s="557" t="s">
        <v>2766</v>
      </c>
      <c r="D296" s="557" t="s">
        <v>2193</v>
      </c>
      <c r="E296" s="1463" t="s">
        <v>2769</v>
      </c>
      <c r="F296" s="2247">
        <v>910505106551</v>
      </c>
      <c r="G296" s="210">
        <v>8721103359971</v>
      </c>
      <c r="H296" s="200" t="s">
        <v>3537</v>
      </c>
      <c r="I296" s="978" t="s">
        <v>3710</v>
      </c>
      <c r="J296" s="384">
        <v>22.5</v>
      </c>
      <c r="K296" s="1103">
        <v>4200</v>
      </c>
      <c r="L296" s="1918">
        <v>4000</v>
      </c>
      <c r="M296" s="321">
        <v>100000</v>
      </c>
      <c r="N296" s="365">
        <v>5</v>
      </c>
      <c r="O296" s="1069"/>
      <c r="P296" s="642">
        <v>1700</v>
      </c>
      <c r="Q296" s="508" t="s">
        <v>2323</v>
      </c>
      <c r="R296" s="1747" t="s">
        <v>56</v>
      </c>
      <c r="S296" s="1069" t="s">
        <v>739</v>
      </c>
      <c r="T296" s="1069" t="s">
        <v>3616</v>
      </c>
      <c r="U296" s="1069"/>
      <c r="V296" s="1069" t="s">
        <v>121</v>
      </c>
      <c r="W296" s="2038" t="s">
        <v>198</v>
      </c>
      <c r="X296" s="2038">
        <v>187</v>
      </c>
      <c r="Y296" s="1918">
        <v>80</v>
      </c>
      <c r="Z296" s="1918">
        <v>1215</v>
      </c>
      <c r="AA296" s="1918">
        <v>76</v>
      </c>
      <c r="AB296" s="1069" t="s">
        <v>113</v>
      </c>
      <c r="AC296" s="343" t="s">
        <v>3079</v>
      </c>
      <c r="AD296" s="1918"/>
      <c r="AE296" s="1911">
        <v>872110335997100</v>
      </c>
      <c r="AF296" s="1918">
        <v>1</v>
      </c>
      <c r="AG296" s="1918" t="s">
        <v>113</v>
      </c>
      <c r="AH296" s="2818">
        <v>14.5</v>
      </c>
      <c r="AL296" s="2938"/>
    </row>
    <row r="297" spans="2:38">
      <c r="B297" s="803"/>
      <c r="C297" s="557" t="s">
        <v>2766</v>
      </c>
      <c r="D297" s="557" t="s">
        <v>2193</v>
      </c>
      <c r="E297" s="1463" t="s">
        <v>2769</v>
      </c>
      <c r="F297" s="2247">
        <v>911401824681</v>
      </c>
      <c r="G297" s="210">
        <v>8710163369365</v>
      </c>
      <c r="H297" s="200" t="s">
        <v>71</v>
      </c>
      <c r="I297" s="978" t="s">
        <v>55</v>
      </c>
      <c r="J297" s="384">
        <v>28.5</v>
      </c>
      <c r="K297" s="1094">
        <v>3700</v>
      </c>
      <c r="L297" s="322">
        <v>3000</v>
      </c>
      <c r="M297" s="321">
        <v>50000</v>
      </c>
      <c r="N297" s="365">
        <v>5</v>
      </c>
      <c r="O297" s="384"/>
      <c r="P297" s="642">
        <v>1600</v>
      </c>
      <c r="Q297" s="508"/>
      <c r="R297" s="1747" t="s">
        <v>48</v>
      </c>
      <c r="S297" s="384" t="s">
        <v>49</v>
      </c>
      <c r="T297" s="384" t="s">
        <v>3619</v>
      </c>
      <c r="U297" s="384"/>
      <c r="V297" s="384" t="s">
        <v>147</v>
      </c>
      <c r="W297" s="302" t="s">
        <v>198</v>
      </c>
      <c r="X297" s="302">
        <v>129</v>
      </c>
      <c r="Y297" s="322">
        <v>80</v>
      </c>
      <c r="Z297" s="322">
        <v>1215</v>
      </c>
      <c r="AA297" s="322">
        <v>76</v>
      </c>
      <c r="AB297" s="384" t="s">
        <v>113</v>
      </c>
      <c r="AC297" s="343" t="s">
        <v>3079</v>
      </c>
      <c r="AD297" s="322"/>
      <c r="AE297" s="1911">
        <v>871016336936599</v>
      </c>
      <c r="AF297" s="322">
        <v>1</v>
      </c>
      <c r="AG297" s="322" t="s">
        <v>113</v>
      </c>
      <c r="AH297" s="743">
        <v>14.5</v>
      </c>
      <c r="AL297" s="2938"/>
    </row>
    <row r="298" spans="2:38">
      <c r="B298" s="803"/>
      <c r="C298" s="557" t="s">
        <v>2766</v>
      </c>
      <c r="D298" s="557" t="s">
        <v>2193</v>
      </c>
      <c r="E298" s="1463" t="s">
        <v>2769</v>
      </c>
      <c r="F298" s="2314">
        <v>911401824381</v>
      </c>
      <c r="G298" s="913">
        <v>8710163369334</v>
      </c>
      <c r="H298" s="1167" t="s">
        <v>68</v>
      </c>
      <c r="I298" s="2944" t="s">
        <v>55</v>
      </c>
      <c r="J298" s="1048">
        <v>28.5</v>
      </c>
      <c r="K298" s="1166">
        <v>4000</v>
      </c>
      <c r="L298" s="1046">
        <v>6500</v>
      </c>
      <c r="M298" s="1166">
        <v>50000</v>
      </c>
      <c r="N298" s="1033">
        <v>5</v>
      </c>
      <c r="O298" s="1048"/>
      <c r="P298" s="1979">
        <v>1600</v>
      </c>
      <c r="Q298" s="508"/>
      <c r="R298" s="1738" t="s">
        <v>48</v>
      </c>
      <c r="S298" s="1048" t="s">
        <v>49</v>
      </c>
      <c r="T298" s="1048" t="s">
        <v>3616</v>
      </c>
      <c r="U298" s="1048"/>
      <c r="V298" s="1048" t="s">
        <v>150</v>
      </c>
      <c r="W298" s="1000" t="s">
        <v>198</v>
      </c>
      <c r="X298" s="1000">
        <v>140</v>
      </c>
      <c r="Y298" s="1046">
        <v>80</v>
      </c>
      <c r="Z298" s="1046">
        <v>1215</v>
      </c>
      <c r="AA298" s="1046">
        <v>76</v>
      </c>
      <c r="AB298" s="1048" t="s">
        <v>113</v>
      </c>
      <c r="AC298" s="999" t="s">
        <v>3079</v>
      </c>
      <c r="AD298" s="1046"/>
      <c r="AE298" s="2561">
        <v>871016336933499</v>
      </c>
      <c r="AF298" s="1046">
        <v>1</v>
      </c>
      <c r="AG298" s="1046" t="s">
        <v>113</v>
      </c>
      <c r="AH298" s="2827">
        <v>14.5</v>
      </c>
      <c r="AL298" s="2938"/>
    </row>
    <row r="299" spans="2:38">
      <c r="B299" s="803"/>
      <c r="C299" s="557" t="s">
        <v>2766</v>
      </c>
      <c r="D299" s="557" t="s">
        <v>2193</v>
      </c>
      <c r="E299" s="1463" t="s">
        <v>2769</v>
      </c>
      <c r="F299" s="2247">
        <v>910505106566</v>
      </c>
      <c r="G299" s="91">
        <v>8721103390127</v>
      </c>
      <c r="H299" s="200" t="s">
        <v>3551</v>
      </c>
      <c r="I299" s="978" t="s">
        <v>53</v>
      </c>
      <c r="J299" s="982" t="s">
        <v>3576</v>
      </c>
      <c r="K299" s="1296" t="s">
        <v>3578</v>
      </c>
      <c r="L299" s="1902">
        <v>3000</v>
      </c>
      <c r="M299" s="321">
        <v>100000</v>
      </c>
      <c r="N299" s="365">
        <v>5</v>
      </c>
      <c r="O299" s="980"/>
      <c r="P299" s="642">
        <v>1750</v>
      </c>
      <c r="Q299" s="508" t="s">
        <v>2323</v>
      </c>
      <c r="R299" s="1748" t="s">
        <v>56</v>
      </c>
      <c r="S299" s="980" t="s">
        <v>739</v>
      </c>
      <c r="T299" s="980" t="s">
        <v>3622</v>
      </c>
      <c r="U299" s="980"/>
      <c r="V299" s="980" t="s">
        <v>147</v>
      </c>
      <c r="W299" s="980" t="s">
        <v>198</v>
      </c>
      <c r="X299" s="980" t="s">
        <v>3665</v>
      </c>
      <c r="Y299" s="1902">
        <v>80</v>
      </c>
      <c r="Z299" s="1902">
        <v>1215</v>
      </c>
      <c r="AA299" s="1902">
        <v>76</v>
      </c>
      <c r="AB299" s="980" t="s">
        <v>113</v>
      </c>
      <c r="AC299" s="343" t="s">
        <v>3079</v>
      </c>
      <c r="AD299" s="1902"/>
      <c r="AE299" s="320">
        <v>872110339012700</v>
      </c>
      <c r="AF299" s="1902">
        <v>1</v>
      </c>
      <c r="AG299" s="1902" t="s">
        <v>113</v>
      </c>
      <c r="AH299" s="2800">
        <v>14.5</v>
      </c>
      <c r="AL299" s="2938"/>
    </row>
    <row r="300" spans="2:38">
      <c r="B300" s="803"/>
      <c r="C300" s="557" t="s">
        <v>2766</v>
      </c>
      <c r="D300" s="557" t="s">
        <v>2193</v>
      </c>
      <c r="E300" s="1463" t="s">
        <v>2769</v>
      </c>
      <c r="F300" s="2247">
        <v>911401839388</v>
      </c>
      <c r="G300" s="210">
        <v>8721103333445</v>
      </c>
      <c r="H300" s="200" t="s">
        <v>3522</v>
      </c>
      <c r="I300" s="978" t="s">
        <v>53</v>
      </c>
      <c r="J300" s="384" t="s">
        <v>3576</v>
      </c>
      <c r="K300" s="1103" t="s">
        <v>3579</v>
      </c>
      <c r="L300" s="1918">
        <v>4000</v>
      </c>
      <c r="M300" s="321">
        <v>100000</v>
      </c>
      <c r="N300" s="365">
        <v>5</v>
      </c>
      <c r="O300" s="1069"/>
      <c r="P300" s="642">
        <v>1750</v>
      </c>
      <c r="Q300" s="508" t="s">
        <v>2323</v>
      </c>
      <c r="R300" s="1747" t="s">
        <v>56</v>
      </c>
      <c r="S300" s="1069" t="s">
        <v>739</v>
      </c>
      <c r="T300" s="1069" t="s">
        <v>3622</v>
      </c>
      <c r="U300" s="1069"/>
      <c r="V300" s="1069" t="s">
        <v>121</v>
      </c>
      <c r="W300" s="2038" t="s">
        <v>198</v>
      </c>
      <c r="X300" s="2038" t="s">
        <v>3666</v>
      </c>
      <c r="Y300" s="1918">
        <v>80</v>
      </c>
      <c r="Z300" s="1918">
        <v>1215</v>
      </c>
      <c r="AA300" s="1918">
        <v>76</v>
      </c>
      <c r="AB300" s="1069" t="s">
        <v>113</v>
      </c>
      <c r="AC300" s="343" t="s">
        <v>3079</v>
      </c>
      <c r="AD300" s="1918"/>
      <c r="AE300" s="1911">
        <v>872110333344599</v>
      </c>
      <c r="AF300" s="1918">
        <v>1</v>
      </c>
      <c r="AG300" s="1918" t="s">
        <v>113</v>
      </c>
      <c r="AH300" s="2818">
        <v>14.5</v>
      </c>
      <c r="AL300" s="2938"/>
    </row>
    <row r="301" spans="2:38">
      <c r="B301" s="803"/>
      <c r="C301" s="557" t="s">
        <v>2766</v>
      </c>
      <c r="D301" s="557" t="s">
        <v>2193</v>
      </c>
      <c r="E301" s="1463" t="s">
        <v>2769</v>
      </c>
      <c r="F301" s="2247">
        <v>910505106558</v>
      </c>
      <c r="G301" s="210">
        <v>8721103390042</v>
      </c>
      <c r="H301" s="200" t="s">
        <v>3554</v>
      </c>
      <c r="I301" s="978" t="s">
        <v>3711</v>
      </c>
      <c r="J301" s="384" t="s">
        <v>3576</v>
      </c>
      <c r="K301" s="1103" t="s">
        <v>3578</v>
      </c>
      <c r="L301" s="1918">
        <v>4000</v>
      </c>
      <c r="M301" s="321">
        <v>100000</v>
      </c>
      <c r="N301" s="365">
        <v>5</v>
      </c>
      <c r="O301" s="1069"/>
      <c r="P301" s="642">
        <v>1750</v>
      </c>
      <c r="Q301" s="508" t="s">
        <v>2323</v>
      </c>
      <c r="R301" s="1747" t="s">
        <v>56</v>
      </c>
      <c r="S301" s="1069" t="s">
        <v>739</v>
      </c>
      <c r="T301" s="1069" t="s">
        <v>3622</v>
      </c>
      <c r="U301" s="1069"/>
      <c r="V301" s="1069" t="s">
        <v>121</v>
      </c>
      <c r="W301" s="2038" t="s">
        <v>198</v>
      </c>
      <c r="X301" s="2038" t="s">
        <v>3667</v>
      </c>
      <c r="Y301" s="1918">
        <v>80</v>
      </c>
      <c r="Z301" s="1918">
        <v>1215</v>
      </c>
      <c r="AA301" s="1918">
        <v>76</v>
      </c>
      <c r="AB301" s="1069" t="s">
        <v>113</v>
      </c>
      <c r="AC301" s="343" t="s">
        <v>3079</v>
      </c>
      <c r="AD301" s="1918"/>
      <c r="AE301" s="1911">
        <v>872110339004200</v>
      </c>
      <c r="AF301" s="1918">
        <v>1</v>
      </c>
      <c r="AG301" s="1918" t="s">
        <v>113</v>
      </c>
      <c r="AH301" s="2818">
        <v>14.5</v>
      </c>
      <c r="AL301" s="2938"/>
    </row>
    <row r="302" spans="2:38">
      <c r="B302" s="803"/>
      <c r="C302" s="557" t="s">
        <v>2766</v>
      </c>
      <c r="D302" s="557" t="s">
        <v>2193</v>
      </c>
      <c r="E302" s="1463" t="s">
        <v>2769</v>
      </c>
      <c r="F302" s="2247">
        <v>910505106568</v>
      </c>
      <c r="G302" s="210">
        <v>8721103390141</v>
      </c>
      <c r="H302" s="200" t="s">
        <v>3523</v>
      </c>
      <c r="I302" s="978" t="s">
        <v>53</v>
      </c>
      <c r="J302" s="384" t="s">
        <v>3576</v>
      </c>
      <c r="K302" s="1103" t="s">
        <v>3579</v>
      </c>
      <c r="L302" s="1918">
        <v>6500</v>
      </c>
      <c r="M302" s="321">
        <v>100000</v>
      </c>
      <c r="N302" s="365">
        <v>5</v>
      </c>
      <c r="O302" s="1069"/>
      <c r="P302" s="642">
        <v>1750</v>
      </c>
      <c r="Q302" s="508" t="s">
        <v>2323</v>
      </c>
      <c r="R302" s="1747" t="s">
        <v>56</v>
      </c>
      <c r="S302" s="1069" t="s">
        <v>739</v>
      </c>
      <c r="T302" s="1069" t="s">
        <v>3622</v>
      </c>
      <c r="U302" s="1069"/>
      <c r="V302" s="1069" t="s">
        <v>150</v>
      </c>
      <c r="W302" s="2038" t="s">
        <v>198</v>
      </c>
      <c r="X302" s="2038" t="s">
        <v>3666</v>
      </c>
      <c r="Y302" s="1918">
        <v>80</v>
      </c>
      <c r="Z302" s="1918">
        <v>1215</v>
      </c>
      <c r="AA302" s="1918">
        <v>76</v>
      </c>
      <c r="AB302" s="1069" t="s">
        <v>113</v>
      </c>
      <c r="AC302" s="343" t="s">
        <v>3079</v>
      </c>
      <c r="AD302" s="1918"/>
      <c r="AE302" s="1911">
        <v>872110339014100</v>
      </c>
      <c r="AF302" s="1918">
        <v>1</v>
      </c>
      <c r="AG302" s="1918" t="s">
        <v>113</v>
      </c>
      <c r="AH302" s="2818">
        <v>14.5</v>
      </c>
      <c r="AL302" s="2938"/>
    </row>
    <row r="303" spans="2:38">
      <c r="B303" s="803"/>
      <c r="C303" s="557" t="s">
        <v>2766</v>
      </c>
      <c r="D303" s="557" t="s">
        <v>2193</v>
      </c>
      <c r="E303" s="1463" t="s">
        <v>2769</v>
      </c>
      <c r="F303" s="2314">
        <v>911401815687</v>
      </c>
      <c r="G303" s="913">
        <v>8720169754287</v>
      </c>
      <c r="H303" s="1167" t="s">
        <v>58</v>
      </c>
      <c r="I303" s="2944" t="s">
        <v>55</v>
      </c>
      <c r="J303" s="1048">
        <v>37.5</v>
      </c>
      <c r="K303" s="1166">
        <v>6000</v>
      </c>
      <c r="L303" s="1046">
        <v>4000</v>
      </c>
      <c r="M303" s="1166">
        <v>50000</v>
      </c>
      <c r="N303" s="1033">
        <v>5</v>
      </c>
      <c r="O303" s="1048"/>
      <c r="P303" s="1979">
        <v>1750</v>
      </c>
      <c r="Q303" s="508"/>
      <c r="R303" s="1738" t="s">
        <v>56</v>
      </c>
      <c r="S303" s="1048" t="s">
        <v>49</v>
      </c>
      <c r="T303" s="1048" t="s">
        <v>3620</v>
      </c>
      <c r="U303" s="1048"/>
      <c r="V303" s="1048" t="s">
        <v>121</v>
      </c>
      <c r="W303" s="1000" t="s">
        <v>198</v>
      </c>
      <c r="X303" s="1000">
        <v>160</v>
      </c>
      <c r="Y303" s="1046">
        <v>80</v>
      </c>
      <c r="Z303" s="1046">
        <v>1215</v>
      </c>
      <c r="AA303" s="1046">
        <v>76</v>
      </c>
      <c r="AB303" s="1048" t="s">
        <v>113</v>
      </c>
      <c r="AC303" s="999" t="s">
        <v>3079</v>
      </c>
      <c r="AD303" s="1046"/>
      <c r="AE303" s="2561">
        <v>872016975428799</v>
      </c>
      <c r="AF303" s="1046">
        <v>1</v>
      </c>
      <c r="AG303" s="1046" t="s">
        <v>113</v>
      </c>
      <c r="AH303" s="2827">
        <v>14.5</v>
      </c>
      <c r="AL303" s="2938"/>
    </row>
    <row r="304" spans="2:38">
      <c r="B304" s="803"/>
      <c r="C304" s="557" t="s">
        <v>2766</v>
      </c>
      <c r="D304" s="557" t="s">
        <v>2193</v>
      </c>
      <c r="E304" s="1463" t="s">
        <v>2769</v>
      </c>
      <c r="F304" s="2249">
        <v>911401836188</v>
      </c>
      <c r="G304" s="210">
        <v>8721103333124</v>
      </c>
      <c r="H304" s="972" t="s">
        <v>3535</v>
      </c>
      <c r="I304" s="978" t="s">
        <v>55</v>
      </c>
      <c r="J304" s="384">
        <v>37.5</v>
      </c>
      <c r="K304" s="1094">
        <v>6000</v>
      </c>
      <c r="L304" s="322">
        <v>4000</v>
      </c>
      <c r="M304" s="321">
        <v>100000</v>
      </c>
      <c r="N304" s="365">
        <v>5</v>
      </c>
      <c r="O304" s="384"/>
      <c r="P304" s="642">
        <v>1750</v>
      </c>
      <c r="Q304" s="508" t="s">
        <v>2323</v>
      </c>
      <c r="R304" s="1747" t="s">
        <v>56</v>
      </c>
      <c r="S304" s="1069" t="s">
        <v>739</v>
      </c>
      <c r="T304" s="384" t="s">
        <v>3620</v>
      </c>
      <c r="U304" s="384"/>
      <c r="V304" s="384" t="s">
        <v>121</v>
      </c>
      <c r="W304" s="2038" t="s">
        <v>198</v>
      </c>
      <c r="X304" s="302">
        <v>160</v>
      </c>
      <c r="Y304" s="1918">
        <v>80</v>
      </c>
      <c r="Z304" s="1918">
        <v>1215</v>
      </c>
      <c r="AA304" s="322">
        <v>76</v>
      </c>
      <c r="AB304" s="1069" t="s">
        <v>113</v>
      </c>
      <c r="AC304" s="524" t="s">
        <v>3079</v>
      </c>
      <c r="AD304" s="322"/>
      <c r="AE304" s="2733">
        <v>872110333312499</v>
      </c>
      <c r="AF304" s="322">
        <v>1</v>
      </c>
      <c r="AG304" s="322" t="s">
        <v>113</v>
      </c>
      <c r="AH304" s="743">
        <v>14.5</v>
      </c>
      <c r="AL304" s="2938"/>
    </row>
    <row r="305" spans="2:38">
      <c r="B305" s="803"/>
      <c r="C305" s="557" t="s">
        <v>2766</v>
      </c>
      <c r="D305" s="557" t="s">
        <v>2193</v>
      </c>
      <c r="E305" s="1463" t="s">
        <v>2769</v>
      </c>
      <c r="F305" s="2942">
        <v>911401815787</v>
      </c>
      <c r="G305" s="1036">
        <v>8720169754294</v>
      </c>
      <c r="H305" s="2943" t="s">
        <v>59</v>
      </c>
      <c r="I305" s="2944" t="s">
        <v>55</v>
      </c>
      <c r="J305" s="1048">
        <v>50</v>
      </c>
      <c r="K305" s="1001">
        <v>8000</v>
      </c>
      <c r="L305" s="1033">
        <v>4000</v>
      </c>
      <c r="M305" s="1166">
        <v>50000</v>
      </c>
      <c r="N305" s="2946">
        <v>5</v>
      </c>
      <c r="O305" s="933"/>
      <c r="P305" s="1979">
        <v>1900</v>
      </c>
      <c r="Q305" s="508"/>
      <c r="R305" s="2947" t="s">
        <v>56</v>
      </c>
      <c r="S305" s="933" t="s">
        <v>49</v>
      </c>
      <c r="T305" s="933" t="s">
        <v>3621</v>
      </c>
      <c r="U305" s="933"/>
      <c r="V305" s="933" t="s">
        <v>121</v>
      </c>
      <c r="W305" s="999" t="s">
        <v>198</v>
      </c>
      <c r="X305" s="999">
        <v>160</v>
      </c>
      <c r="Y305" s="1033">
        <v>80</v>
      </c>
      <c r="Z305" s="1033">
        <v>1215</v>
      </c>
      <c r="AA305" s="1033">
        <v>76</v>
      </c>
      <c r="AB305" s="933" t="s">
        <v>113</v>
      </c>
      <c r="AC305" s="2941" t="s">
        <v>3079</v>
      </c>
      <c r="AD305" s="1033"/>
      <c r="AE305" s="908">
        <v>872016975429499</v>
      </c>
      <c r="AF305" s="1033">
        <v>1</v>
      </c>
      <c r="AG305" s="1033" t="s">
        <v>113</v>
      </c>
      <c r="AH305" s="2899">
        <v>14.5</v>
      </c>
      <c r="AL305" s="2938"/>
    </row>
    <row r="306" spans="2:38">
      <c r="B306" s="803"/>
      <c r="C306" s="557" t="s">
        <v>2766</v>
      </c>
      <c r="D306" s="557" t="s">
        <v>2193</v>
      </c>
      <c r="E306" s="1463" t="s">
        <v>2769</v>
      </c>
      <c r="F306" s="2249">
        <v>911401836288</v>
      </c>
      <c r="G306" s="73">
        <v>8721103333131</v>
      </c>
      <c r="H306" s="972" t="s">
        <v>3536</v>
      </c>
      <c r="I306" s="978" t="s">
        <v>55</v>
      </c>
      <c r="J306" s="384">
        <v>50</v>
      </c>
      <c r="K306" s="1102">
        <v>8000</v>
      </c>
      <c r="L306" s="322">
        <v>4000</v>
      </c>
      <c r="M306" s="321">
        <v>100000</v>
      </c>
      <c r="N306" s="407">
        <v>5</v>
      </c>
      <c r="O306" s="384"/>
      <c r="P306" s="642">
        <v>1900</v>
      </c>
      <c r="Q306" s="508" t="s">
        <v>2323</v>
      </c>
      <c r="R306" s="1747" t="s">
        <v>56</v>
      </c>
      <c r="S306" s="384" t="s">
        <v>739</v>
      </c>
      <c r="T306" s="384" t="s">
        <v>3621</v>
      </c>
      <c r="U306" s="384"/>
      <c r="V306" s="384" t="s">
        <v>121</v>
      </c>
      <c r="W306" s="302" t="s">
        <v>198</v>
      </c>
      <c r="X306" s="302">
        <v>160</v>
      </c>
      <c r="Y306" s="322">
        <v>80</v>
      </c>
      <c r="Z306" s="322">
        <v>1215</v>
      </c>
      <c r="AA306" s="322">
        <v>76</v>
      </c>
      <c r="AB306" s="384" t="s">
        <v>113</v>
      </c>
      <c r="AC306" s="524" t="s">
        <v>3079</v>
      </c>
      <c r="AD306" s="322"/>
      <c r="AE306" s="331">
        <v>872110333313199</v>
      </c>
      <c r="AF306" s="322">
        <v>1</v>
      </c>
      <c r="AG306" s="322" t="s">
        <v>113</v>
      </c>
      <c r="AH306" s="743">
        <v>14.5</v>
      </c>
      <c r="AL306" s="2938"/>
    </row>
    <row r="307" spans="2:38">
      <c r="B307" s="803"/>
      <c r="C307" s="557" t="s">
        <v>2766</v>
      </c>
      <c r="D307" s="557" t="s">
        <v>2193</v>
      </c>
      <c r="E307" s="1463" t="s">
        <v>2769</v>
      </c>
      <c r="F307" s="2247">
        <v>911401824481</v>
      </c>
      <c r="G307" s="91">
        <v>8710163369341</v>
      </c>
      <c r="H307" s="200" t="s">
        <v>69</v>
      </c>
      <c r="I307" s="978" t="s">
        <v>55</v>
      </c>
      <c r="J307" s="384">
        <v>24.5</v>
      </c>
      <c r="K307" s="1102">
        <v>3400</v>
      </c>
      <c r="L307" s="322">
        <v>6500</v>
      </c>
      <c r="M307" s="321">
        <v>50000</v>
      </c>
      <c r="N307" s="365">
        <v>5</v>
      </c>
      <c r="O307" s="384"/>
      <c r="P307" s="642">
        <v>1900</v>
      </c>
      <c r="Q307" s="508"/>
      <c r="R307" s="1747" t="s">
        <v>48</v>
      </c>
      <c r="S307" s="384" t="s">
        <v>49</v>
      </c>
      <c r="T307" s="384" t="s">
        <v>3619</v>
      </c>
      <c r="U307" s="384"/>
      <c r="V307" s="384" t="s">
        <v>150</v>
      </c>
      <c r="W307" s="302" t="s">
        <v>198</v>
      </c>
      <c r="X307" s="302">
        <v>138</v>
      </c>
      <c r="Y307" s="322">
        <v>80</v>
      </c>
      <c r="Z307" s="322">
        <v>1515</v>
      </c>
      <c r="AA307" s="322">
        <v>76</v>
      </c>
      <c r="AB307" s="384" t="s">
        <v>113</v>
      </c>
      <c r="AC307" s="343" t="s">
        <v>3079</v>
      </c>
      <c r="AD307" s="322"/>
      <c r="AE307" s="320">
        <v>871016336934199</v>
      </c>
      <c r="AF307" s="322">
        <v>1</v>
      </c>
      <c r="AG307" s="322" t="s">
        <v>113</v>
      </c>
      <c r="AH307" s="743">
        <v>14.5</v>
      </c>
      <c r="AL307" s="2938"/>
    </row>
    <row r="308" spans="2:38">
      <c r="B308" s="803"/>
      <c r="C308" s="557" t="s">
        <v>2766</v>
      </c>
      <c r="D308" s="557" t="s">
        <v>2193</v>
      </c>
      <c r="E308" s="1463" t="s">
        <v>2769</v>
      </c>
      <c r="F308" s="2314">
        <v>911401823680</v>
      </c>
      <c r="G308" s="913">
        <v>8718291840473</v>
      </c>
      <c r="H308" s="1167" t="s">
        <v>766</v>
      </c>
      <c r="I308" s="913" t="s">
        <v>55</v>
      </c>
      <c r="J308" s="1048">
        <v>24.3</v>
      </c>
      <c r="K308" s="2945">
        <v>3400</v>
      </c>
      <c r="L308" s="1046">
        <v>4000</v>
      </c>
      <c r="M308" s="1166">
        <v>50000</v>
      </c>
      <c r="N308" s="1033">
        <v>5</v>
      </c>
      <c r="O308" s="1048"/>
      <c r="P308" s="1979">
        <v>1900</v>
      </c>
      <c r="Q308" s="508"/>
      <c r="R308" s="1738" t="s">
        <v>760</v>
      </c>
      <c r="S308" s="1048" t="s">
        <v>49</v>
      </c>
      <c r="T308" s="1048" t="s">
        <v>3619</v>
      </c>
      <c r="U308" s="1048"/>
      <c r="V308" s="1048" t="s">
        <v>121</v>
      </c>
      <c r="W308" s="1000" t="s">
        <v>198</v>
      </c>
      <c r="X308" s="1000">
        <v>139</v>
      </c>
      <c r="Y308" s="1046">
        <v>80</v>
      </c>
      <c r="Z308" s="1046">
        <v>1515</v>
      </c>
      <c r="AA308" s="1046">
        <v>76</v>
      </c>
      <c r="AB308" s="1048" t="s">
        <v>113</v>
      </c>
      <c r="AC308" s="999" t="s">
        <v>3079</v>
      </c>
      <c r="AD308" s="1046"/>
      <c r="AE308" s="2561">
        <v>871829184047399</v>
      </c>
      <c r="AF308" s="1046">
        <v>1</v>
      </c>
      <c r="AG308" s="1046" t="s">
        <v>113</v>
      </c>
      <c r="AH308" s="2827">
        <v>14.5</v>
      </c>
      <c r="AL308" s="2938"/>
    </row>
    <row r="309" spans="2:38">
      <c r="B309" s="803"/>
      <c r="C309" s="557" t="s">
        <v>2766</v>
      </c>
      <c r="D309" s="557" t="s">
        <v>2193</v>
      </c>
      <c r="E309" s="1463" t="s">
        <v>2769</v>
      </c>
      <c r="F309" s="2247">
        <v>911401835688</v>
      </c>
      <c r="G309" s="210">
        <v>8721103333070</v>
      </c>
      <c r="H309" s="200" t="s">
        <v>3541</v>
      </c>
      <c r="I309" s="210" t="s">
        <v>55</v>
      </c>
      <c r="J309" s="384">
        <v>21.5</v>
      </c>
      <c r="K309" s="1102">
        <v>3400</v>
      </c>
      <c r="L309" s="322">
        <v>4000</v>
      </c>
      <c r="M309" s="321">
        <v>100000</v>
      </c>
      <c r="N309" s="365">
        <v>5</v>
      </c>
      <c r="O309" s="384"/>
      <c r="P309" s="642">
        <v>1900</v>
      </c>
      <c r="Q309" s="508" t="s">
        <v>2323</v>
      </c>
      <c r="R309" s="1747" t="s">
        <v>56</v>
      </c>
      <c r="S309" s="384" t="s">
        <v>739</v>
      </c>
      <c r="T309" s="384" t="s">
        <v>3619</v>
      </c>
      <c r="U309" s="384"/>
      <c r="V309" s="384" t="s">
        <v>121</v>
      </c>
      <c r="W309" s="302" t="s">
        <v>198</v>
      </c>
      <c r="X309" s="302">
        <v>158</v>
      </c>
      <c r="Y309" s="322">
        <v>80</v>
      </c>
      <c r="Z309" s="322">
        <v>1515</v>
      </c>
      <c r="AA309" s="322">
        <v>76</v>
      </c>
      <c r="AB309" s="384" t="s">
        <v>113</v>
      </c>
      <c r="AC309" s="343" t="s">
        <v>3079</v>
      </c>
      <c r="AD309" s="322"/>
      <c r="AE309" s="1911">
        <v>872110333307099</v>
      </c>
      <c r="AF309" s="322">
        <v>1</v>
      </c>
      <c r="AG309" s="322" t="s">
        <v>113</v>
      </c>
      <c r="AH309" s="743">
        <v>14.5</v>
      </c>
      <c r="AL309" s="2938"/>
    </row>
    <row r="310" spans="2:38">
      <c r="B310" s="803"/>
      <c r="C310" s="557" t="s">
        <v>2766</v>
      </c>
      <c r="D310" s="557" t="s">
        <v>2193</v>
      </c>
      <c r="E310" s="1463" t="s">
        <v>2769</v>
      </c>
      <c r="F310" s="2314">
        <v>911401823880</v>
      </c>
      <c r="G310" s="988">
        <v>8718291840497</v>
      </c>
      <c r="H310" s="1167" t="s">
        <v>767</v>
      </c>
      <c r="I310" s="913" t="s">
        <v>55</v>
      </c>
      <c r="J310" s="933">
        <v>42.9</v>
      </c>
      <c r="K310" s="2945">
        <v>6000</v>
      </c>
      <c r="L310" s="1033">
        <v>4000</v>
      </c>
      <c r="M310" s="1166">
        <v>50000</v>
      </c>
      <c r="N310" s="1033">
        <v>5</v>
      </c>
      <c r="O310" s="933"/>
      <c r="P310" s="1979">
        <v>2050</v>
      </c>
      <c r="Q310" s="508"/>
      <c r="R310" s="2947" t="s">
        <v>760</v>
      </c>
      <c r="S310" s="933" t="s">
        <v>49</v>
      </c>
      <c r="T310" s="933" t="s">
        <v>3620</v>
      </c>
      <c r="U310" s="933"/>
      <c r="V310" s="933" t="s">
        <v>121</v>
      </c>
      <c r="W310" s="999" t="s">
        <v>198</v>
      </c>
      <c r="X310" s="999">
        <v>139</v>
      </c>
      <c r="Y310" s="1033">
        <v>80</v>
      </c>
      <c r="Z310" s="1033">
        <v>1515</v>
      </c>
      <c r="AA310" s="1033">
        <v>76</v>
      </c>
      <c r="AB310" s="933" t="s">
        <v>113</v>
      </c>
      <c r="AC310" s="999" t="s">
        <v>3079</v>
      </c>
      <c r="AD310" s="1033"/>
      <c r="AE310" s="915">
        <v>871829184049700</v>
      </c>
      <c r="AF310" s="1033">
        <v>1</v>
      </c>
      <c r="AG310" s="1033" t="s">
        <v>113</v>
      </c>
      <c r="AH310" s="2899">
        <v>14.5</v>
      </c>
      <c r="AL310" s="2938"/>
    </row>
    <row r="311" spans="2:38">
      <c r="B311" s="803"/>
      <c r="C311" s="557" t="s">
        <v>2766</v>
      </c>
      <c r="D311" s="557" t="s">
        <v>2193</v>
      </c>
      <c r="E311" s="1463" t="s">
        <v>2769</v>
      </c>
      <c r="F311" s="2249">
        <v>911401835888</v>
      </c>
      <c r="G311" s="73">
        <v>8721103333094</v>
      </c>
      <c r="H311" s="972" t="s">
        <v>3542</v>
      </c>
      <c r="I311" s="1068" t="s">
        <v>55</v>
      </c>
      <c r="J311" s="384" t="s">
        <v>1285</v>
      </c>
      <c r="K311" s="1102">
        <v>6000</v>
      </c>
      <c r="L311" s="322">
        <v>4000</v>
      </c>
      <c r="M311" s="321">
        <v>100000</v>
      </c>
      <c r="N311" s="407">
        <v>5</v>
      </c>
      <c r="O311" s="384"/>
      <c r="P311" s="642">
        <v>2050</v>
      </c>
      <c r="Q311" s="508" t="s">
        <v>2323</v>
      </c>
      <c r="R311" s="1747" t="s">
        <v>56</v>
      </c>
      <c r="S311" s="384" t="s">
        <v>739</v>
      </c>
      <c r="T311" s="384" t="s">
        <v>3620</v>
      </c>
      <c r="U311" s="384"/>
      <c r="V311" s="384" t="s">
        <v>121</v>
      </c>
      <c r="W311" s="302" t="s">
        <v>198</v>
      </c>
      <c r="X311" s="302">
        <v>160</v>
      </c>
      <c r="Y311" s="322">
        <v>80</v>
      </c>
      <c r="Z311" s="322">
        <v>1515</v>
      </c>
      <c r="AA311" s="322">
        <v>76</v>
      </c>
      <c r="AB311" s="384" t="s">
        <v>113</v>
      </c>
      <c r="AC311" s="524" t="s">
        <v>3079</v>
      </c>
      <c r="AD311" s="322"/>
      <c r="AE311" s="331">
        <v>872110333309499</v>
      </c>
      <c r="AF311" s="322">
        <v>1</v>
      </c>
      <c r="AG311" s="322" t="s">
        <v>113</v>
      </c>
      <c r="AH311" s="743">
        <v>14.5</v>
      </c>
      <c r="AL311" s="2938"/>
    </row>
    <row r="312" spans="2:38">
      <c r="B312" s="803"/>
      <c r="C312" s="557" t="s">
        <v>2766</v>
      </c>
      <c r="D312" s="557" t="s">
        <v>2193</v>
      </c>
      <c r="E312" s="1463" t="s">
        <v>2769</v>
      </c>
      <c r="F312" s="2249">
        <v>910505106557</v>
      </c>
      <c r="G312" s="73">
        <v>8721103390035</v>
      </c>
      <c r="H312" s="972" t="s">
        <v>3553</v>
      </c>
      <c r="I312" s="1068" t="s">
        <v>3709</v>
      </c>
      <c r="J312" s="384" t="s">
        <v>1285</v>
      </c>
      <c r="K312" s="1102">
        <v>5800</v>
      </c>
      <c r="L312" s="322">
        <v>4000</v>
      </c>
      <c r="M312" s="321">
        <v>100000</v>
      </c>
      <c r="N312" s="407">
        <v>5</v>
      </c>
      <c r="O312" s="384"/>
      <c r="P312" s="642">
        <v>2050</v>
      </c>
      <c r="Q312" s="508" t="s">
        <v>2323</v>
      </c>
      <c r="R312" s="1747" t="s">
        <v>56</v>
      </c>
      <c r="S312" s="384" t="s">
        <v>739</v>
      </c>
      <c r="T312" s="384" t="s">
        <v>3620</v>
      </c>
      <c r="U312" s="384"/>
      <c r="V312" s="384" t="s">
        <v>121</v>
      </c>
      <c r="W312" s="302" t="s">
        <v>198</v>
      </c>
      <c r="X312" s="302">
        <v>155</v>
      </c>
      <c r="Y312" s="322">
        <v>80</v>
      </c>
      <c r="Z312" s="322">
        <v>1515</v>
      </c>
      <c r="AA312" s="322">
        <v>76</v>
      </c>
      <c r="AB312" s="384" t="s">
        <v>113</v>
      </c>
      <c r="AC312" s="524" t="s">
        <v>3079</v>
      </c>
      <c r="AD312" s="322"/>
      <c r="AE312" s="331">
        <v>872110339003500</v>
      </c>
      <c r="AF312" s="322">
        <v>1</v>
      </c>
      <c r="AG312" s="322" t="s">
        <v>113</v>
      </c>
      <c r="AH312" s="743">
        <v>14.5</v>
      </c>
      <c r="AL312" s="2938"/>
    </row>
    <row r="313" spans="2:38">
      <c r="B313" s="803"/>
      <c r="C313" s="557" t="s">
        <v>2766</v>
      </c>
      <c r="D313" s="557" t="s">
        <v>2193</v>
      </c>
      <c r="E313" s="1463" t="s">
        <v>2769</v>
      </c>
      <c r="F313" s="2249">
        <v>910505106552</v>
      </c>
      <c r="G313" s="73">
        <v>8721103359988</v>
      </c>
      <c r="H313" s="972" t="s">
        <v>3527</v>
      </c>
      <c r="I313" s="1068" t="s">
        <v>3710</v>
      </c>
      <c r="J313" s="384">
        <v>32</v>
      </c>
      <c r="K313" s="1102">
        <v>6000</v>
      </c>
      <c r="L313" s="322">
        <v>4000</v>
      </c>
      <c r="M313" s="321">
        <v>100000</v>
      </c>
      <c r="N313" s="407">
        <v>5</v>
      </c>
      <c r="O313" s="384"/>
      <c r="P313" s="642">
        <v>2250</v>
      </c>
      <c r="Q313" s="508" t="s">
        <v>2323</v>
      </c>
      <c r="R313" s="1747" t="s">
        <v>56</v>
      </c>
      <c r="S313" s="384" t="s">
        <v>739</v>
      </c>
      <c r="T313" s="384" t="s">
        <v>3620</v>
      </c>
      <c r="U313" s="384"/>
      <c r="V313" s="384" t="s">
        <v>121</v>
      </c>
      <c r="W313" s="302" t="s">
        <v>198</v>
      </c>
      <c r="X313" s="302">
        <v>188</v>
      </c>
      <c r="Y313" s="322">
        <v>80</v>
      </c>
      <c r="Z313" s="322">
        <v>1515</v>
      </c>
      <c r="AA313" s="322">
        <v>76</v>
      </c>
      <c r="AB313" s="384" t="s">
        <v>113</v>
      </c>
      <c r="AC313" s="524" t="s">
        <v>3079</v>
      </c>
      <c r="AD313" s="322"/>
      <c r="AE313" s="331">
        <v>872110335998800</v>
      </c>
      <c r="AF313" s="322">
        <v>1</v>
      </c>
      <c r="AG313" s="322" t="s">
        <v>113</v>
      </c>
      <c r="AH313" s="743">
        <v>14.5</v>
      </c>
      <c r="AL313" s="2938"/>
    </row>
    <row r="314" spans="2:38">
      <c r="B314" s="803"/>
      <c r="C314" s="557" t="s">
        <v>2766</v>
      </c>
      <c r="D314" s="557" t="s">
        <v>2193</v>
      </c>
      <c r="E314" s="1463" t="s">
        <v>2769</v>
      </c>
      <c r="F314" s="2249">
        <v>911401839488</v>
      </c>
      <c r="G314" s="73">
        <v>8721103333452</v>
      </c>
      <c r="H314" s="972" t="s">
        <v>3525</v>
      </c>
      <c r="I314" s="1068" t="s">
        <v>53</v>
      </c>
      <c r="J314" s="384" t="s">
        <v>3581</v>
      </c>
      <c r="K314" s="1102" t="s">
        <v>3585</v>
      </c>
      <c r="L314" s="322">
        <v>4000</v>
      </c>
      <c r="M314" s="321">
        <v>100000</v>
      </c>
      <c r="N314" s="407">
        <v>5</v>
      </c>
      <c r="O314" s="384"/>
      <c r="P314" s="642">
        <v>2250</v>
      </c>
      <c r="Q314" s="508" t="s">
        <v>2323</v>
      </c>
      <c r="R314" s="1747" t="s">
        <v>56</v>
      </c>
      <c r="S314" s="384" t="s">
        <v>739</v>
      </c>
      <c r="T314" s="384" t="s">
        <v>3660</v>
      </c>
      <c r="U314" s="384"/>
      <c r="V314" s="384" t="s">
        <v>121</v>
      </c>
      <c r="W314" s="302" t="s">
        <v>198</v>
      </c>
      <c r="X314" s="302" t="s">
        <v>3668</v>
      </c>
      <c r="Y314" s="322">
        <v>80</v>
      </c>
      <c r="Z314" s="322">
        <v>1515</v>
      </c>
      <c r="AA314" s="322">
        <v>76</v>
      </c>
      <c r="AB314" s="384" t="s">
        <v>113</v>
      </c>
      <c r="AC314" s="524" t="s">
        <v>3079</v>
      </c>
      <c r="AD314" s="322"/>
      <c r="AE314" s="331">
        <v>872110333345299</v>
      </c>
      <c r="AF314" s="322">
        <v>1</v>
      </c>
      <c r="AG314" s="322" t="s">
        <v>113</v>
      </c>
      <c r="AH314" s="743">
        <v>14.5</v>
      </c>
      <c r="AL314" s="2938"/>
    </row>
    <row r="315" spans="2:38">
      <c r="B315" s="803"/>
      <c r="C315" s="557" t="s">
        <v>2766</v>
      </c>
      <c r="D315" s="557" t="s">
        <v>2193</v>
      </c>
      <c r="E315" s="1463" t="s">
        <v>2769</v>
      </c>
      <c r="F315" s="2249">
        <v>910505106559</v>
      </c>
      <c r="G315" s="262">
        <v>8721103390059</v>
      </c>
      <c r="H315" s="972" t="s">
        <v>3555</v>
      </c>
      <c r="I315" s="1068" t="s">
        <v>3711</v>
      </c>
      <c r="J315" s="384" t="s">
        <v>3581</v>
      </c>
      <c r="K315" s="2105" t="s">
        <v>3600</v>
      </c>
      <c r="L315" s="322">
        <v>4000</v>
      </c>
      <c r="M315" s="321">
        <v>100000</v>
      </c>
      <c r="N315" s="407">
        <v>5</v>
      </c>
      <c r="O315" s="384"/>
      <c r="P315" s="642">
        <v>2250</v>
      </c>
      <c r="Q315" s="508" t="s">
        <v>2323</v>
      </c>
      <c r="R315" s="1747" t="s">
        <v>56</v>
      </c>
      <c r="S315" s="384" t="s">
        <v>739</v>
      </c>
      <c r="T315" s="384" t="s">
        <v>3660</v>
      </c>
      <c r="U315" s="384"/>
      <c r="V315" s="384" t="s">
        <v>121</v>
      </c>
      <c r="W315" s="302" t="s">
        <v>198</v>
      </c>
      <c r="X315" s="302" t="s">
        <v>3669</v>
      </c>
      <c r="Y315" s="1918">
        <v>80</v>
      </c>
      <c r="Z315" s="322">
        <v>1515</v>
      </c>
      <c r="AA315" s="322">
        <v>76</v>
      </c>
      <c r="AB315" s="1069" t="s">
        <v>113</v>
      </c>
      <c r="AC315" s="524" t="s">
        <v>3079</v>
      </c>
      <c r="AD315" s="322"/>
      <c r="AE315" s="331">
        <v>872110339005900</v>
      </c>
      <c r="AF315" s="322">
        <v>1</v>
      </c>
      <c r="AG315" s="322" t="s">
        <v>113</v>
      </c>
      <c r="AH315" s="743">
        <v>14.5</v>
      </c>
      <c r="AL315" s="2938"/>
    </row>
    <row r="316" spans="2:38">
      <c r="B316" s="803"/>
      <c r="C316" s="557" t="s">
        <v>2766</v>
      </c>
      <c r="D316" s="557" t="s">
        <v>2193</v>
      </c>
      <c r="E316" s="1463" t="s">
        <v>2769</v>
      </c>
      <c r="F316" s="2249">
        <v>910505106567</v>
      </c>
      <c r="G316" s="73">
        <v>8721103390134</v>
      </c>
      <c r="H316" s="972" t="s">
        <v>3524</v>
      </c>
      <c r="I316" s="978" t="s">
        <v>53</v>
      </c>
      <c r="J316" s="384" t="s">
        <v>3581</v>
      </c>
      <c r="K316" s="1102" t="s">
        <v>3586</v>
      </c>
      <c r="L316" s="322">
        <v>3000</v>
      </c>
      <c r="M316" s="321">
        <v>100000</v>
      </c>
      <c r="N316" s="407">
        <v>5</v>
      </c>
      <c r="O316" s="384"/>
      <c r="P316" s="642">
        <v>2250</v>
      </c>
      <c r="Q316" s="508" t="s">
        <v>2323</v>
      </c>
      <c r="R316" s="1747" t="s">
        <v>56</v>
      </c>
      <c r="S316" s="384" t="s">
        <v>739</v>
      </c>
      <c r="T316" s="384" t="s">
        <v>3660</v>
      </c>
      <c r="U316" s="384"/>
      <c r="V316" s="384" t="s">
        <v>147</v>
      </c>
      <c r="W316" s="302" t="s">
        <v>198</v>
      </c>
      <c r="X316" s="302" t="s">
        <v>3670</v>
      </c>
      <c r="Y316" s="322">
        <v>80</v>
      </c>
      <c r="Z316" s="322">
        <v>1515</v>
      </c>
      <c r="AA316" s="322">
        <v>76</v>
      </c>
      <c r="AB316" s="384" t="s">
        <v>113</v>
      </c>
      <c r="AC316" s="524" t="s">
        <v>3079</v>
      </c>
      <c r="AD316" s="322"/>
      <c r="AE316" s="331">
        <v>872110339013400</v>
      </c>
      <c r="AF316" s="322">
        <v>1</v>
      </c>
      <c r="AG316" s="322" t="s">
        <v>113</v>
      </c>
      <c r="AH316" s="743">
        <v>14.5</v>
      </c>
      <c r="AL316" s="2938"/>
    </row>
    <row r="317" spans="2:38">
      <c r="B317" s="803"/>
      <c r="C317" s="557" t="s">
        <v>2766</v>
      </c>
      <c r="D317" s="557" t="s">
        <v>2193</v>
      </c>
      <c r="E317" s="1463" t="s">
        <v>2769</v>
      </c>
      <c r="F317" s="2942">
        <v>911401823980</v>
      </c>
      <c r="G317" s="1036">
        <v>8718699409289</v>
      </c>
      <c r="H317" s="2943" t="s">
        <v>768</v>
      </c>
      <c r="I317" s="913" t="s">
        <v>55</v>
      </c>
      <c r="J317" s="933">
        <v>57.1</v>
      </c>
      <c r="K317" s="2945">
        <v>8000</v>
      </c>
      <c r="L317" s="1046">
        <v>4000</v>
      </c>
      <c r="M317" s="1166">
        <v>50000</v>
      </c>
      <c r="N317" s="2946">
        <v>5</v>
      </c>
      <c r="O317" s="1048"/>
      <c r="P317" s="1979">
        <v>2200</v>
      </c>
      <c r="Q317" s="508"/>
      <c r="R317" s="1738" t="s">
        <v>760</v>
      </c>
      <c r="S317" s="1048" t="s">
        <v>49</v>
      </c>
      <c r="T317" s="1048" t="s">
        <v>3621</v>
      </c>
      <c r="U317" s="1048"/>
      <c r="V317" s="1048" t="s">
        <v>121</v>
      </c>
      <c r="W317" s="1000" t="s">
        <v>198</v>
      </c>
      <c r="X317" s="1000">
        <v>140</v>
      </c>
      <c r="Y317" s="1046">
        <v>80</v>
      </c>
      <c r="Z317" s="1046">
        <v>1515</v>
      </c>
      <c r="AA317" s="1046">
        <v>76</v>
      </c>
      <c r="AB317" s="1048" t="s">
        <v>113</v>
      </c>
      <c r="AC317" s="2941" t="s">
        <v>3079</v>
      </c>
      <c r="AD317" s="1046"/>
      <c r="AE317" s="908">
        <v>871869940928900</v>
      </c>
      <c r="AF317" s="1046">
        <v>1</v>
      </c>
      <c r="AG317" s="1046" t="s">
        <v>113</v>
      </c>
      <c r="AH317" s="2827">
        <v>14.5</v>
      </c>
      <c r="AL317" s="2938"/>
    </row>
    <row r="318" spans="2:38">
      <c r="B318" s="803"/>
      <c r="C318" s="557" t="s">
        <v>2766</v>
      </c>
      <c r="D318" s="557" t="s">
        <v>2193</v>
      </c>
      <c r="E318" s="1463" t="s">
        <v>2769</v>
      </c>
      <c r="F318" s="2249">
        <v>911401835988</v>
      </c>
      <c r="G318" s="73">
        <v>8721103333100</v>
      </c>
      <c r="H318" s="972" t="s">
        <v>3543</v>
      </c>
      <c r="I318" s="1068" t="s">
        <v>55</v>
      </c>
      <c r="J318" s="384">
        <v>50</v>
      </c>
      <c r="K318" s="1102">
        <v>8000</v>
      </c>
      <c r="L318" s="322">
        <v>4000</v>
      </c>
      <c r="M318" s="321">
        <v>100000</v>
      </c>
      <c r="N318" s="407">
        <v>5</v>
      </c>
      <c r="O318" s="384"/>
      <c r="P318" s="642">
        <v>2200</v>
      </c>
      <c r="Q318" s="508" t="s">
        <v>2323</v>
      </c>
      <c r="R318" s="1747" t="s">
        <v>56</v>
      </c>
      <c r="S318" s="384" t="s">
        <v>739</v>
      </c>
      <c r="T318" s="384" t="s">
        <v>3621</v>
      </c>
      <c r="U318" s="384"/>
      <c r="V318" s="384" t="s">
        <v>121</v>
      </c>
      <c r="W318" s="302" t="s">
        <v>198</v>
      </c>
      <c r="X318" s="302">
        <v>160</v>
      </c>
      <c r="Y318" s="322">
        <v>80</v>
      </c>
      <c r="Z318" s="322">
        <v>1515</v>
      </c>
      <c r="AA318" s="322">
        <v>76</v>
      </c>
      <c r="AB318" s="384" t="s">
        <v>113</v>
      </c>
      <c r="AC318" s="524" t="s">
        <v>3079</v>
      </c>
      <c r="AD318" s="322"/>
      <c r="AE318" s="331">
        <v>872110333310099</v>
      </c>
      <c r="AF318" s="322">
        <v>1</v>
      </c>
      <c r="AG318" s="322" t="s">
        <v>113</v>
      </c>
      <c r="AH318" s="743">
        <v>14.5</v>
      </c>
      <c r="AL318" s="2938"/>
    </row>
    <row r="319" spans="2:38">
      <c r="B319" s="803"/>
      <c r="C319" s="557" t="s">
        <v>2766</v>
      </c>
      <c r="D319" s="557" t="s">
        <v>2193</v>
      </c>
      <c r="E319" s="1463" t="s">
        <v>2769</v>
      </c>
      <c r="F319" s="2249">
        <v>911401839688</v>
      </c>
      <c r="G319" s="73">
        <v>8721103333476</v>
      </c>
      <c r="H319" s="972" t="s">
        <v>3526</v>
      </c>
      <c r="I319" s="1068" t="s">
        <v>53</v>
      </c>
      <c r="J319" s="384" t="s">
        <v>3582</v>
      </c>
      <c r="K319" s="1102" t="s">
        <v>3587</v>
      </c>
      <c r="L319" s="322">
        <v>4000</v>
      </c>
      <c r="M319" s="321">
        <v>100000</v>
      </c>
      <c r="N319" s="407">
        <v>5</v>
      </c>
      <c r="O319" s="384"/>
      <c r="P319" s="642">
        <v>2400</v>
      </c>
      <c r="Q319" s="508" t="s">
        <v>2323</v>
      </c>
      <c r="R319" s="1747" t="s">
        <v>56</v>
      </c>
      <c r="S319" s="384" t="s">
        <v>739</v>
      </c>
      <c r="T319" s="384" t="s">
        <v>3661</v>
      </c>
      <c r="U319" s="384"/>
      <c r="V319" s="384" t="s">
        <v>121</v>
      </c>
      <c r="W319" s="302" t="s">
        <v>198</v>
      </c>
      <c r="X319" s="302" t="s">
        <v>3671</v>
      </c>
      <c r="Y319" s="322">
        <v>80</v>
      </c>
      <c r="Z319" s="322">
        <v>1515</v>
      </c>
      <c r="AA319" s="322">
        <v>76</v>
      </c>
      <c r="AB319" s="384" t="s">
        <v>113</v>
      </c>
      <c r="AC319" s="524" t="s">
        <v>3079</v>
      </c>
      <c r="AD319" s="322"/>
      <c r="AE319" s="331">
        <v>872110333347699</v>
      </c>
      <c r="AF319" s="322">
        <v>1</v>
      </c>
      <c r="AG319" s="322" t="s">
        <v>113</v>
      </c>
      <c r="AH319" s="743">
        <v>14.5</v>
      </c>
      <c r="AL319" s="2938"/>
    </row>
    <row r="320" spans="2:38">
      <c r="B320" s="803"/>
      <c r="C320" s="557" t="s">
        <v>2766</v>
      </c>
      <c r="D320" s="557" t="s">
        <v>2193</v>
      </c>
      <c r="E320" s="1463" t="s">
        <v>2769</v>
      </c>
      <c r="F320" s="2942">
        <v>911401815887</v>
      </c>
      <c r="G320" s="1036">
        <v>8720169754300</v>
      </c>
      <c r="H320" s="2943" t="s">
        <v>60</v>
      </c>
      <c r="I320" s="2944" t="s">
        <v>55</v>
      </c>
      <c r="J320" s="1048">
        <v>62</v>
      </c>
      <c r="K320" s="2945">
        <v>10000</v>
      </c>
      <c r="L320" s="1046">
        <v>4000</v>
      </c>
      <c r="M320" s="1166">
        <v>50000</v>
      </c>
      <c r="N320" s="2946">
        <v>5</v>
      </c>
      <c r="O320" s="1048"/>
      <c r="P320" s="1979">
        <v>2400</v>
      </c>
      <c r="Q320" s="508"/>
      <c r="R320" s="1738" t="s">
        <v>48</v>
      </c>
      <c r="S320" s="1048" t="s">
        <v>49</v>
      </c>
      <c r="T320" s="1048" t="s">
        <v>3623</v>
      </c>
      <c r="U320" s="1048"/>
      <c r="V320" s="1048" t="s">
        <v>121</v>
      </c>
      <c r="W320" s="1000" t="s">
        <v>198</v>
      </c>
      <c r="X320" s="1000">
        <v>161</v>
      </c>
      <c r="Y320" s="1046">
        <v>80</v>
      </c>
      <c r="Z320" s="1046">
        <v>1515</v>
      </c>
      <c r="AA320" s="1046">
        <v>76</v>
      </c>
      <c r="AB320" s="1048" t="s">
        <v>113</v>
      </c>
      <c r="AC320" s="2941" t="s">
        <v>3079</v>
      </c>
      <c r="AD320" s="1046"/>
      <c r="AE320" s="908">
        <v>872016975430099</v>
      </c>
      <c r="AF320" s="1046">
        <v>1</v>
      </c>
      <c r="AG320" s="1046" t="s">
        <v>113</v>
      </c>
      <c r="AH320" s="2827">
        <v>14.5</v>
      </c>
      <c r="AL320" s="2938"/>
    </row>
    <row r="321" spans="2:38">
      <c r="B321" s="137"/>
      <c r="C321" s="557" t="s">
        <v>2766</v>
      </c>
      <c r="D321" s="557" t="s">
        <v>2193</v>
      </c>
      <c r="E321" s="1463" t="s">
        <v>2769</v>
      </c>
      <c r="F321" s="2247">
        <v>911401836388</v>
      </c>
      <c r="G321" s="210">
        <v>8721103333148</v>
      </c>
      <c r="H321" s="200" t="s">
        <v>3544</v>
      </c>
      <c r="I321" s="113" t="s">
        <v>55</v>
      </c>
      <c r="J321" s="744" t="s">
        <v>3583</v>
      </c>
      <c r="K321" s="1108">
        <v>10000</v>
      </c>
      <c r="L321" s="1916">
        <v>4000</v>
      </c>
      <c r="M321" s="321">
        <v>100000</v>
      </c>
      <c r="N321" s="340">
        <v>5</v>
      </c>
      <c r="O321" s="375"/>
      <c r="P321" s="642">
        <v>2400</v>
      </c>
      <c r="Q321" s="508" t="s">
        <v>2323</v>
      </c>
      <c r="R321" s="1745" t="s">
        <v>56</v>
      </c>
      <c r="S321" s="375" t="s">
        <v>739</v>
      </c>
      <c r="T321" s="375" t="s">
        <v>3623</v>
      </c>
      <c r="U321" s="375"/>
      <c r="V321" s="375" t="s">
        <v>121</v>
      </c>
      <c r="W321" s="896" t="s">
        <v>198</v>
      </c>
      <c r="X321" s="896">
        <v>160</v>
      </c>
      <c r="Y321" s="1916">
        <v>80</v>
      </c>
      <c r="Z321" s="1916">
        <v>1515</v>
      </c>
      <c r="AA321" s="1916">
        <v>76</v>
      </c>
      <c r="AB321" s="375" t="s">
        <v>113</v>
      </c>
      <c r="AC321" s="341" t="s">
        <v>3079</v>
      </c>
      <c r="AD321" s="1916"/>
      <c r="AE321" s="1911">
        <v>872110333314899</v>
      </c>
      <c r="AF321" s="1916">
        <v>1</v>
      </c>
      <c r="AG321" s="1916" t="s">
        <v>113</v>
      </c>
      <c r="AH321" s="2816">
        <v>14.5</v>
      </c>
      <c r="AL321" s="2938"/>
    </row>
    <row r="322" spans="2:38">
      <c r="B322" s="137"/>
      <c r="C322" s="557" t="s">
        <v>2766</v>
      </c>
      <c r="D322" s="557" t="s">
        <v>2193</v>
      </c>
      <c r="E322" s="1463" t="s">
        <v>2769</v>
      </c>
      <c r="F322" s="2247">
        <v>911401836488</v>
      </c>
      <c r="G322" s="210">
        <v>8721103333155</v>
      </c>
      <c r="H322" s="200" t="s">
        <v>3545</v>
      </c>
      <c r="I322" s="113" t="s">
        <v>55</v>
      </c>
      <c r="J322" s="806">
        <v>75</v>
      </c>
      <c r="K322" s="1105">
        <v>12000</v>
      </c>
      <c r="L322" s="1914">
        <v>4000</v>
      </c>
      <c r="M322" s="321">
        <v>100000</v>
      </c>
      <c r="N322" s="340">
        <v>5</v>
      </c>
      <c r="O322" s="442"/>
      <c r="P322" s="642">
        <v>2600</v>
      </c>
      <c r="Q322" s="508" t="s">
        <v>2323</v>
      </c>
      <c r="R322" s="1743" t="s">
        <v>56</v>
      </c>
      <c r="S322" s="442" t="s">
        <v>739</v>
      </c>
      <c r="T322" s="442" t="s">
        <v>3623</v>
      </c>
      <c r="U322" s="442"/>
      <c r="V322" s="442" t="s">
        <v>121</v>
      </c>
      <c r="W322" s="2035" t="s">
        <v>198</v>
      </c>
      <c r="X322" s="2035">
        <v>160</v>
      </c>
      <c r="Y322" s="1914">
        <v>80</v>
      </c>
      <c r="Z322" s="1914">
        <v>1515</v>
      </c>
      <c r="AA322" s="1914">
        <v>76</v>
      </c>
      <c r="AB322" s="442" t="s">
        <v>113</v>
      </c>
      <c r="AC322" s="341" t="s">
        <v>3079</v>
      </c>
      <c r="AD322" s="1914"/>
      <c r="AE322" s="1911">
        <v>872110333315599</v>
      </c>
      <c r="AF322" s="1914">
        <v>1</v>
      </c>
      <c r="AG322" s="1914" t="s">
        <v>113</v>
      </c>
      <c r="AH322" s="2814">
        <v>14.5</v>
      </c>
      <c r="AL322" s="2938"/>
    </row>
    <row r="323" spans="2:38">
      <c r="B323" s="137"/>
      <c r="C323" s="1541" t="s">
        <v>2766</v>
      </c>
      <c r="D323" s="1541" t="s">
        <v>2193</v>
      </c>
      <c r="E323" s="1542" t="s">
        <v>2769</v>
      </c>
      <c r="F323" s="2249">
        <v>911401839988</v>
      </c>
      <c r="G323" s="2732">
        <v>8721103333506</v>
      </c>
      <c r="H323" s="972" t="s">
        <v>3547</v>
      </c>
      <c r="I323" s="801" t="s">
        <v>53</v>
      </c>
      <c r="J323" s="2734" t="s">
        <v>3584</v>
      </c>
      <c r="K323" s="2735" t="s">
        <v>3588</v>
      </c>
      <c r="L323" s="2739">
        <v>4000</v>
      </c>
      <c r="M323" s="2490">
        <v>100000</v>
      </c>
      <c r="N323" s="455">
        <v>5</v>
      </c>
      <c r="O323" s="2736"/>
      <c r="P323" s="639">
        <v>2800</v>
      </c>
      <c r="Q323" s="508" t="s">
        <v>2323</v>
      </c>
      <c r="R323" s="2737" t="s">
        <v>56</v>
      </c>
      <c r="S323" s="2736" t="s">
        <v>739</v>
      </c>
      <c r="T323" s="2736" t="s">
        <v>3663</v>
      </c>
      <c r="U323" s="2736"/>
      <c r="V323" s="2736" t="s">
        <v>121</v>
      </c>
      <c r="W323" s="2738" t="s">
        <v>198</v>
      </c>
      <c r="X323" s="2738" t="s">
        <v>3672</v>
      </c>
      <c r="Y323" s="2739">
        <v>80</v>
      </c>
      <c r="Z323" s="2739">
        <v>1515</v>
      </c>
      <c r="AA323" s="2739">
        <v>76</v>
      </c>
      <c r="AB323" s="2736" t="s">
        <v>113</v>
      </c>
      <c r="AC323" s="568" t="s">
        <v>3079</v>
      </c>
      <c r="AD323" s="2739"/>
      <c r="AE323" s="2733">
        <v>872110333350699</v>
      </c>
      <c r="AF323" s="2739">
        <v>1</v>
      </c>
      <c r="AG323" s="2739" t="s">
        <v>113</v>
      </c>
      <c r="AH323" s="2819">
        <v>14.5</v>
      </c>
      <c r="AL323" s="2938"/>
    </row>
    <row r="324" spans="2:38">
      <c r="B324" s="137"/>
      <c r="C324" s="834" t="s">
        <v>2766</v>
      </c>
      <c r="D324" s="834" t="s">
        <v>2193</v>
      </c>
      <c r="E324" s="1483" t="s">
        <v>2769</v>
      </c>
      <c r="F324" s="2248">
        <v>910505106553</v>
      </c>
      <c r="G324" s="194">
        <v>8721103359995</v>
      </c>
      <c r="H324" s="202" t="s">
        <v>3546</v>
      </c>
      <c r="I324" s="498" t="s">
        <v>3710</v>
      </c>
      <c r="J324" s="805">
        <v>74</v>
      </c>
      <c r="K324" s="1107">
        <v>14000</v>
      </c>
      <c r="L324" s="1917">
        <v>4000</v>
      </c>
      <c r="M324" s="444">
        <v>100000</v>
      </c>
      <c r="N324" s="428">
        <v>5</v>
      </c>
      <c r="O324" s="807"/>
      <c r="P324" s="640">
        <v>3000</v>
      </c>
      <c r="Q324" s="508" t="s">
        <v>2323</v>
      </c>
      <c r="R324" s="1746" t="s">
        <v>56</v>
      </c>
      <c r="S324" s="807" t="s">
        <v>739</v>
      </c>
      <c r="T324" s="807" t="s">
        <v>3662</v>
      </c>
      <c r="U324" s="807"/>
      <c r="V324" s="807" t="s">
        <v>121</v>
      </c>
      <c r="W324" s="905" t="s">
        <v>198</v>
      </c>
      <c r="X324" s="905">
        <v>189</v>
      </c>
      <c r="Y324" s="1917">
        <v>80</v>
      </c>
      <c r="Z324" s="1917">
        <v>1515</v>
      </c>
      <c r="AA324" s="1917">
        <v>76</v>
      </c>
      <c r="AB324" s="807" t="s">
        <v>113</v>
      </c>
      <c r="AC324" s="456" t="s">
        <v>3079</v>
      </c>
      <c r="AD324" s="1917"/>
      <c r="AE324" s="453">
        <v>872110335999500</v>
      </c>
      <c r="AF324" s="1917">
        <v>1</v>
      </c>
      <c r="AG324" s="1917" t="s">
        <v>113</v>
      </c>
      <c r="AH324" s="2817">
        <v>14.5</v>
      </c>
      <c r="AL324" s="2938"/>
    </row>
    <row r="325" spans="2:38">
      <c r="B325" s="803"/>
      <c r="C325" s="557" t="s">
        <v>2766</v>
      </c>
      <c r="D325" s="557" t="s">
        <v>2193</v>
      </c>
      <c r="E325" s="1463" t="s">
        <v>2769</v>
      </c>
      <c r="F325" s="2246">
        <v>910505106544</v>
      </c>
      <c r="G325" s="90">
        <v>8721103359902</v>
      </c>
      <c r="H325" s="237" t="s">
        <v>3530</v>
      </c>
      <c r="I325" s="210" t="s">
        <v>63</v>
      </c>
      <c r="J325" s="384">
        <v>25</v>
      </c>
      <c r="K325" s="1094">
        <v>4000</v>
      </c>
      <c r="L325" s="322">
        <v>4000</v>
      </c>
      <c r="M325" s="321">
        <v>100000</v>
      </c>
      <c r="N325" s="343">
        <v>5</v>
      </c>
      <c r="O325" s="384"/>
      <c r="P325" s="642">
        <v>2450</v>
      </c>
      <c r="Q325" s="508" t="s">
        <v>2323</v>
      </c>
      <c r="R325" s="1747" t="s">
        <v>56</v>
      </c>
      <c r="S325" s="384" t="s">
        <v>739</v>
      </c>
      <c r="T325" s="384" t="s">
        <v>3616</v>
      </c>
      <c r="U325" s="384"/>
      <c r="V325" s="384" t="s">
        <v>121</v>
      </c>
      <c r="W325" s="302" t="s">
        <v>198</v>
      </c>
      <c r="X325" s="302">
        <v>160</v>
      </c>
      <c r="Y325" s="322">
        <v>80</v>
      </c>
      <c r="Z325" s="322">
        <v>665</v>
      </c>
      <c r="AA325" s="322">
        <v>76</v>
      </c>
      <c r="AB325" s="384" t="s">
        <v>133</v>
      </c>
      <c r="AC325" s="343" t="s">
        <v>3079</v>
      </c>
      <c r="AD325" s="1918"/>
      <c r="AE325" s="322">
        <v>872110335990200</v>
      </c>
      <c r="AF325" s="1918">
        <v>1</v>
      </c>
      <c r="AG325" s="1918" t="s">
        <v>113</v>
      </c>
      <c r="AH325" s="743">
        <v>14.5</v>
      </c>
      <c r="AL325" s="2938"/>
    </row>
    <row r="326" spans="2:38">
      <c r="B326" s="803"/>
      <c r="C326" s="557" t="s">
        <v>2766</v>
      </c>
      <c r="D326" s="557" t="s">
        <v>2193</v>
      </c>
      <c r="E326" s="1463" t="s">
        <v>2769</v>
      </c>
      <c r="F326" s="2249">
        <v>911401838588</v>
      </c>
      <c r="G326" s="2732">
        <v>8721103333360</v>
      </c>
      <c r="H326" s="972" t="s">
        <v>3538</v>
      </c>
      <c r="I326" s="210" t="s">
        <v>63</v>
      </c>
      <c r="J326" s="384" t="s">
        <v>1285</v>
      </c>
      <c r="K326" s="1094">
        <v>6000</v>
      </c>
      <c r="L326" s="322">
        <v>4000</v>
      </c>
      <c r="M326" s="321">
        <v>100000</v>
      </c>
      <c r="N326" s="407">
        <v>5</v>
      </c>
      <c r="O326" s="384"/>
      <c r="P326" s="642">
        <v>2750</v>
      </c>
      <c r="Q326" s="508" t="s">
        <v>2323</v>
      </c>
      <c r="R326" s="1747" t="s">
        <v>56</v>
      </c>
      <c r="S326" s="384" t="s">
        <v>739</v>
      </c>
      <c r="T326" s="384" t="s">
        <v>3620</v>
      </c>
      <c r="U326" s="384"/>
      <c r="V326" s="384" t="s">
        <v>121</v>
      </c>
      <c r="W326" s="302" t="s">
        <v>198</v>
      </c>
      <c r="X326" s="302">
        <v>160</v>
      </c>
      <c r="Y326" s="322">
        <v>80</v>
      </c>
      <c r="Z326" s="322">
        <v>1215</v>
      </c>
      <c r="AA326" s="322">
        <v>76</v>
      </c>
      <c r="AB326" s="384" t="s">
        <v>133</v>
      </c>
      <c r="AC326" s="524" t="s">
        <v>3079</v>
      </c>
      <c r="AD326" s="322"/>
      <c r="AE326" s="2733">
        <v>872110333336099</v>
      </c>
      <c r="AF326" s="322">
        <v>1</v>
      </c>
      <c r="AG326" s="322" t="s">
        <v>113</v>
      </c>
      <c r="AH326" s="743">
        <v>14.5</v>
      </c>
      <c r="AL326" s="2938"/>
    </row>
    <row r="327" spans="2:38">
      <c r="B327" s="803"/>
      <c r="C327" s="557" t="s">
        <v>2766</v>
      </c>
      <c r="D327" s="557" t="s">
        <v>2193</v>
      </c>
      <c r="E327" s="1463" t="s">
        <v>2769</v>
      </c>
      <c r="F327" s="2249">
        <v>910505106545</v>
      </c>
      <c r="G327" s="73">
        <v>8721103359919</v>
      </c>
      <c r="H327" s="972" t="s">
        <v>3539</v>
      </c>
      <c r="I327" s="210" t="s">
        <v>63</v>
      </c>
      <c r="J327" s="384">
        <v>50</v>
      </c>
      <c r="K327" s="1094">
        <v>8000</v>
      </c>
      <c r="L327" s="322">
        <v>4000</v>
      </c>
      <c r="M327" s="321">
        <v>100000</v>
      </c>
      <c r="N327" s="407">
        <v>5</v>
      </c>
      <c r="O327" s="384"/>
      <c r="P327" s="642">
        <v>2900</v>
      </c>
      <c r="Q327" s="508" t="s">
        <v>2323</v>
      </c>
      <c r="R327" s="1747" t="s">
        <v>56</v>
      </c>
      <c r="S327" s="384" t="s">
        <v>739</v>
      </c>
      <c r="T327" s="384" t="s">
        <v>3621</v>
      </c>
      <c r="U327" s="384"/>
      <c r="V327" s="384" t="s">
        <v>121</v>
      </c>
      <c r="W327" s="302" t="s">
        <v>198</v>
      </c>
      <c r="X327" s="302">
        <v>160</v>
      </c>
      <c r="Y327" s="322">
        <v>80</v>
      </c>
      <c r="Z327" s="322">
        <v>1215</v>
      </c>
      <c r="AA327" s="322">
        <v>76</v>
      </c>
      <c r="AB327" s="384" t="s">
        <v>133</v>
      </c>
      <c r="AC327" s="524" t="s">
        <v>3079</v>
      </c>
      <c r="AD327" s="322"/>
      <c r="AE327" s="331">
        <v>872110335991900</v>
      </c>
      <c r="AF327" s="322">
        <v>1</v>
      </c>
      <c r="AG327" s="322" t="s">
        <v>113</v>
      </c>
      <c r="AH327" s="743">
        <v>14.5</v>
      </c>
      <c r="AL327" s="2938"/>
    </row>
    <row r="328" spans="2:38">
      <c r="B328" s="803"/>
      <c r="C328" s="557" t="s">
        <v>2766</v>
      </c>
      <c r="D328" s="557" t="s">
        <v>2193</v>
      </c>
      <c r="E328" s="1463" t="s">
        <v>2769</v>
      </c>
      <c r="F328" s="2249">
        <v>910505106554</v>
      </c>
      <c r="G328" s="73">
        <v>8721103390004</v>
      </c>
      <c r="H328" s="972" t="s">
        <v>3540</v>
      </c>
      <c r="I328" s="210" t="s">
        <v>3766</v>
      </c>
      <c r="J328" s="384">
        <v>44</v>
      </c>
      <c r="K328" s="1094">
        <v>8200</v>
      </c>
      <c r="L328" s="322">
        <v>4000</v>
      </c>
      <c r="M328" s="321">
        <v>100000</v>
      </c>
      <c r="N328" s="407">
        <v>5</v>
      </c>
      <c r="O328" s="384"/>
      <c r="P328" s="642">
        <v>3100</v>
      </c>
      <c r="Q328" s="508" t="s">
        <v>2323</v>
      </c>
      <c r="R328" s="1747" t="s">
        <v>56</v>
      </c>
      <c r="S328" s="384" t="s">
        <v>739</v>
      </c>
      <c r="T328" s="384" t="s">
        <v>3621</v>
      </c>
      <c r="U328" s="384"/>
      <c r="V328" s="384" t="s">
        <v>121</v>
      </c>
      <c r="W328" s="302" t="s">
        <v>198</v>
      </c>
      <c r="X328" s="302">
        <v>186</v>
      </c>
      <c r="Y328" s="322">
        <v>80</v>
      </c>
      <c r="Z328" s="322">
        <v>1215</v>
      </c>
      <c r="AA328" s="322">
        <v>76</v>
      </c>
      <c r="AB328" s="384" t="s">
        <v>133</v>
      </c>
      <c r="AC328" s="524" t="s">
        <v>3079</v>
      </c>
      <c r="AD328" s="322"/>
      <c r="AE328" s="331">
        <v>872110339000400</v>
      </c>
      <c r="AF328" s="322">
        <v>1</v>
      </c>
      <c r="AG328" s="322" t="s">
        <v>113</v>
      </c>
      <c r="AH328" s="743">
        <v>14.5</v>
      </c>
      <c r="AL328" s="2938"/>
    </row>
    <row r="329" spans="2:38">
      <c r="B329" s="803"/>
      <c r="C329" s="557" t="s">
        <v>2766</v>
      </c>
      <c r="D329" s="557" t="s">
        <v>2193</v>
      </c>
      <c r="E329" s="1463" t="s">
        <v>2769</v>
      </c>
      <c r="F329" s="2314">
        <v>910505100061</v>
      </c>
      <c r="G329" s="913">
        <v>8718696883082</v>
      </c>
      <c r="H329" s="1167" t="s">
        <v>772</v>
      </c>
      <c r="I329" s="913" t="s">
        <v>63</v>
      </c>
      <c r="J329" s="1048">
        <v>26</v>
      </c>
      <c r="K329" s="1166">
        <v>3400</v>
      </c>
      <c r="L329" s="1046">
        <v>4000</v>
      </c>
      <c r="M329" s="1166">
        <v>50000</v>
      </c>
      <c r="N329" s="1033">
        <v>5</v>
      </c>
      <c r="O329" s="1048"/>
      <c r="P329" s="1979">
        <v>2900</v>
      </c>
      <c r="Q329" s="508"/>
      <c r="R329" s="1738" t="s">
        <v>760</v>
      </c>
      <c r="S329" s="1048" t="s">
        <v>49</v>
      </c>
      <c r="T329" s="1048" t="s">
        <v>3619</v>
      </c>
      <c r="U329" s="1048"/>
      <c r="V329" s="1048" t="s">
        <v>121</v>
      </c>
      <c r="W329" s="1000" t="s">
        <v>198</v>
      </c>
      <c r="X329" s="1000">
        <v>130</v>
      </c>
      <c r="Y329" s="1046">
        <v>80</v>
      </c>
      <c r="Z329" s="1046">
        <v>1515</v>
      </c>
      <c r="AA329" s="1046">
        <v>76</v>
      </c>
      <c r="AB329" s="1048" t="s">
        <v>133</v>
      </c>
      <c r="AC329" s="999" t="s">
        <v>3079</v>
      </c>
      <c r="AD329" s="1046"/>
      <c r="AE329" s="2561">
        <v>871869688308200</v>
      </c>
      <c r="AF329" s="1046">
        <v>1</v>
      </c>
      <c r="AG329" s="1046" t="s">
        <v>113</v>
      </c>
      <c r="AH329" s="2827">
        <v>14.5</v>
      </c>
      <c r="AL329" s="2938"/>
    </row>
    <row r="330" spans="2:38">
      <c r="B330" s="803"/>
      <c r="C330" s="557" t="s">
        <v>2766</v>
      </c>
      <c r="D330" s="557" t="s">
        <v>2193</v>
      </c>
      <c r="E330" s="1463" t="s">
        <v>2769</v>
      </c>
      <c r="F330" s="2314">
        <v>910505100072</v>
      </c>
      <c r="G330" s="988">
        <v>8718696883105</v>
      </c>
      <c r="H330" s="1167" t="s">
        <v>773</v>
      </c>
      <c r="I330" s="913" t="s">
        <v>63</v>
      </c>
      <c r="J330" s="933">
        <v>45</v>
      </c>
      <c r="K330" s="1166">
        <v>6000</v>
      </c>
      <c r="L330" s="1046">
        <v>4000</v>
      </c>
      <c r="M330" s="1001">
        <v>50000</v>
      </c>
      <c r="N330" s="1033">
        <v>5</v>
      </c>
      <c r="O330" s="1048"/>
      <c r="P330" s="1979">
        <v>3050</v>
      </c>
      <c r="Q330" s="508"/>
      <c r="R330" s="1738" t="s">
        <v>760</v>
      </c>
      <c r="S330" s="1048" t="s">
        <v>49</v>
      </c>
      <c r="T330" s="1048" t="s">
        <v>3620</v>
      </c>
      <c r="U330" s="1048"/>
      <c r="V330" s="1048" t="s">
        <v>121</v>
      </c>
      <c r="W330" s="1000" t="s">
        <v>198</v>
      </c>
      <c r="X330" s="1000">
        <v>133</v>
      </c>
      <c r="Y330" s="1046">
        <v>80</v>
      </c>
      <c r="Z330" s="1046">
        <v>1515</v>
      </c>
      <c r="AA330" s="1046">
        <v>76</v>
      </c>
      <c r="AB330" s="1048" t="s">
        <v>133</v>
      </c>
      <c r="AC330" s="999" t="s">
        <v>3079</v>
      </c>
      <c r="AD330" s="1046"/>
      <c r="AE330" s="915">
        <v>871869688310500</v>
      </c>
      <c r="AF330" s="1046">
        <v>1</v>
      </c>
      <c r="AG330" s="1046" t="s">
        <v>113</v>
      </c>
      <c r="AH330" s="2827">
        <v>14.5</v>
      </c>
      <c r="AL330" s="2938"/>
    </row>
    <row r="331" spans="2:38">
      <c r="B331" s="803"/>
      <c r="C331" s="557" t="s">
        <v>2766</v>
      </c>
      <c r="D331" s="557" t="s">
        <v>2193</v>
      </c>
      <c r="E331" s="1463" t="s">
        <v>2769</v>
      </c>
      <c r="F331" s="2249">
        <v>911401838888</v>
      </c>
      <c r="G331" s="73">
        <v>8721103333391</v>
      </c>
      <c r="H331" s="972" t="s">
        <v>3548</v>
      </c>
      <c r="I331" s="210" t="s">
        <v>63</v>
      </c>
      <c r="J331" s="384">
        <v>50</v>
      </c>
      <c r="K331" s="1094">
        <v>8000</v>
      </c>
      <c r="L331" s="322">
        <v>4000</v>
      </c>
      <c r="M331" s="2105">
        <v>100000</v>
      </c>
      <c r="N331" s="407">
        <v>5</v>
      </c>
      <c r="O331" s="384"/>
      <c r="P331" s="642">
        <v>3200</v>
      </c>
      <c r="Q331" s="508" t="s">
        <v>2323</v>
      </c>
      <c r="R331" s="1747" t="s">
        <v>56</v>
      </c>
      <c r="S331" s="384" t="s">
        <v>739</v>
      </c>
      <c r="T331" s="384" t="s">
        <v>3621</v>
      </c>
      <c r="U331" s="384"/>
      <c r="V331" s="384" t="s">
        <v>121</v>
      </c>
      <c r="W331" s="302" t="s">
        <v>198</v>
      </c>
      <c r="X331" s="302">
        <v>160</v>
      </c>
      <c r="Y331" s="322">
        <v>80</v>
      </c>
      <c r="Z331" s="322">
        <v>1515</v>
      </c>
      <c r="AA331" s="322">
        <v>76</v>
      </c>
      <c r="AB331" s="384" t="s">
        <v>133</v>
      </c>
      <c r="AC331" s="524" t="s">
        <v>3079</v>
      </c>
      <c r="AD331" s="322"/>
      <c r="AE331" s="331">
        <v>872110333339199</v>
      </c>
      <c r="AF331" s="322">
        <v>1</v>
      </c>
      <c r="AG331" s="322" t="s">
        <v>113</v>
      </c>
      <c r="AH331" s="743">
        <v>14.5</v>
      </c>
      <c r="AL331" s="2938"/>
    </row>
    <row r="332" spans="2:38">
      <c r="B332" s="803"/>
      <c r="C332" s="557" t="s">
        <v>2766</v>
      </c>
      <c r="D332" s="557" t="s">
        <v>2193</v>
      </c>
      <c r="E332" s="1463" t="s">
        <v>2769</v>
      </c>
      <c r="F332" s="2249">
        <v>910505106555</v>
      </c>
      <c r="G332" s="73">
        <v>8721103390011</v>
      </c>
      <c r="H332" s="972" t="s">
        <v>3528</v>
      </c>
      <c r="I332" s="210" t="s">
        <v>3766</v>
      </c>
      <c r="J332" s="384">
        <v>44</v>
      </c>
      <c r="K332" s="1094">
        <v>8200</v>
      </c>
      <c r="L332" s="322">
        <v>4000</v>
      </c>
      <c r="M332" s="2105">
        <v>100000</v>
      </c>
      <c r="N332" s="407">
        <v>5</v>
      </c>
      <c r="O332" s="384"/>
      <c r="P332" s="642">
        <v>3400</v>
      </c>
      <c r="Q332" s="508" t="s">
        <v>2323</v>
      </c>
      <c r="R332" s="1747" t="s">
        <v>56</v>
      </c>
      <c r="S332" s="384" t="s">
        <v>739</v>
      </c>
      <c r="T332" s="384" t="s">
        <v>3621</v>
      </c>
      <c r="U332" s="384"/>
      <c r="V332" s="384" t="s">
        <v>121</v>
      </c>
      <c r="W332" s="302" t="s">
        <v>198</v>
      </c>
      <c r="X332" s="302">
        <v>186</v>
      </c>
      <c r="Y332" s="322">
        <v>80</v>
      </c>
      <c r="Z332" s="322">
        <v>1515</v>
      </c>
      <c r="AA332" s="322">
        <v>76</v>
      </c>
      <c r="AB332" s="384" t="s">
        <v>133</v>
      </c>
      <c r="AC332" s="524" t="s">
        <v>3079</v>
      </c>
      <c r="AD332" s="322"/>
      <c r="AE332" s="331">
        <v>872110339001100</v>
      </c>
      <c r="AF332" s="322">
        <v>1</v>
      </c>
      <c r="AG332" s="322" t="s">
        <v>113</v>
      </c>
      <c r="AH332" s="743">
        <v>14.5</v>
      </c>
      <c r="AL332" s="2938"/>
    </row>
    <row r="333" spans="2:38">
      <c r="B333" s="803"/>
      <c r="C333" s="834" t="s">
        <v>2766</v>
      </c>
      <c r="D333" s="834" t="s">
        <v>2193</v>
      </c>
      <c r="E333" s="1483" t="s">
        <v>2769</v>
      </c>
      <c r="F333" s="2248">
        <v>910505106546</v>
      </c>
      <c r="G333" s="47">
        <v>8721103359926</v>
      </c>
      <c r="H333" s="202" t="s">
        <v>3521</v>
      </c>
      <c r="I333" s="213" t="s">
        <v>63</v>
      </c>
      <c r="J333" s="430">
        <v>75</v>
      </c>
      <c r="K333" s="1092">
        <v>12000</v>
      </c>
      <c r="L333" s="453">
        <v>4000</v>
      </c>
      <c r="M333" s="444">
        <v>100000</v>
      </c>
      <c r="N333" s="458">
        <v>5</v>
      </c>
      <c r="O333" s="430"/>
      <c r="P333" s="640">
        <v>3600</v>
      </c>
      <c r="Q333" s="508" t="s">
        <v>2323</v>
      </c>
      <c r="R333" s="1750" t="s">
        <v>56</v>
      </c>
      <c r="S333" s="430" t="s">
        <v>739</v>
      </c>
      <c r="T333" s="430" t="s">
        <v>3623</v>
      </c>
      <c r="U333" s="430"/>
      <c r="V333" s="430" t="s">
        <v>121</v>
      </c>
      <c r="W333" s="2037" t="s">
        <v>198</v>
      </c>
      <c r="X333" s="2037">
        <v>160</v>
      </c>
      <c r="Y333" s="453">
        <v>80</v>
      </c>
      <c r="Z333" s="453">
        <v>1515</v>
      </c>
      <c r="AA333" s="453">
        <v>76</v>
      </c>
      <c r="AB333" s="430" t="s">
        <v>133</v>
      </c>
      <c r="AC333" s="473" t="s">
        <v>3079</v>
      </c>
      <c r="AD333" s="453"/>
      <c r="AE333" s="273">
        <v>872110335992600</v>
      </c>
      <c r="AF333" s="453">
        <v>1</v>
      </c>
      <c r="AG333" s="453" t="s">
        <v>113</v>
      </c>
      <c r="AH333" s="665">
        <v>14.5</v>
      </c>
      <c r="AL333" s="2938"/>
    </row>
    <row r="334" spans="2:38">
      <c r="B334" s="803"/>
      <c r="C334" s="2394" t="s">
        <v>2766</v>
      </c>
      <c r="D334" s="1461" t="s">
        <v>2193</v>
      </c>
      <c r="E334" s="1462"/>
      <c r="F334" s="2250">
        <v>911401816587</v>
      </c>
      <c r="G334" s="92">
        <v>8720169755154</v>
      </c>
      <c r="H334" s="1496" t="s">
        <v>2497</v>
      </c>
      <c r="I334" s="1054" t="s">
        <v>3229</v>
      </c>
      <c r="J334" s="349"/>
      <c r="K334" s="1497"/>
      <c r="L334" s="328"/>
      <c r="M334" s="1524"/>
      <c r="N334" s="519">
        <v>2</v>
      </c>
      <c r="O334" s="349"/>
      <c r="P334" s="641">
        <v>910</v>
      </c>
      <c r="Q334" s="508"/>
      <c r="R334" s="1757"/>
      <c r="S334" s="349"/>
      <c r="T334" s="349"/>
      <c r="U334" s="349"/>
      <c r="V334" s="349"/>
      <c r="W334" s="2042">
        <v>450</v>
      </c>
      <c r="X334" s="2042"/>
      <c r="Y334" s="328">
        <v>30</v>
      </c>
      <c r="Z334" s="328">
        <v>550</v>
      </c>
      <c r="AA334" s="328">
        <v>18</v>
      </c>
      <c r="AB334" s="349"/>
      <c r="AC334" s="519"/>
      <c r="AD334" s="328"/>
      <c r="AE334" s="2103">
        <v>872016975515499</v>
      </c>
      <c r="AF334" s="328">
        <v>1</v>
      </c>
      <c r="AG334" s="328" t="s">
        <v>113</v>
      </c>
      <c r="AH334" s="1986">
        <v>5</v>
      </c>
      <c r="AL334" s="2938"/>
    </row>
    <row r="335" spans="2:38">
      <c r="B335" s="803"/>
      <c r="C335" s="557" t="s">
        <v>2766</v>
      </c>
      <c r="D335" s="557" t="s">
        <v>2193</v>
      </c>
      <c r="E335" s="1463"/>
      <c r="F335" s="919">
        <v>911401816687</v>
      </c>
      <c r="G335" s="233">
        <v>8720169755161</v>
      </c>
      <c r="H335" s="233" t="s">
        <v>2498</v>
      </c>
      <c r="I335" s="237" t="s">
        <v>3230</v>
      </c>
      <c r="J335" s="384"/>
      <c r="K335" s="1094"/>
      <c r="L335" s="322"/>
      <c r="M335" s="2105"/>
      <c r="N335" s="407">
        <v>2</v>
      </c>
      <c r="O335" s="384"/>
      <c r="P335" s="642">
        <v>1310</v>
      </c>
      <c r="Q335" s="508"/>
      <c r="R335" s="1747"/>
      <c r="S335" s="384"/>
      <c r="T335" s="384"/>
      <c r="U335" s="384"/>
      <c r="V335" s="384"/>
      <c r="W335" s="302">
        <v>450</v>
      </c>
      <c r="X335" s="302"/>
      <c r="Y335" s="322">
        <v>50</v>
      </c>
      <c r="Z335" s="322">
        <v>550</v>
      </c>
      <c r="AA335" s="322">
        <v>18</v>
      </c>
      <c r="AB335" s="384"/>
      <c r="AC335" s="524"/>
      <c r="AD335" s="322"/>
      <c r="AE335" s="1692">
        <v>872016975516199</v>
      </c>
      <c r="AF335" s="322">
        <v>1</v>
      </c>
      <c r="AG335" s="322" t="s">
        <v>113</v>
      </c>
      <c r="AH335" s="743">
        <v>5</v>
      </c>
      <c r="AL335" s="2938"/>
    </row>
    <row r="336" spans="2:38">
      <c r="B336" s="803"/>
      <c r="C336" s="557" t="s">
        <v>2766</v>
      </c>
      <c r="D336" s="557" t="s">
        <v>2193</v>
      </c>
      <c r="E336" s="1463"/>
      <c r="F336" s="919">
        <v>911401883288</v>
      </c>
      <c r="G336" s="233">
        <v>8721103349088</v>
      </c>
      <c r="H336" s="233" t="s">
        <v>3549</v>
      </c>
      <c r="I336" s="237" t="s">
        <v>3715</v>
      </c>
      <c r="J336" s="384"/>
      <c r="K336" s="1094"/>
      <c r="L336" s="322"/>
      <c r="M336" s="2105"/>
      <c r="N336" s="407">
        <v>2</v>
      </c>
      <c r="O336" s="384"/>
      <c r="P336" s="642">
        <v>1070</v>
      </c>
      <c r="Q336" s="508" t="s">
        <v>2323</v>
      </c>
      <c r="R336" s="1747"/>
      <c r="S336" s="384"/>
      <c r="T336" s="384"/>
      <c r="U336" s="384"/>
      <c r="V336" s="384"/>
      <c r="W336" s="302">
        <v>450</v>
      </c>
      <c r="X336" s="302"/>
      <c r="Y336" s="322">
        <v>20</v>
      </c>
      <c r="Z336" s="322">
        <v>1025</v>
      </c>
      <c r="AA336" s="322">
        <v>18</v>
      </c>
      <c r="AB336" s="384"/>
      <c r="AC336" s="524"/>
      <c r="AD336" s="322"/>
      <c r="AE336" s="1692">
        <v>872110334908899</v>
      </c>
      <c r="AF336" s="322">
        <v>1</v>
      </c>
      <c r="AG336" s="322" t="s">
        <v>113</v>
      </c>
      <c r="AH336" s="743">
        <v>5</v>
      </c>
      <c r="AL336" s="2938"/>
    </row>
    <row r="337" spans="2:38">
      <c r="B337" s="803"/>
      <c r="C337" s="557" t="s">
        <v>2766</v>
      </c>
      <c r="D337" s="557" t="s">
        <v>2193</v>
      </c>
      <c r="E337" s="1463"/>
      <c r="F337" s="919">
        <v>911401816787</v>
      </c>
      <c r="G337" s="233">
        <v>8720169755178</v>
      </c>
      <c r="H337" s="233" t="s">
        <v>2499</v>
      </c>
      <c r="I337" s="237" t="s">
        <v>3713</v>
      </c>
      <c r="J337" s="384"/>
      <c r="K337" s="1094"/>
      <c r="L337" s="322"/>
      <c r="M337" s="2105"/>
      <c r="N337" s="407">
        <v>2</v>
      </c>
      <c r="O337" s="384"/>
      <c r="P337" s="642">
        <v>1420</v>
      </c>
      <c r="Q337" s="508"/>
      <c r="R337" s="1747"/>
      <c r="S337" s="384"/>
      <c r="T337" s="384"/>
      <c r="U337" s="384"/>
      <c r="V337" s="384"/>
      <c r="W337" s="302">
        <v>450</v>
      </c>
      <c r="X337" s="302"/>
      <c r="Y337" s="322">
        <v>30</v>
      </c>
      <c r="Z337" s="322">
        <v>1035</v>
      </c>
      <c r="AA337" s="322">
        <v>18</v>
      </c>
      <c r="AB337" s="384"/>
      <c r="AC337" s="524"/>
      <c r="AD337" s="322"/>
      <c r="AE337" s="1692">
        <v>872016975517899</v>
      </c>
      <c r="AF337" s="322">
        <v>1</v>
      </c>
      <c r="AG337" s="322" t="s">
        <v>113</v>
      </c>
      <c r="AH337" s="743">
        <v>5</v>
      </c>
      <c r="AL337" s="2938"/>
    </row>
    <row r="338" spans="2:38">
      <c r="B338" s="803"/>
      <c r="C338" s="557" t="s">
        <v>2766</v>
      </c>
      <c r="D338" s="557" t="s">
        <v>2193</v>
      </c>
      <c r="E338" s="1463"/>
      <c r="F338" s="919">
        <v>911401816887</v>
      </c>
      <c r="G338" s="233">
        <v>8720169755185</v>
      </c>
      <c r="H338" s="233" t="s">
        <v>2500</v>
      </c>
      <c r="I338" s="237" t="s">
        <v>3714</v>
      </c>
      <c r="J338" s="384"/>
      <c r="K338" s="1094"/>
      <c r="L338" s="322"/>
      <c r="M338" s="2105"/>
      <c r="N338" s="407">
        <v>2</v>
      </c>
      <c r="O338" s="384"/>
      <c r="P338" s="642">
        <v>2100</v>
      </c>
      <c r="Q338" s="508"/>
      <c r="R338" s="1747"/>
      <c r="S338" s="384"/>
      <c r="T338" s="384"/>
      <c r="U338" s="384"/>
      <c r="V338" s="384"/>
      <c r="W338" s="302">
        <v>450</v>
      </c>
      <c r="X338" s="302"/>
      <c r="Y338" s="322">
        <v>50</v>
      </c>
      <c r="Z338" s="322">
        <v>1035</v>
      </c>
      <c r="AA338" s="322">
        <v>18</v>
      </c>
      <c r="AB338" s="384"/>
      <c r="AC338" s="524"/>
      <c r="AD338" s="322"/>
      <c r="AE338" s="1692">
        <v>872016975518599</v>
      </c>
      <c r="AF338" s="322">
        <v>1</v>
      </c>
      <c r="AG338" s="322" t="s">
        <v>113</v>
      </c>
      <c r="AH338" s="743">
        <v>5</v>
      </c>
      <c r="AL338" s="2938"/>
    </row>
    <row r="339" spans="2:38">
      <c r="B339" s="803"/>
      <c r="C339" s="557" t="s">
        <v>2766</v>
      </c>
      <c r="D339" s="557" t="s">
        <v>2193</v>
      </c>
      <c r="E339" s="1463"/>
      <c r="F339" s="919">
        <v>911401883388</v>
      </c>
      <c r="G339" s="233">
        <v>8721103349095</v>
      </c>
      <c r="H339" s="233" t="s">
        <v>3550</v>
      </c>
      <c r="I339" s="237" t="s">
        <v>3716</v>
      </c>
      <c r="J339" s="384"/>
      <c r="K339" s="1094"/>
      <c r="L339" s="322"/>
      <c r="M339" s="2105"/>
      <c r="N339" s="407">
        <v>2</v>
      </c>
      <c r="O339" s="384"/>
      <c r="P339" s="642">
        <v>1270</v>
      </c>
      <c r="Q339" s="508" t="s">
        <v>2323</v>
      </c>
      <c r="R339" s="1747"/>
      <c r="S339" s="384"/>
      <c r="T339" s="384"/>
      <c r="U339" s="384"/>
      <c r="V339" s="384"/>
      <c r="W339" s="302">
        <v>450</v>
      </c>
      <c r="X339" s="302"/>
      <c r="Y339" s="322">
        <v>20</v>
      </c>
      <c r="Z339" s="322">
        <v>1315</v>
      </c>
      <c r="AA339" s="322">
        <v>18</v>
      </c>
      <c r="AB339" s="384"/>
      <c r="AC339" s="524"/>
      <c r="AD339" s="322"/>
      <c r="AE339" s="1692">
        <v>872110334909599</v>
      </c>
      <c r="AF339" s="322">
        <v>1</v>
      </c>
      <c r="AG339" s="322" t="s">
        <v>113</v>
      </c>
      <c r="AH339" s="743">
        <v>5</v>
      </c>
      <c r="AL339" s="2938"/>
    </row>
    <row r="340" spans="2:38">
      <c r="B340" s="803"/>
      <c r="C340" s="557" t="s">
        <v>2766</v>
      </c>
      <c r="D340" s="557" t="s">
        <v>2193</v>
      </c>
      <c r="E340" s="1463"/>
      <c r="F340" s="919">
        <v>911401816987</v>
      </c>
      <c r="G340" s="233">
        <v>8720169755192</v>
      </c>
      <c r="H340" s="233" t="s">
        <v>2501</v>
      </c>
      <c r="I340" s="237" t="s">
        <v>3231</v>
      </c>
      <c r="J340" s="384"/>
      <c r="K340" s="1094"/>
      <c r="L340" s="322"/>
      <c r="M340" s="2105"/>
      <c r="N340" s="407">
        <v>2</v>
      </c>
      <c r="O340" s="384"/>
      <c r="P340" s="642">
        <v>1700</v>
      </c>
      <c r="Q340" s="508"/>
      <c r="R340" s="1747"/>
      <c r="S340" s="384"/>
      <c r="T340" s="384"/>
      <c r="U340" s="384"/>
      <c r="V340" s="384"/>
      <c r="W340" s="302">
        <v>450</v>
      </c>
      <c r="X340" s="302"/>
      <c r="Y340" s="322">
        <v>30</v>
      </c>
      <c r="Z340" s="322">
        <v>1325</v>
      </c>
      <c r="AA340" s="322">
        <v>18</v>
      </c>
      <c r="AB340" s="384"/>
      <c r="AC340" s="524"/>
      <c r="AD340" s="322"/>
      <c r="AE340" s="1692">
        <v>872016975519299</v>
      </c>
      <c r="AF340" s="322">
        <v>1</v>
      </c>
      <c r="AG340" s="322" t="s">
        <v>113</v>
      </c>
      <c r="AH340" s="743">
        <v>5</v>
      </c>
      <c r="AL340" s="2938"/>
    </row>
    <row r="341" spans="2:38">
      <c r="B341" s="803"/>
      <c r="C341" s="2395" t="s">
        <v>2766</v>
      </c>
      <c r="D341" s="834" t="s">
        <v>2193</v>
      </c>
      <c r="E341" s="1483"/>
      <c r="F341" s="921">
        <v>911401817087</v>
      </c>
      <c r="G341" s="222">
        <v>8720169755208</v>
      </c>
      <c r="H341" s="222" t="s">
        <v>2502</v>
      </c>
      <c r="I341" s="202" t="s">
        <v>3232</v>
      </c>
      <c r="J341" s="430"/>
      <c r="K341" s="1092"/>
      <c r="L341" s="453"/>
      <c r="M341" s="444"/>
      <c r="N341" s="458">
        <v>2</v>
      </c>
      <c r="O341" s="430"/>
      <c r="P341" s="640">
        <v>2610</v>
      </c>
      <c r="Q341" s="508"/>
      <c r="R341" s="1752"/>
      <c r="S341" s="981"/>
      <c r="T341" s="981"/>
      <c r="U341" s="981"/>
      <c r="V341" s="981"/>
      <c r="W341" s="2040">
        <v>450</v>
      </c>
      <c r="X341" s="2040"/>
      <c r="Y341" s="1919">
        <v>50</v>
      </c>
      <c r="Z341" s="1919">
        <v>1325</v>
      </c>
      <c r="AA341" s="1919">
        <v>18</v>
      </c>
      <c r="AB341" s="981"/>
      <c r="AC341" s="524"/>
      <c r="AD341" s="1919"/>
      <c r="AE341" s="2562">
        <v>872016975520899</v>
      </c>
      <c r="AF341" s="1919">
        <v>1</v>
      </c>
      <c r="AG341" s="1919" t="s">
        <v>113</v>
      </c>
      <c r="AH341" s="2014">
        <v>5</v>
      </c>
      <c r="AL341" s="2938"/>
    </row>
    <row r="342" spans="2:38">
      <c r="B342" s="804"/>
      <c r="C342" s="890" t="s">
        <v>2766</v>
      </c>
      <c r="D342" s="890" t="s">
        <v>2193</v>
      </c>
      <c r="E342" s="1464" t="s">
        <v>2769</v>
      </c>
      <c r="F342" s="2939">
        <v>912401483668</v>
      </c>
      <c r="G342" s="2940">
        <v>8719514881136</v>
      </c>
      <c r="H342" s="2940" t="s">
        <v>3743</v>
      </c>
      <c r="I342" s="903" t="s">
        <v>3755</v>
      </c>
      <c r="J342" s="443"/>
      <c r="K342" s="1630"/>
      <c r="L342" s="751"/>
      <c r="M342" s="1337"/>
      <c r="N342" s="583">
        <v>2</v>
      </c>
      <c r="O342" s="443"/>
      <c r="P342" s="701">
        <v>1500</v>
      </c>
      <c r="Q342" s="508" t="s">
        <v>2323</v>
      </c>
      <c r="R342" s="3219"/>
      <c r="S342" s="3220" t="s">
        <v>104</v>
      </c>
      <c r="T342" s="3220"/>
      <c r="U342" s="3220"/>
      <c r="V342" s="3220"/>
      <c r="W342" s="2069" t="s">
        <v>198</v>
      </c>
      <c r="X342" s="2069"/>
      <c r="Y342" s="1212">
        <v>42</v>
      </c>
      <c r="Z342" s="1212">
        <v>220</v>
      </c>
      <c r="AA342" s="1212">
        <v>28</v>
      </c>
      <c r="AB342" s="3220"/>
      <c r="AC342" s="2050"/>
      <c r="AD342" s="1212"/>
      <c r="AE342" s="1693">
        <v>871951488113600</v>
      </c>
      <c r="AF342" s="1212">
        <v>1</v>
      </c>
      <c r="AG342" s="1212" t="s">
        <v>113</v>
      </c>
      <c r="AH342" s="2840">
        <v>0.5</v>
      </c>
      <c r="AL342" s="2938"/>
    </row>
    <row r="343" spans="2:38">
      <c r="B343" s="630" t="s">
        <v>775</v>
      </c>
      <c r="C343" s="1461" t="s">
        <v>2766</v>
      </c>
      <c r="D343" s="1461" t="s">
        <v>2193</v>
      </c>
      <c r="E343" s="1462" t="s">
        <v>2769</v>
      </c>
      <c r="F343" s="2345">
        <v>911401828084</v>
      </c>
      <c r="G343" s="1487">
        <v>8719514947375</v>
      </c>
      <c r="H343" s="2950" t="s">
        <v>776</v>
      </c>
      <c r="I343" s="2949" t="s">
        <v>777</v>
      </c>
      <c r="J343" s="1048">
        <v>39</v>
      </c>
      <c r="K343" s="997">
        <v>5000</v>
      </c>
      <c r="L343" s="1169">
        <v>4000</v>
      </c>
      <c r="M343" s="997">
        <v>50000</v>
      </c>
      <c r="N343" s="997">
        <v>5</v>
      </c>
      <c r="O343" s="1168"/>
      <c r="P343" s="1980">
        <v>2350</v>
      </c>
      <c r="Q343" s="508"/>
      <c r="R343" s="2951" t="s">
        <v>56</v>
      </c>
      <c r="S343" s="2952" t="s">
        <v>778</v>
      </c>
      <c r="T343" s="2952" t="s">
        <v>3616</v>
      </c>
      <c r="U343" s="2952"/>
      <c r="V343" s="2952" t="s">
        <v>121</v>
      </c>
      <c r="W343" s="2953" t="s">
        <v>198</v>
      </c>
      <c r="X343" s="2953">
        <v>128</v>
      </c>
      <c r="Y343" s="2954">
        <v>82.5</v>
      </c>
      <c r="Z343" s="2954">
        <v>1315</v>
      </c>
      <c r="AA343" s="2954">
        <v>82.5</v>
      </c>
      <c r="AB343" s="2952" t="s">
        <v>113</v>
      </c>
      <c r="AC343" s="2953" t="s">
        <v>3079</v>
      </c>
      <c r="AD343" s="2954"/>
      <c r="AE343" s="2955">
        <v>871951494737599</v>
      </c>
      <c r="AF343" s="2954">
        <v>1</v>
      </c>
      <c r="AG343" s="2954" t="s">
        <v>113</v>
      </c>
      <c r="AH343" s="2956">
        <v>14.5</v>
      </c>
      <c r="AL343" s="2938"/>
    </row>
    <row r="344" spans="2:38">
      <c r="B344" s="127"/>
      <c r="C344" s="557" t="s">
        <v>2766</v>
      </c>
      <c r="D344" s="557" t="s">
        <v>2193</v>
      </c>
      <c r="E344" s="1463" t="s">
        <v>2769</v>
      </c>
      <c r="F344" s="2314">
        <v>911401828184</v>
      </c>
      <c r="G344" s="913">
        <v>8719514947382</v>
      </c>
      <c r="H344" s="2948" t="s">
        <v>779</v>
      </c>
      <c r="I344" s="2949" t="s">
        <v>777</v>
      </c>
      <c r="J344" s="1048">
        <v>54</v>
      </c>
      <c r="K344" s="1166">
        <v>7000</v>
      </c>
      <c r="L344" s="1046">
        <v>4000</v>
      </c>
      <c r="M344" s="1166">
        <v>50000</v>
      </c>
      <c r="N344" s="1166">
        <v>5</v>
      </c>
      <c r="O344" s="1048"/>
      <c r="P344" s="1979">
        <v>2800</v>
      </c>
      <c r="Q344" s="508"/>
      <c r="R344" s="2951" t="s">
        <v>56</v>
      </c>
      <c r="S344" s="2952" t="s">
        <v>778</v>
      </c>
      <c r="T344" s="2952" t="s">
        <v>3620</v>
      </c>
      <c r="U344" s="2952"/>
      <c r="V344" s="2952" t="s">
        <v>121</v>
      </c>
      <c r="W344" s="2953" t="s">
        <v>198</v>
      </c>
      <c r="X344" s="2953">
        <v>129</v>
      </c>
      <c r="Y344" s="2954">
        <v>82.5</v>
      </c>
      <c r="Z344" s="2954">
        <v>1615</v>
      </c>
      <c r="AA344" s="2954">
        <v>82.5</v>
      </c>
      <c r="AB344" s="2952" t="s">
        <v>113</v>
      </c>
      <c r="AC344" s="2953" t="s">
        <v>3079</v>
      </c>
      <c r="AD344" s="2954"/>
      <c r="AE344" s="2957">
        <v>871951494738299</v>
      </c>
      <c r="AF344" s="2954">
        <v>1</v>
      </c>
      <c r="AG344" s="2954" t="s">
        <v>113</v>
      </c>
      <c r="AH344" s="2956">
        <v>14.5</v>
      </c>
      <c r="AL344" s="2938"/>
    </row>
    <row r="345" spans="2:38">
      <c r="B345" s="127"/>
      <c r="C345" s="832" t="s">
        <v>2766</v>
      </c>
      <c r="D345" s="832" t="s">
        <v>2193</v>
      </c>
      <c r="E345" s="1490"/>
      <c r="F345" s="2958">
        <v>911401867784</v>
      </c>
      <c r="G345" s="2959">
        <v>8719514956100</v>
      </c>
      <c r="H345" s="2960" t="s">
        <v>783</v>
      </c>
      <c r="I345" s="2959" t="s">
        <v>784</v>
      </c>
      <c r="J345" s="2961"/>
      <c r="K345" s="2962"/>
      <c r="L345" s="2955"/>
      <c r="M345" s="2962"/>
      <c r="N345" s="2962">
        <v>2</v>
      </c>
      <c r="O345" s="2961"/>
      <c r="P345" s="2963">
        <v>220</v>
      </c>
      <c r="Q345" s="508"/>
      <c r="R345" s="2970"/>
      <c r="S345" s="2961"/>
      <c r="T345" s="2961"/>
      <c r="U345" s="2961"/>
      <c r="V345" s="2961"/>
      <c r="W345" s="2971"/>
      <c r="X345" s="2971"/>
      <c r="Y345" s="2955"/>
      <c r="Z345" s="2955"/>
      <c r="AA345" s="2955"/>
      <c r="AB345" s="2961"/>
      <c r="AC345" s="2971"/>
      <c r="AD345" s="2955"/>
      <c r="AE345" s="2972">
        <v>871951495610099</v>
      </c>
      <c r="AF345" s="2955">
        <v>1</v>
      </c>
      <c r="AG345" s="2955" t="s">
        <v>113</v>
      </c>
      <c r="AH345" s="2973">
        <v>0</v>
      </c>
      <c r="AL345" s="2938"/>
    </row>
    <row r="346" spans="2:38">
      <c r="B346" s="127"/>
      <c r="C346" s="834" t="s">
        <v>2766</v>
      </c>
      <c r="D346" s="834" t="s">
        <v>2193</v>
      </c>
      <c r="E346" s="1483"/>
      <c r="F346" s="2298">
        <v>911401867884</v>
      </c>
      <c r="G346" s="1042">
        <v>8719514956117</v>
      </c>
      <c r="H346" s="2964" t="s">
        <v>785</v>
      </c>
      <c r="I346" s="2965" t="s">
        <v>786</v>
      </c>
      <c r="J346" s="2966"/>
      <c r="K346" s="2967"/>
      <c r="L346" s="2968"/>
      <c r="M346" s="2967"/>
      <c r="N346" s="2967">
        <v>2</v>
      </c>
      <c r="O346" s="2966"/>
      <c r="P346" s="2969">
        <v>385</v>
      </c>
      <c r="Q346" s="508"/>
      <c r="R346" s="2974"/>
      <c r="S346" s="2966"/>
      <c r="T346" s="2966"/>
      <c r="U346" s="2966"/>
      <c r="V346" s="2966"/>
      <c r="W346" s="2975"/>
      <c r="X346" s="2975"/>
      <c r="Y346" s="2968"/>
      <c r="Z346" s="2968"/>
      <c r="AA346" s="2968"/>
      <c r="AB346" s="2966"/>
      <c r="AC346" s="2975"/>
      <c r="AD346" s="2968"/>
      <c r="AE346" s="1044">
        <v>871951495611799</v>
      </c>
      <c r="AF346" s="2968">
        <v>1</v>
      </c>
      <c r="AG346" s="2968" t="s">
        <v>113</v>
      </c>
      <c r="AH346" s="2976">
        <v>0</v>
      </c>
      <c r="AL346" s="2938"/>
    </row>
    <row r="347" spans="2:38">
      <c r="B347" s="127"/>
      <c r="C347" s="1461" t="s">
        <v>2766</v>
      </c>
      <c r="D347" s="1461" t="s">
        <v>2193</v>
      </c>
      <c r="E347" s="1462" t="s">
        <v>2769</v>
      </c>
      <c r="F347" s="2250">
        <v>911401828388</v>
      </c>
      <c r="G347" s="92">
        <v>8721103329677</v>
      </c>
      <c r="H347" s="233" t="s">
        <v>3561</v>
      </c>
      <c r="I347" s="2119" t="s">
        <v>3717</v>
      </c>
      <c r="J347" s="384">
        <v>31</v>
      </c>
      <c r="K347" s="1497">
        <v>4650</v>
      </c>
      <c r="L347" s="328">
        <v>3000</v>
      </c>
      <c r="M347" s="1524">
        <v>100000</v>
      </c>
      <c r="N347" s="1524">
        <v>5</v>
      </c>
      <c r="O347" s="349"/>
      <c r="P347" s="641">
        <v>2350</v>
      </c>
      <c r="Q347" s="508" t="s">
        <v>2323</v>
      </c>
      <c r="R347" s="1747" t="s">
        <v>56</v>
      </c>
      <c r="S347" s="384" t="s">
        <v>778</v>
      </c>
      <c r="T347" s="384" t="s">
        <v>3616</v>
      </c>
      <c r="U347" s="384"/>
      <c r="V347" s="384" t="s">
        <v>147</v>
      </c>
      <c r="W347" s="302" t="s">
        <v>198</v>
      </c>
      <c r="X347" s="302">
        <v>150</v>
      </c>
      <c r="Y347" s="322">
        <v>79</v>
      </c>
      <c r="Z347" s="322">
        <v>1310</v>
      </c>
      <c r="AA347" s="322">
        <v>79</v>
      </c>
      <c r="AB347" s="384" t="s">
        <v>113</v>
      </c>
      <c r="AC347" s="302" t="s">
        <v>3079</v>
      </c>
      <c r="AD347" s="322"/>
      <c r="AE347" s="328">
        <v>872110332967799</v>
      </c>
      <c r="AF347" s="322">
        <v>1</v>
      </c>
      <c r="AG347" s="322" t="s">
        <v>113</v>
      </c>
      <c r="AH347" s="743">
        <v>14.5</v>
      </c>
      <c r="AL347" s="2938"/>
    </row>
    <row r="348" spans="2:38">
      <c r="B348" s="127"/>
      <c r="C348" s="557" t="s">
        <v>2766</v>
      </c>
      <c r="D348" s="557" t="s">
        <v>2193</v>
      </c>
      <c r="E348" s="1463" t="s">
        <v>2769</v>
      </c>
      <c r="F348" s="2247">
        <v>911401827988</v>
      </c>
      <c r="G348" s="210">
        <v>8721103329639</v>
      </c>
      <c r="H348" s="233" t="s">
        <v>3559</v>
      </c>
      <c r="I348" s="2119" t="s">
        <v>3717</v>
      </c>
      <c r="J348" s="384">
        <v>31</v>
      </c>
      <c r="K348" s="1094">
        <v>5000</v>
      </c>
      <c r="L348" s="322">
        <v>4000</v>
      </c>
      <c r="M348" s="321">
        <v>100000</v>
      </c>
      <c r="N348" s="321">
        <v>5</v>
      </c>
      <c r="O348" s="384"/>
      <c r="P348" s="642">
        <v>2350</v>
      </c>
      <c r="Q348" s="508" t="s">
        <v>2323</v>
      </c>
      <c r="R348" s="1747" t="s">
        <v>56</v>
      </c>
      <c r="S348" s="384" t="s">
        <v>778</v>
      </c>
      <c r="T348" s="384" t="s">
        <v>3616</v>
      </c>
      <c r="U348" s="384"/>
      <c r="V348" s="384" t="s">
        <v>121</v>
      </c>
      <c r="W348" s="302" t="s">
        <v>198</v>
      </c>
      <c r="X348" s="302">
        <v>161</v>
      </c>
      <c r="Y348" s="322">
        <v>79</v>
      </c>
      <c r="Z348" s="322">
        <v>1310</v>
      </c>
      <c r="AA348" s="322">
        <v>79</v>
      </c>
      <c r="AB348" s="384" t="s">
        <v>113</v>
      </c>
      <c r="AC348" s="302" t="s">
        <v>3079</v>
      </c>
      <c r="AD348" s="322"/>
      <c r="AE348" s="1911">
        <v>872110332963999</v>
      </c>
      <c r="AF348" s="322">
        <v>1</v>
      </c>
      <c r="AG348" s="322" t="s">
        <v>113</v>
      </c>
      <c r="AH348" s="743">
        <v>14.5</v>
      </c>
      <c r="AL348" s="2938"/>
    </row>
    <row r="349" spans="2:38">
      <c r="B349" s="127"/>
      <c r="C349" s="557" t="s">
        <v>2766</v>
      </c>
      <c r="D349" s="557" t="s">
        <v>2193</v>
      </c>
      <c r="E349" s="1463" t="s">
        <v>2769</v>
      </c>
      <c r="F349" s="2247">
        <v>911401828488</v>
      </c>
      <c r="G349" s="210">
        <v>8721103329684</v>
      </c>
      <c r="H349" s="233" t="s">
        <v>3562</v>
      </c>
      <c r="I349" s="2119" t="s">
        <v>3717</v>
      </c>
      <c r="J349" s="384" t="s">
        <v>3596</v>
      </c>
      <c r="K349" s="1094">
        <v>6600</v>
      </c>
      <c r="L349" s="322">
        <v>3000</v>
      </c>
      <c r="M349" s="321">
        <v>100000</v>
      </c>
      <c r="N349" s="321">
        <v>5</v>
      </c>
      <c r="O349" s="384"/>
      <c r="P349" s="642">
        <v>2800</v>
      </c>
      <c r="Q349" s="508" t="s">
        <v>2323</v>
      </c>
      <c r="R349" s="1747" t="s">
        <v>56</v>
      </c>
      <c r="S349" s="384" t="s">
        <v>778</v>
      </c>
      <c r="T349" s="384" t="s">
        <v>3620</v>
      </c>
      <c r="U349" s="384"/>
      <c r="V349" s="384" t="s">
        <v>147</v>
      </c>
      <c r="W349" s="302" t="s">
        <v>198</v>
      </c>
      <c r="X349" s="302">
        <v>152</v>
      </c>
      <c r="Y349" s="322">
        <v>79</v>
      </c>
      <c r="Z349" s="322">
        <v>1610</v>
      </c>
      <c r="AA349" s="322">
        <v>79</v>
      </c>
      <c r="AB349" s="384" t="s">
        <v>113</v>
      </c>
      <c r="AC349" s="302" t="s">
        <v>3079</v>
      </c>
      <c r="AD349" s="322"/>
      <c r="AE349" s="1911">
        <v>872110332968499</v>
      </c>
      <c r="AF349" s="322">
        <v>1</v>
      </c>
      <c r="AG349" s="322" t="s">
        <v>113</v>
      </c>
      <c r="AH349" s="743">
        <v>14.5</v>
      </c>
      <c r="AL349" s="2938"/>
    </row>
    <row r="350" spans="2:38">
      <c r="B350" s="127"/>
      <c r="C350" s="557" t="s">
        <v>2766</v>
      </c>
      <c r="D350" s="557" t="s">
        <v>2193</v>
      </c>
      <c r="E350" s="1463" t="s">
        <v>2769</v>
      </c>
      <c r="F350" s="2247">
        <v>911401828088</v>
      </c>
      <c r="G350" s="210">
        <v>8721103329646</v>
      </c>
      <c r="H350" s="233" t="s">
        <v>3560</v>
      </c>
      <c r="I350" s="2119" t="s">
        <v>3717</v>
      </c>
      <c r="J350" s="384" t="s">
        <v>3596</v>
      </c>
      <c r="K350" s="1094">
        <v>7000</v>
      </c>
      <c r="L350" s="322">
        <v>4000</v>
      </c>
      <c r="M350" s="321">
        <v>100000</v>
      </c>
      <c r="N350" s="321">
        <v>5</v>
      </c>
      <c r="O350" s="384"/>
      <c r="P350" s="642">
        <v>2800</v>
      </c>
      <c r="Q350" s="508" t="s">
        <v>2323</v>
      </c>
      <c r="R350" s="1747" t="s">
        <v>56</v>
      </c>
      <c r="S350" s="384" t="s">
        <v>778</v>
      </c>
      <c r="T350" s="384" t="s">
        <v>3620</v>
      </c>
      <c r="U350" s="384"/>
      <c r="V350" s="384" t="s">
        <v>121</v>
      </c>
      <c r="W350" s="302" t="s">
        <v>198</v>
      </c>
      <c r="X350" s="302">
        <v>161</v>
      </c>
      <c r="Y350" s="322">
        <v>79</v>
      </c>
      <c r="Z350" s="322">
        <v>1610</v>
      </c>
      <c r="AA350" s="322">
        <v>79</v>
      </c>
      <c r="AB350" s="384" t="s">
        <v>113</v>
      </c>
      <c r="AC350" s="302" t="s">
        <v>3079</v>
      </c>
      <c r="AD350" s="322"/>
      <c r="AE350" s="1911">
        <v>872110332964699</v>
      </c>
      <c r="AF350" s="322">
        <v>1</v>
      </c>
      <c r="AG350" s="322" t="s">
        <v>113</v>
      </c>
      <c r="AH350" s="743">
        <v>14.5</v>
      </c>
      <c r="AL350" s="2938"/>
    </row>
    <row r="351" spans="2:38">
      <c r="B351" s="127"/>
      <c r="C351" s="557" t="s">
        <v>2766</v>
      </c>
      <c r="D351" s="557" t="s">
        <v>2193</v>
      </c>
      <c r="E351" s="1463" t="s">
        <v>2769</v>
      </c>
      <c r="F351" s="2247">
        <v>911401827788</v>
      </c>
      <c r="G351" s="210">
        <v>8721103329615</v>
      </c>
      <c r="H351" s="233" t="s">
        <v>3564</v>
      </c>
      <c r="I351" s="2119" t="s">
        <v>3718</v>
      </c>
      <c r="J351" s="384">
        <v>31</v>
      </c>
      <c r="K351" s="1094">
        <v>5000</v>
      </c>
      <c r="L351" s="322">
        <v>4000</v>
      </c>
      <c r="M351" s="321">
        <v>100000</v>
      </c>
      <c r="N351" s="321">
        <v>5</v>
      </c>
      <c r="O351" s="384"/>
      <c r="P351" s="642">
        <v>2450</v>
      </c>
      <c r="Q351" s="508" t="s">
        <v>2323</v>
      </c>
      <c r="R351" s="1747" t="s">
        <v>56</v>
      </c>
      <c r="S351" s="384" t="s">
        <v>3599</v>
      </c>
      <c r="T351" s="384" t="s">
        <v>3616</v>
      </c>
      <c r="U351" s="384"/>
      <c r="V351" s="384" t="s">
        <v>121</v>
      </c>
      <c r="W351" s="302" t="s">
        <v>198</v>
      </c>
      <c r="X351" s="302">
        <v>161</v>
      </c>
      <c r="Y351" s="322">
        <v>79</v>
      </c>
      <c r="Z351" s="322">
        <v>1310</v>
      </c>
      <c r="AA351" s="322">
        <v>79</v>
      </c>
      <c r="AB351" s="384" t="s">
        <v>113</v>
      </c>
      <c r="AC351" s="302" t="s">
        <v>3079</v>
      </c>
      <c r="AD351" s="322"/>
      <c r="AE351" s="1911">
        <v>872110332961599</v>
      </c>
      <c r="AF351" s="322">
        <v>1</v>
      </c>
      <c r="AG351" s="322" t="s">
        <v>113</v>
      </c>
      <c r="AH351" s="743">
        <v>14.5</v>
      </c>
      <c r="AL351" s="2938"/>
    </row>
    <row r="352" spans="2:38">
      <c r="B352" s="127"/>
      <c r="C352" s="557" t="s">
        <v>2766</v>
      </c>
      <c r="D352" s="557" t="s">
        <v>2193</v>
      </c>
      <c r="E352" s="1463" t="s">
        <v>2769</v>
      </c>
      <c r="F352" s="2247">
        <v>911401827688</v>
      </c>
      <c r="G352" s="210">
        <v>8721103329608</v>
      </c>
      <c r="H352" s="233" t="s">
        <v>3558</v>
      </c>
      <c r="I352" s="2119" t="s">
        <v>3718</v>
      </c>
      <c r="J352" s="384">
        <v>26</v>
      </c>
      <c r="K352" s="1094">
        <v>3900</v>
      </c>
      <c r="L352" s="1919">
        <v>4000</v>
      </c>
      <c r="M352" s="2490">
        <v>100000</v>
      </c>
      <c r="N352" s="321">
        <v>5</v>
      </c>
      <c r="O352" s="981"/>
      <c r="P352" s="642">
        <v>2450</v>
      </c>
      <c r="Q352" s="508" t="s">
        <v>2323</v>
      </c>
      <c r="R352" s="1752" t="s">
        <v>56</v>
      </c>
      <c r="S352" s="981" t="s">
        <v>3599</v>
      </c>
      <c r="T352" s="981" t="s">
        <v>3619</v>
      </c>
      <c r="U352" s="981"/>
      <c r="V352" s="981" t="s">
        <v>121</v>
      </c>
      <c r="W352" s="2040" t="s">
        <v>198</v>
      </c>
      <c r="X352" s="2040">
        <v>150</v>
      </c>
      <c r="Y352" s="1919">
        <v>79</v>
      </c>
      <c r="Z352" s="1919">
        <v>1610</v>
      </c>
      <c r="AA352" s="1919">
        <v>79</v>
      </c>
      <c r="AB352" s="981" t="s">
        <v>113</v>
      </c>
      <c r="AC352" s="302" t="s">
        <v>3079</v>
      </c>
      <c r="AD352" s="1919"/>
      <c r="AE352" s="1911">
        <v>872110332960899</v>
      </c>
      <c r="AF352" s="1919">
        <v>1</v>
      </c>
      <c r="AG352" s="1919" t="s">
        <v>113</v>
      </c>
      <c r="AH352" s="2014">
        <v>14.5</v>
      </c>
      <c r="AL352" s="2938"/>
    </row>
    <row r="353" spans="2:38">
      <c r="B353" s="127"/>
      <c r="C353" s="834" t="s">
        <v>2766</v>
      </c>
      <c r="D353" s="834" t="s">
        <v>2193</v>
      </c>
      <c r="E353" s="1483" t="s">
        <v>2769</v>
      </c>
      <c r="F353" s="2249">
        <v>911401827888</v>
      </c>
      <c r="G353" s="73">
        <v>8721103329622</v>
      </c>
      <c r="H353" s="719" t="s">
        <v>3563</v>
      </c>
      <c r="I353" s="2120" t="s">
        <v>3718</v>
      </c>
      <c r="J353" s="1070" t="s">
        <v>3596</v>
      </c>
      <c r="K353" s="2104">
        <v>7000</v>
      </c>
      <c r="L353" s="1920">
        <v>4000</v>
      </c>
      <c r="M353" s="2105">
        <v>100000</v>
      </c>
      <c r="N353" s="2105">
        <v>5</v>
      </c>
      <c r="O353" s="1070"/>
      <c r="P353" s="957">
        <v>2900</v>
      </c>
      <c r="Q353" s="508" t="s">
        <v>2323</v>
      </c>
      <c r="R353" s="1756" t="s">
        <v>56</v>
      </c>
      <c r="S353" s="1070" t="s">
        <v>3599</v>
      </c>
      <c r="T353" s="1070" t="s">
        <v>3620</v>
      </c>
      <c r="U353" s="1070"/>
      <c r="V353" s="1070" t="s">
        <v>121</v>
      </c>
      <c r="W353" s="2041" t="s">
        <v>198</v>
      </c>
      <c r="X353" s="2041">
        <v>161</v>
      </c>
      <c r="Y353" s="1920">
        <v>79</v>
      </c>
      <c r="Z353" s="1920">
        <v>1610</v>
      </c>
      <c r="AA353" s="1920">
        <v>79</v>
      </c>
      <c r="AB353" s="1070" t="s">
        <v>113</v>
      </c>
      <c r="AC353" s="2041" t="s">
        <v>3079</v>
      </c>
      <c r="AD353" s="1920"/>
      <c r="AE353" s="331">
        <v>872110332962299</v>
      </c>
      <c r="AF353" s="1920">
        <v>1</v>
      </c>
      <c r="AG353" s="1920" t="s">
        <v>113</v>
      </c>
      <c r="AH353" s="2822">
        <v>14.5</v>
      </c>
      <c r="AL353" s="2938"/>
    </row>
    <row r="354" spans="2:38">
      <c r="B354" s="127"/>
      <c r="C354" s="832" t="s">
        <v>2766</v>
      </c>
      <c r="D354" s="832" t="s">
        <v>2193</v>
      </c>
      <c r="E354" s="1490"/>
      <c r="F354" s="2250">
        <v>911401828188</v>
      </c>
      <c r="G354" s="1054">
        <v>8721103329653</v>
      </c>
      <c r="H354" s="2106" t="s">
        <v>3566</v>
      </c>
      <c r="I354" s="1054" t="s">
        <v>784</v>
      </c>
      <c r="J354" s="349"/>
      <c r="K354" s="1497"/>
      <c r="L354" s="328"/>
      <c r="M354" s="1524"/>
      <c r="N354" s="1524">
        <v>2</v>
      </c>
      <c r="O354" s="349"/>
      <c r="P354" s="2107">
        <v>220</v>
      </c>
      <c r="Q354" s="508" t="s">
        <v>2323</v>
      </c>
      <c r="R354" s="1757"/>
      <c r="S354" s="349"/>
      <c r="T354" s="349"/>
      <c r="U354" s="349"/>
      <c r="V354" s="349"/>
      <c r="W354" s="2042"/>
      <c r="X354" s="2042"/>
      <c r="Y354" s="328"/>
      <c r="Z354" s="328"/>
      <c r="AA354" s="328"/>
      <c r="AB354" s="349"/>
      <c r="AC354" s="2042"/>
      <c r="AD354" s="328"/>
      <c r="AE354" s="1912">
        <v>872110332965399</v>
      </c>
      <c r="AF354" s="328">
        <v>1</v>
      </c>
      <c r="AG354" s="328" t="s">
        <v>113</v>
      </c>
      <c r="AH354" s="1986">
        <v>0</v>
      </c>
      <c r="AL354" s="2938"/>
    </row>
    <row r="355" spans="2:38">
      <c r="B355" s="2172"/>
      <c r="C355" s="834" t="s">
        <v>2766</v>
      </c>
      <c r="D355" s="834" t="s">
        <v>2193</v>
      </c>
      <c r="E355" s="1483"/>
      <c r="F355" s="2248">
        <v>911401828288</v>
      </c>
      <c r="G355" s="47">
        <v>8721103329660</v>
      </c>
      <c r="H355" s="720" t="s">
        <v>3565</v>
      </c>
      <c r="I355" s="213" t="s">
        <v>786</v>
      </c>
      <c r="J355" s="430"/>
      <c r="K355" s="1092"/>
      <c r="L355" s="453"/>
      <c r="M355" s="444"/>
      <c r="N355" s="444">
        <v>2</v>
      </c>
      <c r="O355" s="430"/>
      <c r="P355" s="1983">
        <v>385</v>
      </c>
      <c r="Q355" s="508" t="s">
        <v>2323</v>
      </c>
      <c r="R355" s="1750"/>
      <c r="S355" s="430"/>
      <c r="T355" s="430"/>
      <c r="U355" s="430"/>
      <c r="V355" s="430"/>
      <c r="W355" s="2037"/>
      <c r="X355" s="2037"/>
      <c r="Y355" s="453"/>
      <c r="Z355" s="453"/>
      <c r="AA355" s="453"/>
      <c r="AB355" s="430"/>
      <c r="AC355" s="2037"/>
      <c r="AD355" s="453"/>
      <c r="AE355" s="273">
        <v>872110332966099</v>
      </c>
      <c r="AF355" s="453">
        <v>1</v>
      </c>
      <c r="AG355" s="453" t="s">
        <v>113</v>
      </c>
      <c r="AH355" s="665">
        <v>0</v>
      </c>
      <c r="AL355" s="2938"/>
    </row>
    <row r="356" spans="2:38" ht="14.5" customHeight="1">
      <c r="B356" s="159"/>
      <c r="F356" s="2744" t="s">
        <v>3712</v>
      </c>
      <c r="G356" s="232"/>
      <c r="H356" s="93"/>
      <c r="I356" s="93"/>
      <c r="J356" s="296"/>
      <c r="K356" s="346"/>
      <c r="L356" s="292"/>
      <c r="M356" s="346"/>
      <c r="N356" s="397"/>
      <c r="O356" s="296"/>
      <c r="P356" s="2491"/>
      <c r="Q356" s="508"/>
      <c r="R356" s="296"/>
      <c r="S356" s="296"/>
      <c r="T356" s="296"/>
      <c r="U356" s="296"/>
      <c r="V356" s="296"/>
      <c r="W356" s="296"/>
      <c r="X356" s="296"/>
      <c r="Y356" s="292"/>
      <c r="Z356" s="292"/>
      <c r="AA356" s="292"/>
      <c r="AB356" s="296"/>
      <c r="AC356" s="345"/>
      <c r="AD356" s="292"/>
      <c r="AE356" s="1684"/>
      <c r="AF356" s="296"/>
      <c r="AG356" s="296"/>
      <c r="AH356" s="688"/>
      <c r="AI356"/>
      <c r="AL356" s="2938"/>
    </row>
    <row r="358" spans="2:38">
      <c r="B358" s="629" t="s">
        <v>736</v>
      </c>
      <c r="C358" s="1461" t="s">
        <v>2766</v>
      </c>
      <c r="D358" s="1461" t="s">
        <v>2193</v>
      </c>
      <c r="E358" s="1462" t="s">
        <v>2769</v>
      </c>
      <c r="F358" s="2243">
        <v>911401876480</v>
      </c>
      <c r="G358" s="92">
        <v>8710163360072</v>
      </c>
      <c r="H358" s="1496" t="s">
        <v>737</v>
      </c>
      <c r="I358" s="1054" t="s">
        <v>738</v>
      </c>
      <c r="J358" s="877">
        <v>15</v>
      </c>
      <c r="K358" s="1079">
        <v>1800</v>
      </c>
      <c r="L358" s="1912">
        <v>4000</v>
      </c>
      <c r="M358" s="1524">
        <v>50000</v>
      </c>
      <c r="N358" s="506">
        <v>5</v>
      </c>
      <c r="O358" s="877"/>
      <c r="P358" s="641">
        <v>650</v>
      </c>
      <c r="Q358" s="508"/>
      <c r="R358" s="1741" t="s">
        <v>48</v>
      </c>
      <c r="S358" s="877" t="s">
        <v>739</v>
      </c>
      <c r="T358" s="877" t="s">
        <v>3617</v>
      </c>
      <c r="U358" s="877"/>
      <c r="V358" s="877" t="s">
        <v>121</v>
      </c>
      <c r="W358" s="2033" t="s">
        <v>198</v>
      </c>
      <c r="X358" s="2033">
        <v>120</v>
      </c>
      <c r="Y358" s="1912">
        <v>69</v>
      </c>
      <c r="Z358" s="1912">
        <v>611</v>
      </c>
      <c r="AA358" s="1912">
        <v>59</v>
      </c>
      <c r="AB358" s="877" t="s">
        <v>113</v>
      </c>
      <c r="AC358" s="519" t="s">
        <v>3079</v>
      </c>
      <c r="AD358" s="1912"/>
      <c r="AE358" s="328">
        <v>871016336007299</v>
      </c>
      <c r="AF358" s="1912">
        <v>1</v>
      </c>
      <c r="AG358" s="1912" t="s">
        <v>113</v>
      </c>
      <c r="AH358" s="2812">
        <v>1</v>
      </c>
      <c r="AL358" s="2938"/>
    </row>
    <row r="359" spans="2:38">
      <c r="B359" s="137"/>
      <c r="C359" s="557" t="s">
        <v>2766</v>
      </c>
      <c r="D359" s="557" t="s">
        <v>2193</v>
      </c>
      <c r="E359" s="1463" t="s">
        <v>2769</v>
      </c>
      <c r="F359" s="2242">
        <v>911401892780</v>
      </c>
      <c r="G359" s="210">
        <v>8710163362915</v>
      </c>
      <c r="H359" s="200" t="s">
        <v>740</v>
      </c>
      <c r="I359" s="210" t="s">
        <v>738</v>
      </c>
      <c r="J359" s="744">
        <v>20</v>
      </c>
      <c r="K359" s="1108">
        <v>2500</v>
      </c>
      <c r="L359" s="1911">
        <v>4000</v>
      </c>
      <c r="M359" s="321">
        <v>50000</v>
      </c>
      <c r="N359" s="365">
        <v>5</v>
      </c>
      <c r="O359" s="744"/>
      <c r="P359" s="642">
        <v>830</v>
      </c>
      <c r="Q359" s="508"/>
      <c r="R359" s="1740" t="s">
        <v>48</v>
      </c>
      <c r="S359" s="744" t="s">
        <v>739</v>
      </c>
      <c r="T359" s="744" t="s">
        <v>3618</v>
      </c>
      <c r="U359" s="744"/>
      <c r="V359" s="744" t="s">
        <v>121</v>
      </c>
      <c r="W359" s="2032" t="s">
        <v>198</v>
      </c>
      <c r="X359" s="2032">
        <v>125</v>
      </c>
      <c r="Y359" s="1911">
        <v>69</v>
      </c>
      <c r="Z359" s="1911">
        <v>1201</v>
      </c>
      <c r="AA359" s="1911">
        <v>59</v>
      </c>
      <c r="AB359" s="744" t="s">
        <v>113</v>
      </c>
      <c r="AC359" s="343" t="s">
        <v>3079</v>
      </c>
      <c r="AD359" s="1911"/>
      <c r="AE359" s="1911">
        <v>871016336291599</v>
      </c>
      <c r="AF359" s="1911">
        <v>1</v>
      </c>
      <c r="AG359" s="1911" t="s">
        <v>113</v>
      </c>
      <c r="AH359" s="2811">
        <v>14.5</v>
      </c>
      <c r="AL359" s="2938"/>
    </row>
    <row r="360" spans="2:38">
      <c r="B360" s="137"/>
      <c r="C360" s="557" t="s">
        <v>2766</v>
      </c>
      <c r="D360" s="557" t="s">
        <v>2193</v>
      </c>
      <c r="E360" s="1463" t="s">
        <v>2769</v>
      </c>
      <c r="F360" s="2242">
        <v>911401876680</v>
      </c>
      <c r="G360" s="91">
        <v>8710163360096</v>
      </c>
      <c r="H360" s="200" t="s">
        <v>741</v>
      </c>
      <c r="I360" s="210" t="s">
        <v>738</v>
      </c>
      <c r="J360" s="744">
        <v>30</v>
      </c>
      <c r="K360" s="1108">
        <v>3600</v>
      </c>
      <c r="L360" s="1911">
        <v>4000</v>
      </c>
      <c r="M360" s="321">
        <v>50000</v>
      </c>
      <c r="N360" s="365">
        <v>5</v>
      </c>
      <c r="O360" s="744"/>
      <c r="P360" s="642">
        <v>890</v>
      </c>
      <c r="Q360" s="508"/>
      <c r="R360" s="1740" t="s">
        <v>48</v>
      </c>
      <c r="S360" s="744" t="s">
        <v>739</v>
      </c>
      <c r="T360" s="744" t="s">
        <v>3616</v>
      </c>
      <c r="U360" s="744"/>
      <c r="V360" s="744" t="s">
        <v>121</v>
      </c>
      <c r="W360" s="2032" t="s">
        <v>198</v>
      </c>
      <c r="X360" s="2032">
        <v>120</v>
      </c>
      <c r="Y360" s="1911">
        <v>69</v>
      </c>
      <c r="Z360" s="1911">
        <v>1201</v>
      </c>
      <c r="AA360" s="1911">
        <v>59</v>
      </c>
      <c r="AB360" s="744" t="s">
        <v>113</v>
      </c>
      <c r="AC360" s="343" t="s">
        <v>3079</v>
      </c>
      <c r="AD360" s="1911"/>
      <c r="AE360" s="320">
        <v>871016336009699</v>
      </c>
      <c r="AF360" s="1911">
        <v>1</v>
      </c>
      <c r="AG360" s="1911" t="s">
        <v>113</v>
      </c>
      <c r="AH360" s="2811">
        <v>14.5</v>
      </c>
      <c r="AL360" s="2938"/>
    </row>
    <row r="361" spans="2:38">
      <c r="B361" s="137"/>
      <c r="C361" s="557" t="s">
        <v>2766</v>
      </c>
      <c r="D361" s="557" t="s">
        <v>2193</v>
      </c>
      <c r="E361" s="1463" t="s">
        <v>2769</v>
      </c>
      <c r="F361" s="2242">
        <v>911401877280</v>
      </c>
      <c r="G361" s="91">
        <v>8710163360157</v>
      </c>
      <c r="H361" s="200" t="s">
        <v>742</v>
      </c>
      <c r="I361" s="210" t="s">
        <v>738</v>
      </c>
      <c r="J361" s="744">
        <v>30</v>
      </c>
      <c r="K361" s="1108">
        <v>3600</v>
      </c>
      <c r="L361" s="1911">
        <v>6500</v>
      </c>
      <c r="M361" s="321">
        <v>50000</v>
      </c>
      <c r="N361" s="365">
        <v>5</v>
      </c>
      <c r="O361" s="744"/>
      <c r="P361" s="642">
        <v>890</v>
      </c>
      <c r="Q361" s="508"/>
      <c r="R361" s="1740" t="s">
        <v>48</v>
      </c>
      <c r="S361" s="744" t="s">
        <v>739</v>
      </c>
      <c r="T361" s="744" t="s">
        <v>3616</v>
      </c>
      <c r="U361" s="744"/>
      <c r="V361" s="744" t="s">
        <v>150</v>
      </c>
      <c r="W361" s="2032" t="s">
        <v>198</v>
      </c>
      <c r="X361" s="2032">
        <v>120</v>
      </c>
      <c r="Y361" s="1911">
        <v>69</v>
      </c>
      <c r="Z361" s="1911">
        <v>1201</v>
      </c>
      <c r="AA361" s="1911">
        <v>59</v>
      </c>
      <c r="AB361" s="744" t="s">
        <v>113</v>
      </c>
      <c r="AC361" s="343" t="s">
        <v>3079</v>
      </c>
      <c r="AD361" s="1911"/>
      <c r="AE361" s="320">
        <v>871016336015799</v>
      </c>
      <c r="AF361" s="1911">
        <v>1</v>
      </c>
      <c r="AG361" s="1911" t="s">
        <v>113</v>
      </c>
      <c r="AH361" s="2811">
        <v>14.5</v>
      </c>
      <c r="AL361" s="2938"/>
    </row>
    <row r="362" spans="2:38">
      <c r="B362" s="137"/>
      <c r="C362" s="557" t="s">
        <v>2766</v>
      </c>
      <c r="D362" s="557" t="s">
        <v>2193</v>
      </c>
      <c r="E362" s="1463" t="s">
        <v>2769</v>
      </c>
      <c r="F362" s="2242">
        <v>911401892980</v>
      </c>
      <c r="G362" s="210">
        <v>8710163362939</v>
      </c>
      <c r="H362" s="200" t="s">
        <v>743</v>
      </c>
      <c r="I362" s="210" t="s">
        <v>738</v>
      </c>
      <c r="J362" s="744">
        <v>28</v>
      </c>
      <c r="K362" s="1108">
        <v>3400</v>
      </c>
      <c r="L362" s="1911">
        <v>4000</v>
      </c>
      <c r="M362" s="321">
        <v>50000</v>
      </c>
      <c r="N362" s="365">
        <v>5</v>
      </c>
      <c r="O362" s="744"/>
      <c r="P362" s="642">
        <v>1000</v>
      </c>
      <c r="Q362" s="508"/>
      <c r="R362" s="1740" t="s">
        <v>48</v>
      </c>
      <c r="S362" s="744" t="s">
        <v>739</v>
      </c>
      <c r="T362" s="744" t="s">
        <v>3619</v>
      </c>
      <c r="U362" s="744"/>
      <c r="V362" s="744" t="s">
        <v>121</v>
      </c>
      <c r="W362" s="2032" t="s">
        <v>198</v>
      </c>
      <c r="X362" s="2032">
        <v>121</v>
      </c>
      <c r="Y362" s="1911">
        <v>69</v>
      </c>
      <c r="Z362" s="1911">
        <v>1501</v>
      </c>
      <c r="AA362" s="1911">
        <v>59</v>
      </c>
      <c r="AB362" s="744" t="s">
        <v>113</v>
      </c>
      <c r="AC362" s="343" t="s">
        <v>3079</v>
      </c>
      <c r="AD362" s="1911"/>
      <c r="AE362" s="1911">
        <v>871016336293999</v>
      </c>
      <c r="AF362" s="1911">
        <v>1</v>
      </c>
      <c r="AG362" s="1911" t="s">
        <v>113</v>
      </c>
      <c r="AH362" s="2811">
        <v>14.5</v>
      </c>
      <c r="AL362" s="2938"/>
    </row>
    <row r="363" spans="2:38">
      <c r="B363" s="137"/>
      <c r="C363" s="557" t="s">
        <v>2766</v>
      </c>
      <c r="D363" s="557" t="s">
        <v>2193</v>
      </c>
      <c r="E363" s="1463" t="s">
        <v>2769</v>
      </c>
      <c r="F363" s="2242">
        <v>911401876880</v>
      </c>
      <c r="G363" s="210">
        <v>8710163360119</v>
      </c>
      <c r="H363" s="200" t="s">
        <v>744</v>
      </c>
      <c r="I363" s="210" t="s">
        <v>738</v>
      </c>
      <c r="J363" s="744">
        <v>46</v>
      </c>
      <c r="K363" s="1108">
        <v>5600</v>
      </c>
      <c r="L363" s="1911">
        <v>4000</v>
      </c>
      <c r="M363" s="321">
        <v>50000</v>
      </c>
      <c r="N363" s="365">
        <v>5</v>
      </c>
      <c r="O363" s="744"/>
      <c r="P363" s="642">
        <v>1050</v>
      </c>
      <c r="Q363" s="508"/>
      <c r="R363" s="1740" t="s">
        <v>48</v>
      </c>
      <c r="S363" s="744" t="s">
        <v>739</v>
      </c>
      <c r="T363" s="744" t="s">
        <v>3620</v>
      </c>
      <c r="U363" s="744"/>
      <c r="V363" s="744" t="s">
        <v>121</v>
      </c>
      <c r="W363" s="2032" t="s">
        <v>198</v>
      </c>
      <c r="X363" s="2032">
        <v>121</v>
      </c>
      <c r="Y363" s="1911">
        <v>69</v>
      </c>
      <c r="Z363" s="1911">
        <v>1501</v>
      </c>
      <c r="AA363" s="1911">
        <v>59</v>
      </c>
      <c r="AB363" s="744" t="s">
        <v>113</v>
      </c>
      <c r="AC363" s="343" t="s">
        <v>3079</v>
      </c>
      <c r="AD363" s="1911"/>
      <c r="AE363" s="1911">
        <v>871016336011999</v>
      </c>
      <c r="AF363" s="1911">
        <v>1</v>
      </c>
      <c r="AG363" s="1911" t="s">
        <v>113</v>
      </c>
      <c r="AH363" s="2811">
        <v>14.5</v>
      </c>
      <c r="AL363" s="2938"/>
    </row>
    <row r="364" spans="2:38">
      <c r="B364" s="137"/>
      <c r="C364" s="557" t="s">
        <v>2766</v>
      </c>
      <c r="D364" s="557" t="s">
        <v>2193</v>
      </c>
      <c r="E364" s="1463" t="s">
        <v>2769</v>
      </c>
      <c r="F364" s="2242">
        <v>911401877480</v>
      </c>
      <c r="G364" s="210">
        <v>8710163360171</v>
      </c>
      <c r="H364" s="200" t="s">
        <v>745</v>
      </c>
      <c r="I364" s="210" t="s">
        <v>738</v>
      </c>
      <c r="J364" s="744">
        <v>46</v>
      </c>
      <c r="K364" s="1108">
        <v>5600</v>
      </c>
      <c r="L364" s="1911">
        <v>6500</v>
      </c>
      <c r="M364" s="321">
        <v>50000</v>
      </c>
      <c r="N364" s="365">
        <v>5</v>
      </c>
      <c r="O364" s="744"/>
      <c r="P364" s="642">
        <v>1050</v>
      </c>
      <c r="Q364" s="508"/>
      <c r="R364" s="1740" t="s">
        <v>48</v>
      </c>
      <c r="S364" s="744" t="s">
        <v>739</v>
      </c>
      <c r="T364" s="744" t="s">
        <v>3620</v>
      </c>
      <c r="U364" s="744"/>
      <c r="V364" s="744" t="s">
        <v>150</v>
      </c>
      <c r="W364" s="2032" t="s">
        <v>198</v>
      </c>
      <c r="X364" s="2032">
        <v>121</v>
      </c>
      <c r="Y364" s="1911">
        <v>69</v>
      </c>
      <c r="Z364" s="1911">
        <v>1501</v>
      </c>
      <c r="AA364" s="1911">
        <v>59</v>
      </c>
      <c r="AB364" s="744" t="s">
        <v>113</v>
      </c>
      <c r="AC364" s="343" t="s">
        <v>3079</v>
      </c>
      <c r="AD364" s="1911"/>
      <c r="AE364" s="1911">
        <v>871016336017199</v>
      </c>
      <c r="AF364" s="1911">
        <v>1</v>
      </c>
      <c r="AG364" s="1911" t="s">
        <v>113</v>
      </c>
      <c r="AH364" s="2811">
        <v>14.5</v>
      </c>
      <c r="AL364" s="2938"/>
    </row>
    <row r="365" spans="2:38">
      <c r="B365" s="137"/>
      <c r="C365" s="834" t="s">
        <v>2766</v>
      </c>
      <c r="D365" s="834" t="s">
        <v>2193</v>
      </c>
      <c r="E365" s="1483" t="s">
        <v>2769</v>
      </c>
      <c r="F365" s="2244">
        <v>911401893180</v>
      </c>
      <c r="G365" s="213">
        <v>8710163362953</v>
      </c>
      <c r="H365" s="202" t="s">
        <v>746</v>
      </c>
      <c r="I365" s="213" t="s">
        <v>738</v>
      </c>
      <c r="J365" s="805">
        <v>65</v>
      </c>
      <c r="K365" s="1107">
        <v>8000</v>
      </c>
      <c r="L365" s="1913">
        <v>4000</v>
      </c>
      <c r="M365" s="444">
        <v>50000</v>
      </c>
      <c r="N365" s="458">
        <v>5</v>
      </c>
      <c r="O365" s="805"/>
      <c r="P365" s="640">
        <v>1410</v>
      </c>
      <c r="Q365" s="508"/>
      <c r="R365" s="1742" t="s">
        <v>48</v>
      </c>
      <c r="S365" s="805" t="s">
        <v>739</v>
      </c>
      <c r="T365" s="805" t="s">
        <v>3621</v>
      </c>
      <c r="U365" s="805"/>
      <c r="V365" s="805" t="s">
        <v>121</v>
      </c>
      <c r="W365" s="2034" t="s">
        <v>198</v>
      </c>
      <c r="X365" s="2034">
        <v>123</v>
      </c>
      <c r="Y365" s="1913">
        <v>69</v>
      </c>
      <c r="Z365" s="1913">
        <v>1801</v>
      </c>
      <c r="AA365" s="1913">
        <v>59</v>
      </c>
      <c r="AB365" s="805" t="s">
        <v>113</v>
      </c>
      <c r="AC365" s="473" t="s">
        <v>3079</v>
      </c>
      <c r="AD365" s="1913"/>
      <c r="AE365" s="1913">
        <v>871016336295399</v>
      </c>
      <c r="AF365" s="1913">
        <v>1</v>
      </c>
      <c r="AG365" s="1913" t="s">
        <v>113</v>
      </c>
      <c r="AH365" s="2813">
        <v>14.5</v>
      </c>
      <c r="AL365" s="2938"/>
    </row>
    <row r="366" spans="2:38">
      <c r="B366" s="137"/>
      <c r="C366" s="832" t="s">
        <v>2766</v>
      </c>
      <c r="D366" s="832" t="s">
        <v>2193</v>
      </c>
      <c r="E366" s="1490" t="s">
        <v>2769</v>
      </c>
      <c r="F366" s="2245">
        <v>911401892880</v>
      </c>
      <c r="G366" s="728">
        <v>8710163362922</v>
      </c>
      <c r="H366" s="237" t="s">
        <v>747</v>
      </c>
      <c r="I366" s="721" t="s">
        <v>748</v>
      </c>
      <c r="J366" s="442">
        <v>20</v>
      </c>
      <c r="K366" s="1106">
        <v>2500</v>
      </c>
      <c r="L366" s="1914">
        <v>4000</v>
      </c>
      <c r="M366" s="286">
        <v>50000</v>
      </c>
      <c r="N366" s="364">
        <v>5</v>
      </c>
      <c r="O366" s="442"/>
      <c r="P366" s="642">
        <v>880</v>
      </c>
      <c r="Q366" s="508"/>
      <c r="R366" s="1743" t="s">
        <v>48</v>
      </c>
      <c r="S366" s="442" t="s">
        <v>739</v>
      </c>
      <c r="T366" s="442" t="s">
        <v>3618</v>
      </c>
      <c r="U366" s="442"/>
      <c r="V366" s="442" t="s">
        <v>121</v>
      </c>
      <c r="W366" s="2035" t="s">
        <v>198</v>
      </c>
      <c r="X366" s="2035">
        <v>125</v>
      </c>
      <c r="Y366" s="1914">
        <v>69</v>
      </c>
      <c r="Z366" s="1914">
        <v>1258</v>
      </c>
      <c r="AA366" s="1914">
        <v>59</v>
      </c>
      <c r="AB366" s="442" t="s">
        <v>113</v>
      </c>
      <c r="AC366" s="342" t="s">
        <v>3079</v>
      </c>
      <c r="AD366" s="1914"/>
      <c r="AE366" s="1915">
        <v>871016336292299</v>
      </c>
      <c r="AF366" s="1914">
        <v>1</v>
      </c>
      <c r="AG366" s="1914" t="s">
        <v>113</v>
      </c>
      <c r="AH366" s="2814">
        <v>14.5</v>
      </c>
      <c r="AL366" s="2938"/>
    </row>
    <row r="367" spans="2:38">
      <c r="B367" s="137"/>
      <c r="C367" s="557" t="s">
        <v>2766</v>
      </c>
      <c r="D367" s="557" t="s">
        <v>2193</v>
      </c>
      <c r="E367" s="1463" t="s">
        <v>2769</v>
      </c>
      <c r="F367" s="2242">
        <v>911401876780</v>
      </c>
      <c r="G367" s="91">
        <v>8710163360102</v>
      </c>
      <c r="H367" s="200" t="s">
        <v>749</v>
      </c>
      <c r="I367" s="210" t="s">
        <v>748</v>
      </c>
      <c r="J367" s="744">
        <v>30</v>
      </c>
      <c r="K367" s="1108">
        <v>3600</v>
      </c>
      <c r="L367" s="1911">
        <v>4000</v>
      </c>
      <c r="M367" s="321">
        <v>50000</v>
      </c>
      <c r="N367" s="365">
        <v>5</v>
      </c>
      <c r="O367" s="744"/>
      <c r="P367" s="642">
        <v>940</v>
      </c>
      <c r="Q367" s="508"/>
      <c r="R367" s="1740" t="s">
        <v>48</v>
      </c>
      <c r="S367" s="744" t="s">
        <v>739</v>
      </c>
      <c r="T367" s="744" t="s">
        <v>3616</v>
      </c>
      <c r="U367" s="744"/>
      <c r="V367" s="744" t="s">
        <v>121</v>
      </c>
      <c r="W367" s="2032" t="s">
        <v>198</v>
      </c>
      <c r="X367" s="2032">
        <v>120</v>
      </c>
      <c r="Y367" s="1911">
        <v>69</v>
      </c>
      <c r="Z367" s="1911">
        <v>1258</v>
      </c>
      <c r="AA367" s="1911">
        <v>59</v>
      </c>
      <c r="AB367" s="744" t="s">
        <v>113</v>
      </c>
      <c r="AC367" s="343" t="s">
        <v>3079</v>
      </c>
      <c r="AD367" s="1911"/>
      <c r="AE367" s="320">
        <v>871016336010299</v>
      </c>
      <c r="AF367" s="1911">
        <v>1</v>
      </c>
      <c r="AG367" s="1911" t="s">
        <v>113</v>
      </c>
      <c r="AH367" s="2811">
        <v>14.5</v>
      </c>
      <c r="AL367" s="2938"/>
    </row>
    <row r="368" spans="2:38">
      <c r="B368" s="137"/>
      <c r="C368" s="557" t="s">
        <v>2766</v>
      </c>
      <c r="D368" s="557" t="s">
        <v>2193</v>
      </c>
      <c r="E368" s="1463" t="s">
        <v>2769</v>
      </c>
      <c r="F368" s="2242">
        <v>911401893080</v>
      </c>
      <c r="G368" s="91">
        <v>8710163362946</v>
      </c>
      <c r="H368" s="200" t="s">
        <v>750</v>
      </c>
      <c r="I368" s="210" t="s">
        <v>748</v>
      </c>
      <c r="J368" s="744">
        <v>28</v>
      </c>
      <c r="K368" s="1108">
        <v>3400</v>
      </c>
      <c r="L368" s="1911">
        <v>4000</v>
      </c>
      <c r="M368" s="321">
        <v>50000</v>
      </c>
      <c r="N368" s="365">
        <v>5</v>
      </c>
      <c r="O368" s="744"/>
      <c r="P368" s="642">
        <v>1050</v>
      </c>
      <c r="Q368" s="508"/>
      <c r="R368" s="1740" t="s">
        <v>48</v>
      </c>
      <c r="S368" s="744" t="s">
        <v>739</v>
      </c>
      <c r="T368" s="744" t="s">
        <v>3619</v>
      </c>
      <c r="U368" s="744"/>
      <c r="V368" s="744" t="s">
        <v>121</v>
      </c>
      <c r="W368" s="2032" t="s">
        <v>198</v>
      </c>
      <c r="X368" s="2032">
        <v>121</v>
      </c>
      <c r="Y368" s="1911">
        <v>69</v>
      </c>
      <c r="Z368" s="1911">
        <v>1558</v>
      </c>
      <c r="AA368" s="1911">
        <v>59</v>
      </c>
      <c r="AB368" s="744" t="s">
        <v>113</v>
      </c>
      <c r="AC368" s="343" t="s">
        <v>3079</v>
      </c>
      <c r="AD368" s="1911"/>
      <c r="AE368" s="320">
        <v>871016336294699</v>
      </c>
      <c r="AF368" s="1911">
        <v>1</v>
      </c>
      <c r="AG368" s="1911" t="s">
        <v>113</v>
      </c>
      <c r="AH368" s="2811">
        <v>14.5</v>
      </c>
      <c r="AL368" s="2938"/>
    </row>
    <row r="369" spans="2:38">
      <c r="B369" s="749"/>
      <c r="C369" s="834" t="s">
        <v>2766</v>
      </c>
      <c r="D369" s="834" t="s">
        <v>2193</v>
      </c>
      <c r="E369" s="1483" t="s">
        <v>2769</v>
      </c>
      <c r="F369" s="2244">
        <v>911401876980</v>
      </c>
      <c r="G369" s="213">
        <v>8710163360126</v>
      </c>
      <c r="H369" s="202" t="s">
        <v>751</v>
      </c>
      <c r="I369" s="213" t="s">
        <v>748</v>
      </c>
      <c r="J369" s="805">
        <v>46</v>
      </c>
      <c r="K369" s="1107">
        <v>5600</v>
      </c>
      <c r="L369" s="1913">
        <v>4000</v>
      </c>
      <c r="M369" s="444">
        <v>50000</v>
      </c>
      <c r="N369" s="458">
        <v>5</v>
      </c>
      <c r="O369" s="805"/>
      <c r="P369" s="640">
        <v>1100</v>
      </c>
      <c r="Q369" s="508"/>
      <c r="R369" s="1742" t="s">
        <v>48</v>
      </c>
      <c r="S369" s="805" t="s">
        <v>739</v>
      </c>
      <c r="T369" s="805" t="s">
        <v>3620</v>
      </c>
      <c r="U369" s="805"/>
      <c r="V369" s="805" t="s">
        <v>121</v>
      </c>
      <c r="W369" s="2034" t="s">
        <v>198</v>
      </c>
      <c r="X369" s="2034">
        <v>121</v>
      </c>
      <c r="Y369" s="1913">
        <v>69</v>
      </c>
      <c r="Z369" s="1913">
        <v>1558</v>
      </c>
      <c r="AA369" s="1913">
        <v>59</v>
      </c>
      <c r="AB369" s="805" t="s">
        <v>113</v>
      </c>
      <c r="AC369" s="473" t="s">
        <v>3079</v>
      </c>
      <c r="AD369" s="1913"/>
      <c r="AE369" s="1913">
        <v>871016336012699</v>
      </c>
      <c r="AF369" s="1913">
        <v>1</v>
      </c>
      <c r="AG369" s="1913" t="s">
        <v>113</v>
      </c>
      <c r="AH369" s="2813">
        <v>14.5</v>
      </c>
      <c r="AL369" s="2938"/>
    </row>
    <row r="370" spans="2:38">
      <c r="B370" s="629" t="s">
        <v>752</v>
      </c>
      <c r="C370" s="832" t="s">
        <v>2766</v>
      </c>
      <c r="D370" s="832" t="s">
        <v>2193</v>
      </c>
      <c r="E370" s="1490" t="s">
        <v>2769</v>
      </c>
      <c r="F370" s="2246">
        <v>911401815185</v>
      </c>
      <c r="G370" s="728">
        <v>8720169500211</v>
      </c>
      <c r="H370" s="237" t="s">
        <v>753</v>
      </c>
      <c r="I370" s="721" t="s">
        <v>754</v>
      </c>
      <c r="J370" s="806" t="s">
        <v>2495</v>
      </c>
      <c r="K370" s="1105" t="s">
        <v>2417</v>
      </c>
      <c r="L370" s="1915">
        <v>4000</v>
      </c>
      <c r="M370" s="321">
        <v>50000</v>
      </c>
      <c r="N370" s="408">
        <v>5</v>
      </c>
      <c r="O370" s="806"/>
      <c r="P370" s="642">
        <v>1150</v>
      </c>
      <c r="Q370" s="508"/>
      <c r="R370" s="1744" t="s">
        <v>48</v>
      </c>
      <c r="S370" s="806" t="s">
        <v>49</v>
      </c>
      <c r="T370" s="806" t="s">
        <v>3627</v>
      </c>
      <c r="U370" s="806"/>
      <c r="V370" s="806" t="s">
        <v>121</v>
      </c>
      <c r="W370" s="2036" t="s">
        <v>198</v>
      </c>
      <c r="X370" s="2036">
        <v>114</v>
      </c>
      <c r="Y370" s="1915">
        <v>71</v>
      </c>
      <c r="Z370" s="1915">
        <v>1207</v>
      </c>
      <c r="AA370" s="1915">
        <v>74</v>
      </c>
      <c r="AB370" s="806" t="s">
        <v>113</v>
      </c>
      <c r="AC370" s="352" t="s">
        <v>3079</v>
      </c>
      <c r="AD370" s="1915"/>
      <c r="AE370" s="1915">
        <v>872016950021199</v>
      </c>
      <c r="AF370" s="1915">
        <v>1</v>
      </c>
      <c r="AG370" s="1915" t="s">
        <v>113</v>
      </c>
      <c r="AH370" s="2815">
        <v>14.5</v>
      </c>
      <c r="AL370" s="2938"/>
    </row>
    <row r="371" spans="2:38">
      <c r="B371" s="137"/>
      <c r="C371" s="557" t="s">
        <v>2766</v>
      </c>
      <c r="D371" s="557" t="s">
        <v>2193</v>
      </c>
      <c r="E371" s="1463" t="s">
        <v>2769</v>
      </c>
      <c r="F371" s="2247">
        <v>911401815285</v>
      </c>
      <c r="G371" s="91">
        <v>8720169500228</v>
      </c>
      <c r="H371" s="200" t="s">
        <v>755</v>
      </c>
      <c r="I371" s="113" t="s">
        <v>754</v>
      </c>
      <c r="J371" s="744" t="s">
        <v>2496</v>
      </c>
      <c r="K371" s="1105" t="s">
        <v>2418</v>
      </c>
      <c r="L371" s="1915">
        <v>4000</v>
      </c>
      <c r="M371" s="321">
        <v>50000</v>
      </c>
      <c r="N371" s="365">
        <v>5</v>
      </c>
      <c r="O371" s="806"/>
      <c r="P371" s="642">
        <v>1350</v>
      </c>
      <c r="Q371" s="508"/>
      <c r="R371" s="1744" t="s">
        <v>48</v>
      </c>
      <c r="S371" s="806" t="s">
        <v>49</v>
      </c>
      <c r="T371" s="806" t="s">
        <v>3633</v>
      </c>
      <c r="U371" s="806"/>
      <c r="V371" s="806" t="s">
        <v>121</v>
      </c>
      <c r="W371" s="2036" t="s">
        <v>198</v>
      </c>
      <c r="X371" s="2036">
        <v>128</v>
      </c>
      <c r="Y371" s="1915">
        <v>71</v>
      </c>
      <c r="Z371" s="1915">
        <v>1507</v>
      </c>
      <c r="AA371" s="1915">
        <v>74</v>
      </c>
      <c r="AB371" s="806" t="s">
        <v>113</v>
      </c>
      <c r="AC371" s="343" t="s">
        <v>3079</v>
      </c>
      <c r="AD371" s="1915"/>
      <c r="AE371" s="320">
        <v>872016950022899</v>
      </c>
      <c r="AF371" s="1915">
        <v>1</v>
      </c>
      <c r="AG371" s="1915" t="s">
        <v>113</v>
      </c>
      <c r="AH371" s="2815">
        <v>14.5</v>
      </c>
      <c r="AL371" s="2938"/>
    </row>
    <row r="372" spans="2:38">
      <c r="B372" s="137"/>
      <c r="C372" s="557" t="s">
        <v>2766</v>
      </c>
      <c r="D372" s="557" t="s">
        <v>2193</v>
      </c>
      <c r="E372" s="1463" t="s">
        <v>2769</v>
      </c>
      <c r="F372" s="2247">
        <v>911401874084</v>
      </c>
      <c r="G372" s="91">
        <v>8719514958180</v>
      </c>
      <c r="H372" s="200" t="s">
        <v>2529</v>
      </c>
      <c r="I372" s="113" t="s">
        <v>754</v>
      </c>
      <c r="J372" s="806">
        <v>60</v>
      </c>
      <c r="K372" s="1105">
        <v>9800</v>
      </c>
      <c r="L372" s="1911">
        <v>4000</v>
      </c>
      <c r="M372" s="321">
        <v>50000</v>
      </c>
      <c r="N372" s="365">
        <v>5</v>
      </c>
      <c r="O372" s="744"/>
      <c r="P372" s="642">
        <v>1610</v>
      </c>
      <c r="Q372" s="508"/>
      <c r="R372" s="1740" t="s">
        <v>48</v>
      </c>
      <c r="S372" s="744" t="s">
        <v>49</v>
      </c>
      <c r="T372" s="744" t="s">
        <v>3621</v>
      </c>
      <c r="U372" s="744"/>
      <c r="V372" s="744" t="s">
        <v>121</v>
      </c>
      <c r="W372" s="2032" t="s">
        <v>198</v>
      </c>
      <c r="X372" s="2032">
        <v>163</v>
      </c>
      <c r="Y372" s="1911">
        <v>90</v>
      </c>
      <c r="Z372" s="1911">
        <v>1507</v>
      </c>
      <c r="AA372" s="1911">
        <v>78</v>
      </c>
      <c r="AB372" s="744" t="s">
        <v>113</v>
      </c>
      <c r="AC372" s="343" t="s">
        <v>3079</v>
      </c>
      <c r="AD372" s="1911"/>
      <c r="AE372" s="320">
        <v>871951495818099</v>
      </c>
      <c r="AF372" s="1911">
        <v>1</v>
      </c>
      <c r="AG372" s="1911" t="s">
        <v>113</v>
      </c>
      <c r="AH372" s="2811">
        <v>14.5</v>
      </c>
      <c r="AL372" s="2938"/>
    </row>
    <row r="373" spans="2:38">
      <c r="B373" s="137"/>
      <c r="C373" s="557" t="s">
        <v>2766</v>
      </c>
      <c r="D373" s="557" t="s">
        <v>2193</v>
      </c>
      <c r="E373" s="1463" t="s">
        <v>2769</v>
      </c>
      <c r="F373" s="2247">
        <v>911401815385</v>
      </c>
      <c r="G373" s="91">
        <v>8720169500235</v>
      </c>
      <c r="H373" s="200" t="s">
        <v>756</v>
      </c>
      <c r="I373" s="113" t="s">
        <v>757</v>
      </c>
      <c r="J373" s="744" t="s">
        <v>2495</v>
      </c>
      <c r="K373" s="1105" t="s">
        <v>2417</v>
      </c>
      <c r="L373" s="1915">
        <v>4000</v>
      </c>
      <c r="M373" s="321">
        <v>50000</v>
      </c>
      <c r="N373" s="365">
        <v>5</v>
      </c>
      <c r="O373" s="806"/>
      <c r="P373" s="642">
        <v>1280</v>
      </c>
      <c r="Q373" s="508"/>
      <c r="R373" s="1744" t="s">
        <v>48</v>
      </c>
      <c r="S373" s="806" t="s">
        <v>49</v>
      </c>
      <c r="T373" s="806" t="s">
        <v>3627</v>
      </c>
      <c r="U373" s="806"/>
      <c r="V373" s="806" t="s">
        <v>121</v>
      </c>
      <c r="W373" s="2036" t="s">
        <v>198</v>
      </c>
      <c r="X373" s="2036">
        <v>114</v>
      </c>
      <c r="Y373" s="1915">
        <v>71</v>
      </c>
      <c r="Z373" s="1915">
        <v>1214</v>
      </c>
      <c r="AA373" s="1915">
        <v>74</v>
      </c>
      <c r="AB373" s="806" t="s">
        <v>113</v>
      </c>
      <c r="AC373" s="343" t="s">
        <v>3079</v>
      </c>
      <c r="AD373" s="1915"/>
      <c r="AE373" s="320">
        <v>872016950023599</v>
      </c>
      <c r="AF373" s="1915">
        <v>1</v>
      </c>
      <c r="AG373" s="1915" t="s">
        <v>113</v>
      </c>
      <c r="AH373" s="2815">
        <v>14.5</v>
      </c>
      <c r="AL373" s="2938"/>
    </row>
    <row r="374" spans="2:38">
      <c r="B374" s="749"/>
      <c r="C374" s="834" t="s">
        <v>2766</v>
      </c>
      <c r="D374" s="834" t="s">
        <v>2193</v>
      </c>
      <c r="E374" s="1483" t="s">
        <v>2769</v>
      </c>
      <c r="F374" s="2248">
        <v>911401815485</v>
      </c>
      <c r="G374" s="194">
        <v>8720169500242</v>
      </c>
      <c r="H374" s="202" t="s">
        <v>758</v>
      </c>
      <c r="I374" s="498" t="s">
        <v>757</v>
      </c>
      <c r="J374" s="805" t="s">
        <v>2496</v>
      </c>
      <c r="K374" s="1104" t="s">
        <v>2418</v>
      </c>
      <c r="L374" s="1913">
        <v>4000</v>
      </c>
      <c r="M374" s="1337">
        <v>50000</v>
      </c>
      <c r="N374" s="458">
        <v>5</v>
      </c>
      <c r="O374" s="805"/>
      <c r="P374" s="640">
        <v>1480</v>
      </c>
      <c r="Q374" s="508"/>
      <c r="R374" s="1742" t="s">
        <v>48</v>
      </c>
      <c r="S374" s="805" t="s">
        <v>49</v>
      </c>
      <c r="T374" s="805" t="s">
        <v>3633</v>
      </c>
      <c r="U374" s="805"/>
      <c r="V374" s="805" t="s">
        <v>121</v>
      </c>
      <c r="W374" s="2034" t="s">
        <v>198</v>
      </c>
      <c r="X374" s="2034">
        <v>128</v>
      </c>
      <c r="Y374" s="1913">
        <v>71</v>
      </c>
      <c r="Z374" s="1913">
        <v>1514</v>
      </c>
      <c r="AA374" s="1913">
        <v>74</v>
      </c>
      <c r="AB374" s="805" t="s">
        <v>113</v>
      </c>
      <c r="AC374" s="473" t="s">
        <v>3079</v>
      </c>
      <c r="AD374" s="1913"/>
      <c r="AE374" s="453">
        <v>872016950024299</v>
      </c>
      <c r="AF374" s="1913">
        <v>1</v>
      </c>
      <c r="AG374" s="1913" t="s">
        <v>113</v>
      </c>
      <c r="AH374" s="2813">
        <v>14.5</v>
      </c>
      <c r="AL374" s="2938"/>
    </row>
    <row r="375" spans="2:38">
      <c r="B375" s="629" t="s">
        <v>736</v>
      </c>
      <c r="C375" s="832" t="s">
        <v>2766</v>
      </c>
      <c r="D375" s="832" t="s">
        <v>2193</v>
      </c>
      <c r="E375" s="1490" t="s">
        <v>2769</v>
      </c>
      <c r="F375" s="2246">
        <v>911401807485</v>
      </c>
      <c r="G375" s="90">
        <v>8719514963818</v>
      </c>
      <c r="H375" s="237" t="s">
        <v>759</v>
      </c>
      <c r="I375" s="721" t="s">
        <v>738</v>
      </c>
      <c r="J375" s="806">
        <v>16</v>
      </c>
      <c r="K375" s="1105">
        <v>1800</v>
      </c>
      <c r="L375" s="1914">
        <v>4000</v>
      </c>
      <c r="M375" s="321">
        <v>50000</v>
      </c>
      <c r="N375" s="364">
        <v>5</v>
      </c>
      <c r="O375" s="442"/>
      <c r="P375" s="642">
        <v>740</v>
      </c>
      <c r="Q375" s="508"/>
      <c r="R375" s="1743" t="s">
        <v>760</v>
      </c>
      <c r="S375" s="442" t="s">
        <v>49</v>
      </c>
      <c r="T375" s="442" t="s">
        <v>3617</v>
      </c>
      <c r="U375" s="442"/>
      <c r="V375" s="442" t="s">
        <v>121</v>
      </c>
      <c r="W375" s="2035" t="s">
        <v>198</v>
      </c>
      <c r="X375" s="2035">
        <v>112</v>
      </c>
      <c r="Y375" s="1914">
        <v>71</v>
      </c>
      <c r="Z375" s="1914">
        <v>607</v>
      </c>
      <c r="AA375" s="1914">
        <v>74</v>
      </c>
      <c r="AB375" s="442" t="s">
        <v>113</v>
      </c>
      <c r="AC375" s="342" t="s">
        <v>3079</v>
      </c>
      <c r="AD375" s="1914"/>
      <c r="AE375" s="322">
        <v>871951496381899</v>
      </c>
      <c r="AF375" s="1914">
        <v>1</v>
      </c>
      <c r="AG375" s="1914" t="s">
        <v>113</v>
      </c>
      <c r="AH375" s="2814">
        <v>14.5</v>
      </c>
      <c r="AL375" s="2938"/>
    </row>
    <row r="376" spans="2:38">
      <c r="B376" s="137"/>
      <c r="C376" s="557" t="s">
        <v>2766</v>
      </c>
      <c r="D376" s="557" t="s">
        <v>2193</v>
      </c>
      <c r="E376" s="1463" t="s">
        <v>2769</v>
      </c>
      <c r="F376" s="2247">
        <v>911401807585</v>
      </c>
      <c r="G376" s="91">
        <v>8719514963825</v>
      </c>
      <c r="H376" s="200" t="s">
        <v>761</v>
      </c>
      <c r="I376" s="113" t="s">
        <v>738</v>
      </c>
      <c r="J376" s="744">
        <v>22</v>
      </c>
      <c r="K376" s="1108">
        <v>2400</v>
      </c>
      <c r="L376" s="1916">
        <v>4000</v>
      </c>
      <c r="M376" s="321">
        <v>50000</v>
      </c>
      <c r="N376" s="340">
        <v>5</v>
      </c>
      <c r="O376" s="375"/>
      <c r="P376" s="642">
        <v>1050</v>
      </c>
      <c r="Q376" s="508"/>
      <c r="R376" s="1745" t="s">
        <v>760</v>
      </c>
      <c r="S376" s="375" t="s">
        <v>49</v>
      </c>
      <c r="T376" s="375" t="s">
        <v>3618</v>
      </c>
      <c r="U376" s="375"/>
      <c r="V376" s="375" t="s">
        <v>121</v>
      </c>
      <c r="W376" s="896" t="s">
        <v>198</v>
      </c>
      <c r="X376" s="896">
        <v>109</v>
      </c>
      <c r="Y376" s="1916">
        <v>71</v>
      </c>
      <c r="Z376" s="1916">
        <v>1207</v>
      </c>
      <c r="AA376" s="1916">
        <v>74</v>
      </c>
      <c r="AB376" s="375" t="s">
        <v>113</v>
      </c>
      <c r="AC376" s="341" t="s">
        <v>3079</v>
      </c>
      <c r="AD376" s="1916"/>
      <c r="AE376" s="320">
        <v>871951496382599</v>
      </c>
      <c r="AF376" s="1916">
        <v>1</v>
      </c>
      <c r="AG376" s="1916" t="s">
        <v>113</v>
      </c>
      <c r="AH376" s="2816">
        <v>14.5</v>
      </c>
      <c r="AL376" s="2938"/>
    </row>
    <row r="377" spans="2:38">
      <c r="B377" s="137"/>
      <c r="C377" s="557" t="s">
        <v>2766</v>
      </c>
      <c r="D377" s="557" t="s">
        <v>2193</v>
      </c>
      <c r="E377" s="1463" t="s">
        <v>2769</v>
      </c>
      <c r="F377" s="2247">
        <v>911401807685</v>
      </c>
      <c r="G377" s="210">
        <v>8719514963832</v>
      </c>
      <c r="H377" s="200" t="s">
        <v>762</v>
      </c>
      <c r="I377" s="113" t="s">
        <v>738</v>
      </c>
      <c r="J377" s="744">
        <v>44</v>
      </c>
      <c r="K377" s="1108">
        <v>4800</v>
      </c>
      <c r="L377" s="1916">
        <v>4000</v>
      </c>
      <c r="M377" s="321">
        <v>50000</v>
      </c>
      <c r="N377" s="340">
        <v>5</v>
      </c>
      <c r="O377" s="375"/>
      <c r="P377" s="642">
        <v>1220</v>
      </c>
      <c r="Q377" s="508"/>
      <c r="R377" s="1745" t="s">
        <v>760</v>
      </c>
      <c r="S377" s="375" t="s">
        <v>49</v>
      </c>
      <c r="T377" s="375" t="s">
        <v>3616</v>
      </c>
      <c r="U377" s="375"/>
      <c r="V377" s="375" t="s">
        <v>121</v>
      </c>
      <c r="W377" s="896" t="s">
        <v>198</v>
      </c>
      <c r="X377" s="896">
        <v>109</v>
      </c>
      <c r="Y377" s="1916">
        <v>71</v>
      </c>
      <c r="Z377" s="1916">
        <v>1207</v>
      </c>
      <c r="AA377" s="1916">
        <v>74</v>
      </c>
      <c r="AB377" s="375" t="s">
        <v>113</v>
      </c>
      <c r="AC377" s="341" t="s">
        <v>3079</v>
      </c>
      <c r="AD377" s="1916"/>
      <c r="AE377" s="1911">
        <v>871951496383299</v>
      </c>
      <c r="AF377" s="1916">
        <v>1</v>
      </c>
      <c r="AG377" s="1916" t="s">
        <v>113</v>
      </c>
      <c r="AH377" s="2816">
        <v>14.5</v>
      </c>
      <c r="AL377" s="2938"/>
    </row>
    <row r="378" spans="2:38">
      <c r="B378" s="137"/>
      <c r="C378" s="557" t="s">
        <v>2766</v>
      </c>
      <c r="D378" s="557" t="s">
        <v>2193</v>
      </c>
      <c r="E378" s="1463" t="s">
        <v>2769</v>
      </c>
      <c r="F378" s="2247">
        <v>911401807785</v>
      </c>
      <c r="G378" s="210">
        <v>8719514963849</v>
      </c>
      <c r="H378" s="200" t="s">
        <v>763</v>
      </c>
      <c r="I378" s="113" t="s">
        <v>738</v>
      </c>
      <c r="J378" s="744">
        <v>31</v>
      </c>
      <c r="K378" s="1108">
        <v>3500</v>
      </c>
      <c r="L378" s="1916">
        <v>4000</v>
      </c>
      <c r="M378" s="321">
        <v>50000</v>
      </c>
      <c r="N378" s="340">
        <v>5</v>
      </c>
      <c r="O378" s="375"/>
      <c r="P378" s="642">
        <v>1130</v>
      </c>
      <c r="Q378" s="508"/>
      <c r="R378" s="1745" t="s">
        <v>760</v>
      </c>
      <c r="S378" s="375" t="s">
        <v>49</v>
      </c>
      <c r="T378" s="375" t="s">
        <v>3619</v>
      </c>
      <c r="U378" s="375"/>
      <c r="V378" s="375" t="s">
        <v>121</v>
      </c>
      <c r="W378" s="896" t="s">
        <v>198</v>
      </c>
      <c r="X378" s="896">
        <v>112</v>
      </c>
      <c r="Y378" s="1916">
        <v>71</v>
      </c>
      <c r="Z378" s="1916">
        <v>1507</v>
      </c>
      <c r="AA378" s="1916">
        <v>74</v>
      </c>
      <c r="AB378" s="375" t="s">
        <v>113</v>
      </c>
      <c r="AC378" s="341" t="s">
        <v>3079</v>
      </c>
      <c r="AD378" s="1916"/>
      <c r="AE378" s="1911">
        <v>871951496384999</v>
      </c>
      <c r="AF378" s="1916">
        <v>1</v>
      </c>
      <c r="AG378" s="1916" t="s">
        <v>113</v>
      </c>
      <c r="AH378" s="2816">
        <v>14.5</v>
      </c>
      <c r="AL378" s="2938"/>
    </row>
    <row r="379" spans="2:38">
      <c r="B379" s="137"/>
      <c r="C379" s="557" t="s">
        <v>2766</v>
      </c>
      <c r="D379" s="557" t="s">
        <v>2193</v>
      </c>
      <c r="E379" s="1463" t="s">
        <v>2769</v>
      </c>
      <c r="F379" s="2247">
        <v>911401807885</v>
      </c>
      <c r="G379" s="210">
        <v>8719514963856</v>
      </c>
      <c r="H379" s="200" t="s">
        <v>764</v>
      </c>
      <c r="I379" s="113" t="s">
        <v>738</v>
      </c>
      <c r="J379" s="806">
        <v>53</v>
      </c>
      <c r="K379" s="1105">
        <v>6800</v>
      </c>
      <c r="L379" s="1914">
        <v>4000</v>
      </c>
      <c r="M379" s="286">
        <v>50000</v>
      </c>
      <c r="N379" s="340">
        <v>5</v>
      </c>
      <c r="O379" s="442"/>
      <c r="P379" s="642">
        <v>1420</v>
      </c>
      <c r="Q379" s="508"/>
      <c r="R379" s="1743" t="s">
        <v>760</v>
      </c>
      <c r="S379" s="442" t="s">
        <v>49</v>
      </c>
      <c r="T379" s="442" t="s">
        <v>3620</v>
      </c>
      <c r="U379" s="442"/>
      <c r="V379" s="442" t="s">
        <v>121</v>
      </c>
      <c r="W379" s="2035" t="s">
        <v>198</v>
      </c>
      <c r="X379" s="2035">
        <v>128</v>
      </c>
      <c r="Y379" s="1914">
        <v>71</v>
      </c>
      <c r="Z379" s="1914">
        <v>1507</v>
      </c>
      <c r="AA379" s="1914">
        <v>74</v>
      </c>
      <c r="AB379" s="442" t="s">
        <v>113</v>
      </c>
      <c r="AC379" s="341" t="s">
        <v>3079</v>
      </c>
      <c r="AD379" s="1914"/>
      <c r="AE379" s="1911">
        <v>871951496385699</v>
      </c>
      <c r="AF379" s="1914">
        <v>1</v>
      </c>
      <c r="AG379" s="1914" t="s">
        <v>113</v>
      </c>
      <c r="AH379" s="2814">
        <v>14.5</v>
      </c>
      <c r="AL379" s="2938"/>
    </row>
    <row r="380" spans="2:38">
      <c r="B380" s="137"/>
      <c r="C380" s="834" t="s">
        <v>2766</v>
      </c>
      <c r="D380" s="834" t="s">
        <v>2193</v>
      </c>
      <c r="E380" s="1483" t="s">
        <v>2769</v>
      </c>
      <c r="F380" s="2248">
        <v>911401807985</v>
      </c>
      <c r="G380" s="194">
        <v>8719514963863</v>
      </c>
      <c r="H380" s="202" t="s">
        <v>765</v>
      </c>
      <c r="I380" s="498" t="s">
        <v>738</v>
      </c>
      <c r="J380" s="805">
        <v>54</v>
      </c>
      <c r="K380" s="1107">
        <v>7400</v>
      </c>
      <c r="L380" s="1917">
        <v>4000</v>
      </c>
      <c r="M380" s="444">
        <v>50000</v>
      </c>
      <c r="N380" s="428">
        <v>5</v>
      </c>
      <c r="O380" s="807"/>
      <c r="P380" s="640">
        <v>1520</v>
      </c>
      <c r="Q380" s="508"/>
      <c r="R380" s="1746" t="s">
        <v>760</v>
      </c>
      <c r="S380" s="807" t="s">
        <v>49</v>
      </c>
      <c r="T380" s="807" t="s">
        <v>3620</v>
      </c>
      <c r="U380" s="807"/>
      <c r="V380" s="807" t="s">
        <v>121</v>
      </c>
      <c r="W380" s="905" t="s">
        <v>198</v>
      </c>
      <c r="X380" s="905">
        <v>137</v>
      </c>
      <c r="Y380" s="1917">
        <v>71</v>
      </c>
      <c r="Z380" s="1917">
        <v>1507</v>
      </c>
      <c r="AA380" s="1917">
        <v>74</v>
      </c>
      <c r="AB380" s="807" t="s">
        <v>113</v>
      </c>
      <c r="AC380" s="456" t="s">
        <v>3079</v>
      </c>
      <c r="AD380" s="1917"/>
      <c r="AE380" s="453">
        <v>871951496386399</v>
      </c>
      <c r="AF380" s="1917">
        <v>1</v>
      </c>
      <c r="AG380" s="1917" t="s">
        <v>113</v>
      </c>
      <c r="AH380" s="2817">
        <v>14.5</v>
      </c>
      <c r="AL380" s="2938"/>
    </row>
    <row r="381" spans="2:38">
      <c r="B381" s="1329" t="s">
        <v>787</v>
      </c>
      <c r="C381" s="832" t="s">
        <v>2766</v>
      </c>
      <c r="D381" s="832" t="s">
        <v>2193</v>
      </c>
      <c r="E381" s="1490" t="s">
        <v>2769</v>
      </c>
      <c r="F381" s="2246">
        <v>911401812187</v>
      </c>
      <c r="G381" s="68">
        <v>8720169753242</v>
      </c>
      <c r="H381" s="237" t="s">
        <v>90</v>
      </c>
      <c r="I381" s="728" t="s">
        <v>91</v>
      </c>
      <c r="J381" s="384"/>
      <c r="K381" s="1094"/>
      <c r="L381" s="322"/>
      <c r="M381" s="321"/>
      <c r="N381" s="408">
        <v>5</v>
      </c>
      <c r="O381" s="384"/>
      <c r="P381" s="1984">
        <v>295</v>
      </c>
      <c r="Q381" s="508"/>
      <c r="R381" s="1747"/>
      <c r="S381" s="384" t="s">
        <v>49</v>
      </c>
      <c r="T381" s="384"/>
      <c r="U381" s="384"/>
      <c r="V381" s="384"/>
      <c r="W381" s="302" t="s">
        <v>198</v>
      </c>
      <c r="X381" s="302"/>
      <c r="Y381" s="322">
        <v>69</v>
      </c>
      <c r="Z381" s="322">
        <v>670</v>
      </c>
      <c r="AA381" s="322">
        <v>70</v>
      </c>
      <c r="AB381" s="384"/>
      <c r="AC381" s="352"/>
      <c r="AD381" s="322"/>
      <c r="AE381" s="282">
        <v>872016975324299</v>
      </c>
      <c r="AF381" s="322">
        <v>1</v>
      </c>
      <c r="AG381" s="322" t="s">
        <v>113</v>
      </c>
      <c r="AH381" s="743">
        <v>1</v>
      </c>
      <c r="AL381" s="2938"/>
    </row>
    <row r="382" spans="2:38">
      <c r="B382" s="137"/>
      <c r="C382" s="557" t="s">
        <v>2766</v>
      </c>
      <c r="D382" s="557" t="s">
        <v>2193</v>
      </c>
      <c r="E382" s="1463" t="s">
        <v>2769</v>
      </c>
      <c r="F382" s="2246">
        <v>911401812287</v>
      </c>
      <c r="G382" s="68">
        <v>8720169753259</v>
      </c>
      <c r="H382" s="237" t="s">
        <v>92</v>
      </c>
      <c r="I382" s="210" t="s">
        <v>93</v>
      </c>
      <c r="J382" s="384"/>
      <c r="K382" s="1094"/>
      <c r="L382" s="322"/>
      <c r="M382" s="321"/>
      <c r="N382" s="408">
        <v>5</v>
      </c>
      <c r="O382" s="384"/>
      <c r="P382" s="1984">
        <v>340</v>
      </c>
      <c r="Q382" s="508"/>
      <c r="R382" s="1747"/>
      <c r="S382" s="384" t="s">
        <v>49</v>
      </c>
      <c r="T382" s="384"/>
      <c r="U382" s="384"/>
      <c r="V382" s="384"/>
      <c r="W382" s="302" t="s">
        <v>198</v>
      </c>
      <c r="X382" s="302"/>
      <c r="Y382" s="322">
        <v>93</v>
      </c>
      <c r="Z382" s="322">
        <v>670</v>
      </c>
      <c r="AA382" s="322">
        <v>70</v>
      </c>
      <c r="AB382" s="384"/>
      <c r="AC382" s="352"/>
      <c r="AD382" s="322"/>
      <c r="AE382" s="282">
        <v>872016975325999</v>
      </c>
      <c r="AF382" s="322">
        <v>1</v>
      </c>
      <c r="AG382" s="322" t="s">
        <v>113</v>
      </c>
      <c r="AH382" s="743">
        <v>1</v>
      </c>
      <c r="AL382" s="2938"/>
    </row>
    <row r="383" spans="2:38">
      <c r="B383" s="137"/>
      <c r="C383" s="557" t="s">
        <v>2766</v>
      </c>
      <c r="D383" s="557" t="s">
        <v>2193</v>
      </c>
      <c r="E383" s="1463" t="s">
        <v>2769</v>
      </c>
      <c r="F383" s="2246">
        <v>911401807381</v>
      </c>
      <c r="G383" s="68">
        <v>8710163366029</v>
      </c>
      <c r="H383" s="237" t="s">
        <v>788</v>
      </c>
      <c r="I383" s="721" t="s">
        <v>91</v>
      </c>
      <c r="J383" s="323"/>
      <c r="K383" s="1090"/>
      <c r="L383" s="282"/>
      <c r="M383" s="286"/>
      <c r="N383" s="408">
        <v>5</v>
      </c>
      <c r="O383" s="323"/>
      <c r="P383" s="1982">
        <v>450</v>
      </c>
      <c r="Q383" s="508"/>
      <c r="R383" s="1714"/>
      <c r="S383" s="323" t="s">
        <v>49</v>
      </c>
      <c r="T383" s="323"/>
      <c r="U383" s="323"/>
      <c r="V383" s="323"/>
      <c r="W383" s="283" t="s">
        <v>198</v>
      </c>
      <c r="X383" s="283"/>
      <c r="Y383" s="282">
        <v>69</v>
      </c>
      <c r="Z383" s="282">
        <v>1280</v>
      </c>
      <c r="AA383" s="282">
        <v>70</v>
      </c>
      <c r="AB383" s="323"/>
      <c r="AC383" s="352"/>
      <c r="AD383" s="282"/>
      <c r="AE383" s="282">
        <v>871016336602999</v>
      </c>
      <c r="AF383" s="282">
        <v>1</v>
      </c>
      <c r="AG383" s="282" t="s">
        <v>113</v>
      </c>
      <c r="AH383" s="2781">
        <v>14.5</v>
      </c>
      <c r="AL383" s="2938"/>
    </row>
    <row r="384" spans="2:38">
      <c r="B384" s="127"/>
      <c r="C384" s="557" t="s">
        <v>2766</v>
      </c>
      <c r="D384" s="557" t="s">
        <v>2193</v>
      </c>
      <c r="E384" s="1463" t="s">
        <v>2769</v>
      </c>
      <c r="F384" s="2247">
        <v>911401807481</v>
      </c>
      <c r="G384" s="61">
        <v>8710163366036</v>
      </c>
      <c r="H384" s="200" t="s">
        <v>789</v>
      </c>
      <c r="I384" s="113" t="s">
        <v>93</v>
      </c>
      <c r="J384" s="323"/>
      <c r="K384" s="1090"/>
      <c r="L384" s="282"/>
      <c r="M384" s="286"/>
      <c r="N384" s="408">
        <v>5</v>
      </c>
      <c r="O384" s="323"/>
      <c r="P384" s="1982">
        <v>495</v>
      </c>
      <c r="Q384" s="508"/>
      <c r="R384" s="1714"/>
      <c r="S384" s="323" t="s">
        <v>49</v>
      </c>
      <c r="T384" s="323"/>
      <c r="U384" s="323"/>
      <c r="V384" s="323"/>
      <c r="W384" s="283" t="s">
        <v>198</v>
      </c>
      <c r="X384" s="283"/>
      <c r="Y384" s="282">
        <v>93</v>
      </c>
      <c r="Z384" s="282">
        <v>1280</v>
      </c>
      <c r="AA384" s="282">
        <v>70</v>
      </c>
      <c r="AB384" s="323"/>
      <c r="AC384" s="352"/>
      <c r="AD384" s="282"/>
      <c r="AE384" s="271">
        <v>871016336603699</v>
      </c>
      <c r="AF384" s="282">
        <v>1</v>
      </c>
      <c r="AG384" s="282" t="s">
        <v>113</v>
      </c>
      <c r="AH384" s="2781">
        <v>14.5</v>
      </c>
      <c r="AL384" s="2938"/>
    </row>
    <row r="385" spans="2:38">
      <c r="B385" s="127"/>
      <c r="C385" s="557" t="s">
        <v>2766</v>
      </c>
      <c r="D385" s="557" t="s">
        <v>2193</v>
      </c>
      <c r="E385" s="1463" t="s">
        <v>2769</v>
      </c>
      <c r="F385" s="2247">
        <v>911401807581</v>
      </c>
      <c r="G385" s="113">
        <v>8710163366043</v>
      </c>
      <c r="H385" s="200" t="s">
        <v>790</v>
      </c>
      <c r="I385" s="113" t="s">
        <v>91</v>
      </c>
      <c r="J385" s="323"/>
      <c r="K385" s="1090"/>
      <c r="L385" s="282"/>
      <c r="M385" s="286"/>
      <c r="N385" s="408">
        <v>5</v>
      </c>
      <c r="O385" s="323"/>
      <c r="P385" s="1982">
        <v>505</v>
      </c>
      <c r="Q385" s="508"/>
      <c r="R385" s="1714"/>
      <c r="S385" s="323" t="s">
        <v>49</v>
      </c>
      <c r="T385" s="323"/>
      <c r="U385" s="323"/>
      <c r="V385" s="323"/>
      <c r="W385" s="283" t="s">
        <v>198</v>
      </c>
      <c r="X385" s="283"/>
      <c r="Y385" s="282">
        <v>69</v>
      </c>
      <c r="Z385" s="282">
        <v>1580</v>
      </c>
      <c r="AA385" s="282">
        <v>70</v>
      </c>
      <c r="AB385" s="323"/>
      <c r="AC385" s="352"/>
      <c r="AD385" s="282"/>
      <c r="AE385" s="1916">
        <v>871016336604399</v>
      </c>
      <c r="AF385" s="282">
        <v>1</v>
      </c>
      <c r="AG385" s="282" t="s">
        <v>113</v>
      </c>
      <c r="AH385" s="2781">
        <v>14.5</v>
      </c>
      <c r="AL385" s="2938"/>
    </row>
    <row r="386" spans="2:38">
      <c r="B386" s="2172"/>
      <c r="C386" s="834" t="s">
        <v>2766</v>
      </c>
      <c r="D386" s="834" t="s">
        <v>2193</v>
      </c>
      <c r="E386" s="1483" t="s">
        <v>2769</v>
      </c>
      <c r="F386" s="2248">
        <v>911401807681</v>
      </c>
      <c r="G386" s="47">
        <v>8710163366050</v>
      </c>
      <c r="H386" s="202" t="s">
        <v>791</v>
      </c>
      <c r="I386" s="498" t="s">
        <v>93</v>
      </c>
      <c r="J386" s="452"/>
      <c r="K386" s="1087"/>
      <c r="L386" s="287"/>
      <c r="M386" s="1516"/>
      <c r="N386" s="458">
        <v>5</v>
      </c>
      <c r="O386" s="452"/>
      <c r="P386" s="1983">
        <v>550</v>
      </c>
      <c r="Q386" s="508"/>
      <c r="R386" s="1753"/>
      <c r="S386" s="452" t="s">
        <v>49</v>
      </c>
      <c r="T386" s="452"/>
      <c r="U386" s="452"/>
      <c r="V386" s="452"/>
      <c r="W386" s="1477" t="s">
        <v>198</v>
      </c>
      <c r="X386" s="1477"/>
      <c r="Y386" s="287">
        <v>93</v>
      </c>
      <c r="Z386" s="287">
        <v>1580</v>
      </c>
      <c r="AA386" s="287">
        <v>70</v>
      </c>
      <c r="AB386" s="452"/>
      <c r="AC386" s="473"/>
      <c r="AD386" s="287"/>
      <c r="AE386" s="273">
        <v>871016336605099</v>
      </c>
      <c r="AF386" s="287">
        <v>1</v>
      </c>
      <c r="AG386" s="287" t="s">
        <v>113</v>
      </c>
      <c r="AH386" s="2823">
        <v>14.5</v>
      </c>
      <c r="AL386" s="2938"/>
    </row>
    <row r="387" spans="2:38">
      <c r="B387" s="1522" t="s">
        <v>2778</v>
      </c>
      <c r="C387" s="1461" t="s">
        <v>2766</v>
      </c>
      <c r="D387" s="1461" t="s">
        <v>2193</v>
      </c>
      <c r="E387" s="1462" t="s">
        <v>2769</v>
      </c>
      <c r="F387" s="3080">
        <v>911401853087</v>
      </c>
      <c r="G387" s="1509">
        <v>8720169753174</v>
      </c>
      <c r="H387" s="2109" t="s">
        <v>2258</v>
      </c>
      <c r="I387" s="610" t="s">
        <v>2261</v>
      </c>
      <c r="J387" s="1505">
        <v>19</v>
      </c>
      <c r="K387" s="1510">
        <v>2400</v>
      </c>
      <c r="L387" s="1505">
        <v>4000</v>
      </c>
      <c r="M387" s="1510">
        <v>35000</v>
      </c>
      <c r="N387" s="1505">
        <v>2</v>
      </c>
      <c r="O387" s="1505"/>
      <c r="P387" s="1986">
        <v>415</v>
      </c>
      <c r="Q387" s="508"/>
      <c r="R387" s="1774" t="s">
        <v>560</v>
      </c>
      <c r="S387" s="1505" t="s">
        <v>49</v>
      </c>
      <c r="T387" s="1505" t="s">
        <v>3085</v>
      </c>
      <c r="U387" s="1505"/>
      <c r="V387" s="1505" t="s">
        <v>121</v>
      </c>
      <c r="W387" s="2047" t="s">
        <v>198</v>
      </c>
      <c r="X387" s="2047">
        <v>126</v>
      </c>
      <c r="Y387" s="1505">
        <v>35.5</v>
      </c>
      <c r="Z387" s="1505">
        <v>598</v>
      </c>
      <c r="AA387" s="1505">
        <v>44.5</v>
      </c>
      <c r="AB387" s="1505" t="s">
        <v>113</v>
      </c>
      <c r="AC387" s="2047">
        <v>80</v>
      </c>
      <c r="AD387" s="1505"/>
      <c r="AE387" s="457">
        <v>872016975317499</v>
      </c>
      <c r="AF387" s="1505">
        <v>24</v>
      </c>
      <c r="AG387" s="1505" t="s">
        <v>113</v>
      </c>
      <c r="AH387" s="2837">
        <v>0.5</v>
      </c>
      <c r="AL387" s="2938"/>
    </row>
    <row r="388" spans="2:38">
      <c r="B388" s="864"/>
      <c r="C388" s="557" t="s">
        <v>2766</v>
      </c>
      <c r="D388" s="557" t="s">
        <v>2193</v>
      </c>
      <c r="E388" s="1463" t="s">
        <v>2769</v>
      </c>
      <c r="F388" s="3081">
        <v>911401853187</v>
      </c>
      <c r="G388" s="73">
        <v>8720169753181</v>
      </c>
      <c r="H388" s="2110" t="s">
        <v>2259</v>
      </c>
      <c r="I388" s="57" t="s">
        <v>2262</v>
      </c>
      <c r="J388" s="331">
        <v>38</v>
      </c>
      <c r="K388" s="312">
        <v>4800</v>
      </c>
      <c r="L388" s="331">
        <v>4000</v>
      </c>
      <c r="M388" s="312">
        <v>35000</v>
      </c>
      <c r="N388" s="331">
        <v>2</v>
      </c>
      <c r="O388" s="331"/>
      <c r="P388" s="664">
        <v>570</v>
      </c>
      <c r="Q388" s="508"/>
      <c r="R388" s="1770" t="s">
        <v>560</v>
      </c>
      <c r="S388" s="331" t="s">
        <v>49</v>
      </c>
      <c r="T388" s="331" t="s">
        <v>3086</v>
      </c>
      <c r="U388" s="331"/>
      <c r="V388" s="331" t="s">
        <v>121</v>
      </c>
      <c r="W388" s="305" t="s">
        <v>198</v>
      </c>
      <c r="X388" s="305">
        <v>126</v>
      </c>
      <c r="Y388" s="331">
        <v>35.5</v>
      </c>
      <c r="Z388" s="331">
        <v>1198</v>
      </c>
      <c r="AA388" s="331">
        <v>44.5</v>
      </c>
      <c r="AB388" s="331" t="s">
        <v>113</v>
      </c>
      <c r="AC388" s="305">
        <v>80</v>
      </c>
      <c r="AD388" s="331"/>
      <c r="AE388" s="331">
        <v>872016975318199</v>
      </c>
      <c r="AF388" s="331">
        <v>24</v>
      </c>
      <c r="AG388" s="331" t="s">
        <v>113</v>
      </c>
      <c r="AH388" s="2833">
        <v>1</v>
      </c>
      <c r="AL388" s="2938"/>
    </row>
    <row r="389" spans="2:38">
      <c r="B389" s="864"/>
      <c r="C389" s="834" t="s">
        <v>2766</v>
      </c>
      <c r="D389" s="834" t="s">
        <v>2193</v>
      </c>
      <c r="E389" s="1483" t="s">
        <v>2769</v>
      </c>
      <c r="F389" s="2230">
        <v>911401853287</v>
      </c>
      <c r="G389" s="55">
        <v>8720169753198</v>
      </c>
      <c r="H389" s="2102" t="s">
        <v>2260</v>
      </c>
      <c r="I389" s="54" t="s">
        <v>2263</v>
      </c>
      <c r="J389" s="273">
        <v>54</v>
      </c>
      <c r="K389" s="1077">
        <v>6800</v>
      </c>
      <c r="L389" s="273">
        <v>4000</v>
      </c>
      <c r="M389" s="274">
        <v>35000</v>
      </c>
      <c r="N389" s="273">
        <v>2</v>
      </c>
      <c r="O389" s="273"/>
      <c r="P389" s="665">
        <v>725</v>
      </c>
      <c r="Q389" s="508"/>
      <c r="R389" s="1769" t="s">
        <v>560</v>
      </c>
      <c r="S389" s="273" t="s">
        <v>49</v>
      </c>
      <c r="T389" s="273" t="s">
        <v>3087</v>
      </c>
      <c r="U389" s="273"/>
      <c r="V389" s="273" t="s">
        <v>121</v>
      </c>
      <c r="W389" s="284" t="s">
        <v>198</v>
      </c>
      <c r="X389" s="284">
        <v>125</v>
      </c>
      <c r="Y389" s="273">
        <v>35.5</v>
      </c>
      <c r="Z389" s="273">
        <v>1498</v>
      </c>
      <c r="AA389" s="273">
        <v>44.5</v>
      </c>
      <c r="AB389" s="273" t="s">
        <v>113</v>
      </c>
      <c r="AC389" s="284">
        <v>80</v>
      </c>
      <c r="AD389" s="273"/>
      <c r="AE389" s="428">
        <v>872016975319899</v>
      </c>
      <c r="AF389" s="273">
        <v>24</v>
      </c>
      <c r="AG389" s="273" t="s">
        <v>113</v>
      </c>
      <c r="AH389" s="2780">
        <v>1</v>
      </c>
      <c r="AL389" s="2938"/>
    </row>
    <row r="390" spans="2:38">
      <c r="B390" s="185"/>
      <c r="C390" s="832" t="s">
        <v>2766</v>
      </c>
      <c r="D390" s="832" t="s">
        <v>2193</v>
      </c>
      <c r="E390" s="1490" t="s">
        <v>2769</v>
      </c>
      <c r="F390" s="3082">
        <v>911401813685</v>
      </c>
      <c r="G390" s="189">
        <v>8719514964907</v>
      </c>
      <c r="H390" s="2111" t="s">
        <v>932</v>
      </c>
      <c r="I390" s="242" t="s">
        <v>933</v>
      </c>
      <c r="J390" s="285">
        <v>18</v>
      </c>
      <c r="K390" s="1088">
        <v>2000</v>
      </c>
      <c r="L390" s="285">
        <v>4000</v>
      </c>
      <c r="M390" s="2496">
        <v>35000</v>
      </c>
      <c r="N390" s="285">
        <v>2</v>
      </c>
      <c r="O390" s="285"/>
      <c r="P390" s="3238">
        <v>405</v>
      </c>
      <c r="Q390" s="563"/>
      <c r="R390" s="1777" t="s">
        <v>560</v>
      </c>
      <c r="S390" s="285" t="s">
        <v>49</v>
      </c>
      <c r="T390" s="285" t="s">
        <v>3085</v>
      </c>
      <c r="U390" s="285"/>
      <c r="V390" s="285" t="s">
        <v>121</v>
      </c>
      <c r="W390" s="1482" t="s">
        <v>198</v>
      </c>
      <c r="X390" s="1482">
        <v>111</v>
      </c>
      <c r="Y390" s="285">
        <v>60</v>
      </c>
      <c r="Z390" s="285">
        <v>565</v>
      </c>
      <c r="AA390" s="285">
        <v>60</v>
      </c>
      <c r="AB390" s="285" t="s">
        <v>113</v>
      </c>
      <c r="AC390" s="1482" t="s">
        <v>3079</v>
      </c>
      <c r="AD390" s="285"/>
      <c r="AE390" s="396">
        <v>871951496490799</v>
      </c>
      <c r="AF390" s="285">
        <v>12</v>
      </c>
      <c r="AG390" s="285" t="s">
        <v>113</v>
      </c>
      <c r="AH390" s="2839">
        <v>1</v>
      </c>
      <c r="AL390" s="2938"/>
    </row>
    <row r="391" spans="2:38">
      <c r="B391" s="185"/>
      <c r="C391" s="557" t="s">
        <v>2766</v>
      </c>
      <c r="D391" s="557" t="s">
        <v>2193</v>
      </c>
      <c r="E391" s="1463" t="s">
        <v>2769</v>
      </c>
      <c r="F391" s="3081">
        <v>911401813785</v>
      </c>
      <c r="G391" s="73">
        <v>8719514964914</v>
      </c>
      <c r="H391" s="2110" t="s">
        <v>934</v>
      </c>
      <c r="I391" s="57" t="s">
        <v>935</v>
      </c>
      <c r="J391" s="331">
        <v>36</v>
      </c>
      <c r="K391" s="312">
        <v>4000</v>
      </c>
      <c r="L391" s="331">
        <v>4000</v>
      </c>
      <c r="M391" s="312">
        <v>35000</v>
      </c>
      <c r="N391" s="331">
        <v>2</v>
      </c>
      <c r="O391" s="331"/>
      <c r="P391" s="3241">
        <v>550</v>
      </c>
      <c r="Q391" s="563"/>
      <c r="R391" s="1770" t="s">
        <v>560</v>
      </c>
      <c r="S391" s="331" t="s">
        <v>49</v>
      </c>
      <c r="T391" s="331" t="s">
        <v>3086</v>
      </c>
      <c r="U391" s="331"/>
      <c r="V391" s="331" t="s">
        <v>121</v>
      </c>
      <c r="W391" s="305" t="s">
        <v>198</v>
      </c>
      <c r="X391" s="305">
        <v>111</v>
      </c>
      <c r="Y391" s="331">
        <v>60</v>
      </c>
      <c r="Z391" s="331">
        <v>1170</v>
      </c>
      <c r="AA391" s="331">
        <v>60</v>
      </c>
      <c r="AB391" s="331" t="s">
        <v>113</v>
      </c>
      <c r="AC391" s="305" t="s">
        <v>3079</v>
      </c>
      <c r="AD391" s="331"/>
      <c r="AE391" s="331">
        <v>871951496491499</v>
      </c>
      <c r="AF391" s="331">
        <v>12</v>
      </c>
      <c r="AG391" s="331" t="s">
        <v>113</v>
      </c>
      <c r="AH391" s="2833">
        <v>14.5</v>
      </c>
      <c r="AL391" s="2938"/>
    </row>
    <row r="392" spans="2:38">
      <c r="B392" s="185"/>
      <c r="C392" s="557" t="s">
        <v>2766</v>
      </c>
      <c r="D392" s="557" t="s">
        <v>2193</v>
      </c>
      <c r="E392" s="1463" t="s">
        <v>2769</v>
      </c>
      <c r="F392" s="3083">
        <v>911401813885</v>
      </c>
      <c r="G392" s="212">
        <v>8719514964921</v>
      </c>
      <c r="H392" s="2110" t="s">
        <v>936</v>
      </c>
      <c r="I392" s="203" t="s">
        <v>937</v>
      </c>
      <c r="J392" s="331">
        <v>53</v>
      </c>
      <c r="K392" s="312">
        <v>6000</v>
      </c>
      <c r="L392" s="331">
        <v>4000</v>
      </c>
      <c r="M392" s="312">
        <v>35000</v>
      </c>
      <c r="N392" s="331">
        <v>2</v>
      </c>
      <c r="O392" s="331"/>
      <c r="P392" s="3242">
        <v>720</v>
      </c>
      <c r="Q392" s="563"/>
      <c r="R392" s="1770" t="s">
        <v>560</v>
      </c>
      <c r="S392" s="331" t="s">
        <v>49</v>
      </c>
      <c r="T392" s="331" t="s">
        <v>3087</v>
      </c>
      <c r="U392" s="331"/>
      <c r="V392" s="331" t="s">
        <v>121</v>
      </c>
      <c r="W392" s="305" t="s">
        <v>198</v>
      </c>
      <c r="X392" s="305">
        <v>113</v>
      </c>
      <c r="Y392" s="331">
        <v>60</v>
      </c>
      <c r="Z392" s="331">
        <v>1470</v>
      </c>
      <c r="AA392" s="331">
        <v>60</v>
      </c>
      <c r="AB392" s="331" t="s">
        <v>113</v>
      </c>
      <c r="AC392" s="305" t="s">
        <v>3079</v>
      </c>
      <c r="AD392" s="331"/>
      <c r="AE392" s="455">
        <v>871951496492199</v>
      </c>
      <c r="AF392" s="331">
        <v>12</v>
      </c>
      <c r="AG392" s="331" t="s">
        <v>113</v>
      </c>
      <c r="AH392" s="2833">
        <v>14.5</v>
      </c>
      <c r="AL392" s="2938"/>
    </row>
    <row r="393" spans="2:38">
      <c r="B393" s="857"/>
      <c r="C393" s="557" t="s">
        <v>2766</v>
      </c>
      <c r="D393" s="557" t="s">
        <v>2193</v>
      </c>
      <c r="E393" s="1463" t="s">
        <v>2769</v>
      </c>
      <c r="F393" s="3081">
        <v>911401813985</v>
      </c>
      <c r="G393" s="73">
        <v>8719514964938</v>
      </c>
      <c r="H393" s="2110" t="s">
        <v>938</v>
      </c>
      <c r="I393" s="57" t="s">
        <v>939</v>
      </c>
      <c r="J393" s="331">
        <v>18</v>
      </c>
      <c r="K393" s="312">
        <v>2000</v>
      </c>
      <c r="L393" s="331">
        <v>4000</v>
      </c>
      <c r="M393" s="312">
        <v>35000</v>
      </c>
      <c r="N393" s="331">
        <v>2</v>
      </c>
      <c r="O393" s="331"/>
      <c r="P393" s="3241">
        <v>455</v>
      </c>
      <c r="Q393" s="563"/>
      <c r="R393" s="1770" t="s">
        <v>560</v>
      </c>
      <c r="S393" s="331" t="s">
        <v>49</v>
      </c>
      <c r="T393" s="331" t="s">
        <v>3085</v>
      </c>
      <c r="U393" s="331"/>
      <c r="V393" s="331" t="s">
        <v>121</v>
      </c>
      <c r="W393" s="305" t="s">
        <v>198</v>
      </c>
      <c r="X393" s="305">
        <v>111</v>
      </c>
      <c r="Y393" s="331">
        <v>60</v>
      </c>
      <c r="Z393" s="331">
        <v>580</v>
      </c>
      <c r="AA393" s="331">
        <v>60</v>
      </c>
      <c r="AB393" s="331" t="s">
        <v>113</v>
      </c>
      <c r="AC393" s="305" t="s">
        <v>3079</v>
      </c>
      <c r="AD393" s="331"/>
      <c r="AE393" s="331">
        <v>871951496493899</v>
      </c>
      <c r="AF393" s="331">
        <v>12</v>
      </c>
      <c r="AG393" s="331" t="s">
        <v>113</v>
      </c>
      <c r="AH393" s="2833">
        <v>1</v>
      </c>
      <c r="AL393" s="2938"/>
    </row>
    <row r="394" spans="2:38">
      <c r="B394" s="185"/>
      <c r="C394" s="557" t="s">
        <v>2766</v>
      </c>
      <c r="D394" s="557" t="s">
        <v>2193</v>
      </c>
      <c r="E394" s="1463" t="s">
        <v>2769</v>
      </c>
      <c r="F394" s="3083">
        <v>911401814085</v>
      </c>
      <c r="G394" s="212">
        <v>8719514964945</v>
      </c>
      <c r="H394" s="2110" t="s">
        <v>940</v>
      </c>
      <c r="I394" s="203" t="s">
        <v>941</v>
      </c>
      <c r="J394" s="331">
        <v>36</v>
      </c>
      <c r="K394" s="312">
        <v>4000</v>
      </c>
      <c r="L394" s="331">
        <v>4000</v>
      </c>
      <c r="M394" s="312">
        <v>35000</v>
      </c>
      <c r="N394" s="331">
        <v>2</v>
      </c>
      <c r="O394" s="331"/>
      <c r="P394" s="3242">
        <v>645</v>
      </c>
      <c r="Q394" s="563"/>
      <c r="R394" s="1770" t="s">
        <v>560</v>
      </c>
      <c r="S394" s="331" t="s">
        <v>49</v>
      </c>
      <c r="T394" s="331" t="s">
        <v>3086</v>
      </c>
      <c r="U394" s="331"/>
      <c r="V394" s="331" t="s">
        <v>121</v>
      </c>
      <c r="W394" s="305" t="s">
        <v>198</v>
      </c>
      <c r="X394" s="305">
        <v>111</v>
      </c>
      <c r="Y394" s="331">
        <v>60</v>
      </c>
      <c r="Z394" s="331">
        <v>1185</v>
      </c>
      <c r="AA394" s="331">
        <v>60</v>
      </c>
      <c r="AB394" s="331" t="s">
        <v>113</v>
      </c>
      <c r="AC394" s="305" t="s">
        <v>3079</v>
      </c>
      <c r="AD394" s="331"/>
      <c r="AE394" s="455">
        <v>871951496494599</v>
      </c>
      <c r="AF394" s="331">
        <v>12</v>
      </c>
      <c r="AG394" s="331" t="s">
        <v>113</v>
      </c>
      <c r="AH394" s="2833">
        <v>14.5</v>
      </c>
      <c r="AL394" s="2938"/>
    </row>
    <row r="395" spans="2:38">
      <c r="B395" s="746"/>
      <c r="C395" s="834" t="s">
        <v>2766</v>
      </c>
      <c r="D395" s="834" t="s">
        <v>2193</v>
      </c>
      <c r="E395" s="1483" t="s">
        <v>2769</v>
      </c>
      <c r="F395" s="2230">
        <v>911401814185</v>
      </c>
      <c r="G395" s="55">
        <v>8719514964952</v>
      </c>
      <c r="H395" s="2102" t="s">
        <v>942</v>
      </c>
      <c r="I395" s="54" t="s">
        <v>943</v>
      </c>
      <c r="J395" s="273">
        <v>53</v>
      </c>
      <c r="K395" s="1077">
        <v>6000</v>
      </c>
      <c r="L395" s="273">
        <v>4000</v>
      </c>
      <c r="M395" s="274">
        <v>35000</v>
      </c>
      <c r="N395" s="273">
        <v>2</v>
      </c>
      <c r="O395" s="273"/>
      <c r="P395" s="3243">
        <v>820</v>
      </c>
      <c r="Q395" s="563"/>
      <c r="R395" s="1769" t="s">
        <v>560</v>
      </c>
      <c r="S395" s="273" t="s">
        <v>49</v>
      </c>
      <c r="T395" s="273" t="s">
        <v>3087</v>
      </c>
      <c r="U395" s="273"/>
      <c r="V395" s="273" t="s">
        <v>121</v>
      </c>
      <c r="W395" s="284" t="s">
        <v>198</v>
      </c>
      <c r="X395" s="284">
        <v>113</v>
      </c>
      <c r="Y395" s="273">
        <v>60</v>
      </c>
      <c r="Z395" s="273">
        <v>1485</v>
      </c>
      <c r="AA395" s="273">
        <v>60</v>
      </c>
      <c r="AB395" s="273" t="s">
        <v>113</v>
      </c>
      <c r="AC395" s="284" t="s">
        <v>3079</v>
      </c>
      <c r="AD395" s="273"/>
      <c r="AE395" s="428">
        <v>871951496495299</v>
      </c>
      <c r="AF395" s="273">
        <v>12</v>
      </c>
      <c r="AG395" s="273" t="s">
        <v>113</v>
      </c>
      <c r="AH395" s="2780">
        <v>14.5</v>
      </c>
      <c r="AL395" s="2938"/>
    </row>
    <row r="396" spans="2:38" ht="14.5" customHeight="1">
      <c r="B396" s="159"/>
      <c r="F396" s="2744"/>
      <c r="G396" s="232"/>
      <c r="H396" s="93"/>
      <c r="I396" s="93"/>
      <c r="J396" s="296"/>
      <c r="K396" s="346"/>
      <c r="L396" s="292"/>
      <c r="M396" s="346"/>
      <c r="N396" s="397"/>
      <c r="O396" s="296"/>
      <c r="P396" s="2491"/>
      <c r="Q396" s="508"/>
      <c r="R396" s="296"/>
      <c r="S396" s="296"/>
      <c r="T396" s="296"/>
      <c r="U396" s="296"/>
      <c r="V396" s="296"/>
      <c r="W396" s="296"/>
      <c r="X396" s="296"/>
      <c r="Y396" s="292"/>
      <c r="Z396" s="292"/>
      <c r="AA396" s="292"/>
      <c r="AB396" s="296"/>
      <c r="AC396" s="345"/>
      <c r="AD396" s="292"/>
      <c r="AE396" s="1684"/>
      <c r="AF396" s="296"/>
      <c r="AG396" s="296"/>
      <c r="AH396" s="688"/>
      <c r="AI396"/>
      <c r="AL396" s="2938"/>
    </row>
    <row r="397" spans="2:38" s="1484" customFormat="1" ht="15" customHeight="1">
      <c r="B397" s="1519" t="s">
        <v>792</v>
      </c>
      <c r="J397" s="1666"/>
      <c r="K397" s="1666"/>
      <c r="L397" s="1901"/>
      <c r="M397" s="1666"/>
      <c r="N397" s="1666"/>
      <c r="O397" s="1666"/>
      <c r="P397" s="33"/>
      <c r="R397" s="1666"/>
      <c r="S397" s="1666"/>
      <c r="T397" s="1666"/>
      <c r="U397" s="1666"/>
      <c r="V397" s="1666"/>
      <c r="W397" s="1666"/>
      <c r="X397" s="1666"/>
      <c r="Y397" s="1901"/>
      <c r="Z397" s="1901"/>
      <c r="AA397" s="1901"/>
      <c r="AB397" s="1666"/>
      <c r="AC397" s="2483"/>
      <c r="AD397" s="1901"/>
      <c r="AE397" s="1901"/>
      <c r="AF397" s="1666"/>
      <c r="AG397" s="1666"/>
      <c r="AH397" s="2791"/>
      <c r="AJ397"/>
      <c r="AK397" s="2933"/>
      <c r="AL397" s="2938"/>
    </row>
    <row r="398" spans="2:38">
      <c r="B398" s="521" t="s">
        <v>2735</v>
      </c>
      <c r="C398" s="2394" t="s">
        <v>2766</v>
      </c>
      <c r="D398" s="1461" t="s">
        <v>2193</v>
      </c>
      <c r="E398" s="1462" t="s">
        <v>2769</v>
      </c>
      <c r="F398" s="3286">
        <v>911401850487</v>
      </c>
      <c r="G398" s="3287">
        <v>8720169768390</v>
      </c>
      <c r="H398" s="1509" t="s">
        <v>2545</v>
      </c>
      <c r="I398" s="3288" t="s">
        <v>2746</v>
      </c>
      <c r="J398" s="601" t="s">
        <v>2514</v>
      </c>
      <c r="K398" s="1524" t="s">
        <v>2420</v>
      </c>
      <c r="L398" s="506" t="s">
        <v>3698</v>
      </c>
      <c r="M398" s="421">
        <v>50000</v>
      </c>
      <c r="N398" s="506">
        <v>5</v>
      </c>
      <c r="O398" s="601"/>
      <c r="P398" s="1322">
        <v>1000</v>
      </c>
      <c r="Q398" s="508"/>
      <c r="R398" s="1737" t="s">
        <v>56</v>
      </c>
      <c r="S398" s="601" t="s">
        <v>3034</v>
      </c>
      <c r="T398" s="601" t="s">
        <v>3637</v>
      </c>
      <c r="U398" s="601"/>
      <c r="V398" s="601" t="s">
        <v>3002</v>
      </c>
      <c r="W398" s="519" t="s">
        <v>198</v>
      </c>
      <c r="X398" s="519">
        <v>141</v>
      </c>
      <c r="Y398" s="506">
        <v>65</v>
      </c>
      <c r="Z398" s="506">
        <v>600</v>
      </c>
      <c r="AA398" s="506">
        <v>65</v>
      </c>
      <c r="AB398" s="601" t="s">
        <v>113</v>
      </c>
      <c r="AC398" s="519">
        <v>80</v>
      </c>
      <c r="AD398" s="506"/>
      <c r="AE398" s="3289">
        <v>872016976839099</v>
      </c>
      <c r="AF398" s="506">
        <v>1</v>
      </c>
      <c r="AG398" s="506" t="s">
        <v>113</v>
      </c>
      <c r="AH398" s="2824">
        <v>14.5</v>
      </c>
      <c r="AL398" s="2938"/>
    </row>
    <row r="399" spans="2:38">
      <c r="B399" s="128"/>
      <c r="C399" s="2401" t="s">
        <v>2766</v>
      </c>
      <c r="D399" s="557" t="s">
        <v>2193</v>
      </c>
      <c r="E399" s="1463" t="s">
        <v>2769</v>
      </c>
      <c r="F399" s="2252">
        <v>911401834084</v>
      </c>
      <c r="G399" s="1008">
        <v>8719514948792</v>
      </c>
      <c r="H399" s="1008" t="s">
        <v>381</v>
      </c>
      <c r="I399" s="1172" t="s">
        <v>2747</v>
      </c>
      <c r="J399" s="1048">
        <v>31</v>
      </c>
      <c r="K399" s="1166">
        <v>3800</v>
      </c>
      <c r="L399" s="1046">
        <v>3000</v>
      </c>
      <c r="M399" s="1003">
        <v>50000</v>
      </c>
      <c r="N399" s="1046">
        <v>5</v>
      </c>
      <c r="O399" s="1048"/>
      <c r="P399" s="1318">
        <v>1200</v>
      </c>
      <c r="Q399" s="508"/>
      <c r="R399" s="1738" t="s">
        <v>48</v>
      </c>
      <c r="S399" s="1048" t="s">
        <v>104</v>
      </c>
      <c r="T399" s="1048" t="s">
        <v>3086</v>
      </c>
      <c r="U399" s="1048"/>
      <c r="V399" s="1048" t="s">
        <v>147</v>
      </c>
      <c r="W399" s="1000" t="s">
        <v>198</v>
      </c>
      <c r="X399" s="1000">
        <v>122</v>
      </c>
      <c r="Y399" s="1046">
        <v>65</v>
      </c>
      <c r="Z399" s="1046">
        <v>1135</v>
      </c>
      <c r="AA399" s="1046">
        <v>65</v>
      </c>
      <c r="AB399" s="1048" t="s">
        <v>113</v>
      </c>
      <c r="AC399" s="1000" t="s">
        <v>3079</v>
      </c>
      <c r="AD399" s="1046"/>
      <c r="AE399" s="1033">
        <v>871951494879299</v>
      </c>
      <c r="AF399" s="1046">
        <v>1</v>
      </c>
      <c r="AG399" s="1046" t="s">
        <v>113</v>
      </c>
      <c r="AH399" s="2827">
        <v>14.5</v>
      </c>
      <c r="AL399" s="2938"/>
    </row>
    <row r="400" spans="2:38">
      <c r="B400" s="128"/>
      <c r="C400" s="2401" t="s">
        <v>2766</v>
      </c>
      <c r="D400" s="557" t="s">
        <v>2193</v>
      </c>
      <c r="E400" s="1463" t="s">
        <v>2769</v>
      </c>
      <c r="F400" s="187">
        <v>911401833984</v>
      </c>
      <c r="G400" s="238">
        <v>8719514948785</v>
      </c>
      <c r="H400" s="165" t="s">
        <v>383</v>
      </c>
      <c r="I400" s="259" t="s">
        <v>2747</v>
      </c>
      <c r="J400" s="445">
        <v>31</v>
      </c>
      <c r="K400" s="387">
        <v>4100</v>
      </c>
      <c r="L400" s="408">
        <v>4000</v>
      </c>
      <c r="M400" s="388">
        <v>50000</v>
      </c>
      <c r="N400" s="408">
        <v>5</v>
      </c>
      <c r="O400" s="445"/>
      <c r="P400" s="643">
        <v>1200</v>
      </c>
      <c r="Q400" s="508"/>
      <c r="R400" s="1736" t="s">
        <v>48</v>
      </c>
      <c r="S400" s="445" t="s">
        <v>104</v>
      </c>
      <c r="T400" s="445" t="s">
        <v>3086</v>
      </c>
      <c r="U400" s="445"/>
      <c r="V400" s="445" t="s">
        <v>121</v>
      </c>
      <c r="W400" s="352" t="s">
        <v>198</v>
      </c>
      <c r="X400" s="352">
        <v>132</v>
      </c>
      <c r="Y400" s="408">
        <v>65</v>
      </c>
      <c r="Z400" s="408">
        <v>1135</v>
      </c>
      <c r="AA400" s="408">
        <v>65</v>
      </c>
      <c r="AB400" s="445" t="s">
        <v>113</v>
      </c>
      <c r="AC400" s="352" t="s">
        <v>3079</v>
      </c>
      <c r="AD400" s="408"/>
      <c r="AE400" s="2538">
        <v>871951494878599</v>
      </c>
      <c r="AF400" s="408">
        <v>1</v>
      </c>
      <c r="AG400" s="408" t="s">
        <v>113</v>
      </c>
      <c r="AH400" s="2004">
        <v>14.5</v>
      </c>
      <c r="AL400" s="2938"/>
    </row>
    <row r="401" spans="2:38">
      <c r="B401" s="128"/>
      <c r="C401" s="2401" t="s">
        <v>2766</v>
      </c>
      <c r="D401" s="557" t="s">
        <v>2193</v>
      </c>
      <c r="E401" s="1463" t="s">
        <v>2769</v>
      </c>
      <c r="F401" s="150">
        <v>911401850587</v>
      </c>
      <c r="G401" s="210">
        <v>8720169768406</v>
      </c>
      <c r="H401" s="90" t="s">
        <v>2546</v>
      </c>
      <c r="I401" s="97" t="s">
        <v>2748</v>
      </c>
      <c r="J401" s="445" t="s">
        <v>2515</v>
      </c>
      <c r="K401" s="321" t="s">
        <v>2421</v>
      </c>
      <c r="L401" s="408" t="s">
        <v>3698</v>
      </c>
      <c r="M401" s="388">
        <v>50000</v>
      </c>
      <c r="N401" s="408">
        <v>5</v>
      </c>
      <c r="O401" s="445"/>
      <c r="P401" s="1319">
        <v>1400</v>
      </c>
      <c r="Q401" s="508"/>
      <c r="R401" s="1736" t="s">
        <v>56</v>
      </c>
      <c r="S401" s="445" t="s">
        <v>3034</v>
      </c>
      <c r="T401" s="445" t="s">
        <v>3638</v>
      </c>
      <c r="U401" s="445"/>
      <c r="V401" s="445" t="s">
        <v>3002</v>
      </c>
      <c r="W401" s="352" t="s">
        <v>198</v>
      </c>
      <c r="X401" s="352">
        <v>138</v>
      </c>
      <c r="Y401" s="408">
        <v>65</v>
      </c>
      <c r="Z401" s="408">
        <v>1135</v>
      </c>
      <c r="AA401" s="408">
        <v>65</v>
      </c>
      <c r="AB401" s="445" t="s">
        <v>113</v>
      </c>
      <c r="AC401" s="352">
        <v>80</v>
      </c>
      <c r="AD401" s="408"/>
      <c r="AE401" s="1911">
        <v>872016976840699</v>
      </c>
      <c r="AF401" s="408">
        <v>1</v>
      </c>
      <c r="AG401" s="408" t="s">
        <v>113</v>
      </c>
      <c r="AH401" s="2004">
        <v>14.5</v>
      </c>
      <c r="AL401" s="2938"/>
    </row>
    <row r="402" spans="2:38">
      <c r="B402" s="128"/>
      <c r="C402" s="2401" t="s">
        <v>2766</v>
      </c>
      <c r="D402" s="557" t="s">
        <v>2193</v>
      </c>
      <c r="E402" s="1463" t="s">
        <v>2769</v>
      </c>
      <c r="F402" s="150">
        <v>911401834184</v>
      </c>
      <c r="G402" s="210">
        <v>8719514948808</v>
      </c>
      <c r="H402" s="90" t="s">
        <v>387</v>
      </c>
      <c r="I402" s="97" t="s">
        <v>2747</v>
      </c>
      <c r="J402" s="445">
        <v>49</v>
      </c>
      <c r="K402" s="321">
        <v>6400</v>
      </c>
      <c r="L402" s="408">
        <v>4000</v>
      </c>
      <c r="M402" s="388">
        <v>50000</v>
      </c>
      <c r="N402" s="408">
        <v>5</v>
      </c>
      <c r="O402" s="445"/>
      <c r="P402" s="1319">
        <v>1500</v>
      </c>
      <c r="Q402" s="508"/>
      <c r="R402" s="1736" t="s">
        <v>48</v>
      </c>
      <c r="S402" s="445" t="s">
        <v>104</v>
      </c>
      <c r="T402" s="445" t="s">
        <v>3087</v>
      </c>
      <c r="U402" s="445"/>
      <c r="V402" s="445" t="s">
        <v>121</v>
      </c>
      <c r="W402" s="352" t="s">
        <v>198</v>
      </c>
      <c r="X402" s="352">
        <v>130</v>
      </c>
      <c r="Y402" s="408">
        <v>65</v>
      </c>
      <c r="Z402" s="408">
        <v>1135</v>
      </c>
      <c r="AA402" s="408">
        <v>65</v>
      </c>
      <c r="AB402" s="445" t="s">
        <v>113</v>
      </c>
      <c r="AC402" s="352" t="s">
        <v>3079</v>
      </c>
      <c r="AD402" s="408"/>
      <c r="AE402" s="1911">
        <v>871951494880899</v>
      </c>
      <c r="AF402" s="408">
        <v>1</v>
      </c>
      <c r="AG402" s="408" t="s">
        <v>113</v>
      </c>
      <c r="AH402" s="2004">
        <v>14.5</v>
      </c>
      <c r="AL402" s="2938"/>
    </row>
    <row r="403" spans="2:38">
      <c r="B403" s="128"/>
      <c r="C403" s="2395" t="s">
        <v>2766</v>
      </c>
      <c r="D403" s="834" t="s">
        <v>2193</v>
      </c>
      <c r="E403" s="1483" t="s">
        <v>2769</v>
      </c>
      <c r="F403" s="188">
        <v>911401850287</v>
      </c>
      <c r="G403" s="213">
        <v>8720169768376</v>
      </c>
      <c r="H403" s="194" t="s">
        <v>2547</v>
      </c>
      <c r="I403" s="249" t="s">
        <v>2749</v>
      </c>
      <c r="J403" s="435">
        <v>45.5</v>
      </c>
      <c r="K403" s="1092">
        <v>6400</v>
      </c>
      <c r="L403" s="458" t="s">
        <v>3698</v>
      </c>
      <c r="M403" s="429">
        <v>50000</v>
      </c>
      <c r="N403" s="458">
        <v>5</v>
      </c>
      <c r="O403" s="435"/>
      <c r="P403" s="1321">
        <v>2500</v>
      </c>
      <c r="Q403" s="508"/>
      <c r="R403" s="1735" t="s">
        <v>56</v>
      </c>
      <c r="S403" s="435" t="s">
        <v>3034</v>
      </c>
      <c r="T403" s="435" t="s">
        <v>3087</v>
      </c>
      <c r="U403" s="435"/>
      <c r="V403" s="435" t="s">
        <v>3002</v>
      </c>
      <c r="W403" s="473" t="s">
        <v>198</v>
      </c>
      <c r="X403" s="473">
        <v>140</v>
      </c>
      <c r="Y403" s="458">
        <v>65</v>
      </c>
      <c r="Z403" s="458">
        <v>1135</v>
      </c>
      <c r="AA403" s="458">
        <v>65</v>
      </c>
      <c r="AB403" s="435" t="s">
        <v>133</v>
      </c>
      <c r="AC403" s="473">
        <v>80</v>
      </c>
      <c r="AD403" s="458"/>
      <c r="AE403" s="1913">
        <v>872016976837699</v>
      </c>
      <c r="AF403" s="458">
        <v>1</v>
      </c>
      <c r="AG403" s="458" t="s">
        <v>113</v>
      </c>
      <c r="AH403" s="2826">
        <v>14.5</v>
      </c>
      <c r="AL403" s="2938"/>
    </row>
    <row r="404" spans="2:38">
      <c r="B404" s="128"/>
      <c r="C404" s="832" t="s">
        <v>2766</v>
      </c>
      <c r="D404" s="832" t="s">
        <v>2193</v>
      </c>
      <c r="E404" s="1490" t="s">
        <v>2769</v>
      </c>
      <c r="F404" s="151">
        <v>911401834584</v>
      </c>
      <c r="G404" s="91">
        <v>8719514948846</v>
      </c>
      <c r="H404" s="68" t="s">
        <v>395</v>
      </c>
      <c r="I404" s="97" t="s">
        <v>2750</v>
      </c>
      <c r="J404" s="445">
        <v>40</v>
      </c>
      <c r="K404" s="1094">
        <v>5200</v>
      </c>
      <c r="L404" s="408">
        <v>4000</v>
      </c>
      <c r="M404" s="388">
        <v>50000</v>
      </c>
      <c r="N404" s="408">
        <v>5</v>
      </c>
      <c r="O404" s="445"/>
      <c r="P404" s="642">
        <v>1650</v>
      </c>
      <c r="Q404" s="508"/>
      <c r="R404" s="1736" t="s">
        <v>48</v>
      </c>
      <c r="S404" s="445" t="s">
        <v>104</v>
      </c>
      <c r="T404" s="445" t="s">
        <v>3087</v>
      </c>
      <c r="U404" s="445"/>
      <c r="V404" s="445" t="s">
        <v>121</v>
      </c>
      <c r="W404" s="352" t="s">
        <v>198</v>
      </c>
      <c r="X404" s="352">
        <v>130</v>
      </c>
      <c r="Y404" s="408">
        <v>65</v>
      </c>
      <c r="Z404" s="408">
        <v>1450</v>
      </c>
      <c r="AA404" s="408">
        <v>65</v>
      </c>
      <c r="AB404" s="445" t="s">
        <v>113</v>
      </c>
      <c r="AC404" s="352" t="s">
        <v>3079</v>
      </c>
      <c r="AD404" s="408"/>
      <c r="AE404" s="320">
        <v>871951494884699</v>
      </c>
      <c r="AF404" s="408">
        <v>1</v>
      </c>
      <c r="AG404" s="408" t="s">
        <v>113</v>
      </c>
      <c r="AH404" s="2004">
        <v>14.5</v>
      </c>
      <c r="AL404" s="2938"/>
    </row>
    <row r="405" spans="2:38">
      <c r="B405" s="128"/>
      <c r="C405" s="557" t="s">
        <v>2766</v>
      </c>
      <c r="D405" s="557" t="s">
        <v>2193</v>
      </c>
      <c r="E405" s="1463" t="s">
        <v>2769</v>
      </c>
      <c r="F405" s="151">
        <v>911401850687</v>
      </c>
      <c r="G405" s="91">
        <v>8720169768413</v>
      </c>
      <c r="H405" s="68" t="s">
        <v>2548</v>
      </c>
      <c r="I405" s="97" t="s">
        <v>2751</v>
      </c>
      <c r="J405" s="1295" t="s">
        <v>2516</v>
      </c>
      <c r="K405" s="321" t="s">
        <v>2422</v>
      </c>
      <c r="L405" s="408" t="s">
        <v>3698</v>
      </c>
      <c r="M405" s="388">
        <v>50000</v>
      </c>
      <c r="N405" s="408">
        <v>5</v>
      </c>
      <c r="O405" s="445"/>
      <c r="P405" s="642">
        <v>1800</v>
      </c>
      <c r="Q405" s="508"/>
      <c r="R405" s="1736" t="s">
        <v>56</v>
      </c>
      <c r="S405" s="445" t="s">
        <v>3034</v>
      </c>
      <c r="T405" s="445" t="s">
        <v>3639</v>
      </c>
      <c r="U405" s="445"/>
      <c r="V405" s="445" t="s">
        <v>3002</v>
      </c>
      <c r="W405" s="352" t="s">
        <v>198</v>
      </c>
      <c r="X405" s="352">
        <v>140</v>
      </c>
      <c r="Y405" s="408">
        <v>65</v>
      </c>
      <c r="Z405" s="408">
        <v>1450</v>
      </c>
      <c r="AA405" s="408">
        <v>65</v>
      </c>
      <c r="AB405" s="445" t="s">
        <v>113</v>
      </c>
      <c r="AC405" s="352">
        <v>80</v>
      </c>
      <c r="AD405" s="408"/>
      <c r="AE405" s="320">
        <v>872016976841399</v>
      </c>
      <c r="AF405" s="408">
        <v>1</v>
      </c>
      <c r="AG405" s="408" t="s">
        <v>113</v>
      </c>
      <c r="AH405" s="2004">
        <v>14.5</v>
      </c>
      <c r="AL405" s="2938"/>
    </row>
    <row r="406" spans="2:38">
      <c r="B406" s="128"/>
      <c r="C406" s="557" t="s">
        <v>2766</v>
      </c>
      <c r="D406" s="557" t="s">
        <v>2193</v>
      </c>
      <c r="E406" s="1463" t="s">
        <v>2769</v>
      </c>
      <c r="F406" s="151">
        <v>911401850387</v>
      </c>
      <c r="G406" s="91">
        <v>8720169768383</v>
      </c>
      <c r="H406" s="68" t="s">
        <v>2549</v>
      </c>
      <c r="I406" s="97" t="s">
        <v>2752</v>
      </c>
      <c r="J406" s="445">
        <v>57</v>
      </c>
      <c r="K406" s="1094">
        <v>8000</v>
      </c>
      <c r="L406" s="408" t="s">
        <v>3698</v>
      </c>
      <c r="M406" s="388">
        <v>50000</v>
      </c>
      <c r="N406" s="408">
        <v>5</v>
      </c>
      <c r="O406" s="445"/>
      <c r="P406" s="642">
        <v>2800</v>
      </c>
      <c r="Q406" s="508"/>
      <c r="R406" s="1736" t="s">
        <v>56</v>
      </c>
      <c r="S406" s="445" t="s">
        <v>3034</v>
      </c>
      <c r="T406" s="445" t="s">
        <v>3093</v>
      </c>
      <c r="U406" s="445"/>
      <c r="V406" s="445" t="s">
        <v>3002</v>
      </c>
      <c r="W406" s="352" t="s">
        <v>198</v>
      </c>
      <c r="X406" s="352">
        <v>140</v>
      </c>
      <c r="Y406" s="408">
        <v>65</v>
      </c>
      <c r="Z406" s="408">
        <v>1450</v>
      </c>
      <c r="AA406" s="408">
        <v>65</v>
      </c>
      <c r="AB406" s="445" t="s">
        <v>133</v>
      </c>
      <c r="AC406" s="352">
        <v>80</v>
      </c>
      <c r="AD406" s="408"/>
      <c r="AE406" s="320">
        <v>872016976838399</v>
      </c>
      <c r="AF406" s="408">
        <v>1</v>
      </c>
      <c r="AG406" s="408" t="s">
        <v>113</v>
      </c>
      <c r="AH406" s="2004">
        <v>14.5</v>
      </c>
      <c r="AL406" s="2938"/>
    </row>
    <row r="407" spans="2:38">
      <c r="B407" s="128"/>
      <c r="C407" s="834" t="s">
        <v>2766</v>
      </c>
      <c r="D407" s="834" t="s">
        <v>2193</v>
      </c>
      <c r="E407" s="1483" t="s">
        <v>2769</v>
      </c>
      <c r="F407" s="188">
        <v>911401834784</v>
      </c>
      <c r="G407" s="194">
        <v>8719514948860</v>
      </c>
      <c r="H407" s="47" t="s">
        <v>399</v>
      </c>
      <c r="I407" s="97" t="s">
        <v>2750</v>
      </c>
      <c r="J407" s="445">
        <v>59</v>
      </c>
      <c r="K407" s="1094">
        <v>8000</v>
      </c>
      <c r="L407" s="458">
        <v>4000</v>
      </c>
      <c r="M407" s="388">
        <v>50000</v>
      </c>
      <c r="N407" s="408">
        <v>5</v>
      </c>
      <c r="O407" s="458"/>
      <c r="P407" s="640">
        <v>1800</v>
      </c>
      <c r="Q407" s="508"/>
      <c r="R407" s="1755" t="s">
        <v>48</v>
      </c>
      <c r="S407" s="458" t="s">
        <v>104</v>
      </c>
      <c r="T407" s="458" t="s">
        <v>3093</v>
      </c>
      <c r="U407" s="458"/>
      <c r="V407" s="458" t="s">
        <v>121</v>
      </c>
      <c r="W407" s="473" t="s">
        <v>198</v>
      </c>
      <c r="X407" s="473">
        <v>135</v>
      </c>
      <c r="Y407" s="458">
        <v>65</v>
      </c>
      <c r="Z407" s="458">
        <v>1450</v>
      </c>
      <c r="AA407" s="458">
        <v>65</v>
      </c>
      <c r="AB407" s="458" t="s">
        <v>113</v>
      </c>
      <c r="AC407" s="352" t="s">
        <v>3079</v>
      </c>
      <c r="AD407" s="458"/>
      <c r="AE407" s="453">
        <v>871951494886099</v>
      </c>
      <c r="AF407" s="458">
        <v>1</v>
      </c>
      <c r="AG407" s="458" t="s">
        <v>113</v>
      </c>
      <c r="AH407" s="2826">
        <v>14.5</v>
      </c>
      <c r="AL407" s="2938"/>
    </row>
    <row r="408" spans="2:38">
      <c r="B408" s="128"/>
      <c r="C408" s="2394" t="s">
        <v>2766</v>
      </c>
      <c r="D408" s="1461" t="s">
        <v>2193</v>
      </c>
      <c r="E408" s="1462" t="s">
        <v>2769</v>
      </c>
      <c r="F408" s="2232">
        <v>911401835184</v>
      </c>
      <c r="G408" s="1450">
        <v>8719514948907</v>
      </c>
      <c r="H408" s="1487" t="s">
        <v>407</v>
      </c>
      <c r="I408" s="1173" t="s">
        <v>2753</v>
      </c>
      <c r="J408" s="1168">
        <v>75</v>
      </c>
      <c r="K408" s="997">
        <v>10000</v>
      </c>
      <c r="L408" s="1169">
        <v>4000</v>
      </c>
      <c r="M408" s="1586">
        <v>50000</v>
      </c>
      <c r="N408" s="1169">
        <v>5</v>
      </c>
      <c r="O408" s="1169"/>
      <c r="P408" s="1980">
        <v>2050</v>
      </c>
      <c r="Q408" s="508"/>
      <c r="R408" s="2419" t="s">
        <v>48</v>
      </c>
      <c r="S408" s="1169" t="s">
        <v>104</v>
      </c>
      <c r="T408" s="1169" t="s">
        <v>3094</v>
      </c>
      <c r="U408" s="1169"/>
      <c r="V408" s="1169" t="s">
        <v>121</v>
      </c>
      <c r="W408" s="998" t="s">
        <v>198</v>
      </c>
      <c r="X408" s="998">
        <v>133</v>
      </c>
      <c r="Y408" s="1169">
        <v>65</v>
      </c>
      <c r="Z408" s="1169">
        <v>1750</v>
      </c>
      <c r="AA408" s="1169">
        <v>65</v>
      </c>
      <c r="AB408" s="1169" t="s">
        <v>113</v>
      </c>
      <c r="AC408" s="998" t="s">
        <v>3079</v>
      </c>
      <c r="AD408" s="1169"/>
      <c r="AE408" s="2565">
        <v>871951494890799</v>
      </c>
      <c r="AF408" s="1169">
        <v>1</v>
      </c>
      <c r="AG408" s="1169" t="s">
        <v>113</v>
      </c>
      <c r="AH408" s="2462">
        <v>14.5</v>
      </c>
      <c r="AL408" s="2938"/>
    </row>
    <row r="409" spans="2:38">
      <c r="B409" s="128"/>
      <c r="C409" s="2395" t="s">
        <v>2766</v>
      </c>
      <c r="D409" s="834" t="s">
        <v>2193</v>
      </c>
      <c r="E409" s="1483" t="s">
        <v>2769</v>
      </c>
      <c r="F409" s="184">
        <v>911401850787</v>
      </c>
      <c r="G409" s="166">
        <v>8720169768420</v>
      </c>
      <c r="H409" s="166" t="s">
        <v>2550</v>
      </c>
      <c r="I409" s="260" t="s">
        <v>2754</v>
      </c>
      <c r="J409" s="706" t="s">
        <v>2517</v>
      </c>
      <c r="K409" s="1280" t="s">
        <v>2423</v>
      </c>
      <c r="L409" s="458" t="s">
        <v>3698</v>
      </c>
      <c r="M409" s="438">
        <v>50000</v>
      </c>
      <c r="N409" s="583">
        <v>5</v>
      </c>
      <c r="O409" s="435"/>
      <c r="P409" s="640">
        <v>2200</v>
      </c>
      <c r="Q409" s="508"/>
      <c r="R409" s="1735" t="s">
        <v>56</v>
      </c>
      <c r="S409" s="435" t="s">
        <v>3034</v>
      </c>
      <c r="T409" s="435" t="s">
        <v>3640</v>
      </c>
      <c r="U409" s="435"/>
      <c r="V409" s="435" t="s">
        <v>3002</v>
      </c>
      <c r="W409" s="473" t="s">
        <v>198</v>
      </c>
      <c r="X409" s="473">
        <v>140</v>
      </c>
      <c r="Y409" s="458">
        <v>65</v>
      </c>
      <c r="Z409" s="458">
        <v>1750</v>
      </c>
      <c r="AA409" s="458">
        <v>65</v>
      </c>
      <c r="AB409" s="435" t="s">
        <v>113</v>
      </c>
      <c r="AC409" s="2043">
        <v>80</v>
      </c>
      <c r="AD409" s="458"/>
      <c r="AE409" s="458">
        <v>872016976842099</v>
      </c>
      <c r="AF409" s="458">
        <v>1</v>
      </c>
      <c r="AG409" s="458" t="s">
        <v>113</v>
      </c>
      <c r="AH409" s="2826">
        <v>14.5</v>
      </c>
      <c r="AL409" s="2938"/>
    </row>
    <row r="410" spans="2:38">
      <c r="B410" s="128"/>
      <c r="C410" s="832" t="s">
        <v>2766</v>
      </c>
      <c r="D410" s="832" t="s">
        <v>2193</v>
      </c>
      <c r="E410" s="1490"/>
      <c r="F410" s="151">
        <v>911401853487</v>
      </c>
      <c r="G410" s="91">
        <v>8720169749368</v>
      </c>
      <c r="H410" s="68" t="s">
        <v>2324</v>
      </c>
      <c r="I410" s="97" t="s">
        <v>2737</v>
      </c>
      <c r="J410" s="445"/>
      <c r="K410" s="1094"/>
      <c r="L410" s="408"/>
      <c r="M410" s="388"/>
      <c r="N410" s="408">
        <v>2</v>
      </c>
      <c r="O410" s="445"/>
      <c r="P410" s="642">
        <v>110</v>
      </c>
      <c r="Q410" s="508"/>
      <c r="R410" s="1736"/>
      <c r="S410" s="445"/>
      <c r="T410" s="445"/>
      <c r="U410" s="445"/>
      <c r="V410" s="445"/>
      <c r="W410" s="352">
        <v>450</v>
      </c>
      <c r="X410" s="352"/>
      <c r="Y410" s="408">
        <v>40</v>
      </c>
      <c r="Z410" s="408">
        <v>160</v>
      </c>
      <c r="AA410" s="408">
        <v>20</v>
      </c>
      <c r="AB410" s="445"/>
      <c r="AC410" s="352"/>
      <c r="AD410" s="408"/>
      <c r="AE410" s="320">
        <v>872016974936899</v>
      </c>
      <c r="AF410" s="408">
        <v>1</v>
      </c>
      <c r="AG410" s="408" t="s">
        <v>113</v>
      </c>
      <c r="AH410" s="2004">
        <v>0.5</v>
      </c>
      <c r="AL410" s="2938"/>
    </row>
    <row r="411" spans="2:38">
      <c r="B411" s="171"/>
      <c r="C411" s="834" t="s">
        <v>2766</v>
      </c>
      <c r="D411" s="834" t="s">
        <v>2193</v>
      </c>
      <c r="E411" s="1483" t="s">
        <v>2769</v>
      </c>
      <c r="F411" s="188">
        <v>912401483603</v>
      </c>
      <c r="G411" s="194">
        <v>8718699799861</v>
      </c>
      <c r="H411" s="47" t="s">
        <v>2736</v>
      </c>
      <c r="I411" s="249" t="s">
        <v>3742</v>
      </c>
      <c r="J411" s="1444"/>
      <c r="K411" s="444"/>
      <c r="L411" s="458"/>
      <c r="M411" s="429"/>
      <c r="N411" s="458">
        <v>2</v>
      </c>
      <c r="O411" s="435"/>
      <c r="P411" s="640">
        <v>1500</v>
      </c>
      <c r="Q411" s="508"/>
      <c r="R411" s="1735"/>
      <c r="S411" s="435" t="s">
        <v>104</v>
      </c>
      <c r="T411" s="435"/>
      <c r="U411" s="435"/>
      <c r="V411" s="435"/>
      <c r="W411" s="473" t="s">
        <v>198</v>
      </c>
      <c r="X411" s="473"/>
      <c r="Y411" s="458">
        <v>42</v>
      </c>
      <c r="Z411" s="458">
        <v>220</v>
      </c>
      <c r="AA411" s="458">
        <v>28</v>
      </c>
      <c r="AB411" s="435"/>
      <c r="AC411" s="473"/>
      <c r="AD411" s="458"/>
      <c r="AE411" s="453">
        <v>871869979986100</v>
      </c>
      <c r="AF411" s="458">
        <v>1</v>
      </c>
      <c r="AG411" s="458" t="s">
        <v>113</v>
      </c>
      <c r="AH411" s="2826">
        <v>0.5</v>
      </c>
      <c r="AL411" s="2938"/>
    </row>
    <row r="412" spans="2:38">
      <c r="B412" s="521" t="s">
        <v>3777</v>
      </c>
      <c r="C412" s="1461" t="s">
        <v>2766</v>
      </c>
      <c r="D412" s="1461" t="s">
        <v>2193</v>
      </c>
      <c r="E412" s="1462" t="s">
        <v>2769</v>
      </c>
      <c r="F412" s="169">
        <v>911401841882</v>
      </c>
      <c r="G412" s="92">
        <v>8719514527850</v>
      </c>
      <c r="H412" s="92" t="s">
        <v>793</v>
      </c>
      <c r="I412" s="600" t="s">
        <v>794</v>
      </c>
      <c r="J412" s="601">
        <v>5</v>
      </c>
      <c r="K412" s="1497">
        <v>480</v>
      </c>
      <c r="L412" s="506">
        <v>3000</v>
      </c>
      <c r="M412" s="421">
        <v>50000</v>
      </c>
      <c r="N412" s="506">
        <v>5</v>
      </c>
      <c r="O412" s="601"/>
      <c r="P412" s="641">
        <v>195</v>
      </c>
      <c r="Q412" s="508"/>
      <c r="R412" s="1737" t="s">
        <v>560</v>
      </c>
      <c r="S412" s="601" t="s">
        <v>104</v>
      </c>
      <c r="T412" s="601" t="s">
        <v>3088</v>
      </c>
      <c r="U412" s="601"/>
      <c r="V412" s="601" t="s">
        <v>147</v>
      </c>
      <c r="W412" s="519" t="s">
        <v>198</v>
      </c>
      <c r="X412" s="519">
        <v>96</v>
      </c>
      <c r="Y412" s="506">
        <v>28.4</v>
      </c>
      <c r="Z412" s="506">
        <v>326</v>
      </c>
      <c r="AA412" s="506">
        <v>35.700000000000003</v>
      </c>
      <c r="AB412" s="601" t="s">
        <v>113</v>
      </c>
      <c r="AC412" s="519" t="s">
        <v>3079</v>
      </c>
      <c r="AD412" s="506"/>
      <c r="AE412" s="328">
        <v>871951452785099</v>
      </c>
      <c r="AF412" s="506">
        <v>1</v>
      </c>
      <c r="AG412" s="506" t="s">
        <v>113</v>
      </c>
      <c r="AH412" s="2824">
        <v>0.5</v>
      </c>
      <c r="AL412" s="2938"/>
    </row>
    <row r="413" spans="2:38">
      <c r="B413" s="138"/>
      <c r="C413" s="557" t="s">
        <v>2766</v>
      </c>
      <c r="D413" s="557" t="s">
        <v>2193</v>
      </c>
      <c r="E413" s="1463" t="s">
        <v>2769</v>
      </c>
      <c r="F413" s="151">
        <v>911401841782</v>
      </c>
      <c r="G413" s="91">
        <v>8719514527843</v>
      </c>
      <c r="H413" s="91" t="s">
        <v>795</v>
      </c>
      <c r="I413" s="97" t="s">
        <v>794</v>
      </c>
      <c r="J413" s="445">
        <v>5</v>
      </c>
      <c r="K413" s="1094">
        <v>540</v>
      </c>
      <c r="L413" s="408">
        <v>4000</v>
      </c>
      <c r="M413" s="388">
        <v>50000</v>
      </c>
      <c r="N413" s="408">
        <v>5</v>
      </c>
      <c r="O413" s="445"/>
      <c r="P413" s="1319">
        <v>230</v>
      </c>
      <c r="Q413" s="508"/>
      <c r="R413" s="1736" t="s">
        <v>560</v>
      </c>
      <c r="S413" s="445" t="s">
        <v>104</v>
      </c>
      <c r="T413" s="445" t="s">
        <v>3088</v>
      </c>
      <c r="U413" s="445"/>
      <c r="V413" s="445" t="s">
        <v>121</v>
      </c>
      <c r="W413" s="352" t="s">
        <v>198</v>
      </c>
      <c r="X413" s="352">
        <v>108</v>
      </c>
      <c r="Y413" s="408">
        <v>28.4</v>
      </c>
      <c r="Z413" s="408">
        <v>326</v>
      </c>
      <c r="AA413" s="408">
        <v>35.700000000000003</v>
      </c>
      <c r="AB413" s="445" t="s">
        <v>113</v>
      </c>
      <c r="AC413" s="352" t="s">
        <v>3079</v>
      </c>
      <c r="AD413" s="408"/>
      <c r="AE413" s="320">
        <v>871951452784399</v>
      </c>
      <c r="AF413" s="408">
        <v>1</v>
      </c>
      <c r="AG413" s="408" t="s">
        <v>113</v>
      </c>
      <c r="AH413" s="2004">
        <v>0.5</v>
      </c>
      <c r="AL413" s="2938"/>
    </row>
    <row r="414" spans="2:38">
      <c r="B414" s="128"/>
      <c r="C414" s="557" t="s">
        <v>2766</v>
      </c>
      <c r="D414" s="557" t="s">
        <v>2193</v>
      </c>
      <c r="E414" s="1463" t="s">
        <v>2769</v>
      </c>
      <c r="F414" s="151">
        <v>911401842082</v>
      </c>
      <c r="G414" s="91">
        <v>8719514527874</v>
      </c>
      <c r="H414" s="91" t="s">
        <v>796</v>
      </c>
      <c r="I414" s="97" t="s">
        <v>797</v>
      </c>
      <c r="J414" s="445">
        <v>10</v>
      </c>
      <c r="K414" s="1094">
        <v>960</v>
      </c>
      <c r="L414" s="408">
        <v>3000</v>
      </c>
      <c r="M414" s="388">
        <v>50000</v>
      </c>
      <c r="N414" s="408">
        <v>5</v>
      </c>
      <c r="O414" s="445"/>
      <c r="P414" s="1319">
        <v>260</v>
      </c>
      <c r="Q414" s="508"/>
      <c r="R414" s="1736" t="s">
        <v>560</v>
      </c>
      <c r="S414" s="445" t="s">
        <v>104</v>
      </c>
      <c r="T414" s="445" t="s">
        <v>3089</v>
      </c>
      <c r="U414" s="445"/>
      <c r="V414" s="445" t="s">
        <v>147</v>
      </c>
      <c r="W414" s="352" t="s">
        <v>198</v>
      </c>
      <c r="X414" s="352">
        <v>96</v>
      </c>
      <c r="Y414" s="408">
        <v>28.4</v>
      </c>
      <c r="Z414" s="408">
        <v>586</v>
      </c>
      <c r="AA414" s="408">
        <v>35.700000000000003</v>
      </c>
      <c r="AB414" s="445" t="s">
        <v>113</v>
      </c>
      <c r="AC414" s="352" t="s">
        <v>3079</v>
      </c>
      <c r="AD414" s="408"/>
      <c r="AE414" s="320">
        <v>871951452787499</v>
      </c>
      <c r="AF414" s="408">
        <v>1</v>
      </c>
      <c r="AG414" s="408" t="s">
        <v>113</v>
      </c>
      <c r="AH414" s="2004">
        <v>0.5</v>
      </c>
      <c r="AL414" s="2938"/>
    </row>
    <row r="415" spans="2:38">
      <c r="B415" s="128"/>
      <c r="C415" s="557" t="s">
        <v>2766</v>
      </c>
      <c r="D415" s="557" t="s">
        <v>2193</v>
      </c>
      <c r="E415" s="1463" t="s">
        <v>2769</v>
      </c>
      <c r="F415" s="151">
        <v>911401841982</v>
      </c>
      <c r="G415" s="91">
        <v>8719514527867</v>
      </c>
      <c r="H415" s="91" t="s">
        <v>798</v>
      </c>
      <c r="I415" s="97" t="s">
        <v>797</v>
      </c>
      <c r="J415" s="445">
        <v>10</v>
      </c>
      <c r="K415" s="1094">
        <v>1050</v>
      </c>
      <c r="L415" s="408">
        <v>4000</v>
      </c>
      <c r="M415" s="388">
        <v>50000</v>
      </c>
      <c r="N415" s="408">
        <v>5</v>
      </c>
      <c r="O415" s="445"/>
      <c r="P415" s="1319">
        <v>270</v>
      </c>
      <c r="Q415" s="508"/>
      <c r="R415" s="1736" t="s">
        <v>560</v>
      </c>
      <c r="S415" s="445" t="s">
        <v>104</v>
      </c>
      <c r="T415" s="445" t="s">
        <v>3089</v>
      </c>
      <c r="U415" s="445"/>
      <c r="V415" s="445" t="s">
        <v>121</v>
      </c>
      <c r="W415" s="352" t="s">
        <v>198</v>
      </c>
      <c r="X415" s="352">
        <v>105</v>
      </c>
      <c r="Y415" s="408">
        <v>28.4</v>
      </c>
      <c r="Z415" s="408">
        <v>586</v>
      </c>
      <c r="AA415" s="408">
        <v>35.700000000000003</v>
      </c>
      <c r="AB415" s="445" t="s">
        <v>113</v>
      </c>
      <c r="AC415" s="352" t="s">
        <v>3079</v>
      </c>
      <c r="AD415" s="408"/>
      <c r="AE415" s="320">
        <v>871951452786799</v>
      </c>
      <c r="AF415" s="408">
        <v>1</v>
      </c>
      <c r="AG415" s="408" t="s">
        <v>113</v>
      </c>
      <c r="AH415" s="2004">
        <v>0.5</v>
      </c>
      <c r="AL415" s="2938"/>
    </row>
    <row r="416" spans="2:38">
      <c r="B416" s="128"/>
      <c r="C416" s="557" t="s">
        <v>2766</v>
      </c>
      <c r="D416" s="557" t="s">
        <v>2193</v>
      </c>
      <c r="E416" s="1463" t="s">
        <v>2769</v>
      </c>
      <c r="F416" s="151">
        <v>911401842282</v>
      </c>
      <c r="G416" s="91">
        <v>8719514527898</v>
      </c>
      <c r="H416" s="91" t="s">
        <v>799</v>
      </c>
      <c r="I416" s="97" t="s">
        <v>800</v>
      </c>
      <c r="J416" s="445">
        <v>15</v>
      </c>
      <c r="K416" s="1094">
        <v>1450</v>
      </c>
      <c r="L416" s="408">
        <v>3000</v>
      </c>
      <c r="M416" s="388">
        <v>50000</v>
      </c>
      <c r="N416" s="408">
        <v>5</v>
      </c>
      <c r="O416" s="445"/>
      <c r="P416" s="1319">
        <v>310</v>
      </c>
      <c r="Q416" s="508"/>
      <c r="R416" s="1736" t="s">
        <v>560</v>
      </c>
      <c r="S416" s="445" t="s">
        <v>104</v>
      </c>
      <c r="T416" s="445" t="s">
        <v>3090</v>
      </c>
      <c r="U416" s="445"/>
      <c r="V416" s="445" t="s">
        <v>147</v>
      </c>
      <c r="W416" s="352" t="s">
        <v>198</v>
      </c>
      <c r="X416" s="352">
        <v>96</v>
      </c>
      <c r="Y416" s="408">
        <v>28.4</v>
      </c>
      <c r="Z416" s="408">
        <v>886</v>
      </c>
      <c r="AA416" s="408">
        <v>35.700000000000003</v>
      </c>
      <c r="AB416" s="445" t="s">
        <v>113</v>
      </c>
      <c r="AC416" s="352" t="s">
        <v>3079</v>
      </c>
      <c r="AD416" s="408"/>
      <c r="AE416" s="320">
        <v>871951452789899</v>
      </c>
      <c r="AF416" s="408">
        <v>1</v>
      </c>
      <c r="AG416" s="408" t="s">
        <v>113</v>
      </c>
      <c r="AH416" s="2004">
        <v>0.5</v>
      </c>
      <c r="AL416" s="2938"/>
    </row>
    <row r="417" spans="2:38">
      <c r="B417" s="128"/>
      <c r="C417" s="557" t="s">
        <v>2766</v>
      </c>
      <c r="D417" s="557" t="s">
        <v>2193</v>
      </c>
      <c r="E417" s="1463" t="s">
        <v>2769</v>
      </c>
      <c r="F417" s="150">
        <v>911401842182</v>
      </c>
      <c r="G417" s="210">
        <v>8719514527881</v>
      </c>
      <c r="H417" s="90" t="s">
        <v>801</v>
      </c>
      <c r="I417" s="97" t="s">
        <v>800</v>
      </c>
      <c r="J417" s="445">
        <v>15</v>
      </c>
      <c r="K417" s="1094">
        <v>1600</v>
      </c>
      <c r="L417" s="408">
        <v>4000</v>
      </c>
      <c r="M417" s="388">
        <v>50000</v>
      </c>
      <c r="N417" s="408">
        <v>5</v>
      </c>
      <c r="O417" s="445"/>
      <c r="P417" s="1319">
        <v>310</v>
      </c>
      <c r="Q417" s="508"/>
      <c r="R417" s="1736" t="s">
        <v>560</v>
      </c>
      <c r="S417" s="445" t="s">
        <v>104</v>
      </c>
      <c r="T417" s="445" t="s">
        <v>3090</v>
      </c>
      <c r="U417" s="445"/>
      <c r="V417" s="445" t="s">
        <v>121</v>
      </c>
      <c r="W417" s="352" t="s">
        <v>198</v>
      </c>
      <c r="X417" s="352">
        <v>106</v>
      </c>
      <c r="Y417" s="408">
        <v>28.4</v>
      </c>
      <c r="Z417" s="408">
        <v>886</v>
      </c>
      <c r="AA417" s="408">
        <v>35.700000000000003</v>
      </c>
      <c r="AB417" s="445" t="s">
        <v>113</v>
      </c>
      <c r="AC417" s="352" t="s">
        <v>3079</v>
      </c>
      <c r="AD417" s="408"/>
      <c r="AE417" s="1911">
        <v>871951452788199</v>
      </c>
      <c r="AF417" s="408">
        <v>1</v>
      </c>
      <c r="AG417" s="408" t="s">
        <v>113</v>
      </c>
      <c r="AH417" s="2004">
        <v>0.5</v>
      </c>
      <c r="AL417" s="2938"/>
    </row>
    <row r="418" spans="2:38">
      <c r="B418" s="128"/>
      <c r="C418" s="557" t="s">
        <v>2766</v>
      </c>
      <c r="D418" s="557" t="s">
        <v>2193</v>
      </c>
      <c r="E418" s="1463" t="s">
        <v>2769</v>
      </c>
      <c r="F418" s="151">
        <v>911401842482</v>
      </c>
      <c r="G418" s="91">
        <v>8719514527911</v>
      </c>
      <c r="H418" s="91" t="s">
        <v>802</v>
      </c>
      <c r="I418" s="97" t="s">
        <v>803</v>
      </c>
      <c r="J418" s="445">
        <v>20</v>
      </c>
      <c r="K418" s="1094">
        <v>1900</v>
      </c>
      <c r="L418" s="408">
        <v>3000</v>
      </c>
      <c r="M418" s="388">
        <v>50000</v>
      </c>
      <c r="N418" s="408">
        <v>5</v>
      </c>
      <c r="O418" s="445"/>
      <c r="P418" s="1319">
        <v>360</v>
      </c>
      <c r="Q418" s="508"/>
      <c r="R418" s="1736" t="s">
        <v>560</v>
      </c>
      <c r="S418" s="445" t="s">
        <v>104</v>
      </c>
      <c r="T418" s="445" t="s">
        <v>3091</v>
      </c>
      <c r="U418" s="445"/>
      <c r="V418" s="445" t="s">
        <v>147</v>
      </c>
      <c r="W418" s="352" t="s">
        <v>198</v>
      </c>
      <c r="X418" s="352">
        <v>95</v>
      </c>
      <c r="Y418" s="408">
        <v>28.4</v>
      </c>
      <c r="Z418" s="408">
        <v>1186</v>
      </c>
      <c r="AA418" s="408">
        <v>35.700000000000003</v>
      </c>
      <c r="AB418" s="445" t="s">
        <v>113</v>
      </c>
      <c r="AC418" s="352" t="s">
        <v>3079</v>
      </c>
      <c r="AD418" s="408"/>
      <c r="AE418" s="320">
        <v>871951452791199</v>
      </c>
      <c r="AF418" s="408">
        <v>1</v>
      </c>
      <c r="AG418" s="408" t="s">
        <v>113</v>
      </c>
      <c r="AH418" s="2004">
        <v>0.5</v>
      </c>
      <c r="AL418" s="2938"/>
    </row>
    <row r="419" spans="2:38">
      <c r="B419" s="128"/>
      <c r="C419" s="557" t="s">
        <v>2766</v>
      </c>
      <c r="D419" s="557" t="s">
        <v>2193</v>
      </c>
      <c r="E419" s="1463" t="s">
        <v>2769</v>
      </c>
      <c r="F419" s="151">
        <v>911401842382</v>
      </c>
      <c r="G419" s="91">
        <v>8719514527904</v>
      </c>
      <c r="H419" s="91" t="s">
        <v>804</v>
      </c>
      <c r="I419" s="97" t="s">
        <v>803</v>
      </c>
      <c r="J419" s="445">
        <v>20</v>
      </c>
      <c r="K419" s="1094">
        <v>2100</v>
      </c>
      <c r="L419" s="408">
        <v>4000</v>
      </c>
      <c r="M419" s="388">
        <v>50000</v>
      </c>
      <c r="N419" s="408">
        <v>5</v>
      </c>
      <c r="O419" s="445"/>
      <c r="P419" s="1319">
        <v>360</v>
      </c>
      <c r="Q419" s="508"/>
      <c r="R419" s="1736" t="s">
        <v>560</v>
      </c>
      <c r="S419" s="445" t="s">
        <v>104</v>
      </c>
      <c r="T419" s="445" t="s">
        <v>3091</v>
      </c>
      <c r="U419" s="445"/>
      <c r="V419" s="445" t="s">
        <v>121</v>
      </c>
      <c r="W419" s="352" t="s">
        <v>198</v>
      </c>
      <c r="X419" s="352">
        <v>105</v>
      </c>
      <c r="Y419" s="408">
        <v>28.4</v>
      </c>
      <c r="Z419" s="408">
        <v>1186</v>
      </c>
      <c r="AA419" s="408">
        <v>35.700000000000003</v>
      </c>
      <c r="AB419" s="445" t="s">
        <v>113</v>
      </c>
      <c r="AC419" s="352" t="s">
        <v>3079</v>
      </c>
      <c r="AD419" s="408"/>
      <c r="AE419" s="320">
        <v>871951452790499</v>
      </c>
      <c r="AF419" s="408">
        <v>1</v>
      </c>
      <c r="AG419" s="408" t="s">
        <v>113</v>
      </c>
      <c r="AH419" s="2004">
        <v>0.5</v>
      </c>
      <c r="AL419" s="2938"/>
    </row>
    <row r="420" spans="2:38">
      <c r="B420" s="128"/>
      <c r="C420" s="557" t="s">
        <v>2766</v>
      </c>
      <c r="D420" s="557" t="s">
        <v>2193</v>
      </c>
      <c r="E420" s="1463" t="s">
        <v>2769</v>
      </c>
      <c r="F420" s="2251">
        <v>911401842682</v>
      </c>
      <c r="G420" s="262">
        <v>8719514527935</v>
      </c>
      <c r="H420" s="262" t="s">
        <v>805</v>
      </c>
      <c r="I420" s="257" t="s">
        <v>806</v>
      </c>
      <c r="J420" s="380">
        <v>24</v>
      </c>
      <c r="K420" s="1102">
        <v>2400</v>
      </c>
      <c r="L420" s="407">
        <v>3000</v>
      </c>
      <c r="M420" s="437">
        <v>50000</v>
      </c>
      <c r="N420" s="408">
        <v>5</v>
      </c>
      <c r="O420" s="380"/>
      <c r="P420" s="1319">
        <v>420</v>
      </c>
      <c r="Q420" s="508"/>
      <c r="R420" s="1754" t="s">
        <v>560</v>
      </c>
      <c r="S420" s="380" t="s">
        <v>104</v>
      </c>
      <c r="T420" s="380" t="s">
        <v>3092</v>
      </c>
      <c r="U420" s="380"/>
      <c r="V420" s="380" t="s">
        <v>147</v>
      </c>
      <c r="W420" s="524" t="s">
        <v>198</v>
      </c>
      <c r="X420" s="524">
        <v>100</v>
      </c>
      <c r="Y420" s="407">
        <v>28.4</v>
      </c>
      <c r="Z420" s="407">
        <v>1486</v>
      </c>
      <c r="AA420" s="407">
        <v>35.700000000000003</v>
      </c>
      <c r="AB420" s="380" t="s">
        <v>113</v>
      </c>
      <c r="AC420" s="352" t="s">
        <v>3079</v>
      </c>
      <c r="AD420" s="407"/>
      <c r="AE420" s="1920">
        <v>871951452793599</v>
      </c>
      <c r="AF420" s="407">
        <v>1</v>
      </c>
      <c r="AG420" s="407" t="s">
        <v>113</v>
      </c>
      <c r="AH420" s="2825">
        <v>0.5</v>
      </c>
      <c r="AL420" s="2938"/>
    </row>
    <row r="421" spans="2:38">
      <c r="B421" s="171"/>
      <c r="C421" s="834" t="s">
        <v>2766</v>
      </c>
      <c r="D421" s="834" t="s">
        <v>2193</v>
      </c>
      <c r="E421" s="1483" t="s">
        <v>2769</v>
      </c>
      <c r="F421" s="188">
        <v>911401842582</v>
      </c>
      <c r="G421" s="194">
        <v>8719514527928</v>
      </c>
      <c r="H421" s="47" t="s">
        <v>807</v>
      </c>
      <c r="I421" s="249" t="s">
        <v>806</v>
      </c>
      <c r="J421" s="435">
        <v>24</v>
      </c>
      <c r="K421" s="1092">
        <v>2600</v>
      </c>
      <c r="L421" s="458">
        <v>4000</v>
      </c>
      <c r="M421" s="429">
        <v>50000</v>
      </c>
      <c r="N421" s="583">
        <v>5</v>
      </c>
      <c r="O421" s="435"/>
      <c r="P421" s="1321">
        <v>420</v>
      </c>
      <c r="Q421" s="508"/>
      <c r="R421" s="1735" t="s">
        <v>560</v>
      </c>
      <c r="S421" s="435" t="s">
        <v>104</v>
      </c>
      <c r="T421" s="435" t="s">
        <v>3092</v>
      </c>
      <c r="U421" s="435"/>
      <c r="V421" s="435" t="s">
        <v>121</v>
      </c>
      <c r="W421" s="473" t="s">
        <v>198</v>
      </c>
      <c r="X421" s="473">
        <v>108</v>
      </c>
      <c r="Y421" s="458">
        <v>28.4</v>
      </c>
      <c r="Z421" s="458">
        <v>1486</v>
      </c>
      <c r="AA421" s="458">
        <v>35.700000000000003</v>
      </c>
      <c r="AB421" s="435" t="s">
        <v>113</v>
      </c>
      <c r="AC421" s="2043" t="s">
        <v>3079</v>
      </c>
      <c r="AD421" s="458"/>
      <c r="AE421" s="453">
        <v>871951452792899</v>
      </c>
      <c r="AF421" s="458">
        <v>1</v>
      </c>
      <c r="AG421" s="458" t="s">
        <v>113</v>
      </c>
      <c r="AH421" s="2826">
        <v>0.5</v>
      </c>
      <c r="AL421" s="2938"/>
    </row>
    <row r="422" spans="2:38" ht="13" customHeight="1">
      <c r="B422" s="3112" t="s">
        <v>2775</v>
      </c>
      <c r="C422" s="1395"/>
      <c r="D422" s="1395"/>
      <c r="E422" s="1501" t="s">
        <v>2769</v>
      </c>
      <c r="F422" s="2325">
        <v>911401829687</v>
      </c>
      <c r="G422" s="517">
        <v>8720169761056</v>
      </c>
      <c r="H422" s="2108" t="s">
        <v>2341</v>
      </c>
      <c r="I422" s="1511" t="s">
        <v>946</v>
      </c>
      <c r="J422" s="1246">
        <v>40</v>
      </c>
      <c r="K422" s="1512">
        <v>4000</v>
      </c>
      <c r="L422" s="1246">
        <v>4000</v>
      </c>
      <c r="M422" s="1512">
        <v>30000</v>
      </c>
      <c r="N422" s="1513">
        <v>2</v>
      </c>
      <c r="O422" s="1246"/>
      <c r="P422" s="3244">
        <v>295</v>
      </c>
      <c r="Q422" s="515"/>
      <c r="R422" s="1778" t="s">
        <v>48</v>
      </c>
      <c r="S422" s="1246" t="s">
        <v>104</v>
      </c>
      <c r="T422" s="1246" t="s">
        <v>3086</v>
      </c>
      <c r="U422" s="1246"/>
      <c r="V422" s="1246" t="s">
        <v>121</v>
      </c>
      <c r="W422" s="2050" t="s">
        <v>198</v>
      </c>
      <c r="X422" s="2050">
        <v>100</v>
      </c>
      <c r="Y422" s="1246">
        <v>70</v>
      </c>
      <c r="Z422" s="1246">
        <v>1200</v>
      </c>
      <c r="AA422" s="1246">
        <v>27</v>
      </c>
      <c r="AB422" s="1246" t="s">
        <v>113</v>
      </c>
      <c r="AC422" s="1362" t="s">
        <v>3079</v>
      </c>
      <c r="AD422" s="1246"/>
      <c r="AE422" s="1513">
        <v>872016976105699</v>
      </c>
      <c r="AF422" s="1246">
        <v>40</v>
      </c>
      <c r="AG422" s="1246" t="s">
        <v>113</v>
      </c>
      <c r="AH422" s="2840">
        <v>0.5</v>
      </c>
      <c r="AL422" s="2938"/>
    </row>
    <row r="423" spans="2:38" ht="14.5" customHeight="1">
      <c r="B423" s="122"/>
      <c r="F423" s="31"/>
      <c r="G423" s="31"/>
      <c r="H423" s="14"/>
      <c r="I423" s="93"/>
      <c r="J423" s="329"/>
      <c r="K423" s="318"/>
      <c r="L423" s="404"/>
      <c r="M423" s="318"/>
      <c r="N423" s="145"/>
      <c r="O423" s="329"/>
      <c r="P423" s="258"/>
      <c r="Q423" s="508"/>
      <c r="R423" s="329"/>
      <c r="S423" s="329"/>
      <c r="T423" s="329"/>
      <c r="U423" s="329"/>
      <c r="V423" s="329"/>
      <c r="W423" s="329"/>
      <c r="X423" s="329"/>
      <c r="Y423" s="404"/>
      <c r="Z423" s="404"/>
      <c r="AA423" s="404"/>
      <c r="AB423" s="329"/>
      <c r="AC423" s="145"/>
      <c r="AD423" s="404"/>
      <c r="AE423" s="404"/>
      <c r="AF423" s="329"/>
      <c r="AG423" s="329"/>
      <c r="AH423" s="2828"/>
      <c r="AI423"/>
      <c r="AL423" s="2938"/>
    </row>
    <row r="424" spans="2:38" s="1484" customFormat="1" ht="15" customHeight="1">
      <c r="B424" s="1519" t="s">
        <v>809</v>
      </c>
      <c r="J424" s="1666"/>
      <c r="K424" s="1666"/>
      <c r="L424" s="1901"/>
      <c r="M424" s="1666"/>
      <c r="N424" s="1666"/>
      <c r="O424" s="1666"/>
      <c r="P424" s="33"/>
      <c r="R424" s="1666"/>
      <c r="S424" s="1666"/>
      <c r="T424" s="1666"/>
      <c r="U424" s="1666"/>
      <c r="V424" s="1666"/>
      <c r="W424" s="1666"/>
      <c r="X424" s="1666"/>
      <c r="Y424" s="1901"/>
      <c r="Z424" s="1901"/>
      <c r="AA424" s="1901"/>
      <c r="AB424" s="1666"/>
      <c r="AC424" s="2483"/>
      <c r="AD424" s="1901"/>
      <c r="AE424" s="1901"/>
      <c r="AF424" s="1666"/>
      <c r="AG424" s="1666"/>
      <c r="AH424" s="2791"/>
      <c r="AJ424"/>
      <c r="AK424" s="2933"/>
      <c r="AL424" s="2938"/>
    </row>
    <row r="425" spans="2:38">
      <c r="B425" s="1329" t="s">
        <v>3782</v>
      </c>
      <c r="C425" s="1461" t="s">
        <v>2766</v>
      </c>
      <c r="D425" s="1461" t="s">
        <v>2193</v>
      </c>
      <c r="E425" s="1462" t="s">
        <v>2769</v>
      </c>
      <c r="F425" s="3107">
        <v>911401553345</v>
      </c>
      <c r="G425" s="38">
        <v>8721103306371</v>
      </c>
      <c r="H425" s="38" t="s">
        <v>2626</v>
      </c>
      <c r="I425" s="50" t="s">
        <v>2653</v>
      </c>
      <c r="J425" s="349">
        <v>51</v>
      </c>
      <c r="K425" s="1109">
        <v>10000</v>
      </c>
      <c r="L425" s="328">
        <v>4000</v>
      </c>
      <c r="M425" s="270">
        <v>100000</v>
      </c>
      <c r="N425" s="269">
        <v>5</v>
      </c>
      <c r="O425" s="349"/>
      <c r="P425" s="1322">
        <v>5600</v>
      </c>
      <c r="Q425" s="508"/>
      <c r="R425" s="1757" t="s">
        <v>48</v>
      </c>
      <c r="S425" s="349" t="s">
        <v>739</v>
      </c>
      <c r="T425" s="349" t="s">
        <v>3099</v>
      </c>
      <c r="U425" s="349"/>
      <c r="V425" s="349" t="s">
        <v>121</v>
      </c>
      <c r="W425" s="2042" t="s">
        <v>3040</v>
      </c>
      <c r="X425" s="2042">
        <v>196</v>
      </c>
      <c r="Y425" s="328">
        <v>350</v>
      </c>
      <c r="Z425" s="328">
        <v>350</v>
      </c>
      <c r="AA425" s="328">
        <v>95</v>
      </c>
      <c r="AB425" s="349" t="s">
        <v>113</v>
      </c>
      <c r="AC425" s="295" t="s">
        <v>3079</v>
      </c>
      <c r="AD425" s="328"/>
      <c r="AE425" s="269">
        <v>872110330637100</v>
      </c>
      <c r="AF425" s="328">
        <v>1</v>
      </c>
      <c r="AG425" s="328" t="s">
        <v>113</v>
      </c>
      <c r="AH425" s="1986">
        <v>4</v>
      </c>
      <c r="AL425" s="2938"/>
    </row>
    <row r="426" spans="2:38">
      <c r="B426" s="137"/>
      <c r="C426" s="557" t="s">
        <v>2766</v>
      </c>
      <c r="D426" s="557" t="s">
        <v>2193</v>
      </c>
      <c r="E426" s="1463" t="s">
        <v>2769</v>
      </c>
      <c r="F426" s="2256">
        <v>911401553645</v>
      </c>
      <c r="G426" s="252">
        <v>8721103306364</v>
      </c>
      <c r="H426" s="48" t="s">
        <v>2630</v>
      </c>
      <c r="I426" s="253" t="s">
        <v>3095</v>
      </c>
      <c r="J426" s="347">
        <v>51</v>
      </c>
      <c r="K426" s="1075">
        <v>10000</v>
      </c>
      <c r="L426" s="340">
        <v>4000</v>
      </c>
      <c r="M426" s="338">
        <v>100000</v>
      </c>
      <c r="N426" s="341">
        <v>5</v>
      </c>
      <c r="O426" s="347"/>
      <c r="P426" s="642">
        <v>5600</v>
      </c>
      <c r="Q426" s="508"/>
      <c r="R426" s="1710" t="s">
        <v>48</v>
      </c>
      <c r="S426" s="347" t="s">
        <v>739</v>
      </c>
      <c r="T426" s="347" t="s">
        <v>3099</v>
      </c>
      <c r="U426" s="347"/>
      <c r="V426" s="347" t="s">
        <v>121</v>
      </c>
      <c r="W426" s="341" t="s">
        <v>3040</v>
      </c>
      <c r="X426" s="341">
        <v>196</v>
      </c>
      <c r="Y426" s="340">
        <v>350</v>
      </c>
      <c r="Z426" s="340">
        <v>350</v>
      </c>
      <c r="AA426" s="340">
        <v>95</v>
      </c>
      <c r="AB426" s="347" t="s">
        <v>113</v>
      </c>
      <c r="AC426" s="341" t="s">
        <v>3079</v>
      </c>
      <c r="AD426" s="340"/>
      <c r="AE426" s="2567">
        <v>872110330636400</v>
      </c>
      <c r="AF426" s="340">
        <v>1</v>
      </c>
      <c r="AG426" s="340" t="s">
        <v>113</v>
      </c>
      <c r="AH426" s="2785">
        <v>4</v>
      </c>
      <c r="AL426" s="2938"/>
    </row>
    <row r="427" spans="2:38">
      <c r="B427" s="137"/>
      <c r="C427" s="557" t="s">
        <v>2766</v>
      </c>
      <c r="D427" s="557" t="s">
        <v>2193</v>
      </c>
      <c r="E427" s="1463" t="s">
        <v>2769</v>
      </c>
      <c r="F427" s="2256">
        <v>911401553945</v>
      </c>
      <c r="G427" s="252">
        <v>8721103306395</v>
      </c>
      <c r="H427" s="48" t="s">
        <v>2650</v>
      </c>
      <c r="I427" s="253" t="s">
        <v>2653</v>
      </c>
      <c r="J427" s="347">
        <v>78</v>
      </c>
      <c r="K427" s="1075">
        <v>15000</v>
      </c>
      <c r="L427" s="340">
        <v>4000</v>
      </c>
      <c r="M427" s="338">
        <v>100000</v>
      </c>
      <c r="N427" s="341">
        <v>5</v>
      </c>
      <c r="O427" s="347"/>
      <c r="P427" s="642">
        <v>6150</v>
      </c>
      <c r="Q427" s="508"/>
      <c r="R427" s="1710" t="s">
        <v>48</v>
      </c>
      <c r="S427" s="347" t="s">
        <v>739</v>
      </c>
      <c r="T427" s="347" t="s">
        <v>3100</v>
      </c>
      <c r="U427" s="347"/>
      <c r="V427" s="347" t="s">
        <v>121</v>
      </c>
      <c r="W427" s="341" t="s">
        <v>3040</v>
      </c>
      <c r="X427" s="341">
        <v>192</v>
      </c>
      <c r="Y427" s="340">
        <v>350</v>
      </c>
      <c r="Z427" s="340">
        <v>350</v>
      </c>
      <c r="AA427" s="340">
        <v>95</v>
      </c>
      <c r="AB427" s="347" t="s">
        <v>113</v>
      </c>
      <c r="AC427" s="341" t="s">
        <v>3079</v>
      </c>
      <c r="AD427" s="340"/>
      <c r="AE427" s="2567">
        <v>872110330639500</v>
      </c>
      <c r="AF427" s="340">
        <v>1</v>
      </c>
      <c r="AG427" s="340" t="s">
        <v>113</v>
      </c>
      <c r="AH427" s="2785">
        <v>4</v>
      </c>
      <c r="AL427" s="2938"/>
    </row>
    <row r="428" spans="2:38" ht="14" customHeight="1">
      <c r="B428" s="1330"/>
      <c r="C428" s="557" t="s">
        <v>2766</v>
      </c>
      <c r="D428" s="557" t="s">
        <v>2193</v>
      </c>
      <c r="E428" s="1463" t="s">
        <v>2769</v>
      </c>
      <c r="F428" s="2256">
        <v>911401554245</v>
      </c>
      <c r="G428" s="252">
        <v>8721103306388</v>
      </c>
      <c r="H428" s="48" t="s">
        <v>2646</v>
      </c>
      <c r="I428" s="253" t="s">
        <v>3095</v>
      </c>
      <c r="J428" s="347">
        <v>78</v>
      </c>
      <c r="K428" s="1075">
        <v>15000</v>
      </c>
      <c r="L428" s="340">
        <v>4000</v>
      </c>
      <c r="M428" s="338">
        <v>100000</v>
      </c>
      <c r="N428" s="341">
        <v>5</v>
      </c>
      <c r="O428" s="347"/>
      <c r="P428" s="642">
        <v>6150</v>
      </c>
      <c r="Q428" s="508"/>
      <c r="R428" s="1710" t="s">
        <v>48</v>
      </c>
      <c r="S428" s="347" t="s">
        <v>739</v>
      </c>
      <c r="T428" s="347" t="s">
        <v>3100</v>
      </c>
      <c r="U428" s="347"/>
      <c r="V428" s="347" t="s">
        <v>121</v>
      </c>
      <c r="W428" s="341" t="s">
        <v>3040</v>
      </c>
      <c r="X428" s="341">
        <v>192</v>
      </c>
      <c r="Y428" s="340">
        <v>350</v>
      </c>
      <c r="Z428" s="340">
        <v>350</v>
      </c>
      <c r="AA428" s="340">
        <v>95</v>
      </c>
      <c r="AB428" s="347" t="s">
        <v>113</v>
      </c>
      <c r="AC428" s="341" t="s">
        <v>3079</v>
      </c>
      <c r="AD428" s="340"/>
      <c r="AE428" s="2567">
        <v>872110330638800</v>
      </c>
      <c r="AF428" s="340">
        <v>1</v>
      </c>
      <c r="AG428" s="340" t="s">
        <v>113</v>
      </c>
      <c r="AH428" s="2785">
        <v>4</v>
      </c>
      <c r="AL428" s="2938"/>
    </row>
    <row r="429" spans="2:38" ht="14" customHeight="1">
      <c r="B429" s="1330"/>
      <c r="C429" s="557" t="s">
        <v>2766</v>
      </c>
      <c r="D429" s="557" t="s">
        <v>2193</v>
      </c>
      <c r="E429" s="1463" t="s">
        <v>2769</v>
      </c>
      <c r="F429" s="2256">
        <v>911401554545</v>
      </c>
      <c r="G429" s="252">
        <v>8721103306418</v>
      </c>
      <c r="H429" s="48" t="s">
        <v>2625</v>
      </c>
      <c r="I429" s="253" t="s">
        <v>2653</v>
      </c>
      <c r="J429" s="347">
        <v>105</v>
      </c>
      <c r="K429" s="1075">
        <v>20000</v>
      </c>
      <c r="L429" s="340">
        <v>4000</v>
      </c>
      <c r="M429" s="338">
        <v>100000</v>
      </c>
      <c r="N429" s="341">
        <v>5</v>
      </c>
      <c r="O429" s="347"/>
      <c r="P429" s="642">
        <v>6700</v>
      </c>
      <c r="Q429" s="508"/>
      <c r="R429" s="1710" t="s">
        <v>48</v>
      </c>
      <c r="S429" s="347" t="s">
        <v>739</v>
      </c>
      <c r="T429" s="347" t="s">
        <v>3101</v>
      </c>
      <c r="U429" s="347"/>
      <c r="V429" s="347" t="s">
        <v>121</v>
      </c>
      <c r="W429" s="341" t="s">
        <v>3040</v>
      </c>
      <c r="X429" s="341">
        <v>190</v>
      </c>
      <c r="Y429" s="340">
        <v>350</v>
      </c>
      <c r="Z429" s="340">
        <v>350</v>
      </c>
      <c r="AA429" s="340">
        <v>95</v>
      </c>
      <c r="AB429" s="347" t="s">
        <v>113</v>
      </c>
      <c r="AC429" s="341" t="s">
        <v>3079</v>
      </c>
      <c r="AD429" s="340"/>
      <c r="AE429" s="2567">
        <v>872110330641800</v>
      </c>
      <c r="AF429" s="340">
        <v>1</v>
      </c>
      <c r="AG429" s="340" t="s">
        <v>113</v>
      </c>
      <c r="AH429" s="2785">
        <v>4</v>
      </c>
      <c r="AL429" s="2938"/>
    </row>
    <row r="430" spans="2:38" ht="14" customHeight="1">
      <c r="B430" s="1330"/>
      <c r="C430" s="557" t="s">
        <v>2766</v>
      </c>
      <c r="D430" s="557" t="s">
        <v>2193</v>
      </c>
      <c r="E430" s="1463" t="s">
        <v>2769</v>
      </c>
      <c r="F430" s="2256">
        <v>911401554845</v>
      </c>
      <c r="G430" s="252">
        <v>8721103306401</v>
      </c>
      <c r="H430" s="48" t="s">
        <v>2639</v>
      </c>
      <c r="I430" s="253" t="s">
        <v>3095</v>
      </c>
      <c r="J430" s="347">
        <v>105</v>
      </c>
      <c r="K430" s="1075">
        <v>20000</v>
      </c>
      <c r="L430" s="340">
        <v>4000</v>
      </c>
      <c r="M430" s="338">
        <v>100000</v>
      </c>
      <c r="N430" s="341">
        <v>5</v>
      </c>
      <c r="O430" s="347"/>
      <c r="P430" s="642">
        <v>6700</v>
      </c>
      <c r="Q430" s="508"/>
      <c r="R430" s="1710" t="s">
        <v>48</v>
      </c>
      <c r="S430" s="347" t="s">
        <v>739</v>
      </c>
      <c r="T430" s="347" t="s">
        <v>3101</v>
      </c>
      <c r="U430" s="347"/>
      <c r="V430" s="347" t="s">
        <v>121</v>
      </c>
      <c r="W430" s="341" t="s">
        <v>3040</v>
      </c>
      <c r="X430" s="341">
        <v>190</v>
      </c>
      <c r="Y430" s="340">
        <v>350</v>
      </c>
      <c r="Z430" s="340">
        <v>350</v>
      </c>
      <c r="AA430" s="340">
        <v>95</v>
      </c>
      <c r="AB430" s="347" t="s">
        <v>113</v>
      </c>
      <c r="AC430" s="341" t="s">
        <v>3079</v>
      </c>
      <c r="AD430" s="340"/>
      <c r="AE430" s="2567">
        <v>872110330640100</v>
      </c>
      <c r="AF430" s="340">
        <v>1</v>
      </c>
      <c r="AG430" s="340" t="s">
        <v>113</v>
      </c>
      <c r="AH430" s="2785">
        <v>4</v>
      </c>
      <c r="AL430" s="2938"/>
    </row>
    <row r="431" spans="2:38" ht="14" customHeight="1">
      <c r="B431" s="1330"/>
      <c r="C431" s="557" t="s">
        <v>2766</v>
      </c>
      <c r="D431" s="557" t="s">
        <v>2193</v>
      </c>
      <c r="E431" s="1463" t="s">
        <v>2769</v>
      </c>
      <c r="F431" s="2256">
        <v>911401555145</v>
      </c>
      <c r="G431" s="252">
        <v>8721103306432</v>
      </c>
      <c r="H431" s="48" t="s">
        <v>2627</v>
      </c>
      <c r="I431" s="253" t="s">
        <v>2653</v>
      </c>
      <c r="J431" s="347">
        <v>130</v>
      </c>
      <c r="K431" s="1075">
        <v>25000</v>
      </c>
      <c r="L431" s="340">
        <v>4000</v>
      </c>
      <c r="M431" s="338">
        <v>100000</v>
      </c>
      <c r="N431" s="341">
        <v>5</v>
      </c>
      <c r="O431" s="347"/>
      <c r="P431" s="642">
        <v>8000</v>
      </c>
      <c r="Q431" s="508"/>
      <c r="R431" s="1710" t="s">
        <v>48</v>
      </c>
      <c r="S431" s="347" t="s">
        <v>739</v>
      </c>
      <c r="T431" s="347" t="s">
        <v>3101</v>
      </c>
      <c r="U431" s="347"/>
      <c r="V431" s="347" t="s">
        <v>121</v>
      </c>
      <c r="W431" s="341" t="s">
        <v>3040</v>
      </c>
      <c r="X431" s="341">
        <v>192</v>
      </c>
      <c r="Y431" s="340">
        <v>430</v>
      </c>
      <c r="Z431" s="340">
        <v>430</v>
      </c>
      <c r="AA431" s="340">
        <v>95</v>
      </c>
      <c r="AB431" s="347" t="s">
        <v>113</v>
      </c>
      <c r="AC431" s="341" t="s">
        <v>3079</v>
      </c>
      <c r="AD431" s="340"/>
      <c r="AE431" s="2567">
        <v>872110330643200</v>
      </c>
      <c r="AF431" s="340">
        <v>1</v>
      </c>
      <c r="AG431" s="340" t="s">
        <v>113</v>
      </c>
      <c r="AH431" s="2785">
        <v>4</v>
      </c>
      <c r="AL431" s="2938"/>
    </row>
    <row r="432" spans="2:38" ht="14" customHeight="1">
      <c r="B432" s="714"/>
      <c r="C432" s="557" t="s">
        <v>2766</v>
      </c>
      <c r="D432" s="557" t="s">
        <v>2193</v>
      </c>
      <c r="E432" s="1463" t="s">
        <v>2769</v>
      </c>
      <c r="F432" s="2256">
        <v>911401555445</v>
      </c>
      <c r="G432" s="252">
        <v>8721103306425</v>
      </c>
      <c r="H432" s="48" t="s">
        <v>2631</v>
      </c>
      <c r="I432" s="253" t="s">
        <v>3095</v>
      </c>
      <c r="J432" s="347">
        <v>130</v>
      </c>
      <c r="K432" s="1075">
        <v>25000</v>
      </c>
      <c r="L432" s="340">
        <v>4000</v>
      </c>
      <c r="M432" s="338">
        <v>100000</v>
      </c>
      <c r="N432" s="341">
        <v>5</v>
      </c>
      <c r="O432" s="347"/>
      <c r="P432" s="642">
        <v>8000</v>
      </c>
      <c r="Q432" s="508"/>
      <c r="R432" s="1710" t="s">
        <v>48</v>
      </c>
      <c r="S432" s="347" t="s">
        <v>739</v>
      </c>
      <c r="T432" s="347" t="s">
        <v>3101</v>
      </c>
      <c r="U432" s="347"/>
      <c r="V432" s="347" t="s">
        <v>121</v>
      </c>
      <c r="W432" s="341" t="s">
        <v>3040</v>
      </c>
      <c r="X432" s="341">
        <v>192</v>
      </c>
      <c r="Y432" s="340">
        <v>430</v>
      </c>
      <c r="Z432" s="340">
        <v>430</v>
      </c>
      <c r="AA432" s="340">
        <v>95</v>
      </c>
      <c r="AB432" s="347" t="s">
        <v>113</v>
      </c>
      <c r="AC432" s="341" t="s">
        <v>3079</v>
      </c>
      <c r="AD432" s="340"/>
      <c r="AE432" s="2567">
        <v>872110330642500</v>
      </c>
      <c r="AF432" s="340">
        <v>1</v>
      </c>
      <c r="AG432" s="340" t="s">
        <v>113</v>
      </c>
      <c r="AH432" s="2785">
        <v>4</v>
      </c>
      <c r="AL432" s="2938"/>
    </row>
    <row r="433" spans="2:38" ht="14" customHeight="1">
      <c r="B433" s="1330"/>
      <c r="C433" s="557" t="s">
        <v>2766</v>
      </c>
      <c r="D433" s="557" t="s">
        <v>2193</v>
      </c>
      <c r="E433" s="1463" t="s">
        <v>2769</v>
      </c>
      <c r="F433" s="2256">
        <v>911401556145</v>
      </c>
      <c r="G433" s="252">
        <v>8721103306456</v>
      </c>
      <c r="H433" s="48" t="s">
        <v>2629</v>
      </c>
      <c r="I433" s="253" t="s">
        <v>2653</v>
      </c>
      <c r="J433" s="347">
        <v>155</v>
      </c>
      <c r="K433" s="1075">
        <v>30000</v>
      </c>
      <c r="L433" s="340">
        <v>4000</v>
      </c>
      <c r="M433" s="338">
        <v>100000</v>
      </c>
      <c r="N433" s="341">
        <v>5</v>
      </c>
      <c r="O433" s="347"/>
      <c r="P433" s="642">
        <v>8500</v>
      </c>
      <c r="Q433" s="508"/>
      <c r="R433" s="1710" t="s">
        <v>48</v>
      </c>
      <c r="S433" s="347" t="s">
        <v>739</v>
      </c>
      <c r="T433" s="347" t="s">
        <v>3102</v>
      </c>
      <c r="U433" s="347"/>
      <c r="V433" s="347" t="s">
        <v>121</v>
      </c>
      <c r="W433" s="341" t="s">
        <v>3040</v>
      </c>
      <c r="X433" s="341">
        <v>193</v>
      </c>
      <c r="Y433" s="340">
        <v>430</v>
      </c>
      <c r="Z433" s="340">
        <v>430</v>
      </c>
      <c r="AA433" s="340">
        <v>95</v>
      </c>
      <c r="AB433" s="347" t="s">
        <v>113</v>
      </c>
      <c r="AC433" s="341" t="s">
        <v>3079</v>
      </c>
      <c r="AD433" s="340"/>
      <c r="AE433" s="2567">
        <v>872110330645600</v>
      </c>
      <c r="AF433" s="340">
        <v>1</v>
      </c>
      <c r="AG433" s="340" t="s">
        <v>113</v>
      </c>
      <c r="AH433" s="2785">
        <v>4</v>
      </c>
      <c r="AL433" s="2938"/>
    </row>
    <row r="434" spans="2:38" ht="14" customHeight="1">
      <c r="B434" s="1330"/>
      <c r="C434" s="557" t="s">
        <v>2766</v>
      </c>
      <c r="D434" s="557" t="s">
        <v>2193</v>
      </c>
      <c r="E434" s="1463" t="s">
        <v>2769</v>
      </c>
      <c r="F434" s="2256">
        <v>911401556245</v>
      </c>
      <c r="G434" s="252">
        <v>8721103306449</v>
      </c>
      <c r="H434" s="48" t="s">
        <v>2642</v>
      </c>
      <c r="I434" s="253" t="s">
        <v>3095</v>
      </c>
      <c r="J434" s="347">
        <v>155</v>
      </c>
      <c r="K434" s="1075">
        <v>30000</v>
      </c>
      <c r="L434" s="340">
        <v>4000</v>
      </c>
      <c r="M434" s="338">
        <v>100000</v>
      </c>
      <c r="N434" s="341">
        <v>5</v>
      </c>
      <c r="O434" s="347"/>
      <c r="P434" s="642">
        <v>8500</v>
      </c>
      <c r="Q434" s="508"/>
      <c r="R434" s="1710" t="s">
        <v>48</v>
      </c>
      <c r="S434" s="347" t="s">
        <v>739</v>
      </c>
      <c r="T434" s="347" t="s">
        <v>3102</v>
      </c>
      <c r="U434" s="347"/>
      <c r="V434" s="347" t="s">
        <v>121</v>
      </c>
      <c r="W434" s="341" t="s">
        <v>3040</v>
      </c>
      <c r="X434" s="341">
        <v>193</v>
      </c>
      <c r="Y434" s="340">
        <v>430</v>
      </c>
      <c r="Z434" s="340">
        <v>430</v>
      </c>
      <c r="AA434" s="340">
        <v>95</v>
      </c>
      <c r="AB434" s="347" t="s">
        <v>113</v>
      </c>
      <c r="AC434" s="341" t="s">
        <v>3079</v>
      </c>
      <c r="AD434" s="340"/>
      <c r="AE434" s="2567">
        <v>872110330644900</v>
      </c>
      <c r="AF434" s="340">
        <v>1</v>
      </c>
      <c r="AG434" s="340" t="s">
        <v>113</v>
      </c>
      <c r="AH434" s="2785">
        <v>4</v>
      </c>
      <c r="AL434" s="2938"/>
    </row>
    <row r="435" spans="2:38" ht="14" customHeight="1">
      <c r="B435" s="1330"/>
      <c r="C435" s="557" t="s">
        <v>2766</v>
      </c>
      <c r="D435" s="557" t="s">
        <v>2193</v>
      </c>
      <c r="E435" s="1463" t="s">
        <v>2769</v>
      </c>
      <c r="F435" s="2256">
        <v>911401556345</v>
      </c>
      <c r="G435" s="252">
        <v>8721103306470</v>
      </c>
      <c r="H435" s="48" t="s">
        <v>2636</v>
      </c>
      <c r="I435" s="253" t="s">
        <v>2653</v>
      </c>
      <c r="J435" s="347">
        <v>184</v>
      </c>
      <c r="K435" s="1075">
        <v>35000</v>
      </c>
      <c r="L435" s="340">
        <v>4000</v>
      </c>
      <c r="M435" s="338">
        <v>100000</v>
      </c>
      <c r="N435" s="341">
        <v>5</v>
      </c>
      <c r="O435" s="347"/>
      <c r="P435" s="642">
        <v>9000</v>
      </c>
      <c r="Q435" s="508"/>
      <c r="R435" s="1710" t="s">
        <v>48</v>
      </c>
      <c r="S435" s="347" t="s">
        <v>739</v>
      </c>
      <c r="T435" s="347" t="s">
        <v>3097</v>
      </c>
      <c r="U435" s="347"/>
      <c r="V435" s="347" t="s">
        <v>121</v>
      </c>
      <c r="W435" s="341" t="s">
        <v>3040</v>
      </c>
      <c r="X435" s="341">
        <v>190</v>
      </c>
      <c r="Y435" s="340">
        <v>480</v>
      </c>
      <c r="Z435" s="340">
        <v>480</v>
      </c>
      <c r="AA435" s="340">
        <v>109</v>
      </c>
      <c r="AB435" s="347" t="s">
        <v>113</v>
      </c>
      <c r="AC435" s="341" t="s">
        <v>3079</v>
      </c>
      <c r="AD435" s="340"/>
      <c r="AE435" s="2567">
        <v>872110330647000</v>
      </c>
      <c r="AF435" s="340">
        <v>1</v>
      </c>
      <c r="AG435" s="340" t="s">
        <v>113</v>
      </c>
      <c r="AH435" s="2785">
        <v>4</v>
      </c>
      <c r="AL435" s="2938"/>
    </row>
    <row r="436" spans="2:38" ht="14" customHeight="1">
      <c r="B436" s="1330"/>
      <c r="C436" s="557" t="s">
        <v>2766</v>
      </c>
      <c r="D436" s="557" t="s">
        <v>2193</v>
      </c>
      <c r="E436" s="1463" t="s">
        <v>2769</v>
      </c>
      <c r="F436" s="2256">
        <v>911401556645</v>
      </c>
      <c r="G436" s="252">
        <v>8721103306463</v>
      </c>
      <c r="H436" s="48" t="s">
        <v>2640</v>
      </c>
      <c r="I436" s="253" t="s">
        <v>3095</v>
      </c>
      <c r="J436" s="347">
        <v>184</v>
      </c>
      <c r="K436" s="1075">
        <v>35000</v>
      </c>
      <c r="L436" s="340">
        <v>4000</v>
      </c>
      <c r="M436" s="338">
        <v>100000</v>
      </c>
      <c r="N436" s="341">
        <v>5</v>
      </c>
      <c r="O436" s="347"/>
      <c r="P436" s="642">
        <v>9000</v>
      </c>
      <c r="Q436" s="508"/>
      <c r="R436" s="1710" t="s">
        <v>48</v>
      </c>
      <c r="S436" s="347" t="s">
        <v>739</v>
      </c>
      <c r="T436" s="347" t="s">
        <v>3097</v>
      </c>
      <c r="U436" s="347"/>
      <c r="V436" s="347" t="s">
        <v>121</v>
      </c>
      <c r="W436" s="341" t="s">
        <v>3040</v>
      </c>
      <c r="X436" s="341">
        <v>190</v>
      </c>
      <c r="Y436" s="340">
        <v>480</v>
      </c>
      <c r="Z436" s="340">
        <v>480</v>
      </c>
      <c r="AA436" s="340">
        <v>109</v>
      </c>
      <c r="AB436" s="347" t="s">
        <v>113</v>
      </c>
      <c r="AC436" s="341" t="s">
        <v>3079</v>
      </c>
      <c r="AD436" s="340"/>
      <c r="AE436" s="2567">
        <v>872110330646300</v>
      </c>
      <c r="AF436" s="340">
        <v>1</v>
      </c>
      <c r="AG436" s="340" t="s">
        <v>113</v>
      </c>
      <c r="AH436" s="2785">
        <v>4</v>
      </c>
      <c r="AL436" s="2938"/>
    </row>
    <row r="437" spans="2:38" ht="14" customHeight="1">
      <c r="B437" s="1330"/>
      <c r="C437" s="557" t="s">
        <v>2766</v>
      </c>
      <c r="D437" s="557" t="s">
        <v>2193</v>
      </c>
      <c r="E437" s="1463" t="s">
        <v>2769</v>
      </c>
      <c r="F437" s="2256">
        <v>911401556945</v>
      </c>
      <c r="G437" s="252">
        <v>8721103306494</v>
      </c>
      <c r="H437" s="48" t="s">
        <v>2632</v>
      </c>
      <c r="I437" s="253" t="s">
        <v>2653</v>
      </c>
      <c r="J437" s="347">
        <v>210</v>
      </c>
      <c r="K437" s="1075">
        <v>40000</v>
      </c>
      <c r="L437" s="340">
        <v>4000</v>
      </c>
      <c r="M437" s="338">
        <v>100000</v>
      </c>
      <c r="N437" s="341">
        <v>5</v>
      </c>
      <c r="O437" s="347"/>
      <c r="P437" s="642">
        <v>9500</v>
      </c>
      <c r="Q437" s="508"/>
      <c r="R437" s="1710" t="s">
        <v>48</v>
      </c>
      <c r="S437" s="347" t="s">
        <v>739</v>
      </c>
      <c r="T437" s="347" t="s">
        <v>3098</v>
      </c>
      <c r="U437" s="347"/>
      <c r="V437" s="347" t="s">
        <v>121</v>
      </c>
      <c r="W437" s="341" t="s">
        <v>3040</v>
      </c>
      <c r="X437" s="341">
        <v>190</v>
      </c>
      <c r="Y437" s="340">
        <v>480</v>
      </c>
      <c r="Z437" s="340">
        <v>480</v>
      </c>
      <c r="AA437" s="340">
        <v>109</v>
      </c>
      <c r="AB437" s="347" t="s">
        <v>113</v>
      </c>
      <c r="AC437" s="341" t="s">
        <v>3079</v>
      </c>
      <c r="AD437" s="340"/>
      <c r="AE437" s="2567">
        <v>872110330649400</v>
      </c>
      <c r="AF437" s="340">
        <v>1</v>
      </c>
      <c r="AG437" s="340" t="s">
        <v>113</v>
      </c>
      <c r="AH437" s="2785">
        <v>4</v>
      </c>
      <c r="AL437" s="2938"/>
    </row>
    <row r="438" spans="2:38" ht="14" customHeight="1">
      <c r="B438" s="1330"/>
      <c r="C438" s="834" t="s">
        <v>2766</v>
      </c>
      <c r="D438" s="834" t="s">
        <v>2193</v>
      </c>
      <c r="E438" s="1483" t="s">
        <v>2769</v>
      </c>
      <c r="F438" s="2257">
        <v>911401557245</v>
      </c>
      <c r="G438" s="948">
        <v>8721103306487</v>
      </c>
      <c r="H438" s="1071" t="s">
        <v>2634</v>
      </c>
      <c r="I438" s="255" t="s">
        <v>3095</v>
      </c>
      <c r="J438" s="432">
        <v>210</v>
      </c>
      <c r="K438" s="1077">
        <v>40000</v>
      </c>
      <c r="L438" s="428">
        <v>4000</v>
      </c>
      <c r="M438" s="429">
        <v>100000</v>
      </c>
      <c r="N438" s="456">
        <v>5</v>
      </c>
      <c r="O438" s="432"/>
      <c r="P438" s="640">
        <v>9500</v>
      </c>
      <c r="Q438" s="508"/>
      <c r="R438" s="1717" t="s">
        <v>48</v>
      </c>
      <c r="S438" s="432" t="s">
        <v>739</v>
      </c>
      <c r="T438" s="432" t="s">
        <v>3098</v>
      </c>
      <c r="U438" s="432"/>
      <c r="V438" s="432" t="s">
        <v>121</v>
      </c>
      <c r="W438" s="456" t="s">
        <v>3040</v>
      </c>
      <c r="X438" s="456">
        <v>190</v>
      </c>
      <c r="Y438" s="428">
        <v>480</v>
      </c>
      <c r="Z438" s="428">
        <v>480</v>
      </c>
      <c r="AA438" s="428">
        <v>109</v>
      </c>
      <c r="AB438" s="432" t="s">
        <v>113</v>
      </c>
      <c r="AC438" s="456" t="s">
        <v>3079</v>
      </c>
      <c r="AD438" s="428"/>
      <c r="AE438" s="2568">
        <v>872110330648700</v>
      </c>
      <c r="AF438" s="428">
        <v>1</v>
      </c>
      <c r="AG438" s="428" t="s">
        <v>113</v>
      </c>
      <c r="AH438" s="2786">
        <v>4</v>
      </c>
      <c r="AL438" s="2938"/>
    </row>
    <row r="439" spans="2:38" ht="14" customHeight="1">
      <c r="B439" s="1330"/>
      <c r="C439" s="832" t="s">
        <v>2766</v>
      </c>
      <c r="D439" s="832" t="s">
        <v>2193</v>
      </c>
      <c r="E439" s="1490" t="s">
        <v>2769</v>
      </c>
      <c r="F439" s="2264">
        <v>911401553445</v>
      </c>
      <c r="G439" s="254">
        <v>8721103306517</v>
      </c>
      <c r="H439" s="130" t="s">
        <v>2651</v>
      </c>
      <c r="I439" s="256" t="s">
        <v>2654</v>
      </c>
      <c r="J439" s="433">
        <v>55</v>
      </c>
      <c r="K439" s="1090">
        <v>10000</v>
      </c>
      <c r="L439" s="364">
        <v>4000</v>
      </c>
      <c r="M439" s="388">
        <v>100000</v>
      </c>
      <c r="N439" s="342">
        <v>5</v>
      </c>
      <c r="O439" s="433"/>
      <c r="P439" s="642">
        <v>6600</v>
      </c>
      <c r="Q439" s="508"/>
      <c r="R439" s="1713" t="s">
        <v>48</v>
      </c>
      <c r="S439" s="433" t="s">
        <v>739</v>
      </c>
      <c r="T439" s="433" t="s">
        <v>3099</v>
      </c>
      <c r="U439" s="433"/>
      <c r="V439" s="433" t="s">
        <v>121</v>
      </c>
      <c r="W439" s="342" t="s">
        <v>198</v>
      </c>
      <c r="X439" s="342">
        <v>181</v>
      </c>
      <c r="Y439" s="364">
        <v>350</v>
      </c>
      <c r="Z439" s="364">
        <v>350</v>
      </c>
      <c r="AA439" s="364">
        <v>95</v>
      </c>
      <c r="AB439" s="433" t="s">
        <v>133</v>
      </c>
      <c r="AC439" s="342" t="s">
        <v>3079</v>
      </c>
      <c r="AD439" s="364"/>
      <c r="AE439" s="2569">
        <v>872110330651700</v>
      </c>
      <c r="AF439" s="364">
        <v>1</v>
      </c>
      <c r="AG439" s="364" t="s">
        <v>113</v>
      </c>
      <c r="AH439" s="2778">
        <v>4</v>
      </c>
      <c r="AL439" s="2938"/>
    </row>
    <row r="440" spans="2:38" ht="14" customHeight="1">
      <c r="B440" s="1330"/>
      <c r="C440" s="557" t="s">
        <v>2766</v>
      </c>
      <c r="D440" s="557" t="s">
        <v>2193</v>
      </c>
      <c r="E440" s="1463" t="s">
        <v>2769</v>
      </c>
      <c r="F440" s="2256">
        <v>911401553745</v>
      </c>
      <c r="G440" s="252">
        <v>8721103306500</v>
      </c>
      <c r="H440" s="48" t="s">
        <v>2643</v>
      </c>
      <c r="I440" s="253" t="s">
        <v>3096</v>
      </c>
      <c r="J440" s="347">
        <v>55</v>
      </c>
      <c r="K440" s="1075">
        <v>10000</v>
      </c>
      <c r="L440" s="340">
        <v>4000</v>
      </c>
      <c r="M440" s="338">
        <v>100000</v>
      </c>
      <c r="N440" s="341">
        <v>5</v>
      </c>
      <c r="O440" s="347"/>
      <c r="P440" s="642">
        <v>6600</v>
      </c>
      <c r="Q440" s="508"/>
      <c r="R440" s="1710" t="s">
        <v>48</v>
      </c>
      <c r="S440" s="347" t="s">
        <v>739</v>
      </c>
      <c r="T440" s="347" t="s">
        <v>3099</v>
      </c>
      <c r="U440" s="347"/>
      <c r="V440" s="347" t="s">
        <v>121</v>
      </c>
      <c r="W440" s="341" t="s">
        <v>198</v>
      </c>
      <c r="X440" s="341">
        <v>181</v>
      </c>
      <c r="Y440" s="340">
        <v>350</v>
      </c>
      <c r="Z440" s="340">
        <v>350</v>
      </c>
      <c r="AA440" s="340">
        <v>95</v>
      </c>
      <c r="AB440" s="347" t="s">
        <v>133</v>
      </c>
      <c r="AC440" s="341" t="s">
        <v>3079</v>
      </c>
      <c r="AD440" s="340"/>
      <c r="AE440" s="2567">
        <v>872110330650000</v>
      </c>
      <c r="AF440" s="340">
        <v>1</v>
      </c>
      <c r="AG440" s="340" t="s">
        <v>113</v>
      </c>
      <c r="AH440" s="2785">
        <v>4</v>
      </c>
      <c r="AL440" s="2938"/>
    </row>
    <row r="441" spans="2:38" ht="14" customHeight="1">
      <c r="B441" s="1330"/>
      <c r="C441" s="557" t="s">
        <v>2766</v>
      </c>
      <c r="D441" s="557" t="s">
        <v>2193</v>
      </c>
      <c r="E441" s="1463" t="s">
        <v>2769</v>
      </c>
      <c r="F441" s="2256">
        <v>911401554045</v>
      </c>
      <c r="G441" s="252">
        <v>8721103306531</v>
      </c>
      <c r="H441" s="48" t="s">
        <v>2649</v>
      </c>
      <c r="I441" s="253" t="s">
        <v>2654</v>
      </c>
      <c r="J441" s="347">
        <v>82</v>
      </c>
      <c r="K441" s="1075">
        <v>15000</v>
      </c>
      <c r="L441" s="340">
        <v>4000</v>
      </c>
      <c r="M441" s="338">
        <v>100000</v>
      </c>
      <c r="N441" s="341">
        <v>5</v>
      </c>
      <c r="O441" s="347"/>
      <c r="P441" s="642">
        <v>7350</v>
      </c>
      <c r="Q441" s="508"/>
      <c r="R441" s="1710" t="s">
        <v>48</v>
      </c>
      <c r="S441" s="347" t="s">
        <v>739</v>
      </c>
      <c r="T441" s="347" t="s">
        <v>3100</v>
      </c>
      <c r="U441" s="347"/>
      <c r="V441" s="347" t="s">
        <v>121</v>
      </c>
      <c r="W441" s="341" t="s">
        <v>198</v>
      </c>
      <c r="X441" s="341">
        <v>182</v>
      </c>
      <c r="Y441" s="340">
        <v>350</v>
      </c>
      <c r="Z441" s="340">
        <v>350</v>
      </c>
      <c r="AA441" s="340">
        <v>95</v>
      </c>
      <c r="AB441" s="347" t="s">
        <v>133</v>
      </c>
      <c r="AC441" s="341" t="s">
        <v>3079</v>
      </c>
      <c r="AD441" s="340"/>
      <c r="AE441" s="2567">
        <v>872110330653100</v>
      </c>
      <c r="AF441" s="340">
        <v>1</v>
      </c>
      <c r="AG441" s="340" t="s">
        <v>113</v>
      </c>
      <c r="AH441" s="2785">
        <v>4</v>
      </c>
      <c r="AL441" s="2938"/>
    </row>
    <row r="442" spans="2:38" ht="14" customHeight="1">
      <c r="B442" s="1330"/>
      <c r="C442" s="557" t="s">
        <v>2766</v>
      </c>
      <c r="D442" s="557" t="s">
        <v>2193</v>
      </c>
      <c r="E442" s="1463" t="s">
        <v>2769</v>
      </c>
      <c r="F442" s="2256">
        <v>911401554345</v>
      </c>
      <c r="G442" s="252">
        <v>8721103306524</v>
      </c>
      <c r="H442" s="48" t="s">
        <v>2648</v>
      </c>
      <c r="I442" s="253" t="s">
        <v>3096</v>
      </c>
      <c r="J442" s="347">
        <v>82</v>
      </c>
      <c r="K442" s="1075">
        <v>15000</v>
      </c>
      <c r="L442" s="340">
        <v>4000</v>
      </c>
      <c r="M442" s="338">
        <v>100000</v>
      </c>
      <c r="N442" s="341">
        <v>5</v>
      </c>
      <c r="O442" s="347"/>
      <c r="P442" s="642">
        <v>7350</v>
      </c>
      <c r="Q442" s="508"/>
      <c r="R442" s="1710" t="s">
        <v>48</v>
      </c>
      <c r="S442" s="347" t="s">
        <v>739</v>
      </c>
      <c r="T442" s="347" t="s">
        <v>3100</v>
      </c>
      <c r="U442" s="347"/>
      <c r="V442" s="347" t="s">
        <v>121</v>
      </c>
      <c r="W442" s="341" t="s">
        <v>198</v>
      </c>
      <c r="X442" s="341">
        <v>182</v>
      </c>
      <c r="Y442" s="340">
        <v>350</v>
      </c>
      <c r="Z442" s="340">
        <v>350</v>
      </c>
      <c r="AA442" s="340">
        <v>95</v>
      </c>
      <c r="AB442" s="347" t="s">
        <v>133</v>
      </c>
      <c r="AC442" s="341" t="s">
        <v>3079</v>
      </c>
      <c r="AD442" s="340"/>
      <c r="AE442" s="2567">
        <v>872110330652400</v>
      </c>
      <c r="AF442" s="340">
        <v>1</v>
      </c>
      <c r="AG442" s="340" t="s">
        <v>113</v>
      </c>
      <c r="AH442" s="2785">
        <v>4</v>
      </c>
      <c r="AL442" s="2938"/>
    </row>
    <row r="443" spans="2:38" ht="14" customHeight="1">
      <c r="B443" s="714"/>
      <c r="C443" s="557" t="s">
        <v>2766</v>
      </c>
      <c r="D443" s="557" t="s">
        <v>2193</v>
      </c>
      <c r="E443" s="1463" t="s">
        <v>2769</v>
      </c>
      <c r="F443" s="2256">
        <v>911401554645</v>
      </c>
      <c r="G443" s="252">
        <v>8721103306555</v>
      </c>
      <c r="H443" s="48" t="s">
        <v>2652</v>
      </c>
      <c r="I443" s="253" t="s">
        <v>2654</v>
      </c>
      <c r="J443" s="347">
        <v>110</v>
      </c>
      <c r="K443" s="1075">
        <v>20000</v>
      </c>
      <c r="L443" s="340">
        <v>4000</v>
      </c>
      <c r="M443" s="338">
        <v>100000</v>
      </c>
      <c r="N443" s="341">
        <v>5</v>
      </c>
      <c r="O443" s="347"/>
      <c r="P443" s="642">
        <v>8100</v>
      </c>
      <c r="Q443" s="508"/>
      <c r="R443" s="1710" t="s">
        <v>48</v>
      </c>
      <c r="S443" s="347" t="s">
        <v>739</v>
      </c>
      <c r="T443" s="347" t="s">
        <v>3101</v>
      </c>
      <c r="U443" s="347"/>
      <c r="V443" s="347" t="s">
        <v>121</v>
      </c>
      <c r="W443" s="341" t="s">
        <v>198</v>
      </c>
      <c r="X443" s="341">
        <v>181</v>
      </c>
      <c r="Y443" s="340">
        <v>350</v>
      </c>
      <c r="Z443" s="340">
        <v>350</v>
      </c>
      <c r="AA443" s="340">
        <v>95</v>
      </c>
      <c r="AB443" s="347" t="s">
        <v>133</v>
      </c>
      <c r="AC443" s="341" t="s">
        <v>3079</v>
      </c>
      <c r="AD443" s="340"/>
      <c r="AE443" s="2567">
        <v>872110330655500</v>
      </c>
      <c r="AF443" s="340">
        <v>1</v>
      </c>
      <c r="AG443" s="340" t="s">
        <v>113</v>
      </c>
      <c r="AH443" s="2785">
        <v>4</v>
      </c>
      <c r="AL443" s="2938"/>
    </row>
    <row r="444" spans="2:38" ht="14" customHeight="1">
      <c r="B444" s="1330"/>
      <c r="C444" s="557" t="s">
        <v>2766</v>
      </c>
      <c r="D444" s="557" t="s">
        <v>2193</v>
      </c>
      <c r="E444" s="1463" t="s">
        <v>2769</v>
      </c>
      <c r="F444" s="2256">
        <v>911401554945</v>
      </c>
      <c r="G444" s="252">
        <v>8721103306548</v>
      </c>
      <c r="H444" s="48" t="s">
        <v>2633</v>
      </c>
      <c r="I444" s="253" t="s">
        <v>3096</v>
      </c>
      <c r="J444" s="347">
        <v>110</v>
      </c>
      <c r="K444" s="1075">
        <v>20000</v>
      </c>
      <c r="L444" s="340">
        <v>4000</v>
      </c>
      <c r="M444" s="338">
        <v>100000</v>
      </c>
      <c r="N444" s="341">
        <v>5</v>
      </c>
      <c r="O444" s="347"/>
      <c r="P444" s="642">
        <v>8100</v>
      </c>
      <c r="Q444" s="508"/>
      <c r="R444" s="1710" t="s">
        <v>48</v>
      </c>
      <c r="S444" s="347" t="s">
        <v>739</v>
      </c>
      <c r="T444" s="347" t="s">
        <v>3101</v>
      </c>
      <c r="U444" s="347"/>
      <c r="V444" s="347" t="s">
        <v>121</v>
      </c>
      <c r="W444" s="341" t="s">
        <v>198</v>
      </c>
      <c r="X444" s="341">
        <v>181</v>
      </c>
      <c r="Y444" s="340">
        <v>350</v>
      </c>
      <c r="Z444" s="340">
        <v>350</v>
      </c>
      <c r="AA444" s="340">
        <v>95</v>
      </c>
      <c r="AB444" s="347" t="s">
        <v>133</v>
      </c>
      <c r="AC444" s="341" t="s">
        <v>3079</v>
      </c>
      <c r="AD444" s="340"/>
      <c r="AE444" s="2567">
        <v>872110330654800</v>
      </c>
      <c r="AF444" s="340">
        <v>1</v>
      </c>
      <c r="AG444" s="340" t="s">
        <v>113</v>
      </c>
      <c r="AH444" s="2785">
        <v>4</v>
      </c>
      <c r="AL444" s="2938"/>
    </row>
    <row r="445" spans="2:38" ht="14" customHeight="1">
      <c r="B445" s="1330"/>
      <c r="C445" s="557" t="s">
        <v>2766</v>
      </c>
      <c r="D445" s="557" t="s">
        <v>2193</v>
      </c>
      <c r="E445" s="1463" t="s">
        <v>2769</v>
      </c>
      <c r="F445" s="2256">
        <v>911401555245</v>
      </c>
      <c r="G445" s="252">
        <v>8721103306579</v>
      </c>
      <c r="H445" s="48" t="s">
        <v>2628</v>
      </c>
      <c r="I445" s="253" t="s">
        <v>2654</v>
      </c>
      <c r="J445" s="347">
        <v>137</v>
      </c>
      <c r="K445" s="1075">
        <v>25000</v>
      </c>
      <c r="L445" s="340">
        <v>4000</v>
      </c>
      <c r="M445" s="338">
        <v>100000</v>
      </c>
      <c r="N445" s="341">
        <v>5</v>
      </c>
      <c r="O445" s="347"/>
      <c r="P445" s="642">
        <v>8850</v>
      </c>
      <c r="Q445" s="508"/>
      <c r="R445" s="1710" t="s">
        <v>48</v>
      </c>
      <c r="S445" s="347" t="s">
        <v>739</v>
      </c>
      <c r="T445" s="347" t="s">
        <v>3101</v>
      </c>
      <c r="U445" s="347"/>
      <c r="V445" s="347" t="s">
        <v>121</v>
      </c>
      <c r="W445" s="341" t="s">
        <v>198</v>
      </c>
      <c r="X445" s="341">
        <v>182</v>
      </c>
      <c r="Y445" s="340">
        <v>430</v>
      </c>
      <c r="Z445" s="340">
        <v>430</v>
      </c>
      <c r="AA445" s="340">
        <v>95</v>
      </c>
      <c r="AB445" s="347" t="s">
        <v>133</v>
      </c>
      <c r="AC445" s="341" t="s">
        <v>3079</v>
      </c>
      <c r="AD445" s="340"/>
      <c r="AE445" s="2567">
        <v>872110330657900</v>
      </c>
      <c r="AF445" s="340">
        <v>1</v>
      </c>
      <c r="AG445" s="340" t="s">
        <v>113</v>
      </c>
      <c r="AH445" s="2785">
        <v>4</v>
      </c>
      <c r="AL445" s="2938"/>
    </row>
    <row r="446" spans="2:38" ht="14" customHeight="1">
      <c r="B446" s="1330"/>
      <c r="C446" s="557" t="s">
        <v>2766</v>
      </c>
      <c r="D446" s="557" t="s">
        <v>2193</v>
      </c>
      <c r="E446" s="1463" t="s">
        <v>2769</v>
      </c>
      <c r="F446" s="2256">
        <v>911401555545</v>
      </c>
      <c r="G446" s="252">
        <v>8721103306562</v>
      </c>
      <c r="H446" s="48" t="s">
        <v>2635</v>
      </c>
      <c r="I446" s="253" t="s">
        <v>3096</v>
      </c>
      <c r="J446" s="347">
        <v>137</v>
      </c>
      <c r="K446" s="1075">
        <v>25000</v>
      </c>
      <c r="L446" s="340">
        <v>4000</v>
      </c>
      <c r="M446" s="338">
        <v>100000</v>
      </c>
      <c r="N446" s="341">
        <v>5</v>
      </c>
      <c r="O446" s="347"/>
      <c r="P446" s="642">
        <v>8850</v>
      </c>
      <c r="Q446" s="508"/>
      <c r="R446" s="1710" t="s">
        <v>48</v>
      </c>
      <c r="S446" s="347" t="s">
        <v>739</v>
      </c>
      <c r="T446" s="347" t="s">
        <v>3101</v>
      </c>
      <c r="U446" s="347"/>
      <c r="V446" s="347" t="s">
        <v>121</v>
      </c>
      <c r="W446" s="341" t="s">
        <v>198</v>
      </c>
      <c r="X446" s="341">
        <v>182</v>
      </c>
      <c r="Y446" s="340">
        <v>430</v>
      </c>
      <c r="Z446" s="340">
        <v>430</v>
      </c>
      <c r="AA446" s="340">
        <v>95</v>
      </c>
      <c r="AB446" s="347" t="s">
        <v>133</v>
      </c>
      <c r="AC446" s="341" t="s">
        <v>3079</v>
      </c>
      <c r="AD446" s="340"/>
      <c r="AE446" s="2567">
        <v>872110330656200</v>
      </c>
      <c r="AF446" s="340">
        <v>1</v>
      </c>
      <c r="AG446" s="340" t="s">
        <v>113</v>
      </c>
      <c r="AH446" s="2785">
        <v>4</v>
      </c>
      <c r="AL446" s="2938"/>
    </row>
    <row r="447" spans="2:38" ht="14" customHeight="1">
      <c r="B447" s="714"/>
      <c r="C447" s="557" t="s">
        <v>2766</v>
      </c>
      <c r="D447" s="557" t="s">
        <v>2193</v>
      </c>
      <c r="E447" s="1463" t="s">
        <v>2769</v>
      </c>
      <c r="F447" s="2256">
        <v>911401555745</v>
      </c>
      <c r="G447" s="252">
        <v>8721103306746</v>
      </c>
      <c r="H447" s="48" t="s">
        <v>2647</v>
      </c>
      <c r="I447" s="253" t="s">
        <v>2654</v>
      </c>
      <c r="J447" s="347">
        <v>153</v>
      </c>
      <c r="K447" s="1075">
        <v>28000</v>
      </c>
      <c r="L447" s="340">
        <v>4000</v>
      </c>
      <c r="M447" s="338">
        <v>100000</v>
      </c>
      <c r="N447" s="341">
        <v>5</v>
      </c>
      <c r="O447" s="347"/>
      <c r="P447" s="642">
        <v>9300</v>
      </c>
      <c r="Q447" s="508"/>
      <c r="R447" s="1710" t="s">
        <v>48</v>
      </c>
      <c r="S447" s="347" t="s">
        <v>739</v>
      </c>
      <c r="T447" s="347" t="s">
        <v>3102</v>
      </c>
      <c r="U447" s="347"/>
      <c r="V447" s="347" t="s">
        <v>121</v>
      </c>
      <c r="W447" s="341" t="s">
        <v>198</v>
      </c>
      <c r="X447" s="341">
        <v>183</v>
      </c>
      <c r="Y447" s="340">
        <v>430</v>
      </c>
      <c r="Z447" s="340">
        <v>430</v>
      </c>
      <c r="AA447" s="340">
        <v>95</v>
      </c>
      <c r="AB447" s="347" t="s">
        <v>133</v>
      </c>
      <c r="AC447" s="341" t="s">
        <v>3079</v>
      </c>
      <c r="AD447" s="340"/>
      <c r="AE447" s="2567">
        <v>872110330674600</v>
      </c>
      <c r="AF447" s="340">
        <v>1</v>
      </c>
      <c r="AG447" s="340" t="s">
        <v>113</v>
      </c>
      <c r="AH447" s="2785">
        <v>4</v>
      </c>
      <c r="AL447" s="2938"/>
    </row>
    <row r="448" spans="2:38" ht="14" customHeight="1">
      <c r="B448" s="1330"/>
      <c r="C448" s="557" t="s">
        <v>2766</v>
      </c>
      <c r="D448" s="557" t="s">
        <v>2193</v>
      </c>
      <c r="E448" s="1463" t="s">
        <v>2769</v>
      </c>
      <c r="F448" s="2256">
        <v>911401555945</v>
      </c>
      <c r="G448" s="252">
        <v>8721103306753</v>
      </c>
      <c r="H448" s="48" t="s">
        <v>2637</v>
      </c>
      <c r="I448" s="253" t="s">
        <v>3096</v>
      </c>
      <c r="J448" s="347">
        <v>153</v>
      </c>
      <c r="K448" s="1075">
        <v>28000</v>
      </c>
      <c r="L448" s="340">
        <v>4000</v>
      </c>
      <c r="M448" s="338">
        <v>100000</v>
      </c>
      <c r="N448" s="341">
        <v>5</v>
      </c>
      <c r="O448" s="347"/>
      <c r="P448" s="642">
        <v>9300</v>
      </c>
      <c r="Q448" s="508"/>
      <c r="R448" s="1710" t="s">
        <v>48</v>
      </c>
      <c r="S448" s="347" t="s">
        <v>739</v>
      </c>
      <c r="T448" s="347" t="s">
        <v>3102</v>
      </c>
      <c r="U448" s="347"/>
      <c r="V448" s="347" t="s">
        <v>121</v>
      </c>
      <c r="W448" s="341" t="s">
        <v>198</v>
      </c>
      <c r="X448" s="341">
        <v>183</v>
      </c>
      <c r="Y448" s="340">
        <v>430</v>
      </c>
      <c r="Z448" s="340">
        <v>430</v>
      </c>
      <c r="AA448" s="340">
        <v>95</v>
      </c>
      <c r="AB448" s="347" t="s">
        <v>133</v>
      </c>
      <c r="AC448" s="341" t="s">
        <v>3079</v>
      </c>
      <c r="AD448" s="340"/>
      <c r="AE448" s="2567">
        <v>872110330675300</v>
      </c>
      <c r="AF448" s="340">
        <v>1</v>
      </c>
      <c r="AG448" s="340" t="s">
        <v>113</v>
      </c>
      <c r="AH448" s="2785">
        <v>4</v>
      </c>
      <c r="AL448" s="2938"/>
    </row>
    <row r="449" spans="2:38" ht="14" customHeight="1">
      <c r="B449" s="1330"/>
      <c r="C449" s="557" t="s">
        <v>2766</v>
      </c>
      <c r="D449" s="557" t="s">
        <v>2193</v>
      </c>
      <c r="E449" s="1463" t="s">
        <v>2769</v>
      </c>
      <c r="F449" s="2256">
        <v>911401556445</v>
      </c>
      <c r="G449" s="252">
        <v>8721103306593</v>
      </c>
      <c r="H449" s="48" t="s">
        <v>2644</v>
      </c>
      <c r="I449" s="253" t="s">
        <v>2654</v>
      </c>
      <c r="J449" s="347">
        <v>196</v>
      </c>
      <c r="K449" s="1075">
        <v>35000</v>
      </c>
      <c r="L449" s="340">
        <v>4000</v>
      </c>
      <c r="M449" s="338">
        <v>100000</v>
      </c>
      <c r="N449" s="341">
        <v>5</v>
      </c>
      <c r="O449" s="347"/>
      <c r="P449" s="642">
        <v>11000</v>
      </c>
      <c r="Q449" s="508"/>
      <c r="R449" s="1710" t="s">
        <v>48</v>
      </c>
      <c r="S449" s="347" t="s">
        <v>739</v>
      </c>
      <c r="T449" s="347" t="s">
        <v>3097</v>
      </c>
      <c r="U449" s="347"/>
      <c r="V449" s="347" t="s">
        <v>121</v>
      </c>
      <c r="W449" s="341" t="s">
        <v>198</v>
      </c>
      <c r="X449" s="341">
        <v>178</v>
      </c>
      <c r="Y449" s="340">
        <v>480</v>
      </c>
      <c r="Z449" s="340">
        <v>480</v>
      </c>
      <c r="AA449" s="340">
        <v>109</v>
      </c>
      <c r="AB449" s="347" t="s">
        <v>133</v>
      </c>
      <c r="AC449" s="341" t="s">
        <v>3079</v>
      </c>
      <c r="AD449" s="340"/>
      <c r="AE449" s="2567">
        <v>872110330659300</v>
      </c>
      <c r="AF449" s="340">
        <v>1</v>
      </c>
      <c r="AG449" s="340" t="s">
        <v>113</v>
      </c>
      <c r="AH449" s="2785">
        <v>4</v>
      </c>
      <c r="AL449" s="2938"/>
    </row>
    <row r="450" spans="2:38" ht="14" customHeight="1">
      <c r="B450" s="714"/>
      <c r="C450" s="557" t="s">
        <v>2766</v>
      </c>
      <c r="D450" s="557" t="s">
        <v>2193</v>
      </c>
      <c r="E450" s="1463" t="s">
        <v>2769</v>
      </c>
      <c r="F450" s="2256">
        <v>911401556745</v>
      </c>
      <c r="G450" s="252">
        <v>8721103306586</v>
      </c>
      <c r="H450" s="48" t="s">
        <v>2641</v>
      </c>
      <c r="I450" s="253" t="s">
        <v>3096</v>
      </c>
      <c r="J450" s="347">
        <v>196</v>
      </c>
      <c r="K450" s="1075">
        <v>35000</v>
      </c>
      <c r="L450" s="340">
        <v>4000</v>
      </c>
      <c r="M450" s="338">
        <v>100000</v>
      </c>
      <c r="N450" s="341">
        <v>5</v>
      </c>
      <c r="O450" s="347"/>
      <c r="P450" s="642">
        <v>11000</v>
      </c>
      <c r="Q450" s="508"/>
      <c r="R450" s="1710" t="s">
        <v>48</v>
      </c>
      <c r="S450" s="347" t="s">
        <v>739</v>
      </c>
      <c r="T450" s="347" t="s">
        <v>3097</v>
      </c>
      <c r="U450" s="347"/>
      <c r="V450" s="347" t="s">
        <v>121</v>
      </c>
      <c r="W450" s="341" t="s">
        <v>198</v>
      </c>
      <c r="X450" s="341">
        <v>178</v>
      </c>
      <c r="Y450" s="340">
        <v>480</v>
      </c>
      <c r="Z450" s="340">
        <v>480</v>
      </c>
      <c r="AA450" s="340">
        <v>109</v>
      </c>
      <c r="AB450" s="347" t="s">
        <v>133</v>
      </c>
      <c r="AC450" s="341" t="s">
        <v>3079</v>
      </c>
      <c r="AD450" s="340"/>
      <c r="AE450" s="2567">
        <v>872110330658600</v>
      </c>
      <c r="AF450" s="340">
        <v>1</v>
      </c>
      <c r="AG450" s="340" t="s">
        <v>113</v>
      </c>
      <c r="AH450" s="2785">
        <v>4</v>
      </c>
      <c r="AL450" s="2938"/>
    </row>
    <row r="451" spans="2:38" ht="14" customHeight="1">
      <c r="B451" s="1330"/>
      <c r="C451" s="557" t="s">
        <v>2766</v>
      </c>
      <c r="D451" s="557" t="s">
        <v>2193</v>
      </c>
      <c r="E451" s="1463" t="s">
        <v>2769</v>
      </c>
      <c r="F451" s="2256">
        <v>911401557045</v>
      </c>
      <c r="G451" s="252">
        <v>8721103306616</v>
      </c>
      <c r="H451" s="48" t="s">
        <v>2645</v>
      </c>
      <c r="I451" s="253" t="s">
        <v>2654</v>
      </c>
      <c r="J451" s="347">
        <v>222</v>
      </c>
      <c r="K451" s="1075">
        <v>40000</v>
      </c>
      <c r="L451" s="340">
        <v>4000</v>
      </c>
      <c r="M451" s="338">
        <v>100000</v>
      </c>
      <c r="N451" s="341">
        <v>5</v>
      </c>
      <c r="O451" s="347"/>
      <c r="P451" s="642">
        <v>11800</v>
      </c>
      <c r="Q451" s="508"/>
      <c r="R451" s="1710" t="s">
        <v>48</v>
      </c>
      <c r="S451" s="347" t="s">
        <v>739</v>
      </c>
      <c r="T451" s="347" t="s">
        <v>3098</v>
      </c>
      <c r="U451" s="347"/>
      <c r="V451" s="347" t="s">
        <v>121</v>
      </c>
      <c r="W451" s="341" t="s">
        <v>198</v>
      </c>
      <c r="X451" s="341">
        <v>180</v>
      </c>
      <c r="Y451" s="340">
        <v>480</v>
      </c>
      <c r="Z451" s="340">
        <v>480</v>
      </c>
      <c r="AA451" s="340">
        <v>109</v>
      </c>
      <c r="AB451" s="347" t="s">
        <v>133</v>
      </c>
      <c r="AC451" s="341" t="s">
        <v>3079</v>
      </c>
      <c r="AD451" s="340"/>
      <c r="AE451" s="2567">
        <v>872110330661600</v>
      </c>
      <c r="AF451" s="340">
        <v>1</v>
      </c>
      <c r="AG451" s="340" t="s">
        <v>113</v>
      </c>
      <c r="AH451" s="2785">
        <v>4</v>
      </c>
      <c r="AL451" s="2938"/>
    </row>
    <row r="452" spans="2:38">
      <c r="B452" s="1330"/>
      <c r="C452" s="834" t="s">
        <v>2766</v>
      </c>
      <c r="D452" s="834" t="s">
        <v>2193</v>
      </c>
      <c r="E452" s="1483" t="s">
        <v>2769</v>
      </c>
      <c r="F452" s="2257">
        <v>911401557345</v>
      </c>
      <c r="G452" s="948">
        <v>8721103306609</v>
      </c>
      <c r="H452" s="1071" t="s">
        <v>2638</v>
      </c>
      <c r="I452" s="255" t="s">
        <v>3096</v>
      </c>
      <c r="J452" s="432">
        <v>222</v>
      </c>
      <c r="K452" s="1077">
        <v>40000</v>
      </c>
      <c r="L452" s="428">
        <v>4000</v>
      </c>
      <c r="M452" s="429">
        <v>100000</v>
      </c>
      <c r="N452" s="456">
        <v>5</v>
      </c>
      <c r="O452" s="432"/>
      <c r="P452" s="640">
        <v>11800</v>
      </c>
      <c r="Q452" s="508"/>
      <c r="R452" s="1717" t="s">
        <v>48</v>
      </c>
      <c r="S452" s="432" t="s">
        <v>739</v>
      </c>
      <c r="T452" s="432" t="s">
        <v>3098</v>
      </c>
      <c r="U452" s="432"/>
      <c r="V452" s="432" t="s">
        <v>121</v>
      </c>
      <c r="W452" s="456" t="s">
        <v>198</v>
      </c>
      <c r="X452" s="456">
        <v>180</v>
      </c>
      <c r="Y452" s="428">
        <v>480</v>
      </c>
      <c r="Z452" s="428">
        <v>480</v>
      </c>
      <c r="AA452" s="428">
        <v>109</v>
      </c>
      <c r="AB452" s="432" t="s">
        <v>133</v>
      </c>
      <c r="AC452" s="456" t="s">
        <v>3079</v>
      </c>
      <c r="AD452" s="428"/>
      <c r="AE452" s="2568">
        <v>872110330660900</v>
      </c>
      <c r="AF452" s="428">
        <v>1</v>
      </c>
      <c r="AG452" s="428" t="s">
        <v>113</v>
      </c>
      <c r="AH452" s="2786">
        <v>4</v>
      </c>
      <c r="AL452" s="2938"/>
    </row>
    <row r="453" spans="2:38">
      <c r="B453" s="1331"/>
      <c r="C453" s="890" t="s">
        <v>2766</v>
      </c>
      <c r="D453" s="890" t="s">
        <v>2193</v>
      </c>
      <c r="E453" s="1464"/>
      <c r="F453" s="2258">
        <v>911401558745</v>
      </c>
      <c r="G453" s="43">
        <v>8721103324139</v>
      </c>
      <c r="H453" s="43" t="s">
        <v>2668</v>
      </c>
      <c r="I453" s="707" t="s">
        <v>2218</v>
      </c>
      <c r="J453" s="443"/>
      <c r="K453" s="1110"/>
      <c r="L453" s="751"/>
      <c r="M453" s="1516"/>
      <c r="N453" s="287">
        <v>5</v>
      </c>
      <c r="O453" s="443"/>
      <c r="P453" s="640">
        <v>1000</v>
      </c>
      <c r="Q453" s="508"/>
      <c r="R453" s="1751"/>
      <c r="S453" s="443"/>
      <c r="T453" s="443"/>
      <c r="U453" s="443"/>
      <c r="V453" s="443"/>
      <c r="W453" s="2039"/>
      <c r="X453" s="2039"/>
      <c r="Y453" s="751">
        <v>50</v>
      </c>
      <c r="Z453" s="751">
        <v>175</v>
      </c>
      <c r="AA453" s="751">
        <v>300</v>
      </c>
      <c r="AB453" s="443"/>
      <c r="AC453" s="1477"/>
      <c r="AD453" s="751"/>
      <c r="AE453" s="287">
        <v>872110332413999</v>
      </c>
      <c r="AF453" s="751">
        <v>1</v>
      </c>
      <c r="AG453" s="751" t="s">
        <v>113</v>
      </c>
      <c r="AH453" s="1532">
        <v>0</v>
      </c>
      <c r="AL453" s="2938"/>
    </row>
    <row r="454" spans="2:38">
      <c r="B454" s="1329" t="s">
        <v>3783</v>
      </c>
      <c r="C454" s="832" t="s">
        <v>2766</v>
      </c>
      <c r="D454" s="832" t="s">
        <v>2193</v>
      </c>
      <c r="E454" s="1490" t="s">
        <v>2769</v>
      </c>
      <c r="F454" s="616">
        <v>911401629208</v>
      </c>
      <c r="G454" s="68">
        <v>8719514955660</v>
      </c>
      <c r="H454" s="68" t="s">
        <v>409</v>
      </c>
      <c r="I454" s="49" t="s">
        <v>819</v>
      </c>
      <c r="J454" s="384">
        <v>67</v>
      </c>
      <c r="K454" s="1111">
        <v>10500</v>
      </c>
      <c r="L454" s="322">
        <v>4000</v>
      </c>
      <c r="M454" s="286">
        <v>100000</v>
      </c>
      <c r="N454" s="282">
        <v>5</v>
      </c>
      <c r="O454" s="384"/>
      <c r="P454" s="1319">
        <v>4200</v>
      </c>
      <c r="Q454" s="508"/>
      <c r="R454" s="1747" t="s">
        <v>760</v>
      </c>
      <c r="S454" s="384" t="s">
        <v>49</v>
      </c>
      <c r="T454" s="384" t="s">
        <v>3004</v>
      </c>
      <c r="U454" s="384"/>
      <c r="V454" s="384" t="s">
        <v>121</v>
      </c>
      <c r="W454" s="302" t="s">
        <v>198</v>
      </c>
      <c r="X454" s="302">
        <v>156</v>
      </c>
      <c r="Y454" s="322">
        <v>290</v>
      </c>
      <c r="Z454" s="322">
        <v>290</v>
      </c>
      <c r="AA454" s="322">
        <v>90</v>
      </c>
      <c r="AB454" s="384" t="s">
        <v>113</v>
      </c>
      <c r="AC454" s="283" t="s">
        <v>3079</v>
      </c>
      <c r="AD454" s="322"/>
      <c r="AE454" s="282">
        <v>871951495566000</v>
      </c>
      <c r="AF454" s="322">
        <v>1</v>
      </c>
      <c r="AG454" s="322" t="s">
        <v>113</v>
      </c>
      <c r="AH454" s="743">
        <v>4</v>
      </c>
      <c r="AL454" s="2938"/>
    </row>
    <row r="455" spans="2:38">
      <c r="B455" s="137"/>
      <c r="C455" s="557" t="s">
        <v>2766</v>
      </c>
      <c r="D455" s="557" t="s">
        <v>2193</v>
      </c>
      <c r="E455" s="1463" t="s">
        <v>2769</v>
      </c>
      <c r="F455" s="616">
        <v>911401629308</v>
      </c>
      <c r="G455" s="68">
        <v>8719514955677</v>
      </c>
      <c r="H455" s="68" t="s">
        <v>411</v>
      </c>
      <c r="I455" s="63" t="s">
        <v>820</v>
      </c>
      <c r="J455" s="337">
        <v>67</v>
      </c>
      <c r="K455" s="1112">
        <v>10500</v>
      </c>
      <c r="L455" s="320">
        <v>4000</v>
      </c>
      <c r="M455" s="286">
        <v>100000</v>
      </c>
      <c r="N455" s="282">
        <v>5</v>
      </c>
      <c r="O455" s="337"/>
      <c r="P455" s="642">
        <v>4200</v>
      </c>
      <c r="Q455" s="508"/>
      <c r="R455" s="1749" t="s">
        <v>760</v>
      </c>
      <c r="S455" s="337" t="s">
        <v>49</v>
      </c>
      <c r="T455" s="337" t="s">
        <v>3004</v>
      </c>
      <c r="U455" s="337"/>
      <c r="V455" s="337" t="s">
        <v>121</v>
      </c>
      <c r="W455" s="301" t="s">
        <v>198</v>
      </c>
      <c r="X455" s="301">
        <v>156</v>
      </c>
      <c r="Y455" s="320">
        <v>290</v>
      </c>
      <c r="Z455" s="320">
        <v>290</v>
      </c>
      <c r="AA455" s="320">
        <v>90</v>
      </c>
      <c r="AB455" s="337" t="s">
        <v>113</v>
      </c>
      <c r="AC455" s="283" t="s">
        <v>3079</v>
      </c>
      <c r="AD455" s="320"/>
      <c r="AE455" s="282">
        <v>871951495567700</v>
      </c>
      <c r="AF455" s="320">
        <v>1</v>
      </c>
      <c r="AG455" s="320" t="s">
        <v>113</v>
      </c>
      <c r="AH455" s="664">
        <v>4</v>
      </c>
      <c r="AL455" s="2938"/>
    </row>
    <row r="456" spans="2:38">
      <c r="B456" s="137"/>
      <c r="C456" s="557" t="s">
        <v>2766</v>
      </c>
      <c r="D456" s="557" t="s">
        <v>2193</v>
      </c>
      <c r="E456" s="1463" t="s">
        <v>2769</v>
      </c>
      <c r="F456" s="215">
        <v>911401630008</v>
      </c>
      <c r="G456" s="61">
        <v>8719514955745</v>
      </c>
      <c r="H456" s="61" t="s">
        <v>821</v>
      </c>
      <c r="I456" s="63" t="s">
        <v>819</v>
      </c>
      <c r="J456" s="337">
        <v>67</v>
      </c>
      <c r="K456" s="1112">
        <v>10500</v>
      </c>
      <c r="L456" s="320">
        <v>6500</v>
      </c>
      <c r="M456" s="272">
        <v>100000</v>
      </c>
      <c r="N456" s="271">
        <v>5</v>
      </c>
      <c r="O456" s="337"/>
      <c r="P456" s="1320">
        <v>4200</v>
      </c>
      <c r="Q456" s="508"/>
      <c r="R456" s="1749" t="s">
        <v>760</v>
      </c>
      <c r="S456" s="337" t="s">
        <v>49</v>
      </c>
      <c r="T456" s="337" t="s">
        <v>3004</v>
      </c>
      <c r="U456" s="337"/>
      <c r="V456" s="337" t="s">
        <v>150</v>
      </c>
      <c r="W456" s="301" t="s">
        <v>198</v>
      </c>
      <c r="X456" s="301">
        <v>156</v>
      </c>
      <c r="Y456" s="320">
        <v>290</v>
      </c>
      <c r="Z456" s="320">
        <v>290</v>
      </c>
      <c r="AA456" s="320">
        <v>90</v>
      </c>
      <c r="AB456" s="337" t="s">
        <v>113</v>
      </c>
      <c r="AC456" s="291" t="s">
        <v>3079</v>
      </c>
      <c r="AD456" s="320"/>
      <c r="AE456" s="271">
        <v>871951495574500</v>
      </c>
      <c r="AF456" s="320">
        <v>1</v>
      </c>
      <c r="AG456" s="320" t="s">
        <v>113</v>
      </c>
      <c r="AH456" s="664">
        <v>4</v>
      </c>
      <c r="AL456" s="2938"/>
    </row>
    <row r="457" spans="2:38">
      <c r="B457" s="137"/>
      <c r="C457" s="834" t="s">
        <v>2766</v>
      </c>
      <c r="D457" s="834" t="s">
        <v>2193</v>
      </c>
      <c r="E457" s="1483" t="s">
        <v>2769</v>
      </c>
      <c r="F457" s="2258">
        <v>911401630108</v>
      </c>
      <c r="G457" s="43">
        <v>8719514955752</v>
      </c>
      <c r="H457" s="43" t="s">
        <v>425</v>
      </c>
      <c r="I457" s="250" t="s">
        <v>820</v>
      </c>
      <c r="J457" s="430">
        <v>67</v>
      </c>
      <c r="K457" s="1113">
        <v>10500</v>
      </c>
      <c r="L457" s="453">
        <v>6500</v>
      </c>
      <c r="M457" s="1516">
        <v>100000</v>
      </c>
      <c r="N457" s="287">
        <v>5</v>
      </c>
      <c r="O457" s="430"/>
      <c r="P457" s="1323">
        <v>4200</v>
      </c>
      <c r="Q457" s="508"/>
      <c r="R457" s="1750" t="s">
        <v>760</v>
      </c>
      <c r="S457" s="430" t="s">
        <v>49</v>
      </c>
      <c r="T457" s="430" t="s">
        <v>3004</v>
      </c>
      <c r="U457" s="430"/>
      <c r="V457" s="430" t="s">
        <v>150</v>
      </c>
      <c r="W457" s="2037" t="s">
        <v>198</v>
      </c>
      <c r="X457" s="2037">
        <v>156</v>
      </c>
      <c r="Y457" s="453">
        <v>290</v>
      </c>
      <c r="Z457" s="453">
        <v>290</v>
      </c>
      <c r="AA457" s="453">
        <v>90</v>
      </c>
      <c r="AB457" s="430" t="s">
        <v>113</v>
      </c>
      <c r="AC457" s="1477" t="s">
        <v>3079</v>
      </c>
      <c r="AD457" s="453"/>
      <c r="AE457" s="287">
        <v>871951495575200</v>
      </c>
      <c r="AF457" s="453">
        <v>1</v>
      </c>
      <c r="AG457" s="453" t="s">
        <v>113</v>
      </c>
      <c r="AH457" s="665">
        <v>4</v>
      </c>
      <c r="AL457" s="2938"/>
    </row>
    <row r="458" spans="2:38">
      <c r="B458" s="137"/>
      <c r="C458" s="832" t="s">
        <v>2766</v>
      </c>
      <c r="D458" s="832" t="s">
        <v>2193</v>
      </c>
      <c r="E458" s="1490" t="s">
        <v>2769</v>
      </c>
      <c r="F458" s="2259">
        <v>911401629608</v>
      </c>
      <c r="G458" s="90">
        <v>8719514955700</v>
      </c>
      <c r="H458" s="90" t="s">
        <v>417</v>
      </c>
      <c r="I458" s="63" t="s">
        <v>828</v>
      </c>
      <c r="J458" s="337">
        <v>72</v>
      </c>
      <c r="K458" s="1112">
        <v>10500</v>
      </c>
      <c r="L458" s="320">
        <v>4000</v>
      </c>
      <c r="M458" s="272">
        <v>100000</v>
      </c>
      <c r="N458" s="271">
        <v>5</v>
      </c>
      <c r="O458" s="337"/>
      <c r="P458" s="1320">
        <v>5200</v>
      </c>
      <c r="Q458" s="508"/>
      <c r="R458" s="1749" t="s">
        <v>760</v>
      </c>
      <c r="S458" s="337" t="s">
        <v>49</v>
      </c>
      <c r="T458" s="337" t="s">
        <v>3004</v>
      </c>
      <c r="U458" s="337"/>
      <c r="V458" s="337" t="s">
        <v>121</v>
      </c>
      <c r="W458" s="301" t="s">
        <v>198</v>
      </c>
      <c r="X458" s="301">
        <v>145</v>
      </c>
      <c r="Y458" s="320">
        <v>330</v>
      </c>
      <c r="Z458" s="320">
        <v>330</v>
      </c>
      <c r="AA458" s="320">
        <v>99</v>
      </c>
      <c r="AB458" s="337" t="s">
        <v>133</v>
      </c>
      <c r="AC458" s="291" t="s">
        <v>3079</v>
      </c>
      <c r="AD458" s="320"/>
      <c r="AE458" s="322">
        <v>871951495570700</v>
      </c>
      <c r="AF458" s="320">
        <v>1</v>
      </c>
      <c r="AG458" s="320" t="s">
        <v>113</v>
      </c>
      <c r="AH458" s="664">
        <v>4</v>
      </c>
      <c r="AL458" s="2938"/>
    </row>
    <row r="459" spans="2:38">
      <c r="B459" s="137"/>
      <c r="C459" s="557" t="s">
        <v>2766</v>
      </c>
      <c r="D459" s="557" t="s">
        <v>2193</v>
      </c>
      <c r="E459" s="1463" t="s">
        <v>2769</v>
      </c>
      <c r="F459" s="616">
        <v>911401629708</v>
      </c>
      <c r="G459" s="68">
        <v>8719514955714</v>
      </c>
      <c r="H459" s="68" t="s">
        <v>419</v>
      </c>
      <c r="I459" s="63" t="s">
        <v>822</v>
      </c>
      <c r="J459" s="337">
        <v>72</v>
      </c>
      <c r="K459" s="1112">
        <v>10500</v>
      </c>
      <c r="L459" s="320">
        <v>4000</v>
      </c>
      <c r="M459" s="286">
        <v>100000</v>
      </c>
      <c r="N459" s="282">
        <v>5</v>
      </c>
      <c r="O459" s="337"/>
      <c r="P459" s="642">
        <v>5200</v>
      </c>
      <c r="Q459" s="508"/>
      <c r="R459" s="1749" t="s">
        <v>760</v>
      </c>
      <c r="S459" s="337" t="s">
        <v>49</v>
      </c>
      <c r="T459" s="337" t="s">
        <v>3004</v>
      </c>
      <c r="U459" s="337"/>
      <c r="V459" s="337" t="s">
        <v>121</v>
      </c>
      <c r="W459" s="301" t="s">
        <v>198</v>
      </c>
      <c r="X459" s="301">
        <v>145</v>
      </c>
      <c r="Y459" s="320">
        <v>330</v>
      </c>
      <c r="Z459" s="320">
        <v>330</v>
      </c>
      <c r="AA459" s="320">
        <v>99</v>
      </c>
      <c r="AB459" s="337" t="s">
        <v>133</v>
      </c>
      <c r="AC459" s="283" t="s">
        <v>3079</v>
      </c>
      <c r="AD459" s="320"/>
      <c r="AE459" s="282">
        <v>871951495571400</v>
      </c>
      <c r="AF459" s="320">
        <v>1</v>
      </c>
      <c r="AG459" s="320" t="s">
        <v>113</v>
      </c>
      <c r="AH459" s="664">
        <v>4</v>
      </c>
      <c r="AL459" s="2938"/>
    </row>
    <row r="460" spans="2:38">
      <c r="B460" s="137"/>
      <c r="C460" s="557" t="s">
        <v>2766</v>
      </c>
      <c r="D460" s="557" t="s">
        <v>2193</v>
      </c>
      <c r="E460" s="1463" t="s">
        <v>2769</v>
      </c>
      <c r="F460" s="215">
        <v>911401630408</v>
      </c>
      <c r="G460" s="61">
        <v>8719514955783</v>
      </c>
      <c r="H460" s="61" t="s">
        <v>823</v>
      </c>
      <c r="I460" s="63" t="s">
        <v>828</v>
      </c>
      <c r="J460" s="337">
        <v>72</v>
      </c>
      <c r="K460" s="1112">
        <v>10500</v>
      </c>
      <c r="L460" s="320">
        <v>6500</v>
      </c>
      <c r="M460" s="272">
        <v>100000</v>
      </c>
      <c r="N460" s="271">
        <v>5</v>
      </c>
      <c r="O460" s="337"/>
      <c r="P460" s="1320">
        <v>5200</v>
      </c>
      <c r="Q460" s="508"/>
      <c r="R460" s="1749" t="s">
        <v>760</v>
      </c>
      <c r="S460" s="337" t="s">
        <v>49</v>
      </c>
      <c r="T460" s="337" t="s">
        <v>3004</v>
      </c>
      <c r="U460" s="337"/>
      <c r="V460" s="337" t="s">
        <v>150</v>
      </c>
      <c r="W460" s="301" t="s">
        <v>198</v>
      </c>
      <c r="X460" s="301">
        <v>145</v>
      </c>
      <c r="Y460" s="320">
        <v>330</v>
      </c>
      <c r="Z460" s="320">
        <v>330</v>
      </c>
      <c r="AA460" s="320">
        <v>99</v>
      </c>
      <c r="AB460" s="337" t="s">
        <v>133</v>
      </c>
      <c r="AC460" s="291" t="s">
        <v>3079</v>
      </c>
      <c r="AD460" s="320"/>
      <c r="AE460" s="271">
        <v>871951495578300</v>
      </c>
      <c r="AF460" s="320">
        <v>1</v>
      </c>
      <c r="AG460" s="320" t="s">
        <v>113</v>
      </c>
      <c r="AH460" s="664">
        <v>4</v>
      </c>
      <c r="AL460" s="2938"/>
    </row>
    <row r="461" spans="2:38">
      <c r="B461" s="137"/>
      <c r="C461" s="834" t="s">
        <v>2766</v>
      </c>
      <c r="D461" s="834" t="s">
        <v>2193</v>
      </c>
      <c r="E461" s="1483" t="s">
        <v>2769</v>
      </c>
      <c r="F461" s="2258">
        <v>911401630508</v>
      </c>
      <c r="G461" s="43">
        <v>8719514955790</v>
      </c>
      <c r="H461" s="43" t="s">
        <v>824</v>
      </c>
      <c r="I461" s="250" t="s">
        <v>822</v>
      </c>
      <c r="J461" s="430">
        <v>72</v>
      </c>
      <c r="K461" s="1113">
        <v>10500</v>
      </c>
      <c r="L461" s="453">
        <v>6500</v>
      </c>
      <c r="M461" s="1516">
        <v>100000</v>
      </c>
      <c r="N461" s="287">
        <v>5</v>
      </c>
      <c r="O461" s="430"/>
      <c r="P461" s="1323">
        <v>5200</v>
      </c>
      <c r="Q461" s="508"/>
      <c r="R461" s="1750" t="s">
        <v>760</v>
      </c>
      <c r="S461" s="430" t="s">
        <v>49</v>
      </c>
      <c r="T461" s="430" t="s">
        <v>3004</v>
      </c>
      <c r="U461" s="430"/>
      <c r="V461" s="430" t="s">
        <v>150</v>
      </c>
      <c r="W461" s="2037" t="s">
        <v>198</v>
      </c>
      <c r="X461" s="2037">
        <v>145</v>
      </c>
      <c r="Y461" s="453">
        <v>330</v>
      </c>
      <c r="Z461" s="453">
        <v>330</v>
      </c>
      <c r="AA461" s="453">
        <v>99</v>
      </c>
      <c r="AB461" s="430" t="s">
        <v>133</v>
      </c>
      <c r="AC461" s="1477" t="s">
        <v>3079</v>
      </c>
      <c r="AD461" s="453"/>
      <c r="AE461" s="287">
        <v>871951495579000</v>
      </c>
      <c r="AF461" s="453">
        <v>1</v>
      </c>
      <c r="AG461" s="453" t="s">
        <v>113</v>
      </c>
      <c r="AH461" s="665">
        <v>4</v>
      </c>
      <c r="AL461" s="2938"/>
    </row>
    <row r="462" spans="2:38">
      <c r="B462" s="137"/>
      <c r="C462" s="832" t="s">
        <v>2766</v>
      </c>
      <c r="D462" s="832" t="s">
        <v>2193</v>
      </c>
      <c r="E462" s="1490" t="s">
        <v>2769</v>
      </c>
      <c r="F462" s="616">
        <v>911401632208</v>
      </c>
      <c r="G462" s="68">
        <v>8719514955967</v>
      </c>
      <c r="H462" s="68" t="s">
        <v>825</v>
      </c>
      <c r="I462" s="49" t="s">
        <v>819</v>
      </c>
      <c r="J462" s="384">
        <v>95</v>
      </c>
      <c r="K462" s="1111">
        <v>15000</v>
      </c>
      <c r="L462" s="322">
        <v>4000</v>
      </c>
      <c r="M462" s="286">
        <v>100000</v>
      </c>
      <c r="N462" s="282">
        <v>5</v>
      </c>
      <c r="O462" s="384"/>
      <c r="P462" s="642">
        <v>4750</v>
      </c>
      <c r="Q462" s="508"/>
      <c r="R462" s="1747" t="s">
        <v>760</v>
      </c>
      <c r="S462" s="384" t="s">
        <v>49</v>
      </c>
      <c r="T462" s="384" t="s">
        <v>3007</v>
      </c>
      <c r="U462" s="384"/>
      <c r="V462" s="384" t="s">
        <v>121</v>
      </c>
      <c r="W462" s="302" t="s">
        <v>198</v>
      </c>
      <c r="X462" s="302">
        <v>157</v>
      </c>
      <c r="Y462" s="322">
        <v>290</v>
      </c>
      <c r="Z462" s="322">
        <v>290</v>
      </c>
      <c r="AA462" s="322">
        <v>90</v>
      </c>
      <c r="AB462" s="384" t="s">
        <v>113</v>
      </c>
      <c r="AC462" s="283" t="s">
        <v>3079</v>
      </c>
      <c r="AD462" s="322"/>
      <c r="AE462" s="282">
        <v>871951495596700</v>
      </c>
      <c r="AF462" s="322">
        <v>1</v>
      </c>
      <c r="AG462" s="322" t="s">
        <v>113</v>
      </c>
      <c r="AH462" s="743">
        <v>4</v>
      </c>
      <c r="AL462" s="2938"/>
    </row>
    <row r="463" spans="2:38">
      <c r="B463" s="137"/>
      <c r="C463" s="834" t="s">
        <v>2766</v>
      </c>
      <c r="D463" s="834" t="s">
        <v>2193</v>
      </c>
      <c r="E463" s="1483" t="s">
        <v>2769</v>
      </c>
      <c r="F463" s="534">
        <v>911401632308</v>
      </c>
      <c r="G463" s="47">
        <v>8719514955974</v>
      </c>
      <c r="H463" s="47" t="s">
        <v>826</v>
      </c>
      <c r="I463" s="250" t="s">
        <v>820</v>
      </c>
      <c r="J463" s="430">
        <v>95</v>
      </c>
      <c r="K463" s="1113">
        <v>15000</v>
      </c>
      <c r="L463" s="453">
        <v>4000</v>
      </c>
      <c r="M463" s="274">
        <v>100000</v>
      </c>
      <c r="N463" s="273">
        <v>5</v>
      </c>
      <c r="O463" s="430"/>
      <c r="P463" s="1321">
        <v>4750</v>
      </c>
      <c r="Q463" s="508"/>
      <c r="R463" s="1750" t="s">
        <v>760</v>
      </c>
      <c r="S463" s="430" t="s">
        <v>49</v>
      </c>
      <c r="T463" s="430" t="s">
        <v>3007</v>
      </c>
      <c r="U463" s="430"/>
      <c r="V463" s="430" t="s">
        <v>121</v>
      </c>
      <c r="W463" s="2037" t="s">
        <v>198</v>
      </c>
      <c r="X463" s="2037">
        <v>157</v>
      </c>
      <c r="Y463" s="453">
        <v>290</v>
      </c>
      <c r="Z463" s="453">
        <v>290</v>
      </c>
      <c r="AA463" s="453">
        <v>90</v>
      </c>
      <c r="AB463" s="430" t="s">
        <v>113</v>
      </c>
      <c r="AC463" s="284" t="s">
        <v>3079</v>
      </c>
      <c r="AD463" s="453"/>
      <c r="AE463" s="273">
        <v>871951495597400</v>
      </c>
      <c r="AF463" s="453">
        <v>1</v>
      </c>
      <c r="AG463" s="453" t="s">
        <v>113</v>
      </c>
      <c r="AH463" s="665">
        <v>4</v>
      </c>
      <c r="AL463" s="2938"/>
    </row>
    <row r="464" spans="2:38">
      <c r="B464" s="137"/>
      <c r="C464" s="832" t="s">
        <v>2766</v>
      </c>
      <c r="D464" s="832" t="s">
        <v>2193</v>
      </c>
      <c r="E464" s="1490" t="s">
        <v>2769</v>
      </c>
      <c r="F464" s="215">
        <v>911401632408</v>
      </c>
      <c r="G464" s="61">
        <v>8719514955981</v>
      </c>
      <c r="H464" s="61" t="s">
        <v>827</v>
      </c>
      <c r="I464" s="49" t="s">
        <v>828</v>
      </c>
      <c r="J464" s="337">
        <v>102</v>
      </c>
      <c r="K464" s="1111">
        <v>15000</v>
      </c>
      <c r="L464" s="320">
        <v>4000</v>
      </c>
      <c r="M464" s="272">
        <v>100000</v>
      </c>
      <c r="N464" s="271">
        <v>5</v>
      </c>
      <c r="O464" s="337"/>
      <c r="P464" s="642">
        <v>5950</v>
      </c>
      <c r="Q464" s="508"/>
      <c r="R464" s="1749" t="s">
        <v>760</v>
      </c>
      <c r="S464" s="337" t="s">
        <v>49</v>
      </c>
      <c r="T464" s="337" t="s">
        <v>3007</v>
      </c>
      <c r="U464" s="337"/>
      <c r="V464" s="337" t="s">
        <v>121</v>
      </c>
      <c r="W464" s="301" t="s">
        <v>198</v>
      </c>
      <c r="X464" s="301">
        <v>147</v>
      </c>
      <c r="Y464" s="320">
        <v>330</v>
      </c>
      <c r="Z464" s="320">
        <v>330</v>
      </c>
      <c r="AA464" s="320">
        <v>99</v>
      </c>
      <c r="AB464" s="337" t="s">
        <v>133</v>
      </c>
      <c r="AC464" s="291" t="s">
        <v>3079</v>
      </c>
      <c r="AD464" s="320"/>
      <c r="AE464" s="271">
        <v>871951495598100</v>
      </c>
      <c r="AF464" s="320">
        <v>1</v>
      </c>
      <c r="AG464" s="320" t="s">
        <v>113</v>
      </c>
      <c r="AH464" s="664">
        <v>4</v>
      </c>
      <c r="AL464" s="2938"/>
    </row>
    <row r="465" spans="2:38">
      <c r="B465" s="137"/>
      <c r="C465" s="834" t="s">
        <v>2766</v>
      </c>
      <c r="D465" s="834" t="s">
        <v>2193</v>
      </c>
      <c r="E465" s="1483" t="s">
        <v>2769</v>
      </c>
      <c r="F465" s="534">
        <v>911401632508</v>
      </c>
      <c r="G465" s="47">
        <v>8719514955998</v>
      </c>
      <c r="H465" s="47" t="s">
        <v>829</v>
      </c>
      <c r="I465" s="250" t="s">
        <v>822</v>
      </c>
      <c r="J465" s="430">
        <v>102</v>
      </c>
      <c r="K465" s="1110">
        <v>15000</v>
      </c>
      <c r="L465" s="453">
        <v>4000</v>
      </c>
      <c r="M465" s="274">
        <v>100000</v>
      </c>
      <c r="N465" s="273">
        <v>5</v>
      </c>
      <c r="O465" s="430"/>
      <c r="P465" s="1321">
        <v>5950</v>
      </c>
      <c r="Q465" s="508"/>
      <c r="R465" s="1750" t="s">
        <v>760</v>
      </c>
      <c r="S465" s="430" t="s">
        <v>49</v>
      </c>
      <c r="T465" s="430" t="s">
        <v>3007</v>
      </c>
      <c r="U465" s="430"/>
      <c r="V465" s="430" t="s">
        <v>121</v>
      </c>
      <c r="W465" s="2037" t="s">
        <v>198</v>
      </c>
      <c r="X465" s="2037">
        <v>147</v>
      </c>
      <c r="Y465" s="453">
        <v>330</v>
      </c>
      <c r="Z465" s="453">
        <v>330</v>
      </c>
      <c r="AA465" s="453">
        <v>99</v>
      </c>
      <c r="AB465" s="430" t="s">
        <v>133</v>
      </c>
      <c r="AC465" s="284" t="s">
        <v>3079</v>
      </c>
      <c r="AD465" s="453"/>
      <c r="AE465" s="273">
        <v>871951495599800</v>
      </c>
      <c r="AF465" s="453">
        <v>1</v>
      </c>
      <c r="AG465" s="453" t="s">
        <v>113</v>
      </c>
      <c r="AH465" s="665">
        <v>4</v>
      </c>
      <c r="AL465" s="2938"/>
    </row>
    <row r="466" spans="2:38">
      <c r="B466" s="137"/>
      <c r="C466" s="832" t="s">
        <v>2766</v>
      </c>
      <c r="D466" s="832" t="s">
        <v>2193</v>
      </c>
      <c r="E466" s="1490" t="s">
        <v>2769</v>
      </c>
      <c r="F466" s="616">
        <v>911401629408</v>
      </c>
      <c r="G466" s="68">
        <v>8719514955684</v>
      </c>
      <c r="H466" s="68" t="s">
        <v>413</v>
      </c>
      <c r="I466" s="49" t="s">
        <v>819</v>
      </c>
      <c r="J466" s="337">
        <v>125</v>
      </c>
      <c r="K466" s="1111">
        <v>20000</v>
      </c>
      <c r="L466" s="320">
        <v>4000</v>
      </c>
      <c r="M466" s="286">
        <v>100000</v>
      </c>
      <c r="N466" s="282">
        <v>5</v>
      </c>
      <c r="O466" s="337"/>
      <c r="P466" s="642">
        <v>5300</v>
      </c>
      <c r="Q466" s="508"/>
      <c r="R466" s="1749" t="s">
        <v>760</v>
      </c>
      <c r="S466" s="337" t="s">
        <v>49</v>
      </c>
      <c r="T466" s="337" t="s">
        <v>3005</v>
      </c>
      <c r="U466" s="337"/>
      <c r="V466" s="337" t="s">
        <v>121</v>
      </c>
      <c r="W466" s="301" t="s">
        <v>198</v>
      </c>
      <c r="X466" s="301">
        <v>160</v>
      </c>
      <c r="Y466" s="320">
        <v>330</v>
      </c>
      <c r="Z466" s="320">
        <v>330</v>
      </c>
      <c r="AA466" s="320">
        <v>99</v>
      </c>
      <c r="AB466" s="337" t="s">
        <v>113</v>
      </c>
      <c r="AC466" s="283" t="s">
        <v>3079</v>
      </c>
      <c r="AD466" s="320"/>
      <c r="AE466" s="282">
        <v>871951495568400</v>
      </c>
      <c r="AF466" s="320">
        <v>1</v>
      </c>
      <c r="AG466" s="320" t="s">
        <v>113</v>
      </c>
      <c r="AH466" s="664">
        <v>4</v>
      </c>
      <c r="AL466" s="2938"/>
    </row>
    <row r="467" spans="2:38">
      <c r="B467" s="137"/>
      <c r="C467" s="557" t="s">
        <v>2766</v>
      </c>
      <c r="D467" s="557" t="s">
        <v>2193</v>
      </c>
      <c r="E467" s="1463" t="s">
        <v>2769</v>
      </c>
      <c r="F467" s="616">
        <v>911401629508</v>
      </c>
      <c r="G467" s="68">
        <v>8719514955691</v>
      </c>
      <c r="H467" s="68" t="s">
        <v>415</v>
      </c>
      <c r="I467" s="63" t="s">
        <v>820</v>
      </c>
      <c r="J467" s="337">
        <v>125</v>
      </c>
      <c r="K467" s="1111">
        <v>20000</v>
      </c>
      <c r="L467" s="320">
        <v>4000</v>
      </c>
      <c r="M467" s="286">
        <v>100000</v>
      </c>
      <c r="N467" s="282">
        <v>5</v>
      </c>
      <c r="O467" s="337"/>
      <c r="P467" s="642">
        <v>5300</v>
      </c>
      <c r="Q467" s="508"/>
      <c r="R467" s="1749" t="s">
        <v>760</v>
      </c>
      <c r="S467" s="337" t="s">
        <v>49</v>
      </c>
      <c r="T467" s="337" t="s">
        <v>3005</v>
      </c>
      <c r="U467" s="337"/>
      <c r="V467" s="337" t="s">
        <v>121</v>
      </c>
      <c r="W467" s="301" t="s">
        <v>198</v>
      </c>
      <c r="X467" s="301">
        <v>160</v>
      </c>
      <c r="Y467" s="320">
        <v>330</v>
      </c>
      <c r="Z467" s="320">
        <v>330</v>
      </c>
      <c r="AA467" s="320">
        <v>99</v>
      </c>
      <c r="AB467" s="337" t="s">
        <v>113</v>
      </c>
      <c r="AC467" s="283" t="s">
        <v>3079</v>
      </c>
      <c r="AD467" s="320"/>
      <c r="AE467" s="282">
        <v>871951495569100</v>
      </c>
      <c r="AF467" s="320">
        <v>1</v>
      </c>
      <c r="AG467" s="320" t="s">
        <v>113</v>
      </c>
      <c r="AH467" s="664">
        <v>4</v>
      </c>
      <c r="AL467" s="2938"/>
    </row>
    <row r="468" spans="2:38">
      <c r="B468" s="137"/>
      <c r="C468" s="557" t="s">
        <v>2766</v>
      </c>
      <c r="D468" s="557" t="s">
        <v>2193</v>
      </c>
      <c r="E468" s="1463" t="s">
        <v>2769</v>
      </c>
      <c r="F468" s="215">
        <v>911401630208</v>
      </c>
      <c r="G468" s="61">
        <v>8719514955769</v>
      </c>
      <c r="H468" s="61" t="s">
        <v>830</v>
      </c>
      <c r="I468" s="49" t="s">
        <v>819</v>
      </c>
      <c r="J468" s="337">
        <v>125</v>
      </c>
      <c r="K468" s="1111">
        <v>20000</v>
      </c>
      <c r="L468" s="320">
        <v>6500</v>
      </c>
      <c r="M468" s="272">
        <v>100000</v>
      </c>
      <c r="N468" s="271">
        <v>5</v>
      </c>
      <c r="O468" s="337"/>
      <c r="P468" s="1985">
        <v>5300</v>
      </c>
      <c r="Q468" s="508"/>
      <c r="R468" s="1749" t="s">
        <v>760</v>
      </c>
      <c r="S468" s="337" t="s">
        <v>49</v>
      </c>
      <c r="T468" s="337" t="s">
        <v>3005</v>
      </c>
      <c r="U468" s="337"/>
      <c r="V468" s="337" t="s">
        <v>150</v>
      </c>
      <c r="W468" s="301" t="s">
        <v>198</v>
      </c>
      <c r="X468" s="301">
        <v>160</v>
      </c>
      <c r="Y468" s="320">
        <v>330</v>
      </c>
      <c r="Z468" s="320">
        <v>330</v>
      </c>
      <c r="AA468" s="320">
        <v>99</v>
      </c>
      <c r="AB468" s="337" t="s">
        <v>113</v>
      </c>
      <c r="AC468" s="291" t="s">
        <v>3079</v>
      </c>
      <c r="AD468" s="320"/>
      <c r="AE468" s="271">
        <v>871951495576900</v>
      </c>
      <c r="AF468" s="320">
        <v>1</v>
      </c>
      <c r="AG468" s="320" t="s">
        <v>113</v>
      </c>
      <c r="AH468" s="664">
        <v>4</v>
      </c>
      <c r="AL468" s="2938"/>
    </row>
    <row r="469" spans="2:38">
      <c r="B469" s="137"/>
      <c r="C469" s="834" t="s">
        <v>2766</v>
      </c>
      <c r="D469" s="834" t="s">
        <v>2193</v>
      </c>
      <c r="E469" s="1483" t="s">
        <v>2769</v>
      </c>
      <c r="F469" s="2258">
        <v>911401630308</v>
      </c>
      <c r="G469" s="43">
        <v>8719514955776</v>
      </c>
      <c r="H469" s="43" t="s">
        <v>427</v>
      </c>
      <c r="I469" s="250" t="s">
        <v>820</v>
      </c>
      <c r="J469" s="430">
        <v>125</v>
      </c>
      <c r="K469" s="1110">
        <v>20000</v>
      </c>
      <c r="L469" s="453">
        <v>6500</v>
      </c>
      <c r="M469" s="1516">
        <v>100000</v>
      </c>
      <c r="N469" s="287">
        <v>5</v>
      </c>
      <c r="O469" s="430"/>
      <c r="P469" s="1321">
        <v>5300</v>
      </c>
      <c r="Q469" s="508"/>
      <c r="R469" s="1750" t="s">
        <v>760</v>
      </c>
      <c r="S469" s="430" t="s">
        <v>49</v>
      </c>
      <c r="T469" s="430" t="s">
        <v>3005</v>
      </c>
      <c r="U469" s="430"/>
      <c r="V469" s="430" t="s">
        <v>150</v>
      </c>
      <c r="W469" s="2037" t="s">
        <v>198</v>
      </c>
      <c r="X469" s="2037">
        <v>160</v>
      </c>
      <c r="Y469" s="453">
        <v>330</v>
      </c>
      <c r="Z469" s="453">
        <v>330</v>
      </c>
      <c r="AA469" s="453">
        <v>99</v>
      </c>
      <c r="AB469" s="430" t="s">
        <v>113</v>
      </c>
      <c r="AC469" s="1477" t="s">
        <v>3079</v>
      </c>
      <c r="AD469" s="453"/>
      <c r="AE469" s="287">
        <v>871951495577600</v>
      </c>
      <c r="AF469" s="453">
        <v>1</v>
      </c>
      <c r="AG469" s="453" t="s">
        <v>113</v>
      </c>
      <c r="AH469" s="665">
        <v>4</v>
      </c>
      <c r="AL469" s="2938"/>
    </row>
    <row r="470" spans="2:38">
      <c r="B470" s="137"/>
      <c r="C470" s="832" t="s">
        <v>2766</v>
      </c>
      <c r="D470" s="832" t="s">
        <v>2193</v>
      </c>
      <c r="E470" s="1490" t="s">
        <v>2769</v>
      </c>
      <c r="F470" s="616">
        <v>911401629808</v>
      </c>
      <c r="G470" s="68">
        <v>8719514955721</v>
      </c>
      <c r="H470" s="68" t="s">
        <v>421</v>
      </c>
      <c r="I470" s="50" t="s">
        <v>828</v>
      </c>
      <c r="J470" s="384">
        <v>134</v>
      </c>
      <c r="K470" s="1111">
        <v>20000</v>
      </c>
      <c r="L470" s="322">
        <v>4000</v>
      </c>
      <c r="M470" s="286">
        <v>100000</v>
      </c>
      <c r="N470" s="282">
        <v>5</v>
      </c>
      <c r="O470" s="384"/>
      <c r="P470" s="642">
        <v>6300</v>
      </c>
      <c r="Q470" s="508"/>
      <c r="R470" s="1747" t="s">
        <v>760</v>
      </c>
      <c r="S470" s="384" t="s">
        <v>49</v>
      </c>
      <c r="T470" s="384" t="s">
        <v>3005</v>
      </c>
      <c r="U470" s="384"/>
      <c r="V470" s="384" t="s">
        <v>121</v>
      </c>
      <c r="W470" s="302" t="s">
        <v>198</v>
      </c>
      <c r="X470" s="302">
        <v>149</v>
      </c>
      <c r="Y470" s="322">
        <v>330</v>
      </c>
      <c r="Z470" s="322">
        <v>330</v>
      </c>
      <c r="AA470" s="322">
        <v>99</v>
      </c>
      <c r="AB470" s="384" t="s">
        <v>133</v>
      </c>
      <c r="AC470" s="283" t="s">
        <v>3079</v>
      </c>
      <c r="AD470" s="322"/>
      <c r="AE470" s="282">
        <v>871951495572100</v>
      </c>
      <c r="AF470" s="322">
        <v>1</v>
      </c>
      <c r="AG470" s="322" t="s">
        <v>113</v>
      </c>
      <c r="AH470" s="743">
        <v>4</v>
      </c>
      <c r="AL470" s="2938"/>
    </row>
    <row r="471" spans="2:38">
      <c r="B471" s="137"/>
      <c r="C471" s="557" t="s">
        <v>2766</v>
      </c>
      <c r="D471" s="557" t="s">
        <v>2193</v>
      </c>
      <c r="E471" s="1463" t="s">
        <v>2769</v>
      </c>
      <c r="F471" s="215">
        <v>911401629908</v>
      </c>
      <c r="G471" s="61">
        <v>8719514955738</v>
      </c>
      <c r="H471" s="61" t="s">
        <v>423</v>
      </c>
      <c r="I471" s="63" t="s">
        <v>822</v>
      </c>
      <c r="J471" s="337">
        <v>134</v>
      </c>
      <c r="K471" s="1111">
        <v>20000</v>
      </c>
      <c r="L471" s="320">
        <v>4000</v>
      </c>
      <c r="M471" s="272">
        <v>100000</v>
      </c>
      <c r="N471" s="271">
        <v>5</v>
      </c>
      <c r="O471" s="337"/>
      <c r="P471" s="642">
        <v>6300</v>
      </c>
      <c r="Q471" s="508"/>
      <c r="R471" s="1749" t="s">
        <v>760</v>
      </c>
      <c r="S471" s="337" t="s">
        <v>49</v>
      </c>
      <c r="T471" s="337" t="s">
        <v>3005</v>
      </c>
      <c r="U471" s="337"/>
      <c r="V471" s="337" t="s">
        <v>121</v>
      </c>
      <c r="W471" s="301" t="s">
        <v>198</v>
      </c>
      <c r="X471" s="301">
        <v>149</v>
      </c>
      <c r="Y471" s="320">
        <v>330</v>
      </c>
      <c r="Z471" s="320">
        <v>330</v>
      </c>
      <c r="AA471" s="320">
        <v>99</v>
      </c>
      <c r="AB471" s="337" t="s">
        <v>133</v>
      </c>
      <c r="AC471" s="291" t="s">
        <v>3079</v>
      </c>
      <c r="AD471" s="320"/>
      <c r="AE471" s="271">
        <v>871951495573800</v>
      </c>
      <c r="AF471" s="320">
        <v>1</v>
      </c>
      <c r="AG471" s="320" t="s">
        <v>113</v>
      </c>
      <c r="AH471" s="664">
        <v>4</v>
      </c>
      <c r="AL471" s="2938"/>
    </row>
    <row r="472" spans="2:38">
      <c r="B472" s="137"/>
      <c r="C472" s="557" t="s">
        <v>2766</v>
      </c>
      <c r="D472" s="557" t="s">
        <v>2193</v>
      </c>
      <c r="E472" s="1463" t="s">
        <v>2769</v>
      </c>
      <c r="F472" s="215">
        <v>911401630608</v>
      </c>
      <c r="G472" s="61">
        <v>8719514955806</v>
      </c>
      <c r="H472" s="61" t="s">
        <v>831</v>
      </c>
      <c r="I472" s="49" t="s">
        <v>828</v>
      </c>
      <c r="J472" s="337">
        <v>134</v>
      </c>
      <c r="K472" s="1111">
        <v>20000</v>
      </c>
      <c r="L472" s="320">
        <v>6500</v>
      </c>
      <c r="M472" s="272">
        <v>100000</v>
      </c>
      <c r="N472" s="271">
        <v>5</v>
      </c>
      <c r="O472" s="337"/>
      <c r="P472" s="1985">
        <v>6300</v>
      </c>
      <c r="Q472" s="508"/>
      <c r="R472" s="1749" t="s">
        <v>760</v>
      </c>
      <c r="S472" s="337" t="s">
        <v>49</v>
      </c>
      <c r="T472" s="337" t="s">
        <v>3005</v>
      </c>
      <c r="U472" s="337"/>
      <c r="V472" s="337" t="s">
        <v>150</v>
      </c>
      <c r="W472" s="301" t="s">
        <v>198</v>
      </c>
      <c r="X472" s="301">
        <v>149</v>
      </c>
      <c r="Y472" s="320">
        <v>330</v>
      </c>
      <c r="Z472" s="320">
        <v>330</v>
      </c>
      <c r="AA472" s="320">
        <v>99</v>
      </c>
      <c r="AB472" s="337" t="s">
        <v>133</v>
      </c>
      <c r="AC472" s="291" t="s">
        <v>3079</v>
      </c>
      <c r="AD472" s="320"/>
      <c r="AE472" s="271">
        <v>871951495580600</v>
      </c>
      <c r="AF472" s="320">
        <v>1</v>
      </c>
      <c r="AG472" s="320" t="s">
        <v>113</v>
      </c>
      <c r="AH472" s="664">
        <v>4</v>
      </c>
      <c r="AL472" s="2938"/>
    </row>
    <row r="473" spans="2:38">
      <c r="B473" s="137"/>
      <c r="C473" s="834" t="s">
        <v>2766</v>
      </c>
      <c r="D473" s="834" t="s">
        <v>2193</v>
      </c>
      <c r="E473" s="1483" t="s">
        <v>2769</v>
      </c>
      <c r="F473" s="534">
        <v>911401630708</v>
      </c>
      <c r="G473" s="47">
        <v>8719514955813</v>
      </c>
      <c r="H473" s="47" t="s">
        <v>832</v>
      </c>
      <c r="I473" s="250" t="s">
        <v>822</v>
      </c>
      <c r="J473" s="430">
        <v>134</v>
      </c>
      <c r="K473" s="1110">
        <v>20000</v>
      </c>
      <c r="L473" s="453">
        <v>6500</v>
      </c>
      <c r="M473" s="274">
        <v>100000</v>
      </c>
      <c r="N473" s="273">
        <v>5</v>
      </c>
      <c r="O473" s="430"/>
      <c r="P473" s="1321">
        <v>6300</v>
      </c>
      <c r="Q473" s="508"/>
      <c r="R473" s="1750" t="s">
        <v>760</v>
      </c>
      <c r="S473" s="430" t="s">
        <v>49</v>
      </c>
      <c r="T473" s="430" t="s">
        <v>3005</v>
      </c>
      <c r="U473" s="430"/>
      <c r="V473" s="430" t="s">
        <v>150</v>
      </c>
      <c r="W473" s="2037" t="s">
        <v>198</v>
      </c>
      <c r="X473" s="2037">
        <v>149</v>
      </c>
      <c r="Y473" s="453">
        <v>330</v>
      </c>
      <c r="Z473" s="453">
        <v>330</v>
      </c>
      <c r="AA473" s="453">
        <v>99</v>
      </c>
      <c r="AB473" s="430" t="s">
        <v>133</v>
      </c>
      <c r="AC473" s="284" t="s">
        <v>3079</v>
      </c>
      <c r="AD473" s="453"/>
      <c r="AE473" s="273">
        <v>871951495581300</v>
      </c>
      <c r="AF473" s="453">
        <v>1</v>
      </c>
      <c r="AG473" s="453" t="s">
        <v>113</v>
      </c>
      <c r="AH473" s="665">
        <v>4</v>
      </c>
      <c r="AL473" s="2938"/>
    </row>
    <row r="474" spans="2:38">
      <c r="B474" s="137"/>
      <c r="C474" s="832" t="s">
        <v>2766</v>
      </c>
      <c r="D474" s="832" t="s">
        <v>2193</v>
      </c>
      <c r="E474" s="1490" t="s">
        <v>2769</v>
      </c>
      <c r="F474" s="616">
        <v>911401630808</v>
      </c>
      <c r="G474" s="68">
        <v>8719514955820</v>
      </c>
      <c r="H474" s="68" t="s">
        <v>429</v>
      </c>
      <c r="I474" s="49" t="s">
        <v>819</v>
      </c>
      <c r="J474" s="337">
        <v>157</v>
      </c>
      <c r="K474" s="1111">
        <v>25000</v>
      </c>
      <c r="L474" s="320">
        <v>4000</v>
      </c>
      <c r="M474" s="286">
        <v>100000</v>
      </c>
      <c r="N474" s="282">
        <v>5</v>
      </c>
      <c r="O474" s="337"/>
      <c r="P474" s="642">
        <v>6900</v>
      </c>
      <c r="Q474" s="508"/>
      <c r="R474" s="1749" t="s">
        <v>760</v>
      </c>
      <c r="S474" s="337" t="s">
        <v>49</v>
      </c>
      <c r="T474" s="337" t="s">
        <v>3006</v>
      </c>
      <c r="U474" s="337"/>
      <c r="V474" s="337" t="s">
        <v>121</v>
      </c>
      <c r="W474" s="301" t="s">
        <v>198</v>
      </c>
      <c r="X474" s="301">
        <v>159</v>
      </c>
      <c r="Y474" s="320">
        <v>393</v>
      </c>
      <c r="Z474" s="320">
        <v>393</v>
      </c>
      <c r="AA474" s="320">
        <v>99</v>
      </c>
      <c r="AB474" s="337" t="s">
        <v>113</v>
      </c>
      <c r="AC474" s="283" t="s">
        <v>3079</v>
      </c>
      <c r="AD474" s="320"/>
      <c r="AE474" s="282">
        <v>871951495582000</v>
      </c>
      <c r="AF474" s="320">
        <v>1</v>
      </c>
      <c r="AG474" s="320" t="s">
        <v>113</v>
      </c>
      <c r="AH474" s="664">
        <v>4</v>
      </c>
      <c r="AL474" s="2938"/>
    </row>
    <row r="475" spans="2:38">
      <c r="B475" s="137"/>
      <c r="C475" s="557" t="s">
        <v>2766</v>
      </c>
      <c r="D475" s="557" t="s">
        <v>2193</v>
      </c>
      <c r="E475" s="1463" t="s">
        <v>2769</v>
      </c>
      <c r="F475" s="616">
        <v>911401630908</v>
      </c>
      <c r="G475" s="68">
        <v>8719514955837</v>
      </c>
      <c r="H475" s="68" t="s">
        <v>431</v>
      </c>
      <c r="I475" s="63" t="s">
        <v>820</v>
      </c>
      <c r="J475" s="337">
        <v>157</v>
      </c>
      <c r="K475" s="1111">
        <v>25000</v>
      </c>
      <c r="L475" s="320">
        <v>4000</v>
      </c>
      <c r="M475" s="286">
        <v>100000</v>
      </c>
      <c r="N475" s="282">
        <v>5</v>
      </c>
      <c r="O475" s="337"/>
      <c r="P475" s="642">
        <v>6900</v>
      </c>
      <c r="Q475" s="508"/>
      <c r="R475" s="1749" t="s">
        <v>760</v>
      </c>
      <c r="S475" s="337" t="s">
        <v>49</v>
      </c>
      <c r="T475" s="337" t="s">
        <v>3006</v>
      </c>
      <c r="U475" s="337"/>
      <c r="V475" s="337" t="s">
        <v>121</v>
      </c>
      <c r="W475" s="301" t="s">
        <v>198</v>
      </c>
      <c r="X475" s="301">
        <v>159</v>
      </c>
      <c r="Y475" s="320">
        <v>393</v>
      </c>
      <c r="Z475" s="320">
        <v>393</v>
      </c>
      <c r="AA475" s="320">
        <v>99</v>
      </c>
      <c r="AB475" s="337" t="s">
        <v>113</v>
      </c>
      <c r="AC475" s="283" t="s">
        <v>3079</v>
      </c>
      <c r="AD475" s="320"/>
      <c r="AE475" s="282">
        <v>871951495583700</v>
      </c>
      <c r="AF475" s="320">
        <v>1</v>
      </c>
      <c r="AG475" s="320" t="s">
        <v>113</v>
      </c>
      <c r="AH475" s="664">
        <v>4</v>
      </c>
      <c r="AL475" s="2938"/>
    </row>
    <row r="476" spans="2:38">
      <c r="B476" s="137"/>
      <c r="C476" s="557" t="s">
        <v>2766</v>
      </c>
      <c r="D476" s="557" t="s">
        <v>2193</v>
      </c>
      <c r="E476" s="1463" t="s">
        <v>2769</v>
      </c>
      <c r="F476" s="215">
        <v>911401631008</v>
      </c>
      <c r="G476" s="61">
        <v>8719514955844</v>
      </c>
      <c r="H476" s="61" t="s">
        <v>833</v>
      </c>
      <c r="I476" s="49" t="s">
        <v>819</v>
      </c>
      <c r="J476" s="337">
        <v>157</v>
      </c>
      <c r="K476" s="1111">
        <v>25000</v>
      </c>
      <c r="L476" s="320">
        <v>6500</v>
      </c>
      <c r="M476" s="272">
        <v>100000</v>
      </c>
      <c r="N476" s="271">
        <v>5</v>
      </c>
      <c r="O476" s="337"/>
      <c r="P476" s="1985">
        <v>6900</v>
      </c>
      <c r="Q476" s="508"/>
      <c r="R476" s="1749" t="s">
        <v>760</v>
      </c>
      <c r="S476" s="337" t="s">
        <v>49</v>
      </c>
      <c r="T476" s="337" t="s">
        <v>3006</v>
      </c>
      <c r="U476" s="337"/>
      <c r="V476" s="337" t="s">
        <v>150</v>
      </c>
      <c r="W476" s="301" t="s">
        <v>198</v>
      </c>
      <c r="X476" s="301">
        <v>159</v>
      </c>
      <c r="Y476" s="320">
        <v>393</v>
      </c>
      <c r="Z476" s="320">
        <v>393</v>
      </c>
      <c r="AA476" s="320">
        <v>99</v>
      </c>
      <c r="AB476" s="337" t="s">
        <v>113</v>
      </c>
      <c r="AC476" s="291" t="s">
        <v>3079</v>
      </c>
      <c r="AD476" s="320"/>
      <c r="AE476" s="271">
        <v>871951495584400</v>
      </c>
      <c r="AF476" s="320">
        <v>1</v>
      </c>
      <c r="AG476" s="320" t="s">
        <v>113</v>
      </c>
      <c r="AH476" s="664">
        <v>4</v>
      </c>
      <c r="AL476" s="2938"/>
    </row>
    <row r="477" spans="2:38">
      <c r="B477" s="137"/>
      <c r="C477" s="834" t="s">
        <v>2766</v>
      </c>
      <c r="D477" s="834" t="s">
        <v>2193</v>
      </c>
      <c r="E477" s="1483" t="s">
        <v>2769</v>
      </c>
      <c r="F477" s="2258">
        <v>911401631108</v>
      </c>
      <c r="G477" s="43">
        <v>8719514955851</v>
      </c>
      <c r="H477" s="43" t="s">
        <v>433</v>
      </c>
      <c r="I477" s="250" t="s">
        <v>820</v>
      </c>
      <c r="J477" s="430">
        <v>157</v>
      </c>
      <c r="K477" s="1113">
        <v>25000</v>
      </c>
      <c r="L477" s="453">
        <v>6500</v>
      </c>
      <c r="M477" s="1516">
        <v>100000</v>
      </c>
      <c r="N477" s="287">
        <v>5</v>
      </c>
      <c r="O477" s="430"/>
      <c r="P477" s="1321">
        <v>6900</v>
      </c>
      <c r="Q477" s="508"/>
      <c r="R477" s="1750" t="s">
        <v>760</v>
      </c>
      <c r="S477" s="430" t="s">
        <v>49</v>
      </c>
      <c r="T477" s="430" t="s">
        <v>3006</v>
      </c>
      <c r="U477" s="430"/>
      <c r="V477" s="430" t="s">
        <v>150</v>
      </c>
      <c r="W477" s="2037" t="s">
        <v>198</v>
      </c>
      <c r="X477" s="2037">
        <v>159</v>
      </c>
      <c r="Y477" s="453">
        <v>393</v>
      </c>
      <c r="Z477" s="453">
        <v>393</v>
      </c>
      <c r="AA477" s="453">
        <v>99</v>
      </c>
      <c r="AB477" s="430" t="s">
        <v>113</v>
      </c>
      <c r="AC477" s="1477" t="s">
        <v>3079</v>
      </c>
      <c r="AD477" s="453"/>
      <c r="AE477" s="287">
        <v>871951495585100</v>
      </c>
      <c r="AF477" s="453">
        <v>1</v>
      </c>
      <c r="AG477" s="453" t="s">
        <v>113</v>
      </c>
      <c r="AH477" s="665">
        <v>4</v>
      </c>
      <c r="AL477" s="2938"/>
    </row>
    <row r="478" spans="2:38">
      <c r="B478" s="137"/>
      <c r="C478" s="832" t="s">
        <v>2766</v>
      </c>
      <c r="D478" s="832" t="s">
        <v>2193</v>
      </c>
      <c r="E478" s="1490" t="s">
        <v>2769</v>
      </c>
      <c r="F478" s="616">
        <v>911401631208</v>
      </c>
      <c r="G478" s="68">
        <v>8719514955868</v>
      </c>
      <c r="H478" s="68" t="s">
        <v>435</v>
      </c>
      <c r="I478" s="49" t="s">
        <v>828</v>
      </c>
      <c r="J478" s="384">
        <v>168</v>
      </c>
      <c r="K478" s="1111">
        <v>25000</v>
      </c>
      <c r="L478" s="322">
        <v>4000</v>
      </c>
      <c r="M478" s="286">
        <v>100000</v>
      </c>
      <c r="N478" s="282">
        <v>5</v>
      </c>
      <c r="O478" s="384"/>
      <c r="P478" s="642">
        <v>8500</v>
      </c>
      <c r="Q478" s="508"/>
      <c r="R478" s="1747" t="s">
        <v>760</v>
      </c>
      <c r="S478" s="384" t="s">
        <v>49</v>
      </c>
      <c r="T478" s="384" t="s">
        <v>3006</v>
      </c>
      <c r="U478" s="384"/>
      <c r="V478" s="384" t="s">
        <v>121</v>
      </c>
      <c r="W478" s="302" t="s">
        <v>198</v>
      </c>
      <c r="X478" s="302">
        <v>148</v>
      </c>
      <c r="Y478" s="322">
        <v>393</v>
      </c>
      <c r="Z478" s="322">
        <v>393</v>
      </c>
      <c r="AA478" s="322">
        <v>126</v>
      </c>
      <c r="AB478" s="384" t="s">
        <v>133</v>
      </c>
      <c r="AC478" s="283" t="s">
        <v>3079</v>
      </c>
      <c r="AD478" s="322"/>
      <c r="AE478" s="282">
        <v>871951495586800</v>
      </c>
      <c r="AF478" s="322">
        <v>1</v>
      </c>
      <c r="AG478" s="322" t="s">
        <v>113</v>
      </c>
      <c r="AH478" s="743">
        <v>4</v>
      </c>
      <c r="AL478" s="2938"/>
    </row>
    <row r="479" spans="2:38">
      <c r="B479" s="137"/>
      <c r="C479" s="557" t="s">
        <v>2766</v>
      </c>
      <c r="D479" s="557" t="s">
        <v>2193</v>
      </c>
      <c r="E479" s="1463" t="s">
        <v>2769</v>
      </c>
      <c r="F479" s="616">
        <v>911401631308</v>
      </c>
      <c r="G479" s="68">
        <v>8719514955875</v>
      </c>
      <c r="H479" s="68" t="s">
        <v>437</v>
      </c>
      <c r="I479" s="63" t="s">
        <v>822</v>
      </c>
      <c r="J479" s="337">
        <v>168</v>
      </c>
      <c r="K479" s="1111">
        <v>25000</v>
      </c>
      <c r="L479" s="320">
        <v>4000</v>
      </c>
      <c r="M479" s="286">
        <v>100000</v>
      </c>
      <c r="N479" s="282">
        <v>5</v>
      </c>
      <c r="O479" s="337"/>
      <c r="P479" s="642">
        <v>8500</v>
      </c>
      <c r="Q479" s="508"/>
      <c r="R479" s="1749" t="s">
        <v>760</v>
      </c>
      <c r="S479" s="337" t="s">
        <v>49</v>
      </c>
      <c r="T479" s="337" t="s">
        <v>3006</v>
      </c>
      <c r="U479" s="337"/>
      <c r="V479" s="337" t="s">
        <v>121</v>
      </c>
      <c r="W479" s="301" t="s">
        <v>198</v>
      </c>
      <c r="X479" s="301">
        <v>148</v>
      </c>
      <c r="Y479" s="320">
        <v>393</v>
      </c>
      <c r="Z479" s="320">
        <v>393</v>
      </c>
      <c r="AA479" s="320">
        <v>126</v>
      </c>
      <c r="AB479" s="337" t="s">
        <v>133</v>
      </c>
      <c r="AC479" s="283" t="s">
        <v>3079</v>
      </c>
      <c r="AD479" s="320"/>
      <c r="AE479" s="282">
        <v>871951495587500</v>
      </c>
      <c r="AF479" s="320">
        <v>1</v>
      </c>
      <c r="AG479" s="320" t="s">
        <v>113</v>
      </c>
      <c r="AH479" s="664">
        <v>4</v>
      </c>
      <c r="AL479" s="2938"/>
    </row>
    <row r="480" spans="2:38">
      <c r="B480" s="137"/>
      <c r="C480" s="557" t="s">
        <v>2766</v>
      </c>
      <c r="D480" s="557" t="s">
        <v>2193</v>
      </c>
      <c r="E480" s="1463" t="s">
        <v>2769</v>
      </c>
      <c r="F480" s="215">
        <v>911401631408</v>
      </c>
      <c r="G480" s="61">
        <v>8719514955882</v>
      </c>
      <c r="H480" s="616" t="s">
        <v>834</v>
      </c>
      <c r="I480" s="49" t="s">
        <v>828</v>
      </c>
      <c r="J480" s="337">
        <v>168</v>
      </c>
      <c r="K480" s="1111">
        <v>25000</v>
      </c>
      <c r="L480" s="320">
        <v>6500</v>
      </c>
      <c r="M480" s="286">
        <v>100000</v>
      </c>
      <c r="N480" s="282">
        <v>5</v>
      </c>
      <c r="O480" s="337"/>
      <c r="P480" s="1985">
        <v>8500</v>
      </c>
      <c r="Q480" s="508"/>
      <c r="R480" s="1749" t="s">
        <v>760</v>
      </c>
      <c r="S480" s="337" t="s">
        <v>49</v>
      </c>
      <c r="T480" s="337" t="s">
        <v>3006</v>
      </c>
      <c r="U480" s="337"/>
      <c r="V480" s="337" t="s">
        <v>150</v>
      </c>
      <c r="W480" s="301" t="s">
        <v>198</v>
      </c>
      <c r="X480" s="301">
        <v>148</v>
      </c>
      <c r="Y480" s="320">
        <v>393</v>
      </c>
      <c r="Z480" s="320">
        <v>393</v>
      </c>
      <c r="AA480" s="320">
        <v>126</v>
      </c>
      <c r="AB480" s="337" t="s">
        <v>133</v>
      </c>
      <c r="AC480" s="283" t="s">
        <v>3079</v>
      </c>
      <c r="AD480" s="320"/>
      <c r="AE480" s="271">
        <v>871951495588200</v>
      </c>
      <c r="AF480" s="320">
        <v>1</v>
      </c>
      <c r="AG480" s="320" t="s">
        <v>113</v>
      </c>
      <c r="AH480" s="664">
        <v>4</v>
      </c>
      <c r="AL480" s="2938"/>
    </row>
    <row r="481" spans="2:38">
      <c r="B481" s="137"/>
      <c r="C481" s="834" t="s">
        <v>2766</v>
      </c>
      <c r="D481" s="834" t="s">
        <v>2193</v>
      </c>
      <c r="E481" s="1483" t="s">
        <v>2769</v>
      </c>
      <c r="F481" s="2258">
        <v>911401631508</v>
      </c>
      <c r="G481" s="43">
        <v>8719514955899</v>
      </c>
      <c r="H481" s="616" t="s">
        <v>835</v>
      </c>
      <c r="I481" s="63" t="s">
        <v>822</v>
      </c>
      <c r="J481" s="384">
        <v>168</v>
      </c>
      <c r="K481" s="1111">
        <v>25000</v>
      </c>
      <c r="L481" s="320">
        <v>6500</v>
      </c>
      <c r="M481" s="286">
        <v>100000</v>
      </c>
      <c r="N481" s="282">
        <v>5</v>
      </c>
      <c r="O481" s="337"/>
      <c r="P481" s="1321">
        <v>8500</v>
      </c>
      <c r="Q481" s="508"/>
      <c r="R481" s="1749" t="s">
        <v>760</v>
      </c>
      <c r="S481" s="337" t="s">
        <v>49</v>
      </c>
      <c r="T481" s="337" t="s">
        <v>3006</v>
      </c>
      <c r="U481" s="337"/>
      <c r="V481" s="337" t="s">
        <v>150</v>
      </c>
      <c r="W481" s="301" t="s">
        <v>198</v>
      </c>
      <c r="X481" s="301">
        <v>148</v>
      </c>
      <c r="Y481" s="320">
        <v>393</v>
      </c>
      <c r="Z481" s="320">
        <v>393</v>
      </c>
      <c r="AA481" s="320">
        <v>126</v>
      </c>
      <c r="AB481" s="337" t="s">
        <v>133</v>
      </c>
      <c r="AC481" s="283" t="s">
        <v>3079</v>
      </c>
      <c r="AD481" s="320"/>
      <c r="AE481" s="287">
        <v>871951495589900</v>
      </c>
      <c r="AF481" s="320">
        <v>1</v>
      </c>
      <c r="AG481" s="320" t="s">
        <v>113</v>
      </c>
      <c r="AH481" s="664">
        <v>4</v>
      </c>
      <c r="AL481" s="2938"/>
    </row>
    <row r="482" spans="2:38">
      <c r="B482" s="137"/>
      <c r="C482" s="832" t="s">
        <v>2766</v>
      </c>
      <c r="D482" s="832" t="s">
        <v>2193</v>
      </c>
      <c r="E482" s="1490" t="s">
        <v>2769</v>
      </c>
      <c r="F482" s="2260">
        <v>911401632608</v>
      </c>
      <c r="G482" s="68">
        <v>8719514956001</v>
      </c>
      <c r="H482" s="38" t="s">
        <v>836</v>
      </c>
      <c r="I482" s="50" t="s">
        <v>819</v>
      </c>
      <c r="J482" s="349">
        <v>192</v>
      </c>
      <c r="K482" s="1109">
        <v>30000</v>
      </c>
      <c r="L482" s="328">
        <v>4000</v>
      </c>
      <c r="M482" s="270">
        <v>100000</v>
      </c>
      <c r="N482" s="269">
        <v>5</v>
      </c>
      <c r="O482" s="349"/>
      <c r="P482" s="1319">
        <v>7500</v>
      </c>
      <c r="Q482" s="508"/>
      <c r="R482" s="1757" t="s">
        <v>760</v>
      </c>
      <c r="S482" s="349" t="s">
        <v>49</v>
      </c>
      <c r="T482" s="349" t="s">
        <v>3006</v>
      </c>
      <c r="U482" s="349"/>
      <c r="V482" s="349" t="s">
        <v>121</v>
      </c>
      <c r="W482" s="2042" t="s">
        <v>198</v>
      </c>
      <c r="X482" s="2042">
        <v>156</v>
      </c>
      <c r="Y482" s="328">
        <v>393</v>
      </c>
      <c r="Z482" s="328">
        <v>393</v>
      </c>
      <c r="AA482" s="328">
        <v>99</v>
      </c>
      <c r="AB482" s="349" t="s">
        <v>113</v>
      </c>
      <c r="AC482" s="295" t="s">
        <v>3079</v>
      </c>
      <c r="AD482" s="328"/>
      <c r="AE482" s="282">
        <v>871951495600100</v>
      </c>
      <c r="AF482" s="328">
        <v>1</v>
      </c>
      <c r="AG482" s="328" t="s">
        <v>113</v>
      </c>
      <c r="AH482" s="1986">
        <v>4</v>
      </c>
      <c r="AL482" s="2938"/>
    </row>
    <row r="483" spans="2:38">
      <c r="B483" s="137"/>
      <c r="C483" s="557" t="s">
        <v>2766</v>
      </c>
      <c r="D483" s="557" t="s">
        <v>2193</v>
      </c>
      <c r="E483" s="1463" t="s">
        <v>2769</v>
      </c>
      <c r="F483" s="2261">
        <v>911401632708</v>
      </c>
      <c r="G483" s="68">
        <v>8719514956018</v>
      </c>
      <c r="H483" s="61" t="s">
        <v>837</v>
      </c>
      <c r="I483" s="63" t="s">
        <v>820</v>
      </c>
      <c r="J483" s="337">
        <v>192</v>
      </c>
      <c r="K483" s="1112">
        <v>30000</v>
      </c>
      <c r="L483" s="320">
        <v>4000</v>
      </c>
      <c r="M483" s="272">
        <v>100000</v>
      </c>
      <c r="N483" s="271">
        <v>5</v>
      </c>
      <c r="O483" s="337"/>
      <c r="P483" s="1319">
        <v>7500</v>
      </c>
      <c r="Q483" s="508"/>
      <c r="R483" s="1749" t="s">
        <v>760</v>
      </c>
      <c r="S483" s="337" t="s">
        <v>49</v>
      </c>
      <c r="T483" s="337" t="s">
        <v>3006</v>
      </c>
      <c r="U483" s="337"/>
      <c r="V483" s="337" t="s">
        <v>121</v>
      </c>
      <c r="W483" s="301" t="s">
        <v>198</v>
      </c>
      <c r="X483" s="301">
        <v>156</v>
      </c>
      <c r="Y483" s="320">
        <v>393</v>
      </c>
      <c r="Z483" s="320">
        <v>393</v>
      </c>
      <c r="AA483" s="320">
        <v>99</v>
      </c>
      <c r="AB483" s="337" t="s">
        <v>113</v>
      </c>
      <c r="AC483" s="291" t="s">
        <v>3079</v>
      </c>
      <c r="AD483" s="320"/>
      <c r="AE483" s="282">
        <v>871951495601800</v>
      </c>
      <c r="AF483" s="320">
        <v>1</v>
      </c>
      <c r="AG483" s="320" t="s">
        <v>113</v>
      </c>
      <c r="AH483" s="664">
        <v>4</v>
      </c>
      <c r="AL483" s="2938"/>
    </row>
    <row r="484" spans="2:38">
      <c r="B484" s="137"/>
      <c r="C484" s="557" t="s">
        <v>2766</v>
      </c>
      <c r="D484" s="557" t="s">
        <v>2193</v>
      </c>
      <c r="E484" s="1463" t="s">
        <v>2769</v>
      </c>
      <c r="F484" s="2262">
        <v>911401632808</v>
      </c>
      <c r="G484" s="45">
        <v>8719514956025</v>
      </c>
      <c r="H484" s="61" t="s">
        <v>838</v>
      </c>
      <c r="I484" s="63" t="s">
        <v>828</v>
      </c>
      <c r="J484" s="337">
        <v>205</v>
      </c>
      <c r="K484" s="1112">
        <v>30000</v>
      </c>
      <c r="L484" s="320">
        <v>4000</v>
      </c>
      <c r="M484" s="272">
        <v>100000</v>
      </c>
      <c r="N484" s="271">
        <v>5</v>
      </c>
      <c r="O484" s="337"/>
      <c r="P484" s="1985">
        <v>9100</v>
      </c>
      <c r="Q484" s="508"/>
      <c r="R484" s="1749" t="s">
        <v>760</v>
      </c>
      <c r="S484" s="337" t="s">
        <v>49</v>
      </c>
      <c r="T484" s="337" t="s">
        <v>3006</v>
      </c>
      <c r="U484" s="337"/>
      <c r="V484" s="337" t="s">
        <v>121</v>
      </c>
      <c r="W484" s="301" t="s">
        <v>198</v>
      </c>
      <c r="X484" s="301">
        <v>146</v>
      </c>
      <c r="Y484" s="320">
        <v>393</v>
      </c>
      <c r="Z484" s="320">
        <v>393</v>
      </c>
      <c r="AA484" s="320">
        <v>126</v>
      </c>
      <c r="AB484" s="337" t="s">
        <v>133</v>
      </c>
      <c r="AC484" s="291" t="s">
        <v>3079</v>
      </c>
      <c r="AD484" s="320"/>
      <c r="AE484" s="285">
        <v>871951495602500</v>
      </c>
      <c r="AF484" s="320">
        <v>1</v>
      </c>
      <c r="AG484" s="320" t="s">
        <v>113</v>
      </c>
      <c r="AH484" s="664">
        <v>4</v>
      </c>
      <c r="AL484" s="2938"/>
    </row>
    <row r="485" spans="2:38">
      <c r="B485" s="137"/>
      <c r="C485" s="834" t="s">
        <v>2766</v>
      </c>
      <c r="D485" s="834" t="s">
        <v>2193</v>
      </c>
      <c r="E485" s="1483" t="s">
        <v>2769</v>
      </c>
      <c r="F485" s="2263">
        <v>911401632908</v>
      </c>
      <c r="G485" s="47">
        <v>8719514956032</v>
      </c>
      <c r="H485" s="534" t="s">
        <v>839</v>
      </c>
      <c r="I485" s="250" t="s">
        <v>822</v>
      </c>
      <c r="J485" s="430">
        <v>205</v>
      </c>
      <c r="K485" s="1113">
        <v>30000</v>
      </c>
      <c r="L485" s="453">
        <v>4000</v>
      </c>
      <c r="M485" s="274">
        <v>100000</v>
      </c>
      <c r="N485" s="273">
        <v>5</v>
      </c>
      <c r="O485" s="430"/>
      <c r="P485" s="1321">
        <v>9100</v>
      </c>
      <c r="Q485" s="508"/>
      <c r="R485" s="1750" t="s">
        <v>760</v>
      </c>
      <c r="S485" s="430" t="s">
        <v>49</v>
      </c>
      <c r="T485" s="430" t="s">
        <v>3006</v>
      </c>
      <c r="U485" s="430"/>
      <c r="V485" s="430" t="s">
        <v>121</v>
      </c>
      <c r="W485" s="2037" t="s">
        <v>198</v>
      </c>
      <c r="X485" s="2037">
        <v>146</v>
      </c>
      <c r="Y485" s="453">
        <v>393</v>
      </c>
      <c r="Z485" s="453">
        <v>393</v>
      </c>
      <c r="AA485" s="453">
        <v>126</v>
      </c>
      <c r="AB485" s="430" t="s">
        <v>133</v>
      </c>
      <c r="AC485" s="284" t="s">
        <v>3079</v>
      </c>
      <c r="AD485" s="453"/>
      <c r="AE485" s="273">
        <v>871951495603200</v>
      </c>
      <c r="AF485" s="453">
        <v>1</v>
      </c>
      <c r="AG485" s="453" t="s">
        <v>113</v>
      </c>
      <c r="AH485" s="665">
        <v>4</v>
      </c>
      <c r="AL485" s="2938"/>
    </row>
    <row r="486" spans="2:38">
      <c r="B486" s="137"/>
      <c r="C486" s="832"/>
      <c r="D486" s="832"/>
      <c r="E486" s="1490"/>
      <c r="F486" s="616">
        <v>911401565101</v>
      </c>
      <c r="G486" s="616">
        <v>911401565101</v>
      </c>
      <c r="H486" s="68" t="s">
        <v>840</v>
      </c>
      <c r="I486" s="49" t="s">
        <v>841</v>
      </c>
      <c r="J486" s="384"/>
      <c r="K486" s="1111"/>
      <c r="L486" s="322"/>
      <c r="M486" s="286"/>
      <c r="N486" s="282">
        <v>5</v>
      </c>
      <c r="O486" s="384"/>
      <c r="P486" s="1985">
        <v>120</v>
      </c>
      <c r="Q486" s="508"/>
      <c r="R486" s="1747"/>
      <c r="S486" s="384"/>
      <c r="T486" s="384"/>
      <c r="U486" s="384"/>
      <c r="V486" s="384"/>
      <c r="W486" s="302"/>
      <c r="X486" s="302"/>
      <c r="Y486" s="322"/>
      <c r="Z486" s="322"/>
      <c r="AA486" s="322"/>
      <c r="AB486" s="384"/>
      <c r="AC486" s="283"/>
      <c r="AD486" s="322"/>
      <c r="AE486" s="2535">
        <v>911401565101</v>
      </c>
      <c r="AF486" s="322">
        <v>1</v>
      </c>
      <c r="AG486" s="322" t="s">
        <v>113</v>
      </c>
      <c r="AH486" s="743">
        <v>0</v>
      </c>
      <c r="AL486" s="2938"/>
    </row>
    <row r="487" spans="2:38">
      <c r="B487" s="749"/>
      <c r="C487" s="834" t="s">
        <v>2766</v>
      </c>
      <c r="D487" s="834" t="s">
        <v>2193</v>
      </c>
      <c r="E487" s="1483"/>
      <c r="F487" s="2258">
        <v>911401633208</v>
      </c>
      <c r="G487" s="43">
        <v>8719514956063</v>
      </c>
      <c r="H487" s="43" t="s">
        <v>842</v>
      </c>
      <c r="I487" s="707" t="s">
        <v>2218</v>
      </c>
      <c r="J487" s="443"/>
      <c r="K487" s="1110"/>
      <c r="L487" s="751"/>
      <c r="M487" s="1516"/>
      <c r="N487" s="287">
        <v>5</v>
      </c>
      <c r="O487" s="443"/>
      <c r="P487" s="1321">
        <v>1000</v>
      </c>
      <c r="Q487" s="508"/>
      <c r="R487" s="1751"/>
      <c r="S487" s="443"/>
      <c r="T487" s="443"/>
      <c r="U487" s="443"/>
      <c r="V487" s="443"/>
      <c r="W487" s="2039"/>
      <c r="X487" s="2039"/>
      <c r="Y487" s="751">
        <v>180</v>
      </c>
      <c r="Z487" s="751">
        <v>227</v>
      </c>
      <c r="AA487" s="751">
        <v>46</v>
      </c>
      <c r="AB487" s="443"/>
      <c r="AC487" s="1477"/>
      <c r="AD487" s="751"/>
      <c r="AE487" s="287">
        <v>871951495606399</v>
      </c>
      <c r="AF487" s="751">
        <v>1</v>
      </c>
      <c r="AG487" s="751" t="s">
        <v>113</v>
      </c>
      <c r="AH487" s="1532">
        <v>0</v>
      </c>
      <c r="AL487" s="2938"/>
    </row>
    <row r="488" spans="2:38">
      <c r="B488" s="630" t="s">
        <v>814</v>
      </c>
      <c r="C488" s="832" t="s">
        <v>2766</v>
      </c>
      <c r="D488" s="832" t="s">
        <v>2193</v>
      </c>
      <c r="E488" s="1490" t="s">
        <v>2769</v>
      </c>
      <c r="F488" s="42">
        <v>911401671107</v>
      </c>
      <c r="G488" s="68">
        <v>8719514542983</v>
      </c>
      <c r="H488" s="68" t="s">
        <v>815</v>
      </c>
      <c r="I488" s="49" t="s">
        <v>816</v>
      </c>
      <c r="J488" s="323">
        <v>77</v>
      </c>
      <c r="K488" s="1111">
        <v>10500</v>
      </c>
      <c r="L488" s="322">
        <v>4000</v>
      </c>
      <c r="M488" s="286">
        <v>50000</v>
      </c>
      <c r="N488" s="282">
        <v>5</v>
      </c>
      <c r="O488" s="384"/>
      <c r="P488" s="642">
        <v>3800</v>
      </c>
      <c r="Q488" s="508"/>
      <c r="R488" s="1747" t="s">
        <v>48</v>
      </c>
      <c r="S488" s="384" t="s">
        <v>49</v>
      </c>
      <c r="T488" s="384" t="s">
        <v>3004</v>
      </c>
      <c r="U488" s="384"/>
      <c r="V488" s="384" t="s">
        <v>121</v>
      </c>
      <c r="W488" s="302" t="s">
        <v>198</v>
      </c>
      <c r="X488" s="302">
        <v>136</v>
      </c>
      <c r="Y488" s="322">
        <v>278</v>
      </c>
      <c r="Z488" s="322">
        <v>278</v>
      </c>
      <c r="AA488" s="322">
        <v>89</v>
      </c>
      <c r="AB488" s="384" t="s">
        <v>113</v>
      </c>
      <c r="AC488" s="283" t="s">
        <v>3079</v>
      </c>
      <c r="AD488" s="322"/>
      <c r="AE488" s="282">
        <v>871951454298300</v>
      </c>
      <c r="AF488" s="322">
        <v>1</v>
      </c>
      <c r="AG488" s="322" t="s">
        <v>113</v>
      </c>
      <c r="AH488" s="743">
        <v>4</v>
      </c>
      <c r="AL488" s="2938"/>
    </row>
    <row r="489" spans="2:38">
      <c r="B489" s="2174"/>
      <c r="C489" s="557" t="s">
        <v>2766</v>
      </c>
      <c r="D489" s="557" t="s">
        <v>2193</v>
      </c>
      <c r="E489" s="1463" t="s">
        <v>2769</v>
      </c>
      <c r="F489" s="2233">
        <v>911401646207</v>
      </c>
      <c r="G489" s="61">
        <v>8719514529212</v>
      </c>
      <c r="H489" s="64" t="s">
        <v>817</v>
      </c>
      <c r="I489" s="63" t="s">
        <v>816</v>
      </c>
      <c r="J489" s="324">
        <v>154</v>
      </c>
      <c r="K489" s="1112">
        <v>20500</v>
      </c>
      <c r="L489" s="320">
        <v>4000</v>
      </c>
      <c r="M489" s="286">
        <v>50000</v>
      </c>
      <c r="N489" s="282">
        <v>5</v>
      </c>
      <c r="O489" s="337"/>
      <c r="P489" s="642">
        <v>4650</v>
      </c>
      <c r="Q489" s="508"/>
      <c r="R489" s="1749" t="s">
        <v>48</v>
      </c>
      <c r="S489" s="337" t="s">
        <v>49</v>
      </c>
      <c r="T489" s="337" t="s">
        <v>3005</v>
      </c>
      <c r="U489" s="337"/>
      <c r="V489" s="337" t="s">
        <v>121</v>
      </c>
      <c r="W489" s="301" t="s">
        <v>198</v>
      </c>
      <c r="X489" s="301">
        <v>133</v>
      </c>
      <c r="Y489" s="320">
        <v>305</v>
      </c>
      <c r="Z489" s="320">
        <v>305</v>
      </c>
      <c r="AA489" s="320">
        <v>99</v>
      </c>
      <c r="AB489" s="337" t="s">
        <v>113</v>
      </c>
      <c r="AC489" s="283" t="s">
        <v>3079</v>
      </c>
      <c r="AD489" s="320"/>
      <c r="AE489" s="271">
        <v>871951452921200</v>
      </c>
      <c r="AF489" s="320">
        <v>1</v>
      </c>
      <c r="AG489" s="320" t="s">
        <v>113</v>
      </c>
      <c r="AH489" s="664">
        <v>4</v>
      </c>
      <c r="AL489" s="2938"/>
    </row>
    <row r="490" spans="2:38">
      <c r="B490" s="2174"/>
      <c r="C490" s="834" t="s">
        <v>2766</v>
      </c>
      <c r="D490" s="834" t="s">
        <v>2193</v>
      </c>
      <c r="E490" s="1483" t="s">
        <v>2769</v>
      </c>
      <c r="F490" s="44">
        <v>911401646307</v>
      </c>
      <c r="G490" s="45">
        <v>8719514529229</v>
      </c>
      <c r="H490" s="45" t="s">
        <v>818</v>
      </c>
      <c r="I490" s="57" t="s">
        <v>816</v>
      </c>
      <c r="J490" s="1070">
        <v>187</v>
      </c>
      <c r="K490" s="1114">
        <v>25500</v>
      </c>
      <c r="L490" s="1920">
        <v>4000</v>
      </c>
      <c r="M490" s="427">
        <v>50000</v>
      </c>
      <c r="N490" s="285">
        <v>5</v>
      </c>
      <c r="O490" s="1070"/>
      <c r="P490" s="1321">
        <v>5750</v>
      </c>
      <c r="Q490" s="508"/>
      <c r="R490" s="1756" t="s">
        <v>48</v>
      </c>
      <c r="S490" s="1070" t="s">
        <v>49</v>
      </c>
      <c r="T490" s="1070" t="s">
        <v>3006</v>
      </c>
      <c r="U490" s="1070"/>
      <c r="V490" s="1070" t="s">
        <v>121</v>
      </c>
      <c r="W490" s="2041" t="s">
        <v>198</v>
      </c>
      <c r="X490" s="2041">
        <v>136</v>
      </c>
      <c r="Y490" s="1920">
        <v>358</v>
      </c>
      <c r="Z490" s="1920">
        <v>358</v>
      </c>
      <c r="AA490" s="1920">
        <v>99</v>
      </c>
      <c r="AB490" s="1070" t="s">
        <v>113</v>
      </c>
      <c r="AC490" s="1482" t="s">
        <v>3079</v>
      </c>
      <c r="AD490" s="1920"/>
      <c r="AE490" s="285">
        <v>871951452922900</v>
      </c>
      <c r="AF490" s="1920">
        <v>1</v>
      </c>
      <c r="AG490" s="1920" t="s">
        <v>113</v>
      </c>
      <c r="AH490" s="2822">
        <v>4</v>
      </c>
      <c r="AL490" s="2938"/>
    </row>
    <row r="491" spans="2:38">
      <c r="B491" s="2174"/>
      <c r="C491" s="832" t="s">
        <v>2766</v>
      </c>
      <c r="D491" s="832" t="s">
        <v>2193</v>
      </c>
      <c r="E491" s="1490"/>
      <c r="F491" s="41">
        <v>911401676807</v>
      </c>
      <c r="G491" s="38">
        <v>8719514546028</v>
      </c>
      <c r="H491" s="38" t="s">
        <v>2076</v>
      </c>
      <c r="I491" s="50" t="s">
        <v>2218</v>
      </c>
      <c r="J491" s="349"/>
      <c r="K491" s="1109" t="s">
        <v>45</v>
      </c>
      <c r="L491" s="328"/>
      <c r="M491" s="421"/>
      <c r="N491" s="269">
        <v>2</v>
      </c>
      <c r="O491" s="349"/>
      <c r="P491" s="642">
        <v>790</v>
      </c>
      <c r="Q491" s="508"/>
      <c r="R491" s="1757"/>
      <c r="S491" s="349"/>
      <c r="T491" s="349"/>
      <c r="U491" s="349"/>
      <c r="V491" s="349"/>
      <c r="W491" s="2042"/>
      <c r="X491" s="2042"/>
      <c r="Y491" s="328">
        <v>50</v>
      </c>
      <c r="Z491" s="328">
        <v>236</v>
      </c>
      <c r="AA491" s="328">
        <v>209</v>
      </c>
      <c r="AB491" s="349"/>
      <c r="AC491" s="295"/>
      <c r="AD491" s="328"/>
      <c r="AE491" s="269">
        <v>871951454602899</v>
      </c>
      <c r="AF491" s="328">
        <v>1</v>
      </c>
      <c r="AG491" s="328" t="s">
        <v>113</v>
      </c>
      <c r="AH491" s="1986">
        <v>0</v>
      </c>
      <c r="AL491" s="2938"/>
    </row>
    <row r="492" spans="2:38">
      <c r="B492" s="2174"/>
      <c r="C492" s="557" t="s">
        <v>2766</v>
      </c>
      <c r="D492" s="557" t="s">
        <v>2193</v>
      </c>
      <c r="E492" s="1463"/>
      <c r="F492" s="42">
        <v>911401677107</v>
      </c>
      <c r="G492" s="68">
        <v>8719514545830</v>
      </c>
      <c r="H492" s="68" t="s">
        <v>2077</v>
      </c>
      <c r="I492" s="63" t="s">
        <v>2271</v>
      </c>
      <c r="J492" s="337"/>
      <c r="K492" s="1111" t="s">
        <v>45</v>
      </c>
      <c r="L492" s="320"/>
      <c r="M492" s="286"/>
      <c r="N492" s="282">
        <v>2</v>
      </c>
      <c r="O492" s="337"/>
      <c r="P492" s="642">
        <v>1190</v>
      </c>
      <c r="Q492" s="508"/>
      <c r="R492" s="1749"/>
      <c r="S492" s="337"/>
      <c r="T492" s="337"/>
      <c r="U492" s="337"/>
      <c r="V492" s="337"/>
      <c r="W492" s="301"/>
      <c r="X492" s="301"/>
      <c r="Y492" s="320">
        <v>474</v>
      </c>
      <c r="Z492" s="320">
        <v>474</v>
      </c>
      <c r="AA492" s="320">
        <v>141</v>
      </c>
      <c r="AB492" s="337"/>
      <c r="AC492" s="283"/>
      <c r="AD492" s="320"/>
      <c r="AE492" s="282">
        <v>871951454583099</v>
      </c>
      <c r="AF492" s="320">
        <v>1</v>
      </c>
      <c r="AG492" s="320" t="s">
        <v>113</v>
      </c>
      <c r="AH492" s="664">
        <v>0</v>
      </c>
      <c r="AL492" s="2938"/>
    </row>
    <row r="493" spans="2:38">
      <c r="B493" s="2175"/>
      <c r="C493" s="834" t="s">
        <v>2766</v>
      </c>
      <c r="D493" s="834" t="s">
        <v>2193</v>
      </c>
      <c r="E493" s="1483"/>
      <c r="F493" s="23">
        <v>911401677207</v>
      </c>
      <c r="G493" s="43">
        <v>8719514545847</v>
      </c>
      <c r="H493" s="43" t="s">
        <v>2078</v>
      </c>
      <c r="I493" s="250" t="s">
        <v>2272</v>
      </c>
      <c r="J493" s="430"/>
      <c r="K493" s="1113" t="s">
        <v>45</v>
      </c>
      <c r="L493" s="453"/>
      <c r="M493" s="1516"/>
      <c r="N493" s="287">
        <v>2</v>
      </c>
      <c r="O493" s="430"/>
      <c r="P493" s="1321">
        <v>1490</v>
      </c>
      <c r="Q493" s="508"/>
      <c r="R493" s="1750"/>
      <c r="S493" s="430"/>
      <c r="T493" s="430"/>
      <c r="U493" s="430"/>
      <c r="V493" s="430"/>
      <c r="W493" s="2037"/>
      <c r="X493" s="2037"/>
      <c r="Y493" s="453">
        <v>543</v>
      </c>
      <c r="Z493" s="453">
        <v>543</v>
      </c>
      <c r="AA493" s="453">
        <v>153</v>
      </c>
      <c r="AB493" s="430"/>
      <c r="AC493" s="1477"/>
      <c r="AD493" s="453"/>
      <c r="AE493" s="287">
        <v>871951454584799</v>
      </c>
      <c r="AF493" s="453">
        <v>1</v>
      </c>
      <c r="AG493" s="453" t="s">
        <v>113</v>
      </c>
      <c r="AH493" s="665">
        <v>0</v>
      </c>
      <c r="AL493" s="2938"/>
    </row>
    <row r="494" spans="2:38" ht="14.5" customHeight="1">
      <c r="B494" s="124"/>
      <c r="F494" s="2745" t="s">
        <v>843</v>
      </c>
      <c r="G494" s="27"/>
      <c r="H494" s="2349"/>
      <c r="I494" s="19"/>
      <c r="J494" s="447"/>
      <c r="K494" s="448"/>
      <c r="L494" s="1921"/>
      <c r="M494" s="448"/>
      <c r="N494" s="459"/>
      <c r="O494" s="447"/>
      <c r="P494" s="258"/>
      <c r="Q494" s="508"/>
      <c r="R494" s="447"/>
      <c r="S494" s="447"/>
      <c r="T494" s="447"/>
      <c r="U494" s="447"/>
      <c r="V494" s="447"/>
      <c r="W494" s="447"/>
      <c r="X494" s="447"/>
      <c r="Y494" s="1921"/>
      <c r="Z494" s="1921"/>
      <c r="AA494" s="1921"/>
      <c r="AB494" s="447"/>
      <c r="AC494" s="459"/>
      <c r="AD494" s="1921"/>
      <c r="AE494" s="2658"/>
      <c r="AF494" s="447"/>
      <c r="AG494" s="447"/>
      <c r="AH494" s="2829"/>
      <c r="AI494"/>
      <c r="AL494" s="2938"/>
    </row>
    <row r="496" spans="2:38">
      <c r="B496" s="2173" t="s">
        <v>810</v>
      </c>
      <c r="C496" s="1461" t="s">
        <v>2766</v>
      </c>
      <c r="D496" s="1461" t="s">
        <v>2193</v>
      </c>
      <c r="E496" s="1462" t="s">
        <v>2769</v>
      </c>
      <c r="F496" s="2255">
        <v>911401565044</v>
      </c>
      <c r="G496" s="802">
        <v>8720169761353</v>
      </c>
      <c r="H496" s="1445" t="s">
        <v>2110</v>
      </c>
      <c r="I496" s="1498" t="s">
        <v>812</v>
      </c>
      <c r="J496" s="382">
        <v>70</v>
      </c>
      <c r="K496" s="1079">
        <v>10500</v>
      </c>
      <c r="L496" s="400">
        <v>4000</v>
      </c>
      <c r="M496" s="421">
        <v>50000</v>
      </c>
      <c r="N496" s="360">
        <v>5</v>
      </c>
      <c r="O496" s="382"/>
      <c r="P496" s="641">
        <v>2400</v>
      </c>
      <c r="Q496" s="508"/>
      <c r="R496" s="1709" t="s">
        <v>56</v>
      </c>
      <c r="S496" s="382" t="s">
        <v>49</v>
      </c>
      <c r="T496" s="382" t="s">
        <v>3004</v>
      </c>
      <c r="U496" s="382"/>
      <c r="V496" s="382" t="s">
        <v>121</v>
      </c>
      <c r="W496" s="360" t="s">
        <v>198</v>
      </c>
      <c r="X496" s="360">
        <v>150</v>
      </c>
      <c r="Y496" s="400">
        <v>273</v>
      </c>
      <c r="Z496" s="400">
        <v>273</v>
      </c>
      <c r="AA496" s="400">
        <v>93</v>
      </c>
      <c r="AB496" s="382" t="s">
        <v>113</v>
      </c>
      <c r="AC496" s="360">
        <v>80</v>
      </c>
      <c r="AD496" s="400"/>
      <c r="AE496" s="2566">
        <v>872016976135300</v>
      </c>
      <c r="AF496" s="400">
        <v>1</v>
      </c>
      <c r="AG496" s="400" t="s">
        <v>113</v>
      </c>
      <c r="AH496" s="2796">
        <v>4</v>
      </c>
      <c r="AL496" s="2938"/>
    </row>
    <row r="497" spans="2:38">
      <c r="B497" s="2174"/>
      <c r="C497" s="557" t="s">
        <v>2766</v>
      </c>
      <c r="D497" s="557" t="s">
        <v>2193</v>
      </c>
      <c r="E497" s="1463" t="s">
        <v>2769</v>
      </c>
      <c r="F497" s="2256">
        <v>911401565144</v>
      </c>
      <c r="G497" s="252">
        <v>8720169761360</v>
      </c>
      <c r="H497" s="48" t="s">
        <v>2112</v>
      </c>
      <c r="I497" s="253" t="s">
        <v>812</v>
      </c>
      <c r="J497" s="347">
        <v>133</v>
      </c>
      <c r="K497" s="1075">
        <v>20000</v>
      </c>
      <c r="L497" s="340">
        <v>4000</v>
      </c>
      <c r="M497" s="338">
        <v>50000</v>
      </c>
      <c r="N497" s="341">
        <v>5</v>
      </c>
      <c r="O497" s="347"/>
      <c r="P497" s="642">
        <v>2950</v>
      </c>
      <c r="Q497" s="508"/>
      <c r="R497" s="1710" t="s">
        <v>56</v>
      </c>
      <c r="S497" s="347" t="s">
        <v>49</v>
      </c>
      <c r="T497" s="347" t="s">
        <v>3005</v>
      </c>
      <c r="U497" s="347"/>
      <c r="V497" s="347" t="s">
        <v>121</v>
      </c>
      <c r="W497" s="341" t="s">
        <v>198</v>
      </c>
      <c r="X497" s="341">
        <v>150</v>
      </c>
      <c r="Y497" s="340">
        <v>319</v>
      </c>
      <c r="Z497" s="340">
        <v>319</v>
      </c>
      <c r="AA497" s="340">
        <v>93</v>
      </c>
      <c r="AB497" s="347" t="s">
        <v>113</v>
      </c>
      <c r="AC497" s="341">
        <v>80</v>
      </c>
      <c r="AD497" s="340"/>
      <c r="AE497" s="2567">
        <v>872016976136000</v>
      </c>
      <c r="AF497" s="340">
        <v>1</v>
      </c>
      <c r="AG497" s="340" t="s">
        <v>113</v>
      </c>
      <c r="AH497" s="2785">
        <v>4</v>
      </c>
      <c r="AL497" s="2938"/>
    </row>
    <row r="498" spans="2:38">
      <c r="B498" s="2174"/>
      <c r="C498" s="557" t="s">
        <v>2766</v>
      </c>
      <c r="D498" s="557" t="s">
        <v>2193</v>
      </c>
      <c r="E498" s="1463" t="s">
        <v>2769</v>
      </c>
      <c r="F498" s="2256">
        <v>911401565244</v>
      </c>
      <c r="G498" s="252">
        <v>8720169761377</v>
      </c>
      <c r="H498" s="48" t="s">
        <v>2111</v>
      </c>
      <c r="I498" s="253" t="s">
        <v>812</v>
      </c>
      <c r="J498" s="347">
        <v>185</v>
      </c>
      <c r="K498" s="1075">
        <v>28000</v>
      </c>
      <c r="L498" s="340">
        <v>4000</v>
      </c>
      <c r="M498" s="338">
        <v>50000</v>
      </c>
      <c r="N498" s="341">
        <v>5</v>
      </c>
      <c r="O498" s="347"/>
      <c r="P498" s="642">
        <v>3500</v>
      </c>
      <c r="Q498" s="508"/>
      <c r="R498" s="1710" t="s">
        <v>56</v>
      </c>
      <c r="S498" s="347" t="s">
        <v>49</v>
      </c>
      <c r="T498" s="347" t="s">
        <v>3006</v>
      </c>
      <c r="U498" s="347"/>
      <c r="V498" s="347" t="s">
        <v>121</v>
      </c>
      <c r="W498" s="341" t="s">
        <v>198</v>
      </c>
      <c r="X498" s="341">
        <v>151</v>
      </c>
      <c r="Y498" s="340">
        <v>355</v>
      </c>
      <c r="Z498" s="340">
        <v>355</v>
      </c>
      <c r="AA498" s="340">
        <v>93</v>
      </c>
      <c r="AB498" s="347" t="s">
        <v>113</v>
      </c>
      <c r="AC498" s="341">
        <v>80</v>
      </c>
      <c r="AD498" s="340"/>
      <c r="AE498" s="2567">
        <v>872016976137700</v>
      </c>
      <c r="AF498" s="340">
        <v>1</v>
      </c>
      <c r="AG498" s="340" t="s">
        <v>113</v>
      </c>
      <c r="AH498" s="2785">
        <v>4</v>
      </c>
      <c r="AL498" s="2938"/>
    </row>
    <row r="499" spans="2:38">
      <c r="B499" s="2174"/>
      <c r="C499" s="557" t="s">
        <v>2766</v>
      </c>
      <c r="D499" s="557" t="s">
        <v>2193</v>
      </c>
      <c r="E499" s="1463" t="s">
        <v>2769</v>
      </c>
      <c r="F499" s="2256">
        <v>911401822687</v>
      </c>
      <c r="G499" s="252">
        <v>8720169758971</v>
      </c>
      <c r="H499" s="48" t="s">
        <v>2114</v>
      </c>
      <c r="I499" s="253" t="s">
        <v>2503</v>
      </c>
      <c r="J499" s="347" t="s">
        <v>2680</v>
      </c>
      <c r="K499" s="1075" t="s">
        <v>2681</v>
      </c>
      <c r="L499" s="340" t="s">
        <v>3705</v>
      </c>
      <c r="M499" s="338">
        <v>50000</v>
      </c>
      <c r="N499" s="341">
        <v>5</v>
      </c>
      <c r="O499" s="347"/>
      <c r="P499" s="642">
        <v>4300</v>
      </c>
      <c r="Q499" s="508"/>
      <c r="R499" s="1710" t="s">
        <v>56</v>
      </c>
      <c r="S499" s="347" t="s">
        <v>49</v>
      </c>
      <c r="T499" s="347" t="s">
        <v>3006</v>
      </c>
      <c r="U499" s="347"/>
      <c r="V499" s="347" t="s">
        <v>3002</v>
      </c>
      <c r="W499" s="341" t="s">
        <v>198</v>
      </c>
      <c r="X499" s="341">
        <v>143</v>
      </c>
      <c r="Y499" s="340">
        <v>320</v>
      </c>
      <c r="Z499" s="340">
        <v>320</v>
      </c>
      <c r="AA499" s="340">
        <v>119</v>
      </c>
      <c r="AB499" s="347" t="s">
        <v>113</v>
      </c>
      <c r="AC499" s="341" t="s">
        <v>3079</v>
      </c>
      <c r="AD499" s="340"/>
      <c r="AE499" s="2567">
        <v>872016975897100</v>
      </c>
      <c r="AF499" s="340">
        <v>1</v>
      </c>
      <c r="AG499" s="340" t="s">
        <v>113</v>
      </c>
      <c r="AH499" s="2785">
        <v>4</v>
      </c>
      <c r="AL499" s="2938"/>
    </row>
    <row r="500" spans="2:38">
      <c r="B500" s="2174"/>
      <c r="C500" s="557" t="s">
        <v>2766</v>
      </c>
      <c r="D500" s="557" t="s">
        <v>2193</v>
      </c>
      <c r="E500" s="1463"/>
      <c r="F500" s="2256">
        <v>911401813287</v>
      </c>
      <c r="G500" s="252">
        <v>8720169756779</v>
      </c>
      <c r="H500" s="48" t="s">
        <v>2264</v>
      </c>
      <c r="I500" s="253" t="s">
        <v>2237</v>
      </c>
      <c r="J500" s="347"/>
      <c r="K500" s="1075" t="s">
        <v>45</v>
      </c>
      <c r="L500" s="340"/>
      <c r="M500" s="338"/>
      <c r="N500" s="340">
        <v>2</v>
      </c>
      <c r="O500" s="347"/>
      <c r="P500" s="642">
        <v>400</v>
      </c>
      <c r="Q500" s="508"/>
      <c r="R500" s="1710"/>
      <c r="S500" s="347"/>
      <c r="T500" s="347"/>
      <c r="U500" s="347"/>
      <c r="V500" s="347"/>
      <c r="W500" s="341"/>
      <c r="X500" s="341"/>
      <c r="Y500" s="340"/>
      <c r="Z500" s="340"/>
      <c r="AA500" s="340"/>
      <c r="AB500" s="347"/>
      <c r="AC500" s="341"/>
      <c r="AD500" s="340"/>
      <c r="AE500" s="2567">
        <v>872016975677999</v>
      </c>
      <c r="AF500" s="340">
        <v>1</v>
      </c>
      <c r="AG500" s="340" t="s">
        <v>113</v>
      </c>
      <c r="AH500" s="2785">
        <v>0.5</v>
      </c>
      <c r="AL500" s="2938"/>
    </row>
    <row r="501" spans="2:38">
      <c r="B501" s="2174"/>
      <c r="C501" s="557" t="s">
        <v>2766</v>
      </c>
      <c r="D501" s="557" t="s">
        <v>2193</v>
      </c>
      <c r="E501" s="1463"/>
      <c r="F501" s="2256">
        <v>911401813187</v>
      </c>
      <c r="G501" s="252">
        <v>8720169753839</v>
      </c>
      <c r="H501" s="48" t="s">
        <v>2265</v>
      </c>
      <c r="I501" s="253" t="s">
        <v>2238</v>
      </c>
      <c r="J501" s="347"/>
      <c r="K501" s="1075" t="s">
        <v>45</v>
      </c>
      <c r="L501" s="340"/>
      <c r="M501" s="338"/>
      <c r="N501" s="340">
        <v>2</v>
      </c>
      <c r="O501" s="347"/>
      <c r="P501" s="642">
        <v>900</v>
      </c>
      <c r="Q501" s="508"/>
      <c r="R501" s="1710"/>
      <c r="S501" s="347"/>
      <c r="T501" s="347"/>
      <c r="U501" s="347"/>
      <c r="V501" s="347"/>
      <c r="W501" s="341"/>
      <c r="X501" s="341"/>
      <c r="Y501" s="340"/>
      <c r="Z501" s="340"/>
      <c r="AA501" s="340"/>
      <c r="AB501" s="347"/>
      <c r="AC501" s="341"/>
      <c r="AD501" s="340"/>
      <c r="AE501" s="2567">
        <v>872016975383999</v>
      </c>
      <c r="AF501" s="340">
        <v>1</v>
      </c>
      <c r="AG501" s="340" t="s">
        <v>113</v>
      </c>
      <c r="AH501" s="2785">
        <v>0.5</v>
      </c>
      <c r="AL501" s="2938"/>
    </row>
    <row r="502" spans="2:38">
      <c r="B502" s="2174"/>
      <c r="C502" s="557" t="s">
        <v>2766</v>
      </c>
      <c r="D502" s="557" t="s">
        <v>2193</v>
      </c>
      <c r="E502" s="1463"/>
      <c r="F502" s="2256">
        <v>911401657907</v>
      </c>
      <c r="G502" s="252">
        <v>8719514530171</v>
      </c>
      <c r="H502" s="48" t="s">
        <v>2079</v>
      </c>
      <c r="I502" s="253" t="s">
        <v>2268</v>
      </c>
      <c r="J502" s="347" t="s">
        <v>45</v>
      </c>
      <c r="K502" s="1075" t="s">
        <v>45</v>
      </c>
      <c r="L502" s="340"/>
      <c r="M502" s="338"/>
      <c r="N502" s="340">
        <v>2</v>
      </c>
      <c r="O502" s="347"/>
      <c r="P502" s="642">
        <v>990</v>
      </c>
      <c r="Q502" s="508"/>
      <c r="R502" s="1710"/>
      <c r="S502" s="347"/>
      <c r="T502" s="347"/>
      <c r="U502" s="347"/>
      <c r="V502" s="347"/>
      <c r="W502" s="341"/>
      <c r="X502" s="341"/>
      <c r="Y502" s="340">
        <v>382</v>
      </c>
      <c r="Z502" s="340">
        <v>382</v>
      </c>
      <c r="AA502" s="340">
        <v>156</v>
      </c>
      <c r="AB502" s="347"/>
      <c r="AC502" s="341"/>
      <c r="AD502" s="340"/>
      <c r="AE502" s="2567">
        <v>871951453017199</v>
      </c>
      <c r="AF502" s="340">
        <v>1</v>
      </c>
      <c r="AG502" s="340" t="s">
        <v>113</v>
      </c>
      <c r="AH502" s="2785">
        <v>0</v>
      </c>
      <c r="AL502" s="2938"/>
    </row>
    <row r="503" spans="2:38">
      <c r="B503" s="2174"/>
      <c r="C503" s="557" t="s">
        <v>2766</v>
      </c>
      <c r="D503" s="557" t="s">
        <v>2193</v>
      </c>
      <c r="E503" s="1463"/>
      <c r="F503" s="2256">
        <v>911401658007</v>
      </c>
      <c r="G503" s="252">
        <v>8719514530164</v>
      </c>
      <c r="H503" s="48" t="s">
        <v>2080</v>
      </c>
      <c r="I503" s="253" t="s">
        <v>2267</v>
      </c>
      <c r="J503" s="347" t="s">
        <v>45</v>
      </c>
      <c r="K503" s="1075" t="s">
        <v>45</v>
      </c>
      <c r="L503" s="340"/>
      <c r="M503" s="338"/>
      <c r="N503" s="340">
        <v>2</v>
      </c>
      <c r="O503" s="347"/>
      <c r="P503" s="642">
        <v>1290</v>
      </c>
      <c r="Q503" s="508"/>
      <c r="R503" s="1710"/>
      <c r="S503" s="347"/>
      <c r="T503" s="347"/>
      <c r="U503" s="347"/>
      <c r="V503" s="347"/>
      <c r="W503" s="341"/>
      <c r="X503" s="341"/>
      <c r="Y503" s="340">
        <v>480</v>
      </c>
      <c r="Z503" s="340">
        <v>480</v>
      </c>
      <c r="AA503" s="340">
        <v>194</v>
      </c>
      <c r="AB503" s="347"/>
      <c r="AC503" s="341"/>
      <c r="AD503" s="340"/>
      <c r="AE503" s="2567">
        <v>871951453016499</v>
      </c>
      <c r="AF503" s="340">
        <v>1</v>
      </c>
      <c r="AG503" s="340" t="s">
        <v>113</v>
      </c>
      <c r="AH503" s="2785">
        <v>0</v>
      </c>
      <c r="AL503" s="2938"/>
    </row>
    <row r="504" spans="2:38">
      <c r="B504" s="2174"/>
      <c r="C504" s="557" t="s">
        <v>2766</v>
      </c>
      <c r="D504" s="557" t="s">
        <v>2193</v>
      </c>
      <c r="E504" s="1463"/>
      <c r="F504" s="2256">
        <v>911401565644</v>
      </c>
      <c r="G504" s="252">
        <v>8720169761414</v>
      </c>
      <c r="H504" s="48" t="s">
        <v>2113</v>
      </c>
      <c r="I504" s="253" t="s">
        <v>2269</v>
      </c>
      <c r="J504" s="347"/>
      <c r="K504" s="1075" t="s">
        <v>45</v>
      </c>
      <c r="L504" s="340"/>
      <c r="M504" s="338"/>
      <c r="N504" s="340">
        <v>2</v>
      </c>
      <c r="O504" s="347"/>
      <c r="P504" s="642">
        <v>1190</v>
      </c>
      <c r="Q504" s="508"/>
      <c r="R504" s="1710"/>
      <c r="S504" s="347"/>
      <c r="T504" s="347"/>
      <c r="U504" s="347"/>
      <c r="V504" s="347"/>
      <c r="W504" s="341"/>
      <c r="X504" s="341"/>
      <c r="Y504" s="340">
        <v>442</v>
      </c>
      <c r="Z504" s="340">
        <v>442</v>
      </c>
      <c r="AA504" s="340">
        <v>174</v>
      </c>
      <c r="AB504" s="347"/>
      <c r="AC504" s="341"/>
      <c r="AD504" s="340"/>
      <c r="AE504" s="2567">
        <v>872016976141499</v>
      </c>
      <c r="AF504" s="340">
        <v>1</v>
      </c>
      <c r="AG504" s="340" t="s">
        <v>113</v>
      </c>
      <c r="AH504" s="2785">
        <v>0</v>
      </c>
      <c r="AL504" s="2938"/>
    </row>
    <row r="505" spans="2:38">
      <c r="B505" s="2174"/>
      <c r="C505" s="557" t="s">
        <v>2766</v>
      </c>
      <c r="D505" s="557" t="s">
        <v>2193</v>
      </c>
      <c r="E505" s="1463"/>
      <c r="F505" s="2256">
        <v>911401812987</v>
      </c>
      <c r="G505" s="252">
        <v>8721103304292</v>
      </c>
      <c r="H505" s="48" t="s">
        <v>2504</v>
      </c>
      <c r="I505" s="253" t="s">
        <v>2270</v>
      </c>
      <c r="J505" s="347"/>
      <c r="K505" s="1075" t="s">
        <v>45</v>
      </c>
      <c r="L505" s="340"/>
      <c r="M505" s="338"/>
      <c r="N505" s="340">
        <v>2</v>
      </c>
      <c r="O505" s="347"/>
      <c r="P505" s="642">
        <v>890</v>
      </c>
      <c r="Q505" s="508"/>
      <c r="R505" s="1710"/>
      <c r="S505" s="347"/>
      <c r="T505" s="347"/>
      <c r="U505" s="347"/>
      <c r="V505" s="347"/>
      <c r="W505" s="341"/>
      <c r="X505" s="341"/>
      <c r="Y505" s="340">
        <v>437</v>
      </c>
      <c r="Z505" s="340">
        <v>437</v>
      </c>
      <c r="AA505" s="340">
        <v>150</v>
      </c>
      <c r="AB505" s="347"/>
      <c r="AC505" s="341"/>
      <c r="AD505" s="340"/>
      <c r="AE505" s="2567">
        <v>872016975379299</v>
      </c>
      <c r="AF505" s="340">
        <v>1</v>
      </c>
      <c r="AG505" s="340" t="s">
        <v>113</v>
      </c>
      <c r="AH505" s="2785">
        <v>0</v>
      </c>
      <c r="AL505" s="2938"/>
    </row>
    <row r="506" spans="2:38">
      <c r="B506" s="1082"/>
      <c r="C506" s="834" t="s">
        <v>2766</v>
      </c>
      <c r="D506" s="834" t="s">
        <v>2193</v>
      </c>
      <c r="E506" s="1483"/>
      <c r="F506" s="2257">
        <v>911401813087</v>
      </c>
      <c r="G506" s="948">
        <v>8721103304308</v>
      </c>
      <c r="H506" s="1071" t="s">
        <v>2266</v>
      </c>
      <c r="I506" s="255" t="s">
        <v>2239</v>
      </c>
      <c r="J506" s="432"/>
      <c r="K506" s="1077" t="s">
        <v>45</v>
      </c>
      <c r="L506" s="428"/>
      <c r="M506" s="429"/>
      <c r="N506" s="428">
        <v>2</v>
      </c>
      <c r="O506" s="432"/>
      <c r="P506" s="640">
        <v>250</v>
      </c>
      <c r="Q506" s="508"/>
      <c r="R506" s="1717"/>
      <c r="S506" s="432"/>
      <c r="T506" s="432"/>
      <c r="U506" s="432"/>
      <c r="V506" s="432"/>
      <c r="W506" s="456"/>
      <c r="X506" s="456"/>
      <c r="Y506" s="428">
        <v>35</v>
      </c>
      <c r="Z506" s="428">
        <v>123.5</v>
      </c>
      <c r="AA506" s="428">
        <v>97</v>
      </c>
      <c r="AB506" s="432"/>
      <c r="AC506" s="456"/>
      <c r="AD506" s="428"/>
      <c r="AE506" s="2568">
        <v>872016975380899</v>
      </c>
      <c r="AF506" s="428">
        <v>1</v>
      </c>
      <c r="AG506" s="428" t="s">
        <v>113</v>
      </c>
      <c r="AH506" s="2786">
        <v>0</v>
      </c>
      <c r="AL506" s="2938"/>
    </row>
    <row r="507" spans="2:38" ht="14" customHeight="1">
      <c r="B507" s="1523" t="s">
        <v>3739</v>
      </c>
      <c r="C507" s="1461"/>
      <c r="D507" s="1461"/>
      <c r="E507" s="1462" t="s">
        <v>2769</v>
      </c>
      <c r="F507" s="206">
        <v>911401877884</v>
      </c>
      <c r="G507" s="206">
        <v>8719514958630</v>
      </c>
      <c r="H507" s="221" t="s">
        <v>947</v>
      </c>
      <c r="I507" s="610" t="s">
        <v>3241</v>
      </c>
      <c r="J507" s="269">
        <v>100</v>
      </c>
      <c r="K507" s="1514">
        <v>10000</v>
      </c>
      <c r="L507" s="269">
        <v>4000</v>
      </c>
      <c r="M507" s="270">
        <v>30000</v>
      </c>
      <c r="N507" s="269">
        <v>2</v>
      </c>
      <c r="O507" s="269"/>
      <c r="P507" s="1990">
        <v>1480</v>
      </c>
      <c r="Q507" s="14"/>
      <c r="R507" s="1768" t="s">
        <v>48</v>
      </c>
      <c r="S507" s="269" t="s">
        <v>49</v>
      </c>
      <c r="T507" s="269" t="s">
        <v>3099</v>
      </c>
      <c r="U507" s="269"/>
      <c r="V507" s="269" t="s">
        <v>121</v>
      </c>
      <c r="W507" s="295" t="s">
        <v>198</v>
      </c>
      <c r="X507" s="295">
        <v>100</v>
      </c>
      <c r="Y507" s="269">
        <v>220</v>
      </c>
      <c r="Z507" s="269">
        <v>220</v>
      </c>
      <c r="AA507" s="269">
        <v>50</v>
      </c>
      <c r="AB507" s="269" t="s">
        <v>113</v>
      </c>
      <c r="AC507" s="295" t="s">
        <v>3079</v>
      </c>
      <c r="AD507" s="269"/>
      <c r="AE507" s="553">
        <v>871951495854800</v>
      </c>
      <c r="AF507" s="269">
        <v>1</v>
      </c>
      <c r="AG507" s="269" t="s">
        <v>113</v>
      </c>
      <c r="AH507" s="2782">
        <v>4</v>
      </c>
      <c r="AL507" s="2938"/>
    </row>
    <row r="508" spans="2:38" ht="14" customHeight="1">
      <c r="B508" s="2176"/>
      <c r="C508" s="557"/>
      <c r="D508" s="557"/>
      <c r="E508" s="1463" t="s">
        <v>2769</v>
      </c>
      <c r="F508" s="2275">
        <v>911401877984</v>
      </c>
      <c r="G508" s="143">
        <v>8719514958647</v>
      </c>
      <c r="H508" s="247" t="s">
        <v>439</v>
      </c>
      <c r="I508" s="57" t="s">
        <v>3241</v>
      </c>
      <c r="J508" s="282">
        <v>150</v>
      </c>
      <c r="K508" s="1089">
        <v>15000</v>
      </c>
      <c r="L508" s="282">
        <v>4000</v>
      </c>
      <c r="M508" s="286">
        <v>30000</v>
      </c>
      <c r="N508" s="282">
        <v>2</v>
      </c>
      <c r="O508" s="282"/>
      <c r="P508" s="664">
        <v>1895</v>
      </c>
      <c r="Q508" s="14"/>
      <c r="R508" s="1772" t="s">
        <v>48</v>
      </c>
      <c r="S508" s="282" t="s">
        <v>49</v>
      </c>
      <c r="T508" s="282" t="s">
        <v>3099</v>
      </c>
      <c r="U508" s="282"/>
      <c r="V508" s="282" t="s">
        <v>121</v>
      </c>
      <c r="W508" s="283" t="s">
        <v>198</v>
      </c>
      <c r="X508" s="283">
        <v>100</v>
      </c>
      <c r="Y508" s="282">
        <v>260</v>
      </c>
      <c r="Z508" s="282">
        <v>260</v>
      </c>
      <c r="AA508" s="282">
        <v>50</v>
      </c>
      <c r="AB508" s="282" t="s">
        <v>113</v>
      </c>
      <c r="AC508" s="283" t="s">
        <v>3079</v>
      </c>
      <c r="AD508" s="282"/>
      <c r="AE508" s="1368">
        <v>871951495855500</v>
      </c>
      <c r="AF508" s="282">
        <v>1</v>
      </c>
      <c r="AG508" s="282" t="s">
        <v>113</v>
      </c>
      <c r="AH508" s="2781">
        <v>4</v>
      </c>
      <c r="AL508" s="2938"/>
    </row>
    <row r="509" spans="2:38" ht="14" customHeight="1">
      <c r="B509" s="906"/>
      <c r="C509" s="834"/>
      <c r="D509" s="834"/>
      <c r="E509" s="1483" t="s">
        <v>2769</v>
      </c>
      <c r="F509" s="147">
        <v>911401878084</v>
      </c>
      <c r="G509" s="147">
        <v>8719514958654</v>
      </c>
      <c r="H509" s="245" t="s">
        <v>441</v>
      </c>
      <c r="I509" s="54" t="s">
        <v>3241</v>
      </c>
      <c r="J509" s="287">
        <v>200</v>
      </c>
      <c r="K509" s="1077">
        <v>20000</v>
      </c>
      <c r="L509" s="287">
        <v>4000</v>
      </c>
      <c r="M509" s="1516">
        <v>30000</v>
      </c>
      <c r="N509" s="287">
        <v>2</v>
      </c>
      <c r="O509" s="287"/>
      <c r="P509" s="665">
        <v>2275</v>
      </c>
      <c r="R509" s="1779" t="s">
        <v>48</v>
      </c>
      <c r="S509" s="287" t="s">
        <v>49</v>
      </c>
      <c r="T509" s="287" t="s">
        <v>3100</v>
      </c>
      <c r="U509" s="287"/>
      <c r="V509" s="287" t="s">
        <v>121</v>
      </c>
      <c r="W509" s="1477" t="s">
        <v>198</v>
      </c>
      <c r="X509" s="1477">
        <v>100</v>
      </c>
      <c r="Y509" s="287">
        <v>300</v>
      </c>
      <c r="Z509" s="287">
        <v>300</v>
      </c>
      <c r="AA509" s="287">
        <v>50</v>
      </c>
      <c r="AB509" s="287" t="s">
        <v>113</v>
      </c>
      <c r="AC509" s="1477" t="s">
        <v>3079</v>
      </c>
      <c r="AD509" s="287"/>
      <c r="AE509" s="492">
        <v>871951495856200</v>
      </c>
      <c r="AF509" s="287">
        <v>1</v>
      </c>
      <c r="AG509" s="287" t="s">
        <v>113</v>
      </c>
      <c r="AH509" s="2823">
        <v>4</v>
      </c>
      <c r="AL509" s="2938"/>
    </row>
    <row r="511" spans="2:38" s="1484" customFormat="1" ht="15" customHeight="1">
      <c r="B511" s="1519" t="s">
        <v>179</v>
      </c>
      <c r="J511" s="1666"/>
      <c r="K511" s="1666"/>
      <c r="L511" s="1901"/>
      <c r="M511" s="1666"/>
      <c r="N511" s="1666"/>
      <c r="O511" s="1666"/>
      <c r="P511" s="33"/>
      <c r="R511" s="1666"/>
      <c r="S511" s="1666"/>
      <c r="T511" s="1666"/>
      <c r="U511" s="1666"/>
      <c r="V511" s="1666"/>
      <c r="W511" s="1666"/>
      <c r="X511" s="1666"/>
      <c r="Y511" s="1901"/>
      <c r="Z511" s="1901"/>
      <c r="AA511" s="1901"/>
      <c r="AB511" s="1666"/>
      <c r="AC511" s="2483"/>
      <c r="AD511" s="1901"/>
      <c r="AE511" s="1901"/>
      <c r="AF511" s="1666"/>
      <c r="AG511" s="1666"/>
      <c r="AH511" s="2791"/>
      <c r="AJ511"/>
      <c r="AK511" s="2933"/>
      <c r="AL511" s="2938"/>
    </row>
    <row r="512" spans="2:38">
      <c r="B512" s="629" t="s">
        <v>850</v>
      </c>
      <c r="C512" s="1461" t="s">
        <v>2766</v>
      </c>
      <c r="D512" s="1461" t="s">
        <v>2193</v>
      </c>
      <c r="E512" s="1462" t="s">
        <v>2769</v>
      </c>
      <c r="F512" s="2255">
        <v>912300024002</v>
      </c>
      <c r="G512" s="3108">
        <v>8718699455880</v>
      </c>
      <c r="H512" s="1445" t="s">
        <v>851</v>
      </c>
      <c r="I512" s="1498" t="s">
        <v>852</v>
      </c>
      <c r="J512" s="382">
        <v>63</v>
      </c>
      <c r="K512" s="1079">
        <v>8000</v>
      </c>
      <c r="L512" s="400">
        <v>4000</v>
      </c>
      <c r="M512" s="421">
        <v>100000</v>
      </c>
      <c r="N512" s="400">
        <v>5</v>
      </c>
      <c r="O512" s="382"/>
      <c r="P512" s="641">
        <v>6340</v>
      </c>
      <c r="Q512" s="508"/>
      <c r="R512" s="1709" t="s">
        <v>56</v>
      </c>
      <c r="S512" s="382" t="s">
        <v>739</v>
      </c>
      <c r="T512" s="382" t="s">
        <v>3012</v>
      </c>
      <c r="U512" s="382"/>
      <c r="V512" s="382" t="s">
        <v>121</v>
      </c>
      <c r="W512" s="360" t="s">
        <v>198</v>
      </c>
      <c r="X512" s="360">
        <v>126</v>
      </c>
      <c r="Y512" s="400">
        <v>265</v>
      </c>
      <c r="Z512" s="400">
        <v>340.5</v>
      </c>
      <c r="AA512" s="400">
        <v>67.400000000000006</v>
      </c>
      <c r="AB512" s="382" t="s">
        <v>113</v>
      </c>
      <c r="AC512" s="360">
        <v>70</v>
      </c>
      <c r="AD512" s="400"/>
      <c r="AE512" s="2566">
        <v>871869945588000</v>
      </c>
      <c r="AF512" s="400">
        <v>1</v>
      </c>
      <c r="AG512" s="400" t="s">
        <v>113</v>
      </c>
      <c r="AH512" s="2796">
        <v>4</v>
      </c>
      <c r="AL512" s="2938"/>
    </row>
    <row r="513" spans="2:38">
      <c r="B513" s="170"/>
      <c r="C513" s="557" t="s">
        <v>2766</v>
      </c>
      <c r="D513" s="557" t="s">
        <v>2193</v>
      </c>
      <c r="E513" s="1463" t="s">
        <v>2769</v>
      </c>
      <c r="F513" s="2256">
        <v>912300024004</v>
      </c>
      <c r="G513" s="252">
        <v>8718699455903</v>
      </c>
      <c r="H513" s="48" t="s">
        <v>853</v>
      </c>
      <c r="I513" s="253" t="s">
        <v>854</v>
      </c>
      <c r="J513" s="347">
        <v>63</v>
      </c>
      <c r="K513" s="1075">
        <v>8000</v>
      </c>
      <c r="L513" s="340">
        <v>4000</v>
      </c>
      <c r="M513" s="338">
        <v>100000</v>
      </c>
      <c r="N513" s="340">
        <v>5</v>
      </c>
      <c r="O513" s="347"/>
      <c r="P513" s="642">
        <v>6340</v>
      </c>
      <c r="Q513" s="508"/>
      <c r="R513" s="1710" t="s">
        <v>56</v>
      </c>
      <c r="S513" s="347" t="s">
        <v>739</v>
      </c>
      <c r="T513" s="347" t="s">
        <v>3012</v>
      </c>
      <c r="U513" s="347"/>
      <c r="V513" s="347" t="s">
        <v>121</v>
      </c>
      <c r="W513" s="341" t="s">
        <v>198</v>
      </c>
      <c r="X513" s="341">
        <v>126</v>
      </c>
      <c r="Y513" s="340">
        <v>265</v>
      </c>
      <c r="Z513" s="340">
        <v>340.5</v>
      </c>
      <c r="AA513" s="340">
        <v>67.400000000000006</v>
      </c>
      <c r="AB513" s="347" t="s">
        <v>113</v>
      </c>
      <c r="AC513" s="341">
        <v>70</v>
      </c>
      <c r="AD513" s="340"/>
      <c r="AE513" s="2567">
        <v>871869945590300</v>
      </c>
      <c r="AF513" s="340">
        <v>1</v>
      </c>
      <c r="AG513" s="340" t="s">
        <v>113</v>
      </c>
      <c r="AH513" s="2785">
        <v>4</v>
      </c>
      <c r="AL513" s="2938"/>
    </row>
    <row r="514" spans="2:38">
      <c r="B514" s="170"/>
      <c r="C514" s="557" t="s">
        <v>2766</v>
      </c>
      <c r="D514" s="557" t="s">
        <v>2193</v>
      </c>
      <c r="E514" s="1463" t="s">
        <v>2769</v>
      </c>
      <c r="F514" s="2256">
        <v>912300024001</v>
      </c>
      <c r="G514" s="252">
        <v>8718699455873</v>
      </c>
      <c r="H514" s="48" t="s">
        <v>855</v>
      </c>
      <c r="I514" s="253" t="s">
        <v>852</v>
      </c>
      <c r="J514" s="347">
        <v>95</v>
      </c>
      <c r="K514" s="1075">
        <v>12000</v>
      </c>
      <c r="L514" s="340">
        <v>4000</v>
      </c>
      <c r="M514" s="338">
        <v>100000</v>
      </c>
      <c r="N514" s="340">
        <v>5</v>
      </c>
      <c r="O514" s="347"/>
      <c r="P514" s="642">
        <v>6860</v>
      </c>
      <c r="Q514" s="508"/>
      <c r="R514" s="1710" t="s">
        <v>56</v>
      </c>
      <c r="S514" s="347" t="s">
        <v>739</v>
      </c>
      <c r="T514" s="347" t="s">
        <v>3026</v>
      </c>
      <c r="U514" s="347"/>
      <c r="V514" s="347" t="s">
        <v>121</v>
      </c>
      <c r="W514" s="341" t="s">
        <v>198</v>
      </c>
      <c r="X514" s="341">
        <v>126</v>
      </c>
      <c r="Y514" s="340">
        <v>265</v>
      </c>
      <c r="Z514" s="340">
        <v>340.5</v>
      </c>
      <c r="AA514" s="340">
        <v>67.400000000000006</v>
      </c>
      <c r="AB514" s="347" t="s">
        <v>113</v>
      </c>
      <c r="AC514" s="341">
        <v>70</v>
      </c>
      <c r="AD514" s="340"/>
      <c r="AE514" s="2567">
        <v>871869945587300</v>
      </c>
      <c r="AF514" s="340">
        <v>1</v>
      </c>
      <c r="AG514" s="340" t="s">
        <v>113</v>
      </c>
      <c r="AH514" s="2785">
        <v>4</v>
      </c>
      <c r="AL514" s="2938"/>
    </row>
    <row r="515" spans="2:38">
      <c r="B515" s="170"/>
      <c r="C515" s="557" t="s">
        <v>2766</v>
      </c>
      <c r="D515" s="557" t="s">
        <v>2193</v>
      </c>
      <c r="E515" s="1463" t="s">
        <v>2769</v>
      </c>
      <c r="F515" s="2256">
        <v>912300024003</v>
      </c>
      <c r="G515" s="252">
        <v>8718699455897</v>
      </c>
      <c r="H515" s="48" t="s">
        <v>856</v>
      </c>
      <c r="I515" s="253" t="s">
        <v>854</v>
      </c>
      <c r="J515" s="347">
        <v>95</v>
      </c>
      <c r="K515" s="1075">
        <v>12000</v>
      </c>
      <c r="L515" s="340">
        <v>4000</v>
      </c>
      <c r="M515" s="338">
        <v>100000</v>
      </c>
      <c r="N515" s="340">
        <v>5</v>
      </c>
      <c r="O515" s="347"/>
      <c r="P515" s="642">
        <v>6860</v>
      </c>
      <c r="Q515" s="508"/>
      <c r="R515" s="1710" t="s">
        <v>56</v>
      </c>
      <c r="S515" s="347" t="s">
        <v>739</v>
      </c>
      <c r="T515" s="347" t="s">
        <v>3026</v>
      </c>
      <c r="U515" s="347"/>
      <c r="V515" s="347" t="s">
        <v>121</v>
      </c>
      <c r="W515" s="341" t="s">
        <v>198</v>
      </c>
      <c r="X515" s="341">
        <v>126</v>
      </c>
      <c r="Y515" s="340">
        <v>265</v>
      </c>
      <c r="Z515" s="340">
        <v>340.5</v>
      </c>
      <c r="AA515" s="340">
        <v>67.400000000000006</v>
      </c>
      <c r="AB515" s="347" t="s">
        <v>113</v>
      </c>
      <c r="AC515" s="341">
        <v>70</v>
      </c>
      <c r="AD515" s="340"/>
      <c r="AE515" s="2567">
        <v>871869945589700</v>
      </c>
      <c r="AF515" s="340">
        <v>1</v>
      </c>
      <c r="AG515" s="340" t="s">
        <v>113</v>
      </c>
      <c r="AH515" s="2785">
        <v>4</v>
      </c>
      <c r="AL515" s="2938"/>
    </row>
    <row r="516" spans="2:38">
      <c r="B516" s="170"/>
      <c r="C516" s="557" t="s">
        <v>2766</v>
      </c>
      <c r="D516" s="557" t="s">
        <v>2193</v>
      </c>
      <c r="E516" s="1463" t="s">
        <v>2769</v>
      </c>
      <c r="F516" s="2256">
        <v>912300060474</v>
      </c>
      <c r="G516" s="252">
        <v>8720169558960</v>
      </c>
      <c r="H516" s="48" t="s">
        <v>2352</v>
      </c>
      <c r="I516" s="253" t="s">
        <v>852</v>
      </c>
      <c r="J516" s="347">
        <v>117</v>
      </c>
      <c r="K516" s="1075">
        <v>16000</v>
      </c>
      <c r="L516" s="340">
        <v>4000</v>
      </c>
      <c r="M516" s="338">
        <v>100000</v>
      </c>
      <c r="N516" s="340">
        <v>5</v>
      </c>
      <c r="O516" s="347"/>
      <c r="P516" s="642">
        <v>8400</v>
      </c>
      <c r="Q516" s="508"/>
      <c r="R516" s="1710" t="s">
        <v>2308</v>
      </c>
      <c r="S516" s="347" t="s">
        <v>739</v>
      </c>
      <c r="T516" s="347" t="s">
        <v>3015</v>
      </c>
      <c r="U516" s="347"/>
      <c r="V516" s="347" t="s">
        <v>121</v>
      </c>
      <c r="W516" s="341" t="s">
        <v>198</v>
      </c>
      <c r="X516" s="341">
        <v>136</v>
      </c>
      <c r="Y516" s="340">
        <v>265</v>
      </c>
      <c r="Z516" s="340">
        <v>340.5</v>
      </c>
      <c r="AA516" s="340">
        <v>67.400000000000006</v>
      </c>
      <c r="AB516" s="347" t="s">
        <v>113</v>
      </c>
      <c r="AC516" s="341">
        <v>70</v>
      </c>
      <c r="AD516" s="340"/>
      <c r="AE516" s="2567">
        <v>872016955896000</v>
      </c>
      <c r="AF516" s="340">
        <v>1</v>
      </c>
      <c r="AG516" s="340" t="s">
        <v>113</v>
      </c>
      <c r="AH516" s="2785">
        <v>4</v>
      </c>
      <c r="AL516" s="2938"/>
    </row>
    <row r="517" spans="2:38">
      <c r="B517" s="170"/>
      <c r="C517" s="557" t="s">
        <v>2766</v>
      </c>
      <c r="D517" s="557" t="s">
        <v>2193</v>
      </c>
      <c r="E517" s="1463" t="s">
        <v>2769</v>
      </c>
      <c r="F517" s="2264">
        <v>912300060475</v>
      </c>
      <c r="G517" s="252">
        <v>8720169558977</v>
      </c>
      <c r="H517" s="130" t="s">
        <v>2353</v>
      </c>
      <c r="I517" s="253" t="s">
        <v>854</v>
      </c>
      <c r="J517" s="433">
        <v>117</v>
      </c>
      <c r="K517" s="1090">
        <v>16000</v>
      </c>
      <c r="L517" s="364">
        <v>4000</v>
      </c>
      <c r="M517" s="338">
        <v>100000</v>
      </c>
      <c r="N517" s="364">
        <v>5</v>
      </c>
      <c r="O517" s="433"/>
      <c r="P517" s="642">
        <v>8400</v>
      </c>
      <c r="Q517" s="508"/>
      <c r="R517" s="1713" t="s">
        <v>2308</v>
      </c>
      <c r="S517" s="433" t="s">
        <v>739</v>
      </c>
      <c r="T517" s="433" t="s">
        <v>3015</v>
      </c>
      <c r="U517" s="433"/>
      <c r="V517" s="433" t="s">
        <v>121</v>
      </c>
      <c r="W517" s="342" t="s">
        <v>198</v>
      </c>
      <c r="X517" s="342">
        <v>136</v>
      </c>
      <c r="Y517" s="364">
        <v>265</v>
      </c>
      <c r="Z517" s="364">
        <v>340.5</v>
      </c>
      <c r="AA517" s="364">
        <v>67.400000000000006</v>
      </c>
      <c r="AB517" s="433" t="s">
        <v>113</v>
      </c>
      <c r="AC517" s="342">
        <v>70</v>
      </c>
      <c r="AD517" s="364"/>
      <c r="AE517" s="2567">
        <v>872016955897700</v>
      </c>
      <c r="AF517" s="364">
        <v>1</v>
      </c>
      <c r="AG517" s="364" t="s">
        <v>113</v>
      </c>
      <c r="AH517" s="2778">
        <v>4</v>
      </c>
      <c r="AL517" s="2938"/>
    </row>
    <row r="518" spans="2:38">
      <c r="B518" s="170"/>
      <c r="C518" s="557" t="s">
        <v>2766</v>
      </c>
      <c r="D518" s="557" t="s">
        <v>2193</v>
      </c>
      <c r="E518" s="1463" t="s">
        <v>2769</v>
      </c>
      <c r="F518" s="2264">
        <v>912300023662</v>
      </c>
      <c r="G518" s="252">
        <v>8718699096410</v>
      </c>
      <c r="H518" s="30" t="s">
        <v>2600</v>
      </c>
      <c r="I518" s="253" t="s">
        <v>858</v>
      </c>
      <c r="J518" s="433">
        <v>120</v>
      </c>
      <c r="K518" s="1090">
        <v>16000</v>
      </c>
      <c r="L518" s="364">
        <v>4000</v>
      </c>
      <c r="M518" s="338">
        <v>100000</v>
      </c>
      <c r="N518" s="364">
        <v>5</v>
      </c>
      <c r="O518" s="433"/>
      <c r="P518" s="642">
        <v>9700</v>
      </c>
      <c r="Q518" s="508"/>
      <c r="R518" s="1713" t="s">
        <v>56</v>
      </c>
      <c r="S518" s="433" t="s">
        <v>739</v>
      </c>
      <c r="T518" s="433" t="s">
        <v>3015</v>
      </c>
      <c r="U518" s="433"/>
      <c r="V518" s="433" t="s">
        <v>121</v>
      </c>
      <c r="W518" s="342" t="s">
        <v>198</v>
      </c>
      <c r="X518" s="342">
        <v>133</v>
      </c>
      <c r="Y518" s="364">
        <v>422</v>
      </c>
      <c r="Z518" s="364">
        <v>340.5</v>
      </c>
      <c r="AA518" s="364">
        <v>67.400000000000006</v>
      </c>
      <c r="AB518" s="433" t="s">
        <v>113</v>
      </c>
      <c r="AC518" s="342">
        <v>70</v>
      </c>
      <c r="AD518" s="364"/>
      <c r="AE518" s="2567">
        <v>871869909641000</v>
      </c>
      <c r="AF518" s="364">
        <v>1</v>
      </c>
      <c r="AG518" s="364" t="s">
        <v>113</v>
      </c>
      <c r="AH518" s="2778">
        <v>4</v>
      </c>
      <c r="AL518" s="2938"/>
    </row>
    <row r="519" spans="2:38">
      <c r="B519" s="170"/>
      <c r="C519" s="557" t="s">
        <v>2766</v>
      </c>
      <c r="D519" s="557" t="s">
        <v>2193</v>
      </c>
      <c r="E519" s="1463" t="s">
        <v>2769</v>
      </c>
      <c r="F519" s="2267">
        <v>912300023665</v>
      </c>
      <c r="G519" s="254">
        <v>8718699096441</v>
      </c>
      <c r="H519" s="165" t="s">
        <v>859</v>
      </c>
      <c r="I519" s="253" t="s">
        <v>860</v>
      </c>
      <c r="J519" s="433">
        <v>120</v>
      </c>
      <c r="K519" s="1090">
        <v>16000</v>
      </c>
      <c r="L519" s="364">
        <v>4000</v>
      </c>
      <c r="M519" s="338">
        <v>100000</v>
      </c>
      <c r="N519" s="364">
        <v>5</v>
      </c>
      <c r="O519" s="433"/>
      <c r="P519" s="642">
        <v>9700</v>
      </c>
      <c r="Q519" s="508"/>
      <c r="R519" s="1713" t="s">
        <v>56</v>
      </c>
      <c r="S519" s="433" t="s">
        <v>739</v>
      </c>
      <c r="T519" s="433" t="s">
        <v>3015</v>
      </c>
      <c r="U519" s="433"/>
      <c r="V519" s="433" t="s">
        <v>121</v>
      </c>
      <c r="W519" s="342" t="s">
        <v>198</v>
      </c>
      <c r="X519" s="342">
        <v>133</v>
      </c>
      <c r="Y519" s="364">
        <v>422</v>
      </c>
      <c r="Z519" s="364">
        <v>340.5</v>
      </c>
      <c r="AA519" s="364">
        <v>67.400000000000006</v>
      </c>
      <c r="AB519" s="433" t="s">
        <v>113</v>
      </c>
      <c r="AC519" s="342">
        <v>70</v>
      </c>
      <c r="AD519" s="364"/>
      <c r="AE519" s="2569">
        <v>871869909644100</v>
      </c>
      <c r="AF519" s="364">
        <v>1</v>
      </c>
      <c r="AG519" s="364" t="s">
        <v>113</v>
      </c>
      <c r="AH519" s="2778">
        <v>4</v>
      </c>
      <c r="AL519" s="2938"/>
    </row>
    <row r="520" spans="2:38">
      <c r="B520" s="170"/>
      <c r="C520" s="557" t="s">
        <v>2766</v>
      </c>
      <c r="D520" s="557" t="s">
        <v>2193</v>
      </c>
      <c r="E520" s="1463" t="s">
        <v>2769</v>
      </c>
      <c r="F520" s="2267">
        <v>912300023661</v>
      </c>
      <c r="G520" s="254">
        <v>8718699096403</v>
      </c>
      <c r="H520" s="165" t="s">
        <v>2601</v>
      </c>
      <c r="I520" s="253" t="s">
        <v>858</v>
      </c>
      <c r="J520" s="433">
        <v>162</v>
      </c>
      <c r="K520" s="1090">
        <v>21000</v>
      </c>
      <c r="L520" s="364">
        <v>4000</v>
      </c>
      <c r="M520" s="338">
        <v>100000</v>
      </c>
      <c r="N520" s="364">
        <v>5</v>
      </c>
      <c r="O520" s="433"/>
      <c r="P520" s="642">
        <v>11020</v>
      </c>
      <c r="Q520" s="508"/>
      <c r="R520" s="1713" t="s">
        <v>56</v>
      </c>
      <c r="S520" s="433" t="s">
        <v>739</v>
      </c>
      <c r="T520" s="433" t="s">
        <v>3016</v>
      </c>
      <c r="U520" s="433"/>
      <c r="V520" s="433" t="s">
        <v>121</v>
      </c>
      <c r="W520" s="342" t="s">
        <v>198</v>
      </c>
      <c r="X520" s="342">
        <v>129</v>
      </c>
      <c r="Y520" s="364">
        <v>422</v>
      </c>
      <c r="Z520" s="364">
        <v>340.5</v>
      </c>
      <c r="AA520" s="364">
        <v>67.400000000000006</v>
      </c>
      <c r="AB520" s="433" t="s">
        <v>113</v>
      </c>
      <c r="AC520" s="342">
        <v>70</v>
      </c>
      <c r="AD520" s="364"/>
      <c r="AE520" s="2569">
        <v>871869909640300</v>
      </c>
      <c r="AF520" s="364">
        <v>1</v>
      </c>
      <c r="AG520" s="364" t="s">
        <v>113</v>
      </c>
      <c r="AH520" s="2778">
        <v>4</v>
      </c>
      <c r="AL520" s="2938"/>
    </row>
    <row r="521" spans="2:38">
      <c r="B521" s="170"/>
      <c r="C521" s="557" t="s">
        <v>2766</v>
      </c>
      <c r="D521" s="557" t="s">
        <v>2193</v>
      </c>
      <c r="E521" s="1463" t="s">
        <v>2769</v>
      </c>
      <c r="F521" s="2267">
        <v>912300023664</v>
      </c>
      <c r="G521" s="254">
        <v>8718699096434</v>
      </c>
      <c r="H521" s="165" t="s">
        <v>861</v>
      </c>
      <c r="I521" s="253" t="s">
        <v>860</v>
      </c>
      <c r="J521" s="433">
        <v>162</v>
      </c>
      <c r="K521" s="1090">
        <v>21000</v>
      </c>
      <c r="L521" s="364">
        <v>4000</v>
      </c>
      <c r="M521" s="338">
        <v>100000</v>
      </c>
      <c r="N521" s="364">
        <v>5</v>
      </c>
      <c r="O521" s="433"/>
      <c r="P521" s="642">
        <v>11020</v>
      </c>
      <c r="Q521" s="508"/>
      <c r="R521" s="1713" t="s">
        <v>56</v>
      </c>
      <c r="S521" s="433" t="s">
        <v>739</v>
      </c>
      <c r="T521" s="433" t="s">
        <v>3016</v>
      </c>
      <c r="U521" s="433"/>
      <c r="V521" s="433" t="s">
        <v>121</v>
      </c>
      <c r="W521" s="342" t="s">
        <v>198</v>
      </c>
      <c r="X521" s="342">
        <v>129</v>
      </c>
      <c r="Y521" s="364">
        <v>422</v>
      </c>
      <c r="Z521" s="364">
        <v>340.5</v>
      </c>
      <c r="AA521" s="364">
        <v>67.400000000000006</v>
      </c>
      <c r="AB521" s="433" t="s">
        <v>113</v>
      </c>
      <c r="AC521" s="342">
        <v>70</v>
      </c>
      <c r="AD521" s="364"/>
      <c r="AE521" s="2569">
        <v>871869909643400</v>
      </c>
      <c r="AF521" s="364">
        <v>1</v>
      </c>
      <c r="AG521" s="364" t="s">
        <v>113</v>
      </c>
      <c r="AH521" s="2778">
        <v>4</v>
      </c>
      <c r="AL521" s="2938"/>
    </row>
    <row r="522" spans="2:38">
      <c r="B522" s="170"/>
      <c r="C522" s="557" t="s">
        <v>2766</v>
      </c>
      <c r="D522" s="557" t="s">
        <v>2193</v>
      </c>
      <c r="E522" s="1463" t="s">
        <v>2769</v>
      </c>
      <c r="F522" s="2256">
        <v>912300023660</v>
      </c>
      <c r="G522" s="216">
        <v>8718699096397</v>
      </c>
      <c r="H522" s="40" t="s">
        <v>2602</v>
      </c>
      <c r="I522" s="253" t="s">
        <v>858</v>
      </c>
      <c r="J522" s="347">
        <v>217</v>
      </c>
      <c r="K522" s="1075">
        <v>26000</v>
      </c>
      <c r="L522" s="340">
        <v>4000</v>
      </c>
      <c r="M522" s="338">
        <v>100000</v>
      </c>
      <c r="N522" s="340">
        <v>5</v>
      </c>
      <c r="O522" s="347"/>
      <c r="P522" s="642">
        <v>13000</v>
      </c>
      <c r="Q522" s="508"/>
      <c r="R522" s="1710" t="s">
        <v>56</v>
      </c>
      <c r="S522" s="347" t="s">
        <v>739</v>
      </c>
      <c r="T522" s="347" t="s">
        <v>3006</v>
      </c>
      <c r="U522" s="347"/>
      <c r="V522" s="347" t="s">
        <v>121</v>
      </c>
      <c r="W522" s="341" t="s">
        <v>198</v>
      </c>
      <c r="X522" s="341">
        <v>119</v>
      </c>
      <c r="Y522" s="340">
        <v>422</v>
      </c>
      <c r="Z522" s="340">
        <v>340.5</v>
      </c>
      <c r="AA522" s="340">
        <v>67.400000000000006</v>
      </c>
      <c r="AB522" s="347" t="s">
        <v>113</v>
      </c>
      <c r="AC522" s="341">
        <v>70</v>
      </c>
      <c r="AD522" s="340"/>
      <c r="AE522" s="2571">
        <v>871869909639700</v>
      </c>
      <c r="AF522" s="340">
        <v>1</v>
      </c>
      <c r="AG522" s="340" t="s">
        <v>113</v>
      </c>
      <c r="AH522" s="2785">
        <v>4</v>
      </c>
      <c r="AL522" s="2938"/>
    </row>
    <row r="523" spans="2:38">
      <c r="B523" s="170"/>
      <c r="C523" s="834" t="s">
        <v>2766</v>
      </c>
      <c r="D523" s="834" t="s">
        <v>2193</v>
      </c>
      <c r="E523" s="1483" t="s">
        <v>2769</v>
      </c>
      <c r="F523" s="2257">
        <v>912300023663</v>
      </c>
      <c r="G523" s="1313">
        <v>8718699096427</v>
      </c>
      <c r="H523" s="55" t="s">
        <v>862</v>
      </c>
      <c r="I523" s="255" t="s">
        <v>860</v>
      </c>
      <c r="J523" s="432">
        <v>217</v>
      </c>
      <c r="K523" s="1077">
        <v>26000</v>
      </c>
      <c r="L523" s="428">
        <v>4000</v>
      </c>
      <c r="M523" s="429">
        <v>100000</v>
      </c>
      <c r="N523" s="428">
        <v>5</v>
      </c>
      <c r="O523" s="432"/>
      <c r="P523" s="640">
        <v>13000</v>
      </c>
      <c r="Q523" s="508"/>
      <c r="R523" s="1717" t="s">
        <v>56</v>
      </c>
      <c r="S523" s="432" t="s">
        <v>739</v>
      </c>
      <c r="T523" s="432" t="s">
        <v>3006</v>
      </c>
      <c r="U523" s="432"/>
      <c r="V523" s="432" t="s">
        <v>121</v>
      </c>
      <c r="W523" s="456" t="s">
        <v>198</v>
      </c>
      <c r="X523" s="456">
        <v>119</v>
      </c>
      <c r="Y523" s="428">
        <v>422</v>
      </c>
      <c r="Z523" s="428">
        <v>340.5</v>
      </c>
      <c r="AA523" s="428">
        <v>67.400000000000006</v>
      </c>
      <c r="AB523" s="432" t="s">
        <v>113</v>
      </c>
      <c r="AC523" s="456">
        <v>70</v>
      </c>
      <c r="AD523" s="428"/>
      <c r="AE523" s="2572">
        <v>871869909642700</v>
      </c>
      <c r="AF523" s="428">
        <v>1</v>
      </c>
      <c r="AG523" s="428" t="s">
        <v>113</v>
      </c>
      <c r="AH523" s="2786">
        <v>4</v>
      </c>
      <c r="AL523" s="2938"/>
    </row>
    <row r="524" spans="2:38">
      <c r="B524" s="521" t="s">
        <v>3784</v>
      </c>
      <c r="C524" s="832" t="s">
        <v>2766</v>
      </c>
      <c r="D524" s="832" t="s">
        <v>2193</v>
      </c>
      <c r="E524" s="1490" t="s">
        <v>2769</v>
      </c>
      <c r="F524" s="2267">
        <v>912300060470</v>
      </c>
      <c r="G524" s="254">
        <v>8720169557352</v>
      </c>
      <c r="H524" s="165" t="s">
        <v>844</v>
      </c>
      <c r="I524" s="1391" t="s">
        <v>180</v>
      </c>
      <c r="J524" s="433">
        <v>31</v>
      </c>
      <c r="K524" s="1090">
        <v>4263</v>
      </c>
      <c r="L524" s="282">
        <v>4000</v>
      </c>
      <c r="M524" s="388">
        <v>100000</v>
      </c>
      <c r="N524" s="282">
        <v>5</v>
      </c>
      <c r="O524" s="323"/>
      <c r="P524" s="642">
        <v>5000</v>
      </c>
      <c r="Q524" s="508"/>
      <c r="R524" s="1714" t="s">
        <v>56</v>
      </c>
      <c r="S524" s="323" t="s">
        <v>739</v>
      </c>
      <c r="T524" s="323" t="s">
        <v>3025</v>
      </c>
      <c r="U524" s="323"/>
      <c r="V524" s="323" t="s">
        <v>121</v>
      </c>
      <c r="W524" s="283" t="s">
        <v>198</v>
      </c>
      <c r="X524" s="283">
        <v>137</v>
      </c>
      <c r="Y524" s="282">
        <v>211.5</v>
      </c>
      <c r="Z524" s="282">
        <v>286.89999999999998</v>
      </c>
      <c r="AA524" s="282">
        <v>64</v>
      </c>
      <c r="AB524" s="323" t="s">
        <v>113</v>
      </c>
      <c r="AC524" s="283">
        <v>70</v>
      </c>
      <c r="AD524" s="282"/>
      <c r="AE524" s="2569">
        <v>872016955735200</v>
      </c>
      <c r="AF524" s="282">
        <v>1</v>
      </c>
      <c r="AG524" s="282" t="s">
        <v>113</v>
      </c>
      <c r="AH524" s="2781">
        <v>4</v>
      </c>
      <c r="AL524" s="2938"/>
    </row>
    <row r="525" spans="2:38">
      <c r="B525" s="141"/>
      <c r="C525" s="557" t="s">
        <v>2766</v>
      </c>
      <c r="D525" s="557" t="s">
        <v>2193</v>
      </c>
      <c r="E525" s="1463" t="s">
        <v>2769</v>
      </c>
      <c r="F525" s="2268">
        <v>912300060467</v>
      </c>
      <c r="G525" s="252">
        <v>8720169556805</v>
      </c>
      <c r="H525" s="99" t="s">
        <v>845</v>
      </c>
      <c r="I525" s="251" t="s">
        <v>180</v>
      </c>
      <c r="J525" s="347">
        <v>31</v>
      </c>
      <c r="K525" s="1075">
        <v>4437</v>
      </c>
      <c r="L525" s="271">
        <v>4000</v>
      </c>
      <c r="M525" s="338">
        <v>100000</v>
      </c>
      <c r="N525" s="282">
        <v>5</v>
      </c>
      <c r="O525" s="324"/>
      <c r="P525" s="642">
        <v>5000</v>
      </c>
      <c r="Q525" s="508"/>
      <c r="R525" s="1711" t="s">
        <v>56</v>
      </c>
      <c r="S525" s="324" t="s">
        <v>739</v>
      </c>
      <c r="T525" s="324" t="s">
        <v>3025</v>
      </c>
      <c r="U525" s="324"/>
      <c r="V525" s="324" t="s">
        <v>121</v>
      </c>
      <c r="W525" s="291" t="s">
        <v>198</v>
      </c>
      <c r="X525" s="291">
        <v>143</v>
      </c>
      <c r="Y525" s="271">
        <v>211.5</v>
      </c>
      <c r="Z525" s="271">
        <v>286.89999999999998</v>
      </c>
      <c r="AA525" s="271">
        <v>64</v>
      </c>
      <c r="AB525" s="324" t="s">
        <v>113</v>
      </c>
      <c r="AC525" s="283">
        <v>70</v>
      </c>
      <c r="AD525" s="271"/>
      <c r="AE525" s="2567">
        <v>872016955680500</v>
      </c>
      <c r="AF525" s="271">
        <v>1</v>
      </c>
      <c r="AG525" s="271" t="s">
        <v>113</v>
      </c>
      <c r="AH525" s="2779">
        <v>4</v>
      </c>
      <c r="AL525" s="2938"/>
    </row>
    <row r="526" spans="2:38">
      <c r="B526" s="141"/>
      <c r="C526" s="557" t="s">
        <v>2766</v>
      </c>
      <c r="D526" s="557" t="s">
        <v>2193</v>
      </c>
      <c r="E526" s="1463" t="s">
        <v>2769</v>
      </c>
      <c r="F526" s="2268">
        <v>912300060468</v>
      </c>
      <c r="G526" s="252">
        <v>8720169556812</v>
      </c>
      <c r="H526" s="99" t="s">
        <v>846</v>
      </c>
      <c r="I526" s="251" t="s">
        <v>184</v>
      </c>
      <c r="J526" s="347">
        <v>31</v>
      </c>
      <c r="K526" s="1075">
        <v>4263</v>
      </c>
      <c r="L526" s="271">
        <v>4000</v>
      </c>
      <c r="M526" s="338">
        <v>100000</v>
      </c>
      <c r="N526" s="282">
        <v>5</v>
      </c>
      <c r="O526" s="324"/>
      <c r="P526" s="642">
        <v>5000</v>
      </c>
      <c r="Q526" s="508"/>
      <c r="R526" s="1711" t="s">
        <v>56</v>
      </c>
      <c r="S526" s="324" t="s">
        <v>739</v>
      </c>
      <c r="T526" s="324" t="s">
        <v>3025</v>
      </c>
      <c r="U526" s="324"/>
      <c r="V526" s="324" t="s">
        <v>121</v>
      </c>
      <c r="W526" s="291" t="s">
        <v>198</v>
      </c>
      <c r="X526" s="291">
        <v>137</v>
      </c>
      <c r="Y526" s="271">
        <v>211.5</v>
      </c>
      <c r="Z526" s="271">
        <v>286.89999999999998</v>
      </c>
      <c r="AA526" s="271">
        <v>64</v>
      </c>
      <c r="AB526" s="324" t="s">
        <v>113</v>
      </c>
      <c r="AC526" s="283">
        <v>70</v>
      </c>
      <c r="AD526" s="271"/>
      <c r="AE526" s="2567">
        <v>872016955681200</v>
      </c>
      <c r="AF526" s="271">
        <v>1</v>
      </c>
      <c r="AG526" s="271" t="s">
        <v>113</v>
      </c>
      <c r="AH526" s="2779">
        <v>4</v>
      </c>
      <c r="AL526" s="2938"/>
    </row>
    <row r="527" spans="2:38">
      <c r="B527" s="141"/>
      <c r="C527" s="557" t="s">
        <v>2766</v>
      </c>
      <c r="D527" s="557" t="s">
        <v>2193</v>
      </c>
      <c r="E527" s="1463" t="s">
        <v>2769</v>
      </c>
      <c r="F527" s="2268">
        <v>912300060466</v>
      </c>
      <c r="G527" s="252">
        <v>8720169556799</v>
      </c>
      <c r="H527" s="99" t="s">
        <v>847</v>
      </c>
      <c r="I527" s="251" t="s">
        <v>184</v>
      </c>
      <c r="J527" s="347">
        <v>31</v>
      </c>
      <c r="K527" s="1075">
        <v>4437</v>
      </c>
      <c r="L527" s="271">
        <v>4000</v>
      </c>
      <c r="M527" s="338">
        <v>100000</v>
      </c>
      <c r="N527" s="282">
        <v>5</v>
      </c>
      <c r="O527" s="324"/>
      <c r="P527" s="642">
        <v>5000</v>
      </c>
      <c r="Q527" s="508"/>
      <c r="R527" s="1711" t="s">
        <v>56</v>
      </c>
      <c r="S527" s="324" t="s">
        <v>739</v>
      </c>
      <c r="T527" s="324" t="s">
        <v>3025</v>
      </c>
      <c r="U527" s="324"/>
      <c r="V527" s="324" t="s">
        <v>121</v>
      </c>
      <c r="W527" s="291" t="s">
        <v>198</v>
      </c>
      <c r="X527" s="291">
        <v>143</v>
      </c>
      <c r="Y527" s="271">
        <v>211.5</v>
      </c>
      <c r="Z527" s="271">
        <v>286.89999999999998</v>
      </c>
      <c r="AA527" s="271">
        <v>64</v>
      </c>
      <c r="AB527" s="324" t="s">
        <v>113</v>
      </c>
      <c r="AC527" s="283">
        <v>70</v>
      </c>
      <c r="AD527" s="271"/>
      <c r="AE527" s="2567">
        <v>872016955679900</v>
      </c>
      <c r="AF527" s="271">
        <v>1</v>
      </c>
      <c r="AG527" s="271" t="s">
        <v>113</v>
      </c>
      <c r="AH527" s="2779">
        <v>4</v>
      </c>
      <c r="AL527" s="2938"/>
    </row>
    <row r="528" spans="2:38">
      <c r="B528" s="141"/>
      <c r="C528" s="834" t="s">
        <v>2766</v>
      </c>
      <c r="D528" s="834" t="s">
        <v>2193</v>
      </c>
      <c r="E528" s="1483" t="s">
        <v>2769</v>
      </c>
      <c r="F528" s="2269">
        <v>912300060469</v>
      </c>
      <c r="G528" s="948">
        <v>8720169556829</v>
      </c>
      <c r="H528" s="166" t="s">
        <v>848</v>
      </c>
      <c r="I528" s="560" t="s">
        <v>184</v>
      </c>
      <c r="J528" s="432">
        <v>43</v>
      </c>
      <c r="K528" s="1077" t="s">
        <v>849</v>
      </c>
      <c r="L528" s="273">
        <v>4000</v>
      </c>
      <c r="M528" s="429">
        <v>100000</v>
      </c>
      <c r="N528" s="273">
        <v>5</v>
      </c>
      <c r="O528" s="431"/>
      <c r="P528" s="640">
        <v>5000</v>
      </c>
      <c r="Q528" s="508"/>
      <c r="R528" s="1712" t="s">
        <v>56</v>
      </c>
      <c r="S528" s="431" t="s">
        <v>739</v>
      </c>
      <c r="T528" s="431" t="s">
        <v>3025</v>
      </c>
      <c r="U528" s="431"/>
      <c r="V528" s="431" t="s">
        <v>121</v>
      </c>
      <c r="W528" s="284" t="s">
        <v>198</v>
      </c>
      <c r="X528" s="284">
        <v>146</v>
      </c>
      <c r="Y528" s="273">
        <v>211.5</v>
      </c>
      <c r="Z528" s="273">
        <v>286.89999999999998</v>
      </c>
      <c r="AA528" s="273">
        <v>64</v>
      </c>
      <c r="AB528" s="431" t="s">
        <v>113</v>
      </c>
      <c r="AC528" s="284">
        <v>70</v>
      </c>
      <c r="AD528" s="273"/>
      <c r="AE528" s="2568">
        <v>872016955682900</v>
      </c>
      <c r="AF528" s="273">
        <v>1</v>
      </c>
      <c r="AG528" s="273" t="s">
        <v>113</v>
      </c>
      <c r="AH528" s="2780">
        <v>4</v>
      </c>
      <c r="AL528" s="2938"/>
    </row>
    <row r="529" spans="2:38">
      <c r="B529" s="521" t="s">
        <v>864</v>
      </c>
      <c r="C529" s="1461" t="s">
        <v>2766</v>
      </c>
      <c r="D529" s="1461" t="s">
        <v>2193</v>
      </c>
      <c r="E529" s="1462" t="s">
        <v>2769</v>
      </c>
      <c r="F529" s="2265">
        <v>911401881602</v>
      </c>
      <c r="G529" s="858">
        <v>8720169751989</v>
      </c>
      <c r="H529" s="858" t="s">
        <v>865</v>
      </c>
      <c r="I529" s="1496" t="s">
        <v>866</v>
      </c>
      <c r="J529" s="1502">
        <v>6.5</v>
      </c>
      <c r="K529" s="1079">
        <v>900</v>
      </c>
      <c r="L529" s="1503">
        <v>4000</v>
      </c>
      <c r="M529" s="421">
        <v>30000</v>
      </c>
      <c r="N529" s="506">
        <v>2</v>
      </c>
      <c r="O529" s="1503"/>
      <c r="P529" s="1322">
        <v>1550</v>
      </c>
      <c r="Q529" s="508"/>
      <c r="R529" s="1759" t="s">
        <v>48</v>
      </c>
      <c r="S529" s="1503" t="s">
        <v>49</v>
      </c>
      <c r="T529" s="1503"/>
      <c r="U529" s="1503"/>
      <c r="V529" s="1503" t="s">
        <v>121</v>
      </c>
      <c r="W529" s="1673">
        <v>3</v>
      </c>
      <c r="X529" s="1673">
        <v>138</v>
      </c>
      <c r="Y529" s="1503">
        <v>232</v>
      </c>
      <c r="Z529" s="1503">
        <v>220</v>
      </c>
      <c r="AA529" s="1503">
        <v>60.4</v>
      </c>
      <c r="AB529" s="1503" t="s">
        <v>133</v>
      </c>
      <c r="AC529" s="519" t="s">
        <v>3079</v>
      </c>
      <c r="AD529" s="1503"/>
      <c r="AE529" s="2570">
        <v>872016975198999</v>
      </c>
      <c r="AF529" s="1503">
        <v>1</v>
      </c>
      <c r="AG529" s="1503" t="s">
        <v>113</v>
      </c>
      <c r="AH529" s="2792">
        <v>8.5</v>
      </c>
      <c r="AL529" s="2938"/>
    </row>
    <row r="530" spans="2:38">
      <c r="B530" s="887"/>
      <c r="C530" s="557" t="s">
        <v>2766</v>
      </c>
      <c r="D530" s="557" t="s">
        <v>2193</v>
      </c>
      <c r="E530" s="1463" t="s">
        <v>2769</v>
      </c>
      <c r="F530" s="187">
        <v>911401881702</v>
      </c>
      <c r="G530" s="716">
        <v>8720169751996</v>
      </c>
      <c r="H530" s="716" t="s">
        <v>867</v>
      </c>
      <c r="I530" s="237" t="s">
        <v>866</v>
      </c>
      <c r="J530" s="983">
        <v>13</v>
      </c>
      <c r="K530" s="1075">
        <v>1700</v>
      </c>
      <c r="L530" s="831">
        <v>3000</v>
      </c>
      <c r="M530" s="388">
        <v>30000</v>
      </c>
      <c r="N530" s="408">
        <v>2</v>
      </c>
      <c r="O530" s="831"/>
      <c r="P530" s="1319">
        <v>2600</v>
      </c>
      <c r="Q530" s="508"/>
      <c r="R530" s="1719" t="s">
        <v>48</v>
      </c>
      <c r="S530" s="831" t="s">
        <v>49</v>
      </c>
      <c r="T530" s="831"/>
      <c r="U530" s="831"/>
      <c r="V530" s="831" t="s">
        <v>147</v>
      </c>
      <c r="W530" s="2020">
        <v>3</v>
      </c>
      <c r="X530" s="2020">
        <v>130</v>
      </c>
      <c r="Y530" s="831">
        <v>232</v>
      </c>
      <c r="Z530" s="831">
        <v>220</v>
      </c>
      <c r="AA530" s="831">
        <v>60.4</v>
      </c>
      <c r="AB530" s="831" t="s">
        <v>133</v>
      </c>
      <c r="AC530" s="352" t="s">
        <v>3079</v>
      </c>
      <c r="AD530" s="831"/>
      <c r="AE530" s="2557">
        <v>872016975199699</v>
      </c>
      <c r="AF530" s="831">
        <v>1</v>
      </c>
      <c r="AG530" s="831" t="s">
        <v>113</v>
      </c>
      <c r="AH530" s="2788">
        <v>8.5</v>
      </c>
      <c r="AL530" s="2938"/>
    </row>
    <row r="531" spans="2:38">
      <c r="B531" s="887"/>
      <c r="C531" s="557" t="s">
        <v>2766</v>
      </c>
      <c r="D531" s="557" t="s">
        <v>2193</v>
      </c>
      <c r="E531" s="1463" t="s">
        <v>2769</v>
      </c>
      <c r="F531" s="187">
        <v>911401881802</v>
      </c>
      <c r="G531" s="716">
        <v>8720169752009</v>
      </c>
      <c r="H531" s="716" t="s">
        <v>868</v>
      </c>
      <c r="I531" s="237" t="s">
        <v>866</v>
      </c>
      <c r="J531" s="983">
        <v>13</v>
      </c>
      <c r="K531" s="1075">
        <v>1800</v>
      </c>
      <c r="L531" s="831">
        <v>4000</v>
      </c>
      <c r="M531" s="388">
        <v>30000</v>
      </c>
      <c r="N531" s="408">
        <v>2</v>
      </c>
      <c r="O531" s="831"/>
      <c r="P531" s="1319">
        <v>2600</v>
      </c>
      <c r="Q531" s="508"/>
      <c r="R531" s="1719" t="s">
        <v>48</v>
      </c>
      <c r="S531" s="831" t="s">
        <v>49</v>
      </c>
      <c r="T531" s="831"/>
      <c r="U531" s="831"/>
      <c r="V531" s="831" t="s">
        <v>121</v>
      </c>
      <c r="W531" s="2020">
        <v>3</v>
      </c>
      <c r="X531" s="2020">
        <v>138</v>
      </c>
      <c r="Y531" s="831">
        <v>232</v>
      </c>
      <c r="Z531" s="831">
        <v>220</v>
      </c>
      <c r="AA531" s="831">
        <v>60.4</v>
      </c>
      <c r="AB531" s="831" t="s">
        <v>133</v>
      </c>
      <c r="AC531" s="352" t="s">
        <v>3079</v>
      </c>
      <c r="AD531" s="831"/>
      <c r="AE531" s="2557">
        <v>872016975200999</v>
      </c>
      <c r="AF531" s="831">
        <v>1</v>
      </c>
      <c r="AG531" s="831" t="s">
        <v>113</v>
      </c>
      <c r="AH531" s="2788">
        <v>8.5</v>
      </c>
      <c r="AL531" s="2938"/>
    </row>
    <row r="532" spans="2:38">
      <c r="B532" s="887"/>
      <c r="C532" s="557" t="s">
        <v>2766</v>
      </c>
      <c r="D532" s="557" t="s">
        <v>2193</v>
      </c>
      <c r="E532" s="1463" t="s">
        <v>2769</v>
      </c>
      <c r="F532" s="187">
        <v>911401881902</v>
      </c>
      <c r="G532" s="716">
        <v>8720169752016</v>
      </c>
      <c r="H532" s="716" t="s">
        <v>869</v>
      </c>
      <c r="I532" s="237" t="s">
        <v>866</v>
      </c>
      <c r="J532" s="983">
        <v>20</v>
      </c>
      <c r="K532" s="1075">
        <v>2600</v>
      </c>
      <c r="L532" s="831">
        <v>3000</v>
      </c>
      <c r="M532" s="388">
        <v>30000</v>
      </c>
      <c r="N532" s="408">
        <v>2</v>
      </c>
      <c r="O532" s="831"/>
      <c r="P532" s="1319">
        <v>3600</v>
      </c>
      <c r="Q532" s="508"/>
      <c r="R532" s="1719" t="s">
        <v>48</v>
      </c>
      <c r="S532" s="831" t="s">
        <v>49</v>
      </c>
      <c r="T532" s="831"/>
      <c r="U532" s="831"/>
      <c r="V532" s="831" t="s">
        <v>147</v>
      </c>
      <c r="W532" s="2020">
        <v>10</v>
      </c>
      <c r="X532" s="2020">
        <v>130</v>
      </c>
      <c r="Y532" s="831">
        <v>342</v>
      </c>
      <c r="Z532" s="831">
        <v>220</v>
      </c>
      <c r="AA532" s="831">
        <v>63.5</v>
      </c>
      <c r="AB532" s="831" t="s">
        <v>133</v>
      </c>
      <c r="AC532" s="352" t="s">
        <v>3079</v>
      </c>
      <c r="AD532" s="831"/>
      <c r="AE532" s="2557">
        <v>872016975201699</v>
      </c>
      <c r="AF532" s="831">
        <v>1</v>
      </c>
      <c r="AG532" s="831" t="s">
        <v>113</v>
      </c>
      <c r="AH532" s="2788">
        <v>8.5</v>
      </c>
      <c r="AL532" s="2938"/>
    </row>
    <row r="533" spans="2:38">
      <c r="B533" s="887"/>
      <c r="C533" s="557" t="s">
        <v>2766</v>
      </c>
      <c r="D533" s="557" t="s">
        <v>2193</v>
      </c>
      <c r="E533" s="1463" t="s">
        <v>2769</v>
      </c>
      <c r="F533" s="187">
        <v>911401882002</v>
      </c>
      <c r="G533" s="716">
        <v>8720169752023</v>
      </c>
      <c r="H533" s="165" t="s">
        <v>870</v>
      </c>
      <c r="I533" s="253" t="s">
        <v>866</v>
      </c>
      <c r="J533" s="983">
        <v>20</v>
      </c>
      <c r="K533" s="1075">
        <v>2800</v>
      </c>
      <c r="L533" s="831">
        <v>4000</v>
      </c>
      <c r="M533" s="388">
        <v>30000</v>
      </c>
      <c r="N533" s="408">
        <v>2</v>
      </c>
      <c r="O533" s="831"/>
      <c r="P533" s="1319">
        <v>3600</v>
      </c>
      <c r="Q533" s="508"/>
      <c r="R533" s="1719" t="s">
        <v>48</v>
      </c>
      <c r="S533" s="831" t="s">
        <v>49</v>
      </c>
      <c r="T533" s="831"/>
      <c r="U533" s="831"/>
      <c r="V533" s="831" t="s">
        <v>121</v>
      </c>
      <c r="W533" s="2020">
        <v>10</v>
      </c>
      <c r="X533" s="2020">
        <v>140</v>
      </c>
      <c r="Y533" s="831">
        <v>342</v>
      </c>
      <c r="Z533" s="831">
        <v>220</v>
      </c>
      <c r="AA533" s="831">
        <v>63.5</v>
      </c>
      <c r="AB533" s="831" t="s">
        <v>133</v>
      </c>
      <c r="AC533" s="352" t="s">
        <v>3079</v>
      </c>
      <c r="AD533" s="831"/>
      <c r="AE533" s="2557">
        <v>872016975202399</v>
      </c>
      <c r="AF533" s="831">
        <v>1</v>
      </c>
      <c r="AG533" s="831" t="s">
        <v>113</v>
      </c>
      <c r="AH533" s="2788">
        <v>8.5</v>
      </c>
      <c r="AL533" s="2938"/>
    </row>
    <row r="534" spans="2:38">
      <c r="B534" s="887"/>
      <c r="C534" s="557" t="s">
        <v>2766</v>
      </c>
      <c r="D534" s="557" t="s">
        <v>2193</v>
      </c>
      <c r="E534" s="1463" t="s">
        <v>2769</v>
      </c>
      <c r="F534" s="187">
        <v>911401882102</v>
      </c>
      <c r="G534" s="716">
        <v>8720169752030</v>
      </c>
      <c r="H534" s="40" t="s">
        <v>871</v>
      </c>
      <c r="I534" s="253" t="s">
        <v>866</v>
      </c>
      <c r="J534" s="984">
        <v>32</v>
      </c>
      <c r="K534" s="1090">
        <v>4200</v>
      </c>
      <c r="L534" s="831">
        <v>3000</v>
      </c>
      <c r="M534" s="388">
        <v>30000</v>
      </c>
      <c r="N534" s="408">
        <v>2</v>
      </c>
      <c r="O534" s="831"/>
      <c r="P534" s="1319">
        <v>4600</v>
      </c>
      <c r="Q534" s="508"/>
      <c r="R534" s="1719" t="s">
        <v>48</v>
      </c>
      <c r="S534" s="831" t="s">
        <v>49</v>
      </c>
      <c r="T534" s="831"/>
      <c r="U534" s="831"/>
      <c r="V534" s="831" t="s">
        <v>147</v>
      </c>
      <c r="W534" s="2020">
        <v>10</v>
      </c>
      <c r="X534" s="2020">
        <v>131</v>
      </c>
      <c r="Y534" s="831">
        <v>342</v>
      </c>
      <c r="Z534" s="831">
        <v>220</v>
      </c>
      <c r="AA534" s="831">
        <v>63.5</v>
      </c>
      <c r="AB534" s="831" t="s">
        <v>133</v>
      </c>
      <c r="AC534" s="352" t="s">
        <v>3079</v>
      </c>
      <c r="AD534" s="831"/>
      <c r="AE534" s="2557">
        <v>872016975203099</v>
      </c>
      <c r="AF534" s="831">
        <v>1</v>
      </c>
      <c r="AG534" s="831" t="s">
        <v>113</v>
      </c>
      <c r="AH534" s="2788">
        <v>8.5</v>
      </c>
      <c r="AL534" s="2938"/>
    </row>
    <row r="535" spans="2:38">
      <c r="B535" s="888"/>
      <c r="C535" s="834" t="s">
        <v>2766</v>
      </c>
      <c r="D535" s="834" t="s">
        <v>2193</v>
      </c>
      <c r="E535" s="1483" t="s">
        <v>2769</v>
      </c>
      <c r="F535" s="2266">
        <v>911401882202</v>
      </c>
      <c r="G535" s="886">
        <v>8720169752047</v>
      </c>
      <c r="H535" s="55" t="s">
        <v>872</v>
      </c>
      <c r="I535" s="255" t="s">
        <v>866</v>
      </c>
      <c r="J535" s="807">
        <v>32</v>
      </c>
      <c r="K535" s="1077">
        <v>4480</v>
      </c>
      <c r="L535" s="559">
        <v>4000</v>
      </c>
      <c r="M535" s="429">
        <v>30000</v>
      </c>
      <c r="N535" s="583">
        <v>2</v>
      </c>
      <c r="O535" s="559"/>
      <c r="P535" s="1323">
        <v>4600</v>
      </c>
      <c r="Q535" s="508"/>
      <c r="R535" s="1760" t="s">
        <v>48</v>
      </c>
      <c r="S535" s="559" t="s">
        <v>49</v>
      </c>
      <c r="T535" s="559"/>
      <c r="U535" s="559"/>
      <c r="V535" s="559" t="s">
        <v>121</v>
      </c>
      <c r="W535" s="2022">
        <v>10</v>
      </c>
      <c r="X535" s="2022">
        <v>140</v>
      </c>
      <c r="Y535" s="559">
        <v>342</v>
      </c>
      <c r="Z535" s="559">
        <v>220</v>
      </c>
      <c r="AA535" s="559">
        <v>63.5</v>
      </c>
      <c r="AB535" s="559" t="s">
        <v>133</v>
      </c>
      <c r="AC535" s="2043" t="s">
        <v>3079</v>
      </c>
      <c r="AD535" s="559"/>
      <c r="AE535" s="2560">
        <v>872016975204799</v>
      </c>
      <c r="AF535" s="559">
        <v>1</v>
      </c>
      <c r="AG535" s="559" t="s">
        <v>113</v>
      </c>
      <c r="AH535" s="2795">
        <v>8.5</v>
      </c>
      <c r="AL535" s="2938"/>
    </row>
    <row r="536" spans="2:38" ht="14.5" customHeight="1">
      <c r="B536" s="521" t="s">
        <v>2682</v>
      </c>
      <c r="C536" s="1461" t="s">
        <v>2766</v>
      </c>
      <c r="D536" s="1461" t="s">
        <v>2193</v>
      </c>
      <c r="E536" s="1462" t="s">
        <v>2769</v>
      </c>
      <c r="F536" s="2265">
        <v>911401871386</v>
      </c>
      <c r="G536" s="858">
        <v>8720169736016</v>
      </c>
      <c r="H536" s="1445" t="s">
        <v>2579</v>
      </c>
      <c r="I536" s="1498" t="s">
        <v>3186</v>
      </c>
      <c r="J536" s="382">
        <v>10</v>
      </c>
      <c r="K536" s="1115" t="s">
        <v>3174</v>
      </c>
      <c r="L536" s="506" t="s">
        <v>3698</v>
      </c>
      <c r="M536" s="421">
        <v>50000</v>
      </c>
      <c r="N536" s="506">
        <v>5</v>
      </c>
      <c r="O536" s="601"/>
      <c r="P536" s="1322">
        <v>355</v>
      </c>
      <c r="Q536" s="508"/>
      <c r="R536" s="1737" t="s">
        <v>56</v>
      </c>
      <c r="S536" s="601" t="s">
        <v>49</v>
      </c>
      <c r="T536" s="601" t="s">
        <v>3008</v>
      </c>
      <c r="U536" s="601"/>
      <c r="V536" s="601" t="s">
        <v>3002</v>
      </c>
      <c r="W536" s="519" t="s">
        <v>198</v>
      </c>
      <c r="X536" s="519">
        <v>120</v>
      </c>
      <c r="Y536" s="506">
        <v>85</v>
      </c>
      <c r="Z536" s="506">
        <v>130</v>
      </c>
      <c r="AA536" s="506">
        <v>31</v>
      </c>
      <c r="AB536" s="601" t="s">
        <v>113</v>
      </c>
      <c r="AC536" s="519" t="s">
        <v>3079</v>
      </c>
      <c r="AD536" s="506"/>
      <c r="AE536" s="2570">
        <v>872016973601699</v>
      </c>
      <c r="AF536" s="506">
        <v>1</v>
      </c>
      <c r="AG536" s="506" t="s">
        <v>113</v>
      </c>
      <c r="AH536" s="2824">
        <v>0.5</v>
      </c>
      <c r="AL536" s="2938"/>
    </row>
    <row r="537" spans="2:38">
      <c r="B537" s="138"/>
      <c r="C537" s="557" t="s">
        <v>2766</v>
      </c>
      <c r="D537" s="557" t="s">
        <v>2193</v>
      </c>
      <c r="E537" s="1463" t="s">
        <v>2769</v>
      </c>
      <c r="F537" s="187">
        <v>911401872386</v>
      </c>
      <c r="G537" s="716">
        <v>8720169736023</v>
      </c>
      <c r="H537" s="48" t="s">
        <v>2580</v>
      </c>
      <c r="I537" s="253" t="s">
        <v>3186</v>
      </c>
      <c r="J537" s="347">
        <v>20</v>
      </c>
      <c r="K537" s="1086" t="s">
        <v>3175</v>
      </c>
      <c r="L537" s="408" t="s">
        <v>3698</v>
      </c>
      <c r="M537" s="388">
        <v>50000</v>
      </c>
      <c r="N537" s="408">
        <v>5</v>
      </c>
      <c r="O537" s="445"/>
      <c r="P537" s="1319">
        <v>455</v>
      </c>
      <c r="Q537" s="508"/>
      <c r="R537" s="1736" t="s">
        <v>56</v>
      </c>
      <c r="S537" s="445" t="s">
        <v>49</v>
      </c>
      <c r="T537" s="445" t="s">
        <v>3009</v>
      </c>
      <c r="U537" s="445"/>
      <c r="V537" s="445" t="s">
        <v>3002</v>
      </c>
      <c r="W537" s="352" t="s">
        <v>198</v>
      </c>
      <c r="X537" s="352">
        <v>120</v>
      </c>
      <c r="Y537" s="408">
        <v>97</v>
      </c>
      <c r="Z537" s="408">
        <v>149</v>
      </c>
      <c r="AA537" s="408">
        <v>31</v>
      </c>
      <c r="AB537" s="445" t="s">
        <v>113</v>
      </c>
      <c r="AC537" s="352" t="s">
        <v>3079</v>
      </c>
      <c r="AD537" s="408"/>
      <c r="AE537" s="2557">
        <v>872016973602399</v>
      </c>
      <c r="AF537" s="408">
        <v>1</v>
      </c>
      <c r="AG537" s="408" t="s">
        <v>113</v>
      </c>
      <c r="AH537" s="2004">
        <v>1</v>
      </c>
      <c r="AL537" s="2938"/>
    </row>
    <row r="538" spans="2:38">
      <c r="B538" s="138"/>
      <c r="C538" s="557" t="s">
        <v>2766</v>
      </c>
      <c r="D538" s="557" t="s">
        <v>2193</v>
      </c>
      <c r="E538" s="1463" t="s">
        <v>2769</v>
      </c>
      <c r="F538" s="187">
        <v>911401873386</v>
      </c>
      <c r="G538" s="716">
        <v>8720169736030</v>
      </c>
      <c r="H538" s="48" t="s">
        <v>2581</v>
      </c>
      <c r="I538" s="253" t="s">
        <v>3186</v>
      </c>
      <c r="J538" s="347">
        <v>30</v>
      </c>
      <c r="K538" s="860" t="s">
        <v>3176</v>
      </c>
      <c r="L538" s="408" t="s">
        <v>3698</v>
      </c>
      <c r="M538" s="388">
        <v>50000</v>
      </c>
      <c r="N538" s="408">
        <v>5</v>
      </c>
      <c r="O538" s="445"/>
      <c r="P538" s="1319">
        <v>610</v>
      </c>
      <c r="Q538" s="508"/>
      <c r="R538" s="1736" t="s">
        <v>56</v>
      </c>
      <c r="S538" s="445" t="s">
        <v>49</v>
      </c>
      <c r="T538" s="445" t="s">
        <v>3009</v>
      </c>
      <c r="U538" s="445"/>
      <c r="V538" s="445" t="s">
        <v>3002</v>
      </c>
      <c r="W538" s="352" t="s">
        <v>198</v>
      </c>
      <c r="X538" s="352">
        <v>120</v>
      </c>
      <c r="Y538" s="408">
        <v>133</v>
      </c>
      <c r="Z538" s="408">
        <v>182</v>
      </c>
      <c r="AA538" s="408">
        <v>29</v>
      </c>
      <c r="AB538" s="445" t="s">
        <v>113</v>
      </c>
      <c r="AC538" s="352" t="s">
        <v>3079</v>
      </c>
      <c r="AD538" s="408"/>
      <c r="AE538" s="2557">
        <v>872016973603099</v>
      </c>
      <c r="AF538" s="408">
        <v>1</v>
      </c>
      <c r="AG538" s="408" t="s">
        <v>113</v>
      </c>
      <c r="AH538" s="2004">
        <v>4</v>
      </c>
      <c r="AL538" s="2938"/>
    </row>
    <row r="539" spans="2:38">
      <c r="B539" s="138"/>
      <c r="C539" s="557" t="s">
        <v>2766</v>
      </c>
      <c r="D539" s="557" t="s">
        <v>2193</v>
      </c>
      <c r="E539" s="1463" t="s">
        <v>2769</v>
      </c>
      <c r="F539" s="187">
        <v>911401874386</v>
      </c>
      <c r="G539" s="716">
        <v>8720169736047</v>
      </c>
      <c r="H539" s="48" t="s">
        <v>2582</v>
      </c>
      <c r="I539" s="253" t="s">
        <v>3186</v>
      </c>
      <c r="J539" s="347">
        <v>50</v>
      </c>
      <c r="K539" s="1086" t="s">
        <v>3177</v>
      </c>
      <c r="L539" s="408" t="s">
        <v>3698</v>
      </c>
      <c r="M539" s="388">
        <v>50000</v>
      </c>
      <c r="N539" s="408">
        <v>5</v>
      </c>
      <c r="O539" s="445"/>
      <c r="P539" s="1319">
        <v>850</v>
      </c>
      <c r="Q539" s="508"/>
      <c r="R539" s="1736" t="s">
        <v>56</v>
      </c>
      <c r="S539" s="445" t="s">
        <v>49</v>
      </c>
      <c r="T539" s="445" t="s">
        <v>3010</v>
      </c>
      <c r="U539" s="445"/>
      <c r="V539" s="445" t="s">
        <v>3002</v>
      </c>
      <c r="W539" s="352" t="s">
        <v>198</v>
      </c>
      <c r="X539" s="352">
        <v>120</v>
      </c>
      <c r="Y539" s="408">
        <v>173</v>
      </c>
      <c r="Z539" s="408">
        <v>232</v>
      </c>
      <c r="AA539" s="408">
        <v>30</v>
      </c>
      <c r="AB539" s="445" t="s">
        <v>113</v>
      </c>
      <c r="AC539" s="352" t="s">
        <v>3079</v>
      </c>
      <c r="AD539" s="408"/>
      <c r="AE539" s="2557">
        <v>872016973604799</v>
      </c>
      <c r="AF539" s="408">
        <v>1</v>
      </c>
      <c r="AG539" s="408" t="s">
        <v>113</v>
      </c>
      <c r="AH539" s="2004">
        <v>4</v>
      </c>
      <c r="AL539" s="2938"/>
    </row>
    <row r="540" spans="2:38">
      <c r="B540" s="138"/>
      <c r="C540" s="834" t="s">
        <v>2766</v>
      </c>
      <c r="D540" s="834" t="s">
        <v>2193</v>
      </c>
      <c r="E540" s="1483" t="s">
        <v>2769</v>
      </c>
      <c r="F540" s="2266">
        <v>911401875386</v>
      </c>
      <c r="G540" s="886">
        <v>8720169736054</v>
      </c>
      <c r="H540" s="939" t="s">
        <v>2583</v>
      </c>
      <c r="I540" s="560" t="s">
        <v>3186</v>
      </c>
      <c r="J540" s="807">
        <v>70</v>
      </c>
      <c r="K540" s="1085" t="s">
        <v>3178</v>
      </c>
      <c r="L540" s="583" t="s">
        <v>3698</v>
      </c>
      <c r="M540" s="438">
        <v>50000</v>
      </c>
      <c r="N540" s="583">
        <v>5</v>
      </c>
      <c r="O540" s="706"/>
      <c r="P540" s="1323">
        <v>1350</v>
      </c>
      <c r="Q540" s="508"/>
      <c r="R540" s="1758" t="s">
        <v>56</v>
      </c>
      <c r="S540" s="706" t="s">
        <v>49</v>
      </c>
      <c r="T540" s="706" t="s">
        <v>3011</v>
      </c>
      <c r="U540" s="706"/>
      <c r="V540" s="706" t="s">
        <v>3002</v>
      </c>
      <c r="W540" s="2043" t="s">
        <v>198</v>
      </c>
      <c r="X540" s="2043">
        <v>120</v>
      </c>
      <c r="Y540" s="583">
        <v>203</v>
      </c>
      <c r="Z540" s="583">
        <v>286</v>
      </c>
      <c r="AA540" s="583">
        <v>33</v>
      </c>
      <c r="AB540" s="706" t="s">
        <v>113</v>
      </c>
      <c r="AC540" s="2043" t="s">
        <v>3079</v>
      </c>
      <c r="AD540" s="583"/>
      <c r="AE540" s="2560">
        <v>872016973605499</v>
      </c>
      <c r="AF540" s="583">
        <v>1</v>
      </c>
      <c r="AG540" s="583" t="s">
        <v>113</v>
      </c>
      <c r="AH540" s="2830">
        <v>4</v>
      </c>
      <c r="AL540" s="2938"/>
    </row>
    <row r="541" spans="2:38" ht="14.5" customHeight="1">
      <c r="B541" s="138"/>
      <c r="C541" s="1461" t="s">
        <v>2766</v>
      </c>
      <c r="D541" s="1461" t="s">
        <v>2193</v>
      </c>
      <c r="E541" s="1462" t="s">
        <v>2769</v>
      </c>
      <c r="F541" s="2265">
        <v>911401865988</v>
      </c>
      <c r="G541" s="858">
        <v>8721103342188</v>
      </c>
      <c r="H541" s="1445" t="s">
        <v>3601</v>
      </c>
      <c r="I541" s="1498" t="s">
        <v>3719</v>
      </c>
      <c r="J541" s="382">
        <v>20</v>
      </c>
      <c r="K541" s="1115" t="s">
        <v>3175</v>
      </c>
      <c r="L541" s="506" t="s">
        <v>3706</v>
      </c>
      <c r="M541" s="421">
        <v>50000</v>
      </c>
      <c r="N541" s="506">
        <v>5</v>
      </c>
      <c r="O541" s="601"/>
      <c r="P541" s="1322">
        <v>455</v>
      </c>
      <c r="Q541" s="508" t="s">
        <v>2323</v>
      </c>
      <c r="R541" s="1737" t="s">
        <v>56</v>
      </c>
      <c r="S541" s="601" t="s">
        <v>49</v>
      </c>
      <c r="T541" s="601" t="s">
        <v>3009</v>
      </c>
      <c r="U541" s="601"/>
      <c r="V541" s="601" t="s">
        <v>3002</v>
      </c>
      <c r="W541" s="519" t="s">
        <v>198</v>
      </c>
      <c r="X541" s="519" t="s">
        <v>3673</v>
      </c>
      <c r="Y541" s="506">
        <v>97</v>
      </c>
      <c r="Z541" s="506">
        <v>149</v>
      </c>
      <c r="AA541" s="506">
        <v>31</v>
      </c>
      <c r="AB541" s="601" t="s">
        <v>113</v>
      </c>
      <c r="AC541" s="519" t="s">
        <v>3577</v>
      </c>
      <c r="AD541" s="506"/>
      <c r="AE541" s="2570">
        <v>872110334218899</v>
      </c>
      <c r="AF541" s="506">
        <v>1</v>
      </c>
      <c r="AG541" s="506" t="s">
        <v>113</v>
      </c>
      <c r="AH541" s="2824">
        <v>1</v>
      </c>
      <c r="AL541" s="2938"/>
    </row>
    <row r="542" spans="2:38">
      <c r="B542" s="138"/>
      <c r="C542" s="557" t="s">
        <v>2766</v>
      </c>
      <c r="D542" s="557" t="s">
        <v>2193</v>
      </c>
      <c r="E542" s="1463" t="s">
        <v>2769</v>
      </c>
      <c r="F542" s="187">
        <v>911401866088</v>
      </c>
      <c r="G542" s="716">
        <v>8721103342195</v>
      </c>
      <c r="H542" s="48" t="s">
        <v>3602</v>
      </c>
      <c r="I542" s="253" t="s">
        <v>3719</v>
      </c>
      <c r="J542" s="347">
        <v>30</v>
      </c>
      <c r="K542" s="1086" t="s">
        <v>3176</v>
      </c>
      <c r="L542" s="408" t="s">
        <v>3706</v>
      </c>
      <c r="M542" s="388">
        <v>50000</v>
      </c>
      <c r="N542" s="408">
        <v>5</v>
      </c>
      <c r="O542" s="445"/>
      <c r="P542" s="1319">
        <v>610</v>
      </c>
      <c r="Q542" s="508" t="s">
        <v>2323</v>
      </c>
      <c r="R542" s="1736" t="s">
        <v>56</v>
      </c>
      <c r="S542" s="445" t="s">
        <v>49</v>
      </c>
      <c r="T542" s="445" t="s">
        <v>3009</v>
      </c>
      <c r="U542" s="445"/>
      <c r="V542" s="445" t="s">
        <v>3002</v>
      </c>
      <c r="W542" s="352" t="s">
        <v>198</v>
      </c>
      <c r="X542" s="352" t="s">
        <v>3673</v>
      </c>
      <c r="Y542" s="408">
        <v>133</v>
      </c>
      <c r="Z542" s="408">
        <v>182</v>
      </c>
      <c r="AA542" s="408">
        <v>29</v>
      </c>
      <c r="AB542" s="445" t="s">
        <v>113</v>
      </c>
      <c r="AC542" s="352" t="s">
        <v>3577</v>
      </c>
      <c r="AD542" s="408"/>
      <c r="AE542" s="2557">
        <v>872110334219599</v>
      </c>
      <c r="AF542" s="408">
        <v>1</v>
      </c>
      <c r="AG542" s="408" t="s">
        <v>113</v>
      </c>
      <c r="AH542" s="2004">
        <v>4</v>
      </c>
      <c r="AL542" s="2938"/>
    </row>
    <row r="543" spans="2:38">
      <c r="B543" s="138"/>
      <c r="C543" s="557" t="s">
        <v>2766</v>
      </c>
      <c r="D543" s="557" t="s">
        <v>2193</v>
      </c>
      <c r="E543" s="1463" t="s">
        <v>2769</v>
      </c>
      <c r="F543" s="187">
        <v>911401866188</v>
      </c>
      <c r="G543" s="716">
        <v>8721103342201</v>
      </c>
      <c r="H543" s="48" t="s">
        <v>3603</v>
      </c>
      <c r="I543" s="253" t="s">
        <v>3719</v>
      </c>
      <c r="J543" s="347">
        <v>50</v>
      </c>
      <c r="K543" s="1086" t="s">
        <v>3177</v>
      </c>
      <c r="L543" s="408" t="s">
        <v>3706</v>
      </c>
      <c r="M543" s="388">
        <v>50000</v>
      </c>
      <c r="N543" s="408">
        <v>5</v>
      </c>
      <c r="O543" s="445"/>
      <c r="P543" s="1319">
        <v>850</v>
      </c>
      <c r="Q543" s="508" t="s">
        <v>2323</v>
      </c>
      <c r="R543" s="1736" t="s">
        <v>56</v>
      </c>
      <c r="S543" s="445" t="s">
        <v>49</v>
      </c>
      <c r="T543" s="445" t="s">
        <v>3010</v>
      </c>
      <c r="U543" s="445"/>
      <c r="V543" s="445" t="s">
        <v>3002</v>
      </c>
      <c r="W543" s="352" t="s">
        <v>198</v>
      </c>
      <c r="X543" s="352" t="s">
        <v>3673</v>
      </c>
      <c r="Y543" s="408">
        <v>173</v>
      </c>
      <c r="Z543" s="408">
        <v>232</v>
      </c>
      <c r="AA543" s="408">
        <v>30</v>
      </c>
      <c r="AB543" s="445" t="s">
        <v>113</v>
      </c>
      <c r="AC543" s="352" t="s">
        <v>3577</v>
      </c>
      <c r="AD543" s="408"/>
      <c r="AE543" s="2557">
        <v>872110334220199</v>
      </c>
      <c r="AF543" s="408">
        <v>1</v>
      </c>
      <c r="AG543" s="408" t="s">
        <v>113</v>
      </c>
      <c r="AH543" s="2004">
        <v>4</v>
      </c>
      <c r="AL543" s="2938"/>
    </row>
    <row r="544" spans="2:38">
      <c r="B544" s="138"/>
      <c r="C544" s="557" t="s">
        <v>2766</v>
      </c>
      <c r="D544" s="557" t="s">
        <v>2193</v>
      </c>
      <c r="E544" s="1463" t="s">
        <v>2769</v>
      </c>
      <c r="F544" s="187">
        <v>911401866288</v>
      </c>
      <c r="G544" s="716">
        <v>8721103342218</v>
      </c>
      <c r="H544" s="48" t="s">
        <v>3604</v>
      </c>
      <c r="I544" s="253" t="s">
        <v>3719</v>
      </c>
      <c r="J544" s="347">
        <v>100</v>
      </c>
      <c r="K544" s="1086" t="s">
        <v>3181</v>
      </c>
      <c r="L544" s="408" t="s">
        <v>3706</v>
      </c>
      <c r="M544" s="388">
        <v>50000</v>
      </c>
      <c r="N544" s="408">
        <v>5</v>
      </c>
      <c r="O544" s="445"/>
      <c r="P544" s="1319">
        <v>1750</v>
      </c>
      <c r="Q544" s="508" t="s">
        <v>2323</v>
      </c>
      <c r="R544" s="1736" t="s">
        <v>56</v>
      </c>
      <c r="S544" s="445" t="s">
        <v>49</v>
      </c>
      <c r="T544" s="445" t="s">
        <v>3011</v>
      </c>
      <c r="U544" s="445"/>
      <c r="V544" s="445" t="s">
        <v>3002</v>
      </c>
      <c r="W544" s="352" t="s">
        <v>198</v>
      </c>
      <c r="X544" s="352" t="s">
        <v>3673</v>
      </c>
      <c r="Y544" s="408">
        <v>220</v>
      </c>
      <c r="Z544" s="408">
        <v>304</v>
      </c>
      <c r="AA544" s="408">
        <v>36</v>
      </c>
      <c r="AB544" s="445" t="s">
        <v>113</v>
      </c>
      <c r="AC544" s="352" t="s">
        <v>3577</v>
      </c>
      <c r="AD544" s="408"/>
      <c r="AE544" s="2557">
        <v>872110334221899</v>
      </c>
      <c r="AF544" s="408">
        <v>1</v>
      </c>
      <c r="AG544" s="408" t="s">
        <v>113</v>
      </c>
      <c r="AH544" s="2004">
        <v>4</v>
      </c>
      <c r="AL544" s="2938"/>
    </row>
    <row r="545" spans="2:38" ht="14.5" customHeight="1">
      <c r="B545" s="138"/>
      <c r="C545" s="1461" t="s">
        <v>2766</v>
      </c>
      <c r="D545" s="1461" t="s">
        <v>2193</v>
      </c>
      <c r="E545" s="1462" t="s">
        <v>2769</v>
      </c>
      <c r="F545" s="2265">
        <v>911401891386</v>
      </c>
      <c r="G545" s="858">
        <v>8720169736153</v>
      </c>
      <c r="H545" s="1445" t="s">
        <v>2584</v>
      </c>
      <c r="I545" s="1498" t="s">
        <v>3233</v>
      </c>
      <c r="J545" s="382">
        <v>10</v>
      </c>
      <c r="K545" s="1115" t="s">
        <v>3174</v>
      </c>
      <c r="L545" s="506" t="s">
        <v>3698</v>
      </c>
      <c r="M545" s="421">
        <v>50000</v>
      </c>
      <c r="N545" s="506">
        <v>5</v>
      </c>
      <c r="O545" s="601"/>
      <c r="P545" s="1322">
        <v>730</v>
      </c>
      <c r="Q545" s="508"/>
      <c r="R545" s="1737" t="s">
        <v>56</v>
      </c>
      <c r="S545" s="601" t="s">
        <v>49</v>
      </c>
      <c r="T545" s="601" t="s">
        <v>3008</v>
      </c>
      <c r="U545" s="601"/>
      <c r="V545" s="601" t="s">
        <v>3002</v>
      </c>
      <c r="W545" s="519" t="s">
        <v>198</v>
      </c>
      <c r="X545" s="519">
        <v>120</v>
      </c>
      <c r="Y545" s="506">
        <v>85</v>
      </c>
      <c r="Z545" s="506">
        <v>162</v>
      </c>
      <c r="AA545" s="506">
        <v>56</v>
      </c>
      <c r="AB545" s="601" t="s">
        <v>113</v>
      </c>
      <c r="AC545" s="519" t="s">
        <v>3079</v>
      </c>
      <c r="AD545" s="506"/>
      <c r="AE545" s="2570">
        <v>872016973615399</v>
      </c>
      <c r="AF545" s="506">
        <v>1</v>
      </c>
      <c r="AG545" s="506" t="s">
        <v>113</v>
      </c>
      <c r="AH545" s="2824">
        <v>1</v>
      </c>
      <c r="AL545" s="2938"/>
    </row>
    <row r="546" spans="2:38">
      <c r="B546" s="138"/>
      <c r="C546" s="557" t="s">
        <v>2766</v>
      </c>
      <c r="D546" s="557" t="s">
        <v>2193</v>
      </c>
      <c r="E546" s="1463" t="s">
        <v>2769</v>
      </c>
      <c r="F546" s="187">
        <v>911401892386</v>
      </c>
      <c r="G546" s="716">
        <v>8720169736160</v>
      </c>
      <c r="H546" s="48" t="s">
        <v>2585</v>
      </c>
      <c r="I546" s="253" t="s">
        <v>3233</v>
      </c>
      <c r="J546" s="347">
        <v>20</v>
      </c>
      <c r="K546" s="1086" t="s">
        <v>3175</v>
      </c>
      <c r="L546" s="408" t="s">
        <v>3698</v>
      </c>
      <c r="M546" s="388">
        <v>50000</v>
      </c>
      <c r="N546" s="408">
        <v>5</v>
      </c>
      <c r="O546" s="445"/>
      <c r="P546" s="1319">
        <v>850</v>
      </c>
      <c r="Q546" s="508"/>
      <c r="R546" s="1736" t="s">
        <v>56</v>
      </c>
      <c r="S546" s="445" t="s">
        <v>49</v>
      </c>
      <c r="T546" s="445" t="s">
        <v>3009</v>
      </c>
      <c r="U546" s="445"/>
      <c r="V546" s="445" t="s">
        <v>3002</v>
      </c>
      <c r="W546" s="352" t="s">
        <v>198</v>
      </c>
      <c r="X546" s="352">
        <v>120</v>
      </c>
      <c r="Y546" s="408">
        <v>97</v>
      </c>
      <c r="Z546" s="408">
        <v>181</v>
      </c>
      <c r="AA546" s="408">
        <v>56</v>
      </c>
      <c r="AB546" s="445" t="s">
        <v>113</v>
      </c>
      <c r="AC546" s="352" t="s">
        <v>3079</v>
      </c>
      <c r="AD546" s="408"/>
      <c r="AE546" s="2557">
        <v>872016973616099</v>
      </c>
      <c r="AF546" s="408">
        <v>1</v>
      </c>
      <c r="AG546" s="408" t="s">
        <v>113</v>
      </c>
      <c r="AH546" s="2004">
        <v>1</v>
      </c>
      <c r="AL546" s="2938"/>
    </row>
    <row r="547" spans="2:38">
      <c r="B547" s="138"/>
      <c r="C547" s="557" t="s">
        <v>2766</v>
      </c>
      <c r="D547" s="557" t="s">
        <v>2193</v>
      </c>
      <c r="E547" s="1463" t="s">
        <v>2769</v>
      </c>
      <c r="F547" s="187">
        <v>911401893386</v>
      </c>
      <c r="G547" s="716">
        <v>8720169736177</v>
      </c>
      <c r="H547" s="48" t="s">
        <v>2586</v>
      </c>
      <c r="I547" s="253" t="s">
        <v>3233</v>
      </c>
      <c r="J547" s="347">
        <v>30</v>
      </c>
      <c r="K547" s="1086" t="s">
        <v>3176</v>
      </c>
      <c r="L547" s="408" t="s">
        <v>3698</v>
      </c>
      <c r="M547" s="388">
        <v>50000</v>
      </c>
      <c r="N547" s="408">
        <v>5</v>
      </c>
      <c r="O547" s="445"/>
      <c r="P547" s="1319">
        <v>1000</v>
      </c>
      <c r="Q547" s="508"/>
      <c r="R547" s="1736" t="s">
        <v>56</v>
      </c>
      <c r="S547" s="445" t="s">
        <v>49</v>
      </c>
      <c r="T547" s="445" t="s">
        <v>3009</v>
      </c>
      <c r="U547" s="445"/>
      <c r="V547" s="445" t="s">
        <v>3002</v>
      </c>
      <c r="W547" s="352" t="s">
        <v>198</v>
      </c>
      <c r="X547" s="352">
        <v>120</v>
      </c>
      <c r="Y547" s="408">
        <v>133</v>
      </c>
      <c r="Z547" s="408">
        <v>220</v>
      </c>
      <c r="AA547" s="408">
        <v>56</v>
      </c>
      <c r="AB547" s="445" t="s">
        <v>113</v>
      </c>
      <c r="AC547" s="352" t="s">
        <v>3079</v>
      </c>
      <c r="AD547" s="408"/>
      <c r="AE547" s="2557">
        <v>872016973617799</v>
      </c>
      <c r="AF547" s="408">
        <v>1</v>
      </c>
      <c r="AG547" s="408" t="s">
        <v>113</v>
      </c>
      <c r="AH547" s="2004">
        <v>4</v>
      </c>
      <c r="AL547" s="2938"/>
    </row>
    <row r="548" spans="2:38">
      <c r="B548" s="138"/>
      <c r="C548" s="557" t="s">
        <v>2766</v>
      </c>
      <c r="D548" s="557" t="s">
        <v>2193</v>
      </c>
      <c r="E548" s="1463" t="s">
        <v>2769</v>
      </c>
      <c r="F548" s="187">
        <v>911401894386</v>
      </c>
      <c r="G548" s="716">
        <v>8720169736184</v>
      </c>
      <c r="H548" s="48" t="s">
        <v>2587</v>
      </c>
      <c r="I548" s="253" t="s">
        <v>3233</v>
      </c>
      <c r="J548" s="347">
        <v>50</v>
      </c>
      <c r="K548" s="1086" t="s">
        <v>3177</v>
      </c>
      <c r="L548" s="408" t="s">
        <v>3698</v>
      </c>
      <c r="M548" s="388">
        <v>50000</v>
      </c>
      <c r="N548" s="408">
        <v>5</v>
      </c>
      <c r="O548" s="445"/>
      <c r="P548" s="1319">
        <v>1175</v>
      </c>
      <c r="Q548" s="508"/>
      <c r="R548" s="1736" t="s">
        <v>56</v>
      </c>
      <c r="S548" s="445" t="s">
        <v>49</v>
      </c>
      <c r="T548" s="445" t="s">
        <v>3010</v>
      </c>
      <c r="U548" s="445"/>
      <c r="V548" s="445" t="s">
        <v>3002</v>
      </c>
      <c r="W548" s="352" t="s">
        <v>198</v>
      </c>
      <c r="X548" s="352">
        <v>120</v>
      </c>
      <c r="Y548" s="408">
        <v>173</v>
      </c>
      <c r="Z548" s="408">
        <v>264</v>
      </c>
      <c r="AA548" s="408">
        <v>57</v>
      </c>
      <c r="AB548" s="445" t="s">
        <v>113</v>
      </c>
      <c r="AC548" s="352" t="s">
        <v>3079</v>
      </c>
      <c r="AD548" s="408"/>
      <c r="AE548" s="2557">
        <v>872016973618499</v>
      </c>
      <c r="AF548" s="408">
        <v>1</v>
      </c>
      <c r="AG548" s="408" t="s">
        <v>113</v>
      </c>
      <c r="AH548" s="2004">
        <v>4</v>
      </c>
      <c r="AL548" s="2938"/>
    </row>
    <row r="549" spans="2:38">
      <c r="B549" s="138"/>
      <c r="C549" s="834" t="s">
        <v>2766</v>
      </c>
      <c r="D549" s="834" t="s">
        <v>2193</v>
      </c>
      <c r="E549" s="1483" t="s">
        <v>2769</v>
      </c>
      <c r="F549" s="2266">
        <v>911401883386</v>
      </c>
      <c r="G549" s="886">
        <v>8720169736115</v>
      </c>
      <c r="H549" s="939" t="s">
        <v>2588</v>
      </c>
      <c r="I549" s="560" t="s">
        <v>3234</v>
      </c>
      <c r="J549" s="807">
        <v>65</v>
      </c>
      <c r="K549" s="2113" t="s">
        <v>3179</v>
      </c>
      <c r="L549" s="583" t="s">
        <v>3698</v>
      </c>
      <c r="M549" s="438">
        <v>50000</v>
      </c>
      <c r="N549" s="583">
        <v>5</v>
      </c>
      <c r="O549" s="706"/>
      <c r="P549" s="1323">
        <v>1400</v>
      </c>
      <c r="Q549" s="508"/>
      <c r="R549" s="1758" t="s">
        <v>56</v>
      </c>
      <c r="S549" s="706" t="s">
        <v>49</v>
      </c>
      <c r="T549" s="706" t="s">
        <v>3011</v>
      </c>
      <c r="U549" s="706"/>
      <c r="V549" s="706" t="s">
        <v>3002</v>
      </c>
      <c r="W549" s="2043" t="s">
        <v>198</v>
      </c>
      <c r="X549" s="2043">
        <v>113</v>
      </c>
      <c r="Y549" s="583">
        <v>203</v>
      </c>
      <c r="Z549" s="583">
        <v>286</v>
      </c>
      <c r="AA549" s="583">
        <v>33</v>
      </c>
      <c r="AB549" s="706" t="s">
        <v>113</v>
      </c>
      <c r="AC549" s="2043" t="s">
        <v>3079</v>
      </c>
      <c r="AD549" s="583"/>
      <c r="AE549" s="2560">
        <v>872016973611599</v>
      </c>
      <c r="AF549" s="583">
        <v>1</v>
      </c>
      <c r="AG549" s="583" t="s">
        <v>113</v>
      </c>
      <c r="AH549" s="2830">
        <v>4</v>
      </c>
      <c r="AL549" s="2938"/>
    </row>
    <row r="550" spans="2:38" ht="14.5" customHeight="1">
      <c r="B550" s="138"/>
      <c r="C550" s="1461" t="s">
        <v>2766</v>
      </c>
      <c r="D550" s="1461" t="s">
        <v>2193</v>
      </c>
      <c r="E550" s="1462" t="s">
        <v>2769</v>
      </c>
      <c r="F550" s="2265">
        <v>911401884386</v>
      </c>
      <c r="G550" s="858">
        <v>8720169736122</v>
      </c>
      <c r="H550" s="1499" t="s">
        <v>2589</v>
      </c>
      <c r="I550" s="1496" t="s">
        <v>3235</v>
      </c>
      <c r="J550" s="1062">
        <v>90</v>
      </c>
      <c r="K550" s="1115" t="s">
        <v>3180</v>
      </c>
      <c r="L550" s="506" t="s">
        <v>3698</v>
      </c>
      <c r="M550" s="421">
        <v>50000</v>
      </c>
      <c r="N550" s="506">
        <v>5</v>
      </c>
      <c r="O550" s="601"/>
      <c r="P550" s="1322">
        <v>1700</v>
      </c>
      <c r="Q550" s="508"/>
      <c r="R550" s="1737" t="s">
        <v>56</v>
      </c>
      <c r="S550" s="601" t="s">
        <v>49</v>
      </c>
      <c r="T550" s="601" t="s">
        <v>3012</v>
      </c>
      <c r="U550" s="601"/>
      <c r="V550" s="601" t="s">
        <v>3002</v>
      </c>
      <c r="W550" s="519" t="s">
        <v>198</v>
      </c>
      <c r="X550" s="519">
        <v>116</v>
      </c>
      <c r="Y550" s="506">
        <v>220</v>
      </c>
      <c r="Z550" s="506">
        <v>304</v>
      </c>
      <c r="AA550" s="506">
        <v>36</v>
      </c>
      <c r="AB550" s="601" t="s">
        <v>113</v>
      </c>
      <c r="AC550" s="519" t="s">
        <v>3079</v>
      </c>
      <c r="AD550" s="506"/>
      <c r="AE550" s="2570">
        <v>872016973612299</v>
      </c>
      <c r="AF550" s="506">
        <v>1</v>
      </c>
      <c r="AG550" s="506" t="s">
        <v>113</v>
      </c>
      <c r="AH550" s="2824">
        <v>4</v>
      </c>
      <c r="AL550" s="2938"/>
    </row>
    <row r="551" spans="2:38">
      <c r="B551" s="138"/>
      <c r="C551" s="557" t="s">
        <v>2766</v>
      </c>
      <c r="D551" s="557" t="s">
        <v>2193</v>
      </c>
      <c r="E551" s="1463" t="s">
        <v>2769</v>
      </c>
      <c r="F551" s="187">
        <v>911401876386</v>
      </c>
      <c r="G551" s="716">
        <v>8720169736061</v>
      </c>
      <c r="H551" s="904" t="s">
        <v>2590</v>
      </c>
      <c r="I551" s="237" t="s">
        <v>3236</v>
      </c>
      <c r="J551" s="442">
        <v>100</v>
      </c>
      <c r="K551" s="1086" t="s">
        <v>3181</v>
      </c>
      <c r="L551" s="408" t="s">
        <v>3698</v>
      </c>
      <c r="M551" s="388">
        <v>50000</v>
      </c>
      <c r="N551" s="408">
        <v>5</v>
      </c>
      <c r="O551" s="445"/>
      <c r="P551" s="1319">
        <v>1700</v>
      </c>
      <c r="Q551" s="508"/>
      <c r="R551" s="1736" t="s">
        <v>56</v>
      </c>
      <c r="S551" s="445" t="s">
        <v>49</v>
      </c>
      <c r="T551" s="445" t="s">
        <v>3012</v>
      </c>
      <c r="U551" s="445"/>
      <c r="V551" s="445" t="s">
        <v>3002</v>
      </c>
      <c r="W551" s="352" t="s">
        <v>198</v>
      </c>
      <c r="X551" s="352">
        <v>120</v>
      </c>
      <c r="Y551" s="408">
        <v>220</v>
      </c>
      <c r="Z551" s="408">
        <v>304</v>
      </c>
      <c r="AA551" s="408">
        <v>36</v>
      </c>
      <c r="AB551" s="445" t="s">
        <v>113</v>
      </c>
      <c r="AC551" s="352" t="s">
        <v>3079</v>
      </c>
      <c r="AD551" s="408"/>
      <c r="AE551" s="2557">
        <v>872016973606199</v>
      </c>
      <c r="AF551" s="408">
        <v>1</v>
      </c>
      <c r="AG551" s="408" t="s">
        <v>113</v>
      </c>
      <c r="AH551" s="2004">
        <v>4</v>
      </c>
      <c r="AL551" s="2938"/>
    </row>
    <row r="552" spans="2:38">
      <c r="B552" s="138"/>
      <c r="C552" s="557" t="s">
        <v>2766</v>
      </c>
      <c r="D552" s="557" t="s">
        <v>2193</v>
      </c>
      <c r="E552" s="1463" t="s">
        <v>2769</v>
      </c>
      <c r="F552" s="187">
        <v>911401885386</v>
      </c>
      <c r="G552" s="716">
        <v>8720169736139</v>
      </c>
      <c r="H552" s="904" t="s">
        <v>2591</v>
      </c>
      <c r="I552" s="237" t="s">
        <v>3235</v>
      </c>
      <c r="J552" s="375">
        <v>135</v>
      </c>
      <c r="K552" s="1086" t="s">
        <v>3182</v>
      </c>
      <c r="L552" s="408" t="s">
        <v>3698</v>
      </c>
      <c r="M552" s="388">
        <v>50000</v>
      </c>
      <c r="N552" s="408">
        <v>5</v>
      </c>
      <c r="O552" s="445"/>
      <c r="P552" s="1319">
        <v>2400</v>
      </c>
      <c r="Q552" s="508"/>
      <c r="R552" s="1736" t="s">
        <v>56</v>
      </c>
      <c r="S552" s="445" t="s">
        <v>49</v>
      </c>
      <c r="T552" s="445" t="s">
        <v>3013</v>
      </c>
      <c r="U552" s="445"/>
      <c r="V552" s="445" t="s">
        <v>3002</v>
      </c>
      <c r="W552" s="352" t="s">
        <v>198</v>
      </c>
      <c r="X552" s="352">
        <v>116</v>
      </c>
      <c r="Y552" s="408">
        <v>282</v>
      </c>
      <c r="Z552" s="408">
        <v>401</v>
      </c>
      <c r="AA552" s="408">
        <v>37</v>
      </c>
      <c r="AB552" s="445" t="s">
        <v>113</v>
      </c>
      <c r="AC552" s="352" t="s">
        <v>3079</v>
      </c>
      <c r="AD552" s="408"/>
      <c r="AE552" s="2557">
        <v>872016973613999</v>
      </c>
      <c r="AF552" s="408">
        <v>1</v>
      </c>
      <c r="AG552" s="408" t="s">
        <v>113</v>
      </c>
      <c r="AH552" s="2004">
        <v>4</v>
      </c>
      <c r="AL552" s="2938"/>
    </row>
    <row r="553" spans="2:38">
      <c r="B553" s="138"/>
      <c r="C553" s="557" t="s">
        <v>2766</v>
      </c>
      <c r="D553" s="557" t="s">
        <v>2193</v>
      </c>
      <c r="E553" s="1463" t="s">
        <v>2769</v>
      </c>
      <c r="F553" s="187">
        <v>911401877386</v>
      </c>
      <c r="G553" s="716">
        <v>8720169736078</v>
      </c>
      <c r="H553" s="904" t="s">
        <v>2592</v>
      </c>
      <c r="I553" s="237" t="s">
        <v>3236</v>
      </c>
      <c r="J553" s="375">
        <v>150</v>
      </c>
      <c r="K553" s="1086" t="s">
        <v>3183</v>
      </c>
      <c r="L553" s="408" t="s">
        <v>3698</v>
      </c>
      <c r="M553" s="388">
        <v>50000</v>
      </c>
      <c r="N553" s="408">
        <v>5</v>
      </c>
      <c r="O553" s="445"/>
      <c r="P553" s="1319">
        <v>2400</v>
      </c>
      <c r="Q553" s="508"/>
      <c r="R553" s="1736" t="s">
        <v>56</v>
      </c>
      <c r="S553" s="445" t="s">
        <v>49</v>
      </c>
      <c r="T553" s="445" t="s">
        <v>3013</v>
      </c>
      <c r="U553" s="445"/>
      <c r="V553" s="445" t="s">
        <v>3002</v>
      </c>
      <c r="W553" s="352" t="s">
        <v>198</v>
      </c>
      <c r="X553" s="352">
        <v>120</v>
      </c>
      <c r="Y553" s="408">
        <v>282</v>
      </c>
      <c r="Z553" s="408">
        <v>401</v>
      </c>
      <c r="AA553" s="408">
        <v>37</v>
      </c>
      <c r="AB553" s="445" t="s">
        <v>113</v>
      </c>
      <c r="AC553" s="352" t="s">
        <v>3079</v>
      </c>
      <c r="AD553" s="408"/>
      <c r="AE553" s="2557">
        <v>872016973607899</v>
      </c>
      <c r="AF553" s="408">
        <v>1</v>
      </c>
      <c r="AG553" s="408" t="s">
        <v>113</v>
      </c>
      <c r="AH553" s="2004">
        <v>4</v>
      </c>
      <c r="AL553" s="2938"/>
    </row>
    <row r="554" spans="2:38">
      <c r="B554" s="138"/>
      <c r="C554" s="557" t="s">
        <v>2766</v>
      </c>
      <c r="D554" s="557" t="s">
        <v>2193</v>
      </c>
      <c r="E554" s="1463" t="s">
        <v>2769</v>
      </c>
      <c r="F554" s="187">
        <v>911401886386</v>
      </c>
      <c r="G554" s="716">
        <v>8720169736146</v>
      </c>
      <c r="H554" s="904" t="s">
        <v>2593</v>
      </c>
      <c r="I554" s="237" t="s">
        <v>3235</v>
      </c>
      <c r="J554" s="375">
        <v>180</v>
      </c>
      <c r="K554" s="1086" t="s">
        <v>3184</v>
      </c>
      <c r="L554" s="408" t="s">
        <v>3698</v>
      </c>
      <c r="M554" s="388">
        <v>50000</v>
      </c>
      <c r="N554" s="408">
        <v>5</v>
      </c>
      <c r="O554" s="445"/>
      <c r="P554" s="1319">
        <v>3200</v>
      </c>
      <c r="Q554" s="508"/>
      <c r="R554" s="1736" t="s">
        <v>56</v>
      </c>
      <c r="S554" s="445" t="s">
        <v>49</v>
      </c>
      <c r="T554" s="445" t="s">
        <v>3014</v>
      </c>
      <c r="U554" s="445"/>
      <c r="V554" s="445" t="s">
        <v>3002</v>
      </c>
      <c r="W554" s="352" t="s">
        <v>198</v>
      </c>
      <c r="X554" s="352">
        <v>116</v>
      </c>
      <c r="Y554" s="408">
        <v>336</v>
      </c>
      <c r="Z554" s="408">
        <v>474</v>
      </c>
      <c r="AA554" s="408">
        <v>41</v>
      </c>
      <c r="AB554" s="445" t="s">
        <v>113</v>
      </c>
      <c r="AC554" s="352" t="s">
        <v>3079</v>
      </c>
      <c r="AD554" s="408"/>
      <c r="AE554" s="2557">
        <v>872016973614699</v>
      </c>
      <c r="AF554" s="408">
        <v>1</v>
      </c>
      <c r="AG554" s="408" t="s">
        <v>113</v>
      </c>
      <c r="AH554" s="2004">
        <v>4</v>
      </c>
      <c r="AL554" s="2938"/>
    </row>
    <row r="555" spans="2:38">
      <c r="B555" s="906"/>
      <c r="C555" s="834" t="s">
        <v>2766</v>
      </c>
      <c r="D555" s="834" t="s">
        <v>2193</v>
      </c>
      <c r="E555" s="1483" t="s">
        <v>2769</v>
      </c>
      <c r="F555" s="2266">
        <v>911401878386</v>
      </c>
      <c r="G555" s="886">
        <v>8720169736085</v>
      </c>
      <c r="H555" s="1500" t="s">
        <v>2594</v>
      </c>
      <c r="I555" s="903" t="s">
        <v>3236</v>
      </c>
      <c r="J555" s="807">
        <v>200</v>
      </c>
      <c r="K555" s="1085" t="s">
        <v>3185</v>
      </c>
      <c r="L555" s="583" t="s">
        <v>3698</v>
      </c>
      <c r="M555" s="438">
        <v>50000</v>
      </c>
      <c r="N555" s="583">
        <v>5</v>
      </c>
      <c r="O555" s="706"/>
      <c r="P555" s="1323">
        <v>3200</v>
      </c>
      <c r="Q555" s="508"/>
      <c r="R555" s="1758" t="s">
        <v>56</v>
      </c>
      <c r="S555" s="706" t="s">
        <v>49</v>
      </c>
      <c r="T555" s="706" t="s">
        <v>3014</v>
      </c>
      <c r="U555" s="706"/>
      <c r="V555" s="706" t="s">
        <v>3002</v>
      </c>
      <c r="W555" s="2043" t="s">
        <v>198</v>
      </c>
      <c r="X555" s="2043">
        <v>120</v>
      </c>
      <c r="Y555" s="583">
        <v>336</v>
      </c>
      <c r="Z555" s="583">
        <v>474</v>
      </c>
      <c r="AA555" s="583">
        <v>41</v>
      </c>
      <c r="AB555" s="706" t="s">
        <v>113</v>
      </c>
      <c r="AC555" s="2043" t="s">
        <v>3079</v>
      </c>
      <c r="AD555" s="583"/>
      <c r="AE555" s="2560">
        <v>872016973608599</v>
      </c>
      <c r="AF555" s="583">
        <v>1</v>
      </c>
      <c r="AG555" s="583" t="s">
        <v>113</v>
      </c>
      <c r="AH555" s="2830">
        <v>4</v>
      </c>
      <c r="AL555" s="2938"/>
    </row>
    <row r="556" spans="2:38">
      <c r="B556" s="1523" t="s">
        <v>3778</v>
      </c>
      <c r="C556" s="1461" t="s">
        <v>2766</v>
      </c>
      <c r="D556" s="1461" t="s">
        <v>2193</v>
      </c>
      <c r="E556" s="1462" t="s">
        <v>2769</v>
      </c>
      <c r="F556" s="169">
        <v>911401810583</v>
      </c>
      <c r="G556" s="206">
        <v>8719514533042</v>
      </c>
      <c r="H556" s="221" t="s">
        <v>948</v>
      </c>
      <c r="I556" s="112" t="s">
        <v>949</v>
      </c>
      <c r="J556" s="269">
        <v>10</v>
      </c>
      <c r="K556" s="1514">
        <v>900</v>
      </c>
      <c r="L556" s="269">
        <v>3000</v>
      </c>
      <c r="M556" s="270">
        <v>35000</v>
      </c>
      <c r="N556" s="269">
        <v>2</v>
      </c>
      <c r="O556" s="269"/>
      <c r="P556" s="3245">
        <v>215</v>
      </c>
      <c r="Q556" s="14"/>
      <c r="R556" s="1768" t="s">
        <v>48</v>
      </c>
      <c r="S556" s="269" t="s">
        <v>49</v>
      </c>
      <c r="T556" s="269" t="s">
        <v>3109</v>
      </c>
      <c r="U556" s="269"/>
      <c r="V556" s="269" t="s">
        <v>147</v>
      </c>
      <c r="W556" s="295" t="s">
        <v>198</v>
      </c>
      <c r="X556" s="295">
        <v>90</v>
      </c>
      <c r="Y556" s="269">
        <v>102</v>
      </c>
      <c r="Z556" s="269">
        <v>107</v>
      </c>
      <c r="AA556" s="269">
        <v>28</v>
      </c>
      <c r="AB556" s="269" t="s">
        <v>113</v>
      </c>
      <c r="AC556" s="295" t="s">
        <v>3079</v>
      </c>
      <c r="AD556" s="269"/>
      <c r="AE556" s="553">
        <v>871951453304299</v>
      </c>
      <c r="AF556" s="269">
        <v>36</v>
      </c>
      <c r="AG556" s="269" t="s">
        <v>113</v>
      </c>
      <c r="AH556" s="2782">
        <v>0.5</v>
      </c>
      <c r="AL556" s="2938"/>
    </row>
    <row r="557" spans="2:38">
      <c r="B557" s="138"/>
      <c r="C557" s="557" t="s">
        <v>2766</v>
      </c>
      <c r="D557" s="557" t="s">
        <v>2193</v>
      </c>
      <c r="E557" s="1463" t="s">
        <v>2769</v>
      </c>
      <c r="F557" s="151">
        <v>911401820583</v>
      </c>
      <c r="G557" s="70">
        <v>8719514532984</v>
      </c>
      <c r="H557" s="243" t="s">
        <v>950</v>
      </c>
      <c r="I557" s="52" t="s">
        <v>949</v>
      </c>
      <c r="J557" s="271">
        <v>10</v>
      </c>
      <c r="K557" s="1075">
        <v>950</v>
      </c>
      <c r="L557" s="271">
        <v>4000</v>
      </c>
      <c r="M557" s="272">
        <v>35000</v>
      </c>
      <c r="N557" s="271">
        <v>2</v>
      </c>
      <c r="O557" s="271"/>
      <c r="P557" s="3236">
        <v>215</v>
      </c>
      <c r="R557" s="1771" t="s">
        <v>48</v>
      </c>
      <c r="S557" s="271" t="s">
        <v>49</v>
      </c>
      <c r="T557" s="271" t="s">
        <v>3109</v>
      </c>
      <c r="U557" s="271"/>
      <c r="V557" s="271" t="s">
        <v>121</v>
      </c>
      <c r="W557" s="291" t="s">
        <v>198</v>
      </c>
      <c r="X557" s="291">
        <v>95</v>
      </c>
      <c r="Y557" s="271">
        <v>102</v>
      </c>
      <c r="Z557" s="271">
        <v>107</v>
      </c>
      <c r="AA557" s="271">
        <v>28</v>
      </c>
      <c r="AB557" s="271" t="s">
        <v>113</v>
      </c>
      <c r="AC557" s="291" t="s">
        <v>3079</v>
      </c>
      <c r="AD557" s="271"/>
      <c r="AE557" s="405">
        <v>871951453298499</v>
      </c>
      <c r="AF557" s="271">
        <v>36</v>
      </c>
      <c r="AG557" s="271" t="s">
        <v>113</v>
      </c>
      <c r="AH557" s="2779">
        <v>0.5</v>
      </c>
      <c r="AL557" s="2938"/>
    </row>
    <row r="558" spans="2:38">
      <c r="B558" s="138"/>
      <c r="C558" s="557" t="s">
        <v>2766</v>
      </c>
      <c r="D558" s="557" t="s">
        <v>2193</v>
      </c>
      <c r="E558" s="1463" t="s">
        <v>2769</v>
      </c>
      <c r="F558" s="151">
        <v>911401811583</v>
      </c>
      <c r="G558" s="70">
        <v>8719514533035</v>
      </c>
      <c r="H558" s="2101" t="s">
        <v>951</v>
      </c>
      <c r="I558" s="52" t="s">
        <v>949</v>
      </c>
      <c r="J558" s="271">
        <v>20</v>
      </c>
      <c r="K558" s="1075">
        <v>1800</v>
      </c>
      <c r="L558" s="271">
        <v>3000</v>
      </c>
      <c r="M558" s="272">
        <v>35000</v>
      </c>
      <c r="N558" s="271">
        <v>2</v>
      </c>
      <c r="O558" s="271"/>
      <c r="P558" s="3242">
        <v>330</v>
      </c>
      <c r="Q558" s="14"/>
      <c r="R558" s="1771" t="s">
        <v>48</v>
      </c>
      <c r="S558" s="271" t="s">
        <v>49</v>
      </c>
      <c r="T558" s="271" t="s">
        <v>3110</v>
      </c>
      <c r="U558" s="271"/>
      <c r="V558" s="271" t="s">
        <v>147</v>
      </c>
      <c r="W558" s="291" t="s">
        <v>198</v>
      </c>
      <c r="X558" s="291">
        <v>90</v>
      </c>
      <c r="Y558" s="271">
        <v>125</v>
      </c>
      <c r="Z558" s="271">
        <v>140</v>
      </c>
      <c r="AA558" s="271">
        <v>29</v>
      </c>
      <c r="AB558" s="271" t="s">
        <v>113</v>
      </c>
      <c r="AC558" s="291" t="s">
        <v>3079</v>
      </c>
      <c r="AD558" s="271"/>
      <c r="AE558" s="405">
        <v>871951453303599</v>
      </c>
      <c r="AF558" s="271">
        <v>36</v>
      </c>
      <c r="AG558" s="271" t="s">
        <v>113</v>
      </c>
      <c r="AH558" s="2779">
        <v>1</v>
      </c>
      <c r="AL558" s="2938"/>
    </row>
    <row r="559" spans="2:38">
      <c r="B559" s="138"/>
      <c r="C559" s="557" t="s">
        <v>2766</v>
      </c>
      <c r="D559" s="557" t="s">
        <v>2193</v>
      </c>
      <c r="E559" s="1463" t="s">
        <v>2769</v>
      </c>
      <c r="F559" s="151">
        <v>911401821583</v>
      </c>
      <c r="G559" s="70">
        <v>8719514532977</v>
      </c>
      <c r="H559" s="243" t="s">
        <v>952</v>
      </c>
      <c r="I559" s="52" t="s">
        <v>949</v>
      </c>
      <c r="J559" s="271">
        <v>20</v>
      </c>
      <c r="K559" s="1075">
        <v>1900</v>
      </c>
      <c r="L559" s="271">
        <v>4000</v>
      </c>
      <c r="M559" s="272">
        <v>35000</v>
      </c>
      <c r="N559" s="271">
        <v>2</v>
      </c>
      <c r="O559" s="271"/>
      <c r="P559" s="3242">
        <v>330</v>
      </c>
      <c r="R559" s="1771" t="s">
        <v>48</v>
      </c>
      <c r="S559" s="271" t="s">
        <v>49</v>
      </c>
      <c r="T559" s="271" t="s">
        <v>3110</v>
      </c>
      <c r="U559" s="271"/>
      <c r="V559" s="271" t="s">
        <v>121</v>
      </c>
      <c r="W559" s="291" t="s">
        <v>198</v>
      </c>
      <c r="X559" s="291">
        <v>95</v>
      </c>
      <c r="Y559" s="271">
        <v>125</v>
      </c>
      <c r="Z559" s="271">
        <v>140</v>
      </c>
      <c r="AA559" s="271">
        <v>29</v>
      </c>
      <c r="AB559" s="271" t="s">
        <v>113</v>
      </c>
      <c r="AC559" s="291" t="s">
        <v>3079</v>
      </c>
      <c r="AD559" s="271"/>
      <c r="AE559" s="405">
        <v>871951453297799</v>
      </c>
      <c r="AF559" s="271">
        <v>36</v>
      </c>
      <c r="AG559" s="271" t="s">
        <v>113</v>
      </c>
      <c r="AH559" s="2779">
        <v>1</v>
      </c>
      <c r="AL559" s="2938"/>
    </row>
    <row r="560" spans="2:38">
      <c r="B560" s="138"/>
      <c r="C560" s="557" t="s">
        <v>2766</v>
      </c>
      <c r="D560" s="557" t="s">
        <v>2193</v>
      </c>
      <c r="E560" s="1463" t="s">
        <v>2769</v>
      </c>
      <c r="F560" s="151">
        <v>911401814583</v>
      </c>
      <c r="G560" s="70">
        <v>8719514533011</v>
      </c>
      <c r="H560" s="243" t="s">
        <v>953</v>
      </c>
      <c r="I560" s="52" t="s">
        <v>949</v>
      </c>
      <c r="J560" s="271">
        <v>50</v>
      </c>
      <c r="K560" s="1075">
        <v>4500</v>
      </c>
      <c r="L560" s="271">
        <v>3000</v>
      </c>
      <c r="M560" s="272">
        <v>35000</v>
      </c>
      <c r="N560" s="271">
        <v>2</v>
      </c>
      <c r="O560" s="271"/>
      <c r="P560" s="664">
        <v>610</v>
      </c>
      <c r="Q560" s="14"/>
      <c r="R560" s="1771" t="s">
        <v>48</v>
      </c>
      <c r="S560" s="271" t="s">
        <v>49</v>
      </c>
      <c r="T560" s="271" t="s">
        <v>3111</v>
      </c>
      <c r="U560" s="271"/>
      <c r="V560" s="271" t="s">
        <v>147</v>
      </c>
      <c r="W560" s="291" t="s">
        <v>198</v>
      </c>
      <c r="X560" s="291">
        <v>90</v>
      </c>
      <c r="Y560" s="271">
        <v>183</v>
      </c>
      <c r="Z560" s="271">
        <v>223</v>
      </c>
      <c r="AA560" s="271">
        <v>31</v>
      </c>
      <c r="AB560" s="271" t="s">
        <v>113</v>
      </c>
      <c r="AC560" s="291" t="s">
        <v>3079</v>
      </c>
      <c r="AD560" s="271"/>
      <c r="AE560" s="405">
        <v>871951453301199</v>
      </c>
      <c r="AF560" s="271">
        <v>24</v>
      </c>
      <c r="AG560" s="271" t="s">
        <v>113</v>
      </c>
      <c r="AH560" s="2779">
        <v>4</v>
      </c>
      <c r="AL560" s="2938"/>
    </row>
    <row r="561" spans="2:38">
      <c r="B561" s="138"/>
      <c r="C561" s="557" t="s">
        <v>2766</v>
      </c>
      <c r="D561" s="557" t="s">
        <v>2193</v>
      </c>
      <c r="E561" s="1463" t="s">
        <v>2769</v>
      </c>
      <c r="F561" s="151">
        <v>911401824583</v>
      </c>
      <c r="G561" s="70">
        <v>8719514532953</v>
      </c>
      <c r="H561" s="2101" t="s">
        <v>954</v>
      </c>
      <c r="I561" s="52" t="s">
        <v>949</v>
      </c>
      <c r="J561" s="271">
        <v>50</v>
      </c>
      <c r="K561" s="1075">
        <v>4750</v>
      </c>
      <c r="L561" s="271">
        <v>4000</v>
      </c>
      <c r="M561" s="272">
        <v>35000</v>
      </c>
      <c r="N561" s="271">
        <v>2</v>
      </c>
      <c r="O561" s="271"/>
      <c r="P561" s="664">
        <v>610</v>
      </c>
      <c r="R561" s="1771" t="s">
        <v>48</v>
      </c>
      <c r="S561" s="271" t="s">
        <v>49</v>
      </c>
      <c r="T561" s="271" t="s">
        <v>3111</v>
      </c>
      <c r="U561" s="271"/>
      <c r="V561" s="271" t="s">
        <v>121</v>
      </c>
      <c r="W561" s="291" t="s">
        <v>198</v>
      </c>
      <c r="X561" s="291">
        <v>95</v>
      </c>
      <c r="Y561" s="271">
        <v>183</v>
      </c>
      <c r="Z561" s="271">
        <v>223</v>
      </c>
      <c r="AA561" s="271">
        <v>31</v>
      </c>
      <c r="AB561" s="271" t="s">
        <v>113</v>
      </c>
      <c r="AC561" s="291" t="s">
        <v>3079</v>
      </c>
      <c r="AD561" s="271"/>
      <c r="AE561" s="405">
        <v>871951453295399</v>
      </c>
      <c r="AF561" s="271">
        <v>24</v>
      </c>
      <c r="AG561" s="271" t="s">
        <v>113</v>
      </c>
      <c r="AH561" s="2779">
        <v>4</v>
      </c>
      <c r="AL561" s="2938"/>
    </row>
    <row r="562" spans="2:38">
      <c r="B562" s="138"/>
      <c r="C562" s="557" t="s">
        <v>2766</v>
      </c>
      <c r="D562" s="557" t="s">
        <v>2193</v>
      </c>
      <c r="E562" s="1463" t="s">
        <v>2769</v>
      </c>
      <c r="F562" s="151">
        <v>911401826583</v>
      </c>
      <c r="G562" s="70">
        <v>8719514532946</v>
      </c>
      <c r="H562" s="243" t="s">
        <v>955</v>
      </c>
      <c r="I562" s="52" t="s">
        <v>949</v>
      </c>
      <c r="J562" s="271">
        <v>100</v>
      </c>
      <c r="K562" s="1075">
        <v>9500</v>
      </c>
      <c r="L562" s="271">
        <v>4000</v>
      </c>
      <c r="M562" s="272">
        <v>35000</v>
      </c>
      <c r="N562" s="271">
        <v>2</v>
      </c>
      <c r="O562" s="271"/>
      <c r="P562" s="664">
        <v>1580</v>
      </c>
      <c r="Q562" s="14"/>
      <c r="R562" s="1771" t="s">
        <v>48</v>
      </c>
      <c r="S562" s="271" t="s">
        <v>49</v>
      </c>
      <c r="T562" s="271" t="s">
        <v>3012</v>
      </c>
      <c r="U562" s="271"/>
      <c r="V562" s="271" t="s">
        <v>121</v>
      </c>
      <c r="W562" s="291" t="s">
        <v>198</v>
      </c>
      <c r="X562" s="291">
        <v>95</v>
      </c>
      <c r="Y562" s="271">
        <v>256</v>
      </c>
      <c r="Z562" s="271">
        <v>324</v>
      </c>
      <c r="AA562" s="271">
        <v>38</v>
      </c>
      <c r="AB562" s="271" t="s">
        <v>113</v>
      </c>
      <c r="AC562" s="291" t="s">
        <v>3079</v>
      </c>
      <c r="AD562" s="271"/>
      <c r="AE562" s="405">
        <v>871951453294699</v>
      </c>
      <c r="AF562" s="271">
        <v>12</v>
      </c>
      <c r="AG562" s="271" t="s">
        <v>113</v>
      </c>
      <c r="AH562" s="2779">
        <v>4</v>
      </c>
      <c r="AL562" s="2938"/>
    </row>
    <row r="563" spans="2:38">
      <c r="B563" s="138"/>
      <c r="C563" s="834" t="s">
        <v>2766</v>
      </c>
      <c r="D563" s="834" t="s">
        <v>2193</v>
      </c>
      <c r="E563" s="1483" t="s">
        <v>2769</v>
      </c>
      <c r="F563" s="188">
        <v>911401828583</v>
      </c>
      <c r="G563" s="147">
        <v>8719514532939</v>
      </c>
      <c r="H563" s="2102" t="s">
        <v>956</v>
      </c>
      <c r="I563" s="54" t="s">
        <v>949</v>
      </c>
      <c r="J563" s="273">
        <v>200</v>
      </c>
      <c r="K563" s="1077">
        <v>19000</v>
      </c>
      <c r="L563" s="273">
        <v>4000</v>
      </c>
      <c r="M563" s="274">
        <v>35000</v>
      </c>
      <c r="N563" s="273">
        <v>2</v>
      </c>
      <c r="O563" s="273"/>
      <c r="P563" s="664">
        <v>2765</v>
      </c>
      <c r="R563" s="1769" t="s">
        <v>48</v>
      </c>
      <c r="S563" s="273" t="s">
        <v>49</v>
      </c>
      <c r="T563" s="273" t="s">
        <v>3112</v>
      </c>
      <c r="U563" s="273"/>
      <c r="V563" s="273" t="s">
        <v>121</v>
      </c>
      <c r="W563" s="284" t="s">
        <v>198</v>
      </c>
      <c r="X563" s="284">
        <v>95</v>
      </c>
      <c r="Y563" s="273">
        <v>342</v>
      </c>
      <c r="Z563" s="273">
        <v>452</v>
      </c>
      <c r="AA563" s="273">
        <v>45</v>
      </c>
      <c r="AB563" s="273" t="s">
        <v>113</v>
      </c>
      <c r="AC563" s="284" t="s">
        <v>3079</v>
      </c>
      <c r="AD563" s="273"/>
      <c r="AE563" s="492">
        <v>871951453293999</v>
      </c>
      <c r="AF563" s="273">
        <v>6</v>
      </c>
      <c r="AG563" s="273" t="s">
        <v>113</v>
      </c>
      <c r="AH563" s="2780">
        <v>4</v>
      </c>
      <c r="AL563" s="2938"/>
    </row>
    <row r="564" spans="2:38">
      <c r="B564" s="138"/>
      <c r="C564" s="832" t="s">
        <v>2766</v>
      </c>
      <c r="D564" s="832" t="s">
        <v>2193</v>
      </c>
      <c r="E564" s="1490"/>
      <c r="F564" s="169">
        <v>911401874983</v>
      </c>
      <c r="G564" s="206">
        <v>8719514534612</v>
      </c>
      <c r="H564" s="221" t="s">
        <v>957</v>
      </c>
      <c r="I564" s="112" t="s">
        <v>958</v>
      </c>
      <c r="J564" s="269">
        <v>20</v>
      </c>
      <c r="K564" s="1079">
        <v>1900</v>
      </c>
      <c r="L564" s="269">
        <v>4000</v>
      </c>
      <c r="M564" s="270">
        <v>35000</v>
      </c>
      <c r="N564" s="269">
        <v>2</v>
      </c>
      <c r="O564" s="269"/>
      <c r="P564" s="641">
        <v>815</v>
      </c>
      <c r="Q564" s="14"/>
      <c r="R564" s="1768" t="s">
        <v>48</v>
      </c>
      <c r="S564" s="269" t="s">
        <v>49</v>
      </c>
      <c r="T564" s="269" t="s">
        <v>3110</v>
      </c>
      <c r="U564" s="269"/>
      <c r="V564" s="269" t="s">
        <v>121</v>
      </c>
      <c r="W564" s="295" t="s">
        <v>198</v>
      </c>
      <c r="X564" s="295">
        <v>95</v>
      </c>
      <c r="Y564" s="269">
        <v>153</v>
      </c>
      <c r="Z564" s="269">
        <v>140</v>
      </c>
      <c r="AA564" s="269">
        <v>54</v>
      </c>
      <c r="AB564" s="269" t="s">
        <v>113</v>
      </c>
      <c r="AC564" s="295" t="s">
        <v>3079</v>
      </c>
      <c r="AD564" s="269"/>
      <c r="AE564" s="553">
        <v>871951453461299</v>
      </c>
      <c r="AF564" s="269">
        <v>36</v>
      </c>
      <c r="AG564" s="269" t="s">
        <v>113</v>
      </c>
      <c r="AH564" s="2782">
        <v>1</v>
      </c>
      <c r="AL564" s="2938"/>
    </row>
    <row r="565" spans="2:38">
      <c r="B565" s="906"/>
      <c r="C565" s="834" t="s">
        <v>2766</v>
      </c>
      <c r="D565" s="834" t="s">
        <v>2193</v>
      </c>
      <c r="E565" s="1483"/>
      <c r="F565" s="188">
        <v>911401875583</v>
      </c>
      <c r="G565" s="147">
        <v>8719514534575</v>
      </c>
      <c r="H565" s="2102" t="s">
        <v>959</v>
      </c>
      <c r="I565" s="54" t="s">
        <v>958</v>
      </c>
      <c r="J565" s="273">
        <v>50</v>
      </c>
      <c r="K565" s="1077">
        <v>4750</v>
      </c>
      <c r="L565" s="273">
        <v>4000</v>
      </c>
      <c r="M565" s="274">
        <v>35000</v>
      </c>
      <c r="N565" s="273">
        <v>2</v>
      </c>
      <c r="O565" s="273"/>
      <c r="P565" s="701">
        <v>1130</v>
      </c>
      <c r="R565" s="1769" t="s">
        <v>48</v>
      </c>
      <c r="S565" s="273" t="s">
        <v>49</v>
      </c>
      <c r="T565" s="273" t="s">
        <v>3111</v>
      </c>
      <c r="U565" s="273"/>
      <c r="V565" s="273" t="s">
        <v>121</v>
      </c>
      <c r="W565" s="284" t="s">
        <v>198</v>
      </c>
      <c r="X565" s="284">
        <v>95</v>
      </c>
      <c r="Y565" s="273">
        <v>210</v>
      </c>
      <c r="Z565" s="273">
        <v>223</v>
      </c>
      <c r="AA565" s="273">
        <v>57</v>
      </c>
      <c r="AB565" s="273" t="s">
        <v>113</v>
      </c>
      <c r="AC565" s="284" t="s">
        <v>3079</v>
      </c>
      <c r="AD565" s="273"/>
      <c r="AE565" s="492">
        <v>871951453457599</v>
      </c>
      <c r="AF565" s="273">
        <v>24</v>
      </c>
      <c r="AG565" s="273" t="s">
        <v>113</v>
      </c>
      <c r="AH565" s="2780">
        <v>4</v>
      </c>
      <c r="AL565" s="2938"/>
    </row>
    <row r="566" spans="2:38" ht="14.5" customHeight="1">
      <c r="B566" s="125"/>
      <c r="F566" s="196"/>
      <c r="G566" s="207"/>
      <c r="H566" s="19"/>
      <c r="I566" s="98"/>
      <c r="J566" s="449"/>
      <c r="K566" s="450"/>
      <c r="L566" s="1922"/>
      <c r="M566" s="450"/>
      <c r="N566" s="459"/>
      <c r="O566" s="449"/>
      <c r="P566" s="1324"/>
      <c r="Q566" s="508"/>
      <c r="R566" s="449"/>
      <c r="S566" s="449"/>
      <c r="T566" s="449"/>
      <c r="U566" s="449"/>
      <c r="V566" s="449"/>
      <c r="W566" s="449"/>
      <c r="X566" s="449"/>
      <c r="Y566" s="1922"/>
      <c r="Z566" s="1922"/>
      <c r="AA566" s="1922"/>
      <c r="AB566" s="449"/>
      <c r="AC566" s="459"/>
      <c r="AD566" s="1922"/>
      <c r="AE566" s="1922"/>
      <c r="AF566" s="449"/>
      <c r="AG566" s="449"/>
      <c r="AH566" s="2831"/>
      <c r="AI566"/>
      <c r="AL566" s="2938"/>
    </row>
    <row r="567" spans="2:38" s="1484" customFormat="1" ht="15" customHeight="1">
      <c r="B567" s="1519" t="s">
        <v>190</v>
      </c>
      <c r="J567" s="1666"/>
      <c r="K567" s="1666"/>
      <c r="L567" s="1901"/>
      <c r="M567" s="1666"/>
      <c r="N567" s="1666"/>
      <c r="O567" s="1666"/>
      <c r="P567" s="33"/>
      <c r="R567" s="1666"/>
      <c r="S567" s="1666"/>
      <c r="T567" s="1666"/>
      <c r="U567" s="1666"/>
      <c r="V567" s="1666"/>
      <c r="W567" s="1666"/>
      <c r="X567" s="1666"/>
      <c r="Y567" s="1901"/>
      <c r="Z567" s="1901"/>
      <c r="AA567" s="1901"/>
      <c r="AB567" s="1666"/>
      <c r="AC567" s="2483"/>
      <c r="AD567" s="1901"/>
      <c r="AE567" s="1901"/>
      <c r="AF567" s="1666"/>
      <c r="AG567" s="1666"/>
      <c r="AH567" s="2791"/>
      <c r="AJ567"/>
      <c r="AK567" s="2933"/>
      <c r="AL567" s="2938"/>
    </row>
    <row r="568" spans="2:38">
      <c r="B568" s="561" t="s">
        <v>3779</v>
      </c>
      <c r="C568" s="1461"/>
      <c r="D568" s="1461"/>
      <c r="E568" s="1462"/>
      <c r="F568" s="169">
        <v>910770245652</v>
      </c>
      <c r="G568" s="92">
        <v>8721103417831</v>
      </c>
      <c r="H568" s="38" t="s">
        <v>899</v>
      </c>
      <c r="I568" s="3109" t="s">
        <v>3239</v>
      </c>
      <c r="J568" s="326">
        <v>40.5</v>
      </c>
      <c r="K568" s="3110">
        <v>6052</v>
      </c>
      <c r="L568" s="269">
        <v>5700</v>
      </c>
      <c r="M568" s="3111">
        <v>100000</v>
      </c>
      <c r="N568" s="269">
        <v>5</v>
      </c>
      <c r="O568" s="326"/>
      <c r="P568" s="641">
        <v>10920</v>
      </c>
      <c r="Q568" s="508"/>
      <c r="R568" s="1715" t="s">
        <v>56</v>
      </c>
      <c r="S568" s="326" t="s">
        <v>739</v>
      </c>
      <c r="T568" s="326" t="s">
        <v>877</v>
      </c>
      <c r="U568" s="326"/>
      <c r="V568" s="326" t="s">
        <v>1805</v>
      </c>
      <c r="W568" s="295" t="s">
        <v>198</v>
      </c>
      <c r="X568" s="295">
        <v>149</v>
      </c>
      <c r="Y568" s="269"/>
      <c r="Z568" s="269"/>
      <c r="AA568" s="269"/>
      <c r="AB568" s="326"/>
      <c r="AC568" s="295"/>
      <c r="AD568" s="269"/>
      <c r="AE568" s="328">
        <v>872110341783100</v>
      </c>
      <c r="AF568" s="269">
        <v>1</v>
      </c>
      <c r="AG568" s="269" t="s">
        <v>113</v>
      </c>
      <c r="AH568" s="2782">
        <v>14.5</v>
      </c>
      <c r="AI568"/>
      <c r="AL568" s="2938"/>
    </row>
    <row r="569" spans="2:38">
      <c r="B569" s="208"/>
      <c r="C569" s="557"/>
      <c r="D569" s="557"/>
      <c r="E569" s="1463"/>
      <c r="F569" s="150">
        <v>910770245653</v>
      </c>
      <c r="G569" s="90">
        <v>8721103417848</v>
      </c>
      <c r="H569" s="68" t="s">
        <v>900</v>
      </c>
      <c r="I569" s="57" t="s">
        <v>3239</v>
      </c>
      <c r="J569" s="323">
        <v>49</v>
      </c>
      <c r="K569" s="1117">
        <v>7120</v>
      </c>
      <c r="L569" s="282">
        <v>5700</v>
      </c>
      <c r="M569" s="2493">
        <v>100000</v>
      </c>
      <c r="N569" s="282">
        <v>5</v>
      </c>
      <c r="O569" s="323"/>
      <c r="P569" s="642">
        <v>11130</v>
      </c>
      <c r="Q569" s="508"/>
      <c r="R569" s="1714" t="s">
        <v>56</v>
      </c>
      <c r="S569" s="323" t="s">
        <v>739</v>
      </c>
      <c r="T569" s="323" t="s">
        <v>875</v>
      </c>
      <c r="U569" s="323"/>
      <c r="V569" s="323" t="s">
        <v>1805</v>
      </c>
      <c r="W569" s="283" t="s">
        <v>198</v>
      </c>
      <c r="X569" s="283">
        <v>145</v>
      </c>
      <c r="Y569" s="282"/>
      <c r="Z569" s="282"/>
      <c r="AA569" s="282"/>
      <c r="AB569" s="323"/>
      <c r="AC569" s="283"/>
      <c r="AD569" s="282"/>
      <c r="AE569" s="322">
        <v>872110341784800</v>
      </c>
      <c r="AF569" s="282">
        <v>1</v>
      </c>
      <c r="AG569" s="282" t="s">
        <v>113</v>
      </c>
      <c r="AH569" s="2781">
        <v>14.5</v>
      </c>
      <c r="AI569"/>
      <c r="AL569" s="2938"/>
    </row>
    <row r="570" spans="2:38">
      <c r="B570" s="208"/>
      <c r="C570" s="557"/>
      <c r="D570" s="557"/>
      <c r="E570" s="1463"/>
      <c r="F570" s="150">
        <v>910770245654</v>
      </c>
      <c r="G570" s="90">
        <v>8721103417855</v>
      </c>
      <c r="H570" s="68" t="s">
        <v>901</v>
      </c>
      <c r="I570" s="63" t="s">
        <v>3239</v>
      </c>
      <c r="J570" s="323">
        <v>56</v>
      </c>
      <c r="K570" s="1117">
        <v>8010</v>
      </c>
      <c r="L570" s="282">
        <v>5700</v>
      </c>
      <c r="M570" s="2493">
        <v>100000</v>
      </c>
      <c r="N570" s="282">
        <v>5</v>
      </c>
      <c r="O570" s="323"/>
      <c r="P570" s="642">
        <v>11230</v>
      </c>
      <c r="Q570" s="508"/>
      <c r="R570" s="1714" t="s">
        <v>56</v>
      </c>
      <c r="S570" s="323" t="s">
        <v>739</v>
      </c>
      <c r="T570" s="323" t="s">
        <v>192</v>
      </c>
      <c r="U570" s="323"/>
      <c r="V570" s="323" t="s">
        <v>1805</v>
      </c>
      <c r="W570" s="283" t="s">
        <v>198</v>
      </c>
      <c r="X570" s="283">
        <v>143</v>
      </c>
      <c r="Y570" s="282"/>
      <c r="Z570" s="282"/>
      <c r="AA570" s="282"/>
      <c r="AB570" s="323"/>
      <c r="AC570" s="283"/>
      <c r="AD570" s="282"/>
      <c r="AE570" s="322">
        <v>872110341785500</v>
      </c>
      <c r="AF570" s="282">
        <v>1</v>
      </c>
      <c r="AG570" s="282" t="s">
        <v>113</v>
      </c>
      <c r="AH570" s="2781">
        <v>14.5</v>
      </c>
      <c r="AI570"/>
      <c r="AL570" s="2938"/>
    </row>
    <row r="571" spans="2:38">
      <c r="B571" s="208"/>
      <c r="C571" s="557"/>
      <c r="D571" s="557"/>
      <c r="E571" s="1463"/>
      <c r="F571" s="151">
        <v>910770245655</v>
      </c>
      <c r="G571" s="91">
        <v>8721103417862</v>
      </c>
      <c r="H571" s="68" t="s">
        <v>902</v>
      </c>
      <c r="I571" s="49" t="s">
        <v>3239</v>
      </c>
      <c r="J571" s="323">
        <v>70</v>
      </c>
      <c r="K571" s="1117">
        <v>10120</v>
      </c>
      <c r="L571" s="282">
        <v>5700</v>
      </c>
      <c r="M571" s="2493">
        <v>100000</v>
      </c>
      <c r="N571" s="282">
        <v>5</v>
      </c>
      <c r="O571" s="323"/>
      <c r="P571" s="639">
        <v>11450</v>
      </c>
      <c r="Q571" s="508"/>
      <c r="R571" s="1714" t="s">
        <v>56</v>
      </c>
      <c r="S571" s="323" t="s">
        <v>739</v>
      </c>
      <c r="T571" s="323" t="s">
        <v>3019</v>
      </c>
      <c r="U571" s="323"/>
      <c r="V571" s="323" t="s">
        <v>1805</v>
      </c>
      <c r="W571" s="283" t="s">
        <v>198</v>
      </c>
      <c r="X571" s="283">
        <v>144</v>
      </c>
      <c r="Y571" s="282"/>
      <c r="Z571" s="282"/>
      <c r="AA571" s="282"/>
      <c r="AB571" s="323"/>
      <c r="AC571" s="283"/>
      <c r="AD571" s="282"/>
      <c r="AE571" s="320">
        <v>872110341786200</v>
      </c>
      <c r="AF571" s="282">
        <v>1</v>
      </c>
      <c r="AG571" s="282" t="s">
        <v>113</v>
      </c>
      <c r="AH571" s="2781">
        <v>14.5</v>
      </c>
      <c r="AI571"/>
      <c r="AL571" s="2938"/>
    </row>
    <row r="572" spans="2:38">
      <c r="B572" s="208"/>
      <c r="C572" s="834"/>
      <c r="D572" s="834"/>
      <c r="E572" s="1483"/>
      <c r="F572" s="23">
        <v>910770245656</v>
      </c>
      <c r="G572" s="2279">
        <v>8721103417879</v>
      </c>
      <c r="H572" s="43" t="s">
        <v>903</v>
      </c>
      <c r="I572" s="250" t="s">
        <v>3239</v>
      </c>
      <c r="J572" s="452">
        <v>76</v>
      </c>
      <c r="K572" s="1087">
        <v>11000</v>
      </c>
      <c r="L572" s="287">
        <v>5700</v>
      </c>
      <c r="M572" s="2495">
        <v>100000</v>
      </c>
      <c r="N572" s="273">
        <v>5</v>
      </c>
      <c r="O572" s="452"/>
      <c r="P572" s="640">
        <v>11550</v>
      </c>
      <c r="Q572" s="508"/>
      <c r="R572" s="1753" t="s">
        <v>56</v>
      </c>
      <c r="S572" s="452" t="s">
        <v>739</v>
      </c>
      <c r="T572" s="452" t="s">
        <v>3020</v>
      </c>
      <c r="U572" s="452"/>
      <c r="V572" s="452" t="s">
        <v>1805</v>
      </c>
      <c r="W572" s="1477" t="s">
        <v>198</v>
      </c>
      <c r="X572" s="1477">
        <v>144</v>
      </c>
      <c r="Y572" s="287"/>
      <c r="Z572" s="287"/>
      <c r="AA572" s="287"/>
      <c r="AB572" s="452"/>
      <c r="AC572" s="284"/>
      <c r="AD572" s="287"/>
      <c r="AE572" s="751">
        <v>872110341787900</v>
      </c>
      <c r="AF572" s="287">
        <v>1</v>
      </c>
      <c r="AG572" s="287" t="s">
        <v>113</v>
      </c>
      <c r="AH572" s="2823">
        <v>14.5</v>
      </c>
      <c r="AI572"/>
      <c r="AL572" s="2938"/>
    </row>
    <row r="573" spans="2:38">
      <c r="B573" s="631" t="s">
        <v>3780</v>
      </c>
      <c r="C573" s="832"/>
      <c r="D573" s="832"/>
      <c r="E573" s="1490"/>
      <c r="F573" s="2225">
        <v>910770234489</v>
      </c>
      <c r="G573" s="1430">
        <v>8720169427433</v>
      </c>
      <c r="H573" s="143" t="s">
        <v>893</v>
      </c>
      <c r="I573" s="1431" t="s">
        <v>3238</v>
      </c>
      <c r="J573" s="1432">
        <v>27.5</v>
      </c>
      <c r="K573" s="1433">
        <v>3735</v>
      </c>
      <c r="L573" s="1924">
        <v>4000</v>
      </c>
      <c r="M573" s="1555">
        <v>100000</v>
      </c>
      <c r="N573" s="1368">
        <v>5</v>
      </c>
      <c r="O573" s="1434"/>
      <c r="P573" s="970">
        <v>6300</v>
      </c>
      <c r="Q573" s="508"/>
      <c r="R573" s="1763" t="s">
        <v>882</v>
      </c>
      <c r="S573" s="1434" t="s">
        <v>739</v>
      </c>
      <c r="T573" s="1434" t="s">
        <v>877</v>
      </c>
      <c r="U573" s="1434"/>
      <c r="V573" s="1434" t="s">
        <v>121</v>
      </c>
      <c r="W573" s="2045" t="s">
        <v>198</v>
      </c>
      <c r="X573" s="2045">
        <v>135</v>
      </c>
      <c r="Y573" s="1924"/>
      <c r="Z573" s="1924"/>
      <c r="AA573" s="1924"/>
      <c r="AB573" s="1434"/>
      <c r="AC573" s="2060"/>
      <c r="AD573" s="1924"/>
      <c r="AE573" s="1924">
        <v>872016942743300</v>
      </c>
      <c r="AF573" s="1924">
        <v>1</v>
      </c>
      <c r="AG573" s="1924" t="s">
        <v>113</v>
      </c>
      <c r="AH573" s="1764">
        <v>4</v>
      </c>
      <c r="AL573" s="2938"/>
    </row>
    <row r="574" spans="2:38">
      <c r="B574" s="208"/>
      <c r="C574" s="557"/>
      <c r="D574" s="557"/>
      <c r="E574" s="1463"/>
      <c r="F574" s="150">
        <v>910770234490</v>
      </c>
      <c r="G574" s="90">
        <v>8720169427440</v>
      </c>
      <c r="H574" s="68" t="s">
        <v>894</v>
      </c>
      <c r="I574" s="257" t="s">
        <v>3238</v>
      </c>
      <c r="J574" s="384">
        <v>38</v>
      </c>
      <c r="K574" s="1117">
        <v>4800</v>
      </c>
      <c r="L574" s="322">
        <v>4000</v>
      </c>
      <c r="M574" s="321">
        <v>100000</v>
      </c>
      <c r="N574" s="282">
        <v>5</v>
      </c>
      <c r="O574" s="451"/>
      <c r="P574" s="642">
        <v>7150</v>
      </c>
      <c r="Q574" s="508"/>
      <c r="R574" s="1765" t="s">
        <v>863</v>
      </c>
      <c r="S574" s="451" t="s">
        <v>739</v>
      </c>
      <c r="T574" s="451" t="s">
        <v>875</v>
      </c>
      <c r="U574" s="451"/>
      <c r="V574" s="451" t="s">
        <v>121</v>
      </c>
      <c r="W574" s="302" t="s">
        <v>198</v>
      </c>
      <c r="X574" s="302">
        <v>126</v>
      </c>
      <c r="Y574" s="322"/>
      <c r="Z574" s="322"/>
      <c r="AA574" s="322"/>
      <c r="AB574" s="451"/>
      <c r="AC574" s="283"/>
      <c r="AD574" s="322"/>
      <c r="AE574" s="322">
        <v>872016942744000</v>
      </c>
      <c r="AF574" s="322">
        <v>1</v>
      </c>
      <c r="AG574" s="322" t="s">
        <v>113</v>
      </c>
      <c r="AH574" s="743">
        <v>4</v>
      </c>
      <c r="AL574" s="2938"/>
    </row>
    <row r="575" spans="2:38">
      <c r="B575" s="208"/>
      <c r="C575" s="557"/>
      <c r="D575" s="557"/>
      <c r="E575" s="1463"/>
      <c r="F575" s="150">
        <v>910770234491</v>
      </c>
      <c r="G575" s="90">
        <v>8720169427457</v>
      </c>
      <c r="H575" s="68" t="s">
        <v>895</v>
      </c>
      <c r="I575" s="257" t="s">
        <v>3238</v>
      </c>
      <c r="J575" s="384">
        <v>55</v>
      </c>
      <c r="K575" s="1117">
        <v>7310</v>
      </c>
      <c r="L575" s="322">
        <v>4000</v>
      </c>
      <c r="M575" s="321">
        <v>100000</v>
      </c>
      <c r="N575" s="282">
        <v>5</v>
      </c>
      <c r="O575" s="451"/>
      <c r="P575" s="642">
        <v>7300</v>
      </c>
      <c r="Q575" s="508"/>
      <c r="R575" s="1765" t="s">
        <v>891</v>
      </c>
      <c r="S575" s="451" t="s">
        <v>739</v>
      </c>
      <c r="T575" s="451" t="s">
        <v>192</v>
      </c>
      <c r="U575" s="451"/>
      <c r="V575" s="451" t="s">
        <v>121</v>
      </c>
      <c r="W575" s="302" t="s">
        <v>198</v>
      </c>
      <c r="X575" s="302">
        <v>132</v>
      </c>
      <c r="Y575" s="322"/>
      <c r="Z575" s="322"/>
      <c r="AA575" s="322"/>
      <c r="AB575" s="451"/>
      <c r="AC575" s="283"/>
      <c r="AD575" s="322"/>
      <c r="AE575" s="322">
        <v>872016942745700</v>
      </c>
      <c r="AF575" s="322">
        <v>1</v>
      </c>
      <c r="AG575" s="322" t="s">
        <v>113</v>
      </c>
      <c r="AH575" s="743">
        <v>14.5</v>
      </c>
      <c r="AL575" s="2938"/>
    </row>
    <row r="576" spans="2:38">
      <c r="B576" s="208"/>
      <c r="C576" s="557"/>
      <c r="D576" s="557"/>
      <c r="E576" s="1463"/>
      <c r="F576" s="150">
        <v>910770234492</v>
      </c>
      <c r="G576" s="90">
        <v>8720169427464</v>
      </c>
      <c r="H576" s="68" t="s">
        <v>896</v>
      </c>
      <c r="I576" s="257" t="s">
        <v>3238</v>
      </c>
      <c r="J576" s="384">
        <v>73</v>
      </c>
      <c r="K576" s="1117">
        <v>10320</v>
      </c>
      <c r="L576" s="322">
        <v>4000</v>
      </c>
      <c r="M576" s="321">
        <v>100000</v>
      </c>
      <c r="N576" s="282">
        <v>5</v>
      </c>
      <c r="O576" s="451"/>
      <c r="P576" s="639">
        <v>8150</v>
      </c>
      <c r="Q576" s="508"/>
      <c r="R576" s="1765" t="s">
        <v>863</v>
      </c>
      <c r="S576" s="451" t="s">
        <v>778</v>
      </c>
      <c r="T576" s="451" t="s">
        <v>3019</v>
      </c>
      <c r="U576" s="451"/>
      <c r="V576" s="451" t="s">
        <v>121</v>
      </c>
      <c r="W576" s="302" t="s">
        <v>198</v>
      </c>
      <c r="X576" s="302">
        <v>141</v>
      </c>
      <c r="Y576" s="322"/>
      <c r="Z576" s="322"/>
      <c r="AA576" s="322"/>
      <c r="AB576" s="451"/>
      <c r="AC576" s="283"/>
      <c r="AD576" s="322"/>
      <c r="AE576" s="322">
        <v>872016942746400</v>
      </c>
      <c r="AF576" s="322">
        <v>1</v>
      </c>
      <c r="AG576" s="322" t="s">
        <v>113</v>
      </c>
      <c r="AH576" s="743">
        <v>14.5</v>
      </c>
      <c r="AL576" s="2938"/>
    </row>
    <row r="577" spans="2:38">
      <c r="B577" s="208"/>
      <c r="C577" s="834"/>
      <c r="D577" s="834"/>
      <c r="E577" s="1483"/>
      <c r="F577" s="188">
        <v>910770234493</v>
      </c>
      <c r="G577" s="194">
        <v>8720169427471</v>
      </c>
      <c r="H577" s="47" t="s">
        <v>897</v>
      </c>
      <c r="I577" s="249" t="s">
        <v>3238</v>
      </c>
      <c r="J577" s="443">
        <v>108</v>
      </c>
      <c r="K577" s="1087">
        <v>14280</v>
      </c>
      <c r="L577" s="751">
        <v>4000</v>
      </c>
      <c r="M577" s="444">
        <v>100000</v>
      </c>
      <c r="N577" s="287">
        <v>5</v>
      </c>
      <c r="O577" s="750"/>
      <c r="P577" s="640">
        <v>8500</v>
      </c>
      <c r="Q577" s="508"/>
      <c r="R577" s="1766" t="s">
        <v>898</v>
      </c>
      <c r="S577" s="750" t="s">
        <v>739</v>
      </c>
      <c r="T577" s="750" t="s">
        <v>3020</v>
      </c>
      <c r="U577" s="750"/>
      <c r="V577" s="750" t="s">
        <v>121</v>
      </c>
      <c r="W577" s="2039" t="s">
        <v>198</v>
      </c>
      <c r="X577" s="2039">
        <v>132</v>
      </c>
      <c r="Y577" s="751"/>
      <c r="Z577" s="751"/>
      <c r="AA577" s="751"/>
      <c r="AB577" s="750"/>
      <c r="AC577" s="1477"/>
      <c r="AD577" s="751"/>
      <c r="AE577" s="453">
        <v>872016942747100</v>
      </c>
      <c r="AF577" s="751">
        <v>1</v>
      </c>
      <c r="AG577" s="751" t="s">
        <v>113</v>
      </c>
      <c r="AH577" s="1532">
        <v>14.5</v>
      </c>
      <c r="AL577" s="2938"/>
    </row>
    <row r="578" spans="2:38">
      <c r="B578" s="521" t="s">
        <v>3781</v>
      </c>
      <c r="C578" s="832"/>
      <c r="D578" s="832"/>
      <c r="E578" s="1490"/>
      <c r="F578" s="42">
        <v>910770214101</v>
      </c>
      <c r="G578" s="68">
        <v>8719514161375</v>
      </c>
      <c r="H578" s="774" t="s">
        <v>881</v>
      </c>
      <c r="I578" s="49" t="s">
        <v>3238</v>
      </c>
      <c r="J578" s="323">
        <v>16.2</v>
      </c>
      <c r="K578" s="1090">
        <v>2175</v>
      </c>
      <c r="L578" s="282">
        <v>4000</v>
      </c>
      <c r="M578" s="2493">
        <v>100000</v>
      </c>
      <c r="N578" s="282">
        <v>5</v>
      </c>
      <c r="O578" s="323"/>
      <c r="P578" s="642">
        <v>6000</v>
      </c>
      <c r="Q578" s="508"/>
      <c r="R578" s="1714" t="s">
        <v>882</v>
      </c>
      <c r="S578" s="323" t="s">
        <v>739</v>
      </c>
      <c r="T578" s="323" t="s">
        <v>3017</v>
      </c>
      <c r="U578" s="323"/>
      <c r="V578" s="323" t="s">
        <v>121</v>
      </c>
      <c r="W578" s="283" t="s">
        <v>198</v>
      </c>
      <c r="X578" s="283">
        <v>134</v>
      </c>
      <c r="Y578" s="282"/>
      <c r="Z578" s="282"/>
      <c r="AA578" s="282"/>
      <c r="AB578" s="323"/>
      <c r="AC578" s="283"/>
      <c r="AD578" s="282"/>
      <c r="AE578" s="282">
        <v>871951416137500</v>
      </c>
      <c r="AF578" s="282">
        <v>1</v>
      </c>
      <c r="AG578" s="282" t="s">
        <v>113</v>
      </c>
      <c r="AH578" s="2781">
        <v>4</v>
      </c>
      <c r="AL578" s="2938"/>
    </row>
    <row r="579" spans="2:38">
      <c r="B579" s="138"/>
      <c r="C579" s="557"/>
      <c r="D579" s="557"/>
      <c r="E579" s="1463"/>
      <c r="F579" s="42">
        <v>910770214102</v>
      </c>
      <c r="G579" s="68">
        <v>8719514161382</v>
      </c>
      <c r="H579" s="91" t="s">
        <v>883</v>
      </c>
      <c r="I579" s="63" t="s">
        <v>3238</v>
      </c>
      <c r="J579" s="324">
        <v>19.600000000000001</v>
      </c>
      <c r="K579" s="1075">
        <v>2610</v>
      </c>
      <c r="L579" s="271">
        <v>4000</v>
      </c>
      <c r="M579" s="2494">
        <v>100000</v>
      </c>
      <c r="N579" s="282">
        <v>5</v>
      </c>
      <c r="O579" s="324"/>
      <c r="P579" s="642">
        <v>6200</v>
      </c>
      <c r="Q579" s="508"/>
      <c r="R579" s="1711" t="s">
        <v>863</v>
      </c>
      <c r="S579" s="324" t="s">
        <v>739</v>
      </c>
      <c r="T579" s="324" t="s">
        <v>3018</v>
      </c>
      <c r="U579" s="324"/>
      <c r="V579" s="324" t="s">
        <v>121</v>
      </c>
      <c r="W579" s="291" t="s">
        <v>198</v>
      </c>
      <c r="X579" s="291">
        <v>133</v>
      </c>
      <c r="Y579" s="271"/>
      <c r="Z579" s="271"/>
      <c r="AA579" s="271"/>
      <c r="AB579" s="324"/>
      <c r="AC579" s="283"/>
      <c r="AD579" s="271"/>
      <c r="AE579" s="282">
        <v>871951416138200</v>
      </c>
      <c r="AF579" s="271">
        <v>1</v>
      </c>
      <c r="AG579" s="271" t="s">
        <v>113</v>
      </c>
      <c r="AH579" s="2779">
        <v>4</v>
      </c>
      <c r="AL579" s="2938"/>
    </row>
    <row r="580" spans="2:38">
      <c r="B580" s="138"/>
      <c r="C580" s="557"/>
      <c r="D580" s="557"/>
      <c r="E580" s="1463"/>
      <c r="F580" s="42">
        <v>910770213944</v>
      </c>
      <c r="G580" s="68">
        <v>8719514159822</v>
      </c>
      <c r="H580" s="90" t="s">
        <v>2058</v>
      </c>
      <c r="I580" s="49" t="s">
        <v>3238</v>
      </c>
      <c r="J580" s="323">
        <v>23</v>
      </c>
      <c r="K580" s="1090">
        <v>3045</v>
      </c>
      <c r="L580" s="282">
        <v>3000</v>
      </c>
      <c r="M580" s="2493">
        <v>100000</v>
      </c>
      <c r="N580" s="282">
        <v>5</v>
      </c>
      <c r="O580" s="323"/>
      <c r="P580" s="642">
        <v>6400</v>
      </c>
      <c r="Q580" s="508"/>
      <c r="R580" s="1714" t="s">
        <v>882</v>
      </c>
      <c r="S580" s="323" t="s">
        <v>739</v>
      </c>
      <c r="T580" s="323" t="s">
        <v>877</v>
      </c>
      <c r="U580" s="323"/>
      <c r="V580" s="323" t="s">
        <v>147</v>
      </c>
      <c r="W580" s="283" t="s">
        <v>198</v>
      </c>
      <c r="X580" s="283">
        <v>132</v>
      </c>
      <c r="Y580" s="282"/>
      <c r="Z580" s="282"/>
      <c r="AA580" s="282"/>
      <c r="AB580" s="323"/>
      <c r="AC580" s="283"/>
      <c r="AD580" s="282"/>
      <c r="AE580" s="282">
        <v>871951415982200</v>
      </c>
      <c r="AF580" s="282">
        <v>1</v>
      </c>
      <c r="AG580" s="282" t="s">
        <v>113</v>
      </c>
      <c r="AH580" s="2781">
        <v>4</v>
      </c>
      <c r="AL580" s="2938"/>
    </row>
    <row r="581" spans="2:38">
      <c r="B581" s="138"/>
      <c r="C581" s="557"/>
      <c r="D581" s="557"/>
      <c r="E581" s="1463"/>
      <c r="F581" s="42">
        <v>910770214103</v>
      </c>
      <c r="G581" s="68">
        <v>8719514161399</v>
      </c>
      <c r="H581" s="775" t="s">
        <v>884</v>
      </c>
      <c r="I581" s="63" t="s">
        <v>3238</v>
      </c>
      <c r="J581" s="324">
        <v>21.5</v>
      </c>
      <c r="K581" s="1075">
        <v>3045</v>
      </c>
      <c r="L581" s="271">
        <v>4000</v>
      </c>
      <c r="M581" s="2494">
        <v>100000</v>
      </c>
      <c r="N581" s="282">
        <v>5</v>
      </c>
      <c r="O581" s="324"/>
      <c r="P581" s="642">
        <v>6400</v>
      </c>
      <c r="Q581" s="508"/>
      <c r="R581" s="1711" t="s">
        <v>882</v>
      </c>
      <c r="S581" s="324" t="s">
        <v>739</v>
      </c>
      <c r="T581" s="324" t="s">
        <v>877</v>
      </c>
      <c r="U581" s="324"/>
      <c r="V581" s="324" t="s">
        <v>121</v>
      </c>
      <c r="W581" s="291" t="s">
        <v>198</v>
      </c>
      <c r="X581" s="291">
        <v>141</v>
      </c>
      <c r="Y581" s="271"/>
      <c r="Z581" s="271"/>
      <c r="AA581" s="271"/>
      <c r="AB581" s="324"/>
      <c r="AC581" s="283"/>
      <c r="AD581" s="271"/>
      <c r="AE581" s="282">
        <v>871951416139900</v>
      </c>
      <c r="AF581" s="271">
        <v>1</v>
      </c>
      <c r="AG581" s="271" t="s">
        <v>113</v>
      </c>
      <c r="AH581" s="2779">
        <v>4</v>
      </c>
      <c r="AL581" s="2938"/>
    </row>
    <row r="582" spans="2:38">
      <c r="B582" s="138"/>
      <c r="C582" s="557"/>
      <c r="D582" s="557"/>
      <c r="E582" s="1463"/>
      <c r="F582" s="42">
        <v>910770209256</v>
      </c>
      <c r="G582" s="68">
        <v>8718699816919</v>
      </c>
      <c r="H582" s="90" t="s">
        <v>885</v>
      </c>
      <c r="I582" s="63" t="s">
        <v>3238</v>
      </c>
      <c r="J582" s="323">
        <v>28</v>
      </c>
      <c r="K582" s="1090">
        <v>3915</v>
      </c>
      <c r="L582" s="282">
        <v>4000</v>
      </c>
      <c r="M582" s="2493">
        <v>100000</v>
      </c>
      <c r="N582" s="282">
        <v>5</v>
      </c>
      <c r="O582" s="323"/>
      <c r="P582" s="642">
        <v>6800</v>
      </c>
      <c r="Q582" s="508"/>
      <c r="R582" s="1714" t="s">
        <v>882</v>
      </c>
      <c r="S582" s="323" t="s">
        <v>739</v>
      </c>
      <c r="T582" s="323" t="s">
        <v>3028</v>
      </c>
      <c r="U582" s="323"/>
      <c r="V582" s="323" t="s">
        <v>121</v>
      </c>
      <c r="W582" s="283" t="s">
        <v>198</v>
      </c>
      <c r="X582" s="283">
        <v>139</v>
      </c>
      <c r="Y582" s="282"/>
      <c r="Z582" s="282"/>
      <c r="AA582" s="282"/>
      <c r="AB582" s="323"/>
      <c r="AC582" s="283"/>
      <c r="AD582" s="282"/>
      <c r="AE582" s="282">
        <v>871869981691900</v>
      </c>
      <c r="AF582" s="282">
        <v>1</v>
      </c>
      <c r="AG582" s="282" t="s">
        <v>113</v>
      </c>
      <c r="AH582" s="2781">
        <v>4</v>
      </c>
      <c r="AL582" s="2938"/>
    </row>
    <row r="583" spans="2:38">
      <c r="B583" s="138"/>
      <c r="C583" s="557"/>
      <c r="D583" s="557"/>
      <c r="E583" s="1463"/>
      <c r="F583" s="42">
        <v>910770213945</v>
      </c>
      <c r="G583" s="68">
        <v>8719514159839</v>
      </c>
      <c r="H583" s="61" t="s">
        <v>2059</v>
      </c>
      <c r="I583" s="63" t="s">
        <v>3238</v>
      </c>
      <c r="J583" s="324">
        <v>36</v>
      </c>
      <c r="K583" s="1075">
        <v>4698</v>
      </c>
      <c r="L583" s="271">
        <v>3000</v>
      </c>
      <c r="M583" s="272">
        <v>100000</v>
      </c>
      <c r="N583" s="282">
        <v>5</v>
      </c>
      <c r="O583" s="324"/>
      <c r="P583" s="642">
        <v>6800</v>
      </c>
      <c r="Q583" s="508"/>
      <c r="R583" s="1711" t="s">
        <v>863</v>
      </c>
      <c r="S583" s="324" t="s">
        <v>739</v>
      </c>
      <c r="T583" s="324" t="s">
        <v>875</v>
      </c>
      <c r="U583" s="324"/>
      <c r="V583" s="324" t="s">
        <v>147</v>
      </c>
      <c r="W583" s="291" t="s">
        <v>198</v>
      </c>
      <c r="X583" s="291">
        <v>130</v>
      </c>
      <c r="Y583" s="271"/>
      <c r="Z583" s="271"/>
      <c r="AA583" s="271"/>
      <c r="AB583" s="324"/>
      <c r="AC583" s="283"/>
      <c r="AD583" s="271"/>
      <c r="AE583" s="282">
        <v>871951415983900</v>
      </c>
      <c r="AF583" s="271">
        <v>1</v>
      </c>
      <c r="AG583" s="271" t="s">
        <v>113</v>
      </c>
      <c r="AH583" s="2779">
        <v>4</v>
      </c>
      <c r="AL583" s="2938"/>
    </row>
    <row r="584" spans="2:38">
      <c r="B584" s="138"/>
      <c r="C584" s="557"/>
      <c r="D584" s="557"/>
      <c r="E584" s="1463"/>
      <c r="F584" s="42">
        <v>910770205641</v>
      </c>
      <c r="G584" s="68">
        <v>8718699431310</v>
      </c>
      <c r="H584" s="90" t="s">
        <v>886</v>
      </c>
      <c r="I584" s="49" t="s">
        <v>3238</v>
      </c>
      <c r="J584" s="323">
        <v>33.5</v>
      </c>
      <c r="K584" s="1090">
        <v>4698</v>
      </c>
      <c r="L584" s="282">
        <v>4000</v>
      </c>
      <c r="M584" s="2493">
        <v>100000</v>
      </c>
      <c r="N584" s="282">
        <v>5</v>
      </c>
      <c r="O584" s="323"/>
      <c r="P584" s="642">
        <v>6800</v>
      </c>
      <c r="Q584" s="508"/>
      <c r="R584" s="1714" t="s">
        <v>863</v>
      </c>
      <c r="S584" s="323" t="s">
        <v>739</v>
      </c>
      <c r="T584" s="323" t="s">
        <v>875</v>
      </c>
      <c r="U584" s="323"/>
      <c r="V584" s="323" t="s">
        <v>121</v>
      </c>
      <c r="W584" s="283" t="s">
        <v>198</v>
      </c>
      <c r="X584" s="283">
        <v>140</v>
      </c>
      <c r="Y584" s="282"/>
      <c r="Z584" s="282"/>
      <c r="AA584" s="282"/>
      <c r="AB584" s="323"/>
      <c r="AC584" s="283"/>
      <c r="AD584" s="282"/>
      <c r="AE584" s="282">
        <v>871869943131000</v>
      </c>
      <c r="AF584" s="282">
        <v>1</v>
      </c>
      <c r="AG584" s="282" t="s">
        <v>113</v>
      </c>
      <c r="AH584" s="2781">
        <v>4</v>
      </c>
      <c r="AL584" s="2938"/>
    </row>
    <row r="585" spans="2:38">
      <c r="B585" s="138"/>
      <c r="C585" s="557"/>
      <c r="D585" s="557"/>
      <c r="E585" s="1463"/>
      <c r="F585" s="42">
        <v>910770206664</v>
      </c>
      <c r="G585" s="68">
        <v>8718699447199</v>
      </c>
      <c r="H585" s="90" t="s">
        <v>887</v>
      </c>
      <c r="I585" s="49" t="s">
        <v>3238</v>
      </c>
      <c r="J585" s="323">
        <v>40.5</v>
      </c>
      <c r="K585" s="1090">
        <v>6090</v>
      </c>
      <c r="L585" s="282">
        <v>4000</v>
      </c>
      <c r="M585" s="2493">
        <v>100000</v>
      </c>
      <c r="N585" s="282">
        <v>5</v>
      </c>
      <c r="O585" s="323"/>
      <c r="P585" s="642">
        <v>7200</v>
      </c>
      <c r="Q585" s="508"/>
      <c r="R585" s="1714" t="s">
        <v>882</v>
      </c>
      <c r="S585" s="323" t="s">
        <v>739</v>
      </c>
      <c r="T585" s="323" t="s">
        <v>3029</v>
      </c>
      <c r="U585" s="323"/>
      <c r="V585" s="323" t="s">
        <v>121</v>
      </c>
      <c r="W585" s="283" t="s">
        <v>198</v>
      </c>
      <c r="X585" s="283">
        <v>150</v>
      </c>
      <c r="Y585" s="282"/>
      <c r="Z585" s="282"/>
      <c r="AA585" s="282"/>
      <c r="AB585" s="323"/>
      <c r="AC585" s="283"/>
      <c r="AD585" s="282"/>
      <c r="AE585" s="282">
        <v>871869944719900</v>
      </c>
      <c r="AF585" s="282">
        <v>1</v>
      </c>
      <c r="AG585" s="282" t="s">
        <v>113</v>
      </c>
      <c r="AH585" s="2781">
        <v>4</v>
      </c>
      <c r="AL585" s="2938"/>
    </row>
    <row r="586" spans="2:38">
      <c r="B586" s="138"/>
      <c r="C586" s="557"/>
      <c r="D586" s="557"/>
      <c r="E586" s="1463"/>
      <c r="F586" s="42">
        <v>910770213946</v>
      </c>
      <c r="G586" s="68">
        <v>8719514159846</v>
      </c>
      <c r="H586" s="61" t="s">
        <v>2060</v>
      </c>
      <c r="I586" s="63" t="s">
        <v>3238</v>
      </c>
      <c r="J586" s="324">
        <v>53</v>
      </c>
      <c r="K586" s="1075">
        <v>7308</v>
      </c>
      <c r="L586" s="271">
        <v>3000</v>
      </c>
      <c r="M586" s="272">
        <v>100000</v>
      </c>
      <c r="N586" s="282">
        <v>5</v>
      </c>
      <c r="O586" s="324"/>
      <c r="P586" s="642">
        <v>7200</v>
      </c>
      <c r="Q586" s="508"/>
      <c r="R586" s="1711" t="s">
        <v>882</v>
      </c>
      <c r="S586" s="324" t="s">
        <v>739</v>
      </c>
      <c r="T586" s="324" t="s">
        <v>192</v>
      </c>
      <c r="U586" s="324"/>
      <c r="V586" s="324" t="s">
        <v>147</v>
      </c>
      <c r="W586" s="291" t="s">
        <v>198</v>
      </c>
      <c r="X586" s="291">
        <v>137</v>
      </c>
      <c r="Y586" s="271"/>
      <c r="Z586" s="271"/>
      <c r="AA586" s="271"/>
      <c r="AB586" s="324"/>
      <c r="AC586" s="283"/>
      <c r="AD586" s="271"/>
      <c r="AE586" s="282">
        <v>871951415984600</v>
      </c>
      <c r="AF586" s="271">
        <v>1</v>
      </c>
      <c r="AG586" s="271" t="s">
        <v>113</v>
      </c>
      <c r="AH586" s="2779">
        <v>4</v>
      </c>
      <c r="AL586" s="2938"/>
    </row>
    <row r="587" spans="2:38">
      <c r="B587" s="138"/>
      <c r="C587" s="557"/>
      <c r="D587" s="557"/>
      <c r="E587" s="1463"/>
      <c r="F587" s="42">
        <v>910770214105</v>
      </c>
      <c r="G587" s="68">
        <v>8719514161412</v>
      </c>
      <c r="H587" s="61" t="s">
        <v>888</v>
      </c>
      <c r="I587" s="63" t="s">
        <v>3238</v>
      </c>
      <c r="J587" s="324">
        <v>49.5</v>
      </c>
      <c r="K587" s="1075">
        <v>7308</v>
      </c>
      <c r="L587" s="271">
        <v>4000</v>
      </c>
      <c r="M587" s="272">
        <v>100000</v>
      </c>
      <c r="N587" s="282">
        <v>5</v>
      </c>
      <c r="O587" s="324"/>
      <c r="P587" s="642">
        <v>7200</v>
      </c>
      <c r="Q587" s="508"/>
      <c r="R587" s="1711" t="s">
        <v>882</v>
      </c>
      <c r="S587" s="324" t="s">
        <v>739</v>
      </c>
      <c r="T587" s="324" t="s">
        <v>192</v>
      </c>
      <c r="U587" s="324"/>
      <c r="V587" s="324" t="s">
        <v>121</v>
      </c>
      <c r="W587" s="291" t="s">
        <v>198</v>
      </c>
      <c r="X587" s="291">
        <v>147</v>
      </c>
      <c r="Y587" s="271"/>
      <c r="Z587" s="271"/>
      <c r="AA587" s="271"/>
      <c r="AB587" s="324"/>
      <c r="AC587" s="283"/>
      <c r="AD587" s="271"/>
      <c r="AE587" s="282">
        <v>871951416141200</v>
      </c>
      <c r="AF587" s="271">
        <v>1</v>
      </c>
      <c r="AG587" s="271" t="s">
        <v>113</v>
      </c>
      <c r="AH587" s="2779">
        <v>4</v>
      </c>
      <c r="AL587" s="2938"/>
    </row>
    <row r="588" spans="2:38">
      <c r="B588" s="138"/>
      <c r="C588" s="557"/>
      <c r="D588" s="557"/>
      <c r="E588" s="1463"/>
      <c r="F588" s="42">
        <v>910770205642</v>
      </c>
      <c r="G588" s="68">
        <v>8718699431327</v>
      </c>
      <c r="H588" s="61" t="s">
        <v>889</v>
      </c>
      <c r="I588" s="63" t="s">
        <v>3238</v>
      </c>
      <c r="J588" s="324">
        <v>59</v>
      </c>
      <c r="K588" s="1075">
        <v>8600</v>
      </c>
      <c r="L588" s="271">
        <v>4000</v>
      </c>
      <c r="M588" s="272">
        <v>100000</v>
      </c>
      <c r="N588" s="282">
        <v>5</v>
      </c>
      <c r="O588" s="324"/>
      <c r="P588" s="642">
        <v>7200</v>
      </c>
      <c r="Q588" s="508"/>
      <c r="R588" s="1711" t="s">
        <v>863</v>
      </c>
      <c r="S588" s="324" t="s">
        <v>739</v>
      </c>
      <c r="T588" s="324" t="s">
        <v>3030</v>
      </c>
      <c r="U588" s="324"/>
      <c r="V588" s="324" t="s">
        <v>121</v>
      </c>
      <c r="W588" s="291" t="s">
        <v>198</v>
      </c>
      <c r="X588" s="291">
        <v>145</v>
      </c>
      <c r="Y588" s="271"/>
      <c r="Z588" s="271"/>
      <c r="AA588" s="271"/>
      <c r="AB588" s="324"/>
      <c r="AC588" s="283"/>
      <c r="AD588" s="271"/>
      <c r="AE588" s="282">
        <v>871869943132700</v>
      </c>
      <c r="AF588" s="271">
        <v>1</v>
      </c>
      <c r="AG588" s="271" t="s">
        <v>113</v>
      </c>
      <c r="AH588" s="2779">
        <v>4</v>
      </c>
      <c r="AL588" s="2938"/>
    </row>
    <row r="589" spans="2:38">
      <c r="B589" s="138"/>
      <c r="C589" s="557"/>
      <c r="D589" s="557"/>
      <c r="E589" s="1463"/>
      <c r="F589" s="42">
        <v>910770214106</v>
      </c>
      <c r="G589" s="68">
        <v>8719514161429</v>
      </c>
      <c r="H589" s="90" t="s">
        <v>890</v>
      </c>
      <c r="I589" s="49" t="s">
        <v>3238</v>
      </c>
      <c r="J589" s="323">
        <v>65</v>
      </c>
      <c r="K589" s="1090">
        <v>9460</v>
      </c>
      <c r="L589" s="282">
        <v>4000</v>
      </c>
      <c r="M589" s="2493">
        <v>100000</v>
      </c>
      <c r="N589" s="282">
        <v>5</v>
      </c>
      <c r="O589" s="323"/>
      <c r="P589" s="642">
        <v>7400</v>
      </c>
      <c r="Q589" s="508"/>
      <c r="R589" s="1714" t="s">
        <v>863</v>
      </c>
      <c r="S589" s="323" t="s">
        <v>739</v>
      </c>
      <c r="T589" s="323" t="s">
        <v>3027</v>
      </c>
      <c r="U589" s="323"/>
      <c r="V589" s="323" t="s">
        <v>121</v>
      </c>
      <c r="W589" s="283" t="s">
        <v>198</v>
      </c>
      <c r="X589" s="283">
        <v>145</v>
      </c>
      <c r="Y589" s="282"/>
      <c r="Z589" s="282"/>
      <c r="AA589" s="282"/>
      <c r="AB589" s="323"/>
      <c r="AC589" s="283"/>
      <c r="AD589" s="282"/>
      <c r="AE589" s="282">
        <v>871951416142900</v>
      </c>
      <c r="AF589" s="282">
        <v>1</v>
      </c>
      <c r="AG589" s="282" t="s">
        <v>113</v>
      </c>
      <c r="AH589" s="2781">
        <v>4</v>
      </c>
      <c r="AL589" s="2938"/>
    </row>
    <row r="590" spans="2:38">
      <c r="B590" s="138"/>
      <c r="C590" s="557"/>
      <c r="D590" s="557"/>
      <c r="E590" s="1463"/>
      <c r="F590" s="44">
        <v>910770213947</v>
      </c>
      <c r="G590" s="73">
        <v>8719514159853</v>
      </c>
      <c r="H590" s="73" t="s">
        <v>2061</v>
      </c>
      <c r="I590" s="57" t="s">
        <v>3238</v>
      </c>
      <c r="J590" s="330">
        <v>77</v>
      </c>
      <c r="K590" s="1089">
        <v>10080</v>
      </c>
      <c r="L590" s="331">
        <v>3000</v>
      </c>
      <c r="M590" s="312">
        <v>100000</v>
      </c>
      <c r="N590" s="271">
        <v>5</v>
      </c>
      <c r="O590" s="330"/>
      <c r="P590" s="639">
        <v>7600</v>
      </c>
      <c r="Q590" s="508"/>
      <c r="R590" s="1762" t="s">
        <v>891</v>
      </c>
      <c r="S590" s="330" t="s">
        <v>739</v>
      </c>
      <c r="T590" s="330" t="s">
        <v>3019</v>
      </c>
      <c r="U590" s="330"/>
      <c r="V590" s="330" t="s">
        <v>147</v>
      </c>
      <c r="W590" s="305" t="s">
        <v>198</v>
      </c>
      <c r="X590" s="305">
        <v>130</v>
      </c>
      <c r="Y590" s="331"/>
      <c r="Z590" s="331"/>
      <c r="AA590" s="331"/>
      <c r="AB590" s="330"/>
      <c r="AC590" s="291"/>
      <c r="AD590" s="331"/>
      <c r="AE590" s="331">
        <v>871951415985300</v>
      </c>
      <c r="AF590" s="331">
        <v>1</v>
      </c>
      <c r="AG590" s="331" t="s">
        <v>113</v>
      </c>
      <c r="AH590" s="2833">
        <v>4</v>
      </c>
      <c r="AL590" s="2938"/>
    </row>
    <row r="591" spans="2:38">
      <c r="B591" s="138"/>
      <c r="C591" s="834"/>
      <c r="D591" s="834"/>
      <c r="E591" s="1483"/>
      <c r="F591" s="59">
        <v>910770213943</v>
      </c>
      <c r="G591" s="47">
        <v>8719514159815</v>
      </c>
      <c r="H591" s="47" t="s">
        <v>892</v>
      </c>
      <c r="I591" s="250" t="s">
        <v>3238</v>
      </c>
      <c r="J591" s="431">
        <v>72</v>
      </c>
      <c r="K591" s="1077">
        <v>10200</v>
      </c>
      <c r="L591" s="273">
        <v>4000</v>
      </c>
      <c r="M591" s="274">
        <v>100000</v>
      </c>
      <c r="N591" s="287">
        <v>5</v>
      </c>
      <c r="O591" s="431"/>
      <c r="P591" s="640">
        <v>7600</v>
      </c>
      <c r="Q591" s="508"/>
      <c r="R591" s="1712" t="s">
        <v>863</v>
      </c>
      <c r="S591" s="431" t="s">
        <v>739</v>
      </c>
      <c r="T591" s="431" t="s">
        <v>3019</v>
      </c>
      <c r="U591" s="431"/>
      <c r="V591" s="431" t="s">
        <v>121</v>
      </c>
      <c r="W591" s="284" t="s">
        <v>198</v>
      </c>
      <c r="X591" s="284">
        <v>141</v>
      </c>
      <c r="Y591" s="273"/>
      <c r="Z591" s="273"/>
      <c r="AA591" s="273"/>
      <c r="AB591" s="431"/>
      <c r="AC591" s="1477"/>
      <c r="AD591" s="273"/>
      <c r="AE591" s="273">
        <v>871951415981500</v>
      </c>
      <c r="AF591" s="273">
        <v>1</v>
      </c>
      <c r="AG591" s="273" t="s">
        <v>113</v>
      </c>
      <c r="AH591" s="2780">
        <v>4</v>
      </c>
      <c r="AL591" s="2938"/>
    </row>
    <row r="592" spans="2:38">
      <c r="B592" s="521" t="s">
        <v>876</v>
      </c>
      <c r="C592" s="832" t="s">
        <v>2766</v>
      </c>
      <c r="D592" s="832" t="s">
        <v>2193</v>
      </c>
      <c r="E592" s="1490" t="s">
        <v>2769</v>
      </c>
      <c r="F592" s="616">
        <v>910925869868</v>
      </c>
      <c r="G592" s="68">
        <v>8720169471979</v>
      </c>
      <c r="H592" s="2351" t="s">
        <v>214</v>
      </c>
      <c r="I592" s="256" t="s">
        <v>3240</v>
      </c>
      <c r="J592" s="323">
        <v>28</v>
      </c>
      <c r="K592" s="1090">
        <v>3528</v>
      </c>
      <c r="L592" s="282">
        <v>3000</v>
      </c>
      <c r="M592" s="286">
        <v>100000</v>
      </c>
      <c r="N592" s="396">
        <v>5</v>
      </c>
      <c r="O592" s="323"/>
      <c r="P592" s="642">
        <v>3120</v>
      </c>
      <c r="Q592" s="508"/>
      <c r="R592" s="1714" t="s">
        <v>56</v>
      </c>
      <c r="S592" s="323" t="s">
        <v>49</v>
      </c>
      <c r="T592" s="323" t="s">
        <v>877</v>
      </c>
      <c r="U592" s="323"/>
      <c r="V592" s="323" t="s">
        <v>147</v>
      </c>
      <c r="W592" s="283" t="s">
        <v>198</v>
      </c>
      <c r="X592" s="283">
        <v>126</v>
      </c>
      <c r="Y592" s="282">
        <v>197</v>
      </c>
      <c r="Z592" s="282">
        <v>333</v>
      </c>
      <c r="AA592" s="282">
        <v>78</v>
      </c>
      <c r="AB592" s="323" t="s">
        <v>113</v>
      </c>
      <c r="AC592" s="2023">
        <v>70</v>
      </c>
      <c r="AD592" s="282"/>
      <c r="AE592" s="282">
        <v>872016947197900</v>
      </c>
      <c r="AF592" s="282">
        <v>1</v>
      </c>
      <c r="AG592" s="282" t="s">
        <v>113</v>
      </c>
      <c r="AH592" s="2781">
        <v>4</v>
      </c>
      <c r="AL592" s="2938"/>
    </row>
    <row r="593" spans="2:38">
      <c r="B593" s="138"/>
      <c r="C593" s="557" t="s">
        <v>2766</v>
      </c>
      <c r="D593" s="557" t="s">
        <v>2193</v>
      </c>
      <c r="E593" s="1463" t="s">
        <v>2769</v>
      </c>
      <c r="F593" s="616">
        <v>910925869856</v>
      </c>
      <c r="G593" s="68">
        <v>8720169471856</v>
      </c>
      <c r="H593" s="2351" t="s">
        <v>216</v>
      </c>
      <c r="I593" s="256" t="s">
        <v>3240</v>
      </c>
      <c r="J593" s="323">
        <v>28</v>
      </c>
      <c r="K593" s="1090">
        <v>3780</v>
      </c>
      <c r="L593" s="282">
        <v>4000</v>
      </c>
      <c r="M593" s="286">
        <v>100000</v>
      </c>
      <c r="N593" s="455">
        <v>5</v>
      </c>
      <c r="O593" s="323"/>
      <c r="P593" s="642">
        <v>3120</v>
      </c>
      <c r="Q593" s="508"/>
      <c r="R593" s="1714" t="s">
        <v>56</v>
      </c>
      <c r="S593" s="323" t="s">
        <v>49</v>
      </c>
      <c r="T593" s="323" t="s">
        <v>877</v>
      </c>
      <c r="U593" s="323"/>
      <c r="V593" s="323" t="s">
        <v>121</v>
      </c>
      <c r="W593" s="283" t="s">
        <v>198</v>
      </c>
      <c r="X593" s="283">
        <v>135</v>
      </c>
      <c r="Y593" s="282">
        <v>217</v>
      </c>
      <c r="Z593" s="282">
        <v>333</v>
      </c>
      <c r="AA593" s="282">
        <v>78</v>
      </c>
      <c r="AB593" s="323" t="s">
        <v>113</v>
      </c>
      <c r="AC593" s="568">
        <v>70</v>
      </c>
      <c r="AD593" s="282"/>
      <c r="AE593" s="282">
        <v>872016947185600</v>
      </c>
      <c r="AF593" s="282">
        <v>1</v>
      </c>
      <c r="AG593" s="282" t="s">
        <v>113</v>
      </c>
      <c r="AH593" s="2781">
        <v>4</v>
      </c>
      <c r="AL593" s="2938"/>
    </row>
    <row r="594" spans="2:38">
      <c r="B594" s="138"/>
      <c r="C594" s="557" t="s">
        <v>2766</v>
      </c>
      <c r="D594" s="557" t="s">
        <v>2193</v>
      </c>
      <c r="E594" s="1463" t="s">
        <v>2769</v>
      </c>
      <c r="F594" s="616">
        <v>910925869870</v>
      </c>
      <c r="G594" s="68">
        <v>8720169471993</v>
      </c>
      <c r="H594" s="2352" t="s">
        <v>218</v>
      </c>
      <c r="I594" s="256" t="s">
        <v>3240</v>
      </c>
      <c r="J594" s="323">
        <v>37</v>
      </c>
      <c r="K594" s="1090">
        <v>4921</v>
      </c>
      <c r="L594" s="282">
        <v>3000</v>
      </c>
      <c r="M594" s="286">
        <v>100000</v>
      </c>
      <c r="N594" s="455">
        <v>5</v>
      </c>
      <c r="O594" s="323"/>
      <c r="P594" s="642">
        <v>3850</v>
      </c>
      <c r="Q594" s="508"/>
      <c r="R594" s="1714" t="s">
        <v>56</v>
      </c>
      <c r="S594" s="323" t="s">
        <v>49</v>
      </c>
      <c r="T594" s="323" t="s">
        <v>875</v>
      </c>
      <c r="U594" s="323"/>
      <c r="V594" s="323" t="s">
        <v>147</v>
      </c>
      <c r="W594" s="283" t="s">
        <v>198</v>
      </c>
      <c r="X594" s="283">
        <v>133</v>
      </c>
      <c r="Y594" s="282">
        <v>217</v>
      </c>
      <c r="Z594" s="282">
        <v>493</v>
      </c>
      <c r="AA594" s="282">
        <v>79</v>
      </c>
      <c r="AB594" s="323" t="s">
        <v>113</v>
      </c>
      <c r="AC594" s="568">
        <v>70</v>
      </c>
      <c r="AD594" s="282"/>
      <c r="AE594" s="282">
        <v>872016947199300</v>
      </c>
      <c r="AF594" s="282">
        <v>1</v>
      </c>
      <c r="AG594" s="282" t="s">
        <v>113</v>
      </c>
      <c r="AH594" s="2781">
        <v>4</v>
      </c>
      <c r="AL594" s="2938"/>
    </row>
    <row r="595" spans="2:38">
      <c r="B595" s="138"/>
      <c r="C595" s="557" t="s">
        <v>2766</v>
      </c>
      <c r="D595" s="557" t="s">
        <v>2193</v>
      </c>
      <c r="E595" s="1463" t="s">
        <v>2769</v>
      </c>
      <c r="F595" s="616">
        <v>910925869860</v>
      </c>
      <c r="G595" s="68">
        <v>8720169471894</v>
      </c>
      <c r="H595" s="2352" t="s">
        <v>220</v>
      </c>
      <c r="I595" s="256" t="s">
        <v>3240</v>
      </c>
      <c r="J595" s="323">
        <v>37</v>
      </c>
      <c r="K595" s="1090">
        <v>5180</v>
      </c>
      <c r="L595" s="282">
        <v>4000</v>
      </c>
      <c r="M595" s="286">
        <v>100000</v>
      </c>
      <c r="N595" s="455">
        <v>5</v>
      </c>
      <c r="O595" s="323"/>
      <c r="P595" s="642">
        <v>3850</v>
      </c>
      <c r="Q595" s="508"/>
      <c r="R595" s="1714" t="s">
        <v>56</v>
      </c>
      <c r="S595" s="323" t="s">
        <v>49</v>
      </c>
      <c r="T595" s="323" t="s">
        <v>875</v>
      </c>
      <c r="U595" s="323"/>
      <c r="V595" s="323" t="s">
        <v>121</v>
      </c>
      <c r="W595" s="283" t="s">
        <v>198</v>
      </c>
      <c r="X595" s="283">
        <v>140</v>
      </c>
      <c r="Y595" s="282">
        <v>217</v>
      </c>
      <c r="Z595" s="282">
        <v>493</v>
      </c>
      <c r="AA595" s="282">
        <v>79</v>
      </c>
      <c r="AB595" s="323" t="s">
        <v>113</v>
      </c>
      <c r="AC595" s="568">
        <v>70</v>
      </c>
      <c r="AD595" s="282"/>
      <c r="AE595" s="282">
        <v>872016947189400</v>
      </c>
      <c r="AF595" s="282">
        <v>1</v>
      </c>
      <c r="AG595" s="282" t="s">
        <v>113</v>
      </c>
      <c r="AH595" s="2781">
        <v>4</v>
      </c>
      <c r="AL595" s="2938"/>
    </row>
    <row r="596" spans="2:38">
      <c r="B596" s="138"/>
      <c r="C596" s="557" t="s">
        <v>2766</v>
      </c>
      <c r="D596" s="557" t="s">
        <v>2193</v>
      </c>
      <c r="E596" s="1463" t="s">
        <v>2769</v>
      </c>
      <c r="F596" s="616">
        <v>910925869871</v>
      </c>
      <c r="G596" s="68">
        <v>8720169472006</v>
      </c>
      <c r="H596" s="2352" t="s">
        <v>221</v>
      </c>
      <c r="I596" s="256" t="s">
        <v>3240</v>
      </c>
      <c r="J596" s="323">
        <v>46.5</v>
      </c>
      <c r="K596" s="1090">
        <v>6138</v>
      </c>
      <c r="L596" s="282">
        <v>3000</v>
      </c>
      <c r="M596" s="286">
        <v>100000</v>
      </c>
      <c r="N596" s="455">
        <v>5</v>
      </c>
      <c r="O596" s="323"/>
      <c r="P596" s="642">
        <v>4160</v>
      </c>
      <c r="Q596" s="508"/>
      <c r="R596" s="1714" t="s">
        <v>56</v>
      </c>
      <c r="S596" s="323" t="s">
        <v>49</v>
      </c>
      <c r="T596" s="323" t="s">
        <v>192</v>
      </c>
      <c r="U596" s="323"/>
      <c r="V596" s="323" t="s">
        <v>147</v>
      </c>
      <c r="W596" s="283" t="s">
        <v>198</v>
      </c>
      <c r="X596" s="283">
        <v>132</v>
      </c>
      <c r="Y596" s="282">
        <v>217</v>
      </c>
      <c r="Z596" s="282">
        <v>493</v>
      </c>
      <c r="AA596" s="282">
        <v>79</v>
      </c>
      <c r="AB596" s="323" t="s">
        <v>113</v>
      </c>
      <c r="AC596" s="568">
        <v>70</v>
      </c>
      <c r="AD596" s="282"/>
      <c r="AE596" s="282">
        <v>872016947200600</v>
      </c>
      <c r="AF596" s="282">
        <v>1</v>
      </c>
      <c r="AG596" s="282" t="s">
        <v>113</v>
      </c>
      <c r="AH596" s="2781">
        <v>4</v>
      </c>
      <c r="AL596" s="2938"/>
    </row>
    <row r="597" spans="2:38">
      <c r="B597" s="138"/>
      <c r="C597" s="557" t="s">
        <v>2766</v>
      </c>
      <c r="D597" s="557" t="s">
        <v>2193</v>
      </c>
      <c r="E597" s="1463" t="s">
        <v>2769</v>
      </c>
      <c r="F597" s="616">
        <v>910925869862</v>
      </c>
      <c r="G597" s="68">
        <v>8720169471917</v>
      </c>
      <c r="H597" s="2352" t="s">
        <v>222</v>
      </c>
      <c r="I597" s="256" t="s">
        <v>3240</v>
      </c>
      <c r="J597" s="324">
        <v>46.5</v>
      </c>
      <c r="K597" s="1075">
        <v>6510</v>
      </c>
      <c r="L597" s="282">
        <v>4000</v>
      </c>
      <c r="M597" s="286">
        <v>100000</v>
      </c>
      <c r="N597" s="455">
        <v>5</v>
      </c>
      <c r="O597" s="323"/>
      <c r="P597" s="642">
        <v>4160</v>
      </c>
      <c r="Q597" s="508"/>
      <c r="R597" s="1714" t="s">
        <v>56</v>
      </c>
      <c r="S597" s="323" t="s">
        <v>49</v>
      </c>
      <c r="T597" s="323" t="s">
        <v>192</v>
      </c>
      <c r="U597" s="323"/>
      <c r="V597" s="323" t="s">
        <v>121</v>
      </c>
      <c r="W597" s="283" t="s">
        <v>198</v>
      </c>
      <c r="X597" s="283">
        <v>140</v>
      </c>
      <c r="Y597" s="282">
        <v>217</v>
      </c>
      <c r="Z597" s="282">
        <v>493</v>
      </c>
      <c r="AA597" s="282">
        <v>79</v>
      </c>
      <c r="AB597" s="323" t="s">
        <v>113</v>
      </c>
      <c r="AC597" s="568">
        <v>70</v>
      </c>
      <c r="AD597" s="282"/>
      <c r="AE597" s="282">
        <v>872016947191700</v>
      </c>
      <c r="AF597" s="282">
        <v>1</v>
      </c>
      <c r="AG597" s="282" t="s">
        <v>113</v>
      </c>
      <c r="AH597" s="2781">
        <v>4</v>
      </c>
      <c r="AL597" s="2938"/>
    </row>
    <row r="598" spans="2:38">
      <c r="B598" s="138"/>
      <c r="C598" s="557" t="s">
        <v>2766</v>
      </c>
      <c r="D598" s="557" t="s">
        <v>2193</v>
      </c>
      <c r="E598" s="1463" t="s">
        <v>2769</v>
      </c>
      <c r="F598" s="616">
        <v>910925869875</v>
      </c>
      <c r="G598" s="68">
        <v>8720169472044</v>
      </c>
      <c r="H598" s="2352" t="s">
        <v>223</v>
      </c>
      <c r="I598" s="256" t="s">
        <v>3240</v>
      </c>
      <c r="J598" s="324">
        <v>69</v>
      </c>
      <c r="K598" s="1075">
        <v>9246</v>
      </c>
      <c r="L598" s="282">
        <v>3000</v>
      </c>
      <c r="M598" s="286">
        <v>100000</v>
      </c>
      <c r="N598" s="455">
        <v>5</v>
      </c>
      <c r="O598" s="323"/>
      <c r="P598" s="643">
        <v>4580</v>
      </c>
      <c r="Q598" s="508"/>
      <c r="R598" s="1714" t="s">
        <v>56</v>
      </c>
      <c r="S598" s="323" t="s">
        <v>49</v>
      </c>
      <c r="T598" s="323" t="s">
        <v>3027</v>
      </c>
      <c r="U598" s="323"/>
      <c r="V598" s="323" t="s">
        <v>147</v>
      </c>
      <c r="W598" s="283" t="s">
        <v>198</v>
      </c>
      <c r="X598" s="283">
        <v>134</v>
      </c>
      <c r="Y598" s="282">
        <v>217</v>
      </c>
      <c r="Z598" s="282">
        <v>493</v>
      </c>
      <c r="AA598" s="282">
        <v>79</v>
      </c>
      <c r="AB598" s="323" t="s">
        <v>113</v>
      </c>
      <c r="AC598" s="568">
        <v>70</v>
      </c>
      <c r="AD598" s="282"/>
      <c r="AE598" s="282">
        <v>872016947204400</v>
      </c>
      <c r="AF598" s="282">
        <v>1</v>
      </c>
      <c r="AG598" s="282" t="s">
        <v>113</v>
      </c>
      <c r="AH598" s="2781">
        <v>4</v>
      </c>
      <c r="AL598" s="2938"/>
    </row>
    <row r="599" spans="2:38">
      <c r="B599" s="138"/>
      <c r="C599" s="834" t="s">
        <v>2766</v>
      </c>
      <c r="D599" s="834" t="s">
        <v>2193</v>
      </c>
      <c r="E599" s="1483" t="s">
        <v>2769</v>
      </c>
      <c r="F599" s="59">
        <v>910925869864</v>
      </c>
      <c r="G599" s="47">
        <v>8720169471931</v>
      </c>
      <c r="H599" s="2353" t="s">
        <v>193</v>
      </c>
      <c r="I599" s="255" t="s">
        <v>3240</v>
      </c>
      <c r="J599" s="431">
        <v>69</v>
      </c>
      <c r="K599" s="1077">
        <v>9660</v>
      </c>
      <c r="L599" s="273">
        <v>4000</v>
      </c>
      <c r="M599" s="274">
        <v>100000</v>
      </c>
      <c r="N599" s="428">
        <v>5</v>
      </c>
      <c r="O599" s="431"/>
      <c r="P599" s="640">
        <v>4580</v>
      </c>
      <c r="Q599" s="508"/>
      <c r="R599" s="1712" t="s">
        <v>56</v>
      </c>
      <c r="S599" s="431" t="s">
        <v>49</v>
      </c>
      <c r="T599" s="431" t="s">
        <v>3027</v>
      </c>
      <c r="U599" s="431"/>
      <c r="V599" s="431" t="s">
        <v>121</v>
      </c>
      <c r="W599" s="284" t="s">
        <v>198</v>
      </c>
      <c r="X599" s="284">
        <v>140</v>
      </c>
      <c r="Y599" s="273">
        <v>217</v>
      </c>
      <c r="Z599" s="273">
        <v>493</v>
      </c>
      <c r="AA599" s="273">
        <v>79</v>
      </c>
      <c r="AB599" s="431" t="s">
        <v>113</v>
      </c>
      <c r="AC599" s="456">
        <v>70</v>
      </c>
      <c r="AD599" s="273"/>
      <c r="AE599" s="273">
        <v>872016947193100</v>
      </c>
      <c r="AF599" s="273">
        <v>1</v>
      </c>
      <c r="AG599" s="273" t="s">
        <v>113</v>
      </c>
      <c r="AH599" s="2780">
        <v>4</v>
      </c>
      <c r="AL599" s="2938"/>
    </row>
    <row r="600" spans="2:38">
      <c r="B600" s="138"/>
      <c r="C600" s="832" t="s">
        <v>2766</v>
      </c>
      <c r="D600" s="832" t="s">
        <v>2193</v>
      </c>
      <c r="E600" s="1490"/>
      <c r="F600" s="2233">
        <v>910925868646</v>
      </c>
      <c r="G600" s="61">
        <v>8719514627079</v>
      </c>
      <c r="H600" s="2354" t="s">
        <v>878</v>
      </c>
      <c r="I600" s="253" t="s">
        <v>2505</v>
      </c>
      <c r="J600" s="324"/>
      <c r="K600" s="1075"/>
      <c r="L600" s="271"/>
      <c r="M600" s="272"/>
      <c r="N600" s="340">
        <v>2</v>
      </c>
      <c r="O600" s="324"/>
      <c r="P600" s="643">
        <v>850</v>
      </c>
      <c r="Q600" s="508"/>
      <c r="R600" s="1711"/>
      <c r="S600" s="324"/>
      <c r="T600" s="324"/>
      <c r="U600" s="324"/>
      <c r="V600" s="324"/>
      <c r="W600" s="291"/>
      <c r="X600" s="291"/>
      <c r="Y600" s="271">
        <v>91</v>
      </c>
      <c r="Z600" s="271">
        <v>275</v>
      </c>
      <c r="AA600" s="271">
        <v>76</v>
      </c>
      <c r="AB600" s="324"/>
      <c r="AC600" s="341"/>
      <c r="AD600" s="271"/>
      <c r="AE600" s="271">
        <v>871951462707900</v>
      </c>
      <c r="AF600" s="271">
        <v>1</v>
      </c>
      <c r="AG600" s="271" t="s">
        <v>113</v>
      </c>
      <c r="AH600" s="2779">
        <v>0</v>
      </c>
      <c r="AL600" s="2938"/>
    </row>
    <row r="601" spans="2:38">
      <c r="B601" s="138"/>
      <c r="C601" s="834" t="s">
        <v>2766</v>
      </c>
      <c r="D601" s="834" t="s">
        <v>2193</v>
      </c>
      <c r="E601" s="1483" t="s">
        <v>2769</v>
      </c>
      <c r="F601" s="534">
        <v>910925227912</v>
      </c>
      <c r="G601" s="47">
        <v>8727900621341</v>
      </c>
      <c r="H601" s="2355" t="s">
        <v>879</v>
      </c>
      <c r="I601" s="255" t="s">
        <v>880</v>
      </c>
      <c r="J601" s="523"/>
      <c r="K601" s="1118"/>
      <c r="L601" s="1923"/>
      <c r="M601" s="2492"/>
      <c r="N601" s="428">
        <v>2</v>
      </c>
      <c r="O601" s="523"/>
      <c r="P601" s="640">
        <v>430</v>
      </c>
      <c r="Q601" s="508"/>
      <c r="R601" s="1761"/>
      <c r="S601" s="523"/>
      <c r="T601" s="523"/>
      <c r="U601" s="523"/>
      <c r="V601" s="523"/>
      <c r="W601" s="2044"/>
      <c r="X601" s="2044"/>
      <c r="Y601" s="1923"/>
      <c r="Z601" s="1923"/>
      <c r="AA601" s="1923"/>
      <c r="AB601" s="523"/>
      <c r="AC601" s="456"/>
      <c r="AD601" s="1923"/>
      <c r="AE601" s="273">
        <v>872790062134100</v>
      </c>
      <c r="AF601" s="1923">
        <v>1</v>
      </c>
      <c r="AG601" s="1923" t="s">
        <v>113</v>
      </c>
      <c r="AH601" s="2832">
        <v>0</v>
      </c>
      <c r="AL601" s="2938"/>
    </row>
    <row r="602" spans="2:38">
      <c r="B602" s="521" t="s">
        <v>873</v>
      </c>
      <c r="C602" s="1461"/>
      <c r="D602" s="1461"/>
      <c r="E602" s="1462"/>
      <c r="F602" s="41">
        <v>919515898466</v>
      </c>
      <c r="G602" s="92">
        <v>8720169517226</v>
      </c>
      <c r="H602" s="2350" t="s">
        <v>2106</v>
      </c>
      <c r="I602" s="1498" t="s">
        <v>3237</v>
      </c>
      <c r="J602" s="326">
        <v>27</v>
      </c>
      <c r="K602" s="1497">
        <v>3128</v>
      </c>
      <c r="L602" s="269">
        <v>3000</v>
      </c>
      <c r="M602" s="270">
        <v>50000</v>
      </c>
      <c r="N602" s="400">
        <v>5</v>
      </c>
      <c r="O602" s="326"/>
      <c r="P602" s="641">
        <v>2200</v>
      </c>
      <c r="Q602" s="508"/>
      <c r="R602" s="1715" t="s">
        <v>56</v>
      </c>
      <c r="S602" s="326" t="s">
        <v>49</v>
      </c>
      <c r="T602" s="326" t="s">
        <v>877</v>
      </c>
      <c r="U602" s="326"/>
      <c r="V602" s="326" t="s">
        <v>147</v>
      </c>
      <c r="W602" s="295" t="s">
        <v>3038</v>
      </c>
      <c r="X602" s="295">
        <v>115</v>
      </c>
      <c r="Y602" s="269">
        <v>141</v>
      </c>
      <c r="Z602" s="269">
        <v>421</v>
      </c>
      <c r="AA602" s="269">
        <v>78</v>
      </c>
      <c r="AB602" s="326" t="s">
        <v>113</v>
      </c>
      <c r="AC602" s="360">
        <v>70</v>
      </c>
      <c r="AD602" s="269"/>
      <c r="AE602" s="328"/>
      <c r="AF602" s="269">
        <v>1</v>
      </c>
      <c r="AG602" s="269" t="s">
        <v>113</v>
      </c>
      <c r="AH602" s="2782">
        <v>4</v>
      </c>
      <c r="AL602" s="2938"/>
    </row>
    <row r="603" spans="2:38">
      <c r="B603" s="522"/>
      <c r="C603" s="557"/>
      <c r="D603" s="557"/>
      <c r="E603" s="1463"/>
      <c r="F603" s="42">
        <v>919515898469</v>
      </c>
      <c r="G603" s="90">
        <v>8720169517257</v>
      </c>
      <c r="H603" s="2351" t="s">
        <v>2108</v>
      </c>
      <c r="I603" s="256" t="s">
        <v>3237</v>
      </c>
      <c r="J603" s="323">
        <v>27</v>
      </c>
      <c r="K603" s="1090">
        <v>3230</v>
      </c>
      <c r="L603" s="282">
        <v>4000</v>
      </c>
      <c r="M603" s="286">
        <v>50000</v>
      </c>
      <c r="N603" s="455">
        <v>5</v>
      </c>
      <c r="O603" s="323"/>
      <c r="P603" s="642">
        <v>2200</v>
      </c>
      <c r="Q603" s="508"/>
      <c r="R603" s="1714" t="s">
        <v>56</v>
      </c>
      <c r="S603" s="323" t="s">
        <v>49</v>
      </c>
      <c r="T603" s="323" t="s">
        <v>877</v>
      </c>
      <c r="U603" s="323"/>
      <c r="V603" s="323" t="s">
        <v>121</v>
      </c>
      <c r="W603" s="283" t="s">
        <v>3038</v>
      </c>
      <c r="X603" s="283">
        <v>119</v>
      </c>
      <c r="Y603" s="282">
        <v>141</v>
      </c>
      <c r="Z603" s="282">
        <v>421</v>
      </c>
      <c r="AA603" s="282">
        <v>78</v>
      </c>
      <c r="AB603" s="323" t="s">
        <v>113</v>
      </c>
      <c r="AC603" s="568">
        <v>70</v>
      </c>
      <c r="AD603" s="282"/>
      <c r="AE603" s="322"/>
      <c r="AF603" s="282">
        <v>1</v>
      </c>
      <c r="AG603" s="282" t="s">
        <v>113</v>
      </c>
      <c r="AH603" s="2781">
        <v>4</v>
      </c>
      <c r="AL603" s="2938"/>
    </row>
    <row r="604" spans="2:38">
      <c r="B604" s="522"/>
      <c r="C604" s="557"/>
      <c r="D604" s="557"/>
      <c r="E604" s="1463"/>
      <c r="F604" s="616">
        <v>919515898468</v>
      </c>
      <c r="G604" s="90">
        <v>8720169517240</v>
      </c>
      <c r="H604" s="2352" t="s">
        <v>2107</v>
      </c>
      <c r="I604" s="256" t="s">
        <v>3237</v>
      </c>
      <c r="J604" s="323">
        <v>54</v>
      </c>
      <c r="K604" s="1075">
        <v>6281</v>
      </c>
      <c r="L604" s="282">
        <v>3000</v>
      </c>
      <c r="M604" s="286">
        <v>50000</v>
      </c>
      <c r="N604" s="455">
        <v>5</v>
      </c>
      <c r="O604" s="323"/>
      <c r="P604" s="643">
        <v>3200</v>
      </c>
      <c r="Q604" s="508"/>
      <c r="R604" s="1714" t="s">
        <v>56</v>
      </c>
      <c r="S604" s="323" t="s">
        <v>49</v>
      </c>
      <c r="T604" s="323" t="s">
        <v>192</v>
      </c>
      <c r="U604" s="323"/>
      <c r="V604" s="323" t="s">
        <v>147</v>
      </c>
      <c r="W604" s="283" t="s">
        <v>3038</v>
      </c>
      <c r="X604" s="283">
        <v>116</v>
      </c>
      <c r="Y604" s="282">
        <v>165</v>
      </c>
      <c r="Z604" s="282">
        <v>473</v>
      </c>
      <c r="AA604" s="282">
        <v>80</v>
      </c>
      <c r="AB604" s="323" t="s">
        <v>113</v>
      </c>
      <c r="AC604" s="568">
        <v>70</v>
      </c>
      <c r="AD604" s="282"/>
      <c r="AE604" s="322"/>
      <c r="AF604" s="282">
        <v>1</v>
      </c>
      <c r="AG604" s="282" t="s">
        <v>113</v>
      </c>
      <c r="AH604" s="2781">
        <v>4</v>
      </c>
      <c r="AL604" s="2938"/>
    </row>
    <row r="605" spans="2:38">
      <c r="B605" s="129"/>
      <c r="C605" s="834"/>
      <c r="D605" s="834"/>
      <c r="E605" s="1483"/>
      <c r="F605" s="59">
        <v>919515898471</v>
      </c>
      <c r="G605" s="47">
        <v>8720169517271</v>
      </c>
      <c r="H605" s="2353" t="s">
        <v>2109</v>
      </c>
      <c r="I605" s="255" t="s">
        <v>3237</v>
      </c>
      <c r="J605" s="431">
        <v>54</v>
      </c>
      <c r="K605" s="444">
        <v>6630</v>
      </c>
      <c r="L605" s="273">
        <v>4000</v>
      </c>
      <c r="M605" s="274">
        <v>50000</v>
      </c>
      <c r="N605" s="428">
        <v>5</v>
      </c>
      <c r="O605" s="431"/>
      <c r="P605" s="640">
        <v>3200</v>
      </c>
      <c r="Q605" s="508"/>
      <c r="R605" s="1712" t="s">
        <v>56</v>
      </c>
      <c r="S605" s="431" t="s">
        <v>49</v>
      </c>
      <c r="T605" s="431" t="s">
        <v>192</v>
      </c>
      <c r="U605" s="431"/>
      <c r="V605" s="431" t="s">
        <v>121</v>
      </c>
      <c r="W605" s="284" t="s">
        <v>3038</v>
      </c>
      <c r="X605" s="284">
        <v>122</v>
      </c>
      <c r="Y605" s="273">
        <v>165</v>
      </c>
      <c r="Z605" s="273">
        <v>473</v>
      </c>
      <c r="AA605" s="273">
        <v>80</v>
      </c>
      <c r="AB605" s="431" t="s">
        <v>113</v>
      </c>
      <c r="AC605" s="456">
        <v>70</v>
      </c>
      <c r="AD605" s="273"/>
      <c r="AE605" s="273">
        <v>872016951727100</v>
      </c>
      <c r="AF605" s="273">
        <v>1</v>
      </c>
      <c r="AG605" s="273" t="s">
        <v>113</v>
      </c>
      <c r="AH605" s="2780">
        <v>4</v>
      </c>
      <c r="AL605" s="2938"/>
    </row>
    <row r="606" spans="2:38" ht="14.5" customHeight="1">
      <c r="F606" s="2754" t="s">
        <v>3757</v>
      </c>
      <c r="AE606" s="598"/>
      <c r="AI606"/>
      <c r="AL606" s="2938"/>
    </row>
    <row r="607" spans="2:38" s="1484" customFormat="1" ht="15" customHeight="1">
      <c r="B607" s="1484" t="s">
        <v>2907</v>
      </c>
      <c r="J607" s="1666"/>
      <c r="K607" s="1666"/>
      <c r="L607" s="1901"/>
      <c r="M607" s="1666"/>
      <c r="N607" s="1666"/>
      <c r="O607" s="1666"/>
      <c r="P607" s="33"/>
      <c r="R607" s="1666"/>
      <c r="S607" s="1666"/>
      <c r="T607" s="1666"/>
      <c r="U607" s="1666"/>
      <c r="V607" s="1666"/>
      <c r="W607" s="1666"/>
      <c r="X607" s="1666"/>
      <c r="Y607" s="1901"/>
      <c r="Z607" s="1901"/>
      <c r="AA607" s="1901"/>
      <c r="AB607" s="1666"/>
      <c r="AC607" s="2483"/>
      <c r="AD607" s="1901"/>
      <c r="AE607" s="1901"/>
      <c r="AF607" s="1666"/>
      <c r="AG607" s="1666"/>
      <c r="AH607" s="2791"/>
      <c r="AJ607"/>
      <c r="AK607" s="2933"/>
      <c r="AL607" s="2938"/>
    </row>
    <row r="608" spans="2:38">
      <c r="B608" s="521" t="s">
        <v>2779</v>
      </c>
      <c r="C608" s="1461" t="s">
        <v>2766</v>
      </c>
      <c r="D608" s="1461" t="s">
        <v>2193</v>
      </c>
      <c r="E608" s="1462" t="s">
        <v>2769</v>
      </c>
      <c r="F608" s="92">
        <v>929003467012</v>
      </c>
      <c r="G608" s="92">
        <v>8719514448872</v>
      </c>
      <c r="H608" s="1518" t="s">
        <v>1345</v>
      </c>
      <c r="I608" s="1518"/>
      <c r="J608" s="295" t="s">
        <v>1346</v>
      </c>
      <c r="K608" s="1079" t="s">
        <v>1319</v>
      </c>
      <c r="L608" s="269">
        <v>2700</v>
      </c>
      <c r="M608" s="270">
        <v>70000</v>
      </c>
      <c r="N608" s="1949">
        <v>8</v>
      </c>
      <c r="O608" s="295" t="s">
        <v>1347</v>
      </c>
      <c r="P608" s="1993">
        <v>2150</v>
      </c>
      <c r="Q608" s="14"/>
      <c r="R608" s="1780" t="s">
        <v>48</v>
      </c>
      <c r="S608" s="295"/>
      <c r="T608" s="295" t="s">
        <v>1318</v>
      </c>
      <c r="U608" s="295" t="s">
        <v>112</v>
      </c>
      <c r="V608" s="295" t="s">
        <v>116</v>
      </c>
      <c r="W608" s="295" t="s">
        <v>3042</v>
      </c>
      <c r="X608" s="295">
        <v>156</v>
      </c>
      <c r="Y608" s="269">
        <v>61</v>
      </c>
      <c r="Z608" s="269"/>
      <c r="AA608" s="269">
        <v>200</v>
      </c>
      <c r="AB608" s="295" t="s">
        <v>113</v>
      </c>
      <c r="AC608" s="309">
        <v>70</v>
      </c>
      <c r="AD608" s="269">
        <v>1077800</v>
      </c>
      <c r="AE608" s="328">
        <v>871951444887200</v>
      </c>
      <c r="AF608" s="269">
        <v>6</v>
      </c>
      <c r="AG608" s="269" t="s">
        <v>113</v>
      </c>
      <c r="AH608" s="2782">
        <v>4</v>
      </c>
      <c r="AL608" s="2938"/>
    </row>
    <row r="609" spans="2:38">
      <c r="B609" s="2177"/>
      <c r="C609" s="557" t="s">
        <v>2766</v>
      </c>
      <c r="D609" s="557" t="s">
        <v>2193</v>
      </c>
      <c r="E609" s="1463" t="s">
        <v>2769</v>
      </c>
      <c r="F609" s="90">
        <v>929003467112</v>
      </c>
      <c r="G609" s="91">
        <v>8719514448896</v>
      </c>
      <c r="H609" s="49" t="s">
        <v>1348</v>
      </c>
      <c r="I609" s="49"/>
      <c r="J609" s="283" t="s">
        <v>1346</v>
      </c>
      <c r="K609" s="1157" t="s">
        <v>1321</v>
      </c>
      <c r="L609" s="282">
        <v>4000</v>
      </c>
      <c r="M609" s="286">
        <v>70000</v>
      </c>
      <c r="N609" s="1950">
        <v>8</v>
      </c>
      <c r="O609" s="283" t="s">
        <v>1349</v>
      </c>
      <c r="P609" s="958">
        <v>2150</v>
      </c>
      <c r="Q609" s="14"/>
      <c r="R609" s="1781" t="s">
        <v>48</v>
      </c>
      <c r="S609" s="283"/>
      <c r="T609" s="283" t="s">
        <v>1318</v>
      </c>
      <c r="U609" s="283" t="s">
        <v>112</v>
      </c>
      <c r="V609" s="283" t="s">
        <v>121</v>
      </c>
      <c r="W609" s="283" t="s">
        <v>3042</v>
      </c>
      <c r="X609" s="283">
        <v>173</v>
      </c>
      <c r="Y609" s="282">
        <v>61</v>
      </c>
      <c r="Z609" s="282"/>
      <c r="AA609" s="282">
        <v>200</v>
      </c>
      <c r="AB609" s="283" t="s">
        <v>113</v>
      </c>
      <c r="AC609" s="289">
        <v>70</v>
      </c>
      <c r="AD609" s="282">
        <v>1077792</v>
      </c>
      <c r="AE609" s="320">
        <v>871951444889600</v>
      </c>
      <c r="AF609" s="282">
        <v>6</v>
      </c>
      <c r="AG609" s="282" t="s">
        <v>113</v>
      </c>
      <c r="AH609" s="2781">
        <v>4</v>
      </c>
      <c r="AL609" s="2938"/>
    </row>
    <row r="610" spans="2:38">
      <c r="B610" s="120"/>
      <c r="C610" s="557" t="s">
        <v>2766</v>
      </c>
      <c r="D610" s="557" t="s">
        <v>2193</v>
      </c>
      <c r="E610" s="1463" t="s">
        <v>2769</v>
      </c>
      <c r="F610" s="91">
        <v>929003467212</v>
      </c>
      <c r="G610" s="91">
        <v>8719514448919</v>
      </c>
      <c r="H610" s="157" t="s">
        <v>1350</v>
      </c>
      <c r="I610" s="157"/>
      <c r="J610" s="291" t="s">
        <v>1351</v>
      </c>
      <c r="K610" s="1156" t="s">
        <v>1324</v>
      </c>
      <c r="L610" s="271">
        <v>2700</v>
      </c>
      <c r="M610" s="286">
        <v>70000</v>
      </c>
      <c r="N610" s="1950">
        <v>8</v>
      </c>
      <c r="O610" s="291" t="s">
        <v>1347</v>
      </c>
      <c r="P610" s="958">
        <v>2410</v>
      </c>
      <c r="Q610" s="14"/>
      <c r="R610" s="1784" t="s">
        <v>48</v>
      </c>
      <c r="S610" s="291"/>
      <c r="T610" s="291" t="s">
        <v>1323</v>
      </c>
      <c r="U610" s="291" t="s">
        <v>112</v>
      </c>
      <c r="V610" s="291" t="s">
        <v>116</v>
      </c>
      <c r="W610" s="291" t="s">
        <v>3043</v>
      </c>
      <c r="X610" s="291">
        <v>158</v>
      </c>
      <c r="Y610" s="271">
        <v>61</v>
      </c>
      <c r="Z610" s="271"/>
      <c r="AA610" s="271">
        <v>200</v>
      </c>
      <c r="AB610" s="291" t="s">
        <v>113</v>
      </c>
      <c r="AC610" s="289">
        <v>70</v>
      </c>
      <c r="AD610" s="271">
        <v>1077801</v>
      </c>
      <c r="AE610" s="320">
        <v>871951444891900</v>
      </c>
      <c r="AF610" s="271">
        <v>6</v>
      </c>
      <c r="AG610" s="271" t="s">
        <v>113</v>
      </c>
      <c r="AH610" s="2779">
        <v>4</v>
      </c>
      <c r="AL610" s="2938"/>
    </row>
    <row r="611" spans="2:38">
      <c r="B611" s="120"/>
      <c r="C611" s="557" t="s">
        <v>2766</v>
      </c>
      <c r="D611" s="557" t="s">
        <v>2193</v>
      </c>
      <c r="E611" s="1463" t="s">
        <v>2769</v>
      </c>
      <c r="F611" s="90">
        <v>929003467312</v>
      </c>
      <c r="G611" s="68">
        <v>8719514448933</v>
      </c>
      <c r="H611" s="49" t="s">
        <v>1352</v>
      </c>
      <c r="I611" s="49"/>
      <c r="J611" s="283" t="s">
        <v>1351</v>
      </c>
      <c r="K611" s="1157" t="s">
        <v>1326</v>
      </c>
      <c r="L611" s="282">
        <v>4000</v>
      </c>
      <c r="M611" s="286">
        <v>70000</v>
      </c>
      <c r="N611" s="1950">
        <v>8</v>
      </c>
      <c r="O611" s="283" t="s">
        <v>1349</v>
      </c>
      <c r="P611" s="958">
        <v>2410</v>
      </c>
      <c r="Q611" s="14"/>
      <c r="R611" s="1781" t="s">
        <v>48</v>
      </c>
      <c r="S611" s="283"/>
      <c r="T611" s="283" t="s">
        <v>1323</v>
      </c>
      <c r="U611" s="283" t="s">
        <v>112</v>
      </c>
      <c r="V611" s="283" t="s">
        <v>121</v>
      </c>
      <c r="W611" s="283" t="s">
        <v>3043</v>
      </c>
      <c r="X611" s="283">
        <v>176</v>
      </c>
      <c r="Y611" s="282">
        <v>61</v>
      </c>
      <c r="Z611" s="282"/>
      <c r="AA611" s="282">
        <v>200</v>
      </c>
      <c r="AB611" s="283" t="s">
        <v>113</v>
      </c>
      <c r="AC611" s="289">
        <v>70</v>
      </c>
      <c r="AD611" s="282">
        <v>1077795</v>
      </c>
      <c r="AE611" s="282">
        <v>871951444893300</v>
      </c>
      <c r="AF611" s="282">
        <v>6</v>
      </c>
      <c r="AG611" s="282" t="s">
        <v>113</v>
      </c>
      <c r="AH611" s="2781">
        <v>4</v>
      </c>
      <c r="AL611" s="2938"/>
    </row>
    <row r="612" spans="2:38">
      <c r="B612" s="120"/>
      <c r="C612" s="557" t="s">
        <v>2766</v>
      </c>
      <c r="D612" s="557" t="s">
        <v>2193</v>
      </c>
      <c r="E612" s="1463" t="s">
        <v>2769</v>
      </c>
      <c r="F612" s="90">
        <v>929003467412</v>
      </c>
      <c r="G612" s="68">
        <v>8719514448957</v>
      </c>
      <c r="H612" s="49" t="s">
        <v>1353</v>
      </c>
      <c r="I612" s="49"/>
      <c r="J612" s="283" t="s">
        <v>1354</v>
      </c>
      <c r="K612" s="1157" t="s">
        <v>1355</v>
      </c>
      <c r="L612" s="271">
        <v>2700</v>
      </c>
      <c r="M612" s="286">
        <v>70000</v>
      </c>
      <c r="N612" s="1950">
        <v>8</v>
      </c>
      <c r="O612" s="291" t="s">
        <v>1347</v>
      </c>
      <c r="P612" s="958">
        <v>3855</v>
      </c>
      <c r="Q612" s="14"/>
      <c r="R612" s="1784" t="s">
        <v>48</v>
      </c>
      <c r="S612" s="291"/>
      <c r="T612" s="291" t="s">
        <v>1328</v>
      </c>
      <c r="U612" s="291" t="s">
        <v>136</v>
      </c>
      <c r="V612" s="291" t="s">
        <v>116</v>
      </c>
      <c r="W612" s="291" t="s">
        <v>3044</v>
      </c>
      <c r="X612" s="291">
        <v>162</v>
      </c>
      <c r="Y612" s="271">
        <v>71</v>
      </c>
      <c r="Z612" s="271"/>
      <c r="AA612" s="271">
        <v>262</v>
      </c>
      <c r="AB612" s="291" t="s">
        <v>113</v>
      </c>
      <c r="AC612" s="289">
        <v>70</v>
      </c>
      <c r="AD612" s="271">
        <v>1077790</v>
      </c>
      <c r="AE612" s="282">
        <v>871951444895700</v>
      </c>
      <c r="AF612" s="271">
        <v>6</v>
      </c>
      <c r="AG612" s="271" t="s">
        <v>113</v>
      </c>
      <c r="AH612" s="2779">
        <v>4</v>
      </c>
      <c r="AL612" s="2938"/>
    </row>
    <row r="613" spans="2:38">
      <c r="B613" s="120"/>
      <c r="C613" s="557" t="s">
        <v>2766</v>
      </c>
      <c r="D613" s="557" t="s">
        <v>2193</v>
      </c>
      <c r="E613" s="1463" t="s">
        <v>2769</v>
      </c>
      <c r="F613" s="91">
        <v>929003467512</v>
      </c>
      <c r="G613" s="68">
        <v>8719514448971</v>
      </c>
      <c r="H613" s="91" t="s">
        <v>1356</v>
      </c>
      <c r="I613" s="91"/>
      <c r="J613" s="291" t="s">
        <v>1354</v>
      </c>
      <c r="K613" s="1156" t="s">
        <v>1357</v>
      </c>
      <c r="L613" s="282">
        <v>4000</v>
      </c>
      <c r="M613" s="286">
        <v>70000</v>
      </c>
      <c r="N613" s="1950">
        <v>8</v>
      </c>
      <c r="O613" s="283" t="s">
        <v>1349</v>
      </c>
      <c r="P613" s="958">
        <v>3855</v>
      </c>
      <c r="Q613" s="14"/>
      <c r="R613" s="1781" t="s">
        <v>48</v>
      </c>
      <c r="S613" s="283"/>
      <c r="T613" s="283" t="s">
        <v>1328</v>
      </c>
      <c r="U613" s="283" t="s">
        <v>136</v>
      </c>
      <c r="V613" s="283" t="s">
        <v>121</v>
      </c>
      <c r="W613" s="283" t="s">
        <v>3044</v>
      </c>
      <c r="X613" s="283">
        <v>180</v>
      </c>
      <c r="Y613" s="282">
        <v>71</v>
      </c>
      <c r="Z613" s="282"/>
      <c r="AA613" s="282">
        <v>262</v>
      </c>
      <c r="AB613" s="283" t="s">
        <v>113</v>
      </c>
      <c r="AC613" s="289">
        <v>70</v>
      </c>
      <c r="AD613" s="282">
        <v>1077806</v>
      </c>
      <c r="AE613" s="282">
        <v>871951444897100</v>
      </c>
      <c r="AF613" s="282">
        <v>6</v>
      </c>
      <c r="AG613" s="282" t="s">
        <v>113</v>
      </c>
      <c r="AH613" s="2781">
        <v>4</v>
      </c>
      <c r="AL613" s="2938"/>
    </row>
    <row r="614" spans="2:38">
      <c r="B614" s="120"/>
      <c r="C614" s="557" t="s">
        <v>2766</v>
      </c>
      <c r="D614" s="557" t="s">
        <v>2193</v>
      </c>
      <c r="E614" s="1463" t="s">
        <v>2769</v>
      </c>
      <c r="F614" s="90">
        <v>929003467612</v>
      </c>
      <c r="G614" s="68">
        <v>8719514448995</v>
      </c>
      <c r="H614" s="68" t="s">
        <v>1358</v>
      </c>
      <c r="I614" s="68"/>
      <c r="J614" s="283" t="s">
        <v>1359</v>
      </c>
      <c r="K614" s="1157" t="s">
        <v>1361</v>
      </c>
      <c r="L614" s="271">
        <v>2700</v>
      </c>
      <c r="M614" s="286">
        <v>70000</v>
      </c>
      <c r="N614" s="1950">
        <v>8</v>
      </c>
      <c r="O614" s="291" t="s">
        <v>1347</v>
      </c>
      <c r="P614" s="958">
        <v>4860</v>
      </c>
      <c r="Q614" s="14"/>
      <c r="R614" s="1784" t="s">
        <v>48</v>
      </c>
      <c r="S614" s="291"/>
      <c r="T614" s="291" t="s">
        <v>1360</v>
      </c>
      <c r="U614" s="291" t="s">
        <v>136</v>
      </c>
      <c r="V614" s="291" t="s">
        <v>116</v>
      </c>
      <c r="W614" s="291" t="s">
        <v>3045</v>
      </c>
      <c r="X614" s="291">
        <v>166</v>
      </c>
      <c r="Y614" s="271">
        <v>71</v>
      </c>
      <c r="Z614" s="271"/>
      <c r="AA614" s="271">
        <v>262</v>
      </c>
      <c r="AB614" s="291" t="s">
        <v>113</v>
      </c>
      <c r="AC614" s="289">
        <v>70</v>
      </c>
      <c r="AD614" s="271">
        <v>1077807</v>
      </c>
      <c r="AE614" s="282">
        <v>871951444899500</v>
      </c>
      <c r="AF614" s="271">
        <v>6</v>
      </c>
      <c r="AG614" s="271" t="s">
        <v>113</v>
      </c>
      <c r="AH614" s="2779">
        <v>4</v>
      </c>
      <c r="AL614" s="2938"/>
    </row>
    <row r="615" spans="2:38">
      <c r="B615" s="2178"/>
      <c r="C615" s="834" t="s">
        <v>2766</v>
      </c>
      <c r="D615" s="834" t="s">
        <v>2193</v>
      </c>
      <c r="E615" s="1483" t="s">
        <v>2769</v>
      </c>
      <c r="F615" s="2279">
        <v>929003467712</v>
      </c>
      <c r="G615" s="43">
        <v>8719514449015</v>
      </c>
      <c r="H615" s="43" t="s">
        <v>1362</v>
      </c>
      <c r="I615" s="43"/>
      <c r="J615" s="1477" t="s">
        <v>1359</v>
      </c>
      <c r="K615" s="1515" t="s">
        <v>1363</v>
      </c>
      <c r="L615" s="287">
        <v>4000</v>
      </c>
      <c r="M615" s="1516">
        <v>70000</v>
      </c>
      <c r="N615" s="1951">
        <v>8</v>
      </c>
      <c r="O615" s="1477" t="s">
        <v>1349</v>
      </c>
      <c r="P615" s="1994">
        <v>4860</v>
      </c>
      <c r="Q615" s="14"/>
      <c r="R615" s="1786" t="s">
        <v>48</v>
      </c>
      <c r="S615" s="1477"/>
      <c r="T615" s="1477" t="s">
        <v>1360</v>
      </c>
      <c r="U615" s="1477" t="s">
        <v>136</v>
      </c>
      <c r="V615" s="1477" t="s">
        <v>121</v>
      </c>
      <c r="W615" s="1477" t="s">
        <v>3045</v>
      </c>
      <c r="X615" s="1477">
        <v>184</v>
      </c>
      <c r="Y615" s="287">
        <v>71</v>
      </c>
      <c r="Z615" s="287"/>
      <c r="AA615" s="287">
        <v>262</v>
      </c>
      <c r="AB615" s="1477" t="s">
        <v>113</v>
      </c>
      <c r="AC615" s="480">
        <v>70</v>
      </c>
      <c r="AD615" s="287">
        <v>1077791</v>
      </c>
      <c r="AE615" s="287">
        <v>871951444901500</v>
      </c>
      <c r="AF615" s="287">
        <v>6</v>
      </c>
      <c r="AG615" s="287" t="s">
        <v>113</v>
      </c>
      <c r="AH615" s="2823">
        <v>4</v>
      </c>
      <c r="AL615" s="2938"/>
    </row>
    <row r="616" spans="2:38" ht="14.5" customHeight="1">
      <c r="B616" s="24"/>
      <c r="C616" s="14"/>
      <c r="D616" s="14"/>
      <c r="E616" s="8"/>
      <c r="F616" s="2161" t="s">
        <v>3676</v>
      </c>
      <c r="G616" s="106"/>
      <c r="H616" s="107"/>
      <c r="I616" s="107"/>
      <c r="J616" s="299"/>
      <c r="K616" s="299"/>
      <c r="L616" s="297"/>
      <c r="M616" s="298"/>
      <c r="N616" s="299"/>
      <c r="O616" s="299"/>
      <c r="P616" s="145"/>
      <c r="Q616" s="14"/>
      <c r="R616" s="299"/>
      <c r="S616" s="299"/>
      <c r="T616" s="299"/>
      <c r="U616" s="299"/>
      <c r="V616" s="299"/>
      <c r="W616" s="299"/>
      <c r="X616" s="299"/>
      <c r="Y616" s="297"/>
      <c r="Z616" s="297"/>
      <c r="AA616" s="297"/>
      <c r="AB616" s="299"/>
      <c r="AC616" s="294"/>
      <c r="AD616" s="297"/>
      <c r="AE616" s="2530"/>
      <c r="AF616" s="299"/>
      <c r="AG616" s="299"/>
      <c r="AH616" s="2841"/>
      <c r="AI616"/>
      <c r="AL616" s="2938"/>
    </row>
    <row r="617" spans="2:38" ht="14.5" customHeight="1">
      <c r="B617" s="14"/>
      <c r="C617" s="14"/>
      <c r="D617" s="14"/>
      <c r="E617" s="8"/>
      <c r="F617" s="644"/>
      <c r="G617" s="21"/>
      <c r="H617" s="14"/>
      <c r="I617" s="14"/>
      <c r="J617" s="145"/>
      <c r="K617" s="145"/>
      <c r="L617" s="404"/>
      <c r="M617" s="145"/>
      <c r="N617" s="145"/>
      <c r="O617" s="145"/>
      <c r="P617" s="145"/>
      <c r="Q617" s="14"/>
      <c r="R617" s="145"/>
      <c r="S617" s="145"/>
      <c r="T617" s="145"/>
      <c r="U617" s="145"/>
      <c r="V617" s="145"/>
      <c r="W617" s="145"/>
      <c r="X617" s="145"/>
      <c r="Y617" s="404"/>
      <c r="Z617" s="404"/>
      <c r="AA617" s="404"/>
      <c r="AB617" s="145"/>
      <c r="AC617" s="145"/>
      <c r="AD617" s="404"/>
      <c r="AE617" s="404"/>
      <c r="AF617" s="145"/>
      <c r="AG617" s="145"/>
      <c r="AH617" s="2828"/>
      <c r="AI617"/>
      <c r="AL617" s="2938"/>
    </row>
    <row r="618" spans="2:38">
      <c r="B618" s="521" t="s">
        <v>2776</v>
      </c>
      <c r="C618" s="1461" t="s">
        <v>2766</v>
      </c>
      <c r="D618" s="1461" t="s">
        <v>2193</v>
      </c>
      <c r="E618" s="1462" t="s">
        <v>2769</v>
      </c>
      <c r="F618" s="38">
        <v>929003677132</v>
      </c>
      <c r="G618" s="38">
        <v>8720169374195</v>
      </c>
      <c r="H618" s="50" t="s">
        <v>1317</v>
      </c>
      <c r="I618" s="50"/>
      <c r="J618" s="295">
        <v>19</v>
      </c>
      <c r="K618" s="295">
        <v>3600</v>
      </c>
      <c r="L618" s="269">
        <v>2700</v>
      </c>
      <c r="M618" s="270">
        <v>50000</v>
      </c>
      <c r="N618" s="309">
        <v>5</v>
      </c>
      <c r="O618" s="295" t="s">
        <v>152</v>
      </c>
      <c r="P618" s="1991">
        <v>1800</v>
      </c>
      <c r="Q618" s="508"/>
      <c r="R618" s="1780" t="s">
        <v>48</v>
      </c>
      <c r="S618" s="295"/>
      <c r="T618" s="295" t="s">
        <v>1318</v>
      </c>
      <c r="U618" s="295" t="s">
        <v>112</v>
      </c>
      <c r="V618" s="295" t="s">
        <v>116</v>
      </c>
      <c r="W618" s="295" t="s">
        <v>198</v>
      </c>
      <c r="X618" s="295">
        <v>189</v>
      </c>
      <c r="Y618" s="269">
        <v>47</v>
      </c>
      <c r="Z618" s="269"/>
      <c r="AA618" s="269">
        <v>227</v>
      </c>
      <c r="AB618" s="295" t="s">
        <v>113</v>
      </c>
      <c r="AC618" s="309">
        <v>70</v>
      </c>
      <c r="AD618" s="269">
        <v>2096240</v>
      </c>
      <c r="AE618" s="269">
        <v>872016937419500</v>
      </c>
      <c r="AF618" s="269">
        <v>6</v>
      </c>
      <c r="AG618" s="269" t="s">
        <v>113</v>
      </c>
      <c r="AH618" s="2782">
        <v>4</v>
      </c>
      <c r="AL618" s="2938"/>
    </row>
    <row r="619" spans="2:38">
      <c r="B619" s="2177"/>
      <c r="C619" s="557" t="s">
        <v>2766</v>
      </c>
      <c r="D619" s="557" t="s">
        <v>2193</v>
      </c>
      <c r="E619" s="1463" t="s">
        <v>2769</v>
      </c>
      <c r="F619" s="68">
        <v>929003677232</v>
      </c>
      <c r="G619" s="68">
        <v>8720169374218</v>
      </c>
      <c r="H619" s="547" t="s">
        <v>1320</v>
      </c>
      <c r="I619" s="547"/>
      <c r="J619" s="283">
        <v>19</v>
      </c>
      <c r="K619" s="283">
        <v>4000</v>
      </c>
      <c r="L619" s="282">
        <v>4000</v>
      </c>
      <c r="M619" s="286">
        <v>50000</v>
      </c>
      <c r="N619" s="289">
        <v>5</v>
      </c>
      <c r="O619" s="1952" t="s">
        <v>168</v>
      </c>
      <c r="P619" s="1326">
        <v>1800</v>
      </c>
      <c r="Q619" s="508"/>
      <c r="R619" s="1781" t="s">
        <v>48</v>
      </c>
      <c r="S619" s="283"/>
      <c r="T619" s="283" t="s">
        <v>1318</v>
      </c>
      <c r="U619" s="283" t="s">
        <v>112</v>
      </c>
      <c r="V619" s="283" t="s">
        <v>121</v>
      </c>
      <c r="W619" s="283" t="s">
        <v>198</v>
      </c>
      <c r="X619" s="283">
        <v>210</v>
      </c>
      <c r="Y619" s="282">
        <v>47</v>
      </c>
      <c r="Z619" s="282"/>
      <c r="AA619" s="282">
        <v>227</v>
      </c>
      <c r="AB619" s="283" t="s">
        <v>113</v>
      </c>
      <c r="AC619" s="289">
        <v>70</v>
      </c>
      <c r="AD619" s="282">
        <v>2096243</v>
      </c>
      <c r="AE619" s="282">
        <v>872016937421800</v>
      </c>
      <c r="AF619" s="282">
        <v>6</v>
      </c>
      <c r="AG619" s="282" t="s">
        <v>113</v>
      </c>
      <c r="AH619" s="2781">
        <v>4</v>
      </c>
      <c r="AL619" s="2938"/>
    </row>
    <row r="620" spans="2:38">
      <c r="B620" s="2177"/>
      <c r="C620" s="557" t="s">
        <v>2766</v>
      </c>
      <c r="D620" s="557" t="s">
        <v>2193</v>
      </c>
      <c r="E620" s="1463" t="s">
        <v>2769</v>
      </c>
      <c r="F620" s="68">
        <v>929003677332</v>
      </c>
      <c r="G620" s="68">
        <v>8720169374232</v>
      </c>
      <c r="H620" s="49" t="s">
        <v>1322</v>
      </c>
      <c r="I620" s="49"/>
      <c r="J620" s="323">
        <v>28.5</v>
      </c>
      <c r="K620" s="283">
        <v>5400</v>
      </c>
      <c r="L620" s="282">
        <v>2700</v>
      </c>
      <c r="M620" s="286">
        <v>50000</v>
      </c>
      <c r="N620" s="289">
        <v>5</v>
      </c>
      <c r="O620" s="283" t="s">
        <v>152</v>
      </c>
      <c r="P620" s="1326">
        <v>2200</v>
      </c>
      <c r="Q620" s="508"/>
      <c r="R620" s="1781" t="s">
        <v>48</v>
      </c>
      <c r="S620" s="283"/>
      <c r="T620" s="283" t="s">
        <v>1323</v>
      </c>
      <c r="U620" s="283" t="s">
        <v>112</v>
      </c>
      <c r="V620" s="283" t="s">
        <v>116</v>
      </c>
      <c r="W620" s="283" t="s">
        <v>198</v>
      </c>
      <c r="X620" s="283">
        <v>189</v>
      </c>
      <c r="Y620" s="282">
        <v>47</v>
      </c>
      <c r="Z620" s="282"/>
      <c r="AA620" s="282">
        <v>227</v>
      </c>
      <c r="AB620" s="283" t="s">
        <v>113</v>
      </c>
      <c r="AC620" s="289">
        <v>70</v>
      </c>
      <c r="AD620" s="282">
        <v>2096241</v>
      </c>
      <c r="AE620" s="282">
        <v>872016937423200</v>
      </c>
      <c r="AF620" s="282">
        <v>6</v>
      </c>
      <c r="AG620" s="282" t="s">
        <v>113</v>
      </c>
      <c r="AH620" s="2781">
        <v>4</v>
      </c>
      <c r="AL620" s="2938"/>
    </row>
    <row r="621" spans="2:38">
      <c r="B621" s="2177"/>
      <c r="C621" s="557" t="s">
        <v>2766</v>
      </c>
      <c r="D621" s="557" t="s">
        <v>2193</v>
      </c>
      <c r="E621" s="1463" t="s">
        <v>2769</v>
      </c>
      <c r="F621" s="68">
        <v>929003677432</v>
      </c>
      <c r="G621" s="68">
        <v>8720169374256</v>
      </c>
      <c r="H621" s="49" t="s">
        <v>1325</v>
      </c>
      <c r="I621" s="49"/>
      <c r="J621" s="323">
        <v>28.5</v>
      </c>
      <c r="K621" s="283">
        <v>6000</v>
      </c>
      <c r="L621" s="282">
        <v>4000</v>
      </c>
      <c r="M621" s="286">
        <v>50000</v>
      </c>
      <c r="N621" s="289">
        <v>5</v>
      </c>
      <c r="O621" s="1952" t="s">
        <v>168</v>
      </c>
      <c r="P621" s="1326">
        <v>2200</v>
      </c>
      <c r="Q621" s="508"/>
      <c r="R621" s="1781" t="s">
        <v>48</v>
      </c>
      <c r="S621" s="283"/>
      <c r="T621" s="283" t="s">
        <v>1323</v>
      </c>
      <c r="U621" s="283" t="s">
        <v>112</v>
      </c>
      <c r="V621" s="283" t="s">
        <v>121</v>
      </c>
      <c r="W621" s="283" t="s">
        <v>198</v>
      </c>
      <c r="X621" s="283">
        <v>210</v>
      </c>
      <c r="Y621" s="282">
        <v>47</v>
      </c>
      <c r="Z621" s="282"/>
      <c r="AA621" s="282">
        <v>227</v>
      </c>
      <c r="AB621" s="283" t="s">
        <v>113</v>
      </c>
      <c r="AC621" s="289">
        <v>70</v>
      </c>
      <c r="AD621" s="282">
        <v>2096238</v>
      </c>
      <c r="AE621" s="282">
        <v>872016937425600</v>
      </c>
      <c r="AF621" s="282">
        <v>6</v>
      </c>
      <c r="AG621" s="282" t="s">
        <v>113</v>
      </c>
      <c r="AH621" s="2781">
        <v>4</v>
      </c>
      <c r="AL621" s="2938"/>
    </row>
    <row r="622" spans="2:38">
      <c r="B622" s="120"/>
      <c r="C622" s="557" t="s">
        <v>2766</v>
      </c>
      <c r="D622" s="557" t="s">
        <v>2193</v>
      </c>
      <c r="E622" s="1463" t="s">
        <v>2769</v>
      </c>
      <c r="F622" s="61">
        <v>929003677502</v>
      </c>
      <c r="G622" s="68">
        <v>8720169240377</v>
      </c>
      <c r="H622" s="61" t="s">
        <v>1327</v>
      </c>
      <c r="I622" s="61"/>
      <c r="J622" s="291">
        <v>40</v>
      </c>
      <c r="K622" s="1156">
        <v>8000</v>
      </c>
      <c r="L622" s="282">
        <v>2700</v>
      </c>
      <c r="M622" s="286">
        <v>50000</v>
      </c>
      <c r="N622" s="289">
        <v>5</v>
      </c>
      <c r="O622" s="283" t="s">
        <v>152</v>
      </c>
      <c r="P622" s="960">
        <v>2860</v>
      </c>
      <c r="Q622" s="14"/>
      <c r="R622" s="1781" t="s">
        <v>48</v>
      </c>
      <c r="S622" s="283"/>
      <c r="T622" s="283" t="s">
        <v>1328</v>
      </c>
      <c r="U622" s="283" t="s">
        <v>136</v>
      </c>
      <c r="V622" s="283" t="s">
        <v>116</v>
      </c>
      <c r="W622" s="283" t="s">
        <v>198</v>
      </c>
      <c r="X622" s="283">
        <v>200</v>
      </c>
      <c r="Y622" s="282">
        <v>53.5</v>
      </c>
      <c r="Z622" s="282"/>
      <c r="AA622" s="282">
        <v>236</v>
      </c>
      <c r="AB622" s="283" t="s">
        <v>113</v>
      </c>
      <c r="AC622" s="289">
        <v>70</v>
      </c>
      <c r="AD622" s="282">
        <v>1593368</v>
      </c>
      <c r="AE622" s="282">
        <v>872016924037700</v>
      </c>
      <c r="AF622" s="282">
        <v>6</v>
      </c>
      <c r="AG622" s="282" t="s">
        <v>113</v>
      </c>
      <c r="AH622" s="2781">
        <v>4</v>
      </c>
      <c r="AL622" s="2938"/>
    </row>
    <row r="623" spans="2:38">
      <c r="B623" s="121"/>
      <c r="C623" s="834" t="s">
        <v>2766</v>
      </c>
      <c r="D623" s="834" t="s">
        <v>2193</v>
      </c>
      <c r="E623" s="1483" t="s">
        <v>2769</v>
      </c>
      <c r="F623" s="47">
        <v>929003677602</v>
      </c>
      <c r="G623" s="47">
        <v>8720169240391</v>
      </c>
      <c r="H623" s="250" t="s">
        <v>1329</v>
      </c>
      <c r="I623" s="250"/>
      <c r="J623" s="284">
        <v>42.8</v>
      </c>
      <c r="K623" s="1517">
        <v>9000</v>
      </c>
      <c r="L623" s="273">
        <v>4000</v>
      </c>
      <c r="M623" s="274">
        <v>50000</v>
      </c>
      <c r="N623" s="480">
        <v>5</v>
      </c>
      <c r="O623" s="1953" t="s">
        <v>168</v>
      </c>
      <c r="P623" s="1992">
        <v>2860</v>
      </c>
      <c r="Q623" s="14"/>
      <c r="R623" s="1782" t="s">
        <v>48</v>
      </c>
      <c r="S623" s="284"/>
      <c r="T623" s="284" t="s">
        <v>1328</v>
      </c>
      <c r="U623" s="284" t="s">
        <v>136</v>
      </c>
      <c r="V623" s="284" t="s">
        <v>121</v>
      </c>
      <c r="W623" s="284" t="s">
        <v>198</v>
      </c>
      <c r="X623" s="284">
        <v>210</v>
      </c>
      <c r="Y623" s="273">
        <v>53.5</v>
      </c>
      <c r="Z623" s="273"/>
      <c r="AA623" s="273">
        <v>236</v>
      </c>
      <c r="AB623" s="284" t="s">
        <v>113</v>
      </c>
      <c r="AC623" s="480">
        <v>70</v>
      </c>
      <c r="AD623" s="273">
        <v>1552689</v>
      </c>
      <c r="AE623" s="273">
        <v>872016924039100</v>
      </c>
      <c r="AF623" s="273">
        <v>6</v>
      </c>
      <c r="AG623" s="273" t="s">
        <v>113</v>
      </c>
      <c r="AH623" s="2780">
        <v>4</v>
      </c>
      <c r="AL623" s="2938"/>
    </row>
    <row r="624" spans="2:38" ht="14.5" customHeight="1">
      <c r="B624" s="24"/>
      <c r="C624" s="14"/>
      <c r="D624" s="14"/>
      <c r="E624" s="8"/>
      <c r="F624" s="2747" t="s">
        <v>3518</v>
      </c>
      <c r="G624" s="816"/>
      <c r="H624" s="817"/>
      <c r="I624" s="817"/>
      <c r="J624" s="299"/>
      <c r="K624" s="299"/>
      <c r="L624" s="297"/>
      <c r="M624" s="298"/>
      <c r="N624" s="299"/>
      <c r="O624" s="299"/>
      <c r="P624" s="145"/>
      <c r="Q624" s="14"/>
      <c r="R624" s="299"/>
      <c r="S624" s="299"/>
      <c r="T624" s="299"/>
      <c r="U624" s="299"/>
      <c r="V624" s="299"/>
      <c r="W624" s="299"/>
      <c r="X624" s="299"/>
      <c r="Y624" s="297"/>
      <c r="Z624" s="297"/>
      <c r="AA624" s="297"/>
      <c r="AB624" s="299"/>
      <c r="AC624" s="294"/>
      <c r="AD624" s="297"/>
      <c r="AE624" s="2659"/>
      <c r="AF624" s="299"/>
      <c r="AG624" s="299"/>
      <c r="AH624" s="2841"/>
      <c r="AI624"/>
      <c r="AL624" s="2938"/>
    </row>
    <row r="625" spans="2:38" ht="14.5" customHeight="1">
      <c r="B625" s="24"/>
      <c r="C625" s="14"/>
      <c r="D625" s="14"/>
      <c r="E625" s="8"/>
      <c r="F625" s="2748" t="s">
        <v>1330</v>
      </c>
      <c r="G625" s="816"/>
      <c r="H625" s="817"/>
      <c r="I625" s="817"/>
      <c r="J625" s="145"/>
      <c r="K625" s="299"/>
      <c r="L625" s="297"/>
      <c r="M625" s="298"/>
      <c r="N625" s="299"/>
      <c r="O625" s="299"/>
      <c r="P625" s="145"/>
      <c r="Q625" s="14"/>
      <c r="R625" s="299"/>
      <c r="S625" s="299"/>
      <c r="T625" s="299"/>
      <c r="U625" s="299"/>
      <c r="V625" s="299"/>
      <c r="W625" s="299"/>
      <c r="X625" s="299"/>
      <c r="Y625" s="297"/>
      <c r="Z625" s="297"/>
      <c r="AA625" s="297"/>
      <c r="AB625" s="299"/>
      <c r="AC625" s="294"/>
      <c r="AD625" s="297"/>
      <c r="AE625" s="2659"/>
      <c r="AF625" s="299"/>
      <c r="AG625" s="299"/>
      <c r="AH625" s="2841"/>
      <c r="AI625"/>
      <c r="AL625" s="2938"/>
    </row>
    <row r="626" spans="2:38" ht="14.5" customHeight="1">
      <c r="B626" s="14"/>
      <c r="C626" s="14"/>
      <c r="D626" s="14"/>
      <c r="E626" s="8"/>
      <c r="F626" s="644"/>
      <c r="G626" s="21"/>
      <c r="H626" s="14"/>
      <c r="I626" s="14"/>
      <c r="J626" s="145"/>
      <c r="K626" s="145"/>
      <c r="L626" s="404"/>
      <c r="M626" s="145"/>
      <c r="N626" s="145"/>
      <c r="O626" s="145"/>
      <c r="P626" s="145"/>
      <c r="Q626" s="14"/>
      <c r="R626" s="145"/>
      <c r="S626" s="145"/>
      <c r="T626" s="145"/>
      <c r="U626" s="145"/>
      <c r="V626" s="145"/>
      <c r="W626" s="145"/>
      <c r="X626" s="145"/>
      <c r="Y626" s="404"/>
      <c r="Z626" s="404"/>
      <c r="AA626" s="404"/>
      <c r="AB626" s="145"/>
      <c r="AC626" s="145"/>
      <c r="AD626" s="404"/>
      <c r="AE626" s="404"/>
      <c r="AF626" s="145"/>
      <c r="AG626" s="145"/>
      <c r="AH626" s="2828"/>
      <c r="AI626"/>
      <c r="AL626" s="2938"/>
    </row>
    <row r="627" spans="2:38">
      <c r="B627" s="521" t="s">
        <v>2777</v>
      </c>
      <c r="C627" s="1461" t="s">
        <v>2766</v>
      </c>
      <c r="D627" s="1461" t="s">
        <v>2193</v>
      </c>
      <c r="E627" s="1462" t="s">
        <v>2769</v>
      </c>
      <c r="F627" s="2276">
        <v>929003730802</v>
      </c>
      <c r="G627" s="786">
        <v>8720169267718</v>
      </c>
      <c r="H627" s="218" t="s">
        <v>1331</v>
      </c>
      <c r="I627" s="218"/>
      <c r="J627" s="269">
        <v>17</v>
      </c>
      <c r="K627" s="1079">
        <v>2700</v>
      </c>
      <c r="L627" s="269">
        <v>2700</v>
      </c>
      <c r="M627" s="270">
        <v>25000</v>
      </c>
      <c r="N627" s="295">
        <v>3</v>
      </c>
      <c r="O627" s="1634" t="s">
        <v>125</v>
      </c>
      <c r="P627" s="1052">
        <v>650</v>
      </c>
      <c r="Q627" s="14"/>
      <c r="R627" s="1783" t="s">
        <v>48</v>
      </c>
      <c r="S627" s="1634"/>
      <c r="T627" s="1634" t="s">
        <v>877</v>
      </c>
      <c r="U627" s="1634" t="s">
        <v>112</v>
      </c>
      <c r="V627" s="1634" t="s">
        <v>116</v>
      </c>
      <c r="W627" s="295" t="s">
        <v>198</v>
      </c>
      <c r="X627" s="295">
        <v>158</v>
      </c>
      <c r="Y627" s="269">
        <v>38.5</v>
      </c>
      <c r="Z627" s="269"/>
      <c r="AA627" s="269">
        <v>168</v>
      </c>
      <c r="AB627" s="1634" t="s">
        <v>113</v>
      </c>
      <c r="AC627" s="295">
        <v>70</v>
      </c>
      <c r="AD627" s="269">
        <v>1617386</v>
      </c>
      <c r="AE627" s="1930">
        <v>872016926771800</v>
      </c>
      <c r="AF627" s="269">
        <v>6</v>
      </c>
      <c r="AG627" s="269" t="s">
        <v>113</v>
      </c>
      <c r="AH627" s="2782">
        <v>4</v>
      </c>
      <c r="AL627" s="2938"/>
    </row>
    <row r="628" spans="2:38">
      <c r="B628" s="120"/>
      <c r="C628" s="557" t="s">
        <v>2766</v>
      </c>
      <c r="D628" s="557" t="s">
        <v>2193</v>
      </c>
      <c r="E628" s="1463" t="s">
        <v>2769</v>
      </c>
      <c r="F628" s="61">
        <v>929002484802</v>
      </c>
      <c r="G628" s="61">
        <v>8719514316256</v>
      </c>
      <c r="H628" s="63" t="s">
        <v>1332</v>
      </c>
      <c r="I628" s="63"/>
      <c r="J628" s="291">
        <v>17</v>
      </c>
      <c r="K628" s="1075">
        <v>2800</v>
      </c>
      <c r="L628" s="271">
        <v>3000</v>
      </c>
      <c r="M628" s="272">
        <v>25000</v>
      </c>
      <c r="N628" s="289">
        <v>3</v>
      </c>
      <c r="O628" s="291" t="s">
        <v>1333</v>
      </c>
      <c r="P628" s="960">
        <v>650</v>
      </c>
      <c r="Q628" s="14"/>
      <c r="R628" s="1784" t="s">
        <v>48</v>
      </c>
      <c r="S628" s="291"/>
      <c r="T628" s="291" t="s">
        <v>877</v>
      </c>
      <c r="U628" s="291" t="s">
        <v>112</v>
      </c>
      <c r="V628" s="291" t="s">
        <v>147</v>
      </c>
      <c r="W628" s="291" t="s">
        <v>198</v>
      </c>
      <c r="X628" s="291">
        <v>164</v>
      </c>
      <c r="Y628" s="271">
        <v>38.5</v>
      </c>
      <c r="Z628" s="271"/>
      <c r="AA628" s="271">
        <v>168</v>
      </c>
      <c r="AB628" s="291" t="s">
        <v>113</v>
      </c>
      <c r="AC628" s="289">
        <v>70</v>
      </c>
      <c r="AD628" s="271">
        <v>574355</v>
      </c>
      <c r="AE628" s="271">
        <v>871951431625600</v>
      </c>
      <c r="AF628" s="271">
        <v>6</v>
      </c>
      <c r="AG628" s="271" t="s">
        <v>113</v>
      </c>
      <c r="AH628" s="2779">
        <v>4</v>
      </c>
      <c r="AL628" s="2938"/>
    </row>
    <row r="629" spans="2:38">
      <c r="B629" s="120"/>
      <c r="C629" s="557" t="s">
        <v>2766</v>
      </c>
      <c r="D629" s="557" t="s">
        <v>2193</v>
      </c>
      <c r="E629" s="1463" t="s">
        <v>2769</v>
      </c>
      <c r="F629" s="61">
        <v>929002484902</v>
      </c>
      <c r="G629" s="61">
        <v>8719514316270</v>
      </c>
      <c r="H629" s="63" t="s">
        <v>1334</v>
      </c>
      <c r="I629" s="63"/>
      <c r="J629" s="291">
        <v>17</v>
      </c>
      <c r="K629" s="1075">
        <v>3000</v>
      </c>
      <c r="L629" s="271">
        <v>4000</v>
      </c>
      <c r="M629" s="272">
        <v>25000</v>
      </c>
      <c r="N629" s="289">
        <v>3</v>
      </c>
      <c r="O629" s="291" t="s">
        <v>1333</v>
      </c>
      <c r="P629" s="960">
        <v>650</v>
      </c>
      <c r="Q629" s="14"/>
      <c r="R629" s="1784" t="s">
        <v>48</v>
      </c>
      <c r="S629" s="291"/>
      <c r="T629" s="291" t="s">
        <v>877</v>
      </c>
      <c r="U629" s="291" t="s">
        <v>112</v>
      </c>
      <c r="V629" s="291" t="s">
        <v>121</v>
      </c>
      <c r="W629" s="291" t="s">
        <v>198</v>
      </c>
      <c r="X629" s="291">
        <v>176</v>
      </c>
      <c r="Y629" s="271">
        <v>38.5</v>
      </c>
      <c r="Z629" s="271"/>
      <c r="AA629" s="271">
        <v>168</v>
      </c>
      <c r="AB629" s="291" t="s">
        <v>113</v>
      </c>
      <c r="AC629" s="289">
        <v>70</v>
      </c>
      <c r="AD629" s="271">
        <v>574356</v>
      </c>
      <c r="AE629" s="271">
        <v>871951431627000</v>
      </c>
      <c r="AF629" s="271">
        <v>6</v>
      </c>
      <c r="AG629" s="271" t="s">
        <v>113</v>
      </c>
      <c r="AH629" s="2779">
        <v>4</v>
      </c>
      <c r="AL629" s="2938"/>
    </row>
    <row r="630" spans="2:38">
      <c r="B630" s="120"/>
      <c r="C630" s="557" t="s">
        <v>2766</v>
      </c>
      <c r="D630" s="557" t="s">
        <v>2193</v>
      </c>
      <c r="E630" s="1463" t="s">
        <v>2769</v>
      </c>
      <c r="F630" s="2277">
        <v>929004341202</v>
      </c>
      <c r="G630" s="113">
        <v>8721103129345</v>
      </c>
      <c r="H630" s="229" t="s">
        <v>1335</v>
      </c>
      <c r="I630" s="229"/>
      <c r="J630" s="291">
        <v>26</v>
      </c>
      <c r="K630" s="1075">
        <v>4000</v>
      </c>
      <c r="L630" s="271">
        <v>2700</v>
      </c>
      <c r="M630" s="272">
        <v>25000</v>
      </c>
      <c r="N630" s="289">
        <v>3</v>
      </c>
      <c r="O630" s="308" t="s">
        <v>125</v>
      </c>
      <c r="P630" s="960">
        <v>870</v>
      </c>
      <c r="Q630" s="508" t="s">
        <v>2323</v>
      </c>
      <c r="R630" s="1785" t="s">
        <v>48</v>
      </c>
      <c r="S630" s="308"/>
      <c r="T630" s="308" t="s">
        <v>875</v>
      </c>
      <c r="U630" s="308" t="s">
        <v>112</v>
      </c>
      <c r="V630" s="308" t="s">
        <v>116</v>
      </c>
      <c r="W630" s="291" t="s">
        <v>198</v>
      </c>
      <c r="X630" s="291">
        <v>153</v>
      </c>
      <c r="Y630" s="271">
        <v>38.5</v>
      </c>
      <c r="Z630" s="271"/>
      <c r="AA630" s="271">
        <v>188</v>
      </c>
      <c r="AB630" s="308" t="s">
        <v>113</v>
      </c>
      <c r="AC630" s="289">
        <v>70</v>
      </c>
      <c r="AD630" s="291">
        <v>2457096</v>
      </c>
      <c r="AE630" s="1916">
        <v>872110312934500</v>
      </c>
      <c r="AF630" s="271">
        <v>6</v>
      </c>
      <c r="AG630" s="271" t="s">
        <v>113</v>
      </c>
      <c r="AH630" s="2779">
        <v>4</v>
      </c>
      <c r="AL630" s="2938"/>
    </row>
    <row r="631" spans="2:38">
      <c r="B631" s="120"/>
      <c r="C631" s="557" t="s">
        <v>2766</v>
      </c>
      <c r="D631" s="557" t="s">
        <v>2193</v>
      </c>
      <c r="E631" s="1463" t="s">
        <v>2769</v>
      </c>
      <c r="F631" s="61">
        <v>929004341302</v>
      </c>
      <c r="G631" s="61">
        <v>8721103129369</v>
      </c>
      <c r="H631" s="63" t="s">
        <v>1336</v>
      </c>
      <c r="I631" s="63"/>
      <c r="J631" s="291">
        <v>26</v>
      </c>
      <c r="K631" s="1075">
        <v>4200</v>
      </c>
      <c r="L631" s="271">
        <v>3000</v>
      </c>
      <c r="M631" s="272">
        <v>25000</v>
      </c>
      <c r="N631" s="289">
        <v>3</v>
      </c>
      <c r="O631" s="291" t="s">
        <v>1333</v>
      </c>
      <c r="P631" s="960">
        <v>870</v>
      </c>
      <c r="Q631" s="508" t="s">
        <v>2323</v>
      </c>
      <c r="R631" s="1785" t="s">
        <v>48</v>
      </c>
      <c r="S631" s="291"/>
      <c r="T631" s="308" t="s">
        <v>875</v>
      </c>
      <c r="U631" s="291" t="s">
        <v>112</v>
      </c>
      <c r="V631" s="291" t="s">
        <v>147</v>
      </c>
      <c r="W631" s="291" t="s">
        <v>198</v>
      </c>
      <c r="X631" s="291">
        <v>161</v>
      </c>
      <c r="Y631" s="271">
        <v>38.5</v>
      </c>
      <c r="Z631" s="271"/>
      <c r="AA631" s="271">
        <v>188</v>
      </c>
      <c r="AB631" s="291" t="s">
        <v>113</v>
      </c>
      <c r="AC631" s="289">
        <v>70</v>
      </c>
      <c r="AD631" s="291">
        <v>2457099</v>
      </c>
      <c r="AE631" s="271">
        <v>872110312936900</v>
      </c>
      <c r="AF631" s="271">
        <v>6</v>
      </c>
      <c r="AG631" s="271" t="s">
        <v>113</v>
      </c>
      <c r="AH631" s="2779">
        <v>4</v>
      </c>
      <c r="AL631" s="2938"/>
    </row>
    <row r="632" spans="2:38">
      <c r="B632" s="120"/>
      <c r="C632" s="557" t="s">
        <v>2766</v>
      </c>
      <c r="D632" s="557" t="s">
        <v>2193</v>
      </c>
      <c r="E632" s="1463" t="s">
        <v>2769</v>
      </c>
      <c r="F632" s="61">
        <v>929004341402</v>
      </c>
      <c r="G632" s="61">
        <v>8721103129383</v>
      </c>
      <c r="H632" s="63" t="s">
        <v>1337</v>
      </c>
      <c r="I632" s="63"/>
      <c r="J632" s="291">
        <v>26</v>
      </c>
      <c r="K632" s="1075">
        <v>4500</v>
      </c>
      <c r="L632" s="271">
        <v>4000</v>
      </c>
      <c r="M632" s="272">
        <v>25000</v>
      </c>
      <c r="N632" s="289">
        <v>3</v>
      </c>
      <c r="O632" s="291" t="s">
        <v>1333</v>
      </c>
      <c r="P632" s="960">
        <v>870</v>
      </c>
      <c r="Q632" s="508" t="s">
        <v>2323</v>
      </c>
      <c r="R632" s="1785" t="s">
        <v>48</v>
      </c>
      <c r="S632" s="291"/>
      <c r="T632" s="308" t="s">
        <v>875</v>
      </c>
      <c r="U632" s="291" t="s">
        <v>112</v>
      </c>
      <c r="V632" s="291" t="s">
        <v>121</v>
      </c>
      <c r="W632" s="291" t="s">
        <v>198</v>
      </c>
      <c r="X632" s="291">
        <v>173</v>
      </c>
      <c r="Y632" s="271">
        <v>38.5</v>
      </c>
      <c r="Z632" s="271"/>
      <c r="AA632" s="271">
        <v>188</v>
      </c>
      <c r="AB632" s="291" t="s">
        <v>113</v>
      </c>
      <c r="AC632" s="289">
        <v>70</v>
      </c>
      <c r="AD632" s="291">
        <v>2457100</v>
      </c>
      <c r="AE632" s="271">
        <v>872110312938300</v>
      </c>
      <c r="AF632" s="271">
        <v>6</v>
      </c>
      <c r="AG632" s="271" t="s">
        <v>113</v>
      </c>
      <c r="AH632" s="2779">
        <v>4</v>
      </c>
      <c r="AL632" s="2938"/>
    </row>
    <row r="633" spans="2:38">
      <c r="B633" s="120"/>
      <c r="C633" s="557" t="s">
        <v>2766</v>
      </c>
      <c r="D633" s="557" t="s">
        <v>2193</v>
      </c>
      <c r="E633" s="1463" t="s">
        <v>2769</v>
      </c>
      <c r="F633" s="2277">
        <v>929003731002</v>
      </c>
      <c r="G633" s="113">
        <v>8720169267756</v>
      </c>
      <c r="H633" s="229" t="s">
        <v>1338</v>
      </c>
      <c r="I633" s="229"/>
      <c r="J633" s="291">
        <v>40</v>
      </c>
      <c r="K633" s="1075">
        <v>6500</v>
      </c>
      <c r="L633" s="271">
        <v>2700</v>
      </c>
      <c r="M633" s="272">
        <v>25000</v>
      </c>
      <c r="N633" s="289">
        <v>3</v>
      </c>
      <c r="O633" s="308" t="s">
        <v>1333</v>
      </c>
      <c r="P633" s="960">
        <v>1250</v>
      </c>
      <c r="Q633" s="14"/>
      <c r="R633" s="1785" t="s">
        <v>48</v>
      </c>
      <c r="S633" s="308"/>
      <c r="T633" s="308" t="s">
        <v>192</v>
      </c>
      <c r="U633" s="308" t="s">
        <v>136</v>
      </c>
      <c r="V633" s="308" t="s">
        <v>116</v>
      </c>
      <c r="W633" s="291" t="s">
        <v>198</v>
      </c>
      <c r="X633" s="291">
        <v>162</v>
      </c>
      <c r="Y633" s="271">
        <v>47</v>
      </c>
      <c r="Z633" s="271"/>
      <c r="AA633" s="271">
        <v>229</v>
      </c>
      <c r="AB633" s="308" t="s">
        <v>113</v>
      </c>
      <c r="AC633" s="289">
        <v>70</v>
      </c>
      <c r="AD633" s="271">
        <v>1617389</v>
      </c>
      <c r="AE633" s="1916">
        <v>872016926775600</v>
      </c>
      <c r="AF633" s="271">
        <v>6</v>
      </c>
      <c r="AG633" s="271" t="s">
        <v>113</v>
      </c>
      <c r="AH633" s="2779">
        <v>4</v>
      </c>
      <c r="AL633" s="2938"/>
    </row>
    <row r="634" spans="2:38">
      <c r="B634" s="120"/>
      <c r="C634" s="557" t="s">
        <v>2766</v>
      </c>
      <c r="D634" s="557" t="s">
        <v>2193</v>
      </c>
      <c r="E634" s="1463" t="s">
        <v>2769</v>
      </c>
      <c r="F634" s="61">
        <v>929002485202</v>
      </c>
      <c r="G634" s="61">
        <v>8719514316331</v>
      </c>
      <c r="H634" s="63" t="s">
        <v>1339</v>
      </c>
      <c r="I634" s="63"/>
      <c r="J634" s="291">
        <v>40</v>
      </c>
      <c r="K634" s="1075">
        <v>7200</v>
      </c>
      <c r="L634" s="271">
        <v>3000</v>
      </c>
      <c r="M634" s="272">
        <v>25000</v>
      </c>
      <c r="N634" s="289">
        <v>3</v>
      </c>
      <c r="O634" s="291" t="s">
        <v>1333</v>
      </c>
      <c r="P634" s="960">
        <v>1250</v>
      </c>
      <c r="Q634" s="14"/>
      <c r="R634" s="1784" t="s">
        <v>48</v>
      </c>
      <c r="S634" s="291"/>
      <c r="T634" s="291" t="s">
        <v>192</v>
      </c>
      <c r="U634" s="291" t="s">
        <v>136</v>
      </c>
      <c r="V634" s="291" t="s">
        <v>147</v>
      </c>
      <c r="W634" s="291" t="s">
        <v>198</v>
      </c>
      <c r="X634" s="291">
        <v>180</v>
      </c>
      <c r="Y634" s="271">
        <v>46</v>
      </c>
      <c r="Z634" s="271"/>
      <c r="AA634" s="271">
        <v>225</v>
      </c>
      <c r="AB634" s="291" t="s">
        <v>113</v>
      </c>
      <c r="AC634" s="289">
        <v>70</v>
      </c>
      <c r="AD634" s="271">
        <v>574359</v>
      </c>
      <c r="AE634" s="271">
        <v>871951431633100</v>
      </c>
      <c r="AF634" s="271">
        <v>6</v>
      </c>
      <c r="AG634" s="271" t="s">
        <v>113</v>
      </c>
      <c r="AH634" s="2779">
        <v>4</v>
      </c>
      <c r="AL634" s="2938"/>
    </row>
    <row r="635" spans="2:38">
      <c r="B635" s="120"/>
      <c r="C635" s="557" t="s">
        <v>2766</v>
      </c>
      <c r="D635" s="557" t="s">
        <v>2193</v>
      </c>
      <c r="E635" s="1463" t="s">
        <v>2769</v>
      </c>
      <c r="F635" s="61">
        <v>929002485302</v>
      </c>
      <c r="G635" s="61">
        <v>8719514316355</v>
      </c>
      <c r="H635" s="63" t="s">
        <v>1340</v>
      </c>
      <c r="I635" s="63"/>
      <c r="J635" s="291">
        <v>40</v>
      </c>
      <c r="K635" s="1075">
        <v>7500</v>
      </c>
      <c r="L635" s="271">
        <v>4000</v>
      </c>
      <c r="M635" s="272">
        <v>25000</v>
      </c>
      <c r="N635" s="289">
        <v>3</v>
      </c>
      <c r="O635" s="291" t="s">
        <v>152</v>
      </c>
      <c r="P635" s="960">
        <v>1250</v>
      </c>
      <c r="Q635" s="14"/>
      <c r="R635" s="1784" t="s">
        <v>48</v>
      </c>
      <c r="S635" s="291"/>
      <c r="T635" s="291" t="s">
        <v>192</v>
      </c>
      <c r="U635" s="291" t="s">
        <v>136</v>
      </c>
      <c r="V635" s="291" t="s">
        <v>121</v>
      </c>
      <c r="W635" s="291" t="s">
        <v>198</v>
      </c>
      <c r="X635" s="291">
        <v>187</v>
      </c>
      <c r="Y635" s="271">
        <v>46</v>
      </c>
      <c r="Z635" s="271"/>
      <c r="AA635" s="271">
        <v>225</v>
      </c>
      <c r="AB635" s="291" t="s">
        <v>113</v>
      </c>
      <c r="AC635" s="289">
        <v>70</v>
      </c>
      <c r="AD635" s="271">
        <v>574360</v>
      </c>
      <c r="AE635" s="271">
        <v>871951431635500</v>
      </c>
      <c r="AF635" s="271">
        <v>6</v>
      </c>
      <c r="AG635" s="271" t="s">
        <v>113</v>
      </c>
      <c r="AH635" s="2779">
        <v>4</v>
      </c>
      <c r="AL635" s="2938"/>
    </row>
    <row r="636" spans="2:38">
      <c r="B636" s="120"/>
      <c r="C636" s="557" t="s">
        <v>2766</v>
      </c>
      <c r="D636" s="557" t="s">
        <v>2193</v>
      </c>
      <c r="E636" s="1463" t="s">
        <v>2769</v>
      </c>
      <c r="F636" s="2277">
        <v>929003775602</v>
      </c>
      <c r="G636" s="113">
        <v>8720169297432</v>
      </c>
      <c r="H636" s="229" t="s">
        <v>1341</v>
      </c>
      <c r="I636" s="229"/>
      <c r="J636" s="291">
        <v>45</v>
      </c>
      <c r="K636" s="1075">
        <v>8800</v>
      </c>
      <c r="L636" s="271">
        <v>2700</v>
      </c>
      <c r="M636" s="272">
        <v>25000</v>
      </c>
      <c r="N636" s="289">
        <v>3</v>
      </c>
      <c r="O636" s="308" t="s">
        <v>152</v>
      </c>
      <c r="P636" s="958">
        <v>1900</v>
      </c>
      <c r="Q636" s="911"/>
      <c r="R636" s="1785" t="s">
        <v>48</v>
      </c>
      <c r="S636" s="308"/>
      <c r="T636" s="308" t="s">
        <v>3019</v>
      </c>
      <c r="U636" s="308" t="s">
        <v>136</v>
      </c>
      <c r="V636" s="308" t="s">
        <v>116</v>
      </c>
      <c r="W636" s="291" t="s">
        <v>198</v>
      </c>
      <c r="X636" s="291">
        <v>195</v>
      </c>
      <c r="Y636" s="271">
        <v>53.5</v>
      </c>
      <c r="Z636" s="271"/>
      <c r="AA636" s="271">
        <v>232</v>
      </c>
      <c r="AB636" s="308" t="s">
        <v>113</v>
      </c>
      <c r="AC636" s="289">
        <v>70</v>
      </c>
      <c r="AD636" s="271">
        <v>1825282</v>
      </c>
      <c r="AE636" s="1916">
        <v>872016929743200</v>
      </c>
      <c r="AF636" s="271">
        <v>6</v>
      </c>
      <c r="AG636" s="271" t="s">
        <v>113</v>
      </c>
      <c r="AH636" s="2779">
        <v>4</v>
      </c>
      <c r="AL636" s="2938"/>
    </row>
    <row r="637" spans="2:38">
      <c r="B637" s="120"/>
      <c r="C637" s="557" t="s">
        <v>2766</v>
      </c>
      <c r="D637" s="557" t="s">
        <v>2193</v>
      </c>
      <c r="E637" s="1463" t="s">
        <v>2769</v>
      </c>
      <c r="F637" s="61">
        <v>929003778802</v>
      </c>
      <c r="G637" s="61">
        <v>8720169297470</v>
      </c>
      <c r="H637" s="63" t="s">
        <v>1343</v>
      </c>
      <c r="I637" s="63"/>
      <c r="J637" s="291">
        <v>45</v>
      </c>
      <c r="K637" s="1075">
        <v>8800</v>
      </c>
      <c r="L637" s="271">
        <v>3000</v>
      </c>
      <c r="M637" s="272">
        <v>25000</v>
      </c>
      <c r="N637" s="289">
        <v>3</v>
      </c>
      <c r="O637" s="291" t="s">
        <v>152</v>
      </c>
      <c r="P637" s="960">
        <v>1900</v>
      </c>
      <c r="Q637" s="14"/>
      <c r="R637" s="1784" t="s">
        <v>48</v>
      </c>
      <c r="S637" s="291"/>
      <c r="T637" s="291" t="s">
        <v>3019</v>
      </c>
      <c r="U637" s="291" t="s">
        <v>136</v>
      </c>
      <c r="V637" s="291" t="s">
        <v>147</v>
      </c>
      <c r="W637" s="291" t="s">
        <v>198</v>
      </c>
      <c r="X637" s="291">
        <v>195</v>
      </c>
      <c r="Y637" s="271">
        <v>53.5</v>
      </c>
      <c r="Z637" s="271"/>
      <c r="AA637" s="271">
        <v>232</v>
      </c>
      <c r="AB637" s="291" t="s">
        <v>113</v>
      </c>
      <c r="AC637" s="289">
        <v>70</v>
      </c>
      <c r="AD637" s="271">
        <v>1825284</v>
      </c>
      <c r="AE637" s="271">
        <v>872016929747000</v>
      </c>
      <c r="AF637" s="271">
        <v>6</v>
      </c>
      <c r="AG637" s="271" t="s">
        <v>113</v>
      </c>
      <c r="AH637" s="2779">
        <v>4</v>
      </c>
      <c r="AL637" s="2938"/>
    </row>
    <row r="638" spans="2:38">
      <c r="B638" s="121"/>
      <c r="C638" s="834" t="s">
        <v>2766</v>
      </c>
      <c r="D638" s="834" t="s">
        <v>2193</v>
      </c>
      <c r="E638" s="1483" t="s">
        <v>2769</v>
      </c>
      <c r="F638" s="2278">
        <v>929003775702</v>
      </c>
      <c r="G638" s="498">
        <v>8720169297456</v>
      </c>
      <c r="H638" s="230" t="s">
        <v>1342</v>
      </c>
      <c r="I638" s="230"/>
      <c r="J638" s="284">
        <v>49</v>
      </c>
      <c r="K638" s="1077">
        <v>10000</v>
      </c>
      <c r="L638" s="273">
        <v>4000</v>
      </c>
      <c r="M638" s="274">
        <v>25000</v>
      </c>
      <c r="N638" s="480">
        <v>3</v>
      </c>
      <c r="O638" s="1670" t="s">
        <v>152</v>
      </c>
      <c r="P638" s="1994">
        <v>1900</v>
      </c>
      <c r="Q638" s="911"/>
      <c r="R638" s="1791" t="s">
        <v>48</v>
      </c>
      <c r="S638" s="1670"/>
      <c r="T638" s="1670" t="s">
        <v>3019</v>
      </c>
      <c r="U638" s="1670" t="s">
        <v>136</v>
      </c>
      <c r="V638" s="1670" t="s">
        <v>121</v>
      </c>
      <c r="W638" s="284" t="s">
        <v>198</v>
      </c>
      <c r="X638" s="284">
        <v>204</v>
      </c>
      <c r="Y638" s="273">
        <v>53.5</v>
      </c>
      <c r="Z638" s="273"/>
      <c r="AA638" s="273">
        <v>232</v>
      </c>
      <c r="AB638" s="1670" t="s">
        <v>113</v>
      </c>
      <c r="AC638" s="480">
        <v>70</v>
      </c>
      <c r="AD638" s="273">
        <v>1825283</v>
      </c>
      <c r="AE638" s="1917">
        <v>872016929745600</v>
      </c>
      <c r="AF638" s="273">
        <v>6</v>
      </c>
      <c r="AG638" s="273" t="s">
        <v>113</v>
      </c>
      <c r="AH638" s="2780">
        <v>4</v>
      </c>
      <c r="AL638" s="2938"/>
    </row>
    <row r="639" spans="2:38" ht="14.5" customHeight="1">
      <c r="B639" s="14"/>
      <c r="C639" s="14"/>
      <c r="D639" s="14"/>
      <c r="E639" s="14"/>
      <c r="F639" s="2161" t="s">
        <v>3675</v>
      </c>
      <c r="G639" s="13"/>
      <c r="H639" s="186"/>
      <c r="I639" s="186"/>
      <c r="J639" s="296"/>
      <c r="K639" s="293"/>
      <c r="L639" s="292"/>
      <c r="M639" s="293"/>
      <c r="N639" s="294"/>
      <c r="O639" s="296"/>
      <c r="P639" s="2497"/>
      <c r="Q639" s="14"/>
      <c r="R639" s="296"/>
      <c r="S639" s="296"/>
      <c r="T639" s="296"/>
      <c r="U639" s="296"/>
      <c r="V639" s="296"/>
      <c r="W639" s="296"/>
      <c r="X639" s="296"/>
      <c r="Y639" s="292"/>
      <c r="Z639" s="292"/>
      <c r="AA639" s="292"/>
      <c r="AB639" s="296"/>
      <c r="AC639" s="294"/>
      <c r="AD639" s="292"/>
      <c r="AE639" s="297"/>
      <c r="AF639" s="296"/>
      <c r="AG639" s="296"/>
      <c r="AH639" s="688"/>
      <c r="AI639"/>
      <c r="AL639" s="2938"/>
    </row>
    <row r="640" spans="2:38" ht="14.5" customHeight="1">
      <c r="B640" s="14"/>
      <c r="C640" s="14"/>
      <c r="D640" s="14"/>
      <c r="E640" s="14"/>
      <c r="F640" s="2748" t="s">
        <v>1344</v>
      </c>
      <c r="G640" s="2"/>
      <c r="H640" s="3"/>
      <c r="I640" s="3"/>
      <c r="J640" s="325"/>
      <c r="K640" s="293"/>
      <c r="L640" s="292"/>
      <c r="M640" s="293"/>
      <c r="N640" s="294"/>
      <c r="O640" s="6"/>
      <c r="P640" s="145"/>
      <c r="Q640" s="14"/>
      <c r="R640" s="6"/>
      <c r="S640" s="6"/>
      <c r="T640" s="6"/>
      <c r="U640" s="6"/>
      <c r="V640" s="6"/>
      <c r="W640" s="6"/>
      <c r="X640" s="6"/>
      <c r="Y640" s="292"/>
      <c r="Z640" s="292"/>
      <c r="AA640" s="292"/>
      <c r="AB640" s="6"/>
      <c r="AC640" s="294"/>
      <c r="AD640" s="292"/>
      <c r="AE640" s="292"/>
      <c r="AF640" s="6"/>
      <c r="AG640" s="6"/>
      <c r="AH640" s="688"/>
      <c r="AI640"/>
      <c r="AL640" s="2938"/>
    </row>
    <row r="641" spans="2:38" s="1484" customFormat="1" ht="15" customHeight="1">
      <c r="B641" s="1484" t="s">
        <v>2908</v>
      </c>
      <c r="J641" s="1666"/>
      <c r="K641" s="1666"/>
      <c r="L641" s="1901"/>
      <c r="M641" s="1666"/>
      <c r="N641" s="1666"/>
      <c r="O641" s="1666"/>
      <c r="P641" s="33"/>
      <c r="R641" s="1666"/>
      <c r="S641" s="1666"/>
      <c r="T641" s="1666"/>
      <c r="U641" s="1666"/>
      <c r="V641" s="1666"/>
      <c r="W641" s="1666"/>
      <c r="X641" s="1666"/>
      <c r="Y641" s="1901"/>
      <c r="Z641" s="1901"/>
      <c r="AA641" s="1901"/>
      <c r="AB641" s="1666"/>
      <c r="AC641" s="2483"/>
      <c r="AD641" s="1901"/>
      <c r="AE641" s="1901"/>
      <c r="AF641" s="1666"/>
      <c r="AG641" s="1666"/>
      <c r="AH641" s="2791"/>
      <c r="AJ641"/>
      <c r="AK641" s="2933"/>
      <c r="AL641" s="2938"/>
    </row>
    <row r="642" spans="2:38">
      <c r="B642" s="521" t="s">
        <v>2781</v>
      </c>
      <c r="C642" s="1461" t="s">
        <v>2766</v>
      </c>
      <c r="D642" s="1461" t="s">
        <v>2193</v>
      </c>
      <c r="E642" s="1462" t="s">
        <v>2769</v>
      </c>
      <c r="F642" s="92">
        <v>929003530702</v>
      </c>
      <c r="G642" s="92">
        <v>8719514451933</v>
      </c>
      <c r="H642" s="1518" t="s">
        <v>1382</v>
      </c>
      <c r="I642" s="1518"/>
      <c r="J642" s="326">
        <v>19</v>
      </c>
      <c r="K642" s="270">
        <v>2850</v>
      </c>
      <c r="L642" s="269">
        <v>3000</v>
      </c>
      <c r="M642" s="1524">
        <v>50000</v>
      </c>
      <c r="N642" s="309">
        <v>5</v>
      </c>
      <c r="O642" s="295" t="s">
        <v>125</v>
      </c>
      <c r="P642" s="1993">
        <v>1150</v>
      </c>
      <c r="Q642" s="14"/>
      <c r="R642" s="1780" t="s">
        <v>48</v>
      </c>
      <c r="S642" s="295"/>
      <c r="T642" s="295" t="s">
        <v>1383</v>
      </c>
      <c r="U642" s="295" t="s">
        <v>112</v>
      </c>
      <c r="V642" s="295" t="s">
        <v>147</v>
      </c>
      <c r="W642" s="295" t="s">
        <v>198</v>
      </c>
      <c r="X642" s="295">
        <v>150</v>
      </c>
      <c r="Y642" s="269">
        <v>71</v>
      </c>
      <c r="Z642" s="269"/>
      <c r="AA642" s="269">
        <v>186</v>
      </c>
      <c r="AB642" s="295" t="s">
        <v>113</v>
      </c>
      <c r="AC642" s="309">
        <v>80</v>
      </c>
      <c r="AD642" s="269">
        <v>1363715</v>
      </c>
      <c r="AE642" s="328">
        <v>871951445193300</v>
      </c>
      <c r="AF642" s="269">
        <v>6</v>
      </c>
      <c r="AG642" s="269" t="s">
        <v>113</v>
      </c>
      <c r="AH642" s="2782">
        <v>4</v>
      </c>
      <c r="AL642" s="2938"/>
    </row>
    <row r="643" spans="2:38">
      <c r="B643" s="120"/>
      <c r="C643" s="557" t="s">
        <v>2766</v>
      </c>
      <c r="D643" s="557" t="s">
        <v>2193</v>
      </c>
      <c r="E643" s="1463" t="s">
        <v>2769</v>
      </c>
      <c r="F643" s="90">
        <v>929003530802</v>
      </c>
      <c r="G643" s="68">
        <v>8719514451957</v>
      </c>
      <c r="H643" s="49" t="s">
        <v>1384</v>
      </c>
      <c r="I643" s="49"/>
      <c r="J643" s="323">
        <v>19</v>
      </c>
      <c r="K643" s="1090">
        <v>3100</v>
      </c>
      <c r="L643" s="282">
        <v>4000</v>
      </c>
      <c r="M643" s="321">
        <v>50000</v>
      </c>
      <c r="N643" s="289">
        <v>5</v>
      </c>
      <c r="O643" s="283" t="s">
        <v>1333</v>
      </c>
      <c r="P643" s="958">
        <v>1150</v>
      </c>
      <c r="Q643" s="14"/>
      <c r="R643" s="1781" t="s">
        <v>48</v>
      </c>
      <c r="S643" s="283"/>
      <c r="T643" s="283" t="s">
        <v>1383</v>
      </c>
      <c r="U643" s="283" t="s">
        <v>112</v>
      </c>
      <c r="V643" s="283" t="s">
        <v>121</v>
      </c>
      <c r="W643" s="283" t="s">
        <v>198</v>
      </c>
      <c r="X643" s="283">
        <v>163</v>
      </c>
      <c r="Y643" s="282">
        <v>71</v>
      </c>
      <c r="Z643" s="282"/>
      <c r="AA643" s="282">
        <v>186</v>
      </c>
      <c r="AB643" s="283" t="s">
        <v>113</v>
      </c>
      <c r="AC643" s="289">
        <v>80</v>
      </c>
      <c r="AD643" s="282">
        <v>1363719</v>
      </c>
      <c r="AE643" s="282">
        <v>871951445195700</v>
      </c>
      <c r="AF643" s="282">
        <v>6</v>
      </c>
      <c r="AG643" s="282" t="s">
        <v>113</v>
      </c>
      <c r="AH643" s="2781">
        <v>4</v>
      </c>
      <c r="AL643" s="2938"/>
    </row>
    <row r="644" spans="2:38">
      <c r="B644" s="120"/>
      <c r="C644" s="557" t="s">
        <v>2766</v>
      </c>
      <c r="D644" s="557" t="s">
        <v>2193</v>
      </c>
      <c r="E644" s="1463" t="s">
        <v>2769</v>
      </c>
      <c r="F644" s="90">
        <v>929003530902</v>
      </c>
      <c r="G644" s="68">
        <v>8719514451971</v>
      </c>
      <c r="H644" s="49" t="s">
        <v>1385</v>
      </c>
      <c r="I644" s="49"/>
      <c r="J644" s="324">
        <v>24</v>
      </c>
      <c r="K644" s="272">
        <v>3850</v>
      </c>
      <c r="L644" s="271">
        <v>3000</v>
      </c>
      <c r="M644" s="321">
        <v>50000</v>
      </c>
      <c r="N644" s="289">
        <v>5</v>
      </c>
      <c r="O644" s="291" t="s">
        <v>1333</v>
      </c>
      <c r="P644" s="958">
        <v>1520</v>
      </c>
      <c r="Q644" s="14"/>
      <c r="R644" s="1784" t="s">
        <v>48</v>
      </c>
      <c r="S644" s="291"/>
      <c r="T644" s="291" t="s">
        <v>1386</v>
      </c>
      <c r="U644" s="291" t="s">
        <v>112</v>
      </c>
      <c r="V644" s="291" t="s">
        <v>147</v>
      </c>
      <c r="W644" s="291" t="s">
        <v>198</v>
      </c>
      <c r="X644" s="291">
        <v>160</v>
      </c>
      <c r="Y644" s="271">
        <v>91</v>
      </c>
      <c r="Z644" s="271"/>
      <c r="AA644" s="271">
        <v>249</v>
      </c>
      <c r="AB644" s="291" t="s">
        <v>113</v>
      </c>
      <c r="AC644" s="289">
        <v>80</v>
      </c>
      <c r="AD644" s="271">
        <v>1363717</v>
      </c>
      <c r="AE644" s="282">
        <v>871951445197100</v>
      </c>
      <c r="AF644" s="271">
        <v>6</v>
      </c>
      <c r="AG644" s="271" t="s">
        <v>113</v>
      </c>
      <c r="AH644" s="2779">
        <v>4</v>
      </c>
      <c r="AL644" s="2938"/>
    </row>
    <row r="645" spans="2:38">
      <c r="B645" s="120"/>
      <c r="C645" s="557" t="s">
        <v>2766</v>
      </c>
      <c r="D645" s="557" t="s">
        <v>2193</v>
      </c>
      <c r="E645" s="1463" t="s">
        <v>2769</v>
      </c>
      <c r="F645" s="91">
        <v>929003531002</v>
      </c>
      <c r="G645" s="91">
        <v>8719514451995</v>
      </c>
      <c r="H645" s="157" t="s">
        <v>1387</v>
      </c>
      <c r="I645" s="164"/>
      <c r="J645" s="323">
        <v>24</v>
      </c>
      <c r="K645" s="1090">
        <v>4000</v>
      </c>
      <c r="L645" s="282">
        <v>4000</v>
      </c>
      <c r="M645" s="321">
        <v>50000</v>
      </c>
      <c r="N645" s="289">
        <v>5</v>
      </c>
      <c r="O645" s="283" t="s">
        <v>1333</v>
      </c>
      <c r="P645" s="958">
        <v>1520</v>
      </c>
      <c r="Q645" s="14"/>
      <c r="R645" s="1781" t="s">
        <v>48</v>
      </c>
      <c r="S645" s="283"/>
      <c r="T645" s="283" t="s">
        <v>1388</v>
      </c>
      <c r="U645" s="283" t="s">
        <v>112</v>
      </c>
      <c r="V645" s="283" t="s">
        <v>121</v>
      </c>
      <c r="W645" s="283" t="s">
        <v>198</v>
      </c>
      <c r="X645" s="283">
        <v>166</v>
      </c>
      <c r="Y645" s="282">
        <v>91</v>
      </c>
      <c r="Z645" s="282"/>
      <c r="AA645" s="282">
        <v>249</v>
      </c>
      <c r="AB645" s="283" t="s">
        <v>113</v>
      </c>
      <c r="AC645" s="289">
        <v>80</v>
      </c>
      <c r="AD645" s="282">
        <v>1363718</v>
      </c>
      <c r="AE645" s="320">
        <v>871951445199500</v>
      </c>
      <c r="AF645" s="282">
        <v>6</v>
      </c>
      <c r="AG645" s="282" t="s">
        <v>113</v>
      </c>
      <c r="AH645" s="2781">
        <v>4</v>
      </c>
      <c r="AL645" s="2938"/>
    </row>
    <row r="646" spans="2:38">
      <c r="B646" s="120"/>
      <c r="C646" s="557" t="s">
        <v>2766</v>
      </c>
      <c r="D646" s="557" t="s">
        <v>2193</v>
      </c>
      <c r="E646" s="1463" t="s">
        <v>2769</v>
      </c>
      <c r="F646" s="90">
        <v>929003531102</v>
      </c>
      <c r="G646" s="68">
        <v>8719514452015</v>
      </c>
      <c r="H646" s="49" t="s">
        <v>1389</v>
      </c>
      <c r="I646" s="49"/>
      <c r="J646" s="291">
        <v>33.5</v>
      </c>
      <c r="K646" s="272">
        <v>5600</v>
      </c>
      <c r="L646" s="271">
        <v>3000</v>
      </c>
      <c r="M646" s="321">
        <v>50000</v>
      </c>
      <c r="N646" s="289">
        <v>5</v>
      </c>
      <c r="O646" s="291" t="s">
        <v>1333</v>
      </c>
      <c r="P646" s="958">
        <v>1985</v>
      </c>
      <c r="Q646" s="14"/>
      <c r="R646" s="1784" t="s">
        <v>48</v>
      </c>
      <c r="S646" s="291"/>
      <c r="T646" s="291" t="s">
        <v>1390</v>
      </c>
      <c r="U646" s="291" t="s">
        <v>112</v>
      </c>
      <c r="V646" s="291" t="s">
        <v>147</v>
      </c>
      <c r="W646" s="291" t="s">
        <v>198</v>
      </c>
      <c r="X646" s="291">
        <v>167</v>
      </c>
      <c r="Y646" s="271">
        <v>91</v>
      </c>
      <c r="Z646" s="271"/>
      <c r="AA646" s="271">
        <v>249</v>
      </c>
      <c r="AB646" s="291" t="s">
        <v>113</v>
      </c>
      <c r="AC646" s="289">
        <v>80</v>
      </c>
      <c r="AD646" s="271">
        <v>1363713</v>
      </c>
      <c r="AE646" s="282">
        <v>871951445201500</v>
      </c>
      <c r="AF646" s="271">
        <v>6</v>
      </c>
      <c r="AG646" s="271" t="s">
        <v>113</v>
      </c>
      <c r="AH646" s="2779">
        <v>4</v>
      </c>
      <c r="AL646" s="2938"/>
    </row>
    <row r="647" spans="2:38">
      <c r="B647" s="120"/>
      <c r="C647" s="557" t="s">
        <v>2766</v>
      </c>
      <c r="D647" s="557" t="s">
        <v>2193</v>
      </c>
      <c r="E647" s="1463" t="s">
        <v>2769</v>
      </c>
      <c r="F647" s="91">
        <v>929003531202</v>
      </c>
      <c r="G647" s="91">
        <v>8719514452039</v>
      </c>
      <c r="H647" s="157" t="s">
        <v>1391</v>
      </c>
      <c r="I647" s="157"/>
      <c r="J647" s="291">
        <v>33.5</v>
      </c>
      <c r="K647" s="1090">
        <v>6000</v>
      </c>
      <c r="L647" s="282">
        <v>4000</v>
      </c>
      <c r="M647" s="321">
        <v>50000</v>
      </c>
      <c r="N647" s="289">
        <v>5</v>
      </c>
      <c r="O647" s="283" t="s">
        <v>1333</v>
      </c>
      <c r="P647" s="958">
        <v>1985</v>
      </c>
      <c r="Q647" s="14"/>
      <c r="R647" s="1781" t="s">
        <v>48</v>
      </c>
      <c r="S647" s="283"/>
      <c r="T647" s="283" t="s">
        <v>1390</v>
      </c>
      <c r="U647" s="283" t="s">
        <v>112</v>
      </c>
      <c r="V647" s="283" t="s">
        <v>121</v>
      </c>
      <c r="W647" s="283" t="s">
        <v>198</v>
      </c>
      <c r="X647" s="283">
        <v>179</v>
      </c>
      <c r="Y647" s="282">
        <v>91</v>
      </c>
      <c r="Z647" s="282"/>
      <c r="AA647" s="282">
        <v>249</v>
      </c>
      <c r="AB647" s="283" t="s">
        <v>113</v>
      </c>
      <c r="AC647" s="289">
        <v>80</v>
      </c>
      <c r="AD647" s="282">
        <v>1363716</v>
      </c>
      <c r="AE647" s="320">
        <v>871951445203900</v>
      </c>
      <c r="AF647" s="282">
        <v>6</v>
      </c>
      <c r="AG647" s="282" t="s">
        <v>113</v>
      </c>
      <c r="AH647" s="2781">
        <v>4</v>
      </c>
      <c r="AL647" s="2938"/>
    </row>
    <row r="648" spans="2:38">
      <c r="B648" s="120"/>
      <c r="C648" s="557" t="s">
        <v>2766</v>
      </c>
      <c r="D648" s="557" t="s">
        <v>2193</v>
      </c>
      <c r="E648" s="1463" t="s">
        <v>2769</v>
      </c>
      <c r="F648" s="91">
        <v>929003531302</v>
      </c>
      <c r="G648" s="91">
        <v>8719514452053</v>
      </c>
      <c r="H648" s="157" t="s">
        <v>1392</v>
      </c>
      <c r="I648" s="157"/>
      <c r="J648" s="291">
        <v>33.5</v>
      </c>
      <c r="K648" s="1090">
        <v>5600</v>
      </c>
      <c r="L648" s="271">
        <v>3000</v>
      </c>
      <c r="M648" s="321">
        <v>50000</v>
      </c>
      <c r="N648" s="289">
        <v>5</v>
      </c>
      <c r="O648" s="291" t="s">
        <v>1333</v>
      </c>
      <c r="P648" s="958">
        <v>1985</v>
      </c>
      <c r="Q648" s="14"/>
      <c r="R648" s="1784" t="s">
        <v>48</v>
      </c>
      <c r="S648" s="291"/>
      <c r="T648" s="291" t="s">
        <v>1390</v>
      </c>
      <c r="U648" s="291" t="s">
        <v>136</v>
      </c>
      <c r="V648" s="291" t="s">
        <v>147</v>
      </c>
      <c r="W648" s="291" t="s">
        <v>198</v>
      </c>
      <c r="X648" s="291">
        <v>167</v>
      </c>
      <c r="Y648" s="271">
        <v>91</v>
      </c>
      <c r="Z648" s="271"/>
      <c r="AA648" s="271">
        <v>238</v>
      </c>
      <c r="AB648" s="291" t="s">
        <v>113</v>
      </c>
      <c r="AC648" s="289">
        <v>80</v>
      </c>
      <c r="AD648" s="271">
        <v>1363714</v>
      </c>
      <c r="AE648" s="320">
        <v>871951445205300</v>
      </c>
      <c r="AF648" s="271">
        <v>6</v>
      </c>
      <c r="AG648" s="271" t="s">
        <v>113</v>
      </c>
      <c r="AH648" s="2779">
        <v>4</v>
      </c>
      <c r="AL648" s="2938"/>
    </row>
    <row r="649" spans="2:38">
      <c r="B649" s="121"/>
      <c r="C649" s="834" t="s">
        <v>2766</v>
      </c>
      <c r="D649" s="834" t="s">
        <v>2193</v>
      </c>
      <c r="E649" s="1483" t="s">
        <v>2769</v>
      </c>
      <c r="F649" s="2279">
        <v>929003531402</v>
      </c>
      <c r="G649" s="43">
        <v>8719514452077</v>
      </c>
      <c r="H649" s="707" t="s">
        <v>1393</v>
      </c>
      <c r="I649" s="707"/>
      <c r="J649" s="284">
        <v>33.5</v>
      </c>
      <c r="K649" s="274">
        <v>6000</v>
      </c>
      <c r="L649" s="287">
        <v>4000</v>
      </c>
      <c r="M649" s="1337">
        <v>50000</v>
      </c>
      <c r="N649" s="480">
        <v>5</v>
      </c>
      <c r="O649" s="1477" t="s">
        <v>1333</v>
      </c>
      <c r="P649" s="1994">
        <v>1985</v>
      </c>
      <c r="Q649" s="14"/>
      <c r="R649" s="1786" t="s">
        <v>48</v>
      </c>
      <c r="S649" s="1477"/>
      <c r="T649" s="1477" t="s">
        <v>1390</v>
      </c>
      <c r="U649" s="1477" t="s">
        <v>136</v>
      </c>
      <c r="V649" s="1477" t="s">
        <v>121</v>
      </c>
      <c r="W649" s="1477" t="s">
        <v>198</v>
      </c>
      <c r="X649" s="1477">
        <v>179</v>
      </c>
      <c r="Y649" s="287">
        <v>91</v>
      </c>
      <c r="Z649" s="287"/>
      <c r="AA649" s="287">
        <v>238</v>
      </c>
      <c r="AB649" s="1477" t="s">
        <v>113</v>
      </c>
      <c r="AC649" s="480">
        <v>80</v>
      </c>
      <c r="AD649" s="287">
        <v>1363720</v>
      </c>
      <c r="AE649" s="287">
        <v>871951445207700</v>
      </c>
      <c r="AF649" s="287">
        <v>6</v>
      </c>
      <c r="AG649" s="287" t="s">
        <v>113</v>
      </c>
      <c r="AH649" s="2823">
        <v>4</v>
      </c>
      <c r="AL649" s="2938"/>
    </row>
    <row r="650" spans="2:38" ht="14.5" customHeight="1">
      <c r="B650" s="14"/>
      <c r="C650" s="14"/>
      <c r="D650" s="14"/>
      <c r="E650" s="8"/>
      <c r="F650" s="2161" t="s">
        <v>3678</v>
      </c>
      <c r="G650" s="2"/>
      <c r="H650" s="3"/>
      <c r="I650" s="3"/>
      <c r="J650" s="296"/>
      <c r="K650" s="293"/>
      <c r="L650" s="292"/>
      <c r="M650" s="715"/>
      <c r="N650" s="294"/>
      <c r="O650" s="296"/>
      <c r="P650" s="144"/>
      <c r="Q650" s="14"/>
      <c r="R650" s="296"/>
      <c r="S650" s="296"/>
      <c r="T650" s="296"/>
      <c r="U650" s="296"/>
      <c r="V650" s="296"/>
      <c r="W650" s="296"/>
      <c r="X650" s="296"/>
      <c r="Y650" s="292"/>
      <c r="Z650" s="292"/>
      <c r="AA650" s="292"/>
      <c r="AB650" s="296"/>
      <c r="AC650" s="294"/>
      <c r="AD650" s="292"/>
      <c r="AE650" s="292"/>
      <c r="AF650" s="296"/>
      <c r="AG650" s="296"/>
      <c r="AH650" s="688"/>
      <c r="AI650"/>
      <c r="AL650" s="2938"/>
    </row>
    <row r="651" spans="2:38" ht="14.5" customHeight="1">
      <c r="B651" s="14"/>
      <c r="C651" s="14"/>
      <c r="D651" s="14"/>
      <c r="E651" s="8"/>
      <c r="F651" s="644"/>
      <c r="G651" s="21"/>
      <c r="H651" s="14"/>
      <c r="I651" s="14"/>
      <c r="J651" s="145"/>
      <c r="K651" s="145"/>
      <c r="L651" s="404"/>
      <c r="M651" s="145"/>
      <c r="N651" s="145"/>
      <c r="O651" s="145"/>
      <c r="P651" s="145"/>
      <c r="Q651" s="14"/>
      <c r="R651" s="145"/>
      <c r="S651" s="145"/>
      <c r="T651" s="145"/>
      <c r="U651" s="145"/>
      <c r="V651" s="145"/>
      <c r="W651" s="145"/>
      <c r="X651" s="145"/>
      <c r="Y651" s="404"/>
      <c r="Z651" s="404"/>
      <c r="AA651" s="404"/>
      <c r="AB651" s="145"/>
      <c r="AC651" s="145"/>
      <c r="AD651" s="404"/>
      <c r="AE651" s="404"/>
      <c r="AF651" s="145"/>
      <c r="AG651" s="145"/>
      <c r="AH651" s="2828"/>
      <c r="AI651"/>
      <c r="AL651" s="2938"/>
    </row>
    <row r="652" spans="2:38">
      <c r="B652" s="521" t="s">
        <v>2782</v>
      </c>
      <c r="C652" s="1461" t="s">
        <v>2766</v>
      </c>
      <c r="D652" s="1461" t="s">
        <v>2193</v>
      </c>
      <c r="E652" s="1462" t="s">
        <v>2769</v>
      </c>
      <c r="F652" s="92">
        <v>929002006102</v>
      </c>
      <c r="G652" s="92">
        <v>8718699638146</v>
      </c>
      <c r="H652" s="1518" t="s">
        <v>1394</v>
      </c>
      <c r="I652" s="1518"/>
      <c r="J652" s="326">
        <v>21</v>
      </c>
      <c r="K652" s="1079">
        <v>2850</v>
      </c>
      <c r="L652" s="269">
        <v>3000</v>
      </c>
      <c r="M652" s="270">
        <v>50000</v>
      </c>
      <c r="N652" s="309">
        <v>5</v>
      </c>
      <c r="O652" s="1634" t="s">
        <v>125</v>
      </c>
      <c r="P652" s="1993">
        <v>1170</v>
      </c>
      <c r="Q652" s="14"/>
      <c r="R652" s="1783" t="s">
        <v>48</v>
      </c>
      <c r="S652" s="1634"/>
      <c r="T652" s="1634" t="s">
        <v>1369</v>
      </c>
      <c r="U652" s="1634" t="s">
        <v>112</v>
      </c>
      <c r="V652" s="1634" t="s">
        <v>147</v>
      </c>
      <c r="W652" s="295" t="s">
        <v>198</v>
      </c>
      <c r="X652" s="295">
        <v>135</v>
      </c>
      <c r="Y652" s="269">
        <v>75</v>
      </c>
      <c r="Z652" s="269"/>
      <c r="AA652" s="269">
        <v>178</v>
      </c>
      <c r="AB652" s="1634" t="s">
        <v>113</v>
      </c>
      <c r="AC652" s="309">
        <v>80</v>
      </c>
      <c r="AD652" s="269">
        <v>403568</v>
      </c>
      <c r="AE652" s="328">
        <v>871869963814600</v>
      </c>
      <c r="AF652" s="269">
        <v>6</v>
      </c>
      <c r="AG652" s="269" t="s">
        <v>113</v>
      </c>
      <c r="AH652" s="2782">
        <v>4</v>
      </c>
      <c r="AL652" s="2938"/>
    </row>
    <row r="653" spans="2:38">
      <c r="B653" s="120"/>
      <c r="C653" s="557" t="s">
        <v>2766</v>
      </c>
      <c r="D653" s="557" t="s">
        <v>2193</v>
      </c>
      <c r="E653" s="1463" t="s">
        <v>2769</v>
      </c>
      <c r="F653" s="90">
        <v>929002006202</v>
      </c>
      <c r="G653" s="68">
        <v>8718699638160</v>
      </c>
      <c r="H653" s="49" t="s">
        <v>1395</v>
      </c>
      <c r="I653" s="49"/>
      <c r="J653" s="323">
        <v>21</v>
      </c>
      <c r="K653" s="1090">
        <v>3000</v>
      </c>
      <c r="L653" s="282">
        <v>4000</v>
      </c>
      <c r="M653" s="286">
        <v>50000</v>
      </c>
      <c r="N653" s="289">
        <v>5</v>
      </c>
      <c r="O653" s="300" t="s">
        <v>125</v>
      </c>
      <c r="P653" s="958">
        <v>1170</v>
      </c>
      <c r="Q653" s="14"/>
      <c r="R653" s="1788" t="s">
        <v>48</v>
      </c>
      <c r="S653" s="300"/>
      <c r="T653" s="300" t="s">
        <v>1369</v>
      </c>
      <c r="U653" s="300" t="s">
        <v>112</v>
      </c>
      <c r="V653" s="300" t="s">
        <v>121</v>
      </c>
      <c r="W653" s="283" t="s">
        <v>198</v>
      </c>
      <c r="X653" s="283">
        <v>142</v>
      </c>
      <c r="Y653" s="282">
        <v>75</v>
      </c>
      <c r="Z653" s="282"/>
      <c r="AA653" s="282">
        <v>178</v>
      </c>
      <c r="AB653" s="300" t="s">
        <v>113</v>
      </c>
      <c r="AC653" s="289">
        <v>80</v>
      </c>
      <c r="AD653" s="282">
        <v>403569</v>
      </c>
      <c r="AE653" s="282">
        <v>871869963816000</v>
      </c>
      <c r="AF653" s="282">
        <v>6</v>
      </c>
      <c r="AG653" s="282" t="s">
        <v>113</v>
      </c>
      <c r="AH653" s="2781">
        <v>4</v>
      </c>
      <c r="AL653" s="2938"/>
    </row>
    <row r="654" spans="2:38">
      <c r="B654" s="120"/>
      <c r="C654" s="557" t="s">
        <v>2766</v>
      </c>
      <c r="D654" s="557" t="s">
        <v>2193</v>
      </c>
      <c r="E654" s="1463" t="s">
        <v>2769</v>
      </c>
      <c r="F654" s="90">
        <v>929002006302</v>
      </c>
      <c r="G654" s="68">
        <v>8718699638184</v>
      </c>
      <c r="H654" s="49" t="s">
        <v>1396</v>
      </c>
      <c r="I654" s="49"/>
      <c r="J654" s="384">
        <v>28</v>
      </c>
      <c r="K654" s="1094">
        <v>3800</v>
      </c>
      <c r="L654" s="322">
        <v>3000</v>
      </c>
      <c r="M654" s="321">
        <v>50000</v>
      </c>
      <c r="N654" s="289">
        <v>5</v>
      </c>
      <c r="O654" s="1669" t="s">
        <v>125</v>
      </c>
      <c r="P654" s="958">
        <v>1305</v>
      </c>
      <c r="Q654" s="14"/>
      <c r="R654" s="1789" t="s">
        <v>48</v>
      </c>
      <c r="S654" s="1669"/>
      <c r="T654" s="1669" t="s">
        <v>1373</v>
      </c>
      <c r="U654" s="1669" t="s">
        <v>112</v>
      </c>
      <c r="V654" s="1669" t="s">
        <v>147</v>
      </c>
      <c r="W654" s="302" t="s">
        <v>198</v>
      </c>
      <c r="X654" s="302">
        <v>135</v>
      </c>
      <c r="Y654" s="322">
        <v>75</v>
      </c>
      <c r="Z654" s="322"/>
      <c r="AA654" s="322">
        <v>178</v>
      </c>
      <c r="AB654" s="1669" t="s">
        <v>113</v>
      </c>
      <c r="AC654" s="289">
        <v>80</v>
      </c>
      <c r="AD654" s="322">
        <v>403570</v>
      </c>
      <c r="AE654" s="282">
        <v>871869963818400</v>
      </c>
      <c r="AF654" s="322">
        <v>6</v>
      </c>
      <c r="AG654" s="322" t="s">
        <v>113</v>
      </c>
      <c r="AH654" s="743">
        <v>4</v>
      </c>
      <c r="AL654" s="2938"/>
    </row>
    <row r="655" spans="2:38">
      <c r="B655" s="120"/>
      <c r="C655" s="557" t="s">
        <v>2766</v>
      </c>
      <c r="D655" s="557" t="s">
        <v>2193</v>
      </c>
      <c r="E655" s="1463" t="s">
        <v>2769</v>
      </c>
      <c r="F655" s="90">
        <v>929002006402</v>
      </c>
      <c r="G655" s="68">
        <v>8718699638207</v>
      </c>
      <c r="H655" s="49" t="s">
        <v>1397</v>
      </c>
      <c r="I655" s="49"/>
      <c r="J655" s="384">
        <v>28</v>
      </c>
      <c r="K655" s="1094">
        <v>4000</v>
      </c>
      <c r="L655" s="322">
        <v>4000</v>
      </c>
      <c r="M655" s="321">
        <v>50000</v>
      </c>
      <c r="N655" s="289">
        <v>5</v>
      </c>
      <c r="O655" s="1669" t="s">
        <v>125</v>
      </c>
      <c r="P655" s="958">
        <v>1305</v>
      </c>
      <c r="Q655" s="14"/>
      <c r="R655" s="1789" t="s">
        <v>48</v>
      </c>
      <c r="S655" s="1669"/>
      <c r="T655" s="1669" t="s">
        <v>1373</v>
      </c>
      <c r="U655" s="1669" t="s">
        <v>112</v>
      </c>
      <c r="V655" s="1669" t="s">
        <v>121</v>
      </c>
      <c r="W655" s="302" t="s">
        <v>198</v>
      </c>
      <c r="X655" s="302">
        <v>142</v>
      </c>
      <c r="Y655" s="322">
        <v>75</v>
      </c>
      <c r="Z655" s="322"/>
      <c r="AA655" s="322">
        <v>178</v>
      </c>
      <c r="AB655" s="1669" t="s">
        <v>113</v>
      </c>
      <c r="AC655" s="289">
        <v>80</v>
      </c>
      <c r="AD655" s="322">
        <v>403571</v>
      </c>
      <c r="AE655" s="282">
        <v>871869963820700</v>
      </c>
      <c r="AF655" s="322">
        <v>6</v>
      </c>
      <c r="AG655" s="322" t="s">
        <v>113</v>
      </c>
      <c r="AH655" s="743">
        <v>4</v>
      </c>
      <c r="AL655" s="2938"/>
    </row>
    <row r="656" spans="2:38">
      <c r="B656" s="120"/>
      <c r="C656" s="557" t="s">
        <v>2766</v>
      </c>
      <c r="D656" s="557" t="s">
        <v>2193</v>
      </c>
      <c r="E656" s="1463" t="s">
        <v>2769</v>
      </c>
      <c r="F656" s="90">
        <v>929002006502</v>
      </c>
      <c r="G656" s="68">
        <v>8718699638221</v>
      </c>
      <c r="H656" s="49" t="s">
        <v>1398</v>
      </c>
      <c r="I656" s="49"/>
      <c r="J656" s="323">
        <v>42</v>
      </c>
      <c r="K656" s="1090">
        <v>5700</v>
      </c>
      <c r="L656" s="282">
        <v>3000</v>
      </c>
      <c r="M656" s="286">
        <v>50000</v>
      </c>
      <c r="N656" s="289">
        <v>5</v>
      </c>
      <c r="O656" s="300" t="s">
        <v>125</v>
      </c>
      <c r="P656" s="958">
        <v>1710</v>
      </c>
      <c r="Q656" s="14"/>
      <c r="R656" s="1788" t="s">
        <v>48</v>
      </c>
      <c r="S656" s="300"/>
      <c r="T656" s="300" t="s">
        <v>1399</v>
      </c>
      <c r="U656" s="300" t="s">
        <v>112</v>
      </c>
      <c r="V656" s="300" t="s">
        <v>147</v>
      </c>
      <c r="W656" s="283" t="s">
        <v>198</v>
      </c>
      <c r="X656" s="283">
        <v>135</v>
      </c>
      <c r="Y656" s="282">
        <v>84</v>
      </c>
      <c r="Z656" s="282"/>
      <c r="AA656" s="282">
        <v>178</v>
      </c>
      <c r="AB656" s="300" t="s">
        <v>113</v>
      </c>
      <c r="AC656" s="289">
        <v>80</v>
      </c>
      <c r="AD656" s="282">
        <v>403603</v>
      </c>
      <c r="AE656" s="282">
        <v>871869963822100</v>
      </c>
      <c r="AF656" s="282">
        <v>6</v>
      </c>
      <c r="AG656" s="282" t="s">
        <v>113</v>
      </c>
      <c r="AH656" s="2781">
        <v>4</v>
      </c>
      <c r="AL656" s="2938"/>
    </row>
    <row r="657" spans="2:38">
      <c r="B657" s="120"/>
      <c r="C657" s="557" t="s">
        <v>2766</v>
      </c>
      <c r="D657" s="557" t="s">
        <v>2193</v>
      </c>
      <c r="E657" s="1463" t="s">
        <v>2769</v>
      </c>
      <c r="F657" s="90">
        <v>929002006602</v>
      </c>
      <c r="G657" s="68">
        <v>8718699638245</v>
      </c>
      <c r="H657" s="49" t="s">
        <v>1400</v>
      </c>
      <c r="I657" s="49"/>
      <c r="J657" s="384">
        <v>42</v>
      </c>
      <c r="K657" s="1094">
        <v>6000</v>
      </c>
      <c r="L657" s="322">
        <v>4000</v>
      </c>
      <c r="M657" s="286">
        <v>50000</v>
      </c>
      <c r="N657" s="289">
        <v>5</v>
      </c>
      <c r="O657" s="1669" t="s">
        <v>125</v>
      </c>
      <c r="P657" s="958">
        <v>1710</v>
      </c>
      <c r="Q657" s="14"/>
      <c r="R657" s="1789" t="s">
        <v>48</v>
      </c>
      <c r="S657" s="1669"/>
      <c r="T657" s="1669" t="s">
        <v>1399</v>
      </c>
      <c r="U657" s="1669" t="s">
        <v>112</v>
      </c>
      <c r="V657" s="1669" t="s">
        <v>121</v>
      </c>
      <c r="W657" s="302" t="s">
        <v>198</v>
      </c>
      <c r="X657" s="302">
        <v>142</v>
      </c>
      <c r="Y657" s="322">
        <v>84</v>
      </c>
      <c r="Z657" s="322"/>
      <c r="AA657" s="322">
        <v>178</v>
      </c>
      <c r="AB657" s="1669" t="s">
        <v>113</v>
      </c>
      <c r="AC657" s="289">
        <v>80</v>
      </c>
      <c r="AD657" s="322">
        <v>403604</v>
      </c>
      <c r="AE657" s="282">
        <v>871869963824500</v>
      </c>
      <c r="AF657" s="322">
        <v>6</v>
      </c>
      <c r="AG657" s="322" t="s">
        <v>113</v>
      </c>
      <c r="AH657" s="743">
        <v>4</v>
      </c>
      <c r="AL657" s="2938"/>
    </row>
    <row r="658" spans="2:38">
      <c r="B658" s="120"/>
      <c r="C658" s="557" t="s">
        <v>2766</v>
      </c>
      <c r="D658" s="557" t="s">
        <v>2193</v>
      </c>
      <c r="E658" s="1463" t="s">
        <v>2769</v>
      </c>
      <c r="F658" s="90">
        <v>929002006702</v>
      </c>
      <c r="G658" s="68">
        <v>8718699638269</v>
      </c>
      <c r="H658" s="49" t="s">
        <v>1401</v>
      </c>
      <c r="I658" s="49"/>
      <c r="J658" s="384">
        <v>42</v>
      </c>
      <c r="K658" s="1094">
        <v>5700</v>
      </c>
      <c r="L658" s="322">
        <v>3000</v>
      </c>
      <c r="M658" s="286">
        <v>50000</v>
      </c>
      <c r="N658" s="289">
        <v>5</v>
      </c>
      <c r="O658" s="1669" t="s">
        <v>125</v>
      </c>
      <c r="P658" s="958">
        <v>1710</v>
      </c>
      <c r="Q658" s="14"/>
      <c r="R658" s="1789" t="s">
        <v>48</v>
      </c>
      <c r="S658" s="1669"/>
      <c r="T658" s="1669" t="s">
        <v>1399</v>
      </c>
      <c r="U658" s="1669" t="s">
        <v>136</v>
      </c>
      <c r="V658" s="1669" t="s">
        <v>147</v>
      </c>
      <c r="W658" s="302" t="s">
        <v>198</v>
      </c>
      <c r="X658" s="302">
        <v>135</v>
      </c>
      <c r="Y658" s="322">
        <v>84</v>
      </c>
      <c r="Z658" s="322"/>
      <c r="AA658" s="322">
        <v>191</v>
      </c>
      <c r="AB658" s="1669" t="s">
        <v>113</v>
      </c>
      <c r="AC658" s="289">
        <v>80</v>
      </c>
      <c r="AD658" s="322">
        <v>403605</v>
      </c>
      <c r="AE658" s="282">
        <v>871869963826900</v>
      </c>
      <c r="AF658" s="322">
        <v>6</v>
      </c>
      <c r="AG658" s="322" t="s">
        <v>113</v>
      </c>
      <c r="AH658" s="743">
        <v>4</v>
      </c>
      <c r="AL658" s="2938"/>
    </row>
    <row r="659" spans="2:38">
      <c r="B659" s="121"/>
      <c r="C659" s="834" t="s">
        <v>2766</v>
      </c>
      <c r="D659" s="834" t="s">
        <v>2193</v>
      </c>
      <c r="E659" s="1483" t="s">
        <v>2769</v>
      </c>
      <c r="F659" s="194">
        <v>929002006802</v>
      </c>
      <c r="G659" s="47">
        <v>8718699638283</v>
      </c>
      <c r="H659" s="249" t="s">
        <v>1402</v>
      </c>
      <c r="I659" s="249"/>
      <c r="J659" s="431">
        <v>42</v>
      </c>
      <c r="K659" s="274">
        <v>6000</v>
      </c>
      <c r="L659" s="287">
        <v>4000</v>
      </c>
      <c r="M659" s="1516">
        <v>50000</v>
      </c>
      <c r="N659" s="480">
        <v>5</v>
      </c>
      <c r="O659" s="1635" t="s">
        <v>125</v>
      </c>
      <c r="P659" s="1994">
        <v>1710</v>
      </c>
      <c r="Q659" s="14"/>
      <c r="R659" s="1790" t="s">
        <v>48</v>
      </c>
      <c r="S659" s="1635"/>
      <c r="T659" s="1635" t="s">
        <v>1399</v>
      </c>
      <c r="U659" s="1635" t="s">
        <v>136</v>
      </c>
      <c r="V659" s="1635" t="s">
        <v>121</v>
      </c>
      <c r="W659" s="1477" t="s">
        <v>198</v>
      </c>
      <c r="X659" s="1477">
        <v>142</v>
      </c>
      <c r="Y659" s="287">
        <v>84</v>
      </c>
      <c r="Z659" s="287"/>
      <c r="AA659" s="287">
        <v>191</v>
      </c>
      <c r="AB659" s="1635" t="s">
        <v>113</v>
      </c>
      <c r="AC659" s="480">
        <v>80</v>
      </c>
      <c r="AD659" s="287">
        <v>403606</v>
      </c>
      <c r="AE659" s="273">
        <v>871869963828300</v>
      </c>
      <c r="AF659" s="287">
        <v>6</v>
      </c>
      <c r="AG659" s="287" t="s">
        <v>113</v>
      </c>
      <c r="AH659" s="2823">
        <v>4</v>
      </c>
      <c r="AL659" s="2938"/>
    </row>
    <row r="660" spans="2:38" ht="14.5" customHeight="1">
      <c r="B660" s="14"/>
      <c r="C660" s="14"/>
      <c r="D660" s="14"/>
      <c r="E660" s="14"/>
      <c r="F660" s="2161" t="s">
        <v>3679</v>
      </c>
      <c r="G660" s="2"/>
      <c r="H660" s="3"/>
      <c r="I660" s="3"/>
      <c r="J660" s="325"/>
      <c r="K660" s="293"/>
      <c r="L660" s="292"/>
      <c r="M660" s="293"/>
      <c r="N660" s="294"/>
      <c r="O660" s="6"/>
      <c r="P660" s="145"/>
      <c r="Q660" s="14"/>
      <c r="R660" s="6"/>
      <c r="S660" s="6"/>
      <c r="T660" s="6"/>
      <c r="U660" s="6"/>
      <c r="V660" s="6"/>
      <c r="W660" s="6"/>
      <c r="X660" s="6"/>
      <c r="Y660" s="292"/>
      <c r="Z660" s="292"/>
      <c r="AA660" s="292"/>
      <c r="AB660" s="6"/>
      <c r="AC660" s="294"/>
      <c r="AD660" s="292"/>
      <c r="AE660" s="292"/>
      <c r="AF660" s="6"/>
      <c r="AG660" s="6"/>
      <c r="AH660" s="688"/>
      <c r="AI660"/>
      <c r="AL660" s="2938"/>
    </row>
    <row r="661" spans="2:38" ht="14.5" customHeight="1">
      <c r="B661" s="14"/>
      <c r="C661" s="14"/>
      <c r="D661" s="14"/>
      <c r="E661" s="14"/>
      <c r="F661" s="2749" t="s">
        <v>1403</v>
      </c>
      <c r="G661" s="2"/>
      <c r="H661" s="3"/>
      <c r="I661" s="3"/>
      <c r="J661" s="325"/>
      <c r="K661" s="293"/>
      <c r="L661" s="292"/>
      <c r="M661" s="293"/>
      <c r="N661" s="294"/>
      <c r="O661" s="6"/>
      <c r="P661" s="145"/>
      <c r="Q661" s="14"/>
      <c r="R661" s="6"/>
      <c r="S661" s="6"/>
      <c r="T661" s="6"/>
      <c r="U661" s="6"/>
      <c r="V661" s="6"/>
      <c r="W661" s="6"/>
      <c r="X661" s="6"/>
      <c r="Y661" s="292"/>
      <c r="Z661" s="292"/>
      <c r="AA661" s="292"/>
      <c r="AB661" s="6"/>
      <c r="AC661" s="294"/>
      <c r="AD661" s="292"/>
      <c r="AE661" s="292"/>
      <c r="AF661" s="6"/>
      <c r="AG661" s="6"/>
      <c r="AH661" s="688"/>
      <c r="AI661"/>
      <c r="AL661" s="2938"/>
    </row>
    <row r="662" spans="2:38" ht="14.5" customHeight="1">
      <c r="B662" s="24"/>
      <c r="C662" s="14"/>
      <c r="D662" s="14"/>
      <c r="E662" s="14"/>
      <c r="F662" s="644"/>
      <c r="G662" s="106"/>
      <c r="H662" s="107"/>
      <c r="I662" s="107"/>
      <c r="J662" s="299"/>
      <c r="K662" s="299"/>
      <c r="L662" s="297"/>
      <c r="M662" s="298"/>
      <c r="N662" s="299"/>
      <c r="O662" s="299"/>
      <c r="P662" s="145"/>
      <c r="Q662" s="14"/>
      <c r="R662" s="299"/>
      <c r="S662" s="299"/>
      <c r="T662" s="299"/>
      <c r="U662" s="299"/>
      <c r="V662" s="299"/>
      <c r="W662" s="299"/>
      <c r="X662" s="299"/>
      <c r="Y662" s="297"/>
      <c r="Z662" s="297"/>
      <c r="AA662" s="297"/>
      <c r="AB662" s="299"/>
      <c r="AC662" s="294"/>
      <c r="AD662" s="297"/>
      <c r="AE662" s="2530"/>
      <c r="AF662" s="299"/>
      <c r="AG662" s="299"/>
      <c r="AH662" s="2841"/>
      <c r="AI662"/>
      <c r="AL662" s="2938"/>
    </row>
    <row r="663" spans="2:38">
      <c r="B663" s="521" t="s">
        <v>2780</v>
      </c>
      <c r="C663" s="1461" t="s">
        <v>2766</v>
      </c>
      <c r="D663" s="1461" t="s">
        <v>2193</v>
      </c>
      <c r="E663" s="1462" t="s">
        <v>2769</v>
      </c>
      <c r="F663" s="2280">
        <v>929003731102</v>
      </c>
      <c r="G663" s="786">
        <v>8720169267770</v>
      </c>
      <c r="H663" s="218" t="s">
        <v>1364</v>
      </c>
      <c r="I663" s="218"/>
      <c r="J663" s="295">
        <v>13</v>
      </c>
      <c r="K663" s="1079">
        <v>1800</v>
      </c>
      <c r="L663" s="269">
        <v>2700</v>
      </c>
      <c r="M663" s="270">
        <v>25000</v>
      </c>
      <c r="N663" s="309">
        <v>3</v>
      </c>
      <c r="O663" s="1634" t="s">
        <v>125</v>
      </c>
      <c r="P663" s="1052">
        <v>450</v>
      </c>
      <c r="Q663" s="14"/>
      <c r="R663" s="1783" t="s">
        <v>48</v>
      </c>
      <c r="S663" s="1634"/>
      <c r="T663" s="1634" t="s">
        <v>1365</v>
      </c>
      <c r="U663" s="1634" t="s">
        <v>112</v>
      </c>
      <c r="V663" s="1634" t="s">
        <v>116</v>
      </c>
      <c r="W663" s="295" t="s">
        <v>198</v>
      </c>
      <c r="X663" s="295">
        <v>138</v>
      </c>
      <c r="Y663" s="269">
        <v>76</v>
      </c>
      <c r="Z663" s="269"/>
      <c r="AA663" s="269">
        <v>183</v>
      </c>
      <c r="AB663" s="1634" t="s">
        <v>113</v>
      </c>
      <c r="AC663" s="309">
        <v>80</v>
      </c>
      <c r="AD663" s="269">
        <v>1617388</v>
      </c>
      <c r="AE663" s="1930">
        <v>872016926777000</v>
      </c>
      <c r="AF663" s="269">
        <v>6</v>
      </c>
      <c r="AG663" s="269" t="s">
        <v>113</v>
      </c>
      <c r="AH663" s="2782">
        <v>4</v>
      </c>
      <c r="AL663" s="2938"/>
    </row>
    <row r="664" spans="2:38">
      <c r="B664" s="120"/>
      <c r="C664" s="557" t="s">
        <v>2766</v>
      </c>
      <c r="D664" s="557" t="s">
        <v>2193</v>
      </c>
      <c r="E664" s="1463" t="s">
        <v>2769</v>
      </c>
      <c r="F664" s="2233">
        <v>929002349702</v>
      </c>
      <c r="G664" s="61">
        <v>8718699750251</v>
      </c>
      <c r="H664" s="155" t="s">
        <v>1366</v>
      </c>
      <c r="I664" s="155"/>
      <c r="J664" s="291">
        <v>13</v>
      </c>
      <c r="K664" s="1075">
        <v>2000</v>
      </c>
      <c r="L664" s="271">
        <v>3000</v>
      </c>
      <c r="M664" s="272">
        <v>25000</v>
      </c>
      <c r="N664" s="289">
        <v>3</v>
      </c>
      <c r="O664" s="291" t="s">
        <v>125</v>
      </c>
      <c r="P664" s="960">
        <v>450</v>
      </c>
      <c r="Q664" s="14"/>
      <c r="R664" s="1784" t="s">
        <v>48</v>
      </c>
      <c r="S664" s="291"/>
      <c r="T664" s="291" t="s">
        <v>1365</v>
      </c>
      <c r="U664" s="291" t="s">
        <v>112</v>
      </c>
      <c r="V664" s="291" t="s">
        <v>147</v>
      </c>
      <c r="W664" s="291" t="s">
        <v>198</v>
      </c>
      <c r="X664" s="291">
        <v>153</v>
      </c>
      <c r="Y664" s="271">
        <v>76</v>
      </c>
      <c r="Z664" s="271"/>
      <c r="AA664" s="271">
        <v>183</v>
      </c>
      <c r="AB664" s="291" t="s">
        <v>113</v>
      </c>
      <c r="AC664" s="289">
        <v>80</v>
      </c>
      <c r="AD664" s="271">
        <v>403618</v>
      </c>
      <c r="AE664" s="271">
        <v>871869975025100</v>
      </c>
      <c r="AF664" s="271">
        <v>6</v>
      </c>
      <c r="AG664" s="271" t="s">
        <v>113</v>
      </c>
      <c r="AH664" s="2779">
        <v>4</v>
      </c>
      <c r="AL664" s="2938"/>
    </row>
    <row r="665" spans="2:38">
      <c r="B665" s="120"/>
      <c r="C665" s="557" t="s">
        <v>2766</v>
      </c>
      <c r="D665" s="557" t="s">
        <v>2193</v>
      </c>
      <c r="E665" s="1463" t="s">
        <v>2769</v>
      </c>
      <c r="F665" s="2233">
        <v>929002349802</v>
      </c>
      <c r="G665" s="61">
        <v>8718699750275</v>
      </c>
      <c r="H665" s="63" t="s">
        <v>1367</v>
      </c>
      <c r="I665" s="63"/>
      <c r="J665" s="291">
        <v>13</v>
      </c>
      <c r="K665" s="1075">
        <v>2000</v>
      </c>
      <c r="L665" s="271">
        <v>4000</v>
      </c>
      <c r="M665" s="272">
        <v>25000</v>
      </c>
      <c r="N665" s="289">
        <v>3</v>
      </c>
      <c r="O665" s="291" t="s">
        <v>125</v>
      </c>
      <c r="P665" s="960">
        <v>450</v>
      </c>
      <c r="Q665" s="14"/>
      <c r="R665" s="1784" t="s">
        <v>48</v>
      </c>
      <c r="S665" s="291"/>
      <c r="T665" s="291" t="s">
        <v>1365</v>
      </c>
      <c r="U665" s="291" t="s">
        <v>112</v>
      </c>
      <c r="V665" s="291" t="s">
        <v>121</v>
      </c>
      <c r="W665" s="291" t="s">
        <v>198</v>
      </c>
      <c r="X665" s="291">
        <v>153</v>
      </c>
      <c r="Y665" s="271">
        <v>76</v>
      </c>
      <c r="Z665" s="271"/>
      <c r="AA665" s="271">
        <v>183</v>
      </c>
      <c r="AB665" s="291" t="s">
        <v>113</v>
      </c>
      <c r="AC665" s="289">
        <v>80</v>
      </c>
      <c r="AD665" s="271">
        <v>403619</v>
      </c>
      <c r="AE665" s="271">
        <v>871869975027500</v>
      </c>
      <c r="AF665" s="271">
        <v>6</v>
      </c>
      <c r="AG665" s="271" t="s">
        <v>113</v>
      </c>
      <c r="AH665" s="2779">
        <v>4</v>
      </c>
      <c r="AL665" s="2938"/>
    </row>
    <row r="666" spans="2:38">
      <c r="B666" s="120"/>
      <c r="C666" s="557" t="s">
        <v>2766</v>
      </c>
      <c r="D666" s="557" t="s">
        <v>2193</v>
      </c>
      <c r="E666" s="1463" t="s">
        <v>2769</v>
      </c>
      <c r="F666" s="2281">
        <v>929003731202</v>
      </c>
      <c r="G666" s="113">
        <v>8720169267794</v>
      </c>
      <c r="H666" s="229" t="s">
        <v>1368</v>
      </c>
      <c r="I666" s="229"/>
      <c r="J666" s="291">
        <v>18</v>
      </c>
      <c r="K666" s="1075">
        <v>2600</v>
      </c>
      <c r="L666" s="271">
        <v>2700</v>
      </c>
      <c r="M666" s="272">
        <v>25000</v>
      </c>
      <c r="N666" s="289">
        <v>3</v>
      </c>
      <c r="O666" s="308" t="s">
        <v>125</v>
      </c>
      <c r="P666" s="960">
        <v>490</v>
      </c>
      <c r="Q666" s="14"/>
      <c r="R666" s="1785" t="s">
        <v>48</v>
      </c>
      <c r="S666" s="308"/>
      <c r="T666" s="308" t="s">
        <v>1369</v>
      </c>
      <c r="U666" s="308" t="s">
        <v>112</v>
      </c>
      <c r="V666" s="308" t="s">
        <v>116</v>
      </c>
      <c r="W666" s="291" t="s">
        <v>198</v>
      </c>
      <c r="X666" s="291">
        <v>144</v>
      </c>
      <c r="Y666" s="271">
        <v>76</v>
      </c>
      <c r="Z666" s="271"/>
      <c r="AA666" s="271">
        <v>183</v>
      </c>
      <c r="AB666" s="308" t="s">
        <v>113</v>
      </c>
      <c r="AC666" s="289">
        <v>80</v>
      </c>
      <c r="AD666" s="271">
        <v>1617391</v>
      </c>
      <c r="AE666" s="1916">
        <v>872016926779400</v>
      </c>
      <c r="AF666" s="271">
        <v>6</v>
      </c>
      <c r="AG666" s="271" t="s">
        <v>113</v>
      </c>
      <c r="AH666" s="2779">
        <v>4</v>
      </c>
      <c r="AL666" s="2938"/>
    </row>
    <row r="667" spans="2:38">
      <c r="B667" s="120"/>
      <c r="C667" s="557" t="s">
        <v>2766</v>
      </c>
      <c r="D667" s="557" t="s">
        <v>2193</v>
      </c>
      <c r="E667" s="1463" t="s">
        <v>2769</v>
      </c>
      <c r="F667" s="2233">
        <v>929002349902</v>
      </c>
      <c r="G667" s="61">
        <v>8718699750299</v>
      </c>
      <c r="H667" s="155" t="s">
        <v>1370</v>
      </c>
      <c r="I667" s="155"/>
      <c r="J667" s="291">
        <v>18</v>
      </c>
      <c r="K667" s="1075">
        <v>3000</v>
      </c>
      <c r="L667" s="271">
        <v>3000</v>
      </c>
      <c r="M667" s="272">
        <v>25000</v>
      </c>
      <c r="N667" s="289">
        <v>3</v>
      </c>
      <c r="O667" s="291" t="s">
        <v>1333</v>
      </c>
      <c r="P667" s="960">
        <v>490</v>
      </c>
      <c r="Q667" s="14"/>
      <c r="R667" s="1784" t="s">
        <v>48</v>
      </c>
      <c r="S667" s="291"/>
      <c r="T667" s="291" t="s">
        <v>1369</v>
      </c>
      <c r="U667" s="291" t="s">
        <v>112</v>
      </c>
      <c r="V667" s="291" t="s">
        <v>147</v>
      </c>
      <c r="W667" s="291" t="s">
        <v>198</v>
      </c>
      <c r="X667" s="291">
        <v>166</v>
      </c>
      <c r="Y667" s="271">
        <v>76</v>
      </c>
      <c r="Z667" s="271"/>
      <c r="AA667" s="271">
        <v>183</v>
      </c>
      <c r="AB667" s="291" t="s">
        <v>113</v>
      </c>
      <c r="AC667" s="289">
        <v>80</v>
      </c>
      <c r="AD667" s="271">
        <v>403620</v>
      </c>
      <c r="AE667" s="271">
        <v>871869975029900</v>
      </c>
      <c r="AF667" s="271">
        <v>6</v>
      </c>
      <c r="AG667" s="271" t="s">
        <v>113</v>
      </c>
      <c r="AH667" s="2779">
        <v>4</v>
      </c>
      <c r="AL667" s="2938"/>
    </row>
    <row r="668" spans="2:38">
      <c r="B668" s="120"/>
      <c r="C668" s="557" t="s">
        <v>2766</v>
      </c>
      <c r="D668" s="557" t="s">
        <v>2193</v>
      </c>
      <c r="E668" s="1463" t="s">
        <v>2769</v>
      </c>
      <c r="F668" s="2233">
        <v>929002350002</v>
      </c>
      <c r="G668" s="61">
        <v>8718699750312</v>
      </c>
      <c r="H668" s="63" t="s">
        <v>1371</v>
      </c>
      <c r="I668" s="63"/>
      <c r="J668" s="291">
        <v>18</v>
      </c>
      <c r="K668" s="1075">
        <v>3000</v>
      </c>
      <c r="L668" s="271">
        <v>4000</v>
      </c>
      <c r="M668" s="272">
        <v>25000</v>
      </c>
      <c r="N668" s="289">
        <v>3</v>
      </c>
      <c r="O668" s="291" t="s">
        <v>1333</v>
      </c>
      <c r="P668" s="960">
        <v>490</v>
      </c>
      <c r="Q668" s="14"/>
      <c r="R668" s="1784" t="s">
        <v>48</v>
      </c>
      <c r="S668" s="291"/>
      <c r="T668" s="291" t="s">
        <v>1369</v>
      </c>
      <c r="U668" s="291" t="s">
        <v>112</v>
      </c>
      <c r="V668" s="291" t="s">
        <v>121</v>
      </c>
      <c r="W668" s="291" t="s">
        <v>198</v>
      </c>
      <c r="X668" s="291">
        <v>166</v>
      </c>
      <c r="Y668" s="271">
        <v>76</v>
      </c>
      <c r="Z668" s="271"/>
      <c r="AA668" s="271">
        <v>183</v>
      </c>
      <c r="AB668" s="291" t="s">
        <v>113</v>
      </c>
      <c r="AC668" s="289">
        <v>80</v>
      </c>
      <c r="AD668" s="271">
        <v>403621</v>
      </c>
      <c r="AE668" s="271">
        <v>871869975031200</v>
      </c>
      <c r="AF668" s="271">
        <v>6</v>
      </c>
      <c r="AG668" s="271" t="s">
        <v>113</v>
      </c>
      <c r="AH668" s="2779">
        <v>4</v>
      </c>
      <c r="AL668" s="2938"/>
    </row>
    <row r="669" spans="2:38">
      <c r="B669" s="120"/>
      <c r="C669" s="557" t="s">
        <v>2766</v>
      </c>
      <c r="D669" s="557" t="s">
        <v>2193</v>
      </c>
      <c r="E669" s="1463" t="s">
        <v>2769</v>
      </c>
      <c r="F669" s="2247">
        <v>929003731302</v>
      </c>
      <c r="G669" s="113">
        <v>8720169267817</v>
      </c>
      <c r="H669" s="229" t="s">
        <v>1372</v>
      </c>
      <c r="I669" s="229"/>
      <c r="J669" s="1377">
        <v>26</v>
      </c>
      <c r="K669" s="1435">
        <v>3600</v>
      </c>
      <c r="L669" s="1436">
        <v>2700</v>
      </c>
      <c r="M669" s="1435">
        <v>25000</v>
      </c>
      <c r="N669" s="1378">
        <v>3</v>
      </c>
      <c r="O669" s="1668" t="s">
        <v>125</v>
      </c>
      <c r="P669" s="960">
        <v>795</v>
      </c>
      <c r="Q669" s="14"/>
      <c r="R669" s="1787" t="s">
        <v>48</v>
      </c>
      <c r="S669" s="1668"/>
      <c r="T669" s="1668" t="s">
        <v>1373</v>
      </c>
      <c r="U669" s="1668" t="s">
        <v>112</v>
      </c>
      <c r="V669" s="1668" t="s">
        <v>116</v>
      </c>
      <c r="W669" s="1377" t="s">
        <v>198</v>
      </c>
      <c r="X669" s="1377">
        <v>138</v>
      </c>
      <c r="Y669" s="1436">
        <v>91.5</v>
      </c>
      <c r="Z669" s="1436"/>
      <c r="AA669" s="1436">
        <v>248</v>
      </c>
      <c r="AB669" s="1668" t="s">
        <v>113</v>
      </c>
      <c r="AC669" s="1378">
        <v>80</v>
      </c>
      <c r="AD669" s="1436">
        <v>1617387</v>
      </c>
      <c r="AE669" s="1916">
        <v>872016926781700</v>
      </c>
      <c r="AF669" s="1436">
        <v>6</v>
      </c>
      <c r="AG669" s="1436" t="s">
        <v>113</v>
      </c>
      <c r="AH669" s="2842">
        <v>4</v>
      </c>
      <c r="AL669" s="2938"/>
    </row>
    <row r="670" spans="2:38">
      <c r="B670" s="120"/>
      <c r="C670" s="557" t="s">
        <v>2766</v>
      </c>
      <c r="D670" s="557" t="s">
        <v>2193</v>
      </c>
      <c r="E670" s="1463" t="s">
        <v>2769</v>
      </c>
      <c r="F670" s="2233">
        <v>929003836502</v>
      </c>
      <c r="G670" s="61">
        <v>8720169336339</v>
      </c>
      <c r="H670" s="155" t="s">
        <v>2278</v>
      </c>
      <c r="I670" s="155"/>
      <c r="J670" s="291">
        <v>24.5</v>
      </c>
      <c r="K670" s="1075">
        <v>4000</v>
      </c>
      <c r="L670" s="271">
        <v>3000</v>
      </c>
      <c r="M670" s="272">
        <v>25000</v>
      </c>
      <c r="N670" s="289">
        <v>3</v>
      </c>
      <c r="O670" s="291" t="s">
        <v>1333</v>
      </c>
      <c r="P670" s="960">
        <v>795</v>
      </c>
      <c r="Q670" s="973"/>
      <c r="R670" s="1784" t="s">
        <v>48</v>
      </c>
      <c r="S670" s="291"/>
      <c r="T670" s="291" t="s">
        <v>1373</v>
      </c>
      <c r="U670" s="291" t="s">
        <v>112</v>
      </c>
      <c r="V670" s="291" t="s">
        <v>147</v>
      </c>
      <c r="W670" s="291" t="s">
        <v>198</v>
      </c>
      <c r="X670" s="291">
        <v>163</v>
      </c>
      <c r="Y670" s="271">
        <v>91.5</v>
      </c>
      <c r="Z670" s="271"/>
      <c r="AA670" s="271">
        <v>218</v>
      </c>
      <c r="AB670" s="291" t="s">
        <v>113</v>
      </c>
      <c r="AC670" s="289">
        <v>80</v>
      </c>
      <c r="AD670" s="271">
        <v>1962813</v>
      </c>
      <c r="AE670" s="271">
        <v>872016933633900</v>
      </c>
      <c r="AF670" s="271">
        <v>6</v>
      </c>
      <c r="AG670" s="271" t="s">
        <v>113</v>
      </c>
      <c r="AH670" s="2779">
        <v>4</v>
      </c>
      <c r="AL670" s="2938"/>
    </row>
    <row r="671" spans="2:38">
      <c r="B671" s="120"/>
      <c r="C671" s="557" t="s">
        <v>2766</v>
      </c>
      <c r="D671" s="557" t="s">
        <v>2193</v>
      </c>
      <c r="E671" s="1463" t="s">
        <v>2769</v>
      </c>
      <c r="F671" s="2233">
        <v>929003836602</v>
      </c>
      <c r="G671" s="61">
        <v>8720169336353</v>
      </c>
      <c r="H671" s="63" t="s">
        <v>2279</v>
      </c>
      <c r="I671" s="63"/>
      <c r="J671" s="291">
        <v>24.5</v>
      </c>
      <c r="K671" s="1075">
        <v>4000</v>
      </c>
      <c r="L671" s="271">
        <v>4000</v>
      </c>
      <c r="M671" s="272">
        <v>25000</v>
      </c>
      <c r="N671" s="289">
        <v>3</v>
      </c>
      <c r="O671" s="291" t="s">
        <v>1333</v>
      </c>
      <c r="P671" s="960">
        <v>795</v>
      </c>
      <c r="Q671" s="973"/>
      <c r="R671" s="1784" t="s">
        <v>48</v>
      </c>
      <c r="S671" s="291"/>
      <c r="T671" s="291" t="s">
        <v>1373</v>
      </c>
      <c r="U671" s="291" t="s">
        <v>112</v>
      </c>
      <c r="V671" s="291" t="s">
        <v>121</v>
      </c>
      <c r="W671" s="291" t="s">
        <v>198</v>
      </c>
      <c r="X671" s="291">
        <v>163</v>
      </c>
      <c r="Y671" s="271">
        <v>91.5</v>
      </c>
      <c r="Z671" s="271"/>
      <c r="AA671" s="271">
        <v>218</v>
      </c>
      <c r="AB671" s="291" t="s">
        <v>113</v>
      </c>
      <c r="AC671" s="289">
        <v>80</v>
      </c>
      <c r="AD671" s="271">
        <v>1962815</v>
      </c>
      <c r="AE671" s="271">
        <v>872016933635300</v>
      </c>
      <c r="AF671" s="271">
        <v>6</v>
      </c>
      <c r="AG671" s="271" t="s">
        <v>113</v>
      </c>
      <c r="AH671" s="2779">
        <v>4</v>
      </c>
      <c r="AL671" s="2938"/>
    </row>
    <row r="672" spans="2:38">
      <c r="B672" s="120"/>
      <c r="C672" s="557" t="s">
        <v>2766</v>
      </c>
      <c r="D672" s="557" t="s">
        <v>2193</v>
      </c>
      <c r="E672" s="1463" t="s">
        <v>2769</v>
      </c>
      <c r="F672" s="2281">
        <v>929003731402</v>
      </c>
      <c r="G672" s="113">
        <v>8720169267831</v>
      </c>
      <c r="H672" s="229" t="s">
        <v>1374</v>
      </c>
      <c r="I672" s="229"/>
      <c r="J672" s="291">
        <v>36</v>
      </c>
      <c r="K672" s="1075">
        <v>5300</v>
      </c>
      <c r="L672" s="271">
        <v>2700</v>
      </c>
      <c r="M672" s="272">
        <v>25000</v>
      </c>
      <c r="N672" s="289">
        <v>3</v>
      </c>
      <c r="O672" s="308" t="s">
        <v>125</v>
      </c>
      <c r="P672" s="960">
        <v>1050</v>
      </c>
      <c r="Q672" s="14"/>
      <c r="R672" s="1785" t="s">
        <v>48</v>
      </c>
      <c r="S672" s="308"/>
      <c r="T672" s="308" t="s">
        <v>1375</v>
      </c>
      <c r="U672" s="308" t="s">
        <v>112</v>
      </c>
      <c r="V672" s="308" t="s">
        <v>116</v>
      </c>
      <c r="W672" s="291" t="s">
        <v>198</v>
      </c>
      <c r="X672" s="291">
        <v>147</v>
      </c>
      <c r="Y672" s="271">
        <v>91.5</v>
      </c>
      <c r="Z672" s="271"/>
      <c r="AA672" s="271">
        <v>249</v>
      </c>
      <c r="AB672" s="308" t="s">
        <v>113</v>
      </c>
      <c r="AC672" s="289">
        <v>80</v>
      </c>
      <c r="AD672" s="271">
        <v>1617392</v>
      </c>
      <c r="AE672" s="1916">
        <v>872016926783100</v>
      </c>
      <c r="AF672" s="271">
        <v>6</v>
      </c>
      <c r="AG672" s="271" t="s">
        <v>113</v>
      </c>
      <c r="AH672" s="2779">
        <v>4</v>
      </c>
      <c r="AL672" s="2938"/>
    </row>
    <row r="673" spans="2:38">
      <c r="B673" s="120"/>
      <c r="C673" s="557" t="s">
        <v>2766</v>
      </c>
      <c r="D673" s="557" t="s">
        <v>2193</v>
      </c>
      <c r="E673" s="1463" t="s">
        <v>2769</v>
      </c>
      <c r="F673" s="2233">
        <v>929002481202</v>
      </c>
      <c r="G673" s="61">
        <v>8719514299276</v>
      </c>
      <c r="H673" s="63" t="s">
        <v>1376</v>
      </c>
      <c r="I673" s="63"/>
      <c r="J673" s="291">
        <v>36</v>
      </c>
      <c r="K673" s="1075">
        <v>5500</v>
      </c>
      <c r="L673" s="271">
        <v>3000</v>
      </c>
      <c r="M673" s="272">
        <v>25000</v>
      </c>
      <c r="N673" s="289">
        <v>3</v>
      </c>
      <c r="O673" s="291" t="s">
        <v>125</v>
      </c>
      <c r="P673" s="960">
        <v>1050</v>
      </c>
      <c r="Q673" s="14"/>
      <c r="R673" s="1784" t="s">
        <v>48</v>
      </c>
      <c r="S673" s="291"/>
      <c r="T673" s="291" t="s">
        <v>1375</v>
      </c>
      <c r="U673" s="291" t="s">
        <v>112</v>
      </c>
      <c r="V673" s="291" t="s">
        <v>147</v>
      </c>
      <c r="W673" s="291" t="s">
        <v>198</v>
      </c>
      <c r="X673" s="291">
        <v>152</v>
      </c>
      <c r="Y673" s="271">
        <v>91.5</v>
      </c>
      <c r="Z673" s="271"/>
      <c r="AA673" s="271">
        <v>249</v>
      </c>
      <c r="AB673" s="291" t="s">
        <v>113</v>
      </c>
      <c r="AC673" s="289">
        <v>80</v>
      </c>
      <c r="AD673" s="271">
        <v>403654</v>
      </c>
      <c r="AE673" s="271">
        <v>871951429927600</v>
      </c>
      <c r="AF673" s="271">
        <v>6</v>
      </c>
      <c r="AG673" s="271" t="s">
        <v>113</v>
      </c>
      <c r="AH673" s="2779">
        <v>4</v>
      </c>
      <c r="AL673" s="2938"/>
    </row>
    <row r="674" spans="2:38">
      <c r="B674" s="120"/>
      <c r="C674" s="557" t="s">
        <v>2766</v>
      </c>
      <c r="D674" s="557" t="s">
        <v>2193</v>
      </c>
      <c r="E674" s="1463" t="s">
        <v>2769</v>
      </c>
      <c r="F674" s="2233">
        <v>929002481302</v>
      </c>
      <c r="G674" s="61">
        <v>8719514299290</v>
      </c>
      <c r="H674" s="155" t="s">
        <v>1377</v>
      </c>
      <c r="I674" s="155"/>
      <c r="J674" s="291">
        <v>36</v>
      </c>
      <c r="K674" s="1075">
        <v>6000</v>
      </c>
      <c r="L674" s="271">
        <v>4000</v>
      </c>
      <c r="M674" s="272">
        <v>25000</v>
      </c>
      <c r="N674" s="289">
        <v>3</v>
      </c>
      <c r="O674" s="291" t="s">
        <v>1333</v>
      </c>
      <c r="P674" s="960">
        <v>1050</v>
      </c>
      <c r="Q674" s="14"/>
      <c r="R674" s="1784" t="s">
        <v>48</v>
      </c>
      <c r="S674" s="291"/>
      <c r="T674" s="291" t="s">
        <v>1375</v>
      </c>
      <c r="U674" s="291" t="s">
        <v>112</v>
      </c>
      <c r="V674" s="291" t="s">
        <v>121</v>
      </c>
      <c r="W674" s="291" t="s">
        <v>198</v>
      </c>
      <c r="X674" s="291">
        <v>166</v>
      </c>
      <c r="Y674" s="271">
        <v>91.5</v>
      </c>
      <c r="Z674" s="271"/>
      <c r="AA674" s="271">
        <v>249</v>
      </c>
      <c r="AB674" s="291" t="s">
        <v>113</v>
      </c>
      <c r="AC674" s="289">
        <v>80</v>
      </c>
      <c r="AD674" s="271">
        <v>403655</v>
      </c>
      <c r="AE674" s="271">
        <v>871951429929000</v>
      </c>
      <c r="AF674" s="271">
        <v>6</v>
      </c>
      <c r="AG674" s="271" t="s">
        <v>113</v>
      </c>
      <c r="AH674" s="2779">
        <v>4</v>
      </c>
      <c r="AL674" s="2938"/>
    </row>
    <row r="675" spans="2:38">
      <c r="B675" s="120"/>
      <c r="C675" s="557" t="s">
        <v>2766</v>
      </c>
      <c r="D675" s="557" t="s">
        <v>2193</v>
      </c>
      <c r="E675" s="1463" t="s">
        <v>2769</v>
      </c>
      <c r="F675" s="2281">
        <v>929003731502</v>
      </c>
      <c r="G675" s="113">
        <v>8720169267855</v>
      </c>
      <c r="H675" s="229" t="s">
        <v>1378</v>
      </c>
      <c r="I675" s="229"/>
      <c r="J675" s="291">
        <v>36</v>
      </c>
      <c r="K675" s="1075">
        <v>5300</v>
      </c>
      <c r="L675" s="271">
        <v>2700</v>
      </c>
      <c r="M675" s="272">
        <v>25000</v>
      </c>
      <c r="N675" s="289">
        <v>3</v>
      </c>
      <c r="O675" s="308" t="s">
        <v>125</v>
      </c>
      <c r="P675" s="960">
        <v>1050</v>
      </c>
      <c r="Q675" s="14"/>
      <c r="R675" s="1785" t="s">
        <v>48</v>
      </c>
      <c r="S675" s="308"/>
      <c r="T675" s="308" t="s">
        <v>1375</v>
      </c>
      <c r="U675" s="308" t="s">
        <v>136</v>
      </c>
      <c r="V675" s="308" t="s">
        <v>116</v>
      </c>
      <c r="W675" s="291" t="s">
        <v>198</v>
      </c>
      <c r="X675" s="291">
        <v>147</v>
      </c>
      <c r="Y675" s="271">
        <v>91.5</v>
      </c>
      <c r="Z675" s="271"/>
      <c r="AA675" s="271">
        <v>234</v>
      </c>
      <c r="AB675" s="308" t="s">
        <v>113</v>
      </c>
      <c r="AC675" s="289">
        <v>80</v>
      </c>
      <c r="AD675" s="271">
        <v>1617390</v>
      </c>
      <c r="AE675" s="1916">
        <v>872016926785500</v>
      </c>
      <c r="AF675" s="271">
        <v>6</v>
      </c>
      <c r="AG675" s="271" t="s">
        <v>113</v>
      </c>
      <c r="AH675" s="2779">
        <v>4</v>
      </c>
      <c r="AL675" s="2938"/>
    </row>
    <row r="676" spans="2:38">
      <c r="B676" s="120"/>
      <c r="C676" s="557" t="s">
        <v>2766</v>
      </c>
      <c r="D676" s="557" t="s">
        <v>2193</v>
      </c>
      <c r="E676" s="1463" t="s">
        <v>2769</v>
      </c>
      <c r="F676" s="2233">
        <v>929002481402</v>
      </c>
      <c r="G676" s="61">
        <v>8719514299313</v>
      </c>
      <c r="H676" s="63" t="s">
        <v>1379</v>
      </c>
      <c r="I676" s="63"/>
      <c r="J676" s="291">
        <v>36</v>
      </c>
      <c r="K676" s="1075">
        <v>5500</v>
      </c>
      <c r="L676" s="271">
        <v>3000</v>
      </c>
      <c r="M676" s="272">
        <v>25000</v>
      </c>
      <c r="N676" s="289">
        <v>3</v>
      </c>
      <c r="O676" s="291" t="s">
        <v>125</v>
      </c>
      <c r="P676" s="960">
        <v>1050</v>
      </c>
      <c r="Q676" s="14"/>
      <c r="R676" s="1784" t="s">
        <v>48</v>
      </c>
      <c r="S676" s="291"/>
      <c r="T676" s="291" t="s">
        <v>1375</v>
      </c>
      <c r="U676" s="291" t="s">
        <v>136</v>
      </c>
      <c r="V676" s="291" t="s">
        <v>147</v>
      </c>
      <c r="W676" s="291" t="s">
        <v>198</v>
      </c>
      <c r="X676" s="291">
        <v>152</v>
      </c>
      <c r="Y676" s="271">
        <v>91.5</v>
      </c>
      <c r="Z676" s="271"/>
      <c r="AA676" s="271">
        <v>234</v>
      </c>
      <c r="AB676" s="291" t="s">
        <v>113</v>
      </c>
      <c r="AC676" s="289">
        <v>80</v>
      </c>
      <c r="AD676" s="271">
        <v>403656</v>
      </c>
      <c r="AE676" s="271">
        <v>871951429931300</v>
      </c>
      <c r="AF676" s="271">
        <v>6</v>
      </c>
      <c r="AG676" s="271" t="s">
        <v>113</v>
      </c>
      <c r="AH676" s="2779">
        <v>4</v>
      </c>
      <c r="AL676" s="2938"/>
    </row>
    <row r="677" spans="2:38">
      <c r="B677" s="121"/>
      <c r="C677" s="834" t="s">
        <v>2766</v>
      </c>
      <c r="D677" s="834" t="s">
        <v>2193</v>
      </c>
      <c r="E677" s="1483" t="s">
        <v>2769</v>
      </c>
      <c r="F677" s="59">
        <v>929002481502</v>
      </c>
      <c r="G677" s="47">
        <v>8719514299337</v>
      </c>
      <c r="H677" s="483" t="s">
        <v>1380</v>
      </c>
      <c r="I677" s="483"/>
      <c r="J677" s="284">
        <v>36</v>
      </c>
      <c r="K677" s="1077">
        <v>6000</v>
      </c>
      <c r="L677" s="273">
        <v>4000</v>
      </c>
      <c r="M677" s="274">
        <v>25000</v>
      </c>
      <c r="N677" s="480">
        <v>3</v>
      </c>
      <c r="O677" s="284" t="s">
        <v>1333</v>
      </c>
      <c r="P677" s="1992">
        <v>1050</v>
      </c>
      <c r="Q677" s="14"/>
      <c r="R677" s="1782" t="s">
        <v>48</v>
      </c>
      <c r="S677" s="284"/>
      <c r="T677" s="284" t="s">
        <v>1375</v>
      </c>
      <c r="U677" s="284" t="s">
        <v>136</v>
      </c>
      <c r="V677" s="284" t="s">
        <v>121</v>
      </c>
      <c r="W677" s="284" t="s">
        <v>198</v>
      </c>
      <c r="X677" s="284">
        <v>166</v>
      </c>
      <c r="Y677" s="273">
        <v>91.5</v>
      </c>
      <c r="Z677" s="273"/>
      <c r="AA677" s="273">
        <v>234</v>
      </c>
      <c r="AB677" s="284" t="s">
        <v>113</v>
      </c>
      <c r="AC677" s="480">
        <v>80</v>
      </c>
      <c r="AD677" s="273">
        <v>403657</v>
      </c>
      <c r="AE677" s="273">
        <v>871951429933700</v>
      </c>
      <c r="AF677" s="273">
        <v>6</v>
      </c>
      <c r="AG677" s="273" t="s">
        <v>113</v>
      </c>
      <c r="AH677" s="2780">
        <v>4</v>
      </c>
      <c r="AL677" s="2938"/>
    </row>
    <row r="678" spans="2:38" ht="14.5" customHeight="1">
      <c r="B678" s="14"/>
      <c r="C678" s="14"/>
      <c r="D678" s="14"/>
      <c r="E678" s="8"/>
      <c r="F678" s="2161" t="s">
        <v>3677</v>
      </c>
      <c r="G678" s="2"/>
      <c r="H678" s="3"/>
      <c r="I678" s="3"/>
      <c r="J678" s="296"/>
      <c r="K678" s="293"/>
      <c r="L678" s="292"/>
      <c r="M678" s="293"/>
      <c r="N678" s="294"/>
      <c r="O678" s="296"/>
      <c r="P678" s="145"/>
      <c r="Q678" s="14"/>
      <c r="R678" s="296"/>
      <c r="S678" s="296"/>
      <c r="T678" s="296"/>
      <c r="U678" s="296"/>
      <c r="V678" s="296"/>
      <c r="W678" s="296"/>
      <c r="X678" s="296"/>
      <c r="Y678" s="292"/>
      <c r="Z678" s="292"/>
      <c r="AA678" s="292"/>
      <c r="AB678" s="296"/>
      <c r="AC678" s="294"/>
      <c r="AD678" s="292"/>
      <c r="AE678" s="292"/>
      <c r="AF678" s="296"/>
      <c r="AG678" s="296"/>
      <c r="AH678" s="688"/>
      <c r="AI678"/>
      <c r="AL678" s="2938"/>
    </row>
    <row r="679" spans="2:38" ht="14.5" customHeight="1">
      <c r="B679" s="14"/>
      <c r="C679" s="14"/>
      <c r="D679" s="14"/>
      <c r="E679" s="8"/>
      <c r="F679" s="2749" t="s">
        <v>1381</v>
      </c>
      <c r="G679" s="2"/>
      <c r="H679" s="3"/>
      <c r="I679" s="3"/>
      <c r="J679" s="296"/>
      <c r="K679" s="293"/>
      <c r="L679" s="292"/>
      <c r="M679" s="293"/>
      <c r="N679" s="294"/>
      <c r="O679" s="296"/>
      <c r="P679" s="145"/>
      <c r="Q679" s="14"/>
      <c r="R679" s="296"/>
      <c r="S679" s="296"/>
      <c r="T679" s="296"/>
      <c r="U679" s="296"/>
      <c r="V679" s="296"/>
      <c r="W679" s="296"/>
      <c r="X679" s="296"/>
      <c r="Y679" s="292"/>
      <c r="Z679" s="292"/>
      <c r="AA679" s="292"/>
      <c r="AB679" s="296"/>
      <c r="AC679" s="294"/>
      <c r="AD679" s="292"/>
      <c r="AE679" s="292"/>
      <c r="AF679" s="296"/>
      <c r="AG679" s="296"/>
      <c r="AH679" s="688"/>
      <c r="AI679"/>
      <c r="AL679" s="2938"/>
    </row>
    <row r="680" spans="2:38" ht="14.5" customHeight="1">
      <c r="B680" s="14"/>
      <c r="C680" s="14"/>
      <c r="D680" s="14"/>
      <c r="E680" s="8"/>
      <c r="F680" s="2"/>
      <c r="G680" s="2"/>
      <c r="H680" s="710"/>
      <c r="I680" s="710"/>
      <c r="J680" s="296"/>
      <c r="K680" s="293"/>
      <c r="L680" s="292"/>
      <c r="M680" s="293"/>
      <c r="N680" s="294"/>
      <c r="O680" s="296"/>
      <c r="P680" s="144"/>
      <c r="Q680" s="14"/>
      <c r="R680" s="296"/>
      <c r="S680" s="296"/>
      <c r="T680" s="296"/>
      <c r="U680" s="296"/>
      <c r="V680" s="296"/>
      <c r="W680" s="296"/>
      <c r="X680" s="296"/>
      <c r="Y680" s="292"/>
      <c r="Z680" s="292"/>
      <c r="AA680" s="292"/>
      <c r="AB680" s="296"/>
      <c r="AC680" s="294"/>
      <c r="AD680" s="292"/>
      <c r="AE680" s="292"/>
      <c r="AF680" s="296"/>
      <c r="AG680" s="296"/>
      <c r="AH680" s="688"/>
      <c r="AI680"/>
      <c r="AL680" s="2938"/>
    </row>
    <row r="681" spans="2:38">
      <c r="B681" s="521" t="s">
        <v>3746</v>
      </c>
      <c r="C681" s="1461" t="s">
        <v>2766</v>
      </c>
      <c r="D681" s="1461" t="s">
        <v>2193</v>
      </c>
      <c r="E681" s="1462"/>
      <c r="F681" s="92">
        <v>929004604802</v>
      </c>
      <c r="G681" s="92">
        <v>8721103064172</v>
      </c>
      <c r="H681" s="600" t="s">
        <v>3201</v>
      </c>
      <c r="I681" s="600"/>
      <c r="J681" s="326">
        <v>20</v>
      </c>
      <c r="K681" s="1079">
        <v>2050</v>
      </c>
      <c r="L681" s="328">
        <v>3000</v>
      </c>
      <c r="M681" s="270">
        <v>15000</v>
      </c>
      <c r="N681" s="309">
        <v>1</v>
      </c>
      <c r="O681" s="2115" t="s">
        <v>117</v>
      </c>
      <c r="P681" s="1993">
        <v>210</v>
      </c>
      <c r="Q681" s="508"/>
      <c r="R681" s="2116" t="s">
        <v>48</v>
      </c>
      <c r="S681" s="2115"/>
      <c r="T681" s="2115" t="s">
        <v>3198</v>
      </c>
      <c r="U681" s="2115" t="s">
        <v>112</v>
      </c>
      <c r="V681" s="2115" t="s">
        <v>147</v>
      </c>
      <c r="W681" s="2042" t="s">
        <v>198</v>
      </c>
      <c r="X681" s="2042">
        <v>102</v>
      </c>
      <c r="Y681" s="328">
        <v>70</v>
      </c>
      <c r="Z681" s="328"/>
      <c r="AA681" s="328">
        <v>122</v>
      </c>
      <c r="AB681" s="2115" t="s">
        <v>113</v>
      </c>
      <c r="AC681" s="309">
        <v>80</v>
      </c>
      <c r="AD681" s="328">
        <v>2364482</v>
      </c>
      <c r="AE681" s="328">
        <v>872110306417200</v>
      </c>
      <c r="AF681" s="328">
        <v>6</v>
      </c>
      <c r="AG681" s="328" t="s">
        <v>113</v>
      </c>
      <c r="AH681" s="1986">
        <v>4</v>
      </c>
      <c r="AL681" s="2938"/>
    </row>
    <row r="682" spans="2:38">
      <c r="B682" s="857" t="s">
        <v>3747</v>
      </c>
      <c r="C682" s="557" t="s">
        <v>2766</v>
      </c>
      <c r="D682" s="557" t="s">
        <v>2193</v>
      </c>
      <c r="E682" s="1463"/>
      <c r="F682" s="91">
        <v>929004605202</v>
      </c>
      <c r="G682" s="91">
        <v>8721103064257</v>
      </c>
      <c r="H682" s="97" t="s">
        <v>3199</v>
      </c>
      <c r="I682" s="97"/>
      <c r="J682" s="324">
        <v>30</v>
      </c>
      <c r="K682" s="1075">
        <v>3200</v>
      </c>
      <c r="L682" s="271">
        <v>3000</v>
      </c>
      <c r="M682" s="272">
        <v>15000</v>
      </c>
      <c r="N682" s="289">
        <v>1</v>
      </c>
      <c r="O682" s="308" t="s">
        <v>117</v>
      </c>
      <c r="P682" s="958">
        <v>320</v>
      </c>
      <c r="Q682" s="508"/>
      <c r="R682" s="1785" t="s">
        <v>48</v>
      </c>
      <c r="S682" s="308"/>
      <c r="T682" s="308" t="s">
        <v>1369</v>
      </c>
      <c r="U682" s="308" t="s">
        <v>112</v>
      </c>
      <c r="V682" s="308" t="s">
        <v>147</v>
      </c>
      <c r="W682" s="291" t="s">
        <v>198</v>
      </c>
      <c r="X682" s="291">
        <v>106</v>
      </c>
      <c r="Y682" s="271">
        <v>100</v>
      </c>
      <c r="Z682" s="271"/>
      <c r="AA682" s="271">
        <v>171</v>
      </c>
      <c r="AB682" s="308" t="s">
        <v>113</v>
      </c>
      <c r="AC682" s="289">
        <v>80</v>
      </c>
      <c r="AD682" s="271">
        <v>2364476</v>
      </c>
      <c r="AE682" s="320">
        <v>872110306425700</v>
      </c>
      <c r="AF682" s="320">
        <v>6</v>
      </c>
      <c r="AG682" s="320" t="s">
        <v>113</v>
      </c>
      <c r="AH682" s="2779">
        <v>4</v>
      </c>
      <c r="AL682" s="2938"/>
    </row>
    <row r="683" spans="2:38">
      <c r="B683" s="121"/>
      <c r="C683" s="834" t="s">
        <v>2766</v>
      </c>
      <c r="D683" s="834" t="s">
        <v>2193</v>
      </c>
      <c r="E683" s="1483"/>
      <c r="F683" s="194">
        <v>929004605402</v>
      </c>
      <c r="G683" s="194">
        <v>8721103064295</v>
      </c>
      <c r="H683" s="249" t="s">
        <v>3200</v>
      </c>
      <c r="I683" s="249"/>
      <c r="J683" s="431">
        <v>40</v>
      </c>
      <c r="K683" s="1077">
        <v>4300</v>
      </c>
      <c r="L683" s="273">
        <v>3000</v>
      </c>
      <c r="M683" s="274">
        <v>15000</v>
      </c>
      <c r="N683" s="480">
        <v>1</v>
      </c>
      <c r="O683" s="1670" t="s">
        <v>117</v>
      </c>
      <c r="P683" s="1994">
        <v>430</v>
      </c>
      <c r="Q683" s="508"/>
      <c r="R683" s="1791" t="s">
        <v>48</v>
      </c>
      <c r="S683" s="1670"/>
      <c r="T683" s="1670" t="s">
        <v>1408</v>
      </c>
      <c r="U683" s="1670" t="s">
        <v>112</v>
      </c>
      <c r="V683" s="1670" t="s">
        <v>147</v>
      </c>
      <c r="W683" s="284" t="s">
        <v>198</v>
      </c>
      <c r="X683" s="284">
        <v>107</v>
      </c>
      <c r="Y683" s="273">
        <v>119</v>
      </c>
      <c r="Z683" s="273"/>
      <c r="AA683" s="273">
        <v>195</v>
      </c>
      <c r="AB683" s="1670" t="s">
        <v>113</v>
      </c>
      <c r="AC683" s="480">
        <v>80</v>
      </c>
      <c r="AD683" s="273">
        <v>2364483</v>
      </c>
      <c r="AE683" s="453">
        <v>872110306429500</v>
      </c>
      <c r="AF683" s="453">
        <v>6</v>
      </c>
      <c r="AG683" s="453" t="s">
        <v>113</v>
      </c>
      <c r="AH683" s="2780">
        <v>4</v>
      </c>
      <c r="AL683" s="2938"/>
    </row>
    <row r="684" spans="2:38" ht="14.5" customHeight="1">
      <c r="B684" s="14"/>
      <c r="C684" s="14"/>
      <c r="D684" s="14"/>
      <c r="E684" s="14"/>
      <c r="F684" s="2161" t="s">
        <v>3680</v>
      </c>
      <c r="G684" s="167"/>
      <c r="H684" s="186"/>
      <c r="I684" s="186"/>
      <c r="J684" s="296"/>
      <c r="K684" s="293"/>
      <c r="L684" s="292"/>
      <c r="M684" s="293"/>
      <c r="N684" s="294"/>
      <c r="O684" s="6"/>
      <c r="P684" s="144"/>
      <c r="Q684" s="14"/>
      <c r="R684" s="6"/>
      <c r="S684" s="6"/>
      <c r="T684" s="6"/>
      <c r="U684" s="6"/>
      <c r="V684" s="6"/>
      <c r="W684" s="6"/>
      <c r="X684" s="6"/>
      <c r="Y684" s="292"/>
      <c r="Z684" s="292"/>
      <c r="AA684" s="292"/>
      <c r="AB684" s="6"/>
      <c r="AC684" s="294"/>
      <c r="AD684" s="292"/>
      <c r="AE684" s="465"/>
      <c r="AF684" s="6"/>
      <c r="AG684" s="6"/>
      <c r="AH684" s="688"/>
      <c r="AI684"/>
      <c r="AL684" s="2938"/>
    </row>
    <row r="685" spans="2:38" s="1484" customFormat="1" ht="15" customHeight="1">
      <c r="B685" s="1484" t="s">
        <v>2909</v>
      </c>
      <c r="J685" s="1666"/>
      <c r="K685" s="1666"/>
      <c r="L685" s="1901"/>
      <c r="M685" s="1666"/>
      <c r="N685" s="1666"/>
      <c r="O685" s="1666"/>
      <c r="P685" s="33"/>
      <c r="R685" s="1666"/>
      <c r="S685" s="1666"/>
      <c r="T685" s="1666"/>
      <c r="U685" s="1666"/>
      <c r="V685" s="1666"/>
      <c r="W685" s="1666"/>
      <c r="X685" s="1666"/>
      <c r="Y685" s="1901"/>
      <c r="Z685" s="1901"/>
      <c r="AA685" s="1901"/>
      <c r="AB685" s="1666"/>
      <c r="AC685" s="2483"/>
      <c r="AD685" s="1901"/>
      <c r="AE685" s="1901"/>
      <c r="AF685" s="1666"/>
      <c r="AG685" s="1666"/>
      <c r="AH685" s="2791"/>
      <c r="AJ685"/>
      <c r="AK685" s="2933"/>
      <c r="AL685" s="2938"/>
    </row>
    <row r="686" spans="2:38">
      <c r="B686" s="521" t="s">
        <v>2784</v>
      </c>
      <c r="C686" s="1461" t="s">
        <v>2766</v>
      </c>
      <c r="D686" s="1461" t="s">
        <v>2193</v>
      </c>
      <c r="E686" s="1462" t="s">
        <v>2769</v>
      </c>
      <c r="F686" s="92">
        <v>929002350702</v>
      </c>
      <c r="G686" s="38">
        <v>8718699753672</v>
      </c>
      <c r="H686" s="50" t="s">
        <v>1411</v>
      </c>
      <c r="I686" s="50"/>
      <c r="J686" s="326">
        <v>95</v>
      </c>
      <c r="K686" s="270">
        <v>13000</v>
      </c>
      <c r="L686" s="269">
        <v>4000</v>
      </c>
      <c r="M686" s="270">
        <v>50000</v>
      </c>
      <c r="N686" s="309">
        <v>5</v>
      </c>
      <c r="O686" s="1634" t="s">
        <v>117</v>
      </c>
      <c r="P686" s="1993">
        <v>3600</v>
      </c>
      <c r="Q686" s="14"/>
      <c r="R686" s="1783" t="s">
        <v>48</v>
      </c>
      <c r="S686" s="1634"/>
      <c r="T686" s="1634" t="s">
        <v>1412</v>
      </c>
      <c r="U686" s="1634" t="s">
        <v>136</v>
      </c>
      <c r="V686" s="1634" t="s">
        <v>121</v>
      </c>
      <c r="W686" s="295" t="s">
        <v>198</v>
      </c>
      <c r="X686" s="295">
        <v>136</v>
      </c>
      <c r="Y686" s="269">
        <v>250</v>
      </c>
      <c r="Z686" s="269"/>
      <c r="AA686" s="269">
        <v>290</v>
      </c>
      <c r="AB686" s="1634" t="s">
        <v>113</v>
      </c>
      <c r="AC686" s="309">
        <v>80</v>
      </c>
      <c r="AD686" s="269">
        <v>403624</v>
      </c>
      <c r="AE686" s="269">
        <v>871869975367200</v>
      </c>
      <c r="AF686" s="269">
        <v>3</v>
      </c>
      <c r="AG686" s="269" t="s">
        <v>113</v>
      </c>
      <c r="AH686" s="2782">
        <v>4</v>
      </c>
      <c r="AL686" s="2938"/>
    </row>
    <row r="687" spans="2:38">
      <c r="B687" s="120"/>
      <c r="C687" s="557" t="s">
        <v>2766</v>
      </c>
      <c r="D687" s="557" t="s">
        <v>2193</v>
      </c>
      <c r="E687" s="1463" t="s">
        <v>2769</v>
      </c>
      <c r="F687" s="91">
        <v>929002350802</v>
      </c>
      <c r="G687" s="61">
        <v>8718699753696</v>
      </c>
      <c r="H687" s="63" t="s">
        <v>1413</v>
      </c>
      <c r="I687" s="63"/>
      <c r="J687" s="324">
        <v>95</v>
      </c>
      <c r="K687" s="272">
        <v>13000</v>
      </c>
      <c r="L687" s="271">
        <v>4000</v>
      </c>
      <c r="M687" s="272">
        <v>50000</v>
      </c>
      <c r="N687" s="289">
        <v>5</v>
      </c>
      <c r="O687" s="308" t="s">
        <v>119</v>
      </c>
      <c r="P687" s="958">
        <v>3600</v>
      </c>
      <c r="Q687" s="14"/>
      <c r="R687" s="1785" t="s">
        <v>48</v>
      </c>
      <c r="S687" s="308"/>
      <c r="T687" s="308" t="s">
        <v>1412</v>
      </c>
      <c r="U687" s="308" t="s">
        <v>136</v>
      </c>
      <c r="V687" s="308" t="s">
        <v>121</v>
      </c>
      <c r="W687" s="291" t="s">
        <v>198</v>
      </c>
      <c r="X687" s="291">
        <v>136</v>
      </c>
      <c r="Y687" s="271">
        <v>250</v>
      </c>
      <c r="Z687" s="271"/>
      <c r="AA687" s="271">
        <v>290</v>
      </c>
      <c r="AB687" s="308" t="s">
        <v>113</v>
      </c>
      <c r="AC687" s="289">
        <v>80</v>
      </c>
      <c r="AD687" s="271">
        <v>403625</v>
      </c>
      <c r="AE687" s="271">
        <v>871869975369600</v>
      </c>
      <c r="AF687" s="271">
        <v>3</v>
      </c>
      <c r="AG687" s="271" t="s">
        <v>113</v>
      </c>
      <c r="AH687" s="2779">
        <v>4</v>
      </c>
      <c r="AL687" s="2938"/>
    </row>
    <row r="688" spans="2:38">
      <c r="B688" s="120"/>
      <c r="C688" s="557" t="s">
        <v>2766</v>
      </c>
      <c r="D688" s="557" t="s">
        <v>2193</v>
      </c>
      <c r="E688" s="1463" t="s">
        <v>2769</v>
      </c>
      <c r="F688" s="91">
        <v>929002350902</v>
      </c>
      <c r="G688" s="61">
        <v>8718699753719</v>
      </c>
      <c r="H688" s="63" t="s">
        <v>1414</v>
      </c>
      <c r="I688" s="63"/>
      <c r="J688" s="324">
        <v>95</v>
      </c>
      <c r="K688" s="272">
        <v>20000</v>
      </c>
      <c r="L688" s="271">
        <v>4000</v>
      </c>
      <c r="M688" s="272">
        <v>50000</v>
      </c>
      <c r="N688" s="289">
        <v>5</v>
      </c>
      <c r="O688" s="308" t="s">
        <v>119</v>
      </c>
      <c r="P688" s="958">
        <v>3950</v>
      </c>
      <c r="Q688" s="14"/>
      <c r="R688" s="1785" t="s">
        <v>48</v>
      </c>
      <c r="S688" s="308"/>
      <c r="T688" s="308" t="s">
        <v>1415</v>
      </c>
      <c r="U688" s="308" t="s">
        <v>136</v>
      </c>
      <c r="V688" s="308" t="s">
        <v>121</v>
      </c>
      <c r="W688" s="291" t="s">
        <v>198</v>
      </c>
      <c r="X688" s="291">
        <v>210</v>
      </c>
      <c r="Y688" s="271">
        <v>250</v>
      </c>
      <c r="Z688" s="271"/>
      <c r="AA688" s="271">
        <v>290</v>
      </c>
      <c r="AB688" s="308" t="s">
        <v>113</v>
      </c>
      <c r="AC688" s="289">
        <v>80</v>
      </c>
      <c r="AD688" s="271">
        <v>403626</v>
      </c>
      <c r="AE688" s="271">
        <v>871869975371900</v>
      </c>
      <c r="AF688" s="271">
        <v>3</v>
      </c>
      <c r="AG688" s="271" t="s">
        <v>113</v>
      </c>
      <c r="AH688" s="2779">
        <v>4</v>
      </c>
      <c r="AL688" s="2938"/>
    </row>
    <row r="689" spans="2:38">
      <c r="B689" s="121"/>
      <c r="C689" s="834" t="s">
        <v>2766</v>
      </c>
      <c r="D689" s="834" t="s">
        <v>2193</v>
      </c>
      <c r="E689" s="1483" t="s">
        <v>2769</v>
      </c>
      <c r="F689" s="194">
        <v>929002351002</v>
      </c>
      <c r="G689" s="47">
        <v>8718699753733</v>
      </c>
      <c r="H689" s="250" t="s">
        <v>1416</v>
      </c>
      <c r="I689" s="250"/>
      <c r="J689" s="431">
        <v>95</v>
      </c>
      <c r="K689" s="274">
        <v>20000</v>
      </c>
      <c r="L689" s="273">
        <v>4000</v>
      </c>
      <c r="M689" s="274">
        <v>50000</v>
      </c>
      <c r="N689" s="480">
        <v>5</v>
      </c>
      <c r="O689" s="1670" t="s">
        <v>125</v>
      </c>
      <c r="P689" s="1994">
        <v>3950</v>
      </c>
      <c r="Q689" s="14"/>
      <c r="R689" s="1791" t="s">
        <v>48</v>
      </c>
      <c r="S689" s="1670"/>
      <c r="T689" s="1670" t="s">
        <v>1415</v>
      </c>
      <c r="U689" s="1670" t="s">
        <v>136</v>
      </c>
      <c r="V689" s="1670" t="s">
        <v>121</v>
      </c>
      <c r="W689" s="284" t="s">
        <v>198</v>
      </c>
      <c r="X689" s="284">
        <v>210</v>
      </c>
      <c r="Y689" s="273">
        <v>250</v>
      </c>
      <c r="Z689" s="273"/>
      <c r="AA689" s="273">
        <v>290</v>
      </c>
      <c r="AB689" s="1670" t="s">
        <v>113</v>
      </c>
      <c r="AC689" s="480">
        <v>80</v>
      </c>
      <c r="AD689" s="273">
        <v>403627</v>
      </c>
      <c r="AE689" s="273">
        <v>871869975373300</v>
      </c>
      <c r="AF689" s="273">
        <v>3</v>
      </c>
      <c r="AG689" s="273" t="s">
        <v>113</v>
      </c>
      <c r="AH689" s="2780">
        <v>4</v>
      </c>
      <c r="AL689" s="2938"/>
    </row>
    <row r="690" spans="2:38" ht="14.5" customHeight="1">
      <c r="B690" s="14"/>
      <c r="C690" s="14"/>
      <c r="D690" s="14"/>
      <c r="E690" s="14"/>
      <c r="F690" s="2162" t="s">
        <v>3681</v>
      </c>
      <c r="G690" s="2"/>
      <c r="H690" s="3"/>
      <c r="I690" s="3"/>
      <c r="J690" s="325"/>
      <c r="K690" s="293"/>
      <c r="L690" s="292"/>
      <c r="M690" s="293"/>
      <c r="N690" s="294"/>
      <c r="O690" s="6"/>
      <c r="P690" s="144"/>
      <c r="Q690" s="14"/>
      <c r="R690" s="6"/>
      <c r="S690" s="6"/>
      <c r="T690" s="6"/>
      <c r="U690" s="6"/>
      <c r="V690" s="6"/>
      <c r="W690" s="6"/>
      <c r="X690" s="6"/>
      <c r="Y690" s="292"/>
      <c r="Z690" s="292"/>
      <c r="AA690" s="292"/>
      <c r="AB690" s="6"/>
      <c r="AC690" s="294"/>
      <c r="AD690" s="292"/>
      <c r="AE690" s="292"/>
      <c r="AF690" s="6"/>
      <c r="AG690" s="6"/>
      <c r="AH690" s="688"/>
      <c r="AI690"/>
      <c r="AL690" s="2938"/>
    </row>
    <row r="691" spans="2:38" ht="14.5" customHeight="1">
      <c r="B691" s="14"/>
      <c r="C691" s="14"/>
      <c r="D691" s="14"/>
      <c r="E691" s="14"/>
      <c r="F691" s="2746" t="s">
        <v>1417</v>
      </c>
      <c r="G691" s="2"/>
      <c r="H691" s="3"/>
      <c r="I691" s="3"/>
      <c r="J691" s="325"/>
      <c r="K691" s="293"/>
      <c r="L691" s="292"/>
      <c r="M691" s="293"/>
      <c r="N691" s="294"/>
      <c r="O691" s="6"/>
      <c r="P691" s="144"/>
      <c r="Q691" s="14"/>
      <c r="R691" s="6"/>
      <c r="S691" s="6"/>
      <c r="T691" s="6"/>
      <c r="U691" s="6"/>
      <c r="V691" s="6"/>
      <c r="W691" s="6"/>
      <c r="X691" s="6"/>
      <c r="Y691" s="292"/>
      <c r="Z691" s="292"/>
      <c r="AA691" s="292"/>
      <c r="AB691" s="6"/>
      <c r="AC691" s="294"/>
      <c r="AD691" s="292"/>
      <c r="AE691" s="292"/>
      <c r="AF691" s="6"/>
      <c r="AG691" s="6"/>
      <c r="AH691" s="688"/>
      <c r="AI691"/>
      <c r="AL691" s="2938"/>
    </row>
    <row r="692" spans="2:38" s="1484" customFormat="1" ht="15" customHeight="1">
      <c r="B692" s="1484" t="s">
        <v>2910</v>
      </c>
      <c r="J692" s="1666"/>
      <c r="K692" s="1666"/>
      <c r="L692" s="1901"/>
      <c r="M692" s="1666"/>
      <c r="N692" s="1666"/>
      <c r="O692" s="1666"/>
      <c r="P692" s="33"/>
      <c r="R692" s="1666"/>
      <c r="S692" s="1666"/>
      <c r="T692" s="1666"/>
      <c r="U692" s="1666"/>
      <c r="V692" s="1666"/>
      <c r="W692" s="1666"/>
      <c r="X692" s="1666"/>
      <c r="Y692" s="1901"/>
      <c r="Z692" s="1901"/>
      <c r="AA692" s="1901"/>
      <c r="AB692" s="1666"/>
      <c r="AC692" s="2483"/>
      <c r="AD692" s="1901"/>
      <c r="AE692" s="1901"/>
      <c r="AF692" s="1666"/>
      <c r="AG692" s="1666"/>
      <c r="AH692" s="2791"/>
      <c r="AJ692"/>
      <c r="AK692" s="2933"/>
      <c r="AL692" s="2938"/>
    </row>
    <row r="693" spans="2:38">
      <c r="B693" s="521" t="s">
        <v>2785</v>
      </c>
      <c r="C693" s="1461" t="s">
        <v>2766</v>
      </c>
      <c r="D693" s="1461" t="s">
        <v>2193</v>
      </c>
      <c r="E693" s="1462" t="s">
        <v>2769</v>
      </c>
      <c r="F693" s="92">
        <v>929003756602</v>
      </c>
      <c r="G693" s="158">
        <v>8720169286542</v>
      </c>
      <c r="H693" s="158" t="s">
        <v>1418</v>
      </c>
      <c r="I693" s="158"/>
      <c r="J693" s="326">
        <v>3.5</v>
      </c>
      <c r="K693" s="1079">
        <v>360</v>
      </c>
      <c r="L693" s="400">
        <v>3000</v>
      </c>
      <c r="M693" s="314">
        <v>30000</v>
      </c>
      <c r="N693" s="502">
        <v>3</v>
      </c>
      <c r="O693" s="1671" t="s">
        <v>117</v>
      </c>
      <c r="P693" s="1986">
        <v>210</v>
      </c>
      <c r="Q693" s="911"/>
      <c r="R693" s="1792" t="s">
        <v>48</v>
      </c>
      <c r="S693" s="1671"/>
      <c r="T693" s="1671" t="s">
        <v>1420</v>
      </c>
      <c r="U693" s="1671" t="s">
        <v>1419</v>
      </c>
      <c r="V693" s="1671" t="s">
        <v>147</v>
      </c>
      <c r="W693" s="360" t="s">
        <v>198</v>
      </c>
      <c r="X693" s="360">
        <v>102</v>
      </c>
      <c r="Y693" s="400">
        <v>31</v>
      </c>
      <c r="Z693" s="400"/>
      <c r="AA693" s="400">
        <v>137</v>
      </c>
      <c r="AB693" s="1671" t="s">
        <v>113</v>
      </c>
      <c r="AC693" s="1552">
        <v>82</v>
      </c>
      <c r="AD693" s="400">
        <v>1820624</v>
      </c>
      <c r="AE693" s="799">
        <v>872016928654200</v>
      </c>
      <c r="AF693" s="400">
        <v>20</v>
      </c>
      <c r="AG693" s="400" t="s">
        <v>113</v>
      </c>
      <c r="AH693" s="2796">
        <v>4</v>
      </c>
      <c r="AL693" s="2938"/>
    </row>
    <row r="694" spans="2:38">
      <c r="B694" s="2177"/>
      <c r="C694" s="557" t="s">
        <v>2766</v>
      </c>
      <c r="D694" s="557" t="s">
        <v>2193</v>
      </c>
      <c r="E694" s="1463" t="s">
        <v>2769</v>
      </c>
      <c r="F694" s="91">
        <v>929003756702</v>
      </c>
      <c r="G694" s="62">
        <v>8720169286566</v>
      </c>
      <c r="H694" s="62" t="s">
        <v>1421</v>
      </c>
      <c r="I694" s="62"/>
      <c r="J694" s="324">
        <v>3.5</v>
      </c>
      <c r="K694" s="1137">
        <v>390</v>
      </c>
      <c r="L694" s="364">
        <v>4000</v>
      </c>
      <c r="M694" s="307">
        <v>30000</v>
      </c>
      <c r="N694" s="410">
        <v>3</v>
      </c>
      <c r="O694" s="344" t="s">
        <v>119</v>
      </c>
      <c r="P694" s="958">
        <v>210</v>
      </c>
      <c r="Q694" s="911"/>
      <c r="R694" s="1793" t="s">
        <v>48</v>
      </c>
      <c r="S694" s="344"/>
      <c r="T694" s="344" t="s">
        <v>1420</v>
      </c>
      <c r="U694" s="344" t="s">
        <v>1419</v>
      </c>
      <c r="V694" s="344" t="s">
        <v>121</v>
      </c>
      <c r="W694" s="342" t="s">
        <v>198</v>
      </c>
      <c r="X694" s="342">
        <v>111</v>
      </c>
      <c r="Y694" s="364">
        <v>31</v>
      </c>
      <c r="Z694" s="364"/>
      <c r="AA694" s="364">
        <v>137</v>
      </c>
      <c r="AB694" s="344" t="s">
        <v>113</v>
      </c>
      <c r="AC694" s="1476">
        <v>82</v>
      </c>
      <c r="AD694" s="364">
        <v>1820626</v>
      </c>
      <c r="AE694" s="319">
        <v>872016928656600</v>
      </c>
      <c r="AF694" s="364">
        <v>20</v>
      </c>
      <c r="AG694" s="364" t="s">
        <v>113</v>
      </c>
      <c r="AH694" s="2778">
        <v>4</v>
      </c>
      <c r="AL694" s="2938"/>
    </row>
    <row r="695" spans="2:38">
      <c r="B695" s="2177"/>
      <c r="C695" s="557" t="s">
        <v>2766</v>
      </c>
      <c r="D695" s="557" t="s">
        <v>2193</v>
      </c>
      <c r="E695" s="1463" t="s">
        <v>2769</v>
      </c>
      <c r="F695" s="91">
        <v>929003756802</v>
      </c>
      <c r="G695" s="62">
        <v>8720169286580</v>
      </c>
      <c r="H695" s="62" t="s">
        <v>1422</v>
      </c>
      <c r="I695" s="62"/>
      <c r="J695" s="324">
        <v>5</v>
      </c>
      <c r="K695" s="1137">
        <v>520</v>
      </c>
      <c r="L695" s="364">
        <v>3000</v>
      </c>
      <c r="M695" s="307">
        <v>30000</v>
      </c>
      <c r="N695" s="410">
        <v>3</v>
      </c>
      <c r="O695" s="344" t="s">
        <v>117</v>
      </c>
      <c r="P695" s="958">
        <v>220</v>
      </c>
      <c r="Q695" s="911"/>
      <c r="R695" s="1793" t="s">
        <v>48</v>
      </c>
      <c r="S695" s="344"/>
      <c r="T695" s="344" t="s">
        <v>1423</v>
      </c>
      <c r="U695" s="344" t="s">
        <v>1419</v>
      </c>
      <c r="V695" s="344" t="s">
        <v>147</v>
      </c>
      <c r="W695" s="342" t="s">
        <v>198</v>
      </c>
      <c r="X695" s="342">
        <v>104</v>
      </c>
      <c r="Y695" s="364">
        <v>31</v>
      </c>
      <c r="Z695" s="364"/>
      <c r="AA695" s="364">
        <v>166</v>
      </c>
      <c r="AB695" s="344" t="s">
        <v>113</v>
      </c>
      <c r="AC695" s="1476">
        <v>82</v>
      </c>
      <c r="AD695" s="364">
        <v>1820625</v>
      </c>
      <c r="AE695" s="319">
        <v>872016928658000</v>
      </c>
      <c r="AF695" s="364">
        <v>20</v>
      </c>
      <c r="AG695" s="364" t="s">
        <v>113</v>
      </c>
      <c r="AH695" s="2778">
        <v>4</v>
      </c>
      <c r="AL695" s="2938"/>
    </row>
    <row r="696" spans="2:38">
      <c r="B696" s="2179"/>
      <c r="C696" s="834" t="s">
        <v>2766</v>
      </c>
      <c r="D696" s="834" t="s">
        <v>2193</v>
      </c>
      <c r="E696" s="1483" t="s">
        <v>2769</v>
      </c>
      <c r="F696" s="194">
        <v>929003756902</v>
      </c>
      <c r="G696" s="264">
        <v>8720169286603</v>
      </c>
      <c r="H696" s="264" t="s">
        <v>1424</v>
      </c>
      <c r="I696" s="264"/>
      <c r="J696" s="431">
        <v>5</v>
      </c>
      <c r="K696" s="1525">
        <v>550</v>
      </c>
      <c r="L696" s="454">
        <v>4000</v>
      </c>
      <c r="M696" s="479">
        <v>30000</v>
      </c>
      <c r="N696" s="478">
        <v>3</v>
      </c>
      <c r="O696" s="1672" t="s">
        <v>119</v>
      </c>
      <c r="P696" s="1994">
        <v>220</v>
      </c>
      <c r="Q696" s="911"/>
      <c r="R696" s="1794" t="s">
        <v>48</v>
      </c>
      <c r="S696" s="1672"/>
      <c r="T696" s="1672" t="s">
        <v>1423</v>
      </c>
      <c r="U696" s="1672" t="s">
        <v>1419</v>
      </c>
      <c r="V696" s="1672" t="s">
        <v>121</v>
      </c>
      <c r="W696" s="1197" t="s">
        <v>198</v>
      </c>
      <c r="X696" s="1197">
        <v>110</v>
      </c>
      <c r="Y696" s="454">
        <v>31</v>
      </c>
      <c r="Z696" s="454"/>
      <c r="AA696" s="454">
        <v>166</v>
      </c>
      <c r="AB696" s="1672" t="s">
        <v>113</v>
      </c>
      <c r="AC696" s="1478">
        <v>82</v>
      </c>
      <c r="AD696" s="454">
        <v>1820623</v>
      </c>
      <c r="AE696" s="2468">
        <v>872016928660300</v>
      </c>
      <c r="AF696" s="454">
        <v>20</v>
      </c>
      <c r="AG696" s="454" t="s">
        <v>113</v>
      </c>
      <c r="AH696" s="2834">
        <v>4</v>
      </c>
      <c r="AL696" s="2938"/>
    </row>
    <row r="697" spans="2:38" ht="14.5" customHeight="1">
      <c r="B697" s="3"/>
      <c r="C697" s="14"/>
      <c r="D697" s="14"/>
      <c r="E697" s="14"/>
      <c r="F697" s="2162" t="s">
        <v>3682</v>
      </c>
      <c r="G697" s="13"/>
      <c r="H697" s="2"/>
      <c r="I697" s="2"/>
      <c r="J697" s="327"/>
      <c r="K697" s="292"/>
      <c r="L697" s="397"/>
      <c r="M697" s="298"/>
      <c r="N697" s="292"/>
      <c r="O697" s="339"/>
      <c r="P697" s="145"/>
      <c r="Q697" s="14"/>
      <c r="R697" s="339"/>
      <c r="S697" s="339"/>
      <c r="T697" s="339"/>
      <c r="U697" s="339"/>
      <c r="V697" s="339"/>
      <c r="W697" s="339"/>
      <c r="X697" s="339"/>
      <c r="Y697" s="397"/>
      <c r="Z697" s="397"/>
      <c r="AA697" s="397"/>
      <c r="AB697" s="339"/>
      <c r="AC697" s="296"/>
      <c r="AD697" s="397"/>
      <c r="AE697" s="297"/>
      <c r="AF697" s="339"/>
      <c r="AG697" s="339"/>
      <c r="AH697" s="2790"/>
      <c r="AI697"/>
      <c r="AL697" s="2938"/>
    </row>
    <row r="698" spans="2:38" s="1484" customFormat="1" ht="15" customHeight="1">
      <c r="B698" s="1484" t="s">
        <v>2911</v>
      </c>
      <c r="J698" s="1666"/>
      <c r="K698" s="1666"/>
      <c r="L698" s="1901"/>
      <c r="M698" s="1666"/>
      <c r="N698" s="1666"/>
      <c r="O698" s="1666"/>
      <c r="P698" s="33"/>
      <c r="R698" s="1666"/>
      <c r="S698" s="1666"/>
      <c r="T698" s="1666"/>
      <c r="U698" s="1666"/>
      <c r="V698" s="1666"/>
      <c r="W698" s="1666"/>
      <c r="X698" s="1666"/>
      <c r="Y698" s="1901"/>
      <c r="Z698" s="1901"/>
      <c r="AA698" s="1901"/>
      <c r="AB698" s="1666"/>
      <c r="AC698" s="2483"/>
      <c r="AD698" s="1901"/>
      <c r="AE698" s="1901"/>
      <c r="AF698" s="1666"/>
      <c r="AG698" s="1666"/>
      <c r="AH698" s="2791"/>
      <c r="AJ698"/>
      <c r="AK698" s="2933"/>
      <c r="AL698" s="2938"/>
    </row>
    <row r="699" spans="2:38">
      <c r="B699" s="521" t="s">
        <v>2786</v>
      </c>
      <c r="C699" s="1461" t="s">
        <v>2766</v>
      </c>
      <c r="D699" s="1461" t="s">
        <v>2193</v>
      </c>
      <c r="E699" s="1462" t="s">
        <v>2769</v>
      </c>
      <c r="F699" s="92">
        <v>929003757002</v>
      </c>
      <c r="G699" s="158">
        <v>8720169287501</v>
      </c>
      <c r="H699" s="158" t="s">
        <v>39</v>
      </c>
      <c r="I699" s="158"/>
      <c r="J699" s="326">
        <v>5.9</v>
      </c>
      <c r="K699" s="269">
        <v>600</v>
      </c>
      <c r="L699" s="400">
        <v>3000</v>
      </c>
      <c r="M699" s="314">
        <v>30000</v>
      </c>
      <c r="N699" s="502">
        <v>3</v>
      </c>
      <c r="O699" s="1671" t="s">
        <v>117</v>
      </c>
      <c r="P699" s="1993">
        <v>185</v>
      </c>
      <c r="Q699" s="911"/>
      <c r="R699" s="1792" t="s">
        <v>48</v>
      </c>
      <c r="S699" s="1671"/>
      <c r="T699" s="1671" t="s">
        <v>157</v>
      </c>
      <c r="U699" s="1671" t="s">
        <v>1425</v>
      </c>
      <c r="V699" s="1671" t="s">
        <v>147</v>
      </c>
      <c r="W699" s="360" t="s">
        <v>198</v>
      </c>
      <c r="X699" s="360">
        <v>101</v>
      </c>
      <c r="Y699" s="400">
        <v>34</v>
      </c>
      <c r="Z699" s="400"/>
      <c r="AA699" s="400">
        <v>138</v>
      </c>
      <c r="AB699" s="1671" t="s">
        <v>113</v>
      </c>
      <c r="AC699" s="1552">
        <v>82</v>
      </c>
      <c r="AD699" s="400">
        <v>1820629</v>
      </c>
      <c r="AE699" s="799">
        <v>872016928750100</v>
      </c>
      <c r="AF699" s="400">
        <v>10</v>
      </c>
      <c r="AG699" s="400" t="s">
        <v>113</v>
      </c>
      <c r="AH699" s="2796">
        <v>4</v>
      </c>
      <c r="AL699" s="2938"/>
    </row>
    <row r="700" spans="2:38">
      <c r="B700" s="2177"/>
      <c r="C700" s="557" t="s">
        <v>2766</v>
      </c>
      <c r="D700" s="557" t="s">
        <v>2193</v>
      </c>
      <c r="E700" s="1463" t="s">
        <v>2769</v>
      </c>
      <c r="F700" s="91">
        <v>929003757102</v>
      </c>
      <c r="G700" s="62">
        <v>8720169287525</v>
      </c>
      <c r="H700" s="62" t="s">
        <v>263</v>
      </c>
      <c r="I700" s="62"/>
      <c r="J700" s="324">
        <v>5.9</v>
      </c>
      <c r="K700" s="1157">
        <v>660</v>
      </c>
      <c r="L700" s="364">
        <v>4000</v>
      </c>
      <c r="M700" s="307">
        <v>30000</v>
      </c>
      <c r="N700" s="410">
        <v>3</v>
      </c>
      <c r="O700" s="344" t="s">
        <v>119</v>
      </c>
      <c r="P700" s="958">
        <v>185</v>
      </c>
      <c r="Q700" s="911"/>
      <c r="R700" s="1793" t="s">
        <v>48</v>
      </c>
      <c r="S700" s="344"/>
      <c r="T700" s="344" t="s">
        <v>157</v>
      </c>
      <c r="U700" s="344" t="s">
        <v>1425</v>
      </c>
      <c r="V700" s="344" t="s">
        <v>121</v>
      </c>
      <c r="W700" s="342" t="s">
        <v>198</v>
      </c>
      <c r="X700" s="342">
        <v>111</v>
      </c>
      <c r="Y700" s="364">
        <v>34</v>
      </c>
      <c r="Z700" s="364"/>
      <c r="AA700" s="364">
        <v>138</v>
      </c>
      <c r="AB700" s="344" t="s">
        <v>113</v>
      </c>
      <c r="AC700" s="1476">
        <v>82</v>
      </c>
      <c r="AD700" s="364">
        <v>1820632</v>
      </c>
      <c r="AE700" s="319">
        <v>872016928752500</v>
      </c>
      <c r="AF700" s="364">
        <v>10</v>
      </c>
      <c r="AG700" s="364" t="s">
        <v>113</v>
      </c>
      <c r="AH700" s="2778">
        <v>4</v>
      </c>
      <c r="AL700" s="2938"/>
    </row>
    <row r="701" spans="2:38">
      <c r="B701" s="2177"/>
      <c r="C701" s="557" t="s">
        <v>2766</v>
      </c>
      <c r="D701" s="557" t="s">
        <v>2193</v>
      </c>
      <c r="E701" s="1463" t="s">
        <v>2769</v>
      </c>
      <c r="F701" s="91">
        <v>929003757202</v>
      </c>
      <c r="G701" s="62">
        <v>8720169287549</v>
      </c>
      <c r="H701" s="62" t="s">
        <v>265</v>
      </c>
      <c r="I701" s="62"/>
      <c r="J701" s="324">
        <v>6.9</v>
      </c>
      <c r="K701" s="1157">
        <v>700</v>
      </c>
      <c r="L701" s="364">
        <v>3000</v>
      </c>
      <c r="M701" s="307">
        <v>30000</v>
      </c>
      <c r="N701" s="410">
        <v>3</v>
      </c>
      <c r="O701" s="344" t="s">
        <v>117</v>
      </c>
      <c r="P701" s="958">
        <v>195</v>
      </c>
      <c r="Q701" s="911"/>
      <c r="R701" s="1793" t="s">
        <v>48</v>
      </c>
      <c r="S701" s="344"/>
      <c r="T701" s="344" t="s">
        <v>161</v>
      </c>
      <c r="U701" s="344" t="s">
        <v>1426</v>
      </c>
      <c r="V701" s="344" t="s">
        <v>147</v>
      </c>
      <c r="W701" s="342" t="s">
        <v>198</v>
      </c>
      <c r="X701" s="342">
        <v>101</v>
      </c>
      <c r="Y701" s="364">
        <v>34</v>
      </c>
      <c r="Z701" s="364"/>
      <c r="AA701" s="364">
        <v>148</v>
      </c>
      <c r="AB701" s="344" t="s">
        <v>113</v>
      </c>
      <c r="AC701" s="1476">
        <v>82</v>
      </c>
      <c r="AD701" s="364">
        <v>1820631</v>
      </c>
      <c r="AE701" s="319">
        <v>872016928754900</v>
      </c>
      <c r="AF701" s="364">
        <v>10</v>
      </c>
      <c r="AG701" s="364" t="s">
        <v>113</v>
      </c>
      <c r="AH701" s="2778">
        <v>4</v>
      </c>
      <c r="AL701" s="2938"/>
    </row>
    <row r="702" spans="2:38">
      <c r="B702" s="2177"/>
      <c r="C702" s="557" t="s">
        <v>2766</v>
      </c>
      <c r="D702" s="557" t="s">
        <v>2193</v>
      </c>
      <c r="E702" s="1463" t="s">
        <v>2769</v>
      </c>
      <c r="F702" s="91">
        <v>929003757302</v>
      </c>
      <c r="G702" s="62">
        <v>8720169287563</v>
      </c>
      <c r="H702" s="62" t="s">
        <v>267</v>
      </c>
      <c r="I702" s="62"/>
      <c r="J702" s="324">
        <v>6.9</v>
      </c>
      <c r="K702" s="282">
        <v>770</v>
      </c>
      <c r="L702" s="364">
        <v>4000</v>
      </c>
      <c r="M702" s="307">
        <v>30000</v>
      </c>
      <c r="N702" s="410">
        <v>3</v>
      </c>
      <c r="O702" s="344" t="s">
        <v>119</v>
      </c>
      <c r="P702" s="958">
        <v>195</v>
      </c>
      <c r="Q702" s="911"/>
      <c r="R702" s="1793" t="s">
        <v>48</v>
      </c>
      <c r="S702" s="344"/>
      <c r="T702" s="344" t="s">
        <v>161</v>
      </c>
      <c r="U702" s="344" t="s">
        <v>1426</v>
      </c>
      <c r="V702" s="344" t="s">
        <v>121</v>
      </c>
      <c r="W702" s="342" t="s">
        <v>198</v>
      </c>
      <c r="X702" s="342">
        <v>111</v>
      </c>
      <c r="Y702" s="364">
        <v>34</v>
      </c>
      <c r="Z702" s="364"/>
      <c r="AA702" s="364">
        <v>148</v>
      </c>
      <c r="AB702" s="344" t="s">
        <v>113</v>
      </c>
      <c r="AC702" s="1476">
        <v>82</v>
      </c>
      <c r="AD702" s="364">
        <v>1820628</v>
      </c>
      <c r="AE702" s="319">
        <v>872016928756300</v>
      </c>
      <c r="AF702" s="364">
        <v>10</v>
      </c>
      <c r="AG702" s="364" t="s">
        <v>113</v>
      </c>
      <c r="AH702" s="2778">
        <v>4</v>
      </c>
      <c r="AL702" s="2938"/>
    </row>
    <row r="703" spans="2:38">
      <c r="B703" s="2177"/>
      <c r="C703" s="557" t="s">
        <v>2766</v>
      </c>
      <c r="D703" s="557" t="s">
        <v>2193</v>
      </c>
      <c r="E703" s="1463" t="s">
        <v>2769</v>
      </c>
      <c r="F703" s="91">
        <v>929003757402</v>
      </c>
      <c r="G703" s="62">
        <v>8720169287587</v>
      </c>
      <c r="H703" s="62" t="s">
        <v>269</v>
      </c>
      <c r="I703" s="62"/>
      <c r="J703" s="324">
        <v>8.9</v>
      </c>
      <c r="K703" s="282">
        <v>990</v>
      </c>
      <c r="L703" s="364">
        <v>3000</v>
      </c>
      <c r="M703" s="307">
        <v>30000</v>
      </c>
      <c r="N703" s="410">
        <v>3</v>
      </c>
      <c r="O703" s="344" t="s">
        <v>119</v>
      </c>
      <c r="P703" s="958">
        <v>215</v>
      </c>
      <c r="Q703" s="911"/>
      <c r="R703" s="1793" t="s">
        <v>48</v>
      </c>
      <c r="S703" s="344"/>
      <c r="T703" s="344" t="s">
        <v>3646</v>
      </c>
      <c r="U703" s="344" t="s">
        <v>1427</v>
      </c>
      <c r="V703" s="344" t="s">
        <v>147</v>
      </c>
      <c r="W703" s="342" t="s">
        <v>198</v>
      </c>
      <c r="X703" s="342">
        <v>111</v>
      </c>
      <c r="Y703" s="364">
        <v>34</v>
      </c>
      <c r="Z703" s="364"/>
      <c r="AA703" s="364">
        <v>171</v>
      </c>
      <c r="AB703" s="344" t="s">
        <v>113</v>
      </c>
      <c r="AC703" s="1476">
        <v>82</v>
      </c>
      <c r="AD703" s="364">
        <v>1820627</v>
      </c>
      <c r="AE703" s="319">
        <v>872016928758700</v>
      </c>
      <c r="AF703" s="364">
        <v>10</v>
      </c>
      <c r="AG703" s="364" t="s">
        <v>113</v>
      </c>
      <c r="AH703" s="2778">
        <v>4</v>
      </c>
      <c r="AL703" s="2938"/>
    </row>
    <row r="704" spans="2:38">
      <c r="B704" s="2179"/>
      <c r="C704" s="834" t="s">
        <v>2766</v>
      </c>
      <c r="D704" s="834" t="s">
        <v>2193</v>
      </c>
      <c r="E704" s="1483" t="s">
        <v>2769</v>
      </c>
      <c r="F704" s="194">
        <v>929003757502</v>
      </c>
      <c r="G704" s="264">
        <v>8720169287600</v>
      </c>
      <c r="H704" s="264" t="s">
        <v>271</v>
      </c>
      <c r="I704" s="264"/>
      <c r="J704" s="431">
        <v>8.9</v>
      </c>
      <c r="K704" s="287">
        <v>1100</v>
      </c>
      <c r="L704" s="454">
        <v>4000</v>
      </c>
      <c r="M704" s="479">
        <v>30000</v>
      </c>
      <c r="N704" s="478">
        <v>3</v>
      </c>
      <c r="O704" s="1672" t="s">
        <v>119</v>
      </c>
      <c r="P704" s="1994">
        <v>215</v>
      </c>
      <c r="Q704" s="911"/>
      <c r="R704" s="1794" t="s">
        <v>48</v>
      </c>
      <c r="S704" s="1672"/>
      <c r="T704" s="1672" t="s">
        <v>3646</v>
      </c>
      <c r="U704" s="1672" t="s">
        <v>1427</v>
      </c>
      <c r="V704" s="1672" t="s">
        <v>121</v>
      </c>
      <c r="W704" s="1197" t="s">
        <v>198</v>
      </c>
      <c r="X704" s="1197">
        <v>123</v>
      </c>
      <c r="Y704" s="454">
        <v>34</v>
      </c>
      <c r="Z704" s="454"/>
      <c r="AA704" s="454">
        <v>171</v>
      </c>
      <c r="AB704" s="1672" t="s">
        <v>113</v>
      </c>
      <c r="AC704" s="1478">
        <v>82</v>
      </c>
      <c r="AD704" s="454">
        <v>1820630</v>
      </c>
      <c r="AE704" s="2468">
        <v>872016928760000</v>
      </c>
      <c r="AF704" s="454">
        <v>10</v>
      </c>
      <c r="AG704" s="454" t="s">
        <v>113</v>
      </c>
      <c r="AH704" s="2834">
        <v>4</v>
      </c>
      <c r="AL704" s="2938"/>
    </row>
    <row r="705" spans="2:38" ht="14.5" customHeight="1">
      <c r="B705" s="3"/>
      <c r="C705" s="14"/>
      <c r="D705" s="14"/>
      <c r="E705" s="14"/>
      <c r="F705" s="2161" t="s">
        <v>3683</v>
      </c>
      <c r="G705" s="13"/>
      <c r="H705" s="13"/>
      <c r="I705" s="13"/>
      <c r="J705" s="325"/>
      <c r="K705" s="292"/>
      <c r="L705" s="397"/>
      <c r="M705" s="298"/>
      <c r="N705" s="292"/>
      <c r="O705" s="339"/>
      <c r="P705" s="145"/>
      <c r="Q705" s="911"/>
      <c r="R705" s="339"/>
      <c r="S705" s="339"/>
      <c r="T705" s="339"/>
      <c r="U705" s="339"/>
      <c r="V705" s="339"/>
      <c r="W705" s="339"/>
      <c r="X705" s="339"/>
      <c r="Y705" s="397"/>
      <c r="Z705" s="397"/>
      <c r="AA705" s="397"/>
      <c r="AB705" s="339"/>
      <c r="AC705" s="296"/>
      <c r="AD705" s="397"/>
      <c r="AE705" s="297"/>
      <c r="AF705" s="339"/>
      <c r="AG705" s="339"/>
      <c r="AH705" s="2790"/>
      <c r="AI705"/>
      <c r="AL705" s="2938"/>
    </row>
    <row r="706" spans="2:38" ht="14.5" customHeight="1">
      <c r="B706" s="3"/>
      <c r="C706" s="14"/>
      <c r="D706" s="14"/>
      <c r="E706" s="14"/>
      <c r="F706" s="949"/>
      <c r="G706" s="13"/>
      <c r="H706" s="13"/>
      <c r="I706" s="13"/>
      <c r="J706" s="325"/>
      <c r="K706" s="292"/>
      <c r="L706" s="397"/>
      <c r="M706" s="298"/>
      <c r="N706" s="292"/>
      <c r="O706" s="339"/>
      <c r="P706" s="145"/>
      <c r="Q706" s="14"/>
      <c r="R706" s="339"/>
      <c r="S706" s="339"/>
      <c r="T706" s="339"/>
      <c r="U706" s="339"/>
      <c r="V706" s="339"/>
      <c r="W706" s="339"/>
      <c r="X706" s="339"/>
      <c r="Y706" s="397"/>
      <c r="Z706" s="397"/>
      <c r="AA706" s="397"/>
      <c r="AB706" s="339"/>
      <c r="AC706" s="296"/>
      <c r="AD706" s="397"/>
      <c r="AE706" s="297"/>
      <c r="AF706" s="339"/>
      <c r="AG706" s="339"/>
      <c r="AH706" s="2790"/>
      <c r="AI706"/>
      <c r="AL706" s="2938"/>
    </row>
    <row r="707" spans="2:38">
      <c r="B707" s="521" t="s">
        <v>2786</v>
      </c>
      <c r="C707" s="1461" t="s">
        <v>2766</v>
      </c>
      <c r="D707" s="1461" t="s">
        <v>2193</v>
      </c>
      <c r="E707" s="1462" t="s">
        <v>2769</v>
      </c>
      <c r="F707" s="92">
        <v>929004252802</v>
      </c>
      <c r="G707" s="158">
        <v>8721103035011</v>
      </c>
      <c r="H707" s="158" t="s">
        <v>2655</v>
      </c>
      <c r="I707" s="158" t="s">
        <v>2787</v>
      </c>
      <c r="J707" s="326">
        <v>5.9</v>
      </c>
      <c r="K707" s="269" t="s">
        <v>2659</v>
      </c>
      <c r="L707" s="400" t="s">
        <v>3707</v>
      </c>
      <c r="M707" s="314">
        <v>30000</v>
      </c>
      <c r="N707" s="502">
        <v>3</v>
      </c>
      <c r="O707" s="1671" t="s">
        <v>125</v>
      </c>
      <c r="P707" s="1322">
        <v>275</v>
      </c>
      <c r="Q707" s="508"/>
      <c r="R707" s="1792" t="s">
        <v>48</v>
      </c>
      <c r="S707" s="1671"/>
      <c r="T707" s="1671" t="s">
        <v>157</v>
      </c>
      <c r="U707" s="1671" t="s">
        <v>2658</v>
      </c>
      <c r="V707" s="1671" t="s">
        <v>3002</v>
      </c>
      <c r="W707" s="360" t="s">
        <v>198</v>
      </c>
      <c r="X707" s="360">
        <v>144</v>
      </c>
      <c r="Y707" s="400">
        <v>35</v>
      </c>
      <c r="Z707" s="400"/>
      <c r="AA707" s="400">
        <v>137</v>
      </c>
      <c r="AB707" s="1671" t="s">
        <v>113</v>
      </c>
      <c r="AC707" s="1552">
        <v>82</v>
      </c>
      <c r="AD707" s="400">
        <v>2154071</v>
      </c>
      <c r="AE707" s="799">
        <v>872110303501100</v>
      </c>
      <c r="AF707" s="400">
        <v>10</v>
      </c>
      <c r="AG707" s="400" t="s">
        <v>113</v>
      </c>
      <c r="AH707" s="2796">
        <v>4</v>
      </c>
      <c r="AL707" s="2938"/>
    </row>
    <row r="708" spans="2:38">
      <c r="B708" s="2177"/>
      <c r="C708" s="557" t="s">
        <v>2766</v>
      </c>
      <c r="D708" s="557" t="s">
        <v>2193</v>
      </c>
      <c r="E708" s="1463" t="s">
        <v>2769</v>
      </c>
      <c r="F708" s="91">
        <v>929004252902</v>
      </c>
      <c r="G708" s="62">
        <v>8721103035035</v>
      </c>
      <c r="H708" s="62" t="s">
        <v>2656</v>
      </c>
      <c r="I708" s="62" t="s">
        <v>2787</v>
      </c>
      <c r="J708" s="324">
        <v>6.9</v>
      </c>
      <c r="K708" s="1157" t="s">
        <v>2660</v>
      </c>
      <c r="L708" s="364" t="s">
        <v>3707</v>
      </c>
      <c r="M708" s="307">
        <v>30000</v>
      </c>
      <c r="N708" s="410">
        <v>3</v>
      </c>
      <c r="O708" s="344" t="s">
        <v>125</v>
      </c>
      <c r="P708" s="642">
        <v>290</v>
      </c>
      <c r="Q708" s="508"/>
      <c r="R708" s="1793" t="s">
        <v>48</v>
      </c>
      <c r="S708" s="344"/>
      <c r="T708" s="344" t="s">
        <v>161</v>
      </c>
      <c r="U708" s="344" t="s">
        <v>2658</v>
      </c>
      <c r="V708" s="344" t="s">
        <v>3002</v>
      </c>
      <c r="W708" s="342" t="s">
        <v>198</v>
      </c>
      <c r="X708" s="342">
        <v>144</v>
      </c>
      <c r="Y708" s="364">
        <v>35</v>
      </c>
      <c r="Z708" s="364"/>
      <c r="AA708" s="364">
        <v>142</v>
      </c>
      <c r="AB708" s="344" t="s">
        <v>113</v>
      </c>
      <c r="AC708" s="1476">
        <v>82</v>
      </c>
      <c r="AD708" s="364">
        <v>2154072</v>
      </c>
      <c r="AE708" s="319">
        <v>872110303503500</v>
      </c>
      <c r="AF708" s="364">
        <v>10</v>
      </c>
      <c r="AG708" s="364" t="s">
        <v>113</v>
      </c>
      <c r="AH708" s="2778">
        <v>4</v>
      </c>
      <c r="AL708" s="2938"/>
    </row>
    <row r="709" spans="2:38">
      <c r="B709" s="2179"/>
      <c r="C709" s="834" t="s">
        <v>2766</v>
      </c>
      <c r="D709" s="834" t="s">
        <v>2193</v>
      </c>
      <c r="E709" s="1483" t="s">
        <v>2769</v>
      </c>
      <c r="F709" s="194">
        <v>929004253002</v>
      </c>
      <c r="G709" s="264">
        <v>8721103035059</v>
      </c>
      <c r="H709" s="264" t="s">
        <v>2657</v>
      </c>
      <c r="I709" s="264" t="s">
        <v>2787</v>
      </c>
      <c r="J709" s="431">
        <v>8.9</v>
      </c>
      <c r="K709" s="1515" t="s">
        <v>2661</v>
      </c>
      <c r="L709" s="454" t="s">
        <v>3707</v>
      </c>
      <c r="M709" s="479">
        <v>30000</v>
      </c>
      <c r="N709" s="478">
        <v>3</v>
      </c>
      <c r="O709" s="1672" t="s">
        <v>125</v>
      </c>
      <c r="P709" s="701">
        <v>300</v>
      </c>
      <c r="Q709" s="508"/>
      <c r="R709" s="1794" t="s">
        <v>48</v>
      </c>
      <c r="S709" s="1672"/>
      <c r="T709" s="1672" t="s">
        <v>3646</v>
      </c>
      <c r="U709" s="1672" t="s">
        <v>2658</v>
      </c>
      <c r="V709" s="1672" t="s">
        <v>3002</v>
      </c>
      <c r="W709" s="1197" t="s">
        <v>198</v>
      </c>
      <c r="X709" s="1197">
        <v>144</v>
      </c>
      <c r="Y709" s="454">
        <v>35</v>
      </c>
      <c r="Z709" s="454"/>
      <c r="AA709" s="454">
        <v>172</v>
      </c>
      <c r="AB709" s="1672" t="s">
        <v>113</v>
      </c>
      <c r="AC709" s="1478">
        <v>82</v>
      </c>
      <c r="AD709" s="454">
        <v>2154073</v>
      </c>
      <c r="AE709" s="2468">
        <v>872110303505900</v>
      </c>
      <c r="AF709" s="454">
        <v>10</v>
      </c>
      <c r="AG709" s="454" t="s">
        <v>113</v>
      </c>
      <c r="AH709" s="2834">
        <v>4</v>
      </c>
      <c r="AL709" s="2938"/>
    </row>
    <row r="710" spans="2:38" ht="14.5" customHeight="1">
      <c r="B710" s="3"/>
      <c r="C710" s="14"/>
      <c r="D710" s="14"/>
      <c r="E710" s="14"/>
      <c r="F710" s="2161" t="s">
        <v>3684</v>
      </c>
      <c r="G710" s="77"/>
      <c r="H710" s="39"/>
      <c r="I710" s="39"/>
      <c r="J710" s="1317"/>
      <c r="K710" s="1065"/>
      <c r="L710" s="1065"/>
      <c r="M710" s="975"/>
      <c r="N710" s="1066"/>
      <c r="O710" s="1066"/>
      <c r="P710" s="35"/>
      <c r="Q710" s="14"/>
      <c r="R710" s="1066"/>
      <c r="S710" s="1066"/>
      <c r="T710" s="1066"/>
      <c r="U710" s="1066"/>
      <c r="V710" s="1066"/>
      <c r="W710" s="1066"/>
      <c r="X710" s="1066"/>
      <c r="Y710" s="1065"/>
      <c r="Z710" s="1065"/>
      <c r="AA710" s="1065"/>
      <c r="AB710" s="1066"/>
      <c r="AC710" s="2086"/>
      <c r="AD710" s="1065"/>
      <c r="AE710" s="1065"/>
      <c r="AF710" s="1066"/>
      <c r="AG710" s="1066"/>
      <c r="AH710" s="2845"/>
      <c r="AI710"/>
      <c r="AL710" s="2938"/>
    </row>
    <row r="711" spans="2:38" ht="14.5" customHeight="1">
      <c r="B711" s="3"/>
      <c r="C711" s="14"/>
      <c r="D711" s="14"/>
      <c r="E711" s="14"/>
      <c r="F711" s="949"/>
      <c r="G711" s="13"/>
      <c r="H711" s="13"/>
      <c r="I711" s="13"/>
      <c r="J711" s="325"/>
      <c r="K711" s="292"/>
      <c r="L711" s="397"/>
      <c r="M711" s="298"/>
      <c r="N711" s="292"/>
      <c r="O711" s="339"/>
      <c r="P711" s="145"/>
      <c r="Q711" s="14"/>
      <c r="R711" s="339"/>
      <c r="S711" s="339"/>
      <c r="T711" s="339"/>
      <c r="U711" s="339"/>
      <c r="V711" s="339"/>
      <c r="W711" s="339"/>
      <c r="X711" s="339"/>
      <c r="Y711" s="397"/>
      <c r="Z711" s="397"/>
      <c r="AA711" s="397"/>
      <c r="AB711" s="339"/>
      <c r="AC711" s="296"/>
      <c r="AD711" s="397"/>
      <c r="AE711" s="297"/>
      <c r="AF711" s="339"/>
      <c r="AG711" s="339"/>
      <c r="AH711" s="2790"/>
      <c r="AI711"/>
      <c r="AL711" s="2938"/>
    </row>
    <row r="712" spans="2:38">
      <c r="B712" s="521" t="s">
        <v>2786</v>
      </c>
      <c r="C712" s="1461" t="s">
        <v>2766</v>
      </c>
      <c r="D712" s="1461" t="s">
        <v>2193</v>
      </c>
      <c r="E712" s="1462" t="s">
        <v>2769</v>
      </c>
      <c r="F712" s="92">
        <v>929003757602</v>
      </c>
      <c r="G712" s="158">
        <v>8720169290419</v>
      </c>
      <c r="H712" s="1528" t="s">
        <v>155</v>
      </c>
      <c r="I712" s="1528"/>
      <c r="J712" s="1062">
        <v>5.5</v>
      </c>
      <c r="K712" s="1529">
        <v>600</v>
      </c>
      <c r="L712" s="1503">
        <v>3000</v>
      </c>
      <c r="M712" s="421">
        <v>30000</v>
      </c>
      <c r="N712" s="1530">
        <v>3</v>
      </c>
      <c r="O712" s="1503" t="s">
        <v>117</v>
      </c>
      <c r="P712" s="1986">
        <v>245</v>
      </c>
      <c r="Q712" s="515"/>
      <c r="R712" s="1759" t="s">
        <v>48</v>
      </c>
      <c r="S712" s="1503"/>
      <c r="T712" s="1503" t="s">
        <v>157</v>
      </c>
      <c r="U712" s="1503" t="s">
        <v>156</v>
      </c>
      <c r="V712" s="1503" t="s">
        <v>147</v>
      </c>
      <c r="W712" s="1673" t="s">
        <v>198</v>
      </c>
      <c r="X712" s="1673">
        <v>109</v>
      </c>
      <c r="Y712" s="1503">
        <v>34</v>
      </c>
      <c r="Z712" s="1503"/>
      <c r="AA712" s="1503">
        <v>144</v>
      </c>
      <c r="AB712" s="1503" t="s">
        <v>113</v>
      </c>
      <c r="AC712" s="1530">
        <v>82</v>
      </c>
      <c r="AD712" s="1503">
        <v>1945441</v>
      </c>
      <c r="AE712" s="2103">
        <v>872016929041900</v>
      </c>
      <c r="AF712" s="1503">
        <v>10</v>
      </c>
      <c r="AG712" s="1503" t="s">
        <v>113</v>
      </c>
      <c r="AH712" s="2792">
        <v>4</v>
      </c>
      <c r="AL712" s="2938"/>
    </row>
    <row r="713" spans="2:38">
      <c r="B713" s="2180"/>
      <c r="C713" s="557" t="s">
        <v>2766</v>
      </c>
      <c r="D713" s="557" t="s">
        <v>2193</v>
      </c>
      <c r="E713" s="1463" t="s">
        <v>2769</v>
      </c>
      <c r="F713" s="91">
        <v>929003757702</v>
      </c>
      <c r="G713" s="62">
        <v>8720169290433</v>
      </c>
      <c r="H713" s="1050" t="s">
        <v>158</v>
      </c>
      <c r="I713" s="1050"/>
      <c r="J713" s="375">
        <v>5.5</v>
      </c>
      <c r="K713" s="1158">
        <v>660</v>
      </c>
      <c r="L713" s="831">
        <v>4000</v>
      </c>
      <c r="M713" s="388">
        <v>30000</v>
      </c>
      <c r="N713" s="315">
        <v>3</v>
      </c>
      <c r="O713" s="831" t="s">
        <v>119</v>
      </c>
      <c r="P713" s="743">
        <v>245</v>
      </c>
      <c r="Q713" s="515"/>
      <c r="R713" s="1719" t="s">
        <v>48</v>
      </c>
      <c r="S713" s="831"/>
      <c r="T713" s="831" t="s">
        <v>157</v>
      </c>
      <c r="U713" s="831" t="s">
        <v>156</v>
      </c>
      <c r="V713" s="831" t="s">
        <v>121</v>
      </c>
      <c r="W713" s="2020" t="s">
        <v>198</v>
      </c>
      <c r="X713" s="2020">
        <v>120</v>
      </c>
      <c r="Y713" s="831">
        <v>34</v>
      </c>
      <c r="Z713" s="831"/>
      <c r="AA713" s="831">
        <v>144</v>
      </c>
      <c r="AB713" s="831" t="s">
        <v>113</v>
      </c>
      <c r="AC713" s="315">
        <v>82</v>
      </c>
      <c r="AD713" s="831">
        <v>1945439</v>
      </c>
      <c r="AE713" s="1692">
        <v>872016929043300</v>
      </c>
      <c r="AF713" s="831">
        <v>10</v>
      </c>
      <c r="AG713" s="831" t="s">
        <v>113</v>
      </c>
      <c r="AH713" s="2788">
        <v>4</v>
      </c>
      <c r="AL713" s="2938"/>
    </row>
    <row r="714" spans="2:38">
      <c r="B714" s="2180"/>
      <c r="C714" s="557" t="s">
        <v>2766</v>
      </c>
      <c r="D714" s="557" t="s">
        <v>2193</v>
      </c>
      <c r="E714" s="1463" t="s">
        <v>2769</v>
      </c>
      <c r="F714" s="91">
        <v>929003757802</v>
      </c>
      <c r="G714" s="62">
        <v>8720169290457</v>
      </c>
      <c r="H714" s="229" t="s">
        <v>159</v>
      </c>
      <c r="I714" s="229"/>
      <c r="J714" s="375">
        <v>6.5</v>
      </c>
      <c r="K714" s="1158">
        <v>700</v>
      </c>
      <c r="L714" s="831">
        <v>3000</v>
      </c>
      <c r="M714" s="388">
        <v>30000</v>
      </c>
      <c r="N714" s="315">
        <v>3</v>
      </c>
      <c r="O714" s="831" t="s">
        <v>117</v>
      </c>
      <c r="P714" s="743">
        <v>270</v>
      </c>
      <c r="Q714" s="515"/>
      <c r="R714" s="1719" t="s">
        <v>48</v>
      </c>
      <c r="S714" s="831"/>
      <c r="T714" s="831" t="s">
        <v>161</v>
      </c>
      <c r="U714" s="831" t="s">
        <v>160</v>
      </c>
      <c r="V714" s="831" t="s">
        <v>147</v>
      </c>
      <c r="W714" s="2020" t="s">
        <v>198</v>
      </c>
      <c r="X714" s="2020">
        <v>107</v>
      </c>
      <c r="Y714" s="831">
        <v>34</v>
      </c>
      <c r="Z714" s="831"/>
      <c r="AA714" s="831">
        <v>144</v>
      </c>
      <c r="AB714" s="831" t="s">
        <v>113</v>
      </c>
      <c r="AC714" s="315">
        <v>82</v>
      </c>
      <c r="AD714" s="831">
        <v>1945438</v>
      </c>
      <c r="AE714" s="1692">
        <v>872016929045700</v>
      </c>
      <c r="AF714" s="831">
        <v>10</v>
      </c>
      <c r="AG714" s="831" t="s">
        <v>113</v>
      </c>
      <c r="AH714" s="2788">
        <v>4</v>
      </c>
      <c r="AL714" s="2938"/>
    </row>
    <row r="715" spans="2:38">
      <c r="B715" s="2180"/>
      <c r="C715" s="557" t="s">
        <v>2766</v>
      </c>
      <c r="D715" s="557" t="s">
        <v>2193</v>
      </c>
      <c r="E715" s="1463" t="s">
        <v>2769</v>
      </c>
      <c r="F715" s="91">
        <v>929003757902</v>
      </c>
      <c r="G715" s="62">
        <v>8720169290471</v>
      </c>
      <c r="H715" s="229" t="s">
        <v>162</v>
      </c>
      <c r="I715" s="229"/>
      <c r="J715" s="375">
        <v>6.5</v>
      </c>
      <c r="K715" s="1158">
        <v>770</v>
      </c>
      <c r="L715" s="831">
        <v>4000</v>
      </c>
      <c r="M715" s="388">
        <v>30000</v>
      </c>
      <c r="N715" s="315">
        <v>3</v>
      </c>
      <c r="O715" s="831" t="s">
        <v>119</v>
      </c>
      <c r="P715" s="743">
        <v>270</v>
      </c>
      <c r="Q715" s="515"/>
      <c r="R715" s="1719" t="s">
        <v>48</v>
      </c>
      <c r="S715" s="831"/>
      <c r="T715" s="831" t="s">
        <v>161</v>
      </c>
      <c r="U715" s="831" t="s">
        <v>160</v>
      </c>
      <c r="V715" s="831" t="s">
        <v>121</v>
      </c>
      <c r="W715" s="2020" t="s">
        <v>198</v>
      </c>
      <c r="X715" s="2020">
        <v>118</v>
      </c>
      <c r="Y715" s="831">
        <v>34</v>
      </c>
      <c r="Z715" s="831"/>
      <c r="AA715" s="831">
        <v>144</v>
      </c>
      <c r="AB715" s="831" t="s">
        <v>113</v>
      </c>
      <c r="AC715" s="315">
        <v>82</v>
      </c>
      <c r="AD715" s="831">
        <v>1945437</v>
      </c>
      <c r="AE715" s="1692">
        <v>872016929047100</v>
      </c>
      <c r="AF715" s="831">
        <v>10</v>
      </c>
      <c r="AG715" s="831" t="s">
        <v>113</v>
      </c>
      <c r="AH715" s="2788">
        <v>4</v>
      </c>
      <c r="AL715" s="2938"/>
    </row>
    <row r="716" spans="2:38">
      <c r="B716" s="2180"/>
      <c r="C716" s="557" t="s">
        <v>2766</v>
      </c>
      <c r="D716" s="557" t="s">
        <v>2193</v>
      </c>
      <c r="E716" s="1463" t="s">
        <v>2769</v>
      </c>
      <c r="F716" s="91">
        <v>929003758002</v>
      </c>
      <c r="G716" s="62">
        <v>8720169290495</v>
      </c>
      <c r="H716" s="229" t="s">
        <v>163</v>
      </c>
      <c r="I716" s="229"/>
      <c r="J716" s="375">
        <v>9.5</v>
      </c>
      <c r="K716" s="1158">
        <v>990</v>
      </c>
      <c r="L716" s="831">
        <v>3000</v>
      </c>
      <c r="M716" s="388">
        <v>30000</v>
      </c>
      <c r="N716" s="315">
        <v>3</v>
      </c>
      <c r="O716" s="831" t="s">
        <v>117</v>
      </c>
      <c r="P716" s="743">
        <v>295</v>
      </c>
      <c r="Q716" s="515"/>
      <c r="R716" s="1719" t="s">
        <v>48</v>
      </c>
      <c r="S716" s="831"/>
      <c r="T716" s="831" t="s">
        <v>3646</v>
      </c>
      <c r="U716" s="831" t="s">
        <v>164</v>
      </c>
      <c r="V716" s="831" t="s">
        <v>147</v>
      </c>
      <c r="W716" s="2020" t="s">
        <v>198</v>
      </c>
      <c r="X716" s="2020">
        <v>104</v>
      </c>
      <c r="Y716" s="831">
        <v>34</v>
      </c>
      <c r="Z716" s="831"/>
      <c r="AA716" s="831">
        <v>164</v>
      </c>
      <c r="AB716" s="831" t="s">
        <v>113</v>
      </c>
      <c r="AC716" s="315">
        <v>82</v>
      </c>
      <c r="AD716" s="831">
        <v>1945436</v>
      </c>
      <c r="AE716" s="1692">
        <v>872016929049500</v>
      </c>
      <c r="AF716" s="831">
        <v>10</v>
      </c>
      <c r="AG716" s="831" t="s">
        <v>113</v>
      </c>
      <c r="AH716" s="2788">
        <v>4</v>
      </c>
      <c r="AL716" s="2938"/>
    </row>
    <row r="717" spans="2:38">
      <c r="B717" s="2181"/>
      <c r="C717" s="834" t="s">
        <v>2766</v>
      </c>
      <c r="D717" s="834" t="s">
        <v>2193</v>
      </c>
      <c r="E717" s="1483" t="s">
        <v>2769</v>
      </c>
      <c r="F717" s="194">
        <v>929003758102</v>
      </c>
      <c r="G717" s="264">
        <v>8720169290518</v>
      </c>
      <c r="H717" s="264" t="s">
        <v>165</v>
      </c>
      <c r="I717" s="264"/>
      <c r="J717" s="431">
        <v>9.5</v>
      </c>
      <c r="K717" s="1531">
        <v>1100</v>
      </c>
      <c r="L717" s="673">
        <v>4000</v>
      </c>
      <c r="M717" s="479">
        <v>30000</v>
      </c>
      <c r="N717" s="478">
        <v>3</v>
      </c>
      <c r="O717" s="674" t="s">
        <v>119</v>
      </c>
      <c r="P717" s="1532">
        <v>295</v>
      </c>
      <c r="Q717" s="515"/>
      <c r="R717" s="1795" t="s">
        <v>48</v>
      </c>
      <c r="S717" s="674"/>
      <c r="T717" s="674" t="s">
        <v>3646</v>
      </c>
      <c r="U717" s="674" t="s">
        <v>164</v>
      </c>
      <c r="V717" s="674" t="s">
        <v>121</v>
      </c>
      <c r="W717" s="674" t="s">
        <v>198</v>
      </c>
      <c r="X717" s="674">
        <v>115</v>
      </c>
      <c r="Y717" s="673">
        <v>34</v>
      </c>
      <c r="Z717" s="673"/>
      <c r="AA717" s="673">
        <v>164</v>
      </c>
      <c r="AB717" s="674" t="s">
        <v>113</v>
      </c>
      <c r="AC717" s="1478">
        <v>82</v>
      </c>
      <c r="AD717" s="673">
        <v>1945440</v>
      </c>
      <c r="AE717" s="2468">
        <v>872016929051800</v>
      </c>
      <c r="AF717" s="673">
        <v>10</v>
      </c>
      <c r="AG717" s="673" t="s">
        <v>113</v>
      </c>
      <c r="AH717" s="2846">
        <v>4</v>
      </c>
      <c r="AL717" s="2938"/>
    </row>
    <row r="718" spans="2:38" ht="14.5" customHeight="1">
      <c r="B718" s="1526"/>
      <c r="C718" s="14"/>
      <c r="D718" s="14"/>
      <c r="E718" s="14"/>
      <c r="F718" s="2161" t="s">
        <v>3762</v>
      </c>
      <c r="G718" s="13"/>
      <c r="H718" s="13"/>
      <c r="I718" s="13"/>
      <c r="J718" s="325"/>
      <c r="K718" s="1314"/>
      <c r="L718" s="362"/>
      <c r="M718" s="298"/>
      <c r="N718" s="292"/>
      <c r="O718" s="368"/>
      <c r="P718" s="35"/>
      <c r="Q718" s="515"/>
      <c r="R718" s="368"/>
      <c r="S718" s="368"/>
      <c r="T718" s="368"/>
      <c r="U718" s="368"/>
      <c r="V718" s="368"/>
      <c r="W718" s="368"/>
      <c r="X718" s="368"/>
      <c r="Y718" s="362"/>
      <c r="Z718" s="362"/>
      <c r="AA718" s="362"/>
      <c r="AB718" s="368"/>
      <c r="AC718" s="296"/>
      <c r="AD718" s="362"/>
      <c r="AE718" s="297"/>
      <c r="AF718" s="368"/>
      <c r="AG718" s="368"/>
      <c r="AH718" s="2847"/>
      <c r="AI718"/>
      <c r="AL718" s="2938"/>
    </row>
    <row r="719" spans="2:38" ht="14.5" customHeight="1">
      <c r="B719" s="3"/>
      <c r="C719" s="14"/>
      <c r="D719" s="14"/>
      <c r="E719" s="14"/>
      <c r="F719" s="2161"/>
      <c r="G719" s="77"/>
      <c r="H719" s="39"/>
      <c r="I719" s="39"/>
      <c r="J719" s="1317"/>
      <c r="K719" s="1065"/>
      <c r="L719" s="1065"/>
      <c r="M719" s="975"/>
      <c r="N719" s="1066"/>
      <c r="O719" s="1066"/>
      <c r="P719" s="35"/>
      <c r="Q719" s="14"/>
      <c r="R719" s="1066"/>
      <c r="S719" s="1066"/>
      <c r="T719" s="1066"/>
      <c r="U719" s="1066"/>
      <c r="V719" s="1066"/>
      <c r="W719" s="1066"/>
      <c r="X719" s="1066"/>
      <c r="Y719" s="1065"/>
      <c r="Z719" s="1065"/>
      <c r="AA719" s="1065"/>
      <c r="AB719" s="1066"/>
      <c r="AC719" s="2086"/>
      <c r="AD719" s="1065"/>
      <c r="AE719" s="1065"/>
      <c r="AF719" s="1066"/>
      <c r="AG719" s="1066"/>
      <c r="AH719" s="2845"/>
      <c r="AI719"/>
      <c r="AL719" s="2938"/>
    </row>
    <row r="720" spans="2:38">
      <c r="B720" s="521" t="s">
        <v>2786</v>
      </c>
      <c r="C720" s="1461" t="s">
        <v>2766</v>
      </c>
      <c r="D720" s="1461" t="s">
        <v>2193</v>
      </c>
      <c r="E720" s="1462" t="s">
        <v>2769</v>
      </c>
      <c r="F720" s="92">
        <v>929004432102</v>
      </c>
      <c r="G720" s="158">
        <v>8721103147523</v>
      </c>
      <c r="H720" s="158" t="s">
        <v>3722</v>
      </c>
      <c r="I720" s="158"/>
      <c r="J720" s="326">
        <v>5.5</v>
      </c>
      <c r="K720" s="269" t="s">
        <v>3725</v>
      </c>
      <c r="L720" s="400" t="s">
        <v>3707</v>
      </c>
      <c r="M720" s="314">
        <v>30000</v>
      </c>
      <c r="N720" s="502">
        <v>3</v>
      </c>
      <c r="O720" s="1671" t="s">
        <v>119</v>
      </c>
      <c r="P720" s="1322">
        <v>360</v>
      </c>
      <c r="Q720" s="508" t="s">
        <v>2323</v>
      </c>
      <c r="R720" s="1792" t="s">
        <v>48</v>
      </c>
      <c r="S720" s="1671"/>
      <c r="T720" s="1671" t="s">
        <v>157</v>
      </c>
      <c r="U720" s="1671" t="s">
        <v>3731</v>
      </c>
      <c r="V720" s="1671" t="s">
        <v>3002</v>
      </c>
      <c r="W720" s="360" t="s">
        <v>198</v>
      </c>
      <c r="X720" s="360">
        <v>130</v>
      </c>
      <c r="Y720" s="400">
        <v>34</v>
      </c>
      <c r="Z720" s="400"/>
      <c r="AA720" s="400">
        <v>134</v>
      </c>
      <c r="AB720" s="1671" t="s">
        <v>113</v>
      </c>
      <c r="AC720" s="1552">
        <v>80</v>
      </c>
      <c r="AD720" s="400">
        <v>2522087</v>
      </c>
      <c r="AE720" s="799">
        <v>872110314752300</v>
      </c>
      <c r="AF720" s="400">
        <v>10</v>
      </c>
      <c r="AG720" s="400" t="s">
        <v>113</v>
      </c>
      <c r="AH720" s="2796">
        <v>4</v>
      </c>
      <c r="AL720" s="2938"/>
    </row>
    <row r="721" spans="2:38">
      <c r="B721" s="2177"/>
      <c r="C721" s="557" t="s">
        <v>2766</v>
      </c>
      <c r="D721" s="557" t="s">
        <v>2193</v>
      </c>
      <c r="E721" s="1463" t="s">
        <v>2769</v>
      </c>
      <c r="F721" s="91">
        <v>929004432202</v>
      </c>
      <c r="G721" s="62">
        <v>8721103147547</v>
      </c>
      <c r="H721" s="62" t="s">
        <v>3723</v>
      </c>
      <c r="I721" s="62"/>
      <c r="J721" s="324">
        <v>6.5</v>
      </c>
      <c r="K721" s="1157" t="s">
        <v>3726</v>
      </c>
      <c r="L721" s="364" t="s">
        <v>3707</v>
      </c>
      <c r="M721" s="307">
        <v>30000</v>
      </c>
      <c r="N721" s="410">
        <v>3</v>
      </c>
      <c r="O721" s="344" t="s">
        <v>119</v>
      </c>
      <c r="P721" s="642">
        <v>385</v>
      </c>
      <c r="Q721" s="508" t="s">
        <v>2323</v>
      </c>
      <c r="R721" s="1793" t="s">
        <v>48</v>
      </c>
      <c r="S721" s="344"/>
      <c r="T721" s="344" t="s">
        <v>161</v>
      </c>
      <c r="U721" s="344" t="s">
        <v>3732</v>
      </c>
      <c r="V721" s="344" t="s">
        <v>3002</v>
      </c>
      <c r="W721" s="342" t="s">
        <v>198</v>
      </c>
      <c r="X721" s="342">
        <v>130</v>
      </c>
      <c r="Y721" s="364">
        <v>34</v>
      </c>
      <c r="Z721" s="364"/>
      <c r="AA721" s="364">
        <v>143</v>
      </c>
      <c r="AB721" s="344" t="s">
        <v>113</v>
      </c>
      <c r="AC721" s="1476">
        <v>80</v>
      </c>
      <c r="AD721" s="364">
        <v>2522089</v>
      </c>
      <c r="AE721" s="319">
        <v>872110314754700</v>
      </c>
      <c r="AF721" s="364">
        <v>10</v>
      </c>
      <c r="AG721" s="364" t="s">
        <v>113</v>
      </c>
      <c r="AH721" s="2778">
        <v>4</v>
      </c>
      <c r="AL721" s="2938"/>
    </row>
    <row r="722" spans="2:38">
      <c r="B722" s="2179"/>
      <c r="C722" s="834" t="s">
        <v>2766</v>
      </c>
      <c r="D722" s="834" t="s">
        <v>2193</v>
      </c>
      <c r="E722" s="1483" t="s">
        <v>2769</v>
      </c>
      <c r="F722" s="194">
        <v>929004432302</v>
      </c>
      <c r="G722" s="264">
        <v>8721103147561</v>
      </c>
      <c r="H722" s="264" t="s">
        <v>3724</v>
      </c>
      <c r="I722" s="264"/>
      <c r="J722" s="431">
        <v>9.5</v>
      </c>
      <c r="K722" s="1515" t="s">
        <v>3727</v>
      </c>
      <c r="L722" s="454" t="s">
        <v>3707</v>
      </c>
      <c r="M722" s="479">
        <v>30000</v>
      </c>
      <c r="N722" s="478">
        <v>3</v>
      </c>
      <c r="O722" s="1672" t="s">
        <v>119</v>
      </c>
      <c r="P722" s="701">
        <v>410</v>
      </c>
      <c r="Q722" s="508" t="s">
        <v>2323</v>
      </c>
      <c r="R722" s="1794" t="s">
        <v>48</v>
      </c>
      <c r="S722" s="1672"/>
      <c r="T722" s="1672" t="s">
        <v>3646</v>
      </c>
      <c r="U722" s="1672" t="s">
        <v>3733</v>
      </c>
      <c r="V722" s="1672" t="s">
        <v>3002</v>
      </c>
      <c r="W722" s="1197" t="s">
        <v>198</v>
      </c>
      <c r="X722" s="1197">
        <v>130</v>
      </c>
      <c r="Y722" s="454">
        <v>34</v>
      </c>
      <c r="Z722" s="454"/>
      <c r="AA722" s="454">
        <v>166</v>
      </c>
      <c r="AB722" s="1672" t="s">
        <v>113</v>
      </c>
      <c r="AC722" s="1478">
        <v>80</v>
      </c>
      <c r="AD722" s="454">
        <v>2522088</v>
      </c>
      <c r="AE722" s="2468">
        <v>872110314756100</v>
      </c>
      <c r="AF722" s="454">
        <v>10</v>
      </c>
      <c r="AG722" s="454" t="s">
        <v>113</v>
      </c>
      <c r="AH722" s="2834">
        <v>4</v>
      </c>
      <c r="AL722" s="2938"/>
    </row>
    <row r="723" spans="2:38" ht="14.5" customHeight="1">
      <c r="B723" s="3"/>
      <c r="C723" s="14"/>
      <c r="D723" s="14"/>
      <c r="E723" s="14"/>
      <c r="F723" s="2161" t="s">
        <v>3762</v>
      </c>
      <c r="G723" s="77"/>
      <c r="H723" s="39"/>
      <c r="I723" s="39"/>
      <c r="J723" s="1317"/>
      <c r="K723" s="1065"/>
      <c r="L723" s="1065"/>
      <c r="M723" s="975"/>
      <c r="N723" s="1066"/>
      <c r="O723" s="1066"/>
      <c r="P723" s="35"/>
      <c r="Q723" s="14"/>
      <c r="R723" s="1066"/>
      <c r="S723" s="1066"/>
      <c r="T723" s="1066"/>
      <c r="U723" s="1066"/>
      <c r="V723" s="1066"/>
      <c r="W723" s="1066"/>
      <c r="X723" s="1066"/>
      <c r="Y723" s="1065"/>
      <c r="Z723" s="1065"/>
      <c r="AA723" s="1065"/>
      <c r="AB723" s="1066"/>
      <c r="AC723" s="2086"/>
      <c r="AD723" s="1065"/>
      <c r="AE723" s="1065"/>
      <c r="AF723" s="1066"/>
      <c r="AG723" s="1066"/>
      <c r="AH723" s="2845"/>
      <c r="AI723"/>
      <c r="AL723" s="2938"/>
    </row>
    <row r="724" spans="2:38" s="1484" customFormat="1" ht="15" customHeight="1">
      <c r="B724" s="1484" t="s">
        <v>2912</v>
      </c>
      <c r="J724" s="1666"/>
      <c r="K724" s="1666"/>
      <c r="L724" s="1901"/>
      <c r="M724" s="1666"/>
      <c r="N724" s="1666"/>
      <c r="O724" s="1666"/>
      <c r="P724" s="33"/>
      <c r="R724" s="1666"/>
      <c r="S724" s="1666"/>
      <c r="T724" s="1666"/>
      <c r="U724" s="1666"/>
      <c r="V724" s="1666"/>
      <c r="W724" s="1666"/>
      <c r="X724" s="1666"/>
      <c r="Y724" s="1901"/>
      <c r="Z724" s="1901"/>
      <c r="AA724" s="1901"/>
      <c r="AB724" s="1666"/>
      <c r="AC724" s="2483"/>
      <c r="AD724" s="1901"/>
      <c r="AE724" s="1901"/>
      <c r="AF724" s="1666"/>
      <c r="AG724" s="1666"/>
      <c r="AH724" s="2791"/>
      <c r="AJ724"/>
      <c r="AK724" s="2933"/>
      <c r="AL724" s="2938"/>
    </row>
    <row r="725" spans="2:38">
      <c r="B725" s="521" t="s">
        <v>2788</v>
      </c>
      <c r="C725" s="1461" t="s">
        <v>2766</v>
      </c>
      <c r="D725" s="1461" t="s">
        <v>2193</v>
      </c>
      <c r="E725" s="1462" t="s">
        <v>2769</v>
      </c>
      <c r="F725" s="92">
        <v>929003578802</v>
      </c>
      <c r="G725" s="158">
        <v>8719514486768</v>
      </c>
      <c r="H725" s="158" t="s">
        <v>1428</v>
      </c>
      <c r="I725" s="158"/>
      <c r="J725" s="326">
        <v>8</v>
      </c>
      <c r="K725" s="1253">
        <v>960</v>
      </c>
      <c r="L725" s="400">
        <v>3000</v>
      </c>
      <c r="M725" s="314">
        <v>30000</v>
      </c>
      <c r="N725" s="502">
        <v>3</v>
      </c>
      <c r="O725" s="1671" t="s">
        <v>119</v>
      </c>
      <c r="P725" s="1986">
        <v>405</v>
      </c>
      <c r="Q725" s="14"/>
      <c r="R725" s="1792" t="s">
        <v>48</v>
      </c>
      <c r="S725" s="1671"/>
      <c r="T725" s="1671" t="s">
        <v>1430</v>
      </c>
      <c r="U725" s="1671" t="s">
        <v>1429</v>
      </c>
      <c r="V725" s="1671" t="s">
        <v>147</v>
      </c>
      <c r="W725" s="360" t="s">
        <v>3046</v>
      </c>
      <c r="X725" s="360">
        <v>120</v>
      </c>
      <c r="Y725" s="400">
        <v>38</v>
      </c>
      <c r="Z725" s="400"/>
      <c r="AA725" s="400">
        <v>224</v>
      </c>
      <c r="AB725" s="1671" t="s">
        <v>113</v>
      </c>
      <c r="AC725" s="1552">
        <v>80</v>
      </c>
      <c r="AD725" s="400">
        <v>1370819</v>
      </c>
      <c r="AE725" s="799">
        <v>871951448676800</v>
      </c>
      <c r="AF725" s="400">
        <v>10</v>
      </c>
      <c r="AG725" s="400" t="s">
        <v>113</v>
      </c>
      <c r="AH725" s="2796">
        <v>4</v>
      </c>
      <c r="AL725" s="2938"/>
    </row>
    <row r="726" spans="2:38">
      <c r="B726" s="2177"/>
      <c r="C726" s="557" t="s">
        <v>2766</v>
      </c>
      <c r="D726" s="557" t="s">
        <v>2193</v>
      </c>
      <c r="E726" s="1463" t="s">
        <v>2769</v>
      </c>
      <c r="F726" s="91">
        <v>929003578902</v>
      </c>
      <c r="G726" s="62">
        <v>8719514486782</v>
      </c>
      <c r="H726" s="62" t="s">
        <v>1431</v>
      </c>
      <c r="I726" s="62"/>
      <c r="J726" s="324">
        <v>8</v>
      </c>
      <c r="K726" s="1158">
        <v>1000</v>
      </c>
      <c r="L726" s="364">
        <v>4000</v>
      </c>
      <c r="M726" s="307">
        <v>30000</v>
      </c>
      <c r="N726" s="410">
        <v>3</v>
      </c>
      <c r="O726" s="344" t="s">
        <v>119</v>
      </c>
      <c r="P726" s="743">
        <v>405</v>
      </c>
      <c r="Q726" s="14"/>
      <c r="R726" s="1793" t="s">
        <v>48</v>
      </c>
      <c r="S726" s="344"/>
      <c r="T726" s="344" t="s">
        <v>1432</v>
      </c>
      <c r="U726" s="344" t="s">
        <v>1429</v>
      </c>
      <c r="V726" s="344" t="s">
        <v>121</v>
      </c>
      <c r="W726" s="342" t="s">
        <v>3046</v>
      </c>
      <c r="X726" s="342">
        <v>125</v>
      </c>
      <c r="Y726" s="364">
        <v>38</v>
      </c>
      <c r="Z726" s="364"/>
      <c r="AA726" s="364">
        <v>224</v>
      </c>
      <c r="AB726" s="344" t="s">
        <v>113</v>
      </c>
      <c r="AC726" s="1476">
        <v>80</v>
      </c>
      <c r="AD726" s="364">
        <v>1370820</v>
      </c>
      <c r="AE726" s="319">
        <v>871951448678200</v>
      </c>
      <c r="AF726" s="364">
        <v>10</v>
      </c>
      <c r="AG726" s="364" t="s">
        <v>113</v>
      </c>
      <c r="AH726" s="2778">
        <v>4</v>
      </c>
      <c r="AL726" s="2938"/>
    </row>
    <row r="727" spans="2:38">
      <c r="B727" s="2177"/>
      <c r="C727" s="557" t="s">
        <v>2766</v>
      </c>
      <c r="D727" s="557" t="s">
        <v>2193</v>
      </c>
      <c r="E727" s="1463" t="s">
        <v>2769</v>
      </c>
      <c r="F727" s="91">
        <v>929003579002</v>
      </c>
      <c r="G727" s="62">
        <v>8719514486805</v>
      </c>
      <c r="H727" s="62" t="s">
        <v>1433</v>
      </c>
      <c r="I727" s="62"/>
      <c r="J727" s="324">
        <v>12</v>
      </c>
      <c r="K727" s="1158">
        <v>1440</v>
      </c>
      <c r="L727" s="275">
        <v>3000</v>
      </c>
      <c r="M727" s="307">
        <v>30000</v>
      </c>
      <c r="N727" s="410">
        <v>3</v>
      </c>
      <c r="O727" s="363" t="s">
        <v>119</v>
      </c>
      <c r="P727" s="743">
        <v>420</v>
      </c>
      <c r="Q727" s="14"/>
      <c r="R727" s="1796" t="s">
        <v>48</v>
      </c>
      <c r="S727" s="363"/>
      <c r="T727" s="363" t="s">
        <v>1434</v>
      </c>
      <c r="U727" s="363" t="s">
        <v>1429</v>
      </c>
      <c r="V727" s="363" t="s">
        <v>147</v>
      </c>
      <c r="W727" s="363" t="s">
        <v>3046</v>
      </c>
      <c r="X727" s="363">
        <v>120</v>
      </c>
      <c r="Y727" s="275">
        <v>38</v>
      </c>
      <c r="Z727" s="275"/>
      <c r="AA727" s="275">
        <v>319</v>
      </c>
      <c r="AB727" s="363" t="s">
        <v>113</v>
      </c>
      <c r="AC727" s="1476">
        <v>80</v>
      </c>
      <c r="AD727" s="275">
        <v>1370821</v>
      </c>
      <c r="AE727" s="319">
        <v>871951448680500</v>
      </c>
      <c r="AF727" s="275">
        <v>10</v>
      </c>
      <c r="AG727" s="275" t="s">
        <v>113</v>
      </c>
      <c r="AH727" s="2848">
        <v>4</v>
      </c>
      <c r="AL727" s="2938"/>
    </row>
    <row r="728" spans="2:38">
      <c r="B728" s="2177"/>
      <c r="C728" s="557" t="s">
        <v>2766</v>
      </c>
      <c r="D728" s="557" t="s">
        <v>2193</v>
      </c>
      <c r="E728" s="1463" t="s">
        <v>2769</v>
      </c>
      <c r="F728" s="91">
        <v>929003579102</v>
      </c>
      <c r="G728" s="62">
        <v>8719514486829</v>
      </c>
      <c r="H728" s="62" t="s">
        <v>1435</v>
      </c>
      <c r="I728" s="62"/>
      <c r="J728" s="324">
        <v>12</v>
      </c>
      <c r="K728" s="1158">
        <v>1500</v>
      </c>
      <c r="L728" s="275">
        <v>4000</v>
      </c>
      <c r="M728" s="307">
        <v>30000</v>
      </c>
      <c r="N728" s="410">
        <v>3</v>
      </c>
      <c r="O728" s="363" t="s">
        <v>119</v>
      </c>
      <c r="P728" s="743">
        <v>420</v>
      </c>
      <c r="Q728" s="14"/>
      <c r="R728" s="1796" t="s">
        <v>48</v>
      </c>
      <c r="S728" s="363"/>
      <c r="T728" s="363" t="s">
        <v>1434</v>
      </c>
      <c r="U728" s="363" t="s">
        <v>1429</v>
      </c>
      <c r="V728" s="363" t="s">
        <v>121</v>
      </c>
      <c r="W728" s="363" t="s">
        <v>3046</v>
      </c>
      <c r="X728" s="363">
        <v>125</v>
      </c>
      <c r="Y728" s="275">
        <v>38</v>
      </c>
      <c r="Z728" s="275"/>
      <c r="AA728" s="275">
        <v>319</v>
      </c>
      <c r="AB728" s="363" t="s">
        <v>113</v>
      </c>
      <c r="AC728" s="1476">
        <v>80</v>
      </c>
      <c r="AD728" s="275">
        <v>1370822</v>
      </c>
      <c r="AE728" s="319">
        <v>871951448682900</v>
      </c>
      <c r="AF728" s="275">
        <v>10</v>
      </c>
      <c r="AG728" s="275" t="s">
        <v>113</v>
      </c>
      <c r="AH728" s="2848">
        <v>4</v>
      </c>
      <c r="AL728" s="2938"/>
    </row>
    <row r="729" spans="2:38">
      <c r="B729" s="2177"/>
      <c r="C729" s="557" t="s">
        <v>2766</v>
      </c>
      <c r="D729" s="557" t="s">
        <v>2193</v>
      </c>
      <c r="E729" s="1463" t="s">
        <v>2769</v>
      </c>
      <c r="F729" s="91">
        <v>929001381502</v>
      </c>
      <c r="G729" s="62">
        <v>8718696739662</v>
      </c>
      <c r="H729" s="62" t="s">
        <v>1436</v>
      </c>
      <c r="I729" s="62"/>
      <c r="J729" s="324">
        <v>16.5</v>
      </c>
      <c r="K729" s="1158">
        <v>2000</v>
      </c>
      <c r="L729" s="364">
        <v>3000</v>
      </c>
      <c r="M729" s="307">
        <v>30000</v>
      </c>
      <c r="N729" s="410">
        <v>3</v>
      </c>
      <c r="O729" s="344" t="s">
        <v>119</v>
      </c>
      <c r="P729" s="743">
        <v>525</v>
      </c>
      <c r="Q729" s="14"/>
      <c r="R729" s="1793" t="s">
        <v>48</v>
      </c>
      <c r="S729" s="344"/>
      <c r="T729" s="344" t="s">
        <v>1437</v>
      </c>
      <c r="U729" s="344" t="s">
        <v>1429</v>
      </c>
      <c r="V729" s="344" t="s">
        <v>147</v>
      </c>
      <c r="W729" s="342" t="s">
        <v>3047</v>
      </c>
      <c r="X729" s="342">
        <v>121</v>
      </c>
      <c r="Y729" s="364">
        <v>38</v>
      </c>
      <c r="Z729" s="364"/>
      <c r="AA729" s="364">
        <v>412</v>
      </c>
      <c r="AB729" s="344" t="s">
        <v>113</v>
      </c>
      <c r="AC729" s="1476">
        <v>83</v>
      </c>
      <c r="AD729" s="364">
        <v>387352</v>
      </c>
      <c r="AE729" s="319">
        <v>871869673966200</v>
      </c>
      <c r="AF729" s="364">
        <v>10</v>
      </c>
      <c r="AG729" s="364" t="s">
        <v>113</v>
      </c>
      <c r="AH729" s="2778">
        <v>4</v>
      </c>
      <c r="AL729" s="2938"/>
    </row>
    <row r="730" spans="2:38">
      <c r="B730" s="2177"/>
      <c r="C730" s="557" t="s">
        <v>2766</v>
      </c>
      <c r="D730" s="557" t="s">
        <v>2193</v>
      </c>
      <c r="E730" s="1463" t="s">
        <v>2769</v>
      </c>
      <c r="F730" s="91">
        <v>929001381602</v>
      </c>
      <c r="G730" s="62">
        <v>8718696739747</v>
      </c>
      <c r="H730" s="62" t="s">
        <v>1438</v>
      </c>
      <c r="I730" s="62"/>
      <c r="J730" s="324">
        <v>16.5</v>
      </c>
      <c r="K730" s="1158">
        <v>2100</v>
      </c>
      <c r="L730" s="364">
        <v>4000</v>
      </c>
      <c r="M730" s="307">
        <v>30000</v>
      </c>
      <c r="N730" s="410">
        <v>3</v>
      </c>
      <c r="O730" s="344" t="s">
        <v>119</v>
      </c>
      <c r="P730" s="743">
        <v>525</v>
      </c>
      <c r="Q730" s="14"/>
      <c r="R730" s="1793" t="s">
        <v>48</v>
      </c>
      <c r="S730" s="344"/>
      <c r="T730" s="344" t="s">
        <v>1437</v>
      </c>
      <c r="U730" s="344" t="s">
        <v>1429</v>
      </c>
      <c r="V730" s="344" t="s">
        <v>121</v>
      </c>
      <c r="W730" s="342" t="s">
        <v>3047</v>
      </c>
      <c r="X730" s="342">
        <v>127</v>
      </c>
      <c r="Y730" s="364">
        <v>38</v>
      </c>
      <c r="Z730" s="364"/>
      <c r="AA730" s="364">
        <v>412</v>
      </c>
      <c r="AB730" s="344" t="s">
        <v>113</v>
      </c>
      <c r="AC730" s="1476">
        <v>83</v>
      </c>
      <c r="AD730" s="364">
        <v>387353</v>
      </c>
      <c r="AE730" s="319">
        <v>871869673974700</v>
      </c>
      <c r="AF730" s="364">
        <v>10</v>
      </c>
      <c r="AG730" s="364" t="s">
        <v>113</v>
      </c>
      <c r="AH730" s="2778">
        <v>4</v>
      </c>
      <c r="AL730" s="2938"/>
    </row>
    <row r="731" spans="2:38">
      <c r="B731" s="2177"/>
      <c r="C731" s="557" t="s">
        <v>2766</v>
      </c>
      <c r="D731" s="557" t="s">
        <v>2193</v>
      </c>
      <c r="E731" s="1463" t="s">
        <v>2769</v>
      </c>
      <c r="F731" s="91">
        <v>929001920402</v>
      </c>
      <c r="G731" s="62">
        <v>8718696828397</v>
      </c>
      <c r="H731" s="62" t="s">
        <v>1439</v>
      </c>
      <c r="I731" s="62"/>
      <c r="J731" s="324">
        <v>24</v>
      </c>
      <c r="K731" s="1158">
        <v>3200</v>
      </c>
      <c r="L731" s="275">
        <v>3000</v>
      </c>
      <c r="M731" s="307">
        <v>30000</v>
      </c>
      <c r="N731" s="410">
        <v>3</v>
      </c>
      <c r="O731" s="363" t="s">
        <v>119</v>
      </c>
      <c r="P731" s="743">
        <v>615</v>
      </c>
      <c r="Q731" s="14"/>
      <c r="R731" s="1796" t="s">
        <v>48</v>
      </c>
      <c r="S731" s="363"/>
      <c r="T731" s="363" t="s">
        <v>1440</v>
      </c>
      <c r="U731" s="363" t="s">
        <v>1429</v>
      </c>
      <c r="V731" s="363" t="s">
        <v>147</v>
      </c>
      <c r="W731" s="363" t="s">
        <v>3047</v>
      </c>
      <c r="X731" s="363">
        <v>133</v>
      </c>
      <c r="Y731" s="275">
        <v>37.6</v>
      </c>
      <c r="Z731" s="275"/>
      <c r="AA731" s="275">
        <v>535.1</v>
      </c>
      <c r="AB731" s="363" t="s">
        <v>113</v>
      </c>
      <c r="AC731" s="1476">
        <v>83</v>
      </c>
      <c r="AD731" s="275">
        <v>387355</v>
      </c>
      <c r="AE731" s="319">
        <v>871869682839700</v>
      </c>
      <c r="AF731" s="275">
        <v>10</v>
      </c>
      <c r="AG731" s="275" t="s">
        <v>113</v>
      </c>
      <c r="AH731" s="2848">
        <v>4</v>
      </c>
      <c r="AL731" s="2938"/>
    </row>
    <row r="732" spans="2:38">
      <c r="B732" s="2179"/>
      <c r="C732" s="834" t="s">
        <v>2766</v>
      </c>
      <c r="D732" s="834" t="s">
        <v>2193</v>
      </c>
      <c r="E732" s="1483" t="s">
        <v>2769</v>
      </c>
      <c r="F732" s="194">
        <v>929001920502</v>
      </c>
      <c r="G732" s="264">
        <v>8718696828410</v>
      </c>
      <c r="H732" s="264" t="s">
        <v>1441</v>
      </c>
      <c r="I732" s="264"/>
      <c r="J732" s="431">
        <v>24</v>
      </c>
      <c r="K732" s="1531">
        <v>3400</v>
      </c>
      <c r="L732" s="673">
        <v>4000</v>
      </c>
      <c r="M732" s="479">
        <v>30000</v>
      </c>
      <c r="N732" s="478">
        <v>3</v>
      </c>
      <c r="O732" s="674" t="s">
        <v>119</v>
      </c>
      <c r="P732" s="1532">
        <v>615</v>
      </c>
      <c r="Q732" s="14"/>
      <c r="R732" s="1795" t="s">
        <v>48</v>
      </c>
      <c r="S732" s="674"/>
      <c r="T732" s="674" t="s">
        <v>1440</v>
      </c>
      <c r="U732" s="674" t="s">
        <v>1429</v>
      </c>
      <c r="V732" s="674" t="s">
        <v>121</v>
      </c>
      <c r="W732" s="674" t="s">
        <v>3047</v>
      </c>
      <c r="X732" s="674">
        <v>141</v>
      </c>
      <c r="Y732" s="673">
        <v>37.6</v>
      </c>
      <c r="Z732" s="673"/>
      <c r="AA732" s="673">
        <v>535.1</v>
      </c>
      <c r="AB732" s="674" t="s">
        <v>113</v>
      </c>
      <c r="AC732" s="1478">
        <v>83</v>
      </c>
      <c r="AD732" s="673">
        <v>387356</v>
      </c>
      <c r="AE732" s="2468">
        <v>871869682841000</v>
      </c>
      <c r="AF732" s="673">
        <v>10</v>
      </c>
      <c r="AG732" s="673" t="s">
        <v>113</v>
      </c>
      <c r="AH732" s="2846">
        <v>4</v>
      </c>
      <c r="AL732" s="2938"/>
    </row>
    <row r="733" spans="2:38" ht="14.5" customHeight="1">
      <c r="B733" s="24"/>
      <c r="C733" s="14"/>
      <c r="D733" s="14"/>
      <c r="E733" s="14"/>
      <c r="F733" s="817" t="s">
        <v>3763</v>
      </c>
      <c r="G733" s="106"/>
      <c r="H733" s="107"/>
      <c r="I733" s="107"/>
      <c r="J733" s="299"/>
      <c r="K733" s="299"/>
      <c r="L733" s="297"/>
      <c r="M733" s="298"/>
      <c r="N733" s="299"/>
      <c r="O733" s="299"/>
      <c r="P733" s="145"/>
      <c r="Q733" s="14"/>
      <c r="R733" s="299"/>
      <c r="S733" s="299"/>
      <c r="T733" s="299"/>
      <c r="U733" s="299"/>
      <c r="V733" s="299"/>
      <c r="W733" s="299"/>
      <c r="X733" s="299"/>
      <c r="Y733" s="297"/>
      <c r="Z733" s="297"/>
      <c r="AA733" s="297"/>
      <c r="AB733" s="299"/>
      <c r="AC733" s="294"/>
      <c r="AD733" s="297"/>
      <c r="AE733" s="2530"/>
      <c r="AF733" s="299"/>
      <c r="AG733" s="299"/>
      <c r="AH733" s="2841"/>
      <c r="AI733"/>
      <c r="AL733" s="2938"/>
    </row>
    <row r="734" spans="2:38" ht="14.5" customHeight="1">
      <c r="B734" s="24"/>
      <c r="C734" s="14"/>
      <c r="D734" s="14"/>
      <c r="E734" s="14"/>
      <c r="F734" s="711"/>
      <c r="G734" s="106"/>
      <c r="H734" s="107"/>
      <c r="I734" s="107"/>
      <c r="J734" s="299"/>
      <c r="K734" s="299"/>
      <c r="L734" s="297"/>
      <c r="M734" s="298"/>
      <c r="N734" s="299"/>
      <c r="O734" s="299"/>
      <c r="P734" s="145"/>
      <c r="Q734" s="14"/>
      <c r="R734" s="299"/>
      <c r="S734" s="299"/>
      <c r="T734" s="299"/>
      <c r="U734" s="299"/>
      <c r="V734" s="299"/>
      <c r="W734" s="299"/>
      <c r="X734" s="299"/>
      <c r="Y734" s="297"/>
      <c r="Z734" s="297"/>
      <c r="AA734" s="297"/>
      <c r="AB734" s="299"/>
      <c r="AC734" s="294"/>
      <c r="AD734" s="297"/>
      <c r="AE734" s="2530"/>
      <c r="AF734" s="299"/>
      <c r="AG734" s="299"/>
      <c r="AH734" s="2841"/>
      <c r="AI734"/>
      <c r="AL734" s="2938"/>
    </row>
    <row r="735" spans="2:38">
      <c r="B735" s="521" t="s">
        <v>2788</v>
      </c>
      <c r="C735" s="1461" t="s">
        <v>2766</v>
      </c>
      <c r="D735" s="1461" t="s">
        <v>2193</v>
      </c>
      <c r="E735" s="1462" t="s">
        <v>2769</v>
      </c>
      <c r="F735" s="92">
        <v>929003592202</v>
      </c>
      <c r="G735" s="158">
        <v>8720169156999</v>
      </c>
      <c r="H735" s="158" t="s">
        <v>1442</v>
      </c>
      <c r="I735" s="158"/>
      <c r="J735" s="326">
        <v>8</v>
      </c>
      <c r="K735" s="1109">
        <v>960</v>
      </c>
      <c r="L735" s="400">
        <v>3000</v>
      </c>
      <c r="M735" s="314">
        <v>30000</v>
      </c>
      <c r="N735" s="502">
        <v>3</v>
      </c>
      <c r="O735" s="1671" t="s">
        <v>119</v>
      </c>
      <c r="P735" s="1993">
        <v>290</v>
      </c>
      <c r="Q735" s="14"/>
      <c r="R735" s="1792" t="s">
        <v>48</v>
      </c>
      <c r="S735" s="1671"/>
      <c r="T735" s="1671" t="s">
        <v>1430</v>
      </c>
      <c r="U735" s="1671" t="s">
        <v>1429</v>
      </c>
      <c r="V735" s="1671" t="s">
        <v>147</v>
      </c>
      <c r="W735" s="360" t="s">
        <v>198</v>
      </c>
      <c r="X735" s="360">
        <v>120</v>
      </c>
      <c r="Y735" s="400">
        <v>38</v>
      </c>
      <c r="Z735" s="400"/>
      <c r="AA735" s="400">
        <v>224</v>
      </c>
      <c r="AB735" s="1671" t="s">
        <v>113</v>
      </c>
      <c r="AC735" s="1552">
        <v>80</v>
      </c>
      <c r="AD735" s="400">
        <v>1370823</v>
      </c>
      <c r="AE735" s="799">
        <v>872016915699900</v>
      </c>
      <c r="AF735" s="400">
        <v>10</v>
      </c>
      <c r="AG735" s="400" t="s">
        <v>113</v>
      </c>
      <c r="AH735" s="2796">
        <v>4</v>
      </c>
      <c r="AL735" s="2938"/>
    </row>
    <row r="736" spans="2:38">
      <c r="B736" s="2177"/>
      <c r="C736" s="557" t="s">
        <v>2766</v>
      </c>
      <c r="D736" s="557" t="s">
        <v>2193</v>
      </c>
      <c r="E736" s="1463" t="s">
        <v>2769</v>
      </c>
      <c r="F736" s="91">
        <v>929003592302</v>
      </c>
      <c r="G736" s="62">
        <v>8720169157019</v>
      </c>
      <c r="H736" s="62" t="s">
        <v>1443</v>
      </c>
      <c r="I736" s="62"/>
      <c r="J736" s="324">
        <v>8</v>
      </c>
      <c r="K736" s="1137">
        <v>1000</v>
      </c>
      <c r="L736" s="364">
        <v>4000</v>
      </c>
      <c r="M736" s="307">
        <v>30000</v>
      </c>
      <c r="N736" s="410">
        <v>3</v>
      </c>
      <c r="O736" s="344" t="s">
        <v>119</v>
      </c>
      <c r="P736" s="958">
        <v>290</v>
      </c>
      <c r="Q736" s="14"/>
      <c r="R736" s="1793" t="s">
        <v>48</v>
      </c>
      <c r="S736" s="344"/>
      <c r="T736" s="344" t="s">
        <v>1430</v>
      </c>
      <c r="U736" s="344" t="s">
        <v>1429</v>
      </c>
      <c r="V736" s="344" t="s">
        <v>121</v>
      </c>
      <c r="W736" s="342" t="s">
        <v>198</v>
      </c>
      <c r="X736" s="342">
        <v>125</v>
      </c>
      <c r="Y736" s="364">
        <v>38</v>
      </c>
      <c r="Z736" s="364"/>
      <c r="AA736" s="364">
        <v>224</v>
      </c>
      <c r="AB736" s="344" t="s">
        <v>113</v>
      </c>
      <c r="AC736" s="1476">
        <v>80</v>
      </c>
      <c r="AD736" s="364">
        <v>1370824</v>
      </c>
      <c r="AE736" s="319">
        <v>872016915701900</v>
      </c>
      <c r="AF736" s="364">
        <v>10</v>
      </c>
      <c r="AG736" s="364" t="s">
        <v>113</v>
      </c>
      <c r="AH736" s="2778">
        <v>4</v>
      </c>
      <c r="AL736" s="2938"/>
    </row>
    <row r="737" spans="2:38">
      <c r="B737" s="2177"/>
      <c r="C737" s="557" t="s">
        <v>2766</v>
      </c>
      <c r="D737" s="557" t="s">
        <v>2193</v>
      </c>
      <c r="E737" s="1463" t="s">
        <v>2769</v>
      </c>
      <c r="F737" s="91">
        <v>929003592402</v>
      </c>
      <c r="G737" s="62">
        <v>8720169157033</v>
      </c>
      <c r="H737" s="62" t="s">
        <v>1444</v>
      </c>
      <c r="I737" s="62"/>
      <c r="J737" s="324">
        <v>12</v>
      </c>
      <c r="K737" s="1137">
        <v>1440</v>
      </c>
      <c r="L737" s="275">
        <v>3000</v>
      </c>
      <c r="M737" s="307">
        <v>30000</v>
      </c>
      <c r="N737" s="410">
        <v>3</v>
      </c>
      <c r="O737" s="363" t="s">
        <v>119</v>
      </c>
      <c r="P737" s="958">
        <v>310</v>
      </c>
      <c r="Q737" s="14"/>
      <c r="R737" s="1796" t="s">
        <v>48</v>
      </c>
      <c r="S737" s="363"/>
      <c r="T737" s="363" t="s">
        <v>1434</v>
      </c>
      <c r="U737" s="363" t="s">
        <v>1429</v>
      </c>
      <c r="V737" s="363" t="s">
        <v>147</v>
      </c>
      <c r="W737" s="363" t="s">
        <v>198</v>
      </c>
      <c r="X737" s="363">
        <v>120</v>
      </c>
      <c r="Y737" s="275">
        <v>38</v>
      </c>
      <c r="Z737" s="275"/>
      <c r="AA737" s="275">
        <v>319</v>
      </c>
      <c r="AB737" s="363" t="s">
        <v>113</v>
      </c>
      <c r="AC737" s="1476">
        <v>80</v>
      </c>
      <c r="AD737" s="275">
        <v>1370825</v>
      </c>
      <c r="AE737" s="319">
        <v>872016915703300</v>
      </c>
      <c r="AF737" s="275">
        <v>10</v>
      </c>
      <c r="AG737" s="275" t="s">
        <v>113</v>
      </c>
      <c r="AH737" s="2848">
        <v>4</v>
      </c>
      <c r="AL737" s="2938"/>
    </row>
    <row r="738" spans="2:38">
      <c r="B738" s="2177"/>
      <c r="C738" s="557" t="s">
        <v>2766</v>
      </c>
      <c r="D738" s="557" t="s">
        <v>2193</v>
      </c>
      <c r="E738" s="1463" t="s">
        <v>2769</v>
      </c>
      <c r="F738" s="91">
        <v>929003592502</v>
      </c>
      <c r="G738" s="62">
        <v>8720169157057</v>
      </c>
      <c r="H738" s="62" t="s">
        <v>1445</v>
      </c>
      <c r="I738" s="62"/>
      <c r="J738" s="324">
        <v>12</v>
      </c>
      <c r="K738" s="1137">
        <v>1500</v>
      </c>
      <c r="L738" s="275">
        <v>4000</v>
      </c>
      <c r="M738" s="307">
        <v>30000</v>
      </c>
      <c r="N738" s="410">
        <v>3</v>
      </c>
      <c r="O738" s="363" t="s">
        <v>119</v>
      </c>
      <c r="P738" s="958">
        <v>310</v>
      </c>
      <c r="Q738" s="14"/>
      <c r="R738" s="1796" t="s">
        <v>48</v>
      </c>
      <c r="S738" s="363"/>
      <c r="T738" s="363" t="s">
        <v>1434</v>
      </c>
      <c r="U738" s="363" t="s">
        <v>1429</v>
      </c>
      <c r="V738" s="363" t="s">
        <v>121</v>
      </c>
      <c r="W738" s="363" t="s">
        <v>198</v>
      </c>
      <c r="X738" s="363">
        <v>125</v>
      </c>
      <c r="Y738" s="275">
        <v>38</v>
      </c>
      <c r="Z738" s="275"/>
      <c r="AA738" s="275">
        <v>319</v>
      </c>
      <c r="AB738" s="363" t="s">
        <v>113</v>
      </c>
      <c r="AC738" s="1476">
        <v>80</v>
      </c>
      <c r="AD738" s="275">
        <v>1370826</v>
      </c>
      <c r="AE738" s="319">
        <v>872016915705700</v>
      </c>
      <c r="AF738" s="275">
        <v>10</v>
      </c>
      <c r="AG738" s="275" t="s">
        <v>113</v>
      </c>
      <c r="AH738" s="2848">
        <v>4</v>
      </c>
      <c r="AL738" s="2938"/>
    </row>
    <row r="739" spans="2:38">
      <c r="B739" s="2177"/>
      <c r="C739" s="557" t="s">
        <v>2766</v>
      </c>
      <c r="D739" s="557" t="s">
        <v>2193</v>
      </c>
      <c r="E739" s="1463" t="s">
        <v>2769</v>
      </c>
      <c r="F739" s="91">
        <v>929003592602</v>
      </c>
      <c r="G739" s="62">
        <v>8720169157071</v>
      </c>
      <c r="H739" s="62" t="s">
        <v>1446</v>
      </c>
      <c r="I739" s="62"/>
      <c r="J739" s="324">
        <v>16.5</v>
      </c>
      <c r="K739" s="1137">
        <v>2000</v>
      </c>
      <c r="L739" s="364">
        <v>3000</v>
      </c>
      <c r="M739" s="307">
        <v>30000</v>
      </c>
      <c r="N739" s="410">
        <v>3</v>
      </c>
      <c r="O739" s="344" t="s">
        <v>119</v>
      </c>
      <c r="P739" s="958">
        <v>340</v>
      </c>
      <c r="Q739" s="14"/>
      <c r="R739" s="1793" t="s">
        <v>48</v>
      </c>
      <c r="S739" s="344"/>
      <c r="T739" s="344" t="s">
        <v>1437</v>
      </c>
      <c r="U739" s="344" t="s">
        <v>1429</v>
      </c>
      <c r="V739" s="344" t="s">
        <v>147</v>
      </c>
      <c r="W739" s="342" t="s">
        <v>198</v>
      </c>
      <c r="X739" s="342">
        <v>121</v>
      </c>
      <c r="Y739" s="364">
        <v>38</v>
      </c>
      <c r="Z739" s="364"/>
      <c r="AA739" s="364">
        <v>412</v>
      </c>
      <c r="AB739" s="344" t="s">
        <v>113</v>
      </c>
      <c r="AC739" s="1476">
        <v>80</v>
      </c>
      <c r="AD739" s="364">
        <v>1370827</v>
      </c>
      <c r="AE739" s="319">
        <v>872016915707100</v>
      </c>
      <c r="AF739" s="364">
        <v>10</v>
      </c>
      <c r="AG739" s="364" t="s">
        <v>113</v>
      </c>
      <c r="AH739" s="2778">
        <v>4</v>
      </c>
      <c r="AL739" s="2938"/>
    </row>
    <row r="740" spans="2:38">
      <c r="B740" s="2177"/>
      <c r="C740" s="557" t="s">
        <v>2766</v>
      </c>
      <c r="D740" s="557" t="s">
        <v>2193</v>
      </c>
      <c r="E740" s="1463" t="s">
        <v>2769</v>
      </c>
      <c r="F740" s="91">
        <v>929003592702</v>
      </c>
      <c r="G740" s="62">
        <v>8720169157095</v>
      </c>
      <c r="H740" s="62" t="s">
        <v>1447</v>
      </c>
      <c r="I740" s="62"/>
      <c r="J740" s="324">
        <v>16.5</v>
      </c>
      <c r="K740" s="1137">
        <v>2100</v>
      </c>
      <c r="L740" s="364">
        <v>4000</v>
      </c>
      <c r="M740" s="307">
        <v>30000</v>
      </c>
      <c r="N740" s="410">
        <v>3</v>
      </c>
      <c r="O740" s="344" t="s">
        <v>119</v>
      </c>
      <c r="P740" s="958">
        <v>340</v>
      </c>
      <c r="Q740" s="14"/>
      <c r="R740" s="1793" t="s">
        <v>48</v>
      </c>
      <c r="S740" s="344"/>
      <c r="T740" s="344" t="s">
        <v>1437</v>
      </c>
      <c r="U740" s="344" t="s">
        <v>1429</v>
      </c>
      <c r="V740" s="344" t="s">
        <v>121</v>
      </c>
      <c r="W740" s="342" t="s">
        <v>198</v>
      </c>
      <c r="X740" s="342">
        <v>127</v>
      </c>
      <c r="Y740" s="364">
        <v>38</v>
      </c>
      <c r="Z740" s="364"/>
      <c r="AA740" s="364">
        <v>412</v>
      </c>
      <c r="AB740" s="344" t="s">
        <v>113</v>
      </c>
      <c r="AC740" s="1476">
        <v>80</v>
      </c>
      <c r="AD740" s="364">
        <v>1370828</v>
      </c>
      <c r="AE740" s="319">
        <v>872016915709500</v>
      </c>
      <c r="AF740" s="364">
        <v>10</v>
      </c>
      <c r="AG740" s="364" t="s">
        <v>113</v>
      </c>
      <c r="AH740" s="2778">
        <v>4</v>
      </c>
      <c r="AL740" s="2938"/>
    </row>
    <row r="741" spans="2:38">
      <c r="B741" s="2177"/>
      <c r="C741" s="557" t="s">
        <v>2766</v>
      </c>
      <c r="D741" s="557" t="s">
        <v>2193</v>
      </c>
      <c r="E741" s="1463" t="s">
        <v>2769</v>
      </c>
      <c r="F741" s="91">
        <v>929003592802</v>
      </c>
      <c r="G741" s="62">
        <v>8720169157118</v>
      </c>
      <c r="H741" s="62" t="s">
        <v>1448</v>
      </c>
      <c r="I741" s="62"/>
      <c r="J741" s="324">
        <v>24</v>
      </c>
      <c r="K741" s="1137">
        <v>3200</v>
      </c>
      <c r="L741" s="275">
        <v>3000</v>
      </c>
      <c r="M741" s="307">
        <v>30000</v>
      </c>
      <c r="N741" s="410">
        <v>3</v>
      </c>
      <c r="O741" s="363" t="s">
        <v>119</v>
      </c>
      <c r="P741" s="958">
        <v>410</v>
      </c>
      <c r="Q741" s="14"/>
      <c r="R741" s="1796" t="s">
        <v>48</v>
      </c>
      <c r="S741" s="363"/>
      <c r="T741" s="363" t="s">
        <v>1440</v>
      </c>
      <c r="U741" s="363" t="s">
        <v>1429</v>
      </c>
      <c r="V741" s="363" t="s">
        <v>147</v>
      </c>
      <c r="W741" s="363" t="s">
        <v>198</v>
      </c>
      <c r="X741" s="363">
        <v>133</v>
      </c>
      <c r="Y741" s="275">
        <v>38</v>
      </c>
      <c r="Z741" s="275"/>
      <c r="AA741" s="275">
        <v>535</v>
      </c>
      <c r="AB741" s="363" t="s">
        <v>113</v>
      </c>
      <c r="AC741" s="1476">
        <v>80</v>
      </c>
      <c r="AD741" s="275">
        <v>1370829</v>
      </c>
      <c r="AE741" s="319">
        <v>872016915711800</v>
      </c>
      <c r="AF741" s="275">
        <v>10</v>
      </c>
      <c r="AG741" s="275" t="s">
        <v>113</v>
      </c>
      <c r="AH741" s="2848">
        <v>4</v>
      </c>
      <c r="AL741" s="2938"/>
    </row>
    <row r="742" spans="2:38">
      <c r="B742" s="2179"/>
      <c r="C742" s="834" t="s">
        <v>2766</v>
      </c>
      <c r="D742" s="834" t="s">
        <v>2193</v>
      </c>
      <c r="E742" s="1483" t="s">
        <v>2769</v>
      </c>
      <c r="F742" s="194">
        <v>929003592902</v>
      </c>
      <c r="G742" s="264">
        <v>8720169157132</v>
      </c>
      <c r="H742" s="264" t="s">
        <v>1449</v>
      </c>
      <c r="I742" s="264"/>
      <c r="J742" s="431">
        <v>24</v>
      </c>
      <c r="K742" s="1525">
        <v>3400</v>
      </c>
      <c r="L742" s="673">
        <v>4000</v>
      </c>
      <c r="M742" s="479">
        <v>30000</v>
      </c>
      <c r="N742" s="478">
        <v>3</v>
      </c>
      <c r="O742" s="674" t="s">
        <v>125</v>
      </c>
      <c r="P742" s="1994">
        <v>410</v>
      </c>
      <c r="Q742" s="14"/>
      <c r="R742" s="1795" t="s">
        <v>48</v>
      </c>
      <c r="S742" s="674"/>
      <c r="T742" s="674" t="s">
        <v>1440</v>
      </c>
      <c r="U742" s="674" t="s">
        <v>1429</v>
      </c>
      <c r="V742" s="674" t="s">
        <v>121</v>
      </c>
      <c r="W742" s="674" t="s">
        <v>198</v>
      </c>
      <c r="X742" s="674">
        <v>141</v>
      </c>
      <c r="Y742" s="673">
        <v>38</v>
      </c>
      <c r="Z742" s="673"/>
      <c r="AA742" s="673">
        <v>535</v>
      </c>
      <c r="AB742" s="674" t="s">
        <v>113</v>
      </c>
      <c r="AC742" s="1478">
        <v>80</v>
      </c>
      <c r="AD742" s="673">
        <v>1370830</v>
      </c>
      <c r="AE742" s="2468">
        <v>872016915713200</v>
      </c>
      <c r="AF742" s="673">
        <v>10</v>
      </c>
      <c r="AG742" s="673" t="s">
        <v>113</v>
      </c>
      <c r="AH742" s="2846">
        <v>4</v>
      </c>
      <c r="AL742" s="2938"/>
    </row>
    <row r="743" spans="2:38" ht="14.5" customHeight="1">
      <c r="B743" s="24"/>
      <c r="C743" s="14"/>
      <c r="D743" s="14"/>
      <c r="E743" s="14"/>
      <c r="F743" s="817" t="s">
        <v>3685</v>
      </c>
      <c r="G743" s="106"/>
      <c r="H743" s="107"/>
      <c r="I743" s="107"/>
      <c r="J743" s="299"/>
      <c r="K743" s="299"/>
      <c r="L743" s="297"/>
      <c r="M743" s="298"/>
      <c r="N743" s="299"/>
      <c r="O743" s="299"/>
      <c r="P743" s="298"/>
      <c r="Q743" s="14"/>
      <c r="R743" s="299"/>
      <c r="S743" s="299"/>
      <c r="T743" s="299"/>
      <c r="U743" s="299"/>
      <c r="V743" s="299"/>
      <c r="W743" s="299"/>
      <c r="X743" s="299"/>
      <c r="Y743" s="297"/>
      <c r="Z743" s="297"/>
      <c r="AA743" s="297"/>
      <c r="AB743" s="299"/>
      <c r="AC743" s="294"/>
      <c r="AD743" s="297"/>
      <c r="AE743" s="2530"/>
      <c r="AF743" s="299"/>
      <c r="AG743" s="299"/>
      <c r="AH743" s="2841"/>
      <c r="AI743"/>
      <c r="AL743" s="2938"/>
    </row>
    <row r="744" spans="2:38" ht="14.5" customHeight="1">
      <c r="B744" s="24"/>
      <c r="C744" s="14"/>
      <c r="D744" s="14"/>
      <c r="E744" s="14"/>
      <c r="F744" s="627"/>
      <c r="G744" s="106"/>
      <c r="H744" s="107"/>
      <c r="I744" s="107"/>
      <c r="J744" s="299"/>
      <c r="K744" s="299"/>
      <c r="L744" s="297"/>
      <c r="M744" s="298"/>
      <c r="N744" s="299"/>
      <c r="O744" s="299"/>
      <c r="P744" s="298"/>
      <c r="Q744" s="14"/>
      <c r="R744" s="299"/>
      <c r="S744" s="299"/>
      <c r="T744" s="299"/>
      <c r="U744" s="299"/>
      <c r="V744" s="299"/>
      <c r="W744" s="299"/>
      <c r="X744" s="299"/>
      <c r="Y744" s="297"/>
      <c r="Z744" s="297"/>
      <c r="AA744" s="297"/>
      <c r="AB744" s="299"/>
      <c r="AC744" s="294"/>
      <c r="AD744" s="297"/>
      <c r="AE744" s="2530"/>
      <c r="AF744" s="299"/>
      <c r="AG744" s="299"/>
      <c r="AH744" s="2841"/>
      <c r="AI744"/>
      <c r="AL744" s="2938"/>
    </row>
    <row r="745" spans="2:38">
      <c r="B745" s="521" t="s">
        <v>1450</v>
      </c>
      <c r="C745" s="1461" t="s">
        <v>2766</v>
      </c>
      <c r="D745" s="1461" t="s">
        <v>2193</v>
      </c>
      <c r="E745" s="1462" t="s">
        <v>2769</v>
      </c>
      <c r="F745" s="92">
        <v>929003758202</v>
      </c>
      <c r="G745" s="197">
        <v>8720169287167</v>
      </c>
      <c r="H745" s="1533" t="s">
        <v>1451</v>
      </c>
      <c r="I745" s="1533"/>
      <c r="J745" s="1062">
        <v>13</v>
      </c>
      <c r="K745" s="1080">
        <v>1520</v>
      </c>
      <c r="L745" s="1503">
        <v>3000</v>
      </c>
      <c r="M745" s="421">
        <v>30000</v>
      </c>
      <c r="N745" s="502">
        <v>3</v>
      </c>
      <c r="O745" s="1671" t="s">
        <v>119</v>
      </c>
      <c r="P745" s="1993">
        <v>450</v>
      </c>
      <c r="Q745" s="911"/>
      <c r="R745" s="1797" t="s">
        <v>48</v>
      </c>
      <c r="S745" s="1673"/>
      <c r="T745" s="1673" t="s">
        <v>1434</v>
      </c>
      <c r="U745" s="1673" t="s">
        <v>1429</v>
      </c>
      <c r="V745" s="1673" t="s">
        <v>147</v>
      </c>
      <c r="W745" s="1673" t="s">
        <v>198</v>
      </c>
      <c r="X745" s="1673">
        <v>116</v>
      </c>
      <c r="Y745" s="1503">
        <v>37</v>
      </c>
      <c r="Z745" s="1503"/>
      <c r="AA745" s="1503">
        <v>321</v>
      </c>
      <c r="AB745" s="1673" t="s">
        <v>113</v>
      </c>
      <c r="AC745" s="1552">
        <v>80</v>
      </c>
      <c r="AD745" s="400">
        <v>1826742</v>
      </c>
      <c r="AE745" s="1503">
        <v>872016928716700</v>
      </c>
      <c r="AF745" s="400">
        <v>10</v>
      </c>
      <c r="AG745" s="400" t="s">
        <v>113</v>
      </c>
      <c r="AH745" s="2792">
        <v>4</v>
      </c>
      <c r="AL745" s="2938"/>
    </row>
    <row r="746" spans="2:38">
      <c r="B746" s="138"/>
      <c r="C746" s="557" t="s">
        <v>2766</v>
      </c>
      <c r="D746" s="557" t="s">
        <v>2193</v>
      </c>
      <c r="E746" s="1463" t="s">
        <v>2769</v>
      </c>
      <c r="F746" s="91">
        <v>929003758302</v>
      </c>
      <c r="G746" s="198">
        <v>8720169287181</v>
      </c>
      <c r="H746" s="787" t="s">
        <v>1452</v>
      </c>
      <c r="I746" s="787"/>
      <c r="J746" s="375">
        <v>13</v>
      </c>
      <c r="K746" s="1154">
        <v>1600</v>
      </c>
      <c r="L746" s="831">
        <v>4000</v>
      </c>
      <c r="M746" s="388">
        <v>30000</v>
      </c>
      <c r="N746" s="410">
        <v>3</v>
      </c>
      <c r="O746" s="344" t="s">
        <v>119</v>
      </c>
      <c r="P746" s="958">
        <v>450</v>
      </c>
      <c r="Q746" s="911"/>
      <c r="R746" s="1719" t="s">
        <v>48</v>
      </c>
      <c r="S746" s="831"/>
      <c r="T746" s="831" t="s">
        <v>1434</v>
      </c>
      <c r="U746" s="831" t="s">
        <v>1429</v>
      </c>
      <c r="V746" s="831" t="s">
        <v>121</v>
      </c>
      <c r="W746" s="2020" t="s">
        <v>198</v>
      </c>
      <c r="X746" s="2020">
        <v>123</v>
      </c>
      <c r="Y746" s="831">
        <v>37</v>
      </c>
      <c r="Z746" s="831"/>
      <c r="AA746" s="831">
        <v>321</v>
      </c>
      <c r="AB746" s="831" t="s">
        <v>113</v>
      </c>
      <c r="AC746" s="1476">
        <v>80</v>
      </c>
      <c r="AD746" s="364">
        <v>1826743</v>
      </c>
      <c r="AE746" s="1282">
        <v>872016928718100</v>
      </c>
      <c r="AF746" s="364">
        <v>10</v>
      </c>
      <c r="AG746" s="364" t="s">
        <v>113</v>
      </c>
      <c r="AH746" s="2788">
        <v>4</v>
      </c>
      <c r="AL746" s="2938"/>
    </row>
    <row r="747" spans="2:38">
      <c r="B747" s="120"/>
      <c r="C747" s="557" t="s">
        <v>2766</v>
      </c>
      <c r="D747" s="557" t="s">
        <v>2193</v>
      </c>
      <c r="E747" s="1463" t="s">
        <v>2769</v>
      </c>
      <c r="F747" s="91">
        <v>929003758402</v>
      </c>
      <c r="G747" s="198">
        <v>8720169287204</v>
      </c>
      <c r="H747" s="787" t="s">
        <v>1453</v>
      </c>
      <c r="I747" s="787"/>
      <c r="J747" s="375">
        <v>18</v>
      </c>
      <c r="K747" s="1154">
        <v>2100</v>
      </c>
      <c r="L747" s="1282">
        <v>3000</v>
      </c>
      <c r="M747" s="388">
        <v>30000</v>
      </c>
      <c r="N747" s="410">
        <v>3</v>
      </c>
      <c r="O747" s="363" t="s">
        <v>119</v>
      </c>
      <c r="P747" s="958">
        <v>560</v>
      </c>
      <c r="Q747" s="911"/>
      <c r="R747" s="1798" t="s">
        <v>48</v>
      </c>
      <c r="S747" s="1674"/>
      <c r="T747" s="1674" t="s">
        <v>1437</v>
      </c>
      <c r="U747" s="1674" t="s">
        <v>1429</v>
      </c>
      <c r="V747" s="1674" t="s">
        <v>147</v>
      </c>
      <c r="W747" s="1674" t="s">
        <v>198</v>
      </c>
      <c r="X747" s="1674">
        <v>116</v>
      </c>
      <c r="Y747" s="1282">
        <v>37</v>
      </c>
      <c r="Z747" s="1282"/>
      <c r="AA747" s="1282">
        <v>416</v>
      </c>
      <c r="AB747" s="1674" t="s">
        <v>113</v>
      </c>
      <c r="AC747" s="1476">
        <v>80</v>
      </c>
      <c r="AD747" s="275">
        <v>1826744</v>
      </c>
      <c r="AE747" s="1282">
        <v>872016928720400</v>
      </c>
      <c r="AF747" s="275">
        <v>10</v>
      </c>
      <c r="AG747" s="275" t="s">
        <v>113</v>
      </c>
      <c r="AH747" s="2793">
        <v>4</v>
      </c>
      <c r="AL747" s="2938"/>
    </row>
    <row r="748" spans="2:38">
      <c r="B748" s="121"/>
      <c r="C748" s="834" t="s">
        <v>2766</v>
      </c>
      <c r="D748" s="834" t="s">
        <v>2193</v>
      </c>
      <c r="E748" s="1483" t="s">
        <v>2769</v>
      </c>
      <c r="F748" s="194">
        <v>929003758502</v>
      </c>
      <c r="G748" s="264">
        <v>8720169287228</v>
      </c>
      <c r="H748" s="264" t="s">
        <v>1454</v>
      </c>
      <c r="I748" s="264"/>
      <c r="J748" s="431">
        <v>18</v>
      </c>
      <c r="K748" s="287">
        <v>2300</v>
      </c>
      <c r="L748" s="673">
        <v>4000</v>
      </c>
      <c r="M748" s="479">
        <v>30000</v>
      </c>
      <c r="N748" s="478">
        <v>3</v>
      </c>
      <c r="O748" s="674" t="s">
        <v>119</v>
      </c>
      <c r="P748" s="1994">
        <v>560</v>
      </c>
      <c r="Q748" s="911"/>
      <c r="R748" s="1795" t="s">
        <v>48</v>
      </c>
      <c r="S748" s="674"/>
      <c r="T748" s="674" t="s">
        <v>1437</v>
      </c>
      <c r="U748" s="674" t="s">
        <v>1429</v>
      </c>
      <c r="V748" s="674" t="s">
        <v>121</v>
      </c>
      <c r="W748" s="674" t="s">
        <v>198</v>
      </c>
      <c r="X748" s="674">
        <v>127</v>
      </c>
      <c r="Y748" s="673">
        <v>37</v>
      </c>
      <c r="Z748" s="673"/>
      <c r="AA748" s="673">
        <v>416</v>
      </c>
      <c r="AB748" s="674" t="s">
        <v>113</v>
      </c>
      <c r="AC748" s="1478">
        <v>80</v>
      </c>
      <c r="AD748" s="673">
        <v>1826745</v>
      </c>
      <c r="AE748" s="2468">
        <v>872016928722800</v>
      </c>
      <c r="AF748" s="673">
        <v>10</v>
      </c>
      <c r="AG748" s="673" t="s">
        <v>113</v>
      </c>
      <c r="AH748" s="2846">
        <v>4</v>
      </c>
      <c r="AL748" s="2938"/>
    </row>
    <row r="749" spans="2:38" ht="14.5" customHeight="1">
      <c r="B749" s="24"/>
      <c r="C749" s="14"/>
      <c r="D749" s="14"/>
      <c r="E749" s="14"/>
      <c r="F749" s="817" t="s">
        <v>3686</v>
      </c>
      <c r="G749" s="106"/>
      <c r="H749" s="107"/>
      <c r="I749" s="107"/>
      <c r="J749" s="299"/>
      <c r="K749" s="299"/>
      <c r="L749" s="297"/>
      <c r="M749" s="298"/>
      <c r="N749" s="299"/>
      <c r="O749" s="299"/>
      <c r="P749" s="298"/>
      <c r="Q749" s="14"/>
      <c r="R749" s="299"/>
      <c r="S749" s="299"/>
      <c r="T749" s="299"/>
      <c r="U749" s="299"/>
      <c r="V749" s="299"/>
      <c r="W749" s="299"/>
      <c r="X749" s="299"/>
      <c r="Y749" s="297"/>
      <c r="Z749" s="297"/>
      <c r="AA749" s="297"/>
      <c r="AB749" s="299"/>
      <c r="AC749" s="294"/>
      <c r="AD749" s="297"/>
      <c r="AE749" s="2530"/>
      <c r="AF749" s="299"/>
      <c r="AG749" s="299"/>
      <c r="AH749" s="2841"/>
      <c r="AI749"/>
      <c r="AL749" s="2938"/>
    </row>
    <row r="750" spans="2:38" s="1484" customFormat="1" ht="15" customHeight="1">
      <c r="B750" s="1484" t="s">
        <v>2914</v>
      </c>
      <c r="J750" s="1666"/>
      <c r="K750" s="1666"/>
      <c r="L750" s="1901"/>
      <c r="M750" s="1666"/>
      <c r="N750" s="1666"/>
      <c r="O750" s="1666"/>
      <c r="P750" s="33"/>
      <c r="R750" s="1666"/>
      <c r="S750" s="1666"/>
      <c r="T750" s="1666"/>
      <c r="U750" s="1666"/>
      <c r="V750" s="1666"/>
      <c r="W750" s="1666"/>
      <c r="X750" s="1666"/>
      <c r="Y750" s="1901"/>
      <c r="Z750" s="1901"/>
      <c r="AA750" s="1901"/>
      <c r="AB750" s="1666"/>
      <c r="AC750" s="2483"/>
      <c r="AD750" s="1901"/>
      <c r="AE750" s="1901"/>
      <c r="AF750" s="1666"/>
      <c r="AG750" s="1666"/>
      <c r="AH750" s="2791"/>
      <c r="AJ750"/>
      <c r="AK750" s="2933"/>
      <c r="AL750" s="2938"/>
    </row>
    <row r="751" spans="2:38">
      <c r="B751" s="521" t="s">
        <v>2913</v>
      </c>
      <c r="C751" s="1461" t="s">
        <v>2766</v>
      </c>
      <c r="D751" s="1461" t="s">
        <v>2193</v>
      </c>
      <c r="E751" s="1462" t="s">
        <v>2769</v>
      </c>
      <c r="F751" s="92">
        <v>929003576302</v>
      </c>
      <c r="G751" s="158">
        <v>8719514487765</v>
      </c>
      <c r="H751" s="158" t="s">
        <v>1455</v>
      </c>
      <c r="I751" s="158"/>
      <c r="J751" s="326">
        <v>6.5</v>
      </c>
      <c r="K751" s="269">
        <v>720</v>
      </c>
      <c r="L751" s="400">
        <v>3000</v>
      </c>
      <c r="M751" s="314">
        <v>30000</v>
      </c>
      <c r="N751" s="502">
        <v>3</v>
      </c>
      <c r="O751" s="1671" t="s">
        <v>117</v>
      </c>
      <c r="P751" s="1993">
        <v>340</v>
      </c>
      <c r="Q751" s="14"/>
      <c r="R751" s="1792" t="s">
        <v>48</v>
      </c>
      <c r="S751" s="1671"/>
      <c r="T751" s="1671" t="s">
        <v>1457</v>
      </c>
      <c r="U751" s="1671" t="s">
        <v>1456</v>
      </c>
      <c r="V751" s="1671" t="s">
        <v>147</v>
      </c>
      <c r="W751" s="360" t="s">
        <v>3046</v>
      </c>
      <c r="X751" s="360">
        <v>110</v>
      </c>
      <c r="Y751" s="400">
        <v>42</v>
      </c>
      <c r="Z751" s="400"/>
      <c r="AA751" s="400">
        <v>119</v>
      </c>
      <c r="AB751" s="1671" t="s">
        <v>113</v>
      </c>
      <c r="AC751" s="1552">
        <v>82</v>
      </c>
      <c r="AD751" s="400">
        <v>1361420</v>
      </c>
      <c r="AE751" s="799">
        <v>871951448776500</v>
      </c>
      <c r="AF751" s="400">
        <v>20</v>
      </c>
      <c r="AG751" s="400" t="s">
        <v>113</v>
      </c>
      <c r="AH751" s="2796">
        <v>4</v>
      </c>
      <c r="AL751" s="2938"/>
    </row>
    <row r="752" spans="2:38">
      <c r="B752" s="2177"/>
      <c r="C752" s="557" t="s">
        <v>2766</v>
      </c>
      <c r="D752" s="557" t="s">
        <v>2193</v>
      </c>
      <c r="E752" s="1463" t="s">
        <v>2769</v>
      </c>
      <c r="F752" s="91">
        <v>929003576402</v>
      </c>
      <c r="G752" s="62">
        <v>8719514487789</v>
      </c>
      <c r="H752" s="62" t="s">
        <v>1458</v>
      </c>
      <c r="I752" s="62"/>
      <c r="J752" s="324">
        <v>6.5</v>
      </c>
      <c r="K752" s="282">
        <v>800</v>
      </c>
      <c r="L752" s="364">
        <v>4000</v>
      </c>
      <c r="M752" s="307">
        <v>30000</v>
      </c>
      <c r="N752" s="410">
        <v>3</v>
      </c>
      <c r="O752" s="344" t="s">
        <v>119</v>
      </c>
      <c r="P752" s="958">
        <v>340</v>
      </c>
      <c r="Q752" s="14"/>
      <c r="R752" s="1793" t="s">
        <v>48</v>
      </c>
      <c r="S752" s="344"/>
      <c r="T752" s="344" t="s">
        <v>1457</v>
      </c>
      <c r="U752" s="344" t="s">
        <v>1456</v>
      </c>
      <c r="V752" s="344" t="s">
        <v>121</v>
      </c>
      <c r="W752" s="342" t="s">
        <v>3046</v>
      </c>
      <c r="X752" s="342">
        <v>123</v>
      </c>
      <c r="Y752" s="364">
        <v>42</v>
      </c>
      <c r="Z752" s="364"/>
      <c r="AA752" s="364">
        <v>119</v>
      </c>
      <c r="AB752" s="344" t="s">
        <v>113</v>
      </c>
      <c r="AC752" s="1476">
        <v>82</v>
      </c>
      <c r="AD752" s="364">
        <v>1361421</v>
      </c>
      <c r="AE752" s="319">
        <v>871951448778900</v>
      </c>
      <c r="AF752" s="364">
        <v>20</v>
      </c>
      <c r="AG752" s="364" t="s">
        <v>113</v>
      </c>
      <c r="AH752" s="2778">
        <v>4</v>
      </c>
      <c r="AL752" s="2938"/>
    </row>
    <row r="753" spans="2:38">
      <c r="B753" s="2177"/>
      <c r="C753" s="557" t="s">
        <v>2766</v>
      </c>
      <c r="D753" s="557" t="s">
        <v>2193</v>
      </c>
      <c r="E753" s="1463" t="s">
        <v>2769</v>
      </c>
      <c r="F753" s="91">
        <v>929003576502</v>
      </c>
      <c r="G753" s="62">
        <v>8719514487802</v>
      </c>
      <c r="H753" s="62" t="s">
        <v>1459</v>
      </c>
      <c r="I753" s="62"/>
      <c r="J753" s="324">
        <v>9</v>
      </c>
      <c r="K753" s="282">
        <v>990</v>
      </c>
      <c r="L753" s="275">
        <v>3000</v>
      </c>
      <c r="M753" s="307">
        <v>30000</v>
      </c>
      <c r="N753" s="410">
        <v>3</v>
      </c>
      <c r="O753" s="363" t="s">
        <v>117</v>
      </c>
      <c r="P753" s="958">
        <v>400</v>
      </c>
      <c r="Q753" s="14"/>
      <c r="R753" s="1796" t="s">
        <v>48</v>
      </c>
      <c r="S753" s="363"/>
      <c r="T753" s="363" t="s">
        <v>3647</v>
      </c>
      <c r="U753" s="363" t="s">
        <v>1460</v>
      </c>
      <c r="V753" s="363" t="s">
        <v>147</v>
      </c>
      <c r="W753" s="363" t="s">
        <v>3046</v>
      </c>
      <c r="X753" s="363">
        <v>110</v>
      </c>
      <c r="Y753" s="275">
        <v>42</v>
      </c>
      <c r="Z753" s="275"/>
      <c r="AA753" s="275">
        <v>142</v>
      </c>
      <c r="AB753" s="363" t="s">
        <v>113</v>
      </c>
      <c r="AC753" s="1476">
        <v>82</v>
      </c>
      <c r="AD753" s="275">
        <v>1361422</v>
      </c>
      <c r="AE753" s="319">
        <v>871951448780200</v>
      </c>
      <c r="AF753" s="275">
        <v>20</v>
      </c>
      <c r="AG753" s="275" t="s">
        <v>113</v>
      </c>
      <c r="AH753" s="2848">
        <v>4</v>
      </c>
      <c r="AL753" s="2938"/>
    </row>
    <row r="754" spans="2:38">
      <c r="B754" s="2177"/>
      <c r="C754" s="557" t="s">
        <v>2766</v>
      </c>
      <c r="D754" s="557" t="s">
        <v>2193</v>
      </c>
      <c r="E754" s="1463" t="s">
        <v>2769</v>
      </c>
      <c r="F754" s="91">
        <v>929003576602</v>
      </c>
      <c r="G754" s="62">
        <v>8719514487826</v>
      </c>
      <c r="H754" s="62" t="s">
        <v>1461</v>
      </c>
      <c r="I754" s="62"/>
      <c r="J754" s="324">
        <v>9</v>
      </c>
      <c r="K754" s="282">
        <v>1100</v>
      </c>
      <c r="L754" s="275">
        <v>4000</v>
      </c>
      <c r="M754" s="307">
        <v>30000</v>
      </c>
      <c r="N754" s="410">
        <v>3</v>
      </c>
      <c r="O754" s="363" t="s">
        <v>119</v>
      </c>
      <c r="P754" s="958">
        <v>400</v>
      </c>
      <c r="Q754" s="14"/>
      <c r="R754" s="1796" t="s">
        <v>48</v>
      </c>
      <c r="S754" s="363"/>
      <c r="T754" s="363" t="s">
        <v>3647</v>
      </c>
      <c r="U754" s="363" t="s">
        <v>1460</v>
      </c>
      <c r="V754" s="363" t="s">
        <v>121</v>
      </c>
      <c r="W754" s="363" t="s">
        <v>3046</v>
      </c>
      <c r="X754" s="363">
        <v>122</v>
      </c>
      <c r="Y754" s="275">
        <v>42</v>
      </c>
      <c r="Z754" s="275"/>
      <c r="AA754" s="275">
        <v>142</v>
      </c>
      <c r="AB754" s="363" t="s">
        <v>113</v>
      </c>
      <c r="AC754" s="1476">
        <v>82</v>
      </c>
      <c r="AD754" s="275">
        <v>1361423</v>
      </c>
      <c r="AE754" s="319">
        <v>871951448782600</v>
      </c>
      <c r="AF754" s="275">
        <v>20</v>
      </c>
      <c r="AG754" s="275" t="s">
        <v>113</v>
      </c>
      <c r="AH754" s="2848">
        <v>4</v>
      </c>
      <c r="AL754" s="2938"/>
    </row>
    <row r="755" spans="2:38">
      <c r="B755" s="2177"/>
      <c r="C755" s="557" t="s">
        <v>2766</v>
      </c>
      <c r="D755" s="557" t="s">
        <v>2193</v>
      </c>
      <c r="E755" s="1463" t="s">
        <v>2769</v>
      </c>
      <c r="F755" s="91">
        <v>929003576702</v>
      </c>
      <c r="G755" s="62">
        <v>8719514487840</v>
      </c>
      <c r="H755" s="62" t="s">
        <v>1462</v>
      </c>
      <c r="I755" s="62"/>
      <c r="J755" s="324">
        <v>15</v>
      </c>
      <c r="K755" s="282">
        <v>1620</v>
      </c>
      <c r="L755" s="364">
        <v>3000</v>
      </c>
      <c r="M755" s="307">
        <v>30000</v>
      </c>
      <c r="N755" s="410">
        <v>3</v>
      </c>
      <c r="O755" s="344" t="s">
        <v>117</v>
      </c>
      <c r="P755" s="958">
        <v>425</v>
      </c>
      <c r="Q755" s="14"/>
      <c r="R755" s="1793" t="s">
        <v>48</v>
      </c>
      <c r="S755" s="344"/>
      <c r="T755" s="344" t="s">
        <v>1463</v>
      </c>
      <c r="U755" s="344" t="s">
        <v>1460</v>
      </c>
      <c r="V755" s="344" t="s">
        <v>147</v>
      </c>
      <c r="W755" s="342" t="s">
        <v>3046</v>
      </c>
      <c r="X755" s="342">
        <v>108</v>
      </c>
      <c r="Y755" s="364">
        <v>42</v>
      </c>
      <c r="Z755" s="364"/>
      <c r="AA755" s="364">
        <v>156</v>
      </c>
      <c r="AB755" s="344" t="s">
        <v>113</v>
      </c>
      <c r="AC755" s="1476">
        <v>82</v>
      </c>
      <c r="AD755" s="364">
        <v>1361424</v>
      </c>
      <c r="AE755" s="319">
        <v>871951448784000</v>
      </c>
      <c r="AF755" s="364">
        <v>20</v>
      </c>
      <c r="AG755" s="364" t="s">
        <v>113</v>
      </c>
      <c r="AH755" s="2778">
        <v>4</v>
      </c>
      <c r="AL755" s="2938"/>
    </row>
    <row r="756" spans="2:38">
      <c r="B756" s="2177"/>
      <c r="C756" s="557" t="s">
        <v>2766</v>
      </c>
      <c r="D756" s="557" t="s">
        <v>2193</v>
      </c>
      <c r="E756" s="1463" t="s">
        <v>2769</v>
      </c>
      <c r="F756" s="91">
        <v>929003576802</v>
      </c>
      <c r="G756" s="62">
        <v>8719514487864</v>
      </c>
      <c r="H756" s="62" t="s">
        <v>1464</v>
      </c>
      <c r="I756" s="62"/>
      <c r="J756" s="324">
        <v>15</v>
      </c>
      <c r="K756" s="282">
        <v>1800</v>
      </c>
      <c r="L756" s="364">
        <v>4000</v>
      </c>
      <c r="M756" s="307">
        <v>30000</v>
      </c>
      <c r="N756" s="410">
        <v>3</v>
      </c>
      <c r="O756" s="344" t="s">
        <v>119</v>
      </c>
      <c r="P756" s="958">
        <v>425</v>
      </c>
      <c r="Q756" s="14"/>
      <c r="R756" s="1793" t="s">
        <v>48</v>
      </c>
      <c r="S756" s="344"/>
      <c r="T756" s="344" t="s">
        <v>1463</v>
      </c>
      <c r="U756" s="344" t="s">
        <v>1460</v>
      </c>
      <c r="V756" s="344" t="s">
        <v>121</v>
      </c>
      <c r="W756" s="342" t="s">
        <v>3046</v>
      </c>
      <c r="X756" s="342">
        <v>120</v>
      </c>
      <c r="Y756" s="364">
        <v>42</v>
      </c>
      <c r="Z756" s="364"/>
      <c r="AA756" s="364">
        <v>156</v>
      </c>
      <c r="AB756" s="344" t="s">
        <v>113</v>
      </c>
      <c r="AC756" s="1476">
        <v>82</v>
      </c>
      <c r="AD756" s="364">
        <v>1361425</v>
      </c>
      <c r="AE756" s="319">
        <v>871951448786400</v>
      </c>
      <c r="AF756" s="364">
        <v>20</v>
      </c>
      <c r="AG756" s="364" t="s">
        <v>113</v>
      </c>
      <c r="AH756" s="2778">
        <v>4</v>
      </c>
      <c r="AL756" s="2938"/>
    </row>
    <row r="757" spans="2:38">
      <c r="B757" s="2177"/>
      <c r="C757" s="557" t="s">
        <v>2766</v>
      </c>
      <c r="D757" s="557" t="s">
        <v>2193</v>
      </c>
      <c r="E757" s="1463" t="s">
        <v>2769</v>
      </c>
      <c r="F757" s="91">
        <v>929003576902</v>
      </c>
      <c r="G757" s="62">
        <v>8719514487888</v>
      </c>
      <c r="H757" s="62" t="s">
        <v>1465</v>
      </c>
      <c r="I757" s="62"/>
      <c r="J757" s="324">
        <v>18.5</v>
      </c>
      <c r="K757" s="282">
        <v>2100</v>
      </c>
      <c r="L757" s="275">
        <v>3000</v>
      </c>
      <c r="M757" s="307">
        <v>30000</v>
      </c>
      <c r="N757" s="410">
        <v>3</v>
      </c>
      <c r="O757" s="363" t="s">
        <v>117</v>
      </c>
      <c r="P757" s="958">
        <v>455</v>
      </c>
      <c r="Q757" s="14"/>
      <c r="R757" s="1796" t="s">
        <v>48</v>
      </c>
      <c r="S757" s="363"/>
      <c r="T757" s="363" t="s">
        <v>1467</v>
      </c>
      <c r="U757" s="363" t="s">
        <v>1466</v>
      </c>
      <c r="V757" s="363" t="s">
        <v>147</v>
      </c>
      <c r="W757" s="363" t="s">
        <v>3046</v>
      </c>
      <c r="X757" s="363">
        <v>113</v>
      </c>
      <c r="Y757" s="275">
        <v>42</v>
      </c>
      <c r="Z757" s="275"/>
      <c r="AA757" s="275">
        <v>166</v>
      </c>
      <c r="AB757" s="363" t="s">
        <v>113</v>
      </c>
      <c r="AC757" s="1476">
        <v>82</v>
      </c>
      <c r="AD757" s="275">
        <v>1361426</v>
      </c>
      <c r="AE757" s="319">
        <v>871951448788800</v>
      </c>
      <c r="AF757" s="275">
        <v>20</v>
      </c>
      <c r="AG757" s="275" t="s">
        <v>113</v>
      </c>
      <c r="AH757" s="2848">
        <v>4</v>
      </c>
      <c r="AL757" s="2938"/>
    </row>
    <row r="758" spans="2:38">
      <c r="B758" s="2179"/>
      <c r="C758" s="834" t="s">
        <v>2766</v>
      </c>
      <c r="D758" s="834" t="s">
        <v>2193</v>
      </c>
      <c r="E758" s="1483" t="s">
        <v>2769</v>
      </c>
      <c r="F758" s="194">
        <v>929003577002</v>
      </c>
      <c r="G758" s="264">
        <v>8719514487901</v>
      </c>
      <c r="H758" s="264" t="s">
        <v>1468</v>
      </c>
      <c r="I758" s="264"/>
      <c r="J758" s="431">
        <v>18.5</v>
      </c>
      <c r="K758" s="287">
        <v>2250</v>
      </c>
      <c r="L758" s="673">
        <v>4000</v>
      </c>
      <c r="M758" s="479">
        <v>30000</v>
      </c>
      <c r="N758" s="478">
        <v>3</v>
      </c>
      <c r="O758" s="674" t="s">
        <v>119</v>
      </c>
      <c r="P758" s="1994">
        <v>455</v>
      </c>
      <c r="Q758" s="14"/>
      <c r="R758" s="1795" t="s">
        <v>48</v>
      </c>
      <c r="S758" s="674"/>
      <c r="T758" s="674" t="s">
        <v>1467</v>
      </c>
      <c r="U758" s="674" t="s">
        <v>1466</v>
      </c>
      <c r="V758" s="674" t="s">
        <v>121</v>
      </c>
      <c r="W758" s="674" t="s">
        <v>3046</v>
      </c>
      <c r="X758" s="674">
        <v>121</v>
      </c>
      <c r="Y758" s="673">
        <v>42</v>
      </c>
      <c r="Z758" s="673"/>
      <c r="AA758" s="673">
        <v>166</v>
      </c>
      <c r="AB758" s="674" t="s">
        <v>113</v>
      </c>
      <c r="AC758" s="1478">
        <v>82</v>
      </c>
      <c r="AD758" s="673">
        <v>1361427</v>
      </c>
      <c r="AE758" s="2468">
        <v>871951448790100</v>
      </c>
      <c r="AF758" s="673">
        <v>20</v>
      </c>
      <c r="AG758" s="673" t="s">
        <v>113</v>
      </c>
      <c r="AH758" s="2846">
        <v>4</v>
      </c>
      <c r="AL758" s="2938"/>
    </row>
    <row r="759" spans="2:38" ht="14.5" customHeight="1">
      <c r="B759" s="24"/>
      <c r="C759" s="14"/>
      <c r="D759" s="14"/>
      <c r="E759" s="14"/>
      <c r="F759" s="817" t="s">
        <v>3763</v>
      </c>
      <c r="G759" s="106"/>
      <c r="H759" s="107"/>
      <c r="I759" s="107"/>
      <c r="J759" s="299"/>
      <c r="K759" s="299"/>
      <c r="L759" s="297"/>
      <c r="M759" s="298"/>
      <c r="N759" s="299"/>
      <c r="O759" s="299"/>
      <c r="P759" s="145"/>
      <c r="Q759" s="14"/>
      <c r="R759" s="299"/>
      <c r="S759" s="299"/>
      <c r="T759" s="299"/>
      <c r="U759" s="299"/>
      <c r="V759" s="299"/>
      <c r="W759" s="299"/>
      <c r="X759" s="299"/>
      <c r="Y759" s="297"/>
      <c r="Z759" s="297"/>
      <c r="AA759" s="297"/>
      <c r="AB759" s="299"/>
      <c r="AC759" s="294"/>
      <c r="AD759" s="297"/>
      <c r="AE759" s="2530"/>
      <c r="AF759" s="299"/>
      <c r="AG759" s="299"/>
      <c r="AH759" s="2841"/>
      <c r="AI759"/>
      <c r="AL759" s="2938"/>
    </row>
    <row r="760" spans="2:38" s="1484" customFormat="1" ht="15" customHeight="1">
      <c r="B760" s="1484" t="s">
        <v>2915</v>
      </c>
      <c r="J760" s="1666"/>
      <c r="K760" s="1666"/>
      <c r="L760" s="1901"/>
      <c r="M760" s="1666"/>
      <c r="N760" s="1666"/>
      <c r="O760" s="1666"/>
      <c r="P760" s="33"/>
      <c r="R760" s="1666"/>
      <c r="S760" s="1666"/>
      <c r="T760" s="1666"/>
      <c r="U760" s="1666"/>
      <c r="V760" s="1666"/>
      <c r="W760" s="1666"/>
      <c r="X760" s="1666"/>
      <c r="Y760" s="1901"/>
      <c r="Z760" s="1901"/>
      <c r="AA760" s="1901"/>
      <c r="AB760" s="1666"/>
      <c r="AC760" s="2483"/>
      <c r="AD760" s="1901"/>
      <c r="AE760" s="1901"/>
      <c r="AF760" s="1666"/>
      <c r="AG760" s="1666"/>
      <c r="AH760" s="2791"/>
      <c r="AJ760"/>
      <c r="AK760" s="2933"/>
      <c r="AL760" s="2938"/>
    </row>
    <row r="761" spans="2:38">
      <c r="B761" s="2182" t="s">
        <v>2789</v>
      </c>
      <c r="C761" s="1461" t="s">
        <v>2766</v>
      </c>
      <c r="D761" s="1461" t="s">
        <v>2193</v>
      </c>
      <c r="E761" s="1462" t="s">
        <v>2769</v>
      </c>
      <c r="F761" s="2282">
        <v>929003482202</v>
      </c>
      <c r="G761" s="1535">
        <v>8719514431669</v>
      </c>
      <c r="H761" s="1536" t="s">
        <v>1469</v>
      </c>
      <c r="I761" s="1536"/>
      <c r="J761" s="796">
        <v>11.9</v>
      </c>
      <c r="K761" s="1130">
        <v>2500</v>
      </c>
      <c r="L761" s="1925">
        <v>4000</v>
      </c>
      <c r="M761" s="1537">
        <v>100000</v>
      </c>
      <c r="N761" s="1058">
        <v>10</v>
      </c>
      <c r="O761" s="1954" t="s">
        <v>168</v>
      </c>
      <c r="P761" s="1995">
        <v>570</v>
      </c>
      <c r="Q761" s="14"/>
      <c r="R761" s="1799" t="s">
        <v>48</v>
      </c>
      <c r="S761" s="1675"/>
      <c r="T761" s="1675" t="s">
        <v>3173</v>
      </c>
      <c r="U761" s="1675" t="s">
        <v>2729</v>
      </c>
      <c r="V761" s="1675" t="s">
        <v>121</v>
      </c>
      <c r="W761" s="1675" t="s">
        <v>198</v>
      </c>
      <c r="X761" s="1675">
        <v>210</v>
      </c>
      <c r="Y761" s="1925">
        <v>28</v>
      </c>
      <c r="Z761" s="1925"/>
      <c r="AA761" s="1925">
        <v>1213</v>
      </c>
      <c r="AB761" s="1675" t="s">
        <v>113</v>
      </c>
      <c r="AC761" s="1379">
        <v>80</v>
      </c>
      <c r="AD761" s="1925">
        <v>1013082</v>
      </c>
      <c r="AE761" s="2574">
        <v>871951443166900</v>
      </c>
      <c r="AF761" s="1925">
        <v>10</v>
      </c>
      <c r="AG761" s="1925" t="s">
        <v>113</v>
      </c>
      <c r="AH761" s="2849">
        <v>4</v>
      </c>
      <c r="AL761" s="2938"/>
    </row>
    <row r="762" spans="2:38">
      <c r="B762" s="120"/>
      <c r="C762" s="557" t="s">
        <v>2766</v>
      </c>
      <c r="D762" s="557" t="s">
        <v>2193</v>
      </c>
      <c r="E762" s="1463" t="s">
        <v>2769</v>
      </c>
      <c r="F762" s="2283">
        <v>929003731802</v>
      </c>
      <c r="G762" s="865">
        <v>8720169269590</v>
      </c>
      <c r="H762" s="861" t="s">
        <v>1470</v>
      </c>
      <c r="I762" s="861"/>
      <c r="J762" s="785">
        <v>11.9</v>
      </c>
      <c r="K762" s="1125">
        <v>2500</v>
      </c>
      <c r="L762" s="1926">
        <v>6500</v>
      </c>
      <c r="M762" s="870">
        <v>100000</v>
      </c>
      <c r="N762" s="866">
        <v>10</v>
      </c>
      <c r="O762" s="1955" t="s">
        <v>168</v>
      </c>
      <c r="P762" s="961">
        <v>570</v>
      </c>
      <c r="Q762" s="14"/>
      <c r="R762" s="1800" t="s">
        <v>48</v>
      </c>
      <c r="S762" s="862"/>
      <c r="T762" s="862" t="s">
        <v>3173</v>
      </c>
      <c r="U762" s="862" t="s">
        <v>2729</v>
      </c>
      <c r="V762" s="862" t="s">
        <v>150</v>
      </c>
      <c r="W762" s="862" t="s">
        <v>198</v>
      </c>
      <c r="X762" s="862">
        <v>210</v>
      </c>
      <c r="Y762" s="1926">
        <v>28</v>
      </c>
      <c r="Z762" s="1926"/>
      <c r="AA762" s="1926">
        <v>1213</v>
      </c>
      <c r="AB762" s="862" t="s">
        <v>113</v>
      </c>
      <c r="AC762" s="1376">
        <v>80</v>
      </c>
      <c r="AD762" s="1926">
        <v>1655395</v>
      </c>
      <c r="AE762" s="2575">
        <v>872016926959000</v>
      </c>
      <c r="AF762" s="1926">
        <v>10</v>
      </c>
      <c r="AG762" s="1926" t="s">
        <v>113</v>
      </c>
      <c r="AH762" s="2850">
        <v>4</v>
      </c>
      <c r="AL762" s="2938"/>
    </row>
    <row r="763" spans="2:38">
      <c r="B763" s="120"/>
      <c r="C763" s="557" t="s">
        <v>2766</v>
      </c>
      <c r="D763" s="557" t="s">
        <v>2193</v>
      </c>
      <c r="E763" s="1463" t="s">
        <v>2769</v>
      </c>
      <c r="F763" s="2284">
        <v>929003482302</v>
      </c>
      <c r="G763" s="116">
        <v>8719514431683</v>
      </c>
      <c r="H763" s="861" t="s">
        <v>1471</v>
      </c>
      <c r="I763" s="861"/>
      <c r="J763" s="785">
        <v>17.600000000000001</v>
      </c>
      <c r="K763" s="1125">
        <v>3700</v>
      </c>
      <c r="L763" s="1926">
        <v>4000</v>
      </c>
      <c r="M763" s="870">
        <v>100000</v>
      </c>
      <c r="N763" s="745">
        <v>10</v>
      </c>
      <c r="O763" s="1955" t="s">
        <v>168</v>
      </c>
      <c r="P763" s="961">
        <v>710</v>
      </c>
      <c r="Q763" s="14"/>
      <c r="R763" s="1800" t="s">
        <v>48</v>
      </c>
      <c r="S763" s="862"/>
      <c r="T763" s="862" t="s">
        <v>3648</v>
      </c>
      <c r="U763" s="862" t="s">
        <v>2729</v>
      </c>
      <c r="V763" s="862" t="s">
        <v>121</v>
      </c>
      <c r="W763" s="862" t="s">
        <v>198</v>
      </c>
      <c r="X763" s="862">
        <v>210</v>
      </c>
      <c r="Y763" s="1926">
        <v>28</v>
      </c>
      <c r="Z763" s="1926"/>
      <c r="AA763" s="1926">
        <v>1514</v>
      </c>
      <c r="AB763" s="862" t="s">
        <v>113</v>
      </c>
      <c r="AC763" s="2087">
        <v>80</v>
      </c>
      <c r="AD763" s="1926">
        <v>1013081</v>
      </c>
      <c r="AE763" s="2576">
        <v>871951443168300</v>
      </c>
      <c r="AF763" s="1926">
        <v>10</v>
      </c>
      <c r="AG763" s="1926" t="s">
        <v>113</v>
      </c>
      <c r="AH763" s="2850">
        <v>4</v>
      </c>
      <c r="AL763" s="2938"/>
    </row>
    <row r="764" spans="2:38">
      <c r="B764" s="121"/>
      <c r="C764" s="834" t="s">
        <v>2766</v>
      </c>
      <c r="D764" s="834" t="s">
        <v>2193</v>
      </c>
      <c r="E764" s="1483" t="s">
        <v>2769</v>
      </c>
      <c r="F764" s="2285">
        <v>929003731902</v>
      </c>
      <c r="G764" s="867">
        <v>8720169269613</v>
      </c>
      <c r="H764" s="868" t="s">
        <v>1472</v>
      </c>
      <c r="I764" s="868"/>
      <c r="J764" s="792">
        <v>17.600000000000001</v>
      </c>
      <c r="K764" s="1129">
        <v>3700</v>
      </c>
      <c r="L764" s="1927">
        <v>6500</v>
      </c>
      <c r="M764" s="871">
        <v>100000</v>
      </c>
      <c r="N764" s="869">
        <v>10</v>
      </c>
      <c r="O764" s="1956" t="s">
        <v>168</v>
      </c>
      <c r="P764" s="1996">
        <v>710</v>
      </c>
      <c r="Q764" s="14"/>
      <c r="R764" s="1801" t="s">
        <v>48</v>
      </c>
      <c r="S764" s="1676"/>
      <c r="T764" s="1676" t="s">
        <v>3648</v>
      </c>
      <c r="U764" s="1676" t="s">
        <v>2729</v>
      </c>
      <c r="V764" s="1676" t="s">
        <v>150</v>
      </c>
      <c r="W764" s="1676" t="s">
        <v>198</v>
      </c>
      <c r="X764" s="1676">
        <v>210</v>
      </c>
      <c r="Y764" s="1927">
        <v>28</v>
      </c>
      <c r="Z764" s="1927"/>
      <c r="AA764" s="1927">
        <v>1514</v>
      </c>
      <c r="AB764" s="1676" t="s">
        <v>113</v>
      </c>
      <c r="AC764" s="2088">
        <v>80</v>
      </c>
      <c r="AD764" s="1927">
        <v>1655396</v>
      </c>
      <c r="AE764" s="2577">
        <v>872016926961300</v>
      </c>
      <c r="AF764" s="1927">
        <v>10</v>
      </c>
      <c r="AG764" s="1927" t="s">
        <v>113</v>
      </c>
      <c r="AH764" s="2851">
        <v>4</v>
      </c>
      <c r="AL764" s="2938"/>
    </row>
    <row r="765" spans="2:38" ht="14.5" customHeight="1">
      <c r="B765" s="14"/>
      <c r="C765" s="14"/>
      <c r="D765" s="14"/>
      <c r="E765" s="14"/>
      <c r="F765" s="2164" t="s">
        <v>3687</v>
      </c>
      <c r="G765" s="1415"/>
      <c r="H765" s="1416"/>
      <c r="I765" s="1416"/>
      <c r="J765" s="782"/>
      <c r="K765" s="1316"/>
      <c r="L765" s="1928"/>
      <c r="M765" s="1417"/>
      <c r="N765" s="1418"/>
      <c r="O765" s="1677"/>
      <c r="P765" s="1419"/>
      <c r="Q765" s="14"/>
      <c r="R765" s="1677"/>
      <c r="S765" s="1677"/>
      <c r="T765" s="1677"/>
      <c r="U765" s="1677"/>
      <c r="V765" s="1677"/>
      <c r="W765" s="1677"/>
      <c r="X765" s="1677"/>
      <c r="Y765" s="1928"/>
      <c r="Z765" s="1928"/>
      <c r="AA765" s="1928"/>
      <c r="AB765" s="1677"/>
      <c r="AC765" s="2089"/>
      <c r="AD765" s="1928"/>
      <c r="AE765" s="2660"/>
      <c r="AF765" s="1677"/>
      <c r="AG765" s="1677"/>
      <c r="AH765" s="2852"/>
      <c r="AI765"/>
      <c r="AL765" s="2938"/>
    </row>
    <row r="766" spans="2:38" ht="14.5" customHeight="1">
      <c r="B766" s="14"/>
      <c r="C766" s="14"/>
      <c r="D766" s="14"/>
      <c r="E766" s="14"/>
      <c r="F766" s="14"/>
      <c r="G766" s="14"/>
      <c r="H766" s="14"/>
      <c r="I766" s="14"/>
      <c r="J766" s="145"/>
      <c r="K766" s="145"/>
      <c r="L766" s="404"/>
      <c r="M766" s="145"/>
      <c r="N766" s="145"/>
      <c r="O766" s="145"/>
      <c r="P766" s="145"/>
      <c r="Q766" s="14"/>
      <c r="R766" s="145"/>
      <c r="S766" s="145"/>
      <c r="T766" s="145"/>
      <c r="U766" s="145"/>
      <c r="V766" s="145"/>
      <c r="W766" s="145"/>
      <c r="X766" s="145"/>
      <c r="Y766" s="404"/>
      <c r="Z766" s="404"/>
      <c r="AA766" s="404"/>
      <c r="AB766" s="145"/>
      <c r="AC766" s="145"/>
      <c r="AD766" s="404"/>
      <c r="AE766" s="404"/>
      <c r="AF766" s="145"/>
      <c r="AG766" s="145"/>
      <c r="AH766" s="2828"/>
      <c r="AI766"/>
      <c r="AL766" s="2938"/>
    </row>
    <row r="767" spans="2:38">
      <c r="B767" s="521" t="s">
        <v>2790</v>
      </c>
      <c r="C767" s="2394" t="s">
        <v>2766</v>
      </c>
      <c r="D767" s="1461" t="s">
        <v>2193</v>
      </c>
      <c r="E767" s="1462" t="s">
        <v>2769</v>
      </c>
      <c r="F767" s="2286">
        <v>929003807402</v>
      </c>
      <c r="G767" s="1054">
        <v>8720169316713</v>
      </c>
      <c r="H767" s="1055" t="s">
        <v>151</v>
      </c>
      <c r="I767" s="1055"/>
      <c r="J767" s="1062">
        <v>14</v>
      </c>
      <c r="K767" s="1079">
        <v>2600</v>
      </c>
      <c r="L767" s="269">
        <v>4000</v>
      </c>
      <c r="M767" s="270">
        <v>75000</v>
      </c>
      <c r="N767" s="1058">
        <v>5</v>
      </c>
      <c r="O767" s="1634" t="s">
        <v>152</v>
      </c>
      <c r="P767" s="1052">
        <v>300</v>
      </c>
      <c r="Q767" s="515"/>
      <c r="R767" s="1783" t="s">
        <v>48</v>
      </c>
      <c r="S767" s="1634"/>
      <c r="T767" s="1634" t="s">
        <v>3173</v>
      </c>
      <c r="U767" s="1634" t="s">
        <v>139</v>
      </c>
      <c r="V767" s="1634" t="s">
        <v>121</v>
      </c>
      <c r="W767" s="295" t="s">
        <v>198</v>
      </c>
      <c r="X767" s="295">
        <v>185</v>
      </c>
      <c r="Y767" s="269">
        <v>28</v>
      </c>
      <c r="Z767" s="269"/>
      <c r="AA767" s="269">
        <v>1214</v>
      </c>
      <c r="AB767" s="1634" t="s">
        <v>113</v>
      </c>
      <c r="AC767" s="1379">
        <v>80</v>
      </c>
      <c r="AD767" s="269">
        <v>1996489</v>
      </c>
      <c r="AE767" s="1912">
        <v>872016931671300</v>
      </c>
      <c r="AF767" s="269">
        <v>20</v>
      </c>
      <c r="AG767" s="269" t="s">
        <v>113</v>
      </c>
      <c r="AH767" s="2782">
        <v>4</v>
      </c>
      <c r="AL767" s="2938"/>
    </row>
    <row r="768" spans="2:38">
      <c r="B768" s="121"/>
      <c r="C768" s="2395" t="s">
        <v>2766</v>
      </c>
      <c r="D768" s="834" t="s">
        <v>2193</v>
      </c>
      <c r="E768" s="1483" t="s">
        <v>2769</v>
      </c>
      <c r="F768" s="2285">
        <v>929003807602</v>
      </c>
      <c r="G768" s="213">
        <v>8720169316751</v>
      </c>
      <c r="H768" s="1053" t="s">
        <v>153</v>
      </c>
      <c r="I768" s="1053"/>
      <c r="J768" s="807">
        <v>22.1</v>
      </c>
      <c r="K768" s="1092">
        <v>4100</v>
      </c>
      <c r="L768" s="273">
        <v>4000</v>
      </c>
      <c r="M768" s="438">
        <v>75000</v>
      </c>
      <c r="N768" s="869">
        <v>5</v>
      </c>
      <c r="O768" s="1670" t="s">
        <v>152</v>
      </c>
      <c r="P768" s="1992">
        <v>395</v>
      </c>
      <c r="Q768" s="515"/>
      <c r="R768" s="1791" t="s">
        <v>48</v>
      </c>
      <c r="S768" s="1670"/>
      <c r="T768" s="1670" t="s">
        <v>3648</v>
      </c>
      <c r="U768" s="1670" t="s">
        <v>139</v>
      </c>
      <c r="V768" s="1670" t="s">
        <v>121</v>
      </c>
      <c r="W768" s="284" t="s">
        <v>198</v>
      </c>
      <c r="X768" s="284">
        <v>185</v>
      </c>
      <c r="Y768" s="273">
        <v>28</v>
      </c>
      <c r="Z768" s="273"/>
      <c r="AA768" s="273">
        <v>1514</v>
      </c>
      <c r="AB768" s="1670" t="s">
        <v>113</v>
      </c>
      <c r="AC768" s="2088">
        <v>80</v>
      </c>
      <c r="AD768" s="273">
        <v>1996488</v>
      </c>
      <c r="AE768" s="1913">
        <v>872016931675100</v>
      </c>
      <c r="AF768" s="273">
        <v>20</v>
      </c>
      <c r="AG768" s="273" t="s">
        <v>113</v>
      </c>
      <c r="AH768" s="2780">
        <v>4</v>
      </c>
      <c r="AL768" s="2938"/>
    </row>
    <row r="769" spans="2:39" ht="14.5" customHeight="1">
      <c r="B769" s="14"/>
      <c r="C769" s="14"/>
      <c r="D769" s="14"/>
      <c r="E769" s="14"/>
      <c r="F769" s="2164" t="s">
        <v>3688</v>
      </c>
      <c r="G769" s="14"/>
      <c r="H769" s="14"/>
      <c r="I769" s="14"/>
      <c r="J769" s="145"/>
      <c r="K769" s="145"/>
      <c r="L769" s="404"/>
      <c r="M769" s="145"/>
      <c r="N769" s="145"/>
      <c r="O769" s="145"/>
      <c r="P769" s="145"/>
      <c r="Q769" s="14"/>
      <c r="R769" s="145"/>
      <c r="S769" s="145"/>
      <c r="T769" s="145"/>
      <c r="U769" s="145"/>
      <c r="V769" s="145"/>
      <c r="W769" s="145"/>
      <c r="X769" s="145"/>
      <c r="Y769" s="404"/>
      <c r="Z769" s="404"/>
      <c r="AA769" s="404"/>
      <c r="AB769" s="145"/>
      <c r="AC769" s="145"/>
      <c r="AD769" s="404"/>
      <c r="AE769" s="404"/>
      <c r="AF769" s="145"/>
      <c r="AG769" s="145"/>
      <c r="AH769" s="2828"/>
      <c r="AI769"/>
      <c r="AL769" s="2938"/>
    </row>
    <row r="770" spans="2:39" ht="14.5" customHeight="1">
      <c r="B770" s="14"/>
      <c r="C770" s="14"/>
      <c r="D770" s="14"/>
      <c r="E770" s="14"/>
      <c r="F770" s="13"/>
      <c r="G770" s="21"/>
      <c r="H770" s="14"/>
      <c r="I770" s="14"/>
      <c r="J770" s="145"/>
      <c r="K770" s="145"/>
      <c r="L770" s="404"/>
      <c r="M770" s="145"/>
      <c r="N770" s="145"/>
      <c r="O770" s="145"/>
      <c r="P770" s="962"/>
      <c r="Q770" s="14"/>
      <c r="R770" s="145"/>
      <c r="S770" s="145"/>
      <c r="T770" s="145"/>
      <c r="U770" s="145"/>
      <c r="V770" s="145"/>
      <c r="W770" s="145"/>
      <c r="X770" s="145"/>
      <c r="Y770" s="404"/>
      <c r="Z770" s="404"/>
      <c r="AA770" s="404"/>
      <c r="AB770" s="145"/>
      <c r="AC770" s="145"/>
      <c r="AD770" s="404"/>
      <c r="AE770" s="404"/>
      <c r="AF770" s="145"/>
      <c r="AG770" s="145"/>
      <c r="AH770" s="2828"/>
      <c r="AI770"/>
      <c r="AL770" s="2938"/>
    </row>
    <row r="771" spans="2:39" s="1484" customFormat="1" ht="15" customHeight="1">
      <c r="B771" s="1484" t="s">
        <v>2916</v>
      </c>
      <c r="J771" s="1666"/>
      <c r="K771" s="1666"/>
      <c r="L771" s="1901"/>
      <c r="M771" s="1666"/>
      <c r="N771" s="1666"/>
      <c r="O771" s="1666"/>
      <c r="P771" s="33"/>
      <c r="R771" s="1666"/>
      <c r="S771" s="1666"/>
      <c r="T771" s="1666"/>
      <c r="U771" s="1666"/>
      <c r="V771" s="1666"/>
      <c r="W771" s="1666"/>
      <c r="X771" s="1666"/>
      <c r="Y771" s="1901"/>
      <c r="Z771" s="1901"/>
      <c r="AA771" s="1901"/>
      <c r="AB771" s="1666"/>
      <c r="AC771" s="2483"/>
      <c r="AD771" s="1901"/>
      <c r="AE771" s="1901"/>
      <c r="AF771" s="1666"/>
      <c r="AG771" s="1666"/>
      <c r="AH771" s="2791"/>
      <c r="AJ771"/>
      <c r="AK771" s="2933"/>
      <c r="AL771" s="2938"/>
    </row>
    <row r="772" spans="2:39">
      <c r="B772" s="521" t="s">
        <v>2791</v>
      </c>
      <c r="C772" s="2394" t="s">
        <v>2766</v>
      </c>
      <c r="D772" s="1461"/>
      <c r="E772" s="1462" t="s">
        <v>2769</v>
      </c>
      <c r="F772" s="169">
        <v>929004270502</v>
      </c>
      <c r="G772" s="38">
        <v>8721103063090</v>
      </c>
      <c r="H772" s="2421" t="s">
        <v>3720</v>
      </c>
      <c r="I772" s="2421"/>
      <c r="J772" s="326">
        <v>7.6</v>
      </c>
      <c r="K772" s="1079">
        <v>1150</v>
      </c>
      <c r="L772" s="269">
        <v>4000</v>
      </c>
      <c r="M772" s="270">
        <v>75000</v>
      </c>
      <c r="N772" s="295">
        <v>5</v>
      </c>
      <c r="O772" s="1634" t="s">
        <v>1333</v>
      </c>
      <c r="P772" s="2001">
        <v>760</v>
      </c>
      <c r="Q772" s="508" t="s">
        <v>2323</v>
      </c>
      <c r="R772" s="1783" t="s">
        <v>48</v>
      </c>
      <c r="S772" s="1634"/>
      <c r="T772" s="1634" t="s">
        <v>3649</v>
      </c>
      <c r="U772" s="1634" t="s">
        <v>2729</v>
      </c>
      <c r="V772" s="1634" t="s">
        <v>121</v>
      </c>
      <c r="W772" s="295" t="s">
        <v>198</v>
      </c>
      <c r="X772" s="295">
        <v>151</v>
      </c>
      <c r="Y772" s="269">
        <v>28</v>
      </c>
      <c r="Z772" s="269"/>
      <c r="AA772" s="269">
        <v>604</v>
      </c>
      <c r="AB772" s="1634" t="s">
        <v>133</v>
      </c>
      <c r="AC772" s="295">
        <v>80</v>
      </c>
      <c r="AD772" s="269">
        <v>2301309</v>
      </c>
      <c r="AE772" s="269">
        <v>872110306309000</v>
      </c>
      <c r="AF772" s="269">
        <v>10</v>
      </c>
      <c r="AG772" s="269" t="s">
        <v>113</v>
      </c>
      <c r="AH772" s="2782">
        <v>4</v>
      </c>
      <c r="AL772" s="2938"/>
    </row>
    <row r="773" spans="2:39" ht="15.5">
      <c r="B773" s="138"/>
      <c r="C773" s="2401" t="s">
        <v>2766</v>
      </c>
      <c r="D773" s="557" t="s">
        <v>2193</v>
      </c>
      <c r="E773" s="1463" t="s">
        <v>2769</v>
      </c>
      <c r="F773" s="2287">
        <v>929004270702</v>
      </c>
      <c r="G773" s="70">
        <v>8721103063137</v>
      </c>
      <c r="H773" s="1420" t="s">
        <v>2726</v>
      </c>
      <c r="I773" s="1420"/>
      <c r="J773" s="555">
        <v>15.6</v>
      </c>
      <c r="K773" s="1075">
        <v>2500</v>
      </c>
      <c r="L773" s="405">
        <v>4000</v>
      </c>
      <c r="M773" s="528">
        <v>75000</v>
      </c>
      <c r="N773" s="529">
        <v>5</v>
      </c>
      <c r="O773" s="1678" t="s">
        <v>1333</v>
      </c>
      <c r="P773" s="958">
        <v>915</v>
      </c>
      <c r="Q773" s="508"/>
      <c r="R773" s="1804" t="s">
        <v>48</v>
      </c>
      <c r="S773" s="1678"/>
      <c r="T773" s="1678" t="s">
        <v>3173</v>
      </c>
      <c r="U773" s="1678" t="s">
        <v>2729</v>
      </c>
      <c r="V773" s="1678" t="s">
        <v>121</v>
      </c>
      <c r="W773" s="529" t="s">
        <v>198</v>
      </c>
      <c r="X773" s="529">
        <v>160</v>
      </c>
      <c r="Y773" s="405">
        <v>28</v>
      </c>
      <c r="Z773" s="405"/>
      <c r="AA773" s="405">
        <v>1214</v>
      </c>
      <c r="AB773" s="1678" t="s">
        <v>133</v>
      </c>
      <c r="AC773" s="529">
        <v>80</v>
      </c>
      <c r="AD773" s="405">
        <v>2301311</v>
      </c>
      <c r="AE773" s="405">
        <v>872110306313700</v>
      </c>
      <c r="AF773" s="405">
        <v>10</v>
      </c>
      <c r="AG773" s="405" t="s">
        <v>113</v>
      </c>
      <c r="AH773" s="2853">
        <v>4</v>
      </c>
      <c r="AL773" s="2938"/>
      <c r="AM773" s="1484"/>
    </row>
    <row r="774" spans="2:39">
      <c r="B774" s="1421"/>
      <c r="C774" s="2401" t="s">
        <v>2766</v>
      </c>
      <c r="D774" s="557" t="s">
        <v>2193</v>
      </c>
      <c r="E774" s="1463" t="s">
        <v>2769</v>
      </c>
      <c r="F774" s="2252">
        <v>929002210902</v>
      </c>
      <c r="G774" s="988">
        <v>8718699669782</v>
      </c>
      <c r="H774" s="2359" t="s">
        <v>1615</v>
      </c>
      <c r="I774" s="2359"/>
      <c r="J774" s="989">
        <v>25</v>
      </c>
      <c r="K774" s="520">
        <v>3700</v>
      </c>
      <c r="L774" s="915">
        <v>6500</v>
      </c>
      <c r="M774" s="520">
        <v>60000</v>
      </c>
      <c r="N774" s="509">
        <v>5</v>
      </c>
      <c r="O774" s="1005" t="s">
        <v>125</v>
      </c>
      <c r="P774" s="1448">
        <v>1115</v>
      </c>
      <c r="Q774" s="508"/>
      <c r="R774" s="1809" t="s">
        <v>48</v>
      </c>
      <c r="S774" s="1005"/>
      <c r="T774" s="1005" t="s">
        <v>3648</v>
      </c>
      <c r="U774" s="1005" t="s">
        <v>139</v>
      </c>
      <c r="V774" s="1005" t="s">
        <v>150</v>
      </c>
      <c r="W774" s="509" t="s">
        <v>198</v>
      </c>
      <c r="X774" s="509">
        <v>148</v>
      </c>
      <c r="Y774" s="915">
        <v>28</v>
      </c>
      <c r="Z774" s="915"/>
      <c r="AA774" s="915">
        <v>1514</v>
      </c>
      <c r="AB774" s="1005" t="s">
        <v>133</v>
      </c>
      <c r="AC774" s="509">
        <v>80</v>
      </c>
      <c r="AD774" s="915">
        <v>406203</v>
      </c>
      <c r="AE774" s="915">
        <v>871869966978200</v>
      </c>
      <c r="AF774" s="915">
        <v>10</v>
      </c>
      <c r="AG774" s="915" t="s">
        <v>113</v>
      </c>
      <c r="AH774" s="2784">
        <v>4</v>
      </c>
      <c r="AL774" s="2938"/>
    </row>
    <row r="775" spans="2:39">
      <c r="B775" s="1422"/>
      <c r="C775" s="2395" t="s">
        <v>2766</v>
      </c>
      <c r="D775" s="834"/>
      <c r="E775" s="1483" t="s">
        <v>2769</v>
      </c>
      <c r="F775" s="188">
        <v>929004270902</v>
      </c>
      <c r="G775" s="47">
        <v>8721103063175</v>
      </c>
      <c r="H775" s="483" t="s">
        <v>2727</v>
      </c>
      <c r="I775" s="483"/>
      <c r="J775" s="431">
        <v>23.1</v>
      </c>
      <c r="K775" s="1077">
        <v>3700</v>
      </c>
      <c r="L775" s="273">
        <v>4000</v>
      </c>
      <c r="M775" s="274">
        <v>75000</v>
      </c>
      <c r="N775" s="284">
        <v>5</v>
      </c>
      <c r="O775" s="1670" t="s">
        <v>1333</v>
      </c>
      <c r="P775" s="1446">
        <v>1115</v>
      </c>
      <c r="Q775" s="508"/>
      <c r="R775" s="1791" t="s">
        <v>48</v>
      </c>
      <c r="S775" s="1670"/>
      <c r="T775" s="1670" t="s">
        <v>3648</v>
      </c>
      <c r="U775" s="1670" t="s">
        <v>2729</v>
      </c>
      <c r="V775" s="1670" t="s">
        <v>121</v>
      </c>
      <c r="W775" s="284" t="s">
        <v>198</v>
      </c>
      <c r="X775" s="284">
        <v>160</v>
      </c>
      <c r="Y775" s="273">
        <v>28</v>
      </c>
      <c r="Z775" s="273"/>
      <c r="AA775" s="273">
        <v>1514</v>
      </c>
      <c r="AB775" s="1670" t="s">
        <v>133</v>
      </c>
      <c r="AC775" s="284">
        <v>80</v>
      </c>
      <c r="AD775" s="273">
        <v>2301310</v>
      </c>
      <c r="AE775" s="273">
        <v>872110306317500</v>
      </c>
      <c r="AF775" s="273">
        <v>10</v>
      </c>
      <c r="AG775" s="273" t="s">
        <v>113</v>
      </c>
      <c r="AH775" s="2780">
        <v>4</v>
      </c>
      <c r="AL775" s="2938"/>
    </row>
    <row r="776" spans="2:39" ht="14.5" customHeight="1">
      <c r="B776" s="14"/>
      <c r="C776" s="14"/>
      <c r="D776" s="14"/>
      <c r="E776" s="14"/>
      <c r="F776" s="2750" t="s">
        <v>3037</v>
      </c>
      <c r="G776" s="21"/>
      <c r="H776" s="14"/>
      <c r="I776" s="14"/>
      <c r="J776" s="145"/>
      <c r="K776" s="145"/>
      <c r="L776" s="404"/>
      <c r="M776" s="145"/>
      <c r="N776" s="145"/>
      <c r="O776" s="145"/>
      <c r="P776" s="144"/>
      <c r="Q776" s="14"/>
      <c r="R776" s="145"/>
      <c r="S776" s="145"/>
      <c r="T776" s="145"/>
      <c r="U776" s="145"/>
      <c r="V776" s="145"/>
      <c r="W776" s="145"/>
      <c r="X776" s="145"/>
      <c r="Y776" s="404"/>
      <c r="Z776" s="404"/>
      <c r="AA776" s="404"/>
      <c r="AB776" s="145"/>
      <c r="AC776" s="145"/>
      <c r="AD776" s="404"/>
      <c r="AE776" s="404"/>
      <c r="AF776" s="145"/>
      <c r="AG776" s="145"/>
      <c r="AH776" s="2828"/>
      <c r="AI776"/>
      <c r="AL776" s="2938"/>
    </row>
    <row r="777" spans="2:39" ht="14.5" customHeight="1">
      <c r="B777" s="14"/>
      <c r="C777" s="14"/>
      <c r="D777" s="14"/>
      <c r="E777" s="14"/>
      <c r="F777" s="14"/>
      <c r="G777" s="14"/>
      <c r="H777" s="14"/>
      <c r="I777" s="14"/>
      <c r="J777" s="145"/>
      <c r="K777" s="145"/>
      <c r="L777" s="404"/>
      <c r="M777" s="145"/>
      <c r="N777" s="145"/>
      <c r="O777" s="145"/>
      <c r="P777" s="145"/>
      <c r="Q777" s="14"/>
      <c r="R777" s="145"/>
      <c r="S777" s="145"/>
      <c r="T777" s="145"/>
      <c r="U777" s="145"/>
      <c r="V777" s="145"/>
      <c r="W777" s="145"/>
      <c r="X777" s="145"/>
      <c r="Y777" s="404"/>
      <c r="Z777" s="404"/>
      <c r="AA777" s="404"/>
      <c r="AB777" s="145"/>
      <c r="AC777" s="145"/>
      <c r="AD777" s="404"/>
      <c r="AE777" s="404"/>
      <c r="AF777" s="145"/>
      <c r="AG777" s="145"/>
      <c r="AH777" s="2828"/>
      <c r="AI777"/>
      <c r="AL777" s="2938"/>
    </row>
    <row r="778" spans="2:39" s="1484" customFormat="1" ht="15" customHeight="1">
      <c r="B778" s="1484" t="s">
        <v>2917</v>
      </c>
      <c r="J778" s="1666"/>
      <c r="K778" s="1666"/>
      <c r="L778" s="1901"/>
      <c r="M778" s="1666"/>
      <c r="N778" s="1666"/>
      <c r="O778" s="1666"/>
      <c r="P778" s="33"/>
      <c r="R778" s="1666"/>
      <c r="S778" s="1666"/>
      <c r="T778" s="1666"/>
      <c r="U778" s="1666"/>
      <c r="V778" s="1666"/>
      <c r="W778" s="1666"/>
      <c r="X778" s="1666"/>
      <c r="Y778" s="1901"/>
      <c r="Z778" s="1901"/>
      <c r="AA778" s="1901"/>
      <c r="AB778" s="1666"/>
      <c r="AC778" s="2483"/>
      <c r="AD778" s="1901"/>
      <c r="AE778" s="1901"/>
      <c r="AF778" s="1666"/>
      <c r="AG778" s="1666"/>
      <c r="AH778" s="2791"/>
      <c r="AJ778"/>
      <c r="AK778" s="2933"/>
      <c r="AL778" s="2938"/>
    </row>
    <row r="779" spans="2:39">
      <c r="B779" s="561" t="s">
        <v>2792</v>
      </c>
      <c r="C779" s="1461" t="s">
        <v>2766</v>
      </c>
      <c r="D779" s="1461" t="s">
        <v>2193</v>
      </c>
      <c r="E779" s="1462" t="s">
        <v>2769</v>
      </c>
      <c r="F779" s="1424">
        <v>929004260202</v>
      </c>
      <c r="G779" s="496">
        <v>8721103044150</v>
      </c>
      <c r="H779" s="589" t="s">
        <v>2356</v>
      </c>
      <c r="I779" s="589"/>
      <c r="J779" s="724">
        <v>7.6</v>
      </c>
      <c r="K779" s="446">
        <v>1090</v>
      </c>
      <c r="L779" s="400">
        <v>3000</v>
      </c>
      <c r="M779" s="1205">
        <v>75000</v>
      </c>
      <c r="N779" s="725">
        <v>5</v>
      </c>
      <c r="O779" s="400" t="s">
        <v>125</v>
      </c>
      <c r="P779" s="1995">
        <v>220</v>
      </c>
      <c r="Q779" s="508"/>
      <c r="R779" s="1805" t="s">
        <v>48</v>
      </c>
      <c r="S779" s="400"/>
      <c r="T779" s="400" t="s">
        <v>3649</v>
      </c>
      <c r="U779" s="400" t="s">
        <v>139</v>
      </c>
      <c r="V779" s="400" t="s">
        <v>147</v>
      </c>
      <c r="W779" s="360" t="s">
        <v>198</v>
      </c>
      <c r="X779" s="360">
        <v>143</v>
      </c>
      <c r="Y779" s="400">
        <v>28</v>
      </c>
      <c r="Z779" s="400"/>
      <c r="AA779" s="400">
        <v>604</v>
      </c>
      <c r="AB779" s="400" t="s">
        <v>113</v>
      </c>
      <c r="AC779" s="725">
        <v>80</v>
      </c>
      <c r="AD779" s="400">
        <v>2144208</v>
      </c>
      <c r="AE779" s="2578">
        <v>872110304415000</v>
      </c>
      <c r="AF779" s="400">
        <v>10</v>
      </c>
      <c r="AG779" s="400" t="s">
        <v>113</v>
      </c>
      <c r="AH779" s="2796">
        <v>4</v>
      </c>
      <c r="AL779" s="2938"/>
    </row>
    <row r="780" spans="2:39">
      <c r="B780" s="120"/>
      <c r="C780" s="557" t="s">
        <v>2766</v>
      </c>
      <c r="D780" s="557" t="s">
        <v>2193</v>
      </c>
      <c r="E780" s="1463" t="s">
        <v>2769</v>
      </c>
      <c r="F780" s="2288">
        <v>929001307002</v>
      </c>
      <c r="G780" s="931">
        <v>8718696697474</v>
      </c>
      <c r="H780" s="932" t="s">
        <v>1510</v>
      </c>
      <c r="I780" s="1465"/>
      <c r="J780" s="1035">
        <v>8</v>
      </c>
      <c r="K780" s="1021">
        <v>1000</v>
      </c>
      <c r="L780" s="915">
        <v>3000</v>
      </c>
      <c r="M780" s="1034">
        <v>70000</v>
      </c>
      <c r="N780" s="934">
        <v>5</v>
      </c>
      <c r="O780" s="915" t="s">
        <v>119</v>
      </c>
      <c r="P780" s="1998">
        <v>180</v>
      </c>
      <c r="Q780" s="14"/>
      <c r="R780" s="1806" t="s">
        <v>48</v>
      </c>
      <c r="S780" s="915"/>
      <c r="T780" s="915" t="s">
        <v>3649</v>
      </c>
      <c r="U780" s="915" t="s">
        <v>139</v>
      </c>
      <c r="V780" s="915" t="s">
        <v>147</v>
      </c>
      <c r="W780" s="509" t="s">
        <v>198</v>
      </c>
      <c r="X780" s="509">
        <v>125</v>
      </c>
      <c r="Y780" s="915">
        <v>28</v>
      </c>
      <c r="Z780" s="915"/>
      <c r="AA780" s="915">
        <v>604</v>
      </c>
      <c r="AB780" s="915" t="s">
        <v>113</v>
      </c>
      <c r="AC780" s="934">
        <v>83</v>
      </c>
      <c r="AD780" s="915">
        <v>465198</v>
      </c>
      <c r="AE780" s="2579">
        <v>871869669747400</v>
      </c>
      <c r="AF780" s="915">
        <v>10</v>
      </c>
      <c r="AG780" s="915" t="s">
        <v>113</v>
      </c>
      <c r="AH780" s="2784">
        <v>4</v>
      </c>
      <c r="AL780" s="2938"/>
    </row>
    <row r="781" spans="2:39">
      <c r="B781" s="120"/>
      <c r="C781" s="557" t="s">
        <v>2766</v>
      </c>
      <c r="D781" s="557" t="s">
        <v>2193</v>
      </c>
      <c r="E781" s="1463" t="s">
        <v>2769</v>
      </c>
      <c r="F781" s="875">
        <v>929004260302</v>
      </c>
      <c r="G781" s="104">
        <v>8721103044174</v>
      </c>
      <c r="H781" s="1284" t="s">
        <v>2357</v>
      </c>
      <c r="I781" s="1466"/>
      <c r="J781" s="1283">
        <v>7.6</v>
      </c>
      <c r="K781" s="419">
        <v>1150</v>
      </c>
      <c r="L781" s="364">
        <v>4000</v>
      </c>
      <c r="M781" s="414">
        <v>75000</v>
      </c>
      <c r="N781" s="1285">
        <v>5</v>
      </c>
      <c r="O781" s="364" t="s">
        <v>125</v>
      </c>
      <c r="P781" s="961">
        <v>220</v>
      </c>
      <c r="Q781" s="508"/>
      <c r="R781" s="1807" t="s">
        <v>48</v>
      </c>
      <c r="S781" s="364"/>
      <c r="T781" s="364" t="s">
        <v>3649</v>
      </c>
      <c r="U781" s="364" t="s">
        <v>139</v>
      </c>
      <c r="V781" s="364" t="s">
        <v>121</v>
      </c>
      <c r="W781" s="342" t="s">
        <v>198</v>
      </c>
      <c r="X781" s="342">
        <v>151</v>
      </c>
      <c r="Y781" s="364">
        <v>28</v>
      </c>
      <c r="Z781" s="364"/>
      <c r="AA781" s="364">
        <v>604</v>
      </c>
      <c r="AB781" s="364" t="s">
        <v>113</v>
      </c>
      <c r="AC781" s="1285">
        <v>80</v>
      </c>
      <c r="AD781" s="364">
        <v>2144206</v>
      </c>
      <c r="AE781" s="2517">
        <v>872110304417400</v>
      </c>
      <c r="AF781" s="364">
        <v>10</v>
      </c>
      <c r="AG781" s="364" t="s">
        <v>113</v>
      </c>
      <c r="AH781" s="2778">
        <v>4</v>
      </c>
      <c r="AL781" s="2938"/>
    </row>
    <row r="782" spans="2:39">
      <c r="B782" s="120"/>
      <c r="C782" s="557" t="s">
        <v>2766</v>
      </c>
      <c r="D782" s="557" t="s">
        <v>2193</v>
      </c>
      <c r="E782" s="1463" t="s">
        <v>2769</v>
      </c>
      <c r="F782" s="2288">
        <v>929001307102</v>
      </c>
      <c r="G782" s="931">
        <v>8718696697498</v>
      </c>
      <c r="H782" s="932" t="s">
        <v>1511</v>
      </c>
      <c r="I782" s="1465"/>
      <c r="J782" s="1035">
        <v>8</v>
      </c>
      <c r="K782" s="1021">
        <v>1050</v>
      </c>
      <c r="L782" s="915">
        <v>4000</v>
      </c>
      <c r="M782" s="1034">
        <v>70000</v>
      </c>
      <c r="N782" s="934">
        <v>5</v>
      </c>
      <c r="O782" s="915" t="s">
        <v>119</v>
      </c>
      <c r="P782" s="1998">
        <v>180</v>
      </c>
      <c r="Q782" s="14"/>
      <c r="R782" s="1806" t="s">
        <v>48</v>
      </c>
      <c r="S782" s="915"/>
      <c r="T782" s="915" t="s">
        <v>3649</v>
      </c>
      <c r="U782" s="915" t="s">
        <v>139</v>
      </c>
      <c r="V782" s="915" t="s">
        <v>121</v>
      </c>
      <c r="W782" s="509" t="s">
        <v>198</v>
      </c>
      <c r="X782" s="509">
        <v>131</v>
      </c>
      <c r="Y782" s="915">
        <v>28</v>
      </c>
      <c r="Z782" s="915"/>
      <c r="AA782" s="915">
        <v>604</v>
      </c>
      <c r="AB782" s="915" t="s">
        <v>113</v>
      </c>
      <c r="AC782" s="934">
        <v>83</v>
      </c>
      <c r="AD782" s="915">
        <v>465199</v>
      </c>
      <c r="AE782" s="2579">
        <v>871869669749800</v>
      </c>
      <c r="AF782" s="915">
        <v>10</v>
      </c>
      <c r="AG782" s="915" t="s">
        <v>113</v>
      </c>
      <c r="AH782" s="2784">
        <v>4</v>
      </c>
      <c r="AL782" s="2938"/>
    </row>
    <row r="783" spans="2:39">
      <c r="B783" s="120"/>
      <c r="C783" s="557" t="s">
        <v>2766</v>
      </c>
      <c r="D783" s="557" t="s">
        <v>2193</v>
      </c>
      <c r="E783" s="1463" t="s">
        <v>2769</v>
      </c>
      <c r="F783" s="187">
        <v>929004260402</v>
      </c>
      <c r="G783" s="104">
        <v>8721103044198</v>
      </c>
      <c r="H783" s="1286" t="s">
        <v>2358</v>
      </c>
      <c r="I783" s="1467"/>
      <c r="J783" s="1283">
        <v>7.6</v>
      </c>
      <c r="K783" s="338">
        <v>1150</v>
      </c>
      <c r="L783" s="364">
        <v>6500</v>
      </c>
      <c r="M783" s="414">
        <v>75000</v>
      </c>
      <c r="N783" s="1285">
        <v>5</v>
      </c>
      <c r="O783" s="344" t="s">
        <v>125</v>
      </c>
      <c r="P783" s="961">
        <v>220</v>
      </c>
      <c r="Q783" s="508"/>
      <c r="R783" s="1793" t="s">
        <v>48</v>
      </c>
      <c r="S783" s="344"/>
      <c r="T783" s="344" t="s">
        <v>3649</v>
      </c>
      <c r="U783" s="344" t="s">
        <v>139</v>
      </c>
      <c r="V783" s="344" t="s">
        <v>150</v>
      </c>
      <c r="W783" s="342" t="s">
        <v>198</v>
      </c>
      <c r="X783" s="342">
        <v>151</v>
      </c>
      <c r="Y783" s="364">
        <v>28</v>
      </c>
      <c r="Z783" s="364"/>
      <c r="AA783" s="364">
        <v>604</v>
      </c>
      <c r="AB783" s="344" t="s">
        <v>113</v>
      </c>
      <c r="AC783" s="1285">
        <v>80</v>
      </c>
      <c r="AD783" s="364">
        <v>2144217</v>
      </c>
      <c r="AE783" s="2517">
        <v>872110304419800</v>
      </c>
      <c r="AF783" s="364">
        <v>10</v>
      </c>
      <c r="AG783" s="364" t="s">
        <v>113</v>
      </c>
      <c r="AH783" s="2778">
        <v>4</v>
      </c>
      <c r="AL783" s="2938"/>
    </row>
    <row r="784" spans="2:39">
      <c r="B784" s="120"/>
      <c r="C784" s="557" t="s">
        <v>2766</v>
      </c>
      <c r="D784" s="557" t="s">
        <v>2193</v>
      </c>
      <c r="E784" s="1463" t="s">
        <v>2769</v>
      </c>
      <c r="F784" s="150">
        <v>929001298402</v>
      </c>
      <c r="G784" s="104">
        <v>8718696687086</v>
      </c>
      <c r="H784" s="205" t="s">
        <v>1513</v>
      </c>
      <c r="I784" s="205"/>
      <c r="J784" s="324">
        <v>12</v>
      </c>
      <c r="K784" s="1075">
        <v>1575</v>
      </c>
      <c r="L784" s="282">
        <v>4000</v>
      </c>
      <c r="M784" s="358">
        <v>70000</v>
      </c>
      <c r="N784" s="411">
        <v>5</v>
      </c>
      <c r="O784" s="300" t="s">
        <v>119</v>
      </c>
      <c r="P784" s="961">
        <v>265</v>
      </c>
      <c r="Q784" s="14"/>
      <c r="R784" s="1788" t="s">
        <v>48</v>
      </c>
      <c r="S784" s="300"/>
      <c r="T784" s="300" t="s">
        <v>3173</v>
      </c>
      <c r="U784" s="300" t="s">
        <v>139</v>
      </c>
      <c r="V784" s="300" t="s">
        <v>121</v>
      </c>
      <c r="W784" s="283" t="s">
        <v>198</v>
      </c>
      <c r="X784" s="283">
        <v>131</v>
      </c>
      <c r="Y784" s="282">
        <v>28</v>
      </c>
      <c r="Z784" s="282"/>
      <c r="AA784" s="282">
        <v>909</v>
      </c>
      <c r="AB784" s="300" t="s">
        <v>113</v>
      </c>
      <c r="AC784" s="411">
        <v>80</v>
      </c>
      <c r="AD784" s="282">
        <v>403572</v>
      </c>
      <c r="AE784" s="2517">
        <v>871869668708600</v>
      </c>
      <c r="AF784" s="282">
        <v>10</v>
      </c>
      <c r="AG784" s="282" t="s">
        <v>113</v>
      </c>
      <c r="AH784" s="2781">
        <v>4</v>
      </c>
      <c r="AL784" s="2938"/>
    </row>
    <row r="785" spans="2:38">
      <c r="B785" s="120"/>
      <c r="C785" s="557" t="s">
        <v>2766</v>
      </c>
      <c r="D785" s="557" t="s">
        <v>2193</v>
      </c>
      <c r="E785" s="1463" t="s">
        <v>2769</v>
      </c>
      <c r="F785" s="150">
        <v>929001298502</v>
      </c>
      <c r="G785" s="104">
        <v>8718696687109</v>
      </c>
      <c r="H785" s="205" t="s">
        <v>1514</v>
      </c>
      <c r="I785" s="205"/>
      <c r="J785" s="324">
        <v>12</v>
      </c>
      <c r="K785" s="1075">
        <v>1575</v>
      </c>
      <c r="L785" s="282">
        <v>6500</v>
      </c>
      <c r="M785" s="358">
        <v>70000</v>
      </c>
      <c r="N785" s="411">
        <v>5</v>
      </c>
      <c r="O785" s="300" t="s">
        <v>119</v>
      </c>
      <c r="P785" s="961">
        <v>265</v>
      </c>
      <c r="Q785" s="14"/>
      <c r="R785" s="1788" t="s">
        <v>48</v>
      </c>
      <c r="S785" s="300"/>
      <c r="T785" s="300" t="s">
        <v>3173</v>
      </c>
      <c r="U785" s="300" t="s">
        <v>139</v>
      </c>
      <c r="V785" s="300" t="s">
        <v>150</v>
      </c>
      <c r="W785" s="283" t="s">
        <v>198</v>
      </c>
      <c r="X785" s="283">
        <v>131</v>
      </c>
      <c r="Y785" s="282">
        <v>28</v>
      </c>
      <c r="Z785" s="282"/>
      <c r="AA785" s="282">
        <v>909</v>
      </c>
      <c r="AB785" s="300" t="s">
        <v>113</v>
      </c>
      <c r="AC785" s="411">
        <v>80</v>
      </c>
      <c r="AD785" s="282">
        <v>403573</v>
      </c>
      <c r="AE785" s="2517">
        <v>871869668710900</v>
      </c>
      <c r="AF785" s="282">
        <v>10</v>
      </c>
      <c r="AG785" s="282" t="s">
        <v>113</v>
      </c>
      <c r="AH785" s="2781">
        <v>4</v>
      </c>
      <c r="AL785" s="2938"/>
    </row>
    <row r="786" spans="2:38">
      <c r="B786" s="120"/>
      <c r="C786" s="557" t="s">
        <v>2766</v>
      </c>
      <c r="D786" s="557" t="s">
        <v>2193</v>
      </c>
      <c r="E786" s="1463" t="s">
        <v>2769</v>
      </c>
      <c r="F786" s="150">
        <v>929004242402</v>
      </c>
      <c r="G786" s="104">
        <v>8720169388055</v>
      </c>
      <c r="H786" s="205" t="s">
        <v>2359</v>
      </c>
      <c r="I786" s="205"/>
      <c r="J786" s="386">
        <v>11.3</v>
      </c>
      <c r="K786" s="1075">
        <v>2000</v>
      </c>
      <c r="L786" s="282">
        <v>3000</v>
      </c>
      <c r="M786" s="358">
        <v>75000</v>
      </c>
      <c r="N786" s="411">
        <v>5</v>
      </c>
      <c r="O786" s="300" t="s">
        <v>1333</v>
      </c>
      <c r="P786" s="961">
        <v>310</v>
      </c>
      <c r="Q786" s="508"/>
      <c r="R786" s="1788" t="s">
        <v>48</v>
      </c>
      <c r="S786" s="300"/>
      <c r="T786" s="300" t="s">
        <v>3173</v>
      </c>
      <c r="U786" s="300" t="s">
        <v>139</v>
      </c>
      <c r="V786" s="300" t="s">
        <v>147</v>
      </c>
      <c r="W786" s="283" t="s">
        <v>198</v>
      </c>
      <c r="X786" s="283">
        <v>176</v>
      </c>
      <c r="Y786" s="282">
        <v>28</v>
      </c>
      <c r="Z786" s="282"/>
      <c r="AA786" s="282">
        <v>1213</v>
      </c>
      <c r="AB786" s="300" t="s">
        <v>113</v>
      </c>
      <c r="AC786" s="411">
        <v>80</v>
      </c>
      <c r="AD786" s="282">
        <v>2144213</v>
      </c>
      <c r="AE786" s="2517">
        <v>872016938805500</v>
      </c>
      <c r="AF786" s="282">
        <v>10</v>
      </c>
      <c r="AG786" s="282" t="s">
        <v>113</v>
      </c>
      <c r="AH786" s="2781">
        <v>4</v>
      </c>
      <c r="AL786" s="2938"/>
    </row>
    <row r="787" spans="2:38">
      <c r="B787" s="1421"/>
      <c r="C787" s="557" t="s">
        <v>2766</v>
      </c>
      <c r="D787" s="557" t="s">
        <v>2193</v>
      </c>
      <c r="E787" s="1463" t="s">
        <v>2769</v>
      </c>
      <c r="F787" s="2254">
        <v>929001922602</v>
      </c>
      <c r="G787" s="931">
        <v>8718699592356</v>
      </c>
      <c r="H787" s="1177" t="s">
        <v>1515</v>
      </c>
      <c r="I787" s="1177"/>
      <c r="J787" s="989">
        <v>12.5</v>
      </c>
      <c r="K787" s="520">
        <v>2000</v>
      </c>
      <c r="L787" s="907">
        <v>3000</v>
      </c>
      <c r="M787" s="1034">
        <v>70000</v>
      </c>
      <c r="N787" s="1178">
        <v>5</v>
      </c>
      <c r="O787" s="1679" t="s">
        <v>1333</v>
      </c>
      <c r="P787" s="1998">
        <v>250</v>
      </c>
      <c r="Q787" s="14"/>
      <c r="R787" s="1808" t="s">
        <v>48</v>
      </c>
      <c r="S787" s="1679"/>
      <c r="T787" s="1679" t="s">
        <v>3173</v>
      </c>
      <c r="U787" s="1679" t="s">
        <v>139</v>
      </c>
      <c r="V787" s="1679" t="s">
        <v>147</v>
      </c>
      <c r="W787" s="990" t="s">
        <v>198</v>
      </c>
      <c r="X787" s="990">
        <v>160</v>
      </c>
      <c r="Y787" s="907">
        <v>28</v>
      </c>
      <c r="Z787" s="907"/>
      <c r="AA787" s="907">
        <v>1213</v>
      </c>
      <c r="AB787" s="1679" t="s">
        <v>113</v>
      </c>
      <c r="AC787" s="1178">
        <v>83</v>
      </c>
      <c r="AD787" s="907">
        <v>403590</v>
      </c>
      <c r="AE787" s="2579">
        <v>871869959235600</v>
      </c>
      <c r="AF787" s="907">
        <v>10</v>
      </c>
      <c r="AG787" s="907" t="s">
        <v>113</v>
      </c>
      <c r="AH787" s="2783">
        <v>4</v>
      </c>
      <c r="AL787" s="2938"/>
    </row>
    <row r="788" spans="2:38">
      <c r="B788" s="1421"/>
      <c r="C788" s="557" t="s">
        <v>2766</v>
      </c>
      <c r="D788" s="557" t="s">
        <v>2193</v>
      </c>
      <c r="E788" s="1463" t="s">
        <v>2769</v>
      </c>
      <c r="F788" s="187">
        <v>929004242502</v>
      </c>
      <c r="G788" s="104">
        <v>8720169388079</v>
      </c>
      <c r="H788" s="1286" t="s">
        <v>2360</v>
      </c>
      <c r="I788" s="1286"/>
      <c r="J788" s="386">
        <v>11.3</v>
      </c>
      <c r="K788" s="338">
        <v>2100</v>
      </c>
      <c r="L788" s="364">
        <v>4000</v>
      </c>
      <c r="M788" s="414">
        <v>75000</v>
      </c>
      <c r="N788" s="1285">
        <v>5</v>
      </c>
      <c r="O788" s="344" t="s">
        <v>152</v>
      </c>
      <c r="P788" s="961">
        <v>310</v>
      </c>
      <c r="Q788" s="508"/>
      <c r="R788" s="1793" t="s">
        <v>48</v>
      </c>
      <c r="S788" s="344"/>
      <c r="T788" s="344" t="s">
        <v>3173</v>
      </c>
      <c r="U788" s="344" t="s">
        <v>139</v>
      </c>
      <c r="V788" s="344" t="s">
        <v>121</v>
      </c>
      <c r="W788" s="342" t="s">
        <v>198</v>
      </c>
      <c r="X788" s="342">
        <v>185</v>
      </c>
      <c r="Y788" s="364">
        <v>28</v>
      </c>
      <c r="Z788" s="364"/>
      <c r="AA788" s="364">
        <v>1213</v>
      </c>
      <c r="AB788" s="344" t="s">
        <v>113</v>
      </c>
      <c r="AC788" s="1285">
        <v>80</v>
      </c>
      <c r="AD788" s="364">
        <v>2144201</v>
      </c>
      <c r="AE788" s="2517">
        <v>872016938807900</v>
      </c>
      <c r="AF788" s="364">
        <v>10</v>
      </c>
      <c r="AG788" s="364" t="s">
        <v>113</v>
      </c>
      <c r="AH788" s="2778">
        <v>4</v>
      </c>
      <c r="AL788" s="2938"/>
    </row>
    <row r="789" spans="2:38">
      <c r="B789" s="1421"/>
      <c r="C789" s="557" t="s">
        <v>2766</v>
      </c>
      <c r="D789" s="557" t="s">
        <v>2193</v>
      </c>
      <c r="E789" s="1463" t="s">
        <v>2769</v>
      </c>
      <c r="F789" s="2254">
        <v>929001922702</v>
      </c>
      <c r="G789" s="931">
        <v>8718699592370</v>
      </c>
      <c r="H789" s="1179" t="s">
        <v>1516</v>
      </c>
      <c r="I789" s="1179"/>
      <c r="J789" s="989">
        <v>12.5</v>
      </c>
      <c r="K789" s="520">
        <v>2100</v>
      </c>
      <c r="L789" s="915">
        <v>4000</v>
      </c>
      <c r="M789" s="1034">
        <v>70000</v>
      </c>
      <c r="N789" s="935">
        <v>5</v>
      </c>
      <c r="O789" s="1005" t="s">
        <v>1333</v>
      </c>
      <c r="P789" s="1998">
        <v>250</v>
      </c>
      <c r="Q789" s="14"/>
      <c r="R789" s="1809" t="s">
        <v>48</v>
      </c>
      <c r="S789" s="1005"/>
      <c r="T789" s="1005" t="s">
        <v>3173</v>
      </c>
      <c r="U789" s="1005" t="s">
        <v>139</v>
      </c>
      <c r="V789" s="1005" t="s">
        <v>121</v>
      </c>
      <c r="W789" s="509" t="s">
        <v>198</v>
      </c>
      <c r="X789" s="509">
        <v>168</v>
      </c>
      <c r="Y789" s="915">
        <v>28</v>
      </c>
      <c r="Z789" s="915"/>
      <c r="AA789" s="915">
        <v>1213</v>
      </c>
      <c r="AB789" s="1005" t="s">
        <v>113</v>
      </c>
      <c r="AC789" s="2057">
        <v>83</v>
      </c>
      <c r="AD789" s="915">
        <v>403591</v>
      </c>
      <c r="AE789" s="2579">
        <v>871869959237000</v>
      </c>
      <c r="AF789" s="915">
        <v>10</v>
      </c>
      <c r="AG789" s="915" t="s">
        <v>113</v>
      </c>
      <c r="AH789" s="2784">
        <v>4</v>
      </c>
      <c r="AL789" s="2938"/>
    </row>
    <row r="790" spans="2:38">
      <c r="B790" s="1421"/>
      <c r="C790" s="557" t="s">
        <v>2766</v>
      </c>
      <c r="D790" s="557" t="s">
        <v>2193</v>
      </c>
      <c r="E790" s="1463" t="s">
        <v>2769</v>
      </c>
      <c r="F790" s="187">
        <v>929004242602</v>
      </c>
      <c r="G790" s="104">
        <v>8720169388093</v>
      </c>
      <c r="H790" s="1287" t="s">
        <v>2361</v>
      </c>
      <c r="I790" s="1287"/>
      <c r="J790" s="386">
        <v>11.3</v>
      </c>
      <c r="K790" s="338">
        <v>2100</v>
      </c>
      <c r="L790" s="340">
        <v>6500</v>
      </c>
      <c r="M790" s="414">
        <v>75000</v>
      </c>
      <c r="N790" s="423">
        <v>5</v>
      </c>
      <c r="O790" s="546" t="s">
        <v>152</v>
      </c>
      <c r="P790" s="961">
        <v>310</v>
      </c>
      <c r="Q790" s="508"/>
      <c r="R790" s="1810" t="s">
        <v>48</v>
      </c>
      <c r="S790" s="546"/>
      <c r="T790" s="546" t="s">
        <v>3173</v>
      </c>
      <c r="U790" s="546" t="s">
        <v>139</v>
      </c>
      <c r="V790" s="546" t="s">
        <v>150</v>
      </c>
      <c r="W790" s="341" t="s">
        <v>198</v>
      </c>
      <c r="X790" s="341">
        <v>185</v>
      </c>
      <c r="Y790" s="340">
        <v>28</v>
      </c>
      <c r="Z790" s="340"/>
      <c r="AA790" s="340">
        <v>1213</v>
      </c>
      <c r="AB790" s="546" t="s">
        <v>113</v>
      </c>
      <c r="AC790" s="676">
        <v>80</v>
      </c>
      <c r="AD790" s="340">
        <v>2144212</v>
      </c>
      <c r="AE790" s="2517">
        <v>872016938809300</v>
      </c>
      <c r="AF790" s="340">
        <v>10</v>
      </c>
      <c r="AG790" s="340" t="s">
        <v>113</v>
      </c>
      <c r="AH790" s="2785">
        <v>4</v>
      </c>
      <c r="AL790" s="2938"/>
    </row>
    <row r="791" spans="2:38">
      <c r="B791" s="1421"/>
      <c r="C791" s="557" t="s">
        <v>2766</v>
      </c>
      <c r="D791" s="557" t="s">
        <v>2193</v>
      </c>
      <c r="E791" s="1463" t="s">
        <v>2769</v>
      </c>
      <c r="F791" s="187">
        <v>929004241802</v>
      </c>
      <c r="G791" s="104">
        <v>8720169387935</v>
      </c>
      <c r="H791" s="1287" t="s">
        <v>2362</v>
      </c>
      <c r="I791" s="1468"/>
      <c r="J791" s="433">
        <v>13.5</v>
      </c>
      <c r="K791" s="338">
        <v>2300</v>
      </c>
      <c r="L791" s="340">
        <v>3000</v>
      </c>
      <c r="M791" s="581">
        <v>75000</v>
      </c>
      <c r="N791" s="423">
        <v>5</v>
      </c>
      <c r="O791" s="546" t="s">
        <v>1333</v>
      </c>
      <c r="P791" s="961">
        <v>345</v>
      </c>
      <c r="Q791" s="508"/>
      <c r="R791" s="1810" t="s">
        <v>48</v>
      </c>
      <c r="S791" s="546"/>
      <c r="T791" s="546" t="s">
        <v>3173</v>
      </c>
      <c r="U791" s="546" t="s">
        <v>139</v>
      </c>
      <c r="V791" s="546" t="s">
        <v>147</v>
      </c>
      <c r="W791" s="341" t="s">
        <v>198</v>
      </c>
      <c r="X791" s="341">
        <v>170</v>
      </c>
      <c r="Y791" s="340">
        <v>28</v>
      </c>
      <c r="Z791" s="340"/>
      <c r="AA791" s="340">
        <v>1213</v>
      </c>
      <c r="AB791" s="546" t="s">
        <v>113</v>
      </c>
      <c r="AC791" s="676">
        <v>80</v>
      </c>
      <c r="AD791" s="340">
        <v>2144209</v>
      </c>
      <c r="AE791" s="2517">
        <v>872016938793500</v>
      </c>
      <c r="AF791" s="340">
        <v>10</v>
      </c>
      <c r="AG791" s="340" t="s">
        <v>113</v>
      </c>
      <c r="AH791" s="2785">
        <v>4</v>
      </c>
      <c r="AL791" s="2938"/>
    </row>
    <row r="792" spans="2:38">
      <c r="B792" s="120"/>
      <c r="C792" s="557" t="s">
        <v>2766</v>
      </c>
      <c r="D792" s="557" t="s">
        <v>2193</v>
      </c>
      <c r="E792" s="1463" t="s">
        <v>2769</v>
      </c>
      <c r="F792" s="187">
        <v>929004241902</v>
      </c>
      <c r="G792" s="104">
        <v>8720169387959</v>
      </c>
      <c r="H792" s="1286" t="s">
        <v>2363</v>
      </c>
      <c r="I792" s="1467"/>
      <c r="J792" s="1283">
        <v>13.5</v>
      </c>
      <c r="K792" s="415">
        <v>2500</v>
      </c>
      <c r="L792" s="340">
        <v>4000</v>
      </c>
      <c r="M792" s="419">
        <v>75000</v>
      </c>
      <c r="N792" s="423">
        <v>5</v>
      </c>
      <c r="O792" s="546" t="s">
        <v>152</v>
      </c>
      <c r="P792" s="961">
        <v>345</v>
      </c>
      <c r="Q792" s="508"/>
      <c r="R792" s="1810" t="s">
        <v>48</v>
      </c>
      <c r="S792" s="546"/>
      <c r="T792" s="546" t="s">
        <v>3173</v>
      </c>
      <c r="U792" s="546" t="s">
        <v>139</v>
      </c>
      <c r="V792" s="546" t="s">
        <v>121</v>
      </c>
      <c r="W792" s="341" t="s">
        <v>198</v>
      </c>
      <c r="X792" s="341">
        <v>185</v>
      </c>
      <c r="Y792" s="340">
        <v>28</v>
      </c>
      <c r="Z792" s="340"/>
      <c r="AA792" s="340">
        <v>1213</v>
      </c>
      <c r="AB792" s="546" t="s">
        <v>113</v>
      </c>
      <c r="AC792" s="676">
        <v>80</v>
      </c>
      <c r="AD792" s="340">
        <v>2144211</v>
      </c>
      <c r="AE792" s="2517">
        <v>872016938795900</v>
      </c>
      <c r="AF792" s="340">
        <v>10</v>
      </c>
      <c r="AG792" s="340" t="s">
        <v>113</v>
      </c>
      <c r="AH792" s="2785">
        <v>4</v>
      </c>
      <c r="AL792" s="2938"/>
    </row>
    <row r="793" spans="2:38">
      <c r="B793" s="120"/>
      <c r="C793" s="557" t="s">
        <v>2766</v>
      </c>
      <c r="D793" s="557" t="s">
        <v>2193</v>
      </c>
      <c r="E793" s="1463" t="s">
        <v>2769</v>
      </c>
      <c r="F793" s="187">
        <v>929004242002</v>
      </c>
      <c r="G793" s="104">
        <v>8720169387973</v>
      </c>
      <c r="H793" s="1286" t="s">
        <v>2364</v>
      </c>
      <c r="I793" s="1467"/>
      <c r="J793" s="1283">
        <v>13.5</v>
      </c>
      <c r="K793" s="415">
        <v>2500</v>
      </c>
      <c r="L793" s="340">
        <v>6500</v>
      </c>
      <c r="M793" s="419">
        <v>75000</v>
      </c>
      <c r="N793" s="423">
        <v>5</v>
      </c>
      <c r="O793" s="546" t="s">
        <v>152</v>
      </c>
      <c r="P793" s="961">
        <v>345</v>
      </c>
      <c r="Q793" s="508"/>
      <c r="R793" s="1810" t="s">
        <v>48</v>
      </c>
      <c r="S793" s="546"/>
      <c r="T793" s="546" t="s">
        <v>3173</v>
      </c>
      <c r="U793" s="546" t="s">
        <v>139</v>
      </c>
      <c r="V793" s="546" t="s">
        <v>150</v>
      </c>
      <c r="W793" s="341" t="s">
        <v>198</v>
      </c>
      <c r="X793" s="341">
        <v>185</v>
      </c>
      <c r="Y793" s="340">
        <v>28</v>
      </c>
      <c r="Z793" s="340"/>
      <c r="AA793" s="340">
        <v>1213</v>
      </c>
      <c r="AB793" s="546" t="s">
        <v>113</v>
      </c>
      <c r="AC793" s="676">
        <v>80</v>
      </c>
      <c r="AD793" s="340">
        <v>2144202</v>
      </c>
      <c r="AE793" s="2517">
        <v>872016938797300</v>
      </c>
      <c r="AF793" s="340">
        <v>10</v>
      </c>
      <c r="AG793" s="340" t="s">
        <v>113</v>
      </c>
      <c r="AH793" s="2785">
        <v>4</v>
      </c>
      <c r="AL793" s="2938"/>
    </row>
    <row r="794" spans="2:38">
      <c r="B794" s="120"/>
      <c r="C794" s="557" t="s">
        <v>2766</v>
      </c>
      <c r="D794" s="557" t="s">
        <v>2193</v>
      </c>
      <c r="E794" s="1463" t="s">
        <v>2769</v>
      </c>
      <c r="F794" s="187">
        <v>929004242702</v>
      </c>
      <c r="G794" s="599">
        <v>8720169388116</v>
      </c>
      <c r="H794" s="1286" t="s">
        <v>2365</v>
      </c>
      <c r="I794" s="1467"/>
      <c r="J794" s="1283">
        <v>16.7</v>
      </c>
      <c r="K794" s="415">
        <v>2900</v>
      </c>
      <c r="L794" s="364">
        <v>3000</v>
      </c>
      <c r="M794" s="419">
        <v>75000</v>
      </c>
      <c r="N794" s="1288">
        <v>5</v>
      </c>
      <c r="O794" s="344" t="s">
        <v>1333</v>
      </c>
      <c r="P794" s="961">
        <v>385</v>
      </c>
      <c r="Q794" s="508"/>
      <c r="R794" s="1793" t="s">
        <v>48</v>
      </c>
      <c r="S794" s="344"/>
      <c r="T794" s="344" t="s">
        <v>3648</v>
      </c>
      <c r="U794" s="344" t="s">
        <v>139</v>
      </c>
      <c r="V794" s="344" t="s">
        <v>147</v>
      </c>
      <c r="W794" s="342" t="s">
        <v>198</v>
      </c>
      <c r="X794" s="342">
        <v>173</v>
      </c>
      <c r="Y794" s="364">
        <v>28</v>
      </c>
      <c r="Z794" s="364"/>
      <c r="AA794" s="364">
        <v>1514</v>
      </c>
      <c r="AB794" s="344" t="s">
        <v>113</v>
      </c>
      <c r="AC794" s="2090">
        <v>80</v>
      </c>
      <c r="AD794" s="364">
        <v>2144216</v>
      </c>
      <c r="AE794" s="2580">
        <v>872016938811600</v>
      </c>
      <c r="AF794" s="364">
        <v>10</v>
      </c>
      <c r="AG794" s="364" t="s">
        <v>113</v>
      </c>
      <c r="AH794" s="2778">
        <v>4</v>
      </c>
      <c r="AL794" s="2938"/>
    </row>
    <row r="795" spans="2:38">
      <c r="B795" s="1421"/>
      <c r="C795" s="557" t="s">
        <v>2766</v>
      </c>
      <c r="D795" s="557" t="s">
        <v>2193</v>
      </c>
      <c r="E795" s="1463" t="s">
        <v>2769</v>
      </c>
      <c r="F795" s="187">
        <v>929004242802</v>
      </c>
      <c r="G795" s="48">
        <v>8720169388130</v>
      </c>
      <c r="H795" s="1287" t="s">
        <v>2366</v>
      </c>
      <c r="I795" s="1287"/>
      <c r="J795" s="347">
        <v>16.7</v>
      </c>
      <c r="K795" s="338">
        <v>3100</v>
      </c>
      <c r="L795" s="364">
        <v>4000</v>
      </c>
      <c r="M795" s="414">
        <v>75000</v>
      </c>
      <c r="N795" s="1285">
        <v>5</v>
      </c>
      <c r="O795" s="344" t="s">
        <v>152</v>
      </c>
      <c r="P795" s="961">
        <v>385</v>
      </c>
      <c r="Q795" s="508"/>
      <c r="R795" s="1793" t="s">
        <v>48</v>
      </c>
      <c r="S795" s="344"/>
      <c r="T795" s="344" t="s">
        <v>3648</v>
      </c>
      <c r="U795" s="344" t="s">
        <v>139</v>
      </c>
      <c r="V795" s="344" t="s">
        <v>121</v>
      </c>
      <c r="W795" s="342" t="s">
        <v>198</v>
      </c>
      <c r="X795" s="342">
        <v>185</v>
      </c>
      <c r="Y795" s="364">
        <v>28</v>
      </c>
      <c r="Z795" s="364"/>
      <c r="AA795" s="364">
        <v>1514</v>
      </c>
      <c r="AB795" s="344" t="s">
        <v>113</v>
      </c>
      <c r="AC795" s="1285">
        <v>80</v>
      </c>
      <c r="AD795" s="364">
        <v>2144204</v>
      </c>
      <c r="AE795" s="1905">
        <v>872016938813000</v>
      </c>
      <c r="AF795" s="364">
        <v>10</v>
      </c>
      <c r="AG795" s="364" t="s">
        <v>113</v>
      </c>
      <c r="AH795" s="2778">
        <v>4</v>
      </c>
      <c r="AL795" s="2938"/>
    </row>
    <row r="796" spans="2:38">
      <c r="B796" s="1421"/>
      <c r="C796" s="557" t="s">
        <v>2766</v>
      </c>
      <c r="D796" s="557" t="s">
        <v>2193</v>
      </c>
      <c r="E796" s="1463" t="s">
        <v>2769</v>
      </c>
      <c r="F796" s="187">
        <v>929004242902</v>
      </c>
      <c r="G796" s="48">
        <v>8720169388154</v>
      </c>
      <c r="H796" s="1287" t="s">
        <v>2367</v>
      </c>
      <c r="I796" s="1287"/>
      <c r="J796" s="347">
        <v>16.7</v>
      </c>
      <c r="K796" s="420">
        <v>3100</v>
      </c>
      <c r="L796" s="408">
        <v>6500</v>
      </c>
      <c r="M796" s="414">
        <v>75000</v>
      </c>
      <c r="N796" s="1285">
        <v>5</v>
      </c>
      <c r="O796" s="1295" t="s">
        <v>152</v>
      </c>
      <c r="P796" s="961">
        <v>385</v>
      </c>
      <c r="Q796" s="508"/>
      <c r="R796" s="1811" t="s">
        <v>48</v>
      </c>
      <c r="S796" s="1295"/>
      <c r="T796" s="1295" t="s">
        <v>3648</v>
      </c>
      <c r="U796" s="1295" t="s">
        <v>139</v>
      </c>
      <c r="V796" s="1295" t="s">
        <v>150</v>
      </c>
      <c r="W796" s="352" t="s">
        <v>198</v>
      </c>
      <c r="X796" s="352">
        <v>185</v>
      </c>
      <c r="Y796" s="408">
        <v>28</v>
      </c>
      <c r="Z796" s="408"/>
      <c r="AA796" s="408">
        <v>1514</v>
      </c>
      <c r="AB796" s="1295" t="s">
        <v>113</v>
      </c>
      <c r="AC796" s="1285">
        <v>80</v>
      </c>
      <c r="AD796" s="408">
        <v>2144207</v>
      </c>
      <c r="AE796" s="1905">
        <v>872016938815400</v>
      </c>
      <c r="AF796" s="408">
        <v>10</v>
      </c>
      <c r="AG796" s="408" t="s">
        <v>113</v>
      </c>
      <c r="AH796" s="2004">
        <v>4</v>
      </c>
      <c r="AL796" s="2938"/>
    </row>
    <row r="797" spans="2:38">
      <c r="B797" s="1421"/>
      <c r="C797" s="557" t="s">
        <v>2766</v>
      </c>
      <c r="D797" s="557" t="s">
        <v>2193</v>
      </c>
      <c r="E797" s="1463" t="s">
        <v>2769</v>
      </c>
      <c r="F797" s="187">
        <v>929004242102</v>
      </c>
      <c r="G797" s="48">
        <v>8720169387997</v>
      </c>
      <c r="H797" s="1287" t="s">
        <v>2368</v>
      </c>
      <c r="I797" s="1468"/>
      <c r="J797" s="445">
        <v>20</v>
      </c>
      <c r="K797" s="420">
        <v>3400</v>
      </c>
      <c r="L797" s="408">
        <v>3000</v>
      </c>
      <c r="M797" s="581">
        <v>75000</v>
      </c>
      <c r="N797" s="1285">
        <v>5</v>
      </c>
      <c r="O797" s="1295" t="s">
        <v>1333</v>
      </c>
      <c r="P797" s="961">
        <v>415</v>
      </c>
      <c r="Q797" s="508"/>
      <c r="R797" s="1811" t="s">
        <v>48</v>
      </c>
      <c r="S797" s="1295"/>
      <c r="T797" s="1295" t="s">
        <v>3648</v>
      </c>
      <c r="U797" s="1295" t="s">
        <v>139</v>
      </c>
      <c r="V797" s="1295" t="s">
        <v>147</v>
      </c>
      <c r="W797" s="352" t="s">
        <v>198</v>
      </c>
      <c r="X797" s="352">
        <v>170</v>
      </c>
      <c r="Y797" s="408">
        <v>28</v>
      </c>
      <c r="Z797" s="408"/>
      <c r="AA797" s="408">
        <v>1514</v>
      </c>
      <c r="AB797" s="1295" t="s">
        <v>113</v>
      </c>
      <c r="AC797" s="1285">
        <v>80</v>
      </c>
      <c r="AD797" s="408">
        <v>2144203</v>
      </c>
      <c r="AE797" s="1905">
        <v>872016938799700</v>
      </c>
      <c r="AF797" s="408">
        <v>10</v>
      </c>
      <c r="AG797" s="408" t="s">
        <v>113</v>
      </c>
      <c r="AH797" s="2004">
        <v>4</v>
      </c>
      <c r="AL797" s="2938"/>
    </row>
    <row r="798" spans="2:38">
      <c r="B798" s="120"/>
      <c r="C798" s="557" t="s">
        <v>2766</v>
      </c>
      <c r="D798" s="557" t="s">
        <v>2193</v>
      </c>
      <c r="E798" s="1463" t="s">
        <v>2769</v>
      </c>
      <c r="F798" s="875">
        <v>929004242202</v>
      </c>
      <c r="G798" s="104">
        <v>8720169388017</v>
      </c>
      <c r="H798" s="1289" t="s">
        <v>2369</v>
      </c>
      <c r="I798" s="1469"/>
      <c r="J798" s="1283">
        <v>20</v>
      </c>
      <c r="K798" s="415">
        <v>3700</v>
      </c>
      <c r="L798" s="340">
        <v>4000</v>
      </c>
      <c r="M798" s="419">
        <v>75000</v>
      </c>
      <c r="N798" s="1285">
        <v>5</v>
      </c>
      <c r="O798" s="546" t="s">
        <v>152</v>
      </c>
      <c r="P798" s="961">
        <v>415</v>
      </c>
      <c r="Q798" s="508"/>
      <c r="R798" s="1810" t="s">
        <v>48</v>
      </c>
      <c r="S798" s="546"/>
      <c r="T798" s="546" t="s">
        <v>3648</v>
      </c>
      <c r="U798" s="546" t="s">
        <v>139</v>
      </c>
      <c r="V798" s="546" t="s">
        <v>121</v>
      </c>
      <c r="W798" s="341" t="s">
        <v>198</v>
      </c>
      <c r="X798" s="341">
        <v>185</v>
      </c>
      <c r="Y798" s="340">
        <v>28</v>
      </c>
      <c r="Z798" s="340"/>
      <c r="AA798" s="340">
        <v>1514</v>
      </c>
      <c r="AB798" s="546" t="s">
        <v>113</v>
      </c>
      <c r="AC798" s="1285">
        <v>80</v>
      </c>
      <c r="AD798" s="340">
        <v>2144210</v>
      </c>
      <c r="AE798" s="2517">
        <v>872016938801700</v>
      </c>
      <c r="AF798" s="340">
        <v>10</v>
      </c>
      <c r="AG798" s="340" t="s">
        <v>113</v>
      </c>
      <c r="AH798" s="2785">
        <v>4</v>
      </c>
      <c r="AL798" s="2938"/>
    </row>
    <row r="799" spans="2:38">
      <c r="B799" s="120"/>
      <c r="C799" s="557" t="s">
        <v>2766</v>
      </c>
      <c r="D799" s="557" t="s">
        <v>2193</v>
      </c>
      <c r="E799" s="1463" t="s">
        <v>2769</v>
      </c>
      <c r="F799" s="187">
        <v>929004242302</v>
      </c>
      <c r="G799" s="104">
        <v>8720169388031</v>
      </c>
      <c r="H799" s="1286" t="s">
        <v>2370</v>
      </c>
      <c r="I799" s="1467"/>
      <c r="J799" s="1283">
        <v>20</v>
      </c>
      <c r="K799" s="415">
        <v>3700</v>
      </c>
      <c r="L799" s="340">
        <v>6500</v>
      </c>
      <c r="M799" s="419">
        <v>75000</v>
      </c>
      <c r="N799" s="1285">
        <v>5</v>
      </c>
      <c r="O799" s="546" t="s">
        <v>152</v>
      </c>
      <c r="P799" s="961">
        <v>415</v>
      </c>
      <c r="Q799" s="508"/>
      <c r="R799" s="1810" t="s">
        <v>48</v>
      </c>
      <c r="S799" s="546"/>
      <c r="T799" s="546" t="s">
        <v>3648</v>
      </c>
      <c r="U799" s="546" t="s">
        <v>139</v>
      </c>
      <c r="V799" s="546" t="s">
        <v>150</v>
      </c>
      <c r="W799" s="341" t="s">
        <v>198</v>
      </c>
      <c r="X799" s="341">
        <v>185</v>
      </c>
      <c r="Y799" s="340">
        <v>28</v>
      </c>
      <c r="Z799" s="340"/>
      <c r="AA799" s="340">
        <v>1514</v>
      </c>
      <c r="AB799" s="546" t="s">
        <v>113</v>
      </c>
      <c r="AC799" s="1285">
        <v>80</v>
      </c>
      <c r="AD799" s="340">
        <v>2144200</v>
      </c>
      <c r="AE799" s="2517">
        <v>872016938803100</v>
      </c>
      <c r="AF799" s="340">
        <v>10</v>
      </c>
      <c r="AG799" s="340" t="s">
        <v>113</v>
      </c>
      <c r="AH799" s="2785">
        <v>4</v>
      </c>
      <c r="AL799" s="2938"/>
    </row>
    <row r="800" spans="2:38">
      <c r="B800" s="121"/>
      <c r="C800" s="834" t="s">
        <v>2766</v>
      </c>
      <c r="D800" s="834" t="s">
        <v>2193</v>
      </c>
      <c r="E800" s="1483"/>
      <c r="F800" s="188">
        <v>929003481702</v>
      </c>
      <c r="G800" s="666">
        <v>8719514485372</v>
      </c>
      <c r="H800" s="1661" t="s">
        <v>477</v>
      </c>
      <c r="I800" s="1661" t="s">
        <v>1527</v>
      </c>
      <c r="J800" s="482"/>
      <c r="K800" s="482"/>
      <c r="L800" s="482"/>
      <c r="M800" s="667"/>
      <c r="N800" s="657">
        <v>2</v>
      </c>
      <c r="O800" s="482"/>
      <c r="P800" s="1994">
        <v>21</v>
      </c>
      <c r="Q800" s="14"/>
      <c r="R800" s="1812" t="s">
        <v>48</v>
      </c>
      <c r="S800" s="482"/>
      <c r="T800" s="482"/>
      <c r="U800" s="482"/>
      <c r="V800" s="482"/>
      <c r="W800" s="2051" t="s">
        <v>198</v>
      </c>
      <c r="X800" s="2051"/>
      <c r="Y800" s="482"/>
      <c r="Z800" s="482"/>
      <c r="AA800" s="482"/>
      <c r="AB800" s="482" t="s">
        <v>113</v>
      </c>
      <c r="AC800" s="657"/>
      <c r="AD800" s="482"/>
      <c r="AE800" s="2581">
        <v>871951448537200</v>
      </c>
      <c r="AF800" s="482">
        <v>10</v>
      </c>
      <c r="AG800" s="482" t="s">
        <v>113</v>
      </c>
      <c r="AH800" s="2854">
        <v>0.5</v>
      </c>
      <c r="AL800" s="2938"/>
    </row>
    <row r="801" spans="2:38">
      <c r="B801" s="211" t="s">
        <v>2793</v>
      </c>
      <c r="C801" s="832" t="s">
        <v>2766</v>
      </c>
      <c r="D801" s="832" t="s">
        <v>2193</v>
      </c>
      <c r="E801" s="1490" t="s">
        <v>2769</v>
      </c>
      <c r="F801" s="2289">
        <v>929002021102</v>
      </c>
      <c r="G801" s="114">
        <v>8718699646790</v>
      </c>
      <c r="H801" s="820" t="s">
        <v>1495</v>
      </c>
      <c r="I801" s="1466"/>
      <c r="J801" s="1345">
        <v>8</v>
      </c>
      <c r="K801" s="1128">
        <v>1000</v>
      </c>
      <c r="L801" s="282">
        <v>3000</v>
      </c>
      <c r="M801" s="306">
        <v>60000</v>
      </c>
      <c r="N801" s="290">
        <v>5</v>
      </c>
      <c r="O801" s="282" t="s">
        <v>119</v>
      </c>
      <c r="P801" s="1342">
        <v>155</v>
      </c>
      <c r="Q801" s="14"/>
      <c r="R801" s="1772" t="s">
        <v>48</v>
      </c>
      <c r="S801" s="282"/>
      <c r="T801" s="282" t="s">
        <v>3649</v>
      </c>
      <c r="U801" s="282" t="s">
        <v>139</v>
      </c>
      <c r="V801" s="282" t="s">
        <v>147</v>
      </c>
      <c r="W801" s="283" t="s">
        <v>198</v>
      </c>
      <c r="X801" s="283">
        <v>125</v>
      </c>
      <c r="Y801" s="282">
        <v>28</v>
      </c>
      <c r="Z801" s="282"/>
      <c r="AA801" s="282">
        <v>604</v>
      </c>
      <c r="AB801" s="282" t="s">
        <v>113</v>
      </c>
      <c r="AC801" s="290">
        <v>83</v>
      </c>
      <c r="AD801" s="282">
        <v>403609</v>
      </c>
      <c r="AE801" s="2582">
        <v>871869964679000</v>
      </c>
      <c r="AF801" s="282">
        <v>10</v>
      </c>
      <c r="AG801" s="282" t="s">
        <v>113</v>
      </c>
      <c r="AH801" s="2781">
        <v>4</v>
      </c>
      <c r="AL801" s="2938"/>
    </row>
    <row r="802" spans="2:38">
      <c r="B802" s="1421"/>
      <c r="C802" s="557" t="s">
        <v>2766</v>
      </c>
      <c r="D802" s="557" t="s">
        <v>2193</v>
      </c>
      <c r="E802" s="1463" t="s">
        <v>2769</v>
      </c>
      <c r="F802" s="1260">
        <v>929002021202</v>
      </c>
      <c r="G802" s="104">
        <v>8718699646813</v>
      </c>
      <c r="H802" s="105" t="s">
        <v>1496</v>
      </c>
      <c r="I802" s="820"/>
      <c r="J802" s="376">
        <v>8</v>
      </c>
      <c r="K802" s="1111">
        <v>1050</v>
      </c>
      <c r="L802" s="271">
        <v>4000</v>
      </c>
      <c r="M802" s="358">
        <v>60000</v>
      </c>
      <c r="N802" s="290">
        <v>5</v>
      </c>
      <c r="O802" s="271" t="s">
        <v>119</v>
      </c>
      <c r="P802" s="961">
        <v>155</v>
      </c>
      <c r="Q802" s="14"/>
      <c r="R802" s="1771" t="s">
        <v>48</v>
      </c>
      <c r="S802" s="271"/>
      <c r="T802" s="271" t="s">
        <v>3649</v>
      </c>
      <c r="U802" s="271" t="s">
        <v>139</v>
      </c>
      <c r="V802" s="271" t="s">
        <v>121</v>
      </c>
      <c r="W802" s="291" t="s">
        <v>198</v>
      </c>
      <c r="X802" s="291">
        <v>131</v>
      </c>
      <c r="Y802" s="271">
        <v>28</v>
      </c>
      <c r="Z802" s="271"/>
      <c r="AA802" s="271">
        <v>604</v>
      </c>
      <c r="AB802" s="271" t="s">
        <v>113</v>
      </c>
      <c r="AC802" s="290">
        <v>83</v>
      </c>
      <c r="AD802" s="271">
        <v>403610</v>
      </c>
      <c r="AE802" s="2517">
        <v>871869964681300</v>
      </c>
      <c r="AF802" s="271">
        <v>10</v>
      </c>
      <c r="AG802" s="271" t="s">
        <v>113</v>
      </c>
      <c r="AH802" s="2779">
        <v>4</v>
      </c>
      <c r="AL802" s="2938"/>
    </row>
    <row r="803" spans="2:38">
      <c r="B803" s="1421"/>
      <c r="C803" s="557" t="s">
        <v>2766</v>
      </c>
      <c r="D803" s="557" t="s">
        <v>2193</v>
      </c>
      <c r="E803" s="1463" t="s">
        <v>2769</v>
      </c>
      <c r="F803" s="1260">
        <v>929002021302</v>
      </c>
      <c r="G803" s="104">
        <v>8718699646837</v>
      </c>
      <c r="H803" s="105" t="s">
        <v>1497</v>
      </c>
      <c r="I803" s="820"/>
      <c r="J803" s="376">
        <v>8</v>
      </c>
      <c r="K803" s="1111">
        <v>1050</v>
      </c>
      <c r="L803" s="271">
        <v>6500</v>
      </c>
      <c r="M803" s="358">
        <v>60000</v>
      </c>
      <c r="N803" s="290">
        <v>5</v>
      </c>
      <c r="O803" s="271" t="s">
        <v>119</v>
      </c>
      <c r="P803" s="961">
        <v>155</v>
      </c>
      <c r="Q803" s="14"/>
      <c r="R803" s="1771" t="s">
        <v>48</v>
      </c>
      <c r="S803" s="271"/>
      <c r="T803" s="271" t="s">
        <v>3649</v>
      </c>
      <c r="U803" s="271" t="s">
        <v>139</v>
      </c>
      <c r="V803" s="271" t="s">
        <v>150</v>
      </c>
      <c r="W803" s="291" t="s">
        <v>198</v>
      </c>
      <c r="X803" s="291">
        <v>131</v>
      </c>
      <c r="Y803" s="271">
        <v>28</v>
      </c>
      <c r="Z803" s="271"/>
      <c r="AA803" s="271">
        <v>604</v>
      </c>
      <c r="AB803" s="271" t="s">
        <v>113</v>
      </c>
      <c r="AC803" s="290">
        <v>83</v>
      </c>
      <c r="AD803" s="271">
        <v>403611</v>
      </c>
      <c r="AE803" s="2517">
        <v>871869964683700</v>
      </c>
      <c r="AF803" s="271">
        <v>10</v>
      </c>
      <c r="AG803" s="271" t="s">
        <v>113</v>
      </c>
      <c r="AH803" s="2779">
        <v>4</v>
      </c>
      <c r="AL803" s="2938"/>
    </row>
    <row r="804" spans="2:38">
      <c r="B804" s="1421"/>
      <c r="C804" s="557" t="s">
        <v>2766</v>
      </c>
      <c r="D804" s="557" t="s">
        <v>2193</v>
      </c>
      <c r="E804" s="1463" t="s">
        <v>2769</v>
      </c>
      <c r="F804" s="2977">
        <v>929002021402</v>
      </c>
      <c r="G804" s="931">
        <v>8718699646851</v>
      </c>
      <c r="H804" s="1177" t="s">
        <v>1498</v>
      </c>
      <c r="I804" s="1177"/>
      <c r="J804" s="989">
        <v>14</v>
      </c>
      <c r="K804" s="520">
        <v>2000</v>
      </c>
      <c r="L804" s="915">
        <v>3000</v>
      </c>
      <c r="M804" s="1034">
        <v>60000</v>
      </c>
      <c r="N804" s="935">
        <v>5</v>
      </c>
      <c r="O804" s="1005" t="s">
        <v>125</v>
      </c>
      <c r="P804" s="1998">
        <v>195</v>
      </c>
      <c r="Q804" s="14"/>
      <c r="R804" s="1809" t="s">
        <v>48</v>
      </c>
      <c r="S804" s="1005"/>
      <c r="T804" s="1005" t="s">
        <v>3173</v>
      </c>
      <c r="U804" s="1005" t="s">
        <v>139</v>
      </c>
      <c r="V804" s="1005" t="s">
        <v>147</v>
      </c>
      <c r="W804" s="509" t="s">
        <v>198</v>
      </c>
      <c r="X804" s="509">
        <v>142</v>
      </c>
      <c r="Y804" s="915">
        <v>28</v>
      </c>
      <c r="Z804" s="915"/>
      <c r="AA804" s="915">
        <v>1213</v>
      </c>
      <c r="AB804" s="1005" t="s">
        <v>113</v>
      </c>
      <c r="AC804" s="2057">
        <v>83</v>
      </c>
      <c r="AD804" s="915">
        <v>403612</v>
      </c>
      <c r="AE804" s="2579">
        <v>871869964685100</v>
      </c>
      <c r="AF804" s="915">
        <v>10</v>
      </c>
      <c r="AG804" s="915" t="s">
        <v>113</v>
      </c>
      <c r="AH804" s="2784">
        <v>4</v>
      </c>
      <c r="AL804" s="2938"/>
    </row>
    <row r="805" spans="2:38">
      <c r="B805" s="1421"/>
      <c r="C805" s="557" t="s">
        <v>2766</v>
      </c>
      <c r="D805" s="557" t="s">
        <v>2193</v>
      </c>
      <c r="E805" s="1463" t="s">
        <v>2769</v>
      </c>
      <c r="F805" s="2977">
        <v>929002021602</v>
      </c>
      <c r="G805" s="931">
        <v>8718699646899</v>
      </c>
      <c r="H805" s="1179" t="s">
        <v>1500</v>
      </c>
      <c r="I805" s="1179"/>
      <c r="J805" s="989">
        <v>14</v>
      </c>
      <c r="K805" s="520">
        <v>2100</v>
      </c>
      <c r="L805" s="915">
        <v>6500</v>
      </c>
      <c r="M805" s="1034">
        <v>60000</v>
      </c>
      <c r="N805" s="935">
        <v>5</v>
      </c>
      <c r="O805" s="1005" t="s">
        <v>125</v>
      </c>
      <c r="P805" s="1998">
        <v>195</v>
      </c>
      <c r="Q805" s="14"/>
      <c r="R805" s="1809" t="s">
        <v>48</v>
      </c>
      <c r="S805" s="1005"/>
      <c r="T805" s="1005" t="s">
        <v>3173</v>
      </c>
      <c r="U805" s="1005" t="s">
        <v>139</v>
      </c>
      <c r="V805" s="1005" t="s">
        <v>150</v>
      </c>
      <c r="W805" s="509" t="s">
        <v>198</v>
      </c>
      <c r="X805" s="509">
        <v>150</v>
      </c>
      <c r="Y805" s="915">
        <v>28</v>
      </c>
      <c r="Z805" s="915"/>
      <c r="AA805" s="915">
        <v>1213</v>
      </c>
      <c r="AB805" s="1005" t="s">
        <v>113</v>
      </c>
      <c r="AC805" s="2057">
        <v>83</v>
      </c>
      <c r="AD805" s="915">
        <v>403614</v>
      </c>
      <c r="AE805" s="2579">
        <v>871869964689900</v>
      </c>
      <c r="AF805" s="915">
        <v>10</v>
      </c>
      <c r="AG805" s="915" t="s">
        <v>113</v>
      </c>
      <c r="AH805" s="2784">
        <v>4</v>
      </c>
      <c r="AL805" s="2938"/>
    </row>
    <row r="806" spans="2:38">
      <c r="B806" s="1421"/>
      <c r="C806" s="557" t="s">
        <v>2766</v>
      </c>
      <c r="D806" s="557" t="s">
        <v>2193</v>
      </c>
      <c r="E806" s="1463" t="s">
        <v>2769</v>
      </c>
      <c r="F806" s="2259">
        <v>929004356402</v>
      </c>
      <c r="G806" s="104">
        <v>8721103139078</v>
      </c>
      <c r="H806" s="190" t="s">
        <v>3605</v>
      </c>
      <c r="I806" s="190"/>
      <c r="J806" s="324" t="s">
        <v>3597</v>
      </c>
      <c r="K806" s="1075" t="s">
        <v>3589</v>
      </c>
      <c r="L806" s="271">
        <v>3000</v>
      </c>
      <c r="M806" s="582">
        <v>75000</v>
      </c>
      <c r="N806" s="423">
        <v>5</v>
      </c>
      <c r="O806" s="308" t="s">
        <v>125</v>
      </c>
      <c r="P806" s="961">
        <v>210</v>
      </c>
      <c r="Q806" s="508" t="s">
        <v>2323</v>
      </c>
      <c r="R806" s="1785" t="s">
        <v>48</v>
      </c>
      <c r="S806" s="308"/>
      <c r="T806" s="308" t="s">
        <v>3173</v>
      </c>
      <c r="U806" s="308" t="s">
        <v>139</v>
      </c>
      <c r="V806" s="308" t="s">
        <v>147</v>
      </c>
      <c r="W806" s="291" t="s">
        <v>198</v>
      </c>
      <c r="X806" s="291">
        <v>148</v>
      </c>
      <c r="Y806" s="271">
        <v>28</v>
      </c>
      <c r="Z806" s="271"/>
      <c r="AA806" s="271">
        <v>1213.5999999999999</v>
      </c>
      <c r="AB806" s="308" t="s">
        <v>113</v>
      </c>
      <c r="AC806" s="676">
        <v>80</v>
      </c>
      <c r="AD806" s="291">
        <v>2519082</v>
      </c>
      <c r="AE806" s="2517">
        <v>872110313907800</v>
      </c>
      <c r="AF806" s="271">
        <v>20</v>
      </c>
      <c r="AG806" s="271" t="s">
        <v>113</v>
      </c>
      <c r="AH806" s="2779">
        <v>4</v>
      </c>
      <c r="AL806" s="2938"/>
    </row>
    <row r="807" spans="2:38">
      <c r="B807" s="1421"/>
      <c r="C807" s="557" t="s">
        <v>2766</v>
      </c>
      <c r="D807" s="557" t="s">
        <v>2193</v>
      </c>
      <c r="E807" s="1463" t="s">
        <v>2769</v>
      </c>
      <c r="F807" s="2259">
        <v>929004356502</v>
      </c>
      <c r="G807" s="104">
        <v>8721103139139</v>
      </c>
      <c r="H807" s="190" t="s">
        <v>3606</v>
      </c>
      <c r="I807" s="190"/>
      <c r="J807" s="324" t="s">
        <v>3597</v>
      </c>
      <c r="K807" s="1075" t="s">
        <v>3590</v>
      </c>
      <c r="L807" s="271">
        <v>4000</v>
      </c>
      <c r="M807" s="582">
        <v>75000</v>
      </c>
      <c r="N807" s="423">
        <v>5</v>
      </c>
      <c r="O807" s="308" t="s">
        <v>1333</v>
      </c>
      <c r="P807" s="961">
        <v>210</v>
      </c>
      <c r="Q807" s="508" t="s">
        <v>2323</v>
      </c>
      <c r="R807" s="1785" t="s">
        <v>48</v>
      </c>
      <c r="S807" s="308"/>
      <c r="T807" s="308" t="s">
        <v>3173</v>
      </c>
      <c r="U807" s="308" t="s">
        <v>139</v>
      </c>
      <c r="V807" s="308" t="s">
        <v>121</v>
      </c>
      <c r="W807" s="291" t="s">
        <v>198</v>
      </c>
      <c r="X807" s="291">
        <v>161</v>
      </c>
      <c r="Y807" s="271">
        <v>28</v>
      </c>
      <c r="Z807" s="271"/>
      <c r="AA807" s="271">
        <v>1213.5999999999999</v>
      </c>
      <c r="AB807" s="308" t="s">
        <v>113</v>
      </c>
      <c r="AC807" s="676">
        <v>80</v>
      </c>
      <c r="AD807" s="291">
        <v>2519085</v>
      </c>
      <c r="AE807" s="2517">
        <v>872110313913900</v>
      </c>
      <c r="AF807" s="271">
        <v>20</v>
      </c>
      <c r="AG807" s="271" t="s">
        <v>113</v>
      </c>
      <c r="AH807" s="2779">
        <v>4</v>
      </c>
      <c r="AL807" s="2938"/>
    </row>
    <row r="808" spans="2:38">
      <c r="B808" s="1421"/>
      <c r="C808" s="557" t="s">
        <v>2766</v>
      </c>
      <c r="D808" s="557" t="s">
        <v>2193</v>
      </c>
      <c r="E808" s="1463" t="s">
        <v>2769</v>
      </c>
      <c r="F808" s="2259">
        <v>929004356602</v>
      </c>
      <c r="G808" s="104">
        <v>8721103139153</v>
      </c>
      <c r="H808" s="190" t="s">
        <v>3607</v>
      </c>
      <c r="I808" s="190"/>
      <c r="J808" s="324" t="s">
        <v>3597</v>
      </c>
      <c r="K808" s="1075" t="s">
        <v>3590</v>
      </c>
      <c r="L808" s="271">
        <v>6500</v>
      </c>
      <c r="M808" s="582">
        <v>75000</v>
      </c>
      <c r="N808" s="423">
        <v>5</v>
      </c>
      <c r="O808" s="308" t="s">
        <v>1333</v>
      </c>
      <c r="P808" s="961">
        <v>210</v>
      </c>
      <c r="Q808" s="508" t="s">
        <v>2323</v>
      </c>
      <c r="R808" s="1785" t="s">
        <v>48</v>
      </c>
      <c r="S808" s="308"/>
      <c r="T808" s="308" t="s">
        <v>3173</v>
      </c>
      <c r="U808" s="308" t="s">
        <v>139</v>
      </c>
      <c r="V808" s="308" t="s">
        <v>150</v>
      </c>
      <c r="W808" s="291" t="s">
        <v>198</v>
      </c>
      <c r="X808" s="291">
        <v>161</v>
      </c>
      <c r="Y808" s="271">
        <v>28</v>
      </c>
      <c r="Z808" s="271"/>
      <c r="AA808" s="271">
        <v>1213.5999999999999</v>
      </c>
      <c r="AB808" s="308" t="s">
        <v>113</v>
      </c>
      <c r="AC808" s="676">
        <v>80</v>
      </c>
      <c r="AD808" s="291">
        <v>2519084</v>
      </c>
      <c r="AE808" s="2517">
        <v>872110313915300</v>
      </c>
      <c r="AF808" s="271">
        <v>20</v>
      </c>
      <c r="AG808" s="271" t="s">
        <v>113</v>
      </c>
      <c r="AH808" s="2779">
        <v>4</v>
      </c>
      <c r="AL808" s="2938"/>
    </row>
    <row r="809" spans="2:38">
      <c r="B809" s="1421"/>
      <c r="C809" s="557" t="s">
        <v>2766</v>
      </c>
      <c r="D809" s="557" t="s">
        <v>2193</v>
      </c>
      <c r="E809" s="1463" t="s">
        <v>2769</v>
      </c>
      <c r="F809" s="2977">
        <v>929002021702</v>
      </c>
      <c r="G809" s="931">
        <v>8718699646912</v>
      </c>
      <c r="H809" s="1177" t="s">
        <v>1504</v>
      </c>
      <c r="I809" s="1177"/>
      <c r="J809" s="509">
        <v>20.5</v>
      </c>
      <c r="K809" s="520">
        <v>2900</v>
      </c>
      <c r="L809" s="907">
        <v>3000</v>
      </c>
      <c r="M809" s="1034">
        <v>60000</v>
      </c>
      <c r="N809" s="1178">
        <v>5</v>
      </c>
      <c r="O809" s="1679" t="s">
        <v>125</v>
      </c>
      <c r="P809" s="1998">
        <v>245</v>
      </c>
      <c r="Q809" s="14"/>
      <c r="R809" s="1808" t="s">
        <v>48</v>
      </c>
      <c r="S809" s="1679"/>
      <c r="T809" s="1679" t="s">
        <v>3648</v>
      </c>
      <c r="U809" s="1679" t="s">
        <v>139</v>
      </c>
      <c r="V809" s="1679" t="s">
        <v>147</v>
      </c>
      <c r="W809" s="990" t="s">
        <v>198</v>
      </c>
      <c r="X809" s="990">
        <v>141</v>
      </c>
      <c r="Y809" s="907">
        <v>28</v>
      </c>
      <c r="Z809" s="907"/>
      <c r="AA809" s="907">
        <v>1514</v>
      </c>
      <c r="AB809" s="1679" t="s">
        <v>113</v>
      </c>
      <c r="AC809" s="1178">
        <v>83</v>
      </c>
      <c r="AD809" s="907">
        <v>403615</v>
      </c>
      <c r="AE809" s="2579">
        <v>871869964691200</v>
      </c>
      <c r="AF809" s="907">
        <v>10</v>
      </c>
      <c r="AG809" s="907" t="s">
        <v>113</v>
      </c>
      <c r="AH809" s="2783">
        <v>4</v>
      </c>
      <c r="AL809" s="2938"/>
    </row>
    <row r="810" spans="2:38">
      <c r="B810" s="1421"/>
      <c r="C810" s="557" t="s">
        <v>2766</v>
      </c>
      <c r="D810" s="557" t="s">
        <v>2193</v>
      </c>
      <c r="E810" s="1463" t="s">
        <v>2769</v>
      </c>
      <c r="F810" s="2977">
        <v>929002021802</v>
      </c>
      <c r="G810" s="931">
        <v>8718699646936</v>
      </c>
      <c r="H810" s="1179" t="s">
        <v>1505</v>
      </c>
      <c r="I810" s="1179"/>
      <c r="J810" s="999">
        <v>20.5</v>
      </c>
      <c r="K810" s="1001">
        <v>3100</v>
      </c>
      <c r="L810" s="1046">
        <v>4000</v>
      </c>
      <c r="M810" s="1034">
        <v>60000</v>
      </c>
      <c r="N810" s="1178">
        <v>5</v>
      </c>
      <c r="O810" s="2978" t="s">
        <v>125</v>
      </c>
      <c r="P810" s="1998">
        <v>245</v>
      </c>
      <c r="Q810" s="14"/>
      <c r="R810" s="2979" t="s">
        <v>48</v>
      </c>
      <c r="S810" s="2978"/>
      <c r="T810" s="2978" t="s">
        <v>3648</v>
      </c>
      <c r="U810" s="2978" t="s">
        <v>139</v>
      </c>
      <c r="V810" s="2978" t="s">
        <v>121</v>
      </c>
      <c r="W810" s="1000" t="s">
        <v>198</v>
      </c>
      <c r="X810" s="1000">
        <v>151</v>
      </c>
      <c r="Y810" s="1046">
        <v>28</v>
      </c>
      <c r="Z810" s="1046"/>
      <c r="AA810" s="1046">
        <v>1514</v>
      </c>
      <c r="AB810" s="2978" t="s">
        <v>113</v>
      </c>
      <c r="AC810" s="1178">
        <v>83</v>
      </c>
      <c r="AD810" s="1046">
        <v>403616</v>
      </c>
      <c r="AE810" s="2579">
        <v>871869964693600</v>
      </c>
      <c r="AF810" s="1046">
        <v>10</v>
      </c>
      <c r="AG810" s="1046" t="s">
        <v>113</v>
      </c>
      <c r="AH810" s="2827">
        <v>4</v>
      </c>
      <c r="AL810" s="2938"/>
    </row>
    <row r="811" spans="2:38">
      <c r="B811" s="1421"/>
      <c r="C811" s="557" t="s">
        <v>2766</v>
      </c>
      <c r="D811" s="557" t="s">
        <v>2193</v>
      </c>
      <c r="E811" s="1463" t="s">
        <v>2769</v>
      </c>
      <c r="F811" s="2977">
        <v>929002021902</v>
      </c>
      <c r="G811" s="931">
        <v>8718699646950</v>
      </c>
      <c r="H811" s="1179" t="s">
        <v>1506</v>
      </c>
      <c r="I811" s="1179"/>
      <c r="J811" s="999">
        <v>20.5</v>
      </c>
      <c r="K811" s="1001">
        <v>3100</v>
      </c>
      <c r="L811" s="1046">
        <v>6500</v>
      </c>
      <c r="M811" s="1034">
        <v>60000</v>
      </c>
      <c r="N811" s="1178">
        <v>5</v>
      </c>
      <c r="O811" s="2978" t="s">
        <v>125</v>
      </c>
      <c r="P811" s="1998">
        <v>245</v>
      </c>
      <c r="Q811" s="14"/>
      <c r="R811" s="2979" t="s">
        <v>48</v>
      </c>
      <c r="S811" s="2978"/>
      <c r="T811" s="2978" t="s">
        <v>3648</v>
      </c>
      <c r="U811" s="2978" t="s">
        <v>139</v>
      </c>
      <c r="V811" s="2978" t="s">
        <v>150</v>
      </c>
      <c r="W811" s="1000" t="s">
        <v>198</v>
      </c>
      <c r="X811" s="1000">
        <v>151</v>
      </c>
      <c r="Y811" s="1046">
        <v>28</v>
      </c>
      <c r="Z811" s="1046"/>
      <c r="AA811" s="1046">
        <v>1514</v>
      </c>
      <c r="AB811" s="2978" t="s">
        <v>113</v>
      </c>
      <c r="AC811" s="1178">
        <v>83</v>
      </c>
      <c r="AD811" s="1046">
        <v>403617</v>
      </c>
      <c r="AE811" s="2579">
        <v>871869964695000</v>
      </c>
      <c r="AF811" s="1046">
        <v>10</v>
      </c>
      <c r="AG811" s="1046" t="s">
        <v>113</v>
      </c>
      <c r="AH811" s="2827">
        <v>4</v>
      </c>
      <c r="AL811" s="2938"/>
    </row>
    <row r="812" spans="2:38">
      <c r="B812" s="1421"/>
      <c r="C812" s="557" t="s">
        <v>2766</v>
      </c>
      <c r="D812" s="557" t="s">
        <v>2193</v>
      </c>
      <c r="E812" s="1463" t="s">
        <v>2769</v>
      </c>
      <c r="F812" s="2259">
        <v>929004356702</v>
      </c>
      <c r="G812" s="599">
        <v>8721103139177</v>
      </c>
      <c r="H812" s="190" t="s">
        <v>3608</v>
      </c>
      <c r="I812" s="190"/>
      <c r="J812" s="301" t="s">
        <v>3598</v>
      </c>
      <c r="K812" s="1093" t="s">
        <v>3591</v>
      </c>
      <c r="L812" s="322">
        <v>3000</v>
      </c>
      <c r="M812" s="582">
        <v>75000</v>
      </c>
      <c r="N812" s="411">
        <v>5</v>
      </c>
      <c r="O812" s="1669" t="s">
        <v>125</v>
      </c>
      <c r="P812" s="961">
        <v>275</v>
      </c>
      <c r="Q812" s="508" t="s">
        <v>2323</v>
      </c>
      <c r="R812" s="1789" t="s">
        <v>48</v>
      </c>
      <c r="S812" s="1669"/>
      <c r="T812" s="308" t="s">
        <v>3648</v>
      </c>
      <c r="U812" s="1669" t="s">
        <v>139</v>
      </c>
      <c r="V812" s="1669" t="s">
        <v>147</v>
      </c>
      <c r="W812" s="302" t="s">
        <v>198</v>
      </c>
      <c r="X812" s="302">
        <v>147</v>
      </c>
      <c r="Y812" s="322">
        <v>28</v>
      </c>
      <c r="Z812" s="322"/>
      <c r="AA812" s="322">
        <v>1514.2</v>
      </c>
      <c r="AB812" s="1669" t="s">
        <v>113</v>
      </c>
      <c r="AC812" s="411">
        <v>80</v>
      </c>
      <c r="AD812" s="302">
        <v>2519081</v>
      </c>
      <c r="AE812" s="2580">
        <v>872110313917700</v>
      </c>
      <c r="AF812" s="322">
        <v>20</v>
      </c>
      <c r="AG812" s="322" t="s">
        <v>113</v>
      </c>
      <c r="AH812" s="743">
        <v>4</v>
      </c>
      <c r="AL812" s="2938"/>
    </row>
    <row r="813" spans="2:38">
      <c r="B813" s="1421"/>
      <c r="C813" s="557" t="s">
        <v>2766</v>
      </c>
      <c r="D813" s="557" t="s">
        <v>2193</v>
      </c>
      <c r="E813" s="1463" t="s">
        <v>2769</v>
      </c>
      <c r="F813" s="2259">
        <v>929004356802</v>
      </c>
      <c r="G813" s="599">
        <v>8721103139191</v>
      </c>
      <c r="H813" s="190" t="s">
        <v>3609</v>
      </c>
      <c r="I813" s="190"/>
      <c r="J813" s="301" t="s">
        <v>3598</v>
      </c>
      <c r="K813" s="1093" t="s">
        <v>3592</v>
      </c>
      <c r="L813" s="322">
        <v>4000</v>
      </c>
      <c r="M813" s="582">
        <v>75000</v>
      </c>
      <c r="N813" s="411">
        <v>5</v>
      </c>
      <c r="O813" s="1669" t="s">
        <v>1333</v>
      </c>
      <c r="P813" s="961">
        <v>275</v>
      </c>
      <c r="Q813" s="508" t="s">
        <v>2323</v>
      </c>
      <c r="R813" s="1789" t="s">
        <v>48</v>
      </c>
      <c r="S813" s="1669"/>
      <c r="T813" s="308" t="s">
        <v>3648</v>
      </c>
      <c r="U813" s="1669" t="s">
        <v>139</v>
      </c>
      <c r="V813" s="1669" t="s">
        <v>121</v>
      </c>
      <c r="W813" s="302" t="s">
        <v>198</v>
      </c>
      <c r="X813" s="302">
        <v>160</v>
      </c>
      <c r="Y813" s="322">
        <v>28</v>
      </c>
      <c r="Z813" s="322"/>
      <c r="AA813" s="322">
        <v>1514.2</v>
      </c>
      <c r="AB813" s="1669" t="s">
        <v>113</v>
      </c>
      <c r="AC813" s="411">
        <v>80</v>
      </c>
      <c r="AD813" s="302">
        <v>2519083</v>
      </c>
      <c r="AE813" s="2580">
        <v>872110313919100</v>
      </c>
      <c r="AF813" s="322">
        <v>20</v>
      </c>
      <c r="AG813" s="322" t="s">
        <v>113</v>
      </c>
      <c r="AH813" s="743">
        <v>4</v>
      </c>
      <c r="AL813" s="2938"/>
    </row>
    <row r="814" spans="2:38">
      <c r="B814" s="1421"/>
      <c r="C814" s="557" t="s">
        <v>2766</v>
      </c>
      <c r="D814" s="557" t="s">
        <v>2193</v>
      </c>
      <c r="E814" s="1463" t="s">
        <v>2769</v>
      </c>
      <c r="F814" s="2259">
        <v>929004356902</v>
      </c>
      <c r="G814" s="599">
        <v>8721103139214</v>
      </c>
      <c r="H814" s="190" t="s">
        <v>3610</v>
      </c>
      <c r="I814" s="190"/>
      <c r="J814" s="301" t="s">
        <v>3598</v>
      </c>
      <c r="K814" s="1093" t="s">
        <v>3592</v>
      </c>
      <c r="L814" s="322">
        <v>6500</v>
      </c>
      <c r="M814" s="582">
        <v>75000</v>
      </c>
      <c r="N814" s="411">
        <v>5</v>
      </c>
      <c r="O814" s="1669" t="s">
        <v>1333</v>
      </c>
      <c r="P814" s="961">
        <v>275</v>
      </c>
      <c r="Q814" s="508" t="s">
        <v>2323</v>
      </c>
      <c r="R814" s="1789" t="s">
        <v>48</v>
      </c>
      <c r="S814" s="1669"/>
      <c r="T814" s="308" t="s">
        <v>3648</v>
      </c>
      <c r="U814" s="1669" t="s">
        <v>139</v>
      </c>
      <c r="V814" s="1669" t="s">
        <v>150</v>
      </c>
      <c r="W814" s="302" t="s">
        <v>198</v>
      </c>
      <c r="X814" s="302">
        <v>160</v>
      </c>
      <c r="Y814" s="322">
        <v>28</v>
      </c>
      <c r="Z814" s="322"/>
      <c r="AA814" s="322">
        <v>1514.2</v>
      </c>
      <c r="AB814" s="1669" t="s">
        <v>113</v>
      </c>
      <c r="AC814" s="411">
        <v>80</v>
      </c>
      <c r="AD814" s="302">
        <v>2519086</v>
      </c>
      <c r="AE814" s="2580">
        <v>872110313921400</v>
      </c>
      <c r="AF814" s="322">
        <v>20</v>
      </c>
      <c r="AG814" s="322" t="s">
        <v>113</v>
      </c>
      <c r="AH814" s="743">
        <v>4</v>
      </c>
      <c r="AL814" s="2938"/>
    </row>
    <row r="815" spans="2:38">
      <c r="B815" s="561" t="s">
        <v>2794</v>
      </c>
      <c r="C815" s="1461" t="s">
        <v>2766</v>
      </c>
      <c r="D815" s="1461" t="s">
        <v>2193</v>
      </c>
      <c r="E815" s="1462" t="s">
        <v>2769</v>
      </c>
      <c r="F815" s="1198">
        <v>929003577132</v>
      </c>
      <c r="G815" s="158">
        <v>8719514486386</v>
      </c>
      <c r="H815" s="1543" t="s">
        <v>1484</v>
      </c>
      <c r="I815" s="1543"/>
      <c r="J815" s="382">
        <v>8</v>
      </c>
      <c r="K815" s="1544">
        <v>750</v>
      </c>
      <c r="L815" s="1681">
        <v>3000</v>
      </c>
      <c r="M815" s="314">
        <v>50000</v>
      </c>
      <c r="N815" s="309">
        <v>3</v>
      </c>
      <c r="O815" s="1681" t="s">
        <v>117</v>
      </c>
      <c r="P815" s="1995">
        <v>115</v>
      </c>
      <c r="Q815" s="14"/>
      <c r="R815" s="1814" t="s">
        <v>48</v>
      </c>
      <c r="S815" s="1681"/>
      <c r="T815" s="1681" t="s">
        <v>3649</v>
      </c>
      <c r="U815" s="1681" t="s">
        <v>139</v>
      </c>
      <c r="V815" s="1681" t="s">
        <v>147</v>
      </c>
      <c r="W815" s="2052" t="s">
        <v>198</v>
      </c>
      <c r="X815" s="2052">
        <v>93</v>
      </c>
      <c r="Y815" s="1681">
        <v>28</v>
      </c>
      <c r="Z815" s="1681"/>
      <c r="AA815" s="1681">
        <v>604</v>
      </c>
      <c r="AB815" s="1681" t="s">
        <v>113</v>
      </c>
      <c r="AC815" s="309">
        <v>80</v>
      </c>
      <c r="AD815" s="1681">
        <v>1288990</v>
      </c>
      <c r="AE815" s="799">
        <v>871951448638600</v>
      </c>
      <c r="AF815" s="1681">
        <v>20</v>
      </c>
      <c r="AG815" s="1681" t="s">
        <v>113</v>
      </c>
      <c r="AH815" s="2855">
        <v>4</v>
      </c>
      <c r="AL815" s="2938"/>
    </row>
    <row r="816" spans="2:38">
      <c r="B816" s="1421"/>
      <c r="C816" s="557" t="s">
        <v>2766</v>
      </c>
      <c r="D816" s="557" t="s">
        <v>2193</v>
      </c>
      <c r="E816" s="1463" t="s">
        <v>2769</v>
      </c>
      <c r="F816" s="2290">
        <v>929003547202</v>
      </c>
      <c r="G816" s="104">
        <v>8719514459779</v>
      </c>
      <c r="H816" s="105" t="s">
        <v>542</v>
      </c>
      <c r="I816" s="820"/>
      <c r="J816" s="376">
        <v>8</v>
      </c>
      <c r="K816" s="1111">
        <v>800</v>
      </c>
      <c r="L816" s="271">
        <v>4000</v>
      </c>
      <c r="M816" s="307">
        <v>50000</v>
      </c>
      <c r="N816" s="290">
        <v>3</v>
      </c>
      <c r="O816" s="271" t="s">
        <v>117</v>
      </c>
      <c r="P816" s="961">
        <v>115</v>
      </c>
      <c r="Q816" s="14"/>
      <c r="R816" s="1771" t="s">
        <v>48</v>
      </c>
      <c r="S816" s="271"/>
      <c r="T816" s="271" t="s">
        <v>3649</v>
      </c>
      <c r="U816" s="271" t="s">
        <v>139</v>
      </c>
      <c r="V816" s="271" t="s">
        <v>121</v>
      </c>
      <c r="W816" s="291" t="s">
        <v>198</v>
      </c>
      <c r="X816" s="291">
        <v>100</v>
      </c>
      <c r="Y816" s="271">
        <v>28</v>
      </c>
      <c r="Z816" s="271"/>
      <c r="AA816" s="271">
        <v>604</v>
      </c>
      <c r="AB816" s="271" t="s">
        <v>113</v>
      </c>
      <c r="AC816" s="290">
        <v>80</v>
      </c>
      <c r="AD816" s="271">
        <v>1183841</v>
      </c>
      <c r="AE816" s="2517">
        <v>871951445977900</v>
      </c>
      <c r="AF816" s="271">
        <v>20</v>
      </c>
      <c r="AG816" s="271" t="s">
        <v>113</v>
      </c>
      <c r="AH816" s="2779">
        <v>4</v>
      </c>
      <c r="AL816" s="2938"/>
    </row>
    <row r="817" spans="2:38">
      <c r="B817" s="1421"/>
      <c r="C817" s="557" t="s">
        <v>2766</v>
      </c>
      <c r="D817" s="557" t="s">
        <v>2193</v>
      </c>
      <c r="E817" s="1463" t="s">
        <v>2769</v>
      </c>
      <c r="F817" s="2290">
        <v>929003547302</v>
      </c>
      <c r="G817" s="104">
        <v>8719514459793</v>
      </c>
      <c r="H817" s="105" t="s">
        <v>544</v>
      </c>
      <c r="I817" s="820"/>
      <c r="J817" s="376">
        <v>8</v>
      </c>
      <c r="K817" s="1111">
        <v>800</v>
      </c>
      <c r="L817" s="271">
        <v>6500</v>
      </c>
      <c r="M817" s="307">
        <v>50000</v>
      </c>
      <c r="N817" s="290">
        <v>3</v>
      </c>
      <c r="O817" s="271" t="s">
        <v>117</v>
      </c>
      <c r="P817" s="961">
        <v>115</v>
      </c>
      <c r="Q817" s="14"/>
      <c r="R817" s="1771" t="s">
        <v>48</v>
      </c>
      <c r="S817" s="271"/>
      <c r="T817" s="271" t="s">
        <v>3649</v>
      </c>
      <c r="U817" s="271" t="s">
        <v>139</v>
      </c>
      <c r="V817" s="271" t="s">
        <v>150</v>
      </c>
      <c r="W817" s="291" t="s">
        <v>198</v>
      </c>
      <c r="X817" s="291">
        <v>100</v>
      </c>
      <c r="Y817" s="271">
        <v>28</v>
      </c>
      <c r="Z817" s="271"/>
      <c r="AA817" s="271">
        <v>604</v>
      </c>
      <c r="AB817" s="271" t="s">
        <v>113</v>
      </c>
      <c r="AC817" s="290">
        <v>80</v>
      </c>
      <c r="AD817" s="271">
        <v>1183843</v>
      </c>
      <c r="AE817" s="2517">
        <v>871951445979300</v>
      </c>
      <c r="AF817" s="271">
        <v>20</v>
      </c>
      <c r="AG817" s="271" t="s">
        <v>113</v>
      </c>
      <c r="AH817" s="2779">
        <v>4</v>
      </c>
      <c r="AL817" s="2938"/>
    </row>
    <row r="818" spans="2:38">
      <c r="B818" s="1421"/>
      <c r="C818" s="557" t="s">
        <v>2766</v>
      </c>
      <c r="D818" s="557" t="s">
        <v>2193</v>
      </c>
      <c r="E818" s="1463" t="s">
        <v>2769</v>
      </c>
      <c r="F818" s="2290">
        <v>929004320402</v>
      </c>
      <c r="G818" s="104">
        <v>8721103139474</v>
      </c>
      <c r="H818" s="105" t="s">
        <v>3611</v>
      </c>
      <c r="I818" s="820"/>
      <c r="J818" s="376">
        <v>7.7</v>
      </c>
      <c r="K818" s="1111" t="s">
        <v>3593</v>
      </c>
      <c r="L818" s="271" t="s">
        <v>3706</v>
      </c>
      <c r="M818" s="307">
        <v>50000</v>
      </c>
      <c r="N818" s="290">
        <v>3</v>
      </c>
      <c r="O818" s="271" t="s">
        <v>119</v>
      </c>
      <c r="P818" s="961">
        <v>130</v>
      </c>
      <c r="Q818" s="508" t="s">
        <v>2323</v>
      </c>
      <c r="R818" s="1771" t="s">
        <v>48</v>
      </c>
      <c r="S818" s="271"/>
      <c r="T818" s="422" t="s">
        <v>3649</v>
      </c>
      <c r="U818" s="271" t="s">
        <v>139</v>
      </c>
      <c r="V818" s="271" t="s">
        <v>3002</v>
      </c>
      <c r="W818" s="291" t="s">
        <v>198</v>
      </c>
      <c r="X818" s="291">
        <v>116</v>
      </c>
      <c r="Y818" s="271">
        <v>28</v>
      </c>
      <c r="Z818" s="271"/>
      <c r="AA818" s="271">
        <v>604</v>
      </c>
      <c r="AB818" s="271" t="s">
        <v>113</v>
      </c>
      <c r="AC818" s="290">
        <v>80</v>
      </c>
      <c r="AD818" s="291">
        <v>2518891</v>
      </c>
      <c r="AE818" s="2517">
        <v>872110313947400</v>
      </c>
      <c r="AF818" s="271">
        <v>20</v>
      </c>
      <c r="AG818" s="271" t="s">
        <v>113</v>
      </c>
      <c r="AH818" s="2779">
        <v>4</v>
      </c>
      <c r="AL818" s="2938"/>
    </row>
    <row r="819" spans="2:38">
      <c r="B819" s="1421"/>
      <c r="C819" s="557" t="s">
        <v>2766</v>
      </c>
      <c r="D819" s="557" t="s">
        <v>2193</v>
      </c>
      <c r="E819" s="1463" t="s">
        <v>2769</v>
      </c>
      <c r="F819" s="2981">
        <v>929003577402</v>
      </c>
      <c r="G819" s="931">
        <v>8719514486447</v>
      </c>
      <c r="H819" s="932" t="s">
        <v>1485</v>
      </c>
      <c r="I819" s="1465"/>
      <c r="J819" s="1002">
        <v>8</v>
      </c>
      <c r="K819" s="2982">
        <v>850</v>
      </c>
      <c r="L819" s="935">
        <v>3000</v>
      </c>
      <c r="M819" s="511">
        <v>50000</v>
      </c>
      <c r="N819" s="934">
        <v>3</v>
      </c>
      <c r="O819" s="935" t="s">
        <v>117</v>
      </c>
      <c r="P819" s="1998">
        <v>130</v>
      </c>
      <c r="Q819" s="14"/>
      <c r="R819" s="2988" t="s">
        <v>48</v>
      </c>
      <c r="S819" s="935"/>
      <c r="T819" s="935" t="s">
        <v>3649</v>
      </c>
      <c r="U819" s="935" t="s">
        <v>139</v>
      </c>
      <c r="V819" s="935" t="s">
        <v>147</v>
      </c>
      <c r="W819" s="2057" t="s">
        <v>198</v>
      </c>
      <c r="X819" s="2057">
        <v>106</v>
      </c>
      <c r="Y819" s="935">
        <v>28</v>
      </c>
      <c r="Z819" s="935"/>
      <c r="AA819" s="935">
        <v>604</v>
      </c>
      <c r="AB819" s="935" t="s">
        <v>113</v>
      </c>
      <c r="AC819" s="934">
        <v>80</v>
      </c>
      <c r="AD819" s="935">
        <v>1288991</v>
      </c>
      <c r="AE819" s="2579">
        <v>871951448644700</v>
      </c>
      <c r="AF819" s="935">
        <v>20</v>
      </c>
      <c r="AG819" s="935" t="s">
        <v>113</v>
      </c>
      <c r="AH819" s="2989">
        <v>4</v>
      </c>
      <c r="AL819" s="2938"/>
    </row>
    <row r="820" spans="2:38">
      <c r="B820" s="1421"/>
      <c r="C820" s="557" t="s">
        <v>2766</v>
      </c>
      <c r="D820" s="557" t="s">
        <v>2193</v>
      </c>
      <c r="E820" s="1463" t="s">
        <v>2769</v>
      </c>
      <c r="F820" s="2983">
        <v>929003158602</v>
      </c>
      <c r="G820" s="2984">
        <v>8719514421035</v>
      </c>
      <c r="H820" s="2985" t="s">
        <v>1486</v>
      </c>
      <c r="I820" s="2986"/>
      <c r="J820" s="1035">
        <v>8</v>
      </c>
      <c r="K820" s="2987">
        <v>900</v>
      </c>
      <c r="L820" s="935">
        <v>4000</v>
      </c>
      <c r="M820" s="511">
        <v>50000</v>
      </c>
      <c r="N820" s="934">
        <v>3</v>
      </c>
      <c r="O820" s="935" t="s">
        <v>119</v>
      </c>
      <c r="P820" s="1998">
        <v>130</v>
      </c>
      <c r="Q820" s="14"/>
      <c r="R820" s="2988" t="s">
        <v>48</v>
      </c>
      <c r="S820" s="935"/>
      <c r="T820" s="935" t="s">
        <v>3649</v>
      </c>
      <c r="U820" s="935" t="s">
        <v>139</v>
      </c>
      <c r="V820" s="935" t="s">
        <v>121</v>
      </c>
      <c r="W820" s="2057" t="s">
        <v>198</v>
      </c>
      <c r="X820" s="2057">
        <v>112</v>
      </c>
      <c r="Y820" s="935">
        <v>28</v>
      </c>
      <c r="Z820" s="935"/>
      <c r="AA820" s="935">
        <v>604</v>
      </c>
      <c r="AB820" s="935" t="s">
        <v>113</v>
      </c>
      <c r="AC820" s="934">
        <v>80</v>
      </c>
      <c r="AD820" s="935">
        <v>1037552</v>
      </c>
      <c r="AE820" s="2990">
        <v>871951442103500</v>
      </c>
      <c r="AF820" s="935">
        <v>20</v>
      </c>
      <c r="AG820" s="935" t="s">
        <v>113</v>
      </c>
      <c r="AH820" s="2989">
        <v>4</v>
      </c>
      <c r="AL820" s="2938"/>
    </row>
    <row r="821" spans="2:38">
      <c r="B821" s="1421"/>
      <c r="C821" s="1461" t="s">
        <v>2766</v>
      </c>
      <c r="D821" s="1461" t="s">
        <v>2193</v>
      </c>
      <c r="E821" s="1462" t="s">
        <v>2769</v>
      </c>
      <c r="F821" s="1198">
        <v>929003577232</v>
      </c>
      <c r="G821" s="1545">
        <v>8719514486409</v>
      </c>
      <c r="H821" s="1543" t="s">
        <v>1488</v>
      </c>
      <c r="I821" s="1543"/>
      <c r="J821" s="505">
        <v>15.5</v>
      </c>
      <c r="K821" s="1546">
        <v>1700</v>
      </c>
      <c r="L821" s="1681">
        <v>3000</v>
      </c>
      <c r="M821" s="314">
        <v>50000</v>
      </c>
      <c r="N821" s="309">
        <v>3</v>
      </c>
      <c r="O821" s="1681" t="s">
        <v>117</v>
      </c>
      <c r="P821" s="1995">
        <v>145</v>
      </c>
      <c r="Q821" s="14"/>
      <c r="R821" s="1814" t="s">
        <v>48</v>
      </c>
      <c r="S821" s="1681"/>
      <c r="T821" s="1681" t="s">
        <v>3173</v>
      </c>
      <c r="U821" s="1681" t="s">
        <v>139</v>
      </c>
      <c r="V821" s="1681" t="s">
        <v>147</v>
      </c>
      <c r="W821" s="2052" t="s">
        <v>198</v>
      </c>
      <c r="X821" s="2052">
        <v>109</v>
      </c>
      <c r="Y821" s="1681">
        <v>28</v>
      </c>
      <c r="Z821" s="1681"/>
      <c r="AA821" s="1681">
        <v>1214</v>
      </c>
      <c r="AB821" s="1681" t="s">
        <v>113</v>
      </c>
      <c r="AC821" s="309">
        <v>80</v>
      </c>
      <c r="AD821" s="1681">
        <v>1288988</v>
      </c>
      <c r="AE821" s="1594">
        <v>871951448640900</v>
      </c>
      <c r="AF821" s="1681">
        <v>20</v>
      </c>
      <c r="AG821" s="1681" t="s">
        <v>113</v>
      </c>
      <c r="AH821" s="2855">
        <v>4</v>
      </c>
      <c r="AL821" s="2938"/>
    </row>
    <row r="822" spans="2:38">
      <c r="B822" s="1421"/>
      <c r="C822" s="557" t="s">
        <v>2766</v>
      </c>
      <c r="D822" s="557" t="s">
        <v>2193</v>
      </c>
      <c r="E822" s="1463" t="s">
        <v>2769</v>
      </c>
      <c r="F822" s="1084">
        <v>929003519702</v>
      </c>
      <c r="G822" s="100">
        <v>8719514448070</v>
      </c>
      <c r="H822" s="646" t="s">
        <v>538</v>
      </c>
      <c r="I822" s="1341"/>
      <c r="J822" s="376">
        <v>15.5</v>
      </c>
      <c r="K822" s="1111">
        <v>1800</v>
      </c>
      <c r="L822" s="271">
        <v>4000</v>
      </c>
      <c r="M822" s="307">
        <v>50000</v>
      </c>
      <c r="N822" s="290">
        <v>3</v>
      </c>
      <c r="O822" s="271" t="s">
        <v>119</v>
      </c>
      <c r="P822" s="961">
        <v>145</v>
      </c>
      <c r="Q822" s="14"/>
      <c r="R822" s="1771" t="s">
        <v>48</v>
      </c>
      <c r="S822" s="271"/>
      <c r="T822" s="271" t="s">
        <v>3173</v>
      </c>
      <c r="U822" s="271" t="s">
        <v>139</v>
      </c>
      <c r="V822" s="271" t="s">
        <v>121</v>
      </c>
      <c r="W822" s="291" t="s">
        <v>198</v>
      </c>
      <c r="X822" s="291">
        <v>116</v>
      </c>
      <c r="Y822" s="271">
        <v>28</v>
      </c>
      <c r="Z822" s="271"/>
      <c r="AA822" s="271">
        <v>1214</v>
      </c>
      <c r="AB822" s="271" t="s">
        <v>113</v>
      </c>
      <c r="AC822" s="290">
        <v>80</v>
      </c>
      <c r="AD822" s="271">
        <v>1183844</v>
      </c>
      <c r="AE822" s="392">
        <v>871951444807000</v>
      </c>
      <c r="AF822" s="271">
        <v>20</v>
      </c>
      <c r="AG822" s="271" t="s">
        <v>113</v>
      </c>
      <c r="AH822" s="2779">
        <v>4</v>
      </c>
      <c r="AL822" s="2938"/>
    </row>
    <row r="823" spans="2:38">
      <c r="B823" s="1421"/>
      <c r="C823" s="557" t="s">
        <v>2766</v>
      </c>
      <c r="D823" s="557" t="s">
        <v>2193</v>
      </c>
      <c r="E823" s="1463" t="s">
        <v>2769</v>
      </c>
      <c r="F823" s="1084">
        <v>929003519802</v>
      </c>
      <c r="G823" s="100">
        <v>8719514448094</v>
      </c>
      <c r="H823" s="646" t="s">
        <v>540</v>
      </c>
      <c r="I823" s="1341"/>
      <c r="J823" s="376">
        <v>15.5</v>
      </c>
      <c r="K823" s="1111">
        <v>1800</v>
      </c>
      <c r="L823" s="271">
        <v>6500</v>
      </c>
      <c r="M823" s="307">
        <v>50000</v>
      </c>
      <c r="N823" s="290">
        <v>3</v>
      </c>
      <c r="O823" s="271" t="s">
        <v>119</v>
      </c>
      <c r="P823" s="961">
        <v>145</v>
      </c>
      <c r="Q823" s="14"/>
      <c r="R823" s="1771" t="s">
        <v>48</v>
      </c>
      <c r="S823" s="271"/>
      <c r="T823" s="271" t="s">
        <v>3173</v>
      </c>
      <c r="U823" s="271" t="s">
        <v>139</v>
      </c>
      <c r="V823" s="271" t="s">
        <v>150</v>
      </c>
      <c r="W823" s="291" t="s">
        <v>198</v>
      </c>
      <c r="X823" s="291">
        <v>116</v>
      </c>
      <c r="Y823" s="271">
        <v>28</v>
      </c>
      <c r="Z823" s="271"/>
      <c r="AA823" s="271">
        <v>1214</v>
      </c>
      <c r="AB823" s="271" t="s">
        <v>113</v>
      </c>
      <c r="AC823" s="290">
        <v>80</v>
      </c>
      <c r="AD823" s="271">
        <v>1183845</v>
      </c>
      <c r="AE823" s="392">
        <v>871951444809400</v>
      </c>
      <c r="AF823" s="271">
        <v>20</v>
      </c>
      <c r="AG823" s="271" t="s">
        <v>113</v>
      </c>
      <c r="AH823" s="2779">
        <v>4</v>
      </c>
      <c r="AL823" s="2938"/>
    </row>
    <row r="824" spans="2:38">
      <c r="B824" s="1421"/>
      <c r="C824" s="557" t="s">
        <v>2766</v>
      </c>
      <c r="D824" s="557" t="s">
        <v>2193</v>
      </c>
      <c r="E824" s="1463" t="s">
        <v>2769</v>
      </c>
      <c r="F824" s="1084">
        <v>929003577532</v>
      </c>
      <c r="G824" s="100">
        <v>8719514486461</v>
      </c>
      <c r="H824" s="646" t="s">
        <v>1489</v>
      </c>
      <c r="I824" s="1341"/>
      <c r="J824" s="383">
        <v>18</v>
      </c>
      <c r="K824" s="1111">
        <v>1850</v>
      </c>
      <c r="L824" s="271">
        <v>3000</v>
      </c>
      <c r="M824" s="307">
        <v>50000</v>
      </c>
      <c r="N824" s="290">
        <v>3</v>
      </c>
      <c r="O824" s="271" t="s">
        <v>117</v>
      </c>
      <c r="P824" s="961">
        <v>165</v>
      </c>
      <c r="Q824" s="14"/>
      <c r="R824" s="1771" t="s">
        <v>48</v>
      </c>
      <c r="S824" s="271"/>
      <c r="T824" s="271" t="s">
        <v>3173</v>
      </c>
      <c r="U824" s="271" t="s">
        <v>139</v>
      </c>
      <c r="V824" s="271" t="s">
        <v>147</v>
      </c>
      <c r="W824" s="291" t="s">
        <v>198</v>
      </c>
      <c r="X824" s="291">
        <v>102</v>
      </c>
      <c r="Y824" s="271">
        <v>28</v>
      </c>
      <c r="Z824" s="271"/>
      <c r="AA824" s="271">
        <v>1214</v>
      </c>
      <c r="AB824" s="271" t="s">
        <v>113</v>
      </c>
      <c r="AC824" s="290">
        <v>80</v>
      </c>
      <c r="AD824" s="271">
        <v>1288987</v>
      </c>
      <c r="AE824" s="392">
        <v>871951448646100</v>
      </c>
      <c r="AF824" s="271">
        <v>20</v>
      </c>
      <c r="AG824" s="271" t="s">
        <v>113</v>
      </c>
      <c r="AH824" s="2779">
        <v>4</v>
      </c>
      <c r="AL824" s="2938"/>
    </row>
    <row r="825" spans="2:38">
      <c r="B825" s="1421"/>
      <c r="C825" s="557" t="s">
        <v>2766</v>
      </c>
      <c r="D825" s="557" t="s">
        <v>2193</v>
      </c>
      <c r="E825" s="1463" t="s">
        <v>2769</v>
      </c>
      <c r="F825" s="1084">
        <v>929001874932</v>
      </c>
      <c r="G825" s="100">
        <v>8719514469587</v>
      </c>
      <c r="H825" s="646" t="s">
        <v>549</v>
      </c>
      <c r="I825" s="1341"/>
      <c r="J825" s="383">
        <v>18</v>
      </c>
      <c r="K825" s="1162">
        <v>2000</v>
      </c>
      <c r="L825" s="271">
        <v>4000</v>
      </c>
      <c r="M825" s="307">
        <v>50000</v>
      </c>
      <c r="N825" s="290">
        <v>3</v>
      </c>
      <c r="O825" s="271" t="s">
        <v>119</v>
      </c>
      <c r="P825" s="961">
        <v>165</v>
      </c>
      <c r="Q825" s="14"/>
      <c r="R825" s="1771" t="s">
        <v>48</v>
      </c>
      <c r="S825" s="271"/>
      <c r="T825" s="271" t="s">
        <v>3173</v>
      </c>
      <c r="U825" s="271" t="s">
        <v>139</v>
      </c>
      <c r="V825" s="271" t="s">
        <v>121</v>
      </c>
      <c r="W825" s="291" t="s">
        <v>198</v>
      </c>
      <c r="X825" s="291">
        <v>111</v>
      </c>
      <c r="Y825" s="271">
        <v>28</v>
      </c>
      <c r="Z825" s="271"/>
      <c r="AA825" s="271">
        <v>1214</v>
      </c>
      <c r="AB825" s="271" t="s">
        <v>113</v>
      </c>
      <c r="AC825" s="290">
        <v>80</v>
      </c>
      <c r="AD825" s="271">
        <v>1183855</v>
      </c>
      <c r="AE825" s="392">
        <v>871951446958700</v>
      </c>
      <c r="AF825" s="271">
        <v>20</v>
      </c>
      <c r="AG825" s="271" t="s">
        <v>113</v>
      </c>
      <c r="AH825" s="2779">
        <v>4</v>
      </c>
      <c r="AL825" s="2938"/>
    </row>
    <row r="826" spans="2:38">
      <c r="B826" s="1421"/>
      <c r="C826" s="557" t="s">
        <v>2766</v>
      </c>
      <c r="D826" s="557" t="s">
        <v>2193</v>
      </c>
      <c r="E826" s="1463" t="s">
        <v>2769</v>
      </c>
      <c r="F826" s="1084">
        <v>929001874832</v>
      </c>
      <c r="G826" s="100">
        <v>8719514475588</v>
      </c>
      <c r="H826" s="646" t="s">
        <v>551</v>
      </c>
      <c r="I826" s="1341"/>
      <c r="J826" s="383">
        <v>18</v>
      </c>
      <c r="K826" s="1162">
        <v>2000</v>
      </c>
      <c r="L826" s="271">
        <v>6500</v>
      </c>
      <c r="M826" s="307">
        <v>50000</v>
      </c>
      <c r="N826" s="290">
        <v>3</v>
      </c>
      <c r="O826" s="271" t="s">
        <v>119</v>
      </c>
      <c r="P826" s="961">
        <v>165</v>
      </c>
      <c r="Q826" s="14"/>
      <c r="R826" s="1771" t="s">
        <v>48</v>
      </c>
      <c r="S826" s="271"/>
      <c r="T826" s="271" t="s">
        <v>3173</v>
      </c>
      <c r="U826" s="271" t="s">
        <v>139</v>
      </c>
      <c r="V826" s="271" t="s">
        <v>150</v>
      </c>
      <c r="W826" s="291" t="s">
        <v>198</v>
      </c>
      <c r="X826" s="291">
        <v>111</v>
      </c>
      <c r="Y826" s="271">
        <v>28</v>
      </c>
      <c r="Z826" s="271"/>
      <c r="AA826" s="271">
        <v>1214</v>
      </c>
      <c r="AB826" s="271" t="s">
        <v>113</v>
      </c>
      <c r="AC826" s="290">
        <v>80</v>
      </c>
      <c r="AD826" s="271">
        <v>1183858</v>
      </c>
      <c r="AE826" s="392">
        <v>871951447558800</v>
      </c>
      <c r="AF826" s="271">
        <v>20</v>
      </c>
      <c r="AG826" s="271" t="s">
        <v>113</v>
      </c>
      <c r="AH826" s="2779">
        <v>4</v>
      </c>
      <c r="AL826" s="2938"/>
    </row>
    <row r="827" spans="2:38">
      <c r="B827" s="1421"/>
      <c r="C827" s="557" t="s">
        <v>2766</v>
      </c>
      <c r="D827" s="557" t="s">
        <v>2193</v>
      </c>
      <c r="E827" s="1463" t="s">
        <v>2769</v>
      </c>
      <c r="F827" s="1084">
        <v>929004320502</v>
      </c>
      <c r="G827" s="100">
        <v>8721103139498</v>
      </c>
      <c r="H827" s="646" t="s">
        <v>3612</v>
      </c>
      <c r="I827" s="1341"/>
      <c r="J827" s="383">
        <v>17.5</v>
      </c>
      <c r="K827" s="1162" t="s">
        <v>3594</v>
      </c>
      <c r="L827" s="271" t="s">
        <v>3706</v>
      </c>
      <c r="M827" s="307">
        <v>50000</v>
      </c>
      <c r="N827" s="290">
        <v>3</v>
      </c>
      <c r="O827" s="271" t="s">
        <v>125</v>
      </c>
      <c r="P827" s="961">
        <v>180</v>
      </c>
      <c r="Q827" s="508" t="s">
        <v>2323</v>
      </c>
      <c r="R827" s="1771" t="s">
        <v>48</v>
      </c>
      <c r="S827" s="271"/>
      <c r="T827" s="271" t="s">
        <v>3173</v>
      </c>
      <c r="U827" s="271" t="s">
        <v>139</v>
      </c>
      <c r="V827" s="271" t="s">
        <v>3002</v>
      </c>
      <c r="W827" s="291" t="s">
        <v>198</v>
      </c>
      <c r="X827" s="291">
        <v>137</v>
      </c>
      <c r="Y827" s="271">
        <v>28</v>
      </c>
      <c r="Z827" s="271"/>
      <c r="AA827" s="271">
        <v>1213.5999999999999</v>
      </c>
      <c r="AB827" s="271" t="s">
        <v>113</v>
      </c>
      <c r="AC827" s="290">
        <v>80</v>
      </c>
      <c r="AD827" s="291">
        <v>2518890</v>
      </c>
      <c r="AE827" s="392">
        <v>872110313949800</v>
      </c>
      <c r="AF827" s="271">
        <v>20</v>
      </c>
      <c r="AG827" s="271" t="s">
        <v>113</v>
      </c>
      <c r="AH827" s="2779">
        <v>4</v>
      </c>
      <c r="AL827" s="2938"/>
    </row>
    <row r="828" spans="2:38">
      <c r="B828" s="1421"/>
      <c r="C828" s="1461" t="s">
        <v>2766</v>
      </c>
      <c r="D828" s="1461" t="s">
        <v>2193</v>
      </c>
      <c r="E828" s="1462" t="s">
        <v>2769</v>
      </c>
      <c r="F828" s="2294">
        <v>929003577332</v>
      </c>
      <c r="G828" s="496">
        <v>8719514486423</v>
      </c>
      <c r="H828" s="589" t="s">
        <v>1491</v>
      </c>
      <c r="I828" s="1547"/>
      <c r="J828" s="1203">
        <v>20</v>
      </c>
      <c r="K828" s="1546">
        <v>2050</v>
      </c>
      <c r="L828" s="1681">
        <v>3000</v>
      </c>
      <c r="M828" s="314">
        <v>50000</v>
      </c>
      <c r="N828" s="309">
        <v>3</v>
      </c>
      <c r="O828" s="1681" t="s">
        <v>117</v>
      </c>
      <c r="P828" s="1995">
        <v>180</v>
      </c>
      <c r="Q828" s="14"/>
      <c r="R828" s="1814" t="s">
        <v>48</v>
      </c>
      <c r="S828" s="1681"/>
      <c r="T828" s="1681" t="s">
        <v>3648</v>
      </c>
      <c r="U828" s="1681" t="s">
        <v>139</v>
      </c>
      <c r="V828" s="1681" t="s">
        <v>147</v>
      </c>
      <c r="W828" s="2052" t="s">
        <v>198</v>
      </c>
      <c r="X828" s="2052">
        <v>102</v>
      </c>
      <c r="Y828" s="1681">
        <v>28</v>
      </c>
      <c r="Z828" s="1681"/>
      <c r="AA828" s="1681">
        <v>1514</v>
      </c>
      <c r="AB828" s="1681" t="s">
        <v>113</v>
      </c>
      <c r="AC828" s="309">
        <v>80</v>
      </c>
      <c r="AD828" s="1681">
        <v>1288994</v>
      </c>
      <c r="AE828" s="2578">
        <v>871951448642300</v>
      </c>
      <c r="AF828" s="1681">
        <v>20</v>
      </c>
      <c r="AG828" s="1681" t="s">
        <v>113</v>
      </c>
      <c r="AH828" s="2855">
        <v>4</v>
      </c>
      <c r="AL828" s="2938"/>
    </row>
    <row r="829" spans="2:38">
      <c r="B829" s="1421"/>
      <c r="C829" s="557" t="s">
        <v>2766</v>
      </c>
      <c r="D829" s="557" t="s">
        <v>2193</v>
      </c>
      <c r="E829" s="1463" t="s">
        <v>2769</v>
      </c>
      <c r="F829" s="2290">
        <v>929003547402</v>
      </c>
      <c r="G829" s="104">
        <v>8719514459816</v>
      </c>
      <c r="H829" s="105" t="s">
        <v>546</v>
      </c>
      <c r="I829" s="1284"/>
      <c r="J829" s="385">
        <v>20</v>
      </c>
      <c r="K829" s="1125">
        <v>2200</v>
      </c>
      <c r="L829" s="271">
        <v>4000</v>
      </c>
      <c r="M829" s="307">
        <v>50000</v>
      </c>
      <c r="N829" s="290">
        <v>3</v>
      </c>
      <c r="O829" s="271" t="s">
        <v>119</v>
      </c>
      <c r="P829" s="961">
        <v>180</v>
      </c>
      <c r="Q829" s="14"/>
      <c r="R829" s="1771" t="s">
        <v>48</v>
      </c>
      <c r="S829" s="271"/>
      <c r="T829" s="271" t="s">
        <v>3648</v>
      </c>
      <c r="U829" s="271" t="s">
        <v>139</v>
      </c>
      <c r="V829" s="271" t="s">
        <v>121</v>
      </c>
      <c r="W829" s="291" t="s">
        <v>198</v>
      </c>
      <c r="X829" s="291">
        <v>110</v>
      </c>
      <c r="Y829" s="271">
        <v>28</v>
      </c>
      <c r="Z829" s="271"/>
      <c r="AA829" s="271">
        <v>1514</v>
      </c>
      <c r="AB829" s="271" t="s">
        <v>113</v>
      </c>
      <c r="AC829" s="290">
        <v>80</v>
      </c>
      <c r="AD829" s="271">
        <v>1183842</v>
      </c>
      <c r="AE829" s="2517">
        <v>871951445981600</v>
      </c>
      <c r="AF829" s="271">
        <v>20</v>
      </c>
      <c r="AG829" s="271" t="s">
        <v>113</v>
      </c>
      <c r="AH829" s="2779">
        <v>4</v>
      </c>
      <c r="AL829" s="2938"/>
    </row>
    <row r="830" spans="2:38">
      <c r="B830" s="1421"/>
      <c r="C830" s="557" t="s">
        <v>2766</v>
      </c>
      <c r="D830" s="557" t="s">
        <v>2193</v>
      </c>
      <c r="E830" s="1463" t="s">
        <v>2769</v>
      </c>
      <c r="F830" s="2290">
        <v>929003547502</v>
      </c>
      <c r="G830" s="104">
        <v>8719514459830</v>
      </c>
      <c r="H830" s="105" t="s">
        <v>548</v>
      </c>
      <c r="I830" s="1284"/>
      <c r="J830" s="385">
        <v>20</v>
      </c>
      <c r="K830" s="1125">
        <v>2200</v>
      </c>
      <c r="L830" s="271">
        <v>6500</v>
      </c>
      <c r="M830" s="307">
        <v>50000</v>
      </c>
      <c r="N830" s="290">
        <v>3</v>
      </c>
      <c r="O830" s="271" t="s">
        <v>119</v>
      </c>
      <c r="P830" s="961">
        <v>180</v>
      </c>
      <c r="Q830" s="14"/>
      <c r="R830" s="1771" t="s">
        <v>48</v>
      </c>
      <c r="S830" s="271"/>
      <c r="T830" s="271" t="s">
        <v>3648</v>
      </c>
      <c r="U830" s="271" t="s">
        <v>139</v>
      </c>
      <c r="V830" s="271" t="s">
        <v>150</v>
      </c>
      <c r="W830" s="291" t="s">
        <v>198</v>
      </c>
      <c r="X830" s="291">
        <v>110</v>
      </c>
      <c r="Y830" s="271">
        <v>28</v>
      </c>
      <c r="Z830" s="271"/>
      <c r="AA830" s="271">
        <v>1514</v>
      </c>
      <c r="AB830" s="271" t="s">
        <v>113</v>
      </c>
      <c r="AC830" s="290">
        <v>80</v>
      </c>
      <c r="AD830" s="271">
        <v>1183846</v>
      </c>
      <c r="AE830" s="2517">
        <v>871951445983000</v>
      </c>
      <c r="AF830" s="271">
        <v>20</v>
      </c>
      <c r="AG830" s="271" t="s">
        <v>113</v>
      </c>
      <c r="AH830" s="2779">
        <v>4</v>
      </c>
      <c r="AL830" s="2938"/>
    </row>
    <row r="831" spans="2:38">
      <c r="B831" s="1421"/>
      <c r="C831" s="557" t="s">
        <v>2766</v>
      </c>
      <c r="D831" s="557" t="s">
        <v>2193</v>
      </c>
      <c r="E831" s="1463" t="s">
        <v>2769</v>
      </c>
      <c r="F831" s="2290">
        <v>929003577632</v>
      </c>
      <c r="G831" s="104">
        <v>8719514486485</v>
      </c>
      <c r="H831" s="105" t="s">
        <v>1492</v>
      </c>
      <c r="I831" s="1284"/>
      <c r="J831" s="385">
        <v>24</v>
      </c>
      <c r="K831" s="1125">
        <v>2500</v>
      </c>
      <c r="L831" s="271">
        <v>3000</v>
      </c>
      <c r="M831" s="307">
        <v>50000</v>
      </c>
      <c r="N831" s="290">
        <v>3</v>
      </c>
      <c r="O831" s="271" t="s">
        <v>117</v>
      </c>
      <c r="P831" s="961">
        <v>215</v>
      </c>
      <c r="Q831" s="14"/>
      <c r="R831" s="1771" t="s">
        <v>48</v>
      </c>
      <c r="S831" s="271"/>
      <c r="T831" s="271" t="s">
        <v>3648</v>
      </c>
      <c r="U831" s="271" t="s">
        <v>139</v>
      </c>
      <c r="V831" s="271" t="s">
        <v>147</v>
      </c>
      <c r="W831" s="291" t="s">
        <v>198</v>
      </c>
      <c r="X831" s="291">
        <v>104</v>
      </c>
      <c r="Y831" s="271">
        <v>28</v>
      </c>
      <c r="Z831" s="271"/>
      <c r="AA831" s="271">
        <v>1514</v>
      </c>
      <c r="AB831" s="271" t="s">
        <v>113</v>
      </c>
      <c r="AC831" s="290">
        <v>80</v>
      </c>
      <c r="AD831" s="271">
        <v>1288989</v>
      </c>
      <c r="AE831" s="2517">
        <v>871951448648500</v>
      </c>
      <c r="AF831" s="271">
        <v>20</v>
      </c>
      <c r="AG831" s="271" t="s">
        <v>113</v>
      </c>
      <c r="AH831" s="2779">
        <v>4</v>
      </c>
      <c r="AL831" s="2938"/>
    </row>
    <row r="832" spans="2:38">
      <c r="B832" s="1421"/>
      <c r="C832" s="557" t="s">
        <v>2766</v>
      </c>
      <c r="D832" s="557" t="s">
        <v>2193</v>
      </c>
      <c r="E832" s="1463" t="s">
        <v>2769</v>
      </c>
      <c r="F832" s="846">
        <v>929001875132</v>
      </c>
      <c r="G832" s="104">
        <v>8719514469600</v>
      </c>
      <c r="H832" s="105" t="s">
        <v>550</v>
      </c>
      <c r="I832" s="105"/>
      <c r="J832" s="324">
        <v>24</v>
      </c>
      <c r="K832" s="1075">
        <v>2700</v>
      </c>
      <c r="L832" s="271">
        <v>4000</v>
      </c>
      <c r="M832" s="307">
        <v>50000</v>
      </c>
      <c r="N832" s="290">
        <v>3</v>
      </c>
      <c r="O832" s="271" t="s">
        <v>119</v>
      </c>
      <c r="P832" s="961">
        <v>215</v>
      </c>
      <c r="Q832" s="14"/>
      <c r="R832" s="1771" t="s">
        <v>48</v>
      </c>
      <c r="S832" s="271"/>
      <c r="T832" s="271" t="s">
        <v>3648</v>
      </c>
      <c r="U832" s="271" t="s">
        <v>139</v>
      </c>
      <c r="V832" s="271" t="s">
        <v>121</v>
      </c>
      <c r="W832" s="291" t="s">
        <v>198</v>
      </c>
      <c r="X832" s="291">
        <v>112</v>
      </c>
      <c r="Y832" s="271">
        <v>28</v>
      </c>
      <c r="Z832" s="271"/>
      <c r="AA832" s="271">
        <v>1514</v>
      </c>
      <c r="AB832" s="271" t="s">
        <v>113</v>
      </c>
      <c r="AC832" s="290">
        <v>80</v>
      </c>
      <c r="AD832" s="271">
        <v>1183858</v>
      </c>
      <c r="AE832" s="2517">
        <v>871951446960000</v>
      </c>
      <c r="AF832" s="271">
        <v>20</v>
      </c>
      <c r="AG832" s="271" t="s">
        <v>113</v>
      </c>
      <c r="AH832" s="2779">
        <v>4</v>
      </c>
      <c r="AL832" s="2938"/>
    </row>
    <row r="833" spans="2:38">
      <c r="B833" s="1421"/>
      <c r="C833" s="557" t="s">
        <v>2766</v>
      </c>
      <c r="D833" s="557" t="s">
        <v>2193</v>
      </c>
      <c r="E833" s="1463" t="s">
        <v>2769</v>
      </c>
      <c r="F833" s="846">
        <v>929001875032</v>
      </c>
      <c r="G833" s="104">
        <v>8719514475601</v>
      </c>
      <c r="H833" s="105" t="s">
        <v>552</v>
      </c>
      <c r="I833" s="105"/>
      <c r="J833" s="324">
        <v>24</v>
      </c>
      <c r="K833" s="1075">
        <v>2700</v>
      </c>
      <c r="L833" s="271">
        <v>6500</v>
      </c>
      <c r="M833" s="307">
        <v>50000</v>
      </c>
      <c r="N833" s="290">
        <v>3</v>
      </c>
      <c r="O833" s="271" t="s">
        <v>119</v>
      </c>
      <c r="P833" s="961">
        <v>215</v>
      </c>
      <c r="Q833" s="14"/>
      <c r="R833" s="1771" t="s">
        <v>48</v>
      </c>
      <c r="S833" s="271"/>
      <c r="T833" s="271" t="s">
        <v>3648</v>
      </c>
      <c r="U833" s="271" t="s">
        <v>139</v>
      </c>
      <c r="V833" s="271" t="s">
        <v>150</v>
      </c>
      <c r="W833" s="291" t="s">
        <v>198</v>
      </c>
      <c r="X833" s="291">
        <v>112</v>
      </c>
      <c r="Y833" s="271">
        <v>28</v>
      </c>
      <c r="Z833" s="271"/>
      <c r="AA833" s="271">
        <v>1514</v>
      </c>
      <c r="AB833" s="271" t="s">
        <v>113</v>
      </c>
      <c r="AC833" s="290">
        <v>80</v>
      </c>
      <c r="AD833" s="271">
        <v>1233454</v>
      </c>
      <c r="AE833" s="2517">
        <v>871951447560100</v>
      </c>
      <c r="AF833" s="271">
        <v>20</v>
      </c>
      <c r="AG833" s="271" t="s">
        <v>113</v>
      </c>
      <c r="AH833" s="2779">
        <v>4</v>
      </c>
      <c r="AL833" s="2938"/>
    </row>
    <row r="834" spans="2:38">
      <c r="B834" s="1421"/>
      <c r="C834" s="1541" t="s">
        <v>2766</v>
      </c>
      <c r="D834" s="1541" t="s">
        <v>2193</v>
      </c>
      <c r="E834" s="1542" t="s">
        <v>2769</v>
      </c>
      <c r="F834" s="2312">
        <v>929004320602</v>
      </c>
      <c r="G834" s="217">
        <v>8721103139511</v>
      </c>
      <c r="H834" s="548" t="s">
        <v>3613</v>
      </c>
      <c r="I834" s="548"/>
      <c r="J834" s="330">
        <v>24.9</v>
      </c>
      <c r="K834" s="1089" t="s">
        <v>3595</v>
      </c>
      <c r="L834" s="331" t="s">
        <v>3706</v>
      </c>
      <c r="M834" s="310">
        <v>50000</v>
      </c>
      <c r="N834" s="1059">
        <v>3</v>
      </c>
      <c r="O834" s="331" t="s">
        <v>125</v>
      </c>
      <c r="P834" s="1999">
        <v>240</v>
      </c>
      <c r="Q834" s="508" t="s">
        <v>2323</v>
      </c>
      <c r="R834" s="1770" t="s">
        <v>48</v>
      </c>
      <c r="S834" s="331"/>
      <c r="T834" s="331" t="s">
        <v>3648</v>
      </c>
      <c r="U834" s="331" t="s">
        <v>139</v>
      </c>
      <c r="V834" s="331" t="s">
        <v>3002</v>
      </c>
      <c r="W834" s="305" t="s">
        <v>198</v>
      </c>
      <c r="X834" s="305">
        <v>140</v>
      </c>
      <c r="Y834" s="331">
        <v>28</v>
      </c>
      <c r="Z834" s="331"/>
      <c r="AA834" s="331">
        <v>1514.2</v>
      </c>
      <c r="AB834" s="331" t="s">
        <v>113</v>
      </c>
      <c r="AC834" s="1059">
        <v>80</v>
      </c>
      <c r="AD834" s="305">
        <v>2518888</v>
      </c>
      <c r="AE834" s="2602">
        <v>872110313951100</v>
      </c>
      <c r="AF834" s="331">
        <v>20</v>
      </c>
      <c r="AG834" s="331" t="s">
        <v>113</v>
      </c>
      <c r="AH834" s="2833">
        <v>4</v>
      </c>
      <c r="AL834" s="2938"/>
    </row>
    <row r="835" spans="2:38">
      <c r="B835" s="561" t="s">
        <v>2795</v>
      </c>
      <c r="C835" s="2394" t="s">
        <v>2766</v>
      </c>
      <c r="D835" s="1461" t="s">
        <v>2193</v>
      </c>
      <c r="E835" s="1462" t="s">
        <v>2769</v>
      </c>
      <c r="F835" s="1198">
        <v>929002445702</v>
      </c>
      <c r="G835" s="158">
        <v>8719514266049</v>
      </c>
      <c r="H835" s="1543" t="s">
        <v>2280</v>
      </c>
      <c r="I835" s="1543"/>
      <c r="J835" s="382">
        <v>9</v>
      </c>
      <c r="K835" s="1080">
        <v>900</v>
      </c>
      <c r="L835" s="1681">
        <v>4000</v>
      </c>
      <c r="M835" s="270">
        <v>30000</v>
      </c>
      <c r="N835" s="1681">
        <v>2</v>
      </c>
      <c r="O835" s="1681" t="s">
        <v>117</v>
      </c>
      <c r="P835" s="1995">
        <v>78</v>
      </c>
      <c r="Q835" s="973"/>
      <c r="R835" s="1814" t="s">
        <v>48</v>
      </c>
      <c r="S835" s="1681"/>
      <c r="T835" s="1681" t="s">
        <v>3649</v>
      </c>
      <c r="U835" s="1681" t="s">
        <v>139</v>
      </c>
      <c r="V835" s="1681" t="s">
        <v>121</v>
      </c>
      <c r="W835" s="2052" t="s">
        <v>198</v>
      </c>
      <c r="X835" s="2052">
        <v>100</v>
      </c>
      <c r="Y835" s="1681">
        <v>27.8</v>
      </c>
      <c r="Z835" s="1681"/>
      <c r="AA835" s="1681">
        <v>602.5</v>
      </c>
      <c r="AB835" s="1681" t="s">
        <v>113</v>
      </c>
      <c r="AC835" s="2052">
        <v>80</v>
      </c>
      <c r="AD835" s="1681">
        <v>491853</v>
      </c>
      <c r="AE835" s="799">
        <v>871951426604900</v>
      </c>
      <c r="AF835" s="1681">
        <v>20</v>
      </c>
      <c r="AG835" s="1681" t="s">
        <v>113</v>
      </c>
      <c r="AH835" s="2855">
        <v>4</v>
      </c>
      <c r="AL835" s="2938"/>
    </row>
    <row r="836" spans="2:38">
      <c r="B836" s="1421"/>
      <c r="C836" s="2401" t="s">
        <v>2766</v>
      </c>
      <c r="D836" s="557" t="s">
        <v>2193</v>
      </c>
      <c r="E836" s="1463" t="s">
        <v>2769</v>
      </c>
      <c r="F836" s="1084">
        <v>929002445802</v>
      </c>
      <c r="G836" s="62">
        <v>8719514266063</v>
      </c>
      <c r="H836" s="646" t="s">
        <v>2281</v>
      </c>
      <c r="I836" s="646"/>
      <c r="J836" s="347">
        <v>9</v>
      </c>
      <c r="K836" s="1159">
        <v>900</v>
      </c>
      <c r="L836" s="422">
        <v>6500</v>
      </c>
      <c r="M836" s="272">
        <v>30000</v>
      </c>
      <c r="N836" s="422">
        <v>2</v>
      </c>
      <c r="O836" s="422" t="s">
        <v>117</v>
      </c>
      <c r="P836" s="961">
        <v>78</v>
      </c>
      <c r="Q836" s="973"/>
      <c r="R836" s="1815" t="s">
        <v>48</v>
      </c>
      <c r="S836" s="422"/>
      <c r="T836" s="422" t="s">
        <v>3649</v>
      </c>
      <c r="U836" s="422" t="s">
        <v>139</v>
      </c>
      <c r="V836" s="422" t="s">
        <v>150</v>
      </c>
      <c r="W836" s="2053" t="s">
        <v>198</v>
      </c>
      <c r="X836" s="2053">
        <v>100</v>
      </c>
      <c r="Y836" s="422">
        <v>27.8</v>
      </c>
      <c r="Z836" s="422"/>
      <c r="AA836" s="422">
        <v>602.5</v>
      </c>
      <c r="AB836" s="422" t="s">
        <v>113</v>
      </c>
      <c r="AC836" s="2053">
        <v>80</v>
      </c>
      <c r="AD836" s="422">
        <v>491857</v>
      </c>
      <c r="AE836" s="319">
        <v>871951426606300</v>
      </c>
      <c r="AF836" s="422">
        <v>20</v>
      </c>
      <c r="AG836" s="422" t="s">
        <v>113</v>
      </c>
      <c r="AH836" s="2856">
        <v>4</v>
      </c>
      <c r="AL836" s="2938"/>
    </row>
    <row r="837" spans="2:38">
      <c r="B837" s="1421"/>
      <c r="C837" s="2401" t="s">
        <v>2766</v>
      </c>
      <c r="D837" s="557" t="s">
        <v>2193</v>
      </c>
      <c r="E837" s="1463" t="s">
        <v>2769</v>
      </c>
      <c r="F837" s="1084">
        <v>929002446002</v>
      </c>
      <c r="G837" s="62">
        <v>8719514266087</v>
      </c>
      <c r="H837" s="646" t="s">
        <v>2282</v>
      </c>
      <c r="I837" s="646"/>
      <c r="J837" s="347">
        <v>18</v>
      </c>
      <c r="K837" s="1159">
        <v>1800</v>
      </c>
      <c r="L837" s="422">
        <v>4000</v>
      </c>
      <c r="M837" s="272">
        <v>30000</v>
      </c>
      <c r="N837" s="422">
        <v>2</v>
      </c>
      <c r="O837" s="422" t="s">
        <v>117</v>
      </c>
      <c r="P837" s="961">
        <v>90</v>
      </c>
      <c r="Q837" s="973"/>
      <c r="R837" s="1815" t="s">
        <v>48</v>
      </c>
      <c r="S837" s="422"/>
      <c r="T837" s="422" t="s">
        <v>3173</v>
      </c>
      <c r="U837" s="422" t="s">
        <v>139</v>
      </c>
      <c r="V837" s="422" t="s">
        <v>121</v>
      </c>
      <c r="W837" s="2053" t="s">
        <v>198</v>
      </c>
      <c r="X837" s="2053">
        <v>100</v>
      </c>
      <c r="Y837" s="422">
        <v>27.8</v>
      </c>
      <c r="Z837" s="422"/>
      <c r="AA837" s="422">
        <v>1212</v>
      </c>
      <c r="AB837" s="422" t="s">
        <v>113</v>
      </c>
      <c r="AC837" s="2053">
        <v>80</v>
      </c>
      <c r="AD837" s="422">
        <v>491846</v>
      </c>
      <c r="AE837" s="319">
        <v>871951426608700</v>
      </c>
      <c r="AF837" s="422">
        <v>20</v>
      </c>
      <c r="AG837" s="422" t="s">
        <v>113</v>
      </c>
      <c r="AH837" s="2856">
        <v>4</v>
      </c>
      <c r="AL837" s="2938"/>
    </row>
    <row r="838" spans="2:38">
      <c r="B838" s="1421"/>
      <c r="C838" s="2401" t="s">
        <v>2766</v>
      </c>
      <c r="D838" s="557" t="s">
        <v>2193</v>
      </c>
      <c r="E838" s="1463" t="s">
        <v>2769</v>
      </c>
      <c r="F838" s="1084">
        <v>929002446102</v>
      </c>
      <c r="G838" s="62">
        <v>8719514266100</v>
      </c>
      <c r="H838" s="646" t="s">
        <v>2283</v>
      </c>
      <c r="I838" s="646"/>
      <c r="J838" s="347">
        <v>18</v>
      </c>
      <c r="K838" s="1159">
        <v>1800</v>
      </c>
      <c r="L838" s="422">
        <v>6500</v>
      </c>
      <c r="M838" s="272">
        <v>30000</v>
      </c>
      <c r="N838" s="422">
        <v>2</v>
      </c>
      <c r="O838" s="422" t="s">
        <v>117</v>
      </c>
      <c r="P838" s="961">
        <v>90</v>
      </c>
      <c r="Q838" s="973"/>
      <c r="R838" s="1815" t="s">
        <v>48</v>
      </c>
      <c r="S838" s="422"/>
      <c r="T838" s="422" t="s">
        <v>3173</v>
      </c>
      <c r="U838" s="422" t="s">
        <v>139</v>
      </c>
      <c r="V838" s="422" t="s">
        <v>150</v>
      </c>
      <c r="W838" s="2053" t="s">
        <v>198</v>
      </c>
      <c r="X838" s="2053">
        <v>100</v>
      </c>
      <c r="Y838" s="422">
        <v>27.8</v>
      </c>
      <c r="Z838" s="422"/>
      <c r="AA838" s="422">
        <v>1212</v>
      </c>
      <c r="AB838" s="422" t="s">
        <v>113</v>
      </c>
      <c r="AC838" s="2053">
        <v>80</v>
      </c>
      <c r="AD838" s="422">
        <v>491855</v>
      </c>
      <c r="AE838" s="319">
        <v>871951426610000</v>
      </c>
      <c r="AF838" s="422">
        <v>20</v>
      </c>
      <c r="AG838" s="422" t="s">
        <v>113</v>
      </c>
      <c r="AH838" s="2856">
        <v>4</v>
      </c>
      <c r="AL838" s="2938"/>
    </row>
    <row r="839" spans="2:38">
      <c r="B839" s="1421"/>
      <c r="C839" s="2401" t="s">
        <v>2766</v>
      </c>
      <c r="D839" s="557" t="s">
        <v>2193</v>
      </c>
      <c r="E839" s="1463" t="s">
        <v>2769</v>
      </c>
      <c r="F839" s="1084">
        <v>929002446302</v>
      </c>
      <c r="G839" s="62">
        <v>8719514266124</v>
      </c>
      <c r="H839" s="646" t="s">
        <v>2284</v>
      </c>
      <c r="I839" s="646"/>
      <c r="J839" s="347">
        <v>23</v>
      </c>
      <c r="K839" s="1159">
        <v>2300</v>
      </c>
      <c r="L839" s="422">
        <v>4000</v>
      </c>
      <c r="M839" s="272">
        <v>30000</v>
      </c>
      <c r="N839" s="422">
        <v>2</v>
      </c>
      <c r="O839" s="422" t="s">
        <v>117</v>
      </c>
      <c r="P839" s="961">
        <v>120</v>
      </c>
      <c r="Q839" s="973"/>
      <c r="R839" s="1815" t="s">
        <v>48</v>
      </c>
      <c r="S839" s="422"/>
      <c r="T839" s="422" t="s">
        <v>3648</v>
      </c>
      <c r="U839" s="422" t="s">
        <v>139</v>
      </c>
      <c r="V839" s="422" t="s">
        <v>121</v>
      </c>
      <c r="W839" s="2053" t="s">
        <v>198</v>
      </c>
      <c r="X839" s="2053">
        <v>100</v>
      </c>
      <c r="Y839" s="422">
        <v>27.8</v>
      </c>
      <c r="Z839" s="422"/>
      <c r="AA839" s="422">
        <v>1513</v>
      </c>
      <c r="AB839" s="422" t="s">
        <v>113</v>
      </c>
      <c r="AC839" s="2053">
        <v>80</v>
      </c>
      <c r="AD839" s="422">
        <v>491863</v>
      </c>
      <c r="AE839" s="319">
        <v>871951426612400</v>
      </c>
      <c r="AF839" s="422">
        <v>20</v>
      </c>
      <c r="AG839" s="422" t="s">
        <v>113</v>
      </c>
      <c r="AH839" s="2856">
        <v>4</v>
      </c>
      <c r="AL839" s="2938"/>
    </row>
    <row r="840" spans="2:38">
      <c r="B840" s="1422"/>
      <c r="C840" s="2395" t="s">
        <v>2766</v>
      </c>
      <c r="D840" s="834" t="s">
        <v>2193</v>
      </c>
      <c r="E840" s="1483" t="s">
        <v>2769</v>
      </c>
      <c r="F840" s="1199">
        <v>929002446402</v>
      </c>
      <c r="G840" s="264">
        <v>8719514266148</v>
      </c>
      <c r="H840" s="1343" t="s">
        <v>2285</v>
      </c>
      <c r="I840" s="1343"/>
      <c r="J840" s="432">
        <v>23</v>
      </c>
      <c r="K840" s="1344">
        <v>2300</v>
      </c>
      <c r="L840" s="481">
        <v>6500</v>
      </c>
      <c r="M840" s="274">
        <v>30000</v>
      </c>
      <c r="N840" s="481">
        <v>2</v>
      </c>
      <c r="O840" s="481" t="s">
        <v>117</v>
      </c>
      <c r="P840" s="1996">
        <v>120</v>
      </c>
      <c r="Q840" s="973"/>
      <c r="R840" s="1816" t="s">
        <v>48</v>
      </c>
      <c r="S840" s="481"/>
      <c r="T840" s="481" t="s">
        <v>3648</v>
      </c>
      <c r="U840" s="481" t="s">
        <v>139</v>
      </c>
      <c r="V840" s="481" t="s">
        <v>150</v>
      </c>
      <c r="W840" s="2054" t="s">
        <v>198</v>
      </c>
      <c r="X840" s="2054">
        <v>100</v>
      </c>
      <c r="Y840" s="481">
        <v>27.8</v>
      </c>
      <c r="Z840" s="481"/>
      <c r="AA840" s="481">
        <v>1513</v>
      </c>
      <c r="AB840" s="481" t="s">
        <v>113</v>
      </c>
      <c r="AC840" s="2054">
        <v>80</v>
      </c>
      <c r="AD840" s="481">
        <v>491850</v>
      </c>
      <c r="AE840" s="2468">
        <v>871951426614800</v>
      </c>
      <c r="AF840" s="481">
        <v>20</v>
      </c>
      <c r="AG840" s="481" t="s">
        <v>113</v>
      </c>
      <c r="AH840" s="2857">
        <v>4</v>
      </c>
      <c r="AL840" s="2938"/>
    </row>
    <row r="841" spans="2:38" ht="14.5" customHeight="1">
      <c r="B841" s="14"/>
      <c r="C841" s="14"/>
      <c r="D841" s="14"/>
      <c r="E841" s="14"/>
      <c r="F841" s="2166" t="s">
        <v>3689</v>
      </c>
      <c r="G841" s="79"/>
      <c r="H841" s="9"/>
      <c r="I841" s="9"/>
      <c r="J841" s="145"/>
      <c r="K841" s="145"/>
      <c r="L841" s="404"/>
      <c r="M841" s="145"/>
      <c r="N841" s="145"/>
      <c r="O841" s="145"/>
      <c r="P841" s="145"/>
      <c r="Q841" s="14"/>
      <c r="R841" s="145"/>
      <c r="S841" s="145"/>
      <c r="T841" s="145"/>
      <c r="U841" s="145"/>
      <c r="V841" s="145"/>
      <c r="W841" s="145"/>
      <c r="X841" s="145"/>
      <c r="Y841" s="404"/>
      <c r="Z841" s="404"/>
      <c r="AA841" s="404"/>
      <c r="AB841" s="145"/>
      <c r="AC841" s="145"/>
      <c r="AD841" s="404"/>
      <c r="AE841" s="425"/>
      <c r="AF841" s="145"/>
      <c r="AG841" s="145"/>
      <c r="AH841" s="2828"/>
      <c r="AI841"/>
      <c r="AL841" s="2938"/>
    </row>
    <row r="842" spans="2:38" ht="14.5" customHeight="1">
      <c r="B842" s="14"/>
      <c r="C842" s="14"/>
      <c r="D842" s="14"/>
      <c r="E842" s="14"/>
      <c r="F842" s="2751" t="s">
        <v>1528</v>
      </c>
      <c r="G842" s="79"/>
      <c r="H842" s="9"/>
      <c r="I842" s="9"/>
      <c r="J842" s="145"/>
      <c r="K842" s="145"/>
      <c r="L842" s="404"/>
      <c r="M842" s="409"/>
      <c r="N842" s="145"/>
      <c r="O842" s="145"/>
      <c r="P842" s="145"/>
      <c r="Q842" s="14"/>
      <c r="R842" s="145"/>
      <c r="S842" s="145"/>
      <c r="T842" s="145"/>
      <c r="U842" s="145"/>
      <c r="V842" s="145"/>
      <c r="W842" s="145"/>
      <c r="X842" s="145"/>
      <c r="Y842" s="404"/>
      <c r="Z842" s="404"/>
      <c r="AA842" s="404"/>
      <c r="AB842" s="145"/>
      <c r="AC842" s="145"/>
      <c r="AD842" s="404"/>
      <c r="AE842" s="425"/>
      <c r="AF842" s="145"/>
      <c r="AG842" s="145"/>
      <c r="AH842" s="2828"/>
      <c r="AI842"/>
      <c r="AL842" s="2938"/>
    </row>
    <row r="843" spans="2:38" ht="14.5" customHeight="1">
      <c r="B843" s="14"/>
      <c r="C843" s="14"/>
      <c r="D843" s="14"/>
      <c r="E843" s="14"/>
      <c r="F843" s="2751" t="s">
        <v>1476</v>
      </c>
      <c r="G843" s="79"/>
      <c r="H843" s="161"/>
      <c r="I843" s="161"/>
      <c r="J843" s="145"/>
      <c r="K843" s="145"/>
      <c r="L843" s="404"/>
      <c r="M843" s="409"/>
      <c r="N843" s="145"/>
      <c r="O843" s="145"/>
      <c r="P843" s="145"/>
      <c r="Q843" s="14"/>
      <c r="R843" s="145"/>
      <c r="S843" s="145"/>
      <c r="T843" s="145"/>
      <c r="U843" s="145"/>
      <c r="V843" s="145"/>
      <c r="W843" s="145"/>
      <c r="X843" s="145"/>
      <c r="Y843" s="404"/>
      <c r="Z843" s="404"/>
      <c r="AA843" s="404"/>
      <c r="AB843" s="145"/>
      <c r="AC843" s="145"/>
      <c r="AD843" s="404"/>
      <c r="AE843" s="425"/>
      <c r="AF843" s="145"/>
      <c r="AG843" s="145"/>
      <c r="AH843" s="2828"/>
      <c r="AI843"/>
      <c r="AL843" s="2938"/>
    </row>
    <row r="844" spans="2:38" ht="14.5" customHeight="1">
      <c r="B844" s="14"/>
      <c r="C844" s="14"/>
      <c r="D844" s="14"/>
      <c r="E844" s="14"/>
      <c r="F844" s="2751" t="s">
        <v>2318</v>
      </c>
      <c r="G844" s="79"/>
      <c r="H844" s="161"/>
      <c r="I844" s="161"/>
      <c r="J844" s="145"/>
      <c r="K844" s="145"/>
      <c r="L844" s="404"/>
      <c r="M844" s="409"/>
      <c r="N844" s="145"/>
      <c r="O844" s="145"/>
      <c r="P844" s="145"/>
      <c r="Q844" s="14"/>
      <c r="R844" s="145"/>
      <c r="S844" s="145"/>
      <c r="T844" s="145"/>
      <c r="U844" s="145"/>
      <c r="V844" s="145"/>
      <c r="W844" s="145"/>
      <c r="X844" s="145"/>
      <c r="Y844" s="404"/>
      <c r="Z844" s="404"/>
      <c r="AA844" s="404"/>
      <c r="AB844" s="145"/>
      <c r="AC844" s="145"/>
      <c r="AD844" s="404"/>
      <c r="AE844" s="425"/>
      <c r="AF844" s="145"/>
      <c r="AG844" s="145"/>
      <c r="AH844" s="2828"/>
      <c r="AI844"/>
      <c r="AL844" s="2938"/>
    </row>
    <row r="845" spans="2:38" ht="14.5" customHeight="1">
      <c r="B845" s="14"/>
      <c r="C845" s="14"/>
      <c r="D845" s="14"/>
      <c r="E845" s="14"/>
      <c r="F845" s="769"/>
      <c r="G845" s="79"/>
      <c r="H845" s="161"/>
      <c r="I845" s="161"/>
      <c r="J845" s="145"/>
      <c r="K845" s="145"/>
      <c r="L845" s="404"/>
      <c r="M845" s="409"/>
      <c r="N845" s="145"/>
      <c r="O845" s="145"/>
      <c r="P845" s="145"/>
      <c r="Q845" s="14"/>
      <c r="R845" s="145"/>
      <c r="S845" s="145"/>
      <c r="T845" s="145"/>
      <c r="U845" s="145"/>
      <c r="V845" s="145"/>
      <c r="W845" s="145"/>
      <c r="X845" s="145"/>
      <c r="Y845" s="404"/>
      <c r="Z845" s="404"/>
      <c r="AA845" s="404"/>
      <c r="AB845" s="145"/>
      <c r="AC845" s="145"/>
      <c r="AD845" s="404"/>
      <c r="AE845" s="425"/>
      <c r="AF845" s="145"/>
      <c r="AG845" s="145"/>
      <c r="AH845" s="2828"/>
      <c r="AI845"/>
      <c r="AL845" s="2938"/>
    </row>
    <row r="846" spans="2:38">
      <c r="B846" s="1522" t="s">
        <v>2796</v>
      </c>
      <c r="C846" s="2394" t="s">
        <v>2766</v>
      </c>
      <c r="D846" s="1461" t="s">
        <v>2193</v>
      </c>
      <c r="E846" s="1462"/>
      <c r="F846" s="2286">
        <v>929002445732</v>
      </c>
      <c r="G846" s="2432">
        <v>8727900975390</v>
      </c>
      <c r="H846" s="2432" t="s">
        <v>2335</v>
      </c>
      <c r="I846" s="2432"/>
      <c r="J846" s="371">
        <v>9</v>
      </c>
      <c r="K846" s="359">
        <v>900</v>
      </c>
      <c r="L846" s="1622">
        <v>4000</v>
      </c>
      <c r="M846" s="359">
        <v>20000</v>
      </c>
      <c r="N846" s="360">
        <v>2</v>
      </c>
      <c r="O846" s="359" t="s">
        <v>117</v>
      </c>
      <c r="P846" s="1995">
        <v>68</v>
      </c>
      <c r="Q846" s="508"/>
      <c r="R846" s="1856" t="s">
        <v>48</v>
      </c>
      <c r="S846" s="359"/>
      <c r="T846" s="359" t="s">
        <v>3649</v>
      </c>
      <c r="U846" s="359" t="s">
        <v>139</v>
      </c>
      <c r="V846" s="359" t="s">
        <v>121</v>
      </c>
      <c r="W846" s="372" t="s">
        <v>198</v>
      </c>
      <c r="X846" s="372">
        <v>100</v>
      </c>
      <c r="Y846" s="1622">
        <v>28</v>
      </c>
      <c r="Z846" s="1622"/>
      <c r="AA846" s="1622">
        <v>604</v>
      </c>
      <c r="AB846" s="359" t="s">
        <v>113</v>
      </c>
      <c r="AC846" s="360">
        <v>80</v>
      </c>
      <c r="AD846" s="1622">
        <v>2121943</v>
      </c>
      <c r="AE846" s="2586">
        <v>872790097539000</v>
      </c>
      <c r="AF846" s="1622">
        <v>20</v>
      </c>
      <c r="AG846" s="1622" t="s">
        <v>113</v>
      </c>
      <c r="AH846" s="2861">
        <v>4</v>
      </c>
      <c r="AL846" s="2938"/>
    </row>
    <row r="847" spans="2:38">
      <c r="B847" s="120"/>
      <c r="C847" s="2401" t="s">
        <v>2766</v>
      </c>
      <c r="D847" s="557" t="s">
        <v>2193</v>
      </c>
      <c r="E847" s="1463"/>
      <c r="F847" s="2284">
        <v>929002445832</v>
      </c>
      <c r="G847" s="1264">
        <v>8727900975413</v>
      </c>
      <c r="H847" s="1264" t="s">
        <v>2336</v>
      </c>
      <c r="I847" s="1264"/>
      <c r="J847" s="333">
        <v>9</v>
      </c>
      <c r="K847" s="335">
        <v>900</v>
      </c>
      <c r="L847" s="340">
        <v>6500</v>
      </c>
      <c r="M847" s="354">
        <v>20000</v>
      </c>
      <c r="N847" s="342">
        <v>2</v>
      </c>
      <c r="O847" s="340" t="s">
        <v>117</v>
      </c>
      <c r="P847" s="961">
        <v>68</v>
      </c>
      <c r="Q847" s="508"/>
      <c r="R847" s="1821" t="s">
        <v>48</v>
      </c>
      <c r="S847" s="340"/>
      <c r="T847" s="340" t="s">
        <v>3649</v>
      </c>
      <c r="U847" s="340" t="s">
        <v>139</v>
      </c>
      <c r="V847" s="340" t="s">
        <v>150</v>
      </c>
      <c r="W847" s="341" t="s">
        <v>198</v>
      </c>
      <c r="X847" s="341">
        <v>100</v>
      </c>
      <c r="Y847" s="340">
        <v>28</v>
      </c>
      <c r="Z847" s="340"/>
      <c r="AA847" s="340">
        <v>604</v>
      </c>
      <c r="AB847" s="340" t="s">
        <v>113</v>
      </c>
      <c r="AC847" s="342">
        <v>80</v>
      </c>
      <c r="AD847" s="340">
        <v>2121938</v>
      </c>
      <c r="AE847" s="2587">
        <v>872790097541300</v>
      </c>
      <c r="AF847" s="340">
        <v>20</v>
      </c>
      <c r="AG847" s="340" t="s">
        <v>113</v>
      </c>
      <c r="AH847" s="2785">
        <v>4</v>
      </c>
      <c r="AL847" s="2938"/>
    </row>
    <row r="848" spans="2:38">
      <c r="B848" s="120"/>
      <c r="C848" s="2401" t="s">
        <v>2766</v>
      </c>
      <c r="D848" s="557" t="s">
        <v>2193</v>
      </c>
      <c r="E848" s="1463"/>
      <c r="F848" s="2284">
        <v>929002446032</v>
      </c>
      <c r="G848" s="1264">
        <v>8727900975437</v>
      </c>
      <c r="H848" s="1264" t="s">
        <v>2337</v>
      </c>
      <c r="I848" s="1264"/>
      <c r="J848" s="333">
        <v>17.5</v>
      </c>
      <c r="K848" s="335">
        <v>1800</v>
      </c>
      <c r="L848" s="275">
        <v>4000</v>
      </c>
      <c r="M848" s="354">
        <v>20000</v>
      </c>
      <c r="N848" s="342">
        <v>2</v>
      </c>
      <c r="O848" s="335" t="s">
        <v>117</v>
      </c>
      <c r="P848" s="961">
        <v>86</v>
      </c>
      <c r="Q848" s="508"/>
      <c r="R848" s="1820" t="s">
        <v>48</v>
      </c>
      <c r="S848" s="335"/>
      <c r="T848" s="335" t="s">
        <v>3173</v>
      </c>
      <c r="U848" s="335" t="s">
        <v>139</v>
      </c>
      <c r="V848" s="335" t="s">
        <v>121</v>
      </c>
      <c r="W848" s="363" t="s">
        <v>198</v>
      </c>
      <c r="X848" s="363">
        <v>102</v>
      </c>
      <c r="Y848" s="275">
        <v>28</v>
      </c>
      <c r="Z848" s="275"/>
      <c r="AA848" s="275">
        <v>1214</v>
      </c>
      <c r="AB848" s="335" t="s">
        <v>113</v>
      </c>
      <c r="AC848" s="342">
        <v>80</v>
      </c>
      <c r="AD848" s="275">
        <v>2121939</v>
      </c>
      <c r="AE848" s="2587">
        <v>872790097543700</v>
      </c>
      <c r="AF848" s="275">
        <v>20</v>
      </c>
      <c r="AG848" s="275" t="s">
        <v>113</v>
      </c>
      <c r="AH848" s="2848">
        <v>4</v>
      </c>
      <c r="AL848" s="2938"/>
    </row>
    <row r="849" spans="2:38">
      <c r="B849" s="120"/>
      <c r="C849" s="2401" t="s">
        <v>2766</v>
      </c>
      <c r="D849" s="557" t="s">
        <v>2193</v>
      </c>
      <c r="E849" s="1463"/>
      <c r="F849" s="2284">
        <v>929002446132</v>
      </c>
      <c r="G849" s="1264">
        <v>8727900975451</v>
      </c>
      <c r="H849" s="1264" t="s">
        <v>2338</v>
      </c>
      <c r="I849" s="1264"/>
      <c r="J849" s="333">
        <v>17.5</v>
      </c>
      <c r="K849" s="335">
        <v>1800</v>
      </c>
      <c r="L849" s="340">
        <v>6500</v>
      </c>
      <c r="M849" s="354">
        <v>20000</v>
      </c>
      <c r="N849" s="342">
        <v>2</v>
      </c>
      <c r="O849" s="340" t="s">
        <v>117</v>
      </c>
      <c r="P849" s="961">
        <v>86</v>
      </c>
      <c r="Q849" s="508"/>
      <c r="R849" s="1821" t="s">
        <v>48</v>
      </c>
      <c r="S849" s="340"/>
      <c r="T849" s="340" t="s">
        <v>3173</v>
      </c>
      <c r="U849" s="340" t="s">
        <v>139</v>
      </c>
      <c r="V849" s="340" t="s">
        <v>150</v>
      </c>
      <c r="W849" s="341" t="s">
        <v>198</v>
      </c>
      <c r="X849" s="341">
        <v>102</v>
      </c>
      <c r="Y849" s="340">
        <v>28</v>
      </c>
      <c r="Z849" s="340"/>
      <c r="AA849" s="340">
        <v>1214</v>
      </c>
      <c r="AB849" s="340" t="s">
        <v>113</v>
      </c>
      <c r="AC849" s="342">
        <v>80</v>
      </c>
      <c r="AD849" s="340">
        <v>2121940</v>
      </c>
      <c r="AE849" s="2587">
        <v>872790097545100</v>
      </c>
      <c r="AF849" s="340">
        <v>20</v>
      </c>
      <c r="AG849" s="340" t="s">
        <v>113</v>
      </c>
      <c r="AH849" s="2785">
        <v>4</v>
      </c>
      <c r="AL849" s="2938"/>
    </row>
    <row r="850" spans="2:38">
      <c r="B850" s="120"/>
      <c r="C850" s="2401" t="s">
        <v>2766</v>
      </c>
      <c r="D850" s="557" t="s">
        <v>2193</v>
      </c>
      <c r="E850" s="1463"/>
      <c r="F850" s="2284">
        <v>929002446332</v>
      </c>
      <c r="G850" s="1264">
        <v>8727900975475</v>
      </c>
      <c r="H850" s="1264" t="s">
        <v>2339</v>
      </c>
      <c r="I850" s="1264"/>
      <c r="J850" s="333">
        <v>22.3</v>
      </c>
      <c r="K850" s="335">
        <v>2300</v>
      </c>
      <c r="L850" s="275">
        <v>4000</v>
      </c>
      <c r="M850" s="354">
        <v>20000</v>
      </c>
      <c r="N850" s="342">
        <v>2</v>
      </c>
      <c r="O850" s="335" t="s">
        <v>117</v>
      </c>
      <c r="P850" s="961">
        <v>110</v>
      </c>
      <c r="Q850" s="508"/>
      <c r="R850" s="1820" t="s">
        <v>48</v>
      </c>
      <c r="S850" s="335"/>
      <c r="T850" s="335" t="s">
        <v>3648</v>
      </c>
      <c r="U850" s="335" t="s">
        <v>139</v>
      </c>
      <c r="V850" s="335" t="s">
        <v>121</v>
      </c>
      <c r="W850" s="363" t="s">
        <v>198</v>
      </c>
      <c r="X850" s="363">
        <v>103</v>
      </c>
      <c r="Y850" s="275">
        <v>28</v>
      </c>
      <c r="Z850" s="275"/>
      <c r="AA850" s="275">
        <v>1514</v>
      </c>
      <c r="AB850" s="335" t="s">
        <v>113</v>
      </c>
      <c r="AC850" s="342">
        <v>80</v>
      </c>
      <c r="AD850" s="275">
        <v>2121942</v>
      </c>
      <c r="AE850" s="2587">
        <v>872790097547500</v>
      </c>
      <c r="AF850" s="275">
        <v>20</v>
      </c>
      <c r="AG850" s="275" t="s">
        <v>113</v>
      </c>
      <c r="AH850" s="2848">
        <v>4</v>
      </c>
      <c r="AL850" s="2938"/>
    </row>
    <row r="851" spans="2:38">
      <c r="B851" s="120"/>
      <c r="C851" s="2401" t="s">
        <v>2766</v>
      </c>
      <c r="D851" s="557" t="s">
        <v>2193</v>
      </c>
      <c r="E851" s="1463"/>
      <c r="F851" s="2295">
        <v>929002446432</v>
      </c>
      <c r="G851" s="1265">
        <v>8727900975499</v>
      </c>
      <c r="H851" s="1265" t="s">
        <v>2340</v>
      </c>
      <c r="I851" s="1265"/>
      <c r="J851" s="485">
        <v>22.3</v>
      </c>
      <c r="K851" s="490">
        <v>2300</v>
      </c>
      <c r="L851" s="428">
        <v>6500</v>
      </c>
      <c r="M851" s="490">
        <v>20000</v>
      </c>
      <c r="N851" s="456">
        <v>2</v>
      </c>
      <c r="O851" s="428" t="s">
        <v>117</v>
      </c>
      <c r="P851" s="1996">
        <v>110</v>
      </c>
      <c r="Q851" s="508"/>
      <c r="R851" s="1822" t="s">
        <v>48</v>
      </c>
      <c r="S851" s="428"/>
      <c r="T851" s="428" t="s">
        <v>3648</v>
      </c>
      <c r="U851" s="428" t="s">
        <v>139</v>
      </c>
      <c r="V851" s="428" t="s">
        <v>150</v>
      </c>
      <c r="W851" s="456" t="s">
        <v>198</v>
      </c>
      <c r="X851" s="456">
        <v>103</v>
      </c>
      <c r="Y851" s="428">
        <v>28</v>
      </c>
      <c r="Z851" s="428"/>
      <c r="AA851" s="428">
        <v>1514</v>
      </c>
      <c r="AB851" s="428" t="s">
        <v>113</v>
      </c>
      <c r="AC851" s="456">
        <v>80</v>
      </c>
      <c r="AD851" s="428">
        <v>2121941</v>
      </c>
      <c r="AE851" s="2588">
        <v>872790097549900</v>
      </c>
      <c r="AF851" s="428">
        <v>20</v>
      </c>
      <c r="AG851" s="428" t="s">
        <v>113</v>
      </c>
      <c r="AH851" s="2786">
        <v>4</v>
      </c>
      <c r="AL851" s="2938"/>
    </row>
    <row r="852" spans="2:38">
      <c r="B852" s="120"/>
      <c r="C852" s="2401" t="s">
        <v>2766</v>
      </c>
      <c r="D852" s="557" t="s">
        <v>2193</v>
      </c>
      <c r="E852" s="1463"/>
      <c r="F852" s="2284">
        <v>929002997782</v>
      </c>
      <c r="G852" s="116">
        <v>8727900975338</v>
      </c>
      <c r="H852" s="116" t="s">
        <v>2117</v>
      </c>
      <c r="I852" s="116"/>
      <c r="J852" s="367">
        <v>15.5</v>
      </c>
      <c r="K852" s="1128">
        <v>2500</v>
      </c>
      <c r="L852" s="282">
        <v>4000</v>
      </c>
      <c r="M852" s="354">
        <v>40000</v>
      </c>
      <c r="N852" s="342">
        <v>2</v>
      </c>
      <c r="O852" s="282" t="s">
        <v>1333</v>
      </c>
      <c r="P852" s="2000">
        <v>155</v>
      </c>
      <c r="Q852" s="973"/>
      <c r="R852" s="1772" t="s">
        <v>48</v>
      </c>
      <c r="S852" s="282"/>
      <c r="T852" s="282" t="s">
        <v>3173</v>
      </c>
      <c r="U852" s="282" t="s">
        <v>139</v>
      </c>
      <c r="V852" s="282" t="s">
        <v>121</v>
      </c>
      <c r="W852" s="283" t="s">
        <v>198</v>
      </c>
      <c r="X852" s="283">
        <v>161</v>
      </c>
      <c r="Y852" s="282">
        <v>28</v>
      </c>
      <c r="Z852" s="282"/>
      <c r="AA852" s="282">
        <v>1213</v>
      </c>
      <c r="AB852" s="282" t="s">
        <v>113</v>
      </c>
      <c r="AC852" s="342">
        <v>80</v>
      </c>
      <c r="AD852" s="282">
        <v>2091273</v>
      </c>
      <c r="AE852" s="2576">
        <v>872790097533800</v>
      </c>
      <c r="AF852" s="282">
        <v>20</v>
      </c>
      <c r="AG852" s="282" t="s">
        <v>113</v>
      </c>
      <c r="AH852" s="2781">
        <v>4</v>
      </c>
      <c r="AL852" s="2938"/>
    </row>
    <row r="853" spans="2:38">
      <c r="B853" s="121"/>
      <c r="C853" s="2395" t="s">
        <v>2766</v>
      </c>
      <c r="D853" s="834" t="s">
        <v>2193</v>
      </c>
      <c r="E853" s="1483"/>
      <c r="F853" s="2295">
        <v>929002998082</v>
      </c>
      <c r="G853" s="851">
        <v>8727900975352</v>
      </c>
      <c r="H853" s="851" t="s">
        <v>2118</v>
      </c>
      <c r="I853" s="851"/>
      <c r="J853" s="485">
        <v>23</v>
      </c>
      <c r="K853" s="1129">
        <v>3700</v>
      </c>
      <c r="L853" s="273">
        <v>4000</v>
      </c>
      <c r="M853" s="490">
        <v>40000</v>
      </c>
      <c r="N853" s="456">
        <v>2</v>
      </c>
      <c r="O853" s="273" t="s">
        <v>1333</v>
      </c>
      <c r="P853" s="1994">
        <v>190</v>
      </c>
      <c r="Q853" s="973"/>
      <c r="R853" s="1769" t="s">
        <v>48</v>
      </c>
      <c r="S853" s="273"/>
      <c r="T853" s="273" t="s">
        <v>3648</v>
      </c>
      <c r="U853" s="273" t="s">
        <v>139</v>
      </c>
      <c r="V853" s="273" t="s">
        <v>121</v>
      </c>
      <c r="W853" s="284" t="s">
        <v>198</v>
      </c>
      <c r="X853" s="284">
        <v>160</v>
      </c>
      <c r="Y853" s="273">
        <v>28</v>
      </c>
      <c r="Z853" s="273"/>
      <c r="AA853" s="273">
        <v>1514</v>
      </c>
      <c r="AB853" s="273" t="s">
        <v>113</v>
      </c>
      <c r="AC853" s="456">
        <v>80</v>
      </c>
      <c r="AD853" s="273">
        <v>2091272</v>
      </c>
      <c r="AE853" s="2589">
        <v>872790097535200</v>
      </c>
      <c r="AF853" s="273">
        <v>20</v>
      </c>
      <c r="AG853" s="273" t="s">
        <v>113</v>
      </c>
      <c r="AH853" s="2780">
        <v>4</v>
      </c>
      <c r="AL853" s="2938"/>
    </row>
    <row r="854" spans="2:38" ht="14.5" customHeight="1">
      <c r="B854" s="14"/>
      <c r="C854" s="14"/>
      <c r="D854" s="14"/>
      <c r="E854" s="14"/>
      <c r="F854" s="2164" t="s">
        <v>3690</v>
      </c>
      <c r="G854" s="14"/>
      <c r="H854" s="14"/>
      <c r="I854" s="14"/>
      <c r="J854" s="145"/>
      <c r="K854" s="145"/>
      <c r="L854" s="404"/>
      <c r="M854" s="145"/>
      <c r="N854" s="145"/>
      <c r="O854" s="145"/>
      <c r="P854" s="145"/>
      <c r="Q854" s="14"/>
      <c r="R854" s="145"/>
      <c r="S854" s="145"/>
      <c r="T854" s="145"/>
      <c r="U854" s="145"/>
      <c r="V854" s="145"/>
      <c r="W854" s="145"/>
      <c r="X854" s="145"/>
      <c r="Y854" s="404"/>
      <c r="Z854" s="404"/>
      <c r="AA854" s="404"/>
      <c r="AB854" s="145"/>
      <c r="AC854" s="145"/>
      <c r="AD854" s="404"/>
      <c r="AE854" s="404"/>
      <c r="AF854" s="145"/>
      <c r="AG854" s="145"/>
      <c r="AH854" s="2828"/>
      <c r="AI854"/>
      <c r="AL854" s="2938"/>
    </row>
    <row r="855" spans="2:38" ht="14.5" customHeight="1">
      <c r="B855" s="14"/>
      <c r="C855" s="14"/>
      <c r="D855" s="14"/>
      <c r="E855" s="14"/>
      <c r="F855" s="14"/>
      <c r="G855" s="14"/>
      <c r="H855" s="14"/>
      <c r="I855" s="14"/>
      <c r="J855" s="145"/>
      <c r="K855" s="145"/>
      <c r="L855" s="404"/>
      <c r="M855" s="145"/>
      <c r="N855" s="145"/>
      <c r="O855" s="145"/>
      <c r="P855" s="145"/>
      <c r="Q855" s="14"/>
      <c r="R855" s="145"/>
      <c r="S855" s="145"/>
      <c r="T855" s="145"/>
      <c r="U855" s="145"/>
      <c r="V855" s="145"/>
      <c r="W855" s="145"/>
      <c r="X855" s="145"/>
      <c r="Y855" s="404"/>
      <c r="Z855" s="404"/>
      <c r="AA855" s="404"/>
      <c r="AB855" s="145"/>
      <c r="AC855" s="145"/>
      <c r="AD855" s="404"/>
      <c r="AE855" s="404"/>
      <c r="AF855" s="145"/>
      <c r="AG855" s="145"/>
      <c r="AH855" s="2828"/>
      <c r="AI855"/>
      <c r="AL855" s="2938"/>
    </row>
    <row r="856" spans="2:38" s="1484" customFormat="1" ht="15" customHeight="1">
      <c r="B856" s="1484" t="s">
        <v>2918</v>
      </c>
      <c r="J856" s="1666"/>
      <c r="K856" s="1666"/>
      <c r="L856" s="1901"/>
      <c r="M856" s="1666"/>
      <c r="N856" s="1666"/>
      <c r="O856" s="1666"/>
      <c r="P856" s="33"/>
      <c r="R856" s="1666"/>
      <c r="S856" s="1666"/>
      <c r="T856" s="1666"/>
      <c r="U856" s="1666"/>
      <c r="V856" s="1666"/>
      <c r="W856" s="1666"/>
      <c r="X856" s="1666"/>
      <c r="Y856" s="1901"/>
      <c r="Z856" s="1901"/>
      <c r="AA856" s="1901"/>
      <c r="AB856" s="1666"/>
      <c r="AC856" s="2483"/>
      <c r="AD856" s="1901"/>
      <c r="AE856" s="1901"/>
      <c r="AF856" s="1666"/>
      <c r="AG856" s="1666"/>
      <c r="AH856" s="2791"/>
      <c r="AJ856"/>
      <c r="AK856" s="2933"/>
      <c r="AL856" s="2938"/>
    </row>
    <row r="857" spans="2:38">
      <c r="B857" s="561" t="s">
        <v>2797</v>
      </c>
      <c r="C857" s="1461" t="s">
        <v>2766</v>
      </c>
      <c r="D857" s="1461" t="s">
        <v>2193</v>
      </c>
      <c r="E857" s="1462" t="s">
        <v>2769</v>
      </c>
      <c r="F857" s="2296">
        <v>929001393132</v>
      </c>
      <c r="G857" s="1549">
        <v>8719514466401</v>
      </c>
      <c r="H857" s="1551" t="s">
        <v>1529</v>
      </c>
      <c r="I857" s="1551"/>
      <c r="J857" s="1550">
        <v>8</v>
      </c>
      <c r="K857" s="1109">
        <v>1000</v>
      </c>
      <c r="L857" s="269">
        <v>3000</v>
      </c>
      <c r="M857" s="314">
        <v>75000</v>
      </c>
      <c r="N857" s="1548">
        <v>5</v>
      </c>
      <c r="O857" s="1634" t="s">
        <v>119</v>
      </c>
      <c r="P857" s="1995">
        <v>310</v>
      </c>
      <c r="Q857" s="14"/>
      <c r="R857" s="1783" t="s">
        <v>48</v>
      </c>
      <c r="S857" s="1634"/>
      <c r="T857" s="1634" t="s">
        <v>3649</v>
      </c>
      <c r="U857" s="1634" t="s">
        <v>139</v>
      </c>
      <c r="V857" s="1634" t="s">
        <v>147</v>
      </c>
      <c r="W857" s="295" t="s">
        <v>3048</v>
      </c>
      <c r="X857" s="295">
        <v>125</v>
      </c>
      <c r="Y857" s="269">
        <v>28</v>
      </c>
      <c r="Z857" s="269"/>
      <c r="AA857" s="269">
        <v>603</v>
      </c>
      <c r="AB857" s="1634" t="s">
        <v>113</v>
      </c>
      <c r="AC857" s="1548">
        <v>80</v>
      </c>
      <c r="AD857" s="269">
        <v>1251109</v>
      </c>
      <c r="AE857" s="2590">
        <v>871951446640100</v>
      </c>
      <c r="AF857" s="269">
        <v>20</v>
      </c>
      <c r="AG857" s="269" t="s">
        <v>113</v>
      </c>
      <c r="AH857" s="2782">
        <v>4</v>
      </c>
      <c r="AL857" s="2938"/>
    </row>
    <row r="858" spans="2:38">
      <c r="B858" s="211" t="s">
        <v>2798</v>
      </c>
      <c r="C858" s="557" t="s">
        <v>2766</v>
      </c>
      <c r="D858" s="557" t="s">
        <v>2193</v>
      </c>
      <c r="E858" s="1463" t="s">
        <v>2769</v>
      </c>
      <c r="F858" s="2292">
        <v>929001393232</v>
      </c>
      <c r="G858" s="108">
        <v>8719514466425</v>
      </c>
      <c r="H858" s="60" t="s">
        <v>519</v>
      </c>
      <c r="I858" s="60"/>
      <c r="J858" s="527">
        <v>8</v>
      </c>
      <c r="K858" s="1160">
        <v>1050</v>
      </c>
      <c r="L858" s="271">
        <v>4000</v>
      </c>
      <c r="M858" s="306">
        <v>75000</v>
      </c>
      <c r="N858" s="411">
        <v>5</v>
      </c>
      <c r="O858" s="308" t="s">
        <v>119</v>
      </c>
      <c r="P858" s="961">
        <v>310</v>
      </c>
      <c r="Q858" s="14"/>
      <c r="R858" s="1785" t="s">
        <v>48</v>
      </c>
      <c r="S858" s="308"/>
      <c r="T858" s="308" t="s">
        <v>3649</v>
      </c>
      <c r="U858" s="308" t="s">
        <v>139</v>
      </c>
      <c r="V858" s="308" t="s">
        <v>121</v>
      </c>
      <c r="W858" s="291" t="s">
        <v>3048</v>
      </c>
      <c r="X858" s="291">
        <v>131</v>
      </c>
      <c r="Y858" s="271">
        <v>28</v>
      </c>
      <c r="Z858" s="271"/>
      <c r="AA858" s="271">
        <v>603</v>
      </c>
      <c r="AB858" s="308" t="s">
        <v>113</v>
      </c>
      <c r="AC858" s="411">
        <v>80</v>
      </c>
      <c r="AD858" s="271">
        <v>1251110</v>
      </c>
      <c r="AE858" s="2591">
        <v>871951446642500</v>
      </c>
      <c r="AF858" s="271">
        <v>20</v>
      </c>
      <c r="AG858" s="271" t="s">
        <v>113</v>
      </c>
      <c r="AH858" s="2779">
        <v>4</v>
      </c>
      <c r="AL858" s="2938"/>
    </row>
    <row r="859" spans="2:38">
      <c r="B859" s="120"/>
      <c r="C859" s="557" t="s">
        <v>2766</v>
      </c>
      <c r="D859" s="557" t="s">
        <v>2193</v>
      </c>
      <c r="E859" s="1463" t="s">
        <v>2769</v>
      </c>
      <c r="F859" s="2292">
        <v>929001393332</v>
      </c>
      <c r="G859" s="108">
        <v>8719514466449</v>
      </c>
      <c r="H859" s="60" t="s">
        <v>521</v>
      </c>
      <c r="I859" s="60"/>
      <c r="J859" s="527">
        <v>8</v>
      </c>
      <c r="K859" s="1160">
        <v>1050</v>
      </c>
      <c r="L859" s="271">
        <v>6500</v>
      </c>
      <c r="M859" s="306">
        <v>75000</v>
      </c>
      <c r="N859" s="411">
        <v>5</v>
      </c>
      <c r="O859" s="308" t="s">
        <v>119</v>
      </c>
      <c r="P859" s="961">
        <v>310</v>
      </c>
      <c r="Q859" s="14"/>
      <c r="R859" s="1785" t="s">
        <v>48</v>
      </c>
      <c r="S859" s="308"/>
      <c r="T859" s="308" t="s">
        <v>3649</v>
      </c>
      <c r="U859" s="308" t="s">
        <v>139</v>
      </c>
      <c r="V859" s="308" t="s">
        <v>150</v>
      </c>
      <c r="W859" s="291" t="s">
        <v>3048</v>
      </c>
      <c r="X859" s="291">
        <v>131</v>
      </c>
      <c r="Y859" s="271">
        <v>28</v>
      </c>
      <c r="Z859" s="271"/>
      <c r="AA859" s="271">
        <v>603</v>
      </c>
      <c r="AB859" s="308" t="s">
        <v>113</v>
      </c>
      <c r="AC859" s="411">
        <v>80</v>
      </c>
      <c r="AD859" s="271">
        <v>1251111</v>
      </c>
      <c r="AE859" s="2591">
        <v>871951446644900</v>
      </c>
      <c r="AF859" s="271">
        <v>20</v>
      </c>
      <c r="AG859" s="271" t="s">
        <v>113</v>
      </c>
      <c r="AH859" s="2779">
        <v>4</v>
      </c>
      <c r="AL859" s="2938"/>
    </row>
    <row r="860" spans="2:38">
      <c r="B860" s="120"/>
      <c r="C860" s="557" t="s">
        <v>2766</v>
      </c>
      <c r="D860" s="557" t="s">
        <v>2193</v>
      </c>
      <c r="E860" s="1463" t="s">
        <v>2769</v>
      </c>
      <c r="F860" s="2292">
        <v>929003553402</v>
      </c>
      <c r="G860" s="108">
        <v>8719514466883</v>
      </c>
      <c r="H860" s="60" t="s">
        <v>525</v>
      </c>
      <c r="I860" s="60"/>
      <c r="J860" s="527">
        <v>14</v>
      </c>
      <c r="K860" s="1160">
        <v>2000</v>
      </c>
      <c r="L860" s="271">
        <v>3000</v>
      </c>
      <c r="M860" s="306">
        <v>75000</v>
      </c>
      <c r="N860" s="411">
        <v>5</v>
      </c>
      <c r="O860" s="308" t="s">
        <v>119</v>
      </c>
      <c r="P860" s="961">
        <v>380</v>
      </c>
      <c r="Q860" s="14"/>
      <c r="R860" s="1785" t="s">
        <v>48</v>
      </c>
      <c r="S860" s="308"/>
      <c r="T860" s="308" t="s">
        <v>3173</v>
      </c>
      <c r="U860" s="308" t="s">
        <v>139</v>
      </c>
      <c r="V860" s="308" t="s">
        <v>147</v>
      </c>
      <c r="W860" s="291" t="s">
        <v>3049</v>
      </c>
      <c r="X860" s="291">
        <v>142</v>
      </c>
      <c r="Y860" s="271">
        <v>28</v>
      </c>
      <c r="Z860" s="271"/>
      <c r="AA860" s="271">
        <v>1212</v>
      </c>
      <c r="AB860" s="308" t="s">
        <v>133</v>
      </c>
      <c r="AC860" s="411">
        <v>80</v>
      </c>
      <c r="AD860" s="271">
        <v>1165513</v>
      </c>
      <c r="AE860" s="2591">
        <v>871951446688300</v>
      </c>
      <c r="AF860" s="271">
        <v>20</v>
      </c>
      <c r="AG860" s="271" t="s">
        <v>113</v>
      </c>
      <c r="AH860" s="2779">
        <v>4</v>
      </c>
      <c r="AL860" s="2938"/>
    </row>
    <row r="861" spans="2:38">
      <c r="B861" s="120"/>
      <c r="C861" s="557" t="s">
        <v>2766</v>
      </c>
      <c r="D861" s="557" t="s">
        <v>2193</v>
      </c>
      <c r="E861" s="1463" t="s">
        <v>2769</v>
      </c>
      <c r="F861" s="2292">
        <v>929003553502</v>
      </c>
      <c r="G861" s="108">
        <v>8719514466845</v>
      </c>
      <c r="H861" s="60" t="s">
        <v>523</v>
      </c>
      <c r="I861" s="60"/>
      <c r="J861" s="376">
        <v>14</v>
      </c>
      <c r="K861" s="1160">
        <v>2100</v>
      </c>
      <c r="L861" s="271">
        <v>4000</v>
      </c>
      <c r="M861" s="306">
        <v>75000</v>
      </c>
      <c r="N861" s="411">
        <v>5</v>
      </c>
      <c r="O861" s="308" t="s">
        <v>125</v>
      </c>
      <c r="P861" s="961">
        <v>380</v>
      </c>
      <c r="Q861" s="14"/>
      <c r="R861" s="1785" t="s">
        <v>48</v>
      </c>
      <c r="S861" s="308"/>
      <c r="T861" s="308" t="s">
        <v>3173</v>
      </c>
      <c r="U861" s="308" t="s">
        <v>139</v>
      </c>
      <c r="V861" s="308" t="s">
        <v>121</v>
      </c>
      <c r="W861" s="291" t="s">
        <v>3049</v>
      </c>
      <c r="X861" s="291">
        <v>150</v>
      </c>
      <c r="Y861" s="271">
        <v>28</v>
      </c>
      <c r="Z861" s="271"/>
      <c r="AA861" s="271">
        <v>1212</v>
      </c>
      <c r="AB861" s="308" t="s">
        <v>133</v>
      </c>
      <c r="AC861" s="411">
        <v>80</v>
      </c>
      <c r="AD861" s="271">
        <v>1165509</v>
      </c>
      <c r="AE861" s="2591">
        <v>871951446684500</v>
      </c>
      <c r="AF861" s="271">
        <v>20</v>
      </c>
      <c r="AG861" s="271" t="s">
        <v>113</v>
      </c>
      <c r="AH861" s="2779">
        <v>4</v>
      </c>
      <c r="AL861" s="2938"/>
    </row>
    <row r="862" spans="2:38">
      <c r="B862" s="120"/>
      <c r="C862" s="557" t="s">
        <v>2766</v>
      </c>
      <c r="D862" s="557" t="s">
        <v>2193</v>
      </c>
      <c r="E862" s="1463" t="s">
        <v>2769</v>
      </c>
      <c r="F862" s="2292">
        <v>929003553602</v>
      </c>
      <c r="G862" s="108">
        <v>8719514466869</v>
      </c>
      <c r="H862" s="60" t="s">
        <v>524</v>
      </c>
      <c r="I862" s="60"/>
      <c r="J862" s="527">
        <v>14</v>
      </c>
      <c r="K862" s="1160">
        <v>2100</v>
      </c>
      <c r="L862" s="271">
        <v>6500</v>
      </c>
      <c r="M862" s="306">
        <v>75000</v>
      </c>
      <c r="N862" s="411">
        <v>5</v>
      </c>
      <c r="O862" s="308" t="s">
        <v>125</v>
      </c>
      <c r="P862" s="961">
        <v>380</v>
      </c>
      <c r="Q862" s="14"/>
      <c r="R862" s="1785" t="s">
        <v>48</v>
      </c>
      <c r="S862" s="308"/>
      <c r="T862" s="308" t="s">
        <v>3173</v>
      </c>
      <c r="U862" s="308" t="s">
        <v>139</v>
      </c>
      <c r="V862" s="308" t="s">
        <v>150</v>
      </c>
      <c r="W862" s="291" t="s">
        <v>3049</v>
      </c>
      <c r="X862" s="291">
        <v>150</v>
      </c>
      <c r="Y862" s="271">
        <v>28</v>
      </c>
      <c r="Z862" s="271"/>
      <c r="AA862" s="271">
        <v>1212</v>
      </c>
      <c r="AB862" s="308" t="s">
        <v>133</v>
      </c>
      <c r="AC862" s="411">
        <v>80</v>
      </c>
      <c r="AD862" s="271">
        <v>1165510</v>
      </c>
      <c r="AE862" s="2591">
        <v>871951446686900</v>
      </c>
      <c r="AF862" s="271">
        <v>20</v>
      </c>
      <c r="AG862" s="271" t="s">
        <v>113</v>
      </c>
      <c r="AH862" s="2779">
        <v>4</v>
      </c>
      <c r="AL862" s="2938"/>
    </row>
    <row r="863" spans="2:38">
      <c r="B863" s="120"/>
      <c r="C863" s="557" t="s">
        <v>2766</v>
      </c>
      <c r="D863" s="557" t="s">
        <v>2193</v>
      </c>
      <c r="E863" s="1463" t="s">
        <v>2769</v>
      </c>
      <c r="F863" s="2292">
        <v>929003554002</v>
      </c>
      <c r="G863" s="108">
        <v>8719514467002</v>
      </c>
      <c r="H863" s="60" t="s">
        <v>533</v>
      </c>
      <c r="I863" s="60"/>
      <c r="J863" s="527">
        <v>16</v>
      </c>
      <c r="K863" s="1160">
        <v>2350</v>
      </c>
      <c r="L863" s="271">
        <v>3000</v>
      </c>
      <c r="M863" s="306">
        <v>75000</v>
      </c>
      <c r="N863" s="411">
        <v>5</v>
      </c>
      <c r="O863" s="308" t="s">
        <v>125</v>
      </c>
      <c r="P863" s="961">
        <v>415</v>
      </c>
      <c r="Q863" s="14"/>
      <c r="R863" s="1785" t="s">
        <v>48</v>
      </c>
      <c r="S863" s="308"/>
      <c r="T863" s="308" t="s">
        <v>3173</v>
      </c>
      <c r="U863" s="308" t="s">
        <v>139</v>
      </c>
      <c r="V863" s="308" t="s">
        <v>147</v>
      </c>
      <c r="W863" s="291" t="s">
        <v>3049</v>
      </c>
      <c r="X863" s="291">
        <v>146</v>
      </c>
      <c r="Y863" s="271">
        <v>28</v>
      </c>
      <c r="Z863" s="271"/>
      <c r="AA863" s="271">
        <v>1212</v>
      </c>
      <c r="AB863" s="308" t="s">
        <v>133</v>
      </c>
      <c r="AC863" s="411">
        <v>80</v>
      </c>
      <c r="AD863" s="271">
        <v>1165504</v>
      </c>
      <c r="AE863" s="2591">
        <v>871951446700200</v>
      </c>
      <c r="AF863" s="271">
        <v>20</v>
      </c>
      <c r="AG863" s="271" t="s">
        <v>113</v>
      </c>
      <c r="AH863" s="2779">
        <v>4</v>
      </c>
      <c r="AL863" s="2938"/>
    </row>
    <row r="864" spans="2:38">
      <c r="B864" s="120"/>
      <c r="C864" s="557" t="s">
        <v>2766</v>
      </c>
      <c r="D864" s="557" t="s">
        <v>2193</v>
      </c>
      <c r="E864" s="1463" t="s">
        <v>2769</v>
      </c>
      <c r="F864" s="2292">
        <v>929003554102</v>
      </c>
      <c r="G864" s="108">
        <v>8719514466968</v>
      </c>
      <c r="H864" s="60" t="s">
        <v>531</v>
      </c>
      <c r="I864" s="60"/>
      <c r="J864" s="527">
        <v>16</v>
      </c>
      <c r="K864" s="1160">
        <v>2500</v>
      </c>
      <c r="L864" s="271">
        <v>4000</v>
      </c>
      <c r="M864" s="306">
        <v>75000</v>
      </c>
      <c r="N864" s="411">
        <v>5</v>
      </c>
      <c r="O864" s="308" t="s">
        <v>125</v>
      </c>
      <c r="P864" s="961">
        <v>415</v>
      </c>
      <c r="Q864" s="14"/>
      <c r="R864" s="1785" t="s">
        <v>48</v>
      </c>
      <c r="S864" s="308"/>
      <c r="T864" s="308" t="s">
        <v>3173</v>
      </c>
      <c r="U864" s="308" t="s">
        <v>139</v>
      </c>
      <c r="V864" s="308" t="s">
        <v>121</v>
      </c>
      <c r="W864" s="291" t="s">
        <v>3049</v>
      </c>
      <c r="X864" s="291">
        <v>156</v>
      </c>
      <c r="Y864" s="271">
        <v>28</v>
      </c>
      <c r="Z864" s="271"/>
      <c r="AA864" s="271">
        <v>1212</v>
      </c>
      <c r="AB864" s="308" t="s">
        <v>133</v>
      </c>
      <c r="AC864" s="411">
        <v>80</v>
      </c>
      <c r="AD864" s="271">
        <v>1165514</v>
      </c>
      <c r="AE864" s="2591">
        <v>871951446696800</v>
      </c>
      <c r="AF864" s="271">
        <v>20</v>
      </c>
      <c r="AG864" s="271" t="s">
        <v>113</v>
      </c>
      <c r="AH864" s="2779">
        <v>4</v>
      </c>
      <c r="AL864" s="2938"/>
    </row>
    <row r="865" spans="2:38">
      <c r="B865" s="120"/>
      <c r="C865" s="557" t="s">
        <v>2766</v>
      </c>
      <c r="D865" s="557" t="s">
        <v>2193</v>
      </c>
      <c r="E865" s="1463" t="s">
        <v>2769</v>
      </c>
      <c r="F865" s="2292">
        <v>929003554202</v>
      </c>
      <c r="G865" s="108">
        <v>8719514466982</v>
      </c>
      <c r="H865" s="60" t="s">
        <v>532</v>
      </c>
      <c r="I865" s="60"/>
      <c r="J865" s="376">
        <v>16</v>
      </c>
      <c r="K865" s="1160">
        <v>2500</v>
      </c>
      <c r="L865" s="271">
        <v>6500</v>
      </c>
      <c r="M865" s="306">
        <v>75000</v>
      </c>
      <c r="N865" s="411">
        <v>5</v>
      </c>
      <c r="O865" s="308" t="s">
        <v>125</v>
      </c>
      <c r="P865" s="961">
        <v>415</v>
      </c>
      <c r="Q865" s="14"/>
      <c r="R865" s="1785" t="s">
        <v>48</v>
      </c>
      <c r="S865" s="308"/>
      <c r="T865" s="308" t="s">
        <v>3173</v>
      </c>
      <c r="U865" s="308" t="s">
        <v>139</v>
      </c>
      <c r="V865" s="308" t="s">
        <v>150</v>
      </c>
      <c r="W865" s="291" t="s">
        <v>3049</v>
      </c>
      <c r="X865" s="291">
        <v>156</v>
      </c>
      <c r="Y865" s="271">
        <v>28</v>
      </c>
      <c r="Z865" s="271"/>
      <c r="AA865" s="271">
        <v>1212</v>
      </c>
      <c r="AB865" s="308" t="s">
        <v>133</v>
      </c>
      <c r="AC865" s="411">
        <v>80</v>
      </c>
      <c r="AD865" s="271">
        <v>1165507</v>
      </c>
      <c r="AE865" s="2591">
        <v>871951446698200</v>
      </c>
      <c r="AF865" s="271">
        <v>20</v>
      </c>
      <c r="AG865" s="271" t="s">
        <v>113</v>
      </c>
      <c r="AH865" s="2779">
        <v>4</v>
      </c>
      <c r="AL865" s="2938"/>
    </row>
    <row r="866" spans="2:38">
      <c r="B866" s="120"/>
      <c r="C866" s="557" t="s">
        <v>2766</v>
      </c>
      <c r="D866" s="557" t="s">
        <v>2193</v>
      </c>
      <c r="E866" s="1463" t="s">
        <v>2769</v>
      </c>
      <c r="F866" s="2292">
        <v>929003553702</v>
      </c>
      <c r="G866" s="108">
        <v>8719514466944</v>
      </c>
      <c r="H866" s="60" t="s">
        <v>529</v>
      </c>
      <c r="I866" s="60"/>
      <c r="J866" s="376">
        <v>20</v>
      </c>
      <c r="K866" s="1160">
        <v>2900</v>
      </c>
      <c r="L866" s="271">
        <v>3000</v>
      </c>
      <c r="M866" s="306">
        <v>75000</v>
      </c>
      <c r="N866" s="411">
        <v>5</v>
      </c>
      <c r="O866" s="308" t="s">
        <v>119</v>
      </c>
      <c r="P866" s="961">
        <v>465</v>
      </c>
      <c r="Q866" s="14"/>
      <c r="R866" s="1785" t="s">
        <v>48</v>
      </c>
      <c r="S866" s="308"/>
      <c r="T866" s="308" t="s">
        <v>3648</v>
      </c>
      <c r="U866" s="308" t="s">
        <v>139</v>
      </c>
      <c r="V866" s="308" t="s">
        <v>147</v>
      </c>
      <c r="W866" s="291" t="s">
        <v>3049</v>
      </c>
      <c r="X866" s="291">
        <v>145</v>
      </c>
      <c r="Y866" s="271">
        <v>28</v>
      </c>
      <c r="Z866" s="271"/>
      <c r="AA866" s="271">
        <v>1513</v>
      </c>
      <c r="AB866" s="308" t="s">
        <v>133</v>
      </c>
      <c r="AC866" s="411">
        <v>80</v>
      </c>
      <c r="AD866" s="271">
        <v>1165503</v>
      </c>
      <c r="AE866" s="2591">
        <v>871951446694400</v>
      </c>
      <c r="AF866" s="271">
        <v>20</v>
      </c>
      <c r="AG866" s="271" t="s">
        <v>113</v>
      </c>
      <c r="AH866" s="2779">
        <v>4</v>
      </c>
      <c r="AL866" s="2938"/>
    </row>
    <row r="867" spans="2:38">
      <c r="B867" s="120"/>
      <c r="C867" s="557" t="s">
        <v>2766</v>
      </c>
      <c r="D867" s="557" t="s">
        <v>2193</v>
      </c>
      <c r="E867" s="1463" t="s">
        <v>2769</v>
      </c>
      <c r="F867" s="2292">
        <v>929003553802</v>
      </c>
      <c r="G867" s="108">
        <v>8719514466906</v>
      </c>
      <c r="H867" s="60" t="s">
        <v>527</v>
      </c>
      <c r="I867" s="60"/>
      <c r="J867" s="527">
        <v>20</v>
      </c>
      <c r="K867" s="1160">
        <v>3100</v>
      </c>
      <c r="L867" s="271">
        <v>4000</v>
      </c>
      <c r="M867" s="306">
        <v>75000</v>
      </c>
      <c r="N867" s="411">
        <v>5</v>
      </c>
      <c r="O867" s="308" t="s">
        <v>125</v>
      </c>
      <c r="P867" s="961">
        <v>465</v>
      </c>
      <c r="Q867" s="14"/>
      <c r="R867" s="1785" t="s">
        <v>48</v>
      </c>
      <c r="S867" s="308"/>
      <c r="T867" s="308" t="s">
        <v>3648</v>
      </c>
      <c r="U867" s="308" t="s">
        <v>139</v>
      </c>
      <c r="V867" s="308" t="s">
        <v>121</v>
      </c>
      <c r="W867" s="291" t="s">
        <v>3049</v>
      </c>
      <c r="X867" s="291">
        <v>155</v>
      </c>
      <c r="Y867" s="271">
        <v>28</v>
      </c>
      <c r="Z867" s="271"/>
      <c r="AA867" s="271">
        <v>1513</v>
      </c>
      <c r="AB867" s="308" t="s">
        <v>133</v>
      </c>
      <c r="AC867" s="411">
        <v>80</v>
      </c>
      <c r="AD867" s="271">
        <v>1165505</v>
      </c>
      <c r="AE867" s="2591">
        <v>871951446690600</v>
      </c>
      <c r="AF867" s="271">
        <v>20</v>
      </c>
      <c r="AG867" s="271" t="s">
        <v>113</v>
      </c>
      <c r="AH867" s="2779">
        <v>4</v>
      </c>
      <c r="AL867" s="2938"/>
    </row>
    <row r="868" spans="2:38">
      <c r="B868" s="120"/>
      <c r="C868" s="557" t="s">
        <v>2766</v>
      </c>
      <c r="D868" s="557" t="s">
        <v>2193</v>
      </c>
      <c r="E868" s="1463" t="s">
        <v>2769</v>
      </c>
      <c r="F868" s="2292">
        <v>929003553902</v>
      </c>
      <c r="G868" s="108">
        <v>8719514466920</v>
      </c>
      <c r="H868" s="60" t="s">
        <v>528</v>
      </c>
      <c r="I868" s="60"/>
      <c r="J868" s="527">
        <v>20</v>
      </c>
      <c r="K868" s="1160">
        <v>3100</v>
      </c>
      <c r="L868" s="271">
        <v>6500</v>
      </c>
      <c r="M868" s="306">
        <v>75000</v>
      </c>
      <c r="N868" s="411">
        <v>5</v>
      </c>
      <c r="O868" s="308" t="s">
        <v>125</v>
      </c>
      <c r="P868" s="961">
        <v>465</v>
      </c>
      <c r="Q868" s="14"/>
      <c r="R868" s="1785" t="s">
        <v>48</v>
      </c>
      <c r="S868" s="308"/>
      <c r="T868" s="308" t="s">
        <v>3648</v>
      </c>
      <c r="U868" s="308" t="s">
        <v>139</v>
      </c>
      <c r="V868" s="308" t="s">
        <v>150</v>
      </c>
      <c r="W868" s="291" t="s">
        <v>3049</v>
      </c>
      <c r="X868" s="291">
        <v>155</v>
      </c>
      <c r="Y868" s="271">
        <v>28</v>
      </c>
      <c r="Z868" s="271"/>
      <c r="AA868" s="271">
        <v>1513</v>
      </c>
      <c r="AB868" s="308" t="s">
        <v>133</v>
      </c>
      <c r="AC868" s="411">
        <v>80</v>
      </c>
      <c r="AD868" s="271">
        <v>1165515</v>
      </c>
      <c r="AE868" s="2591">
        <v>871951446692000</v>
      </c>
      <c r="AF868" s="271">
        <v>20</v>
      </c>
      <c r="AG868" s="271" t="s">
        <v>113</v>
      </c>
      <c r="AH868" s="2779">
        <v>4</v>
      </c>
      <c r="AL868" s="2938"/>
    </row>
    <row r="869" spans="2:38">
      <c r="B869" s="120"/>
      <c r="C869" s="557" t="s">
        <v>2766</v>
      </c>
      <c r="D869" s="557" t="s">
        <v>2193</v>
      </c>
      <c r="E869" s="1463" t="s">
        <v>2769</v>
      </c>
      <c r="F869" s="2292">
        <v>929003554302</v>
      </c>
      <c r="G869" s="108">
        <v>8719514467064</v>
      </c>
      <c r="H869" s="60" t="s">
        <v>536</v>
      </c>
      <c r="I869" s="60"/>
      <c r="J869" s="527">
        <v>24</v>
      </c>
      <c r="K869" s="1160">
        <v>3500</v>
      </c>
      <c r="L869" s="271">
        <v>3000</v>
      </c>
      <c r="M869" s="306">
        <v>75000</v>
      </c>
      <c r="N869" s="411">
        <v>5</v>
      </c>
      <c r="O869" s="308" t="s">
        <v>125</v>
      </c>
      <c r="P869" s="961">
        <v>500</v>
      </c>
      <c r="Q869" s="14"/>
      <c r="R869" s="1785" t="s">
        <v>48</v>
      </c>
      <c r="S869" s="308"/>
      <c r="T869" s="308" t="s">
        <v>3648</v>
      </c>
      <c r="U869" s="308" t="s">
        <v>139</v>
      </c>
      <c r="V869" s="308" t="s">
        <v>147</v>
      </c>
      <c r="W869" s="291" t="s">
        <v>3049</v>
      </c>
      <c r="X869" s="291">
        <v>145</v>
      </c>
      <c r="Y869" s="271">
        <v>28</v>
      </c>
      <c r="Z869" s="271"/>
      <c r="AA869" s="271">
        <v>1513</v>
      </c>
      <c r="AB869" s="308" t="s">
        <v>133</v>
      </c>
      <c r="AC869" s="411">
        <v>80</v>
      </c>
      <c r="AD869" s="271">
        <v>1165506</v>
      </c>
      <c r="AE869" s="2591">
        <v>871951446706400</v>
      </c>
      <c r="AF869" s="271">
        <v>20</v>
      </c>
      <c r="AG869" s="271" t="s">
        <v>113</v>
      </c>
      <c r="AH869" s="2779">
        <v>4</v>
      </c>
      <c r="AL869" s="2938"/>
    </row>
    <row r="870" spans="2:38">
      <c r="B870" s="120"/>
      <c r="C870" s="557" t="s">
        <v>2766</v>
      </c>
      <c r="D870" s="557" t="s">
        <v>2193</v>
      </c>
      <c r="E870" s="1463" t="s">
        <v>2769</v>
      </c>
      <c r="F870" s="2292">
        <v>929003554402</v>
      </c>
      <c r="G870" s="108">
        <v>8719514467026</v>
      </c>
      <c r="H870" s="60" t="s">
        <v>534</v>
      </c>
      <c r="I870" s="60"/>
      <c r="J870" s="527">
        <v>24</v>
      </c>
      <c r="K870" s="1160">
        <v>3700</v>
      </c>
      <c r="L870" s="271">
        <v>4000</v>
      </c>
      <c r="M870" s="306">
        <v>75000</v>
      </c>
      <c r="N870" s="411">
        <v>5</v>
      </c>
      <c r="O870" s="308" t="s">
        <v>125</v>
      </c>
      <c r="P870" s="961">
        <v>500</v>
      </c>
      <c r="Q870" s="14"/>
      <c r="R870" s="1785" t="s">
        <v>48</v>
      </c>
      <c r="S870" s="308"/>
      <c r="T870" s="308" t="s">
        <v>3648</v>
      </c>
      <c r="U870" s="308" t="s">
        <v>139</v>
      </c>
      <c r="V870" s="308" t="s">
        <v>121</v>
      </c>
      <c r="W870" s="291" t="s">
        <v>3049</v>
      </c>
      <c r="X870" s="291">
        <v>154</v>
      </c>
      <c r="Y870" s="271">
        <v>28</v>
      </c>
      <c r="Z870" s="271"/>
      <c r="AA870" s="271">
        <v>1513</v>
      </c>
      <c r="AB870" s="308" t="s">
        <v>133</v>
      </c>
      <c r="AC870" s="411">
        <v>80</v>
      </c>
      <c r="AD870" s="271">
        <v>1165512</v>
      </c>
      <c r="AE870" s="2591">
        <v>871951446702600</v>
      </c>
      <c r="AF870" s="271">
        <v>20</v>
      </c>
      <c r="AG870" s="271" t="s">
        <v>113</v>
      </c>
      <c r="AH870" s="2779">
        <v>4</v>
      </c>
      <c r="AL870" s="2938"/>
    </row>
    <row r="871" spans="2:38">
      <c r="B871" s="121"/>
      <c r="C871" s="834" t="s">
        <v>2766</v>
      </c>
      <c r="D871" s="834" t="s">
        <v>2193</v>
      </c>
      <c r="E871" s="1483" t="s">
        <v>2769</v>
      </c>
      <c r="F871" s="2293">
        <v>929003554502</v>
      </c>
      <c r="G871" s="484">
        <v>8719514467040</v>
      </c>
      <c r="H871" s="822" t="s">
        <v>535</v>
      </c>
      <c r="I871" s="822"/>
      <c r="J871" s="1346">
        <v>24</v>
      </c>
      <c r="K871" s="1163">
        <v>3700</v>
      </c>
      <c r="L871" s="273">
        <v>6500</v>
      </c>
      <c r="M871" s="479">
        <v>75000</v>
      </c>
      <c r="N871" s="657">
        <v>5</v>
      </c>
      <c r="O871" s="1670" t="s">
        <v>125</v>
      </c>
      <c r="P871" s="1996">
        <v>500</v>
      </c>
      <c r="Q871" s="14"/>
      <c r="R871" s="1791" t="s">
        <v>48</v>
      </c>
      <c r="S871" s="1670"/>
      <c r="T871" s="1670" t="s">
        <v>3648</v>
      </c>
      <c r="U871" s="1670" t="s">
        <v>139</v>
      </c>
      <c r="V871" s="1670" t="s">
        <v>150</v>
      </c>
      <c r="W871" s="284" t="s">
        <v>3049</v>
      </c>
      <c r="X871" s="284">
        <v>154</v>
      </c>
      <c r="Y871" s="273">
        <v>28</v>
      </c>
      <c r="Z871" s="273"/>
      <c r="AA871" s="273">
        <v>1513</v>
      </c>
      <c r="AB871" s="1670" t="s">
        <v>133</v>
      </c>
      <c r="AC871" s="657">
        <v>80</v>
      </c>
      <c r="AD871" s="273">
        <v>1165516</v>
      </c>
      <c r="AE871" s="2592">
        <v>871951446704000</v>
      </c>
      <c r="AF871" s="273">
        <v>20</v>
      </c>
      <c r="AG871" s="273" t="s">
        <v>113</v>
      </c>
      <c r="AH871" s="2780">
        <v>4</v>
      </c>
      <c r="AL871" s="2938"/>
    </row>
    <row r="872" spans="2:38" ht="14.5" customHeight="1">
      <c r="B872" s="13"/>
      <c r="C872" s="14"/>
      <c r="D872" s="14"/>
      <c r="E872" s="14"/>
      <c r="F872" s="2165" t="s">
        <v>3764</v>
      </c>
      <c r="G872" s="13"/>
      <c r="H872" s="13"/>
      <c r="I872" s="13"/>
      <c r="J872" s="297"/>
      <c r="K872" s="297"/>
      <c r="L872" s="297"/>
      <c r="M872" s="297"/>
      <c r="N872" s="297"/>
      <c r="O872" s="297"/>
      <c r="P872" s="297"/>
      <c r="Q872" s="14"/>
      <c r="R872" s="297"/>
      <c r="S872" s="297"/>
      <c r="T872" s="297"/>
      <c r="U872" s="297"/>
      <c r="V872" s="297"/>
      <c r="W872" s="297"/>
      <c r="X872" s="297"/>
      <c r="Y872" s="297"/>
      <c r="Z872" s="297"/>
      <c r="AA872" s="297"/>
      <c r="AB872" s="297"/>
      <c r="AC872" s="294"/>
      <c r="AD872" s="297"/>
      <c r="AE872" s="297"/>
      <c r="AF872" s="297"/>
      <c r="AG872" s="297"/>
      <c r="AH872" s="2841"/>
      <c r="AI872"/>
      <c r="AL872" s="2938"/>
    </row>
    <row r="873" spans="2:38" ht="14.5" customHeight="1">
      <c r="B873" s="14"/>
      <c r="C873" s="14"/>
      <c r="D873" s="14"/>
      <c r="E873" s="14"/>
      <c r="F873" s="619"/>
      <c r="G873" s="79"/>
      <c r="H873" s="161"/>
      <c r="I873" s="161"/>
      <c r="J873" s="145"/>
      <c r="K873" s="145"/>
      <c r="L873" s="404"/>
      <c r="M873" s="409"/>
      <c r="N873" s="145"/>
      <c r="O873" s="145"/>
      <c r="P873" s="145"/>
      <c r="Q873" s="14"/>
      <c r="R873" s="145"/>
      <c r="S873" s="145"/>
      <c r="T873" s="145"/>
      <c r="U873" s="145"/>
      <c r="V873" s="145"/>
      <c r="W873" s="145"/>
      <c r="X873" s="145"/>
      <c r="Y873" s="404"/>
      <c r="Z873" s="404"/>
      <c r="AA873" s="404"/>
      <c r="AB873" s="145"/>
      <c r="AC873" s="145"/>
      <c r="AD873" s="404"/>
      <c r="AE873" s="425"/>
      <c r="AF873" s="145"/>
      <c r="AG873" s="145"/>
      <c r="AH873" s="2828"/>
      <c r="AI873"/>
      <c r="AL873" s="2938"/>
    </row>
    <row r="874" spans="2:38" s="1484" customFormat="1" ht="15" customHeight="1">
      <c r="B874" s="1484" t="s">
        <v>2919</v>
      </c>
      <c r="J874" s="1666"/>
      <c r="K874" s="1666"/>
      <c r="L874" s="1901"/>
      <c r="M874" s="1666"/>
      <c r="N874" s="1666"/>
      <c r="O874" s="1666"/>
      <c r="P874" s="33"/>
      <c r="R874" s="1666"/>
      <c r="S874" s="1666"/>
      <c r="T874" s="1666"/>
      <c r="U874" s="1666"/>
      <c r="V874" s="1666"/>
      <c r="W874" s="1666"/>
      <c r="X874" s="1666"/>
      <c r="Y874" s="1901"/>
      <c r="Z874" s="1901"/>
      <c r="AA874" s="1901"/>
      <c r="AB874" s="1666"/>
      <c r="AC874" s="2483"/>
      <c r="AD874" s="1901"/>
      <c r="AE874" s="1901"/>
      <c r="AF874" s="1666"/>
      <c r="AG874" s="1666"/>
      <c r="AH874" s="2791"/>
      <c r="AJ874"/>
      <c r="AK874" s="2933"/>
      <c r="AL874" s="2938"/>
    </row>
    <row r="875" spans="2:38">
      <c r="B875" s="561" t="s">
        <v>2799</v>
      </c>
      <c r="C875" s="1461" t="s">
        <v>2766</v>
      </c>
      <c r="D875" s="1461" t="s">
        <v>2193</v>
      </c>
      <c r="E875" s="1462" t="s">
        <v>2769</v>
      </c>
      <c r="F875" s="1198">
        <v>929002997002</v>
      </c>
      <c r="G875" s="158">
        <v>8719514316683</v>
      </c>
      <c r="H875" s="1551" t="s">
        <v>1545</v>
      </c>
      <c r="I875" s="1551"/>
      <c r="J875" s="326">
        <v>15.5</v>
      </c>
      <c r="K875" s="1079">
        <v>2300</v>
      </c>
      <c r="L875" s="788">
        <v>3000</v>
      </c>
      <c r="M875" s="270">
        <v>60000</v>
      </c>
      <c r="N875" s="295">
        <v>5</v>
      </c>
      <c r="O875" s="788" t="s">
        <v>125</v>
      </c>
      <c r="P875" s="1993">
        <v>510</v>
      </c>
      <c r="Q875" s="14"/>
      <c r="R875" s="1823" t="s">
        <v>48</v>
      </c>
      <c r="S875" s="788"/>
      <c r="T875" s="788" t="s">
        <v>3173</v>
      </c>
      <c r="U875" s="788" t="s">
        <v>139</v>
      </c>
      <c r="V875" s="788" t="s">
        <v>147</v>
      </c>
      <c r="W875" s="773" t="s">
        <v>198</v>
      </c>
      <c r="X875" s="773">
        <v>148</v>
      </c>
      <c r="Y875" s="788">
        <v>28</v>
      </c>
      <c r="Z875" s="788"/>
      <c r="AA875" s="788">
        <v>1213</v>
      </c>
      <c r="AB875" s="788" t="s">
        <v>113</v>
      </c>
      <c r="AC875" s="295">
        <v>80</v>
      </c>
      <c r="AD875" s="788">
        <v>403658</v>
      </c>
      <c r="AE875" s="799">
        <v>871951431668300</v>
      </c>
      <c r="AF875" s="788">
        <v>10</v>
      </c>
      <c r="AG875" s="788" t="s">
        <v>113</v>
      </c>
      <c r="AH875" s="2862">
        <v>4</v>
      </c>
      <c r="AL875" s="2938"/>
    </row>
    <row r="876" spans="2:38">
      <c r="B876" s="1421"/>
      <c r="C876" s="557" t="s">
        <v>2766</v>
      </c>
      <c r="D876" s="557" t="s">
        <v>2193</v>
      </c>
      <c r="E876" s="1463" t="s">
        <v>2769</v>
      </c>
      <c r="F876" s="1084">
        <v>929002997102</v>
      </c>
      <c r="G876" s="62">
        <v>8719514316706</v>
      </c>
      <c r="H876" s="60" t="s">
        <v>1546</v>
      </c>
      <c r="I876" s="60"/>
      <c r="J876" s="324">
        <v>15.5</v>
      </c>
      <c r="K876" s="1075">
        <v>2500</v>
      </c>
      <c r="L876" s="784">
        <v>4000</v>
      </c>
      <c r="M876" s="272">
        <v>60000</v>
      </c>
      <c r="N876" s="291">
        <v>5</v>
      </c>
      <c r="O876" s="784" t="s">
        <v>1333</v>
      </c>
      <c r="P876" s="958">
        <v>510</v>
      </c>
      <c r="Q876" s="14"/>
      <c r="R876" s="1818" t="s">
        <v>48</v>
      </c>
      <c r="S876" s="784"/>
      <c r="T876" s="784" t="s">
        <v>3173</v>
      </c>
      <c r="U876" s="784" t="s">
        <v>139</v>
      </c>
      <c r="V876" s="784" t="s">
        <v>121</v>
      </c>
      <c r="W876" s="426" t="s">
        <v>198</v>
      </c>
      <c r="X876" s="426">
        <v>161</v>
      </c>
      <c r="Y876" s="784">
        <v>28</v>
      </c>
      <c r="Z876" s="784"/>
      <c r="AA876" s="784">
        <v>1213</v>
      </c>
      <c r="AB876" s="784" t="s">
        <v>113</v>
      </c>
      <c r="AC876" s="291">
        <v>80</v>
      </c>
      <c r="AD876" s="784">
        <v>403659</v>
      </c>
      <c r="AE876" s="319">
        <v>871951431670600</v>
      </c>
      <c r="AF876" s="784">
        <v>10</v>
      </c>
      <c r="AG876" s="784" t="s">
        <v>113</v>
      </c>
      <c r="AH876" s="2859">
        <v>4</v>
      </c>
      <c r="AL876" s="2938"/>
    </row>
    <row r="877" spans="2:38">
      <c r="B877" s="1421"/>
      <c r="C877" s="834" t="s">
        <v>2766</v>
      </c>
      <c r="D877" s="834" t="s">
        <v>2193</v>
      </c>
      <c r="E877" s="1483" t="s">
        <v>2769</v>
      </c>
      <c r="F877" s="1199">
        <v>929002997202</v>
      </c>
      <c r="G877" s="264">
        <v>8719514316720</v>
      </c>
      <c r="H877" s="822" t="s">
        <v>1547</v>
      </c>
      <c r="I877" s="822"/>
      <c r="J877" s="431">
        <v>15.5</v>
      </c>
      <c r="K877" s="1077">
        <v>2500</v>
      </c>
      <c r="L877" s="790">
        <v>6500</v>
      </c>
      <c r="M877" s="274">
        <v>60000</v>
      </c>
      <c r="N877" s="284">
        <v>5</v>
      </c>
      <c r="O877" s="790" t="s">
        <v>1333</v>
      </c>
      <c r="P877" s="1994">
        <v>510</v>
      </c>
      <c r="Q877" s="14"/>
      <c r="R877" s="1819" t="s">
        <v>48</v>
      </c>
      <c r="S877" s="790"/>
      <c r="T877" s="790" t="s">
        <v>3173</v>
      </c>
      <c r="U877" s="790" t="s">
        <v>139</v>
      </c>
      <c r="V877" s="790" t="s">
        <v>150</v>
      </c>
      <c r="W877" s="476" t="s">
        <v>198</v>
      </c>
      <c r="X877" s="476">
        <v>161</v>
      </c>
      <c r="Y877" s="790">
        <v>28</v>
      </c>
      <c r="Z877" s="790"/>
      <c r="AA877" s="790">
        <v>1213</v>
      </c>
      <c r="AB877" s="790" t="s">
        <v>113</v>
      </c>
      <c r="AC877" s="284">
        <v>80</v>
      </c>
      <c r="AD877" s="790">
        <v>403660</v>
      </c>
      <c r="AE877" s="2468">
        <v>871951431672000</v>
      </c>
      <c r="AF877" s="790">
        <v>10</v>
      </c>
      <c r="AG877" s="790" t="s">
        <v>113</v>
      </c>
      <c r="AH877" s="2860">
        <v>4</v>
      </c>
      <c r="AL877" s="2938"/>
    </row>
    <row r="878" spans="2:38">
      <c r="B878" s="120"/>
      <c r="C878" s="832" t="s">
        <v>2766</v>
      </c>
      <c r="D878" s="832" t="s">
        <v>2193</v>
      </c>
      <c r="E878" s="1490" t="s">
        <v>2769</v>
      </c>
      <c r="F878" s="150">
        <v>929002997302</v>
      </c>
      <c r="G878" s="68">
        <v>8719514316744</v>
      </c>
      <c r="H878" s="547" t="s">
        <v>1548</v>
      </c>
      <c r="I878" s="547"/>
      <c r="J878" s="323">
        <v>23</v>
      </c>
      <c r="K878" s="1090">
        <v>3400</v>
      </c>
      <c r="L878" s="794">
        <v>3000</v>
      </c>
      <c r="M878" s="286">
        <v>60000</v>
      </c>
      <c r="N878" s="283">
        <v>5</v>
      </c>
      <c r="O878" s="794" t="s">
        <v>125</v>
      </c>
      <c r="P878" s="2000">
        <v>610</v>
      </c>
      <c r="Q878" s="14"/>
      <c r="R878" s="1824" t="s">
        <v>48</v>
      </c>
      <c r="S878" s="794"/>
      <c r="T878" s="794" t="s">
        <v>3648</v>
      </c>
      <c r="U878" s="794" t="s">
        <v>139</v>
      </c>
      <c r="V878" s="794" t="s">
        <v>147</v>
      </c>
      <c r="W878" s="389" t="s">
        <v>198</v>
      </c>
      <c r="X878" s="389">
        <v>147</v>
      </c>
      <c r="Y878" s="794">
        <v>28</v>
      </c>
      <c r="Z878" s="794"/>
      <c r="AA878" s="794">
        <v>1514</v>
      </c>
      <c r="AB878" s="794" t="s">
        <v>113</v>
      </c>
      <c r="AC878" s="283">
        <v>80</v>
      </c>
      <c r="AD878" s="794">
        <v>403661</v>
      </c>
      <c r="AE878" s="282">
        <v>871951431674400</v>
      </c>
      <c r="AF878" s="794">
        <v>10</v>
      </c>
      <c r="AG878" s="794" t="s">
        <v>113</v>
      </c>
      <c r="AH878" s="2863">
        <v>4</v>
      </c>
      <c r="AL878" s="2938"/>
    </row>
    <row r="879" spans="2:38">
      <c r="B879" s="120"/>
      <c r="C879" s="557" t="s">
        <v>2766</v>
      </c>
      <c r="D879" s="557" t="s">
        <v>2193</v>
      </c>
      <c r="E879" s="1463" t="s">
        <v>2769</v>
      </c>
      <c r="F879" s="151">
        <v>929002997402</v>
      </c>
      <c r="G879" s="61">
        <v>8719514316768</v>
      </c>
      <c r="H879" s="155" t="s">
        <v>1549</v>
      </c>
      <c r="I879" s="155"/>
      <c r="J879" s="324">
        <v>23</v>
      </c>
      <c r="K879" s="1075">
        <v>3700</v>
      </c>
      <c r="L879" s="784">
        <v>4000</v>
      </c>
      <c r="M879" s="272">
        <v>60000</v>
      </c>
      <c r="N879" s="291">
        <v>5</v>
      </c>
      <c r="O879" s="784" t="s">
        <v>1333</v>
      </c>
      <c r="P879" s="958">
        <v>610</v>
      </c>
      <c r="Q879" s="14"/>
      <c r="R879" s="1818" t="s">
        <v>48</v>
      </c>
      <c r="S879" s="784"/>
      <c r="T879" s="784" t="s">
        <v>3648</v>
      </c>
      <c r="U879" s="784" t="s">
        <v>139</v>
      </c>
      <c r="V879" s="784" t="s">
        <v>121</v>
      </c>
      <c r="W879" s="426" t="s">
        <v>198</v>
      </c>
      <c r="X879" s="426">
        <v>160</v>
      </c>
      <c r="Y879" s="784">
        <v>28</v>
      </c>
      <c r="Z879" s="784"/>
      <c r="AA879" s="784">
        <v>1514</v>
      </c>
      <c r="AB879" s="784" t="s">
        <v>113</v>
      </c>
      <c r="AC879" s="291">
        <v>80</v>
      </c>
      <c r="AD879" s="784">
        <v>403662</v>
      </c>
      <c r="AE879" s="271">
        <v>871951431676800</v>
      </c>
      <c r="AF879" s="784">
        <v>10</v>
      </c>
      <c r="AG879" s="784" t="s">
        <v>113</v>
      </c>
      <c r="AH879" s="2859">
        <v>4</v>
      </c>
      <c r="AL879" s="2938"/>
    </row>
    <row r="880" spans="2:38">
      <c r="B880" s="121"/>
      <c r="C880" s="834" t="s">
        <v>2766</v>
      </c>
      <c r="D880" s="834" t="s">
        <v>2193</v>
      </c>
      <c r="E880" s="1483" t="s">
        <v>2769</v>
      </c>
      <c r="F880" s="2293">
        <v>929002997502</v>
      </c>
      <c r="G880" s="62">
        <v>8719514316782</v>
      </c>
      <c r="H880" s="108" t="s">
        <v>1550</v>
      </c>
      <c r="I880" s="108"/>
      <c r="J880" s="324">
        <v>23</v>
      </c>
      <c r="K880" s="1112">
        <v>3700</v>
      </c>
      <c r="L880" s="784">
        <v>6500</v>
      </c>
      <c r="M880" s="272">
        <v>60000</v>
      </c>
      <c r="N880" s="291">
        <v>5</v>
      </c>
      <c r="O880" s="784" t="s">
        <v>1333</v>
      </c>
      <c r="P880" s="958">
        <v>610</v>
      </c>
      <c r="Q880" s="14"/>
      <c r="R880" s="1818" t="s">
        <v>48</v>
      </c>
      <c r="S880" s="784"/>
      <c r="T880" s="784" t="s">
        <v>3648</v>
      </c>
      <c r="U880" s="784" t="s">
        <v>139</v>
      </c>
      <c r="V880" s="784" t="s">
        <v>150</v>
      </c>
      <c r="W880" s="426" t="s">
        <v>198</v>
      </c>
      <c r="X880" s="426">
        <v>160</v>
      </c>
      <c r="Y880" s="784">
        <v>28</v>
      </c>
      <c r="Z880" s="784"/>
      <c r="AA880" s="784">
        <v>1514</v>
      </c>
      <c r="AB880" s="784" t="s">
        <v>113</v>
      </c>
      <c r="AC880" s="291">
        <v>80</v>
      </c>
      <c r="AD880" s="784">
        <v>403663</v>
      </c>
      <c r="AE880" s="319">
        <v>871951431678200</v>
      </c>
      <c r="AF880" s="784">
        <v>10</v>
      </c>
      <c r="AG880" s="784" t="s">
        <v>113</v>
      </c>
      <c r="AH880" s="2859">
        <v>4</v>
      </c>
      <c r="AL880" s="2938"/>
    </row>
    <row r="881" spans="2:38">
      <c r="B881" s="561" t="s">
        <v>2800</v>
      </c>
      <c r="C881" s="1461" t="s">
        <v>2766</v>
      </c>
      <c r="D881" s="1461" t="s">
        <v>2193</v>
      </c>
      <c r="E881" s="1462" t="s">
        <v>2769</v>
      </c>
      <c r="F881" s="2297">
        <v>929002419802</v>
      </c>
      <c r="G881" s="722">
        <v>8718699782771</v>
      </c>
      <c r="H881" s="723" t="s">
        <v>1530</v>
      </c>
      <c r="I881" s="723"/>
      <c r="J881" s="724">
        <v>8</v>
      </c>
      <c r="K881" s="1079">
        <v>850</v>
      </c>
      <c r="L881" s="1622">
        <v>3000</v>
      </c>
      <c r="M881" s="421">
        <v>50000</v>
      </c>
      <c r="N881" s="726">
        <v>3</v>
      </c>
      <c r="O881" s="1622" t="s">
        <v>117</v>
      </c>
      <c r="P881" s="2001">
        <v>300</v>
      </c>
      <c r="Q881" s="14"/>
      <c r="R881" s="1825" t="s">
        <v>48</v>
      </c>
      <c r="S881" s="1622"/>
      <c r="T881" s="1622" t="s">
        <v>3649</v>
      </c>
      <c r="U881" s="1622" t="s">
        <v>139</v>
      </c>
      <c r="V881" s="1622" t="s">
        <v>147</v>
      </c>
      <c r="W881" s="372" t="s">
        <v>198</v>
      </c>
      <c r="X881" s="372">
        <v>106</v>
      </c>
      <c r="Y881" s="1622">
        <v>28</v>
      </c>
      <c r="Z881" s="1622"/>
      <c r="AA881" s="1622">
        <v>603</v>
      </c>
      <c r="AB881" s="1622" t="s">
        <v>113</v>
      </c>
      <c r="AC881" s="2091">
        <v>83</v>
      </c>
      <c r="AD881" s="1622">
        <v>403634</v>
      </c>
      <c r="AE881" s="1204">
        <v>871869978277100</v>
      </c>
      <c r="AF881" s="1622">
        <v>10</v>
      </c>
      <c r="AG881" s="1622" t="s">
        <v>113</v>
      </c>
      <c r="AH881" s="2861">
        <v>4</v>
      </c>
      <c r="AL881" s="2938"/>
    </row>
    <row r="882" spans="2:38">
      <c r="B882" s="120"/>
      <c r="C882" s="557" t="s">
        <v>2766</v>
      </c>
      <c r="D882" s="557" t="s">
        <v>2193</v>
      </c>
      <c r="E882" s="1463" t="s">
        <v>2769</v>
      </c>
      <c r="F882" s="874">
        <v>929002419902</v>
      </c>
      <c r="G882" s="595">
        <v>8718699782795</v>
      </c>
      <c r="H882" s="605" t="s">
        <v>1531</v>
      </c>
      <c r="I882" s="605"/>
      <c r="J882" s="381">
        <v>8</v>
      </c>
      <c r="K882" s="1075">
        <v>900</v>
      </c>
      <c r="L882" s="275">
        <v>4000</v>
      </c>
      <c r="M882" s="338">
        <v>50000</v>
      </c>
      <c r="N882" s="423">
        <v>3</v>
      </c>
      <c r="O882" s="275" t="s">
        <v>119</v>
      </c>
      <c r="P882" s="959">
        <v>300</v>
      </c>
      <c r="Q882" s="14"/>
      <c r="R882" s="1826" t="s">
        <v>48</v>
      </c>
      <c r="S882" s="275"/>
      <c r="T882" s="275" t="s">
        <v>3649</v>
      </c>
      <c r="U882" s="275" t="s">
        <v>139</v>
      </c>
      <c r="V882" s="275" t="s">
        <v>121</v>
      </c>
      <c r="W882" s="363" t="s">
        <v>198</v>
      </c>
      <c r="X882" s="363">
        <v>112</v>
      </c>
      <c r="Y882" s="275">
        <v>28</v>
      </c>
      <c r="Z882" s="275"/>
      <c r="AA882" s="275">
        <v>603</v>
      </c>
      <c r="AB882" s="275" t="s">
        <v>113</v>
      </c>
      <c r="AC882" s="676">
        <v>83</v>
      </c>
      <c r="AD882" s="275">
        <v>403635</v>
      </c>
      <c r="AE882" s="2593">
        <v>871869978279500</v>
      </c>
      <c r="AF882" s="275">
        <v>10</v>
      </c>
      <c r="AG882" s="275" t="s">
        <v>113</v>
      </c>
      <c r="AH882" s="2848">
        <v>4</v>
      </c>
      <c r="AL882" s="2938"/>
    </row>
    <row r="883" spans="2:38">
      <c r="B883" s="120"/>
      <c r="C883" s="834" t="s">
        <v>2766</v>
      </c>
      <c r="D883" s="834" t="s">
        <v>2193</v>
      </c>
      <c r="E883" s="1483" t="s">
        <v>2769</v>
      </c>
      <c r="F883" s="59">
        <v>929002420002</v>
      </c>
      <c r="G883" s="47">
        <v>8718699782818</v>
      </c>
      <c r="H883" s="483" t="s">
        <v>1532</v>
      </c>
      <c r="I883" s="483"/>
      <c r="J883" s="431">
        <v>8</v>
      </c>
      <c r="K883" s="1077">
        <v>900</v>
      </c>
      <c r="L883" s="273">
        <v>6500</v>
      </c>
      <c r="M883" s="274">
        <v>50000</v>
      </c>
      <c r="N883" s="284">
        <v>3</v>
      </c>
      <c r="O883" s="1670" t="s">
        <v>119</v>
      </c>
      <c r="P883" s="1327">
        <v>300</v>
      </c>
      <c r="Q883" s="14"/>
      <c r="R883" s="1791" t="s">
        <v>48</v>
      </c>
      <c r="S883" s="1670"/>
      <c r="T883" s="1670" t="s">
        <v>3649</v>
      </c>
      <c r="U883" s="1670" t="s">
        <v>139</v>
      </c>
      <c r="V883" s="1670" t="s">
        <v>150</v>
      </c>
      <c r="W883" s="284" t="s">
        <v>198</v>
      </c>
      <c r="X883" s="284">
        <v>112</v>
      </c>
      <c r="Y883" s="273">
        <v>28</v>
      </c>
      <c r="Z883" s="273"/>
      <c r="AA883" s="273">
        <v>603</v>
      </c>
      <c r="AB883" s="1670" t="s">
        <v>113</v>
      </c>
      <c r="AC883" s="284">
        <v>83</v>
      </c>
      <c r="AD883" s="273">
        <v>403636</v>
      </c>
      <c r="AE883" s="273">
        <v>871869978281800</v>
      </c>
      <c r="AF883" s="273">
        <v>10</v>
      </c>
      <c r="AG883" s="273" t="s">
        <v>113</v>
      </c>
      <c r="AH883" s="2780">
        <v>4</v>
      </c>
      <c r="AL883" s="2938"/>
    </row>
    <row r="884" spans="2:38">
      <c r="B884" s="120"/>
      <c r="C884" s="832" t="s">
        <v>2766</v>
      </c>
      <c r="D884" s="832" t="s">
        <v>2193</v>
      </c>
      <c r="E884" s="1490" t="s">
        <v>2769</v>
      </c>
      <c r="F884" s="42">
        <v>929001869202</v>
      </c>
      <c r="G884" s="30">
        <v>8718696801666</v>
      </c>
      <c r="H884" s="723" t="s">
        <v>1533</v>
      </c>
      <c r="I884" s="723"/>
      <c r="J884" s="433">
        <v>18</v>
      </c>
      <c r="K884" s="1079">
        <v>1850</v>
      </c>
      <c r="L884" s="364">
        <v>3000</v>
      </c>
      <c r="M884" s="286">
        <v>50000</v>
      </c>
      <c r="N884" s="342">
        <v>3</v>
      </c>
      <c r="O884" s="344" t="s">
        <v>117</v>
      </c>
      <c r="P884" s="1325">
        <v>340</v>
      </c>
      <c r="Q884" s="14"/>
      <c r="R884" s="1793" t="s">
        <v>48</v>
      </c>
      <c r="S884" s="344"/>
      <c r="T884" s="344" t="s">
        <v>3173</v>
      </c>
      <c r="U884" s="344" t="s">
        <v>139</v>
      </c>
      <c r="V884" s="344" t="s">
        <v>147</v>
      </c>
      <c r="W884" s="342" t="s">
        <v>198</v>
      </c>
      <c r="X884" s="342">
        <v>102</v>
      </c>
      <c r="Y884" s="364">
        <v>28</v>
      </c>
      <c r="Z884" s="364"/>
      <c r="AA884" s="364">
        <v>1213</v>
      </c>
      <c r="AB884" s="344" t="s">
        <v>113</v>
      </c>
      <c r="AC884" s="342">
        <v>80</v>
      </c>
      <c r="AD884" s="364">
        <v>403580</v>
      </c>
      <c r="AE884" s="364">
        <v>871869680166600</v>
      </c>
      <c r="AF884" s="364">
        <v>10</v>
      </c>
      <c r="AG884" s="364" t="s">
        <v>113</v>
      </c>
      <c r="AH884" s="2778">
        <v>4</v>
      </c>
      <c r="AL884" s="2938"/>
    </row>
    <row r="885" spans="2:38">
      <c r="B885" s="1421"/>
      <c r="C885" s="557" t="s">
        <v>2766</v>
      </c>
      <c r="D885" s="557" t="s">
        <v>2193</v>
      </c>
      <c r="E885" s="1463" t="s">
        <v>2769</v>
      </c>
      <c r="F885" s="2292">
        <v>929001869302</v>
      </c>
      <c r="G885" s="108">
        <v>8718696801680</v>
      </c>
      <c r="H885" s="605" t="s">
        <v>1534</v>
      </c>
      <c r="I885" s="605"/>
      <c r="J885" s="376">
        <v>18</v>
      </c>
      <c r="K885" s="1160">
        <v>2000</v>
      </c>
      <c r="L885" s="271">
        <v>4000</v>
      </c>
      <c r="M885" s="306">
        <v>50000</v>
      </c>
      <c r="N885" s="411">
        <v>3</v>
      </c>
      <c r="O885" s="308" t="s">
        <v>119</v>
      </c>
      <c r="P885" s="961">
        <v>340</v>
      </c>
      <c r="Q885" s="14"/>
      <c r="R885" s="1785" t="s">
        <v>48</v>
      </c>
      <c r="S885" s="308"/>
      <c r="T885" s="308" t="s">
        <v>3173</v>
      </c>
      <c r="U885" s="308" t="s">
        <v>139</v>
      </c>
      <c r="V885" s="308" t="s">
        <v>121</v>
      </c>
      <c r="W885" s="291" t="s">
        <v>198</v>
      </c>
      <c r="X885" s="291">
        <v>111</v>
      </c>
      <c r="Y885" s="271">
        <v>28</v>
      </c>
      <c r="Z885" s="271"/>
      <c r="AA885" s="271">
        <v>1213</v>
      </c>
      <c r="AB885" s="308" t="s">
        <v>113</v>
      </c>
      <c r="AC885" s="411">
        <v>80</v>
      </c>
      <c r="AD885" s="271">
        <v>403581</v>
      </c>
      <c r="AE885" s="2591">
        <v>871869680168000</v>
      </c>
      <c r="AF885" s="271">
        <v>10</v>
      </c>
      <c r="AG885" s="271" t="s">
        <v>113</v>
      </c>
      <c r="AH885" s="2779">
        <v>4</v>
      </c>
      <c r="AL885" s="2938"/>
    </row>
    <row r="886" spans="2:38">
      <c r="B886" s="1421"/>
      <c r="C886" s="557" t="s">
        <v>2766</v>
      </c>
      <c r="D886" s="557" t="s">
        <v>2193</v>
      </c>
      <c r="E886" s="1463" t="s">
        <v>2769</v>
      </c>
      <c r="F886" s="2292">
        <v>929001869402</v>
      </c>
      <c r="G886" s="108">
        <v>8718696801703</v>
      </c>
      <c r="H886" s="605" t="s">
        <v>1535</v>
      </c>
      <c r="I886" s="605"/>
      <c r="J886" s="527">
        <v>18</v>
      </c>
      <c r="K886" s="1160">
        <v>2000</v>
      </c>
      <c r="L886" s="271">
        <v>6500</v>
      </c>
      <c r="M886" s="306">
        <v>50000</v>
      </c>
      <c r="N886" s="411">
        <v>3</v>
      </c>
      <c r="O886" s="308" t="s">
        <v>119</v>
      </c>
      <c r="P886" s="961">
        <v>340</v>
      </c>
      <c r="Q886" s="14"/>
      <c r="R886" s="1785" t="s">
        <v>48</v>
      </c>
      <c r="S886" s="308"/>
      <c r="T886" s="308" t="s">
        <v>3173</v>
      </c>
      <c r="U886" s="308" t="s">
        <v>139</v>
      </c>
      <c r="V886" s="308" t="s">
        <v>150</v>
      </c>
      <c r="W886" s="291" t="s">
        <v>198</v>
      </c>
      <c r="X886" s="291">
        <v>111</v>
      </c>
      <c r="Y886" s="271">
        <v>28</v>
      </c>
      <c r="Z886" s="271"/>
      <c r="AA886" s="271">
        <v>1213</v>
      </c>
      <c r="AB886" s="308" t="s">
        <v>113</v>
      </c>
      <c r="AC886" s="411">
        <v>80</v>
      </c>
      <c r="AD886" s="271">
        <v>403582</v>
      </c>
      <c r="AE886" s="2591">
        <v>871869680170300</v>
      </c>
      <c r="AF886" s="271">
        <v>10</v>
      </c>
      <c r="AG886" s="271" t="s">
        <v>113</v>
      </c>
      <c r="AH886" s="2779">
        <v>4</v>
      </c>
      <c r="AL886" s="2938"/>
    </row>
    <row r="887" spans="2:38">
      <c r="B887" s="1421"/>
      <c r="C887" s="557" t="s">
        <v>2766</v>
      </c>
      <c r="D887" s="557" t="s">
        <v>2193</v>
      </c>
      <c r="E887" s="1463"/>
      <c r="F887" s="2307">
        <v>929003648202</v>
      </c>
      <c r="G887" s="926">
        <v>8720169199989</v>
      </c>
      <c r="H887" s="927" t="s">
        <v>1537</v>
      </c>
      <c r="I887" s="927"/>
      <c r="J887" s="991">
        <v>15.5</v>
      </c>
      <c r="K887" s="992">
        <v>2400</v>
      </c>
      <c r="L887" s="1012">
        <v>4000</v>
      </c>
      <c r="M887" s="992">
        <v>50000</v>
      </c>
      <c r="N887" s="928">
        <v>3</v>
      </c>
      <c r="O887" s="1688" t="s">
        <v>125</v>
      </c>
      <c r="P887" s="2991">
        <v>400</v>
      </c>
      <c r="Q887" s="14"/>
      <c r="R887" s="1830" t="s">
        <v>48</v>
      </c>
      <c r="S887" s="1688"/>
      <c r="T887" s="1688" t="s">
        <v>3173</v>
      </c>
      <c r="U887" s="1688" t="s">
        <v>139</v>
      </c>
      <c r="V887" s="1688" t="s">
        <v>121</v>
      </c>
      <c r="W887" s="928" t="s">
        <v>198</v>
      </c>
      <c r="X887" s="928">
        <v>154</v>
      </c>
      <c r="Y887" s="1012">
        <v>28</v>
      </c>
      <c r="Z887" s="1012"/>
      <c r="AA887" s="1012">
        <v>1213</v>
      </c>
      <c r="AB887" s="1688" t="s">
        <v>113</v>
      </c>
      <c r="AC887" s="928">
        <v>80</v>
      </c>
      <c r="AD887" s="1012">
        <v>1552694</v>
      </c>
      <c r="AE887" s="2992">
        <v>872016919998900</v>
      </c>
      <c r="AF887" s="1012">
        <v>20</v>
      </c>
      <c r="AG887" s="1012" t="s">
        <v>113</v>
      </c>
      <c r="AH887" s="2843">
        <v>4</v>
      </c>
      <c r="AL887" s="2938"/>
    </row>
    <row r="888" spans="2:38">
      <c r="B888" s="1421"/>
      <c r="C888" s="832" t="s">
        <v>2766</v>
      </c>
      <c r="D888" s="832" t="s">
        <v>2193</v>
      </c>
      <c r="E888" s="1490" t="s">
        <v>2769</v>
      </c>
      <c r="F888" s="56">
        <v>929001869502</v>
      </c>
      <c r="G888" s="29">
        <v>8718696801727</v>
      </c>
      <c r="H888" s="821" t="s">
        <v>1539</v>
      </c>
      <c r="I888" s="821"/>
      <c r="J888" s="382">
        <v>23</v>
      </c>
      <c r="K888" s="1079">
        <v>2500</v>
      </c>
      <c r="L888" s="400">
        <v>3000</v>
      </c>
      <c r="M888" s="421">
        <v>50000</v>
      </c>
      <c r="N888" s="360">
        <v>3</v>
      </c>
      <c r="O888" s="1671" t="s">
        <v>117</v>
      </c>
      <c r="P888" s="2001">
        <v>445</v>
      </c>
      <c r="Q888" s="14"/>
      <c r="R888" s="1792" t="s">
        <v>48</v>
      </c>
      <c r="S888" s="1671"/>
      <c r="T888" s="1671" t="s">
        <v>3648</v>
      </c>
      <c r="U888" s="1671" t="s">
        <v>139</v>
      </c>
      <c r="V888" s="1671" t="s">
        <v>147</v>
      </c>
      <c r="W888" s="360" t="s">
        <v>198</v>
      </c>
      <c r="X888" s="360">
        <v>108</v>
      </c>
      <c r="Y888" s="400">
        <v>28</v>
      </c>
      <c r="Z888" s="400"/>
      <c r="AA888" s="400">
        <v>1514</v>
      </c>
      <c r="AB888" s="1671" t="s">
        <v>113</v>
      </c>
      <c r="AC888" s="360">
        <v>80</v>
      </c>
      <c r="AD888" s="400">
        <v>403583</v>
      </c>
      <c r="AE888" s="400">
        <v>871869680172700</v>
      </c>
      <c r="AF888" s="400">
        <v>10</v>
      </c>
      <c r="AG888" s="400" t="s">
        <v>113</v>
      </c>
      <c r="AH888" s="2796">
        <v>4</v>
      </c>
      <c r="AL888" s="2938"/>
    </row>
    <row r="889" spans="2:38">
      <c r="B889" s="1421"/>
      <c r="C889" s="557" t="s">
        <v>2766</v>
      </c>
      <c r="D889" s="557" t="s">
        <v>2193</v>
      </c>
      <c r="E889" s="1463" t="s">
        <v>2769</v>
      </c>
      <c r="F889" s="51">
        <v>929001869602</v>
      </c>
      <c r="G889" s="40">
        <v>8718696801741</v>
      </c>
      <c r="H889" s="545" t="s">
        <v>1540</v>
      </c>
      <c r="I889" s="545"/>
      <c r="J889" s="347">
        <v>23</v>
      </c>
      <c r="K889" s="1075">
        <v>2700</v>
      </c>
      <c r="L889" s="340">
        <v>4000</v>
      </c>
      <c r="M889" s="338">
        <v>50000</v>
      </c>
      <c r="N889" s="341">
        <v>3</v>
      </c>
      <c r="O889" s="546" t="s">
        <v>119</v>
      </c>
      <c r="P889" s="959">
        <v>445</v>
      </c>
      <c r="Q889" s="14"/>
      <c r="R889" s="1810" t="s">
        <v>48</v>
      </c>
      <c r="S889" s="546"/>
      <c r="T889" s="546" t="s">
        <v>3648</v>
      </c>
      <c r="U889" s="546" t="s">
        <v>139</v>
      </c>
      <c r="V889" s="546" t="s">
        <v>121</v>
      </c>
      <c r="W889" s="341" t="s">
        <v>198</v>
      </c>
      <c r="X889" s="341">
        <v>117</v>
      </c>
      <c r="Y889" s="340">
        <v>28</v>
      </c>
      <c r="Z889" s="340"/>
      <c r="AA889" s="340">
        <v>1514</v>
      </c>
      <c r="AB889" s="546" t="s">
        <v>113</v>
      </c>
      <c r="AC889" s="341">
        <v>80</v>
      </c>
      <c r="AD889" s="340">
        <v>403584</v>
      </c>
      <c r="AE889" s="340">
        <v>871869680174100</v>
      </c>
      <c r="AF889" s="340">
        <v>10</v>
      </c>
      <c r="AG889" s="340" t="s">
        <v>113</v>
      </c>
      <c r="AH889" s="2785">
        <v>4</v>
      </c>
      <c r="AL889" s="2938"/>
    </row>
    <row r="890" spans="2:38">
      <c r="B890" s="1421"/>
      <c r="C890" s="557" t="s">
        <v>2766</v>
      </c>
      <c r="D890" s="557" t="s">
        <v>2193</v>
      </c>
      <c r="E890" s="1463" t="s">
        <v>2769</v>
      </c>
      <c r="F890" s="2292">
        <v>929001869702</v>
      </c>
      <c r="G890" s="108">
        <v>8718696801765</v>
      </c>
      <c r="H890" s="605" t="s">
        <v>1541</v>
      </c>
      <c r="I890" s="605"/>
      <c r="J890" s="527">
        <v>23</v>
      </c>
      <c r="K890" s="1160">
        <v>2700</v>
      </c>
      <c r="L890" s="271">
        <v>6500</v>
      </c>
      <c r="M890" s="306">
        <v>50000</v>
      </c>
      <c r="N890" s="411">
        <v>3</v>
      </c>
      <c r="O890" s="308" t="s">
        <v>119</v>
      </c>
      <c r="P890" s="961">
        <v>445</v>
      </c>
      <c r="Q890" s="14"/>
      <c r="R890" s="1785" t="s">
        <v>48</v>
      </c>
      <c r="S890" s="308"/>
      <c r="T890" s="308" t="s">
        <v>3648</v>
      </c>
      <c r="U890" s="308" t="s">
        <v>139</v>
      </c>
      <c r="V890" s="308" t="s">
        <v>150</v>
      </c>
      <c r="W890" s="291" t="s">
        <v>198</v>
      </c>
      <c r="X890" s="291">
        <v>117</v>
      </c>
      <c r="Y890" s="271">
        <v>28</v>
      </c>
      <c r="Z890" s="271"/>
      <c r="AA890" s="271">
        <v>1514</v>
      </c>
      <c r="AB890" s="308" t="s">
        <v>113</v>
      </c>
      <c r="AC890" s="411">
        <v>80</v>
      </c>
      <c r="AD890" s="271">
        <v>403585</v>
      </c>
      <c r="AE890" s="2591">
        <v>871869680176500</v>
      </c>
      <c r="AF890" s="271">
        <v>10</v>
      </c>
      <c r="AG890" s="271" t="s">
        <v>113</v>
      </c>
      <c r="AH890" s="2779">
        <v>4</v>
      </c>
      <c r="AL890" s="2938"/>
    </row>
    <row r="891" spans="2:38">
      <c r="B891" s="1422"/>
      <c r="C891" s="834" t="s">
        <v>2766</v>
      </c>
      <c r="D891" s="834" t="s">
        <v>2193</v>
      </c>
      <c r="E891" s="1483"/>
      <c r="F891" s="2298">
        <v>929003648502</v>
      </c>
      <c r="G891" s="2122">
        <v>8720169200043</v>
      </c>
      <c r="H891" s="2123" t="s">
        <v>1543</v>
      </c>
      <c r="I891" s="2123"/>
      <c r="J891" s="1429">
        <v>23</v>
      </c>
      <c r="K891" s="1045">
        <v>3500</v>
      </c>
      <c r="L891" s="1044">
        <v>4000</v>
      </c>
      <c r="M891" s="1045">
        <v>50000</v>
      </c>
      <c r="N891" s="2049">
        <v>3</v>
      </c>
      <c r="O891" s="2124" t="s">
        <v>125</v>
      </c>
      <c r="P891" s="2125">
        <v>480</v>
      </c>
      <c r="Q891" s="14"/>
      <c r="R891" s="2126" t="s">
        <v>48</v>
      </c>
      <c r="S891" s="2124"/>
      <c r="T891" s="2124" t="s">
        <v>3648</v>
      </c>
      <c r="U891" s="2124" t="s">
        <v>139</v>
      </c>
      <c r="V891" s="2124" t="s">
        <v>121</v>
      </c>
      <c r="W891" s="2049" t="s">
        <v>198</v>
      </c>
      <c r="X891" s="2049">
        <v>152</v>
      </c>
      <c r="Y891" s="1044">
        <v>28</v>
      </c>
      <c r="Z891" s="1044"/>
      <c r="AA891" s="1044">
        <v>1514</v>
      </c>
      <c r="AB891" s="2124" t="s">
        <v>113</v>
      </c>
      <c r="AC891" s="2049">
        <v>80</v>
      </c>
      <c r="AD891" s="1044">
        <v>1552697</v>
      </c>
      <c r="AE891" s="2594">
        <v>872016920004300</v>
      </c>
      <c r="AF891" s="1044">
        <v>20</v>
      </c>
      <c r="AG891" s="1044" t="s">
        <v>113</v>
      </c>
      <c r="AH891" s="2777">
        <v>4</v>
      </c>
      <c r="AL891" s="2938"/>
    </row>
    <row r="892" spans="2:38" ht="14.5" customHeight="1">
      <c r="B892" s="13"/>
      <c r="C892" s="14"/>
      <c r="D892" s="14"/>
      <c r="E892" s="14"/>
      <c r="F892" s="2165" t="s">
        <v>3691</v>
      </c>
      <c r="G892" s="13"/>
      <c r="H892" s="13"/>
      <c r="I892" s="13"/>
      <c r="J892" s="297"/>
      <c r="K892" s="297"/>
      <c r="L892" s="297"/>
      <c r="M892" s="297"/>
      <c r="N892" s="297"/>
      <c r="O892" s="297"/>
      <c r="P892" s="145"/>
      <c r="Q892" s="14"/>
      <c r="R892" s="297"/>
      <c r="S892" s="297"/>
      <c r="T892" s="297"/>
      <c r="U892" s="297"/>
      <c r="V892" s="297"/>
      <c r="W892" s="297"/>
      <c r="X892" s="297"/>
      <c r="Y892" s="297"/>
      <c r="Z892" s="297"/>
      <c r="AA892" s="297"/>
      <c r="AB892" s="297"/>
      <c r="AC892" s="294"/>
      <c r="AD892" s="297"/>
      <c r="AE892" s="297"/>
      <c r="AF892" s="297"/>
      <c r="AG892" s="297"/>
      <c r="AH892" s="2841"/>
      <c r="AI892"/>
      <c r="AL892" s="2938"/>
    </row>
    <row r="893" spans="2:38" ht="14.5" customHeight="1">
      <c r="B893" s="13"/>
      <c r="C893" s="14"/>
      <c r="D893" s="14"/>
      <c r="E893" s="14"/>
      <c r="F893" s="2750" t="s">
        <v>3761</v>
      </c>
      <c r="G893" s="13"/>
      <c r="H893" s="13"/>
      <c r="I893" s="13"/>
      <c r="J893" s="297"/>
      <c r="K893" s="297"/>
      <c r="L893" s="297"/>
      <c r="M893" s="297"/>
      <c r="N893" s="297"/>
      <c r="O893" s="297"/>
      <c r="P893" s="145"/>
      <c r="Q893" s="14"/>
      <c r="R893" s="297"/>
      <c r="S893" s="297"/>
      <c r="T893" s="297"/>
      <c r="U893" s="297"/>
      <c r="V893" s="297"/>
      <c r="W893" s="297"/>
      <c r="X893" s="297"/>
      <c r="Y893" s="297"/>
      <c r="Z893" s="297"/>
      <c r="AA893" s="297"/>
      <c r="AB893" s="297"/>
      <c r="AC893" s="294"/>
      <c r="AD893" s="297"/>
      <c r="AE893" s="297"/>
      <c r="AF893" s="297"/>
      <c r="AG893" s="297"/>
      <c r="AH893" s="2841"/>
      <c r="AI893"/>
      <c r="AL893" s="2938"/>
    </row>
    <row r="894" spans="2:38" ht="14.5" customHeight="1">
      <c r="B894" s="13"/>
      <c r="C894" s="14"/>
      <c r="D894" s="14"/>
      <c r="E894" s="14"/>
      <c r="F894" s="950"/>
      <c r="G894" s="13"/>
      <c r="H894" s="13"/>
      <c r="I894" s="13"/>
      <c r="J894" s="297"/>
      <c r="K894" s="297"/>
      <c r="L894" s="297"/>
      <c r="M894" s="297"/>
      <c r="N894" s="297"/>
      <c r="O894" s="297"/>
      <c r="P894" s="145"/>
      <c r="Q894" s="14"/>
      <c r="R894" s="297"/>
      <c r="S894" s="297"/>
      <c r="T894" s="297"/>
      <c r="U894" s="297"/>
      <c r="V894" s="297"/>
      <c r="W894" s="297"/>
      <c r="X894" s="297"/>
      <c r="Y894" s="297"/>
      <c r="Z894" s="297"/>
      <c r="AA894" s="297"/>
      <c r="AB894" s="297"/>
      <c r="AC894" s="294"/>
      <c r="AD894" s="297"/>
      <c r="AE894" s="297"/>
      <c r="AF894" s="297"/>
      <c r="AG894" s="297"/>
      <c r="AH894" s="2841"/>
      <c r="AI894"/>
      <c r="AL894" s="2938"/>
    </row>
    <row r="895" spans="2:38" s="1484" customFormat="1" ht="15" customHeight="1">
      <c r="B895" s="1484" t="s">
        <v>2920</v>
      </c>
      <c r="J895" s="1666"/>
      <c r="K895" s="1666"/>
      <c r="L895" s="1901"/>
      <c r="M895" s="1666"/>
      <c r="N895" s="1666"/>
      <c r="O895" s="1666"/>
      <c r="P895" s="33"/>
      <c r="R895" s="1666"/>
      <c r="S895" s="1666"/>
      <c r="T895" s="1666"/>
      <c r="U895" s="1666"/>
      <c r="V895" s="1666"/>
      <c r="W895" s="1666"/>
      <c r="X895" s="1666"/>
      <c r="Y895" s="1901"/>
      <c r="Z895" s="1901"/>
      <c r="AA895" s="1901"/>
      <c r="AB895" s="1666"/>
      <c r="AC895" s="2483"/>
      <c r="AD895" s="1901"/>
      <c r="AE895" s="1901"/>
      <c r="AF895" s="1666"/>
      <c r="AG895" s="1666"/>
      <c r="AH895" s="2791"/>
      <c r="AJ895"/>
      <c r="AK895" s="2933"/>
      <c r="AL895" s="2938"/>
    </row>
    <row r="896" spans="2:38">
      <c r="B896" s="561" t="s">
        <v>2801</v>
      </c>
      <c r="C896" s="1461" t="s">
        <v>2766</v>
      </c>
      <c r="D896" s="1461" t="s">
        <v>2193</v>
      </c>
      <c r="E896" s="1462" t="s">
        <v>2769</v>
      </c>
      <c r="F896" s="2299">
        <v>929003795402</v>
      </c>
      <c r="G896" s="786">
        <v>8720169311695</v>
      </c>
      <c r="H896" s="218" t="s">
        <v>146</v>
      </c>
      <c r="I896" s="218"/>
      <c r="J896" s="326">
        <v>7</v>
      </c>
      <c r="K896" s="1079">
        <v>1000</v>
      </c>
      <c r="L896" s="269">
        <v>3000</v>
      </c>
      <c r="M896" s="270">
        <v>50000</v>
      </c>
      <c r="N896" s="295">
        <v>5</v>
      </c>
      <c r="O896" s="1634" t="s">
        <v>125</v>
      </c>
      <c r="P896" s="1052">
        <v>220</v>
      </c>
      <c r="Q896" s="515"/>
      <c r="R896" s="1783" t="s">
        <v>48</v>
      </c>
      <c r="S896" s="1634"/>
      <c r="T896" s="1634" t="s">
        <v>3650</v>
      </c>
      <c r="U896" s="1634" t="s">
        <v>137</v>
      </c>
      <c r="V896" s="1634" t="s">
        <v>147</v>
      </c>
      <c r="W896" s="295" t="s">
        <v>198</v>
      </c>
      <c r="X896" s="295">
        <v>142</v>
      </c>
      <c r="Y896" s="269">
        <v>19</v>
      </c>
      <c r="Z896" s="269"/>
      <c r="AA896" s="269">
        <v>563</v>
      </c>
      <c r="AB896" s="1634" t="s">
        <v>113</v>
      </c>
      <c r="AC896" s="295">
        <v>80</v>
      </c>
      <c r="AD896" s="269">
        <v>1826568</v>
      </c>
      <c r="AE896" s="1930">
        <v>872016931169500</v>
      </c>
      <c r="AF896" s="269">
        <v>10</v>
      </c>
      <c r="AG896" s="269" t="s">
        <v>113</v>
      </c>
      <c r="AH896" s="2782">
        <v>4</v>
      </c>
      <c r="AL896" s="2938"/>
    </row>
    <row r="897" spans="2:38">
      <c r="B897" s="1421"/>
      <c r="C897" s="557" t="s">
        <v>2766</v>
      </c>
      <c r="D897" s="557" t="s">
        <v>2193</v>
      </c>
      <c r="E897" s="1463" t="s">
        <v>2769</v>
      </c>
      <c r="F897" s="2300">
        <v>929003795502</v>
      </c>
      <c r="G897" s="113">
        <v>8720169306820</v>
      </c>
      <c r="H897" s="229" t="s">
        <v>148</v>
      </c>
      <c r="I897" s="229"/>
      <c r="J897" s="324">
        <v>7</v>
      </c>
      <c r="K897" s="1075">
        <v>1050</v>
      </c>
      <c r="L897" s="271">
        <v>4000</v>
      </c>
      <c r="M897" s="272">
        <v>50000</v>
      </c>
      <c r="N897" s="291">
        <v>5</v>
      </c>
      <c r="O897" s="308" t="s">
        <v>125</v>
      </c>
      <c r="P897" s="960">
        <v>220</v>
      </c>
      <c r="Q897" s="515"/>
      <c r="R897" s="1785" t="s">
        <v>48</v>
      </c>
      <c r="S897" s="308"/>
      <c r="T897" s="308" t="s">
        <v>3650</v>
      </c>
      <c r="U897" s="308" t="s">
        <v>137</v>
      </c>
      <c r="V897" s="308" t="s">
        <v>121</v>
      </c>
      <c r="W897" s="291" t="s">
        <v>198</v>
      </c>
      <c r="X897" s="291">
        <v>150</v>
      </c>
      <c r="Y897" s="271">
        <v>19</v>
      </c>
      <c r="Z897" s="271"/>
      <c r="AA897" s="271">
        <v>563</v>
      </c>
      <c r="AB897" s="308" t="s">
        <v>113</v>
      </c>
      <c r="AC897" s="291">
        <v>80</v>
      </c>
      <c r="AD897" s="271">
        <v>1840374</v>
      </c>
      <c r="AE897" s="1916">
        <v>872016930682000</v>
      </c>
      <c r="AF897" s="271">
        <v>10</v>
      </c>
      <c r="AG897" s="271" t="s">
        <v>113</v>
      </c>
      <c r="AH897" s="2779">
        <v>4</v>
      </c>
      <c r="AL897" s="2938"/>
    </row>
    <row r="898" spans="2:38">
      <c r="B898" s="1421"/>
      <c r="C898" s="557" t="s">
        <v>2766</v>
      </c>
      <c r="D898" s="557" t="s">
        <v>2193</v>
      </c>
      <c r="E898" s="1463" t="s">
        <v>2769</v>
      </c>
      <c r="F898" s="2292">
        <v>929003795602</v>
      </c>
      <c r="G898" s="108">
        <v>8720169306844</v>
      </c>
      <c r="H898" s="229" t="s">
        <v>149</v>
      </c>
      <c r="I898" s="229"/>
      <c r="J898" s="527">
        <v>7</v>
      </c>
      <c r="K898" s="1160">
        <v>1050</v>
      </c>
      <c r="L898" s="271">
        <v>6500</v>
      </c>
      <c r="M898" s="306">
        <v>50000</v>
      </c>
      <c r="N898" s="411">
        <v>5</v>
      </c>
      <c r="O898" s="308" t="s">
        <v>125</v>
      </c>
      <c r="P898" s="2000">
        <v>220</v>
      </c>
      <c r="Q898" s="515"/>
      <c r="R898" s="1785" t="s">
        <v>48</v>
      </c>
      <c r="S898" s="308"/>
      <c r="T898" s="308" t="s">
        <v>3650</v>
      </c>
      <c r="U898" s="308" t="s">
        <v>137</v>
      </c>
      <c r="V898" s="308" t="s">
        <v>150</v>
      </c>
      <c r="W898" s="291" t="s">
        <v>198</v>
      </c>
      <c r="X898" s="291">
        <v>150</v>
      </c>
      <c r="Y898" s="271">
        <v>19</v>
      </c>
      <c r="Z898" s="271"/>
      <c r="AA898" s="271">
        <v>563</v>
      </c>
      <c r="AB898" s="308" t="s">
        <v>113</v>
      </c>
      <c r="AC898" s="411">
        <v>80</v>
      </c>
      <c r="AD898" s="271">
        <v>1840375</v>
      </c>
      <c r="AE898" s="2591">
        <v>872016930684400</v>
      </c>
      <c r="AF898" s="271">
        <v>10</v>
      </c>
      <c r="AG898" s="271" t="s">
        <v>113</v>
      </c>
      <c r="AH898" s="2779">
        <v>4</v>
      </c>
      <c r="AL898" s="2938"/>
    </row>
    <row r="899" spans="2:38">
      <c r="B899" s="120"/>
      <c r="C899" s="557" t="s">
        <v>2766</v>
      </c>
      <c r="D899" s="557" t="s">
        <v>2193</v>
      </c>
      <c r="E899" s="1463"/>
      <c r="F899" s="2292">
        <v>929003734302</v>
      </c>
      <c r="G899" s="108">
        <v>8720169275218</v>
      </c>
      <c r="H899" s="229" t="s">
        <v>1599</v>
      </c>
      <c r="I899" s="229"/>
      <c r="J899" s="376">
        <v>10.5</v>
      </c>
      <c r="K899" s="1160">
        <v>1500</v>
      </c>
      <c r="L899" s="271">
        <v>3000</v>
      </c>
      <c r="M899" s="306">
        <v>50000</v>
      </c>
      <c r="N899" s="411">
        <v>5</v>
      </c>
      <c r="O899" s="308" t="s">
        <v>125</v>
      </c>
      <c r="P899" s="958">
        <v>320</v>
      </c>
      <c r="Q899" s="14"/>
      <c r="R899" s="1785" t="s">
        <v>48</v>
      </c>
      <c r="S899" s="308"/>
      <c r="T899" s="308" t="s">
        <v>3651</v>
      </c>
      <c r="U899" s="308" t="s">
        <v>137</v>
      </c>
      <c r="V899" s="308" t="s">
        <v>147</v>
      </c>
      <c r="W899" s="291" t="s">
        <v>198</v>
      </c>
      <c r="X899" s="291">
        <v>142</v>
      </c>
      <c r="Y899" s="271">
        <v>19</v>
      </c>
      <c r="Z899" s="271"/>
      <c r="AA899" s="271">
        <v>563</v>
      </c>
      <c r="AB899" s="308" t="s">
        <v>113</v>
      </c>
      <c r="AC899" s="411">
        <v>80</v>
      </c>
      <c r="AD899" s="271">
        <v>1590874</v>
      </c>
      <c r="AE899" s="2591">
        <v>872016927521800</v>
      </c>
      <c r="AF899" s="271">
        <v>10</v>
      </c>
      <c r="AG899" s="271" t="s">
        <v>113</v>
      </c>
      <c r="AH899" s="2779">
        <v>4</v>
      </c>
      <c r="AL899" s="2938"/>
    </row>
    <row r="900" spans="2:38">
      <c r="B900" s="120"/>
      <c r="C900" s="557" t="s">
        <v>2766</v>
      </c>
      <c r="D900" s="557" t="s">
        <v>2193</v>
      </c>
      <c r="E900" s="1463"/>
      <c r="F900" s="2300">
        <v>929003734402</v>
      </c>
      <c r="G900" s="113">
        <v>8720169275317</v>
      </c>
      <c r="H900" s="229" t="s">
        <v>1600</v>
      </c>
      <c r="I900" s="229"/>
      <c r="J900" s="896">
        <v>10.5</v>
      </c>
      <c r="K900" s="1075">
        <v>1600</v>
      </c>
      <c r="L900" s="271">
        <v>4000</v>
      </c>
      <c r="M900" s="272">
        <v>50000</v>
      </c>
      <c r="N900" s="291">
        <v>5</v>
      </c>
      <c r="O900" s="308" t="s">
        <v>125</v>
      </c>
      <c r="P900" s="960">
        <v>320</v>
      </c>
      <c r="Q900" s="14"/>
      <c r="R900" s="1785" t="s">
        <v>48</v>
      </c>
      <c r="S900" s="308"/>
      <c r="T900" s="308" t="s">
        <v>3651</v>
      </c>
      <c r="U900" s="308" t="s">
        <v>137</v>
      </c>
      <c r="V900" s="308" t="s">
        <v>121</v>
      </c>
      <c r="W900" s="291" t="s">
        <v>198</v>
      </c>
      <c r="X900" s="291">
        <v>152</v>
      </c>
      <c r="Y900" s="271">
        <v>19</v>
      </c>
      <c r="Z900" s="271"/>
      <c r="AA900" s="271">
        <v>563</v>
      </c>
      <c r="AB900" s="308" t="s">
        <v>113</v>
      </c>
      <c r="AC900" s="291">
        <v>80</v>
      </c>
      <c r="AD900" s="271">
        <v>1590872</v>
      </c>
      <c r="AE900" s="1916">
        <v>872016927531700</v>
      </c>
      <c r="AF900" s="271">
        <v>10</v>
      </c>
      <c r="AG900" s="271" t="s">
        <v>113</v>
      </c>
      <c r="AH900" s="2779">
        <v>4</v>
      </c>
      <c r="AL900" s="2938"/>
    </row>
    <row r="901" spans="2:38">
      <c r="B901" s="120"/>
      <c r="C901" s="834" t="s">
        <v>2766</v>
      </c>
      <c r="D901" s="834" t="s">
        <v>2193</v>
      </c>
      <c r="E901" s="1483"/>
      <c r="F901" s="2301">
        <v>929003734502</v>
      </c>
      <c r="G901" s="801">
        <v>8720169275232</v>
      </c>
      <c r="H901" s="808" t="s">
        <v>1601</v>
      </c>
      <c r="I901" s="808"/>
      <c r="J901" s="2529">
        <v>10.5</v>
      </c>
      <c r="K901" s="1077">
        <v>1600</v>
      </c>
      <c r="L901" s="331">
        <v>6500</v>
      </c>
      <c r="M901" s="312">
        <v>50000</v>
      </c>
      <c r="N901" s="305">
        <v>5</v>
      </c>
      <c r="O901" s="1680" t="s">
        <v>125</v>
      </c>
      <c r="P901" s="2003">
        <v>320</v>
      </c>
      <c r="Q901" s="14"/>
      <c r="R901" s="1813" t="s">
        <v>48</v>
      </c>
      <c r="S901" s="1680"/>
      <c r="T901" s="1680" t="s">
        <v>3651</v>
      </c>
      <c r="U901" s="1680" t="s">
        <v>137</v>
      </c>
      <c r="V901" s="1680" t="s">
        <v>150</v>
      </c>
      <c r="W901" s="305" t="s">
        <v>198</v>
      </c>
      <c r="X901" s="305">
        <v>152</v>
      </c>
      <c r="Y901" s="331">
        <v>19</v>
      </c>
      <c r="Z901" s="331"/>
      <c r="AA901" s="331">
        <v>563</v>
      </c>
      <c r="AB901" s="1680" t="s">
        <v>113</v>
      </c>
      <c r="AC901" s="305">
        <v>80</v>
      </c>
      <c r="AD901" s="331">
        <v>1590873</v>
      </c>
      <c r="AE901" s="2595">
        <v>872016927523200</v>
      </c>
      <c r="AF901" s="331">
        <v>10</v>
      </c>
      <c r="AG901" s="331" t="s">
        <v>113</v>
      </c>
      <c r="AH901" s="2833">
        <v>4</v>
      </c>
      <c r="AL901" s="2938"/>
    </row>
    <row r="902" spans="2:38">
      <c r="B902" s="1421"/>
      <c r="C902" s="832" t="s">
        <v>2766</v>
      </c>
      <c r="D902" s="832" t="s">
        <v>2193</v>
      </c>
      <c r="E902" s="1490"/>
      <c r="F902" s="2299">
        <v>929003734002</v>
      </c>
      <c r="G902" s="786">
        <v>8720169270626</v>
      </c>
      <c r="H902" s="218" t="s">
        <v>1590</v>
      </c>
      <c r="I902" s="218"/>
      <c r="J902" s="326">
        <v>11.5</v>
      </c>
      <c r="K902" s="1075">
        <v>1600</v>
      </c>
      <c r="L902" s="269">
        <v>3000</v>
      </c>
      <c r="M902" s="270">
        <v>50000</v>
      </c>
      <c r="N902" s="295">
        <v>5</v>
      </c>
      <c r="O902" s="1634" t="s">
        <v>125</v>
      </c>
      <c r="P902" s="1052">
        <v>300</v>
      </c>
      <c r="Q902" s="14"/>
      <c r="R902" s="1783" t="s">
        <v>48</v>
      </c>
      <c r="S902" s="1634"/>
      <c r="T902" s="1634" t="s">
        <v>3655</v>
      </c>
      <c r="U902" s="1634" t="s">
        <v>137</v>
      </c>
      <c r="V902" s="1634" t="s">
        <v>147</v>
      </c>
      <c r="W902" s="295" t="s">
        <v>198</v>
      </c>
      <c r="X902" s="295">
        <v>139</v>
      </c>
      <c r="Y902" s="269">
        <v>19</v>
      </c>
      <c r="Z902" s="269"/>
      <c r="AA902" s="269">
        <v>863</v>
      </c>
      <c r="AB902" s="1634" t="s">
        <v>113</v>
      </c>
      <c r="AC902" s="295">
        <v>80</v>
      </c>
      <c r="AD902" s="269">
        <v>1587455</v>
      </c>
      <c r="AE902" s="1930">
        <v>872016927062600</v>
      </c>
      <c r="AF902" s="269">
        <v>10</v>
      </c>
      <c r="AG902" s="269" t="s">
        <v>113</v>
      </c>
      <c r="AH902" s="2782">
        <v>4</v>
      </c>
      <c r="AL902" s="2938"/>
    </row>
    <row r="903" spans="2:38">
      <c r="B903" s="1421"/>
      <c r="C903" s="557" t="s">
        <v>2766</v>
      </c>
      <c r="D903" s="557" t="s">
        <v>2193</v>
      </c>
      <c r="E903" s="1463"/>
      <c r="F903" s="2300">
        <v>929003734102</v>
      </c>
      <c r="G903" s="113">
        <v>8720169270640</v>
      </c>
      <c r="H903" s="229" t="s">
        <v>1591</v>
      </c>
      <c r="I903" s="229"/>
      <c r="J903" s="324">
        <v>11.5</v>
      </c>
      <c r="K903" s="1075">
        <v>1700</v>
      </c>
      <c r="L903" s="271">
        <v>4000</v>
      </c>
      <c r="M903" s="272">
        <v>50000</v>
      </c>
      <c r="N903" s="291">
        <v>5</v>
      </c>
      <c r="O903" s="308" t="s">
        <v>125</v>
      </c>
      <c r="P903" s="960">
        <v>300</v>
      </c>
      <c r="Q903" s="14"/>
      <c r="R903" s="1785" t="s">
        <v>48</v>
      </c>
      <c r="S903" s="308"/>
      <c r="T903" s="308" t="s">
        <v>3655</v>
      </c>
      <c r="U903" s="308" t="s">
        <v>137</v>
      </c>
      <c r="V903" s="308" t="s">
        <v>121</v>
      </c>
      <c r="W903" s="291" t="s">
        <v>198</v>
      </c>
      <c r="X903" s="291">
        <v>147</v>
      </c>
      <c r="Y903" s="271">
        <v>19</v>
      </c>
      <c r="Z903" s="271"/>
      <c r="AA903" s="271">
        <v>863</v>
      </c>
      <c r="AB903" s="308" t="s">
        <v>113</v>
      </c>
      <c r="AC903" s="291">
        <v>80</v>
      </c>
      <c r="AD903" s="271">
        <v>1587456</v>
      </c>
      <c r="AE903" s="1916">
        <v>872016927064000</v>
      </c>
      <c r="AF903" s="271">
        <v>10</v>
      </c>
      <c r="AG903" s="271" t="s">
        <v>113</v>
      </c>
      <c r="AH903" s="2779">
        <v>4</v>
      </c>
      <c r="AL903" s="2938"/>
    </row>
    <row r="904" spans="2:38">
      <c r="B904" s="1421"/>
      <c r="C904" s="557" t="s">
        <v>2766</v>
      </c>
      <c r="D904" s="557" t="s">
        <v>2193</v>
      </c>
      <c r="E904" s="1463"/>
      <c r="F904" s="2292">
        <v>929003734202</v>
      </c>
      <c r="G904" s="108">
        <v>8720169270664</v>
      </c>
      <c r="H904" s="229" t="s">
        <v>1592</v>
      </c>
      <c r="I904" s="229"/>
      <c r="J904" s="527">
        <v>11.5</v>
      </c>
      <c r="K904" s="1160">
        <v>1700</v>
      </c>
      <c r="L904" s="271">
        <v>6500</v>
      </c>
      <c r="M904" s="306">
        <v>50000</v>
      </c>
      <c r="N904" s="411">
        <v>5</v>
      </c>
      <c r="O904" s="308" t="s">
        <v>125</v>
      </c>
      <c r="P904" s="2000">
        <v>300</v>
      </c>
      <c r="Q904" s="14"/>
      <c r="R904" s="1785" t="s">
        <v>48</v>
      </c>
      <c r="S904" s="308"/>
      <c r="T904" s="308" t="s">
        <v>3655</v>
      </c>
      <c r="U904" s="308" t="s">
        <v>137</v>
      </c>
      <c r="V904" s="308" t="s">
        <v>150</v>
      </c>
      <c r="W904" s="291" t="s">
        <v>198</v>
      </c>
      <c r="X904" s="291">
        <v>147</v>
      </c>
      <c r="Y904" s="271">
        <v>19</v>
      </c>
      <c r="Z904" s="271"/>
      <c r="AA904" s="271">
        <v>863</v>
      </c>
      <c r="AB904" s="308" t="s">
        <v>113</v>
      </c>
      <c r="AC904" s="411">
        <v>80</v>
      </c>
      <c r="AD904" s="271">
        <v>1587454</v>
      </c>
      <c r="AE904" s="2591">
        <v>872016927066400</v>
      </c>
      <c r="AF904" s="271">
        <v>10</v>
      </c>
      <c r="AG904" s="271" t="s">
        <v>113</v>
      </c>
      <c r="AH904" s="2779">
        <v>4</v>
      </c>
      <c r="AL904" s="2938"/>
    </row>
    <row r="905" spans="2:38">
      <c r="B905" s="120"/>
      <c r="C905" s="557" t="s">
        <v>2766</v>
      </c>
      <c r="D905" s="557" t="s">
        <v>2193</v>
      </c>
      <c r="E905" s="1463"/>
      <c r="F905" s="2292">
        <v>929003734602</v>
      </c>
      <c r="G905" s="108">
        <v>8720169275256</v>
      </c>
      <c r="H905" s="229" t="s">
        <v>1602</v>
      </c>
      <c r="I905" s="229"/>
      <c r="J905" s="376">
        <v>18.5</v>
      </c>
      <c r="K905" s="1160">
        <v>2600</v>
      </c>
      <c r="L905" s="271">
        <v>3000</v>
      </c>
      <c r="M905" s="306">
        <v>50000</v>
      </c>
      <c r="N905" s="411">
        <v>5</v>
      </c>
      <c r="O905" s="308" t="s">
        <v>125</v>
      </c>
      <c r="P905" s="958">
        <v>410</v>
      </c>
      <c r="Q905" s="14"/>
      <c r="R905" s="1785" t="s">
        <v>48</v>
      </c>
      <c r="S905" s="308"/>
      <c r="T905" s="308" t="s">
        <v>3656</v>
      </c>
      <c r="U905" s="308" t="s">
        <v>137</v>
      </c>
      <c r="V905" s="308" t="s">
        <v>147</v>
      </c>
      <c r="W905" s="291" t="s">
        <v>198</v>
      </c>
      <c r="X905" s="291">
        <v>140</v>
      </c>
      <c r="Y905" s="271">
        <v>19</v>
      </c>
      <c r="Z905" s="271"/>
      <c r="AA905" s="271">
        <v>863</v>
      </c>
      <c r="AB905" s="308" t="s">
        <v>113</v>
      </c>
      <c r="AC905" s="411">
        <v>80</v>
      </c>
      <c r="AD905" s="271">
        <v>1590870</v>
      </c>
      <c r="AE905" s="2591">
        <v>872016927525600</v>
      </c>
      <c r="AF905" s="271">
        <v>10</v>
      </c>
      <c r="AG905" s="271" t="s">
        <v>113</v>
      </c>
      <c r="AH905" s="2779">
        <v>4</v>
      </c>
      <c r="AL905" s="2938"/>
    </row>
    <row r="906" spans="2:38">
      <c r="B906" s="120"/>
      <c r="C906" s="557" t="s">
        <v>2766</v>
      </c>
      <c r="D906" s="557" t="s">
        <v>2193</v>
      </c>
      <c r="E906" s="1463"/>
      <c r="F906" s="2300">
        <v>929003734702</v>
      </c>
      <c r="G906" s="113">
        <v>8720169275270</v>
      </c>
      <c r="H906" s="229" t="s">
        <v>1603</v>
      </c>
      <c r="I906" s="229"/>
      <c r="J906" s="896">
        <v>18.5</v>
      </c>
      <c r="K906" s="1075">
        <v>2800</v>
      </c>
      <c r="L906" s="271">
        <v>4000</v>
      </c>
      <c r="M906" s="272">
        <v>50000</v>
      </c>
      <c r="N906" s="291">
        <v>5</v>
      </c>
      <c r="O906" s="308" t="s">
        <v>125</v>
      </c>
      <c r="P906" s="960">
        <v>410</v>
      </c>
      <c r="Q906" s="14"/>
      <c r="R906" s="1785" t="s">
        <v>48</v>
      </c>
      <c r="S906" s="308"/>
      <c r="T906" s="308" t="s">
        <v>3656</v>
      </c>
      <c r="U906" s="308" t="s">
        <v>137</v>
      </c>
      <c r="V906" s="308" t="s">
        <v>121</v>
      </c>
      <c r="W906" s="291" t="s">
        <v>198</v>
      </c>
      <c r="X906" s="291">
        <v>151</v>
      </c>
      <c r="Y906" s="271">
        <v>19</v>
      </c>
      <c r="Z906" s="271"/>
      <c r="AA906" s="271">
        <v>863</v>
      </c>
      <c r="AB906" s="308" t="s">
        <v>113</v>
      </c>
      <c r="AC906" s="291">
        <v>80</v>
      </c>
      <c r="AD906" s="271">
        <v>1590869</v>
      </c>
      <c r="AE906" s="1916">
        <v>872016927527000</v>
      </c>
      <c r="AF906" s="271">
        <v>10</v>
      </c>
      <c r="AG906" s="271" t="s">
        <v>113</v>
      </c>
      <c r="AH906" s="2779">
        <v>4</v>
      </c>
      <c r="AL906" s="2938"/>
    </row>
    <row r="907" spans="2:38">
      <c r="B907" s="120"/>
      <c r="C907" s="834" t="s">
        <v>2766</v>
      </c>
      <c r="D907" s="834" t="s">
        <v>2193</v>
      </c>
      <c r="E907" s="1483"/>
      <c r="F907" s="2302">
        <v>929003734802</v>
      </c>
      <c r="G907" s="498">
        <v>8720169275294</v>
      </c>
      <c r="H907" s="230" t="s">
        <v>1604</v>
      </c>
      <c r="I907" s="230"/>
      <c r="J907" s="905">
        <v>18.5</v>
      </c>
      <c r="K907" s="1077">
        <v>2800</v>
      </c>
      <c r="L907" s="273">
        <v>6500</v>
      </c>
      <c r="M907" s="274">
        <v>50000</v>
      </c>
      <c r="N907" s="284">
        <v>5</v>
      </c>
      <c r="O907" s="1670" t="s">
        <v>125</v>
      </c>
      <c r="P907" s="1992">
        <v>410</v>
      </c>
      <c r="Q907" s="14"/>
      <c r="R907" s="1791" t="s">
        <v>48</v>
      </c>
      <c r="S907" s="1670"/>
      <c r="T907" s="1670" t="s">
        <v>3656</v>
      </c>
      <c r="U907" s="1670" t="s">
        <v>137</v>
      </c>
      <c r="V907" s="1670" t="s">
        <v>150</v>
      </c>
      <c r="W907" s="284" t="s">
        <v>198</v>
      </c>
      <c r="X907" s="284">
        <v>151</v>
      </c>
      <c r="Y907" s="273">
        <v>19</v>
      </c>
      <c r="Z907" s="273"/>
      <c r="AA907" s="273">
        <v>863</v>
      </c>
      <c r="AB907" s="1670" t="s">
        <v>113</v>
      </c>
      <c r="AC907" s="284">
        <v>80</v>
      </c>
      <c r="AD907" s="273">
        <v>1590871</v>
      </c>
      <c r="AE907" s="1917">
        <v>872016927529400</v>
      </c>
      <c r="AF907" s="273">
        <v>10</v>
      </c>
      <c r="AG907" s="273" t="s">
        <v>113</v>
      </c>
      <c r="AH907" s="2780">
        <v>4</v>
      </c>
      <c r="AL907" s="2938"/>
    </row>
    <row r="908" spans="2:38">
      <c r="B908" s="1421"/>
      <c r="C908" s="832" t="s">
        <v>2766</v>
      </c>
      <c r="D908" s="832" t="s">
        <v>2193</v>
      </c>
      <c r="E908" s="1490" t="s">
        <v>2769</v>
      </c>
      <c r="F908" s="2303">
        <v>929003044402</v>
      </c>
      <c r="G908" s="45">
        <v>8719514334311</v>
      </c>
      <c r="H908" s="592" t="s">
        <v>1593</v>
      </c>
      <c r="I908" s="592"/>
      <c r="J908" s="323">
        <v>16.5</v>
      </c>
      <c r="K908" s="1075">
        <v>2300</v>
      </c>
      <c r="L908" s="282">
        <v>3000</v>
      </c>
      <c r="M908" s="286">
        <v>50000</v>
      </c>
      <c r="N908" s="283">
        <v>5</v>
      </c>
      <c r="O908" s="300" t="s">
        <v>125</v>
      </c>
      <c r="P908" s="2000">
        <v>345</v>
      </c>
      <c r="Q908" s="14"/>
      <c r="R908" s="1788" t="s">
        <v>48</v>
      </c>
      <c r="S908" s="300"/>
      <c r="T908" s="300" t="s">
        <v>3652</v>
      </c>
      <c r="U908" s="300" t="s">
        <v>137</v>
      </c>
      <c r="V908" s="300" t="s">
        <v>147</v>
      </c>
      <c r="W908" s="283" t="s">
        <v>198</v>
      </c>
      <c r="X908" s="283">
        <v>139</v>
      </c>
      <c r="Y908" s="282">
        <v>19</v>
      </c>
      <c r="Z908" s="282"/>
      <c r="AA908" s="282">
        <v>1163</v>
      </c>
      <c r="AB908" s="300" t="s">
        <v>113</v>
      </c>
      <c r="AC908" s="283">
        <v>80</v>
      </c>
      <c r="AD908" s="282">
        <v>467300</v>
      </c>
      <c r="AE908" s="285">
        <v>871951433431100</v>
      </c>
      <c r="AF908" s="282">
        <v>10</v>
      </c>
      <c r="AG908" s="282" t="s">
        <v>113</v>
      </c>
      <c r="AH908" s="2781">
        <v>4</v>
      </c>
      <c r="AL908" s="2938"/>
    </row>
    <row r="909" spans="2:38">
      <c r="B909" s="1421"/>
      <c r="C909" s="557" t="s">
        <v>2766</v>
      </c>
      <c r="D909" s="557" t="s">
        <v>2193</v>
      </c>
      <c r="E909" s="1463" t="s">
        <v>2769</v>
      </c>
      <c r="F909" s="2251">
        <v>929003044502</v>
      </c>
      <c r="G909" s="73">
        <v>8719514334335</v>
      </c>
      <c r="H909" s="229" t="s">
        <v>1594</v>
      </c>
      <c r="I909" s="229"/>
      <c r="J909" s="324">
        <v>16.5</v>
      </c>
      <c r="K909" s="1075">
        <v>2500</v>
      </c>
      <c r="L909" s="271">
        <v>4000</v>
      </c>
      <c r="M909" s="272">
        <v>50000</v>
      </c>
      <c r="N909" s="291">
        <v>5</v>
      </c>
      <c r="O909" s="308" t="s">
        <v>125</v>
      </c>
      <c r="P909" s="958">
        <v>345</v>
      </c>
      <c r="Q909" s="14"/>
      <c r="R909" s="1785" t="s">
        <v>48</v>
      </c>
      <c r="S909" s="308"/>
      <c r="T909" s="308" t="s">
        <v>3652</v>
      </c>
      <c r="U909" s="308" t="s">
        <v>137</v>
      </c>
      <c r="V909" s="308" t="s">
        <v>121</v>
      </c>
      <c r="W909" s="291" t="s">
        <v>198</v>
      </c>
      <c r="X909" s="291">
        <v>151</v>
      </c>
      <c r="Y909" s="271">
        <v>19</v>
      </c>
      <c r="Z909" s="271"/>
      <c r="AA909" s="271">
        <v>1163</v>
      </c>
      <c r="AB909" s="308" t="s">
        <v>113</v>
      </c>
      <c r="AC909" s="291">
        <v>80</v>
      </c>
      <c r="AD909" s="271">
        <v>467303</v>
      </c>
      <c r="AE909" s="331">
        <v>871951433433500</v>
      </c>
      <c r="AF909" s="271">
        <v>10</v>
      </c>
      <c r="AG909" s="271" t="s">
        <v>113</v>
      </c>
      <c r="AH909" s="2779">
        <v>4</v>
      </c>
      <c r="AL909" s="2938"/>
    </row>
    <row r="910" spans="2:38">
      <c r="B910" s="1421"/>
      <c r="C910" s="557" t="s">
        <v>2766</v>
      </c>
      <c r="D910" s="557" t="s">
        <v>2193</v>
      </c>
      <c r="E910" s="1463" t="s">
        <v>2769</v>
      </c>
      <c r="F910" s="2292">
        <v>929003044602</v>
      </c>
      <c r="G910" s="108">
        <v>8719514334359</v>
      </c>
      <c r="H910" s="229" t="s">
        <v>1595</v>
      </c>
      <c r="I910" s="229"/>
      <c r="J910" s="527">
        <v>16.5</v>
      </c>
      <c r="K910" s="1160">
        <v>2500</v>
      </c>
      <c r="L910" s="271">
        <v>6500</v>
      </c>
      <c r="M910" s="306">
        <v>50000</v>
      </c>
      <c r="N910" s="411">
        <v>5</v>
      </c>
      <c r="O910" s="308" t="s">
        <v>125</v>
      </c>
      <c r="P910" s="2000">
        <v>345</v>
      </c>
      <c r="Q910" s="14"/>
      <c r="R910" s="1785" t="s">
        <v>48</v>
      </c>
      <c r="S910" s="308"/>
      <c r="T910" s="308" t="s">
        <v>3652</v>
      </c>
      <c r="U910" s="308" t="s">
        <v>137</v>
      </c>
      <c r="V910" s="308" t="s">
        <v>150</v>
      </c>
      <c r="W910" s="291" t="s">
        <v>198</v>
      </c>
      <c r="X910" s="291">
        <v>151</v>
      </c>
      <c r="Y910" s="271">
        <v>19</v>
      </c>
      <c r="Z910" s="271"/>
      <c r="AA910" s="271">
        <v>1163</v>
      </c>
      <c r="AB910" s="308" t="s">
        <v>113</v>
      </c>
      <c r="AC910" s="411">
        <v>80</v>
      </c>
      <c r="AD910" s="271">
        <v>467299</v>
      </c>
      <c r="AE910" s="2591">
        <v>871951433435900</v>
      </c>
      <c r="AF910" s="271">
        <v>10</v>
      </c>
      <c r="AG910" s="271" t="s">
        <v>113</v>
      </c>
      <c r="AH910" s="2779">
        <v>4</v>
      </c>
      <c r="AL910" s="2938"/>
    </row>
    <row r="911" spans="2:38">
      <c r="B911" s="120"/>
      <c r="C911" s="557" t="s">
        <v>2766</v>
      </c>
      <c r="D911" s="557" t="s">
        <v>2193</v>
      </c>
      <c r="E911" s="1463" t="s">
        <v>2769</v>
      </c>
      <c r="F911" s="2292">
        <v>929001908502</v>
      </c>
      <c r="G911" s="108">
        <v>8718696819210</v>
      </c>
      <c r="H911" s="229" t="s">
        <v>1608</v>
      </c>
      <c r="I911" s="229"/>
      <c r="J911" s="376">
        <v>26</v>
      </c>
      <c r="K911" s="1160">
        <v>3600</v>
      </c>
      <c r="L911" s="271">
        <v>3000</v>
      </c>
      <c r="M911" s="306">
        <v>50000</v>
      </c>
      <c r="N911" s="411">
        <v>5</v>
      </c>
      <c r="O911" s="308" t="s">
        <v>125</v>
      </c>
      <c r="P911" s="958">
        <v>425</v>
      </c>
      <c r="Q911" s="14"/>
      <c r="R911" s="1785" t="s">
        <v>48</v>
      </c>
      <c r="S911" s="308"/>
      <c r="T911" s="308" t="s">
        <v>3653</v>
      </c>
      <c r="U911" s="308" t="s">
        <v>137</v>
      </c>
      <c r="V911" s="308" t="s">
        <v>147</v>
      </c>
      <c r="W911" s="291" t="s">
        <v>198</v>
      </c>
      <c r="X911" s="291">
        <v>138</v>
      </c>
      <c r="Y911" s="271">
        <v>17</v>
      </c>
      <c r="Z911" s="271"/>
      <c r="AA911" s="271">
        <v>1163</v>
      </c>
      <c r="AB911" s="308" t="s">
        <v>113</v>
      </c>
      <c r="AC911" s="411">
        <v>80</v>
      </c>
      <c r="AD911" s="271">
        <v>652790</v>
      </c>
      <c r="AE911" s="2591">
        <v>871869681921000</v>
      </c>
      <c r="AF911" s="271">
        <v>10</v>
      </c>
      <c r="AG911" s="271" t="s">
        <v>113</v>
      </c>
      <c r="AH911" s="2779">
        <v>4</v>
      </c>
      <c r="AL911" s="2938"/>
    </row>
    <row r="912" spans="2:38">
      <c r="B912" s="120"/>
      <c r="C912" s="557" t="s">
        <v>2766</v>
      </c>
      <c r="D912" s="557" t="s">
        <v>2193</v>
      </c>
      <c r="E912" s="1463" t="s">
        <v>2769</v>
      </c>
      <c r="F912" s="151">
        <v>929001908602</v>
      </c>
      <c r="G912" s="61">
        <v>8718696819234</v>
      </c>
      <c r="H912" s="155" t="s">
        <v>1609</v>
      </c>
      <c r="I912" s="155"/>
      <c r="J912" s="324">
        <v>26</v>
      </c>
      <c r="K912" s="1075">
        <v>3900</v>
      </c>
      <c r="L912" s="271">
        <v>4000</v>
      </c>
      <c r="M912" s="272">
        <v>50000</v>
      </c>
      <c r="N912" s="291">
        <v>5</v>
      </c>
      <c r="O912" s="308" t="s">
        <v>125</v>
      </c>
      <c r="P912" s="958">
        <v>425</v>
      </c>
      <c r="Q912" s="14"/>
      <c r="R912" s="1785" t="s">
        <v>48</v>
      </c>
      <c r="S912" s="308"/>
      <c r="T912" s="308" t="s">
        <v>3653</v>
      </c>
      <c r="U912" s="308" t="s">
        <v>137</v>
      </c>
      <c r="V912" s="308" t="s">
        <v>121</v>
      </c>
      <c r="W912" s="291" t="s">
        <v>198</v>
      </c>
      <c r="X912" s="291">
        <v>150</v>
      </c>
      <c r="Y912" s="271">
        <v>17</v>
      </c>
      <c r="Z912" s="271"/>
      <c r="AA912" s="271">
        <v>1163</v>
      </c>
      <c r="AB912" s="308" t="s">
        <v>113</v>
      </c>
      <c r="AC912" s="291">
        <v>80</v>
      </c>
      <c r="AD912" s="271">
        <v>652789</v>
      </c>
      <c r="AE912" s="271">
        <v>871869681923400</v>
      </c>
      <c r="AF912" s="271">
        <v>10</v>
      </c>
      <c r="AG912" s="271" t="s">
        <v>113</v>
      </c>
      <c r="AH912" s="2779">
        <v>4</v>
      </c>
      <c r="AL912" s="2938"/>
    </row>
    <row r="913" spans="2:38">
      <c r="B913" s="120"/>
      <c r="C913" s="834" t="s">
        <v>2766</v>
      </c>
      <c r="D913" s="834" t="s">
        <v>2193</v>
      </c>
      <c r="E913" s="1483" t="s">
        <v>2769</v>
      </c>
      <c r="F913" s="188">
        <v>929001908702</v>
      </c>
      <c r="G913" s="47">
        <v>8718696819258</v>
      </c>
      <c r="H913" s="483" t="s">
        <v>1610</v>
      </c>
      <c r="I913" s="483"/>
      <c r="J913" s="431">
        <v>26</v>
      </c>
      <c r="K913" s="1077">
        <v>3900</v>
      </c>
      <c r="L913" s="273">
        <v>6500</v>
      </c>
      <c r="M913" s="274">
        <v>50000</v>
      </c>
      <c r="N913" s="284">
        <v>5</v>
      </c>
      <c r="O913" s="1670" t="s">
        <v>125</v>
      </c>
      <c r="P913" s="1994">
        <v>425</v>
      </c>
      <c r="Q913" s="14"/>
      <c r="R913" s="1791" t="s">
        <v>48</v>
      </c>
      <c r="S913" s="1670"/>
      <c r="T913" s="1670" t="s">
        <v>3653</v>
      </c>
      <c r="U913" s="1670" t="s">
        <v>137</v>
      </c>
      <c r="V913" s="1670" t="s">
        <v>150</v>
      </c>
      <c r="W913" s="284" t="s">
        <v>198</v>
      </c>
      <c r="X913" s="284">
        <v>150</v>
      </c>
      <c r="Y913" s="273">
        <v>17</v>
      </c>
      <c r="Z913" s="273"/>
      <c r="AA913" s="273">
        <v>1163</v>
      </c>
      <c r="AB913" s="1670" t="s">
        <v>113</v>
      </c>
      <c r="AC913" s="284">
        <v>80</v>
      </c>
      <c r="AD913" s="273">
        <v>652787</v>
      </c>
      <c r="AE913" s="273">
        <v>871869681925800</v>
      </c>
      <c r="AF913" s="273">
        <v>10</v>
      </c>
      <c r="AG913" s="273" t="s">
        <v>113</v>
      </c>
      <c r="AH913" s="2780">
        <v>4</v>
      </c>
      <c r="AL913" s="2938"/>
    </row>
    <row r="914" spans="2:38">
      <c r="B914" s="120"/>
      <c r="C914" s="832" t="s">
        <v>2766</v>
      </c>
      <c r="D914" s="832" t="s">
        <v>2193</v>
      </c>
      <c r="E914" s="1490" t="s">
        <v>2769</v>
      </c>
      <c r="F914" s="151">
        <v>929002421202</v>
      </c>
      <c r="G914" s="61">
        <v>8719514334373</v>
      </c>
      <c r="H914" s="155" t="s">
        <v>1596</v>
      </c>
      <c r="I914" s="155"/>
      <c r="J914" s="324">
        <v>20</v>
      </c>
      <c r="K914" s="1075">
        <v>2800</v>
      </c>
      <c r="L914" s="271">
        <v>3000</v>
      </c>
      <c r="M914" s="272">
        <v>50000</v>
      </c>
      <c r="N914" s="291">
        <v>5</v>
      </c>
      <c r="O914" s="308" t="s">
        <v>125</v>
      </c>
      <c r="P914" s="2000">
        <v>385</v>
      </c>
      <c r="Q914" s="14"/>
      <c r="R914" s="1785" t="s">
        <v>48</v>
      </c>
      <c r="S914" s="308"/>
      <c r="T914" s="308" t="s">
        <v>3654</v>
      </c>
      <c r="U914" s="308" t="s">
        <v>137</v>
      </c>
      <c r="V914" s="308" t="s">
        <v>147</v>
      </c>
      <c r="W914" s="291" t="s">
        <v>198</v>
      </c>
      <c r="X914" s="291">
        <v>140</v>
      </c>
      <c r="Y914" s="271">
        <v>19</v>
      </c>
      <c r="Z914" s="271"/>
      <c r="AA914" s="271">
        <v>1463</v>
      </c>
      <c r="AB914" s="308" t="s">
        <v>113</v>
      </c>
      <c r="AC914" s="291">
        <v>80</v>
      </c>
      <c r="AD914" s="271">
        <v>467354</v>
      </c>
      <c r="AE914" s="271">
        <v>871951433437300</v>
      </c>
      <c r="AF914" s="271">
        <v>10</v>
      </c>
      <c r="AG914" s="271" t="s">
        <v>113</v>
      </c>
      <c r="AH914" s="2779">
        <v>4</v>
      </c>
      <c r="AL914" s="2938"/>
    </row>
    <row r="915" spans="2:38">
      <c r="B915" s="120"/>
      <c r="C915" s="557" t="s">
        <v>2766</v>
      </c>
      <c r="D915" s="557" t="s">
        <v>2193</v>
      </c>
      <c r="E915" s="1463" t="s">
        <v>2769</v>
      </c>
      <c r="F915" s="151">
        <v>929002421302</v>
      </c>
      <c r="G915" s="61">
        <v>8719514334397</v>
      </c>
      <c r="H915" s="155" t="s">
        <v>1597</v>
      </c>
      <c r="I915" s="155"/>
      <c r="J915" s="324">
        <v>20</v>
      </c>
      <c r="K915" s="1075">
        <v>3000</v>
      </c>
      <c r="L915" s="271">
        <v>4000</v>
      </c>
      <c r="M915" s="272">
        <v>50000</v>
      </c>
      <c r="N915" s="291">
        <v>5</v>
      </c>
      <c r="O915" s="308" t="s">
        <v>125</v>
      </c>
      <c r="P915" s="958">
        <v>385</v>
      </c>
      <c r="Q915" s="14"/>
      <c r="R915" s="1785" t="s">
        <v>48</v>
      </c>
      <c r="S915" s="308"/>
      <c r="T915" s="308" t="s">
        <v>3654</v>
      </c>
      <c r="U915" s="308" t="s">
        <v>137</v>
      </c>
      <c r="V915" s="308" t="s">
        <v>121</v>
      </c>
      <c r="W915" s="291" t="s">
        <v>198</v>
      </c>
      <c r="X915" s="291">
        <v>150</v>
      </c>
      <c r="Y915" s="271">
        <v>19</v>
      </c>
      <c r="Z915" s="271"/>
      <c r="AA915" s="271">
        <v>1463</v>
      </c>
      <c r="AB915" s="308" t="s">
        <v>113</v>
      </c>
      <c r="AC915" s="291">
        <v>80</v>
      </c>
      <c r="AD915" s="271">
        <v>467355</v>
      </c>
      <c r="AE915" s="271">
        <v>871951433439700</v>
      </c>
      <c r="AF915" s="271">
        <v>10</v>
      </c>
      <c r="AG915" s="271" t="s">
        <v>113</v>
      </c>
      <c r="AH915" s="2779">
        <v>4</v>
      </c>
      <c r="AL915" s="2938"/>
    </row>
    <row r="916" spans="2:38">
      <c r="B916" s="120"/>
      <c r="C916" s="557" t="s">
        <v>2766</v>
      </c>
      <c r="D916" s="557" t="s">
        <v>2193</v>
      </c>
      <c r="E916" s="1463" t="s">
        <v>2769</v>
      </c>
      <c r="F916" s="2292">
        <v>929002421402</v>
      </c>
      <c r="G916" s="108">
        <v>8719514334410</v>
      </c>
      <c r="H916" s="229" t="s">
        <v>1598</v>
      </c>
      <c r="I916" s="229"/>
      <c r="J916" s="527">
        <v>20</v>
      </c>
      <c r="K916" s="1160">
        <v>3000</v>
      </c>
      <c r="L916" s="271">
        <v>6500</v>
      </c>
      <c r="M916" s="306">
        <v>50000</v>
      </c>
      <c r="N916" s="411">
        <v>5</v>
      </c>
      <c r="O916" s="308" t="s">
        <v>125</v>
      </c>
      <c r="P916" s="2000">
        <v>385</v>
      </c>
      <c r="Q916" s="14"/>
      <c r="R916" s="1785" t="s">
        <v>48</v>
      </c>
      <c r="S916" s="308"/>
      <c r="T916" s="308" t="s">
        <v>3654</v>
      </c>
      <c r="U916" s="308" t="s">
        <v>137</v>
      </c>
      <c r="V916" s="308" t="s">
        <v>150</v>
      </c>
      <c r="W916" s="291" t="s">
        <v>198</v>
      </c>
      <c r="X916" s="291">
        <v>150</v>
      </c>
      <c r="Y916" s="271">
        <v>19</v>
      </c>
      <c r="Z916" s="271"/>
      <c r="AA916" s="271">
        <v>1463</v>
      </c>
      <c r="AB916" s="308" t="s">
        <v>113</v>
      </c>
      <c r="AC916" s="411">
        <v>80</v>
      </c>
      <c r="AD916" s="271">
        <v>467356</v>
      </c>
      <c r="AE916" s="2591">
        <v>871951433441000</v>
      </c>
      <c r="AF916" s="271">
        <v>10</v>
      </c>
      <c r="AG916" s="271" t="s">
        <v>113</v>
      </c>
      <c r="AH916" s="2779">
        <v>4</v>
      </c>
      <c r="AL916" s="2938"/>
    </row>
    <row r="917" spans="2:38">
      <c r="B917" s="120"/>
      <c r="C917" s="557" t="s">
        <v>2766</v>
      </c>
      <c r="D917" s="557" t="s">
        <v>2193</v>
      </c>
      <c r="E917" s="1463" t="s">
        <v>2769</v>
      </c>
      <c r="F917" s="2292">
        <v>929001908802</v>
      </c>
      <c r="G917" s="108">
        <v>8718696819296</v>
      </c>
      <c r="H917" s="229" t="s">
        <v>1605</v>
      </c>
      <c r="I917" s="229"/>
      <c r="J917" s="376">
        <v>26</v>
      </c>
      <c r="K917" s="1160">
        <v>3600</v>
      </c>
      <c r="L917" s="271">
        <v>3000</v>
      </c>
      <c r="M917" s="306">
        <v>50000</v>
      </c>
      <c r="N917" s="411">
        <v>5</v>
      </c>
      <c r="O917" s="308" t="s">
        <v>125</v>
      </c>
      <c r="P917" s="958">
        <v>440</v>
      </c>
      <c r="Q917" s="14"/>
      <c r="R917" s="1785" t="s">
        <v>48</v>
      </c>
      <c r="S917" s="308"/>
      <c r="T917" s="308" t="s">
        <v>3657</v>
      </c>
      <c r="U917" s="308" t="s">
        <v>137</v>
      </c>
      <c r="V917" s="308" t="s">
        <v>147</v>
      </c>
      <c r="W917" s="291" t="s">
        <v>198</v>
      </c>
      <c r="X917" s="291">
        <v>138</v>
      </c>
      <c r="Y917" s="271">
        <v>17</v>
      </c>
      <c r="Z917" s="271"/>
      <c r="AA917" s="271">
        <v>1463</v>
      </c>
      <c r="AB917" s="308" t="s">
        <v>113</v>
      </c>
      <c r="AC917" s="411">
        <v>80</v>
      </c>
      <c r="AD917" s="271">
        <v>652785</v>
      </c>
      <c r="AE917" s="2591">
        <v>871869681929600</v>
      </c>
      <c r="AF917" s="271">
        <v>10</v>
      </c>
      <c r="AG917" s="271" t="s">
        <v>113</v>
      </c>
      <c r="AH917" s="2779">
        <v>4</v>
      </c>
      <c r="AL917" s="2938"/>
    </row>
    <row r="918" spans="2:38">
      <c r="B918" s="120"/>
      <c r="C918" s="557" t="s">
        <v>2766</v>
      </c>
      <c r="D918" s="557" t="s">
        <v>2193</v>
      </c>
      <c r="E918" s="1463" t="s">
        <v>2769</v>
      </c>
      <c r="F918" s="151">
        <v>929001908902</v>
      </c>
      <c r="G918" s="61">
        <v>8718696819319</v>
      </c>
      <c r="H918" s="229" t="s">
        <v>1606</v>
      </c>
      <c r="I918" s="229"/>
      <c r="J918" s="324">
        <v>26</v>
      </c>
      <c r="K918" s="1075">
        <v>3900</v>
      </c>
      <c r="L918" s="271">
        <v>4000</v>
      </c>
      <c r="M918" s="272">
        <v>50000</v>
      </c>
      <c r="N918" s="291">
        <v>5</v>
      </c>
      <c r="O918" s="308" t="s">
        <v>125</v>
      </c>
      <c r="P918" s="958">
        <v>440</v>
      </c>
      <c r="Q918" s="14"/>
      <c r="R918" s="1785" t="s">
        <v>48</v>
      </c>
      <c r="S918" s="308"/>
      <c r="T918" s="308" t="s">
        <v>3657</v>
      </c>
      <c r="U918" s="308" t="s">
        <v>137</v>
      </c>
      <c r="V918" s="308" t="s">
        <v>121</v>
      </c>
      <c r="W918" s="291" t="s">
        <v>198</v>
      </c>
      <c r="X918" s="291">
        <v>150</v>
      </c>
      <c r="Y918" s="271">
        <v>17</v>
      </c>
      <c r="Z918" s="271"/>
      <c r="AA918" s="271">
        <v>1463</v>
      </c>
      <c r="AB918" s="308" t="s">
        <v>113</v>
      </c>
      <c r="AC918" s="291">
        <v>80</v>
      </c>
      <c r="AD918" s="271">
        <v>652788</v>
      </c>
      <c r="AE918" s="271">
        <v>871869681931900</v>
      </c>
      <c r="AF918" s="271">
        <v>10</v>
      </c>
      <c r="AG918" s="271" t="s">
        <v>113</v>
      </c>
      <c r="AH918" s="2779">
        <v>4</v>
      </c>
      <c r="AL918" s="2938"/>
    </row>
    <row r="919" spans="2:38">
      <c r="B919" s="1421"/>
      <c r="C919" s="557" t="s">
        <v>2766</v>
      </c>
      <c r="D919" s="557" t="s">
        <v>2193</v>
      </c>
      <c r="E919" s="1463" t="s">
        <v>2769</v>
      </c>
      <c r="F919" s="2292">
        <v>929001909002</v>
      </c>
      <c r="G919" s="108">
        <v>8718696819333</v>
      </c>
      <c r="H919" s="229" t="s">
        <v>1607</v>
      </c>
      <c r="I919" s="229"/>
      <c r="J919" s="527">
        <v>26</v>
      </c>
      <c r="K919" s="1160">
        <v>3900</v>
      </c>
      <c r="L919" s="271">
        <v>6500</v>
      </c>
      <c r="M919" s="306">
        <v>50000</v>
      </c>
      <c r="N919" s="411">
        <v>5</v>
      </c>
      <c r="O919" s="308" t="s">
        <v>125</v>
      </c>
      <c r="P919" s="2000">
        <v>440</v>
      </c>
      <c r="Q919" s="14"/>
      <c r="R919" s="1785" t="s">
        <v>48</v>
      </c>
      <c r="S919" s="308"/>
      <c r="T919" s="308" t="s">
        <v>3657</v>
      </c>
      <c r="U919" s="308" t="s">
        <v>137</v>
      </c>
      <c r="V919" s="308" t="s">
        <v>150</v>
      </c>
      <c r="W919" s="291" t="s">
        <v>198</v>
      </c>
      <c r="X919" s="291">
        <v>150</v>
      </c>
      <c r="Y919" s="271">
        <v>17</v>
      </c>
      <c r="Z919" s="271"/>
      <c r="AA919" s="271">
        <v>1463</v>
      </c>
      <c r="AB919" s="308" t="s">
        <v>113</v>
      </c>
      <c r="AC919" s="411">
        <v>80</v>
      </c>
      <c r="AD919" s="271">
        <v>652786</v>
      </c>
      <c r="AE919" s="2591">
        <v>871869681933300</v>
      </c>
      <c r="AF919" s="271">
        <v>10</v>
      </c>
      <c r="AG919" s="271" t="s">
        <v>113</v>
      </c>
      <c r="AH919" s="2779">
        <v>4</v>
      </c>
      <c r="AL919" s="2938"/>
    </row>
    <row r="920" spans="2:38">
      <c r="B920" s="120"/>
      <c r="C920" s="557" t="s">
        <v>2766</v>
      </c>
      <c r="D920" s="557" t="s">
        <v>2193</v>
      </c>
      <c r="E920" s="1463" t="s">
        <v>2769</v>
      </c>
      <c r="F920" s="2292">
        <v>929002474802</v>
      </c>
      <c r="G920" s="108">
        <v>8719514290501</v>
      </c>
      <c r="H920" s="229" t="s">
        <v>1611</v>
      </c>
      <c r="I920" s="229"/>
      <c r="J920" s="376">
        <v>36</v>
      </c>
      <c r="K920" s="1160">
        <v>5200</v>
      </c>
      <c r="L920" s="271">
        <v>3000</v>
      </c>
      <c r="M920" s="306">
        <v>50000</v>
      </c>
      <c r="N920" s="411">
        <v>5</v>
      </c>
      <c r="O920" s="308" t="s">
        <v>125</v>
      </c>
      <c r="P920" s="958">
        <v>660</v>
      </c>
      <c r="Q920" s="14"/>
      <c r="R920" s="1785" t="s">
        <v>48</v>
      </c>
      <c r="S920" s="308"/>
      <c r="T920" s="308" t="s">
        <v>3658</v>
      </c>
      <c r="U920" s="308" t="s">
        <v>137</v>
      </c>
      <c r="V920" s="308" t="s">
        <v>147</v>
      </c>
      <c r="W920" s="291" t="s">
        <v>198</v>
      </c>
      <c r="X920" s="291">
        <v>144</v>
      </c>
      <c r="Y920" s="271">
        <v>19</v>
      </c>
      <c r="Z920" s="271"/>
      <c r="AA920" s="271">
        <v>1463</v>
      </c>
      <c r="AB920" s="308" t="s">
        <v>113</v>
      </c>
      <c r="AC920" s="411">
        <v>80</v>
      </c>
      <c r="AD920" s="271">
        <v>403646</v>
      </c>
      <c r="AE920" s="2591">
        <v>871951429050100</v>
      </c>
      <c r="AF920" s="271">
        <v>10</v>
      </c>
      <c r="AG920" s="271" t="s">
        <v>113</v>
      </c>
      <c r="AH920" s="2779">
        <v>4</v>
      </c>
      <c r="AL920" s="2938"/>
    </row>
    <row r="921" spans="2:38">
      <c r="B921" s="120"/>
      <c r="C921" s="557" t="s">
        <v>2766</v>
      </c>
      <c r="D921" s="557" t="s">
        <v>2193</v>
      </c>
      <c r="E921" s="1463" t="s">
        <v>2769</v>
      </c>
      <c r="F921" s="151">
        <v>929002474902</v>
      </c>
      <c r="G921" s="61">
        <v>8719514290525</v>
      </c>
      <c r="H921" s="155" t="s">
        <v>1612</v>
      </c>
      <c r="I921" s="155"/>
      <c r="J921" s="324">
        <v>36</v>
      </c>
      <c r="K921" s="1075">
        <v>5600</v>
      </c>
      <c r="L921" s="271">
        <v>4000</v>
      </c>
      <c r="M921" s="272">
        <v>50000</v>
      </c>
      <c r="N921" s="291">
        <v>5</v>
      </c>
      <c r="O921" s="308" t="s">
        <v>125</v>
      </c>
      <c r="P921" s="958">
        <v>660</v>
      </c>
      <c r="Q921" s="14"/>
      <c r="R921" s="1785" t="s">
        <v>48</v>
      </c>
      <c r="S921" s="308"/>
      <c r="T921" s="308" t="s">
        <v>3658</v>
      </c>
      <c r="U921" s="308" t="s">
        <v>137</v>
      </c>
      <c r="V921" s="308" t="s">
        <v>121</v>
      </c>
      <c r="W921" s="291" t="s">
        <v>198</v>
      </c>
      <c r="X921" s="291">
        <v>155</v>
      </c>
      <c r="Y921" s="271">
        <v>19</v>
      </c>
      <c r="Z921" s="271"/>
      <c r="AA921" s="271">
        <v>1463</v>
      </c>
      <c r="AB921" s="308" t="s">
        <v>113</v>
      </c>
      <c r="AC921" s="291">
        <v>80</v>
      </c>
      <c r="AD921" s="271">
        <v>403647</v>
      </c>
      <c r="AE921" s="271">
        <v>871951429052500</v>
      </c>
      <c r="AF921" s="271">
        <v>10</v>
      </c>
      <c r="AG921" s="271" t="s">
        <v>113</v>
      </c>
      <c r="AH921" s="2779">
        <v>4</v>
      </c>
      <c r="AL921" s="2938"/>
    </row>
    <row r="922" spans="2:38">
      <c r="B922" s="121"/>
      <c r="C922" s="834" t="s">
        <v>2766</v>
      </c>
      <c r="D922" s="834" t="s">
        <v>2193</v>
      </c>
      <c r="E922" s="1483" t="s">
        <v>2769</v>
      </c>
      <c r="F922" s="188">
        <v>929002475002</v>
      </c>
      <c r="G922" s="47">
        <v>8719514290549</v>
      </c>
      <c r="H922" s="483" t="s">
        <v>1613</v>
      </c>
      <c r="I922" s="483"/>
      <c r="J922" s="431">
        <v>36</v>
      </c>
      <c r="K922" s="1077">
        <v>5600</v>
      </c>
      <c r="L922" s="273">
        <v>6500</v>
      </c>
      <c r="M922" s="274">
        <v>50000</v>
      </c>
      <c r="N922" s="284">
        <v>5</v>
      </c>
      <c r="O922" s="1670" t="s">
        <v>125</v>
      </c>
      <c r="P922" s="1994">
        <v>660</v>
      </c>
      <c r="Q922" s="14"/>
      <c r="R922" s="1791" t="s">
        <v>48</v>
      </c>
      <c r="S922" s="1670"/>
      <c r="T922" s="1670" t="s">
        <v>3658</v>
      </c>
      <c r="U922" s="1670" t="s">
        <v>137</v>
      </c>
      <c r="V922" s="1670" t="s">
        <v>150</v>
      </c>
      <c r="W922" s="284" t="s">
        <v>198</v>
      </c>
      <c r="X922" s="284">
        <v>155</v>
      </c>
      <c r="Y922" s="273">
        <v>19</v>
      </c>
      <c r="Z922" s="273"/>
      <c r="AA922" s="273">
        <v>1463</v>
      </c>
      <c r="AB922" s="1670" t="s">
        <v>113</v>
      </c>
      <c r="AC922" s="284">
        <v>80</v>
      </c>
      <c r="AD922" s="273">
        <v>403648</v>
      </c>
      <c r="AE922" s="273">
        <v>871951429054900</v>
      </c>
      <c r="AF922" s="273">
        <v>10</v>
      </c>
      <c r="AG922" s="273" t="s">
        <v>113</v>
      </c>
      <c r="AH922" s="2780">
        <v>4</v>
      </c>
      <c r="AL922" s="2938"/>
    </row>
    <row r="923" spans="2:38" ht="14.5" customHeight="1">
      <c r="B923" s="14"/>
      <c r="C923" s="14"/>
      <c r="D923" s="14"/>
      <c r="E923" s="14"/>
      <c r="F923" s="2165" t="s">
        <v>3692</v>
      </c>
      <c r="G923" s="21"/>
      <c r="H923" s="14"/>
      <c r="I923" s="14"/>
      <c r="J923" s="145"/>
      <c r="K923" s="145"/>
      <c r="L923" s="404"/>
      <c r="M923" s="145"/>
      <c r="N923" s="145"/>
      <c r="O923" s="145"/>
      <c r="P923" s="145"/>
      <c r="Q923" s="14"/>
      <c r="R923" s="145"/>
      <c r="S923" s="145"/>
      <c r="T923" s="145"/>
      <c r="U923" s="145"/>
      <c r="V923" s="145"/>
      <c r="W923" s="145"/>
      <c r="X923" s="145"/>
      <c r="Y923" s="404"/>
      <c r="Z923" s="404"/>
      <c r="AA923" s="404"/>
      <c r="AB923" s="145"/>
      <c r="AC923" s="145"/>
      <c r="AD923" s="404"/>
      <c r="AE923" s="404"/>
      <c r="AF923" s="145"/>
      <c r="AG923" s="145"/>
      <c r="AH923" s="2828"/>
      <c r="AI923"/>
      <c r="AL923" s="2938"/>
    </row>
    <row r="924" spans="2:38" ht="14.5" customHeight="1">
      <c r="B924" s="14"/>
      <c r="C924" s="14"/>
      <c r="D924" s="14"/>
      <c r="E924" s="14"/>
      <c r="F924" s="14"/>
      <c r="G924" s="14"/>
      <c r="H924" s="14"/>
      <c r="I924" s="14"/>
      <c r="J924" s="145"/>
      <c r="K924" s="145"/>
      <c r="L924" s="404"/>
      <c r="M924" s="145"/>
      <c r="N924" s="145"/>
      <c r="O924" s="145"/>
      <c r="P924" s="145"/>
      <c r="Q924" s="14"/>
      <c r="R924" s="145"/>
      <c r="S924" s="145"/>
      <c r="T924" s="145"/>
      <c r="U924" s="145"/>
      <c r="V924" s="145"/>
      <c r="W924" s="145"/>
      <c r="X924" s="145"/>
      <c r="Y924" s="404"/>
      <c r="Z924" s="404"/>
      <c r="AA924" s="404"/>
      <c r="AB924" s="145"/>
      <c r="AC924" s="145"/>
      <c r="AD924" s="404"/>
      <c r="AE924" s="404"/>
      <c r="AF924" s="145"/>
      <c r="AG924" s="145"/>
      <c r="AH924" s="2828"/>
      <c r="AI924"/>
      <c r="AL924" s="2938"/>
    </row>
    <row r="925" spans="2:38" s="1484" customFormat="1" ht="15" customHeight="1">
      <c r="B925" s="1484" t="s">
        <v>2921</v>
      </c>
      <c r="J925" s="1666"/>
      <c r="K925" s="1666"/>
      <c r="L925" s="1901"/>
      <c r="M925" s="1666"/>
      <c r="N925" s="1666"/>
      <c r="O925" s="1666"/>
      <c r="P925" s="33"/>
      <c r="R925" s="1666"/>
      <c r="S925" s="1666"/>
      <c r="T925" s="1666"/>
      <c r="U925" s="1666"/>
      <c r="V925" s="1666"/>
      <c r="W925" s="1666"/>
      <c r="X925" s="1666"/>
      <c r="Y925" s="1901"/>
      <c r="Z925" s="1901"/>
      <c r="AA925" s="1901"/>
      <c r="AB925" s="1666"/>
      <c r="AC925" s="2483"/>
      <c r="AD925" s="1901"/>
      <c r="AE925" s="1901"/>
      <c r="AF925" s="1666"/>
      <c r="AG925" s="1666"/>
      <c r="AH925" s="2791"/>
      <c r="AJ925"/>
      <c r="AK925" s="2933"/>
      <c r="AL925" s="2938"/>
    </row>
    <row r="926" spans="2:38">
      <c r="B926" s="561" t="s">
        <v>2802</v>
      </c>
      <c r="C926" s="1461" t="s">
        <v>2766</v>
      </c>
      <c r="D926" s="1461" t="s">
        <v>2193</v>
      </c>
      <c r="E926" s="1462" t="s">
        <v>2769</v>
      </c>
      <c r="F926" s="2297">
        <v>929003795102</v>
      </c>
      <c r="G926" s="1267">
        <v>8720169309661</v>
      </c>
      <c r="H926" s="1267" t="s">
        <v>2229</v>
      </c>
      <c r="I926" s="1267"/>
      <c r="J926" s="724">
        <v>7</v>
      </c>
      <c r="K926" s="1109">
        <v>1000</v>
      </c>
      <c r="L926" s="1622">
        <v>3000</v>
      </c>
      <c r="M926" s="1205">
        <v>60000</v>
      </c>
      <c r="N926" s="726">
        <v>5</v>
      </c>
      <c r="O926" s="1622" t="s">
        <v>119</v>
      </c>
      <c r="P926" s="1993">
        <v>355</v>
      </c>
      <c r="Q926" s="508"/>
      <c r="R926" s="1825" t="s">
        <v>48</v>
      </c>
      <c r="S926" s="1622"/>
      <c r="T926" s="1622" t="s">
        <v>3650</v>
      </c>
      <c r="U926" s="1622" t="s">
        <v>137</v>
      </c>
      <c r="V926" s="1622" t="s">
        <v>147</v>
      </c>
      <c r="W926" s="372" t="s">
        <v>3050</v>
      </c>
      <c r="X926" s="372">
        <v>142</v>
      </c>
      <c r="Y926" s="1622">
        <v>19</v>
      </c>
      <c r="Z926" s="1622"/>
      <c r="AA926" s="1622">
        <v>563</v>
      </c>
      <c r="AB926" s="1622" t="s">
        <v>133</v>
      </c>
      <c r="AC926" s="2091">
        <v>80</v>
      </c>
      <c r="AD926" s="1622">
        <v>1936620</v>
      </c>
      <c r="AE926" s="2596">
        <v>872016930966100</v>
      </c>
      <c r="AF926" s="1622">
        <v>10</v>
      </c>
      <c r="AG926" s="1622" t="s">
        <v>113</v>
      </c>
      <c r="AH926" s="2861">
        <v>4</v>
      </c>
      <c r="AL926" s="2938"/>
    </row>
    <row r="927" spans="2:38">
      <c r="B927" s="211" t="s">
        <v>2798</v>
      </c>
      <c r="C927" s="557" t="s">
        <v>2766</v>
      </c>
      <c r="D927" s="557" t="s">
        <v>2193</v>
      </c>
      <c r="E927" s="1463" t="s">
        <v>2769</v>
      </c>
      <c r="F927" s="874">
        <v>929003795202</v>
      </c>
      <c r="G927" s="595">
        <v>8720169309685</v>
      </c>
      <c r="H927" s="595" t="s">
        <v>34</v>
      </c>
      <c r="I927" s="595"/>
      <c r="J927" s="381">
        <v>7</v>
      </c>
      <c r="K927" s="1112">
        <v>1050</v>
      </c>
      <c r="L927" s="275">
        <v>4000</v>
      </c>
      <c r="M927" s="414">
        <v>60000</v>
      </c>
      <c r="N927" s="423">
        <v>5</v>
      </c>
      <c r="O927" s="275" t="s">
        <v>125</v>
      </c>
      <c r="P927" s="959">
        <v>355</v>
      </c>
      <c r="Q927" s="515"/>
      <c r="R927" s="1826" t="s">
        <v>48</v>
      </c>
      <c r="S927" s="275"/>
      <c r="T927" s="275" t="s">
        <v>3650</v>
      </c>
      <c r="U927" s="275" t="s">
        <v>137</v>
      </c>
      <c r="V927" s="275" t="s">
        <v>121</v>
      </c>
      <c r="W927" s="363" t="s">
        <v>3050</v>
      </c>
      <c r="X927" s="363">
        <v>150</v>
      </c>
      <c r="Y927" s="275">
        <v>19</v>
      </c>
      <c r="Z927" s="275"/>
      <c r="AA927" s="275">
        <v>563</v>
      </c>
      <c r="AB927" s="275" t="s">
        <v>133</v>
      </c>
      <c r="AC927" s="676">
        <v>80</v>
      </c>
      <c r="AD927" s="275">
        <v>1936619</v>
      </c>
      <c r="AE927" s="2593">
        <v>872016930968500</v>
      </c>
      <c r="AF927" s="275">
        <v>10</v>
      </c>
      <c r="AG927" s="275" t="s">
        <v>113</v>
      </c>
      <c r="AH927" s="2848">
        <v>4</v>
      </c>
      <c r="AL927" s="2938"/>
    </row>
    <row r="928" spans="2:38">
      <c r="B928" s="120"/>
      <c r="C928" s="557" t="s">
        <v>2766</v>
      </c>
      <c r="D928" s="557" t="s">
        <v>2193</v>
      </c>
      <c r="E928" s="1463" t="s">
        <v>2769</v>
      </c>
      <c r="F928" s="2292">
        <v>929003795302</v>
      </c>
      <c r="G928" s="62">
        <v>8720169309708</v>
      </c>
      <c r="H928" s="62" t="s">
        <v>2230</v>
      </c>
      <c r="I928" s="62"/>
      <c r="J928" s="313">
        <v>7</v>
      </c>
      <c r="K928" s="1112">
        <v>1050</v>
      </c>
      <c r="L928" s="784">
        <v>6500</v>
      </c>
      <c r="M928" s="414">
        <v>60000</v>
      </c>
      <c r="N928" s="422">
        <v>5</v>
      </c>
      <c r="O928" s="784" t="s">
        <v>125</v>
      </c>
      <c r="P928" s="958">
        <v>355</v>
      </c>
      <c r="Q928" s="508"/>
      <c r="R928" s="1818" t="s">
        <v>48</v>
      </c>
      <c r="S928" s="784"/>
      <c r="T928" s="784" t="s">
        <v>3650</v>
      </c>
      <c r="U928" s="784" t="s">
        <v>137</v>
      </c>
      <c r="V928" s="784" t="s">
        <v>150</v>
      </c>
      <c r="W928" s="426" t="s">
        <v>3050</v>
      </c>
      <c r="X928" s="426">
        <v>150</v>
      </c>
      <c r="Y928" s="784">
        <v>19</v>
      </c>
      <c r="Z928" s="784"/>
      <c r="AA928" s="784">
        <v>563</v>
      </c>
      <c r="AB928" s="784" t="s">
        <v>133</v>
      </c>
      <c r="AC928" s="2053">
        <v>80</v>
      </c>
      <c r="AD928" s="784">
        <v>1936618</v>
      </c>
      <c r="AE928" s="319">
        <v>872016930970800</v>
      </c>
      <c r="AF928" s="784">
        <v>10</v>
      </c>
      <c r="AG928" s="784" t="s">
        <v>113</v>
      </c>
      <c r="AH928" s="2859">
        <v>4</v>
      </c>
      <c r="AL928" s="2938"/>
    </row>
    <row r="929" spans="2:38">
      <c r="B929" s="120"/>
      <c r="C929" s="557" t="s">
        <v>2766</v>
      </c>
      <c r="D929" s="557" t="s">
        <v>2193</v>
      </c>
      <c r="E929" s="1463"/>
      <c r="F929" s="2292">
        <v>929003596202</v>
      </c>
      <c r="G929" s="62">
        <v>8720169163072</v>
      </c>
      <c r="H929" s="62" t="s">
        <v>1569</v>
      </c>
      <c r="I929" s="62"/>
      <c r="J929" s="313">
        <v>10.5</v>
      </c>
      <c r="K929" s="1112">
        <v>1500</v>
      </c>
      <c r="L929" s="784">
        <v>3000</v>
      </c>
      <c r="M929" s="358">
        <v>60000</v>
      </c>
      <c r="N929" s="422">
        <v>5</v>
      </c>
      <c r="O929" s="784" t="s">
        <v>119</v>
      </c>
      <c r="P929" s="958">
        <v>390</v>
      </c>
      <c r="Q929" s="14"/>
      <c r="R929" s="1818" t="s">
        <v>48</v>
      </c>
      <c r="S929" s="784"/>
      <c r="T929" s="784" t="s">
        <v>3651</v>
      </c>
      <c r="U929" s="784" t="s">
        <v>137</v>
      </c>
      <c r="V929" s="784" t="s">
        <v>147</v>
      </c>
      <c r="W929" s="426" t="s">
        <v>3051</v>
      </c>
      <c r="X929" s="426">
        <v>142</v>
      </c>
      <c r="Y929" s="784">
        <v>19</v>
      </c>
      <c r="Z929" s="784"/>
      <c r="AA929" s="784">
        <v>563</v>
      </c>
      <c r="AB929" s="784" t="s">
        <v>133</v>
      </c>
      <c r="AC929" s="2053">
        <v>80</v>
      </c>
      <c r="AD929" s="784">
        <v>1407666</v>
      </c>
      <c r="AE929" s="319">
        <v>872016916307200</v>
      </c>
      <c r="AF929" s="784">
        <v>10</v>
      </c>
      <c r="AG929" s="784" t="s">
        <v>113</v>
      </c>
      <c r="AH929" s="2859">
        <v>4</v>
      </c>
      <c r="AL929" s="2938"/>
    </row>
    <row r="930" spans="2:38">
      <c r="B930" s="120"/>
      <c r="C930" s="557" t="s">
        <v>2766</v>
      </c>
      <c r="D930" s="557" t="s">
        <v>2193</v>
      </c>
      <c r="E930" s="1463"/>
      <c r="F930" s="2292">
        <v>929003596302</v>
      </c>
      <c r="G930" s="62">
        <v>8720169163096</v>
      </c>
      <c r="H930" s="62" t="s">
        <v>1570</v>
      </c>
      <c r="I930" s="62"/>
      <c r="J930" s="313">
        <v>10.5</v>
      </c>
      <c r="K930" s="1112">
        <v>1600</v>
      </c>
      <c r="L930" s="784">
        <v>4000</v>
      </c>
      <c r="M930" s="358">
        <v>60000</v>
      </c>
      <c r="N930" s="422">
        <v>5</v>
      </c>
      <c r="O930" s="784" t="s">
        <v>125</v>
      </c>
      <c r="P930" s="958">
        <v>390</v>
      </c>
      <c r="Q930" s="14"/>
      <c r="R930" s="1818" t="s">
        <v>48</v>
      </c>
      <c r="S930" s="784"/>
      <c r="T930" s="784" t="s">
        <v>3651</v>
      </c>
      <c r="U930" s="784" t="s">
        <v>137</v>
      </c>
      <c r="V930" s="784" t="s">
        <v>121</v>
      </c>
      <c r="W930" s="426" t="s">
        <v>3051</v>
      </c>
      <c r="X930" s="426">
        <v>152</v>
      </c>
      <c r="Y930" s="784">
        <v>19</v>
      </c>
      <c r="Z930" s="784"/>
      <c r="AA930" s="784">
        <v>563</v>
      </c>
      <c r="AB930" s="784" t="s">
        <v>133</v>
      </c>
      <c r="AC930" s="2053">
        <v>80</v>
      </c>
      <c r="AD930" s="784">
        <v>1407658</v>
      </c>
      <c r="AE930" s="319">
        <v>872016916309600</v>
      </c>
      <c r="AF930" s="784">
        <v>10</v>
      </c>
      <c r="AG930" s="784" t="s">
        <v>113</v>
      </c>
      <c r="AH930" s="2859">
        <v>4</v>
      </c>
      <c r="AL930" s="2938"/>
    </row>
    <row r="931" spans="2:38">
      <c r="B931" s="120"/>
      <c r="C931" s="834" t="s">
        <v>2766</v>
      </c>
      <c r="D931" s="834" t="s">
        <v>2193</v>
      </c>
      <c r="E931" s="1483"/>
      <c r="F931" s="2293">
        <v>929003596402</v>
      </c>
      <c r="G931" s="264">
        <v>8720169163119</v>
      </c>
      <c r="H931" s="264" t="s">
        <v>1571</v>
      </c>
      <c r="I931" s="264"/>
      <c r="J931" s="475">
        <v>10.5</v>
      </c>
      <c r="K931" s="1113">
        <v>1600</v>
      </c>
      <c r="L931" s="790">
        <v>6500</v>
      </c>
      <c r="M931" s="615">
        <v>60000</v>
      </c>
      <c r="N931" s="481">
        <v>5</v>
      </c>
      <c r="O931" s="790" t="s">
        <v>125</v>
      </c>
      <c r="P931" s="1994">
        <v>390</v>
      </c>
      <c r="Q931" s="14"/>
      <c r="R931" s="1819" t="s">
        <v>48</v>
      </c>
      <c r="S931" s="790"/>
      <c r="T931" s="790" t="s">
        <v>3651</v>
      </c>
      <c r="U931" s="790" t="s">
        <v>137</v>
      </c>
      <c r="V931" s="790" t="s">
        <v>150</v>
      </c>
      <c r="W931" s="476" t="s">
        <v>3051</v>
      </c>
      <c r="X931" s="476">
        <v>152</v>
      </c>
      <c r="Y931" s="790">
        <v>19</v>
      </c>
      <c r="Z931" s="790"/>
      <c r="AA931" s="790">
        <v>563</v>
      </c>
      <c r="AB931" s="790" t="s">
        <v>133</v>
      </c>
      <c r="AC931" s="2054">
        <v>80</v>
      </c>
      <c r="AD931" s="790">
        <v>1407659</v>
      </c>
      <c r="AE931" s="2468">
        <v>872016916311900</v>
      </c>
      <c r="AF931" s="790">
        <v>10</v>
      </c>
      <c r="AG931" s="790" t="s">
        <v>113</v>
      </c>
      <c r="AH931" s="2860">
        <v>4</v>
      </c>
      <c r="AL931" s="2938"/>
    </row>
    <row r="932" spans="2:38">
      <c r="B932" s="120"/>
      <c r="C932" s="832" t="s">
        <v>2766</v>
      </c>
      <c r="D932" s="832" t="s">
        <v>2193</v>
      </c>
      <c r="E932" s="1490"/>
      <c r="F932" s="2304">
        <v>929003596802</v>
      </c>
      <c r="G932" s="7">
        <v>8720169163195</v>
      </c>
      <c r="H932" s="7" t="s">
        <v>1572</v>
      </c>
      <c r="I932" s="7"/>
      <c r="J932" s="376">
        <v>11.5</v>
      </c>
      <c r="K932" s="1111">
        <v>1600</v>
      </c>
      <c r="L932" s="794">
        <v>3000</v>
      </c>
      <c r="M932" s="582">
        <v>60000</v>
      </c>
      <c r="N932" s="424">
        <v>5</v>
      </c>
      <c r="O932" s="794" t="s">
        <v>119</v>
      </c>
      <c r="P932" s="2000">
        <v>440</v>
      </c>
      <c r="Q932" s="14"/>
      <c r="R932" s="1824" t="s">
        <v>48</v>
      </c>
      <c r="S932" s="794"/>
      <c r="T932" s="794" t="s">
        <v>3655</v>
      </c>
      <c r="U932" s="794" t="s">
        <v>137</v>
      </c>
      <c r="V932" s="794" t="s">
        <v>147</v>
      </c>
      <c r="W932" s="389" t="s">
        <v>3052</v>
      </c>
      <c r="X932" s="389">
        <v>139</v>
      </c>
      <c r="Y932" s="794">
        <v>19</v>
      </c>
      <c r="Z932" s="794"/>
      <c r="AA932" s="794">
        <v>863</v>
      </c>
      <c r="AB932" s="794" t="s">
        <v>133</v>
      </c>
      <c r="AC932" s="2056">
        <v>80</v>
      </c>
      <c r="AD932" s="794">
        <v>1407663</v>
      </c>
      <c r="AE932" s="2512">
        <v>872016916319500</v>
      </c>
      <c r="AF932" s="794">
        <v>10</v>
      </c>
      <c r="AG932" s="794" t="s">
        <v>113</v>
      </c>
      <c r="AH932" s="2863">
        <v>4</v>
      </c>
      <c r="AL932" s="2938"/>
    </row>
    <row r="933" spans="2:38">
      <c r="B933" s="120"/>
      <c r="C933" s="557" t="s">
        <v>2766</v>
      </c>
      <c r="D933" s="557" t="s">
        <v>2193</v>
      </c>
      <c r="E933" s="1463"/>
      <c r="F933" s="2292">
        <v>929003596902</v>
      </c>
      <c r="G933" s="62">
        <v>8720169163218</v>
      </c>
      <c r="H933" s="62" t="s">
        <v>1573</v>
      </c>
      <c r="I933" s="62"/>
      <c r="J933" s="313">
        <v>11.5</v>
      </c>
      <c r="K933" s="1112">
        <v>1700</v>
      </c>
      <c r="L933" s="784">
        <v>4000</v>
      </c>
      <c r="M933" s="358">
        <v>60000</v>
      </c>
      <c r="N933" s="422">
        <v>5</v>
      </c>
      <c r="O933" s="784" t="s">
        <v>119</v>
      </c>
      <c r="P933" s="958">
        <v>440</v>
      </c>
      <c r="Q933" s="14"/>
      <c r="R933" s="1818" t="s">
        <v>48</v>
      </c>
      <c r="S933" s="784"/>
      <c r="T933" s="784" t="s">
        <v>3655</v>
      </c>
      <c r="U933" s="784" t="s">
        <v>137</v>
      </c>
      <c r="V933" s="784" t="s">
        <v>121</v>
      </c>
      <c r="W933" s="426" t="s">
        <v>3052</v>
      </c>
      <c r="X933" s="426">
        <v>147</v>
      </c>
      <c r="Y933" s="784">
        <v>19</v>
      </c>
      <c r="Z933" s="784"/>
      <c r="AA933" s="784">
        <v>863</v>
      </c>
      <c r="AB933" s="784" t="s">
        <v>133</v>
      </c>
      <c r="AC933" s="2053">
        <v>80</v>
      </c>
      <c r="AD933" s="784">
        <v>1407664</v>
      </c>
      <c r="AE933" s="319">
        <v>872016916321800</v>
      </c>
      <c r="AF933" s="784">
        <v>10</v>
      </c>
      <c r="AG933" s="784" t="s">
        <v>113</v>
      </c>
      <c r="AH933" s="2859">
        <v>4</v>
      </c>
      <c r="AL933" s="2938"/>
    </row>
    <row r="934" spans="2:38">
      <c r="B934" s="120"/>
      <c r="C934" s="557" t="s">
        <v>2766</v>
      </c>
      <c r="D934" s="557" t="s">
        <v>2193</v>
      </c>
      <c r="E934" s="1463"/>
      <c r="F934" s="2292">
        <v>929003597002</v>
      </c>
      <c r="G934" s="62">
        <v>8720169163232</v>
      </c>
      <c r="H934" s="62" t="s">
        <v>1574</v>
      </c>
      <c r="I934" s="62"/>
      <c r="J934" s="313">
        <v>11.5</v>
      </c>
      <c r="K934" s="1112">
        <v>1700</v>
      </c>
      <c r="L934" s="784">
        <v>6500</v>
      </c>
      <c r="M934" s="358">
        <v>60000</v>
      </c>
      <c r="N934" s="422">
        <v>5</v>
      </c>
      <c r="O934" s="784" t="s">
        <v>119</v>
      </c>
      <c r="P934" s="958">
        <v>440</v>
      </c>
      <c r="Q934" s="14"/>
      <c r="R934" s="1818" t="s">
        <v>48</v>
      </c>
      <c r="S934" s="784"/>
      <c r="T934" s="784" t="s">
        <v>3655</v>
      </c>
      <c r="U934" s="784" t="s">
        <v>137</v>
      </c>
      <c r="V934" s="784" t="s">
        <v>150</v>
      </c>
      <c r="W934" s="426" t="s">
        <v>3052</v>
      </c>
      <c r="X934" s="426">
        <v>147</v>
      </c>
      <c r="Y934" s="784">
        <v>19</v>
      </c>
      <c r="Z934" s="784"/>
      <c r="AA934" s="784">
        <v>863</v>
      </c>
      <c r="AB934" s="784" t="s">
        <v>133</v>
      </c>
      <c r="AC934" s="2053">
        <v>80</v>
      </c>
      <c r="AD934" s="784">
        <v>1407665</v>
      </c>
      <c r="AE934" s="319">
        <v>872016916323200</v>
      </c>
      <c r="AF934" s="784">
        <v>10</v>
      </c>
      <c r="AG934" s="784" t="s">
        <v>113</v>
      </c>
      <c r="AH934" s="2859">
        <v>4</v>
      </c>
      <c r="AL934" s="2938"/>
    </row>
    <row r="935" spans="2:38">
      <c r="B935" s="120"/>
      <c r="C935" s="557" t="s">
        <v>2766</v>
      </c>
      <c r="D935" s="557" t="s">
        <v>2193</v>
      </c>
      <c r="E935" s="1463"/>
      <c r="F935" s="2292">
        <v>929003596502</v>
      </c>
      <c r="G935" s="62">
        <v>8720169163133</v>
      </c>
      <c r="H935" s="62" t="s">
        <v>1575</v>
      </c>
      <c r="I935" s="62"/>
      <c r="J935" s="313">
        <v>18.5</v>
      </c>
      <c r="K935" s="1112">
        <v>2600</v>
      </c>
      <c r="L935" s="784">
        <v>3000</v>
      </c>
      <c r="M935" s="358">
        <v>60000</v>
      </c>
      <c r="N935" s="422">
        <v>5</v>
      </c>
      <c r="O935" s="784" t="s">
        <v>119</v>
      </c>
      <c r="P935" s="958">
        <v>475</v>
      </c>
      <c r="Q935" s="14"/>
      <c r="R935" s="1818" t="s">
        <v>48</v>
      </c>
      <c r="S935" s="784"/>
      <c r="T935" s="784" t="s">
        <v>3656</v>
      </c>
      <c r="U935" s="784" t="s">
        <v>137</v>
      </c>
      <c r="V935" s="784" t="s">
        <v>147</v>
      </c>
      <c r="W935" s="426" t="s">
        <v>3052</v>
      </c>
      <c r="X935" s="426">
        <v>140</v>
      </c>
      <c r="Y935" s="784">
        <v>19</v>
      </c>
      <c r="Z935" s="784"/>
      <c r="AA935" s="784">
        <v>863</v>
      </c>
      <c r="AB935" s="784" t="s">
        <v>133</v>
      </c>
      <c r="AC935" s="2053">
        <v>80</v>
      </c>
      <c r="AD935" s="784">
        <v>1407660</v>
      </c>
      <c r="AE935" s="319">
        <v>872016916313300</v>
      </c>
      <c r="AF935" s="784">
        <v>10</v>
      </c>
      <c r="AG935" s="784" t="s">
        <v>113</v>
      </c>
      <c r="AH935" s="2859">
        <v>4</v>
      </c>
      <c r="AL935" s="2938"/>
    </row>
    <row r="936" spans="2:38">
      <c r="B936" s="120"/>
      <c r="C936" s="557" t="s">
        <v>2766</v>
      </c>
      <c r="D936" s="557" t="s">
        <v>2193</v>
      </c>
      <c r="E936" s="1463"/>
      <c r="F936" s="2292">
        <v>929003596602</v>
      </c>
      <c r="G936" s="62">
        <v>8720169163157</v>
      </c>
      <c r="H936" s="62" t="s">
        <v>1576</v>
      </c>
      <c r="I936" s="62"/>
      <c r="J936" s="313">
        <v>18.5</v>
      </c>
      <c r="K936" s="1112">
        <v>2800</v>
      </c>
      <c r="L936" s="784">
        <v>4000</v>
      </c>
      <c r="M936" s="358">
        <v>60000</v>
      </c>
      <c r="N936" s="422">
        <v>5</v>
      </c>
      <c r="O936" s="784" t="s">
        <v>125</v>
      </c>
      <c r="P936" s="958">
        <v>475</v>
      </c>
      <c r="Q936" s="14"/>
      <c r="R936" s="1818" t="s">
        <v>48</v>
      </c>
      <c r="S936" s="784"/>
      <c r="T936" s="784" t="s">
        <v>3656</v>
      </c>
      <c r="U936" s="784" t="s">
        <v>137</v>
      </c>
      <c r="V936" s="784" t="s">
        <v>121</v>
      </c>
      <c r="W936" s="426" t="s">
        <v>3052</v>
      </c>
      <c r="X936" s="426">
        <v>151</v>
      </c>
      <c r="Y936" s="784">
        <v>19</v>
      </c>
      <c r="Z936" s="784"/>
      <c r="AA936" s="784">
        <v>863</v>
      </c>
      <c r="AB936" s="784" t="s">
        <v>133</v>
      </c>
      <c r="AC936" s="2053">
        <v>80</v>
      </c>
      <c r="AD936" s="784">
        <v>1407661</v>
      </c>
      <c r="AE936" s="319">
        <v>872016916315700</v>
      </c>
      <c r="AF936" s="784">
        <v>10</v>
      </c>
      <c r="AG936" s="784" t="s">
        <v>113</v>
      </c>
      <c r="AH936" s="2859">
        <v>4</v>
      </c>
      <c r="AL936" s="2938"/>
    </row>
    <row r="937" spans="2:38">
      <c r="B937" s="120"/>
      <c r="C937" s="834" t="s">
        <v>2766</v>
      </c>
      <c r="D937" s="834" t="s">
        <v>2193</v>
      </c>
      <c r="E937" s="1483"/>
      <c r="F937" s="2293">
        <v>929003596702</v>
      </c>
      <c r="G937" s="264">
        <v>8720169163171</v>
      </c>
      <c r="H937" s="264" t="s">
        <v>1577</v>
      </c>
      <c r="I937" s="264"/>
      <c r="J937" s="475">
        <v>18.5</v>
      </c>
      <c r="K937" s="1113">
        <v>2800</v>
      </c>
      <c r="L937" s="790">
        <v>6500</v>
      </c>
      <c r="M937" s="615">
        <v>60000</v>
      </c>
      <c r="N937" s="481">
        <v>5</v>
      </c>
      <c r="O937" s="790" t="s">
        <v>125</v>
      </c>
      <c r="P937" s="1994">
        <v>475</v>
      </c>
      <c r="Q937" s="14"/>
      <c r="R937" s="1819" t="s">
        <v>48</v>
      </c>
      <c r="S937" s="790"/>
      <c r="T937" s="790" t="s">
        <v>3656</v>
      </c>
      <c r="U937" s="790" t="s">
        <v>137</v>
      </c>
      <c r="V937" s="790" t="s">
        <v>150</v>
      </c>
      <c r="W937" s="476" t="s">
        <v>3052</v>
      </c>
      <c r="X937" s="476">
        <v>151</v>
      </c>
      <c r="Y937" s="790">
        <v>19</v>
      </c>
      <c r="Z937" s="790"/>
      <c r="AA937" s="790">
        <v>863</v>
      </c>
      <c r="AB937" s="790" t="s">
        <v>133</v>
      </c>
      <c r="AC937" s="2054">
        <v>80</v>
      </c>
      <c r="AD937" s="790">
        <v>1407662</v>
      </c>
      <c r="AE937" s="2468">
        <v>872016916317100</v>
      </c>
      <c r="AF937" s="790">
        <v>10</v>
      </c>
      <c r="AG937" s="790" t="s">
        <v>113</v>
      </c>
      <c r="AH937" s="2860">
        <v>4</v>
      </c>
      <c r="AL937" s="2938"/>
    </row>
    <row r="938" spans="2:38">
      <c r="B938" s="120"/>
      <c r="C938" s="832" t="s">
        <v>2766</v>
      </c>
      <c r="D938" s="832" t="s">
        <v>2193</v>
      </c>
      <c r="E938" s="1490" t="s">
        <v>2769</v>
      </c>
      <c r="F938" s="2304">
        <v>929001391002</v>
      </c>
      <c r="G938" s="7">
        <v>8718696743294</v>
      </c>
      <c r="H938" s="7" t="s">
        <v>2730</v>
      </c>
      <c r="I938" s="7"/>
      <c r="J938" s="376">
        <v>16.5</v>
      </c>
      <c r="K938" s="1111">
        <v>2300</v>
      </c>
      <c r="L938" s="794">
        <v>3000</v>
      </c>
      <c r="M938" s="582">
        <v>60000</v>
      </c>
      <c r="N938" s="424">
        <v>5</v>
      </c>
      <c r="O938" s="794" t="s">
        <v>119</v>
      </c>
      <c r="P938" s="2000">
        <v>465</v>
      </c>
      <c r="Q938" s="515"/>
      <c r="R938" s="1824" t="s">
        <v>48</v>
      </c>
      <c r="S938" s="794"/>
      <c r="T938" s="794" t="s">
        <v>3652</v>
      </c>
      <c r="U938" s="794" t="s">
        <v>137</v>
      </c>
      <c r="V938" s="794" t="s">
        <v>147</v>
      </c>
      <c r="W938" s="389" t="s">
        <v>3053</v>
      </c>
      <c r="X938" s="389">
        <v>139</v>
      </c>
      <c r="Y938" s="794">
        <v>19</v>
      </c>
      <c r="Z938" s="794"/>
      <c r="AA938" s="794">
        <v>1163</v>
      </c>
      <c r="AB938" s="794" t="s">
        <v>133</v>
      </c>
      <c r="AC938" s="2056">
        <v>80</v>
      </c>
      <c r="AD938" s="794">
        <v>406186</v>
      </c>
      <c r="AE938" s="2512">
        <v>871869674329400</v>
      </c>
      <c r="AF938" s="794">
        <v>10</v>
      </c>
      <c r="AG938" s="794" t="s">
        <v>113</v>
      </c>
      <c r="AH938" s="2863">
        <v>4</v>
      </c>
      <c r="AL938" s="2938"/>
    </row>
    <row r="939" spans="2:38">
      <c r="B939" s="120"/>
      <c r="C939" s="557" t="s">
        <v>2766</v>
      </c>
      <c r="D939" s="557" t="s">
        <v>2193</v>
      </c>
      <c r="E939" s="1463" t="s">
        <v>2769</v>
      </c>
      <c r="F939" s="2292">
        <v>929001391102</v>
      </c>
      <c r="G939" s="62">
        <v>8718696743317</v>
      </c>
      <c r="H939" s="62" t="s">
        <v>2731</v>
      </c>
      <c r="I939" s="62"/>
      <c r="J939" s="313">
        <v>16.5</v>
      </c>
      <c r="K939" s="1112">
        <v>2500</v>
      </c>
      <c r="L939" s="784">
        <v>4000</v>
      </c>
      <c r="M939" s="358">
        <v>60000</v>
      </c>
      <c r="N939" s="422">
        <v>5</v>
      </c>
      <c r="O939" s="784" t="s">
        <v>125</v>
      </c>
      <c r="P939" s="958">
        <v>465</v>
      </c>
      <c r="Q939" s="14"/>
      <c r="R939" s="1818" t="s">
        <v>48</v>
      </c>
      <c r="S939" s="784"/>
      <c r="T939" s="784" t="s">
        <v>3652</v>
      </c>
      <c r="U939" s="784" t="s">
        <v>137</v>
      </c>
      <c r="V939" s="784" t="s">
        <v>121</v>
      </c>
      <c r="W939" s="426" t="s">
        <v>3053</v>
      </c>
      <c r="X939" s="426">
        <v>151</v>
      </c>
      <c r="Y939" s="784">
        <v>19</v>
      </c>
      <c r="Z939" s="784"/>
      <c r="AA939" s="784">
        <v>1163</v>
      </c>
      <c r="AB939" s="784" t="s">
        <v>133</v>
      </c>
      <c r="AC939" s="2053">
        <v>80</v>
      </c>
      <c r="AD939" s="784">
        <v>406187</v>
      </c>
      <c r="AE939" s="319">
        <v>871869674331700</v>
      </c>
      <c r="AF939" s="784">
        <v>10</v>
      </c>
      <c r="AG939" s="784" t="s">
        <v>113</v>
      </c>
      <c r="AH939" s="2859">
        <v>4</v>
      </c>
      <c r="AL939" s="2938"/>
    </row>
    <row r="940" spans="2:38">
      <c r="B940" s="120"/>
      <c r="C940" s="557" t="s">
        <v>2766</v>
      </c>
      <c r="D940" s="557" t="s">
        <v>2193</v>
      </c>
      <c r="E940" s="1463" t="s">
        <v>2769</v>
      </c>
      <c r="F940" s="2292">
        <v>929001391202</v>
      </c>
      <c r="G940" s="62">
        <v>8718696743331</v>
      </c>
      <c r="H940" s="62" t="s">
        <v>2732</v>
      </c>
      <c r="I940" s="62"/>
      <c r="J940" s="313">
        <v>16.5</v>
      </c>
      <c r="K940" s="1112">
        <v>2500</v>
      </c>
      <c r="L940" s="784">
        <v>6500</v>
      </c>
      <c r="M940" s="358">
        <v>60000</v>
      </c>
      <c r="N940" s="422">
        <v>5</v>
      </c>
      <c r="O940" s="784" t="s">
        <v>125</v>
      </c>
      <c r="P940" s="958">
        <v>465</v>
      </c>
      <c r="Q940" s="14"/>
      <c r="R940" s="1818" t="s">
        <v>48</v>
      </c>
      <c r="S940" s="784"/>
      <c r="T940" s="784" t="s">
        <v>3652</v>
      </c>
      <c r="U940" s="784" t="s">
        <v>137</v>
      </c>
      <c r="V940" s="784" t="s">
        <v>150</v>
      </c>
      <c r="W940" s="426" t="s">
        <v>3053</v>
      </c>
      <c r="X940" s="426">
        <v>151</v>
      </c>
      <c r="Y940" s="784">
        <v>19</v>
      </c>
      <c r="Z940" s="784"/>
      <c r="AA940" s="784">
        <v>1163</v>
      </c>
      <c r="AB940" s="784" t="s">
        <v>133</v>
      </c>
      <c r="AC940" s="2053">
        <v>80</v>
      </c>
      <c r="AD940" s="784">
        <v>406188</v>
      </c>
      <c r="AE940" s="319">
        <v>871869674333100</v>
      </c>
      <c r="AF940" s="784">
        <v>10</v>
      </c>
      <c r="AG940" s="784" t="s">
        <v>113</v>
      </c>
      <c r="AH940" s="2859">
        <v>4</v>
      </c>
      <c r="AL940" s="2938"/>
    </row>
    <row r="941" spans="2:38">
      <c r="B941" s="120"/>
      <c r="C941" s="557" t="s">
        <v>2766</v>
      </c>
      <c r="D941" s="557" t="s">
        <v>2193</v>
      </c>
      <c r="E941" s="1463" t="s">
        <v>2769</v>
      </c>
      <c r="F941" s="2292">
        <v>929002352002</v>
      </c>
      <c r="G941" s="62">
        <v>8718699749514</v>
      </c>
      <c r="H941" s="62" t="s">
        <v>1583</v>
      </c>
      <c r="I941" s="62"/>
      <c r="J941" s="313">
        <v>26</v>
      </c>
      <c r="K941" s="1112">
        <v>3700</v>
      </c>
      <c r="L941" s="784">
        <v>3000</v>
      </c>
      <c r="M941" s="358">
        <v>60000</v>
      </c>
      <c r="N941" s="422">
        <v>5</v>
      </c>
      <c r="O941" s="784" t="s">
        <v>119</v>
      </c>
      <c r="P941" s="958">
        <v>490</v>
      </c>
      <c r="Q941" s="14"/>
      <c r="R941" s="1818" t="s">
        <v>48</v>
      </c>
      <c r="S941" s="784"/>
      <c r="T941" s="784" t="s">
        <v>3653</v>
      </c>
      <c r="U941" s="784" t="s">
        <v>137</v>
      </c>
      <c r="V941" s="784" t="s">
        <v>147</v>
      </c>
      <c r="W941" s="426" t="s">
        <v>3054</v>
      </c>
      <c r="X941" s="426">
        <v>142</v>
      </c>
      <c r="Y941" s="784">
        <v>19</v>
      </c>
      <c r="Z941" s="784"/>
      <c r="AA941" s="784">
        <v>1163</v>
      </c>
      <c r="AB941" s="784" t="s">
        <v>133</v>
      </c>
      <c r="AC941" s="2053">
        <v>80</v>
      </c>
      <c r="AD941" s="784">
        <v>406209</v>
      </c>
      <c r="AE941" s="319">
        <v>871869974951400</v>
      </c>
      <c r="AF941" s="784">
        <v>10</v>
      </c>
      <c r="AG941" s="784" t="s">
        <v>113</v>
      </c>
      <c r="AH941" s="2859">
        <v>4</v>
      </c>
      <c r="AL941" s="2938"/>
    </row>
    <row r="942" spans="2:38">
      <c r="B942" s="120"/>
      <c r="C942" s="557" t="s">
        <v>2766</v>
      </c>
      <c r="D942" s="557" t="s">
        <v>2193</v>
      </c>
      <c r="E942" s="1463" t="s">
        <v>2769</v>
      </c>
      <c r="F942" s="2292">
        <v>929002352102</v>
      </c>
      <c r="G942" s="62">
        <v>8718699749538</v>
      </c>
      <c r="H942" s="60" t="s">
        <v>1584</v>
      </c>
      <c r="I942" s="60"/>
      <c r="J942" s="313">
        <v>26</v>
      </c>
      <c r="K942" s="1112">
        <v>3900</v>
      </c>
      <c r="L942" s="784">
        <v>4000</v>
      </c>
      <c r="M942" s="358">
        <v>60000</v>
      </c>
      <c r="N942" s="422">
        <v>5</v>
      </c>
      <c r="O942" s="784" t="s">
        <v>125</v>
      </c>
      <c r="P942" s="958">
        <v>490</v>
      </c>
      <c r="Q942" s="14"/>
      <c r="R942" s="1818" t="s">
        <v>48</v>
      </c>
      <c r="S942" s="784"/>
      <c r="T942" s="784" t="s">
        <v>3653</v>
      </c>
      <c r="U942" s="784" t="s">
        <v>137</v>
      </c>
      <c r="V942" s="784" t="s">
        <v>121</v>
      </c>
      <c r="W942" s="426" t="s">
        <v>3054</v>
      </c>
      <c r="X942" s="426">
        <v>150</v>
      </c>
      <c r="Y942" s="784">
        <v>19</v>
      </c>
      <c r="Z942" s="784"/>
      <c r="AA942" s="784">
        <v>1163</v>
      </c>
      <c r="AB942" s="784" t="s">
        <v>133</v>
      </c>
      <c r="AC942" s="2053">
        <v>80</v>
      </c>
      <c r="AD942" s="784">
        <v>406210</v>
      </c>
      <c r="AE942" s="319">
        <v>871869974953800</v>
      </c>
      <c r="AF942" s="784">
        <v>10</v>
      </c>
      <c r="AG942" s="784" t="s">
        <v>113</v>
      </c>
      <c r="AH942" s="2859">
        <v>4</v>
      </c>
      <c r="AL942" s="2938"/>
    </row>
    <row r="943" spans="2:38">
      <c r="B943" s="120"/>
      <c r="C943" s="834" t="s">
        <v>2766</v>
      </c>
      <c r="D943" s="834" t="s">
        <v>2193</v>
      </c>
      <c r="E943" s="1483" t="s">
        <v>2769</v>
      </c>
      <c r="F943" s="2293">
        <v>929002352202</v>
      </c>
      <c r="G943" s="264">
        <v>8718699749552</v>
      </c>
      <c r="H943" s="264" t="s">
        <v>1585</v>
      </c>
      <c r="I943" s="264"/>
      <c r="J943" s="475">
        <v>26</v>
      </c>
      <c r="K943" s="1113">
        <v>3900</v>
      </c>
      <c r="L943" s="790">
        <v>6500</v>
      </c>
      <c r="M943" s="615">
        <v>60000</v>
      </c>
      <c r="N943" s="481">
        <v>5</v>
      </c>
      <c r="O943" s="790" t="s">
        <v>125</v>
      </c>
      <c r="P943" s="1994">
        <v>490</v>
      </c>
      <c r="Q943" s="14"/>
      <c r="R943" s="1819" t="s">
        <v>48</v>
      </c>
      <c r="S943" s="790"/>
      <c r="T943" s="790" t="s">
        <v>3653</v>
      </c>
      <c r="U943" s="790" t="s">
        <v>137</v>
      </c>
      <c r="V943" s="790" t="s">
        <v>150</v>
      </c>
      <c r="W943" s="476" t="s">
        <v>3054</v>
      </c>
      <c r="X943" s="476">
        <v>150</v>
      </c>
      <c r="Y943" s="790">
        <v>19</v>
      </c>
      <c r="Z943" s="790"/>
      <c r="AA943" s="790">
        <v>1163</v>
      </c>
      <c r="AB943" s="790" t="s">
        <v>133</v>
      </c>
      <c r="AC943" s="2054">
        <v>80</v>
      </c>
      <c r="AD943" s="790">
        <v>406211</v>
      </c>
      <c r="AE943" s="2468">
        <v>871869974955200</v>
      </c>
      <c r="AF943" s="790">
        <v>10</v>
      </c>
      <c r="AG943" s="790" t="s">
        <v>113</v>
      </c>
      <c r="AH943" s="2860">
        <v>4</v>
      </c>
      <c r="AL943" s="2938"/>
    </row>
    <row r="944" spans="2:38">
      <c r="B944" s="120"/>
      <c r="C944" s="832" t="s">
        <v>2766</v>
      </c>
      <c r="D944" s="832" t="s">
        <v>2193</v>
      </c>
      <c r="E944" s="1490" t="s">
        <v>2769</v>
      </c>
      <c r="F944" s="2304">
        <v>929001391302</v>
      </c>
      <c r="G944" s="7">
        <v>8718696743355</v>
      </c>
      <c r="H944" s="712" t="s">
        <v>1578</v>
      </c>
      <c r="I944" s="712"/>
      <c r="J944" s="376">
        <v>20</v>
      </c>
      <c r="K944" s="1111">
        <v>2800</v>
      </c>
      <c r="L944" s="794">
        <v>3000</v>
      </c>
      <c r="M944" s="582">
        <v>60000</v>
      </c>
      <c r="N944" s="424">
        <v>5</v>
      </c>
      <c r="O944" s="794" t="s">
        <v>119</v>
      </c>
      <c r="P944" s="2000">
        <v>535</v>
      </c>
      <c r="Q944" s="14"/>
      <c r="R944" s="1824" t="s">
        <v>48</v>
      </c>
      <c r="S944" s="794"/>
      <c r="T944" s="794" t="s">
        <v>3654</v>
      </c>
      <c r="U944" s="794" t="s">
        <v>137</v>
      </c>
      <c r="V944" s="794" t="s">
        <v>147</v>
      </c>
      <c r="W944" s="389" t="s">
        <v>3055</v>
      </c>
      <c r="X944" s="389">
        <v>140</v>
      </c>
      <c r="Y944" s="794">
        <v>19</v>
      </c>
      <c r="Z944" s="794"/>
      <c r="AA944" s="794">
        <v>1463</v>
      </c>
      <c r="AB944" s="794" t="s">
        <v>133</v>
      </c>
      <c r="AC944" s="2056">
        <v>80</v>
      </c>
      <c r="AD944" s="794">
        <v>406189</v>
      </c>
      <c r="AE944" s="2512">
        <v>871869674335500</v>
      </c>
      <c r="AF944" s="794">
        <v>10</v>
      </c>
      <c r="AG944" s="794" t="s">
        <v>113</v>
      </c>
      <c r="AH944" s="2863">
        <v>4</v>
      </c>
      <c r="AL944" s="2938"/>
    </row>
    <row r="945" spans="2:38">
      <c r="B945" s="120"/>
      <c r="C945" s="557" t="s">
        <v>2766</v>
      </c>
      <c r="D945" s="557" t="s">
        <v>2193</v>
      </c>
      <c r="E945" s="1463" t="s">
        <v>2769</v>
      </c>
      <c r="F945" s="2292">
        <v>929001391402</v>
      </c>
      <c r="G945" s="62">
        <v>8718696743379</v>
      </c>
      <c r="H945" s="62" t="s">
        <v>1579</v>
      </c>
      <c r="I945" s="62"/>
      <c r="J945" s="313">
        <v>20</v>
      </c>
      <c r="K945" s="1112">
        <v>3000</v>
      </c>
      <c r="L945" s="784">
        <v>4000</v>
      </c>
      <c r="M945" s="358">
        <v>60000</v>
      </c>
      <c r="N945" s="422">
        <v>5</v>
      </c>
      <c r="O945" s="784" t="s">
        <v>125</v>
      </c>
      <c r="P945" s="958">
        <v>535</v>
      </c>
      <c r="Q945" s="14"/>
      <c r="R945" s="1818" t="s">
        <v>48</v>
      </c>
      <c r="S945" s="784"/>
      <c r="T945" s="784" t="s">
        <v>3654</v>
      </c>
      <c r="U945" s="784" t="s">
        <v>137</v>
      </c>
      <c r="V945" s="784" t="s">
        <v>121</v>
      </c>
      <c r="W945" s="426" t="s">
        <v>3055</v>
      </c>
      <c r="X945" s="426">
        <v>150</v>
      </c>
      <c r="Y945" s="784">
        <v>19</v>
      </c>
      <c r="Z945" s="784"/>
      <c r="AA945" s="784">
        <v>1463</v>
      </c>
      <c r="AB945" s="784" t="s">
        <v>133</v>
      </c>
      <c r="AC945" s="2053">
        <v>80</v>
      </c>
      <c r="AD945" s="784">
        <v>406190</v>
      </c>
      <c r="AE945" s="319">
        <v>871869674337900</v>
      </c>
      <c r="AF945" s="784">
        <v>10</v>
      </c>
      <c r="AG945" s="784" t="s">
        <v>113</v>
      </c>
      <c r="AH945" s="2859">
        <v>4</v>
      </c>
      <c r="AL945" s="2938"/>
    </row>
    <row r="946" spans="2:38">
      <c r="B946" s="120"/>
      <c r="C946" s="557" t="s">
        <v>2766</v>
      </c>
      <c r="D946" s="557" t="s">
        <v>2193</v>
      </c>
      <c r="E946" s="1463" t="s">
        <v>2769</v>
      </c>
      <c r="F946" s="2292">
        <v>929001391502</v>
      </c>
      <c r="G946" s="62">
        <v>8718696743393</v>
      </c>
      <c r="H946" s="62" t="s">
        <v>2728</v>
      </c>
      <c r="I946" s="62"/>
      <c r="J946" s="313">
        <v>20</v>
      </c>
      <c r="K946" s="1112">
        <v>3000</v>
      </c>
      <c r="L946" s="784">
        <v>6500</v>
      </c>
      <c r="M946" s="358">
        <v>60000</v>
      </c>
      <c r="N946" s="422">
        <v>5</v>
      </c>
      <c r="O946" s="784" t="s">
        <v>125</v>
      </c>
      <c r="P946" s="958">
        <v>535</v>
      </c>
      <c r="Q946" s="508"/>
      <c r="R946" s="1818" t="s">
        <v>48</v>
      </c>
      <c r="S946" s="784"/>
      <c r="T946" s="784" t="s">
        <v>3654</v>
      </c>
      <c r="U946" s="784" t="s">
        <v>137</v>
      </c>
      <c r="V946" s="784" t="s">
        <v>150</v>
      </c>
      <c r="W946" s="426" t="s">
        <v>3055</v>
      </c>
      <c r="X946" s="426">
        <v>150</v>
      </c>
      <c r="Y946" s="784">
        <v>19</v>
      </c>
      <c r="Z946" s="784"/>
      <c r="AA946" s="784">
        <v>1463</v>
      </c>
      <c r="AB946" s="784" t="s">
        <v>133</v>
      </c>
      <c r="AC946" s="2053">
        <v>80</v>
      </c>
      <c r="AD946" s="784">
        <v>1384139</v>
      </c>
      <c r="AE946" s="319">
        <v>871869674339300</v>
      </c>
      <c r="AF946" s="784">
        <v>10</v>
      </c>
      <c r="AG946" s="784" t="s">
        <v>113</v>
      </c>
      <c r="AH946" s="2859">
        <v>4</v>
      </c>
      <c r="AL946" s="2938"/>
    </row>
    <row r="947" spans="2:38">
      <c r="B947" s="120"/>
      <c r="C947" s="557" t="s">
        <v>2766</v>
      </c>
      <c r="D947" s="557" t="s">
        <v>2193</v>
      </c>
      <c r="E947" s="1463" t="s">
        <v>2769</v>
      </c>
      <c r="F947" s="2292">
        <v>929002352302</v>
      </c>
      <c r="G947" s="62">
        <v>8718699749576</v>
      </c>
      <c r="H947" s="62" t="s">
        <v>1580</v>
      </c>
      <c r="I947" s="62"/>
      <c r="J947" s="313">
        <v>26</v>
      </c>
      <c r="K947" s="1112">
        <v>3700</v>
      </c>
      <c r="L947" s="784">
        <v>3000</v>
      </c>
      <c r="M947" s="358">
        <v>60000</v>
      </c>
      <c r="N947" s="422">
        <v>5</v>
      </c>
      <c r="O947" s="784" t="s">
        <v>119</v>
      </c>
      <c r="P947" s="958">
        <v>565</v>
      </c>
      <c r="Q947" s="14"/>
      <c r="R947" s="1818" t="s">
        <v>48</v>
      </c>
      <c r="S947" s="784"/>
      <c r="T947" s="784" t="s">
        <v>3657</v>
      </c>
      <c r="U947" s="784" t="s">
        <v>137</v>
      </c>
      <c r="V947" s="784" t="s">
        <v>147</v>
      </c>
      <c r="W947" s="426" t="s">
        <v>3056</v>
      </c>
      <c r="X947" s="426">
        <v>142</v>
      </c>
      <c r="Y947" s="784">
        <v>19</v>
      </c>
      <c r="Z947" s="784"/>
      <c r="AA947" s="784">
        <v>1463</v>
      </c>
      <c r="AB947" s="784" t="s">
        <v>133</v>
      </c>
      <c r="AC947" s="2053">
        <v>80</v>
      </c>
      <c r="AD947" s="784">
        <v>406212</v>
      </c>
      <c r="AE947" s="319">
        <v>871869974957600</v>
      </c>
      <c r="AF947" s="784">
        <v>10</v>
      </c>
      <c r="AG947" s="784" t="s">
        <v>113</v>
      </c>
      <c r="AH947" s="2859">
        <v>4</v>
      </c>
      <c r="AL947" s="2938"/>
    </row>
    <row r="948" spans="2:38">
      <c r="B948" s="120"/>
      <c r="C948" s="557" t="s">
        <v>2766</v>
      </c>
      <c r="D948" s="557" t="s">
        <v>2193</v>
      </c>
      <c r="E948" s="1463" t="s">
        <v>2769</v>
      </c>
      <c r="F948" s="2292">
        <v>929002352402</v>
      </c>
      <c r="G948" s="62">
        <v>8718699749590</v>
      </c>
      <c r="H948" s="62" t="s">
        <v>1581</v>
      </c>
      <c r="I948" s="62"/>
      <c r="J948" s="313">
        <v>26</v>
      </c>
      <c r="K948" s="1112">
        <v>3900</v>
      </c>
      <c r="L948" s="784">
        <v>4000</v>
      </c>
      <c r="M948" s="358">
        <v>60000</v>
      </c>
      <c r="N948" s="422">
        <v>5</v>
      </c>
      <c r="O948" s="784" t="s">
        <v>125</v>
      </c>
      <c r="P948" s="958">
        <v>565</v>
      </c>
      <c r="Q948" s="14"/>
      <c r="R948" s="1818" t="s">
        <v>48</v>
      </c>
      <c r="S948" s="784"/>
      <c r="T948" s="784" t="s">
        <v>3657</v>
      </c>
      <c r="U948" s="784" t="s">
        <v>137</v>
      </c>
      <c r="V948" s="784" t="s">
        <v>121</v>
      </c>
      <c r="W948" s="426" t="s">
        <v>3056</v>
      </c>
      <c r="X948" s="426">
        <v>150</v>
      </c>
      <c r="Y948" s="784">
        <v>19</v>
      </c>
      <c r="Z948" s="784"/>
      <c r="AA948" s="784">
        <v>1463</v>
      </c>
      <c r="AB948" s="784" t="s">
        <v>133</v>
      </c>
      <c r="AC948" s="2053">
        <v>80</v>
      </c>
      <c r="AD948" s="784">
        <v>406213</v>
      </c>
      <c r="AE948" s="319">
        <v>871869974959000</v>
      </c>
      <c r="AF948" s="784">
        <v>10</v>
      </c>
      <c r="AG948" s="784" t="s">
        <v>113</v>
      </c>
      <c r="AH948" s="2859">
        <v>4</v>
      </c>
      <c r="AL948" s="2938"/>
    </row>
    <row r="949" spans="2:38">
      <c r="B949" s="120"/>
      <c r="C949" s="557" t="s">
        <v>2766</v>
      </c>
      <c r="D949" s="557" t="s">
        <v>2193</v>
      </c>
      <c r="E949" s="1463" t="s">
        <v>2769</v>
      </c>
      <c r="F949" s="2292">
        <v>929002352502</v>
      </c>
      <c r="G949" s="62">
        <v>8718699749613</v>
      </c>
      <c r="H949" s="62" t="s">
        <v>1582</v>
      </c>
      <c r="I949" s="62"/>
      <c r="J949" s="313">
        <v>26</v>
      </c>
      <c r="K949" s="1112">
        <v>3900</v>
      </c>
      <c r="L949" s="784">
        <v>6500</v>
      </c>
      <c r="M949" s="358">
        <v>60000</v>
      </c>
      <c r="N949" s="422">
        <v>5</v>
      </c>
      <c r="O949" s="784" t="s">
        <v>125</v>
      </c>
      <c r="P949" s="958">
        <v>565</v>
      </c>
      <c r="Q949" s="14"/>
      <c r="R949" s="1818" t="s">
        <v>48</v>
      </c>
      <c r="S949" s="784"/>
      <c r="T949" s="784" t="s">
        <v>3657</v>
      </c>
      <c r="U949" s="784" t="s">
        <v>137</v>
      </c>
      <c r="V949" s="784" t="s">
        <v>150</v>
      </c>
      <c r="W949" s="426" t="s">
        <v>3056</v>
      </c>
      <c r="X949" s="426">
        <v>150</v>
      </c>
      <c r="Y949" s="784">
        <v>19</v>
      </c>
      <c r="Z949" s="784"/>
      <c r="AA949" s="784">
        <v>1463</v>
      </c>
      <c r="AB949" s="784" t="s">
        <v>133</v>
      </c>
      <c r="AC949" s="2053">
        <v>80</v>
      </c>
      <c r="AD949" s="784">
        <v>406214</v>
      </c>
      <c r="AE949" s="319">
        <v>871869974961300</v>
      </c>
      <c r="AF949" s="784">
        <v>10</v>
      </c>
      <c r="AG949" s="784" t="s">
        <v>113</v>
      </c>
      <c r="AH949" s="2859">
        <v>4</v>
      </c>
      <c r="AL949" s="2938"/>
    </row>
    <row r="950" spans="2:38">
      <c r="B950" s="120"/>
      <c r="C950" s="557" t="s">
        <v>2766</v>
      </c>
      <c r="D950" s="557" t="s">
        <v>2193</v>
      </c>
      <c r="E950" s="1463" t="s">
        <v>2769</v>
      </c>
      <c r="F950" s="2292">
        <v>929003153902</v>
      </c>
      <c r="G950" s="62">
        <v>8719514419056</v>
      </c>
      <c r="H950" s="62" t="s">
        <v>1586</v>
      </c>
      <c r="I950" s="62"/>
      <c r="J950" s="313">
        <v>36</v>
      </c>
      <c r="K950" s="1112">
        <v>5200</v>
      </c>
      <c r="L950" s="784">
        <v>3000</v>
      </c>
      <c r="M950" s="358">
        <v>60000</v>
      </c>
      <c r="N950" s="422">
        <v>5</v>
      </c>
      <c r="O950" s="784" t="s">
        <v>119</v>
      </c>
      <c r="P950" s="958">
        <v>660</v>
      </c>
      <c r="Q950" s="14"/>
      <c r="R950" s="1818" t="s">
        <v>48</v>
      </c>
      <c r="S950" s="784"/>
      <c r="T950" s="784" t="s">
        <v>3658</v>
      </c>
      <c r="U950" s="784" t="s">
        <v>137</v>
      </c>
      <c r="V950" s="784" t="s">
        <v>147</v>
      </c>
      <c r="W950" s="426" t="s">
        <v>3057</v>
      </c>
      <c r="X950" s="426">
        <v>144</v>
      </c>
      <c r="Y950" s="784">
        <v>19</v>
      </c>
      <c r="Z950" s="784"/>
      <c r="AA950" s="784">
        <v>1463</v>
      </c>
      <c r="AB950" s="784" t="s">
        <v>133</v>
      </c>
      <c r="AC950" s="2053">
        <v>80</v>
      </c>
      <c r="AD950" s="784">
        <v>989222</v>
      </c>
      <c r="AE950" s="319">
        <v>871951441905600</v>
      </c>
      <c r="AF950" s="784">
        <v>10</v>
      </c>
      <c r="AG950" s="784" t="s">
        <v>113</v>
      </c>
      <c r="AH950" s="2859">
        <v>4</v>
      </c>
      <c r="AL950" s="2938"/>
    </row>
    <row r="951" spans="2:38">
      <c r="B951" s="120"/>
      <c r="C951" s="557" t="s">
        <v>2766</v>
      </c>
      <c r="D951" s="557" t="s">
        <v>2193</v>
      </c>
      <c r="E951" s="1463" t="s">
        <v>2769</v>
      </c>
      <c r="F951" s="2292">
        <v>929003154002</v>
      </c>
      <c r="G951" s="62">
        <v>8719514419070</v>
      </c>
      <c r="H951" s="60" t="s">
        <v>1587</v>
      </c>
      <c r="I951" s="60"/>
      <c r="J951" s="313">
        <v>36</v>
      </c>
      <c r="K951" s="1112">
        <v>5600</v>
      </c>
      <c r="L951" s="784">
        <v>4000</v>
      </c>
      <c r="M951" s="358">
        <v>60000</v>
      </c>
      <c r="N951" s="422">
        <v>5</v>
      </c>
      <c r="O951" s="784" t="s">
        <v>125</v>
      </c>
      <c r="P951" s="958">
        <v>660</v>
      </c>
      <c r="Q951" s="14"/>
      <c r="R951" s="1818" t="s">
        <v>48</v>
      </c>
      <c r="S951" s="784"/>
      <c r="T951" s="784" t="s">
        <v>3658</v>
      </c>
      <c r="U951" s="784" t="s">
        <v>137</v>
      </c>
      <c r="V951" s="784" t="s">
        <v>121</v>
      </c>
      <c r="W951" s="426" t="s">
        <v>3057</v>
      </c>
      <c r="X951" s="426">
        <v>155</v>
      </c>
      <c r="Y951" s="784">
        <v>19</v>
      </c>
      <c r="Z951" s="784"/>
      <c r="AA951" s="784">
        <v>1463</v>
      </c>
      <c r="AB951" s="784" t="s">
        <v>133</v>
      </c>
      <c r="AC951" s="2053">
        <v>80</v>
      </c>
      <c r="AD951" s="784">
        <v>989223</v>
      </c>
      <c r="AE951" s="319">
        <v>871951441907000</v>
      </c>
      <c r="AF951" s="784">
        <v>10</v>
      </c>
      <c r="AG951" s="784" t="s">
        <v>113</v>
      </c>
      <c r="AH951" s="2859">
        <v>4</v>
      </c>
      <c r="AL951" s="2938"/>
    </row>
    <row r="952" spans="2:38">
      <c r="B952" s="121"/>
      <c r="C952" s="834" t="s">
        <v>2766</v>
      </c>
      <c r="D952" s="834" t="s">
        <v>2193</v>
      </c>
      <c r="E952" s="1483" t="s">
        <v>2769</v>
      </c>
      <c r="F952" s="2293">
        <v>929003154102</v>
      </c>
      <c r="G952" s="264">
        <v>8719514419094</v>
      </c>
      <c r="H952" s="264" t="s">
        <v>1588</v>
      </c>
      <c r="I952" s="264"/>
      <c r="J952" s="475">
        <v>36</v>
      </c>
      <c r="K952" s="1113">
        <v>5600</v>
      </c>
      <c r="L952" s="790">
        <v>6500</v>
      </c>
      <c r="M952" s="615">
        <v>60000</v>
      </c>
      <c r="N952" s="481">
        <v>5</v>
      </c>
      <c r="O952" s="790" t="s">
        <v>125</v>
      </c>
      <c r="P952" s="1994">
        <v>660</v>
      </c>
      <c r="Q952" s="14"/>
      <c r="R952" s="1819" t="s">
        <v>48</v>
      </c>
      <c r="S952" s="790"/>
      <c r="T952" s="790" t="s">
        <v>3658</v>
      </c>
      <c r="U952" s="790" t="s">
        <v>137</v>
      </c>
      <c r="V952" s="790" t="s">
        <v>150</v>
      </c>
      <c r="W952" s="476" t="s">
        <v>3057</v>
      </c>
      <c r="X952" s="476">
        <v>155</v>
      </c>
      <c r="Y952" s="790">
        <v>19</v>
      </c>
      <c r="Z952" s="790"/>
      <c r="AA952" s="790">
        <v>1463</v>
      </c>
      <c r="AB952" s="790" t="s">
        <v>133</v>
      </c>
      <c r="AC952" s="2054">
        <v>80</v>
      </c>
      <c r="AD952" s="790">
        <v>989224</v>
      </c>
      <c r="AE952" s="2468">
        <v>871951441909400</v>
      </c>
      <c r="AF952" s="790">
        <v>10</v>
      </c>
      <c r="AG952" s="790" t="s">
        <v>113</v>
      </c>
      <c r="AH952" s="2860">
        <v>4</v>
      </c>
      <c r="AL952" s="2938"/>
    </row>
    <row r="953" spans="2:38" ht="14.5" customHeight="1">
      <c r="B953" s="14"/>
      <c r="C953" s="14"/>
      <c r="D953" s="14"/>
      <c r="E953" s="14"/>
      <c r="F953" s="2167" t="s">
        <v>3764</v>
      </c>
      <c r="G953" s="13"/>
      <c r="H953" s="24"/>
      <c r="I953" s="24"/>
      <c r="J953" s="294"/>
      <c r="K953" s="298"/>
      <c r="L953" s="409"/>
      <c r="M953" s="298"/>
      <c r="N953" s="425"/>
      <c r="O953" s="409"/>
      <c r="P953" s="145"/>
      <c r="Q953" s="14"/>
      <c r="R953" s="409"/>
      <c r="S953" s="409"/>
      <c r="T953" s="409"/>
      <c r="U953" s="409"/>
      <c r="V953" s="409"/>
      <c r="W953" s="409"/>
      <c r="X953" s="409"/>
      <c r="Y953" s="409"/>
      <c r="Z953" s="409"/>
      <c r="AA953" s="409"/>
      <c r="AB953" s="409"/>
      <c r="AC953" s="2092"/>
      <c r="AD953" s="409"/>
      <c r="AE953" s="297"/>
      <c r="AF953" s="409"/>
      <c r="AG953" s="409"/>
      <c r="AH953" s="2864"/>
      <c r="AI953"/>
      <c r="AL953" s="2938"/>
    </row>
    <row r="954" spans="2:38" ht="14.5" customHeight="1">
      <c r="B954" s="14"/>
      <c r="C954" s="14"/>
      <c r="D954" s="14"/>
      <c r="E954" s="14"/>
      <c r="F954" s="2752" t="s">
        <v>1589</v>
      </c>
      <c r="G954" s="13"/>
      <c r="H954" s="24"/>
      <c r="I954" s="24"/>
      <c r="J954" s="294"/>
      <c r="K954" s="298"/>
      <c r="L954" s="409"/>
      <c r="M954" s="298"/>
      <c r="N954" s="425"/>
      <c r="O954" s="409"/>
      <c r="P954" s="145"/>
      <c r="Q954" s="14"/>
      <c r="R954" s="409"/>
      <c r="S954" s="409"/>
      <c r="T954" s="409"/>
      <c r="U954" s="409"/>
      <c r="V954" s="409"/>
      <c r="W954" s="409"/>
      <c r="X954" s="409"/>
      <c r="Y954" s="409"/>
      <c r="Z954" s="409"/>
      <c r="AA954" s="409"/>
      <c r="AB954" s="409"/>
      <c r="AC954" s="2092"/>
      <c r="AD954" s="409"/>
      <c r="AE954" s="297"/>
      <c r="AF954" s="409"/>
      <c r="AG954" s="409"/>
      <c r="AH954" s="2864"/>
      <c r="AI954"/>
      <c r="AL954" s="2938"/>
    </row>
    <row r="955" spans="2:38" ht="14.5" customHeight="1">
      <c r="B955" s="14"/>
      <c r="C955" s="14"/>
      <c r="D955" s="14"/>
      <c r="E955" s="14"/>
      <c r="F955" s="14"/>
      <c r="G955" s="14"/>
      <c r="H955" s="14"/>
      <c r="I955" s="14"/>
      <c r="J955" s="145"/>
      <c r="K955" s="145"/>
      <c r="L955" s="404"/>
      <c r="M955" s="145"/>
      <c r="N955" s="145"/>
      <c r="O955" s="145"/>
      <c r="P955" s="145"/>
      <c r="Q955" s="14"/>
      <c r="R955" s="145"/>
      <c r="S955" s="145"/>
      <c r="T955" s="145"/>
      <c r="U955" s="145"/>
      <c r="V955" s="145"/>
      <c r="W955" s="145"/>
      <c r="X955" s="145"/>
      <c r="Y955" s="404"/>
      <c r="Z955" s="404"/>
      <c r="AA955" s="404"/>
      <c r="AB955" s="145"/>
      <c r="AC955" s="145"/>
      <c r="AD955" s="404"/>
      <c r="AE955" s="404"/>
      <c r="AF955" s="145"/>
      <c r="AG955" s="145"/>
      <c r="AH955" s="2828"/>
      <c r="AI955"/>
      <c r="AL955" s="2938"/>
    </row>
    <row r="956" spans="2:38">
      <c r="B956" s="561" t="s">
        <v>1551</v>
      </c>
      <c r="C956" s="1461" t="s">
        <v>2766</v>
      </c>
      <c r="D956" s="1461" t="s">
        <v>2193</v>
      </c>
      <c r="E956" s="1462" t="s">
        <v>2769</v>
      </c>
      <c r="F956" s="2296">
        <v>929003774102</v>
      </c>
      <c r="G956" s="1549">
        <v>8720169295407</v>
      </c>
      <c r="H956" s="1267" t="s">
        <v>1552</v>
      </c>
      <c r="I956" s="1267"/>
      <c r="J956" s="505">
        <v>7.1</v>
      </c>
      <c r="K956" s="1079">
        <v>1000</v>
      </c>
      <c r="L956" s="269">
        <v>3000</v>
      </c>
      <c r="M956" s="314">
        <v>50000</v>
      </c>
      <c r="N956" s="1548">
        <v>3</v>
      </c>
      <c r="O956" s="1634" t="s">
        <v>119</v>
      </c>
      <c r="P956" s="1993">
        <v>285</v>
      </c>
      <c r="Q956" s="911"/>
      <c r="R956" s="1783" t="s">
        <v>48</v>
      </c>
      <c r="S956" s="1634"/>
      <c r="T956" s="1634" t="s">
        <v>3650</v>
      </c>
      <c r="U956" s="1634" t="s">
        <v>137</v>
      </c>
      <c r="V956" s="1634" t="s">
        <v>147</v>
      </c>
      <c r="W956" s="295" t="s">
        <v>3050</v>
      </c>
      <c r="X956" s="295">
        <v>140</v>
      </c>
      <c r="Y956" s="269">
        <v>19</v>
      </c>
      <c r="Z956" s="269"/>
      <c r="AA956" s="269">
        <v>563</v>
      </c>
      <c r="AB956" s="1634" t="s">
        <v>113</v>
      </c>
      <c r="AC956" s="1548">
        <v>80</v>
      </c>
      <c r="AD956" s="269">
        <v>1880103</v>
      </c>
      <c r="AE956" s="2590">
        <v>872016929540700</v>
      </c>
      <c r="AF956" s="269">
        <v>10</v>
      </c>
      <c r="AG956" s="269" t="s">
        <v>113</v>
      </c>
      <c r="AH956" s="2782">
        <v>4</v>
      </c>
      <c r="AL956" s="2938"/>
    </row>
    <row r="957" spans="2:38">
      <c r="B957" s="120"/>
      <c r="C957" s="557" t="s">
        <v>2766</v>
      </c>
      <c r="D957" s="557" t="s">
        <v>2193</v>
      </c>
      <c r="E957" s="1463" t="s">
        <v>2769</v>
      </c>
      <c r="F957" s="2292">
        <v>929003774202</v>
      </c>
      <c r="G957" s="108">
        <v>8720169295421</v>
      </c>
      <c r="H957" s="595" t="s">
        <v>1553</v>
      </c>
      <c r="I957" s="595"/>
      <c r="J957" s="527">
        <v>7.1</v>
      </c>
      <c r="K957" s="1160">
        <v>1050</v>
      </c>
      <c r="L957" s="271">
        <v>4000</v>
      </c>
      <c r="M957" s="306">
        <v>50000</v>
      </c>
      <c r="N957" s="411">
        <v>3</v>
      </c>
      <c r="O957" s="308" t="s">
        <v>125</v>
      </c>
      <c r="P957" s="958">
        <v>285</v>
      </c>
      <c r="Q957" s="911"/>
      <c r="R957" s="1785" t="s">
        <v>48</v>
      </c>
      <c r="S957" s="308"/>
      <c r="T957" s="308" t="s">
        <v>3650</v>
      </c>
      <c r="U957" s="308" t="s">
        <v>137</v>
      </c>
      <c r="V957" s="308" t="s">
        <v>121</v>
      </c>
      <c r="W957" s="291" t="s">
        <v>3050</v>
      </c>
      <c r="X957" s="291">
        <v>147</v>
      </c>
      <c r="Y957" s="271">
        <v>19</v>
      </c>
      <c r="Z957" s="271"/>
      <c r="AA957" s="271">
        <v>563</v>
      </c>
      <c r="AB957" s="308" t="s">
        <v>113</v>
      </c>
      <c r="AC957" s="411">
        <v>80</v>
      </c>
      <c r="AD957" s="271">
        <v>1880102</v>
      </c>
      <c r="AE957" s="2591">
        <v>872016929542100</v>
      </c>
      <c r="AF957" s="271">
        <v>10</v>
      </c>
      <c r="AG957" s="271" t="s">
        <v>113</v>
      </c>
      <c r="AH957" s="2779">
        <v>4</v>
      </c>
      <c r="AL957" s="2938"/>
    </row>
    <row r="958" spans="2:38">
      <c r="B958" s="120"/>
      <c r="C958" s="834" t="s">
        <v>2766</v>
      </c>
      <c r="D958" s="834" t="s">
        <v>2193</v>
      </c>
      <c r="E958" s="1483" t="s">
        <v>2769</v>
      </c>
      <c r="F958" s="2293">
        <v>929003774302</v>
      </c>
      <c r="G958" s="484">
        <v>8720169295445</v>
      </c>
      <c r="H958" s="264" t="s">
        <v>1554</v>
      </c>
      <c r="I958" s="264"/>
      <c r="J958" s="1346">
        <v>7.1</v>
      </c>
      <c r="K958" s="1163">
        <v>1050</v>
      </c>
      <c r="L958" s="273">
        <v>6500</v>
      </c>
      <c r="M958" s="479">
        <v>50000</v>
      </c>
      <c r="N958" s="657">
        <v>3</v>
      </c>
      <c r="O958" s="1670" t="s">
        <v>125</v>
      </c>
      <c r="P958" s="1994">
        <v>285</v>
      </c>
      <c r="Q958" s="911"/>
      <c r="R958" s="1791" t="s">
        <v>48</v>
      </c>
      <c r="S958" s="1670"/>
      <c r="T958" s="1670" t="s">
        <v>3650</v>
      </c>
      <c r="U958" s="1670" t="s">
        <v>137</v>
      </c>
      <c r="V958" s="1670" t="s">
        <v>150</v>
      </c>
      <c r="W958" s="284" t="s">
        <v>3050</v>
      </c>
      <c r="X958" s="284">
        <v>147</v>
      </c>
      <c r="Y958" s="273">
        <v>19</v>
      </c>
      <c r="Z958" s="273"/>
      <c r="AA958" s="273">
        <v>563</v>
      </c>
      <c r="AB958" s="1670" t="s">
        <v>113</v>
      </c>
      <c r="AC958" s="657">
        <v>80</v>
      </c>
      <c r="AD958" s="273">
        <v>1880098</v>
      </c>
      <c r="AE958" s="2592">
        <v>872016929544500</v>
      </c>
      <c r="AF958" s="273">
        <v>10</v>
      </c>
      <c r="AG958" s="273" t="s">
        <v>113</v>
      </c>
      <c r="AH958" s="2780">
        <v>4</v>
      </c>
      <c r="AL958" s="2938"/>
    </row>
    <row r="959" spans="2:38">
      <c r="B959" s="120"/>
      <c r="C959" s="1461" t="s">
        <v>2766</v>
      </c>
      <c r="D959" s="1461" t="s">
        <v>2193</v>
      </c>
      <c r="E959" s="1462" t="s">
        <v>2769</v>
      </c>
      <c r="F959" s="2296">
        <v>929003774402</v>
      </c>
      <c r="G959" s="1549">
        <v>8720169295469</v>
      </c>
      <c r="H959" s="1267" t="s">
        <v>1555</v>
      </c>
      <c r="I959" s="1267"/>
      <c r="J959" s="1550">
        <v>17.100000000000001</v>
      </c>
      <c r="K959" s="2142">
        <v>2300</v>
      </c>
      <c r="L959" s="269">
        <v>3000</v>
      </c>
      <c r="M959" s="314">
        <v>50000</v>
      </c>
      <c r="N959" s="1548">
        <v>3</v>
      </c>
      <c r="O959" s="1634" t="s">
        <v>119</v>
      </c>
      <c r="P959" s="1993">
        <v>355</v>
      </c>
      <c r="Q959" s="911"/>
      <c r="R959" s="1788" t="s">
        <v>48</v>
      </c>
      <c r="S959" s="300"/>
      <c r="T959" s="300" t="s">
        <v>3652</v>
      </c>
      <c r="U959" s="300" t="s">
        <v>137</v>
      </c>
      <c r="V959" s="300" t="s">
        <v>147</v>
      </c>
      <c r="W959" s="283" t="s">
        <v>3053</v>
      </c>
      <c r="X959" s="283">
        <v>134</v>
      </c>
      <c r="Y959" s="282">
        <v>19</v>
      </c>
      <c r="Z959" s="282"/>
      <c r="AA959" s="282">
        <v>1163</v>
      </c>
      <c r="AB959" s="300" t="s">
        <v>113</v>
      </c>
      <c r="AC959" s="411">
        <v>80</v>
      </c>
      <c r="AD959" s="282">
        <v>1880104</v>
      </c>
      <c r="AE959" s="2590">
        <v>872016929546900</v>
      </c>
      <c r="AF959" s="282">
        <v>10</v>
      </c>
      <c r="AG959" s="282" t="s">
        <v>113</v>
      </c>
      <c r="AH959" s="2781">
        <v>4</v>
      </c>
      <c r="AL959" s="2938"/>
    </row>
    <row r="960" spans="2:38">
      <c r="B960" s="120"/>
      <c r="C960" s="557" t="s">
        <v>2766</v>
      </c>
      <c r="D960" s="557" t="s">
        <v>2193</v>
      </c>
      <c r="E960" s="1463" t="s">
        <v>2769</v>
      </c>
      <c r="F960" s="2292">
        <v>929003774502</v>
      </c>
      <c r="G960" s="108">
        <v>8720169295483</v>
      </c>
      <c r="H960" s="595" t="s">
        <v>1556</v>
      </c>
      <c r="I960" s="595"/>
      <c r="J960" s="527">
        <v>17.100000000000001</v>
      </c>
      <c r="K960" s="1160">
        <v>2500</v>
      </c>
      <c r="L960" s="271">
        <v>4000</v>
      </c>
      <c r="M960" s="306">
        <v>50000</v>
      </c>
      <c r="N960" s="411">
        <v>3</v>
      </c>
      <c r="O960" s="308" t="s">
        <v>125</v>
      </c>
      <c r="P960" s="958">
        <v>355</v>
      </c>
      <c r="Q960" s="911"/>
      <c r="R960" s="1785" t="s">
        <v>48</v>
      </c>
      <c r="S960" s="308"/>
      <c r="T960" s="308" t="s">
        <v>3652</v>
      </c>
      <c r="U960" s="308" t="s">
        <v>137</v>
      </c>
      <c r="V960" s="308" t="s">
        <v>121</v>
      </c>
      <c r="W960" s="291" t="s">
        <v>3053</v>
      </c>
      <c r="X960" s="291">
        <v>146</v>
      </c>
      <c r="Y960" s="271">
        <v>19</v>
      </c>
      <c r="Z960" s="271"/>
      <c r="AA960" s="271">
        <v>1163</v>
      </c>
      <c r="AB960" s="308" t="s">
        <v>113</v>
      </c>
      <c r="AC960" s="411">
        <v>80</v>
      </c>
      <c r="AD960" s="271">
        <v>1880099</v>
      </c>
      <c r="AE960" s="2591">
        <v>872016929548300</v>
      </c>
      <c r="AF960" s="271">
        <v>10</v>
      </c>
      <c r="AG960" s="271" t="s">
        <v>113</v>
      </c>
      <c r="AH960" s="2779">
        <v>4</v>
      </c>
      <c r="AL960" s="2938"/>
    </row>
    <row r="961" spans="2:39">
      <c r="B961" s="120"/>
      <c r="C961" s="557" t="s">
        <v>2766</v>
      </c>
      <c r="D961" s="557" t="s">
        <v>2193</v>
      </c>
      <c r="E961" s="1463" t="s">
        <v>2769</v>
      </c>
      <c r="F961" s="2292">
        <v>929003774602</v>
      </c>
      <c r="G961" s="108">
        <v>8720169295506</v>
      </c>
      <c r="H961" s="62" t="s">
        <v>1557</v>
      </c>
      <c r="I961" s="62"/>
      <c r="J961" s="527">
        <v>17.100000000000001</v>
      </c>
      <c r="K961" s="1160">
        <v>2500</v>
      </c>
      <c r="L961" s="271">
        <v>6500</v>
      </c>
      <c r="M961" s="306">
        <v>50000</v>
      </c>
      <c r="N961" s="411">
        <v>3</v>
      </c>
      <c r="O961" s="308" t="s">
        <v>125</v>
      </c>
      <c r="P961" s="958">
        <v>355</v>
      </c>
      <c r="Q961" s="911"/>
      <c r="R961" s="1785" t="s">
        <v>48</v>
      </c>
      <c r="S961" s="308"/>
      <c r="T961" s="308" t="s">
        <v>3652</v>
      </c>
      <c r="U961" s="308" t="s">
        <v>137</v>
      </c>
      <c r="V961" s="308" t="s">
        <v>150</v>
      </c>
      <c r="W961" s="291" t="s">
        <v>3053</v>
      </c>
      <c r="X961" s="291">
        <v>146</v>
      </c>
      <c r="Y961" s="271">
        <v>19</v>
      </c>
      <c r="Z961" s="271"/>
      <c r="AA961" s="271">
        <v>1163</v>
      </c>
      <c r="AB961" s="308" t="s">
        <v>113</v>
      </c>
      <c r="AC961" s="411">
        <v>80</v>
      </c>
      <c r="AD961" s="271">
        <v>1880100</v>
      </c>
      <c r="AE961" s="2591">
        <v>872016929550600</v>
      </c>
      <c r="AF961" s="271">
        <v>10</v>
      </c>
      <c r="AG961" s="271" t="s">
        <v>113</v>
      </c>
      <c r="AH961" s="2779">
        <v>4</v>
      </c>
      <c r="AL961" s="2938"/>
    </row>
    <row r="962" spans="2:39">
      <c r="B962" s="120"/>
      <c r="C962" s="557" t="s">
        <v>2766</v>
      </c>
      <c r="D962" s="557" t="s">
        <v>2193</v>
      </c>
      <c r="E962" s="1463" t="s">
        <v>2769</v>
      </c>
      <c r="F962" s="2292">
        <v>929003775002</v>
      </c>
      <c r="G962" s="108">
        <v>8720169295582</v>
      </c>
      <c r="H962" s="62" t="s">
        <v>1564</v>
      </c>
      <c r="I962" s="62"/>
      <c r="J962" s="527">
        <v>26.7</v>
      </c>
      <c r="K962" s="1160">
        <v>3700</v>
      </c>
      <c r="L962" s="271">
        <v>3000</v>
      </c>
      <c r="M962" s="306">
        <v>50000</v>
      </c>
      <c r="N962" s="411">
        <v>3</v>
      </c>
      <c r="O962" s="308" t="s">
        <v>119</v>
      </c>
      <c r="P962" s="958">
        <v>395</v>
      </c>
      <c r="Q962" s="911"/>
      <c r="R962" s="1785" t="s">
        <v>48</v>
      </c>
      <c r="S962" s="308"/>
      <c r="T962" s="308" t="s">
        <v>3653</v>
      </c>
      <c r="U962" s="308" t="s">
        <v>137</v>
      </c>
      <c r="V962" s="308" t="s">
        <v>147</v>
      </c>
      <c r="W962" s="291" t="s">
        <v>3054</v>
      </c>
      <c r="X962" s="291">
        <v>138</v>
      </c>
      <c r="Y962" s="271">
        <v>19</v>
      </c>
      <c r="Z962" s="271"/>
      <c r="AA962" s="271">
        <v>1163</v>
      </c>
      <c r="AB962" s="308" t="s">
        <v>113</v>
      </c>
      <c r="AC962" s="411">
        <v>80</v>
      </c>
      <c r="AD962" s="271">
        <v>1857688</v>
      </c>
      <c r="AE962" s="2591">
        <v>872016929558200</v>
      </c>
      <c r="AF962" s="271">
        <v>10</v>
      </c>
      <c r="AG962" s="271" t="s">
        <v>113</v>
      </c>
      <c r="AH962" s="2779">
        <v>4</v>
      </c>
      <c r="AL962" s="2938"/>
    </row>
    <row r="963" spans="2:39">
      <c r="B963" s="120"/>
      <c r="C963" s="557" t="s">
        <v>2766</v>
      </c>
      <c r="D963" s="557" t="s">
        <v>2193</v>
      </c>
      <c r="E963" s="1463" t="s">
        <v>2769</v>
      </c>
      <c r="F963" s="2292">
        <v>929003775102</v>
      </c>
      <c r="G963" s="108">
        <v>8720169295605</v>
      </c>
      <c r="H963" s="595" t="s">
        <v>1565</v>
      </c>
      <c r="I963" s="595"/>
      <c r="J963" s="376">
        <v>26.7</v>
      </c>
      <c r="K963" s="1160">
        <v>3900</v>
      </c>
      <c r="L963" s="271">
        <v>4000</v>
      </c>
      <c r="M963" s="306">
        <v>50000</v>
      </c>
      <c r="N963" s="411">
        <v>3</v>
      </c>
      <c r="O963" s="308" t="s">
        <v>125</v>
      </c>
      <c r="P963" s="958">
        <v>395</v>
      </c>
      <c r="Q963" s="911"/>
      <c r="R963" s="1785" t="s">
        <v>48</v>
      </c>
      <c r="S963" s="308"/>
      <c r="T963" s="308" t="s">
        <v>3653</v>
      </c>
      <c r="U963" s="308" t="s">
        <v>137</v>
      </c>
      <c r="V963" s="308" t="s">
        <v>121</v>
      </c>
      <c r="W963" s="291" t="s">
        <v>3054</v>
      </c>
      <c r="X963" s="291">
        <v>146</v>
      </c>
      <c r="Y963" s="271">
        <v>19</v>
      </c>
      <c r="Z963" s="271"/>
      <c r="AA963" s="271">
        <v>1163</v>
      </c>
      <c r="AB963" s="308" t="s">
        <v>113</v>
      </c>
      <c r="AC963" s="411">
        <v>80</v>
      </c>
      <c r="AD963" s="271">
        <v>1857691</v>
      </c>
      <c r="AE963" s="2591">
        <v>872016929560500</v>
      </c>
      <c r="AF963" s="271">
        <v>10</v>
      </c>
      <c r="AG963" s="271" t="s">
        <v>113</v>
      </c>
      <c r="AH963" s="2779">
        <v>4</v>
      </c>
      <c r="AL963" s="2938"/>
    </row>
    <row r="964" spans="2:39">
      <c r="B964" s="120"/>
      <c r="C964" s="834" t="s">
        <v>2766</v>
      </c>
      <c r="D964" s="834" t="s">
        <v>2193</v>
      </c>
      <c r="E964" s="1483" t="s">
        <v>2769</v>
      </c>
      <c r="F964" s="2293">
        <v>929003775202</v>
      </c>
      <c r="G964" s="484">
        <v>8720169295629</v>
      </c>
      <c r="H964" s="264" t="s">
        <v>1566</v>
      </c>
      <c r="I964" s="264"/>
      <c r="J964" s="1346">
        <v>26.7</v>
      </c>
      <c r="K964" s="1163">
        <v>3900</v>
      </c>
      <c r="L964" s="273">
        <v>6500</v>
      </c>
      <c r="M964" s="479">
        <v>50000</v>
      </c>
      <c r="N964" s="657">
        <v>3</v>
      </c>
      <c r="O964" s="1670" t="s">
        <v>125</v>
      </c>
      <c r="P964" s="1994">
        <v>395</v>
      </c>
      <c r="Q964" s="911"/>
      <c r="R964" s="1791" t="s">
        <v>48</v>
      </c>
      <c r="S964" s="1670"/>
      <c r="T964" s="1670" t="s">
        <v>3653</v>
      </c>
      <c r="U964" s="1670" t="s">
        <v>137</v>
      </c>
      <c r="V964" s="1670" t="s">
        <v>150</v>
      </c>
      <c r="W964" s="284" t="s">
        <v>3054</v>
      </c>
      <c r="X964" s="284">
        <v>146</v>
      </c>
      <c r="Y964" s="273">
        <v>19</v>
      </c>
      <c r="Z964" s="273"/>
      <c r="AA964" s="273">
        <v>1163</v>
      </c>
      <c r="AB964" s="1670" t="s">
        <v>113</v>
      </c>
      <c r="AC964" s="657">
        <v>80</v>
      </c>
      <c r="AD964" s="273">
        <v>1857690</v>
      </c>
      <c r="AE964" s="2592">
        <v>872016929562900</v>
      </c>
      <c r="AF964" s="273">
        <v>10</v>
      </c>
      <c r="AG964" s="273" t="s">
        <v>113</v>
      </c>
      <c r="AH964" s="2780">
        <v>4</v>
      </c>
      <c r="AL964" s="2938"/>
    </row>
    <row r="965" spans="2:39">
      <c r="B965" s="120"/>
      <c r="C965" s="832" t="s">
        <v>2766</v>
      </c>
      <c r="D965" s="832" t="s">
        <v>2193</v>
      </c>
      <c r="E965" s="1490" t="s">
        <v>2769</v>
      </c>
      <c r="F965" s="2304">
        <v>929003774702</v>
      </c>
      <c r="G965" s="214">
        <v>8720169295520</v>
      </c>
      <c r="H965" s="1267" t="s">
        <v>1558</v>
      </c>
      <c r="I965" s="1267"/>
      <c r="J965" s="527">
        <v>20.5</v>
      </c>
      <c r="K965" s="1347">
        <v>2800</v>
      </c>
      <c r="L965" s="282">
        <v>3000</v>
      </c>
      <c r="M965" s="306">
        <v>50000</v>
      </c>
      <c r="N965" s="411">
        <v>3</v>
      </c>
      <c r="O965" s="300" t="s">
        <v>119</v>
      </c>
      <c r="P965" s="743">
        <v>420</v>
      </c>
      <c r="Q965" s="911"/>
      <c r="R965" s="1788" t="s">
        <v>48</v>
      </c>
      <c r="S965" s="300"/>
      <c r="T965" s="300" t="s">
        <v>3654</v>
      </c>
      <c r="U965" s="300" t="s">
        <v>137</v>
      </c>
      <c r="V965" s="300" t="s">
        <v>147</v>
      </c>
      <c r="W965" s="283" t="s">
        <v>3055</v>
      </c>
      <c r="X965" s="283">
        <v>136</v>
      </c>
      <c r="Y965" s="282">
        <v>19</v>
      </c>
      <c r="Z965" s="282"/>
      <c r="AA965" s="282">
        <v>1463</v>
      </c>
      <c r="AB965" s="300" t="s">
        <v>113</v>
      </c>
      <c r="AC965" s="411">
        <v>80</v>
      </c>
      <c r="AD965" s="282">
        <v>1880101</v>
      </c>
      <c r="AE965" s="2597">
        <v>872016929552000</v>
      </c>
      <c r="AF965" s="282">
        <v>10</v>
      </c>
      <c r="AG965" s="282" t="s">
        <v>113</v>
      </c>
      <c r="AH965" s="2781">
        <v>4</v>
      </c>
      <c r="AL965" s="2938"/>
    </row>
    <row r="966" spans="2:39">
      <c r="B966" s="120"/>
      <c r="C966" s="557" t="s">
        <v>2766</v>
      </c>
      <c r="D966" s="557" t="s">
        <v>2193</v>
      </c>
      <c r="E966" s="1463" t="s">
        <v>2769</v>
      </c>
      <c r="F966" s="2292">
        <v>929003774802</v>
      </c>
      <c r="G966" s="108">
        <v>8720169295544</v>
      </c>
      <c r="H966" s="595" t="s">
        <v>1559</v>
      </c>
      <c r="I966" s="595"/>
      <c r="J966" s="527">
        <v>20.5</v>
      </c>
      <c r="K966" s="1160">
        <v>3000</v>
      </c>
      <c r="L966" s="271">
        <v>4000</v>
      </c>
      <c r="M966" s="306">
        <v>50000</v>
      </c>
      <c r="N966" s="411">
        <v>3</v>
      </c>
      <c r="O966" s="308" t="s">
        <v>125</v>
      </c>
      <c r="P966" s="2000">
        <v>420</v>
      </c>
      <c r="Q966" s="911"/>
      <c r="R966" s="1785" t="s">
        <v>48</v>
      </c>
      <c r="S966" s="308"/>
      <c r="T966" s="308" t="s">
        <v>3654</v>
      </c>
      <c r="U966" s="308" t="s">
        <v>137</v>
      </c>
      <c r="V966" s="308" t="s">
        <v>121</v>
      </c>
      <c r="W966" s="291" t="s">
        <v>3055</v>
      </c>
      <c r="X966" s="291">
        <v>146</v>
      </c>
      <c r="Y966" s="271">
        <v>19</v>
      </c>
      <c r="Z966" s="271"/>
      <c r="AA966" s="271">
        <v>1463</v>
      </c>
      <c r="AB966" s="308" t="s">
        <v>113</v>
      </c>
      <c r="AC966" s="411">
        <v>80</v>
      </c>
      <c r="AD966" s="271">
        <v>1880097</v>
      </c>
      <c r="AE966" s="2591">
        <v>872016929554400</v>
      </c>
      <c r="AF966" s="271">
        <v>10</v>
      </c>
      <c r="AG966" s="271" t="s">
        <v>113</v>
      </c>
      <c r="AH966" s="2779">
        <v>4</v>
      </c>
      <c r="AL966" s="2938"/>
    </row>
    <row r="967" spans="2:39">
      <c r="B967" s="120"/>
      <c r="C967" s="557" t="s">
        <v>2766</v>
      </c>
      <c r="D967" s="557" t="s">
        <v>2193</v>
      </c>
      <c r="E967" s="1463" t="s">
        <v>2769</v>
      </c>
      <c r="F967" s="2292">
        <v>929003774902</v>
      </c>
      <c r="G967" s="108">
        <v>8720169295568</v>
      </c>
      <c r="H967" s="62" t="s">
        <v>1560</v>
      </c>
      <c r="I967" s="62"/>
      <c r="J967" s="527">
        <v>20.5</v>
      </c>
      <c r="K967" s="1160">
        <v>3000</v>
      </c>
      <c r="L967" s="271">
        <v>6500</v>
      </c>
      <c r="M967" s="306">
        <v>50000</v>
      </c>
      <c r="N967" s="411">
        <v>3</v>
      </c>
      <c r="O967" s="308" t="s">
        <v>125</v>
      </c>
      <c r="P967" s="2000">
        <v>420</v>
      </c>
      <c r="Q967" s="911"/>
      <c r="R967" s="1785" t="s">
        <v>48</v>
      </c>
      <c r="S967" s="308"/>
      <c r="T967" s="308" t="s">
        <v>3654</v>
      </c>
      <c r="U967" s="308" t="s">
        <v>137</v>
      </c>
      <c r="V967" s="308" t="s">
        <v>150</v>
      </c>
      <c r="W967" s="291" t="s">
        <v>3055</v>
      </c>
      <c r="X967" s="291">
        <v>146</v>
      </c>
      <c r="Y967" s="271">
        <v>19</v>
      </c>
      <c r="Z967" s="271"/>
      <c r="AA967" s="271">
        <v>1463</v>
      </c>
      <c r="AB967" s="308" t="s">
        <v>113</v>
      </c>
      <c r="AC967" s="411">
        <v>80</v>
      </c>
      <c r="AD967" s="271">
        <v>1880105</v>
      </c>
      <c r="AE967" s="2591">
        <v>872016929556800</v>
      </c>
      <c r="AF967" s="271">
        <v>10</v>
      </c>
      <c r="AG967" s="271" t="s">
        <v>113</v>
      </c>
      <c r="AH967" s="2779">
        <v>4</v>
      </c>
      <c r="AL967" s="2938"/>
    </row>
    <row r="968" spans="2:39">
      <c r="B968" s="120"/>
      <c r="C968" s="557" t="s">
        <v>2766</v>
      </c>
      <c r="D968" s="557" t="s">
        <v>2193</v>
      </c>
      <c r="E968" s="1463" t="s">
        <v>2769</v>
      </c>
      <c r="F968" s="2292">
        <v>929003775302</v>
      </c>
      <c r="G968" s="108">
        <v>8720169295643</v>
      </c>
      <c r="H968" s="62" t="s">
        <v>1561</v>
      </c>
      <c r="I968" s="62"/>
      <c r="J968" s="376">
        <v>26.7</v>
      </c>
      <c r="K968" s="1160">
        <v>3700</v>
      </c>
      <c r="L968" s="271">
        <v>3000</v>
      </c>
      <c r="M968" s="306">
        <v>50000</v>
      </c>
      <c r="N968" s="411">
        <v>3</v>
      </c>
      <c r="O968" s="308" t="s">
        <v>119</v>
      </c>
      <c r="P968" s="958">
        <v>450</v>
      </c>
      <c r="Q968" s="911"/>
      <c r="R968" s="1785" t="s">
        <v>48</v>
      </c>
      <c r="S968" s="308"/>
      <c r="T968" s="308" t="s">
        <v>3657</v>
      </c>
      <c r="U968" s="308" t="s">
        <v>137</v>
      </c>
      <c r="V968" s="308" t="s">
        <v>147</v>
      </c>
      <c r="W968" s="291" t="s">
        <v>3056</v>
      </c>
      <c r="X968" s="291">
        <v>138</v>
      </c>
      <c r="Y968" s="271">
        <v>19</v>
      </c>
      <c r="Z968" s="271"/>
      <c r="AA968" s="271">
        <v>1463</v>
      </c>
      <c r="AB968" s="308" t="s">
        <v>113</v>
      </c>
      <c r="AC968" s="411">
        <v>80</v>
      </c>
      <c r="AD968" s="271">
        <v>1857687</v>
      </c>
      <c r="AE968" s="2591">
        <v>872016929564300</v>
      </c>
      <c r="AF968" s="271">
        <v>10</v>
      </c>
      <c r="AG968" s="271" t="s">
        <v>113</v>
      </c>
      <c r="AH968" s="2779">
        <v>4</v>
      </c>
      <c r="AL968" s="2938"/>
    </row>
    <row r="969" spans="2:39">
      <c r="B969" s="120"/>
      <c r="C969" s="557" t="s">
        <v>2766</v>
      </c>
      <c r="D969" s="557" t="s">
        <v>2193</v>
      </c>
      <c r="E969" s="1463" t="s">
        <v>2769</v>
      </c>
      <c r="F969" s="2292">
        <v>929003775402</v>
      </c>
      <c r="G969" s="108">
        <v>8720169295667</v>
      </c>
      <c r="H969" s="595" t="s">
        <v>1562</v>
      </c>
      <c r="I969" s="595"/>
      <c r="J969" s="527">
        <v>26.7</v>
      </c>
      <c r="K969" s="1160">
        <v>3900</v>
      </c>
      <c r="L969" s="271">
        <v>4000</v>
      </c>
      <c r="M969" s="306">
        <v>50000</v>
      </c>
      <c r="N969" s="411">
        <v>3</v>
      </c>
      <c r="O969" s="308" t="s">
        <v>125</v>
      </c>
      <c r="P969" s="958">
        <v>450</v>
      </c>
      <c r="Q969" s="911"/>
      <c r="R969" s="1785" t="s">
        <v>48</v>
      </c>
      <c r="S969" s="308"/>
      <c r="T969" s="308" t="s">
        <v>3657</v>
      </c>
      <c r="U969" s="308" t="s">
        <v>137</v>
      </c>
      <c r="V969" s="308" t="s">
        <v>121</v>
      </c>
      <c r="W969" s="291" t="s">
        <v>3056</v>
      </c>
      <c r="X969" s="291">
        <v>146</v>
      </c>
      <c r="Y969" s="271">
        <v>19</v>
      </c>
      <c r="Z969" s="271"/>
      <c r="AA969" s="271">
        <v>1463</v>
      </c>
      <c r="AB969" s="308" t="s">
        <v>113</v>
      </c>
      <c r="AC969" s="411">
        <v>80</v>
      </c>
      <c r="AD969" s="271">
        <v>1857686</v>
      </c>
      <c r="AE969" s="2591">
        <v>872016929566700</v>
      </c>
      <c r="AF969" s="271">
        <v>10</v>
      </c>
      <c r="AG969" s="271" t="s">
        <v>113</v>
      </c>
      <c r="AH969" s="2779">
        <v>4</v>
      </c>
      <c r="AL969" s="2938"/>
    </row>
    <row r="970" spans="2:39">
      <c r="B970" s="121"/>
      <c r="C970" s="834" t="s">
        <v>2766</v>
      </c>
      <c r="D970" s="834" t="s">
        <v>2193</v>
      </c>
      <c r="E970" s="1483" t="s">
        <v>2769</v>
      </c>
      <c r="F970" s="2293">
        <v>929003775502</v>
      </c>
      <c r="G970" s="484">
        <v>8720169295681</v>
      </c>
      <c r="H970" s="264" t="s">
        <v>1563</v>
      </c>
      <c r="I970" s="264"/>
      <c r="J970" s="1346">
        <v>26.7</v>
      </c>
      <c r="K970" s="1163">
        <v>3900</v>
      </c>
      <c r="L970" s="273">
        <v>6500</v>
      </c>
      <c r="M970" s="479">
        <v>50000</v>
      </c>
      <c r="N970" s="657">
        <v>3</v>
      </c>
      <c r="O970" s="1670" t="s">
        <v>125</v>
      </c>
      <c r="P970" s="1994">
        <v>450</v>
      </c>
      <c r="Q970" s="911"/>
      <c r="R970" s="1791" t="s">
        <v>48</v>
      </c>
      <c r="S970" s="1670"/>
      <c r="T970" s="1670" t="s">
        <v>3657</v>
      </c>
      <c r="U970" s="1670" t="s">
        <v>137</v>
      </c>
      <c r="V970" s="1670" t="s">
        <v>150</v>
      </c>
      <c r="W970" s="284" t="s">
        <v>3056</v>
      </c>
      <c r="X970" s="284">
        <v>146</v>
      </c>
      <c r="Y970" s="273">
        <v>19</v>
      </c>
      <c r="Z970" s="273"/>
      <c r="AA970" s="273">
        <v>1463</v>
      </c>
      <c r="AB970" s="1670" t="s">
        <v>113</v>
      </c>
      <c r="AC970" s="657">
        <v>80</v>
      </c>
      <c r="AD970" s="273">
        <v>1857689</v>
      </c>
      <c r="AE970" s="2592">
        <v>872016929568100</v>
      </c>
      <c r="AF970" s="273">
        <v>10</v>
      </c>
      <c r="AG970" s="273" t="s">
        <v>113</v>
      </c>
      <c r="AH970" s="2780">
        <v>4</v>
      </c>
      <c r="AL970" s="2938"/>
    </row>
    <row r="971" spans="2:39" ht="14.5" customHeight="1">
      <c r="B971" s="13"/>
      <c r="C971" s="14"/>
      <c r="D971" s="14"/>
      <c r="E971" s="14"/>
      <c r="F971" s="2163" t="s">
        <v>3765</v>
      </c>
      <c r="G971" s="13"/>
      <c r="H971" s="13"/>
      <c r="I971" s="13"/>
      <c r="J971" s="297"/>
      <c r="K971" s="297"/>
      <c r="L971" s="297"/>
      <c r="M971" s="297"/>
      <c r="N971" s="297"/>
      <c r="O971" s="297"/>
      <c r="P971" s="145"/>
      <c r="Q971" s="14"/>
      <c r="R971" s="297"/>
      <c r="S971" s="297"/>
      <c r="T971" s="297"/>
      <c r="U971" s="297"/>
      <c r="V971" s="297"/>
      <c r="W971" s="297"/>
      <c r="X971" s="297"/>
      <c r="Y971" s="297"/>
      <c r="Z971" s="297"/>
      <c r="AA971" s="297"/>
      <c r="AB971" s="297"/>
      <c r="AC971" s="294"/>
      <c r="AD971" s="297"/>
      <c r="AE971" s="297"/>
      <c r="AF971" s="297"/>
      <c r="AG971" s="297"/>
      <c r="AH971" s="2841"/>
      <c r="AI971"/>
      <c r="AL971" s="2938"/>
    </row>
    <row r="972" spans="2:39" ht="14.5" customHeight="1">
      <c r="B972" s="14"/>
      <c r="C972" s="14"/>
      <c r="D972" s="14"/>
      <c r="E972" s="14"/>
      <c r="F972" s="13"/>
      <c r="G972" s="21"/>
      <c r="H972" s="14"/>
      <c r="I972" s="14"/>
      <c r="J972" s="145"/>
      <c r="K972" s="145"/>
      <c r="L972" s="404"/>
      <c r="M972" s="145"/>
      <c r="N972" s="145"/>
      <c r="O972" s="145"/>
      <c r="P972" s="144"/>
      <c r="Q972" s="14"/>
      <c r="R972" s="145"/>
      <c r="S972" s="145"/>
      <c r="T972" s="145"/>
      <c r="U972" s="145"/>
      <c r="V972" s="145"/>
      <c r="W972" s="145"/>
      <c r="X972" s="145"/>
      <c r="Y972" s="404"/>
      <c r="Z972" s="404"/>
      <c r="AA972" s="404"/>
      <c r="AB972" s="145"/>
      <c r="AC972" s="145"/>
      <c r="AD972" s="404"/>
      <c r="AE972" s="404"/>
      <c r="AF972" s="145"/>
      <c r="AG972" s="145"/>
      <c r="AH972" s="2828"/>
      <c r="AI972"/>
      <c r="AL972" s="2938"/>
    </row>
    <row r="973" spans="2:39" s="1484" customFormat="1" ht="15" customHeight="1">
      <c r="B973" s="1484" t="s">
        <v>2803</v>
      </c>
      <c r="J973" s="1666"/>
      <c r="K973" s="1666"/>
      <c r="L973" s="1901"/>
      <c r="M973" s="1666"/>
      <c r="N973" s="1666"/>
      <c r="O973" s="1666"/>
      <c r="P973" s="33"/>
      <c r="R973" s="1666"/>
      <c r="S973" s="1666"/>
      <c r="T973" s="1666"/>
      <c r="U973" s="1666"/>
      <c r="V973" s="1666"/>
      <c r="W973" s="1666"/>
      <c r="X973" s="1666"/>
      <c r="Y973" s="1901"/>
      <c r="Z973" s="1901"/>
      <c r="AA973" s="1901"/>
      <c r="AB973" s="1666"/>
      <c r="AC973" s="2483"/>
      <c r="AD973" s="1901"/>
      <c r="AE973" s="1901"/>
      <c r="AF973" s="1666"/>
      <c r="AG973" s="1666"/>
      <c r="AH973" s="2791"/>
      <c r="AJ973"/>
      <c r="AK973" s="2933"/>
      <c r="AL973" s="2938"/>
    </row>
    <row r="974" spans="2:39">
      <c r="B974" s="561" t="s">
        <v>1616</v>
      </c>
      <c r="C974" s="1461" t="s">
        <v>2766</v>
      </c>
      <c r="D974" s="1461" t="s">
        <v>2193</v>
      </c>
      <c r="E974" s="1462" t="s">
        <v>2769</v>
      </c>
      <c r="F974" s="2265">
        <v>929002696302</v>
      </c>
      <c r="G974" s="197">
        <v>8719514344327</v>
      </c>
      <c r="H974" s="1533" t="s">
        <v>1617</v>
      </c>
      <c r="I974" s="1533"/>
      <c r="J974" s="1689" t="s">
        <v>1618</v>
      </c>
      <c r="K974" s="1553" t="s">
        <v>1619</v>
      </c>
      <c r="L974" s="1503">
        <v>2700</v>
      </c>
      <c r="M974" s="421">
        <v>60000</v>
      </c>
      <c r="N974" s="1530">
        <v>5</v>
      </c>
      <c r="O974" s="1503" t="s">
        <v>117</v>
      </c>
      <c r="P974" s="1993">
        <v>875</v>
      </c>
      <c r="Q974" s="911"/>
      <c r="R974" s="1759" t="s">
        <v>48</v>
      </c>
      <c r="S974" s="1503" t="s">
        <v>104</v>
      </c>
      <c r="T974" s="1503" t="s">
        <v>3113</v>
      </c>
      <c r="U974" s="1503"/>
      <c r="V974" s="1503" t="s">
        <v>116</v>
      </c>
      <c r="W974" s="1673">
        <v>24</v>
      </c>
      <c r="X974" s="1673" t="s">
        <v>3187</v>
      </c>
      <c r="Y974" s="1503">
        <v>8</v>
      </c>
      <c r="Z974" s="1503">
        <v>1.3</v>
      </c>
      <c r="AA974" s="1503">
        <v>5000</v>
      </c>
      <c r="AB974" s="1503" t="s">
        <v>133</v>
      </c>
      <c r="AC974" s="1530">
        <v>90</v>
      </c>
      <c r="AD974" s="1503">
        <v>620703</v>
      </c>
      <c r="AE974" s="1503">
        <v>871951434432700</v>
      </c>
      <c r="AF974" s="1503">
        <v>10</v>
      </c>
      <c r="AG974" s="1503" t="s">
        <v>113</v>
      </c>
      <c r="AH974" s="2792">
        <v>20</v>
      </c>
      <c r="AL974" s="2938"/>
      <c r="AM974" s="2114"/>
    </row>
    <row r="975" spans="2:39">
      <c r="B975" s="887"/>
      <c r="C975" s="557" t="s">
        <v>2766</v>
      </c>
      <c r="D975" s="557" t="s">
        <v>2193</v>
      </c>
      <c r="E975" s="1463" t="s">
        <v>2769</v>
      </c>
      <c r="F975" s="187">
        <v>929002696402</v>
      </c>
      <c r="G975" s="224">
        <v>8719514344341</v>
      </c>
      <c r="H975" s="787" t="s">
        <v>1620</v>
      </c>
      <c r="I975" s="787"/>
      <c r="J975" s="896" t="s">
        <v>1618</v>
      </c>
      <c r="K975" s="830" t="s">
        <v>1619</v>
      </c>
      <c r="L975" s="1282">
        <v>3000</v>
      </c>
      <c r="M975" s="388">
        <v>60000</v>
      </c>
      <c r="N975" s="315">
        <v>5</v>
      </c>
      <c r="O975" s="1674" t="s">
        <v>117</v>
      </c>
      <c r="P975" s="960">
        <v>875</v>
      </c>
      <c r="Q975" s="911"/>
      <c r="R975" s="1798" t="s">
        <v>48</v>
      </c>
      <c r="S975" s="1674" t="s">
        <v>104</v>
      </c>
      <c r="T975" s="1674" t="s">
        <v>3113</v>
      </c>
      <c r="U975" s="1674"/>
      <c r="V975" s="1674" t="s">
        <v>147</v>
      </c>
      <c r="W975" s="1674">
        <v>24</v>
      </c>
      <c r="X975" s="1674" t="s">
        <v>3187</v>
      </c>
      <c r="Y975" s="1282">
        <v>8</v>
      </c>
      <c r="Z975" s="1282">
        <v>1.3</v>
      </c>
      <c r="AA975" s="1282">
        <v>5000</v>
      </c>
      <c r="AB975" s="1674" t="s">
        <v>133</v>
      </c>
      <c r="AC975" s="315">
        <v>90</v>
      </c>
      <c r="AD975" s="1282">
        <v>620730</v>
      </c>
      <c r="AE975" s="831">
        <v>871951434434100</v>
      </c>
      <c r="AF975" s="1282">
        <v>10</v>
      </c>
      <c r="AG975" s="1282" t="s">
        <v>113</v>
      </c>
      <c r="AH975" s="2793">
        <v>20</v>
      </c>
      <c r="AL975" s="2938"/>
      <c r="AM975" s="2114"/>
    </row>
    <row r="976" spans="2:39">
      <c r="B976" s="887"/>
      <c r="C976" s="557" t="s">
        <v>2766</v>
      </c>
      <c r="D976" s="557" t="s">
        <v>2193</v>
      </c>
      <c r="E976" s="1463" t="s">
        <v>2769</v>
      </c>
      <c r="F976" s="187">
        <v>929002696502</v>
      </c>
      <c r="G976" s="224">
        <v>8719514344365</v>
      </c>
      <c r="H976" s="787" t="s">
        <v>1621</v>
      </c>
      <c r="I976" s="787"/>
      <c r="J976" s="896" t="s">
        <v>1618</v>
      </c>
      <c r="K976" s="830" t="s">
        <v>1622</v>
      </c>
      <c r="L976" s="831">
        <v>4000</v>
      </c>
      <c r="M976" s="388">
        <v>60000</v>
      </c>
      <c r="N976" s="315">
        <v>5</v>
      </c>
      <c r="O976" s="831" t="s">
        <v>117</v>
      </c>
      <c r="P976" s="960">
        <v>875</v>
      </c>
      <c r="Q976" s="911"/>
      <c r="R976" s="1719" t="s">
        <v>48</v>
      </c>
      <c r="S976" s="831" t="s">
        <v>104</v>
      </c>
      <c r="T976" s="831" t="s">
        <v>3113</v>
      </c>
      <c r="U976" s="831"/>
      <c r="V976" s="831" t="s">
        <v>121</v>
      </c>
      <c r="W976" s="2020">
        <v>24</v>
      </c>
      <c r="X976" s="2020" t="s">
        <v>3188</v>
      </c>
      <c r="Y976" s="831">
        <v>8</v>
      </c>
      <c r="Z976" s="831">
        <v>1.3</v>
      </c>
      <c r="AA976" s="831">
        <v>5000</v>
      </c>
      <c r="AB976" s="831" t="s">
        <v>133</v>
      </c>
      <c r="AC976" s="315">
        <v>90</v>
      </c>
      <c r="AD976" s="831">
        <v>620714</v>
      </c>
      <c r="AE976" s="831">
        <v>871951434436500</v>
      </c>
      <c r="AF976" s="831">
        <v>10</v>
      </c>
      <c r="AG976" s="831" t="s">
        <v>113</v>
      </c>
      <c r="AH976" s="2788">
        <v>20</v>
      </c>
      <c r="AL976" s="2938"/>
      <c r="AM976" s="2114"/>
    </row>
    <row r="977" spans="2:39">
      <c r="B977" s="857"/>
      <c r="C977" s="557" t="s">
        <v>2766</v>
      </c>
      <c r="D977" s="557" t="s">
        <v>2193</v>
      </c>
      <c r="E977" s="1463" t="s">
        <v>2769</v>
      </c>
      <c r="F977" s="187">
        <v>929002696602</v>
      </c>
      <c r="G977" s="224">
        <v>8719514344389</v>
      </c>
      <c r="H977" s="787" t="s">
        <v>1623</v>
      </c>
      <c r="I977" s="787"/>
      <c r="J977" s="896" t="s">
        <v>1618</v>
      </c>
      <c r="K977" s="830" t="s">
        <v>1622</v>
      </c>
      <c r="L977" s="831">
        <v>6500</v>
      </c>
      <c r="M977" s="388">
        <v>60000</v>
      </c>
      <c r="N977" s="315">
        <v>5</v>
      </c>
      <c r="O977" s="831" t="s">
        <v>117</v>
      </c>
      <c r="P977" s="960">
        <v>875</v>
      </c>
      <c r="Q977" s="911"/>
      <c r="R977" s="1719" t="s">
        <v>48</v>
      </c>
      <c r="S977" s="831" t="s">
        <v>104</v>
      </c>
      <c r="T977" s="831" t="s">
        <v>3113</v>
      </c>
      <c r="U977" s="831"/>
      <c r="V977" s="831" t="s">
        <v>150</v>
      </c>
      <c r="W977" s="2020">
        <v>24</v>
      </c>
      <c r="X977" s="2020" t="s">
        <v>3188</v>
      </c>
      <c r="Y977" s="831">
        <v>8</v>
      </c>
      <c r="Z977" s="831">
        <v>1.3</v>
      </c>
      <c r="AA977" s="831">
        <v>5000</v>
      </c>
      <c r="AB977" s="831" t="s">
        <v>133</v>
      </c>
      <c r="AC977" s="315">
        <v>90</v>
      </c>
      <c r="AD977" s="831">
        <v>620716</v>
      </c>
      <c r="AE977" s="831">
        <v>871951434438900</v>
      </c>
      <c r="AF977" s="831">
        <v>10</v>
      </c>
      <c r="AG977" s="831" t="s">
        <v>113</v>
      </c>
      <c r="AH977" s="2788">
        <v>20</v>
      </c>
      <c r="AL977" s="2938"/>
      <c r="AM977" s="2114"/>
    </row>
    <row r="978" spans="2:39">
      <c r="B978" s="887"/>
      <c r="C978" s="557" t="s">
        <v>2766</v>
      </c>
      <c r="D978" s="557" t="s">
        <v>2193</v>
      </c>
      <c r="E978" s="1463" t="s">
        <v>2769</v>
      </c>
      <c r="F978" s="187">
        <v>929002696702</v>
      </c>
      <c r="G978" s="224">
        <v>8719514344402</v>
      </c>
      <c r="H978" s="787" t="s">
        <v>1624</v>
      </c>
      <c r="I978" s="787"/>
      <c r="J978" s="896" t="s">
        <v>1625</v>
      </c>
      <c r="K978" s="830" t="s">
        <v>1626</v>
      </c>
      <c r="L978" s="831">
        <v>2700</v>
      </c>
      <c r="M978" s="388">
        <v>60000</v>
      </c>
      <c r="N978" s="315">
        <v>5</v>
      </c>
      <c r="O978" s="831" t="s">
        <v>117</v>
      </c>
      <c r="P978" s="960">
        <v>915</v>
      </c>
      <c r="Q978" s="911"/>
      <c r="R978" s="1719" t="s">
        <v>48</v>
      </c>
      <c r="S978" s="831" t="s">
        <v>104</v>
      </c>
      <c r="T978" s="831" t="s">
        <v>3114</v>
      </c>
      <c r="U978" s="831"/>
      <c r="V978" s="831" t="s">
        <v>116</v>
      </c>
      <c r="W978" s="2020">
        <v>24</v>
      </c>
      <c r="X978" s="2020" t="s">
        <v>3187</v>
      </c>
      <c r="Y978" s="831">
        <v>8</v>
      </c>
      <c r="Z978" s="831">
        <v>1.3</v>
      </c>
      <c r="AA978" s="831">
        <v>5000</v>
      </c>
      <c r="AB978" s="831" t="s">
        <v>133</v>
      </c>
      <c r="AC978" s="315">
        <v>90</v>
      </c>
      <c r="AD978" s="831">
        <v>620707</v>
      </c>
      <c r="AE978" s="831">
        <v>871951434440200</v>
      </c>
      <c r="AF978" s="831">
        <v>10</v>
      </c>
      <c r="AG978" s="831" t="s">
        <v>113</v>
      </c>
      <c r="AH978" s="2788">
        <v>20</v>
      </c>
      <c r="AL978" s="2938"/>
      <c r="AM978" s="2114"/>
    </row>
    <row r="979" spans="2:39">
      <c r="B979" s="887"/>
      <c r="C979" s="557" t="s">
        <v>2766</v>
      </c>
      <c r="D979" s="557" t="s">
        <v>2193</v>
      </c>
      <c r="E979" s="1463" t="s">
        <v>2769</v>
      </c>
      <c r="F979" s="187">
        <v>929002696802</v>
      </c>
      <c r="G979" s="224">
        <v>8719514344426</v>
      </c>
      <c r="H979" s="787" t="s">
        <v>1627</v>
      </c>
      <c r="I979" s="787"/>
      <c r="J979" s="896" t="s">
        <v>1625</v>
      </c>
      <c r="K979" s="830" t="s">
        <v>1626</v>
      </c>
      <c r="L979" s="1282">
        <v>3000</v>
      </c>
      <c r="M979" s="388">
        <v>60000</v>
      </c>
      <c r="N979" s="315">
        <v>5</v>
      </c>
      <c r="O979" s="1674" t="s">
        <v>117</v>
      </c>
      <c r="P979" s="960">
        <v>915</v>
      </c>
      <c r="Q979" s="911"/>
      <c r="R979" s="1798" t="s">
        <v>48</v>
      </c>
      <c r="S979" s="1674" t="s">
        <v>104</v>
      </c>
      <c r="T979" s="1674" t="s">
        <v>3114</v>
      </c>
      <c r="U979" s="1674"/>
      <c r="V979" s="1674" t="s">
        <v>147</v>
      </c>
      <c r="W979" s="1674">
        <v>24</v>
      </c>
      <c r="X979" s="1674" t="s">
        <v>3187</v>
      </c>
      <c r="Y979" s="1282">
        <v>8</v>
      </c>
      <c r="Z979" s="1282">
        <v>1.3</v>
      </c>
      <c r="AA979" s="1282">
        <v>5000</v>
      </c>
      <c r="AB979" s="1674" t="s">
        <v>133</v>
      </c>
      <c r="AC979" s="315">
        <v>90</v>
      </c>
      <c r="AD979" s="1282">
        <v>620699</v>
      </c>
      <c r="AE979" s="831">
        <v>871951434442600</v>
      </c>
      <c r="AF979" s="1282">
        <v>10</v>
      </c>
      <c r="AG979" s="1282" t="s">
        <v>113</v>
      </c>
      <c r="AH979" s="2793">
        <v>20</v>
      </c>
      <c r="AL979" s="2938"/>
      <c r="AM979" s="2114"/>
    </row>
    <row r="980" spans="2:39">
      <c r="B980" s="887"/>
      <c r="C980" s="557" t="s">
        <v>2766</v>
      </c>
      <c r="D980" s="557" t="s">
        <v>2193</v>
      </c>
      <c r="E980" s="1463" t="s">
        <v>2769</v>
      </c>
      <c r="F980" s="187">
        <v>929002696902</v>
      </c>
      <c r="G980" s="224">
        <v>8719514344440</v>
      </c>
      <c r="H980" s="787" t="s">
        <v>1628</v>
      </c>
      <c r="I980" s="787"/>
      <c r="J980" s="896" t="s">
        <v>1625</v>
      </c>
      <c r="K980" s="830" t="s">
        <v>1629</v>
      </c>
      <c r="L980" s="831">
        <v>4000</v>
      </c>
      <c r="M980" s="388">
        <v>60000</v>
      </c>
      <c r="N980" s="315">
        <v>5</v>
      </c>
      <c r="O980" s="831" t="s">
        <v>119</v>
      </c>
      <c r="P980" s="960">
        <v>915</v>
      </c>
      <c r="Q980" s="911"/>
      <c r="R980" s="1719" t="s">
        <v>48</v>
      </c>
      <c r="S980" s="831" t="s">
        <v>104</v>
      </c>
      <c r="T980" s="831" t="s">
        <v>3114</v>
      </c>
      <c r="U980" s="831"/>
      <c r="V980" s="831" t="s">
        <v>121</v>
      </c>
      <c r="W980" s="2020">
        <v>24</v>
      </c>
      <c r="X980" s="2020" t="s">
        <v>3189</v>
      </c>
      <c r="Y980" s="831">
        <v>8</v>
      </c>
      <c r="Z980" s="831">
        <v>1.3</v>
      </c>
      <c r="AA980" s="831">
        <v>5000</v>
      </c>
      <c r="AB980" s="831" t="s">
        <v>133</v>
      </c>
      <c r="AC980" s="315">
        <v>90</v>
      </c>
      <c r="AD980" s="831">
        <v>620727</v>
      </c>
      <c r="AE980" s="831">
        <v>871951434444000</v>
      </c>
      <c r="AF980" s="831">
        <v>10</v>
      </c>
      <c r="AG980" s="831" t="s">
        <v>113</v>
      </c>
      <c r="AH980" s="2788">
        <v>20</v>
      </c>
      <c r="AL980" s="2938"/>
      <c r="AM980" s="2114"/>
    </row>
    <row r="981" spans="2:39">
      <c r="B981" s="887"/>
      <c r="C981" s="557" t="s">
        <v>2766</v>
      </c>
      <c r="D981" s="557" t="s">
        <v>2193</v>
      </c>
      <c r="E981" s="1463" t="s">
        <v>2769</v>
      </c>
      <c r="F981" s="187">
        <v>929002697002</v>
      </c>
      <c r="G981" s="224">
        <v>8719514344464</v>
      </c>
      <c r="H981" s="787" t="s">
        <v>1630</v>
      </c>
      <c r="I981" s="787"/>
      <c r="J981" s="896" t="s">
        <v>1625</v>
      </c>
      <c r="K981" s="830" t="s">
        <v>1631</v>
      </c>
      <c r="L981" s="831">
        <v>6500</v>
      </c>
      <c r="M981" s="388">
        <v>60000</v>
      </c>
      <c r="N981" s="315">
        <v>5</v>
      </c>
      <c r="O981" s="831" t="s">
        <v>117</v>
      </c>
      <c r="P981" s="960">
        <v>915</v>
      </c>
      <c r="Q981" s="911"/>
      <c r="R981" s="1719" t="s">
        <v>48</v>
      </c>
      <c r="S981" s="831" t="s">
        <v>104</v>
      </c>
      <c r="T981" s="831" t="s">
        <v>3114</v>
      </c>
      <c r="U981" s="831"/>
      <c r="V981" s="831" t="s">
        <v>150</v>
      </c>
      <c r="W981" s="2020">
        <v>24</v>
      </c>
      <c r="X981" s="2020" t="s">
        <v>3190</v>
      </c>
      <c r="Y981" s="831">
        <v>8</v>
      </c>
      <c r="Z981" s="831">
        <v>1.3</v>
      </c>
      <c r="AA981" s="831">
        <v>5000</v>
      </c>
      <c r="AB981" s="831" t="s">
        <v>133</v>
      </c>
      <c r="AC981" s="315">
        <v>90</v>
      </c>
      <c r="AD981" s="831">
        <v>620726</v>
      </c>
      <c r="AE981" s="831">
        <v>871951434446400</v>
      </c>
      <c r="AF981" s="831">
        <v>10</v>
      </c>
      <c r="AG981" s="831" t="s">
        <v>113</v>
      </c>
      <c r="AH981" s="2788">
        <v>20</v>
      </c>
      <c r="AL981" s="2938"/>
      <c r="AM981" s="2114"/>
    </row>
    <row r="982" spans="2:39">
      <c r="B982" s="887"/>
      <c r="C982" s="557" t="s">
        <v>2766</v>
      </c>
      <c r="D982" s="557" t="s">
        <v>2193</v>
      </c>
      <c r="E982" s="1463" t="s">
        <v>2769</v>
      </c>
      <c r="F982" s="187">
        <v>929002697102</v>
      </c>
      <c r="G982" s="224">
        <v>8719514344488</v>
      </c>
      <c r="H982" s="787" t="s">
        <v>1632</v>
      </c>
      <c r="I982" s="787"/>
      <c r="J982" s="896" t="s">
        <v>1633</v>
      </c>
      <c r="K982" s="830" t="s">
        <v>1634</v>
      </c>
      <c r="L982" s="831">
        <v>2700</v>
      </c>
      <c r="M982" s="388">
        <v>60000</v>
      </c>
      <c r="N982" s="315">
        <v>5</v>
      </c>
      <c r="O982" s="831" t="s">
        <v>117</v>
      </c>
      <c r="P982" s="960">
        <v>960</v>
      </c>
      <c r="Q982" s="911"/>
      <c r="R982" s="1719" t="s">
        <v>48</v>
      </c>
      <c r="S982" s="831" t="s">
        <v>104</v>
      </c>
      <c r="T982" s="831" t="s">
        <v>3115</v>
      </c>
      <c r="U982" s="831"/>
      <c r="V982" s="831" t="s">
        <v>116</v>
      </c>
      <c r="W982" s="2020">
        <v>24</v>
      </c>
      <c r="X982" s="2020" t="s">
        <v>3187</v>
      </c>
      <c r="Y982" s="831">
        <v>8</v>
      </c>
      <c r="Z982" s="831">
        <v>1.3</v>
      </c>
      <c r="AA982" s="831">
        <v>5000</v>
      </c>
      <c r="AB982" s="831" t="s">
        <v>133</v>
      </c>
      <c r="AC982" s="315">
        <v>90</v>
      </c>
      <c r="AD982" s="831">
        <v>620705</v>
      </c>
      <c r="AE982" s="831">
        <v>871951434448800</v>
      </c>
      <c r="AF982" s="831">
        <v>10</v>
      </c>
      <c r="AG982" s="831" t="s">
        <v>113</v>
      </c>
      <c r="AH982" s="2788">
        <v>20</v>
      </c>
      <c r="AL982" s="2938"/>
      <c r="AM982" s="2114"/>
    </row>
    <row r="983" spans="2:39">
      <c r="B983" s="887"/>
      <c r="C983" s="557" t="s">
        <v>2766</v>
      </c>
      <c r="D983" s="557" t="s">
        <v>2193</v>
      </c>
      <c r="E983" s="1463" t="s">
        <v>2769</v>
      </c>
      <c r="F983" s="187">
        <v>929002697202</v>
      </c>
      <c r="G983" s="224">
        <v>8719514344501</v>
      </c>
      <c r="H983" s="787" t="s">
        <v>1635</v>
      </c>
      <c r="I983" s="787"/>
      <c r="J983" s="896" t="s">
        <v>1633</v>
      </c>
      <c r="K983" s="830" t="s">
        <v>1634</v>
      </c>
      <c r="L983" s="1282">
        <v>3000</v>
      </c>
      <c r="M983" s="388">
        <v>60000</v>
      </c>
      <c r="N983" s="315">
        <v>5</v>
      </c>
      <c r="O983" s="1674" t="s">
        <v>117</v>
      </c>
      <c r="P983" s="960">
        <v>960</v>
      </c>
      <c r="Q983" s="911"/>
      <c r="R983" s="1798" t="s">
        <v>48</v>
      </c>
      <c r="S983" s="1674" t="s">
        <v>104</v>
      </c>
      <c r="T983" s="1674" t="s">
        <v>3115</v>
      </c>
      <c r="U983" s="1674"/>
      <c r="V983" s="1674" t="s">
        <v>147</v>
      </c>
      <c r="W983" s="1674">
        <v>24</v>
      </c>
      <c r="X983" s="1674" t="s">
        <v>3187</v>
      </c>
      <c r="Y983" s="1282">
        <v>8</v>
      </c>
      <c r="Z983" s="1282">
        <v>1.3</v>
      </c>
      <c r="AA983" s="1282">
        <v>5000</v>
      </c>
      <c r="AB983" s="1674" t="s">
        <v>133</v>
      </c>
      <c r="AC983" s="315">
        <v>90</v>
      </c>
      <c r="AD983" s="1282">
        <v>620702</v>
      </c>
      <c r="AE983" s="831">
        <v>871951434450100</v>
      </c>
      <c r="AF983" s="1282">
        <v>10</v>
      </c>
      <c r="AG983" s="1282" t="s">
        <v>113</v>
      </c>
      <c r="AH983" s="2793">
        <v>20</v>
      </c>
      <c r="AL983" s="2938"/>
      <c r="AM983" s="2114"/>
    </row>
    <row r="984" spans="2:39">
      <c r="B984" s="887"/>
      <c r="C984" s="557" t="s">
        <v>2766</v>
      </c>
      <c r="D984" s="557" t="s">
        <v>2193</v>
      </c>
      <c r="E984" s="1463" t="s">
        <v>2769</v>
      </c>
      <c r="F984" s="187">
        <v>929002697302</v>
      </c>
      <c r="G984" s="224">
        <v>8719514344525</v>
      </c>
      <c r="H984" s="787" t="s">
        <v>1636</v>
      </c>
      <c r="I984" s="787"/>
      <c r="J984" s="896" t="s">
        <v>1633</v>
      </c>
      <c r="K984" s="830" t="s">
        <v>1637</v>
      </c>
      <c r="L984" s="831">
        <v>4000</v>
      </c>
      <c r="M984" s="388">
        <v>60000</v>
      </c>
      <c r="N984" s="315">
        <v>5</v>
      </c>
      <c r="O984" s="831" t="s">
        <v>119</v>
      </c>
      <c r="P984" s="960">
        <v>960</v>
      </c>
      <c r="Q984" s="911"/>
      <c r="R984" s="1719" t="s">
        <v>48</v>
      </c>
      <c r="S984" s="831" t="s">
        <v>104</v>
      </c>
      <c r="T984" s="831" t="s">
        <v>3115</v>
      </c>
      <c r="U984" s="831"/>
      <c r="V984" s="831" t="s">
        <v>121</v>
      </c>
      <c r="W984" s="2020">
        <v>24</v>
      </c>
      <c r="X984" s="2020" t="s">
        <v>3189</v>
      </c>
      <c r="Y984" s="831">
        <v>8</v>
      </c>
      <c r="Z984" s="831">
        <v>1.3</v>
      </c>
      <c r="AA984" s="831">
        <v>5000</v>
      </c>
      <c r="AB984" s="831" t="s">
        <v>133</v>
      </c>
      <c r="AC984" s="315">
        <v>90</v>
      </c>
      <c r="AD984" s="831">
        <v>620722</v>
      </c>
      <c r="AE984" s="831">
        <v>871951434452500</v>
      </c>
      <c r="AF984" s="831">
        <v>10</v>
      </c>
      <c r="AG984" s="831" t="s">
        <v>113</v>
      </c>
      <c r="AH984" s="2788">
        <v>20</v>
      </c>
      <c r="AL984" s="2938"/>
      <c r="AM984" s="2114"/>
    </row>
    <row r="985" spans="2:39">
      <c r="B985" s="887"/>
      <c r="C985" s="557" t="s">
        <v>2766</v>
      </c>
      <c r="D985" s="557" t="s">
        <v>2193</v>
      </c>
      <c r="E985" s="1463" t="s">
        <v>2769</v>
      </c>
      <c r="F985" s="187">
        <v>929002697402</v>
      </c>
      <c r="G985" s="224">
        <v>8719514344549</v>
      </c>
      <c r="H985" s="787" t="s">
        <v>1638</v>
      </c>
      <c r="I985" s="787"/>
      <c r="J985" s="896" t="s">
        <v>1633</v>
      </c>
      <c r="K985" s="830" t="s">
        <v>1639</v>
      </c>
      <c r="L985" s="831">
        <v>6500</v>
      </c>
      <c r="M985" s="388">
        <v>60000</v>
      </c>
      <c r="N985" s="315">
        <v>5</v>
      </c>
      <c r="O985" s="831" t="s">
        <v>117</v>
      </c>
      <c r="P985" s="960">
        <v>960</v>
      </c>
      <c r="Q985" s="911"/>
      <c r="R985" s="1719" t="s">
        <v>48</v>
      </c>
      <c r="S985" s="831" t="s">
        <v>104</v>
      </c>
      <c r="T985" s="831" t="s">
        <v>3115</v>
      </c>
      <c r="U985" s="831"/>
      <c r="V985" s="831" t="s">
        <v>150</v>
      </c>
      <c r="W985" s="2020">
        <v>24</v>
      </c>
      <c r="X985" s="2020" t="s">
        <v>3188</v>
      </c>
      <c r="Y985" s="831">
        <v>8</v>
      </c>
      <c r="Z985" s="831">
        <v>1.3</v>
      </c>
      <c r="AA985" s="831">
        <v>5000</v>
      </c>
      <c r="AB985" s="831" t="s">
        <v>133</v>
      </c>
      <c r="AC985" s="315">
        <v>90</v>
      </c>
      <c r="AD985" s="831">
        <v>620712</v>
      </c>
      <c r="AE985" s="831">
        <v>871951434454900</v>
      </c>
      <c r="AF985" s="831">
        <v>10</v>
      </c>
      <c r="AG985" s="831" t="s">
        <v>113</v>
      </c>
      <c r="AH985" s="2788">
        <v>20</v>
      </c>
      <c r="AL985" s="2938"/>
      <c r="AM985" s="2114"/>
    </row>
    <row r="986" spans="2:39">
      <c r="B986" s="887"/>
      <c r="C986" s="557" t="s">
        <v>2766</v>
      </c>
      <c r="D986" s="557" t="s">
        <v>2193</v>
      </c>
      <c r="E986" s="1463" t="s">
        <v>2769</v>
      </c>
      <c r="F986" s="187">
        <v>929002697502</v>
      </c>
      <c r="G986" s="224">
        <v>8719514344563</v>
      </c>
      <c r="H986" s="787" t="s">
        <v>1640</v>
      </c>
      <c r="I986" s="787"/>
      <c r="J986" s="896" t="s">
        <v>1641</v>
      </c>
      <c r="K986" s="830" t="s">
        <v>1642</v>
      </c>
      <c r="L986" s="831">
        <v>2700</v>
      </c>
      <c r="M986" s="388">
        <v>60000</v>
      </c>
      <c r="N986" s="315">
        <v>5</v>
      </c>
      <c r="O986" s="831" t="s">
        <v>117</v>
      </c>
      <c r="P986" s="960">
        <v>1010</v>
      </c>
      <c r="Q986" s="911"/>
      <c r="R986" s="1719" t="s">
        <v>48</v>
      </c>
      <c r="S986" s="831" t="s">
        <v>104</v>
      </c>
      <c r="T986" s="831" t="s">
        <v>3116</v>
      </c>
      <c r="U986" s="831"/>
      <c r="V986" s="831" t="s">
        <v>116</v>
      </c>
      <c r="W986" s="2020">
        <v>24</v>
      </c>
      <c r="X986" s="2020" t="s">
        <v>3187</v>
      </c>
      <c r="Y986" s="831">
        <v>8</v>
      </c>
      <c r="Z986" s="831">
        <v>1.3</v>
      </c>
      <c r="AA986" s="831">
        <v>5000</v>
      </c>
      <c r="AB986" s="831" t="s">
        <v>133</v>
      </c>
      <c r="AC986" s="315">
        <v>90</v>
      </c>
      <c r="AD986" s="831">
        <v>620708</v>
      </c>
      <c r="AE986" s="831">
        <v>871951434456300</v>
      </c>
      <c r="AF986" s="831">
        <v>10</v>
      </c>
      <c r="AG986" s="831" t="s">
        <v>113</v>
      </c>
      <c r="AH986" s="2788">
        <v>20</v>
      </c>
      <c r="AL986" s="2938"/>
      <c r="AM986" s="2114"/>
    </row>
    <row r="987" spans="2:39">
      <c r="B987" s="887"/>
      <c r="C987" s="557" t="s">
        <v>2766</v>
      </c>
      <c r="D987" s="557" t="s">
        <v>2193</v>
      </c>
      <c r="E987" s="1463" t="s">
        <v>2769</v>
      </c>
      <c r="F987" s="187">
        <v>929002697602</v>
      </c>
      <c r="G987" s="224">
        <v>8719514344587</v>
      </c>
      <c r="H987" s="787" t="s">
        <v>1643</v>
      </c>
      <c r="I987" s="787"/>
      <c r="J987" s="896" t="s">
        <v>1641</v>
      </c>
      <c r="K987" s="830" t="s">
        <v>1642</v>
      </c>
      <c r="L987" s="1282">
        <v>3000</v>
      </c>
      <c r="M987" s="388">
        <v>60000</v>
      </c>
      <c r="N987" s="315">
        <v>5</v>
      </c>
      <c r="O987" s="1674" t="s">
        <v>117</v>
      </c>
      <c r="P987" s="960">
        <v>1010</v>
      </c>
      <c r="Q987" s="911"/>
      <c r="R987" s="1798" t="s">
        <v>48</v>
      </c>
      <c r="S987" s="1674" t="s">
        <v>104</v>
      </c>
      <c r="T987" s="1674" t="s">
        <v>3116</v>
      </c>
      <c r="U987" s="1674"/>
      <c r="V987" s="1674" t="s">
        <v>147</v>
      </c>
      <c r="W987" s="1674">
        <v>24</v>
      </c>
      <c r="X987" s="1674" t="s">
        <v>3187</v>
      </c>
      <c r="Y987" s="1282">
        <v>8</v>
      </c>
      <c r="Z987" s="1282">
        <v>1.3</v>
      </c>
      <c r="AA987" s="1282">
        <v>5000</v>
      </c>
      <c r="AB987" s="1674" t="s">
        <v>133</v>
      </c>
      <c r="AC987" s="315">
        <v>90</v>
      </c>
      <c r="AD987" s="1282">
        <v>620731</v>
      </c>
      <c r="AE987" s="831">
        <v>871951434458700</v>
      </c>
      <c r="AF987" s="1282">
        <v>10</v>
      </c>
      <c r="AG987" s="1282" t="s">
        <v>113</v>
      </c>
      <c r="AH987" s="2793">
        <v>20</v>
      </c>
      <c r="AL987" s="2938"/>
      <c r="AM987" s="2114"/>
    </row>
    <row r="988" spans="2:39">
      <c r="B988" s="887"/>
      <c r="C988" s="557" t="s">
        <v>2766</v>
      </c>
      <c r="D988" s="557" t="s">
        <v>2193</v>
      </c>
      <c r="E988" s="1463" t="s">
        <v>2769</v>
      </c>
      <c r="F988" s="187">
        <v>929002697702</v>
      </c>
      <c r="G988" s="224">
        <v>8719514344600</v>
      </c>
      <c r="H988" s="787" t="s">
        <v>1644</v>
      </c>
      <c r="I988" s="787"/>
      <c r="J988" s="896" t="s">
        <v>1641</v>
      </c>
      <c r="K988" s="830" t="s">
        <v>1645</v>
      </c>
      <c r="L988" s="831">
        <v>4000</v>
      </c>
      <c r="M988" s="388">
        <v>60000</v>
      </c>
      <c r="N988" s="315">
        <v>5</v>
      </c>
      <c r="O988" s="831" t="s">
        <v>119</v>
      </c>
      <c r="P988" s="960">
        <v>1010</v>
      </c>
      <c r="Q988" s="911"/>
      <c r="R988" s="1719" t="s">
        <v>48</v>
      </c>
      <c r="S988" s="831" t="s">
        <v>104</v>
      </c>
      <c r="T988" s="831" t="s">
        <v>3116</v>
      </c>
      <c r="U988" s="831"/>
      <c r="V988" s="831" t="s">
        <v>121</v>
      </c>
      <c r="W988" s="2020">
        <v>24</v>
      </c>
      <c r="X988" s="2020" t="s">
        <v>3189</v>
      </c>
      <c r="Y988" s="831">
        <v>8</v>
      </c>
      <c r="Z988" s="831">
        <v>1.3</v>
      </c>
      <c r="AA988" s="831">
        <v>5000</v>
      </c>
      <c r="AB988" s="831" t="s">
        <v>133</v>
      </c>
      <c r="AC988" s="315">
        <v>90</v>
      </c>
      <c r="AD988" s="831">
        <v>620723</v>
      </c>
      <c r="AE988" s="831">
        <v>871951434460000</v>
      </c>
      <c r="AF988" s="831">
        <v>10</v>
      </c>
      <c r="AG988" s="831" t="s">
        <v>113</v>
      </c>
      <c r="AH988" s="2788">
        <v>20</v>
      </c>
      <c r="AL988" s="2938"/>
      <c r="AM988" s="2114"/>
    </row>
    <row r="989" spans="2:39">
      <c r="B989" s="887"/>
      <c r="C989" s="557" t="s">
        <v>2766</v>
      </c>
      <c r="D989" s="557" t="s">
        <v>2193</v>
      </c>
      <c r="E989" s="1463" t="s">
        <v>2769</v>
      </c>
      <c r="F989" s="187">
        <v>929002697802</v>
      </c>
      <c r="G989" s="224">
        <v>8719514344624</v>
      </c>
      <c r="H989" s="787" t="s">
        <v>1646</v>
      </c>
      <c r="I989" s="787"/>
      <c r="J989" s="896" t="s">
        <v>1641</v>
      </c>
      <c r="K989" s="830" t="s">
        <v>1645</v>
      </c>
      <c r="L989" s="831">
        <v>6500</v>
      </c>
      <c r="M989" s="388">
        <v>60000</v>
      </c>
      <c r="N989" s="315">
        <v>5</v>
      </c>
      <c r="O989" s="831" t="s">
        <v>119</v>
      </c>
      <c r="P989" s="960">
        <v>1010</v>
      </c>
      <c r="Q989" s="911"/>
      <c r="R989" s="1719" t="s">
        <v>48</v>
      </c>
      <c r="S989" s="831" t="s">
        <v>104</v>
      </c>
      <c r="T989" s="831" t="s">
        <v>3116</v>
      </c>
      <c r="U989" s="831"/>
      <c r="V989" s="831" t="s">
        <v>150</v>
      </c>
      <c r="W989" s="2020">
        <v>24</v>
      </c>
      <c r="X989" s="2020" t="s">
        <v>3189</v>
      </c>
      <c r="Y989" s="831">
        <v>8</v>
      </c>
      <c r="Z989" s="831">
        <v>1.3</v>
      </c>
      <c r="AA989" s="831">
        <v>5000</v>
      </c>
      <c r="AB989" s="831" t="s">
        <v>133</v>
      </c>
      <c r="AC989" s="315">
        <v>90</v>
      </c>
      <c r="AD989" s="831">
        <v>620732</v>
      </c>
      <c r="AE989" s="831">
        <v>871951434462400</v>
      </c>
      <c r="AF989" s="831">
        <v>10</v>
      </c>
      <c r="AG989" s="831" t="s">
        <v>113</v>
      </c>
      <c r="AH989" s="2788">
        <v>20</v>
      </c>
      <c r="AL989" s="2938"/>
      <c r="AM989" s="2114"/>
    </row>
    <row r="990" spans="2:39">
      <c r="B990" s="887"/>
      <c r="C990" s="557" t="s">
        <v>2766</v>
      </c>
      <c r="D990" s="557" t="s">
        <v>2193</v>
      </c>
      <c r="E990" s="1463" t="s">
        <v>2769</v>
      </c>
      <c r="F990" s="187">
        <v>929002697902</v>
      </c>
      <c r="G990" s="224">
        <v>8719514344648</v>
      </c>
      <c r="H990" s="787" t="s">
        <v>1647</v>
      </c>
      <c r="I990" s="787"/>
      <c r="J990" s="896" t="s">
        <v>1648</v>
      </c>
      <c r="K990" s="830" t="s">
        <v>1649</v>
      </c>
      <c r="L990" s="831">
        <v>2700</v>
      </c>
      <c r="M990" s="388">
        <v>60000</v>
      </c>
      <c r="N990" s="315">
        <v>5</v>
      </c>
      <c r="O990" s="831" t="s">
        <v>117</v>
      </c>
      <c r="P990" s="960">
        <v>1060</v>
      </c>
      <c r="Q990" s="911"/>
      <c r="R990" s="1719" t="s">
        <v>48</v>
      </c>
      <c r="S990" s="831" t="s">
        <v>104</v>
      </c>
      <c r="T990" s="831" t="s">
        <v>3117</v>
      </c>
      <c r="U990" s="831"/>
      <c r="V990" s="831" t="s">
        <v>116</v>
      </c>
      <c r="W990" s="2020">
        <v>24</v>
      </c>
      <c r="X990" s="2020" t="s">
        <v>3191</v>
      </c>
      <c r="Y990" s="831">
        <v>8</v>
      </c>
      <c r="Z990" s="831">
        <v>1.3</v>
      </c>
      <c r="AA990" s="831">
        <v>5000</v>
      </c>
      <c r="AB990" s="831" t="s">
        <v>133</v>
      </c>
      <c r="AC990" s="315">
        <v>90</v>
      </c>
      <c r="AD990" s="831">
        <v>620700</v>
      </c>
      <c r="AE990" s="831">
        <v>871951434464800</v>
      </c>
      <c r="AF990" s="831">
        <v>10</v>
      </c>
      <c r="AG990" s="831" t="s">
        <v>113</v>
      </c>
      <c r="AH990" s="2788">
        <v>20</v>
      </c>
      <c r="AL990" s="2938"/>
      <c r="AM990" s="2114"/>
    </row>
    <row r="991" spans="2:39">
      <c r="B991" s="887"/>
      <c r="C991" s="557" t="s">
        <v>2766</v>
      </c>
      <c r="D991" s="557" t="s">
        <v>2193</v>
      </c>
      <c r="E991" s="1463" t="s">
        <v>2769</v>
      </c>
      <c r="F991" s="187">
        <v>929002698002</v>
      </c>
      <c r="G991" s="224">
        <v>8719514344662</v>
      </c>
      <c r="H991" s="787" t="s">
        <v>1650</v>
      </c>
      <c r="I991" s="787"/>
      <c r="J991" s="896" t="s">
        <v>1648</v>
      </c>
      <c r="K991" s="830" t="s">
        <v>1649</v>
      </c>
      <c r="L991" s="1282">
        <v>3000</v>
      </c>
      <c r="M991" s="388">
        <v>60000</v>
      </c>
      <c r="N991" s="315">
        <v>5</v>
      </c>
      <c r="O991" s="1674" t="s">
        <v>117</v>
      </c>
      <c r="P991" s="960">
        <v>1060</v>
      </c>
      <c r="Q991" s="911"/>
      <c r="R991" s="1798" t="s">
        <v>48</v>
      </c>
      <c r="S991" s="1674" t="s">
        <v>104</v>
      </c>
      <c r="T991" s="1674" t="s">
        <v>3117</v>
      </c>
      <c r="U991" s="1674"/>
      <c r="V991" s="1674" t="s">
        <v>147</v>
      </c>
      <c r="W991" s="1674">
        <v>24</v>
      </c>
      <c r="X991" s="1674" t="s">
        <v>3191</v>
      </c>
      <c r="Y991" s="1282">
        <v>8</v>
      </c>
      <c r="Z991" s="1282">
        <v>1.3</v>
      </c>
      <c r="AA991" s="1282">
        <v>5000</v>
      </c>
      <c r="AB991" s="1674" t="s">
        <v>133</v>
      </c>
      <c r="AC991" s="315">
        <v>90</v>
      </c>
      <c r="AD991" s="1282">
        <v>620717</v>
      </c>
      <c r="AE991" s="831">
        <v>871951434466200</v>
      </c>
      <c r="AF991" s="1282">
        <v>10</v>
      </c>
      <c r="AG991" s="1282" t="s">
        <v>113</v>
      </c>
      <c r="AH991" s="2793">
        <v>20</v>
      </c>
      <c r="AL991" s="2938"/>
      <c r="AM991" s="2114"/>
    </row>
    <row r="992" spans="2:39">
      <c r="B992" s="887"/>
      <c r="C992" s="557" t="s">
        <v>2766</v>
      </c>
      <c r="D992" s="557" t="s">
        <v>2193</v>
      </c>
      <c r="E992" s="1463" t="s">
        <v>2769</v>
      </c>
      <c r="F992" s="187">
        <v>929002698102</v>
      </c>
      <c r="G992" s="224">
        <v>8719514344686</v>
      </c>
      <c r="H992" s="787" t="s">
        <v>1651</v>
      </c>
      <c r="I992" s="787"/>
      <c r="J992" s="896" t="s">
        <v>1648</v>
      </c>
      <c r="K992" s="830" t="s">
        <v>1652</v>
      </c>
      <c r="L992" s="831">
        <v>4000</v>
      </c>
      <c r="M992" s="388">
        <v>60000</v>
      </c>
      <c r="N992" s="315">
        <v>5</v>
      </c>
      <c r="O992" s="831" t="s">
        <v>117</v>
      </c>
      <c r="P992" s="960">
        <v>1060</v>
      </c>
      <c r="Q992" s="911"/>
      <c r="R992" s="1798" t="s">
        <v>48</v>
      </c>
      <c r="S992" s="1674" t="s">
        <v>104</v>
      </c>
      <c r="T992" s="1674" t="s">
        <v>3117</v>
      </c>
      <c r="U992" s="1674"/>
      <c r="V992" s="1674" t="s">
        <v>121</v>
      </c>
      <c r="W992" s="1674">
        <v>24</v>
      </c>
      <c r="X992" s="1674" t="s">
        <v>3192</v>
      </c>
      <c r="Y992" s="1282">
        <v>8</v>
      </c>
      <c r="Z992" s="1282">
        <v>1.3</v>
      </c>
      <c r="AA992" s="1282">
        <v>5000</v>
      </c>
      <c r="AB992" s="1674" t="s">
        <v>133</v>
      </c>
      <c r="AC992" s="315">
        <v>90</v>
      </c>
      <c r="AD992" s="1282">
        <v>620698</v>
      </c>
      <c r="AE992" s="831">
        <v>871951434468600</v>
      </c>
      <c r="AF992" s="1282">
        <v>10</v>
      </c>
      <c r="AG992" s="1282" t="s">
        <v>113</v>
      </c>
      <c r="AH992" s="2793">
        <v>20</v>
      </c>
      <c r="AL992" s="2938"/>
      <c r="AM992" s="2114"/>
    </row>
    <row r="993" spans="2:39">
      <c r="B993" s="888"/>
      <c r="C993" s="834" t="s">
        <v>2766</v>
      </c>
      <c r="D993" s="834" t="s">
        <v>2193</v>
      </c>
      <c r="E993" s="1483" t="s">
        <v>2769</v>
      </c>
      <c r="F993" s="2266">
        <v>929002698202</v>
      </c>
      <c r="G993" s="889">
        <v>8719514344709</v>
      </c>
      <c r="H993" s="828" t="s">
        <v>1653</v>
      </c>
      <c r="I993" s="828"/>
      <c r="J993" s="905" t="s">
        <v>1648</v>
      </c>
      <c r="K993" s="891" t="s">
        <v>1654</v>
      </c>
      <c r="L993" s="1683">
        <v>6500</v>
      </c>
      <c r="M993" s="438">
        <v>60000</v>
      </c>
      <c r="N993" s="899">
        <v>5</v>
      </c>
      <c r="O993" s="1683" t="s">
        <v>117</v>
      </c>
      <c r="P993" s="1992">
        <v>1060</v>
      </c>
      <c r="Q993" s="911"/>
      <c r="R993" s="1720" t="s">
        <v>48</v>
      </c>
      <c r="S993" s="1667" t="s">
        <v>104</v>
      </c>
      <c r="T993" s="1667" t="s">
        <v>3117</v>
      </c>
      <c r="U993" s="1667"/>
      <c r="V993" s="1667" t="s">
        <v>150</v>
      </c>
      <c r="W993" s="2021">
        <v>24</v>
      </c>
      <c r="X993" s="2021" t="s">
        <v>3193</v>
      </c>
      <c r="Y993" s="1667">
        <v>8</v>
      </c>
      <c r="Z993" s="1667">
        <v>1.3</v>
      </c>
      <c r="AA993" s="1667">
        <v>5000</v>
      </c>
      <c r="AB993" s="1667" t="s">
        <v>133</v>
      </c>
      <c r="AC993" s="899">
        <v>90</v>
      </c>
      <c r="AD993" s="1667">
        <v>620724</v>
      </c>
      <c r="AE993" s="1667">
        <v>871951434470900</v>
      </c>
      <c r="AF993" s="1667">
        <v>10</v>
      </c>
      <c r="AG993" s="1667" t="s">
        <v>113</v>
      </c>
      <c r="AH993" s="2789">
        <v>20</v>
      </c>
      <c r="AL993" s="2938"/>
      <c r="AM993" s="2114"/>
    </row>
    <row r="994" spans="2:39" ht="14.5" customHeight="1">
      <c r="B994" s="32"/>
      <c r="C994" s="14"/>
      <c r="D994" s="14"/>
      <c r="E994" s="14"/>
      <c r="F994" s="621"/>
      <c r="G994" s="232"/>
      <c r="H994" s="892"/>
      <c r="I994" s="892"/>
      <c r="J994" s="441"/>
      <c r="K994" s="894"/>
      <c r="L994" s="1684"/>
      <c r="M994" s="346"/>
      <c r="N994" s="294"/>
      <c r="O994" s="1684"/>
      <c r="P994" s="688"/>
      <c r="Q994" s="14"/>
      <c r="R994" s="1684"/>
      <c r="S994" s="1684"/>
      <c r="T994" s="1684"/>
      <c r="U994" s="1684"/>
      <c r="V994" s="1684"/>
      <c r="W994" s="1684"/>
      <c r="X994" s="1684"/>
      <c r="Y994" s="1684"/>
      <c r="Z994" s="1684"/>
      <c r="AA994" s="1684"/>
      <c r="AB994" s="1684"/>
      <c r="AC994" s="294"/>
      <c r="AD994" s="1684"/>
      <c r="AE994" s="1684"/>
      <c r="AF994" s="1684"/>
      <c r="AG994" s="1684"/>
      <c r="AH994" s="2508"/>
      <c r="AI994" s="2114"/>
      <c r="AL994" s="2938"/>
      <c r="AM994" s="2114"/>
    </row>
    <row r="995" spans="2:39">
      <c r="B995" s="561" t="s">
        <v>1655</v>
      </c>
      <c r="C995" s="1461" t="s">
        <v>2766</v>
      </c>
      <c r="D995" s="1461" t="s">
        <v>2193</v>
      </c>
      <c r="E995" s="1462" t="s">
        <v>2769</v>
      </c>
      <c r="F995" s="2265">
        <v>929002694702</v>
      </c>
      <c r="G995" s="197">
        <v>8719514344006</v>
      </c>
      <c r="H995" s="1533" t="s">
        <v>1656</v>
      </c>
      <c r="I995" s="1533"/>
      <c r="J995" s="1689" t="s">
        <v>1657</v>
      </c>
      <c r="K995" s="1553" t="s">
        <v>1658</v>
      </c>
      <c r="L995" s="1503">
        <v>2700</v>
      </c>
      <c r="M995" s="421">
        <v>35000</v>
      </c>
      <c r="N995" s="1530">
        <v>3</v>
      </c>
      <c r="O995" s="1503" t="s">
        <v>117</v>
      </c>
      <c r="P995" s="1052">
        <v>540</v>
      </c>
      <c r="Q995" s="911"/>
      <c r="R995" s="1759" t="s">
        <v>48</v>
      </c>
      <c r="S995" s="1503" t="s">
        <v>104</v>
      </c>
      <c r="T995" s="1503" t="s">
        <v>3113</v>
      </c>
      <c r="U995" s="1503"/>
      <c r="V995" s="1503" t="s">
        <v>116</v>
      </c>
      <c r="W995" s="1673">
        <v>24</v>
      </c>
      <c r="X995" s="1673" t="s">
        <v>3192</v>
      </c>
      <c r="Y995" s="1503">
        <v>8</v>
      </c>
      <c r="Z995" s="1503">
        <v>1.3</v>
      </c>
      <c r="AA995" s="1503">
        <v>5000</v>
      </c>
      <c r="AB995" s="1503" t="s">
        <v>133</v>
      </c>
      <c r="AC995" s="1530">
        <v>80</v>
      </c>
      <c r="AD995" s="1503">
        <v>620713</v>
      </c>
      <c r="AE995" s="1503">
        <v>871951434400600</v>
      </c>
      <c r="AF995" s="1503">
        <v>10</v>
      </c>
      <c r="AG995" s="1503" t="s">
        <v>113</v>
      </c>
      <c r="AH995" s="2792">
        <v>20</v>
      </c>
      <c r="AL995" s="2938"/>
      <c r="AM995" s="2114"/>
    </row>
    <row r="996" spans="2:39">
      <c r="B996" s="887"/>
      <c r="C996" s="557" t="s">
        <v>2766</v>
      </c>
      <c r="D996" s="557" t="s">
        <v>2193</v>
      </c>
      <c r="E996" s="1463" t="s">
        <v>2769</v>
      </c>
      <c r="F996" s="187">
        <v>929002694802</v>
      </c>
      <c r="G996" s="224">
        <v>8719514344020</v>
      </c>
      <c r="H996" s="787" t="s">
        <v>1659</v>
      </c>
      <c r="I996" s="787"/>
      <c r="J996" s="896" t="s">
        <v>1657</v>
      </c>
      <c r="K996" s="830" t="s">
        <v>1658</v>
      </c>
      <c r="L996" s="1282">
        <v>3000</v>
      </c>
      <c r="M996" s="388">
        <v>35000</v>
      </c>
      <c r="N996" s="315">
        <v>3</v>
      </c>
      <c r="O996" s="1674" t="s">
        <v>117</v>
      </c>
      <c r="P996" s="743">
        <v>540</v>
      </c>
      <c r="Q996" s="911"/>
      <c r="R996" s="1798" t="s">
        <v>48</v>
      </c>
      <c r="S996" s="1674" t="s">
        <v>104</v>
      </c>
      <c r="T996" s="1674" t="s">
        <v>3113</v>
      </c>
      <c r="U996" s="1674"/>
      <c r="V996" s="1674" t="s">
        <v>147</v>
      </c>
      <c r="W996" s="1674">
        <v>24</v>
      </c>
      <c r="X996" s="1674" t="s">
        <v>3192</v>
      </c>
      <c r="Y996" s="1282">
        <v>8</v>
      </c>
      <c r="Z996" s="1282">
        <v>1.3</v>
      </c>
      <c r="AA996" s="1282">
        <v>5000</v>
      </c>
      <c r="AB996" s="1674" t="s">
        <v>133</v>
      </c>
      <c r="AC996" s="315">
        <v>80</v>
      </c>
      <c r="AD996" s="1282">
        <v>620697</v>
      </c>
      <c r="AE996" s="831">
        <v>871951434402000</v>
      </c>
      <c r="AF996" s="1282">
        <v>10</v>
      </c>
      <c r="AG996" s="1282" t="s">
        <v>113</v>
      </c>
      <c r="AH996" s="2793">
        <v>20</v>
      </c>
      <c r="AL996" s="2938"/>
      <c r="AM996" s="2114"/>
    </row>
    <row r="997" spans="2:39">
      <c r="B997" s="857"/>
      <c r="C997" s="557" t="s">
        <v>2766</v>
      </c>
      <c r="D997" s="557" t="s">
        <v>2193</v>
      </c>
      <c r="E997" s="1463" t="s">
        <v>2769</v>
      </c>
      <c r="F997" s="187">
        <v>929002694902</v>
      </c>
      <c r="G997" s="224">
        <v>8719514344044</v>
      </c>
      <c r="H997" s="787" t="s">
        <v>1660</v>
      </c>
      <c r="I997" s="787"/>
      <c r="J997" s="896" t="s">
        <v>1657</v>
      </c>
      <c r="K997" s="830" t="s">
        <v>1661</v>
      </c>
      <c r="L997" s="831">
        <v>4000</v>
      </c>
      <c r="M997" s="388">
        <v>35000</v>
      </c>
      <c r="N997" s="315">
        <v>3</v>
      </c>
      <c r="O997" s="831" t="s">
        <v>119</v>
      </c>
      <c r="P997" s="743">
        <v>540</v>
      </c>
      <c r="Q997" s="911"/>
      <c r="R997" s="1719" t="s">
        <v>48</v>
      </c>
      <c r="S997" s="831" t="s">
        <v>104</v>
      </c>
      <c r="T997" s="831" t="s">
        <v>3113</v>
      </c>
      <c r="U997" s="831"/>
      <c r="V997" s="831" t="s">
        <v>121</v>
      </c>
      <c r="W997" s="2020">
        <v>24</v>
      </c>
      <c r="X997" s="2020" t="s">
        <v>3194</v>
      </c>
      <c r="Y997" s="831">
        <v>8</v>
      </c>
      <c r="Z997" s="831">
        <v>1.3</v>
      </c>
      <c r="AA997" s="831">
        <v>5000</v>
      </c>
      <c r="AB997" s="831" t="s">
        <v>133</v>
      </c>
      <c r="AC997" s="315">
        <v>80</v>
      </c>
      <c r="AD997" s="831">
        <v>620719</v>
      </c>
      <c r="AE997" s="831">
        <v>871951434404400</v>
      </c>
      <c r="AF997" s="831">
        <v>10</v>
      </c>
      <c r="AG997" s="831" t="s">
        <v>113</v>
      </c>
      <c r="AH997" s="2788">
        <v>20</v>
      </c>
      <c r="AL997" s="2938"/>
      <c r="AM997" s="2114"/>
    </row>
    <row r="998" spans="2:39">
      <c r="B998" s="887"/>
      <c r="C998" s="557" t="s">
        <v>2766</v>
      </c>
      <c r="D998" s="557" t="s">
        <v>2193</v>
      </c>
      <c r="E998" s="1463" t="s">
        <v>2769</v>
      </c>
      <c r="F998" s="187">
        <v>929002695002</v>
      </c>
      <c r="G998" s="224">
        <v>8719514344068</v>
      </c>
      <c r="H998" s="787" t="s">
        <v>1662</v>
      </c>
      <c r="I998" s="787"/>
      <c r="J998" s="896" t="s">
        <v>1657</v>
      </c>
      <c r="K998" s="830" t="s">
        <v>1661</v>
      </c>
      <c r="L998" s="831">
        <v>6500</v>
      </c>
      <c r="M998" s="388">
        <v>35000</v>
      </c>
      <c r="N998" s="315">
        <v>3</v>
      </c>
      <c r="O998" s="831" t="s">
        <v>119</v>
      </c>
      <c r="P998" s="743">
        <v>540</v>
      </c>
      <c r="Q998" s="911"/>
      <c r="R998" s="1719" t="s">
        <v>48</v>
      </c>
      <c r="S998" s="831" t="s">
        <v>104</v>
      </c>
      <c r="T998" s="831" t="s">
        <v>3113</v>
      </c>
      <c r="U998" s="831"/>
      <c r="V998" s="831" t="s">
        <v>150</v>
      </c>
      <c r="W998" s="2020">
        <v>24</v>
      </c>
      <c r="X998" s="2020" t="s">
        <v>3194</v>
      </c>
      <c r="Y998" s="831">
        <v>8</v>
      </c>
      <c r="Z998" s="831">
        <v>1.3</v>
      </c>
      <c r="AA998" s="831">
        <v>5000</v>
      </c>
      <c r="AB998" s="831" t="s">
        <v>133</v>
      </c>
      <c r="AC998" s="315">
        <v>80</v>
      </c>
      <c r="AD998" s="831">
        <v>620720</v>
      </c>
      <c r="AE998" s="831">
        <v>871951434406800</v>
      </c>
      <c r="AF998" s="831">
        <v>10</v>
      </c>
      <c r="AG998" s="831" t="s">
        <v>113</v>
      </c>
      <c r="AH998" s="2788">
        <v>20</v>
      </c>
      <c r="AL998" s="2938"/>
      <c r="AM998" s="2114"/>
    </row>
    <row r="999" spans="2:39">
      <c r="B999" s="887"/>
      <c r="C999" s="557" t="s">
        <v>2766</v>
      </c>
      <c r="D999" s="557" t="s">
        <v>2193</v>
      </c>
      <c r="E999" s="1463" t="s">
        <v>2769</v>
      </c>
      <c r="F999" s="187">
        <v>929002695102</v>
      </c>
      <c r="G999" s="224">
        <v>8719514344082</v>
      </c>
      <c r="H999" s="787" t="s">
        <v>1663</v>
      </c>
      <c r="I999" s="787"/>
      <c r="J999" s="896" t="s">
        <v>1664</v>
      </c>
      <c r="K999" s="830" t="s">
        <v>1665</v>
      </c>
      <c r="L999" s="831">
        <v>2700</v>
      </c>
      <c r="M999" s="388">
        <v>35000</v>
      </c>
      <c r="N999" s="315">
        <v>3</v>
      </c>
      <c r="O999" s="831" t="s">
        <v>119</v>
      </c>
      <c r="P999" s="743">
        <v>565</v>
      </c>
      <c r="Q999" s="911"/>
      <c r="R999" s="1719" t="s">
        <v>48</v>
      </c>
      <c r="S999" s="831" t="s">
        <v>104</v>
      </c>
      <c r="T999" s="831" t="s">
        <v>3118</v>
      </c>
      <c r="U999" s="831"/>
      <c r="V999" s="831" t="s">
        <v>116</v>
      </c>
      <c r="W999" s="2020">
        <v>24</v>
      </c>
      <c r="X999" s="2020" t="s">
        <v>3195</v>
      </c>
      <c r="Y999" s="831">
        <v>8</v>
      </c>
      <c r="Z999" s="831">
        <v>1.3</v>
      </c>
      <c r="AA999" s="831">
        <v>5000</v>
      </c>
      <c r="AB999" s="831" t="s">
        <v>133</v>
      </c>
      <c r="AC999" s="315">
        <v>80</v>
      </c>
      <c r="AD999" s="831">
        <v>620718</v>
      </c>
      <c r="AE999" s="831">
        <v>871951434408200</v>
      </c>
      <c r="AF999" s="831">
        <v>10</v>
      </c>
      <c r="AG999" s="831" t="s">
        <v>113</v>
      </c>
      <c r="AH999" s="2788">
        <v>20</v>
      </c>
      <c r="AL999" s="2938"/>
      <c r="AM999" s="2114"/>
    </row>
    <row r="1000" spans="2:39">
      <c r="B1000" s="120"/>
      <c r="C1000" s="557" t="s">
        <v>2766</v>
      </c>
      <c r="D1000" s="557" t="s">
        <v>2193</v>
      </c>
      <c r="E1000" s="1463" t="s">
        <v>2769</v>
      </c>
      <c r="F1000" s="187">
        <v>929002695202</v>
      </c>
      <c r="G1000" s="224">
        <v>8719514344105</v>
      </c>
      <c r="H1000" s="787" t="s">
        <v>1666</v>
      </c>
      <c r="I1000" s="787"/>
      <c r="J1000" s="896" t="s">
        <v>1664</v>
      </c>
      <c r="K1000" s="830" t="s">
        <v>1665</v>
      </c>
      <c r="L1000" s="1282">
        <v>3000</v>
      </c>
      <c r="M1000" s="388">
        <v>35000</v>
      </c>
      <c r="N1000" s="315">
        <v>3</v>
      </c>
      <c r="O1000" s="1674" t="s">
        <v>119</v>
      </c>
      <c r="P1000" s="743">
        <v>565</v>
      </c>
      <c r="Q1000" s="911"/>
      <c r="R1000" s="1798" t="s">
        <v>48</v>
      </c>
      <c r="S1000" s="1674" t="s">
        <v>104</v>
      </c>
      <c r="T1000" s="1674" t="s">
        <v>3118</v>
      </c>
      <c r="U1000" s="1674"/>
      <c r="V1000" s="1674" t="s">
        <v>147</v>
      </c>
      <c r="W1000" s="1674">
        <v>24</v>
      </c>
      <c r="X1000" s="1674" t="s">
        <v>3195</v>
      </c>
      <c r="Y1000" s="1282">
        <v>8</v>
      </c>
      <c r="Z1000" s="1282">
        <v>1.3</v>
      </c>
      <c r="AA1000" s="1282">
        <v>5000</v>
      </c>
      <c r="AB1000" s="1674" t="s">
        <v>133</v>
      </c>
      <c r="AC1000" s="315">
        <v>80</v>
      </c>
      <c r="AD1000" s="1282">
        <v>620715</v>
      </c>
      <c r="AE1000" s="831">
        <v>871951434410500</v>
      </c>
      <c r="AF1000" s="1282">
        <v>10</v>
      </c>
      <c r="AG1000" s="1282" t="s">
        <v>113</v>
      </c>
      <c r="AH1000" s="2793">
        <v>20</v>
      </c>
      <c r="AL1000" s="2938"/>
      <c r="AM1000" s="2114"/>
    </row>
    <row r="1001" spans="2:39">
      <c r="B1001" s="857"/>
      <c r="C1001" s="557" t="s">
        <v>2766</v>
      </c>
      <c r="D1001" s="557" t="s">
        <v>2193</v>
      </c>
      <c r="E1001" s="1463" t="s">
        <v>2769</v>
      </c>
      <c r="F1001" s="187">
        <v>929002695302</v>
      </c>
      <c r="G1001" s="224">
        <v>8719514344129</v>
      </c>
      <c r="H1001" s="787" t="s">
        <v>1667</v>
      </c>
      <c r="I1001" s="787"/>
      <c r="J1001" s="896" t="s">
        <v>1664</v>
      </c>
      <c r="K1001" s="830" t="s">
        <v>1668</v>
      </c>
      <c r="L1001" s="831">
        <v>4000</v>
      </c>
      <c r="M1001" s="388">
        <v>35000</v>
      </c>
      <c r="N1001" s="315">
        <v>3</v>
      </c>
      <c r="O1001" s="831" t="s">
        <v>119</v>
      </c>
      <c r="P1001" s="743">
        <v>565</v>
      </c>
      <c r="Q1001" s="911"/>
      <c r="R1001" s="1719" t="s">
        <v>48</v>
      </c>
      <c r="S1001" s="831" t="s">
        <v>104</v>
      </c>
      <c r="T1001" s="831" t="s">
        <v>3118</v>
      </c>
      <c r="U1001" s="831"/>
      <c r="V1001" s="831" t="s">
        <v>121</v>
      </c>
      <c r="W1001" s="2020">
        <v>24</v>
      </c>
      <c r="X1001" s="2020" t="s">
        <v>3196</v>
      </c>
      <c r="Y1001" s="831">
        <v>8</v>
      </c>
      <c r="Z1001" s="831">
        <v>1.3</v>
      </c>
      <c r="AA1001" s="831">
        <v>5000</v>
      </c>
      <c r="AB1001" s="831" t="s">
        <v>133</v>
      </c>
      <c r="AC1001" s="315">
        <v>80</v>
      </c>
      <c r="AD1001" s="831">
        <v>620710</v>
      </c>
      <c r="AE1001" s="831">
        <v>871951434412900</v>
      </c>
      <c r="AF1001" s="831">
        <v>10</v>
      </c>
      <c r="AG1001" s="831" t="s">
        <v>113</v>
      </c>
      <c r="AH1001" s="2788">
        <v>20</v>
      </c>
      <c r="AL1001" s="2938"/>
      <c r="AM1001" s="2114"/>
    </row>
    <row r="1002" spans="2:39">
      <c r="B1002" s="120"/>
      <c r="C1002" s="557" t="s">
        <v>2766</v>
      </c>
      <c r="D1002" s="557" t="s">
        <v>2193</v>
      </c>
      <c r="E1002" s="1463" t="s">
        <v>2769</v>
      </c>
      <c r="F1002" s="187">
        <v>929002695402</v>
      </c>
      <c r="G1002" s="224">
        <v>8719514344143</v>
      </c>
      <c r="H1002" s="787" t="s">
        <v>1669</v>
      </c>
      <c r="I1002" s="787"/>
      <c r="J1002" s="896" t="s">
        <v>1664</v>
      </c>
      <c r="K1002" s="830" t="s">
        <v>1670</v>
      </c>
      <c r="L1002" s="831">
        <v>6500</v>
      </c>
      <c r="M1002" s="388">
        <v>35000</v>
      </c>
      <c r="N1002" s="315">
        <v>3</v>
      </c>
      <c r="O1002" s="831" t="s">
        <v>119</v>
      </c>
      <c r="P1002" s="743">
        <v>565</v>
      </c>
      <c r="Q1002" s="911"/>
      <c r="R1002" s="1719" t="s">
        <v>48</v>
      </c>
      <c r="S1002" s="831" t="s">
        <v>104</v>
      </c>
      <c r="T1002" s="831" t="s">
        <v>3118</v>
      </c>
      <c r="U1002" s="831"/>
      <c r="V1002" s="831" t="s">
        <v>150</v>
      </c>
      <c r="W1002" s="2020">
        <v>24</v>
      </c>
      <c r="X1002" s="2020" t="s">
        <v>3194</v>
      </c>
      <c r="Y1002" s="831">
        <v>8</v>
      </c>
      <c r="Z1002" s="831">
        <v>1.3</v>
      </c>
      <c r="AA1002" s="831">
        <v>5000</v>
      </c>
      <c r="AB1002" s="831" t="s">
        <v>133</v>
      </c>
      <c r="AC1002" s="315">
        <v>80</v>
      </c>
      <c r="AD1002" s="831">
        <v>620721</v>
      </c>
      <c r="AE1002" s="831">
        <v>871951434414300</v>
      </c>
      <c r="AF1002" s="831">
        <v>10</v>
      </c>
      <c r="AG1002" s="831" t="s">
        <v>113</v>
      </c>
      <c r="AH1002" s="2788">
        <v>20</v>
      </c>
      <c r="AL1002" s="2938"/>
      <c r="AM1002" s="2114"/>
    </row>
    <row r="1003" spans="2:39">
      <c r="B1003" s="120"/>
      <c r="C1003" s="557" t="s">
        <v>2766</v>
      </c>
      <c r="D1003" s="557" t="s">
        <v>2193</v>
      </c>
      <c r="E1003" s="1463" t="s">
        <v>2769</v>
      </c>
      <c r="F1003" s="187">
        <v>929002695502</v>
      </c>
      <c r="G1003" s="224">
        <v>8719514344167</v>
      </c>
      <c r="H1003" s="787" t="s">
        <v>1671</v>
      </c>
      <c r="I1003" s="787"/>
      <c r="J1003" s="896" t="s">
        <v>1672</v>
      </c>
      <c r="K1003" s="830" t="s">
        <v>1673</v>
      </c>
      <c r="L1003" s="831">
        <v>2700</v>
      </c>
      <c r="M1003" s="388">
        <v>35000</v>
      </c>
      <c r="N1003" s="315">
        <v>3</v>
      </c>
      <c r="O1003" s="831" t="s">
        <v>117</v>
      </c>
      <c r="P1003" s="743">
        <v>610</v>
      </c>
      <c r="Q1003" s="911"/>
      <c r="R1003" s="1719" t="s">
        <v>48</v>
      </c>
      <c r="S1003" s="831" t="s">
        <v>104</v>
      </c>
      <c r="T1003" s="831" t="s">
        <v>3114</v>
      </c>
      <c r="U1003" s="831"/>
      <c r="V1003" s="831" t="s">
        <v>116</v>
      </c>
      <c r="W1003" s="2020">
        <v>24</v>
      </c>
      <c r="X1003" s="2020" t="s">
        <v>3192</v>
      </c>
      <c r="Y1003" s="831">
        <v>8</v>
      </c>
      <c r="Z1003" s="831">
        <v>1.3</v>
      </c>
      <c r="AA1003" s="831">
        <v>5000</v>
      </c>
      <c r="AB1003" s="831" t="s">
        <v>133</v>
      </c>
      <c r="AC1003" s="315">
        <v>80</v>
      </c>
      <c r="AD1003" s="831">
        <v>620711</v>
      </c>
      <c r="AE1003" s="831">
        <v>871951434416700</v>
      </c>
      <c r="AF1003" s="831">
        <v>10</v>
      </c>
      <c r="AG1003" s="831" t="s">
        <v>113</v>
      </c>
      <c r="AH1003" s="2788">
        <v>20</v>
      </c>
      <c r="AL1003" s="2938"/>
      <c r="AM1003" s="2114"/>
    </row>
    <row r="1004" spans="2:39">
      <c r="B1004" s="857"/>
      <c r="C1004" s="557" t="s">
        <v>2766</v>
      </c>
      <c r="D1004" s="557" t="s">
        <v>2193</v>
      </c>
      <c r="E1004" s="1463" t="s">
        <v>2769</v>
      </c>
      <c r="F1004" s="187">
        <v>929002695602</v>
      </c>
      <c r="G1004" s="224">
        <v>8719514344181</v>
      </c>
      <c r="H1004" s="787" t="s">
        <v>1674</v>
      </c>
      <c r="I1004" s="787"/>
      <c r="J1004" s="896" t="s">
        <v>1672</v>
      </c>
      <c r="K1004" s="830" t="s">
        <v>1673</v>
      </c>
      <c r="L1004" s="1282">
        <v>3000</v>
      </c>
      <c r="M1004" s="388">
        <v>35000</v>
      </c>
      <c r="N1004" s="315">
        <v>3</v>
      </c>
      <c r="O1004" s="1674" t="s">
        <v>117</v>
      </c>
      <c r="P1004" s="743">
        <v>610</v>
      </c>
      <c r="Q1004" s="911"/>
      <c r="R1004" s="1798" t="s">
        <v>48</v>
      </c>
      <c r="S1004" s="1674" t="s">
        <v>104</v>
      </c>
      <c r="T1004" s="1674" t="s">
        <v>3114</v>
      </c>
      <c r="U1004" s="1674"/>
      <c r="V1004" s="1674" t="s">
        <v>147</v>
      </c>
      <c r="W1004" s="1674">
        <v>24</v>
      </c>
      <c r="X1004" s="1674" t="s">
        <v>3192</v>
      </c>
      <c r="Y1004" s="1282">
        <v>8</v>
      </c>
      <c r="Z1004" s="1282">
        <v>1.3</v>
      </c>
      <c r="AA1004" s="1282">
        <v>5000</v>
      </c>
      <c r="AB1004" s="1674" t="s">
        <v>133</v>
      </c>
      <c r="AC1004" s="315">
        <v>80</v>
      </c>
      <c r="AD1004" s="1282">
        <v>620701</v>
      </c>
      <c r="AE1004" s="831">
        <v>871951434418100</v>
      </c>
      <c r="AF1004" s="1282">
        <v>10</v>
      </c>
      <c r="AG1004" s="1282" t="s">
        <v>113</v>
      </c>
      <c r="AH1004" s="2793">
        <v>20</v>
      </c>
      <c r="AL1004" s="2938"/>
      <c r="AM1004" s="2114"/>
    </row>
    <row r="1005" spans="2:39">
      <c r="B1005" s="120"/>
      <c r="C1005" s="557" t="s">
        <v>2766</v>
      </c>
      <c r="D1005" s="557" t="s">
        <v>2193</v>
      </c>
      <c r="E1005" s="1463" t="s">
        <v>2769</v>
      </c>
      <c r="F1005" s="187">
        <v>929002695702</v>
      </c>
      <c r="G1005" s="224">
        <v>8719514344204</v>
      </c>
      <c r="H1005" s="787" t="s">
        <v>1675</v>
      </c>
      <c r="I1005" s="787"/>
      <c r="J1005" s="896" t="s">
        <v>1672</v>
      </c>
      <c r="K1005" s="830" t="s">
        <v>1676</v>
      </c>
      <c r="L1005" s="831">
        <v>4000</v>
      </c>
      <c r="M1005" s="388">
        <v>35000</v>
      </c>
      <c r="N1005" s="315">
        <v>3</v>
      </c>
      <c r="O1005" s="831" t="s">
        <v>119</v>
      </c>
      <c r="P1005" s="743">
        <v>610</v>
      </c>
      <c r="Q1005" s="911"/>
      <c r="R1005" s="1719" t="s">
        <v>48</v>
      </c>
      <c r="S1005" s="831" t="s">
        <v>104</v>
      </c>
      <c r="T1005" s="831" t="s">
        <v>3114</v>
      </c>
      <c r="U1005" s="831"/>
      <c r="V1005" s="831" t="s">
        <v>121</v>
      </c>
      <c r="W1005" s="2020">
        <v>24</v>
      </c>
      <c r="X1005" s="2020" t="s">
        <v>3194</v>
      </c>
      <c r="Y1005" s="831">
        <v>8</v>
      </c>
      <c r="Z1005" s="831">
        <v>1.3</v>
      </c>
      <c r="AA1005" s="831">
        <v>5000</v>
      </c>
      <c r="AB1005" s="831" t="s">
        <v>133</v>
      </c>
      <c r="AC1005" s="315">
        <v>80</v>
      </c>
      <c r="AD1005" s="831">
        <v>620704</v>
      </c>
      <c r="AE1005" s="831">
        <v>871951434420400</v>
      </c>
      <c r="AF1005" s="831">
        <v>10</v>
      </c>
      <c r="AG1005" s="831" t="s">
        <v>113</v>
      </c>
      <c r="AH1005" s="2788">
        <v>20</v>
      </c>
      <c r="AL1005" s="2938"/>
      <c r="AM1005" s="2114"/>
    </row>
    <row r="1006" spans="2:39">
      <c r="B1006" s="120"/>
      <c r="C1006" s="557" t="s">
        <v>2766</v>
      </c>
      <c r="D1006" s="557" t="s">
        <v>2193</v>
      </c>
      <c r="E1006" s="1463" t="s">
        <v>2769</v>
      </c>
      <c r="F1006" s="187">
        <v>929002695802</v>
      </c>
      <c r="G1006" s="224">
        <v>8719514344228</v>
      </c>
      <c r="H1006" s="787" t="s">
        <v>1677</v>
      </c>
      <c r="I1006" s="787"/>
      <c r="J1006" s="896" t="s">
        <v>1672</v>
      </c>
      <c r="K1006" s="830" t="s">
        <v>1678</v>
      </c>
      <c r="L1006" s="831">
        <v>6500</v>
      </c>
      <c r="M1006" s="388">
        <v>35000</v>
      </c>
      <c r="N1006" s="315">
        <v>3</v>
      </c>
      <c r="O1006" s="831" t="s">
        <v>119</v>
      </c>
      <c r="P1006" s="743">
        <v>610</v>
      </c>
      <c r="Q1006" s="911"/>
      <c r="R1006" s="1719" t="s">
        <v>48</v>
      </c>
      <c r="S1006" s="831" t="s">
        <v>104</v>
      </c>
      <c r="T1006" s="831" t="s">
        <v>3114</v>
      </c>
      <c r="U1006" s="831"/>
      <c r="V1006" s="831" t="s">
        <v>150</v>
      </c>
      <c r="W1006" s="2020">
        <v>24</v>
      </c>
      <c r="X1006" s="2020" t="s">
        <v>3197</v>
      </c>
      <c r="Y1006" s="831">
        <v>8</v>
      </c>
      <c r="Z1006" s="831">
        <v>1.3</v>
      </c>
      <c r="AA1006" s="831">
        <v>5000</v>
      </c>
      <c r="AB1006" s="831" t="s">
        <v>133</v>
      </c>
      <c r="AC1006" s="315">
        <v>80</v>
      </c>
      <c r="AD1006" s="831">
        <v>620728</v>
      </c>
      <c r="AE1006" s="831">
        <v>871951434422800</v>
      </c>
      <c r="AF1006" s="831">
        <v>10</v>
      </c>
      <c r="AG1006" s="831" t="s">
        <v>113</v>
      </c>
      <c r="AH1006" s="2788">
        <v>20</v>
      </c>
      <c r="AL1006" s="2938"/>
      <c r="AM1006" s="2114"/>
    </row>
    <row r="1007" spans="2:39">
      <c r="B1007" s="120"/>
      <c r="C1007" s="557" t="s">
        <v>2766</v>
      </c>
      <c r="D1007" s="557" t="s">
        <v>2193</v>
      </c>
      <c r="E1007" s="1463" t="s">
        <v>2769</v>
      </c>
      <c r="F1007" s="187">
        <v>929002695902</v>
      </c>
      <c r="G1007" s="224">
        <v>8719514344242</v>
      </c>
      <c r="H1007" s="787" t="s">
        <v>1679</v>
      </c>
      <c r="I1007" s="787"/>
      <c r="J1007" s="896" t="s">
        <v>1680</v>
      </c>
      <c r="K1007" s="830" t="s">
        <v>1639</v>
      </c>
      <c r="L1007" s="831">
        <v>2700</v>
      </c>
      <c r="M1007" s="388">
        <v>35000</v>
      </c>
      <c r="N1007" s="315">
        <v>3</v>
      </c>
      <c r="O1007" s="831" t="s">
        <v>117</v>
      </c>
      <c r="P1007" s="743">
        <v>660</v>
      </c>
      <c r="Q1007" s="911"/>
      <c r="R1007" s="1719" t="s">
        <v>48</v>
      </c>
      <c r="S1007" s="831" t="s">
        <v>104</v>
      </c>
      <c r="T1007" s="831" t="s">
        <v>3115</v>
      </c>
      <c r="U1007" s="831"/>
      <c r="V1007" s="831" t="s">
        <v>116</v>
      </c>
      <c r="W1007" s="2020">
        <v>24</v>
      </c>
      <c r="X1007" s="2020" t="s">
        <v>3192</v>
      </c>
      <c r="Y1007" s="831">
        <v>8</v>
      </c>
      <c r="Z1007" s="831">
        <v>1.3</v>
      </c>
      <c r="AA1007" s="831">
        <v>5000</v>
      </c>
      <c r="AB1007" s="831" t="s">
        <v>133</v>
      </c>
      <c r="AC1007" s="315">
        <v>80</v>
      </c>
      <c r="AD1007" s="831">
        <v>620709</v>
      </c>
      <c r="AE1007" s="831">
        <v>871951434424200</v>
      </c>
      <c r="AF1007" s="831">
        <v>10</v>
      </c>
      <c r="AG1007" s="831" t="s">
        <v>113</v>
      </c>
      <c r="AH1007" s="2788">
        <v>20</v>
      </c>
      <c r="AL1007" s="2938"/>
      <c r="AM1007" s="2114"/>
    </row>
    <row r="1008" spans="2:39">
      <c r="B1008" s="887"/>
      <c r="C1008" s="557" t="s">
        <v>2766</v>
      </c>
      <c r="D1008" s="557" t="s">
        <v>2193</v>
      </c>
      <c r="E1008" s="1463" t="s">
        <v>2769</v>
      </c>
      <c r="F1008" s="187">
        <v>929002696002</v>
      </c>
      <c r="G1008" s="224">
        <v>8719514344266</v>
      </c>
      <c r="H1008" s="787" t="s">
        <v>1681</v>
      </c>
      <c r="I1008" s="787"/>
      <c r="J1008" s="896" t="s">
        <v>1680</v>
      </c>
      <c r="K1008" s="830" t="s">
        <v>1639</v>
      </c>
      <c r="L1008" s="1282">
        <v>3000</v>
      </c>
      <c r="M1008" s="388">
        <v>35000</v>
      </c>
      <c r="N1008" s="315">
        <v>3</v>
      </c>
      <c r="O1008" s="1674" t="s">
        <v>117</v>
      </c>
      <c r="P1008" s="743">
        <v>660</v>
      </c>
      <c r="Q1008" s="911"/>
      <c r="R1008" s="1798" t="s">
        <v>48</v>
      </c>
      <c r="S1008" s="1674" t="s">
        <v>104</v>
      </c>
      <c r="T1008" s="1674" t="s">
        <v>3115</v>
      </c>
      <c r="U1008" s="1674"/>
      <c r="V1008" s="1674" t="s">
        <v>147</v>
      </c>
      <c r="W1008" s="1674">
        <v>24</v>
      </c>
      <c r="X1008" s="1674" t="s">
        <v>3192</v>
      </c>
      <c r="Y1008" s="1282">
        <v>8</v>
      </c>
      <c r="Z1008" s="1282">
        <v>1.3</v>
      </c>
      <c r="AA1008" s="1282">
        <v>5000</v>
      </c>
      <c r="AB1008" s="1674" t="s">
        <v>133</v>
      </c>
      <c r="AC1008" s="315">
        <v>80</v>
      </c>
      <c r="AD1008" s="1282">
        <v>620729</v>
      </c>
      <c r="AE1008" s="831">
        <v>871951434426600</v>
      </c>
      <c r="AF1008" s="1282">
        <v>10</v>
      </c>
      <c r="AG1008" s="1282" t="s">
        <v>113</v>
      </c>
      <c r="AH1008" s="2793">
        <v>20</v>
      </c>
      <c r="AL1008" s="2938"/>
      <c r="AM1008" s="2114"/>
    </row>
    <row r="1009" spans="2:39">
      <c r="B1009" s="887"/>
      <c r="C1009" s="557" t="s">
        <v>2766</v>
      </c>
      <c r="D1009" s="557" t="s">
        <v>2193</v>
      </c>
      <c r="E1009" s="1463" t="s">
        <v>2769</v>
      </c>
      <c r="F1009" s="187">
        <v>929002696102</v>
      </c>
      <c r="G1009" s="224">
        <v>8719514344280</v>
      </c>
      <c r="H1009" s="787" t="s">
        <v>1682</v>
      </c>
      <c r="I1009" s="787"/>
      <c r="J1009" s="896" t="s">
        <v>1680</v>
      </c>
      <c r="K1009" s="830" t="s">
        <v>1683</v>
      </c>
      <c r="L1009" s="831">
        <v>4000</v>
      </c>
      <c r="M1009" s="388">
        <v>35000</v>
      </c>
      <c r="N1009" s="315">
        <v>3</v>
      </c>
      <c r="O1009" s="831" t="s">
        <v>119</v>
      </c>
      <c r="P1009" s="743">
        <v>660</v>
      </c>
      <c r="Q1009" s="911"/>
      <c r="R1009" s="1798" t="s">
        <v>48</v>
      </c>
      <c r="S1009" s="1674" t="s">
        <v>104</v>
      </c>
      <c r="T1009" s="1674" t="s">
        <v>3115</v>
      </c>
      <c r="U1009" s="1674"/>
      <c r="V1009" s="1674" t="s">
        <v>121</v>
      </c>
      <c r="W1009" s="1674">
        <v>24</v>
      </c>
      <c r="X1009" s="1674" t="s">
        <v>3194</v>
      </c>
      <c r="Y1009" s="1282">
        <v>8</v>
      </c>
      <c r="Z1009" s="1282">
        <v>1.3</v>
      </c>
      <c r="AA1009" s="1282">
        <v>5000</v>
      </c>
      <c r="AB1009" s="1674" t="s">
        <v>133</v>
      </c>
      <c r="AC1009" s="315">
        <v>80</v>
      </c>
      <c r="AD1009" s="1282">
        <v>620725</v>
      </c>
      <c r="AE1009" s="831">
        <v>871951434428000</v>
      </c>
      <c r="AF1009" s="1282">
        <v>10</v>
      </c>
      <c r="AG1009" s="1282" t="s">
        <v>113</v>
      </c>
      <c r="AH1009" s="2793">
        <v>20</v>
      </c>
      <c r="AL1009" s="2938"/>
      <c r="AM1009" s="2114"/>
    </row>
    <row r="1010" spans="2:39">
      <c r="B1010" s="2183"/>
      <c r="C1010" s="834" t="s">
        <v>2766</v>
      </c>
      <c r="D1010" s="834" t="s">
        <v>2193</v>
      </c>
      <c r="E1010" s="1483" t="s">
        <v>2769</v>
      </c>
      <c r="F1010" s="184">
        <v>929002696202</v>
      </c>
      <c r="G1010" s="201">
        <v>8719514344303</v>
      </c>
      <c r="H1010" s="828" t="s">
        <v>1684</v>
      </c>
      <c r="I1010" s="828"/>
      <c r="J1010" s="905" t="s">
        <v>1680</v>
      </c>
      <c r="K1010" s="891" t="s">
        <v>1685</v>
      </c>
      <c r="L1010" s="1683">
        <v>6500</v>
      </c>
      <c r="M1010" s="438">
        <v>35000</v>
      </c>
      <c r="N1010" s="899">
        <v>3</v>
      </c>
      <c r="O1010" s="1683" t="s">
        <v>119</v>
      </c>
      <c r="P1010" s="1532">
        <v>660</v>
      </c>
      <c r="Q1010" s="911"/>
      <c r="R1010" s="1720" t="s">
        <v>48</v>
      </c>
      <c r="S1010" s="1667" t="s">
        <v>104</v>
      </c>
      <c r="T1010" s="1667" t="s">
        <v>3115</v>
      </c>
      <c r="U1010" s="1667"/>
      <c r="V1010" s="1667" t="s">
        <v>150</v>
      </c>
      <c r="W1010" s="2021">
        <v>24</v>
      </c>
      <c r="X1010" s="2021" t="s">
        <v>3197</v>
      </c>
      <c r="Y1010" s="1667">
        <v>8</v>
      </c>
      <c r="Z1010" s="1667">
        <v>1.3</v>
      </c>
      <c r="AA1010" s="1667">
        <v>5000</v>
      </c>
      <c r="AB1010" s="1667" t="s">
        <v>133</v>
      </c>
      <c r="AC1010" s="899">
        <v>80</v>
      </c>
      <c r="AD1010" s="1667">
        <v>620706</v>
      </c>
      <c r="AE1010" s="1687">
        <v>871951434430300</v>
      </c>
      <c r="AF1010" s="1667">
        <v>10</v>
      </c>
      <c r="AG1010" s="1667" t="s">
        <v>113</v>
      </c>
      <c r="AH1010" s="2789">
        <v>20</v>
      </c>
      <c r="AL1010" s="2938"/>
      <c r="AM1010" s="2114"/>
    </row>
    <row r="1011" spans="2:39" ht="14.5" customHeight="1">
      <c r="B1011" s="32"/>
      <c r="C1011" s="14"/>
      <c r="D1011" s="14"/>
      <c r="E1011" s="14"/>
      <c r="F1011" s="93"/>
      <c r="G1011" s="232"/>
      <c r="H1011" s="892"/>
      <c r="I1011" s="892"/>
      <c r="J1011" s="441"/>
      <c r="K1011" s="894"/>
      <c r="L1011" s="1684"/>
      <c r="M1011" s="346"/>
      <c r="N1011" s="294"/>
      <c r="O1011" s="1684"/>
      <c r="P1011" s="688"/>
      <c r="Q1011" s="827"/>
      <c r="R1011" s="1684"/>
      <c r="S1011" s="1684"/>
      <c r="T1011" s="1684"/>
      <c r="U1011" s="1684"/>
      <c r="V1011" s="1684"/>
      <c r="W1011" s="1684"/>
      <c r="X1011" s="1684"/>
      <c r="Y1011" s="1684"/>
      <c r="Z1011" s="1684"/>
      <c r="AA1011" s="1684"/>
      <c r="AB1011" s="1684"/>
      <c r="AC1011" s="294"/>
      <c r="AD1011" s="1684"/>
      <c r="AE1011" s="1684"/>
      <c r="AF1011" s="1684"/>
      <c r="AG1011" s="1684"/>
      <c r="AH1011" s="2508"/>
      <c r="AI1011"/>
      <c r="AL1011" s="2938"/>
    </row>
    <row r="1012" spans="2:39">
      <c r="B1012" s="561" t="s">
        <v>171</v>
      </c>
      <c r="C1012" s="1461" t="s">
        <v>2766</v>
      </c>
      <c r="D1012" s="1461"/>
      <c r="E1012" s="1462"/>
      <c r="F1012" s="2305">
        <v>929003463480</v>
      </c>
      <c r="G1012" s="197">
        <v>6941970622486</v>
      </c>
      <c r="H1012" s="1533" t="s">
        <v>206</v>
      </c>
      <c r="I1012" s="1554" t="s">
        <v>172</v>
      </c>
      <c r="J1012" s="1972"/>
      <c r="K1012" s="1973"/>
      <c r="L1012" s="1685"/>
      <c r="M1012" s="1555">
        <v>50000</v>
      </c>
      <c r="N1012" s="1556">
        <v>5</v>
      </c>
      <c r="O1012" s="1685"/>
      <c r="P1012" s="1052">
        <v>495</v>
      </c>
      <c r="Q1012" s="508"/>
      <c r="R1012" s="1827"/>
      <c r="S1012" s="1685" t="s">
        <v>104</v>
      </c>
      <c r="T1012" s="1685"/>
      <c r="U1012" s="1685"/>
      <c r="V1012" s="1685"/>
      <c r="W1012" s="2058" t="s">
        <v>198</v>
      </c>
      <c r="X1012" s="2058"/>
      <c r="Y1012" s="1685"/>
      <c r="Z1012" s="1685"/>
      <c r="AA1012" s="1685"/>
      <c r="AB1012" s="1685" t="s">
        <v>113</v>
      </c>
      <c r="AC1012" s="1556"/>
      <c r="AD1012" s="1685"/>
      <c r="AE1012" s="1503">
        <v>694197062248600</v>
      </c>
      <c r="AF1012" s="1685">
        <v>60</v>
      </c>
      <c r="AG1012" s="1685" t="s">
        <v>113</v>
      </c>
      <c r="AH1012" s="2865">
        <v>0.5</v>
      </c>
      <c r="AL1012" s="2938"/>
    </row>
    <row r="1013" spans="2:39">
      <c r="B1013" s="887"/>
      <c r="C1013" s="557" t="s">
        <v>2766</v>
      </c>
      <c r="D1013" s="557"/>
      <c r="E1013" s="1463"/>
      <c r="F1013" s="187">
        <v>929003463580</v>
      </c>
      <c r="G1013" s="224">
        <v>6941970622509</v>
      </c>
      <c r="H1013" s="2360" t="s">
        <v>1686</v>
      </c>
      <c r="I1013" s="1471" t="s">
        <v>172</v>
      </c>
      <c r="J1013" s="1974"/>
      <c r="K1013" s="1975"/>
      <c r="L1013" s="831"/>
      <c r="M1013" s="388">
        <v>50000</v>
      </c>
      <c r="N1013" s="399">
        <v>5</v>
      </c>
      <c r="O1013" s="831"/>
      <c r="P1013" s="2004">
        <v>885</v>
      </c>
      <c r="Q1013" s="508"/>
      <c r="R1013" s="1719"/>
      <c r="S1013" s="831" t="s">
        <v>104</v>
      </c>
      <c r="T1013" s="831"/>
      <c r="U1013" s="831"/>
      <c r="V1013" s="831"/>
      <c r="W1013" s="2020" t="s">
        <v>198</v>
      </c>
      <c r="X1013" s="2020"/>
      <c r="Y1013" s="831"/>
      <c r="Z1013" s="831"/>
      <c r="AA1013" s="831"/>
      <c r="AB1013" s="831" t="s">
        <v>113</v>
      </c>
      <c r="AC1013" s="399"/>
      <c r="AD1013" s="831"/>
      <c r="AE1013" s="831">
        <v>694197062250900</v>
      </c>
      <c r="AF1013" s="831">
        <v>36</v>
      </c>
      <c r="AG1013" s="831" t="s">
        <v>113</v>
      </c>
      <c r="AH1013" s="2788">
        <v>1</v>
      </c>
      <c r="AL1013" s="2938"/>
    </row>
    <row r="1014" spans="2:39">
      <c r="B1014" s="857"/>
      <c r="C1014" s="557" t="s">
        <v>2766</v>
      </c>
      <c r="D1014" s="557"/>
      <c r="E1014" s="1463"/>
      <c r="F1014" s="187">
        <v>929002105580</v>
      </c>
      <c r="G1014" s="224">
        <v>8718699775315</v>
      </c>
      <c r="H1014" s="787" t="s">
        <v>1687</v>
      </c>
      <c r="I1014" s="1470" t="s">
        <v>172</v>
      </c>
      <c r="J1014" s="1974"/>
      <c r="K1014" s="1975"/>
      <c r="L1014" s="831"/>
      <c r="M1014" s="388">
        <v>50000</v>
      </c>
      <c r="N1014" s="290">
        <v>5</v>
      </c>
      <c r="O1014" s="831"/>
      <c r="P1014" s="743">
        <v>405</v>
      </c>
      <c r="Q1014" s="911"/>
      <c r="R1014" s="1719"/>
      <c r="S1014" s="831" t="s">
        <v>104</v>
      </c>
      <c r="T1014" s="831"/>
      <c r="U1014" s="831"/>
      <c r="V1014" s="831"/>
      <c r="W1014" s="2020" t="s">
        <v>198</v>
      </c>
      <c r="X1014" s="2020"/>
      <c r="Y1014" s="831"/>
      <c r="Z1014" s="831"/>
      <c r="AA1014" s="831"/>
      <c r="AB1014" s="831" t="s">
        <v>113</v>
      </c>
      <c r="AC1014" s="290"/>
      <c r="AD1014" s="831"/>
      <c r="AE1014" s="831">
        <v>871869977531500</v>
      </c>
      <c r="AF1014" s="831">
        <v>20</v>
      </c>
      <c r="AG1014" s="831" t="s">
        <v>113</v>
      </c>
      <c r="AH1014" s="2788">
        <v>0.5</v>
      </c>
      <c r="AL1014" s="2938"/>
    </row>
    <row r="1015" spans="2:39">
      <c r="B1015" s="887"/>
      <c r="C1015" s="557" t="s">
        <v>2766</v>
      </c>
      <c r="D1015" s="557"/>
      <c r="E1015" s="1463"/>
      <c r="F1015" s="187">
        <v>929002105680</v>
      </c>
      <c r="G1015" s="224">
        <v>8718699775322</v>
      </c>
      <c r="H1015" s="787" t="s">
        <v>1688</v>
      </c>
      <c r="I1015" s="1472" t="s">
        <v>172</v>
      </c>
      <c r="J1015" s="1974"/>
      <c r="K1015" s="1975"/>
      <c r="L1015" s="831"/>
      <c r="M1015" s="388">
        <v>50000</v>
      </c>
      <c r="N1015" s="290">
        <v>5</v>
      </c>
      <c r="O1015" s="831"/>
      <c r="P1015" s="743">
        <v>520</v>
      </c>
      <c r="Q1015" s="911"/>
      <c r="R1015" s="1719"/>
      <c r="S1015" s="831" t="s">
        <v>104</v>
      </c>
      <c r="T1015" s="831"/>
      <c r="U1015" s="831"/>
      <c r="V1015" s="831"/>
      <c r="W1015" s="2020" t="s">
        <v>198</v>
      </c>
      <c r="X1015" s="2020"/>
      <c r="Y1015" s="831"/>
      <c r="Z1015" s="831"/>
      <c r="AA1015" s="831"/>
      <c r="AB1015" s="831" t="s">
        <v>113</v>
      </c>
      <c r="AC1015" s="290"/>
      <c r="AD1015" s="831"/>
      <c r="AE1015" s="831">
        <v>871869977532200</v>
      </c>
      <c r="AF1015" s="831">
        <v>20</v>
      </c>
      <c r="AG1015" s="831" t="s">
        <v>113</v>
      </c>
      <c r="AH1015" s="2788">
        <v>1</v>
      </c>
      <c r="AL1015" s="2938"/>
    </row>
    <row r="1016" spans="2:39">
      <c r="B1016" s="887"/>
      <c r="C1016" s="834" t="s">
        <v>2766</v>
      </c>
      <c r="D1016" s="834"/>
      <c r="E1016" s="1483"/>
      <c r="F1016" s="2306">
        <v>929003876480</v>
      </c>
      <c r="G1016" s="1063">
        <v>6941970622523</v>
      </c>
      <c r="H1016" s="1061" t="s">
        <v>1689</v>
      </c>
      <c r="I1016" s="1473" t="s">
        <v>172</v>
      </c>
      <c r="J1016" s="1976"/>
      <c r="K1016" s="1977"/>
      <c r="L1016" s="1686"/>
      <c r="M1016" s="1056">
        <v>50000</v>
      </c>
      <c r="N1016" s="1301">
        <v>5</v>
      </c>
      <c r="O1016" s="1686"/>
      <c r="P1016" s="1057">
        <v>1100</v>
      </c>
      <c r="Q1016" s="508"/>
      <c r="R1016" s="1828"/>
      <c r="S1016" s="1686" t="s">
        <v>104</v>
      </c>
      <c r="T1016" s="1686"/>
      <c r="U1016" s="1686"/>
      <c r="V1016" s="1686"/>
      <c r="W1016" s="2059" t="s">
        <v>198</v>
      </c>
      <c r="X1016" s="2059"/>
      <c r="Y1016" s="1686"/>
      <c r="Z1016" s="1686"/>
      <c r="AA1016" s="1686"/>
      <c r="AB1016" s="1686" t="s">
        <v>113</v>
      </c>
      <c r="AC1016" s="1301"/>
      <c r="AD1016" s="1686"/>
      <c r="AE1016" s="2598">
        <v>694197062252300</v>
      </c>
      <c r="AF1016" s="1686">
        <v>36</v>
      </c>
      <c r="AG1016" s="1686" t="s">
        <v>113</v>
      </c>
      <c r="AH1016" s="2866">
        <v>1</v>
      </c>
      <c r="AL1016" s="2938"/>
    </row>
    <row r="1017" spans="2:39">
      <c r="B1017" s="120"/>
      <c r="C1017" s="832" t="s">
        <v>2766</v>
      </c>
      <c r="D1017" s="832" t="s">
        <v>2193</v>
      </c>
      <c r="E1017" s="1490"/>
      <c r="F1017" s="187">
        <v>929003167602</v>
      </c>
      <c r="G1017" s="224">
        <v>8719514354975</v>
      </c>
      <c r="H1017" s="897" t="s">
        <v>1690</v>
      </c>
      <c r="I1017" s="1470" t="s">
        <v>2756</v>
      </c>
      <c r="J1017" s="1972"/>
      <c r="K1017" s="1973"/>
      <c r="L1017" s="831"/>
      <c r="M1017" s="388"/>
      <c r="N1017" s="1302"/>
      <c r="O1017" s="831"/>
      <c r="P1017" s="743">
        <v>215</v>
      </c>
      <c r="Q1017" s="911"/>
      <c r="R1017" s="1719"/>
      <c r="S1017" s="831"/>
      <c r="T1017" s="831"/>
      <c r="U1017" s="831"/>
      <c r="V1017" s="831"/>
      <c r="W1017" s="2020"/>
      <c r="X1017" s="2020"/>
      <c r="Y1017" s="831"/>
      <c r="Z1017" s="831"/>
      <c r="AA1017" s="831"/>
      <c r="AB1017" s="831"/>
      <c r="AC1017" s="1302"/>
      <c r="AD1017" s="831"/>
      <c r="AE1017" s="831">
        <v>871951435497500</v>
      </c>
      <c r="AF1017" s="831">
        <v>12</v>
      </c>
      <c r="AG1017" s="831" t="s">
        <v>113</v>
      </c>
      <c r="AH1017" s="2788">
        <v>0</v>
      </c>
      <c r="AL1017" s="2938"/>
    </row>
    <row r="1018" spans="2:39">
      <c r="B1018" s="857"/>
      <c r="C1018" s="557" t="s">
        <v>2766</v>
      </c>
      <c r="D1018" s="557" t="s">
        <v>2193</v>
      </c>
      <c r="E1018" s="1463"/>
      <c r="F1018" s="148">
        <v>929003167702</v>
      </c>
      <c r="G1018" s="198">
        <v>8719514354999</v>
      </c>
      <c r="H1018" s="787" t="s">
        <v>1691</v>
      </c>
      <c r="I1018" s="1472" t="s">
        <v>2755</v>
      </c>
      <c r="J1018" s="1974"/>
      <c r="K1018" s="1975"/>
      <c r="L1018" s="831"/>
      <c r="M1018" s="388"/>
      <c r="N1018" s="1302"/>
      <c r="O1018" s="831"/>
      <c r="P1018" s="743">
        <v>1385</v>
      </c>
      <c r="Q1018" s="911"/>
      <c r="R1018" s="1719"/>
      <c r="S1018" s="831"/>
      <c r="T1018" s="831"/>
      <c r="U1018" s="831"/>
      <c r="V1018" s="831"/>
      <c r="W1018" s="2020"/>
      <c r="X1018" s="2020"/>
      <c r="Y1018" s="831"/>
      <c r="Z1018" s="831"/>
      <c r="AA1018" s="831"/>
      <c r="AB1018" s="831"/>
      <c r="AC1018" s="1302"/>
      <c r="AD1018" s="831"/>
      <c r="AE1018" s="1282">
        <v>871951435499900</v>
      </c>
      <c r="AF1018" s="831">
        <v>6</v>
      </c>
      <c r="AG1018" s="831" t="s">
        <v>113</v>
      </c>
      <c r="AH1018" s="2788">
        <v>25</v>
      </c>
      <c r="AL1018" s="2938"/>
    </row>
    <row r="1019" spans="2:39">
      <c r="B1019" s="120"/>
      <c r="C1019" s="557" t="s">
        <v>2766</v>
      </c>
      <c r="D1019" s="557" t="s">
        <v>2193</v>
      </c>
      <c r="E1019" s="1463"/>
      <c r="F1019" s="148">
        <v>929003167802</v>
      </c>
      <c r="G1019" s="198">
        <v>8719514355019</v>
      </c>
      <c r="H1019" s="787" t="s">
        <v>1692</v>
      </c>
      <c r="I1019" s="1472" t="s">
        <v>2757</v>
      </c>
      <c r="J1019" s="1974"/>
      <c r="K1019" s="1975"/>
      <c r="L1019" s="831"/>
      <c r="M1019" s="388"/>
      <c r="N1019" s="1302"/>
      <c r="O1019" s="831"/>
      <c r="P1019" s="743">
        <v>615</v>
      </c>
      <c r="Q1019" s="911"/>
      <c r="R1019" s="1719"/>
      <c r="S1019" s="831"/>
      <c r="T1019" s="831"/>
      <c r="U1019" s="831"/>
      <c r="V1019" s="831"/>
      <c r="W1019" s="2020"/>
      <c r="X1019" s="2020"/>
      <c r="Y1019" s="831"/>
      <c r="Z1019" s="831"/>
      <c r="AA1019" s="831"/>
      <c r="AB1019" s="831"/>
      <c r="AC1019" s="1302"/>
      <c r="AD1019" s="831"/>
      <c r="AE1019" s="1282">
        <v>871951435501900</v>
      </c>
      <c r="AF1019" s="831">
        <v>12</v>
      </c>
      <c r="AG1019" s="831" t="s">
        <v>113</v>
      </c>
      <c r="AH1019" s="2788">
        <v>25</v>
      </c>
      <c r="AL1019" s="2938"/>
    </row>
    <row r="1020" spans="2:39">
      <c r="B1020" s="120"/>
      <c r="C1020" s="834" t="s">
        <v>2766</v>
      </c>
      <c r="D1020" s="834" t="s">
        <v>2193</v>
      </c>
      <c r="E1020" s="1483"/>
      <c r="F1020" s="184">
        <v>929003167902</v>
      </c>
      <c r="G1020" s="201">
        <v>8719514355033</v>
      </c>
      <c r="H1020" s="828" t="s">
        <v>1693</v>
      </c>
      <c r="I1020" s="1474" t="s">
        <v>2758</v>
      </c>
      <c r="J1020" s="1976"/>
      <c r="K1020" s="1977"/>
      <c r="L1020" s="1687"/>
      <c r="M1020" s="429"/>
      <c r="N1020" s="480"/>
      <c r="O1020" s="1687"/>
      <c r="P1020" s="665">
        <v>840</v>
      </c>
      <c r="Q1020" s="911"/>
      <c r="R1020" s="1760"/>
      <c r="S1020" s="1687"/>
      <c r="T1020" s="1687"/>
      <c r="U1020" s="1687"/>
      <c r="V1020" s="1687"/>
      <c r="W1020" s="1252"/>
      <c r="X1020" s="1252"/>
      <c r="Y1020" s="1687"/>
      <c r="Z1020" s="1687"/>
      <c r="AA1020" s="1687"/>
      <c r="AB1020" s="1687"/>
      <c r="AC1020" s="480"/>
      <c r="AD1020" s="1687"/>
      <c r="AE1020" s="1687">
        <v>871951435503300</v>
      </c>
      <c r="AF1020" s="1687">
        <v>6</v>
      </c>
      <c r="AG1020" s="1687" t="s">
        <v>113</v>
      </c>
      <c r="AH1020" s="2794">
        <v>25</v>
      </c>
      <c r="AL1020" s="2938"/>
    </row>
    <row r="1021" spans="2:39">
      <c r="B1021" s="857"/>
      <c r="C1021" s="832"/>
      <c r="D1021" s="832"/>
      <c r="E1021" s="1490"/>
      <c r="F1021" s="187">
        <v>929003426406</v>
      </c>
      <c r="G1021" s="224">
        <v>6947830488032</v>
      </c>
      <c r="H1021" s="1290" t="s">
        <v>1694</v>
      </c>
      <c r="I1021" s="1290" t="s">
        <v>174</v>
      </c>
      <c r="J1021" s="1972"/>
      <c r="K1021" s="1973"/>
      <c r="L1021" s="831"/>
      <c r="M1021" s="388">
        <v>30000</v>
      </c>
      <c r="N1021" s="290">
        <v>3</v>
      </c>
      <c r="O1021" s="831"/>
      <c r="P1021" s="743">
        <v>325</v>
      </c>
      <c r="Q1021" s="508"/>
      <c r="R1021" s="1719"/>
      <c r="S1021" s="831" t="s">
        <v>104</v>
      </c>
      <c r="T1021" s="831"/>
      <c r="U1021" s="831"/>
      <c r="V1021" s="831"/>
      <c r="W1021" s="2020"/>
      <c r="X1021" s="2020"/>
      <c r="Y1021" s="831"/>
      <c r="Z1021" s="831"/>
      <c r="AA1021" s="831"/>
      <c r="AB1021" s="831" t="s">
        <v>113</v>
      </c>
      <c r="AC1021" s="290"/>
      <c r="AD1021" s="831"/>
      <c r="AE1021" s="831">
        <v>694783048803201</v>
      </c>
      <c r="AF1021" s="831">
        <v>80</v>
      </c>
      <c r="AG1021" s="831" t="s">
        <v>113</v>
      </c>
      <c r="AH1021" s="2788">
        <v>0.5</v>
      </c>
      <c r="AL1021" s="2938"/>
    </row>
    <row r="1022" spans="2:39">
      <c r="B1022" s="120"/>
      <c r="C1022" s="557"/>
      <c r="D1022" s="557"/>
      <c r="E1022" s="1463"/>
      <c r="F1022" s="148">
        <v>929003426506</v>
      </c>
      <c r="G1022" s="198">
        <v>6947830488056</v>
      </c>
      <c r="H1022" s="1291" t="s">
        <v>1695</v>
      </c>
      <c r="I1022" s="1291" t="s">
        <v>174</v>
      </c>
      <c r="J1022" s="1974"/>
      <c r="K1022" s="1975"/>
      <c r="L1022" s="831"/>
      <c r="M1022" s="388">
        <v>30000</v>
      </c>
      <c r="N1022" s="290">
        <v>3</v>
      </c>
      <c r="O1022" s="831"/>
      <c r="P1022" s="743">
        <v>425</v>
      </c>
      <c r="Q1022" s="508"/>
      <c r="R1022" s="1719"/>
      <c r="S1022" s="831" t="s">
        <v>104</v>
      </c>
      <c r="T1022" s="831"/>
      <c r="U1022" s="831"/>
      <c r="V1022" s="831"/>
      <c r="W1022" s="2020"/>
      <c r="X1022" s="2020"/>
      <c r="Y1022" s="831"/>
      <c r="Z1022" s="831"/>
      <c r="AA1022" s="831"/>
      <c r="AB1022" s="831" t="s">
        <v>113</v>
      </c>
      <c r="AC1022" s="290"/>
      <c r="AD1022" s="831"/>
      <c r="AE1022" s="1282">
        <v>694783048805601</v>
      </c>
      <c r="AF1022" s="831">
        <v>60</v>
      </c>
      <c r="AG1022" s="831" t="s">
        <v>113</v>
      </c>
      <c r="AH1022" s="2788">
        <v>0.5</v>
      </c>
      <c r="AL1022" s="2938"/>
    </row>
    <row r="1023" spans="2:39">
      <c r="B1023" s="120"/>
      <c r="C1023" s="557"/>
      <c r="D1023" s="557"/>
      <c r="E1023" s="1463"/>
      <c r="F1023" s="148">
        <v>929003426606</v>
      </c>
      <c r="G1023" s="198">
        <v>6947830488070</v>
      </c>
      <c r="H1023" s="787" t="s">
        <v>1696</v>
      </c>
      <c r="I1023" s="1472" t="s">
        <v>174</v>
      </c>
      <c r="J1023" s="1974"/>
      <c r="K1023" s="1975"/>
      <c r="L1023" s="831"/>
      <c r="M1023" s="388">
        <v>30000</v>
      </c>
      <c r="N1023" s="1302">
        <v>3</v>
      </c>
      <c r="O1023" s="831"/>
      <c r="P1023" s="743">
        <v>740</v>
      </c>
      <c r="Q1023" s="508"/>
      <c r="R1023" s="1719"/>
      <c r="S1023" s="831" t="s">
        <v>104</v>
      </c>
      <c r="T1023" s="831"/>
      <c r="U1023" s="831"/>
      <c r="V1023" s="831"/>
      <c r="W1023" s="2020"/>
      <c r="X1023" s="2020"/>
      <c r="Y1023" s="831"/>
      <c r="Z1023" s="831"/>
      <c r="AA1023" s="831"/>
      <c r="AB1023" s="831" t="s">
        <v>113</v>
      </c>
      <c r="AC1023" s="1302"/>
      <c r="AD1023" s="831"/>
      <c r="AE1023" s="1282">
        <v>694783048807001</v>
      </c>
      <c r="AF1023" s="831">
        <v>36</v>
      </c>
      <c r="AG1023" s="831" t="s">
        <v>113</v>
      </c>
      <c r="AH1023" s="2788">
        <v>1</v>
      </c>
      <c r="AL1023" s="2938"/>
    </row>
    <row r="1024" spans="2:39">
      <c r="B1024" s="121"/>
      <c r="C1024" s="834"/>
      <c r="D1024" s="834"/>
      <c r="E1024" s="1483"/>
      <c r="F1024" s="184">
        <v>929003426706</v>
      </c>
      <c r="G1024" s="201">
        <v>6947830488094</v>
      </c>
      <c r="H1024" s="828" t="s">
        <v>173</v>
      </c>
      <c r="I1024" s="1474" t="s">
        <v>174</v>
      </c>
      <c r="J1024" s="1976"/>
      <c r="K1024" s="1977"/>
      <c r="L1024" s="1687"/>
      <c r="M1024" s="429">
        <v>30000</v>
      </c>
      <c r="N1024" s="480">
        <v>3</v>
      </c>
      <c r="O1024" s="1687"/>
      <c r="P1024" s="665">
        <v>995</v>
      </c>
      <c r="Q1024" s="508"/>
      <c r="R1024" s="1760"/>
      <c r="S1024" s="1687" t="s">
        <v>104</v>
      </c>
      <c r="T1024" s="1687"/>
      <c r="U1024" s="1687"/>
      <c r="V1024" s="1687"/>
      <c r="W1024" s="1252"/>
      <c r="X1024" s="1252"/>
      <c r="Y1024" s="1687"/>
      <c r="Z1024" s="1687"/>
      <c r="AA1024" s="1687"/>
      <c r="AB1024" s="1687" t="s">
        <v>113</v>
      </c>
      <c r="AC1024" s="480"/>
      <c r="AD1024" s="1687"/>
      <c r="AE1024" s="1687">
        <v>694783048809401</v>
      </c>
      <c r="AF1024" s="1687">
        <v>36</v>
      </c>
      <c r="AG1024" s="1687" t="s">
        <v>113</v>
      </c>
      <c r="AH1024" s="2794">
        <v>1</v>
      </c>
      <c r="AL1024" s="2938"/>
    </row>
    <row r="1025" spans="2:38" ht="14.5" customHeight="1">
      <c r="B1025" s="14"/>
      <c r="C1025" s="14"/>
      <c r="D1025" s="14"/>
      <c r="E1025" s="14"/>
      <c r="F1025" s="621"/>
      <c r="G1025" s="232"/>
      <c r="H1025" s="892"/>
      <c r="I1025" s="892"/>
      <c r="J1025" s="441"/>
      <c r="K1025" s="894"/>
      <c r="L1025" s="1684"/>
      <c r="M1025" s="346"/>
      <c r="N1025" s="294"/>
      <c r="O1025" s="1684"/>
      <c r="P1025" s="688"/>
      <c r="Q1025" s="508"/>
      <c r="R1025" s="1684"/>
      <c r="S1025" s="1684"/>
      <c r="T1025" s="1684"/>
      <c r="U1025" s="1684"/>
      <c r="V1025" s="1684"/>
      <c r="W1025" s="1684"/>
      <c r="X1025" s="1684"/>
      <c r="Y1025" s="1684"/>
      <c r="Z1025" s="1684"/>
      <c r="AA1025" s="1684"/>
      <c r="AB1025" s="1684"/>
      <c r="AC1025" s="294"/>
      <c r="AD1025" s="1684"/>
      <c r="AE1025" s="1684"/>
      <c r="AF1025" s="1684"/>
      <c r="AG1025" s="1684"/>
      <c r="AH1025" s="2508"/>
      <c r="AI1025"/>
      <c r="AL1025" s="2938"/>
    </row>
    <row r="1026" spans="2:38" ht="14.5" customHeight="1">
      <c r="AE1026" s="598"/>
      <c r="AI1026"/>
      <c r="AL1026" s="2938"/>
    </row>
    <row r="1027" spans="2:38" s="1484" customFormat="1" ht="15" customHeight="1">
      <c r="B1027" s="1484" t="s">
        <v>2922</v>
      </c>
      <c r="J1027" s="1666"/>
      <c r="K1027" s="1666"/>
      <c r="L1027" s="1901"/>
      <c r="M1027" s="1666"/>
      <c r="N1027" s="1666"/>
      <c r="O1027" s="1666"/>
      <c r="P1027" s="33"/>
      <c r="R1027" s="1666"/>
      <c r="S1027" s="1666"/>
      <c r="T1027" s="1666"/>
      <c r="U1027" s="1666"/>
      <c r="V1027" s="1666"/>
      <c r="W1027" s="1666"/>
      <c r="X1027" s="1666"/>
      <c r="Y1027" s="1901"/>
      <c r="Z1027" s="1901"/>
      <c r="AA1027" s="1901"/>
      <c r="AB1027" s="1666"/>
      <c r="AC1027" s="2483"/>
      <c r="AD1027" s="1901"/>
      <c r="AE1027" s="1901"/>
      <c r="AF1027" s="1666"/>
      <c r="AG1027" s="1666"/>
      <c r="AH1027" s="2791"/>
      <c r="AJ1027"/>
      <c r="AK1027" s="2933"/>
      <c r="AL1027" s="2938"/>
    </row>
    <row r="1028" spans="2:38">
      <c r="B1028" s="561" t="s">
        <v>2804</v>
      </c>
      <c r="C1028" s="1461" t="s">
        <v>2766</v>
      </c>
      <c r="D1028" s="1461" t="s">
        <v>2193</v>
      </c>
      <c r="E1028" s="1462"/>
      <c r="F1028" s="3072">
        <v>929003622702</v>
      </c>
      <c r="G1028" s="786">
        <v>8720169188297</v>
      </c>
      <c r="H1028" s="218" t="s">
        <v>961</v>
      </c>
      <c r="I1028" s="218"/>
      <c r="J1028" s="773">
        <v>2.2999999999999998</v>
      </c>
      <c r="K1028" s="1120">
        <v>485</v>
      </c>
      <c r="L1028" s="269">
        <v>2700</v>
      </c>
      <c r="M1028" s="789">
        <v>50000</v>
      </c>
      <c r="N1028" s="309">
        <v>5</v>
      </c>
      <c r="O1028" s="1957" t="s">
        <v>168</v>
      </c>
      <c r="P1028" s="3239">
        <v>155</v>
      </c>
      <c r="Q1028" s="14"/>
      <c r="R1028" s="1783" t="s">
        <v>48</v>
      </c>
      <c r="S1028" s="1634"/>
      <c r="T1028" s="2103" t="s">
        <v>3119</v>
      </c>
      <c r="U1028" s="1634" t="s">
        <v>112</v>
      </c>
      <c r="V1028" s="1634" t="s">
        <v>116</v>
      </c>
      <c r="W1028" s="295" t="s">
        <v>198</v>
      </c>
      <c r="X1028" s="295">
        <v>210</v>
      </c>
      <c r="Y1028" s="269">
        <v>60</v>
      </c>
      <c r="Z1028" s="269"/>
      <c r="AA1028" s="269">
        <v>104</v>
      </c>
      <c r="AB1028" s="1634" t="s">
        <v>113</v>
      </c>
      <c r="AC1028" s="309">
        <v>80</v>
      </c>
      <c r="AD1028" s="269">
        <v>1442600</v>
      </c>
      <c r="AE1028" s="1930">
        <v>872016918829700</v>
      </c>
      <c r="AF1028" s="269">
        <v>10</v>
      </c>
      <c r="AG1028" s="269" t="s">
        <v>113</v>
      </c>
      <c r="AH1028" s="2782">
        <v>4</v>
      </c>
      <c r="AL1028" s="2938"/>
    </row>
    <row r="1029" spans="2:38">
      <c r="B1029" s="2177"/>
      <c r="C1029" s="557" t="s">
        <v>2766</v>
      </c>
      <c r="D1029" s="557" t="s">
        <v>2193</v>
      </c>
      <c r="E1029" s="1463"/>
      <c r="F1029" s="3073">
        <v>929003702502</v>
      </c>
      <c r="G1029" s="113">
        <v>8720169254046</v>
      </c>
      <c r="H1029" s="229" t="s">
        <v>962</v>
      </c>
      <c r="I1029" s="229"/>
      <c r="J1029" s="426">
        <v>2.2999999999999998</v>
      </c>
      <c r="K1029" s="1122">
        <v>485</v>
      </c>
      <c r="L1029" s="1916">
        <v>3000</v>
      </c>
      <c r="M1029" s="402">
        <v>50000</v>
      </c>
      <c r="N1029" s="289">
        <v>5</v>
      </c>
      <c r="O1029" s="1958" t="s">
        <v>168</v>
      </c>
      <c r="P1029" s="3246">
        <v>155</v>
      </c>
      <c r="Q1029" s="14"/>
      <c r="R1029" s="1829" t="s">
        <v>48</v>
      </c>
      <c r="S1029" s="896"/>
      <c r="T1029" s="896" t="s">
        <v>3119</v>
      </c>
      <c r="U1029" s="896" t="s">
        <v>112</v>
      </c>
      <c r="V1029" s="896" t="s">
        <v>147</v>
      </c>
      <c r="W1029" s="896" t="s">
        <v>198</v>
      </c>
      <c r="X1029" s="896">
        <v>210</v>
      </c>
      <c r="Y1029" s="1916">
        <v>60</v>
      </c>
      <c r="Z1029" s="1916"/>
      <c r="AA1029" s="1916">
        <v>104</v>
      </c>
      <c r="AB1029" s="896" t="s">
        <v>113</v>
      </c>
      <c r="AC1029" s="289">
        <v>80</v>
      </c>
      <c r="AD1029" s="1916">
        <v>1543851</v>
      </c>
      <c r="AE1029" s="1916">
        <v>872016925404600</v>
      </c>
      <c r="AF1029" s="1916">
        <v>10</v>
      </c>
      <c r="AG1029" s="1916" t="s">
        <v>113</v>
      </c>
      <c r="AH1029" s="2816">
        <v>4</v>
      </c>
      <c r="AL1029" s="2938"/>
    </row>
    <row r="1030" spans="2:38">
      <c r="B1030" s="2177"/>
      <c r="C1030" s="834" t="s">
        <v>2766</v>
      </c>
      <c r="D1030" s="834" t="s">
        <v>2193</v>
      </c>
      <c r="E1030" s="1483"/>
      <c r="F1030" s="3074">
        <v>929003623102</v>
      </c>
      <c r="G1030" s="498">
        <v>8720169188372</v>
      </c>
      <c r="H1030" s="230" t="s">
        <v>963</v>
      </c>
      <c r="I1030" s="230"/>
      <c r="J1030" s="476">
        <v>2.2999999999999998</v>
      </c>
      <c r="K1030" s="1121">
        <v>485</v>
      </c>
      <c r="L1030" s="273">
        <v>4000</v>
      </c>
      <c r="M1030" s="791">
        <v>50000</v>
      </c>
      <c r="N1030" s="480">
        <v>5</v>
      </c>
      <c r="O1030" s="1959" t="s">
        <v>168</v>
      </c>
      <c r="P1030" s="2346">
        <v>155</v>
      </c>
      <c r="Q1030" s="14"/>
      <c r="R1030" s="1791" t="s">
        <v>48</v>
      </c>
      <c r="S1030" s="1670"/>
      <c r="T1030" s="1670" t="s">
        <v>3119</v>
      </c>
      <c r="U1030" s="1670" t="s">
        <v>112</v>
      </c>
      <c r="V1030" s="1670" t="s">
        <v>121</v>
      </c>
      <c r="W1030" s="284" t="s">
        <v>198</v>
      </c>
      <c r="X1030" s="284">
        <v>210</v>
      </c>
      <c r="Y1030" s="273">
        <v>60</v>
      </c>
      <c r="Z1030" s="273"/>
      <c r="AA1030" s="273">
        <v>104</v>
      </c>
      <c r="AB1030" s="1670" t="s">
        <v>113</v>
      </c>
      <c r="AC1030" s="480">
        <v>80</v>
      </c>
      <c r="AD1030" s="273">
        <v>1442605</v>
      </c>
      <c r="AE1030" s="1917">
        <v>872016918837200</v>
      </c>
      <c r="AF1030" s="273">
        <v>10</v>
      </c>
      <c r="AG1030" s="273" t="s">
        <v>113</v>
      </c>
      <c r="AH1030" s="2780">
        <v>4</v>
      </c>
      <c r="AL1030" s="2938"/>
    </row>
    <row r="1031" spans="2:38">
      <c r="B1031" s="2177"/>
      <c r="C1031" s="832" t="s">
        <v>2766</v>
      </c>
      <c r="D1031" s="832" t="s">
        <v>2193</v>
      </c>
      <c r="E1031" s="1490"/>
      <c r="F1031" s="3072">
        <v>929003622902</v>
      </c>
      <c r="G1031" s="786">
        <v>8720169188334</v>
      </c>
      <c r="H1031" s="218" t="s">
        <v>964</v>
      </c>
      <c r="I1031" s="218"/>
      <c r="J1031" s="773">
        <v>2.2999999999999998</v>
      </c>
      <c r="K1031" s="1120">
        <v>485</v>
      </c>
      <c r="L1031" s="269">
        <v>2700</v>
      </c>
      <c r="M1031" s="789">
        <v>50000</v>
      </c>
      <c r="N1031" s="309">
        <v>5</v>
      </c>
      <c r="O1031" s="1957" t="s">
        <v>168</v>
      </c>
      <c r="P1031" s="3239">
        <v>155</v>
      </c>
      <c r="Q1031" s="14"/>
      <c r="R1031" s="1783" t="s">
        <v>48</v>
      </c>
      <c r="S1031" s="1634"/>
      <c r="T1031" s="1634" t="s">
        <v>3119</v>
      </c>
      <c r="U1031" s="1634" t="s">
        <v>112</v>
      </c>
      <c r="V1031" s="1634" t="s">
        <v>116</v>
      </c>
      <c r="W1031" s="295" t="s">
        <v>198</v>
      </c>
      <c r="X1031" s="295">
        <v>210</v>
      </c>
      <c r="Y1031" s="269">
        <v>60</v>
      </c>
      <c r="Z1031" s="269"/>
      <c r="AA1031" s="269">
        <v>104</v>
      </c>
      <c r="AB1031" s="1634" t="s">
        <v>113</v>
      </c>
      <c r="AC1031" s="309">
        <v>80</v>
      </c>
      <c r="AD1031" s="269">
        <v>1442603</v>
      </c>
      <c r="AE1031" s="1930">
        <v>872016918833400</v>
      </c>
      <c r="AF1031" s="269">
        <v>10</v>
      </c>
      <c r="AG1031" s="269" t="s">
        <v>113</v>
      </c>
      <c r="AH1031" s="2782">
        <v>4</v>
      </c>
      <c r="AL1031" s="2938"/>
    </row>
    <row r="1032" spans="2:38">
      <c r="B1032" s="120"/>
      <c r="C1032" s="557" t="s">
        <v>2766</v>
      </c>
      <c r="D1032" s="557" t="s">
        <v>2193</v>
      </c>
      <c r="E1032" s="1463"/>
      <c r="F1032" s="3073">
        <v>929003800102</v>
      </c>
      <c r="G1032" s="113">
        <v>8720169310513</v>
      </c>
      <c r="H1032" s="229" t="s">
        <v>966</v>
      </c>
      <c r="I1032" s="229"/>
      <c r="J1032" s="785">
        <v>4</v>
      </c>
      <c r="K1032" s="1122">
        <v>840</v>
      </c>
      <c r="L1032" s="271">
        <v>2700</v>
      </c>
      <c r="M1032" s="402">
        <v>50000</v>
      </c>
      <c r="N1032" s="289">
        <v>5</v>
      </c>
      <c r="O1032" s="1960" t="s">
        <v>168</v>
      </c>
      <c r="P1032" s="3247">
        <v>240</v>
      </c>
      <c r="Q1032" s="508"/>
      <c r="R1032" s="1785" t="s">
        <v>48</v>
      </c>
      <c r="S1032" s="308"/>
      <c r="T1032" s="308" t="s">
        <v>3120</v>
      </c>
      <c r="U1032" s="308" t="s">
        <v>112</v>
      </c>
      <c r="V1032" s="308" t="s">
        <v>116</v>
      </c>
      <c r="W1032" s="291" t="s">
        <v>198</v>
      </c>
      <c r="X1032" s="291">
        <v>210</v>
      </c>
      <c r="Y1032" s="271">
        <v>60</v>
      </c>
      <c r="Z1032" s="271"/>
      <c r="AA1032" s="271">
        <v>108</v>
      </c>
      <c r="AB1032" s="308" t="s">
        <v>133</v>
      </c>
      <c r="AC1032" s="289">
        <v>80</v>
      </c>
      <c r="AD1032" s="271">
        <v>1882027</v>
      </c>
      <c r="AE1032" s="1916">
        <v>872016931051300</v>
      </c>
      <c r="AF1032" s="271">
        <v>10</v>
      </c>
      <c r="AG1032" s="271" t="s">
        <v>113</v>
      </c>
      <c r="AH1032" s="2779">
        <v>4</v>
      </c>
      <c r="AL1032" s="2938"/>
    </row>
    <row r="1033" spans="2:38">
      <c r="B1033" s="2184"/>
      <c r="C1033" s="557" t="s">
        <v>2766</v>
      </c>
      <c r="D1033" s="557" t="s">
        <v>2193</v>
      </c>
      <c r="E1033" s="1463"/>
      <c r="F1033" s="3073">
        <v>929003623502</v>
      </c>
      <c r="G1033" s="113">
        <v>8720169188457</v>
      </c>
      <c r="H1033" s="229" t="s">
        <v>967</v>
      </c>
      <c r="I1033" s="229"/>
      <c r="J1033" s="785">
        <v>4</v>
      </c>
      <c r="K1033" s="1122">
        <v>840</v>
      </c>
      <c r="L1033" s="271">
        <v>2700</v>
      </c>
      <c r="M1033" s="402">
        <v>50000</v>
      </c>
      <c r="N1033" s="289">
        <v>5</v>
      </c>
      <c r="O1033" s="1960" t="s">
        <v>168</v>
      </c>
      <c r="P1033" s="3247">
        <v>180</v>
      </c>
      <c r="Q1033" s="14"/>
      <c r="R1033" s="1785" t="s">
        <v>48</v>
      </c>
      <c r="S1033" s="308"/>
      <c r="T1033" s="308" t="s">
        <v>3120</v>
      </c>
      <c r="U1033" s="308" t="s">
        <v>112</v>
      </c>
      <c r="V1033" s="308" t="s">
        <v>116</v>
      </c>
      <c r="W1033" s="291" t="s">
        <v>198</v>
      </c>
      <c r="X1033" s="291">
        <v>210</v>
      </c>
      <c r="Y1033" s="271">
        <v>60</v>
      </c>
      <c r="Z1033" s="271"/>
      <c r="AA1033" s="271">
        <v>104</v>
      </c>
      <c r="AB1033" s="308" t="s">
        <v>113</v>
      </c>
      <c r="AC1033" s="289">
        <v>80</v>
      </c>
      <c r="AD1033" s="271">
        <v>1442609</v>
      </c>
      <c r="AE1033" s="1916">
        <v>872016918845700</v>
      </c>
      <c r="AF1033" s="271">
        <v>10</v>
      </c>
      <c r="AG1033" s="271" t="s">
        <v>113</v>
      </c>
      <c r="AH1033" s="2779">
        <v>4</v>
      </c>
      <c r="AL1033" s="2938"/>
    </row>
    <row r="1034" spans="2:38">
      <c r="B1034" s="2184"/>
      <c r="C1034" s="557" t="s">
        <v>2766</v>
      </c>
      <c r="D1034" s="557" t="s">
        <v>2193</v>
      </c>
      <c r="E1034" s="1463"/>
      <c r="F1034" s="3073">
        <v>929003702902</v>
      </c>
      <c r="G1034" s="113">
        <v>8720169254121</v>
      </c>
      <c r="H1034" s="229" t="s">
        <v>969</v>
      </c>
      <c r="I1034" s="229"/>
      <c r="J1034" s="785">
        <v>4</v>
      </c>
      <c r="K1034" s="1122">
        <v>840</v>
      </c>
      <c r="L1034" s="1916">
        <v>3000</v>
      </c>
      <c r="M1034" s="402">
        <v>50000</v>
      </c>
      <c r="N1034" s="289">
        <v>5</v>
      </c>
      <c r="O1034" s="1958" t="s">
        <v>168</v>
      </c>
      <c r="P1034" s="3247">
        <v>180</v>
      </c>
      <c r="Q1034" s="14"/>
      <c r="R1034" s="1829" t="s">
        <v>48</v>
      </c>
      <c r="S1034" s="896"/>
      <c r="T1034" s="896" t="s">
        <v>3120</v>
      </c>
      <c r="U1034" s="896" t="s">
        <v>112</v>
      </c>
      <c r="V1034" s="896" t="s">
        <v>147</v>
      </c>
      <c r="W1034" s="896" t="s">
        <v>198</v>
      </c>
      <c r="X1034" s="896">
        <v>210</v>
      </c>
      <c r="Y1034" s="1916">
        <v>60</v>
      </c>
      <c r="Z1034" s="1916"/>
      <c r="AA1034" s="1916">
        <v>104</v>
      </c>
      <c r="AB1034" s="896" t="s">
        <v>113</v>
      </c>
      <c r="AC1034" s="289">
        <v>80</v>
      </c>
      <c r="AD1034" s="1916">
        <v>1543855</v>
      </c>
      <c r="AE1034" s="1916">
        <v>872016925412100</v>
      </c>
      <c r="AF1034" s="1916">
        <v>10</v>
      </c>
      <c r="AG1034" s="1916" t="s">
        <v>113</v>
      </c>
      <c r="AH1034" s="2816">
        <v>4</v>
      </c>
      <c r="AL1034" s="2938"/>
    </row>
    <row r="1035" spans="2:38">
      <c r="B1035" s="2185"/>
      <c r="C1035" s="834" t="s">
        <v>2766</v>
      </c>
      <c r="D1035" s="834" t="s">
        <v>2193</v>
      </c>
      <c r="E1035" s="1483"/>
      <c r="F1035" s="3074">
        <v>929003623902</v>
      </c>
      <c r="G1035" s="498">
        <v>8720169188532</v>
      </c>
      <c r="H1035" s="230" t="s">
        <v>970</v>
      </c>
      <c r="I1035" s="230"/>
      <c r="J1035" s="792">
        <v>4</v>
      </c>
      <c r="K1035" s="1121">
        <v>840</v>
      </c>
      <c r="L1035" s="273">
        <v>4000</v>
      </c>
      <c r="M1035" s="791">
        <v>50000</v>
      </c>
      <c r="N1035" s="480">
        <v>5</v>
      </c>
      <c r="O1035" s="1959" t="s">
        <v>168</v>
      </c>
      <c r="P1035" s="3248">
        <v>180</v>
      </c>
      <c r="Q1035" s="14"/>
      <c r="R1035" s="1791" t="s">
        <v>48</v>
      </c>
      <c r="S1035" s="1670"/>
      <c r="T1035" s="1670" t="s">
        <v>3120</v>
      </c>
      <c r="U1035" s="1670" t="s">
        <v>112</v>
      </c>
      <c r="V1035" s="1670" t="s">
        <v>121</v>
      </c>
      <c r="W1035" s="284" t="s">
        <v>198</v>
      </c>
      <c r="X1035" s="284">
        <v>210</v>
      </c>
      <c r="Y1035" s="273">
        <v>60</v>
      </c>
      <c r="Z1035" s="273"/>
      <c r="AA1035" s="273">
        <v>104</v>
      </c>
      <c r="AB1035" s="1670" t="s">
        <v>113</v>
      </c>
      <c r="AC1035" s="480">
        <v>80</v>
      </c>
      <c r="AD1035" s="273">
        <v>1442613</v>
      </c>
      <c r="AE1035" s="1917">
        <v>872016918853200</v>
      </c>
      <c r="AF1035" s="273">
        <v>10</v>
      </c>
      <c r="AG1035" s="273" t="s">
        <v>113</v>
      </c>
      <c r="AH1035" s="2780">
        <v>4</v>
      </c>
      <c r="AL1035" s="2938"/>
    </row>
    <row r="1036" spans="2:38">
      <c r="B1036" s="120"/>
      <c r="C1036" s="557" t="s">
        <v>2766</v>
      </c>
      <c r="D1036" s="557" t="s">
        <v>2193</v>
      </c>
      <c r="E1036" s="1463"/>
      <c r="F1036" s="3073">
        <v>929003800202</v>
      </c>
      <c r="G1036" s="113">
        <v>8720169310551</v>
      </c>
      <c r="H1036" s="229" t="s">
        <v>2684</v>
      </c>
      <c r="I1036" s="229"/>
      <c r="J1036" s="785">
        <v>4</v>
      </c>
      <c r="K1036" s="1122">
        <v>840</v>
      </c>
      <c r="L1036" s="1916">
        <v>2700</v>
      </c>
      <c r="M1036" s="402">
        <v>50000</v>
      </c>
      <c r="N1036" s="289">
        <v>5</v>
      </c>
      <c r="O1036" s="1958" t="s">
        <v>168</v>
      </c>
      <c r="P1036" s="3247">
        <v>240</v>
      </c>
      <c r="Q1036" s="508"/>
      <c r="R1036" s="1829" t="s">
        <v>48</v>
      </c>
      <c r="S1036" s="896"/>
      <c r="T1036" s="896" t="s">
        <v>3120</v>
      </c>
      <c r="U1036" s="896" t="s">
        <v>112</v>
      </c>
      <c r="V1036" s="896" t="s">
        <v>116</v>
      </c>
      <c r="W1036" s="896" t="s">
        <v>198</v>
      </c>
      <c r="X1036" s="896">
        <v>210</v>
      </c>
      <c r="Y1036" s="1916">
        <v>60</v>
      </c>
      <c r="Z1036" s="1916"/>
      <c r="AA1036" s="1916">
        <v>108</v>
      </c>
      <c r="AB1036" s="896" t="s">
        <v>133</v>
      </c>
      <c r="AC1036" s="289">
        <v>80</v>
      </c>
      <c r="AD1036" s="1916">
        <v>1882026</v>
      </c>
      <c r="AE1036" s="1916">
        <v>872016931055100</v>
      </c>
      <c r="AF1036" s="1916">
        <v>10</v>
      </c>
      <c r="AG1036" s="1916" t="s">
        <v>113</v>
      </c>
      <c r="AH1036" s="2816">
        <v>4</v>
      </c>
      <c r="AL1036" s="2938"/>
    </row>
    <row r="1037" spans="2:38">
      <c r="B1037" s="2185"/>
      <c r="C1037" s="557" t="s">
        <v>2766</v>
      </c>
      <c r="D1037" s="557" t="s">
        <v>2193</v>
      </c>
      <c r="E1037" s="1463"/>
      <c r="F1037" s="3075">
        <v>929003623702</v>
      </c>
      <c r="G1037" s="721">
        <v>8720169188495</v>
      </c>
      <c r="H1037" s="231" t="s">
        <v>973</v>
      </c>
      <c r="I1037" s="231"/>
      <c r="J1037" s="793">
        <v>4</v>
      </c>
      <c r="K1037" s="1119">
        <v>840</v>
      </c>
      <c r="L1037" s="282">
        <v>2700</v>
      </c>
      <c r="M1037" s="795">
        <v>50000</v>
      </c>
      <c r="N1037" s="290">
        <v>5</v>
      </c>
      <c r="O1037" s="1961" t="s">
        <v>168</v>
      </c>
      <c r="P1037" s="3249">
        <v>180</v>
      </c>
      <c r="Q1037" s="14"/>
      <c r="R1037" s="1788" t="s">
        <v>48</v>
      </c>
      <c r="S1037" s="300"/>
      <c r="T1037" s="300" t="s">
        <v>3120</v>
      </c>
      <c r="U1037" s="300" t="s">
        <v>112</v>
      </c>
      <c r="V1037" s="300" t="s">
        <v>116</v>
      </c>
      <c r="W1037" s="283" t="s">
        <v>198</v>
      </c>
      <c r="X1037" s="283">
        <v>210</v>
      </c>
      <c r="Y1037" s="282">
        <v>60</v>
      </c>
      <c r="Z1037" s="282"/>
      <c r="AA1037" s="282">
        <v>104</v>
      </c>
      <c r="AB1037" s="300" t="s">
        <v>113</v>
      </c>
      <c r="AC1037" s="290">
        <v>80</v>
      </c>
      <c r="AD1037" s="282">
        <v>1442611</v>
      </c>
      <c r="AE1037" s="1914">
        <v>872016918849500</v>
      </c>
      <c r="AF1037" s="282">
        <v>10</v>
      </c>
      <c r="AG1037" s="282" t="s">
        <v>113</v>
      </c>
      <c r="AH1037" s="2781">
        <v>4</v>
      </c>
      <c r="AL1037" s="2938"/>
    </row>
    <row r="1038" spans="2:38">
      <c r="B1038" s="120"/>
      <c r="C1038" s="557" t="s">
        <v>2766</v>
      </c>
      <c r="D1038" s="557" t="s">
        <v>2193</v>
      </c>
      <c r="E1038" s="1463"/>
      <c r="F1038" s="3073">
        <v>929003703102</v>
      </c>
      <c r="G1038" s="113">
        <v>8720169254169</v>
      </c>
      <c r="H1038" s="229" t="s">
        <v>974</v>
      </c>
      <c r="I1038" s="229"/>
      <c r="J1038" s="785">
        <v>4</v>
      </c>
      <c r="K1038" s="1122">
        <v>840</v>
      </c>
      <c r="L1038" s="1916">
        <v>3000</v>
      </c>
      <c r="M1038" s="402">
        <v>50000</v>
      </c>
      <c r="N1038" s="289">
        <v>5</v>
      </c>
      <c r="O1038" s="1958" t="s">
        <v>168</v>
      </c>
      <c r="P1038" s="3247">
        <v>180</v>
      </c>
      <c r="Q1038" s="14"/>
      <c r="R1038" s="1829" t="s">
        <v>48</v>
      </c>
      <c r="S1038" s="896"/>
      <c r="T1038" s="896" t="s">
        <v>3120</v>
      </c>
      <c r="U1038" s="896" t="s">
        <v>112</v>
      </c>
      <c r="V1038" s="896" t="s">
        <v>147</v>
      </c>
      <c r="W1038" s="896" t="s">
        <v>198</v>
      </c>
      <c r="X1038" s="896">
        <v>210</v>
      </c>
      <c r="Y1038" s="1916">
        <v>60</v>
      </c>
      <c r="Z1038" s="1916"/>
      <c r="AA1038" s="1916">
        <v>104</v>
      </c>
      <c r="AB1038" s="896" t="s">
        <v>113</v>
      </c>
      <c r="AC1038" s="289">
        <v>80</v>
      </c>
      <c r="AD1038" s="1916">
        <v>1543857</v>
      </c>
      <c r="AE1038" s="1916">
        <v>872016925416900</v>
      </c>
      <c r="AF1038" s="1916">
        <v>10</v>
      </c>
      <c r="AG1038" s="1916" t="s">
        <v>113</v>
      </c>
      <c r="AH1038" s="2816">
        <v>4</v>
      </c>
      <c r="AL1038" s="2938"/>
    </row>
    <row r="1039" spans="2:38">
      <c r="B1039" s="2184"/>
      <c r="C1039" s="834" t="s">
        <v>2766</v>
      </c>
      <c r="D1039" s="834" t="s">
        <v>2193</v>
      </c>
      <c r="E1039" s="1483"/>
      <c r="F1039" s="3074">
        <v>929003624102</v>
      </c>
      <c r="G1039" s="498">
        <v>8720169284289</v>
      </c>
      <c r="H1039" s="230" t="s">
        <v>976</v>
      </c>
      <c r="I1039" s="230"/>
      <c r="J1039" s="792">
        <v>4</v>
      </c>
      <c r="K1039" s="1121">
        <v>840</v>
      </c>
      <c r="L1039" s="273">
        <v>4000</v>
      </c>
      <c r="M1039" s="791">
        <v>50000</v>
      </c>
      <c r="N1039" s="480">
        <v>5</v>
      </c>
      <c r="O1039" s="1959" t="s">
        <v>168</v>
      </c>
      <c r="P1039" s="3248">
        <v>180</v>
      </c>
      <c r="Q1039" s="14"/>
      <c r="R1039" s="1791" t="s">
        <v>48</v>
      </c>
      <c r="S1039" s="1670"/>
      <c r="T1039" s="1670" t="s">
        <v>3120</v>
      </c>
      <c r="U1039" s="1670" t="s">
        <v>112</v>
      </c>
      <c r="V1039" s="1670" t="s">
        <v>121</v>
      </c>
      <c r="W1039" s="284" t="s">
        <v>198</v>
      </c>
      <c r="X1039" s="284">
        <v>210</v>
      </c>
      <c r="Y1039" s="273">
        <v>60</v>
      </c>
      <c r="Z1039" s="273"/>
      <c r="AA1039" s="273">
        <v>104</v>
      </c>
      <c r="AB1039" s="1670" t="s">
        <v>113</v>
      </c>
      <c r="AC1039" s="480">
        <v>80</v>
      </c>
      <c r="AD1039" s="273">
        <v>1442615</v>
      </c>
      <c r="AE1039" s="1917">
        <v>872016928428900</v>
      </c>
      <c r="AF1039" s="273">
        <v>10</v>
      </c>
      <c r="AG1039" s="273" t="s">
        <v>113</v>
      </c>
      <c r="AH1039" s="2780">
        <v>4</v>
      </c>
      <c r="AL1039" s="2938"/>
    </row>
    <row r="1040" spans="2:38">
      <c r="B1040" s="120"/>
      <c r="C1040" s="832" t="s">
        <v>2766</v>
      </c>
      <c r="D1040" s="832" t="s">
        <v>2193</v>
      </c>
      <c r="E1040" s="1490"/>
      <c r="F1040" s="3075">
        <v>929003624302</v>
      </c>
      <c r="G1040" s="721">
        <v>8720169188617</v>
      </c>
      <c r="H1040" s="231" t="s">
        <v>979</v>
      </c>
      <c r="I1040" s="231"/>
      <c r="J1040" s="793">
        <v>5.2</v>
      </c>
      <c r="K1040" s="1119">
        <v>1095</v>
      </c>
      <c r="L1040" s="282">
        <v>2700</v>
      </c>
      <c r="M1040" s="795">
        <v>50000</v>
      </c>
      <c r="N1040" s="290">
        <v>5</v>
      </c>
      <c r="O1040" s="1961" t="s">
        <v>168</v>
      </c>
      <c r="P1040" s="3249">
        <v>210</v>
      </c>
      <c r="Q1040" s="14"/>
      <c r="R1040" s="1783" t="s">
        <v>48</v>
      </c>
      <c r="S1040" s="1634"/>
      <c r="T1040" s="1634" t="s">
        <v>3121</v>
      </c>
      <c r="U1040" s="1634" t="s">
        <v>112</v>
      </c>
      <c r="V1040" s="1634" t="s">
        <v>116</v>
      </c>
      <c r="W1040" s="295" t="s">
        <v>198</v>
      </c>
      <c r="X1040" s="295">
        <v>210</v>
      </c>
      <c r="Y1040" s="269">
        <v>60</v>
      </c>
      <c r="Z1040" s="269"/>
      <c r="AA1040" s="269">
        <v>104</v>
      </c>
      <c r="AB1040" s="1634" t="s">
        <v>113</v>
      </c>
      <c r="AC1040" s="309">
        <v>80</v>
      </c>
      <c r="AD1040" s="269">
        <v>1442617</v>
      </c>
      <c r="AE1040" s="1914">
        <v>872016918861700</v>
      </c>
      <c r="AF1040" s="269">
        <v>10</v>
      </c>
      <c r="AG1040" s="269" t="s">
        <v>113</v>
      </c>
      <c r="AH1040" s="2782">
        <v>4</v>
      </c>
      <c r="AL1040" s="2938"/>
    </row>
    <row r="1041" spans="2:38">
      <c r="B1041" s="120"/>
      <c r="C1041" s="557" t="s">
        <v>2766</v>
      </c>
      <c r="D1041" s="557" t="s">
        <v>2193</v>
      </c>
      <c r="E1041" s="1463"/>
      <c r="F1041" s="3073">
        <v>929003703302</v>
      </c>
      <c r="G1041" s="113">
        <v>8720169254206</v>
      </c>
      <c r="H1041" s="229" t="s">
        <v>980</v>
      </c>
      <c r="I1041" s="229"/>
      <c r="J1041" s="785">
        <v>5.2</v>
      </c>
      <c r="K1041" s="1122">
        <v>1095</v>
      </c>
      <c r="L1041" s="1916">
        <v>3000</v>
      </c>
      <c r="M1041" s="402">
        <v>50000</v>
      </c>
      <c r="N1041" s="289">
        <v>5</v>
      </c>
      <c r="O1041" s="1958" t="s">
        <v>168</v>
      </c>
      <c r="P1041" s="3247">
        <v>210</v>
      </c>
      <c r="Q1041" s="14"/>
      <c r="R1041" s="1829" t="s">
        <v>48</v>
      </c>
      <c r="S1041" s="896"/>
      <c r="T1041" s="896" t="s">
        <v>3121</v>
      </c>
      <c r="U1041" s="896" t="s">
        <v>112</v>
      </c>
      <c r="V1041" s="896" t="s">
        <v>147</v>
      </c>
      <c r="W1041" s="896" t="s">
        <v>198</v>
      </c>
      <c r="X1041" s="896">
        <v>210</v>
      </c>
      <c r="Y1041" s="1916">
        <v>60</v>
      </c>
      <c r="Z1041" s="1916"/>
      <c r="AA1041" s="1916">
        <v>104</v>
      </c>
      <c r="AB1041" s="896" t="s">
        <v>113</v>
      </c>
      <c r="AC1041" s="289">
        <v>80</v>
      </c>
      <c r="AD1041" s="1916">
        <v>1543859</v>
      </c>
      <c r="AE1041" s="1916">
        <v>872016925420600</v>
      </c>
      <c r="AF1041" s="1916">
        <v>10</v>
      </c>
      <c r="AG1041" s="1916" t="s">
        <v>113</v>
      </c>
      <c r="AH1041" s="2816">
        <v>4</v>
      </c>
      <c r="AL1041" s="2938"/>
    </row>
    <row r="1042" spans="2:38">
      <c r="B1042" s="2184"/>
      <c r="C1042" s="834" t="s">
        <v>2766</v>
      </c>
      <c r="D1042" s="834" t="s">
        <v>2193</v>
      </c>
      <c r="E1042" s="1483"/>
      <c r="F1042" s="3074">
        <v>929003624702</v>
      </c>
      <c r="G1042" s="498">
        <v>8720169188693</v>
      </c>
      <c r="H1042" s="230" t="s">
        <v>981</v>
      </c>
      <c r="I1042" s="230"/>
      <c r="J1042" s="792">
        <v>5.2</v>
      </c>
      <c r="K1042" s="1121">
        <v>1095</v>
      </c>
      <c r="L1042" s="273">
        <v>4000</v>
      </c>
      <c r="M1042" s="791">
        <v>50000</v>
      </c>
      <c r="N1042" s="480">
        <v>5</v>
      </c>
      <c r="O1042" s="1959" t="s">
        <v>168</v>
      </c>
      <c r="P1042" s="3248">
        <v>210</v>
      </c>
      <c r="Q1042" s="14"/>
      <c r="R1042" s="1791" t="s">
        <v>48</v>
      </c>
      <c r="S1042" s="1670"/>
      <c r="T1042" s="1670" t="s">
        <v>3121</v>
      </c>
      <c r="U1042" s="1670" t="s">
        <v>112</v>
      </c>
      <c r="V1042" s="1670" t="s">
        <v>121</v>
      </c>
      <c r="W1042" s="284" t="s">
        <v>198</v>
      </c>
      <c r="X1042" s="284">
        <v>210</v>
      </c>
      <c r="Y1042" s="273">
        <v>60</v>
      </c>
      <c r="Z1042" s="273"/>
      <c r="AA1042" s="273">
        <v>104</v>
      </c>
      <c r="AB1042" s="1670" t="s">
        <v>113</v>
      </c>
      <c r="AC1042" s="480">
        <v>80</v>
      </c>
      <c r="AD1042" s="273">
        <v>1442621</v>
      </c>
      <c r="AE1042" s="1917">
        <v>872016918869300</v>
      </c>
      <c r="AF1042" s="273">
        <v>10</v>
      </c>
      <c r="AG1042" s="273" t="s">
        <v>113</v>
      </c>
      <c r="AH1042" s="2780">
        <v>4</v>
      </c>
      <c r="AL1042" s="2938"/>
    </row>
    <row r="1043" spans="2:38">
      <c r="B1043" s="2184"/>
      <c r="C1043" s="2396" t="s">
        <v>2766</v>
      </c>
      <c r="D1043" s="1395" t="s">
        <v>2193</v>
      </c>
      <c r="E1043" s="1501"/>
      <c r="F1043" s="3077">
        <v>929003703502</v>
      </c>
      <c r="G1043" s="2436">
        <v>8720169254244</v>
      </c>
      <c r="H1043" s="2437" t="s">
        <v>982</v>
      </c>
      <c r="I1043" s="2437"/>
      <c r="J1043" s="2438">
        <v>5.2</v>
      </c>
      <c r="K1043" s="2439">
        <v>1095</v>
      </c>
      <c r="L1043" s="2448">
        <v>3000</v>
      </c>
      <c r="M1043" s="2440">
        <v>50000</v>
      </c>
      <c r="N1043" s="2441">
        <v>5</v>
      </c>
      <c r="O1043" s="2442" t="s">
        <v>168</v>
      </c>
      <c r="P1043" s="3250">
        <v>210</v>
      </c>
      <c r="Q1043" s="14"/>
      <c r="R1043" s="2447" t="s">
        <v>48</v>
      </c>
      <c r="S1043" s="1394"/>
      <c r="T1043" s="1394" t="s">
        <v>3121</v>
      </c>
      <c r="U1043" s="1394" t="s">
        <v>112</v>
      </c>
      <c r="V1043" s="1394" t="s">
        <v>147</v>
      </c>
      <c r="W1043" s="1394" t="s">
        <v>198</v>
      </c>
      <c r="X1043" s="1394">
        <v>210</v>
      </c>
      <c r="Y1043" s="2448">
        <v>60</v>
      </c>
      <c r="Z1043" s="2448"/>
      <c r="AA1043" s="2448">
        <v>104</v>
      </c>
      <c r="AB1043" s="1394" t="s">
        <v>113</v>
      </c>
      <c r="AC1043" s="2441">
        <v>80</v>
      </c>
      <c r="AD1043" s="2448">
        <v>1543861</v>
      </c>
      <c r="AE1043" s="2448">
        <v>872016925424400</v>
      </c>
      <c r="AF1043" s="2448">
        <v>10</v>
      </c>
      <c r="AG1043" s="2448" t="s">
        <v>113</v>
      </c>
      <c r="AH1043" s="2867">
        <v>4</v>
      </c>
      <c r="AL1043" s="2938"/>
    </row>
    <row r="1044" spans="2:38">
      <c r="B1044" s="2184"/>
      <c r="C1044" s="832" t="s">
        <v>2766</v>
      </c>
      <c r="D1044" s="832" t="s">
        <v>2193</v>
      </c>
      <c r="E1044" s="1490"/>
      <c r="F1044" s="3072">
        <v>929003625102</v>
      </c>
      <c r="G1044" s="786">
        <v>8720169188778</v>
      </c>
      <c r="H1044" s="218" t="s">
        <v>986</v>
      </c>
      <c r="I1044" s="218"/>
      <c r="J1044" s="796">
        <v>7.3</v>
      </c>
      <c r="K1044" s="1120">
        <v>1535</v>
      </c>
      <c r="L1044" s="269">
        <v>2700</v>
      </c>
      <c r="M1044" s="789">
        <v>50000</v>
      </c>
      <c r="N1044" s="309">
        <v>5</v>
      </c>
      <c r="O1044" s="1962" t="s">
        <v>168</v>
      </c>
      <c r="P1044" s="3251">
        <v>265</v>
      </c>
      <c r="Q1044" s="14"/>
      <c r="R1044" s="1783" t="s">
        <v>48</v>
      </c>
      <c r="S1044" s="1634"/>
      <c r="T1044" s="1634" t="s">
        <v>3122</v>
      </c>
      <c r="U1044" s="1634" t="s">
        <v>112</v>
      </c>
      <c r="V1044" s="1634" t="s">
        <v>116</v>
      </c>
      <c r="W1044" s="295" t="s">
        <v>198</v>
      </c>
      <c r="X1044" s="295">
        <v>210</v>
      </c>
      <c r="Y1044" s="269">
        <v>60</v>
      </c>
      <c r="Z1044" s="269"/>
      <c r="AA1044" s="269">
        <v>104</v>
      </c>
      <c r="AB1044" s="1634" t="s">
        <v>113</v>
      </c>
      <c r="AC1044" s="309">
        <v>80</v>
      </c>
      <c r="AD1044" s="269">
        <v>1442625</v>
      </c>
      <c r="AE1044" s="1930">
        <v>872016918877800</v>
      </c>
      <c r="AF1044" s="269">
        <v>10</v>
      </c>
      <c r="AG1044" s="269" t="s">
        <v>113</v>
      </c>
      <c r="AH1044" s="2782">
        <v>4</v>
      </c>
      <c r="AL1044" s="2938"/>
    </row>
    <row r="1045" spans="2:38">
      <c r="B1045" s="120"/>
      <c r="C1045" s="557" t="s">
        <v>2766</v>
      </c>
      <c r="D1045" s="557" t="s">
        <v>2193</v>
      </c>
      <c r="E1045" s="1463"/>
      <c r="F1045" s="3073">
        <v>929003703702</v>
      </c>
      <c r="G1045" s="113">
        <v>8720169254282</v>
      </c>
      <c r="H1045" s="229" t="s">
        <v>987</v>
      </c>
      <c r="I1045" s="229"/>
      <c r="J1045" s="785">
        <v>7.3</v>
      </c>
      <c r="K1045" s="1122">
        <v>1535</v>
      </c>
      <c r="L1045" s="1916">
        <v>3000</v>
      </c>
      <c r="M1045" s="402">
        <v>50000</v>
      </c>
      <c r="N1045" s="289">
        <v>5</v>
      </c>
      <c r="O1045" s="1963" t="s">
        <v>168</v>
      </c>
      <c r="P1045" s="3252">
        <v>265</v>
      </c>
      <c r="Q1045" s="14"/>
      <c r="R1045" s="1829" t="s">
        <v>48</v>
      </c>
      <c r="S1045" s="896"/>
      <c r="T1045" s="896" t="s">
        <v>3122</v>
      </c>
      <c r="U1045" s="896" t="s">
        <v>112</v>
      </c>
      <c r="V1045" s="896" t="s">
        <v>147</v>
      </c>
      <c r="W1045" s="896" t="s">
        <v>198</v>
      </c>
      <c r="X1045" s="896">
        <v>210</v>
      </c>
      <c r="Y1045" s="1916">
        <v>60</v>
      </c>
      <c r="Z1045" s="1916"/>
      <c r="AA1045" s="1916">
        <v>104</v>
      </c>
      <c r="AB1045" s="896" t="s">
        <v>113</v>
      </c>
      <c r="AC1045" s="289">
        <v>80</v>
      </c>
      <c r="AD1045" s="1916">
        <v>1543863</v>
      </c>
      <c r="AE1045" s="1916">
        <v>872016925428200</v>
      </c>
      <c r="AF1045" s="1916">
        <v>10</v>
      </c>
      <c r="AG1045" s="1916" t="s">
        <v>113</v>
      </c>
      <c r="AH1045" s="2816">
        <v>4</v>
      </c>
      <c r="AL1045" s="2938"/>
    </row>
    <row r="1046" spans="2:38">
      <c r="B1046" s="2184"/>
      <c r="C1046" s="834" t="s">
        <v>2766</v>
      </c>
      <c r="D1046" s="834" t="s">
        <v>2193</v>
      </c>
      <c r="E1046" s="1483"/>
      <c r="F1046" s="3074">
        <v>929003625502</v>
      </c>
      <c r="G1046" s="498">
        <v>8720169188853</v>
      </c>
      <c r="H1046" s="230" t="s">
        <v>988</v>
      </c>
      <c r="I1046" s="230"/>
      <c r="J1046" s="792">
        <v>7.3</v>
      </c>
      <c r="K1046" s="1121">
        <v>1535</v>
      </c>
      <c r="L1046" s="273">
        <v>4000</v>
      </c>
      <c r="M1046" s="791">
        <v>50000</v>
      </c>
      <c r="N1046" s="480">
        <v>5</v>
      </c>
      <c r="O1046" s="1964" t="s">
        <v>168</v>
      </c>
      <c r="P1046" s="3248">
        <v>265</v>
      </c>
      <c r="Q1046" s="14"/>
      <c r="R1046" s="1791" t="s">
        <v>48</v>
      </c>
      <c r="S1046" s="1670"/>
      <c r="T1046" s="1670" t="s">
        <v>3122</v>
      </c>
      <c r="U1046" s="1670" t="s">
        <v>112</v>
      </c>
      <c r="V1046" s="1670" t="s">
        <v>121</v>
      </c>
      <c r="W1046" s="284" t="s">
        <v>198</v>
      </c>
      <c r="X1046" s="284">
        <v>210</v>
      </c>
      <c r="Y1046" s="273">
        <v>60</v>
      </c>
      <c r="Z1046" s="273"/>
      <c r="AA1046" s="273">
        <v>104</v>
      </c>
      <c r="AB1046" s="1670" t="s">
        <v>113</v>
      </c>
      <c r="AC1046" s="480">
        <v>80</v>
      </c>
      <c r="AD1046" s="273">
        <v>1442629</v>
      </c>
      <c r="AE1046" s="1917">
        <v>872016918885300</v>
      </c>
      <c r="AF1046" s="273">
        <v>10</v>
      </c>
      <c r="AG1046" s="273" t="s">
        <v>113</v>
      </c>
      <c r="AH1046" s="2780">
        <v>4</v>
      </c>
      <c r="AL1046" s="2938"/>
    </row>
    <row r="1047" spans="2:38">
      <c r="B1047" s="2184"/>
      <c r="C1047" s="832" t="s">
        <v>2766</v>
      </c>
      <c r="D1047" s="832" t="s">
        <v>2193</v>
      </c>
      <c r="E1047" s="1490"/>
      <c r="F1047" s="3072">
        <v>929003625302</v>
      </c>
      <c r="G1047" s="786">
        <v>8720169188815</v>
      </c>
      <c r="H1047" s="218" t="s">
        <v>990</v>
      </c>
      <c r="I1047" s="218"/>
      <c r="J1047" s="796">
        <v>7.3</v>
      </c>
      <c r="K1047" s="1120">
        <v>1535</v>
      </c>
      <c r="L1047" s="269">
        <v>2700</v>
      </c>
      <c r="M1047" s="789">
        <v>50000</v>
      </c>
      <c r="N1047" s="309">
        <v>5</v>
      </c>
      <c r="O1047" s="1962" t="s">
        <v>168</v>
      </c>
      <c r="P1047" s="3251">
        <v>265</v>
      </c>
      <c r="Q1047" s="14"/>
      <c r="R1047" s="1783" t="s">
        <v>48</v>
      </c>
      <c r="S1047" s="1634"/>
      <c r="T1047" s="1634" t="s">
        <v>3122</v>
      </c>
      <c r="U1047" s="1634" t="s">
        <v>112</v>
      </c>
      <c r="V1047" s="1634" t="s">
        <v>116</v>
      </c>
      <c r="W1047" s="295" t="s">
        <v>198</v>
      </c>
      <c r="X1047" s="295">
        <v>210</v>
      </c>
      <c r="Y1047" s="269">
        <v>60</v>
      </c>
      <c r="Z1047" s="269"/>
      <c r="AA1047" s="269">
        <v>104</v>
      </c>
      <c r="AB1047" s="1634" t="s">
        <v>113</v>
      </c>
      <c r="AC1047" s="309">
        <v>80</v>
      </c>
      <c r="AD1047" s="269">
        <v>1442627</v>
      </c>
      <c r="AE1047" s="1930">
        <v>872016925432900</v>
      </c>
      <c r="AF1047" s="269">
        <v>10</v>
      </c>
      <c r="AG1047" s="269" t="s">
        <v>113</v>
      </c>
      <c r="AH1047" s="2782">
        <v>4</v>
      </c>
      <c r="AL1047" s="2938"/>
    </row>
    <row r="1048" spans="2:38">
      <c r="B1048" s="120"/>
      <c r="C1048" s="557" t="s">
        <v>2766</v>
      </c>
      <c r="D1048" s="557" t="s">
        <v>2193</v>
      </c>
      <c r="E1048" s="1463"/>
      <c r="F1048" s="3073">
        <v>929003703902</v>
      </c>
      <c r="G1048" s="113">
        <v>8720169254329</v>
      </c>
      <c r="H1048" s="229" t="s">
        <v>989</v>
      </c>
      <c r="I1048" s="229"/>
      <c r="J1048" s="785">
        <v>7.3</v>
      </c>
      <c r="K1048" s="1122">
        <v>1535</v>
      </c>
      <c r="L1048" s="1916">
        <v>3000</v>
      </c>
      <c r="M1048" s="402">
        <v>50000</v>
      </c>
      <c r="N1048" s="289">
        <v>5</v>
      </c>
      <c r="O1048" s="1963" t="s">
        <v>168</v>
      </c>
      <c r="P1048" s="3252">
        <v>265</v>
      </c>
      <c r="Q1048" s="14"/>
      <c r="R1048" s="1829" t="s">
        <v>48</v>
      </c>
      <c r="S1048" s="896"/>
      <c r="T1048" s="896" t="s">
        <v>3122</v>
      </c>
      <c r="U1048" s="896" t="s">
        <v>112</v>
      </c>
      <c r="V1048" s="896" t="s">
        <v>147</v>
      </c>
      <c r="W1048" s="896" t="s">
        <v>198</v>
      </c>
      <c r="X1048" s="896">
        <v>210</v>
      </c>
      <c r="Y1048" s="1916">
        <v>60</v>
      </c>
      <c r="Z1048" s="1916"/>
      <c r="AA1048" s="1916">
        <v>104</v>
      </c>
      <c r="AB1048" s="896" t="s">
        <v>113</v>
      </c>
      <c r="AC1048" s="289">
        <v>80</v>
      </c>
      <c r="AD1048" s="1916">
        <v>1543865</v>
      </c>
      <c r="AE1048" s="1916">
        <v>872016918881500</v>
      </c>
      <c r="AF1048" s="1916">
        <v>10</v>
      </c>
      <c r="AG1048" s="1916" t="s">
        <v>113</v>
      </c>
      <c r="AH1048" s="2816">
        <v>4</v>
      </c>
      <c r="AL1048" s="2938"/>
    </row>
    <row r="1049" spans="2:38">
      <c r="B1049" s="121"/>
      <c r="C1049" s="834" t="s">
        <v>2766</v>
      </c>
      <c r="D1049" s="834" t="s">
        <v>2193</v>
      </c>
      <c r="E1049" s="1483"/>
      <c r="F1049" s="3074">
        <v>929003625702</v>
      </c>
      <c r="G1049" s="498">
        <v>8720169188891</v>
      </c>
      <c r="H1049" s="230" t="s">
        <v>991</v>
      </c>
      <c r="I1049" s="230"/>
      <c r="J1049" s="792">
        <v>7.3</v>
      </c>
      <c r="K1049" s="1121">
        <v>1535</v>
      </c>
      <c r="L1049" s="273">
        <v>4000</v>
      </c>
      <c r="M1049" s="791">
        <v>50000</v>
      </c>
      <c r="N1049" s="480">
        <v>5</v>
      </c>
      <c r="O1049" s="1964" t="s">
        <v>168</v>
      </c>
      <c r="P1049" s="3248">
        <v>265</v>
      </c>
      <c r="Q1049" s="14"/>
      <c r="R1049" s="1791" t="s">
        <v>48</v>
      </c>
      <c r="S1049" s="1670"/>
      <c r="T1049" s="1670" t="s">
        <v>3122</v>
      </c>
      <c r="U1049" s="1670" t="s">
        <v>112</v>
      </c>
      <c r="V1049" s="1670" t="s">
        <v>121</v>
      </c>
      <c r="W1049" s="284" t="s">
        <v>198</v>
      </c>
      <c r="X1049" s="284">
        <v>210</v>
      </c>
      <c r="Y1049" s="273">
        <v>60</v>
      </c>
      <c r="Z1049" s="273"/>
      <c r="AA1049" s="273">
        <v>104</v>
      </c>
      <c r="AB1049" s="1670" t="s">
        <v>113</v>
      </c>
      <c r="AC1049" s="480">
        <v>80</v>
      </c>
      <c r="AD1049" s="273">
        <v>1442631</v>
      </c>
      <c r="AE1049" s="1917">
        <v>872016918889100</v>
      </c>
      <c r="AF1049" s="273">
        <v>10</v>
      </c>
      <c r="AG1049" s="273" t="s">
        <v>113</v>
      </c>
      <c r="AH1049" s="2780">
        <v>4</v>
      </c>
      <c r="AL1049" s="2938"/>
    </row>
    <row r="1050" spans="2:38" ht="14.5" customHeight="1">
      <c r="B1050" s="14"/>
      <c r="C1050" s="14"/>
      <c r="D1050" s="14"/>
      <c r="E1050" s="8"/>
      <c r="F1050" s="2753" t="s">
        <v>2805</v>
      </c>
      <c r="G1050" s="32"/>
      <c r="H1050" s="16"/>
      <c r="I1050" s="16"/>
      <c r="J1050" s="782"/>
      <c r="K1050" s="390"/>
      <c r="L1050" s="292"/>
      <c r="M1050" s="783"/>
      <c r="N1050" s="294"/>
      <c r="O1050" s="6"/>
      <c r="P1050" s="762"/>
      <c r="Q1050" s="14"/>
      <c r="R1050" s="6"/>
      <c r="S1050" s="6"/>
      <c r="T1050" s="6"/>
      <c r="U1050" s="6"/>
      <c r="V1050" s="6"/>
      <c r="W1050" s="6"/>
      <c r="X1050" s="6"/>
      <c r="Y1050" s="292"/>
      <c r="Z1050" s="292"/>
      <c r="AA1050" s="292"/>
      <c r="AB1050" s="6"/>
      <c r="AC1050" s="294"/>
      <c r="AD1050" s="292"/>
      <c r="AE1050" s="119"/>
      <c r="AF1050" s="6"/>
      <c r="AG1050" s="6"/>
      <c r="AH1050" s="688"/>
      <c r="AI1050"/>
      <c r="AL1050" s="2938"/>
    </row>
    <row r="1051" spans="2:38" ht="14.5" customHeight="1">
      <c r="B1051" s="14"/>
      <c r="C1051" s="14"/>
      <c r="D1051" s="14"/>
      <c r="E1051" s="14"/>
      <c r="F1051" s="621"/>
      <c r="G1051" s="232"/>
      <c r="H1051" s="892"/>
      <c r="I1051" s="892"/>
      <c r="J1051" s="441"/>
      <c r="K1051" s="894"/>
      <c r="L1051" s="1684"/>
      <c r="M1051" s="346"/>
      <c r="N1051" s="294"/>
      <c r="O1051" s="1684"/>
      <c r="P1051" s="688"/>
      <c r="Q1051" s="508"/>
      <c r="R1051" s="1684"/>
      <c r="S1051" s="1684"/>
      <c r="T1051" s="1684"/>
      <c r="U1051" s="1684"/>
      <c r="V1051" s="1684"/>
      <c r="W1051" s="1684"/>
      <c r="X1051" s="1684"/>
      <c r="Y1051" s="1684"/>
      <c r="Z1051" s="1684"/>
      <c r="AA1051" s="1684"/>
      <c r="AB1051" s="1684"/>
      <c r="AC1051" s="294"/>
      <c r="AD1051" s="1684"/>
      <c r="AE1051" s="1684"/>
      <c r="AF1051" s="1684"/>
      <c r="AG1051" s="1684"/>
      <c r="AH1051" s="2508"/>
      <c r="AI1051"/>
      <c r="AL1051" s="2938"/>
    </row>
    <row r="1052" spans="2:38">
      <c r="B1052" s="561" t="s">
        <v>2806</v>
      </c>
      <c r="C1052" s="1461" t="s">
        <v>2766</v>
      </c>
      <c r="D1052" s="1461" t="s">
        <v>2193</v>
      </c>
      <c r="E1052" s="1462"/>
      <c r="F1052" s="668">
        <v>929003798902</v>
      </c>
      <c r="G1052" s="1557">
        <v>8720169311039</v>
      </c>
      <c r="H1052" s="1558" t="s">
        <v>2276</v>
      </c>
      <c r="I1052" s="1558"/>
      <c r="J1052" s="371">
        <v>3.4</v>
      </c>
      <c r="K1052" s="1079">
        <v>470</v>
      </c>
      <c r="L1052" s="400" t="s">
        <v>3708</v>
      </c>
      <c r="M1052" s="1559">
        <v>25000</v>
      </c>
      <c r="N1052" s="400">
        <v>5</v>
      </c>
      <c r="O1052" s="400" t="s">
        <v>125</v>
      </c>
      <c r="P1052" s="2498">
        <v>120</v>
      </c>
      <c r="Q1052" s="973"/>
      <c r="R1052" s="1805" t="s">
        <v>48</v>
      </c>
      <c r="S1052" s="400"/>
      <c r="T1052" s="400" t="s">
        <v>3119</v>
      </c>
      <c r="U1052" s="400" t="s">
        <v>112</v>
      </c>
      <c r="V1052" s="400" t="s">
        <v>170</v>
      </c>
      <c r="W1052" s="360" t="s">
        <v>198</v>
      </c>
      <c r="X1052" s="360">
        <v>138</v>
      </c>
      <c r="Y1052" s="400">
        <v>60</v>
      </c>
      <c r="Z1052" s="400"/>
      <c r="AA1052" s="400">
        <v>108</v>
      </c>
      <c r="AB1052" s="400" t="s">
        <v>133</v>
      </c>
      <c r="AC1052" s="360">
        <v>95</v>
      </c>
      <c r="AD1052" s="400">
        <v>1969960</v>
      </c>
      <c r="AE1052" s="2601">
        <v>872016931103900</v>
      </c>
      <c r="AF1052" s="400">
        <v>10</v>
      </c>
      <c r="AG1052" s="400" t="s">
        <v>113</v>
      </c>
      <c r="AH1052" s="2796">
        <v>4</v>
      </c>
      <c r="AL1052" s="2938"/>
    </row>
    <row r="1053" spans="2:38">
      <c r="B1053" s="120"/>
      <c r="C1053" s="557" t="s">
        <v>2766</v>
      </c>
      <c r="D1053" s="557" t="s">
        <v>2193</v>
      </c>
      <c r="E1053" s="1463"/>
      <c r="F1053" s="101">
        <v>929003799002</v>
      </c>
      <c r="G1053" s="104">
        <v>8720169311053</v>
      </c>
      <c r="H1053" s="105" t="s">
        <v>2231</v>
      </c>
      <c r="I1053" s="105"/>
      <c r="J1053" s="333">
        <v>5.9</v>
      </c>
      <c r="K1053" s="1111">
        <v>806</v>
      </c>
      <c r="L1053" s="340" t="s">
        <v>3708</v>
      </c>
      <c r="M1053" s="415">
        <v>25000</v>
      </c>
      <c r="N1053" s="364">
        <v>5</v>
      </c>
      <c r="O1053" s="340" t="s">
        <v>125</v>
      </c>
      <c r="P1053" s="2499">
        <v>140</v>
      </c>
      <c r="Q1053" s="973"/>
      <c r="R1053" s="1821" t="s">
        <v>48</v>
      </c>
      <c r="S1053" s="340"/>
      <c r="T1053" s="340" t="s">
        <v>3120</v>
      </c>
      <c r="U1053" s="340" t="s">
        <v>112</v>
      </c>
      <c r="V1053" s="340" t="s">
        <v>170</v>
      </c>
      <c r="W1053" s="341" t="s">
        <v>198</v>
      </c>
      <c r="X1053" s="341">
        <v>136</v>
      </c>
      <c r="Y1053" s="340">
        <v>60</v>
      </c>
      <c r="Z1053" s="340"/>
      <c r="AA1053" s="340">
        <v>108</v>
      </c>
      <c r="AB1053" s="340" t="s">
        <v>133</v>
      </c>
      <c r="AC1053" s="342">
        <v>95</v>
      </c>
      <c r="AD1053" s="340">
        <v>1969962</v>
      </c>
      <c r="AE1053" s="2517">
        <v>872016931105300</v>
      </c>
      <c r="AF1053" s="340">
        <v>10</v>
      </c>
      <c r="AG1053" s="340" t="s">
        <v>113</v>
      </c>
      <c r="AH1053" s="2785">
        <v>4</v>
      </c>
      <c r="AL1053" s="2938"/>
    </row>
    <row r="1054" spans="2:38">
      <c r="B1054" s="120"/>
      <c r="C1054" s="557" t="s">
        <v>2766</v>
      </c>
      <c r="D1054" s="557" t="s">
        <v>2193</v>
      </c>
      <c r="E1054" s="1463"/>
      <c r="F1054" s="101">
        <v>929003799102</v>
      </c>
      <c r="G1054" s="104">
        <v>8720169311077</v>
      </c>
      <c r="H1054" s="105" t="s">
        <v>1064</v>
      </c>
      <c r="I1054" s="105"/>
      <c r="J1054" s="333">
        <v>7.2</v>
      </c>
      <c r="K1054" s="1111">
        <v>1055</v>
      </c>
      <c r="L1054" s="340" t="s">
        <v>3708</v>
      </c>
      <c r="M1054" s="415">
        <v>25000</v>
      </c>
      <c r="N1054" s="364">
        <v>5</v>
      </c>
      <c r="O1054" s="340" t="s">
        <v>125</v>
      </c>
      <c r="P1054" s="2499">
        <v>167</v>
      </c>
      <c r="Q1054" s="508"/>
      <c r="R1054" s="1821" t="s">
        <v>48</v>
      </c>
      <c r="S1054" s="340"/>
      <c r="T1054" s="340" t="s">
        <v>3121</v>
      </c>
      <c r="U1054" s="340" t="s">
        <v>112</v>
      </c>
      <c r="V1054" s="340" t="s">
        <v>170</v>
      </c>
      <c r="W1054" s="341" t="s">
        <v>198</v>
      </c>
      <c r="X1054" s="341">
        <v>146</v>
      </c>
      <c r="Y1054" s="340">
        <v>60</v>
      </c>
      <c r="Z1054" s="340"/>
      <c r="AA1054" s="340">
        <v>108</v>
      </c>
      <c r="AB1054" s="340" t="s">
        <v>133</v>
      </c>
      <c r="AC1054" s="342">
        <v>95</v>
      </c>
      <c r="AD1054" s="340">
        <v>1969954</v>
      </c>
      <c r="AE1054" s="2517">
        <v>872016931107700</v>
      </c>
      <c r="AF1054" s="340">
        <v>10</v>
      </c>
      <c r="AG1054" s="340" t="s">
        <v>113</v>
      </c>
      <c r="AH1054" s="2785">
        <v>4</v>
      </c>
      <c r="AL1054" s="2938"/>
    </row>
    <row r="1055" spans="2:38">
      <c r="B1055" s="120"/>
      <c r="C1055" s="557" t="s">
        <v>2766</v>
      </c>
      <c r="D1055" s="557" t="s">
        <v>2193</v>
      </c>
      <c r="E1055" s="1463"/>
      <c r="F1055" s="101">
        <v>929003799202</v>
      </c>
      <c r="G1055" s="104">
        <v>8720169311091</v>
      </c>
      <c r="H1055" s="105" t="s">
        <v>2232</v>
      </c>
      <c r="I1055" s="105"/>
      <c r="J1055" s="333">
        <v>10.5</v>
      </c>
      <c r="K1055" s="1111">
        <v>1521</v>
      </c>
      <c r="L1055" s="340" t="s">
        <v>3708</v>
      </c>
      <c r="M1055" s="415">
        <v>25000</v>
      </c>
      <c r="N1055" s="364">
        <v>5</v>
      </c>
      <c r="O1055" s="340" t="s">
        <v>125</v>
      </c>
      <c r="P1055" s="2499">
        <v>205</v>
      </c>
      <c r="Q1055" s="973"/>
      <c r="R1055" s="1821" t="s">
        <v>48</v>
      </c>
      <c r="S1055" s="340"/>
      <c r="T1055" s="340" t="s">
        <v>3122</v>
      </c>
      <c r="U1055" s="340" t="s">
        <v>112</v>
      </c>
      <c r="V1055" s="340" t="s">
        <v>170</v>
      </c>
      <c r="W1055" s="341" t="s">
        <v>198</v>
      </c>
      <c r="X1055" s="341">
        <v>144</v>
      </c>
      <c r="Y1055" s="340">
        <v>60</v>
      </c>
      <c r="Z1055" s="340"/>
      <c r="AA1055" s="340">
        <v>108</v>
      </c>
      <c r="AB1055" s="340" t="s">
        <v>133</v>
      </c>
      <c r="AC1055" s="342">
        <v>95</v>
      </c>
      <c r="AD1055" s="340">
        <v>1969957</v>
      </c>
      <c r="AE1055" s="2517">
        <v>872016931109100</v>
      </c>
      <c r="AF1055" s="340">
        <v>10</v>
      </c>
      <c r="AG1055" s="340" t="s">
        <v>113</v>
      </c>
      <c r="AH1055" s="2785">
        <v>4</v>
      </c>
      <c r="AL1055" s="2938"/>
    </row>
    <row r="1056" spans="2:38">
      <c r="B1056" s="120"/>
      <c r="C1056" s="557" t="s">
        <v>2766</v>
      </c>
      <c r="D1056" s="557" t="s">
        <v>2193</v>
      </c>
      <c r="E1056" s="1463"/>
      <c r="F1056" s="101">
        <v>929003798502</v>
      </c>
      <c r="G1056" s="104">
        <v>8720169310919</v>
      </c>
      <c r="H1056" s="105" t="s">
        <v>2233</v>
      </c>
      <c r="I1056" s="105"/>
      <c r="J1056" s="333">
        <v>3.4</v>
      </c>
      <c r="K1056" s="1111">
        <v>470</v>
      </c>
      <c r="L1056" s="340" t="s">
        <v>3708</v>
      </c>
      <c r="M1056" s="415">
        <v>25000</v>
      </c>
      <c r="N1056" s="364">
        <v>5</v>
      </c>
      <c r="O1056" s="340" t="s">
        <v>125</v>
      </c>
      <c r="P1056" s="2499">
        <v>120</v>
      </c>
      <c r="Q1056" s="973"/>
      <c r="R1056" s="1821" t="s">
        <v>48</v>
      </c>
      <c r="S1056" s="340"/>
      <c r="T1056" s="340" t="s">
        <v>3119</v>
      </c>
      <c r="U1056" s="340" t="s">
        <v>112</v>
      </c>
      <c r="V1056" s="340" t="s">
        <v>170</v>
      </c>
      <c r="W1056" s="341" t="s">
        <v>198</v>
      </c>
      <c r="X1056" s="341">
        <v>138</v>
      </c>
      <c r="Y1056" s="340">
        <v>60</v>
      </c>
      <c r="Z1056" s="340"/>
      <c r="AA1056" s="340">
        <v>108</v>
      </c>
      <c r="AB1056" s="340" t="s">
        <v>133</v>
      </c>
      <c r="AC1056" s="342">
        <v>95</v>
      </c>
      <c r="AD1056" s="340">
        <v>1969961</v>
      </c>
      <c r="AE1056" s="2517">
        <v>872016931091900</v>
      </c>
      <c r="AF1056" s="340">
        <v>10</v>
      </c>
      <c r="AG1056" s="340" t="s">
        <v>113</v>
      </c>
      <c r="AH1056" s="2785">
        <v>4</v>
      </c>
      <c r="AL1056" s="2938"/>
    </row>
    <row r="1057" spans="2:38">
      <c r="B1057" s="120"/>
      <c r="C1057" s="557" t="s">
        <v>2766</v>
      </c>
      <c r="D1057" s="557" t="s">
        <v>2193</v>
      </c>
      <c r="E1057" s="1463"/>
      <c r="F1057" s="501">
        <v>929003798682</v>
      </c>
      <c r="G1057" s="217">
        <v>8720169311657</v>
      </c>
      <c r="H1057" s="548" t="s">
        <v>2234</v>
      </c>
      <c r="I1057" s="548"/>
      <c r="J1057" s="333">
        <v>5.9</v>
      </c>
      <c r="K1057" s="1075">
        <v>806</v>
      </c>
      <c r="L1057" s="340" t="s">
        <v>3708</v>
      </c>
      <c r="M1057" s="566">
        <v>25000</v>
      </c>
      <c r="N1057" s="340">
        <v>5</v>
      </c>
      <c r="O1057" s="340" t="s">
        <v>125</v>
      </c>
      <c r="P1057" s="2499">
        <v>140</v>
      </c>
      <c r="Q1057" s="508"/>
      <c r="R1057" s="1821" t="s">
        <v>48</v>
      </c>
      <c r="S1057" s="340"/>
      <c r="T1057" s="340" t="s">
        <v>3120</v>
      </c>
      <c r="U1057" s="340" t="s">
        <v>112</v>
      </c>
      <c r="V1057" s="340" t="s">
        <v>170</v>
      </c>
      <c r="W1057" s="341" t="s">
        <v>198</v>
      </c>
      <c r="X1057" s="341">
        <v>136</v>
      </c>
      <c r="Y1057" s="340">
        <v>60</v>
      </c>
      <c r="Z1057" s="340"/>
      <c r="AA1057" s="340">
        <v>108</v>
      </c>
      <c r="AB1057" s="340" t="s">
        <v>133</v>
      </c>
      <c r="AC1057" s="341">
        <v>95</v>
      </c>
      <c r="AD1057" s="340">
        <v>1969959</v>
      </c>
      <c r="AE1057" s="2602">
        <v>872016931165700</v>
      </c>
      <c r="AF1057" s="340">
        <v>10</v>
      </c>
      <c r="AG1057" s="340" t="s">
        <v>113</v>
      </c>
      <c r="AH1057" s="2785">
        <v>4</v>
      </c>
      <c r="AL1057" s="2938"/>
    </row>
    <row r="1058" spans="2:38">
      <c r="B1058" s="120"/>
      <c r="C1058" s="557" t="s">
        <v>2766</v>
      </c>
      <c r="D1058" s="557" t="s">
        <v>2193</v>
      </c>
      <c r="E1058" s="1463"/>
      <c r="F1058" s="101">
        <v>929003798702</v>
      </c>
      <c r="G1058" s="104">
        <v>8720169310995</v>
      </c>
      <c r="H1058" s="105" t="s">
        <v>2235</v>
      </c>
      <c r="I1058" s="105"/>
      <c r="J1058" s="333">
        <v>7.2</v>
      </c>
      <c r="K1058" s="1111">
        <v>1055</v>
      </c>
      <c r="L1058" s="340" t="s">
        <v>3708</v>
      </c>
      <c r="M1058" s="415">
        <v>25000</v>
      </c>
      <c r="N1058" s="364">
        <v>5</v>
      </c>
      <c r="O1058" s="340" t="s">
        <v>125</v>
      </c>
      <c r="P1058" s="2499">
        <v>167</v>
      </c>
      <c r="Q1058" s="973"/>
      <c r="R1058" s="1821" t="s">
        <v>48</v>
      </c>
      <c r="S1058" s="340"/>
      <c r="T1058" s="340" t="s">
        <v>3121</v>
      </c>
      <c r="U1058" s="340" t="s">
        <v>112</v>
      </c>
      <c r="V1058" s="340" t="s">
        <v>170</v>
      </c>
      <c r="W1058" s="341" t="s">
        <v>198</v>
      </c>
      <c r="X1058" s="341">
        <v>146</v>
      </c>
      <c r="Y1058" s="340">
        <v>60</v>
      </c>
      <c r="Z1058" s="340"/>
      <c r="AA1058" s="340">
        <v>108</v>
      </c>
      <c r="AB1058" s="340" t="s">
        <v>133</v>
      </c>
      <c r="AC1058" s="342">
        <v>95</v>
      </c>
      <c r="AD1058" s="340">
        <v>1969958</v>
      </c>
      <c r="AE1058" s="2517">
        <v>872016931099500</v>
      </c>
      <c r="AF1058" s="340">
        <v>10</v>
      </c>
      <c r="AG1058" s="340" t="s">
        <v>113</v>
      </c>
      <c r="AH1058" s="2785">
        <v>4</v>
      </c>
      <c r="AL1058" s="2938"/>
    </row>
    <row r="1059" spans="2:38">
      <c r="B1059" s="121"/>
      <c r="C1059" s="834" t="s">
        <v>2766</v>
      </c>
      <c r="D1059" s="834" t="s">
        <v>2193</v>
      </c>
      <c r="E1059" s="1483"/>
      <c r="F1059" s="471">
        <v>929003798802</v>
      </c>
      <c r="G1059" s="468">
        <v>8720169311015</v>
      </c>
      <c r="H1059" s="263" t="s">
        <v>2236</v>
      </c>
      <c r="I1059" s="263"/>
      <c r="J1059" s="485">
        <v>10.5</v>
      </c>
      <c r="K1059" s="1110">
        <v>1521</v>
      </c>
      <c r="L1059" s="428" t="s">
        <v>3708</v>
      </c>
      <c r="M1059" s="1218">
        <v>25000</v>
      </c>
      <c r="N1059" s="454">
        <v>5</v>
      </c>
      <c r="O1059" s="428" t="s">
        <v>125</v>
      </c>
      <c r="P1059" s="2500">
        <v>205</v>
      </c>
      <c r="Q1059" s="973"/>
      <c r="R1059" s="1822" t="s">
        <v>48</v>
      </c>
      <c r="S1059" s="428"/>
      <c r="T1059" s="428" t="s">
        <v>3122</v>
      </c>
      <c r="U1059" s="428" t="s">
        <v>112</v>
      </c>
      <c r="V1059" s="428" t="s">
        <v>170</v>
      </c>
      <c r="W1059" s="456" t="s">
        <v>198</v>
      </c>
      <c r="X1059" s="456">
        <v>144</v>
      </c>
      <c r="Y1059" s="428">
        <v>60</v>
      </c>
      <c r="Z1059" s="428"/>
      <c r="AA1059" s="428">
        <v>108</v>
      </c>
      <c r="AB1059" s="428" t="s">
        <v>133</v>
      </c>
      <c r="AC1059" s="1197">
        <v>95</v>
      </c>
      <c r="AD1059" s="428">
        <v>1969953</v>
      </c>
      <c r="AE1059" s="2585">
        <v>872016931101500</v>
      </c>
      <c r="AF1059" s="428">
        <v>10</v>
      </c>
      <c r="AG1059" s="428" t="s">
        <v>113</v>
      </c>
      <c r="AH1059" s="2786">
        <v>4</v>
      </c>
      <c r="AL1059" s="2938"/>
    </row>
    <row r="1060" spans="2:38" ht="14.5" customHeight="1">
      <c r="B1060" s="3"/>
      <c r="C1060" s="14"/>
      <c r="D1060" s="14"/>
      <c r="E1060" s="14"/>
      <c r="F1060" s="2754" t="s">
        <v>2807</v>
      </c>
      <c r="G1060" s="265"/>
      <c r="H1060" s="588"/>
      <c r="I1060" s="588"/>
      <c r="J1060" s="292"/>
      <c r="K1060" s="292"/>
      <c r="L1060" s="292"/>
      <c r="M1060" s="293"/>
      <c r="N1060" s="6"/>
      <c r="O1060" s="6"/>
      <c r="P1060" s="145"/>
      <c r="Q1060" s="14"/>
      <c r="R1060" s="6"/>
      <c r="S1060" s="6"/>
      <c r="T1060" s="6"/>
      <c r="U1060" s="6"/>
      <c r="V1060" s="6"/>
      <c r="W1060" s="6"/>
      <c r="X1060" s="6"/>
      <c r="Y1060" s="292"/>
      <c r="Z1060" s="292"/>
      <c r="AA1060" s="292"/>
      <c r="AB1060" s="6"/>
      <c r="AC1060" s="296"/>
      <c r="AD1060" s="292"/>
      <c r="AE1060" s="297"/>
      <c r="AF1060" s="6"/>
      <c r="AG1060" s="6"/>
      <c r="AH1060" s="688"/>
      <c r="AI1060"/>
      <c r="AL1060" s="2938"/>
    </row>
    <row r="1061" spans="2:38" ht="14.5" customHeight="1">
      <c r="B1061" s="32"/>
      <c r="C1061" s="14"/>
      <c r="D1061" s="14"/>
      <c r="E1061" s="14"/>
      <c r="F1061" s="622"/>
      <c r="G1061" s="106"/>
      <c r="H1061" s="107"/>
      <c r="I1061" s="107"/>
      <c r="J1061" s="369"/>
      <c r="K1061" s="357"/>
      <c r="L1061" s="1931"/>
      <c r="M1061" s="357"/>
      <c r="N1061" s="294"/>
      <c r="O1061" s="1690"/>
      <c r="P1061" s="2501"/>
      <c r="Q1061" s="32"/>
      <c r="R1061" s="1690"/>
      <c r="S1061" s="1690"/>
      <c r="T1061" s="1690"/>
      <c r="U1061" s="1690"/>
      <c r="V1061" s="1690"/>
      <c r="W1061" s="1690"/>
      <c r="X1061" s="1690"/>
      <c r="Y1061" s="1931"/>
      <c r="Z1061" s="1931"/>
      <c r="AA1061" s="1931"/>
      <c r="AB1061" s="1690"/>
      <c r="AC1061" s="294"/>
      <c r="AD1061" s="1931"/>
      <c r="AE1061" s="2530"/>
      <c r="AF1061" s="1690"/>
      <c r="AG1061" s="1690"/>
      <c r="AH1061" s="2869"/>
      <c r="AI1061"/>
      <c r="AL1061" s="2938"/>
    </row>
    <row r="1062" spans="2:38">
      <c r="B1062" s="561" t="s">
        <v>2808</v>
      </c>
      <c r="C1062" s="1461" t="s">
        <v>2766</v>
      </c>
      <c r="D1062" s="1461" t="s">
        <v>2193</v>
      </c>
      <c r="E1062" s="1462"/>
      <c r="F1062" s="1560">
        <v>929003070502</v>
      </c>
      <c r="G1062" s="1560">
        <v>8719514354814</v>
      </c>
      <c r="H1062" s="1561" t="s">
        <v>1048</v>
      </c>
      <c r="I1062" s="1561"/>
      <c r="J1062" s="1443">
        <v>3.4</v>
      </c>
      <c r="K1062" s="1079">
        <v>470</v>
      </c>
      <c r="L1062" s="553">
        <v>2700</v>
      </c>
      <c r="M1062" s="1562">
        <v>15000</v>
      </c>
      <c r="N1062" s="1563">
        <v>2.5</v>
      </c>
      <c r="O1062" s="553" t="s">
        <v>125</v>
      </c>
      <c r="P1062" s="2502">
        <v>88</v>
      </c>
      <c r="Q1062" s="32"/>
      <c r="R1062" s="1831" t="s">
        <v>48</v>
      </c>
      <c r="S1062" s="553"/>
      <c r="T1062" s="553" t="s">
        <v>3119</v>
      </c>
      <c r="U1062" s="553" t="s">
        <v>112</v>
      </c>
      <c r="V1062" s="553" t="s">
        <v>116</v>
      </c>
      <c r="W1062" s="1540" t="s">
        <v>198</v>
      </c>
      <c r="X1062" s="1540">
        <v>138</v>
      </c>
      <c r="Y1062" s="553">
        <v>60</v>
      </c>
      <c r="Z1062" s="553"/>
      <c r="AA1062" s="553">
        <v>104</v>
      </c>
      <c r="AB1062" s="553" t="s">
        <v>133</v>
      </c>
      <c r="AC1062" s="1563">
        <v>90</v>
      </c>
      <c r="AD1062" s="553">
        <v>574383</v>
      </c>
      <c r="AE1062" s="2603">
        <v>871951435481400</v>
      </c>
      <c r="AF1062" s="553">
        <v>10</v>
      </c>
      <c r="AG1062" s="553" t="s">
        <v>113</v>
      </c>
      <c r="AH1062" s="2870">
        <v>4</v>
      </c>
      <c r="AL1062" s="2938"/>
    </row>
    <row r="1063" spans="2:38">
      <c r="B1063" s="864"/>
      <c r="C1063" s="557" t="s">
        <v>2766</v>
      </c>
      <c r="D1063" s="557" t="s">
        <v>2193</v>
      </c>
      <c r="E1063" s="1463"/>
      <c r="F1063" s="2308">
        <v>929003057502</v>
      </c>
      <c r="G1063" s="678">
        <v>8719514347847</v>
      </c>
      <c r="H1063" s="679" t="s">
        <v>1049</v>
      </c>
      <c r="I1063" s="679"/>
      <c r="J1063" s="669">
        <v>5.9</v>
      </c>
      <c r="K1063" s="1134">
        <v>806</v>
      </c>
      <c r="L1063" s="670">
        <v>2700</v>
      </c>
      <c r="M1063" s="680">
        <v>15000</v>
      </c>
      <c r="N1063" s="681">
        <v>2.5</v>
      </c>
      <c r="O1063" s="671" t="s">
        <v>125</v>
      </c>
      <c r="P1063" s="2503">
        <v>100</v>
      </c>
      <c r="Q1063" s="32"/>
      <c r="R1063" s="1832" t="s">
        <v>48</v>
      </c>
      <c r="S1063" s="671"/>
      <c r="T1063" s="671" t="s">
        <v>3120</v>
      </c>
      <c r="U1063" s="671" t="s">
        <v>112</v>
      </c>
      <c r="V1063" s="671" t="s">
        <v>116</v>
      </c>
      <c r="W1063" s="671" t="s">
        <v>198</v>
      </c>
      <c r="X1063" s="671">
        <v>136</v>
      </c>
      <c r="Y1063" s="670">
        <v>60</v>
      </c>
      <c r="Z1063" s="670"/>
      <c r="AA1063" s="670">
        <v>104</v>
      </c>
      <c r="AB1063" s="671" t="s">
        <v>133</v>
      </c>
      <c r="AC1063" s="681">
        <v>90</v>
      </c>
      <c r="AD1063" s="670">
        <v>574361</v>
      </c>
      <c r="AE1063" s="2604">
        <v>871951434784700</v>
      </c>
      <c r="AF1063" s="670">
        <v>10</v>
      </c>
      <c r="AG1063" s="670" t="s">
        <v>113</v>
      </c>
      <c r="AH1063" s="2871">
        <v>4</v>
      </c>
      <c r="AL1063" s="2938"/>
    </row>
    <row r="1064" spans="2:38">
      <c r="B1064" s="120"/>
      <c r="C1064" s="557" t="s">
        <v>2766</v>
      </c>
      <c r="D1064" s="557" t="s">
        <v>2193</v>
      </c>
      <c r="E1064" s="1463"/>
      <c r="F1064" s="2308">
        <v>929003057902</v>
      </c>
      <c r="G1064" s="678">
        <v>8719514347885</v>
      </c>
      <c r="H1064" s="677" t="s">
        <v>1050</v>
      </c>
      <c r="I1064" s="677"/>
      <c r="J1064" s="669">
        <v>7.8</v>
      </c>
      <c r="K1064" s="1134">
        <v>1055</v>
      </c>
      <c r="L1064" s="670">
        <v>2700</v>
      </c>
      <c r="M1064" s="680">
        <v>15000</v>
      </c>
      <c r="N1064" s="681">
        <v>2.5</v>
      </c>
      <c r="O1064" s="671" t="s">
        <v>125</v>
      </c>
      <c r="P1064" s="2503">
        <v>128</v>
      </c>
      <c r="Q1064" s="32"/>
      <c r="R1064" s="1832" t="s">
        <v>48</v>
      </c>
      <c r="S1064" s="671"/>
      <c r="T1064" s="671" t="s">
        <v>3121</v>
      </c>
      <c r="U1064" s="671" t="s">
        <v>112</v>
      </c>
      <c r="V1064" s="671" t="s">
        <v>116</v>
      </c>
      <c r="W1064" s="671" t="s">
        <v>198</v>
      </c>
      <c r="X1064" s="671">
        <v>135</v>
      </c>
      <c r="Y1064" s="670">
        <v>60</v>
      </c>
      <c r="Z1064" s="670"/>
      <c r="AA1064" s="670">
        <v>104</v>
      </c>
      <c r="AB1064" s="671" t="s">
        <v>133</v>
      </c>
      <c r="AC1064" s="681">
        <v>90</v>
      </c>
      <c r="AD1064" s="670">
        <v>574363</v>
      </c>
      <c r="AE1064" s="2604">
        <v>871951434788500</v>
      </c>
      <c r="AF1064" s="670">
        <v>10</v>
      </c>
      <c r="AG1064" s="670" t="s">
        <v>113</v>
      </c>
      <c r="AH1064" s="2871">
        <v>4</v>
      </c>
      <c r="AL1064" s="2938"/>
    </row>
    <row r="1065" spans="2:38">
      <c r="B1065" s="887"/>
      <c r="C1065" s="834" t="s">
        <v>2766</v>
      </c>
      <c r="D1065" s="834" t="s">
        <v>2193</v>
      </c>
      <c r="E1065" s="1483"/>
      <c r="F1065" s="684">
        <v>929003058302</v>
      </c>
      <c r="G1065" s="694">
        <v>8719514347922</v>
      </c>
      <c r="H1065" s="695" t="s">
        <v>1051</v>
      </c>
      <c r="I1065" s="695"/>
      <c r="J1065" s="686">
        <v>11.2</v>
      </c>
      <c r="K1065" s="1133">
        <v>1521</v>
      </c>
      <c r="L1065" s="697">
        <v>2700</v>
      </c>
      <c r="M1065" s="696">
        <v>15000</v>
      </c>
      <c r="N1065" s="700">
        <v>2.5</v>
      </c>
      <c r="O1065" s="698" t="s">
        <v>125</v>
      </c>
      <c r="P1065" s="2504">
        <v>164</v>
      </c>
      <c r="Q1065" s="32"/>
      <c r="R1065" s="1833" t="s">
        <v>48</v>
      </c>
      <c r="S1065" s="698"/>
      <c r="T1065" s="698" t="s">
        <v>3122</v>
      </c>
      <c r="U1065" s="698" t="s">
        <v>112</v>
      </c>
      <c r="V1065" s="698" t="s">
        <v>116</v>
      </c>
      <c r="W1065" s="698" t="s">
        <v>198</v>
      </c>
      <c r="X1065" s="698">
        <v>135</v>
      </c>
      <c r="Y1065" s="697">
        <v>60</v>
      </c>
      <c r="Z1065" s="697"/>
      <c r="AA1065" s="697">
        <v>108</v>
      </c>
      <c r="AB1065" s="698" t="s">
        <v>133</v>
      </c>
      <c r="AC1065" s="700">
        <v>90</v>
      </c>
      <c r="AD1065" s="697">
        <v>574365</v>
      </c>
      <c r="AE1065" s="2605">
        <v>871951434792200</v>
      </c>
      <c r="AF1065" s="697">
        <v>10</v>
      </c>
      <c r="AG1065" s="697" t="s">
        <v>113</v>
      </c>
      <c r="AH1065" s="2872">
        <v>4</v>
      </c>
      <c r="AL1065" s="2938"/>
    </row>
    <row r="1066" spans="2:38">
      <c r="B1066" s="887"/>
      <c r="C1066" s="832" t="s">
        <v>2766</v>
      </c>
      <c r="D1066" s="832" t="s">
        <v>2193</v>
      </c>
      <c r="E1066" s="1490"/>
      <c r="F1066" s="591">
        <v>929003059402</v>
      </c>
      <c r="G1066" s="2457">
        <v>8719514347960</v>
      </c>
      <c r="H1066" s="693" t="s">
        <v>1053</v>
      </c>
      <c r="I1066" s="693"/>
      <c r="J1066" s="2458">
        <v>5.9</v>
      </c>
      <c r="K1066" s="2459">
        <v>806</v>
      </c>
      <c r="L1066" s="1932">
        <v>2700</v>
      </c>
      <c r="M1066" s="2460">
        <v>15000</v>
      </c>
      <c r="N1066" s="1059">
        <v>2.5</v>
      </c>
      <c r="O1066" s="1691" t="s">
        <v>125</v>
      </c>
      <c r="P1066" s="2505">
        <v>147</v>
      </c>
      <c r="Q1066" s="32"/>
      <c r="R1066" s="1835" t="s">
        <v>48</v>
      </c>
      <c r="S1066" s="1691"/>
      <c r="T1066" s="1691" t="s">
        <v>3120</v>
      </c>
      <c r="U1066" s="1691" t="s">
        <v>112</v>
      </c>
      <c r="V1066" s="1691" t="s">
        <v>116</v>
      </c>
      <c r="W1066" s="1691" t="s">
        <v>198</v>
      </c>
      <c r="X1066" s="1691">
        <v>136</v>
      </c>
      <c r="Y1066" s="1932">
        <v>64</v>
      </c>
      <c r="Z1066" s="1932"/>
      <c r="AA1066" s="1932">
        <v>140</v>
      </c>
      <c r="AB1066" s="1691" t="s">
        <v>133</v>
      </c>
      <c r="AC1066" s="412">
        <v>90</v>
      </c>
      <c r="AD1066" s="1932">
        <v>574368</v>
      </c>
      <c r="AE1066" s="2607">
        <v>871951434796000</v>
      </c>
      <c r="AF1066" s="1932">
        <v>10</v>
      </c>
      <c r="AG1066" s="1932" t="s">
        <v>113</v>
      </c>
      <c r="AH1066" s="2873">
        <v>4</v>
      </c>
      <c r="AL1066" s="2938"/>
    </row>
    <row r="1067" spans="2:38">
      <c r="B1067" s="887"/>
      <c r="C1067" s="834" t="s">
        <v>2766</v>
      </c>
      <c r="D1067" s="834" t="s">
        <v>2193</v>
      </c>
      <c r="E1067" s="1483"/>
      <c r="F1067" s="684">
        <v>929003059302</v>
      </c>
      <c r="G1067" s="1371">
        <v>8719514347984</v>
      </c>
      <c r="H1067" s="1372" t="s">
        <v>1054</v>
      </c>
      <c r="I1067" s="1372"/>
      <c r="J1067" s="686">
        <v>5.9</v>
      </c>
      <c r="K1067" s="1131">
        <v>806</v>
      </c>
      <c r="L1067" s="492">
        <v>2700</v>
      </c>
      <c r="M1067" s="477">
        <v>15000</v>
      </c>
      <c r="N1067" s="700">
        <v>2.5</v>
      </c>
      <c r="O1067" s="492" t="s">
        <v>125</v>
      </c>
      <c r="P1067" s="2504">
        <v>232</v>
      </c>
      <c r="Q1067" s="32"/>
      <c r="R1067" s="1836" t="s">
        <v>48</v>
      </c>
      <c r="S1067" s="492"/>
      <c r="T1067" s="492" t="s">
        <v>3120</v>
      </c>
      <c r="U1067" s="492" t="s">
        <v>112</v>
      </c>
      <c r="V1067" s="492" t="s">
        <v>116</v>
      </c>
      <c r="W1067" s="699" t="s">
        <v>198</v>
      </c>
      <c r="X1067" s="699">
        <v>136</v>
      </c>
      <c r="Y1067" s="492">
        <v>124</v>
      </c>
      <c r="Z1067" s="492"/>
      <c r="AA1067" s="492">
        <v>178</v>
      </c>
      <c r="AB1067" s="492" t="s">
        <v>133</v>
      </c>
      <c r="AC1067" s="700">
        <v>90</v>
      </c>
      <c r="AD1067" s="492">
        <v>574367</v>
      </c>
      <c r="AE1067" s="2608">
        <v>871951434798400</v>
      </c>
      <c r="AF1067" s="492">
        <v>6</v>
      </c>
      <c r="AG1067" s="492" t="s">
        <v>113</v>
      </c>
      <c r="AH1067" s="2874">
        <v>4</v>
      </c>
      <c r="AL1067" s="2938"/>
    </row>
    <row r="1068" spans="2:38">
      <c r="B1068" s="2177"/>
      <c r="C1068" s="832" t="s">
        <v>2766</v>
      </c>
      <c r="D1068" s="832" t="s">
        <v>2193</v>
      </c>
      <c r="E1068" s="1490"/>
      <c r="F1068" s="2309">
        <v>929003070702</v>
      </c>
      <c r="G1068" s="1364">
        <v>8719514354838</v>
      </c>
      <c r="H1068" s="1365" t="s">
        <v>1055</v>
      </c>
      <c r="I1068" s="1365"/>
      <c r="J1068" s="1366">
        <v>3.4</v>
      </c>
      <c r="K1068" s="1367">
        <v>470</v>
      </c>
      <c r="L1068" s="1368">
        <v>2700</v>
      </c>
      <c r="M1068" s="1369">
        <v>15000</v>
      </c>
      <c r="N1068" s="1370">
        <v>2.5</v>
      </c>
      <c r="O1068" s="1368" t="s">
        <v>125</v>
      </c>
      <c r="P1068" s="2505">
        <v>88</v>
      </c>
      <c r="Q1068" s="32"/>
      <c r="R1068" s="1837" t="s">
        <v>48</v>
      </c>
      <c r="S1068" s="1368"/>
      <c r="T1068" s="1368" t="s">
        <v>3119</v>
      </c>
      <c r="U1068" s="1368" t="s">
        <v>112</v>
      </c>
      <c r="V1068" s="1368" t="s">
        <v>116</v>
      </c>
      <c r="W1068" s="2060" t="s">
        <v>198</v>
      </c>
      <c r="X1068" s="2060">
        <v>138</v>
      </c>
      <c r="Y1068" s="1368">
        <v>60</v>
      </c>
      <c r="Z1068" s="1368"/>
      <c r="AA1068" s="1368">
        <v>104</v>
      </c>
      <c r="AB1068" s="1368" t="s">
        <v>133</v>
      </c>
      <c r="AC1068" s="1370">
        <v>90</v>
      </c>
      <c r="AD1068" s="1368">
        <v>574384</v>
      </c>
      <c r="AE1068" s="2609">
        <v>871951435483800</v>
      </c>
      <c r="AF1068" s="1368">
        <v>10</v>
      </c>
      <c r="AG1068" s="1368" t="s">
        <v>113</v>
      </c>
      <c r="AH1068" s="2875">
        <v>4</v>
      </c>
      <c r="AL1068" s="2938"/>
    </row>
    <row r="1069" spans="2:38">
      <c r="B1069" s="2177"/>
      <c r="C1069" s="557" t="s">
        <v>2766</v>
      </c>
      <c r="D1069" s="557" t="s">
        <v>2193</v>
      </c>
      <c r="E1069" s="1463"/>
      <c r="F1069" s="2308">
        <v>929003057702</v>
      </c>
      <c r="G1069" s="678">
        <v>8719514347861</v>
      </c>
      <c r="H1069" s="682" t="s">
        <v>1056</v>
      </c>
      <c r="I1069" s="682"/>
      <c r="J1069" s="683">
        <v>5.9</v>
      </c>
      <c r="K1069" s="1132">
        <v>806</v>
      </c>
      <c r="L1069" s="670">
        <v>2700</v>
      </c>
      <c r="M1069" s="680">
        <v>15000</v>
      </c>
      <c r="N1069" s="681">
        <v>2.5</v>
      </c>
      <c r="O1069" s="671" t="s">
        <v>125</v>
      </c>
      <c r="P1069" s="2503">
        <v>100</v>
      </c>
      <c r="Q1069" s="32"/>
      <c r="R1069" s="1832" t="s">
        <v>48</v>
      </c>
      <c r="S1069" s="671"/>
      <c r="T1069" s="671" t="s">
        <v>3120</v>
      </c>
      <c r="U1069" s="671" t="s">
        <v>112</v>
      </c>
      <c r="V1069" s="671" t="s">
        <v>116</v>
      </c>
      <c r="W1069" s="671" t="s">
        <v>198</v>
      </c>
      <c r="X1069" s="671">
        <v>136</v>
      </c>
      <c r="Y1069" s="670">
        <v>60</v>
      </c>
      <c r="Z1069" s="670"/>
      <c r="AA1069" s="670">
        <v>104</v>
      </c>
      <c r="AB1069" s="671" t="s">
        <v>133</v>
      </c>
      <c r="AC1069" s="681">
        <v>90</v>
      </c>
      <c r="AD1069" s="670">
        <v>574362</v>
      </c>
      <c r="AE1069" s="2604">
        <v>871951434786100</v>
      </c>
      <c r="AF1069" s="670">
        <v>10</v>
      </c>
      <c r="AG1069" s="670" t="s">
        <v>113</v>
      </c>
      <c r="AH1069" s="2871">
        <v>4</v>
      </c>
      <c r="AL1069" s="2938"/>
    </row>
    <row r="1070" spans="2:38">
      <c r="B1070" s="864"/>
      <c r="C1070" s="557" t="s">
        <v>2766</v>
      </c>
      <c r="D1070" s="557" t="s">
        <v>2193</v>
      </c>
      <c r="E1070" s="1463"/>
      <c r="F1070" s="2310">
        <v>929003058102</v>
      </c>
      <c r="G1070" s="675">
        <v>8719514347908</v>
      </c>
      <c r="H1070" s="679" t="s">
        <v>1057</v>
      </c>
      <c r="I1070" s="679"/>
      <c r="J1070" s="669">
        <v>7.8</v>
      </c>
      <c r="K1070" s="1134">
        <v>1055</v>
      </c>
      <c r="L1070" s="405">
        <v>2700</v>
      </c>
      <c r="M1070" s="403">
        <v>15000</v>
      </c>
      <c r="N1070" s="681">
        <v>2.5</v>
      </c>
      <c r="O1070" s="405" t="s">
        <v>125</v>
      </c>
      <c r="P1070" s="2503">
        <v>128</v>
      </c>
      <c r="Q1070" s="32"/>
      <c r="R1070" s="1803" t="s">
        <v>48</v>
      </c>
      <c r="S1070" s="405"/>
      <c r="T1070" s="405" t="s">
        <v>3121</v>
      </c>
      <c r="U1070" s="405" t="s">
        <v>112</v>
      </c>
      <c r="V1070" s="405" t="s">
        <v>116</v>
      </c>
      <c r="W1070" s="529" t="s">
        <v>198</v>
      </c>
      <c r="X1070" s="529">
        <v>135</v>
      </c>
      <c r="Y1070" s="405">
        <v>60</v>
      </c>
      <c r="Z1070" s="405"/>
      <c r="AA1070" s="405">
        <v>104</v>
      </c>
      <c r="AB1070" s="405" t="s">
        <v>133</v>
      </c>
      <c r="AC1070" s="681">
        <v>90</v>
      </c>
      <c r="AD1070" s="405">
        <v>574364</v>
      </c>
      <c r="AE1070" s="2610">
        <v>871951434790800</v>
      </c>
      <c r="AF1070" s="405">
        <v>10</v>
      </c>
      <c r="AG1070" s="405" t="s">
        <v>113</v>
      </c>
      <c r="AH1070" s="2853">
        <v>4</v>
      </c>
      <c r="AL1070" s="2938"/>
    </row>
    <row r="1071" spans="2:38">
      <c r="B1071" s="120"/>
      <c r="C1071" s="834" t="s">
        <v>2766</v>
      </c>
      <c r="D1071" s="834" t="s">
        <v>2193</v>
      </c>
      <c r="E1071" s="1483"/>
      <c r="F1071" s="684">
        <v>929003058502</v>
      </c>
      <c r="G1071" s="684">
        <v>8719514347946</v>
      </c>
      <c r="H1071" s="685" t="s">
        <v>1058</v>
      </c>
      <c r="I1071" s="685"/>
      <c r="J1071" s="686">
        <v>11.2</v>
      </c>
      <c r="K1071" s="1131">
        <v>1521</v>
      </c>
      <c r="L1071" s="492">
        <v>2700</v>
      </c>
      <c r="M1071" s="403">
        <v>15000</v>
      </c>
      <c r="N1071" s="661">
        <v>2.5</v>
      </c>
      <c r="O1071" s="492" t="s">
        <v>125</v>
      </c>
      <c r="P1071" s="2504">
        <v>164</v>
      </c>
      <c r="Q1071" s="32"/>
      <c r="R1071" s="1836" t="s">
        <v>48</v>
      </c>
      <c r="S1071" s="492"/>
      <c r="T1071" s="492" t="s">
        <v>3122</v>
      </c>
      <c r="U1071" s="492" t="s">
        <v>112</v>
      </c>
      <c r="V1071" s="492" t="s">
        <v>116</v>
      </c>
      <c r="W1071" s="699" t="s">
        <v>198</v>
      </c>
      <c r="X1071" s="699">
        <v>135</v>
      </c>
      <c r="Y1071" s="492">
        <v>60</v>
      </c>
      <c r="Z1071" s="492"/>
      <c r="AA1071" s="492">
        <v>108</v>
      </c>
      <c r="AB1071" s="492" t="s">
        <v>133</v>
      </c>
      <c r="AC1071" s="661">
        <v>90</v>
      </c>
      <c r="AD1071" s="492">
        <v>574366</v>
      </c>
      <c r="AE1071" s="2611">
        <v>871951434794600</v>
      </c>
      <c r="AF1071" s="492">
        <v>10</v>
      </c>
      <c r="AG1071" s="492" t="s">
        <v>113</v>
      </c>
      <c r="AH1071" s="2874">
        <v>4</v>
      </c>
      <c r="AL1071" s="2938"/>
    </row>
    <row r="1072" spans="2:38">
      <c r="B1072" s="121"/>
      <c r="C1072" s="834" t="s">
        <v>2766</v>
      </c>
      <c r="D1072" s="834" t="s">
        <v>2193</v>
      </c>
      <c r="E1072" s="1483"/>
      <c r="F1072" s="471">
        <v>929003527302</v>
      </c>
      <c r="G1072" s="471">
        <v>8719514449954</v>
      </c>
      <c r="H1072" s="672" t="s">
        <v>1061</v>
      </c>
      <c r="I1072" s="672"/>
      <c r="J1072" s="485">
        <v>11.2</v>
      </c>
      <c r="K1072" s="1077">
        <v>1521</v>
      </c>
      <c r="L1072" s="273">
        <v>4000</v>
      </c>
      <c r="M1072" s="479">
        <v>15000</v>
      </c>
      <c r="N1072" s="480">
        <v>2.5</v>
      </c>
      <c r="O1072" s="273" t="s">
        <v>125</v>
      </c>
      <c r="P1072" s="2504">
        <v>164</v>
      </c>
      <c r="Q1072" s="32"/>
      <c r="R1072" s="1769" t="s">
        <v>48</v>
      </c>
      <c r="S1072" s="273"/>
      <c r="T1072" s="273" t="s">
        <v>3122</v>
      </c>
      <c r="U1072" s="273" t="s">
        <v>112</v>
      </c>
      <c r="V1072" s="273" t="s">
        <v>121</v>
      </c>
      <c r="W1072" s="284" t="s">
        <v>198</v>
      </c>
      <c r="X1072" s="284">
        <v>135</v>
      </c>
      <c r="Y1072" s="273">
        <v>60</v>
      </c>
      <c r="Z1072" s="273"/>
      <c r="AA1072" s="273">
        <v>108</v>
      </c>
      <c r="AB1072" s="273" t="s">
        <v>133</v>
      </c>
      <c r="AC1072" s="480">
        <v>90</v>
      </c>
      <c r="AD1072" s="273">
        <v>1189715</v>
      </c>
      <c r="AE1072" s="2613">
        <v>871951444995400</v>
      </c>
      <c r="AF1072" s="273">
        <v>10</v>
      </c>
      <c r="AG1072" s="273" t="s">
        <v>113</v>
      </c>
      <c r="AH1072" s="2780">
        <v>4</v>
      </c>
      <c r="AL1072" s="2938"/>
    </row>
    <row r="1073" spans="2:38" ht="14.5" customHeight="1">
      <c r="B1073" s="32"/>
      <c r="C1073" s="14"/>
      <c r="D1073" s="14"/>
      <c r="E1073" s="8"/>
      <c r="F1073" s="2754" t="s">
        <v>2809</v>
      </c>
      <c r="G1073" s="265"/>
      <c r="H1073" s="588"/>
      <c r="I1073" s="588"/>
      <c r="J1073" s="369"/>
      <c r="K1073" s="293"/>
      <c r="L1073" s="292"/>
      <c r="M1073" s="357"/>
      <c r="N1073" s="294"/>
      <c r="O1073" s="292"/>
      <c r="P1073" s="144"/>
      <c r="Q1073" s="14"/>
      <c r="R1073" s="292"/>
      <c r="S1073" s="292"/>
      <c r="T1073" s="292"/>
      <c r="U1073" s="292"/>
      <c r="V1073" s="292"/>
      <c r="W1073" s="292"/>
      <c r="X1073" s="292"/>
      <c r="Y1073" s="292"/>
      <c r="Z1073" s="292"/>
      <c r="AA1073" s="292"/>
      <c r="AB1073" s="292"/>
      <c r="AC1073" s="294"/>
      <c r="AD1073" s="292"/>
      <c r="AE1073" s="297"/>
      <c r="AF1073" s="292"/>
      <c r="AG1073" s="292"/>
      <c r="AH1073" s="688"/>
      <c r="AI1073"/>
      <c r="AL1073" s="2938"/>
    </row>
    <row r="1074" spans="2:38" ht="14.5" customHeight="1">
      <c r="B1074" s="14"/>
      <c r="C1074" s="14"/>
      <c r="D1074" s="14"/>
      <c r="E1074" s="14"/>
      <c r="F1074" s="21"/>
      <c r="G1074" s="21"/>
      <c r="H1074" s="14"/>
      <c r="I1074" s="14"/>
      <c r="J1074" s="145"/>
      <c r="K1074" s="145"/>
      <c r="L1074" s="404"/>
      <c r="M1074" s="145"/>
      <c r="N1074" s="145"/>
      <c r="O1074" s="145"/>
      <c r="P1074" s="144"/>
      <c r="Q1074" s="14"/>
      <c r="R1074" s="145"/>
      <c r="S1074" s="145"/>
      <c r="T1074" s="145"/>
      <c r="U1074" s="145"/>
      <c r="V1074" s="145"/>
      <c r="W1074" s="145"/>
      <c r="X1074" s="145"/>
      <c r="Y1074" s="404"/>
      <c r="Z1074" s="404"/>
      <c r="AA1074" s="404"/>
      <c r="AB1074" s="145"/>
      <c r="AC1074" s="145"/>
      <c r="AD1074" s="404"/>
      <c r="AE1074" s="404"/>
      <c r="AF1074" s="145"/>
      <c r="AG1074" s="145"/>
      <c r="AH1074" s="2828"/>
      <c r="AI1074"/>
      <c r="AL1074" s="2938"/>
    </row>
    <row r="1075" spans="2:38">
      <c r="B1075" s="561" t="s">
        <v>2832</v>
      </c>
      <c r="C1075" s="1461" t="s">
        <v>2766</v>
      </c>
      <c r="D1075" s="1461" t="s">
        <v>2193</v>
      </c>
      <c r="E1075" s="1462"/>
      <c r="F1075" s="2311">
        <v>929001888655</v>
      </c>
      <c r="G1075" s="551">
        <v>8718699772130</v>
      </c>
      <c r="H1075" s="552" t="s">
        <v>993</v>
      </c>
      <c r="I1075" s="552" t="s">
        <v>2813</v>
      </c>
      <c r="J1075" s="372" t="s">
        <v>994</v>
      </c>
      <c r="K1075" s="1120" t="s">
        <v>995</v>
      </c>
      <c r="L1075" s="1622" t="s">
        <v>996</v>
      </c>
      <c r="M1075" s="359">
        <v>15000</v>
      </c>
      <c r="N1075" s="309">
        <v>2</v>
      </c>
      <c r="O1075" s="372" t="s">
        <v>117</v>
      </c>
      <c r="P1075" s="1993">
        <v>175</v>
      </c>
      <c r="Q1075" s="14"/>
      <c r="R1075" s="1838" t="s">
        <v>48</v>
      </c>
      <c r="S1075" s="372"/>
      <c r="T1075" s="372" t="s">
        <v>3120</v>
      </c>
      <c r="U1075" s="372" t="s">
        <v>112</v>
      </c>
      <c r="V1075" s="372" t="s">
        <v>3002</v>
      </c>
      <c r="W1075" s="372" t="s">
        <v>198</v>
      </c>
      <c r="X1075" s="372">
        <v>107</v>
      </c>
      <c r="Y1075" s="1622">
        <v>60</v>
      </c>
      <c r="Z1075" s="1622"/>
      <c r="AA1075" s="1622">
        <v>104</v>
      </c>
      <c r="AB1075" s="372" t="s">
        <v>113</v>
      </c>
      <c r="AC1075" s="309">
        <v>80</v>
      </c>
      <c r="AD1075" s="1622">
        <v>739280</v>
      </c>
      <c r="AE1075" s="1697">
        <v>871869977213001</v>
      </c>
      <c r="AF1075" s="1622">
        <v>4</v>
      </c>
      <c r="AG1075" s="1622" t="s">
        <v>113</v>
      </c>
      <c r="AH1075" s="2861">
        <v>4</v>
      </c>
      <c r="AL1075" s="2938"/>
    </row>
    <row r="1076" spans="2:38">
      <c r="B1076" s="2179"/>
      <c r="C1076" s="834" t="s">
        <v>2766</v>
      </c>
      <c r="D1076" s="834" t="s">
        <v>2193</v>
      </c>
      <c r="E1076" s="1483"/>
      <c r="F1076" s="847">
        <v>929002445517</v>
      </c>
      <c r="G1076" s="468">
        <v>8719514263963</v>
      </c>
      <c r="H1076" s="263" t="s">
        <v>2273</v>
      </c>
      <c r="I1076" s="263" t="s">
        <v>2812</v>
      </c>
      <c r="J1076" s="485" t="s">
        <v>994</v>
      </c>
      <c r="K1076" s="1129" t="s">
        <v>995</v>
      </c>
      <c r="L1076" s="1933" t="s">
        <v>996</v>
      </c>
      <c r="M1076" s="490">
        <v>15000</v>
      </c>
      <c r="N1076" s="480">
        <v>2</v>
      </c>
      <c r="O1076" s="848" t="s">
        <v>117</v>
      </c>
      <c r="P1076" s="1327">
        <v>175</v>
      </c>
      <c r="Q1076" s="973"/>
      <c r="R1076" s="1839" t="s">
        <v>48</v>
      </c>
      <c r="S1076" s="848"/>
      <c r="T1076" s="848" t="s">
        <v>3120</v>
      </c>
      <c r="U1076" s="848" t="s">
        <v>112</v>
      </c>
      <c r="V1076" s="848" t="s">
        <v>3002</v>
      </c>
      <c r="W1076" s="848" t="s">
        <v>198</v>
      </c>
      <c r="X1076" s="848">
        <v>107</v>
      </c>
      <c r="Y1076" s="1933">
        <v>60</v>
      </c>
      <c r="Z1076" s="1933"/>
      <c r="AA1076" s="1933">
        <v>104</v>
      </c>
      <c r="AB1076" s="848" t="s">
        <v>113</v>
      </c>
      <c r="AC1076" s="480">
        <v>80</v>
      </c>
      <c r="AD1076" s="1933">
        <v>739282</v>
      </c>
      <c r="AE1076" s="2585">
        <v>871951426396301</v>
      </c>
      <c r="AF1076" s="1933">
        <v>10</v>
      </c>
      <c r="AG1076" s="1933" t="s">
        <v>113</v>
      </c>
      <c r="AH1076" s="2876">
        <v>4</v>
      </c>
      <c r="AL1076" s="2938"/>
    </row>
    <row r="1077" spans="2:38" ht="14.5" customHeight="1">
      <c r="B1077" s="14"/>
      <c r="C1077" s="14"/>
      <c r="D1077" s="14"/>
      <c r="E1077" s="8"/>
      <c r="F1077" s="2755" t="s">
        <v>2815</v>
      </c>
      <c r="G1077" s="106"/>
      <c r="H1077" s="107"/>
      <c r="I1077" s="107"/>
      <c r="J1077" s="373"/>
      <c r="K1077" s="357"/>
      <c r="L1077" s="362"/>
      <c r="M1077" s="357"/>
      <c r="N1077" s="294"/>
      <c r="O1077" s="368"/>
      <c r="P1077" s="144"/>
      <c r="Q1077" s="14"/>
      <c r="R1077" s="368"/>
      <c r="S1077" s="368"/>
      <c r="T1077" s="368"/>
      <c r="U1077" s="368"/>
      <c r="V1077" s="368"/>
      <c r="W1077" s="368"/>
      <c r="X1077" s="368"/>
      <c r="Y1077" s="362"/>
      <c r="Z1077" s="362"/>
      <c r="AA1077" s="362"/>
      <c r="AB1077" s="368"/>
      <c r="AC1077" s="294"/>
      <c r="AD1077" s="362"/>
      <c r="AE1077" s="2530"/>
      <c r="AF1077" s="368"/>
      <c r="AG1077" s="368"/>
      <c r="AH1077" s="2847"/>
      <c r="AI1077"/>
      <c r="AL1077" s="2938"/>
    </row>
    <row r="1078" spans="2:38" ht="14.5" customHeight="1">
      <c r="B1078" s="14"/>
      <c r="C1078" s="14"/>
      <c r="D1078" s="14"/>
      <c r="E1078" s="8"/>
      <c r="F1078" s="635"/>
      <c r="G1078" s="622"/>
      <c r="H1078" s="107"/>
      <c r="I1078" s="107"/>
      <c r="J1078" s="2530"/>
      <c r="K1078" s="357"/>
      <c r="L1078" s="362"/>
      <c r="M1078" s="357"/>
      <c r="N1078" s="294"/>
      <c r="O1078" s="368"/>
      <c r="P1078" s="144"/>
      <c r="Q1078" s="14"/>
      <c r="R1078" s="368"/>
      <c r="S1078" s="368"/>
      <c r="T1078" s="368"/>
      <c r="U1078" s="368"/>
      <c r="V1078" s="368"/>
      <c r="W1078" s="368"/>
      <c r="X1078" s="368"/>
      <c r="Y1078" s="362"/>
      <c r="Z1078" s="362"/>
      <c r="AA1078" s="362"/>
      <c r="AB1078" s="368"/>
      <c r="AC1078" s="294"/>
      <c r="AD1078" s="362"/>
      <c r="AE1078" s="2661"/>
      <c r="AF1078" s="368"/>
      <c r="AG1078" s="368"/>
      <c r="AH1078" s="2847"/>
      <c r="AI1078"/>
      <c r="AL1078" s="2938"/>
    </row>
    <row r="1079" spans="2:38">
      <c r="B1079" s="561" t="s">
        <v>2816</v>
      </c>
      <c r="C1079" s="1461" t="s">
        <v>2766</v>
      </c>
      <c r="D1079" s="1461" t="s">
        <v>2193</v>
      </c>
      <c r="E1079" s="1462"/>
      <c r="F1079" s="2311">
        <v>929001242992</v>
      </c>
      <c r="G1079" s="496">
        <v>8719514361300</v>
      </c>
      <c r="H1079" s="589" t="s">
        <v>115</v>
      </c>
      <c r="I1079" s="589"/>
      <c r="J1079" s="371">
        <v>4.5</v>
      </c>
      <c r="K1079" s="1130">
        <v>470</v>
      </c>
      <c r="L1079" s="1934">
        <v>2700</v>
      </c>
      <c r="M1079" s="359">
        <v>15000</v>
      </c>
      <c r="N1079" s="309">
        <v>2</v>
      </c>
      <c r="O1079" s="1049" t="s">
        <v>117</v>
      </c>
      <c r="P1079" s="1991">
        <v>62</v>
      </c>
      <c r="Q1079" s="973"/>
      <c r="R1079" s="1840" t="s">
        <v>48</v>
      </c>
      <c r="S1079" s="1049"/>
      <c r="T1079" s="1049" t="s">
        <v>3119</v>
      </c>
      <c r="U1079" s="1049" t="s">
        <v>112</v>
      </c>
      <c r="V1079" s="1049" t="s">
        <v>116</v>
      </c>
      <c r="W1079" s="1049" t="s">
        <v>198</v>
      </c>
      <c r="X1079" s="1049">
        <v>104</v>
      </c>
      <c r="Y1079" s="1934">
        <v>60</v>
      </c>
      <c r="Z1079" s="1934"/>
      <c r="AA1079" s="1934">
        <v>106</v>
      </c>
      <c r="AB1079" s="1049" t="s">
        <v>113</v>
      </c>
      <c r="AC1079" s="309">
        <v>80</v>
      </c>
      <c r="AD1079" s="1934">
        <v>387365</v>
      </c>
      <c r="AE1079" s="2578">
        <v>871951436130000</v>
      </c>
      <c r="AF1079" s="1934">
        <v>10</v>
      </c>
      <c r="AG1079" s="1934" t="s">
        <v>113</v>
      </c>
      <c r="AH1079" s="2877">
        <v>4</v>
      </c>
      <c r="AL1079" s="2938"/>
    </row>
    <row r="1080" spans="2:38">
      <c r="B1080" s="2186"/>
      <c r="C1080" s="557" t="s">
        <v>2766</v>
      </c>
      <c r="D1080" s="557" t="s">
        <v>2193</v>
      </c>
      <c r="E1080" s="1463"/>
      <c r="F1080" s="846">
        <v>929001243002</v>
      </c>
      <c r="G1080" s="104">
        <v>8719514361249</v>
      </c>
      <c r="H1080" s="105" t="s">
        <v>118</v>
      </c>
      <c r="I1080" s="105"/>
      <c r="J1080" s="333">
        <v>7</v>
      </c>
      <c r="K1080" s="1125">
        <v>806</v>
      </c>
      <c r="L1080" s="466">
        <v>2700</v>
      </c>
      <c r="M1080" s="335">
        <v>15000</v>
      </c>
      <c r="N1080" s="289">
        <v>2</v>
      </c>
      <c r="O1080" s="370" t="s">
        <v>119</v>
      </c>
      <c r="P1080" s="1325">
        <v>66</v>
      </c>
      <c r="Q1080" s="973"/>
      <c r="R1080" s="1841" t="s">
        <v>48</v>
      </c>
      <c r="S1080" s="370"/>
      <c r="T1080" s="370" t="s">
        <v>3120</v>
      </c>
      <c r="U1080" s="370" t="s">
        <v>112</v>
      </c>
      <c r="V1080" s="370" t="s">
        <v>116</v>
      </c>
      <c r="W1080" s="370" t="s">
        <v>198</v>
      </c>
      <c r="X1080" s="370">
        <v>115</v>
      </c>
      <c r="Y1080" s="466">
        <v>60</v>
      </c>
      <c r="Z1080" s="466"/>
      <c r="AA1080" s="466">
        <v>106</v>
      </c>
      <c r="AB1080" s="370" t="s">
        <v>113</v>
      </c>
      <c r="AC1080" s="289">
        <v>80</v>
      </c>
      <c r="AD1080" s="466">
        <v>1825136</v>
      </c>
      <c r="AE1080" s="2517">
        <v>871951436124900</v>
      </c>
      <c r="AF1080" s="466">
        <v>10</v>
      </c>
      <c r="AG1080" s="466" t="s">
        <v>113</v>
      </c>
      <c r="AH1080" s="2878">
        <v>4</v>
      </c>
      <c r="AL1080" s="2938"/>
    </row>
    <row r="1081" spans="2:38">
      <c r="B1081" s="2186"/>
      <c r="C1081" s="557" t="s">
        <v>2766</v>
      </c>
      <c r="D1081" s="557" t="s">
        <v>2193</v>
      </c>
      <c r="E1081" s="1463"/>
      <c r="F1081" s="846">
        <v>929001323592</v>
      </c>
      <c r="G1081" s="104">
        <v>8719514377516</v>
      </c>
      <c r="H1081" s="105" t="s">
        <v>120</v>
      </c>
      <c r="I1081" s="105"/>
      <c r="J1081" s="333">
        <v>7</v>
      </c>
      <c r="K1081" s="1125">
        <v>806</v>
      </c>
      <c r="L1081" s="466">
        <v>4000</v>
      </c>
      <c r="M1081" s="335">
        <v>15000</v>
      </c>
      <c r="N1081" s="289">
        <v>2</v>
      </c>
      <c r="O1081" s="370" t="s">
        <v>119</v>
      </c>
      <c r="P1081" s="1325">
        <v>66</v>
      </c>
      <c r="Q1081" s="973"/>
      <c r="R1081" s="1841" t="s">
        <v>48</v>
      </c>
      <c r="S1081" s="370"/>
      <c r="T1081" s="370" t="s">
        <v>3120</v>
      </c>
      <c r="U1081" s="370" t="s">
        <v>112</v>
      </c>
      <c r="V1081" s="370" t="s">
        <v>121</v>
      </c>
      <c r="W1081" s="370" t="s">
        <v>198</v>
      </c>
      <c r="X1081" s="370">
        <v>115</v>
      </c>
      <c r="Y1081" s="466">
        <v>60</v>
      </c>
      <c r="Z1081" s="466"/>
      <c r="AA1081" s="466">
        <v>106</v>
      </c>
      <c r="AB1081" s="370" t="s">
        <v>113</v>
      </c>
      <c r="AC1081" s="289">
        <v>80</v>
      </c>
      <c r="AD1081" s="466">
        <v>1825144</v>
      </c>
      <c r="AE1081" s="2517">
        <v>871951437751600</v>
      </c>
      <c r="AF1081" s="466">
        <v>10</v>
      </c>
      <c r="AG1081" s="466" t="s">
        <v>113</v>
      </c>
      <c r="AH1081" s="2878">
        <v>4</v>
      </c>
      <c r="AL1081" s="2938"/>
    </row>
    <row r="1082" spans="2:38">
      <c r="B1082" s="887"/>
      <c r="C1082" s="557" t="s">
        <v>2766</v>
      </c>
      <c r="D1082" s="557" t="s">
        <v>2193</v>
      </c>
      <c r="E1082" s="1463"/>
      <c r="F1082" s="846">
        <v>929002025702</v>
      </c>
      <c r="G1082" s="104">
        <v>8719514361263</v>
      </c>
      <c r="H1082" s="105" t="s">
        <v>122</v>
      </c>
      <c r="I1082" s="105"/>
      <c r="J1082" s="333">
        <v>8.5</v>
      </c>
      <c r="K1082" s="1125">
        <v>1055</v>
      </c>
      <c r="L1082" s="466">
        <v>2700</v>
      </c>
      <c r="M1082" s="335">
        <v>15000</v>
      </c>
      <c r="N1082" s="289">
        <v>2</v>
      </c>
      <c r="O1082" s="370" t="s">
        <v>119</v>
      </c>
      <c r="P1082" s="1325">
        <v>85</v>
      </c>
      <c r="Q1082" s="973"/>
      <c r="R1082" s="1841" t="s">
        <v>48</v>
      </c>
      <c r="S1082" s="370"/>
      <c r="T1082" s="370" t="s">
        <v>3121</v>
      </c>
      <c r="U1082" s="370" t="s">
        <v>112</v>
      </c>
      <c r="V1082" s="370" t="s">
        <v>116</v>
      </c>
      <c r="W1082" s="370" t="s">
        <v>198</v>
      </c>
      <c r="X1082" s="370">
        <v>124</v>
      </c>
      <c r="Y1082" s="466">
        <v>60</v>
      </c>
      <c r="Z1082" s="466"/>
      <c r="AA1082" s="466">
        <v>104</v>
      </c>
      <c r="AB1082" s="370" t="s">
        <v>113</v>
      </c>
      <c r="AC1082" s="289">
        <v>80</v>
      </c>
      <c r="AD1082" s="466">
        <v>387425</v>
      </c>
      <c r="AE1082" s="2517">
        <v>871951436126300</v>
      </c>
      <c r="AF1082" s="466">
        <v>10</v>
      </c>
      <c r="AG1082" s="466" t="s">
        <v>113</v>
      </c>
      <c r="AH1082" s="2878">
        <v>4</v>
      </c>
      <c r="AL1082" s="2938"/>
    </row>
    <row r="1083" spans="2:38">
      <c r="B1083" s="887"/>
      <c r="C1083" s="557" t="s">
        <v>2766</v>
      </c>
      <c r="D1083" s="557" t="s">
        <v>2193</v>
      </c>
      <c r="E1083" s="1463"/>
      <c r="F1083" s="846">
        <v>929002425192</v>
      </c>
      <c r="G1083" s="104">
        <v>8719514347045</v>
      </c>
      <c r="H1083" s="105" t="s">
        <v>2724</v>
      </c>
      <c r="I1083" s="105"/>
      <c r="J1083" s="333">
        <v>8.5</v>
      </c>
      <c r="K1083" s="1125">
        <v>1055</v>
      </c>
      <c r="L1083" s="466">
        <v>3000</v>
      </c>
      <c r="M1083" s="335">
        <v>15000</v>
      </c>
      <c r="N1083" s="289">
        <v>2</v>
      </c>
      <c r="O1083" s="370" t="s">
        <v>119</v>
      </c>
      <c r="P1083" s="1326">
        <v>85</v>
      </c>
      <c r="Q1083" s="508"/>
      <c r="R1083" s="1841" t="s">
        <v>48</v>
      </c>
      <c r="S1083" s="370"/>
      <c r="T1083" s="370" t="s">
        <v>3121</v>
      </c>
      <c r="U1083" s="370" t="s">
        <v>112</v>
      </c>
      <c r="V1083" s="370" t="s">
        <v>147</v>
      </c>
      <c r="W1083" s="370" t="s">
        <v>198</v>
      </c>
      <c r="X1083" s="370">
        <v>124</v>
      </c>
      <c r="Y1083" s="466">
        <v>60</v>
      </c>
      <c r="Z1083" s="466"/>
      <c r="AA1083" s="466">
        <v>104</v>
      </c>
      <c r="AB1083" s="370" t="s">
        <v>113</v>
      </c>
      <c r="AC1083" s="289">
        <v>80</v>
      </c>
      <c r="AD1083" s="466">
        <v>374883</v>
      </c>
      <c r="AE1083" s="2517">
        <v>871951434704500</v>
      </c>
      <c r="AF1083" s="466">
        <v>10</v>
      </c>
      <c r="AG1083" s="466" t="s">
        <v>113</v>
      </c>
      <c r="AH1083" s="2878">
        <v>4</v>
      </c>
      <c r="AL1083" s="2938"/>
    </row>
    <row r="1084" spans="2:38">
      <c r="B1084" s="887"/>
      <c r="C1084" s="557" t="s">
        <v>2766</v>
      </c>
      <c r="D1084" s="557" t="s">
        <v>2193</v>
      </c>
      <c r="E1084" s="1463"/>
      <c r="F1084" s="846">
        <v>929002025892</v>
      </c>
      <c r="G1084" s="104">
        <v>8719514377530</v>
      </c>
      <c r="H1084" s="105" t="s">
        <v>123</v>
      </c>
      <c r="I1084" s="105"/>
      <c r="J1084" s="333">
        <v>8.5</v>
      </c>
      <c r="K1084" s="1125">
        <v>1055</v>
      </c>
      <c r="L1084" s="275">
        <v>4000</v>
      </c>
      <c r="M1084" s="335">
        <v>15000</v>
      </c>
      <c r="N1084" s="289">
        <v>2</v>
      </c>
      <c r="O1084" s="363" t="s">
        <v>119</v>
      </c>
      <c r="P1084" s="1325">
        <v>85</v>
      </c>
      <c r="Q1084" s="973"/>
      <c r="R1084" s="1796" t="s">
        <v>48</v>
      </c>
      <c r="S1084" s="363"/>
      <c r="T1084" s="363" t="s">
        <v>3121</v>
      </c>
      <c r="U1084" s="363" t="s">
        <v>112</v>
      </c>
      <c r="V1084" s="363" t="s">
        <v>121</v>
      </c>
      <c r="W1084" s="363" t="s">
        <v>198</v>
      </c>
      <c r="X1084" s="363">
        <v>124</v>
      </c>
      <c r="Y1084" s="275">
        <v>60</v>
      </c>
      <c r="Z1084" s="275"/>
      <c r="AA1084" s="275">
        <v>104</v>
      </c>
      <c r="AB1084" s="363" t="s">
        <v>113</v>
      </c>
      <c r="AC1084" s="289">
        <v>80</v>
      </c>
      <c r="AD1084" s="275">
        <v>387426</v>
      </c>
      <c r="AE1084" s="2517">
        <v>871951437753000</v>
      </c>
      <c r="AF1084" s="275">
        <v>10</v>
      </c>
      <c r="AG1084" s="275" t="s">
        <v>113</v>
      </c>
      <c r="AH1084" s="2848">
        <v>4</v>
      </c>
      <c r="AL1084" s="2938"/>
    </row>
    <row r="1085" spans="2:38">
      <c r="B1085" s="120"/>
      <c r="C1085" s="557" t="s">
        <v>2766</v>
      </c>
      <c r="D1085" s="557" t="s">
        <v>2193</v>
      </c>
      <c r="E1085" s="1463"/>
      <c r="F1085" s="2312">
        <v>929002026402</v>
      </c>
      <c r="G1085" s="217">
        <v>8719514361287</v>
      </c>
      <c r="H1085" s="548" t="s">
        <v>124</v>
      </c>
      <c r="I1085" s="548"/>
      <c r="J1085" s="499">
        <v>10.5</v>
      </c>
      <c r="K1085" s="1127">
        <v>1521</v>
      </c>
      <c r="L1085" s="466">
        <v>2700</v>
      </c>
      <c r="M1085" s="566">
        <v>15000</v>
      </c>
      <c r="N1085" s="412">
        <v>2</v>
      </c>
      <c r="O1085" s="370" t="s">
        <v>125</v>
      </c>
      <c r="P1085" s="1326">
        <v>115</v>
      </c>
      <c r="Q1085" s="973"/>
      <c r="R1085" s="1841" t="s">
        <v>48</v>
      </c>
      <c r="S1085" s="370"/>
      <c r="T1085" s="370" t="s">
        <v>3122</v>
      </c>
      <c r="U1085" s="370" t="s">
        <v>112</v>
      </c>
      <c r="V1085" s="370" t="s">
        <v>116</v>
      </c>
      <c r="W1085" s="370" t="s">
        <v>198</v>
      </c>
      <c r="X1085" s="370">
        <v>144</v>
      </c>
      <c r="Y1085" s="466">
        <v>60</v>
      </c>
      <c r="Z1085" s="466"/>
      <c r="AA1085" s="466">
        <v>104</v>
      </c>
      <c r="AB1085" s="370" t="s">
        <v>113</v>
      </c>
      <c r="AC1085" s="412">
        <v>80</v>
      </c>
      <c r="AD1085" s="466">
        <v>387431</v>
      </c>
      <c r="AE1085" s="2602">
        <v>871951436128700</v>
      </c>
      <c r="AF1085" s="466">
        <v>10</v>
      </c>
      <c r="AG1085" s="466" t="s">
        <v>113</v>
      </c>
      <c r="AH1085" s="2878">
        <v>4</v>
      </c>
      <c r="AL1085" s="2938"/>
    </row>
    <row r="1086" spans="2:38">
      <c r="B1086" s="120"/>
      <c r="C1086" s="557" t="s">
        <v>2766</v>
      </c>
      <c r="D1086" s="557" t="s">
        <v>2193</v>
      </c>
      <c r="E1086" s="1463"/>
      <c r="F1086" s="2312">
        <v>929002425292</v>
      </c>
      <c r="G1086" s="217">
        <v>8719514347069</v>
      </c>
      <c r="H1086" s="548" t="s">
        <v>2725</v>
      </c>
      <c r="I1086" s="548"/>
      <c r="J1086" s="499">
        <v>10.5</v>
      </c>
      <c r="K1086" s="1127">
        <v>1521</v>
      </c>
      <c r="L1086" s="1935">
        <v>3000</v>
      </c>
      <c r="M1086" s="566">
        <v>15000</v>
      </c>
      <c r="N1086" s="289">
        <v>2</v>
      </c>
      <c r="O1086" s="1534" t="s">
        <v>125</v>
      </c>
      <c r="P1086" s="1326">
        <v>115</v>
      </c>
      <c r="Q1086" s="508"/>
      <c r="R1086" s="1842" t="s">
        <v>48</v>
      </c>
      <c r="S1086" s="1534"/>
      <c r="T1086" s="1534" t="s">
        <v>3122</v>
      </c>
      <c r="U1086" s="1534" t="s">
        <v>112</v>
      </c>
      <c r="V1086" s="1534" t="s">
        <v>147</v>
      </c>
      <c r="W1086" s="1534" t="s">
        <v>198</v>
      </c>
      <c r="X1086" s="1534">
        <v>144</v>
      </c>
      <c r="Y1086" s="1935">
        <v>60</v>
      </c>
      <c r="Z1086" s="1935"/>
      <c r="AA1086" s="1935">
        <v>104</v>
      </c>
      <c r="AB1086" s="1534" t="s">
        <v>113</v>
      </c>
      <c r="AC1086" s="289">
        <v>80</v>
      </c>
      <c r="AD1086" s="1935">
        <v>374885</v>
      </c>
      <c r="AE1086" s="2602">
        <v>871951434706900</v>
      </c>
      <c r="AF1086" s="1935">
        <v>10</v>
      </c>
      <c r="AG1086" s="1935" t="s">
        <v>113</v>
      </c>
      <c r="AH1086" s="2879">
        <v>4</v>
      </c>
      <c r="AL1086" s="2938"/>
    </row>
    <row r="1087" spans="2:38">
      <c r="B1087" s="2187"/>
      <c r="C1087" s="834" t="s">
        <v>2766</v>
      </c>
      <c r="D1087" s="834" t="s">
        <v>2193</v>
      </c>
      <c r="E1087" s="1483"/>
      <c r="F1087" s="847">
        <v>929002026592</v>
      </c>
      <c r="G1087" s="468">
        <v>8719514377554</v>
      </c>
      <c r="H1087" s="263" t="s">
        <v>126</v>
      </c>
      <c r="I1087" s="263"/>
      <c r="J1087" s="485">
        <v>10.5</v>
      </c>
      <c r="K1087" s="1129">
        <v>1521</v>
      </c>
      <c r="L1087" s="1933">
        <v>4000</v>
      </c>
      <c r="M1087" s="490">
        <v>15000</v>
      </c>
      <c r="N1087" s="480">
        <v>2</v>
      </c>
      <c r="O1087" s="848" t="s">
        <v>125</v>
      </c>
      <c r="P1087" s="1327">
        <v>115</v>
      </c>
      <c r="Q1087" s="973"/>
      <c r="R1087" s="1839" t="s">
        <v>48</v>
      </c>
      <c r="S1087" s="848"/>
      <c r="T1087" s="848" t="s">
        <v>3122</v>
      </c>
      <c r="U1087" s="848" t="s">
        <v>112</v>
      </c>
      <c r="V1087" s="848" t="s">
        <v>121</v>
      </c>
      <c r="W1087" s="848" t="s">
        <v>198</v>
      </c>
      <c r="X1087" s="848">
        <v>144</v>
      </c>
      <c r="Y1087" s="1933">
        <v>60</v>
      </c>
      <c r="Z1087" s="1933"/>
      <c r="AA1087" s="1933">
        <v>104</v>
      </c>
      <c r="AB1087" s="848" t="s">
        <v>113</v>
      </c>
      <c r="AC1087" s="480">
        <v>80</v>
      </c>
      <c r="AD1087" s="1933">
        <v>387432</v>
      </c>
      <c r="AE1087" s="2585">
        <v>871951437755400</v>
      </c>
      <c r="AF1087" s="1933">
        <v>10</v>
      </c>
      <c r="AG1087" s="1933" t="s">
        <v>113</v>
      </c>
      <c r="AH1087" s="2876">
        <v>4</v>
      </c>
      <c r="AL1087" s="2938"/>
    </row>
    <row r="1088" spans="2:38">
      <c r="B1088" s="2177"/>
      <c r="C1088" s="832" t="s">
        <v>2766</v>
      </c>
      <c r="D1088" s="832" t="s">
        <v>2193</v>
      </c>
      <c r="E1088" s="1490"/>
      <c r="F1088" s="875">
        <v>929002371802</v>
      </c>
      <c r="G1088" s="114">
        <v>8719514346536</v>
      </c>
      <c r="H1088" s="820" t="s">
        <v>1020</v>
      </c>
      <c r="I1088" s="820"/>
      <c r="J1088" s="367">
        <v>13</v>
      </c>
      <c r="K1088" s="1128">
        <v>2000</v>
      </c>
      <c r="L1088" s="1936">
        <v>2700</v>
      </c>
      <c r="M1088" s="354">
        <v>15000</v>
      </c>
      <c r="N1088" s="290">
        <v>2</v>
      </c>
      <c r="O1088" s="1664" t="s">
        <v>125</v>
      </c>
      <c r="P1088" s="2000">
        <v>185</v>
      </c>
      <c r="Q1088" s="14"/>
      <c r="R1088" s="1843" t="s">
        <v>48</v>
      </c>
      <c r="S1088" s="1664"/>
      <c r="T1088" s="1664" t="s">
        <v>3123</v>
      </c>
      <c r="U1088" s="1664" t="s">
        <v>112</v>
      </c>
      <c r="V1088" s="1664" t="s">
        <v>116</v>
      </c>
      <c r="W1088" s="1664" t="s">
        <v>198</v>
      </c>
      <c r="X1088" s="1664">
        <v>153</v>
      </c>
      <c r="Y1088" s="1936">
        <v>70</v>
      </c>
      <c r="Z1088" s="1936"/>
      <c r="AA1088" s="1936">
        <v>121</v>
      </c>
      <c r="AB1088" s="1664" t="s">
        <v>113</v>
      </c>
      <c r="AC1088" s="290">
        <v>80</v>
      </c>
      <c r="AD1088" s="1936">
        <v>374902</v>
      </c>
      <c r="AE1088" s="2582">
        <v>871951434653600</v>
      </c>
      <c r="AF1088" s="1936">
        <v>10</v>
      </c>
      <c r="AG1088" s="1936" t="s">
        <v>113</v>
      </c>
      <c r="AH1088" s="2880">
        <v>4</v>
      </c>
      <c r="AL1088" s="2938"/>
    </row>
    <row r="1089" spans="2:38">
      <c r="B1089" s="887"/>
      <c r="C1089" s="557" t="s">
        <v>2766</v>
      </c>
      <c r="D1089" s="557" t="s">
        <v>2193</v>
      </c>
      <c r="E1089" s="1463"/>
      <c r="F1089" s="846">
        <v>929002371902</v>
      </c>
      <c r="G1089" s="104">
        <v>8719514346550</v>
      </c>
      <c r="H1089" s="105" t="s">
        <v>1021</v>
      </c>
      <c r="I1089" s="105"/>
      <c r="J1089" s="333">
        <v>13</v>
      </c>
      <c r="K1089" s="1125">
        <v>2000</v>
      </c>
      <c r="L1089" s="466">
        <v>4000</v>
      </c>
      <c r="M1089" s="335">
        <v>15000</v>
      </c>
      <c r="N1089" s="289">
        <v>2</v>
      </c>
      <c r="O1089" s="370" t="s">
        <v>125</v>
      </c>
      <c r="P1089" s="1325">
        <v>185</v>
      </c>
      <c r="Q1089" s="14"/>
      <c r="R1089" s="1841" t="s">
        <v>48</v>
      </c>
      <c r="S1089" s="370"/>
      <c r="T1089" s="370" t="s">
        <v>3123</v>
      </c>
      <c r="U1089" s="370" t="s">
        <v>112</v>
      </c>
      <c r="V1089" s="370" t="s">
        <v>121</v>
      </c>
      <c r="W1089" s="370" t="s">
        <v>198</v>
      </c>
      <c r="X1089" s="370">
        <v>153</v>
      </c>
      <c r="Y1089" s="466">
        <v>70</v>
      </c>
      <c r="Z1089" s="466"/>
      <c r="AA1089" s="466">
        <v>121</v>
      </c>
      <c r="AB1089" s="370" t="s">
        <v>113</v>
      </c>
      <c r="AC1089" s="289">
        <v>80</v>
      </c>
      <c r="AD1089" s="466">
        <v>374903</v>
      </c>
      <c r="AE1089" s="2517">
        <v>871951434655000</v>
      </c>
      <c r="AF1089" s="466">
        <v>10</v>
      </c>
      <c r="AG1089" s="466" t="s">
        <v>113</v>
      </c>
      <c r="AH1089" s="2878">
        <v>4</v>
      </c>
      <c r="AL1089" s="2938"/>
    </row>
    <row r="1090" spans="2:38">
      <c r="B1090" s="887"/>
      <c r="C1090" s="557" t="s">
        <v>2766</v>
      </c>
      <c r="D1090" s="557" t="s">
        <v>2193</v>
      </c>
      <c r="E1090" s="1463"/>
      <c r="F1090" s="846">
        <v>929002372002</v>
      </c>
      <c r="G1090" s="104">
        <v>8719514346574</v>
      </c>
      <c r="H1090" s="105" t="s">
        <v>1022</v>
      </c>
      <c r="I1090" s="105"/>
      <c r="J1090" s="333">
        <v>13</v>
      </c>
      <c r="K1090" s="1125">
        <v>2000</v>
      </c>
      <c r="L1090" s="1935">
        <v>6500</v>
      </c>
      <c r="M1090" s="335">
        <v>15000</v>
      </c>
      <c r="N1090" s="289">
        <v>2</v>
      </c>
      <c r="O1090" s="1534" t="s">
        <v>125</v>
      </c>
      <c r="P1090" s="1325">
        <v>185</v>
      </c>
      <c r="Q1090" s="14"/>
      <c r="R1090" s="1842" t="s">
        <v>48</v>
      </c>
      <c r="S1090" s="1534"/>
      <c r="T1090" s="1534" t="s">
        <v>3123</v>
      </c>
      <c r="U1090" s="1534" t="s">
        <v>112</v>
      </c>
      <c r="V1090" s="1534" t="s">
        <v>150</v>
      </c>
      <c r="W1090" s="1534" t="s">
        <v>198</v>
      </c>
      <c r="X1090" s="1534">
        <v>153</v>
      </c>
      <c r="Y1090" s="1935">
        <v>70</v>
      </c>
      <c r="Z1090" s="1935"/>
      <c r="AA1090" s="1935">
        <v>121</v>
      </c>
      <c r="AB1090" s="1534" t="s">
        <v>113</v>
      </c>
      <c r="AC1090" s="289">
        <v>80</v>
      </c>
      <c r="AD1090" s="1935">
        <v>374904</v>
      </c>
      <c r="AE1090" s="2517">
        <v>871951434657400</v>
      </c>
      <c r="AF1090" s="1935">
        <v>10</v>
      </c>
      <c r="AG1090" s="1935" t="s">
        <v>113</v>
      </c>
      <c r="AH1090" s="2879">
        <v>4</v>
      </c>
      <c r="AL1090" s="2938"/>
    </row>
    <row r="1091" spans="2:38">
      <c r="B1091" s="857"/>
      <c r="C1091" s="557" t="s">
        <v>2766</v>
      </c>
      <c r="D1091" s="557" t="s">
        <v>2193</v>
      </c>
      <c r="E1091" s="1463"/>
      <c r="F1091" s="846">
        <v>929002372602</v>
      </c>
      <c r="G1091" s="104">
        <v>8719514346611</v>
      </c>
      <c r="H1091" s="105" t="s">
        <v>1023</v>
      </c>
      <c r="I1091" s="105"/>
      <c r="J1091" s="333">
        <v>17.5</v>
      </c>
      <c r="K1091" s="1125">
        <v>2452</v>
      </c>
      <c r="L1091" s="466">
        <v>2700</v>
      </c>
      <c r="M1091" s="335">
        <v>15000</v>
      </c>
      <c r="N1091" s="289">
        <v>2</v>
      </c>
      <c r="O1091" s="370" t="s">
        <v>125</v>
      </c>
      <c r="P1091" s="958">
        <v>240</v>
      </c>
      <c r="Q1091" s="14"/>
      <c r="R1091" s="1841" t="s">
        <v>48</v>
      </c>
      <c r="S1091" s="370"/>
      <c r="T1091" s="370" t="s">
        <v>3124</v>
      </c>
      <c r="U1091" s="370" t="s">
        <v>112</v>
      </c>
      <c r="V1091" s="370" t="s">
        <v>116</v>
      </c>
      <c r="W1091" s="370" t="s">
        <v>198</v>
      </c>
      <c r="X1091" s="370">
        <v>140</v>
      </c>
      <c r="Y1091" s="466">
        <v>70</v>
      </c>
      <c r="Z1091" s="466"/>
      <c r="AA1091" s="466">
        <v>121</v>
      </c>
      <c r="AB1091" s="370" t="s">
        <v>113</v>
      </c>
      <c r="AC1091" s="289">
        <v>80</v>
      </c>
      <c r="AD1091" s="466">
        <v>374905</v>
      </c>
      <c r="AE1091" s="2517">
        <v>871951434661100</v>
      </c>
      <c r="AF1091" s="466">
        <v>10</v>
      </c>
      <c r="AG1091" s="466" t="s">
        <v>113</v>
      </c>
      <c r="AH1091" s="2878">
        <v>4</v>
      </c>
      <c r="AL1091" s="2938"/>
    </row>
    <row r="1092" spans="2:38">
      <c r="B1092" s="887"/>
      <c r="C1092" s="557" t="s">
        <v>2766</v>
      </c>
      <c r="D1092" s="557" t="s">
        <v>2193</v>
      </c>
      <c r="E1092" s="1463"/>
      <c r="F1092" s="846">
        <v>929002372702</v>
      </c>
      <c r="G1092" s="104">
        <v>8719514346635</v>
      </c>
      <c r="H1092" s="105" t="s">
        <v>1024</v>
      </c>
      <c r="I1092" s="105"/>
      <c r="J1092" s="333">
        <v>17.5</v>
      </c>
      <c r="K1092" s="1125">
        <v>2452</v>
      </c>
      <c r="L1092" s="1935">
        <v>4000</v>
      </c>
      <c r="M1092" s="335">
        <v>15000</v>
      </c>
      <c r="N1092" s="289">
        <v>2</v>
      </c>
      <c r="O1092" s="1534" t="s">
        <v>125</v>
      </c>
      <c r="P1092" s="958">
        <v>240</v>
      </c>
      <c r="Q1092" s="14"/>
      <c r="R1092" s="1842" t="s">
        <v>48</v>
      </c>
      <c r="S1092" s="1534"/>
      <c r="T1092" s="1534" t="s">
        <v>3124</v>
      </c>
      <c r="U1092" s="1534" t="s">
        <v>112</v>
      </c>
      <c r="V1092" s="1534" t="s">
        <v>121</v>
      </c>
      <c r="W1092" s="1534" t="s">
        <v>198</v>
      </c>
      <c r="X1092" s="1534">
        <v>140</v>
      </c>
      <c r="Y1092" s="1935">
        <v>70</v>
      </c>
      <c r="Z1092" s="1935"/>
      <c r="AA1092" s="1935">
        <v>121</v>
      </c>
      <c r="AB1092" s="1534" t="s">
        <v>113</v>
      </c>
      <c r="AC1092" s="289">
        <v>80</v>
      </c>
      <c r="AD1092" s="1935">
        <v>374906</v>
      </c>
      <c r="AE1092" s="2517">
        <v>871951434663500</v>
      </c>
      <c r="AF1092" s="1935">
        <v>10</v>
      </c>
      <c r="AG1092" s="1935" t="s">
        <v>113</v>
      </c>
      <c r="AH1092" s="2879">
        <v>4</v>
      </c>
      <c r="AL1092" s="2938"/>
    </row>
    <row r="1093" spans="2:38">
      <c r="B1093" s="887"/>
      <c r="C1093" s="557" t="s">
        <v>2766</v>
      </c>
      <c r="D1093" s="557" t="s">
        <v>2193</v>
      </c>
      <c r="E1093" s="1463"/>
      <c r="F1093" s="846">
        <v>929002372802</v>
      </c>
      <c r="G1093" s="104">
        <v>8719514346659</v>
      </c>
      <c r="H1093" s="105" t="s">
        <v>1025</v>
      </c>
      <c r="I1093" s="105"/>
      <c r="J1093" s="333">
        <v>17.5</v>
      </c>
      <c r="K1093" s="1125">
        <v>2452</v>
      </c>
      <c r="L1093" s="466">
        <v>6500</v>
      </c>
      <c r="M1093" s="335">
        <v>15000</v>
      </c>
      <c r="N1093" s="289">
        <v>2</v>
      </c>
      <c r="O1093" s="370" t="s">
        <v>125</v>
      </c>
      <c r="P1093" s="958">
        <v>240</v>
      </c>
      <c r="Q1093" s="14"/>
      <c r="R1093" s="1841" t="s">
        <v>48</v>
      </c>
      <c r="S1093" s="370"/>
      <c r="T1093" s="370" t="s">
        <v>3124</v>
      </c>
      <c r="U1093" s="370" t="s">
        <v>112</v>
      </c>
      <c r="V1093" s="370" t="s">
        <v>150</v>
      </c>
      <c r="W1093" s="370" t="s">
        <v>198</v>
      </c>
      <c r="X1093" s="370">
        <v>140</v>
      </c>
      <c r="Y1093" s="466">
        <v>70</v>
      </c>
      <c r="Z1093" s="466"/>
      <c r="AA1093" s="466">
        <v>121</v>
      </c>
      <c r="AB1093" s="370" t="s">
        <v>113</v>
      </c>
      <c r="AC1093" s="289">
        <v>80</v>
      </c>
      <c r="AD1093" s="466">
        <v>374907</v>
      </c>
      <c r="AE1093" s="2517">
        <v>871951434665900</v>
      </c>
      <c r="AF1093" s="466">
        <v>10</v>
      </c>
      <c r="AG1093" s="466" t="s">
        <v>113</v>
      </c>
      <c r="AH1093" s="2878">
        <v>4</v>
      </c>
      <c r="AL1093" s="2938"/>
    </row>
    <row r="1094" spans="2:38">
      <c r="B1094" s="887"/>
      <c r="C1094" s="557" t="s">
        <v>2766</v>
      </c>
      <c r="D1094" s="557" t="s">
        <v>2193</v>
      </c>
      <c r="E1094" s="1463"/>
      <c r="F1094" s="846">
        <v>929002372902</v>
      </c>
      <c r="G1094" s="104">
        <v>8719514346673</v>
      </c>
      <c r="H1094" s="105" t="s">
        <v>1026</v>
      </c>
      <c r="I1094" s="105"/>
      <c r="J1094" s="333">
        <v>23</v>
      </c>
      <c r="K1094" s="1125">
        <v>3452</v>
      </c>
      <c r="L1094" s="466">
        <v>2700</v>
      </c>
      <c r="M1094" s="335">
        <v>15000</v>
      </c>
      <c r="N1094" s="289">
        <v>2</v>
      </c>
      <c r="O1094" s="370" t="s">
        <v>125</v>
      </c>
      <c r="P1094" s="958">
        <v>300</v>
      </c>
      <c r="Q1094" s="14"/>
      <c r="R1094" s="1841" t="s">
        <v>48</v>
      </c>
      <c r="S1094" s="370"/>
      <c r="T1094" s="370" t="s">
        <v>3125</v>
      </c>
      <c r="U1094" s="370" t="s">
        <v>112</v>
      </c>
      <c r="V1094" s="370" t="s">
        <v>116</v>
      </c>
      <c r="W1094" s="370" t="s">
        <v>198</v>
      </c>
      <c r="X1094" s="370">
        <v>150</v>
      </c>
      <c r="Y1094" s="466">
        <v>95</v>
      </c>
      <c r="Z1094" s="466"/>
      <c r="AA1094" s="466">
        <v>165</v>
      </c>
      <c r="AB1094" s="370" t="s">
        <v>113</v>
      </c>
      <c r="AC1094" s="289">
        <v>80</v>
      </c>
      <c r="AD1094" s="466">
        <v>374908</v>
      </c>
      <c r="AE1094" s="2517">
        <v>871951434667300</v>
      </c>
      <c r="AF1094" s="466">
        <v>6</v>
      </c>
      <c r="AG1094" s="466" t="s">
        <v>113</v>
      </c>
      <c r="AH1094" s="2878">
        <v>4</v>
      </c>
      <c r="AL1094" s="2938"/>
    </row>
    <row r="1095" spans="2:38">
      <c r="B1095" s="887"/>
      <c r="C1095" s="557" t="s">
        <v>2766</v>
      </c>
      <c r="D1095" s="557" t="s">
        <v>2193</v>
      </c>
      <c r="E1095" s="1463"/>
      <c r="F1095" s="846">
        <v>929002373002</v>
      </c>
      <c r="G1095" s="104">
        <v>8719514346697</v>
      </c>
      <c r="H1095" s="105" t="s">
        <v>1027</v>
      </c>
      <c r="I1095" s="105"/>
      <c r="J1095" s="333">
        <v>23</v>
      </c>
      <c r="K1095" s="1125">
        <v>3452</v>
      </c>
      <c r="L1095" s="1935">
        <v>4000</v>
      </c>
      <c r="M1095" s="335">
        <v>15000</v>
      </c>
      <c r="N1095" s="289">
        <v>2</v>
      </c>
      <c r="O1095" s="1534" t="s">
        <v>125</v>
      </c>
      <c r="P1095" s="958">
        <v>300</v>
      </c>
      <c r="Q1095" s="14"/>
      <c r="R1095" s="1842" t="s">
        <v>48</v>
      </c>
      <c r="S1095" s="1534"/>
      <c r="T1095" s="1534" t="s">
        <v>3125</v>
      </c>
      <c r="U1095" s="1534" t="s">
        <v>112</v>
      </c>
      <c r="V1095" s="1534" t="s">
        <v>121</v>
      </c>
      <c r="W1095" s="1534" t="s">
        <v>198</v>
      </c>
      <c r="X1095" s="1534">
        <v>150</v>
      </c>
      <c r="Y1095" s="1935">
        <v>95</v>
      </c>
      <c r="Z1095" s="1935"/>
      <c r="AA1095" s="1935">
        <v>165</v>
      </c>
      <c r="AB1095" s="1534" t="s">
        <v>113</v>
      </c>
      <c r="AC1095" s="289">
        <v>80</v>
      </c>
      <c r="AD1095" s="1935">
        <v>374909</v>
      </c>
      <c r="AE1095" s="2517">
        <v>871951434669700</v>
      </c>
      <c r="AF1095" s="1935">
        <v>6</v>
      </c>
      <c r="AG1095" s="1935" t="s">
        <v>113</v>
      </c>
      <c r="AH1095" s="2879">
        <v>4</v>
      </c>
      <c r="AL1095" s="2938"/>
    </row>
    <row r="1096" spans="2:38">
      <c r="B1096" s="887"/>
      <c r="C1096" s="834" t="s">
        <v>2766</v>
      </c>
      <c r="D1096" s="834" t="s">
        <v>2193</v>
      </c>
      <c r="E1096" s="1483"/>
      <c r="F1096" s="847">
        <v>929002373102</v>
      </c>
      <c r="G1096" s="468">
        <v>8719514346710</v>
      </c>
      <c r="H1096" s="263" t="s">
        <v>1028</v>
      </c>
      <c r="I1096" s="263"/>
      <c r="J1096" s="485">
        <v>23</v>
      </c>
      <c r="K1096" s="1129">
        <v>3452</v>
      </c>
      <c r="L1096" s="1933">
        <v>6500</v>
      </c>
      <c r="M1096" s="490">
        <v>15000</v>
      </c>
      <c r="N1096" s="480">
        <v>2</v>
      </c>
      <c r="O1096" s="848" t="s">
        <v>125</v>
      </c>
      <c r="P1096" s="1994">
        <v>300</v>
      </c>
      <c r="Q1096" s="14"/>
      <c r="R1096" s="1839" t="s">
        <v>48</v>
      </c>
      <c r="S1096" s="848"/>
      <c r="T1096" s="848" t="s">
        <v>3125</v>
      </c>
      <c r="U1096" s="848" t="s">
        <v>112</v>
      </c>
      <c r="V1096" s="848" t="s">
        <v>150</v>
      </c>
      <c r="W1096" s="848" t="s">
        <v>198</v>
      </c>
      <c r="X1096" s="848">
        <v>150</v>
      </c>
      <c r="Y1096" s="1933">
        <v>95</v>
      </c>
      <c r="Z1096" s="1933"/>
      <c r="AA1096" s="1933">
        <v>165</v>
      </c>
      <c r="AB1096" s="848" t="s">
        <v>113</v>
      </c>
      <c r="AC1096" s="480">
        <v>80</v>
      </c>
      <c r="AD1096" s="1933">
        <v>374910</v>
      </c>
      <c r="AE1096" s="2585">
        <v>871951434671000</v>
      </c>
      <c r="AF1096" s="1933">
        <v>6</v>
      </c>
      <c r="AG1096" s="1933" t="s">
        <v>113</v>
      </c>
      <c r="AH1096" s="2876">
        <v>4</v>
      </c>
      <c r="AL1096" s="2938"/>
    </row>
    <row r="1097" spans="2:38">
      <c r="B1097" s="887"/>
      <c r="C1097" s="832" t="s">
        <v>2766</v>
      </c>
      <c r="D1097" s="832" t="s">
        <v>2193</v>
      </c>
      <c r="E1097" s="1490"/>
      <c r="F1097" s="2311">
        <v>929002370801</v>
      </c>
      <c r="G1097" s="496">
        <v>8718699764692</v>
      </c>
      <c r="H1097" s="496" t="s">
        <v>1046</v>
      </c>
      <c r="I1097" s="496"/>
      <c r="J1097" s="371">
        <v>7</v>
      </c>
      <c r="K1097" s="1130">
        <v>806</v>
      </c>
      <c r="L1097" s="1622">
        <v>2700</v>
      </c>
      <c r="M1097" s="359">
        <v>15000</v>
      </c>
      <c r="N1097" s="309">
        <v>2</v>
      </c>
      <c r="O1097" s="372" t="s">
        <v>119</v>
      </c>
      <c r="P1097" s="2505">
        <v>140</v>
      </c>
      <c r="Q1097" s="32"/>
      <c r="R1097" s="1838" t="s">
        <v>48</v>
      </c>
      <c r="S1097" s="372"/>
      <c r="T1097" s="372" t="s">
        <v>3120</v>
      </c>
      <c r="U1097" s="372" t="s">
        <v>112</v>
      </c>
      <c r="V1097" s="372" t="s">
        <v>116</v>
      </c>
      <c r="W1097" s="372" t="s">
        <v>198</v>
      </c>
      <c r="X1097" s="372">
        <v>115</v>
      </c>
      <c r="Y1097" s="1622">
        <v>95</v>
      </c>
      <c r="Z1097" s="1622"/>
      <c r="AA1097" s="1622">
        <v>140</v>
      </c>
      <c r="AB1097" s="372" t="s">
        <v>113</v>
      </c>
      <c r="AC1097" s="309">
        <v>80</v>
      </c>
      <c r="AD1097" s="1622">
        <v>374912</v>
      </c>
      <c r="AE1097" s="2578">
        <v>871869976469200</v>
      </c>
      <c r="AF1097" s="1622">
        <v>4</v>
      </c>
      <c r="AG1097" s="1622" t="s">
        <v>113</v>
      </c>
      <c r="AH1097" s="2861">
        <v>4</v>
      </c>
      <c r="AL1097" s="2938"/>
    </row>
    <row r="1098" spans="2:38">
      <c r="B1098" s="888"/>
      <c r="C1098" s="834" t="s">
        <v>2766</v>
      </c>
      <c r="D1098" s="834" t="s">
        <v>2193</v>
      </c>
      <c r="E1098" s="1483"/>
      <c r="F1098" s="847">
        <v>929002372101</v>
      </c>
      <c r="G1098" s="468">
        <v>8718699764814</v>
      </c>
      <c r="H1098" s="263" t="s">
        <v>1047</v>
      </c>
      <c r="I1098" s="263"/>
      <c r="J1098" s="485">
        <v>13</v>
      </c>
      <c r="K1098" s="1129">
        <v>2000</v>
      </c>
      <c r="L1098" s="1933">
        <v>2700</v>
      </c>
      <c r="M1098" s="490">
        <v>15000</v>
      </c>
      <c r="N1098" s="480">
        <v>2</v>
      </c>
      <c r="O1098" s="848" t="s">
        <v>125</v>
      </c>
      <c r="P1098" s="2504">
        <v>250</v>
      </c>
      <c r="Q1098" s="32"/>
      <c r="R1098" s="1839" t="s">
        <v>48</v>
      </c>
      <c r="S1098" s="848"/>
      <c r="T1098" s="848" t="s">
        <v>3123</v>
      </c>
      <c r="U1098" s="848" t="s">
        <v>112</v>
      </c>
      <c r="V1098" s="848" t="s">
        <v>116</v>
      </c>
      <c r="W1098" s="848" t="s">
        <v>198</v>
      </c>
      <c r="X1098" s="848">
        <v>153</v>
      </c>
      <c r="Y1098" s="1933">
        <v>124</v>
      </c>
      <c r="Z1098" s="1933"/>
      <c r="AA1098" s="1933">
        <v>177</v>
      </c>
      <c r="AB1098" s="848" t="s">
        <v>113</v>
      </c>
      <c r="AC1098" s="480">
        <v>80</v>
      </c>
      <c r="AD1098" s="1933">
        <v>374860</v>
      </c>
      <c r="AE1098" s="2585">
        <v>871869976481400</v>
      </c>
      <c r="AF1098" s="1933">
        <v>4</v>
      </c>
      <c r="AG1098" s="1933" t="s">
        <v>113</v>
      </c>
      <c r="AH1098" s="2876">
        <v>4</v>
      </c>
      <c r="AL1098" s="2938"/>
    </row>
    <row r="1099" spans="2:38" ht="14.5" customHeight="1">
      <c r="B1099" s="32"/>
      <c r="C1099" s="14"/>
      <c r="D1099" s="14"/>
      <c r="E1099" s="14"/>
      <c r="F1099" s="2754" t="s">
        <v>2817</v>
      </c>
      <c r="G1099" s="106"/>
      <c r="H1099" s="107"/>
      <c r="I1099" s="107"/>
      <c r="J1099" s="369"/>
      <c r="K1099" s="1316"/>
      <c r="L1099" s="1931"/>
      <c r="M1099" s="357"/>
      <c r="N1099" s="294"/>
      <c r="O1099" s="1690"/>
      <c r="P1099" s="144"/>
      <c r="Q1099" s="14"/>
      <c r="R1099" s="1690"/>
      <c r="S1099" s="1690"/>
      <c r="T1099" s="1690"/>
      <c r="U1099" s="1690"/>
      <c r="V1099" s="1690"/>
      <c r="W1099" s="1690"/>
      <c r="X1099" s="1690"/>
      <c r="Y1099" s="1931"/>
      <c r="Z1099" s="1931"/>
      <c r="AA1099" s="1931"/>
      <c r="AB1099" s="1690"/>
      <c r="AC1099" s="294"/>
      <c r="AD1099" s="1931"/>
      <c r="AE1099" s="2530"/>
      <c r="AF1099" s="1690"/>
      <c r="AG1099" s="1690"/>
      <c r="AH1099" s="2869"/>
      <c r="AI1099"/>
      <c r="AL1099" s="2938"/>
    </row>
    <row r="1100" spans="2:38" ht="14.5" customHeight="1">
      <c r="B1100" s="32"/>
      <c r="C1100" s="14"/>
      <c r="D1100" s="14"/>
      <c r="E1100" s="14"/>
      <c r="F1100" s="14"/>
      <c r="G1100" s="14"/>
      <c r="H1100" s="14"/>
      <c r="I1100" s="14"/>
      <c r="J1100" s="145"/>
      <c r="K1100" s="145"/>
      <c r="L1100" s="404"/>
      <c r="M1100" s="145"/>
      <c r="N1100" s="145"/>
      <c r="O1100" s="145"/>
      <c r="P1100" s="145"/>
      <c r="Q1100" s="14"/>
      <c r="R1100" s="145"/>
      <c r="S1100" s="145"/>
      <c r="T1100" s="145"/>
      <c r="U1100" s="145"/>
      <c r="V1100" s="145"/>
      <c r="W1100" s="145"/>
      <c r="X1100" s="145"/>
      <c r="Y1100" s="404"/>
      <c r="Z1100" s="404"/>
      <c r="AA1100" s="404"/>
      <c r="AB1100" s="145"/>
      <c r="AC1100" s="145"/>
      <c r="AD1100" s="404"/>
      <c r="AE1100" s="404"/>
      <c r="AF1100" s="145"/>
      <c r="AG1100" s="145"/>
      <c r="AH1100" s="2828"/>
      <c r="AI1100"/>
      <c r="AL1100" s="2938"/>
    </row>
    <row r="1101" spans="2:38">
      <c r="B1101" s="561" t="s">
        <v>2822</v>
      </c>
      <c r="C1101" s="1461" t="s">
        <v>2766</v>
      </c>
      <c r="D1101" s="1461" t="s">
        <v>2193</v>
      </c>
      <c r="E1101" s="1462"/>
      <c r="F1101" s="2674">
        <v>929001242982</v>
      </c>
      <c r="G1101" s="1560">
        <v>8718696419656</v>
      </c>
      <c r="H1101" s="1561" t="s">
        <v>1039</v>
      </c>
      <c r="I1101" s="1561"/>
      <c r="J1101" s="1443">
        <v>5</v>
      </c>
      <c r="K1101" s="2675">
        <v>470</v>
      </c>
      <c r="L1101" s="553">
        <v>2700</v>
      </c>
      <c r="M1101" s="1562">
        <v>15000</v>
      </c>
      <c r="N1101" s="2676">
        <v>2</v>
      </c>
      <c r="O1101" s="553" t="s">
        <v>117</v>
      </c>
      <c r="P1101" s="2520">
        <v>72</v>
      </c>
      <c r="Q1101" s="14"/>
      <c r="R1101" s="1831" t="s">
        <v>48</v>
      </c>
      <c r="S1101" s="553"/>
      <c r="T1101" s="553" t="s">
        <v>3119</v>
      </c>
      <c r="U1101" s="553" t="s">
        <v>112</v>
      </c>
      <c r="V1101" s="553" t="s">
        <v>116</v>
      </c>
      <c r="W1101" s="1540" t="s">
        <v>198</v>
      </c>
      <c r="X1101" s="1540">
        <v>94</v>
      </c>
      <c r="Y1101" s="553">
        <v>60</v>
      </c>
      <c r="Z1101" s="553"/>
      <c r="AA1101" s="553">
        <v>110</v>
      </c>
      <c r="AB1101" s="553" t="s">
        <v>113</v>
      </c>
      <c r="AC1101" s="2687">
        <v>80</v>
      </c>
      <c r="AD1101" s="553">
        <v>387365</v>
      </c>
      <c r="AE1101" s="2603">
        <v>871869641965601</v>
      </c>
      <c r="AF1101" s="553">
        <v>10</v>
      </c>
      <c r="AG1101" s="553" t="s">
        <v>113</v>
      </c>
      <c r="AH1101" s="2870">
        <v>4</v>
      </c>
      <c r="AL1101" s="2938"/>
    </row>
    <row r="1102" spans="2:38">
      <c r="B1102" s="2177"/>
      <c r="C1102" s="557" t="s">
        <v>2766</v>
      </c>
      <c r="D1102" s="557" t="s">
        <v>2193</v>
      </c>
      <c r="E1102" s="1463"/>
      <c r="F1102" s="2677">
        <v>929001243082</v>
      </c>
      <c r="G1102" s="675">
        <v>8718696472187</v>
      </c>
      <c r="H1102" s="679" t="s">
        <v>1040</v>
      </c>
      <c r="I1102" s="679"/>
      <c r="J1102" s="669">
        <v>7</v>
      </c>
      <c r="K1102" s="528">
        <v>806</v>
      </c>
      <c r="L1102" s="405">
        <v>2700</v>
      </c>
      <c r="M1102" s="403">
        <v>15000</v>
      </c>
      <c r="N1102" s="2678">
        <v>2</v>
      </c>
      <c r="O1102" s="405" t="s">
        <v>119</v>
      </c>
      <c r="P1102" s="2521">
        <v>80</v>
      </c>
      <c r="Q1102" s="14"/>
      <c r="R1102" s="1803" t="s">
        <v>48</v>
      </c>
      <c r="S1102" s="405"/>
      <c r="T1102" s="405" t="s">
        <v>3120</v>
      </c>
      <c r="U1102" s="405" t="s">
        <v>112</v>
      </c>
      <c r="V1102" s="405" t="s">
        <v>116</v>
      </c>
      <c r="W1102" s="529" t="s">
        <v>198</v>
      </c>
      <c r="X1102" s="529">
        <v>115</v>
      </c>
      <c r="Y1102" s="405">
        <v>60</v>
      </c>
      <c r="Z1102" s="405"/>
      <c r="AA1102" s="405">
        <v>110</v>
      </c>
      <c r="AB1102" s="405" t="s">
        <v>113</v>
      </c>
      <c r="AC1102" s="2688">
        <v>80</v>
      </c>
      <c r="AD1102" s="405">
        <v>387366</v>
      </c>
      <c r="AE1102" s="2610">
        <v>871869647218701</v>
      </c>
      <c r="AF1102" s="405">
        <v>10</v>
      </c>
      <c r="AG1102" s="405" t="s">
        <v>113</v>
      </c>
      <c r="AH1102" s="2853">
        <v>4</v>
      </c>
      <c r="AL1102" s="2938"/>
    </row>
    <row r="1103" spans="2:38">
      <c r="B1103" s="2177"/>
      <c r="C1103" s="557" t="s">
        <v>2766</v>
      </c>
      <c r="D1103" s="557" t="s">
        <v>2193</v>
      </c>
      <c r="E1103" s="1463"/>
      <c r="F1103" s="2677">
        <v>929001323531</v>
      </c>
      <c r="G1103" s="2310">
        <v>8718696705438</v>
      </c>
      <c r="H1103" s="677" t="s">
        <v>1041</v>
      </c>
      <c r="I1103" s="677"/>
      <c r="J1103" s="669">
        <v>7</v>
      </c>
      <c r="K1103" s="528">
        <v>806</v>
      </c>
      <c r="L1103" s="405">
        <v>4000</v>
      </c>
      <c r="M1103" s="403">
        <v>15000</v>
      </c>
      <c r="N1103" s="2678">
        <v>2</v>
      </c>
      <c r="O1103" s="405" t="s">
        <v>119</v>
      </c>
      <c r="P1103" s="2521">
        <v>80</v>
      </c>
      <c r="Q1103" s="14"/>
      <c r="R1103" s="1803" t="s">
        <v>48</v>
      </c>
      <c r="S1103" s="405"/>
      <c r="T1103" s="405" t="s">
        <v>3120</v>
      </c>
      <c r="U1103" s="405" t="s">
        <v>112</v>
      </c>
      <c r="V1103" s="405" t="s">
        <v>121</v>
      </c>
      <c r="W1103" s="529" t="s">
        <v>198</v>
      </c>
      <c r="X1103" s="529">
        <v>115</v>
      </c>
      <c r="Y1103" s="405">
        <v>60</v>
      </c>
      <c r="Z1103" s="405"/>
      <c r="AA1103" s="405">
        <v>110</v>
      </c>
      <c r="AB1103" s="405" t="s">
        <v>113</v>
      </c>
      <c r="AC1103" s="2688">
        <v>80</v>
      </c>
      <c r="AD1103" s="405">
        <v>387379</v>
      </c>
      <c r="AE1103" s="2689">
        <v>871869670543800</v>
      </c>
      <c r="AF1103" s="405">
        <v>10</v>
      </c>
      <c r="AG1103" s="405" t="s">
        <v>113</v>
      </c>
      <c r="AH1103" s="2853">
        <v>4</v>
      </c>
      <c r="AL1103" s="2938"/>
    </row>
    <row r="1104" spans="2:38">
      <c r="B1104" s="2177"/>
      <c r="C1104" s="557" t="s">
        <v>2766</v>
      </c>
      <c r="D1104" s="557"/>
      <c r="E1104" s="1463"/>
      <c r="F1104" s="2677">
        <v>929001372628</v>
      </c>
      <c r="G1104" s="2310">
        <v>8718699762551</v>
      </c>
      <c r="H1104" s="677" t="s">
        <v>2277</v>
      </c>
      <c r="I1104" s="677"/>
      <c r="J1104" s="669">
        <v>7</v>
      </c>
      <c r="K1104" s="528">
        <v>806</v>
      </c>
      <c r="L1104" s="405">
        <v>6500</v>
      </c>
      <c r="M1104" s="403">
        <v>15000</v>
      </c>
      <c r="N1104" s="2678">
        <v>2</v>
      </c>
      <c r="O1104" s="405" t="s">
        <v>119</v>
      </c>
      <c r="P1104" s="2521">
        <v>80</v>
      </c>
      <c r="Q1104" s="925"/>
      <c r="R1104" s="1803" t="s">
        <v>48</v>
      </c>
      <c r="S1104" s="405"/>
      <c r="T1104" s="405" t="s">
        <v>3120</v>
      </c>
      <c r="U1104" s="405" t="s">
        <v>112</v>
      </c>
      <c r="V1104" s="405" t="s">
        <v>150</v>
      </c>
      <c r="W1104" s="529" t="s">
        <v>198</v>
      </c>
      <c r="X1104" s="529">
        <v>115</v>
      </c>
      <c r="Y1104" s="405">
        <v>60</v>
      </c>
      <c r="Z1104" s="405"/>
      <c r="AA1104" s="405">
        <v>106</v>
      </c>
      <c r="AB1104" s="405" t="s">
        <v>113</v>
      </c>
      <c r="AC1104" s="2688">
        <v>80</v>
      </c>
      <c r="AD1104" s="405">
        <v>1825145</v>
      </c>
      <c r="AE1104" s="2689">
        <v>871869976255101</v>
      </c>
      <c r="AF1104" s="405">
        <v>4</v>
      </c>
      <c r="AG1104" s="405" t="s">
        <v>113</v>
      </c>
      <c r="AH1104" s="2853">
        <v>4</v>
      </c>
      <c r="AL1104" s="2938"/>
    </row>
    <row r="1105" spans="2:38">
      <c r="B1105" s="2177"/>
      <c r="C1105" s="557" t="s">
        <v>2766</v>
      </c>
      <c r="D1105" s="557" t="s">
        <v>2193</v>
      </c>
      <c r="E1105" s="1463"/>
      <c r="F1105" s="2677">
        <v>929002025731</v>
      </c>
      <c r="G1105" s="2310">
        <v>8718696705551</v>
      </c>
      <c r="H1105" s="2679" t="s">
        <v>1042</v>
      </c>
      <c r="I1105" s="2679"/>
      <c r="J1105" s="669">
        <v>8.5</v>
      </c>
      <c r="K1105" s="528">
        <v>1055</v>
      </c>
      <c r="L1105" s="405">
        <v>2700</v>
      </c>
      <c r="M1105" s="403">
        <v>15000</v>
      </c>
      <c r="N1105" s="2678">
        <v>2</v>
      </c>
      <c r="O1105" s="405" t="s">
        <v>119</v>
      </c>
      <c r="P1105" s="2521">
        <v>105</v>
      </c>
      <c r="Q1105" s="14"/>
      <c r="R1105" s="1803" t="s">
        <v>48</v>
      </c>
      <c r="S1105" s="405"/>
      <c r="T1105" s="405" t="s">
        <v>3121</v>
      </c>
      <c r="U1105" s="405" t="s">
        <v>112</v>
      </c>
      <c r="V1105" s="405" t="s">
        <v>116</v>
      </c>
      <c r="W1105" s="529" t="s">
        <v>198</v>
      </c>
      <c r="X1105" s="529">
        <v>124</v>
      </c>
      <c r="Y1105" s="405">
        <v>60</v>
      </c>
      <c r="Z1105" s="405"/>
      <c r="AA1105" s="405">
        <v>104</v>
      </c>
      <c r="AB1105" s="405" t="s">
        <v>113</v>
      </c>
      <c r="AC1105" s="2688">
        <v>80</v>
      </c>
      <c r="AD1105" s="405">
        <v>387425</v>
      </c>
      <c r="AE1105" s="2689">
        <v>871869670555100</v>
      </c>
      <c r="AF1105" s="405">
        <v>10</v>
      </c>
      <c r="AG1105" s="405" t="s">
        <v>113</v>
      </c>
      <c r="AH1105" s="2853">
        <v>4</v>
      </c>
      <c r="AL1105" s="2938"/>
    </row>
    <row r="1106" spans="2:38">
      <c r="B1106" s="2177"/>
      <c r="C1106" s="557" t="s">
        <v>2766</v>
      </c>
      <c r="D1106" s="557" t="s">
        <v>2193</v>
      </c>
      <c r="E1106" s="1463"/>
      <c r="F1106" s="2677">
        <v>929002025831</v>
      </c>
      <c r="G1106" s="2310">
        <v>8718696705612</v>
      </c>
      <c r="H1106" s="2679" t="s">
        <v>1043</v>
      </c>
      <c r="I1106" s="2679"/>
      <c r="J1106" s="669">
        <v>8.5</v>
      </c>
      <c r="K1106" s="528">
        <v>1055</v>
      </c>
      <c r="L1106" s="405">
        <v>4000</v>
      </c>
      <c r="M1106" s="403">
        <v>15000</v>
      </c>
      <c r="N1106" s="2678">
        <v>2</v>
      </c>
      <c r="O1106" s="405" t="s">
        <v>119</v>
      </c>
      <c r="P1106" s="2521">
        <v>105</v>
      </c>
      <c r="Q1106" s="14"/>
      <c r="R1106" s="1803" t="s">
        <v>48</v>
      </c>
      <c r="S1106" s="405"/>
      <c r="T1106" s="405" t="s">
        <v>3121</v>
      </c>
      <c r="U1106" s="405" t="s">
        <v>112</v>
      </c>
      <c r="V1106" s="405" t="s">
        <v>121</v>
      </c>
      <c r="W1106" s="529" t="s">
        <v>198</v>
      </c>
      <c r="X1106" s="529">
        <v>124</v>
      </c>
      <c r="Y1106" s="405">
        <v>60</v>
      </c>
      <c r="Z1106" s="405"/>
      <c r="AA1106" s="405">
        <v>104</v>
      </c>
      <c r="AB1106" s="405" t="s">
        <v>113</v>
      </c>
      <c r="AC1106" s="2688">
        <v>80</v>
      </c>
      <c r="AD1106" s="405">
        <v>387426</v>
      </c>
      <c r="AE1106" s="2689">
        <v>871869670561200</v>
      </c>
      <c r="AF1106" s="405">
        <v>10</v>
      </c>
      <c r="AG1106" s="405" t="s">
        <v>113</v>
      </c>
      <c r="AH1106" s="2853">
        <v>4</v>
      </c>
      <c r="AL1106" s="2938"/>
    </row>
    <row r="1107" spans="2:38">
      <c r="B1107" s="2177"/>
      <c r="C1107" s="557" t="s">
        <v>2766</v>
      </c>
      <c r="D1107" s="557" t="s">
        <v>2193</v>
      </c>
      <c r="E1107" s="1463"/>
      <c r="F1107" s="2677">
        <v>929001163803</v>
      </c>
      <c r="G1107" s="2310">
        <v>8718699769369</v>
      </c>
      <c r="H1107" s="2679" t="s">
        <v>2224</v>
      </c>
      <c r="I1107" s="2679"/>
      <c r="J1107" s="669">
        <v>10</v>
      </c>
      <c r="K1107" s="528">
        <v>1055</v>
      </c>
      <c r="L1107" s="405">
        <v>6500</v>
      </c>
      <c r="M1107" s="403">
        <v>15000</v>
      </c>
      <c r="N1107" s="2678">
        <v>2</v>
      </c>
      <c r="O1107" s="405" t="s">
        <v>117</v>
      </c>
      <c r="P1107" s="2521">
        <v>105</v>
      </c>
      <c r="Q1107" s="925"/>
      <c r="R1107" s="1803" t="s">
        <v>48</v>
      </c>
      <c r="S1107" s="405"/>
      <c r="T1107" s="405" t="s">
        <v>3121</v>
      </c>
      <c r="U1107" s="405" t="s">
        <v>112</v>
      </c>
      <c r="V1107" s="405" t="s">
        <v>150</v>
      </c>
      <c r="W1107" s="529" t="s">
        <v>198</v>
      </c>
      <c r="X1107" s="529">
        <v>105</v>
      </c>
      <c r="Y1107" s="405">
        <v>65</v>
      </c>
      <c r="Z1107" s="405"/>
      <c r="AA1107" s="405">
        <v>146</v>
      </c>
      <c r="AB1107" s="405" t="s">
        <v>113</v>
      </c>
      <c r="AC1107" s="2688">
        <v>80</v>
      </c>
      <c r="AD1107" s="405">
        <v>391851</v>
      </c>
      <c r="AE1107" s="2689">
        <v>871869976936901</v>
      </c>
      <c r="AF1107" s="405">
        <v>4</v>
      </c>
      <c r="AG1107" s="405" t="s">
        <v>113</v>
      </c>
      <c r="AH1107" s="2853">
        <v>4</v>
      </c>
      <c r="AL1107" s="2938"/>
    </row>
    <row r="1108" spans="2:38">
      <c r="B1108" s="2177"/>
      <c r="C1108" s="557" t="s">
        <v>2766</v>
      </c>
      <c r="D1108" s="557" t="s">
        <v>2193</v>
      </c>
      <c r="E1108" s="1463"/>
      <c r="F1108" s="2677">
        <v>929002026431</v>
      </c>
      <c r="G1108" s="2310">
        <v>8718699704162</v>
      </c>
      <c r="H1108" s="2679" t="s">
        <v>1044</v>
      </c>
      <c r="I1108" s="2679"/>
      <c r="J1108" s="669">
        <v>10.5</v>
      </c>
      <c r="K1108" s="528">
        <v>1521</v>
      </c>
      <c r="L1108" s="405">
        <v>2700</v>
      </c>
      <c r="M1108" s="403">
        <v>15000</v>
      </c>
      <c r="N1108" s="2678">
        <v>2</v>
      </c>
      <c r="O1108" s="405" t="s">
        <v>125</v>
      </c>
      <c r="P1108" s="2521">
        <v>140</v>
      </c>
      <c r="Q1108" s="14"/>
      <c r="R1108" s="1803" t="s">
        <v>48</v>
      </c>
      <c r="S1108" s="405"/>
      <c r="T1108" s="405" t="s">
        <v>3122</v>
      </c>
      <c r="U1108" s="405" t="s">
        <v>112</v>
      </c>
      <c r="V1108" s="405" t="s">
        <v>116</v>
      </c>
      <c r="W1108" s="529" t="s">
        <v>198</v>
      </c>
      <c r="X1108" s="529">
        <v>144</v>
      </c>
      <c r="Y1108" s="405">
        <v>60</v>
      </c>
      <c r="Z1108" s="405"/>
      <c r="AA1108" s="405">
        <v>104</v>
      </c>
      <c r="AB1108" s="405" t="s">
        <v>113</v>
      </c>
      <c r="AC1108" s="2688">
        <v>80</v>
      </c>
      <c r="AD1108" s="405">
        <v>387431</v>
      </c>
      <c r="AE1108" s="2689">
        <v>871869970416200</v>
      </c>
      <c r="AF1108" s="405">
        <v>10</v>
      </c>
      <c r="AG1108" s="405" t="s">
        <v>113</v>
      </c>
      <c r="AH1108" s="2853">
        <v>4</v>
      </c>
      <c r="AL1108" s="2938"/>
    </row>
    <row r="1109" spans="2:38">
      <c r="B1109" s="2177"/>
      <c r="C1109" s="557" t="s">
        <v>2766</v>
      </c>
      <c r="D1109" s="557" t="s">
        <v>2193</v>
      </c>
      <c r="E1109" s="1463"/>
      <c r="F1109" s="2677">
        <v>929002026531</v>
      </c>
      <c r="G1109" s="2310">
        <v>8718699704148</v>
      </c>
      <c r="H1109" s="2679" t="s">
        <v>1045</v>
      </c>
      <c r="I1109" s="2679"/>
      <c r="J1109" s="669">
        <v>10.5</v>
      </c>
      <c r="K1109" s="528">
        <v>1521</v>
      </c>
      <c r="L1109" s="405">
        <v>4000</v>
      </c>
      <c r="M1109" s="403">
        <v>15000</v>
      </c>
      <c r="N1109" s="2678">
        <v>2</v>
      </c>
      <c r="O1109" s="405" t="s">
        <v>125</v>
      </c>
      <c r="P1109" s="2521">
        <v>140</v>
      </c>
      <c r="Q1109" s="14"/>
      <c r="R1109" s="1803" t="s">
        <v>48</v>
      </c>
      <c r="S1109" s="405"/>
      <c r="T1109" s="405" t="s">
        <v>3122</v>
      </c>
      <c r="U1109" s="405" t="s">
        <v>112</v>
      </c>
      <c r="V1109" s="405" t="s">
        <v>121</v>
      </c>
      <c r="W1109" s="529" t="s">
        <v>198</v>
      </c>
      <c r="X1109" s="529">
        <v>144</v>
      </c>
      <c r="Y1109" s="405">
        <v>60</v>
      </c>
      <c r="Z1109" s="405"/>
      <c r="AA1109" s="405">
        <v>104</v>
      </c>
      <c r="AB1109" s="405" t="s">
        <v>113</v>
      </c>
      <c r="AC1109" s="2688">
        <v>80</v>
      </c>
      <c r="AD1109" s="405">
        <v>387432</v>
      </c>
      <c r="AE1109" s="2689">
        <v>871869970414800</v>
      </c>
      <c r="AF1109" s="405">
        <v>10</v>
      </c>
      <c r="AG1109" s="405" t="s">
        <v>113</v>
      </c>
      <c r="AH1109" s="2853">
        <v>4</v>
      </c>
      <c r="AL1109" s="2938"/>
    </row>
    <row r="1110" spans="2:38">
      <c r="B1110" s="2177"/>
      <c r="C1110" s="557" t="s">
        <v>2766</v>
      </c>
      <c r="D1110" s="557"/>
      <c r="E1110" s="1463"/>
      <c r="F1110" s="2680">
        <v>929002307003</v>
      </c>
      <c r="G1110" s="763">
        <v>8720169326156</v>
      </c>
      <c r="H1110" s="2681" t="s">
        <v>2225</v>
      </c>
      <c r="I1110" s="2681"/>
      <c r="J1110" s="669">
        <v>13</v>
      </c>
      <c r="K1110" s="528">
        <v>1521</v>
      </c>
      <c r="L1110" s="405">
        <v>6500</v>
      </c>
      <c r="M1110" s="403">
        <v>15000</v>
      </c>
      <c r="N1110" s="2682">
        <v>2</v>
      </c>
      <c r="O1110" s="405" t="s">
        <v>119</v>
      </c>
      <c r="P1110" s="958">
        <v>140</v>
      </c>
      <c r="Q1110" s="508"/>
      <c r="R1110" s="1803" t="s">
        <v>48</v>
      </c>
      <c r="S1110" s="405"/>
      <c r="T1110" s="405" t="s">
        <v>3122</v>
      </c>
      <c r="U1110" s="405" t="s">
        <v>112</v>
      </c>
      <c r="V1110" s="405" t="s">
        <v>150</v>
      </c>
      <c r="W1110" s="529" t="s">
        <v>198</v>
      </c>
      <c r="X1110" s="529">
        <v>117</v>
      </c>
      <c r="Y1110" s="405">
        <v>60</v>
      </c>
      <c r="Z1110" s="405"/>
      <c r="AA1110" s="405">
        <v>120</v>
      </c>
      <c r="AB1110" s="405" t="s">
        <v>113</v>
      </c>
      <c r="AC1110" s="661">
        <v>80</v>
      </c>
      <c r="AD1110" s="405">
        <v>696293</v>
      </c>
      <c r="AE1110" s="2544">
        <v>872016932615600</v>
      </c>
      <c r="AF1110" s="405">
        <v>4</v>
      </c>
      <c r="AG1110" s="405" t="s">
        <v>113</v>
      </c>
      <c r="AH1110" s="2853">
        <v>4</v>
      </c>
      <c r="AL1110" s="2938"/>
    </row>
    <row r="1111" spans="2:38">
      <c r="B1111" s="2177"/>
      <c r="C1111" s="557" t="s">
        <v>2766</v>
      </c>
      <c r="D1111" s="557" t="s">
        <v>2193</v>
      </c>
      <c r="E1111" s="1463"/>
      <c r="F1111" s="2677">
        <v>929002371801</v>
      </c>
      <c r="G1111" s="2683">
        <v>8718699764517</v>
      </c>
      <c r="H1111" s="2679" t="s">
        <v>272</v>
      </c>
      <c r="I1111" s="2679"/>
      <c r="J1111" s="669">
        <v>13</v>
      </c>
      <c r="K1111" s="528">
        <v>2000</v>
      </c>
      <c r="L1111" s="405">
        <v>2700</v>
      </c>
      <c r="M1111" s="403">
        <v>15000</v>
      </c>
      <c r="N1111" s="2678">
        <v>2</v>
      </c>
      <c r="O1111" s="405" t="s">
        <v>125</v>
      </c>
      <c r="P1111" s="2521">
        <v>245</v>
      </c>
      <c r="Q1111" s="14"/>
      <c r="R1111" s="1803" t="s">
        <v>48</v>
      </c>
      <c r="S1111" s="405"/>
      <c r="T1111" s="405" t="s">
        <v>3123</v>
      </c>
      <c r="U1111" s="405" t="s">
        <v>112</v>
      </c>
      <c r="V1111" s="405" t="s">
        <v>116</v>
      </c>
      <c r="W1111" s="529" t="s">
        <v>198</v>
      </c>
      <c r="X1111" s="529">
        <v>153</v>
      </c>
      <c r="Y1111" s="405">
        <v>70</v>
      </c>
      <c r="Z1111" s="405"/>
      <c r="AA1111" s="405">
        <v>121</v>
      </c>
      <c r="AB1111" s="405" t="s">
        <v>113</v>
      </c>
      <c r="AC1111" s="2688">
        <v>80</v>
      </c>
      <c r="AD1111" s="405">
        <v>374902</v>
      </c>
      <c r="AE1111" s="2690">
        <v>871869976451700</v>
      </c>
      <c r="AF1111" s="405">
        <v>4</v>
      </c>
      <c r="AG1111" s="405" t="s">
        <v>113</v>
      </c>
      <c r="AH1111" s="2853">
        <v>4</v>
      </c>
      <c r="AL1111" s="2938"/>
    </row>
    <row r="1112" spans="2:38">
      <c r="B1112" s="2188"/>
      <c r="C1112" s="557" t="s">
        <v>2766</v>
      </c>
      <c r="D1112" s="557" t="s">
        <v>2193</v>
      </c>
      <c r="E1112" s="1463"/>
      <c r="F1112" s="2677">
        <v>929002371901</v>
      </c>
      <c r="G1112" s="2683">
        <v>8718699764531</v>
      </c>
      <c r="H1112" s="2679" t="s">
        <v>274</v>
      </c>
      <c r="I1112" s="2679"/>
      <c r="J1112" s="669">
        <v>13</v>
      </c>
      <c r="K1112" s="528">
        <v>2000</v>
      </c>
      <c r="L1112" s="405">
        <v>4000</v>
      </c>
      <c r="M1112" s="403">
        <v>15000</v>
      </c>
      <c r="N1112" s="2678">
        <v>2</v>
      </c>
      <c r="O1112" s="405" t="s">
        <v>125</v>
      </c>
      <c r="P1112" s="2521">
        <v>245</v>
      </c>
      <c r="Q1112" s="14"/>
      <c r="R1112" s="1803" t="s">
        <v>48</v>
      </c>
      <c r="S1112" s="405"/>
      <c r="T1112" s="405" t="s">
        <v>3123</v>
      </c>
      <c r="U1112" s="405" t="s">
        <v>112</v>
      </c>
      <c r="V1112" s="405" t="s">
        <v>121</v>
      </c>
      <c r="W1112" s="529" t="s">
        <v>198</v>
      </c>
      <c r="X1112" s="529">
        <v>153</v>
      </c>
      <c r="Y1112" s="405">
        <v>70</v>
      </c>
      <c r="Z1112" s="405"/>
      <c r="AA1112" s="405">
        <v>121</v>
      </c>
      <c r="AB1112" s="405" t="s">
        <v>113</v>
      </c>
      <c r="AC1112" s="2688">
        <v>80</v>
      </c>
      <c r="AD1112" s="405">
        <v>374903</v>
      </c>
      <c r="AE1112" s="2690">
        <v>871869976453100</v>
      </c>
      <c r="AF1112" s="405">
        <v>4</v>
      </c>
      <c r="AG1112" s="405" t="s">
        <v>113</v>
      </c>
      <c r="AH1112" s="2853">
        <v>4</v>
      </c>
      <c r="AL1112" s="2938"/>
    </row>
    <row r="1113" spans="2:38">
      <c r="B1113" s="2177"/>
      <c r="C1113" s="557" t="s">
        <v>2766</v>
      </c>
      <c r="D1113" s="557" t="s">
        <v>2193</v>
      </c>
      <c r="E1113" s="1463"/>
      <c r="F1113" s="2677">
        <v>929002372001</v>
      </c>
      <c r="G1113" s="2683">
        <v>8718699764555</v>
      </c>
      <c r="H1113" s="2679" t="s">
        <v>276</v>
      </c>
      <c r="I1113" s="2679"/>
      <c r="J1113" s="669">
        <v>13</v>
      </c>
      <c r="K1113" s="528">
        <v>2000</v>
      </c>
      <c r="L1113" s="2692">
        <v>6500</v>
      </c>
      <c r="M1113" s="403">
        <v>15000</v>
      </c>
      <c r="N1113" s="2678">
        <v>2</v>
      </c>
      <c r="O1113" s="2684" t="s">
        <v>125</v>
      </c>
      <c r="P1113" s="2521">
        <v>245</v>
      </c>
      <c r="Q1113" s="14"/>
      <c r="R1113" s="2691" t="s">
        <v>48</v>
      </c>
      <c r="S1113" s="2684"/>
      <c r="T1113" s="2684" t="s">
        <v>3123</v>
      </c>
      <c r="U1113" s="2684" t="s">
        <v>112</v>
      </c>
      <c r="V1113" s="2684" t="s">
        <v>150</v>
      </c>
      <c r="W1113" s="2684" t="s">
        <v>198</v>
      </c>
      <c r="X1113" s="2684">
        <v>153</v>
      </c>
      <c r="Y1113" s="2692">
        <v>70</v>
      </c>
      <c r="Z1113" s="2692"/>
      <c r="AA1113" s="2692">
        <v>121</v>
      </c>
      <c r="AB1113" s="2684" t="s">
        <v>113</v>
      </c>
      <c r="AC1113" s="2688">
        <v>80</v>
      </c>
      <c r="AD1113" s="2692">
        <v>374904</v>
      </c>
      <c r="AE1113" s="2690">
        <v>871869976455500</v>
      </c>
      <c r="AF1113" s="2692">
        <v>4</v>
      </c>
      <c r="AG1113" s="2692" t="s">
        <v>113</v>
      </c>
      <c r="AH1113" s="2881">
        <v>4</v>
      </c>
      <c r="AL1113" s="2938"/>
    </row>
    <row r="1114" spans="2:38">
      <c r="B1114" s="2177"/>
      <c r="C1114" s="557" t="s">
        <v>2766</v>
      </c>
      <c r="D1114" s="557" t="s">
        <v>2193</v>
      </c>
      <c r="E1114" s="1463"/>
      <c r="F1114" s="2677">
        <v>929002372601</v>
      </c>
      <c r="G1114" s="2683">
        <v>8718699764579</v>
      </c>
      <c r="H1114" s="2679" t="s">
        <v>278</v>
      </c>
      <c r="I1114" s="2679"/>
      <c r="J1114" s="669">
        <v>17.5</v>
      </c>
      <c r="K1114" s="528">
        <v>2452</v>
      </c>
      <c r="L1114" s="405">
        <v>2700</v>
      </c>
      <c r="M1114" s="403">
        <v>15000</v>
      </c>
      <c r="N1114" s="2678">
        <v>2</v>
      </c>
      <c r="O1114" s="405" t="s">
        <v>125</v>
      </c>
      <c r="P1114" s="2521">
        <v>295</v>
      </c>
      <c r="Q1114" s="14"/>
      <c r="R1114" s="1803" t="s">
        <v>48</v>
      </c>
      <c r="S1114" s="405"/>
      <c r="T1114" s="405" t="s">
        <v>3124</v>
      </c>
      <c r="U1114" s="405" t="s">
        <v>112</v>
      </c>
      <c r="V1114" s="405" t="s">
        <v>116</v>
      </c>
      <c r="W1114" s="529" t="s">
        <v>198</v>
      </c>
      <c r="X1114" s="529">
        <v>140</v>
      </c>
      <c r="Y1114" s="405">
        <v>70</v>
      </c>
      <c r="Z1114" s="405"/>
      <c r="AA1114" s="405">
        <v>121</v>
      </c>
      <c r="AB1114" s="405" t="s">
        <v>113</v>
      </c>
      <c r="AC1114" s="2688">
        <v>80</v>
      </c>
      <c r="AD1114" s="405">
        <v>374905</v>
      </c>
      <c r="AE1114" s="2690">
        <v>871869976457900</v>
      </c>
      <c r="AF1114" s="405">
        <v>4</v>
      </c>
      <c r="AG1114" s="405" t="s">
        <v>113</v>
      </c>
      <c r="AH1114" s="2853">
        <v>4</v>
      </c>
      <c r="AL1114" s="2938"/>
    </row>
    <row r="1115" spans="2:38">
      <c r="B1115" s="2177"/>
      <c r="C1115" s="557" t="s">
        <v>2766</v>
      </c>
      <c r="D1115" s="557" t="s">
        <v>2193</v>
      </c>
      <c r="E1115" s="1463"/>
      <c r="F1115" s="2677">
        <v>929002372701</v>
      </c>
      <c r="G1115" s="2683">
        <v>8718699764593</v>
      </c>
      <c r="H1115" s="2679" t="s">
        <v>280</v>
      </c>
      <c r="I1115" s="2679"/>
      <c r="J1115" s="669">
        <v>17.5</v>
      </c>
      <c r="K1115" s="528">
        <v>2452</v>
      </c>
      <c r="L1115" s="405">
        <v>4000</v>
      </c>
      <c r="M1115" s="403">
        <v>15000</v>
      </c>
      <c r="N1115" s="2678">
        <v>2</v>
      </c>
      <c r="O1115" s="405" t="s">
        <v>125</v>
      </c>
      <c r="P1115" s="2521">
        <v>295</v>
      </c>
      <c r="Q1115" s="14"/>
      <c r="R1115" s="1803" t="s">
        <v>48</v>
      </c>
      <c r="S1115" s="405"/>
      <c r="T1115" s="405" t="s">
        <v>3124</v>
      </c>
      <c r="U1115" s="405" t="s">
        <v>112</v>
      </c>
      <c r="V1115" s="405" t="s">
        <v>121</v>
      </c>
      <c r="W1115" s="529" t="s">
        <v>198</v>
      </c>
      <c r="X1115" s="529">
        <v>140</v>
      </c>
      <c r="Y1115" s="405">
        <v>70</v>
      </c>
      <c r="Z1115" s="405"/>
      <c r="AA1115" s="405">
        <v>121</v>
      </c>
      <c r="AB1115" s="405" t="s">
        <v>113</v>
      </c>
      <c r="AC1115" s="2688">
        <v>80</v>
      </c>
      <c r="AD1115" s="405">
        <v>374906</v>
      </c>
      <c r="AE1115" s="2690">
        <v>871869976459300</v>
      </c>
      <c r="AF1115" s="405">
        <v>4</v>
      </c>
      <c r="AG1115" s="405" t="s">
        <v>113</v>
      </c>
      <c r="AH1115" s="2853">
        <v>4</v>
      </c>
      <c r="AL1115" s="2938"/>
    </row>
    <row r="1116" spans="2:38">
      <c r="B1116" s="2177"/>
      <c r="C1116" s="557" t="s">
        <v>2766</v>
      </c>
      <c r="D1116" s="557" t="s">
        <v>2193</v>
      </c>
      <c r="E1116" s="1463"/>
      <c r="F1116" s="2677">
        <v>929002372801</v>
      </c>
      <c r="G1116" s="2683">
        <v>8718699764616</v>
      </c>
      <c r="H1116" s="2679" t="s">
        <v>282</v>
      </c>
      <c r="I1116" s="2679"/>
      <c r="J1116" s="669">
        <v>17.5</v>
      </c>
      <c r="K1116" s="528">
        <v>2452</v>
      </c>
      <c r="L1116" s="2692">
        <v>6500</v>
      </c>
      <c r="M1116" s="403">
        <v>15000</v>
      </c>
      <c r="N1116" s="2678">
        <v>2</v>
      </c>
      <c r="O1116" s="2684" t="s">
        <v>125</v>
      </c>
      <c r="P1116" s="2521">
        <v>295</v>
      </c>
      <c r="Q1116" s="14"/>
      <c r="R1116" s="2691" t="s">
        <v>48</v>
      </c>
      <c r="S1116" s="2684"/>
      <c r="T1116" s="2684" t="s">
        <v>3124</v>
      </c>
      <c r="U1116" s="2684" t="s">
        <v>112</v>
      </c>
      <c r="V1116" s="2684" t="s">
        <v>150</v>
      </c>
      <c r="W1116" s="2684" t="s">
        <v>198</v>
      </c>
      <c r="X1116" s="2684">
        <v>140</v>
      </c>
      <c r="Y1116" s="2692">
        <v>70</v>
      </c>
      <c r="Z1116" s="2692"/>
      <c r="AA1116" s="2692">
        <v>121</v>
      </c>
      <c r="AB1116" s="2684" t="s">
        <v>113</v>
      </c>
      <c r="AC1116" s="2688">
        <v>80</v>
      </c>
      <c r="AD1116" s="2692">
        <v>374907</v>
      </c>
      <c r="AE1116" s="2690">
        <v>871869976461600</v>
      </c>
      <c r="AF1116" s="2692">
        <v>4</v>
      </c>
      <c r="AG1116" s="2692" t="s">
        <v>113</v>
      </c>
      <c r="AH1116" s="2881">
        <v>4</v>
      </c>
      <c r="AL1116" s="2938"/>
    </row>
    <row r="1117" spans="2:38">
      <c r="B1117" s="2177"/>
      <c r="C1117" s="557" t="s">
        <v>2766</v>
      </c>
      <c r="D1117" s="557" t="s">
        <v>2193</v>
      </c>
      <c r="E1117" s="1463"/>
      <c r="F1117" s="2677">
        <v>929002372901</v>
      </c>
      <c r="G1117" s="2683">
        <v>8718699764630</v>
      </c>
      <c r="H1117" s="2679" t="s">
        <v>284</v>
      </c>
      <c r="I1117" s="2679"/>
      <c r="J1117" s="669">
        <v>23</v>
      </c>
      <c r="K1117" s="528">
        <v>3452</v>
      </c>
      <c r="L1117" s="405">
        <v>2700</v>
      </c>
      <c r="M1117" s="403">
        <v>15000</v>
      </c>
      <c r="N1117" s="2678">
        <v>2</v>
      </c>
      <c r="O1117" s="405" t="s">
        <v>125</v>
      </c>
      <c r="P1117" s="958">
        <v>360</v>
      </c>
      <c r="Q1117" s="14"/>
      <c r="R1117" s="1803" t="s">
        <v>48</v>
      </c>
      <c r="S1117" s="405"/>
      <c r="T1117" s="405" t="s">
        <v>3125</v>
      </c>
      <c r="U1117" s="405" t="s">
        <v>112</v>
      </c>
      <c r="V1117" s="405" t="s">
        <v>116</v>
      </c>
      <c r="W1117" s="529" t="s">
        <v>198</v>
      </c>
      <c r="X1117" s="529">
        <v>150</v>
      </c>
      <c r="Y1117" s="405">
        <v>95</v>
      </c>
      <c r="Z1117" s="405"/>
      <c r="AA1117" s="405">
        <v>165</v>
      </c>
      <c r="AB1117" s="405" t="s">
        <v>113</v>
      </c>
      <c r="AC1117" s="2688">
        <v>80</v>
      </c>
      <c r="AD1117" s="405">
        <v>374908</v>
      </c>
      <c r="AE1117" s="2690">
        <v>871869976463000</v>
      </c>
      <c r="AF1117" s="405">
        <v>4</v>
      </c>
      <c r="AG1117" s="405" t="s">
        <v>113</v>
      </c>
      <c r="AH1117" s="2853">
        <v>4</v>
      </c>
      <c r="AL1117" s="2938"/>
    </row>
    <row r="1118" spans="2:38">
      <c r="B1118" s="2177"/>
      <c r="C1118" s="557" t="s">
        <v>2766</v>
      </c>
      <c r="D1118" s="557" t="s">
        <v>2193</v>
      </c>
      <c r="E1118" s="1463"/>
      <c r="F1118" s="2677">
        <v>929002373001</v>
      </c>
      <c r="G1118" s="2683">
        <v>8718699764654</v>
      </c>
      <c r="H1118" s="2679" t="s">
        <v>286</v>
      </c>
      <c r="I1118" s="2679"/>
      <c r="J1118" s="669">
        <v>23</v>
      </c>
      <c r="K1118" s="528">
        <v>3452</v>
      </c>
      <c r="L1118" s="405">
        <v>4000</v>
      </c>
      <c r="M1118" s="403">
        <v>15000</v>
      </c>
      <c r="N1118" s="2678">
        <v>2</v>
      </c>
      <c r="O1118" s="405" t="s">
        <v>125</v>
      </c>
      <c r="P1118" s="958">
        <v>360</v>
      </c>
      <c r="Q1118" s="32"/>
      <c r="R1118" s="1803" t="s">
        <v>48</v>
      </c>
      <c r="S1118" s="405"/>
      <c r="T1118" s="405" t="s">
        <v>3125</v>
      </c>
      <c r="U1118" s="405" t="s">
        <v>112</v>
      </c>
      <c r="V1118" s="405" t="s">
        <v>121</v>
      </c>
      <c r="W1118" s="529" t="s">
        <v>198</v>
      </c>
      <c r="X1118" s="529">
        <v>150</v>
      </c>
      <c r="Y1118" s="405">
        <v>95</v>
      </c>
      <c r="Z1118" s="405"/>
      <c r="AA1118" s="405">
        <v>165</v>
      </c>
      <c r="AB1118" s="405" t="s">
        <v>113</v>
      </c>
      <c r="AC1118" s="2688">
        <v>80</v>
      </c>
      <c r="AD1118" s="405">
        <v>374909</v>
      </c>
      <c r="AE1118" s="2690">
        <v>871869976465400</v>
      </c>
      <c r="AF1118" s="405">
        <v>4</v>
      </c>
      <c r="AG1118" s="405" t="s">
        <v>113</v>
      </c>
      <c r="AH1118" s="2853">
        <v>4</v>
      </c>
      <c r="AL1118" s="2938"/>
    </row>
    <row r="1119" spans="2:38">
      <c r="B1119" s="2179"/>
      <c r="C1119" s="834" t="s">
        <v>2766</v>
      </c>
      <c r="D1119" s="834" t="s">
        <v>2193</v>
      </c>
      <c r="E1119" s="1483"/>
      <c r="F1119" s="2685">
        <v>929002373101</v>
      </c>
      <c r="G1119" s="694">
        <v>8718699764678</v>
      </c>
      <c r="H1119" s="695" t="s">
        <v>288</v>
      </c>
      <c r="I1119" s="695"/>
      <c r="J1119" s="686">
        <v>23</v>
      </c>
      <c r="K1119" s="1625">
        <v>3452</v>
      </c>
      <c r="L1119" s="697">
        <v>6500</v>
      </c>
      <c r="M1119" s="477">
        <v>15000</v>
      </c>
      <c r="N1119" s="2686">
        <v>2</v>
      </c>
      <c r="O1119" s="698" t="s">
        <v>125</v>
      </c>
      <c r="P1119" s="1994">
        <v>360</v>
      </c>
      <c r="Q1119" s="32"/>
      <c r="R1119" s="1833" t="s">
        <v>48</v>
      </c>
      <c r="S1119" s="698"/>
      <c r="T1119" s="698" t="s">
        <v>3125</v>
      </c>
      <c r="U1119" s="698" t="s">
        <v>112</v>
      </c>
      <c r="V1119" s="698" t="s">
        <v>150</v>
      </c>
      <c r="W1119" s="698" t="s">
        <v>198</v>
      </c>
      <c r="X1119" s="698">
        <v>150</v>
      </c>
      <c r="Y1119" s="697">
        <v>95</v>
      </c>
      <c r="Z1119" s="697"/>
      <c r="AA1119" s="697">
        <v>165</v>
      </c>
      <c r="AB1119" s="698" t="s">
        <v>113</v>
      </c>
      <c r="AC1119" s="2693">
        <v>80</v>
      </c>
      <c r="AD1119" s="697">
        <v>374910</v>
      </c>
      <c r="AE1119" s="2605">
        <v>871869976467800</v>
      </c>
      <c r="AF1119" s="697">
        <v>4</v>
      </c>
      <c r="AG1119" s="697" t="s">
        <v>113</v>
      </c>
      <c r="AH1119" s="2872">
        <v>4</v>
      </c>
      <c r="AL1119" s="2938"/>
    </row>
    <row r="1120" spans="2:38" ht="14.5" customHeight="1">
      <c r="B1120" s="14"/>
      <c r="C1120" s="14"/>
      <c r="D1120" s="14"/>
      <c r="E1120" s="14"/>
      <c r="F1120" s="21"/>
      <c r="G1120" s="193"/>
      <c r="H1120" s="192"/>
      <c r="I1120" s="192"/>
      <c r="J1120" s="374"/>
      <c r="K1120" s="357"/>
      <c r="L1120" s="362"/>
      <c r="M1120" s="357"/>
      <c r="N1120" s="294"/>
      <c r="O1120" s="368"/>
      <c r="P1120" s="144"/>
      <c r="Q1120" s="14"/>
      <c r="R1120" s="368"/>
      <c r="S1120" s="368"/>
      <c r="T1120" s="368"/>
      <c r="U1120" s="368"/>
      <c r="V1120" s="368"/>
      <c r="W1120" s="368"/>
      <c r="X1120" s="368"/>
      <c r="Y1120" s="362"/>
      <c r="Z1120" s="362"/>
      <c r="AA1120" s="362"/>
      <c r="AB1120" s="368"/>
      <c r="AC1120" s="294"/>
      <c r="AD1120" s="362"/>
      <c r="AE1120" s="2766"/>
      <c r="AF1120" s="368"/>
      <c r="AG1120" s="368"/>
      <c r="AH1120" s="2847"/>
      <c r="AI1120"/>
      <c r="AL1120" s="2938"/>
    </row>
    <row r="1121" spans="2:38">
      <c r="B1121" s="561" t="s">
        <v>2818</v>
      </c>
      <c r="C1121" s="1461" t="s">
        <v>2766</v>
      </c>
      <c r="D1121" s="1461" t="s">
        <v>2193</v>
      </c>
      <c r="E1121" s="1462"/>
      <c r="F1121" s="2294">
        <v>929001890092</v>
      </c>
      <c r="G1121" s="496">
        <v>8719514347168</v>
      </c>
      <c r="H1121" s="589" t="s">
        <v>1029</v>
      </c>
      <c r="I1121" s="589"/>
      <c r="J1121" s="371">
        <v>4.3</v>
      </c>
      <c r="K1121" s="1130">
        <v>470</v>
      </c>
      <c r="L1121" s="1622">
        <v>2700</v>
      </c>
      <c r="M1121" s="359">
        <v>15000</v>
      </c>
      <c r="N1121" s="725">
        <v>2</v>
      </c>
      <c r="O1121" s="372" t="s">
        <v>117</v>
      </c>
      <c r="P1121" s="2502">
        <v>62</v>
      </c>
      <c r="Q1121" s="14"/>
      <c r="R1121" s="1838" t="s">
        <v>48</v>
      </c>
      <c r="S1121" s="372"/>
      <c r="T1121" s="372" t="s">
        <v>3119</v>
      </c>
      <c r="U1121" s="372" t="s">
        <v>112</v>
      </c>
      <c r="V1121" s="372" t="s">
        <v>116</v>
      </c>
      <c r="W1121" s="372" t="s">
        <v>198</v>
      </c>
      <c r="X1121" s="372">
        <v>109</v>
      </c>
      <c r="Y1121" s="1622">
        <v>60</v>
      </c>
      <c r="Z1121" s="1622"/>
      <c r="AA1121" s="1622">
        <v>106</v>
      </c>
      <c r="AB1121" s="372" t="s">
        <v>113</v>
      </c>
      <c r="AC1121" s="725">
        <v>80</v>
      </c>
      <c r="AD1121" s="1622">
        <v>387405</v>
      </c>
      <c r="AE1121" s="2578">
        <v>871951434716800</v>
      </c>
      <c r="AF1121" s="1622">
        <v>10</v>
      </c>
      <c r="AG1121" s="1622" t="s">
        <v>113</v>
      </c>
      <c r="AH1121" s="2861">
        <v>4</v>
      </c>
      <c r="AL1121" s="2938"/>
    </row>
    <row r="1122" spans="2:38">
      <c r="B1122" s="2177"/>
      <c r="C1122" s="557" t="s">
        <v>2766</v>
      </c>
      <c r="D1122" s="557" t="s">
        <v>2193</v>
      </c>
      <c r="E1122" s="1463"/>
      <c r="F1122" s="2290">
        <v>929001387362</v>
      </c>
      <c r="G1122" s="104">
        <v>8719514380035</v>
      </c>
      <c r="H1122" s="105" t="s">
        <v>1030</v>
      </c>
      <c r="I1122" s="105"/>
      <c r="J1122" s="333">
        <v>7</v>
      </c>
      <c r="K1122" s="335">
        <v>806</v>
      </c>
      <c r="L1122" s="275">
        <v>2700</v>
      </c>
      <c r="M1122" s="335">
        <v>15000</v>
      </c>
      <c r="N1122" s="395">
        <v>2</v>
      </c>
      <c r="O1122" s="363" t="s">
        <v>119</v>
      </c>
      <c r="P1122" s="2503">
        <v>66</v>
      </c>
      <c r="Q1122" s="14"/>
      <c r="R1122" s="1796" t="s">
        <v>48</v>
      </c>
      <c r="S1122" s="363"/>
      <c r="T1122" s="363" t="s">
        <v>3120</v>
      </c>
      <c r="U1122" s="363" t="s">
        <v>112</v>
      </c>
      <c r="V1122" s="363" t="s">
        <v>116</v>
      </c>
      <c r="W1122" s="363" t="s">
        <v>198</v>
      </c>
      <c r="X1122" s="363">
        <v>115</v>
      </c>
      <c r="Y1122" s="275">
        <v>60</v>
      </c>
      <c r="Z1122" s="275"/>
      <c r="AA1122" s="275">
        <v>106</v>
      </c>
      <c r="AB1122" s="363" t="s">
        <v>113</v>
      </c>
      <c r="AC1122" s="395">
        <v>80</v>
      </c>
      <c r="AD1122" s="275">
        <v>387390</v>
      </c>
      <c r="AE1122" s="2517">
        <v>871951438003500</v>
      </c>
      <c r="AF1122" s="275">
        <v>10</v>
      </c>
      <c r="AG1122" s="275" t="s">
        <v>113</v>
      </c>
      <c r="AH1122" s="2848">
        <v>4</v>
      </c>
      <c r="AL1122" s="2938"/>
    </row>
    <row r="1123" spans="2:38">
      <c r="B1123" s="2177"/>
      <c r="C1123" s="557" t="s">
        <v>2766</v>
      </c>
      <c r="D1123" s="557" t="s">
        <v>2193</v>
      </c>
      <c r="E1123" s="1463"/>
      <c r="F1123" s="2290">
        <v>929002025492</v>
      </c>
      <c r="G1123" s="104">
        <v>8719514347120</v>
      </c>
      <c r="H1123" s="105" t="s">
        <v>1031</v>
      </c>
      <c r="I1123" s="105"/>
      <c r="J1123" s="333">
        <v>8.5</v>
      </c>
      <c r="K1123" s="335">
        <v>1055</v>
      </c>
      <c r="L1123" s="275">
        <v>2700</v>
      </c>
      <c r="M1123" s="335">
        <v>15000</v>
      </c>
      <c r="N1123" s="395">
        <v>2</v>
      </c>
      <c r="O1123" s="363" t="s">
        <v>119</v>
      </c>
      <c r="P1123" s="2503">
        <v>85</v>
      </c>
      <c r="Q1123" s="14"/>
      <c r="R1123" s="1796" t="s">
        <v>48</v>
      </c>
      <c r="S1123" s="363"/>
      <c r="T1123" s="363" t="s">
        <v>3121</v>
      </c>
      <c r="U1123" s="363" t="s">
        <v>112</v>
      </c>
      <c r="V1123" s="363" t="s">
        <v>116</v>
      </c>
      <c r="W1123" s="363" t="s">
        <v>198</v>
      </c>
      <c r="X1123" s="363">
        <v>124</v>
      </c>
      <c r="Y1123" s="275">
        <v>60</v>
      </c>
      <c r="Z1123" s="275"/>
      <c r="AA1123" s="275">
        <v>104</v>
      </c>
      <c r="AB1123" s="363" t="s">
        <v>113</v>
      </c>
      <c r="AC1123" s="395">
        <v>80</v>
      </c>
      <c r="AD1123" s="275">
        <v>387423</v>
      </c>
      <c r="AE1123" s="2517">
        <v>871951434712000</v>
      </c>
      <c r="AF1123" s="275">
        <v>10</v>
      </c>
      <c r="AG1123" s="275" t="s">
        <v>113</v>
      </c>
      <c r="AH1123" s="2848">
        <v>4</v>
      </c>
      <c r="AL1123" s="2938"/>
    </row>
    <row r="1124" spans="2:38">
      <c r="B1124" s="2177"/>
      <c r="C1124" s="557" t="s">
        <v>2766</v>
      </c>
      <c r="D1124" s="557" t="s">
        <v>2193</v>
      </c>
      <c r="E1124" s="1463"/>
      <c r="F1124" s="2281">
        <v>929002025592</v>
      </c>
      <c r="G1124" s="113">
        <v>8719514347083</v>
      </c>
      <c r="H1124" s="229" t="s">
        <v>1032</v>
      </c>
      <c r="I1124" s="229"/>
      <c r="J1124" s="785">
        <v>8.5</v>
      </c>
      <c r="K1124" s="1125">
        <v>1055</v>
      </c>
      <c r="L1124" s="271">
        <v>4000</v>
      </c>
      <c r="M1124" s="402">
        <v>15000</v>
      </c>
      <c r="N1124" s="289">
        <v>2</v>
      </c>
      <c r="O1124" s="308" t="s">
        <v>119</v>
      </c>
      <c r="P1124" s="2503">
        <v>85</v>
      </c>
      <c r="Q1124" s="14"/>
      <c r="R1124" s="1785" t="s">
        <v>48</v>
      </c>
      <c r="S1124" s="308"/>
      <c r="T1124" s="308" t="s">
        <v>3121</v>
      </c>
      <c r="U1124" s="308" t="s">
        <v>112</v>
      </c>
      <c r="V1124" s="308" t="s">
        <v>121</v>
      </c>
      <c r="W1124" s="291" t="s">
        <v>198</v>
      </c>
      <c r="X1124" s="291">
        <v>124</v>
      </c>
      <c r="Y1124" s="271">
        <v>66</v>
      </c>
      <c r="Z1124" s="271"/>
      <c r="AA1124" s="271">
        <v>121</v>
      </c>
      <c r="AB1124" s="308" t="s">
        <v>113</v>
      </c>
      <c r="AC1124" s="289">
        <v>80</v>
      </c>
      <c r="AD1124" s="271">
        <v>387424</v>
      </c>
      <c r="AE1124" s="1916">
        <v>871951434708300</v>
      </c>
      <c r="AF1124" s="271">
        <v>10</v>
      </c>
      <c r="AG1124" s="271" t="s">
        <v>113</v>
      </c>
      <c r="AH1124" s="2779">
        <v>4</v>
      </c>
      <c r="AL1124" s="2938"/>
    </row>
    <row r="1125" spans="2:38">
      <c r="B1125" s="887"/>
      <c r="C1125" s="557" t="s">
        <v>2766</v>
      </c>
      <c r="D1125" s="557" t="s">
        <v>2193</v>
      </c>
      <c r="E1125" s="1463"/>
      <c r="F1125" s="2290">
        <v>929002026192</v>
      </c>
      <c r="G1125" s="104">
        <v>8719514347144</v>
      </c>
      <c r="H1125" s="105" t="s">
        <v>1033</v>
      </c>
      <c r="I1125" s="105"/>
      <c r="J1125" s="571">
        <v>10.5</v>
      </c>
      <c r="K1125" s="335">
        <v>1521</v>
      </c>
      <c r="L1125" s="1692">
        <v>2700</v>
      </c>
      <c r="M1125" s="569">
        <v>15000</v>
      </c>
      <c r="N1125" s="395">
        <v>2</v>
      </c>
      <c r="O1125" s="1692" t="s">
        <v>125</v>
      </c>
      <c r="P1125" s="2503">
        <v>115</v>
      </c>
      <c r="Q1125" s="14"/>
      <c r="R1125" s="1844" t="s">
        <v>48</v>
      </c>
      <c r="S1125" s="1692"/>
      <c r="T1125" s="1692" t="s">
        <v>3122</v>
      </c>
      <c r="U1125" s="1692" t="s">
        <v>112</v>
      </c>
      <c r="V1125" s="1692" t="s">
        <v>116</v>
      </c>
      <c r="W1125" s="2061" t="s">
        <v>198</v>
      </c>
      <c r="X1125" s="2061">
        <v>144</v>
      </c>
      <c r="Y1125" s="1692">
        <v>60</v>
      </c>
      <c r="Z1125" s="1692"/>
      <c r="AA1125" s="1692">
        <v>104</v>
      </c>
      <c r="AB1125" s="1692" t="s">
        <v>113</v>
      </c>
      <c r="AC1125" s="395">
        <v>80</v>
      </c>
      <c r="AD1125" s="1692">
        <v>387429</v>
      </c>
      <c r="AE1125" s="2517">
        <v>871951434714400</v>
      </c>
      <c r="AF1125" s="1692">
        <v>10</v>
      </c>
      <c r="AG1125" s="1692" t="s">
        <v>113</v>
      </c>
      <c r="AH1125" s="2882">
        <v>4</v>
      </c>
      <c r="AL1125" s="2938"/>
    </row>
    <row r="1126" spans="2:38">
      <c r="B1126" s="887"/>
      <c r="C1126" s="557" t="s">
        <v>2766</v>
      </c>
      <c r="D1126" s="557" t="s">
        <v>2193</v>
      </c>
      <c r="E1126" s="1463"/>
      <c r="F1126" s="2290">
        <v>929002026292</v>
      </c>
      <c r="G1126" s="104">
        <v>8719514347106</v>
      </c>
      <c r="H1126" s="105" t="s">
        <v>1034</v>
      </c>
      <c r="I1126" s="105"/>
      <c r="J1126" s="571">
        <v>10.5</v>
      </c>
      <c r="K1126" s="335">
        <v>1521</v>
      </c>
      <c r="L1126" s="1692">
        <v>4000</v>
      </c>
      <c r="M1126" s="569">
        <v>15000</v>
      </c>
      <c r="N1126" s="395">
        <v>2</v>
      </c>
      <c r="O1126" s="1692" t="s">
        <v>125</v>
      </c>
      <c r="P1126" s="2503">
        <v>115</v>
      </c>
      <c r="Q1126" s="14"/>
      <c r="R1126" s="1844" t="s">
        <v>48</v>
      </c>
      <c r="S1126" s="1692"/>
      <c r="T1126" s="1692" t="s">
        <v>3122</v>
      </c>
      <c r="U1126" s="1692" t="s">
        <v>112</v>
      </c>
      <c r="V1126" s="1692" t="s">
        <v>121</v>
      </c>
      <c r="W1126" s="2061" t="s">
        <v>198</v>
      </c>
      <c r="X1126" s="2061">
        <v>144</v>
      </c>
      <c r="Y1126" s="1692">
        <v>60</v>
      </c>
      <c r="Z1126" s="1692"/>
      <c r="AA1126" s="1692">
        <v>104</v>
      </c>
      <c r="AB1126" s="1692" t="s">
        <v>113</v>
      </c>
      <c r="AC1126" s="395">
        <v>80</v>
      </c>
      <c r="AD1126" s="1692">
        <v>387430</v>
      </c>
      <c r="AE1126" s="2517">
        <v>871951434710600</v>
      </c>
      <c r="AF1126" s="1692">
        <v>10</v>
      </c>
      <c r="AG1126" s="1692" t="s">
        <v>113</v>
      </c>
      <c r="AH1126" s="2882">
        <v>4</v>
      </c>
      <c r="AL1126" s="2938"/>
    </row>
    <row r="1127" spans="2:38">
      <c r="B1127" s="2177"/>
      <c r="C1127" s="557" t="s">
        <v>2766</v>
      </c>
      <c r="D1127" s="557" t="s">
        <v>2193</v>
      </c>
      <c r="E1127" s="1463"/>
      <c r="F1127" s="2281">
        <v>929002371502</v>
      </c>
      <c r="G1127" s="113">
        <v>8719514346499</v>
      </c>
      <c r="H1127" s="229" t="s">
        <v>1035</v>
      </c>
      <c r="I1127" s="229"/>
      <c r="J1127" s="797">
        <v>13</v>
      </c>
      <c r="K1127" s="1125">
        <v>2000</v>
      </c>
      <c r="L1127" s="271">
        <v>2700</v>
      </c>
      <c r="M1127" s="798">
        <v>15000</v>
      </c>
      <c r="N1127" s="289">
        <v>2</v>
      </c>
      <c r="O1127" s="308" t="s">
        <v>125</v>
      </c>
      <c r="P1127" s="2503">
        <v>185</v>
      </c>
      <c r="Q1127" s="14"/>
      <c r="R1127" s="1785" t="s">
        <v>48</v>
      </c>
      <c r="S1127" s="308"/>
      <c r="T1127" s="308" t="s">
        <v>3123</v>
      </c>
      <c r="U1127" s="308" t="s">
        <v>112</v>
      </c>
      <c r="V1127" s="308" t="s">
        <v>116</v>
      </c>
      <c r="W1127" s="291" t="s">
        <v>198</v>
      </c>
      <c r="X1127" s="291">
        <v>153</v>
      </c>
      <c r="Y1127" s="271">
        <v>75</v>
      </c>
      <c r="Z1127" s="271"/>
      <c r="AA1127" s="271">
        <v>139</v>
      </c>
      <c r="AB1127" s="308" t="s">
        <v>113</v>
      </c>
      <c r="AC1127" s="289">
        <v>80</v>
      </c>
      <c r="AD1127" s="271">
        <v>374896</v>
      </c>
      <c r="AE1127" s="1916">
        <v>871951434649900</v>
      </c>
      <c r="AF1127" s="271">
        <v>10</v>
      </c>
      <c r="AG1127" s="271" t="s">
        <v>113</v>
      </c>
      <c r="AH1127" s="2779">
        <v>4</v>
      </c>
      <c r="AL1127" s="2938"/>
    </row>
    <row r="1128" spans="2:38">
      <c r="B1128" s="887"/>
      <c r="C1128" s="557" t="s">
        <v>2766</v>
      </c>
      <c r="D1128" s="557" t="s">
        <v>2193</v>
      </c>
      <c r="E1128" s="1463"/>
      <c r="F1128" s="2290">
        <v>929002055092</v>
      </c>
      <c r="G1128" s="104">
        <v>8719514347441</v>
      </c>
      <c r="H1128" s="105" t="s">
        <v>1036</v>
      </c>
      <c r="I1128" s="105"/>
      <c r="J1128" s="571">
        <v>17</v>
      </c>
      <c r="K1128" s="335">
        <v>2452</v>
      </c>
      <c r="L1128" s="1692">
        <v>2700</v>
      </c>
      <c r="M1128" s="569">
        <v>15000</v>
      </c>
      <c r="N1128" s="395">
        <v>2</v>
      </c>
      <c r="O1128" s="1692" t="s">
        <v>125</v>
      </c>
      <c r="P1128" s="958">
        <v>240</v>
      </c>
      <c r="Q1128" s="14"/>
      <c r="R1128" s="1844" t="s">
        <v>48</v>
      </c>
      <c r="S1128" s="1692"/>
      <c r="T1128" s="1692" t="s">
        <v>3124</v>
      </c>
      <c r="U1128" s="1692" t="s">
        <v>112</v>
      </c>
      <c r="V1128" s="1692" t="s">
        <v>116</v>
      </c>
      <c r="W1128" s="2061" t="s">
        <v>198</v>
      </c>
      <c r="X1128" s="2061">
        <v>144</v>
      </c>
      <c r="Y1128" s="1692">
        <v>70</v>
      </c>
      <c r="Z1128" s="1692"/>
      <c r="AA1128" s="1692">
        <v>121</v>
      </c>
      <c r="AB1128" s="1692" t="s">
        <v>113</v>
      </c>
      <c r="AC1128" s="395">
        <v>80</v>
      </c>
      <c r="AD1128" s="1692">
        <v>374867</v>
      </c>
      <c r="AE1128" s="2517">
        <v>871951434744100</v>
      </c>
      <c r="AF1128" s="1692">
        <v>10</v>
      </c>
      <c r="AG1128" s="1692" t="s">
        <v>113</v>
      </c>
      <c r="AH1128" s="2882">
        <v>4</v>
      </c>
      <c r="AL1128" s="2938"/>
    </row>
    <row r="1129" spans="2:38">
      <c r="B1129" s="887"/>
      <c r="C1129" s="557" t="s">
        <v>2766</v>
      </c>
      <c r="D1129" s="557" t="s">
        <v>2193</v>
      </c>
      <c r="E1129" s="1463"/>
      <c r="F1129" s="2316">
        <v>929001387692</v>
      </c>
      <c r="G1129" s="1209">
        <v>8719514346758</v>
      </c>
      <c r="H1129" s="1356" t="s">
        <v>1037</v>
      </c>
      <c r="I1129" s="1356"/>
      <c r="J1129" s="1357">
        <v>7</v>
      </c>
      <c r="K1129" s="1358">
        <v>806</v>
      </c>
      <c r="L1129" s="1693">
        <v>2700</v>
      </c>
      <c r="M1129" s="1363">
        <v>15000</v>
      </c>
      <c r="N1129" s="1213">
        <v>2</v>
      </c>
      <c r="O1129" s="1693" t="s">
        <v>119</v>
      </c>
      <c r="P1129" s="2506">
        <v>90</v>
      </c>
      <c r="Q1129" s="14"/>
      <c r="R1129" s="1845" t="s">
        <v>48</v>
      </c>
      <c r="S1129" s="1693"/>
      <c r="T1129" s="1693" t="s">
        <v>3120</v>
      </c>
      <c r="U1129" s="1693" t="s">
        <v>112</v>
      </c>
      <c r="V1129" s="1693" t="s">
        <v>116</v>
      </c>
      <c r="W1129" s="2062" t="s">
        <v>198</v>
      </c>
      <c r="X1129" s="2062">
        <v>115</v>
      </c>
      <c r="Y1129" s="1693">
        <v>64</v>
      </c>
      <c r="Z1129" s="1693"/>
      <c r="AA1129" s="1693">
        <v>140</v>
      </c>
      <c r="AB1129" s="1693" t="s">
        <v>113</v>
      </c>
      <c r="AC1129" s="1213">
        <v>80</v>
      </c>
      <c r="AD1129" s="1693">
        <v>387392</v>
      </c>
      <c r="AE1129" s="2615">
        <v>871951434675800</v>
      </c>
      <c r="AF1129" s="1693">
        <v>10</v>
      </c>
      <c r="AG1129" s="1693" t="s">
        <v>113</v>
      </c>
      <c r="AH1129" s="2883">
        <v>4</v>
      </c>
      <c r="AL1129" s="2938"/>
    </row>
    <row r="1130" spans="2:38">
      <c r="B1130" s="888"/>
      <c r="C1130" s="834" t="s">
        <v>2766</v>
      </c>
      <c r="D1130" s="834" t="s">
        <v>2193</v>
      </c>
      <c r="E1130" s="1483"/>
      <c r="F1130" s="2317">
        <v>929001387992</v>
      </c>
      <c r="G1130" s="1350">
        <v>8719514346772</v>
      </c>
      <c r="H1130" s="1351" t="s">
        <v>1038</v>
      </c>
      <c r="I1130" s="1351"/>
      <c r="J1130" s="1352">
        <v>7</v>
      </c>
      <c r="K1130" s="1087">
        <v>806</v>
      </c>
      <c r="L1130" s="1353">
        <v>2700</v>
      </c>
      <c r="M1130" s="1355">
        <v>15000</v>
      </c>
      <c r="N1130" s="287">
        <v>2</v>
      </c>
      <c r="O1130" s="1354" t="s">
        <v>119</v>
      </c>
      <c r="P1130" s="2507">
        <v>105</v>
      </c>
      <c r="Q1130" s="14"/>
      <c r="R1130" s="1846" t="s">
        <v>48</v>
      </c>
      <c r="S1130" s="1354"/>
      <c r="T1130" s="1354" t="s">
        <v>3120</v>
      </c>
      <c r="U1130" s="1354" t="s">
        <v>112</v>
      </c>
      <c r="V1130" s="1354" t="s">
        <v>116</v>
      </c>
      <c r="W1130" s="1354" t="s">
        <v>198</v>
      </c>
      <c r="X1130" s="1354">
        <v>115</v>
      </c>
      <c r="Y1130" s="1353">
        <v>95</v>
      </c>
      <c r="Z1130" s="1353"/>
      <c r="AA1130" s="1353">
        <v>140</v>
      </c>
      <c r="AB1130" s="1354" t="s">
        <v>113</v>
      </c>
      <c r="AC1130" s="1477">
        <v>80</v>
      </c>
      <c r="AD1130" s="1353">
        <v>400289</v>
      </c>
      <c r="AE1130" s="2616">
        <v>871951434677200</v>
      </c>
      <c r="AF1130" s="1353">
        <v>6</v>
      </c>
      <c r="AG1130" s="1353" t="s">
        <v>113</v>
      </c>
      <c r="AH1130" s="2884">
        <v>4</v>
      </c>
      <c r="AL1130" s="2938"/>
    </row>
    <row r="1131" spans="2:38" ht="14.5" customHeight="1">
      <c r="B1131" s="32"/>
      <c r="C1131" s="14"/>
      <c r="D1131" s="14"/>
      <c r="E1131" s="14"/>
      <c r="F1131" s="2754" t="s">
        <v>2819</v>
      </c>
      <c r="G1131" s="106"/>
      <c r="H1131" s="107"/>
      <c r="I1131" s="107"/>
      <c r="J1131" s="369"/>
      <c r="K1131" s="1316"/>
      <c r="L1131" s="1931"/>
      <c r="M1131" s="357"/>
      <c r="N1131" s="294"/>
      <c r="O1131" s="1690"/>
      <c r="P1131" s="144"/>
      <c r="Q1131" s="14"/>
      <c r="R1131" s="1690"/>
      <c r="S1131" s="1690"/>
      <c r="T1131" s="1690"/>
      <c r="U1131" s="1690"/>
      <c r="V1131" s="1690"/>
      <c r="W1131" s="1690"/>
      <c r="X1131" s="1690"/>
      <c r="Y1131" s="1931"/>
      <c r="Z1131" s="1931"/>
      <c r="AA1131" s="1931"/>
      <c r="AB1131" s="1690"/>
      <c r="AC1131" s="294"/>
      <c r="AD1131" s="1931"/>
      <c r="AE1131" s="2530"/>
      <c r="AF1131" s="1690"/>
      <c r="AG1131" s="1690"/>
      <c r="AH1131" s="2869"/>
      <c r="AI1131"/>
      <c r="AL1131" s="2938"/>
    </row>
    <row r="1132" spans="2:38" ht="14.5" customHeight="1">
      <c r="B1132" s="14"/>
      <c r="C1132" s="14"/>
      <c r="D1132" s="14"/>
      <c r="E1132" s="14"/>
      <c r="F1132" s="711"/>
      <c r="G1132" s="154"/>
      <c r="H1132" s="161"/>
      <c r="I1132" s="161"/>
      <c r="J1132" s="368"/>
      <c r="K1132" s="357"/>
      <c r="L1132" s="362"/>
      <c r="M1132" s="356"/>
      <c r="N1132" s="345"/>
      <c r="O1132" s="362"/>
      <c r="P1132" s="2508"/>
      <c r="Q1132" s="14"/>
      <c r="R1132" s="362"/>
      <c r="S1132" s="362"/>
      <c r="T1132" s="362"/>
      <c r="U1132" s="362"/>
      <c r="V1132" s="362"/>
      <c r="W1132" s="362"/>
      <c r="X1132" s="362"/>
      <c r="Y1132" s="362"/>
      <c r="Z1132" s="362"/>
      <c r="AA1132" s="362"/>
      <c r="AB1132" s="362"/>
      <c r="AC1132" s="345"/>
      <c r="AD1132" s="362"/>
      <c r="AE1132" s="2662"/>
      <c r="AF1132" s="362"/>
      <c r="AG1132" s="362"/>
      <c r="AH1132" s="2847"/>
      <c r="AI1132"/>
      <c r="AL1132" s="2938"/>
    </row>
    <row r="1133" spans="2:38" s="1484" customFormat="1" ht="15" customHeight="1">
      <c r="B1133" s="1484" t="s">
        <v>2924</v>
      </c>
      <c r="J1133" s="1666"/>
      <c r="K1133" s="1666"/>
      <c r="L1133" s="1901"/>
      <c r="M1133" s="1666"/>
      <c r="N1133" s="1666"/>
      <c r="O1133" s="1666"/>
      <c r="P1133" s="33"/>
      <c r="R1133" s="1666"/>
      <c r="S1133" s="1666"/>
      <c r="T1133" s="1666"/>
      <c r="U1133" s="1666"/>
      <c r="V1133" s="1666"/>
      <c r="W1133" s="1666"/>
      <c r="X1133" s="1666"/>
      <c r="Y1133" s="1901"/>
      <c r="Z1133" s="1901"/>
      <c r="AA1133" s="1901"/>
      <c r="AB1133" s="1666"/>
      <c r="AC1133" s="2483"/>
      <c r="AD1133" s="1901"/>
      <c r="AE1133" s="1901"/>
      <c r="AF1133" s="1666"/>
      <c r="AG1133" s="1666"/>
      <c r="AH1133" s="2791"/>
      <c r="AJ1133"/>
      <c r="AK1133" s="2933"/>
      <c r="AL1133" s="2938"/>
    </row>
    <row r="1134" spans="2:38">
      <c r="B1134" s="561" t="s">
        <v>2825</v>
      </c>
      <c r="C1134" s="1461" t="s">
        <v>2766</v>
      </c>
      <c r="D1134" s="1461" t="s">
        <v>2193</v>
      </c>
      <c r="E1134" s="1462"/>
      <c r="F1134" s="668">
        <v>929004584301</v>
      </c>
      <c r="G1134" s="786">
        <v>8721103049018</v>
      </c>
      <c r="H1134" s="218" t="s">
        <v>2673</v>
      </c>
      <c r="I1134" s="218" t="s">
        <v>2675</v>
      </c>
      <c r="J1134" s="796">
        <v>3.1</v>
      </c>
      <c r="K1134" s="1120">
        <v>270</v>
      </c>
      <c r="L1134" s="269">
        <v>1800</v>
      </c>
      <c r="M1134" s="789">
        <v>15000</v>
      </c>
      <c r="N1134" s="309">
        <v>2</v>
      </c>
      <c r="O1134" s="1634" t="s">
        <v>114</v>
      </c>
      <c r="P1134" s="1993">
        <v>150</v>
      </c>
      <c r="Q1134" s="508"/>
      <c r="R1134" s="1783" t="s">
        <v>48</v>
      </c>
      <c r="S1134" s="1634"/>
      <c r="T1134" s="1634" t="s">
        <v>3126</v>
      </c>
      <c r="U1134" s="1634" t="s">
        <v>112</v>
      </c>
      <c r="V1134" s="1634" t="s">
        <v>3001</v>
      </c>
      <c r="W1134" s="295" t="s">
        <v>198</v>
      </c>
      <c r="X1134" s="295">
        <v>87</v>
      </c>
      <c r="Y1134" s="269">
        <v>60</v>
      </c>
      <c r="Z1134" s="269"/>
      <c r="AA1134" s="269">
        <v>110</v>
      </c>
      <c r="AB1134" s="1634" t="s">
        <v>133</v>
      </c>
      <c r="AC1134" s="309">
        <v>90</v>
      </c>
      <c r="AD1134" s="269">
        <v>2209194</v>
      </c>
      <c r="AE1134" s="1930">
        <v>872110304901800</v>
      </c>
      <c r="AF1134" s="269">
        <v>4</v>
      </c>
      <c r="AG1134" s="269" t="s">
        <v>113</v>
      </c>
      <c r="AH1134" s="2782">
        <v>4</v>
      </c>
      <c r="AL1134" s="2938"/>
    </row>
    <row r="1135" spans="2:38">
      <c r="B1135" s="120"/>
      <c r="C1135" s="557" t="s">
        <v>2766</v>
      </c>
      <c r="D1135" s="557" t="s">
        <v>2193</v>
      </c>
      <c r="E1135" s="1463"/>
      <c r="F1135" s="501">
        <v>929004584401</v>
      </c>
      <c r="G1135" s="217">
        <v>8721103049032</v>
      </c>
      <c r="H1135" s="548" t="s">
        <v>2674</v>
      </c>
      <c r="I1135" s="229" t="s">
        <v>2676</v>
      </c>
      <c r="J1135" s="785">
        <v>3.1</v>
      </c>
      <c r="K1135" s="1122">
        <v>270</v>
      </c>
      <c r="L1135" s="271">
        <v>1800</v>
      </c>
      <c r="M1135" s="402">
        <v>15000</v>
      </c>
      <c r="N1135" s="289">
        <v>2</v>
      </c>
      <c r="O1135" s="308" t="s">
        <v>114</v>
      </c>
      <c r="P1135" s="958">
        <v>185</v>
      </c>
      <c r="Q1135" s="508"/>
      <c r="R1135" s="1785" t="s">
        <v>48</v>
      </c>
      <c r="S1135" s="308"/>
      <c r="T1135" s="308" t="s">
        <v>3126</v>
      </c>
      <c r="U1135" s="308" t="s">
        <v>112</v>
      </c>
      <c r="V1135" s="308" t="s">
        <v>3001</v>
      </c>
      <c r="W1135" s="291" t="s">
        <v>198</v>
      </c>
      <c r="X1135" s="291">
        <v>87</v>
      </c>
      <c r="Y1135" s="271">
        <v>95</v>
      </c>
      <c r="Z1135" s="271"/>
      <c r="AA1135" s="271">
        <v>139</v>
      </c>
      <c r="AB1135" s="308" t="s">
        <v>133</v>
      </c>
      <c r="AC1135" s="289">
        <v>90</v>
      </c>
      <c r="AD1135" s="271">
        <v>2209196</v>
      </c>
      <c r="AE1135" s="2602">
        <v>872110304903200</v>
      </c>
      <c r="AF1135" s="271">
        <v>4</v>
      </c>
      <c r="AG1135" s="271" t="s">
        <v>113</v>
      </c>
      <c r="AH1135" s="2779">
        <v>4</v>
      </c>
      <c r="AL1135" s="2938"/>
    </row>
    <row r="1136" spans="2:38">
      <c r="B1136" s="120"/>
      <c r="C1136" s="557" t="s">
        <v>2766</v>
      </c>
      <c r="D1136" s="557" t="s">
        <v>2193</v>
      </c>
      <c r="E1136" s="1463"/>
      <c r="F1136" s="501">
        <v>929003628601</v>
      </c>
      <c r="G1136" s="217">
        <v>8720169191433</v>
      </c>
      <c r="H1136" s="548" t="s">
        <v>1069</v>
      </c>
      <c r="I1136" s="693" t="s">
        <v>1070</v>
      </c>
      <c r="J1136" s="854">
        <v>3.1</v>
      </c>
      <c r="K1136" s="1098">
        <v>250</v>
      </c>
      <c r="L1136" s="1936">
        <v>1800</v>
      </c>
      <c r="M1136" s="388">
        <v>15000</v>
      </c>
      <c r="N1136" s="290">
        <v>2</v>
      </c>
      <c r="O1136" s="1664" t="s">
        <v>114</v>
      </c>
      <c r="P1136" s="958">
        <v>85</v>
      </c>
      <c r="Q1136" s="14"/>
      <c r="R1136" s="1843" t="s">
        <v>48</v>
      </c>
      <c r="S1136" s="1664"/>
      <c r="T1136" s="1664" t="s">
        <v>3126</v>
      </c>
      <c r="U1136" s="1664" t="s">
        <v>112</v>
      </c>
      <c r="V1136" s="1664" t="s">
        <v>3001</v>
      </c>
      <c r="W1136" s="1664" t="s">
        <v>198</v>
      </c>
      <c r="X1136" s="1664">
        <v>80</v>
      </c>
      <c r="Y1136" s="1936">
        <v>60</v>
      </c>
      <c r="Z1136" s="1936"/>
      <c r="AA1136" s="1936">
        <v>104</v>
      </c>
      <c r="AB1136" s="1664" t="s">
        <v>113</v>
      </c>
      <c r="AC1136" s="290">
        <v>80</v>
      </c>
      <c r="AD1136" s="1936"/>
      <c r="AE1136" s="2602">
        <v>872016919143300</v>
      </c>
      <c r="AF1136" s="1936">
        <v>4</v>
      </c>
      <c r="AG1136" s="1936" t="s">
        <v>113</v>
      </c>
      <c r="AH1136" s="2880">
        <v>4</v>
      </c>
      <c r="AL1136" s="2938"/>
    </row>
    <row r="1137" spans="2:38">
      <c r="B1137" s="120"/>
      <c r="C1137" s="557" t="s">
        <v>2766</v>
      </c>
      <c r="D1137" s="557" t="s">
        <v>2193</v>
      </c>
      <c r="E1137" s="1463"/>
      <c r="F1137" s="501">
        <v>929003627801</v>
      </c>
      <c r="G1137" s="217">
        <v>8720169191273</v>
      </c>
      <c r="H1137" s="548" t="s">
        <v>1071</v>
      </c>
      <c r="I1137" s="229" t="s">
        <v>1070</v>
      </c>
      <c r="J1137" s="347">
        <v>7</v>
      </c>
      <c r="K1137" s="1091">
        <v>470</v>
      </c>
      <c r="L1137" s="466">
        <v>1800</v>
      </c>
      <c r="M1137" s="338">
        <v>15000</v>
      </c>
      <c r="N1137" s="289">
        <v>2</v>
      </c>
      <c r="O1137" s="370" t="s">
        <v>114</v>
      </c>
      <c r="P1137" s="958">
        <v>100</v>
      </c>
      <c r="Q1137" s="14"/>
      <c r="R1137" s="1841" t="s">
        <v>48</v>
      </c>
      <c r="S1137" s="370"/>
      <c r="T1137" s="370" t="s">
        <v>3119</v>
      </c>
      <c r="U1137" s="370" t="s">
        <v>112</v>
      </c>
      <c r="V1137" s="370" t="s">
        <v>3001</v>
      </c>
      <c r="W1137" s="370" t="s">
        <v>198</v>
      </c>
      <c r="X1137" s="370">
        <v>67</v>
      </c>
      <c r="Y1137" s="466">
        <v>60</v>
      </c>
      <c r="Z1137" s="466"/>
      <c r="AA1137" s="466">
        <v>104</v>
      </c>
      <c r="AB1137" s="370" t="s">
        <v>113</v>
      </c>
      <c r="AC1137" s="289">
        <v>80</v>
      </c>
      <c r="AD1137" s="466"/>
      <c r="AE1137" s="2602">
        <v>872016919127300</v>
      </c>
      <c r="AF1137" s="466">
        <v>4</v>
      </c>
      <c r="AG1137" s="466" t="s">
        <v>113</v>
      </c>
      <c r="AH1137" s="2878">
        <v>4</v>
      </c>
      <c r="AL1137" s="2938"/>
    </row>
    <row r="1138" spans="2:38">
      <c r="B1138" s="887"/>
      <c r="C1138" s="557" t="s">
        <v>2766</v>
      </c>
      <c r="D1138" s="557" t="s">
        <v>2193</v>
      </c>
      <c r="E1138" s="1463"/>
      <c r="F1138" s="501">
        <v>929003627601</v>
      </c>
      <c r="G1138" s="217">
        <v>8720169191235</v>
      </c>
      <c r="H1138" s="548" t="s">
        <v>1072</v>
      </c>
      <c r="I1138" s="693" t="s">
        <v>1073</v>
      </c>
      <c r="J1138" s="434">
        <v>7</v>
      </c>
      <c r="K1138" s="1091">
        <v>470</v>
      </c>
      <c r="L1138" s="466">
        <v>1800</v>
      </c>
      <c r="M1138" s="388">
        <v>15000</v>
      </c>
      <c r="N1138" s="289">
        <v>2</v>
      </c>
      <c r="O1138" s="370" t="s">
        <v>114</v>
      </c>
      <c r="P1138" s="958">
        <v>115</v>
      </c>
      <c r="Q1138" s="14"/>
      <c r="R1138" s="1841" t="s">
        <v>48</v>
      </c>
      <c r="S1138" s="370"/>
      <c r="T1138" s="370" t="s">
        <v>3119</v>
      </c>
      <c r="U1138" s="370" t="s">
        <v>112</v>
      </c>
      <c r="V1138" s="370" t="s">
        <v>3001</v>
      </c>
      <c r="W1138" s="370" t="s">
        <v>198</v>
      </c>
      <c r="X1138" s="370">
        <v>67</v>
      </c>
      <c r="Y1138" s="466">
        <v>64</v>
      </c>
      <c r="Z1138" s="466"/>
      <c r="AA1138" s="466">
        <v>140</v>
      </c>
      <c r="AB1138" s="370" t="s">
        <v>113</v>
      </c>
      <c r="AC1138" s="289">
        <v>80</v>
      </c>
      <c r="AD1138" s="466"/>
      <c r="AE1138" s="2602">
        <v>872016919123500</v>
      </c>
      <c r="AF1138" s="466">
        <v>4</v>
      </c>
      <c r="AG1138" s="466" t="s">
        <v>113</v>
      </c>
      <c r="AH1138" s="2878">
        <v>4</v>
      </c>
      <c r="AL1138" s="2938"/>
    </row>
    <row r="1139" spans="2:38">
      <c r="B1139" s="887"/>
      <c r="C1139" s="557" t="s">
        <v>2766</v>
      </c>
      <c r="D1139" s="557" t="s">
        <v>2193</v>
      </c>
      <c r="E1139" s="1463"/>
      <c r="F1139" s="101">
        <v>929003628301</v>
      </c>
      <c r="G1139" s="101">
        <v>8720169191372</v>
      </c>
      <c r="H1139" s="149" t="s">
        <v>1074</v>
      </c>
      <c r="I1139" s="149" t="s">
        <v>1075</v>
      </c>
      <c r="J1139" s="546">
        <v>3.1</v>
      </c>
      <c r="K1139" s="1091">
        <v>250</v>
      </c>
      <c r="L1139" s="466">
        <v>1800</v>
      </c>
      <c r="M1139" s="338">
        <v>15000</v>
      </c>
      <c r="N1139" s="289">
        <v>2</v>
      </c>
      <c r="O1139" s="370" t="s">
        <v>114</v>
      </c>
      <c r="P1139" s="958">
        <v>150</v>
      </c>
      <c r="Q1139" s="14"/>
      <c r="R1139" s="1841" t="s">
        <v>48</v>
      </c>
      <c r="S1139" s="370"/>
      <c r="T1139" s="370" t="s">
        <v>3126</v>
      </c>
      <c r="U1139" s="370" t="s">
        <v>112</v>
      </c>
      <c r="V1139" s="370" t="s">
        <v>3001</v>
      </c>
      <c r="W1139" s="370" t="s">
        <v>198</v>
      </c>
      <c r="X1139" s="370">
        <v>80</v>
      </c>
      <c r="Y1139" s="466">
        <v>95</v>
      </c>
      <c r="Z1139" s="466"/>
      <c r="AA1139" s="466">
        <v>140</v>
      </c>
      <c r="AB1139" s="370" t="s">
        <v>113</v>
      </c>
      <c r="AC1139" s="289">
        <v>80</v>
      </c>
      <c r="AD1139" s="466"/>
      <c r="AE1139" s="2617">
        <v>872016919137200</v>
      </c>
      <c r="AF1139" s="466">
        <v>4</v>
      </c>
      <c r="AG1139" s="466" t="s">
        <v>113</v>
      </c>
      <c r="AH1139" s="2878">
        <v>4</v>
      </c>
      <c r="AL1139" s="2938"/>
    </row>
    <row r="1140" spans="2:38">
      <c r="B1140" s="120"/>
      <c r="C1140" s="557" t="s">
        <v>2766</v>
      </c>
      <c r="D1140" s="557" t="s">
        <v>2193</v>
      </c>
      <c r="E1140" s="1463"/>
      <c r="F1140" s="2318">
        <v>929003628401</v>
      </c>
      <c r="G1140" s="104">
        <v>8720169191396</v>
      </c>
      <c r="H1140" s="105" t="s">
        <v>1076</v>
      </c>
      <c r="I1140" s="105" t="s">
        <v>1073</v>
      </c>
      <c r="J1140" s="333">
        <v>3.1</v>
      </c>
      <c r="K1140" s="1091">
        <v>250</v>
      </c>
      <c r="L1140" s="466">
        <v>1800</v>
      </c>
      <c r="M1140" s="388">
        <v>15000</v>
      </c>
      <c r="N1140" s="289">
        <v>2</v>
      </c>
      <c r="O1140" s="370" t="s">
        <v>114</v>
      </c>
      <c r="P1140" s="958">
        <v>110</v>
      </c>
      <c r="Q1140" s="14"/>
      <c r="R1140" s="1841" t="s">
        <v>48</v>
      </c>
      <c r="S1140" s="370"/>
      <c r="T1140" s="370" t="s">
        <v>3126</v>
      </c>
      <c r="U1140" s="370" t="s">
        <v>112</v>
      </c>
      <c r="V1140" s="370" t="s">
        <v>3001</v>
      </c>
      <c r="W1140" s="370" t="s">
        <v>198</v>
      </c>
      <c r="X1140" s="370">
        <v>80</v>
      </c>
      <c r="Y1140" s="466">
        <v>64</v>
      </c>
      <c r="Z1140" s="466"/>
      <c r="AA1140" s="466">
        <v>140</v>
      </c>
      <c r="AB1140" s="370" t="s">
        <v>113</v>
      </c>
      <c r="AC1140" s="289">
        <v>80</v>
      </c>
      <c r="AD1140" s="466"/>
      <c r="AE1140" s="2517">
        <v>872016919139600</v>
      </c>
      <c r="AF1140" s="466">
        <v>4</v>
      </c>
      <c r="AG1140" s="466" t="s">
        <v>113</v>
      </c>
      <c r="AH1140" s="2878">
        <v>4</v>
      </c>
      <c r="AL1140" s="2938"/>
    </row>
    <row r="1141" spans="2:38">
      <c r="B1141" s="120"/>
      <c r="C1141" s="557" t="s">
        <v>2766</v>
      </c>
      <c r="D1141" s="557" t="s">
        <v>2193</v>
      </c>
      <c r="E1141" s="1463"/>
      <c r="F1141" s="2318">
        <v>929002983501</v>
      </c>
      <c r="G1141" s="104">
        <v>8719514313767</v>
      </c>
      <c r="H1141" s="105" t="s">
        <v>2092</v>
      </c>
      <c r="I1141" s="105" t="s">
        <v>2255</v>
      </c>
      <c r="J1141" s="333">
        <v>7</v>
      </c>
      <c r="K1141" s="1091">
        <v>470</v>
      </c>
      <c r="L1141" s="466">
        <v>1800</v>
      </c>
      <c r="M1141" s="388">
        <v>15000</v>
      </c>
      <c r="N1141" s="289">
        <v>2</v>
      </c>
      <c r="O1141" s="370" t="s">
        <v>114</v>
      </c>
      <c r="P1141" s="958">
        <v>790</v>
      </c>
      <c r="Q1141" s="973"/>
      <c r="R1141" s="1841" t="s">
        <v>48</v>
      </c>
      <c r="S1141" s="370"/>
      <c r="T1141" s="370" t="s">
        <v>3119</v>
      </c>
      <c r="U1141" s="370" t="s">
        <v>112</v>
      </c>
      <c r="V1141" s="370" t="s">
        <v>3001</v>
      </c>
      <c r="W1141" s="370" t="s">
        <v>198</v>
      </c>
      <c r="X1141" s="370">
        <v>67</v>
      </c>
      <c r="Y1141" s="466">
        <v>162</v>
      </c>
      <c r="Z1141" s="466"/>
      <c r="AA1141" s="466">
        <v>293</v>
      </c>
      <c r="AB1141" s="370" t="s">
        <v>133</v>
      </c>
      <c r="AC1141" s="289">
        <v>80</v>
      </c>
      <c r="AD1141" s="466" t="s">
        <v>45</v>
      </c>
      <c r="AE1141" s="2517">
        <v>871951431376700</v>
      </c>
      <c r="AF1141" s="466">
        <v>2</v>
      </c>
      <c r="AG1141" s="466" t="s">
        <v>113</v>
      </c>
      <c r="AH1141" s="2878">
        <v>4</v>
      </c>
      <c r="AL1141" s="2938"/>
    </row>
    <row r="1142" spans="2:38">
      <c r="B1142" s="120"/>
      <c r="C1142" s="557" t="s">
        <v>2766</v>
      </c>
      <c r="D1142" s="557" t="s">
        <v>2193</v>
      </c>
      <c r="E1142" s="1463"/>
      <c r="F1142" s="2318">
        <v>929002983601</v>
      </c>
      <c r="G1142" s="104">
        <v>8719514313781</v>
      </c>
      <c r="H1142" s="105" t="s">
        <v>2093</v>
      </c>
      <c r="I1142" s="105" t="s">
        <v>2256</v>
      </c>
      <c r="J1142" s="333">
        <v>7</v>
      </c>
      <c r="K1142" s="1091">
        <v>470</v>
      </c>
      <c r="L1142" s="466">
        <v>1800</v>
      </c>
      <c r="M1142" s="388">
        <v>15000</v>
      </c>
      <c r="N1142" s="289">
        <v>2</v>
      </c>
      <c r="O1142" s="370" t="s">
        <v>114</v>
      </c>
      <c r="P1142" s="958">
        <v>890</v>
      </c>
      <c r="Q1142" s="973"/>
      <c r="R1142" s="1841" t="s">
        <v>48</v>
      </c>
      <c r="S1142" s="370"/>
      <c r="T1142" s="370" t="s">
        <v>3119</v>
      </c>
      <c r="U1142" s="370" t="s">
        <v>112</v>
      </c>
      <c r="V1142" s="370" t="s">
        <v>3001</v>
      </c>
      <c r="W1142" s="370" t="s">
        <v>198</v>
      </c>
      <c r="X1142" s="370">
        <v>67</v>
      </c>
      <c r="Y1142" s="466">
        <v>202</v>
      </c>
      <c r="Z1142" s="466"/>
      <c r="AA1142" s="466">
        <v>286</v>
      </c>
      <c r="AB1142" s="370" t="s">
        <v>133</v>
      </c>
      <c r="AC1142" s="289">
        <v>80</v>
      </c>
      <c r="AD1142" s="466" t="s">
        <v>45</v>
      </c>
      <c r="AE1142" s="2517">
        <v>871951431378100</v>
      </c>
      <c r="AF1142" s="466">
        <v>2</v>
      </c>
      <c r="AG1142" s="466" t="s">
        <v>113</v>
      </c>
      <c r="AH1142" s="2878">
        <v>4</v>
      </c>
      <c r="AL1142" s="2938"/>
    </row>
    <row r="1143" spans="2:38">
      <c r="B1143" s="120"/>
      <c r="C1143" s="557" t="s">
        <v>2766</v>
      </c>
      <c r="D1143" s="557" t="s">
        <v>2193</v>
      </c>
      <c r="E1143" s="1463"/>
      <c r="F1143" s="2318">
        <v>929002983701</v>
      </c>
      <c r="G1143" s="104">
        <v>8719514313804</v>
      </c>
      <c r="H1143" s="105" t="s">
        <v>2094</v>
      </c>
      <c r="I1143" s="105" t="s">
        <v>2257</v>
      </c>
      <c r="J1143" s="333">
        <v>7</v>
      </c>
      <c r="K1143" s="1091">
        <v>470</v>
      </c>
      <c r="L1143" s="466">
        <v>1800</v>
      </c>
      <c r="M1143" s="388">
        <v>15000</v>
      </c>
      <c r="N1143" s="289">
        <v>2</v>
      </c>
      <c r="O1143" s="370" t="s">
        <v>114</v>
      </c>
      <c r="P1143" s="958">
        <v>830</v>
      </c>
      <c r="Q1143" s="973"/>
      <c r="R1143" s="1841" t="s">
        <v>48</v>
      </c>
      <c r="S1143" s="370"/>
      <c r="T1143" s="370" t="s">
        <v>3119</v>
      </c>
      <c r="U1143" s="370" t="s">
        <v>112</v>
      </c>
      <c r="V1143" s="370" t="s">
        <v>3001</v>
      </c>
      <c r="W1143" s="370" t="s">
        <v>198</v>
      </c>
      <c r="X1143" s="370">
        <v>67</v>
      </c>
      <c r="Y1143" s="466">
        <v>66</v>
      </c>
      <c r="Z1143" s="466"/>
      <c r="AA1143" s="466">
        <v>273</v>
      </c>
      <c r="AB1143" s="370" t="s">
        <v>133</v>
      </c>
      <c r="AC1143" s="289">
        <v>80</v>
      </c>
      <c r="AD1143" s="466" t="s">
        <v>45</v>
      </c>
      <c r="AE1143" s="2517">
        <v>871951431380400</v>
      </c>
      <c r="AF1143" s="466">
        <v>2</v>
      </c>
      <c r="AG1143" s="466" t="s">
        <v>113</v>
      </c>
      <c r="AH1143" s="2878">
        <v>4</v>
      </c>
      <c r="AL1143" s="2938"/>
    </row>
    <row r="1144" spans="2:38">
      <c r="B1144" s="120"/>
      <c r="C1144" s="834" t="s">
        <v>2766</v>
      </c>
      <c r="D1144" s="834" t="s">
        <v>2193</v>
      </c>
      <c r="E1144" s="1483"/>
      <c r="F1144" s="2319">
        <v>929002983801</v>
      </c>
      <c r="G1144" s="468">
        <v>8719514313828</v>
      </c>
      <c r="H1144" s="263" t="s">
        <v>2095</v>
      </c>
      <c r="I1144" s="263" t="s">
        <v>2255</v>
      </c>
      <c r="J1144" s="485">
        <v>4.5</v>
      </c>
      <c r="K1144" s="1193">
        <v>300</v>
      </c>
      <c r="L1144" s="1933">
        <v>1800</v>
      </c>
      <c r="M1144" s="438">
        <v>15000</v>
      </c>
      <c r="N1144" s="480">
        <v>2</v>
      </c>
      <c r="O1144" s="848" t="s">
        <v>114</v>
      </c>
      <c r="P1144" s="1994">
        <v>670</v>
      </c>
      <c r="Q1144" s="973"/>
      <c r="R1144" s="1839" t="s">
        <v>48</v>
      </c>
      <c r="S1144" s="848"/>
      <c r="T1144" s="848" t="s">
        <v>3126</v>
      </c>
      <c r="U1144" s="848" t="s">
        <v>112</v>
      </c>
      <c r="V1144" s="848" t="s">
        <v>3001</v>
      </c>
      <c r="W1144" s="848" t="s">
        <v>198</v>
      </c>
      <c r="X1144" s="848">
        <v>66</v>
      </c>
      <c r="Y1144" s="1933">
        <v>162</v>
      </c>
      <c r="Z1144" s="1933"/>
      <c r="AA1144" s="1933">
        <v>293</v>
      </c>
      <c r="AB1144" s="848" t="s">
        <v>113</v>
      </c>
      <c r="AC1144" s="480">
        <v>80</v>
      </c>
      <c r="AD1144" s="1933" t="s">
        <v>45</v>
      </c>
      <c r="AE1144" s="2585">
        <v>871951431382800</v>
      </c>
      <c r="AF1144" s="1933">
        <v>2</v>
      </c>
      <c r="AG1144" s="1933" t="s">
        <v>113</v>
      </c>
      <c r="AH1144" s="2876">
        <v>4</v>
      </c>
      <c r="AL1144" s="2938"/>
    </row>
    <row r="1145" spans="2:38">
      <c r="B1145" s="121"/>
      <c r="C1145" s="834" t="s">
        <v>2766</v>
      </c>
      <c r="D1145" s="834" t="s">
        <v>2193</v>
      </c>
      <c r="E1145" s="1483"/>
      <c r="F1145" s="471">
        <v>929002380601</v>
      </c>
      <c r="G1145" s="471">
        <v>8718699759650</v>
      </c>
      <c r="H1145" s="672" t="s">
        <v>1078</v>
      </c>
      <c r="I1145" s="672"/>
      <c r="J1145" s="495">
        <v>2.2999999999999998</v>
      </c>
      <c r="K1145" s="1124">
        <v>100</v>
      </c>
      <c r="L1145" s="1933">
        <v>1800</v>
      </c>
      <c r="M1145" s="3253">
        <v>15000</v>
      </c>
      <c r="N1145" s="488">
        <v>2</v>
      </c>
      <c r="O1145" s="848" t="s">
        <v>114</v>
      </c>
      <c r="P1145" s="1994">
        <v>135</v>
      </c>
      <c r="Q1145" s="14"/>
      <c r="R1145" s="1839" t="s">
        <v>48</v>
      </c>
      <c r="S1145" s="848"/>
      <c r="T1145" s="848" t="s">
        <v>3128</v>
      </c>
      <c r="U1145" s="848" t="s">
        <v>112</v>
      </c>
      <c r="V1145" s="848" t="s">
        <v>3001</v>
      </c>
      <c r="W1145" s="848" t="s">
        <v>198</v>
      </c>
      <c r="X1145" s="848">
        <v>43</v>
      </c>
      <c r="Y1145" s="1933">
        <v>64</v>
      </c>
      <c r="Z1145" s="1933"/>
      <c r="AA1145" s="1933">
        <v>143</v>
      </c>
      <c r="AB1145" s="848" t="s">
        <v>113</v>
      </c>
      <c r="AC1145" s="488">
        <v>80</v>
      </c>
      <c r="AD1145" s="1933"/>
      <c r="AE1145" s="2613">
        <v>871869975965000</v>
      </c>
      <c r="AF1145" s="1933">
        <v>4</v>
      </c>
      <c r="AG1145" s="1933" t="s">
        <v>113</v>
      </c>
      <c r="AH1145" s="2876">
        <v>4</v>
      </c>
      <c r="AL1145" s="2938"/>
    </row>
    <row r="1146" spans="2:38" ht="14.5" customHeight="1">
      <c r="B1146" s="32"/>
      <c r="C1146" s="14"/>
      <c r="D1146" s="14"/>
      <c r="E1146" s="14"/>
      <c r="F1146" s="624"/>
      <c r="G1146" s="21"/>
      <c r="H1146" s="14"/>
      <c r="I1146" s="14"/>
      <c r="J1146" s="145"/>
      <c r="K1146" s="145"/>
      <c r="L1146" s="404"/>
      <c r="M1146" s="145"/>
      <c r="N1146" s="145"/>
      <c r="O1146" s="145"/>
      <c r="P1146" s="144"/>
      <c r="Q1146" s="14"/>
      <c r="R1146" s="145"/>
      <c r="S1146" s="145"/>
      <c r="T1146" s="145"/>
      <c r="U1146" s="145"/>
      <c r="V1146" s="145"/>
      <c r="W1146" s="145"/>
      <c r="X1146" s="145"/>
      <c r="Y1146" s="404"/>
      <c r="Z1146" s="404"/>
      <c r="AA1146" s="404"/>
      <c r="AB1146" s="145"/>
      <c r="AC1146" s="145"/>
      <c r="AD1146" s="404"/>
      <c r="AE1146" s="404"/>
      <c r="AF1146" s="145"/>
      <c r="AG1146" s="145"/>
      <c r="AH1146" s="2828"/>
      <c r="AI1146"/>
      <c r="AL1146" s="2938"/>
    </row>
    <row r="1147" spans="2:38">
      <c r="B1147" s="561" t="s">
        <v>1079</v>
      </c>
      <c r="C1147" s="1461" t="s">
        <v>2766</v>
      </c>
      <c r="D1147" s="1461" t="s">
        <v>2193</v>
      </c>
      <c r="E1147" s="1462"/>
      <c r="F1147" s="139">
        <v>929001978001</v>
      </c>
      <c r="G1147" s="496">
        <v>8718696167779</v>
      </c>
      <c r="H1147" s="589" t="s">
        <v>1080</v>
      </c>
      <c r="I1147" s="589" t="s">
        <v>1081</v>
      </c>
      <c r="J1147" s="371"/>
      <c r="K1147" s="359"/>
      <c r="L1147" s="1622"/>
      <c r="M1147" s="359"/>
      <c r="N1147" s="1233">
        <v>2</v>
      </c>
      <c r="O1147" s="372" t="s">
        <v>114</v>
      </c>
      <c r="P1147" s="1993">
        <v>460</v>
      </c>
      <c r="Q1147" s="14"/>
      <c r="R1147" s="1838"/>
      <c r="S1147" s="372"/>
      <c r="T1147" s="372"/>
      <c r="U1147" s="372" t="s">
        <v>112</v>
      </c>
      <c r="V1147" s="372"/>
      <c r="W1147" s="372"/>
      <c r="X1147" s="372"/>
      <c r="Y1147" s="1622"/>
      <c r="Z1147" s="1622"/>
      <c r="AA1147" s="1622"/>
      <c r="AB1147" s="372"/>
      <c r="AC1147" s="1233"/>
      <c r="AD1147" s="1622"/>
      <c r="AE1147" s="2578">
        <v>871869616777900</v>
      </c>
      <c r="AF1147" s="1622">
        <v>4</v>
      </c>
      <c r="AG1147" s="1622" t="s">
        <v>113</v>
      </c>
      <c r="AH1147" s="2861">
        <v>1</v>
      </c>
      <c r="AL1147" s="2938"/>
    </row>
    <row r="1148" spans="2:38">
      <c r="B1148" s="887"/>
      <c r="C1148" s="557" t="s">
        <v>2766</v>
      </c>
      <c r="D1148" s="557" t="s">
        <v>2193</v>
      </c>
      <c r="E1148" s="1463"/>
      <c r="F1148" s="101">
        <v>929001977901</v>
      </c>
      <c r="G1148" s="104">
        <v>8718696167762</v>
      </c>
      <c r="H1148" s="105" t="s">
        <v>1082</v>
      </c>
      <c r="I1148" s="105" t="s">
        <v>1083</v>
      </c>
      <c r="J1148" s="333"/>
      <c r="K1148" s="335"/>
      <c r="L1148" s="275"/>
      <c r="M1148" s="335"/>
      <c r="N1148" s="398">
        <v>2</v>
      </c>
      <c r="O1148" s="363" t="s">
        <v>114</v>
      </c>
      <c r="P1148" s="958">
        <v>460</v>
      </c>
      <c r="Q1148" s="14"/>
      <c r="R1148" s="1796"/>
      <c r="S1148" s="363"/>
      <c r="T1148" s="363"/>
      <c r="U1148" s="363" t="s">
        <v>112</v>
      </c>
      <c r="V1148" s="363"/>
      <c r="W1148" s="363"/>
      <c r="X1148" s="363"/>
      <c r="Y1148" s="275"/>
      <c r="Z1148" s="275"/>
      <c r="AA1148" s="275"/>
      <c r="AB1148" s="363"/>
      <c r="AC1148" s="398"/>
      <c r="AD1148" s="275"/>
      <c r="AE1148" s="2517">
        <v>871869616776200</v>
      </c>
      <c r="AF1148" s="275">
        <v>4</v>
      </c>
      <c r="AG1148" s="275" t="s">
        <v>113</v>
      </c>
      <c r="AH1148" s="2848">
        <v>1</v>
      </c>
      <c r="AL1148" s="2938"/>
    </row>
    <row r="1149" spans="2:38">
      <c r="B1149" s="888"/>
      <c r="C1149" s="834" t="s">
        <v>2766</v>
      </c>
      <c r="D1149" s="834" t="s">
        <v>2193</v>
      </c>
      <c r="E1149" s="1483"/>
      <c r="F1149" s="471">
        <v>929001977801</v>
      </c>
      <c r="G1149" s="468">
        <v>8718699624057</v>
      </c>
      <c r="H1149" s="263" t="s">
        <v>1084</v>
      </c>
      <c r="I1149" s="263" t="s">
        <v>1085</v>
      </c>
      <c r="J1149" s="485"/>
      <c r="K1149" s="490"/>
      <c r="L1149" s="673"/>
      <c r="M1149" s="490"/>
      <c r="N1149" s="488">
        <v>2</v>
      </c>
      <c r="O1149" s="674" t="s">
        <v>114</v>
      </c>
      <c r="P1149" s="1994">
        <v>460</v>
      </c>
      <c r="Q1149" s="14"/>
      <c r="R1149" s="1795"/>
      <c r="S1149" s="674"/>
      <c r="T1149" s="674"/>
      <c r="U1149" s="674" t="s">
        <v>112</v>
      </c>
      <c r="V1149" s="674"/>
      <c r="W1149" s="674"/>
      <c r="X1149" s="674"/>
      <c r="Y1149" s="673"/>
      <c r="Z1149" s="673"/>
      <c r="AA1149" s="673"/>
      <c r="AB1149" s="674"/>
      <c r="AC1149" s="488"/>
      <c r="AD1149" s="673"/>
      <c r="AE1149" s="2585">
        <v>871869962405700</v>
      </c>
      <c r="AF1149" s="673">
        <v>4</v>
      </c>
      <c r="AG1149" s="673" t="s">
        <v>113</v>
      </c>
      <c r="AH1149" s="2846">
        <v>1</v>
      </c>
      <c r="AL1149" s="2938"/>
    </row>
    <row r="1150" spans="2:38" ht="14.5" customHeight="1">
      <c r="B1150" s="14"/>
      <c r="C1150" s="14"/>
      <c r="D1150" s="14"/>
      <c r="E1150" s="14"/>
      <c r="F1150" s="21"/>
      <c r="G1150" s="193"/>
      <c r="H1150" s="192"/>
      <c r="I1150" s="192"/>
      <c r="J1150" s="374"/>
      <c r="K1150" s="357"/>
      <c r="L1150" s="362"/>
      <c r="M1150" s="357"/>
      <c r="N1150" s="294"/>
      <c r="O1150" s="368"/>
      <c r="P1150" s="144"/>
      <c r="Q1150" s="14"/>
      <c r="R1150" s="368"/>
      <c r="S1150" s="368"/>
      <c r="T1150" s="368"/>
      <c r="U1150" s="368"/>
      <c r="V1150" s="368"/>
      <c r="W1150" s="368"/>
      <c r="X1150" s="368"/>
      <c r="Y1150" s="362"/>
      <c r="Z1150" s="362"/>
      <c r="AA1150" s="362"/>
      <c r="AB1150" s="368"/>
      <c r="AC1150" s="294"/>
      <c r="AD1150" s="362"/>
      <c r="AE1150" s="2766"/>
      <c r="AF1150" s="368"/>
      <c r="AG1150" s="368"/>
      <c r="AH1150" s="2847"/>
      <c r="AI1150"/>
      <c r="AL1150" s="2938"/>
    </row>
    <row r="1151" spans="2:38" s="1484" customFormat="1" ht="15" customHeight="1">
      <c r="B1151" s="1484" t="s">
        <v>2923</v>
      </c>
      <c r="J1151" s="1666"/>
      <c r="K1151" s="1666"/>
      <c r="L1151" s="1901"/>
      <c r="M1151" s="1666"/>
      <c r="N1151" s="1666"/>
      <c r="O1151" s="1666"/>
      <c r="P1151" s="33"/>
      <c r="R1151" s="1666"/>
      <c r="S1151" s="1666"/>
      <c r="T1151" s="1666"/>
      <c r="U1151" s="1666"/>
      <c r="V1151" s="1666"/>
      <c r="W1151" s="1666"/>
      <c r="X1151" s="1666"/>
      <c r="Y1151" s="1901"/>
      <c r="Z1151" s="1901"/>
      <c r="AA1151" s="1901"/>
      <c r="AB1151" s="1666"/>
      <c r="AC1151" s="2483"/>
      <c r="AD1151" s="1901"/>
      <c r="AE1151" s="1901"/>
      <c r="AF1151" s="1666"/>
      <c r="AG1151" s="1666"/>
      <c r="AH1151" s="2791"/>
      <c r="AJ1151"/>
      <c r="AK1151" s="2933"/>
      <c r="AL1151" s="2938"/>
    </row>
    <row r="1152" spans="2:38">
      <c r="B1152" s="561" t="s">
        <v>1086</v>
      </c>
      <c r="C1152" s="1461" t="s">
        <v>2766</v>
      </c>
      <c r="D1152" s="1461" t="s">
        <v>2193</v>
      </c>
      <c r="E1152" s="1462"/>
      <c r="F1152" s="139">
        <v>929001901402</v>
      </c>
      <c r="G1152" s="496">
        <v>8718696814512</v>
      </c>
      <c r="H1152" s="589" t="s">
        <v>1087</v>
      </c>
      <c r="I1152" s="589"/>
      <c r="J1152" s="371">
        <v>9.5</v>
      </c>
      <c r="K1152" s="1570">
        <v>950</v>
      </c>
      <c r="L1152" s="269">
        <v>3000</v>
      </c>
      <c r="M1152" s="314">
        <v>15000</v>
      </c>
      <c r="N1152" s="269">
        <v>2</v>
      </c>
      <c r="O1152" s="269" t="s">
        <v>117</v>
      </c>
      <c r="P1152" s="1993">
        <v>72</v>
      </c>
      <c r="Q1152" s="14"/>
      <c r="R1152" s="1768" t="s">
        <v>48</v>
      </c>
      <c r="S1152" s="269"/>
      <c r="T1152" s="269" t="s">
        <v>3121</v>
      </c>
      <c r="U1152" s="269" t="s">
        <v>112</v>
      </c>
      <c r="V1152" s="269" t="s">
        <v>147</v>
      </c>
      <c r="W1152" s="295" t="s">
        <v>198</v>
      </c>
      <c r="X1152" s="295">
        <v>100</v>
      </c>
      <c r="Y1152" s="269">
        <v>37.200000000000003</v>
      </c>
      <c r="Z1152" s="269"/>
      <c r="AA1152" s="269">
        <v>114.3</v>
      </c>
      <c r="AB1152" s="269" t="s">
        <v>113</v>
      </c>
      <c r="AC1152" s="295">
        <v>80</v>
      </c>
      <c r="AD1152" s="269">
        <v>415169</v>
      </c>
      <c r="AE1152" s="2578">
        <v>871869681451200</v>
      </c>
      <c r="AF1152" s="269">
        <v>10</v>
      </c>
      <c r="AG1152" s="269" t="s">
        <v>113</v>
      </c>
      <c r="AH1152" s="2782">
        <v>4</v>
      </c>
      <c r="AL1152" s="2938"/>
    </row>
    <row r="1153" spans="2:38">
      <c r="B1153" s="2179"/>
      <c r="C1153" s="834" t="s">
        <v>2766</v>
      </c>
      <c r="D1153" s="834" t="s">
        <v>2193</v>
      </c>
      <c r="E1153" s="1483"/>
      <c r="F1153" s="1051">
        <v>929001901502</v>
      </c>
      <c r="G1153" s="468">
        <v>8718696814536</v>
      </c>
      <c r="H1153" s="263" t="s">
        <v>1088</v>
      </c>
      <c r="I1153" s="263"/>
      <c r="J1153" s="485">
        <v>9.5</v>
      </c>
      <c r="K1153" s="1110">
        <v>1050</v>
      </c>
      <c r="L1153" s="273">
        <v>4000</v>
      </c>
      <c r="M1153" s="479">
        <v>15000</v>
      </c>
      <c r="N1153" s="287">
        <v>2</v>
      </c>
      <c r="O1153" s="273" t="s">
        <v>119</v>
      </c>
      <c r="P1153" s="1994">
        <v>72</v>
      </c>
      <c r="Q1153" s="14"/>
      <c r="R1153" s="1769" t="s">
        <v>48</v>
      </c>
      <c r="S1153" s="273"/>
      <c r="T1153" s="273" t="s">
        <v>3121</v>
      </c>
      <c r="U1153" s="273" t="s">
        <v>112</v>
      </c>
      <c r="V1153" s="273" t="s">
        <v>121</v>
      </c>
      <c r="W1153" s="284" t="s">
        <v>198</v>
      </c>
      <c r="X1153" s="284">
        <v>110</v>
      </c>
      <c r="Y1153" s="273">
        <v>37.200000000000003</v>
      </c>
      <c r="Z1153" s="273"/>
      <c r="AA1153" s="273">
        <v>114.3</v>
      </c>
      <c r="AB1153" s="273" t="s">
        <v>113</v>
      </c>
      <c r="AC1153" s="1477">
        <v>80</v>
      </c>
      <c r="AD1153" s="273">
        <v>415170</v>
      </c>
      <c r="AE1153" s="2585">
        <v>871869681453600</v>
      </c>
      <c r="AF1153" s="273">
        <v>10</v>
      </c>
      <c r="AG1153" s="273" t="s">
        <v>113</v>
      </c>
      <c r="AH1153" s="2780">
        <v>4</v>
      </c>
      <c r="AL1153" s="2938"/>
    </row>
    <row r="1154" spans="2:38" ht="14.5" customHeight="1">
      <c r="B1154" s="14"/>
      <c r="C1154" s="14"/>
      <c r="D1154" s="14"/>
      <c r="E1154" s="8"/>
      <c r="F1154" s="1074"/>
      <c r="G1154" s="154"/>
      <c r="H1154" s="154"/>
      <c r="I1154" s="154"/>
      <c r="J1154" s="369"/>
      <c r="K1154" s="357"/>
      <c r="L1154" s="1931"/>
      <c r="M1154" s="357"/>
      <c r="N1154" s="294"/>
      <c r="O1154" s="1690"/>
      <c r="P1154" s="2501"/>
      <c r="Q1154" s="14"/>
      <c r="R1154" s="1690"/>
      <c r="S1154" s="1690"/>
      <c r="T1154" s="1690"/>
      <c r="U1154" s="1690"/>
      <c r="V1154" s="1690"/>
      <c r="W1154" s="1690"/>
      <c r="X1154" s="1690"/>
      <c r="Y1154" s="1931"/>
      <c r="Z1154" s="1931"/>
      <c r="AA1154" s="1931"/>
      <c r="AB1154" s="1690"/>
      <c r="AC1154" s="294"/>
      <c r="AD1154" s="1931"/>
      <c r="AE1154" s="2662"/>
      <c r="AF1154" s="1690"/>
      <c r="AG1154" s="1690"/>
      <c r="AH1154" s="2869"/>
      <c r="AI1154"/>
      <c r="AL1154" s="2938"/>
    </row>
    <row r="1155" spans="2:38">
      <c r="B1155" s="1564" t="s">
        <v>2810</v>
      </c>
      <c r="C1155" s="2396" t="s">
        <v>2766</v>
      </c>
      <c r="D1155" s="1395" t="s">
        <v>2193</v>
      </c>
      <c r="E1155" s="1501"/>
      <c r="F1155" s="2320">
        <v>929002058731</v>
      </c>
      <c r="G1155" s="1209">
        <v>8718699782733</v>
      </c>
      <c r="H1155" s="1356" t="s">
        <v>1089</v>
      </c>
      <c r="I1155" s="1356"/>
      <c r="J1155" s="1226">
        <v>8</v>
      </c>
      <c r="K1155" s="1565">
        <v>806</v>
      </c>
      <c r="L1155" s="1227">
        <v>2700</v>
      </c>
      <c r="M1155" s="1228">
        <v>15000</v>
      </c>
      <c r="N1155" s="1200">
        <v>2</v>
      </c>
      <c r="O1155" s="1227" t="s">
        <v>117</v>
      </c>
      <c r="P1155" s="2010">
        <v>320</v>
      </c>
      <c r="Q1155" s="14"/>
      <c r="R1155" s="1849" t="s">
        <v>48</v>
      </c>
      <c r="S1155" s="1227"/>
      <c r="T1155" s="1227" t="s">
        <v>3120</v>
      </c>
      <c r="U1155" s="1227" t="s">
        <v>112</v>
      </c>
      <c r="V1155" s="1227" t="s">
        <v>116</v>
      </c>
      <c r="W1155" s="1638" t="s">
        <v>198</v>
      </c>
      <c r="X1155" s="1638">
        <v>100</v>
      </c>
      <c r="Y1155" s="1227">
        <v>63</v>
      </c>
      <c r="Z1155" s="1227"/>
      <c r="AA1155" s="1227">
        <v>122</v>
      </c>
      <c r="AB1155" s="1227" t="s">
        <v>113</v>
      </c>
      <c r="AC1155" s="1200">
        <v>80</v>
      </c>
      <c r="AD1155" s="1227">
        <v>391902</v>
      </c>
      <c r="AE1155" s="2615">
        <v>871869978273300</v>
      </c>
      <c r="AF1155" s="1227">
        <v>4</v>
      </c>
      <c r="AG1155" s="1227" t="s">
        <v>113</v>
      </c>
      <c r="AH1155" s="2889">
        <v>4</v>
      </c>
      <c r="AL1155" s="2938"/>
    </row>
    <row r="1156" spans="2:38" ht="14.5" customHeight="1">
      <c r="B1156" s="3"/>
      <c r="C1156" s="14"/>
      <c r="D1156" s="14"/>
      <c r="E1156" s="8"/>
      <c r="F1156" s="2756" t="s">
        <v>1090</v>
      </c>
      <c r="G1156" s="2"/>
      <c r="H1156" s="39"/>
      <c r="I1156" s="39"/>
      <c r="J1156" s="292"/>
      <c r="K1156" s="292"/>
      <c r="L1156" s="292"/>
      <c r="M1156" s="293"/>
      <c r="N1156" s="6"/>
      <c r="O1156" s="6"/>
      <c r="P1156" s="145"/>
      <c r="Q1156" s="14"/>
      <c r="R1156" s="6"/>
      <c r="S1156" s="6"/>
      <c r="T1156" s="6"/>
      <c r="U1156" s="6"/>
      <c r="V1156" s="6"/>
      <c r="W1156" s="6"/>
      <c r="X1156" s="6"/>
      <c r="Y1156" s="292"/>
      <c r="Z1156" s="292"/>
      <c r="AA1156" s="292"/>
      <c r="AB1156" s="6"/>
      <c r="AC1156" s="296"/>
      <c r="AD1156" s="292"/>
      <c r="AE1156" s="292"/>
      <c r="AF1156" s="6"/>
      <c r="AG1156" s="6"/>
      <c r="AH1156" s="688"/>
      <c r="AI1156"/>
      <c r="AL1156" s="2938"/>
    </row>
    <row r="1157" spans="2:38" ht="14.5" customHeight="1">
      <c r="B1157" s="3"/>
      <c r="C1157" s="14"/>
      <c r="D1157" s="14"/>
      <c r="E1157" s="8"/>
      <c r="F1157" s="2"/>
      <c r="G1157" s="2"/>
      <c r="H1157" s="39"/>
      <c r="I1157" s="39"/>
      <c r="J1157" s="292"/>
      <c r="K1157" s="292"/>
      <c r="L1157" s="292"/>
      <c r="M1157" s="293"/>
      <c r="N1157" s="6"/>
      <c r="O1157" s="6"/>
      <c r="P1157" s="145"/>
      <c r="Q1157" s="14"/>
      <c r="R1157" s="6"/>
      <c r="S1157" s="6"/>
      <c r="T1157" s="6"/>
      <c r="U1157" s="6"/>
      <c r="V1157" s="6"/>
      <c r="W1157" s="6"/>
      <c r="X1157" s="6"/>
      <c r="Y1157" s="292"/>
      <c r="Z1157" s="292"/>
      <c r="AA1157" s="292"/>
      <c r="AB1157" s="6"/>
      <c r="AC1157" s="296"/>
      <c r="AD1157" s="292"/>
      <c r="AE1157" s="292"/>
      <c r="AF1157" s="6"/>
      <c r="AG1157" s="6"/>
      <c r="AH1157" s="688"/>
      <c r="AI1157"/>
      <c r="AL1157" s="2938"/>
    </row>
    <row r="1158" spans="2:38">
      <c r="B1158" s="1657" t="s">
        <v>2811</v>
      </c>
      <c r="C1158" s="1395" t="s">
        <v>2766</v>
      </c>
      <c r="D1158" s="1395" t="s">
        <v>2193</v>
      </c>
      <c r="E1158" s="1501" t="s">
        <v>2769</v>
      </c>
      <c r="F1158" s="885">
        <v>929003785202</v>
      </c>
      <c r="G1158" s="1566">
        <v>8720169353336</v>
      </c>
      <c r="H1158" s="1566" t="s">
        <v>2119</v>
      </c>
      <c r="I1158" s="1566"/>
      <c r="J1158" s="1406">
        <v>8</v>
      </c>
      <c r="K1158" s="1567">
        <v>800</v>
      </c>
      <c r="L1158" s="1360" t="s">
        <v>2254</v>
      </c>
      <c r="M1158" s="1568">
        <v>15000</v>
      </c>
      <c r="N1158" s="1569">
        <v>2</v>
      </c>
      <c r="O1158" s="1358" t="s">
        <v>117</v>
      </c>
      <c r="P1158" s="2509">
        <v>125</v>
      </c>
      <c r="Q1158" s="973"/>
      <c r="R1158" s="1850" t="s">
        <v>48</v>
      </c>
      <c r="S1158" s="1358"/>
      <c r="T1158" s="1358" t="s">
        <v>3120</v>
      </c>
      <c r="U1158" s="1358" t="s">
        <v>112</v>
      </c>
      <c r="V1158" s="1358" t="s">
        <v>3002</v>
      </c>
      <c r="W1158" s="1361" t="s">
        <v>198</v>
      </c>
      <c r="X1158" s="1361">
        <v>100</v>
      </c>
      <c r="Y1158" s="1360">
        <v>60</v>
      </c>
      <c r="Z1158" s="1360"/>
      <c r="AA1158" s="1360">
        <v>115</v>
      </c>
      <c r="AB1158" s="1358" t="s">
        <v>133</v>
      </c>
      <c r="AC1158" s="1569">
        <v>80</v>
      </c>
      <c r="AD1158" s="1360">
        <v>2022894</v>
      </c>
      <c r="AE1158" s="2619">
        <v>872016935333600</v>
      </c>
      <c r="AF1158" s="1360">
        <v>10</v>
      </c>
      <c r="AG1158" s="1360" t="s">
        <v>113</v>
      </c>
      <c r="AH1158" s="2890">
        <v>4</v>
      </c>
      <c r="AL1158" s="2938"/>
    </row>
    <row r="1159" spans="2:38" ht="14.5" customHeight="1">
      <c r="B1159" s="14"/>
      <c r="C1159" s="14"/>
      <c r="D1159" s="14"/>
      <c r="E1159" s="14"/>
      <c r="F1159" s="2756" t="s">
        <v>2814</v>
      </c>
      <c r="G1159" s="21"/>
      <c r="H1159" s="14"/>
      <c r="I1159" s="14"/>
      <c r="J1159" s="145"/>
      <c r="K1159" s="145"/>
      <c r="L1159" s="404"/>
      <c r="M1159" s="145"/>
      <c r="N1159" s="145"/>
      <c r="O1159" s="145"/>
      <c r="P1159" s="144"/>
      <c r="Q1159" s="14"/>
      <c r="R1159" s="145"/>
      <c r="S1159" s="145"/>
      <c r="T1159" s="145"/>
      <c r="U1159" s="145"/>
      <c r="V1159" s="145"/>
      <c r="W1159" s="145"/>
      <c r="X1159" s="145"/>
      <c r="Y1159" s="404"/>
      <c r="Z1159" s="404"/>
      <c r="AA1159" s="404"/>
      <c r="AB1159" s="145"/>
      <c r="AC1159" s="145"/>
      <c r="AD1159" s="404"/>
      <c r="AE1159" s="404"/>
      <c r="AF1159" s="145"/>
      <c r="AG1159" s="145"/>
      <c r="AH1159" s="2828"/>
      <c r="AI1159"/>
      <c r="AL1159" s="2938"/>
    </row>
    <row r="1160" spans="2:38" ht="14.5" customHeight="1">
      <c r="B1160" s="3"/>
      <c r="C1160" s="14"/>
      <c r="D1160" s="14"/>
      <c r="E1160" s="14"/>
      <c r="F1160" s="536"/>
      <c r="G1160" s="2"/>
      <c r="H1160" s="39"/>
      <c r="I1160" s="39"/>
      <c r="J1160" s="292"/>
      <c r="K1160" s="1135"/>
      <c r="L1160" s="292"/>
      <c r="M1160" s="293"/>
      <c r="N1160" s="6"/>
      <c r="O1160" s="6"/>
      <c r="P1160" s="145"/>
      <c r="Q1160" s="14"/>
      <c r="R1160" s="6"/>
      <c r="S1160" s="6"/>
      <c r="T1160" s="6"/>
      <c r="U1160" s="6"/>
      <c r="V1160" s="6"/>
      <c r="W1160" s="6"/>
      <c r="X1160" s="6"/>
      <c r="Y1160" s="292"/>
      <c r="Z1160" s="292"/>
      <c r="AA1160" s="292"/>
      <c r="AB1160" s="6"/>
      <c r="AC1160" s="296"/>
      <c r="AD1160" s="292"/>
      <c r="AE1160" s="292"/>
      <c r="AF1160" s="6"/>
      <c r="AG1160" s="6"/>
      <c r="AH1160" s="688"/>
      <c r="AI1160"/>
      <c r="AL1160" s="2938"/>
    </row>
    <row r="1161" spans="2:38">
      <c r="B1161" s="561" t="s">
        <v>2694</v>
      </c>
      <c r="C1161" s="1461" t="s">
        <v>2766</v>
      </c>
      <c r="D1161" s="1461" t="s">
        <v>2193</v>
      </c>
      <c r="E1161" s="1462"/>
      <c r="F1161" s="2311">
        <v>929003540208</v>
      </c>
      <c r="G1161" s="496">
        <v>8720169168954</v>
      </c>
      <c r="H1161" s="589" t="s">
        <v>1015</v>
      </c>
      <c r="I1161" s="589"/>
      <c r="J1161" s="371">
        <v>4.9000000000000004</v>
      </c>
      <c r="K1161" s="1130">
        <v>470</v>
      </c>
      <c r="L1161" s="3254">
        <v>2700</v>
      </c>
      <c r="M1161" s="359">
        <v>15000</v>
      </c>
      <c r="N1161" s="309">
        <v>2</v>
      </c>
      <c r="O1161" s="3255" t="s">
        <v>117</v>
      </c>
      <c r="P1161" s="2502">
        <v>50</v>
      </c>
      <c r="Q1161" s="973"/>
      <c r="R1161" s="3256" t="s">
        <v>48</v>
      </c>
      <c r="S1161" s="3255"/>
      <c r="T1161" s="3255" t="s">
        <v>3119</v>
      </c>
      <c r="U1161" s="3255" t="s">
        <v>112</v>
      </c>
      <c r="V1161" s="3255" t="s">
        <v>116</v>
      </c>
      <c r="W1161" s="3255" t="s">
        <v>198</v>
      </c>
      <c r="X1161" s="3255">
        <v>95</v>
      </c>
      <c r="Y1161" s="3254">
        <v>60</v>
      </c>
      <c r="Z1161" s="3254"/>
      <c r="AA1161" s="3254">
        <v>107</v>
      </c>
      <c r="AB1161" s="3255" t="s">
        <v>113</v>
      </c>
      <c r="AC1161" s="309">
        <v>80</v>
      </c>
      <c r="AD1161" s="3254">
        <v>1137333</v>
      </c>
      <c r="AE1161" s="2578">
        <v>872016916895400</v>
      </c>
      <c r="AF1161" s="3254">
        <v>10</v>
      </c>
      <c r="AG1161" s="3254" t="s">
        <v>113</v>
      </c>
      <c r="AH1161" s="3257">
        <v>4</v>
      </c>
      <c r="AL1161" s="2938"/>
    </row>
    <row r="1162" spans="2:38">
      <c r="B1162" s="2177"/>
      <c r="C1162" s="557" t="s">
        <v>2766</v>
      </c>
      <c r="D1162" s="557" t="s">
        <v>2193</v>
      </c>
      <c r="E1162" s="1463"/>
      <c r="F1162" s="846">
        <v>929003560908</v>
      </c>
      <c r="G1162" s="104">
        <v>8720169169111</v>
      </c>
      <c r="H1162" s="105" t="s">
        <v>1016</v>
      </c>
      <c r="I1162" s="105"/>
      <c r="J1162" s="333">
        <v>4.9000000000000004</v>
      </c>
      <c r="K1162" s="1125">
        <v>470</v>
      </c>
      <c r="L1162" s="1935">
        <v>3000</v>
      </c>
      <c r="M1162" s="335">
        <v>15000</v>
      </c>
      <c r="N1162" s="289">
        <v>2</v>
      </c>
      <c r="O1162" s="1534" t="s">
        <v>117</v>
      </c>
      <c r="P1162" s="2503">
        <v>50</v>
      </c>
      <c r="Q1162" s="973"/>
      <c r="R1162" s="1842" t="s">
        <v>48</v>
      </c>
      <c r="S1162" s="1534"/>
      <c r="T1162" s="1534" t="s">
        <v>3119</v>
      </c>
      <c r="U1162" s="1534" t="s">
        <v>112</v>
      </c>
      <c r="V1162" s="1534" t="s">
        <v>147</v>
      </c>
      <c r="W1162" s="1534" t="s">
        <v>198</v>
      </c>
      <c r="X1162" s="1534">
        <v>95</v>
      </c>
      <c r="Y1162" s="1935">
        <v>60</v>
      </c>
      <c r="Z1162" s="1935"/>
      <c r="AA1162" s="1935">
        <v>107</v>
      </c>
      <c r="AB1162" s="1534" t="s">
        <v>113</v>
      </c>
      <c r="AC1162" s="289">
        <v>80</v>
      </c>
      <c r="AD1162" s="1935">
        <v>1218501</v>
      </c>
      <c r="AE1162" s="2517">
        <v>872016916911100</v>
      </c>
      <c r="AF1162" s="1935">
        <v>10</v>
      </c>
      <c r="AG1162" s="1935" t="s">
        <v>113</v>
      </c>
      <c r="AH1162" s="2879">
        <v>4</v>
      </c>
      <c r="AL1162" s="2938"/>
    </row>
    <row r="1163" spans="2:38">
      <c r="B1163" s="2177"/>
      <c r="C1163" s="557" t="s">
        <v>2766</v>
      </c>
      <c r="D1163" s="557" t="s">
        <v>2193</v>
      </c>
      <c r="E1163" s="1463"/>
      <c r="F1163" s="846">
        <v>929003564108</v>
      </c>
      <c r="G1163" s="104">
        <v>8720169169036</v>
      </c>
      <c r="H1163" s="105" t="s">
        <v>1017</v>
      </c>
      <c r="I1163" s="105"/>
      <c r="J1163" s="333">
        <v>4.9000000000000004</v>
      </c>
      <c r="K1163" s="1125">
        <v>470</v>
      </c>
      <c r="L1163" s="1935">
        <v>4000</v>
      </c>
      <c r="M1163" s="335">
        <v>15000</v>
      </c>
      <c r="N1163" s="289">
        <v>2</v>
      </c>
      <c r="O1163" s="1534" t="s">
        <v>117</v>
      </c>
      <c r="P1163" s="2503">
        <v>50</v>
      </c>
      <c r="Q1163" s="973"/>
      <c r="R1163" s="1842" t="s">
        <v>48</v>
      </c>
      <c r="S1163" s="1534"/>
      <c r="T1163" s="1534" t="s">
        <v>3119</v>
      </c>
      <c r="U1163" s="1534" t="s">
        <v>112</v>
      </c>
      <c r="V1163" s="1534" t="s">
        <v>121</v>
      </c>
      <c r="W1163" s="1534" t="s">
        <v>198</v>
      </c>
      <c r="X1163" s="1534">
        <v>95</v>
      </c>
      <c r="Y1163" s="1935">
        <v>60</v>
      </c>
      <c r="Z1163" s="1935"/>
      <c r="AA1163" s="1935">
        <v>107</v>
      </c>
      <c r="AB1163" s="1534" t="s">
        <v>113</v>
      </c>
      <c r="AC1163" s="289">
        <v>80</v>
      </c>
      <c r="AD1163" s="1935">
        <v>1227623</v>
      </c>
      <c r="AE1163" s="2517">
        <v>872016916903600</v>
      </c>
      <c r="AF1163" s="1935">
        <v>10</v>
      </c>
      <c r="AG1163" s="1935" t="s">
        <v>113</v>
      </c>
      <c r="AH1163" s="2879">
        <v>4</v>
      </c>
      <c r="AL1163" s="2938"/>
    </row>
    <row r="1164" spans="2:38">
      <c r="B1164" s="2177"/>
      <c r="C1164" s="557" t="s">
        <v>2766</v>
      </c>
      <c r="D1164" s="557" t="s">
        <v>2193</v>
      </c>
      <c r="E1164" s="1463"/>
      <c r="F1164" s="846">
        <v>929003604208</v>
      </c>
      <c r="G1164" s="104">
        <v>8720169169197</v>
      </c>
      <c r="H1164" s="105" t="s">
        <v>1018</v>
      </c>
      <c r="I1164" s="105"/>
      <c r="J1164" s="333">
        <v>4.9000000000000004</v>
      </c>
      <c r="K1164" s="1125">
        <v>470</v>
      </c>
      <c r="L1164" s="1935">
        <v>6500</v>
      </c>
      <c r="M1164" s="335">
        <v>15000</v>
      </c>
      <c r="N1164" s="289">
        <v>2</v>
      </c>
      <c r="O1164" s="1534" t="s">
        <v>117</v>
      </c>
      <c r="P1164" s="2503">
        <v>50</v>
      </c>
      <c r="Q1164" s="973"/>
      <c r="R1164" s="1842" t="s">
        <v>48</v>
      </c>
      <c r="S1164" s="1534"/>
      <c r="T1164" s="1534" t="s">
        <v>3119</v>
      </c>
      <c r="U1164" s="1534" t="s">
        <v>112</v>
      </c>
      <c r="V1164" s="1534" t="s">
        <v>150</v>
      </c>
      <c r="W1164" s="1534" t="s">
        <v>198</v>
      </c>
      <c r="X1164" s="1534">
        <v>95</v>
      </c>
      <c r="Y1164" s="1935">
        <v>60</v>
      </c>
      <c r="Z1164" s="1935"/>
      <c r="AA1164" s="1935">
        <v>107</v>
      </c>
      <c r="AB1164" s="1534" t="s">
        <v>113</v>
      </c>
      <c r="AC1164" s="289">
        <v>80</v>
      </c>
      <c r="AD1164" s="1935">
        <v>1365424</v>
      </c>
      <c r="AE1164" s="2517">
        <v>872016916919700</v>
      </c>
      <c r="AF1164" s="1935">
        <v>10</v>
      </c>
      <c r="AG1164" s="1935" t="s">
        <v>113</v>
      </c>
      <c r="AH1164" s="2879">
        <v>4</v>
      </c>
      <c r="AL1164" s="2938"/>
    </row>
    <row r="1165" spans="2:38">
      <c r="B1165" s="2186"/>
      <c r="C1165" s="557" t="s">
        <v>2766</v>
      </c>
      <c r="D1165" s="557" t="s">
        <v>2193</v>
      </c>
      <c r="E1165" s="1463"/>
      <c r="F1165" s="846">
        <v>929002306208</v>
      </c>
      <c r="G1165" s="104">
        <v>8720169168978</v>
      </c>
      <c r="H1165" s="105" t="s">
        <v>1019</v>
      </c>
      <c r="I1165" s="105"/>
      <c r="J1165" s="333">
        <v>8</v>
      </c>
      <c r="K1165" s="1125">
        <v>806</v>
      </c>
      <c r="L1165" s="466">
        <v>2700</v>
      </c>
      <c r="M1165" s="335">
        <v>15000</v>
      </c>
      <c r="N1165" s="289">
        <v>2</v>
      </c>
      <c r="O1165" s="370" t="s">
        <v>117</v>
      </c>
      <c r="P1165" s="2503">
        <v>59</v>
      </c>
      <c r="Q1165" s="14"/>
      <c r="R1165" s="1841" t="s">
        <v>48</v>
      </c>
      <c r="S1165" s="370"/>
      <c r="T1165" s="370" t="s">
        <v>3120</v>
      </c>
      <c r="U1165" s="370" t="s">
        <v>112</v>
      </c>
      <c r="V1165" s="370" t="s">
        <v>116</v>
      </c>
      <c r="W1165" s="370" t="s">
        <v>198</v>
      </c>
      <c r="X1165" s="370">
        <v>100</v>
      </c>
      <c r="Y1165" s="466">
        <v>60</v>
      </c>
      <c r="Z1165" s="466"/>
      <c r="AA1165" s="466">
        <v>108</v>
      </c>
      <c r="AB1165" s="370" t="s">
        <v>113</v>
      </c>
      <c r="AC1165" s="289">
        <v>80</v>
      </c>
      <c r="AD1165" s="466">
        <v>397611</v>
      </c>
      <c r="AE1165" s="2517">
        <v>872016916897800</v>
      </c>
      <c r="AF1165" s="466">
        <v>10</v>
      </c>
      <c r="AG1165" s="466" t="s">
        <v>113</v>
      </c>
      <c r="AH1165" s="2878">
        <v>4</v>
      </c>
      <c r="AL1165" s="2938"/>
    </row>
    <row r="1166" spans="2:38">
      <c r="B1166" s="2186"/>
      <c r="C1166" s="557" t="s">
        <v>2766</v>
      </c>
      <c r="D1166" s="557" t="s">
        <v>2193</v>
      </c>
      <c r="E1166" s="1463"/>
      <c r="F1166" s="846">
        <v>929002306202</v>
      </c>
      <c r="G1166" s="104">
        <v>8719514420670</v>
      </c>
      <c r="H1166" s="105" t="s">
        <v>2241</v>
      </c>
      <c r="I1166" s="105" t="s">
        <v>2741</v>
      </c>
      <c r="J1166" s="333">
        <v>8</v>
      </c>
      <c r="K1166" s="1125">
        <v>806</v>
      </c>
      <c r="L1166" s="1935">
        <v>2700</v>
      </c>
      <c r="M1166" s="335">
        <v>15000</v>
      </c>
      <c r="N1166" s="289">
        <v>2</v>
      </c>
      <c r="O1166" s="1534" t="s">
        <v>117</v>
      </c>
      <c r="P1166" s="2503">
        <v>329</v>
      </c>
      <c r="Q1166" s="973"/>
      <c r="R1166" s="1842" t="s">
        <v>48</v>
      </c>
      <c r="S1166" s="1534"/>
      <c r="T1166" s="1534" t="s">
        <v>3120</v>
      </c>
      <c r="U1166" s="1534" t="s">
        <v>112</v>
      </c>
      <c r="V1166" s="1534" t="s">
        <v>116</v>
      </c>
      <c r="W1166" s="1534" t="s">
        <v>198</v>
      </c>
      <c r="X1166" s="1534">
        <v>100</v>
      </c>
      <c r="Y1166" s="1935">
        <v>60</v>
      </c>
      <c r="Z1166" s="1935"/>
      <c r="AA1166" s="1935">
        <v>108</v>
      </c>
      <c r="AB1166" s="1534" t="s">
        <v>113</v>
      </c>
      <c r="AC1166" s="289">
        <v>80</v>
      </c>
      <c r="AD1166" s="1935">
        <v>397611</v>
      </c>
      <c r="AE1166" s="2517">
        <v>871951442067000</v>
      </c>
      <c r="AF1166" s="1935">
        <v>6</v>
      </c>
      <c r="AG1166" s="1935" t="s">
        <v>113</v>
      </c>
      <c r="AH1166" s="2879">
        <v>24</v>
      </c>
      <c r="AL1166" s="2938"/>
    </row>
    <row r="1167" spans="2:38">
      <c r="B1167" s="2186"/>
      <c r="C1167" s="557" t="s">
        <v>2766</v>
      </c>
      <c r="D1167" s="557" t="s">
        <v>2193</v>
      </c>
      <c r="E1167" s="1463"/>
      <c r="F1167" s="846">
        <v>929003774009</v>
      </c>
      <c r="G1167" s="104">
        <v>8720169325111</v>
      </c>
      <c r="H1167" s="105" t="s">
        <v>2245</v>
      </c>
      <c r="I1167" s="105" t="s">
        <v>2742</v>
      </c>
      <c r="J1167" s="333">
        <v>8</v>
      </c>
      <c r="K1167" s="1125">
        <v>806</v>
      </c>
      <c r="L1167" s="1935">
        <v>2700</v>
      </c>
      <c r="M1167" s="335">
        <v>15000</v>
      </c>
      <c r="N1167" s="289">
        <v>2</v>
      </c>
      <c r="O1167" s="1534" t="s">
        <v>117</v>
      </c>
      <c r="P1167" s="2503">
        <v>620</v>
      </c>
      <c r="Q1167" s="973"/>
      <c r="R1167" s="1842" t="s">
        <v>48</v>
      </c>
      <c r="S1167" s="1534"/>
      <c r="T1167" s="1534" t="s">
        <v>3120</v>
      </c>
      <c r="U1167" s="1534" t="s">
        <v>112</v>
      </c>
      <c r="V1167" s="1534" t="s">
        <v>116</v>
      </c>
      <c r="W1167" s="1534" t="s">
        <v>198</v>
      </c>
      <c r="X1167" s="1534">
        <v>100</v>
      </c>
      <c r="Y1167" s="1935">
        <v>60</v>
      </c>
      <c r="Z1167" s="1935"/>
      <c r="AA1167" s="1935">
        <v>107</v>
      </c>
      <c r="AB1167" s="1534" t="s">
        <v>113</v>
      </c>
      <c r="AC1167" s="289">
        <v>80</v>
      </c>
      <c r="AD1167" s="1935">
        <v>1936627</v>
      </c>
      <c r="AE1167" s="2517">
        <v>872016932511100</v>
      </c>
      <c r="AF1167" s="1935">
        <v>3</v>
      </c>
      <c r="AG1167" s="1935" t="s">
        <v>113</v>
      </c>
      <c r="AH1167" s="2879">
        <v>48</v>
      </c>
      <c r="AL1167" s="2938"/>
    </row>
    <row r="1168" spans="2:38">
      <c r="B1168" s="2186"/>
      <c r="C1168" s="557" t="s">
        <v>2766</v>
      </c>
      <c r="D1168" s="557" t="s">
        <v>2193</v>
      </c>
      <c r="E1168" s="1463"/>
      <c r="F1168" s="846">
        <v>929003607408</v>
      </c>
      <c r="G1168" s="104">
        <v>8720169169135</v>
      </c>
      <c r="H1168" s="105" t="s">
        <v>3211</v>
      </c>
      <c r="I1168" s="105"/>
      <c r="J1168" s="333">
        <v>8</v>
      </c>
      <c r="K1168" s="1125">
        <v>806</v>
      </c>
      <c r="L1168" s="1935">
        <v>3000</v>
      </c>
      <c r="M1168" s="335">
        <v>15000</v>
      </c>
      <c r="N1168" s="289">
        <v>2</v>
      </c>
      <c r="O1168" s="1534" t="s">
        <v>117</v>
      </c>
      <c r="P1168" s="2503">
        <v>59</v>
      </c>
      <c r="Q1168" s="14"/>
      <c r="R1168" s="1842" t="s">
        <v>48</v>
      </c>
      <c r="S1168" s="1534"/>
      <c r="T1168" s="1534" t="s">
        <v>3120</v>
      </c>
      <c r="U1168" s="1534" t="s">
        <v>112</v>
      </c>
      <c r="V1168" s="1534" t="s">
        <v>147</v>
      </c>
      <c r="W1168" s="1534" t="s">
        <v>198</v>
      </c>
      <c r="X1168" s="1534">
        <v>100</v>
      </c>
      <c r="Y1168" s="1935">
        <v>60</v>
      </c>
      <c r="Z1168" s="1935"/>
      <c r="AA1168" s="1935">
        <v>108</v>
      </c>
      <c r="AB1168" s="1534" t="s">
        <v>113</v>
      </c>
      <c r="AC1168" s="289">
        <v>80</v>
      </c>
      <c r="AD1168" s="1935">
        <v>397635</v>
      </c>
      <c r="AE1168" s="2517">
        <v>872016916913500</v>
      </c>
      <c r="AF1168" s="1935">
        <v>10</v>
      </c>
      <c r="AG1168" s="1935" t="s">
        <v>113</v>
      </c>
      <c r="AH1168" s="2879">
        <v>4</v>
      </c>
      <c r="AL1168" s="2938"/>
    </row>
    <row r="1169" spans="2:38">
      <c r="B1169" s="2186"/>
      <c r="C1169" s="557" t="s">
        <v>2766</v>
      </c>
      <c r="D1169" s="557" t="s">
        <v>2193</v>
      </c>
      <c r="E1169" s="1463"/>
      <c r="F1169" s="846">
        <v>929003607409</v>
      </c>
      <c r="G1169" s="104">
        <v>8720169324695</v>
      </c>
      <c r="H1169" s="105" t="s">
        <v>2244</v>
      </c>
      <c r="I1169" s="105" t="s">
        <v>2742</v>
      </c>
      <c r="J1169" s="333">
        <v>8</v>
      </c>
      <c r="K1169" s="1125">
        <v>806</v>
      </c>
      <c r="L1169" s="1935">
        <v>3000</v>
      </c>
      <c r="M1169" s="335">
        <v>15000</v>
      </c>
      <c r="N1169" s="289">
        <v>2</v>
      </c>
      <c r="O1169" s="1534" t="s">
        <v>117</v>
      </c>
      <c r="P1169" s="2503">
        <v>620</v>
      </c>
      <c r="Q1169" s="973"/>
      <c r="R1169" s="1842" t="s">
        <v>48</v>
      </c>
      <c r="S1169" s="1534"/>
      <c r="T1169" s="1534" t="s">
        <v>3120</v>
      </c>
      <c r="U1169" s="1534" t="s">
        <v>112</v>
      </c>
      <c r="V1169" s="1534" t="s">
        <v>147</v>
      </c>
      <c r="W1169" s="1534" t="s">
        <v>198</v>
      </c>
      <c r="X1169" s="1534">
        <v>100</v>
      </c>
      <c r="Y1169" s="1935">
        <v>60</v>
      </c>
      <c r="Z1169" s="1935"/>
      <c r="AA1169" s="1935">
        <v>107</v>
      </c>
      <c r="AB1169" s="1534" t="s">
        <v>113</v>
      </c>
      <c r="AC1169" s="289">
        <v>80</v>
      </c>
      <c r="AD1169" s="1935">
        <v>1365423</v>
      </c>
      <c r="AE1169" s="2517">
        <v>872016932469500</v>
      </c>
      <c r="AF1169" s="1935">
        <v>3</v>
      </c>
      <c r="AG1169" s="1935" t="s">
        <v>113</v>
      </c>
      <c r="AH1169" s="2879">
        <v>48</v>
      </c>
      <c r="AL1169" s="2938"/>
    </row>
    <row r="1170" spans="2:38">
      <c r="B1170" s="2186"/>
      <c r="C1170" s="557" t="s">
        <v>2766</v>
      </c>
      <c r="D1170" s="557" t="s">
        <v>2193</v>
      </c>
      <c r="E1170" s="1463"/>
      <c r="F1170" s="846">
        <v>929002306308</v>
      </c>
      <c r="G1170" s="104">
        <v>8720169169050</v>
      </c>
      <c r="H1170" s="105" t="s">
        <v>3212</v>
      </c>
      <c r="I1170" s="105"/>
      <c r="J1170" s="333">
        <v>8</v>
      </c>
      <c r="K1170" s="1125">
        <v>806</v>
      </c>
      <c r="L1170" s="466">
        <v>4000</v>
      </c>
      <c r="M1170" s="335">
        <v>15000</v>
      </c>
      <c r="N1170" s="289">
        <v>2</v>
      </c>
      <c r="O1170" s="370" t="s">
        <v>117</v>
      </c>
      <c r="P1170" s="2503">
        <v>59</v>
      </c>
      <c r="Q1170" s="14"/>
      <c r="R1170" s="1841" t="s">
        <v>48</v>
      </c>
      <c r="S1170" s="370"/>
      <c r="T1170" s="370" t="s">
        <v>3120</v>
      </c>
      <c r="U1170" s="370" t="s">
        <v>112</v>
      </c>
      <c r="V1170" s="370" t="s">
        <v>121</v>
      </c>
      <c r="W1170" s="370" t="s">
        <v>198</v>
      </c>
      <c r="X1170" s="370">
        <v>100</v>
      </c>
      <c r="Y1170" s="466">
        <v>60</v>
      </c>
      <c r="Z1170" s="466"/>
      <c r="AA1170" s="466">
        <v>108</v>
      </c>
      <c r="AB1170" s="370" t="s">
        <v>113</v>
      </c>
      <c r="AC1170" s="289">
        <v>80</v>
      </c>
      <c r="AD1170" s="466">
        <v>397630</v>
      </c>
      <c r="AE1170" s="2517">
        <v>872016916905000</v>
      </c>
      <c r="AF1170" s="466">
        <v>10</v>
      </c>
      <c r="AG1170" s="466" t="s">
        <v>113</v>
      </c>
      <c r="AH1170" s="2878">
        <v>4</v>
      </c>
      <c r="AL1170" s="2938"/>
    </row>
    <row r="1171" spans="2:38">
      <c r="B1171" s="2186"/>
      <c r="C1171" s="557" t="s">
        <v>2766</v>
      </c>
      <c r="D1171" s="557" t="s">
        <v>2193</v>
      </c>
      <c r="E1171" s="1463"/>
      <c r="F1171" s="846">
        <v>929002306309</v>
      </c>
      <c r="G1171" s="104">
        <v>8720169324718</v>
      </c>
      <c r="H1171" s="105" t="s">
        <v>2243</v>
      </c>
      <c r="I1171" s="105" t="s">
        <v>2742</v>
      </c>
      <c r="J1171" s="333">
        <v>8</v>
      </c>
      <c r="K1171" s="1125">
        <v>806</v>
      </c>
      <c r="L1171" s="466">
        <v>4000</v>
      </c>
      <c r="M1171" s="335">
        <v>15000</v>
      </c>
      <c r="N1171" s="289">
        <v>2</v>
      </c>
      <c r="O1171" s="370" t="s">
        <v>117</v>
      </c>
      <c r="P1171" s="2503">
        <v>620</v>
      </c>
      <c r="Q1171" s="973"/>
      <c r="R1171" s="1841" t="s">
        <v>48</v>
      </c>
      <c r="S1171" s="370"/>
      <c r="T1171" s="370" t="s">
        <v>3120</v>
      </c>
      <c r="U1171" s="370" t="s">
        <v>112</v>
      </c>
      <c r="V1171" s="370" t="s">
        <v>121</v>
      </c>
      <c r="W1171" s="370" t="s">
        <v>198</v>
      </c>
      <c r="X1171" s="370">
        <v>100</v>
      </c>
      <c r="Y1171" s="466">
        <v>60</v>
      </c>
      <c r="Z1171" s="466"/>
      <c r="AA1171" s="466">
        <v>107</v>
      </c>
      <c r="AB1171" s="370" t="s">
        <v>113</v>
      </c>
      <c r="AC1171" s="289">
        <v>80</v>
      </c>
      <c r="AD1171" s="466">
        <v>397612</v>
      </c>
      <c r="AE1171" s="2517">
        <v>872016932471800</v>
      </c>
      <c r="AF1171" s="466">
        <v>3</v>
      </c>
      <c r="AG1171" s="466" t="s">
        <v>113</v>
      </c>
      <c r="AH1171" s="2878">
        <v>48</v>
      </c>
      <c r="AL1171" s="2938"/>
    </row>
    <row r="1172" spans="2:38">
      <c r="B1172" s="2186"/>
      <c r="C1172" s="557" t="s">
        <v>2766</v>
      </c>
      <c r="D1172" s="557" t="s">
        <v>2193</v>
      </c>
      <c r="E1172" s="1463"/>
      <c r="F1172" s="846">
        <v>929002306408</v>
      </c>
      <c r="G1172" s="104">
        <v>8720169169210</v>
      </c>
      <c r="H1172" s="105" t="s">
        <v>3213</v>
      </c>
      <c r="I1172" s="105"/>
      <c r="J1172" s="333">
        <v>8</v>
      </c>
      <c r="K1172" s="1125">
        <v>806</v>
      </c>
      <c r="L1172" s="466">
        <v>6500</v>
      </c>
      <c r="M1172" s="335">
        <v>15000</v>
      </c>
      <c r="N1172" s="289">
        <v>2</v>
      </c>
      <c r="O1172" s="370" t="s">
        <v>117</v>
      </c>
      <c r="P1172" s="2503">
        <v>59</v>
      </c>
      <c r="Q1172" s="14"/>
      <c r="R1172" s="1841" t="s">
        <v>48</v>
      </c>
      <c r="S1172" s="370"/>
      <c r="T1172" s="370" t="s">
        <v>3120</v>
      </c>
      <c r="U1172" s="370" t="s">
        <v>112</v>
      </c>
      <c r="V1172" s="370" t="s">
        <v>150</v>
      </c>
      <c r="W1172" s="370" t="s">
        <v>198</v>
      </c>
      <c r="X1172" s="370">
        <v>100</v>
      </c>
      <c r="Y1172" s="466">
        <v>60</v>
      </c>
      <c r="Z1172" s="466"/>
      <c r="AA1172" s="466">
        <v>108</v>
      </c>
      <c r="AB1172" s="370" t="s">
        <v>113</v>
      </c>
      <c r="AC1172" s="289">
        <v>80</v>
      </c>
      <c r="AD1172" s="466">
        <v>397636</v>
      </c>
      <c r="AE1172" s="2517">
        <v>872016916921000</v>
      </c>
      <c r="AF1172" s="466">
        <v>10</v>
      </c>
      <c r="AG1172" s="466" t="s">
        <v>113</v>
      </c>
      <c r="AH1172" s="2878">
        <v>4</v>
      </c>
      <c r="AL1172" s="2938"/>
    </row>
    <row r="1173" spans="2:38">
      <c r="B1173" s="2186"/>
      <c r="C1173" s="557" t="s">
        <v>2766</v>
      </c>
      <c r="D1173" s="557" t="s">
        <v>2193</v>
      </c>
      <c r="E1173" s="1463"/>
      <c r="F1173" s="846">
        <v>929002306508</v>
      </c>
      <c r="G1173" s="104">
        <v>8720169168992</v>
      </c>
      <c r="H1173" s="105" t="s">
        <v>3215</v>
      </c>
      <c r="I1173" s="105"/>
      <c r="J1173" s="333">
        <v>10</v>
      </c>
      <c r="K1173" s="1125">
        <v>1055</v>
      </c>
      <c r="L1173" s="1935">
        <v>2700</v>
      </c>
      <c r="M1173" s="335">
        <v>15000</v>
      </c>
      <c r="N1173" s="289">
        <v>2</v>
      </c>
      <c r="O1173" s="1534" t="s">
        <v>117</v>
      </c>
      <c r="P1173" s="2503">
        <v>66</v>
      </c>
      <c r="Q1173" s="14"/>
      <c r="R1173" s="1842" t="s">
        <v>48</v>
      </c>
      <c r="S1173" s="1534"/>
      <c r="T1173" s="1534" t="s">
        <v>3121</v>
      </c>
      <c r="U1173" s="1534" t="s">
        <v>112</v>
      </c>
      <c r="V1173" s="1534" t="s">
        <v>116</v>
      </c>
      <c r="W1173" s="1534" t="s">
        <v>198</v>
      </c>
      <c r="X1173" s="1534">
        <v>105</v>
      </c>
      <c r="Y1173" s="1935">
        <v>60</v>
      </c>
      <c r="Z1173" s="1935"/>
      <c r="AA1173" s="1935">
        <v>108</v>
      </c>
      <c r="AB1173" s="1534" t="s">
        <v>113</v>
      </c>
      <c r="AC1173" s="289">
        <v>80</v>
      </c>
      <c r="AD1173" s="1935">
        <v>397627</v>
      </c>
      <c r="AE1173" s="2517">
        <v>872016916899200</v>
      </c>
      <c r="AF1173" s="1935">
        <v>10</v>
      </c>
      <c r="AG1173" s="1935" t="s">
        <v>113</v>
      </c>
      <c r="AH1173" s="2879">
        <v>4</v>
      </c>
      <c r="AL1173" s="2938"/>
    </row>
    <row r="1174" spans="2:38">
      <c r="B1174" s="2186"/>
      <c r="C1174" s="557" t="s">
        <v>2766</v>
      </c>
      <c r="D1174" s="557" t="s">
        <v>2193</v>
      </c>
      <c r="E1174" s="1463"/>
      <c r="F1174" s="846">
        <v>929002306502</v>
      </c>
      <c r="G1174" s="104">
        <v>8719514420694</v>
      </c>
      <c r="H1174" s="105" t="s">
        <v>2246</v>
      </c>
      <c r="I1174" s="105" t="s">
        <v>2741</v>
      </c>
      <c r="J1174" s="333">
        <v>10</v>
      </c>
      <c r="K1174" s="1125">
        <v>1055</v>
      </c>
      <c r="L1174" s="1935">
        <v>2700</v>
      </c>
      <c r="M1174" s="335">
        <v>15000</v>
      </c>
      <c r="N1174" s="289">
        <v>2</v>
      </c>
      <c r="O1174" s="1534" t="s">
        <v>117</v>
      </c>
      <c r="P1174" s="2503">
        <v>369</v>
      </c>
      <c r="Q1174" s="973"/>
      <c r="R1174" s="1842" t="s">
        <v>48</v>
      </c>
      <c r="S1174" s="1534"/>
      <c r="T1174" s="1534" t="s">
        <v>3121</v>
      </c>
      <c r="U1174" s="1534" t="s">
        <v>112</v>
      </c>
      <c r="V1174" s="1534" t="s">
        <v>116</v>
      </c>
      <c r="W1174" s="1534" t="s">
        <v>198</v>
      </c>
      <c r="X1174" s="1534">
        <v>105</v>
      </c>
      <c r="Y1174" s="1935">
        <v>60</v>
      </c>
      <c r="Z1174" s="1935"/>
      <c r="AA1174" s="1935">
        <v>108</v>
      </c>
      <c r="AB1174" s="1534" t="s">
        <v>113</v>
      </c>
      <c r="AC1174" s="289">
        <v>80</v>
      </c>
      <c r="AD1174" s="1935">
        <v>397613</v>
      </c>
      <c r="AE1174" s="2517">
        <v>871951442069400</v>
      </c>
      <c r="AF1174" s="1935">
        <v>6</v>
      </c>
      <c r="AG1174" s="1935" t="s">
        <v>113</v>
      </c>
      <c r="AH1174" s="2879">
        <v>24</v>
      </c>
      <c r="AL1174" s="2938"/>
    </row>
    <row r="1175" spans="2:38">
      <c r="B1175" s="2186"/>
      <c r="C1175" s="557" t="s">
        <v>2766</v>
      </c>
      <c r="D1175" s="557" t="s">
        <v>2193</v>
      </c>
      <c r="E1175" s="1463"/>
      <c r="F1175" s="846">
        <v>929003607508</v>
      </c>
      <c r="G1175" s="104">
        <v>8720169169159</v>
      </c>
      <c r="H1175" s="105" t="s">
        <v>3214</v>
      </c>
      <c r="I1175" s="105"/>
      <c r="J1175" s="333">
        <v>10</v>
      </c>
      <c r="K1175" s="1125">
        <v>1055</v>
      </c>
      <c r="L1175" s="275">
        <v>3000</v>
      </c>
      <c r="M1175" s="335">
        <v>15000</v>
      </c>
      <c r="N1175" s="289">
        <v>2</v>
      </c>
      <c r="O1175" s="363" t="s">
        <v>117</v>
      </c>
      <c r="P1175" s="2503">
        <v>66</v>
      </c>
      <c r="Q1175" s="14"/>
      <c r="R1175" s="1796" t="s">
        <v>48</v>
      </c>
      <c r="S1175" s="363"/>
      <c r="T1175" s="363" t="s">
        <v>3121</v>
      </c>
      <c r="U1175" s="363" t="s">
        <v>112</v>
      </c>
      <c r="V1175" s="363" t="s">
        <v>147</v>
      </c>
      <c r="W1175" s="363" t="s">
        <v>198</v>
      </c>
      <c r="X1175" s="363">
        <v>105</v>
      </c>
      <c r="Y1175" s="275">
        <v>60</v>
      </c>
      <c r="Z1175" s="275"/>
      <c r="AA1175" s="275">
        <v>108</v>
      </c>
      <c r="AB1175" s="363" t="s">
        <v>113</v>
      </c>
      <c r="AC1175" s="289">
        <v>80</v>
      </c>
      <c r="AD1175" s="275">
        <v>397619</v>
      </c>
      <c r="AE1175" s="2517">
        <v>872016916915900</v>
      </c>
      <c r="AF1175" s="275">
        <v>10</v>
      </c>
      <c r="AG1175" s="275" t="s">
        <v>113</v>
      </c>
      <c r="AH1175" s="2848">
        <v>4</v>
      </c>
      <c r="AL1175" s="2938"/>
    </row>
    <row r="1176" spans="2:38">
      <c r="B1176" s="120"/>
      <c r="C1176" s="557" t="s">
        <v>2766</v>
      </c>
      <c r="D1176" s="557" t="s">
        <v>2193</v>
      </c>
      <c r="E1176" s="1463"/>
      <c r="F1176" s="846">
        <v>929002306608</v>
      </c>
      <c r="G1176" s="104">
        <v>8720169169074</v>
      </c>
      <c r="H1176" s="105" t="s">
        <v>345</v>
      </c>
      <c r="I1176" s="105"/>
      <c r="J1176" s="333">
        <v>10</v>
      </c>
      <c r="K1176" s="1125">
        <v>1055</v>
      </c>
      <c r="L1176" s="275">
        <v>4000</v>
      </c>
      <c r="M1176" s="335">
        <v>15000</v>
      </c>
      <c r="N1176" s="289">
        <v>2</v>
      </c>
      <c r="O1176" s="363" t="s">
        <v>117</v>
      </c>
      <c r="P1176" s="2503">
        <v>66</v>
      </c>
      <c r="Q1176" s="14"/>
      <c r="R1176" s="1796" t="s">
        <v>48</v>
      </c>
      <c r="S1176" s="363"/>
      <c r="T1176" s="363" t="s">
        <v>3121</v>
      </c>
      <c r="U1176" s="363" t="s">
        <v>112</v>
      </c>
      <c r="V1176" s="363" t="s">
        <v>121</v>
      </c>
      <c r="W1176" s="363" t="s">
        <v>198</v>
      </c>
      <c r="X1176" s="363">
        <v>105</v>
      </c>
      <c r="Y1176" s="275">
        <v>60</v>
      </c>
      <c r="Z1176" s="275"/>
      <c r="AA1176" s="275">
        <v>108</v>
      </c>
      <c r="AB1176" s="363" t="s">
        <v>113</v>
      </c>
      <c r="AC1176" s="289">
        <v>80</v>
      </c>
      <c r="AD1176" s="275">
        <v>397631</v>
      </c>
      <c r="AE1176" s="2517">
        <v>872016916907400</v>
      </c>
      <c r="AF1176" s="275">
        <v>10</v>
      </c>
      <c r="AG1176" s="275" t="s">
        <v>113</v>
      </c>
      <c r="AH1176" s="2848">
        <v>4</v>
      </c>
      <c r="AL1176" s="2938"/>
    </row>
    <row r="1177" spans="2:38">
      <c r="B1177" s="887"/>
      <c r="C1177" s="557" t="s">
        <v>2766</v>
      </c>
      <c r="D1177" s="557" t="s">
        <v>2193</v>
      </c>
      <c r="E1177" s="1463"/>
      <c r="F1177" s="846">
        <v>929002306708</v>
      </c>
      <c r="G1177" s="104">
        <v>8720169169234</v>
      </c>
      <c r="H1177" s="105" t="s">
        <v>346</v>
      </c>
      <c r="I1177" s="105"/>
      <c r="J1177" s="333">
        <v>10</v>
      </c>
      <c r="K1177" s="1125">
        <v>1055</v>
      </c>
      <c r="L1177" s="275">
        <v>6500</v>
      </c>
      <c r="M1177" s="335">
        <v>15000</v>
      </c>
      <c r="N1177" s="289">
        <v>2</v>
      </c>
      <c r="O1177" s="363" t="s">
        <v>117</v>
      </c>
      <c r="P1177" s="2503">
        <v>66</v>
      </c>
      <c r="Q1177" s="14"/>
      <c r="R1177" s="1796" t="s">
        <v>48</v>
      </c>
      <c r="S1177" s="363"/>
      <c r="T1177" s="363" t="s">
        <v>3121</v>
      </c>
      <c r="U1177" s="363" t="s">
        <v>112</v>
      </c>
      <c r="V1177" s="363" t="s">
        <v>150</v>
      </c>
      <c r="W1177" s="363" t="s">
        <v>198</v>
      </c>
      <c r="X1177" s="363">
        <v>105</v>
      </c>
      <c r="Y1177" s="275">
        <v>60</v>
      </c>
      <c r="Z1177" s="275"/>
      <c r="AA1177" s="275">
        <v>108</v>
      </c>
      <c r="AB1177" s="363" t="s">
        <v>113</v>
      </c>
      <c r="AC1177" s="289">
        <v>80</v>
      </c>
      <c r="AD1177" s="275">
        <v>397620</v>
      </c>
      <c r="AE1177" s="2517">
        <v>872016916923400</v>
      </c>
      <c r="AF1177" s="275">
        <v>10</v>
      </c>
      <c r="AG1177" s="275" t="s">
        <v>113</v>
      </c>
      <c r="AH1177" s="2848">
        <v>4</v>
      </c>
      <c r="AL1177" s="2938"/>
    </row>
    <row r="1178" spans="2:38">
      <c r="B1178" s="120"/>
      <c r="C1178" s="557" t="s">
        <v>2766</v>
      </c>
      <c r="D1178" s="557" t="s">
        <v>2193</v>
      </c>
      <c r="E1178" s="1463"/>
      <c r="F1178" s="846">
        <v>929002306808</v>
      </c>
      <c r="G1178" s="104">
        <v>8720169169012</v>
      </c>
      <c r="H1178" s="105" t="s">
        <v>347</v>
      </c>
      <c r="I1178" s="105"/>
      <c r="J1178" s="333">
        <v>13</v>
      </c>
      <c r="K1178" s="1125">
        <v>1521</v>
      </c>
      <c r="L1178" s="275">
        <v>2700</v>
      </c>
      <c r="M1178" s="335">
        <v>15000</v>
      </c>
      <c r="N1178" s="289">
        <v>2</v>
      </c>
      <c r="O1178" s="363" t="s">
        <v>119</v>
      </c>
      <c r="P1178" s="2503">
        <v>85</v>
      </c>
      <c r="Q1178" s="14"/>
      <c r="R1178" s="1796" t="s">
        <v>48</v>
      </c>
      <c r="S1178" s="363"/>
      <c r="T1178" s="363" t="s">
        <v>3122</v>
      </c>
      <c r="U1178" s="363" t="s">
        <v>112</v>
      </c>
      <c r="V1178" s="363" t="s">
        <v>116</v>
      </c>
      <c r="W1178" s="363" t="s">
        <v>198</v>
      </c>
      <c r="X1178" s="363">
        <v>117</v>
      </c>
      <c r="Y1178" s="275">
        <v>60</v>
      </c>
      <c r="Z1178" s="275"/>
      <c r="AA1178" s="275">
        <v>120</v>
      </c>
      <c r="AB1178" s="363" t="s">
        <v>113</v>
      </c>
      <c r="AC1178" s="289">
        <v>80</v>
      </c>
      <c r="AD1178" s="275">
        <v>397628</v>
      </c>
      <c r="AE1178" s="2517">
        <v>872016916901200</v>
      </c>
      <c r="AF1178" s="275">
        <v>10</v>
      </c>
      <c r="AG1178" s="275" t="s">
        <v>113</v>
      </c>
      <c r="AH1178" s="2848">
        <v>4</v>
      </c>
      <c r="AL1178" s="2938"/>
    </row>
    <row r="1179" spans="2:38">
      <c r="B1179" s="120"/>
      <c r="C1179" s="557" t="s">
        <v>2766</v>
      </c>
      <c r="D1179" s="557" t="s">
        <v>2193</v>
      </c>
      <c r="E1179" s="1463"/>
      <c r="F1179" s="846">
        <v>929003607608</v>
      </c>
      <c r="G1179" s="104">
        <v>8720169169173</v>
      </c>
      <c r="H1179" s="105" t="s">
        <v>348</v>
      </c>
      <c r="I1179" s="105"/>
      <c r="J1179" s="333">
        <v>13</v>
      </c>
      <c r="K1179" s="1125">
        <v>1521</v>
      </c>
      <c r="L1179" s="275">
        <v>3000</v>
      </c>
      <c r="M1179" s="335">
        <v>15000</v>
      </c>
      <c r="N1179" s="289">
        <v>2</v>
      </c>
      <c r="O1179" s="363" t="s">
        <v>119</v>
      </c>
      <c r="P1179" s="2503">
        <v>85</v>
      </c>
      <c r="Q1179" s="14"/>
      <c r="R1179" s="1796" t="s">
        <v>48</v>
      </c>
      <c r="S1179" s="363"/>
      <c r="T1179" s="363" t="s">
        <v>3122</v>
      </c>
      <c r="U1179" s="363" t="s">
        <v>112</v>
      </c>
      <c r="V1179" s="363" t="s">
        <v>147</v>
      </c>
      <c r="W1179" s="363" t="s">
        <v>198</v>
      </c>
      <c r="X1179" s="363">
        <v>117</v>
      </c>
      <c r="Y1179" s="275">
        <v>60</v>
      </c>
      <c r="Z1179" s="275"/>
      <c r="AA1179" s="275">
        <v>120</v>
      </c>
      <c r="AB1179" s="363" t="s">
        <v>113</v>
      </c>
      <c r="AC1179" s="289">
        <v>80</v>
      </c>
      <c r="AD1179" s="275">
        <v>397632</v>
      </c>
      <c r="AE1179" s="2517">
        <v>872016916917300</v>
      </c>
      <c r="AF1179" s="275">
        <v>10</v>
      </c>
      <c r="AG1179" s="275" t="s">
        <v>113</v>
      </c>
      <c r="AH1179" s="2848">
        <v>4</v>
      </c>
      <c r="AL1179" s="2938"/>
    </row>
    <row r="1180" spans="2:38">
      <c r="B1180" s="120"/>
      <c r="C1180" s="557" t="s">
        <v>2766</v>
      </c>
      <c r="D1180" s="557" t="s">
        <v>2193</v>
      </c>
      <c r="E1180" s="1463"/>
      <c r="F1180" s="846">
        <v>929002306908</v>
      </c>
      <c r="G1180" s="104">
        <v>8720169169098</v>
      </c>
      <c r="H1180" s="105" t="s">
        <v>3216</v>
      </c>
      <c r="I1180" s="105"/>
      <c r="J1180" s="333">
        <v>13</v>
      </c>
      <c r="K1180" s="1125">
        <v>1521</v>
      </c>
      <c r="L1180" s="275">
        <v>4000</v>
      </c>
      <c r="M1180" s="335">
        <v>15000</v>
      </c>
      <c r="N1180" s="289">
        <v>2</v>
      </c>
      <c r="O1180" s="363" t="s">
        <v>119</v>
      </c>
      <c r="P1180" s="2503">
        <v>85</v>
      </c>
      <c r="Q1180" s="14"/>
      <c r="R1180" s="1796" t="s">
        <v>48</v>
      </c>
      <c r="S1180" s="363"/>
      <c r="T1180" s="363" t="s">
        <v>3122</v>
      </c>
      <c r="U1180" s="363" t="s">
        <v>112</v>
      </c>
      <c r="V1180" s="363" t="s">
        <v>121</v>
      </c>
      <c r="W1180" s="363" t="s">
        <v>198</v>
      </c>
      <c r="X1180" s="363">
        <v>117</v>
      </c>
      <c r="Y1180" s="275">
        <v>60</v>
      </c>
      <c r="Z1180" s="275"/>
      <c r="AA1180" s="275">
        <v>120</v>
      </c>
      <c r="AB1180" s="363" t="s">
        <v>113</v>
      </c>
      <c r="AC1180" s="289">
        <v>80</v>
      </c>
      <c r="AD1180" s="275">
        <v>397637</v>
      </c>
      <c r="AE1180" s="2517">
        <v>872016916909800</v>
      </c>
      <c r="AF1180" s="275">
        <v>10</v>
      </c>
      <c r="AG1180" s="275" t="s">
        <v>113</v>
      </c>
      <c r="AH1180" s="2848">
        <v>4</v>
      </c>
      <c r="AL1180" s="2938"/>
    </row>
    <row r="1181" spans="2:38">
      <c r="B1181" s="121"/>
      <c r="C1181" s="834" t="s">
        <v>2766</v>
      </c>
      <c r="D1181" s="834" t="s">
        <v>2193</v>
      </c>
      <c r="E1181" s="1483"/>
      <c r="F1181" s="847">
        <v>929002307008</v>
      </c>
      <c r="G1181" s="468">
        <v>8720169169258</v>
      </c>
      <c r="H1181" s="263" t="s">
        <v>3217</v>
      </c>
      <c r="I1181" s="263"/>
      <c r="J1181" s="485">
        <v>13</v>
      </c>
      <c r="K1181" s="1129">
        <v>1521</v>
      </c>
      <c r="L1181" s="673">
        <v>6500</v>
      </c>
      <c r="M1181" s="490">
        <v>15000</v>
      </c>
      <c r="N1181" s="480">
        <v>2</v>
      </c>
      <c r="O1181" s="674" t="s">
        <v>119</v>
      </c>
      <c r="P1181" s="2504">
        <v>85</v>
      </c>
      <c r="Q1181" s="14"/>
      <c r="R1181" s="1795" t="s">
        <v>48</v>
      </c>
      <c r="S1181" s="674"/>
      <c r="T1181" s="674" t="s">
        <v>3122</v>
      </c>
      <c r="U1181" s="674" t="s">
        <v>112</v>
      </c>
      <c r="V1181" s="674" t="s">
        <v>150</v>
      </c>
      <c r="W1181" s="674" t="s">
        <v>198</v>
      </c>
      <c r="X1181" s="674">
        <v>117</v>
      </c>
      <c r="Y1181" s="673">
        <v>60</v>
      </c>
      <c r="Z1181" s="673"/>
      <c r="AA1181" s="673">
        <v>120</v>
      </c>
      <c r="AB1181" s="674" t="s">
        <v>113</v>
      </c>
      <c r="AC1181" s="480">
        <v>80</v>
      </c>
      <c r="AD1181" s="673">
        <v>397638</v>
      </c>
      <c r="AE1181" s="2585">
        <v>872016916925800</v>
      </c>
      <c r="AF1181" s="673">
        <v>10</v>
      </c>
      <c r="AG1181" s="673" t="s">
        <v>113</v>
      </c>
      <c r="AH1181" s="2846">
        <v>4</v>
      </c>
      <c r="AL1181" s="2938"/>
    </row>
    <row r="1182" spans="2:38" ht="14.5" customHeight="1">
      <c r="B1182" s="32"/>
      <c r="C1182" s="14"/>
      <c r="D1182" s="14"/>
      <c r="E1182" s="14"/>
      <c r="F1182" s="622"/>
      <c r="G1182" s="106"/>
      <c r="H1182" s="107"/>
      <c r="I1182" s="107"/>
      <c r="J1182" s="369"/>
      <c r="K1182" s="1316"/>
      <c r="L1182" s="1931"/>
      <c r="M1182" s="357"/>
      <c r="N1182" s="294"/>
      <c r="O1182" s="1690"/>
      <c r="P1182" s="144"/>
      <c r="Q1182" s="14"/>
      <c r="R1182" s="1690"/>
      <c r="S1182" s="1690"/>
      <c r="T1182" s="1690"/>
      <c r="U1182" s="1690"/>
      <c r="V1182" s="1690"/>
      <c r="W1182" s="1690"/>
      <c r="X1182" s="1690"/>
      <c r="Y1182" s="1931"/>
      <c r="Z1182" s="1931"/>
      <c r="AA1182" s="1931"/>
      <c r="AB1182" s="1690"/>
      <c r="AC1182" s="294"/>
      <c r="AD1182" s="1931"/>
      <c r="AE1182" s="2530"/>
      <c r="AF1182" s="1690"/>
      <c r="AG1182" s="1690"/>
      <c r="AH1182" s="2869"/>
      <c r="AI1182"/>
      <c r="AL1182" s="2938"/>
    </row>
    <row r="1183" spans="2:38">
      <c r="B1183" s="561" t="s">
        <v>2820</v>
      </c>
      <c r="C1183" s="1461" t="s">
        <v>2766</v>
      </c>
      <c r="D1183" s="1461" t="s">
        <v>2193</v>
      </c>
      <c r="E1183" s="1462"/>
      <c r="F1183" s="2311">
        <v>929003540247</v>
      </c>
      <c r="G1183" s="496">
        <v>8721103057747</v>
      </c>
      <c r="H1183" s="589" t="s">
        <v>2532</v>
      </c>
      <c r="I1183" s="589"/>
      <c r="J1183" s="371">
        <v>4.9000000000000004</v>
      </c>
      <c r="K1183" s="1130">
        <v>470</v>
      </c>
      <c r="L1183" s="1934">
        <v>2700</v>
      </c>
      <c r="M1183" s="359">
        <v>10000</v>
      </c>
      <c r="N1183" s="309">
        <v>2</v>
      </c>
      <c r="O1183" s="1049" t="s">
        <v>117</v>
      </c>
      <c r="P1183" s="1991">
        <v>36</v>
      </c>
      <c r="Q1183" s="508"/>
      <c r="R1183" s="1840" t="s">
        <v>48</v>
      </c>
      <c r="S1183" s="1049"/>
      <c r="T1183" s="1049" t="s">
        <v>3119</v>
      </c>
      <c r="U1183" s="1049" t="s">
        <v>112</v>
      </c>
      <c r="V1183" s="1049" t="s">
        <v>116</v>
      </c>
      <c r="W1183" s="1049" t="s">
        <v>198</v>
      </c>
      <c r="X1183" s="1049">
        <v>95</v>
      </c>
      <c r="Y1183" s="1934">
        <v>60</v>
      </c>
      <c r="Z1183" s="1934"/>
      <c r="AA1183" s="1934">
        <v>108</v>
      </c>
      <c r="AB1183" s="1049" t="s">
        <v>113</v>
      </c>
      <c r="AC1183" s="309">
        <v>80</v>
      </c>
      <c r="AD1183" s="1934">
        <v>1137333</v>
      </c>
      <c r="AE1183" s="2578">
        <v>872110305774700</v>
      </c>
      <c r="AF1183" s="1934">
        <v>12</v>
      </c>
      <c r="AG1183" s="1934" t="s">
        <v>113</v>
      </c>
      <c r="AH1183" s="2877">
        <v>4</v>
      </c>
      <c r="AL1183" s="2938"/>
    </row>
    <row r="1184" spans="2:38">
      <c r="B1184" s="120"/>
      <c r="C1184" s="557" t="s">
        <v>2766</v>
      </c>
      <c r="D1184" s="557" t="s">
        <v>2193</v>
      </c>
      <c r="E1184" s="1463"/>
      <c r="F1184" s="846">
        <v>929003564147</v>
      </c>
      <c r="G1184" s="104">
        <v>8721103057761</v>
      </c>
      <c r="H1184" s="105" t="s">
        <v>2533</v>
      </c>
      <c r="I1184" s="105"/>
      <c r="J1184" s="333">
        <v>4.9000000000000004</v>
      </c>
      <c r="K1184" s="1125">
        <v>470</v>
      </c>
      <c r="L1184" s="466">
        <v>4000</v>
      </c>
      <c r="M1184" s="335">
        <v>10000</v>
      </c>
      <c r="N1184" s="289">
        <v>2</v>
      </c>
      <c r="O1184" s="370" t="s">
        <v>117</v>
      </c>
      <c r="P1184" s="1325">
        <v>36</v>
      </c>
      <c r="Q1184" s="508"/>
      <c r="R1184" s="1841" t="s">
        <v>48</v>
      </c>
      <c r="S1184" s="370"/>
      <c r="T1184" s="370" t="s">
        <v>3119</v>
      </c>
      <c r="U1184" s="370" t="s">
        <v>112</v>
      </c>
      <c r="V1184" s="370" t="s">
        <v>121</v>
      </c>
      <c r="W1184" s="370" t="s">
        <v>198</v>
      </c>
      <c r="X1184" s="370">
        <v>95</v>
      </c>
      <c r="Y1184" s="466">
        <v>60</v>
      </c>
      <c r="Z1184" s="466"/>
      <c r="AA1184" s="466">
        <v>108</v>
      </c>
      <c r="AB1184" s="370" t="s">
        <v>113</v>
      </c>
      <c r="AC1184" s="289">
        <v>80</v>
      </c>
      <c r="AD1184" s="466">
        <v>1227623</v>
      </c>
      <c r="AE1184" s="2517">
        <v>872110305776100</v>
      </c>
      <c r="AF1184" s="466">
        <v>12</v>
      </c>
      <c r="AG1184" s="466" t="s">
        <v>113</v>
      </c>
      <c r="AH1184" s="2878">
        <v>4</v>
      </c>
      <c r="AL1184" s="2938"/>
    </row>
    <row r="1185" spans="2:38">
      <c r="B1185" s="120"/>
      <c r="C1185" s="557" t="s">
        <v>2766</v>
      </c>
      <c r="D1185" s="557" t="s">
        <v>2193</v>
      </c>
      <c r="E1185" s="1463"/>
      <c r="F1185" s="846">
        <v>929003774047</v>
      </c>
      <c r="G1185" s="104">
        <v>8721103057624</v>
      </c>
      <c r="H1185" s="105" t="s">
        <v>2534</v>
      </c>
      <c r="I1185" s="105"/>
      <c r="J1185" s="333">
        <v>8</v>
      </c>
      <c r="K1185" s="1125">
        <v>806</v>
      </c>
      <c r="L1185" s="466">
        <v>2700</v>
      </c>
      <c r="M1185" s="335">
        <v>10000</v>
      </c>
      <c r="N1185" s="289">
        <v>2</v>
      </c>
      <c r="O1185" s="370" t="s">
        <v>117</v>
      </c>
      <c r="P1185" s="1325">
        <v>38</v>
      </c>
      <c r="Q1185" s="508"/>
      <c r="R1185" s="1841" t="s">
        <v>48</v>
      </c>
      <c r="S1185" s="370"/>
      <c r="T1185" s="370" t="s">
        <v>3120</v>
      </c>
      <c r="U1185" s="370" t="s">
        <v>112</v>
      </c>
      <c r="V1185" s="370" t="s">
        <v>116</v>
      </c>
      <c r="W1185" s="370" t="s">
        <v>198</v>
      </c>
      <c r="X1185" s="370">
        <v>100</v>
      </c>
      <c r="Y1185" s="466">
        <v>60</v>
      </c>
      <c r="Z1185" s="466"/>
      <c r="AA1185" s="466">
        <v>108</v>
      </c>
      <c r="AB1185" s="370" t="s">
        <v>113</v>
      </c>
      <c r="AC1185" s="289">
        <v>80</v>
      </c>
      <c r="AD1185" s="466">
        <v>1936627</v>
      </c>
      <c r="AE1185" s="2517">
        <v>872110305762400</v>
      </c>
      <c r="AF1185" s="466">
        <v>12</v>
      </c>
      <c r="AG1185" s="466" t="s">
        <v>113</v>
      </c>
      <c r="AH1185" s="2878">
        <v>4</v>
      </c>
      <c r="AL1185" s="2938"/>
    </row>
    <row r="1186" spans="2:38">
      <c r="B1186" s="120"/>
      <c r="C1186" s="557" t="s">
        <v>2766</v>
      </c>
      <c r="D1186" s="557" t="s">
        <v>2193</v>
      </c>
      <c r="E1186" s="1463"/>
      <c r="F1186" s="846">
        <v>929002306347</v>
      </c>
      <c r="G1186" s="104">
        <v>8721103057648</v>
      </c>
      <c r="H1186" s="105" t="s">
        <v>2535</v>
      </c>
      <c r="I1186" s="105"/>
      <c r="J1186" s="333">
        <v>8</v>
      </c>
      <c r="K1186" s="1125">
        <v>806</v>
      </c>
      <c r="L1186" s="466">
        <v>4000</v>
      </c>
      <c r="M1186" s="335">
        <v>10000</v>
      </c>
      <c r="N1186" s="289">
        <v>2</v>
      </c>
      <c r="O1186" s="370" t="s">
        <v>117</v>
      </c>
      <c r="P1186" s="1325">
        <v>38</v>
      </c>
      <c r="Q1186" s="508"/>
      <c r="R1186" s="1841" t="s">
        <v>48</v>
      </c>
      <c r="S1186" s="370"/>
      <c r="T1186" s="370" t="s">
        <v>3120</v>
      </c>
      <c r="U1186" s="370" t="s">
        <v>112</v>
      </c>
      <c r="V1186" s="370" t="s">
        <v>121</v>
      </c>
      <c r="W1186" s="370" t="s">
        <v>198</v>
      </c>
      <c r="X1186" s="370">
        <v>100</v>
      </c>
      <c r="Y1186" s="466">
        <v>60</v>
      </c>
      <c r="Z1186" s="466"/>
      <c r="AA1186" s="466">
        <v>108</v>
      </c>
      <c r="AB1186" s="370" t="s">
        <v>113</v>
      </c>
      <c r="AC1186" s="289">
        <v>80</v>
      </c>
      <c r="AD1186" s="466">
        <v>397612</v>
      </c>
      <c r="AE1186" s="2517">
        <v>872110305764800</v>
      </c>
      <c r="AF1186" s="466">
        <v>12</v>
      </c>
      <c r="AG1186" s="466" t="s">
        <v>113</v>
      </c>
      <c r="AH1186" s="2878">
        <v>4</v>
      </c>
      <c r="AL1186" s="2938"/>
    </row>
    <row r="1187" spans="2:38">
      <c r="B1187" s="120"/>
      <c r="C1187" s="557" t="s">
        <v>2766</v>
      </c>
      <c r="D1187" s="557" t="s">
        <v>2193</v>
      </c>
      <c r="E1187" s="1463"/>
      <c r="F1187" s="846">
        <v>929002306547</v>
      </c>
      <c r="G1187" s="104">
        <v>8721103057662</v>
      </c>
      <c r="H1187" s="105" t="s">
        <v>2536</v>
      </c>
      <c r="I1187" s="105"/>
      <c r="J1187" s="333">
        <v>10</v>
      </c>
      <c r="K1187" s="1125">
        <v>1055</v>
      </c>
      <c r="L1187" s="466">
        <v>2700</v>
      </c>
      <c r="M1187" s="335">
        <v>10000</v>
      </c>
      <c r="N1187" s="289">
        <v>2</v>
      </c>
      <c r="O1187" s="370" t="s">
        <v>117</v>
      </c>
      <c r="P1187" s="1325">
        <v>48</v>
      </c>
      <c r="Q1187" s="508"/>
      <c r="R1187" s="1841" t="s">
        <v>48</v>
      </c>
      <c r="S1187" s="370"/>
      <c r="T1187" s="370" t="s">
        <v>3121</v>
      </c>
      <c r="U1187" s="370" t="s">
        <v>112</v>
      </c>
      <c r="V1187" s="370" t="s">
        <v>116</v>
      </c>
      <c r="W1187" s="370" t="s">
        <v>198</v>
      </c>
      <c r="X1187" s="370">
        <v>105</v>
      </c>
      <c r="Y1187" s="466">
        <v>60</v>
      </c>
      <c r="Z1187" s="466"/>
      <c r="AA1187" s="466">
        <v>108</v>
      </c>
      <c r="AB1187" s="370" t="s">
        <v>113</v>
      </c>
      <c r="AC1187" s="289">
        <v>80</v>
      </c>
      <c r="AD1187" s="466">
        <v>397613</v>
      </c>
      <c r="AE1187" s="2517">
        <v>872110305766200</v>
      </c>
      <c r="AF1187" s="466">
        <v>12</v>
      </c>
      <c r="AG1187" s="466" t="s">
        <v>113</v>
      </c>
      <c r="AH1187" s="2878">
        <v>4</v>
      </c>
      <c r="AL1187" s="2938"/>
    </row>
    <row r="1188" spans="2:38">
      <c r="B1188" s="120"/>
      <c r="C1188" s="557" t="s">
        <v>2766</v>
      </c>
      <c r="D1188" s="557" t="s">
        <v>2193</v>
      </c>
      <c r="E1188" s="1463"/>
      <c r="F1188" s="846">
        <v>929002306647</v>
      </c>
      <c r="G1188" s="104">
        <v>8721103057686</v>
      </c>
      <c r="H1188" s="105" t="s">
        <v>2537</v>
      </c>
      <c r="I1188" s="105"/>
      <c r="J1188" s="333">
        <v>10</v>
      </c>
      <c r="K1188" s="1125">
        <v>1055</v>
      </c>
      <c r="L1188" s="466">
        <v>4000</v>
      </c>
      <c r="M1188" s="335">
        <v>10000</v>
      </c>
      <c r="N1188" s="289">
        <v>2</v>
      </c>
      <c r="O1188" s="370" t="s">
        <v>117</v>
      </c>
      <c r="P1188" s="1325">
        <v>48</v>
      </c>
      <c r="Q1188" s="508"/>
      <c r="R1188" s="1841" t="s">
        <v>48</v>
      </c>
      <c r="S1188" s="370"/>
      <c r="T1188" s="370" t="s">
        <v>3121</v>
      </c>
      <c r="U1188" s="370" t="s">
        <v>112</v>
      </c>
      <c r="V1188" s="370" t="s">
        <v>121</v>
      </c>
      <c r="W1188" s="370" t="s">
        <v>198</v>
      </c>
      <c r="X1188" s="370">
        <v>105</v>
      </c>
      <c r="Y1188" s="466">
        <v>60</v>
      </c>
      <c r="Z1188" s="466"/>
      <c r="AA1188" s="466">
        <v>108</v>
      </c>
      <c r="AB1188" s="370" t="s">
        <v>113</v>
      </c>
      <c r="AC1188" s="289">
        <v>80</v>
      </c>
      <c r="AD1188" s="466">
        <v>397614</v>
      </c>
      <c r="AE1188" s="2517">
        <v>872110305768600</v>
      </c>
      <c r="AF1188" s="466">
        <v>12</v>
      </c>
      <c r="AG1188" s="466" t="s">
        <v>113</v>
      </c>
      <c r="AH1188" s="2878">
        <v>4</v>
      </c>
      <c r="AL1188" s="2938"/>
    </row>
    <row r="1189" spans="2:38">
      <c r="B1189" s="120"/>
      <c r="C1189" s="557" t="s">
        <v>2766</v>
      </c>
      <c r="D1189" s="557" t="s">
        <v>2193</v>
      </c>
      <c r="E1189" s="1463"/>
      <c r="F1189" s="846">
        <v>929002306857</v>
      </c>
      <c r="G1189" s="104">
        <v>8721103057709</v>
      </c>
      <c r="H1189" s="105" t="s">
        <v>2538</v>
      </c>
      <c r="I1189" s="105"/>
      <c r="J1189" s="333">
        <v>13</v>
      </c>
      <c r="K1189" s="1125">
        <v>1521</v>
      </c>
      <c r="L1189" s="275">
        <v>2700</v>
      </c>
      <c r="M1189" s="335">
        <v>10000</v>
      </c>
      <c r="N1189" s="289">
        <v>2</v>
      </c>
      <c r="O1189" s="363" t="s">
        <v>119</v>
      </c>
      <c r="P1189" s="1325">
        <v>65</v>
      </c>
      <c r="Q1189" s="508"/>
      <c r="R1189" s="1796" t="s">
        <v>48</v>
      </c>
      <c r="S1189" s="363"/>
      <c r="T1189" s="363" t="s">
        <v>3122</v>
      </c>
      <c r="U1189" s="363" t="s">
        <v>112</v>
      </c>
      <c r="V1189" s="363" t="s">
        <v>116</v>
      </c>
      <c r="W1189" s="363" t="s">
        <v>198</v>
      </c>
      <c r="X1189" s="363">
        <v>117</v>
      </c>
      <c r="Y1189" s="275">
        <v>60</v>
      </c>
      <c r="Z1189" s="275"/>
      <c r="AA1189" s="275">
        <v>120</v>
      </c>
      <c r="AB1189" s="363" t="s">
        <v>113</v>
      </c>
      <c r="AC1189" s="289">
        <v>80</v>
      </c>
      <c r="AD1189" s="275">
        <v>397615</v>
      </c>
      <c r="AE1189" s="2517">
        <v>872110305770900</v>
      </c>
      <c r="AF1189" s="275">
        <v>12</v>
      </c>
      <c r="AG1189" s="275" t="s">
        <v>113</v>
      </c>
      <c r="AH1189" s="2848">
        <v>4</v>
      </c>
      <c r="AL1189" s="2938"/>
    </row>
    <row r="1190" spans="2:38">
      <c r="B1190" s="121"/>
      <c r="C1190" s="834" t="s">
        <v>2766</v>
      </c>
      <c r="D1190" s="834" t="s">
        <v>2193</v>
      </c>
      <c r="E1190" s="1483"/>
      <c r="F1190" s="847">
        <v>929002306947</v>
      </c>
      <c r="G1190" s="468">
        <v>8721103057723</v>
      </c>
      <c r="H1190" s="263" t="s">
        <v>2539</v>
      </c>
      <c r="I1190" s="263"/>
      <c r="J1190" s="485">
        <v>13</v>
      </c>
      <c r="K1190" s="1129">
        <v>1521</v>
      </c>
      <c r="L1190" s="1933">
        <v>4000</v>
      </c>
      <c r="M1190" s="490">
        <v>10000</v>
      </c>
      <c r="N1190" s="480">
        <v>2</v>
      </c>
      <c r="O1190" s="848" t="s">
        <v>119</v>
      </c>
      <c r="P1190" s="2002">
        <v>65</v>
      </c>
      <c r="Q1190" s="508"/>
      <c r="R1190" s="1839" t="s">
        <v>48</v>
      </c>
      <c r="S1190" s="848"/>
      <c r="T1190" s="848" t="s">
        <v>3122</v>
      </c>
      <c r="U1190" s="848" t="s">
        <v>112</v>
      </c>
      <c r="V1190" s="848" t="s">
        <v>121</v>
      </c>
      <c r="W1190" s="848" t="s">
        <v>198</v>
      </c>
      <c r="X1190" s="848">
        <v>117</v>
      </c>
      <c r="Y1190" s="1933">
        <v>60</v>
      </c>
      <c r="Z1190" s="1933"/>
      <c r="AA1190" s="1933">
        <v>120</v>
      </c>
      <c r="AB1190" s="848" t="s">
        <v>113</v>
      </c>
      <c r="AC1190" s="480">
        <v>80</v>
      </c>
      <c r="AD1190" s="1933">
        <v>397616</v>
      </c>
      <c r="AE1190" s="2585">
        <v>872110305772300</v>
      </c>
      <c r="AF1190" s="1933">
        <v>12</v>
      </c>
      <c r="AG1190" s="1933" t="s">
        <v>113</v>
      </c>
      <c r="AH1190" s="2876">
        <v>4</v>
      </c>
      <c r="AL1190" s="2938"/>
    </row>
    <row r="1191" spans="2:38" ht="14.5" customHeight="1">
      <c r="B1191" s="32"/>
      <c r="C1191" s="14"/>
      <c r="D1191" s="14"/>
      <c r="E1191" s="14"/>
      <c r="F1191" s="2754" t="s">
        <v>2821</v>
      </c>
      <c r="G1191" s="106"/>
      <c r="H1191" s="107"/>
      <c r="I1191" s="107"/>
      <c r="J1191" s="369"/>
      <c r="K1191" s="1316"/>
      <c r="L1191" s="1931"/>
      <c r="M1191" s="357"/>
      <c r="N1191" s="294"/>
      <c r="O1191" s="1690"/>
      <c r="P1191" s="144"/>
      <c r="Q1191" s="14"/>
      <c r="R1191" s="1690"/>
      <c r="S1191" s="1690"/>
      <c r="T1191" s="1690"/>
      <c r="U1191" s="1690"/>
      <c r="V1191" s="1690"/>
      <c r="W1191" s="1690"/>
      <c r="X1191" s="1690"/>
      <c r="Y1191" s="1931"/>
      <c r="Z1191" s="1931"/>
      <c r="AA1191" s="1931"/>
      <c r="AB1191" s="1690"/>
      <c r="AC1191" s="294"/>
      <c r="AD1191" s="1931"/>
      <c r="AE1191" s="2530"/>
      <c r="AF1191" s="1690"/>
      <c r="AG1191" s="1690"/>
      <c r="AH1191" s="2869"/>
      <c r="AI1191"/>
      <c r="AL1191" s="2938"/>
    </row>
    <row r="1192" spans="2:38" ht="14.5" customHeight="1">
      <c r="B1192" s="14"/>
      <c r="C1192" s="14"/>
      <c r="D1192" s="14"/>
      <c r="E1192" s="14"/>
      <c r="F1192" s="21"/>
      <c r="G1192" s="21"/>
      <c r="H1192" s="14"/>
      <c r="I1192" s="14"/>
      <c r="J1192" s="145"/>
      <c r="K1192" s="145"/>
      <c r="L1192" s="404"/>
      <c r="M1192" s="145"/>
      <c r="N1192" s="145"/>
      <c r="O1192" s="145"/>
      <c r="P1192" s="144"/>
      <c r="Q1192" s="14"/>
      <c r="R1192" s="145"/>
      <c r="S1192" s="145"/>
      <c r="T1192" s="145"/>
      <c r="U1192" s="145"/>
      <c r="V1192" s="145"/>
      <c r="W1192" s="145"/>
      <c r="X1192" s="145"/>
      <c r="Y1192" s="404"/>
      <c r="Z1192" s="404"/>
      <c r="AA1192" s="404"/>
      <c r="AB1192" s="145"/>
      <c r="AC1192" s="145"/>
      <c r="AD1192" s="404"/>
      <c r="AE1192" s="404"/>
      <c r="AF1192" s="145"/>
      <c r="AG1192" s="145"/>
      <c r="AH1192" s="2828"/>
      <c r="AI1192"/>
      <c r="AL1192" s="2938"/>
    </row>
    <row r="1193" spans="2:38">
      <c r="B1193" s="1522" t="s">
        <v>1003</v>
      </c>
      <c r="C1193" s="1461"/>
      <c r="D1193" s="1461"/>
      <c r="E1193" s="1462"/>
      <c r="F1193" s="2694">
        <v>929003540251</v>
      </c>
      <c r="G1193" s="2695">
        <v>8727900968569</v>
      </c>
      <c r="H1193" s="2695" t="s">
        <v>1004</v>
      </c>
      <c r="I1193" s="2695"/>
      <c r="J1193" s="2696">
        <v>4.9000000000000004</v>
      </c>
      <c r="K1193" s="2697">
        <v>470</v>
      </c>
      <c r="L1193" s="2719">
        <v>2700</v>
      </c>
      <c r="M1193" s="2698">
        <v>15000</v>
      </c>
      <c r="N1193" s="2699">
        <v>2</v>
      </c>
      <c r="O1193" s="2675" t="s">
        <v>117</v>
      </c>
      <c r="P1193" s="2520">
        <v>38</v>
      </c>
      <c r="Q1193" s="14"/>
      <c r="R1193" s="2717" t="s">
        <v>48</v>
      </c>
      <c r="S1193" s="2675"/>
      <c r="T1193" s="2675" t="s">
        <v>3119</v>
      </c>
      <c r="U1193" s="2675" t="s">
        <v>112</v>
      </c>
      <c r="V1193" s="2675" t="s">
        <v>116</v>
      </c>
      <c r="W1193" s="2718" t="s">
        <v>198</v>
      </c>
      <c r="X1193" s="2718">
        <v>95</v>
      </c>
      <c r="Y1193" s="2719">
        <v>60</v>
      </c>
      <c r="Z1193" s="2719"/>
      <c r="AA1193" s="2719">
        <v>107</v>
      </c>
      <c r="AB1193" s="2675" t="s">
        <v>113</v>
      </c>
      <c r="AC1193" s="2699">
        <v>80</v>
      </c>
      <c r="AD1193" s="2719">
        <v>1330830</v>
      </c>
      <c r="AE1193" s="2720">
        <v>872790096856900</v>
      </c>
      <c r="AF1193" s="2719">
        <v>6</v>
      </c>
      <c r="AG1193" s="2719" t="s">
        <v>113</v>
      </c>
      <c r="AH1193" s="2891">
        <v>4</v>
      </c>
      <c r="AL1193" s="2938"/>
    </row>
    <row r="1194" spans="2:38">
      <c r="B1194" s="120"/>
      <c r="C1194" s="557" t="s">
        <v>2766</v>
      </c>
      <c r="D1194" s="557"/>
      <c r="E1194" s="1463"/>
      <c r="F1194" s="2700">
        <v>929002306231</v>
      </c>
      <c r="G1194" s="2701">
        <v>8727900968521</v>
      </c>
      <c r="H1194" s="2701" t="s">
        <v>1005</v>
      </c>
      <c r="I1194" s="2701"/>
      <c r="J1194" s="2702">
        <v>8</v>
      </c>
      <c r="K1194" s="2703">
        <v>806</v>
      </c>
      <c r="L1194" s="2711">
        <v>2700</v>
      </c>
      <c r="M1194" s="2704">
        <v>15000</v>
      </c>
      <c r="N1194" s="2705">
        <v>2</v>
      </c>
      <c r="O1194" s="2703" t="s">
        <v>117</v>
      </c>
      <c r="P1194" s="2521">
        <v>38</v>
      </c>
      <c r="Q1194" s="14"/>
      <c r="R1194" s="2721" t="s">
        <v>48</v>
      </c>
      <c r="S1194" s="2703"/>
      <c r="T1194" s="2703" t="s">
        <v>3120</v>
      </c>
      <c r="U1194" s="2703" t="s">
        <v>112</v>
      </c>
      <c r="V1194" s="2703" t="s">
        <v>116</v>
      </c>
      <c r="W1194" s="2722" t="s">
        <v>198</v>
      </c>
      <c r="X1194" s="2722">
        <v>100</v>
      </c>
      <c r="Y1194" s="2711">
        <v>60</v>
      </c>
      <c r="Z1194" s="2711"/>
      <c r="AA1194" s="2711">
        <v>108</v>
      </c>
      <c r="AB1194" s="2703" t="s">
        <v>113</v>
      </c>
      <c r="AC1194" s="2705">
        <v>80</v>
      </c>
      <c r="AD1194" s="2711">
        <v>422048</v>
      </c>
      <c r="AE1194" s="2723">
        <v>872790096852100</v>
      </c>
      <c r="AF1194" s="2711">
        <v>6</v>
      </c>
      <c r="AG1194" s="2711" t="s">
        <v>113</v>
      </c>
      <c r="AH1194" s="2892">
        <v>4</v>
      </c>
      <c r="AL1194" s="2938"/>
    </row>
    <row r="1195" spans="2:38">
      <c r="B1195" s="120"/>
      <c r="C1195" s="557" t="s">
        <v>2766</v>
      </c>
      <c r="D1195" s="557"/>
      <c r="E1195" s="1463"/>
      <c r="F1195" s="2700">
        <v>929002306331</v>
      </c>
      <c r="G1195" s="2701">
        <v>8727900968606</v>
      </c>
      <c r="H1195" s="2701" t="s">
        <v>1006</v>
      </c>
      <c r="I1195" s="2701"/>
      <c r="J1195" s="2702">
        <v>8</v>
      </c>
      <c r="K1195" s="2703">
        <v>806</v>
      </c>
      <c r="L1195" s="2692">
        <v>4000</v>
      </c>
      <c r="M1195" s="2706">
        <v>15000</v>
      </c>
      <c r="N1195" s="2705">
        <v>2</v>
      </c>
      <c r="O1195" s="2706" t="s">
        <v>117</v>
      </c>
      <c r="P1195" s="2521">
        <v>38</v>
      </c>
      <c r="Q1195" s="14"/>
      <c r="R1195" s="2724" t="s">
        <v>48</v>
      </c>
      <c r="S1195" s="2706"/>
      <c r="T1195" s="2706" t="s">
        <v>3120</v>
      </c>
      <c r="U1195" s="2706" t="s">
        <v>112</v>
      </c>
      <c r="V1195" s="2706" t="s">
        <v>121</v>
      </c>
      <c r="W1195" s="2684" t="s">
        <v>198</v>
      </c>
      <c r="X1195" s="2684">
        <v>100</v>
      </c>
      <c r="Y1195" s="2692">
        <v>60</v>
      </c>
      <c r="Z1195" s="2692"/>
      <c r="AA1195" s="2692">
        <v>108</v>
      </c>
      <c r="AB1195" s="2706" t="s">
        <v>113</v>
      </c>
      <c r="AC1195" s="2705">
        <v>80</v>
      </c>
      <c r="AD1195" s="2692">
        <v>422049</v>
      </c>
      <c r="AE1195" s="2723">
        <v>872790096860600</v>
      </c>
      <c r="AF1195" s="2692">
        <v>6</v>
      </c>
      <c r="AG1195" s="2692" t="s">
        <v>113</v>
      </c>
      <c r="AH1195" s="2881">
        <v>4</v>
      </c>
      <c r="AL1195" s="2938"/>
    </row>
    <row r="1196" spans="2:38">
      <c r="B1196" s="2177"/>
      <c r="C1196" s="557" t="s">
        <v>2766</v>
      </c>
      <c r="D1196" s="557"/>
      <c r="E1196" s="1463"/>
      <c r="F1196" s="2677">
        <v>929002306531</v>
      </c>
      <c r="G1196" s="2683">
        <v>8727900968620</v>
      </c>
      <c r="H1196" s="2707" t="s">
        <v>1007</v>
      </c>
      <c r="I1196" s="2707"/>
      <c r="J1196" s="669">
        <v>10</v>
      </c>
      <c r="K1196" s="2706">
        <v>1055</v>
      </c>
      <c r="L1196" s="2692">
        <v>2700</v>
      </c>
      <c r="M1196" s="2708">
        <v>15000</v>
      </c>
      <c r="N1196" s="2705">
        <v>2</v>
      </c>
      <c r="O1196" s="2692" t="s">
        <v>117</v>
      </c>
      <c r="P1196" s="2521">
        <v>48</v>
      </c>
      <c r="Q1196" s="14"/>
      <c r="R1196" s="2725" t="s">
        <v>48</v>
      </c>
      <c r="S1196" s="2692"/>
      <c r="T1196" s="2692" t="s">
        <v>3121</v>
      </c>
      <c r="U1196" s="2692" t="s">
        <v>112</v>
      </c>
      <c r="V1196" s="2692" t="s">
        <v>116</v>
      </c>
      <c r="W1196" s="2684" t="s">
        <v>198</v>
      </c>
      <c r="X1196" s="2684">
        <v>105</v>
      </c>
      <c r="Y1196" s="2692">
        <v>60</v>
      </c>
      <c r="Z1196" s="2692"/>
      <c r="AA1196" s="2692">
        <v>108</v>
      </c>
      <c r="AB1196" s="2692" t="s">
        <v>113</v>
      </c>
      <c r="AC1196" s="2705">
        <v>80</v>
      </c>
      <c r="AD1196" s="2692">
        <v>422050</v>
      </c>
      <c r="AE1196" s="2690">
        <v>872790096862000</v>
      </c>
      <c r="AF1196" s="2692">
        <v>6</v>
      </c>
      <c r="AG1196" s="2692" t="s">
        <v>113</v>
      </c>
      <c r="AH1196" s="2881">
        <v>4</v>
      </c>
      <c r="AL1196" s="2938"/>
    </row>
    <row r="1197" spans="2:38">
      <c r="B1197" s="2177"/>
      <c r="C1197" s="557" t="s">
        <v>2766</v>
      </c>
      <c r="D1197" s="557"/>
      <c r="E1197" s="1463"/>
      <c r="F1197" s="2700">
        <v>929002306631</v>
      </c>
      <c r="G1197" s="2709">
        <v>8727900968644</v>
      </c>
      <c r="H1197" s="2709" t="s">
        <v>1008</v>
      </c>
      <c r="I1197" s="2709"/>
      <c r="J1197" s="669">
        <v>10</v>
      </c>
      <c r="K1197" s="2706">
        <v>1055</v>
      </c>
      <c r="L1197" s="2692">
        <v>4000</v>
      </c>
      <c r="M1197" s="2708">
        <v>15000</v>
      </c>
      <c r="N1197" s="2705">
        <v>2</v>
      </c>
      <c r="O1197" s="2692" t="s">
        <v>117</v>
      </c>
      <c r="P1197" s="2521">
        <v>48</v>
      </c>
      <c r="Q1197" s="14"/>
      <c r="R1197" s="2725" t="s">
        <v>48</v>
      </c>
      <c r="S1197" s="2692"/>
      <c r="T1197" s="2692" t="s">
        <v>3121</v>
      </c>
      <c r="U1197" s="2692" t="s">
        <v>112</v>
      </c>
      <c r="V1197" s="2692" t="s">
        <v>121</v>
      </c>
      <c r="W1197" s="2684" t="s">
        <v>198</v>
      </c>
      <c r="X1197" s="2684">
        <v>105</v>
      </c>
      <c r="Y1197" s="2692">
        <v>60</v>
      </c>
      <c r="Z1197" s="2692"/>
      <c r="AA1197" s="2692">
        <v>108</v>
      </c>
      <c r="AB1197" s="2692" t="s">
        <v>113</v>
      </c>
      <c r="AC1197" s="2705">
        <v>80</v>
      </c>
      <c r="AD1197" s="2692">
        <v>422051</v>
      </c>
      <c r="AE1197" s="2726">
        <v>872790096864400</v>
      </c>
      <c r="AF1197" s="2692">
        <v>6</v>
      </c>
      <c r="AG1197" s="2692" t="s">
        <v>113</v>
      </c>
      <c r="AH1197" s="2881">
        <v>4</v>
      </c>
      <c r="AL1197" s="2938"/>
    </row>
    <row r="1198" spans="2:38">
      <c r="B1198" s="2177"/>
      <c r="C1198" s="557" t="s">
        <v>2766</v>
      </c>
      <c r="D1198" s="557"/>
      <c r="E1198" s="1463"/>
      <c r="F1198" s="2700">
        <v>929002306831</v>
      </c>
      <c r="G1198" s="2701">
        <v>8727900968682</v>
      </c>
      <c r="H1198" s="2701" t="s">
        <v>1009</v>
      </c>
      <c r="I1198" s="2701"/>
      <c r="J1198" s="669">
        <v>13</v>
      </c>
      <c r="K1198" s="2706">
        <v>1521</v>
      </c>
      <c r="L1198" s="2692">
        <v>2700</v>
      </c>
      <c r="M1198" s="2708">
        <v>15000</v>
      </c>
      <c r="N1198" s="2710">
        <v>2</v>
      </c>
      <c r="O1198" s="2692" t="s">
        <v>119</v>
      </c>
      <c r="P1198" s="2521">
        <v>65</v>
      </c>
      <c r="Q1198" s="14"/>
      <c r="R1198" s="2725" t="s">
        <v>48</v>
      </c>
      <c r="S1198" s="2692"/>
      <c r="T1198" s="2692" t="s">
        <v>3122</v>
      </c>
      <c r="U1198" s="2692" t="s">
        <v>112</v>
      </c>
      <c r="V1198" s="2692" t="s">
        <v>116</v>
      </c>
      <c r="W1198" s="2684" t="s">
        <v>198</v>
      </c>
      <c r="X1198" s="2684">
        <v>117</v>
      </c>
      <c r="Y1198" s="2692">
        <v>60</v>
      </c>
      <c r="Z1198" s="2692"/>
      <c r="AA1198" s="2692">
        <v>120</v>
      </c>
      <c r="AB1198" s="2706" t="s">
        <v>113</v>
      </c>
      <c r="AC1198" s="2705">
        <v>80</v>
      </c>
      <c r="AD1198" s="2692">
        <v>422053</v>
      </c>
      <c r="AE1198" s="2723">
        <v>872790096868200</v>
      </c>
      <c r="AF1198" s="2692">
        <v>6</v>
      </c>
      <c r="AG1198" s="2692" t="s">
        <v>113</v>
      </c>
      <c r="AH1198" s="2881">
        <v>4</v>
      </c>
      <c r="AL1198" s="2938"/>
    </row>
    <row r="1199" spans="2:38">
      <c r="B1199" s="2177"/>
      <c r="C1199" s="557" t="s">
        <v>2766</v>
      </c>
      <c r="D1199" s="557"/>
      <c r="E1199" s="1463"/>
      <c r="F1199" s="2700">
        <v>929002306931</v>
      </c>
      <c r="G1199" s="2709">
        <v>8727900968507</v>
      </c>
      <c r="H1199" s="2709" t="s">
        <v>1010</v>
      </c>
      <c r="I1199" s="2709"/>
      <c r="J1199" s="669">
        <v>13</v>
      </c>
      <c r="K1199" s="2706">
        <v>1521</v>
      </c>
      <c r="L1199" s="2692">
        <v>4000</v>
      </c>
      <c r="M1199" s="2708">
        <v>15000</v>
      </c>
      <c r="N1199" s="2705">
        <v>2</v>
      </c>
      <c r="O1199" s="2692" t="s">
        <v>119</v>
      </c>
      <c r="P1199" s="2521">
        <v>65</v>
      </c>
      <c r="Q1199" s="14"/>
      <c r="R1199" s="2725" t="s">
        <v>48</v>
      </c>
      <c r="S1199" s="2692"/>
      <c r="T1199" s="2692" t="s">
        <v>3122</v>
      </c>
      <c r="U1199" s="2692" t="s">
        <v>112</v>
      </c>
      <c r="V1199" s="2692" t="s">
        <v>121</v>
      </c>
      <c r="W1199" s="2684" t="s">
        <v>198</v>
      </c>
      <c r="X1199" s="2684">
        <v>117</v>
      </c>
      <c r="Y1199" s="2692">
        <v>60</v>
      </c>
      <c r="Z1199" s="2692"/>
      <c r="AA1199" s="2692">
        <v>120</v>
      </c>
      <c r="AB1199" s="2692" t="s">
        <v>113</v>
      </c>
      <c r="AC1199" s="2705">
        <v>80</v>
      </c>
      <c r="AD1199" s="2692">
        <v>422054</v>
      </c>
      <c r="AE1199" s="2726">
        <v>872790096850700</v>
      </c>
      <c r="AF1199" s="2692">
        <v>6</v>
      </c>
      <c r="AG1199" s="2692" t="s">
        <v>113</v>
      </c>
      <c r="AH1199" s="2881">
        <v>4</v>
      </c>
      <c r="AL1199" s="2938"/>
    </row>
    <row r="1200" spans="2:38">
      <c r="B1200" s="2177"/>
      <c r="C1200" s="557" t="s">
        <v>2766</v>
      </c>
      <c r="D1200" s="557"/>
      <c r="E1200" s="1463"/>
      <c r="F1200" s="2700">
        <v>929002062231</v>
      </c>
      <c r="G1200" s="2709">
        <v>8727900967142</v>
      </c>
      <c r="H1200" s="2709" t="s">
        <v>1011</v>
      </c>
      <c r="I1200" s="2709"/>
      <c r="J1200" s="669">
        <v>15</v>
      </c>
      <c r="K1200" s="2706">
        <v>1900</v>
      </c>
      <c r="L1200" s="2692">
        <v>2700</v>
      </c>
      <c r="M1200" s="2708">
        <v>15000</v>
      </c>
      <c r="N1200" s="2045">
        <v>2</v>
      </c>
      <c r="O1200" s="2692" t="s">
        <v>119</v>
      </c>
      <c r="P1200" s="2521">
        <v>130</v>
      </c>
      <c r="Q1200" s="14"/>
      <c r="R1200" s="2725" t="s">
        <v>48</v>
      </c>
      <c r="S1200" s="2692"/>
      <c r="T1200" s="2692" t="s">
        <v>3123</v>
      </c>
      <c r="U1200" s="2692" t="s">
        <v>112</v>
      </c>
      <c r="V1200" s="2692" t="s">
        <v>116</v>
      </c>
      <c r="W1200" s="2684" t="s">
        <v>198</v>
      </c>
      <c r="X1200" s="2684">
        <v>126</v>
      </c>
      <c r="Y1200" s="2692">
        <v>75</v>
      </c>
      <c r="Z1200" s="2692"/>
      <c r="AA1200" s="2692">
        <v>129</v>
      </c>
      <c r="AB1200" s="2692" t="s">
        <v>113</v>
      </c>
      <c r="AC1200" s="2045">
        <v>80</v>
      </c>
      <c r="AD1200" s="2692">
        <v>422045</v>
      </c>
      <c r="AE1200" s="2726">
        <v>872790096714200</v>
      </c>
      <c r="AF1200" s="2692">
        <v>6</v>
      </c>
      <c r="AG1200" s="2692" t="s">
        <v>113</v>
      </c>
      <c r="AH1200" s="2881">
        <v>4</v>
      </c>
      <c r="AL1200" s="2938"/>
    </row>
    <row r="1201" spans="2:38">
      <c r="B1201" s="120"/>
      <c r="C1201" s="557" t="s">
        <v>2766</v>
      </c>
      <c r="D1201" s="557" t="s">
        <v>2193</v>
      </c>
      <c r="E1201" s="1463"/>
      <c r="F1201" s="2700">
        <v>929003112931</v>
      </c>
      <c r="G1201" s="2709">
        <v>8727900972818</v>
      </c>
      <c r="H1201" s="2709" t="s">
        <v>1012</v>
      </c>
      <c r="I1201" s="2709"/>
      <c r="J1201" s="669">
        <v>15</v>
      </c>
      <c r="K1201" s="2706">
        <v>1900</v>
      </c>
      <c r="L1201" s="2692">
        <v>4000</v>
      </c>
      <c r="M1201" s="2708">
        <v>15000</v>
      </c>
      <c r="N1201" s="2045">
        <v>2</v>
      </c>
      <c r="O1201" s="2706" t="s">
        <v>119</v>
      </c>
      <c r="P1201" s="2521">
        <v>130</v>
      </c>
      <c r="Q1201" s="14"/>
      <c r="R1201" s="2724" t="s">
        <v>48</v>
      </c>
      <c r="S1201" s="2706"/>
      <c r="T1201" s="2706" t="s">
        <v>3123</v>
      </c>
      <c r="U1201" s="2706" t="s">
        <v>112</v>
      </c>
      <c r="V1201" s="2706" t="s">
        <v>121</v>
      </c>
      <c r="W1201" s="2684" t="s">
        <v>198</v>
      </c>
      <c r="X1201" s="2684">
        <v>126</v>
      </c>
      <c r="Y1201" s="2692">
        <v>68</v>
      </c>
      <c r="Z1201" s="2692"/>
      <c r="AA1201" s="2692">
        <v>128</v>
      </c>
      <c r="AB1201" s="2706" t="s">
        <v>113</v>
      </c>
      <c r="AC1201" s="2045">
        <v>80</v>
      </c>
      <c r="AD1201" s="2692">
        <v>1347059</v>
      </c>
      <c r="AE1201" s="2726">
        <v>872790097281800</v>
      </c>
      <c r="AF1201" s="2692">
        <v>6</v>
      </c>
      <c r="AG1201" s="2692" t="s">
        <v>113</v>
      </c>
      <c r="AH1201" s="2881">
        <v>4</v>
      </c>
      <c r="AL1201" s="2938"/>
    </row>
    <row r="1202" spans="2:38">
      <c r="B1202" s="120"/>
      <c r="C1202" s="557" t="s">
        <v>2766</v>
      </c>
      <c r="D1202" s="557" t="s">
        <v>2193</v>
      </c>
      <c r="E1202" s="1463"/>
      <c r="F1202" s="2700">
        <v>929003597131</v>
      </c>
      <c r="G1202" s="2701">
        <v>8727900972474</v>
      </c>
      <c r="H1202" s="2701" t="s">
        <v>1013</v>
      </c>
      <c r="I1202" s="2701"/>
      <c r="J1202" s="2702">
        <v>23</v>
      </c>
      <c r="K1202" s="2703">
        <v>2500</v>
      </c>
      <c r="L1202" s="2711">
        <v>2700</v>
      </c>
      <c r="M1202" s="2703">
        <v>15000</v>
      </c>
      <c r="N1202" s="2045">
        <v>2</v>
      </c>
      <c r="O1202" s="2711" t="s">
        <v>117</v>
      </c>
      <c r="P1202" s="2521">
        <v>145</v>
      </c>
      <c r="Q1202" s="14"/>
      <c r="R1202" s="2727" t="s">
        <v>48</v>
      </c>
      <c r="S1202" s="2711"/>
      <c r="T1202" s="2711" t="s">
        <v>3124</v>
      </c>
      <c r="U1202" s="2711" t="s">
        <v>112</v>
      </c>
      <c r="V1202" s="2711" t="s">
        <v>116</v>
      </c>
      <c r="W1202" s="2722" t="s">
        <v>198</v>
      </c>
      <c r="X1202" s="2722">
        <v>108</v>
      </c>
      <c r="Y1202" s="2711">
        <v>77</v>
      </c>
      <c r="Z1202" s="2711"/>
      <c r="AA1202" s="2711">
        <v>165</v>
      </c>
      <c r="AB1202" s="2711" t="s">
        <v>113</v>
      </c>
      <c r="AC1202" s="2045">
        <v>80</v>
      </c>
      <c r="AD1202" s="2711">
        <v>1365549</v>
      </c>
      <c r="AE1202" s="2723">
        <v>872790097247400</v>
      </c>
      <c r="AF1202" s="2711">
        <v>6</v>
      </c>
      <c r="AG1202" s="2711" t="s">
        <v>113</v>
      </c>
      <c r="AH1202" s="2892">
        <v>4</v>
      </c>
      <c r="AL1202" s="2938"/>
    </row>
    <row r="1203" spans="2:38">
      <c r="B1203" s="121"/>
      <c r="C1203" s="834" t="s">
        <v>2766</v>
      </c>
      <c r="D1203" s="834" t="s">
        <v>2193</v>
      </c>
      <c r="E1203" s="1483"/>
      <c r="F1203" s="2712">
        <v>929003597231</v>
      </c>
      <c r="G1203" s="2713">
        <v>8727900972498</v>
      </c>
      <c r="H1203" s="2713" t="s">
        <v>1014</v>
      </c>
      <c r="I1203" s="2713"/>
      <c r="J1203" s="2714">
        <v>23</v>
      </c>
      <c r="K1203" s="2715">
        <v>2500</v>
      </c>
      <c r="L1203" s="2730">
        <v>4000</v>
      </c>
      <c r="M1203" s="2715">
        <v>15000</v>
      </c>
      <c r="N1203" s="2716">
        <v>2</v>
      </c>
      <c r="O1203" s="2715" t="s">
        <v>117</v>
      </c>
      <c r="P1203" s="2522">
        <v>145</v>
      </c>
      <c r="Q1203" s="14"/>
      <c r="R1203" s="2728" t="s">
        <v>48</v>
      </c>
      <c r="S1203" s="2715"/>
      <c r="T1203" s="2715" t="s">
        <v>3124</v>
      </c>
      <c r="U1203" s="2715" t="s">
        <v>112</v>
      </c>
      <c r="V1203" s="2715" t="s">
        <v>121</v>
      </c>
      <c r="W1203" s="2729" t="s">
        <v>198</v>
      </c>
      <c r="X1203" s="2729">
        <v>108</v>
      </c>
      <c r="Y1203" s="2730">
        <v>77</v>
      </c>
      <c r="Z1203" s="2730"/>
      <c r="AA1203" s="2730">
        <v>165</v>
      </c>
      <c r="AB1203" s="2715" t="s">
        <v>113</v>
      </c>
      <c r="AC1203" s="2716">
        <v>80</v>
      </c>
      <c r="AD1203" s="2730">
        <v>1365552</v>
      </c>
      <c r="AE1203" s="2731">
        <v>872790097249800</v>
      </c>
      <c r="AF1203" s="2730">
        <v>6</v>
      </c>
      <c r="AG1203" s="2730" t="s">
        <v>113</v>
      </c>
      <c r="AH1203" s="2893">
        <v>4</v>
      </c>
      <c r="AL1203" s="2938"/>
    </row>
    <row r="1204" spans="2:38" ht="14.5" customHeight="1">
      <c r="B1204" s="32"/>
      <c r="C1204" s="14"/>
      <c r="D1204" s="14"/>
      <c r="E1204" s="14"/>
      <c r="F1204" s="32"/>
      <c r="G1204" s="32"/>
      <c r="H1204" s="32"/>
      <c r="I1204" s="32"/>
      <c r="J1204" s="119"/>
      <c r="K1204" s="119"/>
      <c r="L1204" s="119"/>
      <c r="M1204" s="119"/>
      <c r="N1204" s="119"/>
      <c r="O1204" s="119"/>
      <c r="P1204" s="119"/>
      <c r="Q1204" s="14"/>
      <c r="R1204" s="119"/>
      <c r="S1204" s="119"/>
      <c r="T1204" s="119"/>
      <c r="U1204" s="119"/>
      <c r="V1204" s="119"/>
      <c r="W1204" s="119"/>
      <c r="X1204" s="119"/>
      <c r="Y1204" s="119"/>
      <c r="Z1204" s="119"/>
      <c r="AA1204" s="119"/>
      <c r="AB1204" s="119"/>
      <c r="AC1204" s="441"/>
      <c r="AD1204" s="119"/>
      <c r="AE1204" s="119"/>
      <c r="AF1204" s="119"/>
      <c r="AG1204" s="119"/>
      <c r="AH1204" s="2886"/>
      <c r="AI1204"/>
      <c r="AL1204" s="2938"/>
    </row>
    <row r="1205" spans="2:38" ht="14.5" customHeight="1">
      <c r="B1205" s="3"/>
      <c r="C1205" s="14"/>
      <c r="D1205" s="14"/>
      <c r="E1205" s="14"/>
      <c r="F1205" s="536"/>
      <c r="G1205" s="106"/>
      <c r="H1205" s="160"/>
      <c r="I1205" s="160"/>
      <c r="J1205" s="369"/>
      <c r="K1205" s="345"/>
      <c r="L1205" s="362"/>
      <c r="M1205" s="357"/>
      <c r="N1205" s="292"/>
      <c r="O1205" s="368"/>
      <c r="P1205" s="144"/>
      <c r="Q1205" s="14"/>
      <c r="R1205" s="368"/>
      <c r="S1205" s="368"/>
      <c r="T1205" s="368"/>
      <c r="U1205" s="368"/>
      <c r="V1205" s="368"/>
      <c r="W1205" s="368"/>
      <c r="X1205" s="368"/>
      <c r="Y1205" s="362"/>
      <c r="Z1205" s="362"/>
      <c r="AA1205" s="362"/>
      <c r="AB1205" s="368"/>
      <c r="AC1205" s="296"/>
      <c r="AD1205" s="362"/>
      <c r="AE1205" s="2530"/>
      <c r="AF1205" s="368"/>
      <c r="AG1205" s="368"/>
      <c r="AH1205" s="2847"/>
      <c r="AI1205"/>
      <c r="AL1205" s="2938"/>
    </row>
    <row r="1206" spans="2:38" s="1484" customFormat="1" ht="15" customHeight="1">
      <c r="B1206" s="1484" t="s">
        <v>2925</v>
      </c>
      <c r="J1206" s="1666"/>
      <c r="K1206" s="1666"/>
      <c r="L1206" s="1901"/>
      <c r="M1206" s="1666"/>
      <c r="N1206" s="1666"/>
      <c r="O1206" s="1666"/>
      <c r="P1206" s="33"/>
      <c r="R1206" s="1666"/>
      <c r="S1206" s="1666"/>
      <c r="T1206" s="1666"/>
      <c r="U1206" s="1666"/>
      <c r="V1206" s="1666"/>
      <c r="W1206" s="1666"/>
      <c r="X1206" s="1666"/>
      <c r="Y1206" s="1901"/>
      <c r="Z1206" s="1901"/>
      <c r="AA1206" s="1901"/>
      <c r="AB1206" s="1666"/>
      <c r="AC1206" s="2483"/>
      <c r="AD1206" s="1901"/>
      <c r="AE1206" s="1901"/>
      <c r="AF1206" s="1666"/>
      <c r="AG1206" s="1666"/>
      <c r="AH1206" s="2791"/>
      <c r="AJ1206"/>
      <c r="AK1206" s="2933"/>
      <c r="AL1206" s="2938"/>
    </row>
    <row r="1207" spans="2:38">
      <c r="B1207" s="561" t="s">
        <v>2826</v>
      </c>
      <c r="C1207" s="1461" t="s">
        <v>2766</v>
      </c>
      <c r="D1207" s="1461" t="s">
        <v>2193</v>
      </c>
      <c r="E1207" s="1462"/>
      <c r="F1207" s="2136">
        <v>929003800702</v>
      </c>
      <c r="G1207" s="689">
        <v>8720169310650</v>
      </c>
      <c r="H1207" s="1393" t="s">
        <v>2663</v>
      </c>
      <c r="I1207" s="1393" t="s">
        <v>1091</v>
      </c>
      <c r="J1207" s="1394">
        <v>2.2999999999999998</v>
      </c>
      <c r="K1207" s="1396">
        <v>485</v>
      </c>
      <c r="L1207" s="1694">
        <v>2700</v>
      </c>
      <c r="M1207" s="1397">
        <v>50000</v>
      </c>
      <c r="N1207" s="1398">
        <v>5</v>
      </c>
      <c r="O1207" s="1967" t="s">
        <v>168</v>
      </c>
      <c r="P1207" s="2011">
        <v>190</v>
      </c>
      <c r="Q1207" s="515"/>
      <c r="R1207" s="1845" t="s">
        <v>48</v>
      </c>
      <c r="S1207" s="1694"/>
      <c r="T1207" s="1694" t="s">
        <v>3119</v>
      </c>
      <c r="U1207" s="1694" t="s">
        <v>129</v>
      </c>
      <c r="V1207" s="1694" t="s">
        <v>116</v>
      </c>
      <c r="W1207" s="1607" t="s">
        <v>198</v>
      </c>
      <c r="X1207" s="1607">
        <v>210</v>
      </c>
      <c r="Y1207" s="1694">
        <v>35</v>
      </c>
      <c r="Z1207" s="1694"/>
      <c r="AA1207" s="1694">
        <v>97</v>
      </c>
      <c r="AB1207" s="1694" t="s">
        <v>113</v>
      </c>
      <c r="AC1207" s="1398">
        <v>80</v>
      </c>
      <c r="AD1207" s="1694">
        <v>1881210</v>
      </c>
      <c r="AE1207" s="1694">
        <v>872016931065000</v>
      </c>
      <c r="AF1207" s="1694">
        <v>10</v>
      </c>
      <c r="AG1207" s="1694" t="s">
        <v>113</v>
      </c>
      <c r="AH1207" s="2885">
        <v>4</v>
      </c>
      <c r="AL1207" s="2938"/>
    </row>
    <row r="1208" spans="2:38">
      <c r="B1208" s="2177"/>
      <c r="C1208" s="557" t="s">
        <v>2766</v>
      </c>
      <c r="D1208" s="557" t="s">
        <v>2193</v>
      </c>
      <c r="E1208" s="1463"/>
      <c r="F1208" s="3071">
        <v>929003626202</v>
      </c>
      <c r="G1208" s="246">
        <v>8720169188990</v>
      </c>
      <c r="H1208" s="1391" t="s">
        <v>1093</v>
      </c>
      <c r="I1208" s="1391" t="s">
        <v>1092</v>
      </c>
      <c r="J1208" s="323">
        <v>2.2999999999999998</v>
      </c>
      <c r="K1208" s="1392">
        <v>485</v>
      </c>
      <c r="L1208" s="282">
        <v>2700</v>
      </c>
      <c r="M1208" s="286">
        <v>50000</v>
      </c>
      <c r="N1208" s="290">
        <v>5</v>
      </c>
      <c r="O1208" s="1968" t="s">
        <v>168</v>
      </c>
      <c r="P1208" s="2012">
        <v>190</v>
      </c>
      <c r="Q1208" s="14"/>
      <c r="R1208" s="1788" t="s">
        <v>48</v>
      </c>
      <c r="S1208" s="300"/>
      <c r="T1208" s="300" t="s">
        <v>3119</v>
      </c>
      <c r="U1208" s="300" t="s">
        <v>112</v>
      </c>
      <c r="V1208" s="300" t="s">
        <v>116</v>
      </c>
      <c r="W1208" s="283" t="s">
        <v>198</v>
      </c>
      <c r="X1208" s="283">
        <v>210</v>
      </c>
      <c r="Y1208" s="282">
        <v>45</v>
      </c>
      <c r="Z1208" s="282"/>
      <c r="AA1208" s="282">
        <v>78</v>
      </c>
      <c r="AB1208" s="300" t="s">
        <v>113</v>
      </c>
      <c r="AC1208" s="290">
        <v>80</v>
      </c>
      <c r="AD1208" s="282">
        <v>1442634</v>
      </c>
      <c r="AE1208" s="2553">
        <v>872016918899000</v>
      </c>
      <c r="AF1208" s="282">
        <v>10</v>
      </c>
      <c r="AG1208" s="282" t="s">
        <v>113</v>
      </c>
      <c r="AH1208" s="2781">
        <v>4</v>
      </c>
      <c r="AL1208" s="2938"/>
    </row>
    <row r="1209" spans="2:38">
      <c r="B1209" s="2179"/>
      <c r="C1209" s="834" t="s">
        <v>2766</v>
      </c>
      <c r="D1209" s="834" t="s">
        <v>2193</v>
      </c>
      <c r="E1209" s="1483"/>
      <c r="F1209" s="606">
        <v>929003801102</v>
      </c>
      <c r="G1209" s="717">
        <v>8720169310735</v>
      </c>
      <c r="H1209" s="560" t="s">
        <v>2683</v>
      </c>
      <c r="I1209" s="560" t="s">
        <v>1092</v>
      </c>
      <c r="J1209" s="431">
        <v>2.2999999999999998</v>
      </c>
      <c r="K1209" s="1531">
        <v>485</v>
      </c>
      <c r="L1209" s="1938">
        <v>2700</v>
      </c>
      <c r="M1209" s="1516">
        <v>50000</v>
      </c>
      <c r="N1209" s="899">
        <v>5</v>
      </c>
      <c r="O1209" s="1969" t="s">
        <v>168</v>
      </c>
      <c r="P1209" s="1532">
        <v>190</v>
      </c>
      <c r="Q1209" s="515"/>
      <c r="R1209" s="1790" t="s">
        <v>48</v>
      </c>
      <c r="S1209" s="1695"/>
      <c r="T1209" s="1695" t="s">
        <v>3119</v>
      </c>
      <c r="U1209" s="1695" t="s">
        <v>129</v>
      </c>
      <c r="V1209" s="1695" t="s">
        <v>116</v>
      </c>
      <c r="W1209" s="2063" t="s">
        <v>198</v>
      </c>
      <c r="X1209" s="2063">
        <v>210</v>
      </c>
      <c r="Y1209" s="1938">
        <v>45</v>
      </c>
      <c r="Z1209" s="1938"/>
      <c r="AA1209" s="1938">
        <v>80</v>
      </c>
      <c r="AB1209" s="1695" t="s">
        <v>113</v>
      </c>
      <c r="AC1209" s="899">
        <v>80</v>
      </c>
      <c r="AD1209" s="1938">
        <v>1881206</v>
      </c>
      <c r="AE1209" s="2559">
        <v>872016931073500</v>
      </c>
      <c r="AF1209" s="1938">
        <v>10</v>
      </c>
      <c r="AG1209" s="1938" t="s">
        <v>113</v>
      </c>
      <c r="AH1209" s="2894">
        <v>4</v>
      </c>
      <c r="AL1209" s="2938"/>
    </row>
    <row r="1210" spans="2:38" ht="14.5" customHeight="1">
      <c r="B1210" s="14"/>
      <c r="C1210" s="14"/>
      <c r="D1210" s="14"/>
      <c r="E1210" s="8"/>
      <c r="F1210" s="2753" t="s">
        <v>2827</v>
      </c>
      <c r="G1210" s="32"/>
      <c r="H1210" s="16"/>
      <c r="I1210" s="16"/>
      <c r="J1210" s="782"/>
      <c r="K1210" s="390"/>
      <c r="L1210" s="292"/>
      <c r="M1210" s="783"/>
      <c r="N1210" s="294"/>
      <c r="O1210" s="6"/>
      <c r="P1210" s="762"/>
      <c r="Q1210" s="14"/>
      <c r="R1210" s="6"/>
      <c r="S1210" s="6"/>
      <c r="T1210" s="6"/>
      <c r="U1210" s="6"/>
      <c r="V1210" s="6"/>
      <c r="W1210" s="6"/>
      <c r="X1210" s="6"/>
      <c r="Y1210" s="292"/>
      <c r="Z1210" s="292"/>
      <c r="AA1210" s="292"/>
      <c r="AB1210" s="6"/>
      <c r="AC1210" s="294"/>
      <c r="AD1210" s="292"/>
      <c r="AE1210" s="119"/>
      <c r="AF1210" s="6"/>
      <c r="AG1210" s="6"/>
      <c r="AH1210" s="688"/>
      <c r="AI1210"/>
      <c r="AL1210" s="2938"/>
    </row>
    <row r="1211" spans="2:38" ht="14.5" customHeight="1">
      <c r="B1211" s="3"/>
      <c r="C1211" s="14"/>
      <c r="D1211" s="14"/>
      <c r="E1211" s="14"/>
      <c r="F1211" s="872"/>
      <c r="G1211" s="872"/>
      <c r="H1211" s="873"/>
      <c r="I1211" s="873"/>
      <c r="J1211" s="325"/>
      <c r="K1211" s="1314"/>
      <c r="L1211" s="292"/>
      <c r="M1211" s="293"/>
      <c r="N1211" s="294"/>
      <c r="O1211" s="6"/>
      <c r="P1211" s="1315"/>
      <c r="Q1211" s="14"/>
      <c r="R1211" s="6"/>
      <c r="S1211" s="6"/>
      <c r="T1211" s="6"/>
      <c r="U1211" s="6"/>
      <c r="V1211" s="6"/>
      <c r="W1211" s="6"/>
      <c r="X1211" s="6"/>
      <c r="Y1211" s="292"/>
      <c r="Z1211" s="292"/>
      <c r="AA1211" s="292"/>
      <c r="AB1211" s="6"/>
      <c r="AC1211" s="294"/>
      <c r="AD1211" s="292"/>
      <c r="AE1211" s="2663"/>
      <c r="AF1211" s="6"/>
      <c r="AG1211" s="6"/>
      <c r="AH1211" s="688"/>
      <c r="AI1211"/>
      <c r="AL1211" s="2938"/>
    </row>
    <row r="1212" spans="2:38">
      <c r="B1212" s="561" t="s">
        <v>2830</v>
      </c>
      <c r="C1212" s="1461" t="s">
        <v>2766</v>
      </c>
      <c r="D1212" s="1461" t="s">
        <v>2193</v>
      </c>
      <c r="E1212" s="1462"/>
      <c r="F1212" s="2322">
        <v>929003071302</v>
      </c>
      <c r="G1212" s="1202">
        <v>8719514477711</v>
      </c>
      <c r="H1212" s="139" t="s">
        <v>1155</v>
      </c>
      <c r="I1212" s="1424" t="s">
        <v>1127</v>
      </c>
      <c r="J1212" s="1203">
        <v>2.5</v>
      </c>
      <c r="K1212" s="1080">
        <v>340</v>
      </c>
      <c r="L1212" s="506" t="s">
        <v>3708</v>
      </c>
      <c r="M1212" s="1205">
        <v>25000</v>
      </c>
      <c r="N1212" s="1207">
        <v>5</v>
      </c>
      <c r="O1212" s="506" t="s">
        <v>125</v>
      </c>
      <c r="P1212" s="2502">
        <v>105</v>
      </c>
      <c r="Q1212" s="14"/>
      <c r="R1212" s="1851" t="s">
        <v>48</v>
      </c>
      <c r="S1212" s="506"/>
      <c r="T1212" s="506" t="s">
        <v>3126</v>
      </c>
      <c r="U1212" s="506" t="s">
        <v>129</v>
      </c>
      <c r="V1212" s="506" t="s">
        <v>170</v>
      </c>
      <c r="W1212" s="519" t="s">
        <v>198</v>
      </c>
      <c r="X1212" s="519">
        <v>136</v>
      </c>
      <c r="Y1212" s="506">
        <v>35</v>
      </c>
      <c r="Z1212" s="506"/>
      <c r="AA1212" s="506">
        <v>119</v>
      </c>
      <c r="AB1212" s="506" t="s">
        <v>133</v>
      </c>
      <c r="AC1212" s="1207">
        <v>90</v>
      </c>
      <c r="AD1212" s="506">
        <v>1227625</v>
      </c>
      <c r="AE1212" s="2620">
        <v>871951447771100</v>
      </c>
      <c r="AF1212" s="506">
        <v>10</v>
      </c>
      <c r="AG1212" s="506" t="s">
        <v>113</v>
      </c>
      <c r="AH1212" s="2824">
        <v>4</v>
      </c>
      <c r="AL1212" s="2938"/>
    </row>
    <row r="1213" spans="2:38">
      <c r="B1213" s="2177"/>
      <c r="C1213" s="557" t="s">
        <v>2766</v>
      </c>
      <c r="D1213" s="557" t="s">
        <v>2193</v>
      </c>
      <c r="E1213" s="1463"/>
      <c r="F1213" s="2312">
        <v>929003011982</v>
      </c>
      <c r="G1213" s="576">
        <v>8719514449350</v>
      </c>
      <c r="H1213" s="172" t="s">
        <v>1156</v>
      </c>
      <c r="I1213" s="1259" t="s">
        <v>1091</v>
      </c>
      <c r="J1213" s="579">
        <v>2.5</v>
      </c>
      <c r="K1213" s="1138">
        <v>340</v>
      </c>
      <c r="L1213" s="365" t="s">
        <v>3708</v>
      </c>
      <c r="M1213" s="581">
        <v>25000</v>
      </c>
      <c r="N1213" s="778">
        <v>5</v>
      </c>
      <c r="O1213" s="365" t="s">
        <v>125</v>
      </c>
      <c r="P1213" s="2503">
        <v>105</v>
      </c>
      <c r="Q1213" s="14"/>
      <c r="R1213" s="1852" t="s">
        <v>48</v>
      </c>
      <c r="S1213" s="365"/>
      <c r="T1213" s="365" t="s">
        <v>3126</v>
      </c>
      <c r="U1213" s="365" t="s">
        <v>129</v>
      </c>
      <c r="V1213" s="365" t="s">
        <v>170</v>
      </c>
      <c r="W1213" s="343" t="s">
        <v>198</v>
      </c>
      <c r="X1213" s="343">
        <v>136</v>
      </c>
      <c r="Y1213" s="365">
        <v>35</v>
      </c>
      <c r="Z1213" s="365"/>
      <c r="AA1213" s="365">
        <v>97</v>
      </c>
      <c r="AB1213" s="365" t="s">
        <v>133</v>
      </c>
      <c r="AC1213" s="778">
        <v>90</v>
      </c>
      <c r="AD1213" s="365">
        <v>1109136</v>
      </c>
      <c r="AE1213" s="2621">
        <v>871951444935000</v>
      </c>
      <c r="AF1213" s="365">
        <v>10</v>
      </c>
      <c r="AG1213" s="365" t="s">
        <v>113</v>
      </c>
      <c r="AH1213" s="2895">
        <v>4</v>
      </c>
      <c r="AL1213" s="2938"/>
    </row>
    <row r="1214" spans="2:38">
      <c r="B1214" s="120"/>
      <c r="C1214" s="557" t="s">
        <v>2766</v>
      </c>
      <c r="D1214" s="557" t="s">
        <v>2193</v>
      </c>
      <c r="E1214" s="1463"/>
      <c r="F1214" s="2312">
        <v>929003012282</v>
      </c>
      <c r="G1214" s="501">
        <v>8719514449411</v>
      </c>
      <c r="H1214" s="501" t="s">
        <v>1160</v>
      </c>
      <c r="I1214" s="501" t="s">
        <v>1091</v>
      </c>
      <c r="J1214" s="313">
        <v>3.4</v>
      </c>
      <c r="K1214" s="271">
        <v>470</v>
      </c>
      <c r="L1214" s="365" t="s">
        <v>3708</v>
      </c>
      <c r="M1214" s="617">
        <v>25000</v>
      </c>
      <c r="N1214" s="394">
        <v>5</v>
      </c>
      <c r="O1214" s="365" t="s">
        <v>125</v>
      </c>
      <c r="P1214" s="2505">
        <v>117</v>
      </c>
      <c r="Q1214" s="14"/>
      <c r="R1214" s="1852" t="s">
        <v>48</v>
      </c>
      <c r="S1214" s="365"/>
      <c r="T1214" s="365" t="s">
        <v>3119</v>
      </c>
      <c r="U1214" s="365" t="s">
        <v>129</v>
      </c>
      <c r="V1214" s="365" t="s">
        <v>170</v>
      </c>
      <c r="W1214" s="343" t="s">
        <v>198</v>
      </c>
      <c r="X1214" s="343">
        <v>138</v>
      </c>
      <c r="Y1214" s="365">
        <v>35</v>
      </c>
      <c r="Z1214" s="365"/>
      <c r="AA1214" s="365">
        <v>97</v>
      </c>
      <c r="AB1214" s="365" t="s">
        <v>133</v>
      </c>
      <c r="AC1214" s="778">
        <v>90</v>
      </c>
      <c r="AD1214" s="365">
        <v>1109139</v>
      </c>
      <c r="AE1214" s="2622">
        <v>871951444941100</v>
      </c>
      <c r="AF1214" s="365">
        <v>10</v>
      </c>
      <c r="AG1214" s="365" t="s">
        <v>113</v>
      </c>
      <c r="AH1214" s="2895">
        <v>4</v>
      </c>
      <c r="AL1214" s="2938"/>
    </row>
    <row r="1215" spans="2:38">
      <c r="B1215" s="120"/>
      <c r="C1215" s="557" t="s">
        <v>2766</v>
      </c>
      <c r="D1215" s="557" t="s">
        <v>2193</v>
      </c>
      <c r="E1215" s="1463"/>
      <c r="F1215" s="2312">
        <v>929003012382</v>
      </c>
      <c r="G1215" s="501">
        <v>8719514449435</v>
      </c>
      <c r="H1215" s="501" t="s">
        <v>1161</v>
      </c>
      <c r="I1215" s="501" t="s">
        <v>1091</v>
      </c>
      <c r="J1215" s="313">
        <v>3.4</v>
      </c>
      <c r="K1215" s="271">
        <v>470</v>
      </c>
      <c r="L1215" s="365" t="s">
        <v>3708</v>
      </c>
      <c r="M1215" s="617">
        <v>25000</v>
      </c>
      <c r="N1215" s="394">
        <v>5</v>
      </c>
      <c r="O1215" s="365" t="s">
        <v>125</v>
      </c>
      <c r="P1215" s="2503">
        <v>117</v>
      </c>
      <c r="Q1215" s="14"/>
      <c r="R1215" s="1852" t="s">
        <v>48</v>
      </c>
      <c r="S1215" s="365"/>
      <c r="T1215" s="365" t="s">
        <v>3119</v>
      </c>
      <c r="U1215" s="365" t="s">
        <v>112</v>
      </c>
      <c r="V1215" s="365" t="s">
        <v>170</v>
      </c>
      <c r="W1215" s="343" t="s">
        <v>198</v>
      </c>
      <c r="X1215" s="343">
        <v>138</v>
      </c>
      <c r="Y1215" s="365">
        <v>35</v>
      </c>
      <c r="Z1215" s="365"/>
      <c r="AA1215" s="365">
        <v>95</v>
      </c>
      <c r="AB1215" s="365" t="s">
        <v>133</v>
      </c>
      <c r="AC1215" s="778">
        <v>90</v>
      </c>
      <c r="AD1215" s="365">
        <v>1109140</v>
      </c>
      <c r="AE1215" s="2622">
        <v>871951444943500</v>
      </c>
      <c r="AF1215" s="365">
        <v>10</v>
      </c>
      <c r="AG1215" s="365" t="s">
        <v>113</v>
      </c>
      <c r="AH1215" s="2895">
        <v>4</v>
      </c>
      <c r="AL1215" s="2938"/>
    </row>
    <row r="1216" spans="2:38">
      <c r="B1216" s="120"/>
      <c r="C1216" s="557" t="s">
        <v>2766</v>
      </c>
      <c r="D1216" s="557" t="s">
        <v>2193</v>
      </c>
      <c r="E1216" s="1463"/>
      <c r="F1216" s="2312">
        <v>929003013082</v>
      </c>
      <c r="G1216" s="501">
        <v>8719514449497</v>
      </c>
      <c r="H1216" s="501" t="s">
        <v>1162</v>
      </c>
      <c r="I1216" s="501" t="s">
        <v>1127</v>
      </c>
      <c r="J1216" s="313">
        <v>3.4</v>
      </c>
      <c r="K1216" s="271">
        <v>470</v>
      </c>
      <c r="L1216" s="365" t="s">
        <v>3708</v>
      </c>
      <c r="M1216" s="617">
        <v>25000</v>
      </c>
      <c r="N1216" s="394">
        <v>5</v>
      </c>
      <c r="O1216" s="365" t="s">
        <v>125</v>
      </c>
      <c r="P1216" s="2503">
        <v>117</v>
      </c>
      <c r="Q1216" s="14"/>
      <c r="R1216" s="1852" t="s">
        <v>48</v>
      </c>
      <c r="S1216" s="365"/>
      <c r="T1216" s="365" t="s">
        <v>3119</v>
      </c>
      <c r="U1216" s="365" t="s">
        <v>129</v>
      </c>
      <c r="V1216" s="365" t="s">
        <v>170</v>
      </c>
      <c r="W1216" s="343" t="s">
        <v>198</v>
      </c>
      <c r="X1216" s="343">
        <v>138</v>
      </c>
      <c r="Y1216" s="365">
        <v>35</v>
      </c>
      <c r="Z1216" s="365"/>
      <c r="AA1216" s="365">
        <v>119</v>
      </c>
      <c r="AB1216" s="365" t="s">
        <v>133</v>
      </c>
      <c r="AC1216" s="778">
        <v>90</v>
      </c>
      <c r="AD1216" s="365">
        <v>1109143</v>
      </c>
      <c r="AE1216" s="2622">
        <v>871951444949700</v>
      </c>
      <c r="AF1216" s="365">
        <v>10</v>
      </c>
      <c r="AG1216" s="365" t="s">
        <v>113</v>
      </c>
      <c r="AH1216" s="2895">
        <v>4</v>
      </c>
      <c r="AL1216" s="2938"/>
    </row>
    <row r="1217" spans="2:38">
      <c r="B1217" s="2177"/>
      <c r="C1217" s="557" t="s">
        <v>2766</v>
      </c>
      <c r="D1217" s="557" t="s">
        <v>2193</v>
      </c>
      <c r="E1217" s="1463"/>
      <c r="F1217" s="847">
        <v>929003013982</v>
      </c>
      <c r="G1217" s="471">
        <v>8719514449572</v>
      </c>
      <c r="H1217" s="471" t="s">
        <v>1157</v>
      </c>
      <c r="I1217" s="471" t="s">
        <v>1091</v>
      </c>
      <c r="J1217" s="475">
        <v>5.9</v>
      </c>
      <c r="K1217" s="273">
        <v>806</v>
      </c>
      <c r="L1217" s="458" t="s">
        <v>3708</v>
      </c>
      <c r="M1217" s="474">
        <v>25000</v>
      </c>
      <c r="N1217" s="578">
        <v>5</v>
      </c>
      <c r="O1217" s="458" t="s">
        <v>125</v>
      </c>
      <c r="P1217" s="2507">
        <v>160</v>
      </c>
      <c r="Q1217" s="14"/>
      <c r="R1217" s="1755" t="s">
        <v>48</v>
      </c>
      <c r="S1217" s="458"/>
      <c r="T1217" s="458" t="s">
        <v>3120</v>
      </c>
      <c r="U1217" s="458" t="s">
        <v>129</v>
      </c>
      <c r="V1217" s="458" t="s">
        <v>170</v>
      </c>
      <c r="W1217" s="473" t="s">
        <v>198</v>
      </c>
      <c r="X1217" s="473">
        <v>136</v>
      </c>
      <c r="Y1217" s="458">
        <v>35</v>
      </c>
      <c r="Z1217" s="458"/>
      <c r="AA1217" s="458">
        <v>97</v>
      </c>
      <c r="AB1217" s="458" t="s">
        <v>133</v>
      </c>
      <c r="AC1217" s="2078">
        <v>90</v>
      </c>
      <c r="AD1217" s="458">
        <v>1109147</v>
      </c>
      <c r="AE1217" s="2613">
        <v>871951444957200</v>
      </c>
      <c r="AF1217" s="458">
        <v>10</v>
      </c>
      <c r="AG1217" s="458" t="s">
        <v>113</v>
      </c>
      <c r="AH1217" s="2826">
        <v>4</v>
      </c>
      <c r="AL1217" s="2938"/>
    </row>
    <row r="1218" spans="2:38">
      <c r="B1218" s="2177"/>
      <c r="C1218" s="557" t="s">
        <v>2766</v>
      </c>
      <c r="D1218" s="557" t="s">
        <v>2193</v>
      </c>
      <c r="E1218" s="1463"/>
      <c r="F1218" s="2323">
        <v>929003012082</v>
      </c>
      <c r="G1218" s="591">
        <v>8719514449374</v>
      </c>
      <c r="H1218" s="591" t="s">
        <v>1158</v>
      </c>
      <c r="I1218" s="591" t="s">
        <v>1092</v>
      </c>
      <c r="J1218" s="376">
        <v>2.5</v>
      </c>
      <c r="K1218" s="282">
        <v>340</v>
      </c>
      <c r="L1218" s="408" t="s">
        <v>3708</v>
      </c>
      <c r="M1218" s="1385">
        <v>25000</v>
      </c>
      <c r="N1218" s="394">
        <v>5</v>
      </c>
      <c r="O1218" s="408" t="s">
        <v>125</v>
      </c>
      <c r="P1218" s="2505">
        <v>105</v>
      </c>
      <c r="Q1218" s="14"/>
      <c r="R1218" s="1853" t="s">
        <v>48</v>
      </c>
      <c r="S1218" s="408"/>
      <c r="T1218" s="408" t="s">
        <v>3126</v>
      </c>
      <c r="U1218" s="408" t="s">
        <v>129</v>
      </c>
      <c r="V1218" s="408" t="s">
        <v>170</v>
      </c>
      <c r="W1218" s="352" t="s">
        <v>198</v>
      </c>
      <c r="X1218" s="352">
        <v>136</v>
      </c>
      <c r="Y1218" s="408">
        <v>45</v>
      </c>
      <c r="Z1218" s="408"/>
      <c r="AA1218" s="408">
        <v>90</v>
      </c>
      <c r="AB1218" s="408" t="s">
        <v>133</v>
      </c>
      <c r="AC1218" s="778">
        <v>90</v>
      </c>
      <c r="AD1218" s="408">
        <v>1109137</v>
      </c>
      <c r="AE1218" s="2623">
        <v>871951444937400</v>
      </c>
      <c r="AF1218" s="408">
        <v>10</v>
      </c>
      <c r="AG1218" s="408" t="s">
        <v>113</v>
      </c>
      <c r="AH1218" s="2004">
        <v>4</v>
      </c>
      <c r="AL1218" s="2938"/>
    </row>
    <row r="1219" spans="2:38">
      <c r="B1219" s="2177"/>
      <c r="C1219" s="557" t="s">
        <v>2766</v>
      </c>
      <c r="D1219" s="557" t="s">
        <v>2193</v>
      </c>
      <c r="E1219" s="1463"/>
      <c r="F1219" s="2312">
        <v>929003012182</v>
      </c>
      <c r="G1219" s="501">
        <v>8719514449398</v>
      </c>
      <c r="H1219" s="501" t="s">
        <v>1159</v>
      </c>
      <c r="I1219" s="501" t="s">
        <v>1092</v>
      </c>
      <c r="J1219" s="313">
        <v>2.5</v>
      </c>
      <c r="K1219" s="271">
        <v>340</v>
      </c>
      <c r="L1219" s="365" t="s">
        <v>3708</v>
      </c>
      <c r="M1219" s="617">
        <v>25000</v>
      </c>
      <c r="N1219" s="394">
        <v>5</v>
      </c>
      <c r="O1219" s="365" t="s">
        <v>125</v>
      </c>
      <c r="P1219" s="2505">
        <v>105</v>
      </c>
      <c r="Q1219" s="14"/>
      <c r="R1219" s="1852" t="s">
        <v>48</v>
      </c>
      <c r="S1219" s="365"/>
      <c r="T1219" s="365" t="s">
        <v>3126</v>
      </c>
      <c r="U1219" s="365" t="s">
        <v>112</v>
      </c>
      <c r="V1219" s="365" t="s">
        <v>170</v>
      </c>
      <c r="W1219" s="343" t="s">
        <v>198</v>
      </c>
      <c r="X1219" s="343">
        <v>136</v>
      </c>
      <c r="Y1219" s="365">
        <v>45</v>
      </c>
      <c r="Z1219" s="365"/>
      <c r="AA1219" s="365">
        <v>78</v>
      </c>
      <c r="AB1219" s="365" t="s">
        <v>133</v>
      </c>
      <c r="AC1219" s="778">
        <v>90</v>
      </c>
      <c r="AD1219" s="365">
        <v>1109138</v>
      </c>
      <c r="AE1219" s="2622">
        <v>871951444939800</v>
      </c>
      <c r="AF1219" s="365">
        <v>10</v>
      </c>
      <c r="AG1219" s="365" t="s">
        <v>113</v>
      </c>
      <c r="AH1219" s="2895">
        <v>4</v>
      </c>
      <c r="AL1219" s="2938"/>
    </row>
    <row r="1220" spans="2:38">
      <c r="B1220" s="120"/>
      <c r="C1220" s="557" t="s">
        <v>2766</v>
      </c>
      <c r="D1220" s="557" t="s">
        <v>2193</v>
      </c>
      <c r="E1220" s="1463"/>
      <c r="F1220" s="2312">
        <v>929003013182</v>
      </c>
      <c r="G1220" s="501">
        <v>8719514449510</v>
      </c>
      <c r="H1220" s="501" t="s">
        <v>1163</v>
      </c>
      <c r="I1220" s="501" t="s">
        <v>1092</v>
      </c>
      <c r="J1220" s="313">
        <v>3.4</v>
      </c>
      <c r="K1220" s="271">
        <v>470</v>
      </c>
      <c r="L1220" s="365" t="s">
        <v>3708</v>
      </c>
      <c r="M1220" s="617">
        <v>25000</v>
      </c>
      <c r="N1220" s="394">
        <v>5</v>
      </c>
      <c r="O1220" s="365" t="s">
        <v>125</v>
      </c>
      <c r="P1220" s="2503">
        <v>117</v>
      </c>
      <c r="Q1220" s="14"/>
      <c r="R1220" s="1852" t="s">
        <v>48</v>
      </c>
      <c r="S1220" s="365"/>
      <c r="T1220" s="365" t="s">
        <v>3119</v>
      </c>
      <c r="U1220" s="365" t="s">
        <v>129</v>
      </c>
      <c r="V1220" s="365" t="s">
        <v>170</v>
      </c>
      <c r="W1220" s="343" t="s">
        <v>198</v>
      </c>
      <c r="X1220" s="343">
        <v>138</v>
      </c>
      <c r="Y1220" s="365">
        <v>45</v>
      </c>
      <c r="Z1220" s="365"/>
      <c r="AA1220" s="365">
        <v>80</v>
      </c>
      <c r="AB1220" s="365" t="s">
        <v>133</v>
      </c>
      <c r="AC1220" s="778">
        <v>90</v>
      </c>
      <c r="AD1220" s="365">
        <v>1109144</v>
      </c>
      <c r="AE1220" s="2622">
        <v>871951444951000</v>
      </c>
      <c r="AF1220" s="365">
        <v>10</v>
      </c>
      <c r="AG1220" s="365" t="s">
        <v>113</v>
      </c>
      <c r="AH1220" s="2895">
        <v>4</v>
      </c>
      <c r="AL1220" s="2938"/>
    </row>
    <row r="1221" spans="2:38">
      <c r="B1221" s="120"/>
      <c r="C1221" s="557" t="s">
        <v>2766</v>
      </c>
      <c r="D1221" s="557" t="s">
        <v>2193</v>
      </c>
      <c r="E1221" s="1463"/>
      <c r="F1221" s="2312">
        <v>929003013282</v>
      </c>
      <c r="G1221" s="501">
        <v>8719514449534</v>
      </c>
      <c r="H1221" s="501" t="s">
        <v>1164</v>
      </c>
      <c r="I1221" s="501" t="s">
        <v>1092</v>
      </c>
      <c r="J1221" s="313">
        <v>3.4</v>
      </c>
      <c r="K1221" s="271">
        <v>470</v>
      </c>
      <c r="L1221" s="365" t="s">
        <v>3708</v>
      </c>
      <c r="M1221" s="617">
        <v>25000</v>
      </c>
      <c r="N1221" s="394">
        <v>5</v>
      </c>
      <c r="O1221" s="365" t="s">
        <v>125</v>
      </c>
      <c r="P1221" s="2503">
        <v>117</v>
      </c>
      <c r="Q1221" s="14"/>
      <c r="R1221" s="1852" t="s">
        <v>48</v>
      </c>
      <c r="S1221" s="365"/>
      <c r="T1221" s="365" t="s">
        <v>3119</v>
      </c>
      <c r="U1221" s="365" t="s">
        <v>112</v>
      </c>
      <c r="V1221" s="365" t="s">
        <v>170</v>
      </c>
      <c r="W1221" s="343" t="s">
        <v>198</v>
      </c>
      <c r="X1221" s="343">
        <v>138</v>
      </c>
      <c r="Y1221" s="365">
        <v>45</v>
      </c>
      <c r="Z1221" s="365"/>
      <c r="AA1221" s="365">
        <v>78</v>
      </c>
      <c r="AB1221" s="365" t="s">
        <v>133</v>
      </c>
      <c r="AC1221" s="778">
        <v>90</v>
      </c>
      <c r="AD1221" s="365">
        <v>1109145</v>
      </c>
      <c r="AE1221" s="2622">
        <v>871951444953400</v>
      </c>
      <c r="AF1221" s="365">
        <v>10</v>
      </c>
      <c r="AG1221" s="365" t="s">
        <v>113</v>
      </c>
      <c r="AH1221" s="2895">
        <v>4</v>
      </c>
      <c r="AL1221" s="2938"/>
    </row>
    <row r="1222" spans="2:38">
      <c r="B1222" s="120"/>
      <c r="C1222" s="557" t="s">
        <v>2766</v>
      </c>
      <c r="D1222" s="557" t="s">
        <v>2193</v>
      </c>
      <c r="E1222" s="1463"/>
      <c r="F1222" s="2312">
        <v>929003014182</v>
      </c>
      <c r="G1222" s="501">
        <v>8719514449619</v>
      </c>
      <c r="H1222" s="501" t="s">
        <v>1165</v>
      </c>
      <c r="I1222" s="501" t="s">
        <v>1092</v>
      </c>
      <c r="J1222" s="313">
        <v>5.9</v>
      </c>
      <c r="K1222" s="271">
        <v>806</v>
      </c>
      <c r="L1222" s="365" t="s">
        <v>3708</v>
      </c>
      <c r="M1222" s="617">
        <v>25000</v>
      </c>
      <c r="N1222" s="394">
        <v>5</v>
      </c>
      <c r="O1222" s="365" t="s">
        <v>125</v>
      </c>
      <c r="P1222" s="2503">
        <v>160</v>
      </c>
      <c r="Q1222" s="14"/>
      <c r="R1222" s="1852" t="s">
        <v>48</v>
      </c>
      <c r="S1222" s="365"/>
      <c r="T1222" s="365" t="s">
        <v>3120</v>
      </c>
      <c r="U1222" s="365" t="s">
        <v>129</v>
      </c>
      <c r="V1222" s="365" t="s">
        <v>170</v>
      </c>
      <c r="W1222" s="343" t="s">
        <v>198</v>
      </c>
      <c r="X1222" s="343">
        <v>136</v>
      </c>
      <c r="Y1222" s="365">
        <v>45</v>
      </c>
      <c r="Z1222" s="365"/>
      <c r="AA1222" s="365">
        <v>80</v>
      </c>
      <c r="AB1222" s="365" t="s">
        <v>133</v>
      </c>
      <c r="AC1222" s="778">
        <v>90</v>
      </c>
      <c r="AD1222" s="365">
        <v>1109149</v>
      </c>
      <c r="AE1222" s="2622">
        <v>871951444961900</v>
      </c>
      <c r="AF1222" s="365">
        <v>10</v>
      </c>
      <c r="AG1222" s="365" t="s">
        <v>113</v>
      </c>
      <c r="AH1222" s="2895">
        <v>4</v>
      </c>
      <c r="AL1222" s="2938"/>
    </row>
    <row r="1223" spans="2:38">
      <c r="B1223" s="121"/>
      <c r="C1223" s="834" t="s">
        <v>2766</v>
      </c>
      <c r="D1223" s="834" t="s">
        <v>2193</v>
      </c>
      <c r="E1223" s="1483"/>
      <c r="F1223" s="847">
        <v>929003014382</v>
      </c>
      <c r="G1223" s="471">
        <v>8719514449657</v>
      </c>
      <c r="H1223" s="471" t="s">
        <v>1166</v>
      </c>
      <c r="I1223" s="471" t="s">
        <v>1092</v>
      </c>
      <c r="J1223" s="475">
        <v>5.9</v>
      </c>
      <c r="K1223" s="1078">
        <v>806</v>
      </c>
      <c r="L1223" s="458" t="s">
        <v>3708</v>
      </c>
      <c r="M1223" s="474">
        <v>25000</v>
      </c>
      <c r="N1223" s="578">
        <v>5</v>
      </c>
      <c r="O1223" s="458" t="s">
        <v>125</v>
      </c>
      <c r="P1223" s="2504">
        <v>160</v>
      </c>
      <c r="Q1223" s="14"/>
      <c r="R1223" s="1755" t="s">
        <v>48</v>
      </c>
      <c r="S1223" s="458"/>
      <c r="T1223" s="458" t="s">
        <v>3120</v>
      </c>
      <c r="U1223" s="458" t="s">
        <v>112</v>
      </c>
      <c r="V1223" s="458" t="s">
        <v>170</v>
      </c>
      <c r="W1223" s="473" t="s">
        <v>198</v>
      </c>
      <c r="X1223" s="473">
        <v>136</v>
      </c>
      <c r="Y1223" s="458">
        <v>45</v>
      </c>
      <c r="Z1223" s="458"/>
      <c r="AA1223" s="458">
        <v>78</v>
      </c>
      <c r="AB1223" s="458" t="s">
        <v>133</v>
      </c>
      <c r="AC1223" s="2078">
        <v>90</v>
      </c>
      <c r="AD1223" s="458">
        <v>1109151</v>
      </c>
      <c r="AE1223" s="2613">
        <v>871951444965700</v>
      </c>
      <c r="AF1223" s="458">
        <v>10</v>
      </c>
      <c r="AG1223" s="458" t="s">
        <v>113</v>
      </c>
      <c r="AH1223" s="2826">
        <v>4</v>
      </c>
      <c r="AL1223" s="2938"/>
    </row>
    <row r="1224" spans="2:38" ht="14.5" customHeight="1">
      <c r="B1224" s="14"/>
      <c r="C1224" s="14"/>
      <c r="D1224" s="14"/>
      <c r="E1224" s="14"/>
      <c r="F1224" s="2757" t="s">
        <v>2828</v>
      </c>
      <c r="G1224" s="2"/>
      <c r="H1224" s="39"/>
      <c r="I1224" s="39"/>
      <c r="J1224" s="325"/>
      <c r="K1224" s="292"/>
      <c r="L1224" s="292"/>
      <c r="M1224" s="416"/>
      <c r="N1224" s="297"/>
      <c r="O1224" s="6"/>
      <c r="P1224" s="145"/>
      <c r="Q1224" s="14"/>
      <c r="R1224" s="6"/>
      <c r="S1224" s="6"/>
      <c r="T1224" s="6"/>
      <c r="U1224" s="6"/>
      <c r="V1224" s="6"/>
      <c r="W1224" s="6"/>
      <c r="X1224" s="6"/>
      <c r="Y1224" s="292"/>
      <c r="Z1224" s="292"/>
      <c r="AA1224" s="292"/>
      <c r="AB1224" s="6"/>
      <c r="AC1224" s="294"/>
      <c r="AD1224" s="292"/>
      <c r="AE1224" s="292"/>
      <c r="AF1224" s="6"/>
      <c r="AG1224" s="6"/>
      <c r="AH1224" s="688"/>
      <c r="AI1224"/>
      <c r="AL1224" s="2938"/>
    </row>
    <row r="1225" spans="2:38" ht="14.5" customHeight="1">
      <c r="B1225" s="14"/>
      <c r="C1225" s="14"/>
      <c r="D1225" s="14"/>
      <c r="E1225" s="14"/>
      <c r="F1225" s="167"/>
      <c r="G1225" s="2"/>
      <c r="H1225" s="39"/>
      <c r="I1225" s="39"/>
      <c r="J1225" s="325"/>
      <c r="K1225" s="292"/>
      <c r="L1225" s="292"/>
      <c r="M1225" s="416"/>
      <c r="N1225" s="297"/>
      <c r="O1225" s="6"/>
      <c r="P1225" s="145"/>
      <c r="Q1225" s="14"/>
      <c r="R1225" s="6"/>
      <c r="S1225" s="6"/>
      <c r="T1225" s="6"/>
      <c r="U1225" s="6"/>
      <c r="V1225" s="6"/>
      <c r="W1225" s="6"/>
      <c r="X1225" s="6"/>
      <c r="Y1225" s="292"/>
      <c r="Z1225" s="292"/>
      <c r="AA1225" s="292"/>
      <c r="AB1225" s="6"/>
      <c r="AC1225" s="294"/>
      <c r="AD1225" s="292"/>
      <c r="AE1225" s="292"/>
      <c r="AF1225" s="6"/>
      <c r="AG1225" s="6"/>
      <c r="AH1225" s="688"/>
      <c r="AI1225"/>
      <c r="AL1225" s="2938"/>
    </row>
    <row r="1226" spans="2:38">
      <c r="B1226" s="561" t="s">
        <v>2829</v>
      </c>
      <c r="C1226" s="1461" t="s">
        <v>2766</v>
      </c>
      <c r="D1226" s="1461" t="s">
        <v>2193</v>
      </c>
      <c r="E1226" s="1462"/>
      <c r="F1226" s="2324">
        <v>929003059502</v>
      </c>
      <c r="G1226" s="1387">
        <v>8719514355439</v>
      </c>
      <c r="H1226" s="1388" t="s">
        <v>1152</v>
      </c>
      <c r="I1226" s="1388" t="s">
        <v>1091</v>
      </c>
      <c r="J1226" s="1226">
        <v>3.4</v>
      </c>
      <c r="K1226" s="1389">
        <v>470</v>
      </c>
      <c r="L1226" s="1227">
        <v>2700</v>
      </c>
      <c r="M1226" s="1228">
        <v>15000</v>
      </c>
      <c r="N1226" s="1390">
        <v>2.5</v>
      </c>
      <c r="O1226" s="1227" t="s">
        <v>125</v>
      </c>
      <c r="P1226" s="2506">
        <v>95</v>
      </c>
      <c r="Q1226" s="14"/>
      <c r="R1226" s="1849" t="s">
        <v>48</v>
      </c>
      <c r="S1226" s="1227"/>
      <c r="T1226" s="1227" t="s">
        <v>3119</v>
      </c>
      <c r="U1226" s="1227" t="s">
        <v>129</v>
      </c>
      <c r="V1226" s="1227" t="s">
        <v>116</v>
      </c>
      <c r="W1226" s="1638" t="s">
        <v>198</v>
      </c>
      <c r="X1226" s="1638">
        <v>138</v>
      </c>
      <c r="Y1226" s="1227">
        <v>35</v>
      </c>
      <c r="Z1226" s="1227"/>
      <c r="AA1226" s="1227">
        <v>97</v>
      </c>
      <c r="AB1226" s="1227" t="s">
        <v>133</v>
      </c>
      <c r="AC1226" s="2079">
        <v>90</v>
      </c>
      <c r="AD1226" s="1227">
        <v>574369</v>
      </c>
      <c r="AE1226" s="2624">
        <v>871951435543900</v>
      </c>
      <c r="AF1226" s="1227">
        <v>10</v>
      </c>
      <c r="AG1226" s="1227" t="s">
        <v>113</v>
      </c>
      <c r="AH1226" s="2889">
        <v>4</v>
      </c>
      <c r="AL1226" s="2938"/>
    </row>
    <row r="1227" spans="2:38">
      <c r="B1227" s="2177"/>
      <c r="C1227" s="557" t="s">
        <v>2766</v>
      </c>
      <c r="D1227" s="557" t="s">
        <v>2193</v>
      </c>
      <c r="E1227" s="1463"/>
      <c r="F1227" s="875">
        <v>929003060202</v>
      </c>
      <c r="G1227" s="146">
        <v>8719514355491</v>
      </c>
      <c r="H1227" s="574" t="s">
        <v>1153</v>
      </c>
      <c r="I1227" s="574" t="s">
        <v>1101</v>
      </c>
      <c r="J1227" s="376">
        <v>3.4</v>
      </c>
      <c r="K1227" s="282">
        <v>470</v>
      </c>
      <c r="L1227" s="282">
        <v>2700</v>
      </c>
      <c r="M1227" s="306">
        <v>15000</v>
      </c>
      <c r="N1227" s="1386">
        <v>2.5</v>
      </c>
      <c r="O1227" s="282" t="s">
        <v>125</v>
      </c>
      <c r="P1227" s="2505">
        <v>95</v>
      </c>
      <c r="Q1227" s="14"/>
      <c r="R1227" s="1772" t="s">
        <v>48</v>
      </c>
      <c r="S1227" s="282"/>
      <c r="T1227" s="282" t="s">
        <v>3119</v>
      </c>
      <c r="U1227" s="282" t="s">
        <v>129</v>
      </c>
      <c r="V1227" s="282" t="s">
        <v>116</v>
      </c>
      <c r="W1227" s="283" t="s">
        <v>198</v>
      </c>
      <c r="X1227" s="283">
        <v>138</v>
      </c>
      <c r="Y1227" s="282">
        <v>45</v>
      </c>
      <c r="Z1227" s="282"/>
      <c r="AA1227" s="282">
        <v>80</v>
      </c>
      <c r="AB1227" s="282" t="s">
        <v>133</v>
      </c>
      <c r="AC1227" s="1475">
        <v>90</v>
      </c>
      <c r="AD1227" s="282">
        <v>574372</v>
      </c>
      <c r="AE1227" s="544">
        <v>871951435549100</v>
      </c>
      <c r="AF1227" s="282">
        <v>10</v>
      </c>
      <c r="AG1227" s="282" t="s">
        <v>113</v>
      </c>
      <c r="AH1227" s="2781">
        <v>4</v>
      </c>
      <c r="AL1227" s="2938"/>
    </row>
    <row r="1228" spans="2:38">
      <c r="B1228" s="2179"/>
      <c r="C1228" s="834" t="s">
        <v>2766</v>
      </c>
      <c r="D1228" s="834" t="s">
        <v>2193</v>
      </c>
      <c r="E1228" s="1483"/>
      <c r="F1228" s="847">
        <v>929003060602</v>
      </c>
      <c r="G1228" s="489">
        <v>8719514355538</v>
      </c>
      <c r="H1228" s="491" t="s">
        <v>1154</v>
      </c>
      <c r="I1228" s="491" t="s">
        <v>1101</v>
      </c>
      <c r="J1228" s="475">
        <v>3.4</v>
      </c>
      <c r="K1228" s="1078">
        <v>470</v>
      </c>
      <c r="L1228" s="273">
        <v>2700</v>
      </c>
      <c r="M1228" s="479">
        <v>15000</v>
      </c>
      <c r="N1228" s="463">
        <v>2.5</v>
      </c>
      <c r="O1228" s="273" t="s">
        <v>125</v>
      </c>
      <c r="P1228" s="2504">
        <v>95</v>
      </c>
      <c r="Q1228" s="14"/>
      <c r="R1228" s="1769" t="s">
        <v>48</v>
      </c>
      <c r="S1228" s="273"/>
      <c r="T1228" s="273" t="s">
        <v>3119</v>
      </c>
      <c r="U1228" s="273" t="s">
        <v>112</v>
      </c>
      <c r="V1228" s="273" t="s">
        <v>116</v>
      </c>
      <c r="W1228" s="284" t="s">
        <v>198</v>
      </c>
      <c r="X1228" s="284">
        <v>138</v>
      </c>
      <c r="Y1228" s="273">
        <v>45</v>
      </c>
      <c r="Z1228" s="273"/>
      <c r="AA1228" s="273">
        <v>78</v>
      </c>
      <c r="AB1228" s="273" t="s">
        <v>133</v>
      </c>
      <c r="AC1228" s="1478">
        <v>90</v>
      </c>
      <c r="AD1228" s="273">
        <v>574374</v>
      </c>
      <c r="AE1228" s="1412">
        <v>871951435553800</v>
      </c>
      <c r="AF1228" s="273">
        <v>10</v>
      </c>
      <c r="AG1228" s="273" t="s">
        <v>113</v>
      </c>
      <c r="AH1228" s="2780">
        <v>4</v>
      </c>
      <c r="AL1228" s="2938"/>
    </row>
    <row r="1229" spans="2:38" ht="14.5" customHeight="1">
      <c r="B1229" s="3"/>
      <c r="C1229" s="14"/>
      <c r="D1229" s="14"/>
      <c r="E1229" s="14"/>
      <c r="F1229" s="2757" t="s">
        <v>2831</v>
      </c>
      <c r="G1229" s="2"/>
      <c r="H1229" s="160"/>
      <c r="I1229" s="160"/>
      <c r="J1229" s="292"/>
      <c r="K1229" s="292"/>
      <c r="L1229" s="292"/>
      <c r="M1229" s="293"/>
      <c r="N1229" s="6"/>
      <c r="O1229" s="6"/>
      <c r="P1229" s="145"/>
      <c r="Q1229" s="14"/>
      <c r="R1229" s="6"/>
      <c r="S1229" s="6"/>
      <c r="T1229" s="6"/>
      <c r="U1229" s="6"/>
      <c r="V1229" s="6"/>
      <c r="W1229" s="6"/>
      <c r="X1229" s="6"/>
      <c r="Y1229" s="292"/>
      <c r="Z1229" s="292"/>
      <c r="AA1229" s="292"/>
      <c r="AB1229" s="6"/>
      <c r="AC1229" s="296"/>
      <c r="AD1229" s="292"/>
      <c r="AE1229" s="292"/>
      <c r="AF1229" s="6"/>
      <c r="AG1229" s="6"/>
      <c r="AH1229" s="688"/>
      <c r="AI1229"/>
      <c r="AL1229" s="2938"/>
    </row>
    <row r="1230" spans="2:38" ht="14.5" customHeight="1">
      <c r="B1230" s="3"/>
      <c r="C1230" s="14"/>
      <c r="D1230" s="14"/>
      <c r="E1230" s="14"/>
      <c r="G1230" s="2"/>
      <c r="H1230" s="160"/>
      <c r="I1230" s="160"/>
      <c r="J1230" s="292"/>
      <c r="K1230" s="292"/>
      <c r="L1230" s="292"/>
      <c r="M1230" s="293"/>
      <c r="N1230" s="6"/>
      <c r="O1230" s="6"/>
      <c r="P1230" s="145"/>
      <c r="Q1230" s="14"/>
      <c r="R1230" s="6"/>
      <c r="S1230" s="6"/>
      <c r="T1230" s="6"/>
      <c r="U1230" s="6"/>
      <c r="V1230" s="6"/>
      <c r="W1230" s="6"/>
      <c r="X1230" s="6"/>
      <c r="Y1230" s="292"/>
      <c r="Z1230" s="292"/>
      <c r="AA1230" s="292"/>
      <c r="AB1230" s="6"/>
      <c r="AC1230" s="296"/>
      <c r="AD1230" s="292"/>
      <c r="AE1230" s="292"/>
      <c r="AF1230" s="6"/>
      <c r="AG1230" s="6"/>
      <c r="AH1230" s="688"/>
      <c r="AI1230"/>
      <c r="AL1230" s="2938"/>
    </row>
    <row r="1231" spans="2:38" ht="14.5" customHeight="1">
      <c r="AE1231" s="598"/>
      <c r="AI1231"/>
      <c r="AL1231" s="2938"/>
    </row>
    <row r="1232" spans="2:38">
      <c r="B1232" s="1657" t="s">
        <v>2832</v>
      </c>
      <c r="C1232" s="1395" t="s">
        <v>2766</v>
      </c>
      <c r="D1232" s="1395" t="s">
        <v>2193</v>
      </c>
      <c r="E1232" s="1501"/>
      <c r="F1232" s="2325">
        <v>929001888855</v>
      </c>
      <c r="G1232" s="689">
        <v>8718699772154</v>
      </c>
      <c r="H1232" s="1393" t="s">
        <v>997</v>
      </c>
      <c r="I1232" s="1393" t="s">
        <v>1091</v>
      </c>
      <c r="J1232" s="1394" t="s">
        <v>998</v>
      </c>
      <c r="K1232" s="1576" t="s">
        <v>999</v>
      </c>
      <c r="L1232" s="1694" t="s">
        <v>996</v>
      </c>
      <c r="M1232" s="1397">
        <v>15000</v>
      </c>
      <c r="N1232" s="1398">
        <v>2</v>
      </c>
      <c r="O1232" s="1694" t="s">
        <v>117</v>
      </c>
      <c r="P1232" s="2011">
        <v>150</v>
      </c>
      <c r="Q1232" s="14"/>
      <c r="R1232" s="1845" t="s">
        <v>48</v>
      </c>
      <c r="S1232" s="1694"/>
      <c r="T1232" s="1694" t="s">
        <v>3119</v>
      </c>
      <c r="U1232" s="1694" t="s">
        <v>129</v>
      </c>
      <c r="V1232" s="1694" t="s">
        <v>3002</v>
      </c>
      <c r="W1232" s="1607" t="s">
        <v>198</v>
      </c>
      <c r="X1232" s="1607">
        <v>94</v>
      </c>
      <c r="Y1232" s="1694">
        <v>35.5</v>
      </c>
      <c r="Z1232" s="1694"/>
      <c r="AA1232" s="1694">
        <v>106</v>
      </c>
      <c r="AB1232" s="1694" t="s">
        <v>113</v>
      </c>
      <c r="AC1232" s="1398">
        <v>80</v>
      </c>
      <c r="AD1232" s="1694">
        <v>739281</v>
      </c>
      <c r="AE1232" s="1694">
        <v>871869977215400</v>
      </c>
      <c r="AF1232" s="1694">
        <v>4</v>
      </c>
      <c r="AG1232" s="1694" t="s">
        <v>113</v>
      </c>
      <c r="AH1232" s="2885">
        <v>4</v>
      </c>
      <c r="AL1232" s="2938"/>
    </row>
    <row r="1233" spans="2:38" ht="14.5" customHeight="1">
      <c r="B1233" s="14"/>
      <c r="C1233" s="14"/>
      <c r="D1233" s="14"/>
      <c r="E1233" s="14"/>
      <c r="F1233" s="2758" t="s">
        <v>2815</v>
      </c>
      <c r="G1233" s="106"/>
      <c r="H1233" s="107"/>
      <c r="I1233" s="107"/>
      <c r="J1233" s="373"/>
      <c r="K1233" s="357"/>
      <c r="L1233" s="362"/>
      <c r="M1233" s="357"/>
      <c r="N1233" s="294"/>
      <c r="O1233" s="368"/>
      <c r="P1233" s="144"/>
      <c r="Q1233" s="14"/>
      <c r="R1233" s="368"/>
      <c r="S1233" s="368"/>
      <c r="T1233" s="368"/>
      <c r="U1233" s="368"/>
      <c r="V1233" s="368"/>
      <c r="W1233" s="368"/>
      <c r="X1233" s="368"/>
      <c r="Y1233" s="362"/>
      <c r="Z1233" s="362"/>
      <c r="AA1233" s="362"/>
      <c r="AB1233" s="368"/>
      <c r="AC1233" s="294"/>
      <c r="AD1233" s="362"/>
      <c r="AE1233" s="2530"/>
      <c r="AF1233" s="368"/>
      <c r="AG1233" s="368"/>
      <c r="AH1233" s="2847"/>
      <c r="AI1233"/>
      <c r="AL1233" s="2938"/>
    </row>
    <row r="1234" spans="2:38" ht="14.5" customHeight="1">
      <c r="B1234" s="14"/>
      <c r="C1234" s="14"/>
      <c r="D1234" s="14"/>
      <c r="E1234" s="14"/>
      <c r="F1234" s="635"/>
      <c r="G1234" s="622"/>
      <c r="H1234" s="107"/>
      <c r="I1234" s="107"/>
      <c r="J1234" s="2530"/>
      <c r="K1234" s="357"/>
      <c r="L1234" s="362"/>
      <c r="M1234" s="357"/>
      <c r="N1234" s="294"/>
      <c r="O1234" s="368"/>
      <c r="P1234" s="144"/>
      <c r="Q1234" s="14"/>
      <c r="R1234" s="368"/>
      <c r="S1234" s="368"/>
      <c r="T1234" s="368"/>
      <c r="U1234" s="368"/>
      <c r="V1234" s="368"/>
      <c r="W1234" s="368"/>
      <c r="X1234" s="368"/>
      <c r="Y1234" s="362"/>
      <c r="Z1234" s="362"/>
      <c r="AA1234" s="362"/>
      <c r="AB1234" s="368"/>
      <c r="AC1234" s="294"/>
      <c r="AD1234" s="362"/>
      <c r="AE1234" s="2661"/>
      <c r="AF1234" s="368"/>
      <c r="AG1234" s="368"/>
      <c r="AH1234" s="2847"/>
      <c r="AI1234"/>
      <c r="AL1234" s="2938"/>
    </row>
    <row r="1235" spans="2:38">
      <c r="B1235" s="561" t="s">
        <v>2834</v>
      </c>
      <c r="C1235" s="1461" t="s">
        <v>2766</v>
      </c>
      <c r="D1235" s="1461" t="s">
        <v>2193</v>
      </c>
      <c r="E1235" s="1462"/>
      <c r="F1235" s="2311">
        <v>929001238392</v>
      </c>
      <c r="G1235" s="496">
        <v>8719514377578</v>
      </c>
      <c r="H1235" s="589" t="s">
        <v>1125</v>
      </c>
      <c r="I1235" s="589" t="s">
        <v>1091</v>
      </c>
      <c r="J1235" s="505">
        <v>2</v>
      </c>
      <c r="K1235" s="1120">
        <v>250</v>
      </c>
      <c r="L1235" s="269">
        <v>2700</v>
      </c>
      <c r="M1235" s="314">
        <v>15000</v>
      </c>
      <c r="N1235" s="502">
        <v>2</v>
      </c>
      <c r="O1235" s="269" t="s">
        <v>119</v>
      </c>
      <c r="P1235" s="2502">
        <v>57</v>
      </c>
      <c r="Q1235" s="14"/>
      <c r="R1235" s="1768" t="s">
        <v>48</v>
      </c>
      <c r="S1235" s="269"/>
      <c r="T1235" s="269" t="s">
        <v>3126</v>
      </c>
      <c r="U1235" s="269" t="s">
        <v>129</v>
      </c>
      <c r="V1235" s="269" t="s">
        <v>116</v>
      </c>
      <c r="W1235" s="295" t="s">
        <v>198</v>
      </c>
      <c r="X1235" s="295">
        <v>125</v>
      </c>
      <c r="Y1235" s="269">
        <v>35</v>
      </c>
      <c r="Z1235" s="269"/>
      <c r="AA1235" s="269">
        <v>97</v>
      </c>
      <c r="AB1235" s="269" t="s">
        <v>113</v>
      </c>
      <c r="AC1235" s="1552">
        <v>80</v>
      </c>
      <c r="AD1235" s="269">
        <v>387351</v>
      </c>
      <c r="AE1235" s="2578">
        <v>871951437757800</v>
      </c>
      <c r="AF1235" s="269">
        <v>10</v>
      </c>
      <c r="AG1235" s="269" t="s">
        <v>113</v>
      </c>
      <c r="AH1235" s="2782">
        <v>4</v>
      </c>
      <c r="AL1235" s="2938"/>
    </row>
    <row r="1236" spans="2:38">
      <c r="B1236" s="2177"/>
      <c r="C1236" s="557" t="s">
        <v>2766</v>
      </c>
      <c r="D1236" s="557" t="s">
        <v>2193</v>
      </c>
      <c r="E1236" s="1463"/>
      <c r="F1236" s="846">
        <v>929001238492</v>
      </c>
      <c r="G1236" s="104">
        <v>8719514377592</v>
      </c>
      <c r="H1236" s="105" t="s">
        <v>1126</v>
      </c>
      <c r="I1236" s="105" t="s">
        <v>1127</v>
      </c>
      <c r="J1236" s="381">
        <v>2</v>
      </c>
      <c r="K1236" s="1076">
        <v>250</v>
      </c>
      <c r="L1236" s="340">
        <v>2700</v>
      </c>
      <c r="M1236" s="415">
        <v>15000</v>
      </c>
      <c r="N1236" s="503">
        <v>2</v>
      </c>
      <c r="O1236" s="340" t="s">
        <v>119</v>
      </c>
      <c r="P1236" s="2503">
        <v>57</v>
      </c>
      <c r="Q1236" s="14"/>
      <c r="R1236" s="1821" t="s">
        <v>48</v>
      </c>
      <c r="S1236" s="340"/>
      <c r="T1236" s="340" t="s">
        <v>3126</v>
      </c>
      <c r="U1236" s="340" t="s">
        <v>129</v>
      </c>
      <c r="V1236" s="340" t="s">
        <v>116</v>
      </c>
      <c r="W1236" s="341" t="s">
        <v>198</v>
      </c>
      <c r="X1236" s="341">
        <v>125</v>
      </c>
      <c r="Y1236" s="340">
        <v>35</v>
      </c>
      <c r="Z1236" s="340"/>
      <c r="AA1236" s="340">
        <v>123</v>
      </c>
      <c r="AB1236" s="340" t="s">
        <v>113</v>
      </c>
      <c r="AC1236" s="2080">
        <v>80</v>
      </c>
      <c r="AD1236" s="340">
        <v>387361</v>
      </c>
      <c r="AE1236" s="2517">
        <v>871951437759200</v>
      </c>
      <c r="AF1236" s="340">
        <v>10</v>
      </c>
      <c r="AG1236" s="340" t="s">
        <v>113</v>
      </c>
      <c r="AH1236" s="2785">
        <v>4</v>
      </c>
      <c r="AL1236" s="2938"/>
    </row>
    <row r="1237" spans="2:38">
      <c r="B1237" s="2177"/>
      <c r="C1237" s="557" t="s">
        <v>2766</v>
      </c>
      <c r="D1237" s="557" t="s">
        <v>2193</v>
      </c>
      <c r="E1237" s="1463"/>
      <c r="F1237" s="846">
        <v>929001238592</v>
      </c>
      <c r="G1237" s="104">
        <v>8719514347724</v>
      </c>
      <c r="H1237" s="105" t="s">
        <v>1128</v>
      </c>
      <c r="I1237" s="105" t="s">
        <v>1129</v>
      </c>
      <c r="J1237" s="381">
        <v>2</v>
      </c>
      <c r="K1237" s="1076">
        <v>250</v>
      </c>
      <c r="L1237" s="340">
        <v>2700</v>
      </c>
      <c r="M1237" s="415">
        <v>15000</v>
      </c>
      <c r="N1237" s="503">
        <v>2</v>
      </c>
      <c r="O1237" s="340" t="s">
        <v>119</v>
      </c>
      <c r="P1237" s="2503">
        <v>57</v>
      </c>
      <c r="Q1237" s="14"/>
      <c r="R1237" s="1821" t="s">
        <v>48</v>
      </c>
      <c r="S1237" s="340"/>
      <c r="T1237" s="340" t="s">
        <v>3126</v>
      </c>
      <c r="U1237" s="340" t="s">
        <v>129</v>
      </c>
      <c r="V1237" s="340" t="s">
        <v>116</v>
      </c>
      <c r="W1237" s="341" t="s">
        <v>198</v>
      </c>
      <c r="X1237" s="341">
        <v>125</v>
      </c>
      <c r="Y1237" s="340">
        <v>35</v>
      </c>
      <c r="Z1237" s="340"/>
      <c r="AA1237" s="340">
        <v>97</v>
      </c>
      <c r="AB1237" s="340" t="s">
        <v>113</v>
      </c>
      <c r="AC1237" s="2080">
        <v>80</v>
      </c>
      <c r="AD1237" s="340">
        <v>387362</v>
      </c>
      <c r="AE1237" s="2517">
        <v>871951434772400</v>
      </c>
      <c r="AF1237" s="340">
        <v>10</v>
      </c>
      <c r="AG1237" s="340" t="s">
        <v>113</v>
      </c>
      <c r="AH1237" s="2785">
        <v>4</v>
      </c>
      <c r="AL1237" s="2938"/>
    </row>
    <row r="1238" spans="2:38">
      <c r="B1238" s="120"/>
      <c r="C1238" s="557" t="s">
        <v>2766</v>
      </c>
      <c r="D1238" s="557" t="s">
        <v>2193</v>
      </c>
      <c r="E1238" s="1463"/>
      <c r="F1238" s="846">
        <v>929001889792</v>
      </c>
      <c r="G1238" s="74">
        <v>8719514347267</v>
      </c>
      <c r="H1238" s="140" t="s">
        <v>1131</v>
      </c>
      <c r="I1238" s="140" t="s">
        <v>1091</v>
      </c>
      <c r="J1238" s="313">
        <v>4.3</v>
      </c>
      <c r="K1238" s="1076">
        <v>470</v>
      </c>
      <c r="L1238" s="271">
        <v>2700</v>
      </c>
      <c r="M1238" s="307">
        <v>15000</v>
      </c>
      <c r="N1238" s="410">
        <v>2</v>
      </c>
      <c r="O1238" s="271" t="s">
        <v>117</v>
      </c>
      <c r="P1238" s="2503">
        <v>63</v>
      </c>
      <c r="Q1238" s="14"/>
      <c r="R1238" s="1771" t="s">
        <v>48</v>
      </c>
      <c r="S1238" s="271"/>
      <c r="T1238" s="271" t="s">
        <v>3119</v>
      </c>
      <c r="U1238" s="271" t="s">
        <v>129</v>
      </c>
      <c r="V1238" s="271" t="s">
        <v>116</v>
      </c>
      <c r="W1238" s="291" t="s">
        <v>198</v>
      </c>
      <c r="X1238" s="291">
        <v>109</v>
      </c>
      <c r="Y1238" s="271">
        <v>35</v>
      </c>
      <c r="Z1238" s="271"/>
      <c r="AA1238" s="271">
        <v>97</v>
      </c>
      <c r="AB1238" s="271" t="s">
        <v>113</v>
      </c>
      <c r="AC1238" s="1476">
        <v>80</v>
      </c>
      <c r="AD1238" s="271">
        <v>387402</v>
      </c>
      <c r="AE1238" s="2625">
        <v>871951434726700</v>
      </c>
      <c r="AF1238" s="271">
        <v>10</v>
      </c>
      <c r="AG1238" s="271" t="s">
        <v>113</v>
      </c>
      <c r="AH1238" s="2779">
        <v>4</v>
      </c>
      <c r="AL1238" s="2938"/>
    </row>
    <row r="1239" spans="2:38">
      <c r="B1239" s="120"/>
      <c r="C1239" s="557" t="s">
        <v>2766</v>
      </c>
      <c r="D1239" s="557" t="s">
        <v>2193</v>
      </c>
      <c r="E1239" s="1463"/>
      <c r="F1239" s="846">
        <v>929002024392</v>
      </c>
      <c r="G1239" s="74">
        <v>8719514347403</v>
      </c>
      <c r="H1239" s="140" t="s">
        <v>1132</v>
      </c>
      <c r="I1239" s="140" t="s">
        <v>1091</v>
      </c>
      <c r="J1239" s="313">
        <v>4.3</v>
      </c>
      <c r="K1239" s="1076">
        <v>470</v>
      </c>
      <c r="L1239" s="271">
        <v>4000</v>
      </c>
      <c r="M1239" s="307">
        <v>15000</v>
      </c>
      <c r="N1239" s="410">
        <v>2</v>
      </c>
      <c r="O1239" s="271" t="s">
        <v>117</v>
      </c>
      <c r="P1239" s="2503">
        <v>63</v>
      </c>
      <c r="Q1239" s="14"/>
      <c r="R1239" s="1771" t="s">
        <v>48</v>
      </c>
      <c r="S1239" s="271"/>
      <c r="T1239" s="271" t="s">
        <v>3119</v>
      </c>
      <c r="U1239" s="271" t="s">
        <v>129</v>
      </c>
      <c r="V1239" s="271" t="s">
        <v>121</v>
      </c>
      <c r="W1239" s="291" t="s">
        <v>198</v>
      </c>
      <c r="X1239" s="291">
        <v>109</v>
      </c>
      <c r="Y1239" s="271">
        <v>35</v>
      </c>
      <c r="Z1239" s="271"/>
      <c r="AA1239" s="271">
        <v>97</v>
      </c>
      <c r="AB1239" s="271" t="s">
        <v>113</v>
      </c>
      <c r="AC1239" s="1476">
        <v>80</v>
      </c>
      <c r="AD1239" s="271">
        <v>387417</v>
      </c>
      <c r="AE1239" s="2625">
        <v>871951434740300</v>
      </c>
      <c r="AF1239" s="271">
        <v>10</v>
      </c>
      <c r="AG1239" s="271" t="s">
        <v>113</v>
      </c>
      <c r="AH1239" s="2779">
        <v>4</v>
      </c>
      <c r="AL1239" s="2938"/>
    </row>
    <row r="1240" spans="2:38">
      <c r="B1240" s="120"/>
      <c r="C1240" s="557" t="s">
        <v>2766</v>
      </c>
      <c r="D1240" s="557" t="s">
        <v>2193</v>
      </c>
      <c r="E1240" s="1463"/>
      <c r="F1240" s="846">
        <v>929002028092</v>
      </c>
      <c r="G1240" s="74">
        <v>8719514347465</v>
      </c>
      <c r="H1240" s="140" t="s">
        <v>1133</v>
      </c>
      <c r="I1240" s="140" t="s">
        <v>1091</v>
      </c>
      <c r="J1240" s="313">
        <v>6.5</v>
      </c>
      <c r="K1240" s="1076">
        <v>806</v>
      </c>
      <c r="L1240" s="271">
        <v>2700</v>
      </c>
      <c r="M1240" s="307">
        <v>15000</v>
      </c>
      <c r="N1240" s="410">
        <v>2</v>
      </c>
      <c r="O1240" s="271" t="s">
        <v>119</v>
      </c>
      <c r="P1240" s="2503">
        <v>87</v>
      </c>
      <c r="Q1240" s="14"/>
      <c r="R1240" s="1771" t="s">
        <v>48</v>
      </c>
      <c r="S1240" s="271"/>
      <c r="T1240" s="271" t="s">
        <v>3120</v>
      </c>
      <c r="U1240" s="271" t="s">
        <v>129</v>
      </c>
      <c r="V1240" s="271" t="s">
        <v>116</v>
      </c>
      <c r="W1240" s="291" t="s">
        <v>198</v>
      </c>
      <c r="X1240" s="291">
        <v>124</v>
      </c>
      <c r="Y1240" s="271">
        <v>35</v>
      </c>
      <c r="Z1240" s="271"/>
      <c r="AA1240" s="271">
        <v>97</v>
      </c>
      <c r="AB1240" s="271" t="s">
        <v>113</v>
      </c>
      <c r="AC1240" s="1476">
        <v>80</v>
      </c>
      <c r="AD1240" s="271">
        <v>387441</v>
      </c>
      <c r="AE1240" s="2625">
        <v>871951434746500</v>
      </c>
      <c r="AF1240" s="271">
        <v>10</v>
      </c>
      <c r="AG1240" s="271" t="s">
        <v>113</v>
      </c>
      <c r="AH1240" s="2779">
        <v>4</v>
      </c>
      <c r="AL1240" s="2938"/>
    </row>
    <row r="1241" spans="2:38">
      <c r="B1241" s="120"/>
      <c r="C1241" s="834" t="s">
        <v>2766</v>
      </c>
      <c r="D1241" s="834" t="s">
        <v>2193</v>
      </c>
      <c r="E1241" s="1483"/>
      <c r="F1241" s="847">
        <v>929002028192</v>
      </c>
      <c r="G1241" s="468">
        <v>8719514347489</v>
      </c>
      <c r="H1241" s="263" t="s">
        <v>1134</v>
      </c>
      <c r="I1241" s="263" t="s">
        <v>1091</v>
      </c>
      <c r="J1241" s="1216">
        <v>6.5</v>
      </c>
      <c r="K1241" s="1078">
        <v>806</v>
      </c>
      <c r="L1241" s="428">
        <v>4000</v>
      </c>
      <c r="M1241" s="1218">
        <v>15000</v>
      </c>
      <c r="N1241" s="1381">
        <v>2</v>
      </c>
      <c r="O1241" s="428" t="s">
        <v>119</v>
      </c>
      <c r="P1241" s="2504">
        <v>87</v>
      </c>
      <c r="Q1241" s="14"/>
      <c r="R1241" s="1822" t="s">
        <v>48</v>
      </c>
      <c r="S1241" s="428"/>
      <c r="T1241" s="428" t="s">
        <v>3120</v>
      </c>
      <c r="U1241" s="428" t="s">
        <v>129</v>
      </c>
      <c r="V1241" s="428" t="s">
        <v>121</v>
      </c>
      <c r="W1241" s="456" t="s">
        <v>198</v>
      </c>
      <c r="X1241" s="456">
        <v>124</v>
      </c>
      <c r="Y1241" s="428">
        <v>35</v>
      </c>
      <c r="Z1241" s="428"/>
      <c r="AA1241" s="428">
        <v>97</v>
      </c>
      <c r="AB1241" s="428" t="s">
        <v>113</v>
      </c>
      <c r="AC1241" s="2081">
        <v>80</v>
      </c>
      <c r="AD1241" s="428">
        <v>387442</v>
      </c>
      <c r="AE1241" s="2585">
        <v>871951434748900</v>
      </c>
      <c r="AF1241" s="428">
        <v>10</v>
      </c>
      <c r="AG1241" s="428" t="s">
        <v>113</v>
      </c>
      <c r="AH1241" s="2786">
        <v>4</v>
      </c>
      <c r="AL1241" s="2938"/>
    </row>
    <row r="1242" spans="2:38">
      <c r="B1242" s="2177"/>
      <c r="C1242" s="832" t="s">
        <v>2766</v>
      </c>
      <c r="D1242" s="832" t="s">
        <v>2193</v>
      </c>
      <c r="E1242" s="1490"/>
      <c r="F1242" s="875">
        <v>929001345292</v>
      </c>
      <c r="G1242" s="114">
        <v>8719514346796</v>
      </c>
      <c r="H1242" s="820" t="s">
        <v>1130</v>
      </c>
      <c r="I1242" s="820" t="s">
        <v>1098</v>
      </c>
      <c r="J1242" s="1283">
        <v>2.2000000000000002</v>
      </c>
      <c r="K1242" s="1137">
        <v>250</v>
      </c>
      <c r="L1242" s="282">
        <v>2700</v>
      </c>
      <c r="M1242" s="419">
        <v>15000</v>
      </c>
      <c r="N1242" s="1380">
        <v>2</v>
      </c>
      <c r="O1242" s="282" t="s">
        <v>119</v>
      </c>
      <c r="P1242" s="2000">
        <v>57</v>
      </c>
      <c r="Q1242" s="973"/>
      <c r="R1242" s="1772" t="s">
        <v>48</v>
      </c>
      <c r="S1242" s="282"/>
      <c r="T1242" s="282" t="s">
        <v>3126</v>
      </c>
      <c r="U1242" s="282" t="s">
        <v>112</v>
      </c>
      <c r="V1242" s="282" t="s">
        <v>116</v>
      </c>
      <c r="W1242" s="283" t="s">
        <v>198</v>
      </c>
      <c r="X1242" s="283">
        <v>113</v>
      </c>
      <c r="Y1242" s="282">
        <v>35</v>
      </c>
      <c r="Z1242" s="282"/>
      <c r="AA1242" s="282">
        <v>97</v>
      </c>
      <c r="AB1242" s="282" t="s">
        <v>113</v>
      </c>
      <c r="AC1242" s="2082">
        <v>80</v>
      </c>
      <c r="AD1242" s="282">
        <v>387381</v>
      </c>
      <c r="AE1242" s="2582">
        <v>871951434679600</v>
      </c>
      <c r="AF1242" s="282">
        <v>10</v>
      </c>
      <c r="AG1242" s="282" t="s">
        <v>113</v>
      </c>
      <c r="AH1242" s="2781">
        <v>4</v>
      </c>
      <c r="AL1242" s="2938"/>
    </row>
    <row r="1243" spans="2:38">
      <c r="B1243" s="120"/>
      <c r="C1243" s="557" t="s">
        <v>2766</v>
      </c>
      <c r="D1243" s="557" t="s">
        <v>2193</v>
      </c>
      <c r="E1243" s="1463"/>
      <c r="F1243" s="846">
        <v>929001345392</v>
      </c>
      <c r="G1243" s="74">
        <v>8719514347182</v>
      </c>
      <c r="H1243" s="140" t="s">
        <v>1135</v>
      </c>
      <c r="I1243" s="140" t="s">
        <v>1098</v>
      </c>
      <c r="J1243" s="313">
        <v>4.3</v>
      </c>
      <c r="K1243" s="1076">
        <v>470</v>
      </c>
      <c r="L1243" s="271">
        <v>2700</v>
      </c>
      <c r="M1243" s="307">
        <v>15000</v>
      </c>
      <c r="N1243" s="410">
        <v>2</v>
      </c>
      <c r="O1243" s="271" t="s">
        <v>117</v>
      </c>
      <c r="P1243" s="2503">
        <v>63</v>
      </c>
      <c r="Q1243" s="14"/>
      <c r="R1243" s="1771" t="s">
        <v>48</v>
      </c>
      <c r="S1243" s="271"/>
      <c r="T1243" s="271" t="s">
        <v>3119</v>
      </c>
      <c r="U1243" s="271" t="s">
        <v>129</v>
      </c>
      <c r="V1243" s="271" t="s">
        <v>116</v>
      </c>
      <c r="W1243" s="291" t="s">
        <v>198</v>
      </c>
      <c r="X1243" s="291">
        <v>109</v>
      </c>
      <c r="Y1243" s="271">
        <v>35</v>
      </c>
      <c r="Z1243" s="271"/>
      <c r="AA1243" s="271">
        <v>97</v>
      </c>
      <c r="AB1243" s="271" t="s">
        <v>113</v>
      </c>
      <c r="AC1243" s="1476">
        <v>80</v>
      </c>
      <c r="AD1243" s="271">
        <v>387382</v>
      </c>
      <c r="AE1243" s="2625">
        <v>871951434718200</v>
      </c>
      <c r="AF1243" s="271">
        <v>10</v>
      </c>
      <c r="AG1243" s="271" t="s">
        <v>113</v>
      </c>
      <c r="AH1243" s="2779">
        <v>4</v>
      </c>
      <c r="AL1243" s="2938"/>
    </row>
    <row r="1244" spans="2:38">
      <c r="B1244" s="120"/>
      <c r="C1244" s="557" t="s">
        <v>2766</v>
      </c>
      <c r="D1244" s="557" t="s">
        <v>2193</v>
      </c>
      <c r="E1244" s="1463"/>
      <c r="F1244" s="846">
        <v>929002028292</v>
      </c>
      <c r="G1244" s="74">
        <v>8719514347502</v>
      </c>
      <c r="H1244" s="140" t="s">
        <v>1136</v>
      </c>
      <c r="I1244" s="140" t="s">
        <v>1098</v>
      </c>
      <c r="J1244" s="313">
        <v>6.5</v>
      </c>
      <c r="K1244" s="426">
        <v>806</v>
      </c>
      <c r="L1244" s="405">
        <v>2700</v>
      </c>
      <c r="M1244" s="403">
        <v>15000</v>
      </c>
      <c r="N1244" s="410">
        <v>2</v>
      </c>
      <c r="O1244" s="405" t="s">
        <v>119</v>
      </c>
      <c r="P1244" s="958">
        <v>87</v>
      </c>
      <c r="Q1244" s="14"/>
      <c r="R1244" s="1803" t="s">
        <v>48</v>
      </c>
      <c r="S1244" s="405"/>
      <c r="T1244" s="405" t="s">
        <v>3120</v>
      </c>
      <c r="U1244" s="405" t="s">
        <v>129</v>
      </c>
      <c r="V1244" s="405" t="s">
        <v>116</v>
      </c>
      <c r="W1244" s="529" t="s">
        <v>198</v>
      </c>
      <c r="X1244" s="529">
        <v>124</v>
      </c>
      <c r="Y1244" s="405">
        <v>35</v>
      </c>
      <c r="Z1244" s="405"/>
      <c r="AA1244" s="405">
        <v>97</v>
      </c>
      <c r="AB1244" s="405" t="s">
        <v>113</v>
      </c>
      <c r="AC1244" s="1476">
        <v>80</v>
      </c>
      <c r="AD1244" s="405">
        <v>387443</v>
      </c>
      <c r="AE1244" s="2625">
        <v>871951434750200</v>
      </c>
      <c r="AF1244" s="405">
        <v>10</v>
      </c>
      <c r="AG1244" s="405" t="s">
        <v>113</v>
      </c>
      <c r="AH1244" s="2853">
        <v>4</v>
      </c>
      <c r="AL1244" s="2938"/>
    </row>
    <row r="1245" spans="2:38">
      <c r="B1245" s="120"/>
      <c r="C1245" s="834" t="s">
        <v>2766</v>
      </c>
      <c r="D1245" s="834" t="s">
        <v>2193</v>
      </c>
      <c r="E1245" s="1483"/>
      <c r="F1245" s="847">
        <v>929002028392</v>
      </c>
      <c r="G1245" s="489">
        <v>8719514347526</v>
      </c>
      <c r="H1245" s="491" t="s">
        <v>1137</v>
      </c>
      <c r="I1245" s="491" t="s">
        <v>1098</v>
      </c>
      <c r="J1245" s="475">
        <v>6.5</v>
      </c>
      <c r="K1245" s="1121">
        <v>806</v>
      </c>
      <c r="L1245" s="492">
        <v>4000</v>
      </c>
      <c r="M1245" s="477">
        <v>15000</v>
      </c>
      <c r="N1245" s="273">
        <v>2</v>
      </c>
      <c r="O1245" s="492" t="s">
        <v>119</v>
      </c>
      <c r="P1245" s="1994">
        <v>87</v>
      </c>
      <c r="Q1245" s="14"/>
      <c r="R1245" s="1836" t="s">
        <v>48</v>
      </c>
      <c r="S1245" s="492"/>
      <c r="T1245" s="492" t="s">
        <v>3120</v>
      </c>
      <c r="U1245" s="492" t="s">
        <v>129</v>
      </c>
      <c r="V1245" s="492" t="s">
        <v>121</v>
      </c>
      <c r="W1245" s="699" t="s">
        <v>198</v>
      </c>
      <c r="X1245" s="699">
        <v>124</v>
      </c>
      <c r="Y1245" s="492">
        <v>35</v>
      </c>
      <c r="Z1245" s="492"/>
      <c r="AA1245" s="492">
        <v>97</v>
      </c>
      <c r="AB1245" s="492" t="s">
        <v>113</v>
      </c>
      <c r="AC1245" s="284">
        <v>80</v>
      </c>
      <c r="AD1245" s="492">
        <v>387444</v>
      </c>
      <c r="AE1245" s="1412">
        <v>871951434752600</v>
      </c>
      <c r="AF1245" s="492">
        <v>10</v>
      </c>
      <c r="AG1245" s="492" t="s">
        <v>113</v>
      </c>
      <c r="AH1245" s="2874">
        <v>4</v>
      </c>
      <c r="AL1245" s="2938"/>
    </row>
    <row r="1246" spans="2:38">
      <c r="B1246" s="2177"/>
      <c r="C1246" s="832" t="s">
        <v>2766</v>
      </c>
      <c r="D1246" s="832" t="s">
        <v>2193</v>
      </c>
      <c r="E1246" s="1490"/>
      <c r="F1246" s="875">
        <v>929001238692</v>
      </c>
      <c r="G1246" s="146">
        <v>8719514347748</v>
      </c>
      <c r="H1246" s="574" t="s">
        <v>1138</v>
      </c>
      <c r="I1246" s="574" t="s">
        <v>1092</v>
      </c>
      <c r="J1246" s="376">
        <v>2</v>
      </c>
      <c r="K1246" s="1137">
        <v>250</v>
      </c>
      <c r="L1246" s="282">
        <v>2700</v>
      </c>
      <c r="M1246" s="306">
        <v>15000</v>
      </c>
      <c r="N1246" s="550">
        <v>2</v>
      </c>
      <c r="O1246" s="282" t="s">
        <v>119</v>
      </c>
      <c r="P1246" s="2000">
        <v>57</v>
      </c>
      <c r="Q1246" s="14"/>
      <c r="R1246" s="1772" t="s">
        <v>48</v>
      </c>
      <c r="S1246" s="282"/>
      <c r="T1246" s="282" t="s">
        <v>3126</v>
      </c>
      <c r="U1246" s="282" t="s">
        <v>129</v>
      </c>
      <c r="V1246" s="282" t="s">
        <v>116</v>
      </c>
      <c r="W1246" s="283" t="s">
        <v>198</v>
      </c>
      <c r="X1246" s="283">
        <v>125</v>
      </c>
      <c r="Y1246" s="282">
        <v>45</v>
      </c>
      <c r="Z1246" s="282"/>
      <c r="AA1246" s="282">
        <v>80</v>
      </c>
      <c r="AB1246" s="282" t="s">
        <v>113</v>
      </c>
      <c r="AC1246" s="1475">
        <v>80</v>
      </c>
      <c r="AD1246" s="282">
        <v>387363</v>
      </c>
      <c r="AE1246" s="544">
        <v>871951434774800</v>
      </c>
      <c r="AF1246" s="282">
        <v>10</v>
      </c>
      <c r="AG1246" s="282" t="s">
        <v>113</v>
      </c>
      <c r="AH1246" s="2781">
        <v>4</v>
      </c>
      <c r="AL1246" s="2938"/>
    </row>
    <row r="1247" spans="2:38">
      <c r="B1247" s="2177"/>
      <c r="C1247" s="557" t="s">
        <v>2766</v>
      </c>
      <c r="D1247" s="557" t="s">
        <v>2193</v>
      </c>
      <c r="E1247" s="1463"/>
      <c r="F1247" s="875">
        <v>929001238792</v>
      </c>
      <c r="G1247" s="146">
        <v>8719514347762</v>
      </c>
      <c r="H1247" s="574" t="s">
        <v>1139</v>
      </c>
      <c r="I1247" s="574" t="s">
        <v>1092</v>
      </c>
      <c r="J1247" s="313">
        <v>2</v>
      </c>
      <c r="K1247" s="1076">
        <v>250</v>
      </c>
      <c r="L1247" s="271">
        <v>2700</v>
      </c>
      <c r="M1247" s="307">
        <v>15000</v>
      </c>
      <c r="N1247" s="410">
        <v>2</v>
      </c>
      <c r="O1247" s="271" t="s">
        <v>119</v>
      </c>
      <c r="P1247" s="958">
        <v>57</v>
      </c>
      <c r="Q1247" s="14"/>
      <c r="R1247" s="1771" t="s">
        <v>48</v>
      </c>
      <c r="S1247" s="271"/>
      <c r="T1247" s="271" t="s">
        <v>3126</v>
      </c>
      <c r="U1247" s="271" t="s">
        <v>112</v>
      </c>
      <c r="V1247" s="271" t="s">
        <v>116</v>
      </c>
      <c r="W1247" s="291" t="s">
        <v>198</v>
      </c>
      <c r="X1247" s="291">
        <v>125</v>
      </c>
      <c r="Y1247" s="271">
        <v>45</v>
      </c>
      <c r="Z1247" s="271"/>
      <c r="AA1247" s="271">
        <v>78</v>
      </c>
      <c r="AB1247" s="271" t="s">
        <v>113</v>
      </c>
      <c r="AC1247" s="1476">
        <v>80</v>
      </c>
      <c r="AD1247" s="271">
        <v>387364</v>
      </c>
      <c r="AE1247" s="544">
        <v>871951434776200</v>
      </c>
      <c r="AF1247" s="271">
        <v>10</v>
      </c>
      <c r="AG1247" s="271" t="s">
        <v>113</v>
      </c>
      <c r="AH1247" s="2779">
        <v>4</v>
      </c>
      <c r="AL1247" s="2938"/>
    </row>
    <row r="1248" spans="2:38">
      <c r="B1248" s="2177"/>
      <c r="C1248" s="557" t="s">
        <v>2766</v>
      </c>
      <c r="D1248" s="557" t="s">
        <v>2193</v>
      </c>
      <c r="E1248" s="1463"/>
      <c r="F1248" s="875">
        <v>929001890492</v>
      </c>
      <c r="G1248" s="146">
        <v>8719514347304</v>
      </c>
      <c r="H1248" s="574" t="s">
        <v>1140</v>
      </c>
      <c r="I1248" s="574" t="s">
        <v>1092</v>
      </c>
      <c r="J1248" s="376">
        <v>4.3</v>
      </c>
      <c r="K1248" s="1137">
        <v>470</v>
      </c>
      <c r="L1248" s="282">
        <v>2700</v>
      </c>
      <c r="M1248" s="306">
        <v>15000</v>
      </c>
      <c r="N1248" s="410">
        <v>2</v>
      </c>
      <c r="O1248" s="282" t="s">
        <v>117</v>
      </c>
      <c r="P1248" s="958">
        <v>63</v>
      </c>
      <c r="Q1248" s="14"/>
      <c r="R1248" s="1772" t="s">
        <v>48</v>
      </c>
      <c r="S1248" s="282"/>
      <c r="T1248" s="282" t="s">
        <v>3119</v>
      </c>
      <c r="U1248" s="282" t="s">
        <v>129</v>
      </c>
      <c r="V1248" s="282" t="s">
        <v>116</v>
      </c>
      <c r="W1248" s="283" t="s">
        <v>198</v>
      </c>
      <c r="X1248" s="283">
        <v>109</v>
      </c>
      <c r="Y1248" s="282">
        <v>45</v>
      </c>
      <c r="Z1248" s="282"/>
      <c r="AA1248" s="282">
        <v>82</v>
      </c>
      <c r="AB1248" s="282" t="s">
        <v>113</v>
      </c>
      <c r="AC1248" s="1476">
        <v>80</v>
      </c>
      <c r="AD1248" s="282">
        <v>387409</v>
      </c>
      <c r="AE1248" s="544">
        <v>871951434730400</v>
      </c>
      <c r="AF1248" s="282">
        <v>10</v>
      </c>
      <c r="AG1248" s="282" t="s">
        <v>113</v>
      </c>
      <c r="AH1248" s="2781">
        <v>4</v>
      </c>
      <c r="AL1248" s="2938"/>
    </row>
    <row r="1249" spans="2:38">
      <c r="B1249" s="120"/>
      <c r="C1249" s="557" t="s">
        <v>2766</v>
      </c>
      <c r="D1249" s="557" t="s">
        <v>2193</v>
      </c>
      <c r="E1249" s="1463"/>
      <c r="F1249" s="846">
        <v>929001890592</v>
      </c>
      <c r="G1249" s="74">
        <v>8719514347328</v>
      </c>
      <c r="H1249" s="140" t="s">
        <v>1141</v>
      </c>
      <c r="I1249" s="140" t="s">
        <v>1092</v>
      </c>
      <c r="J1249" s="313">
        <v>4.3</v>
      </c>
      <c r="K1249" s="1076">
        <v>470</v>
      </c>
      <c r="L1249" s="271">
        <v>2700</v>
      </c>
      <c r="M1249" s="307">
        <v>15000</v>
      </c>
      <c r="N1249" s="410">
        <v>2</v>
      </c>
      <c r="O1249" s="271" t="s">
        <v>117</v>
      </c>
      <c r="P1249" s="958">
        <v>63</v>
      </c>
      <c r="Q1249" s="14"/>
      <c r="R1249" s="1771" t="s">
        <v>48</v>
      </c>
      <c r="S1249" s="271"/>
      <c r="T1249" s="271" t="s">
        <v>3119</v>
      </c>
      <c r="U1249" s="271" t="s">
        <v>112</v>
      </c>
      <c r="V1249" s="271" t="s">
        <v>116</v>
      </c>
      <c r="W1249" s="291" t="s">
        <v>198</v>
      </c>
      <c r="X1249" s="291">
        <v>109</v>
      </c>
      <c r="Y1249" s="271">
        <v>45</v>
      </c>
      <c r="Z1249" s="271"/>
      <c r="AA1249" s="271">
        <v>80</v>
      </c>
      <c r="AB1249" s="271" t="s">
        <v>113</v>
      </c>
      <c r="AC1249" s="1476">
        <v>80</v>
      </c>
      <c r="AD1249" s="271">
        <v>387410</v>
      </c>
      <c r="AE1249" s="2625">
        <v>871951434732800</v>
      </c>
      <c r="AF1249" s="271">
        <v>10</v>
      </c>
      <c r="AG1249" s="271" t="s">
        <v>113</v>
      </c>
      <c r="AH1249" s="2779">
        <v>4</v>
      </c>
      <c r="AL1249" s="2938"/>
    </row>
    <row r="1250" spans="2:38">
      <c r="B1250" s="2189"/>
      <c r="C1250" s="557" t="s">
        <v>2766</v>
      </c>
      <c r="D1250" s="557" t="s">
        <v>2193</v>
      </c>
      <c r="E1250" s="1463"/>
      <c r="F1250" s="2312">
        <v>929002028592</v>
      </c>
      <c r="G1250" s="518">
        <v>8719514347564</v>
      </c>
      <c r="H1250" s="518" t="s">
        <v>1142</v>
      </c>
      <c r="I1250" s="518" t="s">
        <v>1092</v>
      </c>
      <c r="J1250" s="313">
        <v>6.5</v>
      </c>
      <c r="K1250" s="1076">
        <v>806</v>
      </c>
      <c r="L1250" s="271">
        <v>2700</v>
      </c>
      <c r="M1250" s="307">
        <v>15000</v>
      </c>
      <c r="N1250" s="410">
        <v>2</v>
      </c>
      <c r="O1250" s="271" t="s">
        <v>119</v>
      </c>
      <c r="P1250" s="958">
        <v>87</v>
      </c>
      <c r="Q1250" s="14"/>
      <c r="R1250" s="1771" t="s">
        <v>48</v>
      </c>
      <c r="S1250" s="271"/>
      <c r="T1250" s="271" t="s">
        <v>3120</v>
      </c>
      <c r="U1250" s="271" t="s">
        <v>129</v>
      </c>
      <c r="V1250" s="271" t="s">
        <v>116</v>
      </c>
      <c r="W1250" s="291" t="s">
        <v>198</v>
      </c>
      <c r="X1250" s="291">
        <v>124</v>
      </c>
      <c r="Y1250" s="271">
        <v>45</v>
      </c>
      <c r="Z1250" s="271"/>
      <c r="AA1250" s="271">
        <v>80</v>
      </c>
      <c r="AB1250" s="271" t="s">
        <v>113</v>
      </c>
      <c r="AC1250" s="1476">
        <v>80</v>
      </c>
      <c r="AD1250" s="271">
        <v>387446</v>
      </c>
      <c r="AE1250" s="2626">
        <v>871951434756400</v>
      </c>
      <c r="AF1250" s="271">
        <v>10</v>
      </c>
      <c r="AG1250" s="271" t="s">
        <v>113</v>
      </c>
      <c r="AH1250" s="2779">
        <v>4</v>
      </c>
      <c r="AL1250" s="2938"/>
    </row>
    <row r="1251" spans="2:38">
      <c r="B1251" s="2189"/>
      <c r="C1251" s="557" t="s">
        <v>2766</v>
      </c>
      <c r="D1251" s="557" t="s">
        <v>2193</v>
      </c>
      <c r="E1251" s="1463"/>
      <c r="F1251" s="2312">
        <v>929002028692</v>
      </c>
      <c r="G1251" s="518">
        <v>8719514347588</v>
      </c>
      <c r="H1251" s="518" t="s">
        <v>1143</v>
      </c>
      <c r="I1251" s="518" t="s">
        <v>1092</v>
      </c>
      <c r="J1251" s="313">
        <v>6.5</v>
      </c>
      <c r="K1251" s="1076">
        <v>806</v>
      </c>
      <c r="L1251" s="271">
        <v>4000</v>
      </c>
      <c r="M1251" s="307">
        <v>15000</v>
      </c>
      <c r="N1251" s="410">
        <v>2</v>
      </c>
      <c r="O1251" s="271" t="s">
        <v>119</v>
      </c>
      <c r="P1251" s="958">
        <v>87</v>
      </c>
      <c r="Q1251" s="14"/>
      <c r="R1251" s="1771" t="s">
        <v>48</v>
      </c>
      <c r="S1251" s="271"/>
      <c r="T1251" s="271" t="s">
        <v>3120</v>
      </c>
      <c r="U1251" s="271" t="s">
        <v>129</v>
      </c>
      <c r="V1251" s="271" t="s">
        <v>121</v>
      </c>
      <c r="W1251" s="291" t="s">
        <v>198</v>
      </c>
      <c r="X1251" s="291">
        <v>124</v>
      </c>
      <c r="Y1251" s="271">
        <v>45</v>
      </c>
      <c r="Z1251" s="271"/>
      <c r="AA1251" s="271">
        <v>80</v>
      </c>
      <c r="AB1251" s="271" t="s">
        <v>113</v>
      </c>
      <c r="AC1251" s="1476">
        <v>80</v>
      </c>
      <c r="AD1251" s="271">
        <v>387447</v>
      </c>
      <c r="AE1251" s="2626">
        <v>871951434758800</v>
      </c>
      <c r="AF1251" s="271">
        <v>10</v>
      </c>
      <c r="AG1251" s="271" t="s">
        <v>113</v>
      </c>
      <c r="AH1251" s="2779">
        <v>4</v>
      </c>
      <c r="AL1251" s="2938"/>
    </row>
    <row r="1252" spans="2:38">
      <c r="B1252" s="120"/>
      <c r="C1252" s="834" t="s">
        <v>2766</v>
      </c>
      <c r="D1252" s="834" t="s">
        <v>2193</v>
      </c>
      <c r="E1252" s="1483"/>
      <c r="F1252" s="847">
        <v>929002029092</v>
      </c>
      <c r="G1252" s="489">
        <v>8719514347663</v>
      </c>
      <c r="H1252" s="489" t="s">
        <v>1144</v>
      </c>
      <c r="I1252" s="489" t="s">
        <v>1092</v>
      </c>
      <c r="J1252" s="475">
        <v>6.5</v>
      </c>
      <c r="K1252" s="1078">
        <v>806</v>
      </c>
      <c r="L1252" s="273">
        <v>2700</v>
      </c>
      <c r="M1252" s="479">
        <v>15000</v>
      </c>
      <c r="N1252" s="478">
        <v>2</v>
      </c>
      <c r="O1252" s="273" t="s">
        <v>119</v>
      </c>
      <c r="P1252" s="1994">
        <v>87</v>
      </c>
      <c r="Q1252" s="14"/>
      <c r="R1252" s="1769" t="s">
        <v>48</v>
      </c>
      <c r="S1252" s="273"/>
      <c r="T1252" s="273" t="s">
        <v>3120</v>
      </c>
      <c r="U1252" s="273" t="s">
        <v>112</v>
      </c>
      <c r="V1252" s="273" t="s">
        <v>116</v>
      </c>
      <c r="W1252" s="284" t="s">
        <v>198</v>
      </c>
      <c r="X1252" s="284">
        <v>124</v>
      </c>
      <c r="Y1252" s="273">
        <v>45</v>
      </c>
      <c r="Z1252" s="273"/>
      <c r="AA1252" s="273">
        <v>78</v>
      </c>
      <c r="AB1252" s="273" t="s">
        <v>113</v>
      </c>
      <c r="AC1252" s="1478">
        <v>80</v>
      </c>
      <c r="AD1252" s="273">
        <v>387451</v>
      </c>
      <c r="AE1252" s="1412">
        <v>871951434766300</v>
      </c>
      <c r="AF1252" s="273">
        <v>10</v>
      </c>
      <c r="AG1252" s="273" t="s">
        <v>113</v>
      </c>
      <c r="AH1252" s="2780">
        <v>4</v>
      </c>
      <c r="AL1252" s="2938"/>
    </row>
    <row r="1253" spans="2:38">
      <c r="B1253" s="120"/>
      <c r="C1253" s="832" t="s">
        <v>2766</v>
      </c>
      <c r="D1253" s="832" t="s">
        <v>2193</v>
      </c>
      <c r="E1253" s="1490"/>
      <c r="F1253" s="2323">
        <v>929001345692</v>
      </c>
      <c r="G1253" s="1382">
        <v>8719514346833</v>
      </c>
      <c r="H1253" s="1382" t="s">
        <v>1145</v>
      </c>
      <c r="I1253" s="1382" t="s">
        <v>1101</v>
      </c>
      <c r="J1253" s="376">
        <v>2.2000000000000002</v>
      </c>
      <c r="K1253" s="1137">
        <v>250</v>
      </c>
      <c r="L1253" s="282">
        <v>2700</v>
      </c>
      <c r="M1253" s="306">
        <v>15000</v>
      </c>
      <c r="N1253" s="550">
        <v>2</v>
      </c>
      <c r="O1253" s="282" t="s">
        <v>119</v>
      </c>
      <c r="P1253" s="2000">
        <v>57</v>
      </c>
      <c r="Q1253" s="14"/>
      <c r="R1253" s="1772" t="s">
        <v>48</v>
      </c>
      <c r="S1253" s="282"/>
      <c r="T1253" s="282" t="s">
        <v>3126</v>
      </c>
      <c r="U1253" s="282" t="s">
        <v>112</v>
      </c>
      <c r="V1253" s="282" t="s">
        <v>116</v>
      </c>
      <c r="W1253" s="283" t="s">
        <v>198</v>
      </c>
      <c r="X1253" s="283">
        <v>113</v>
      </c>
      <c r="Y1253" s="282">
        <v>45</v>
      </c>
      <c r="Z1253" s="282"/>
      <c r="AA1253" s="282">
        <v>78</v>
      </c>
      <c r="AB1253" s="282" t="s">
        <v>113</v>
      </c>
      <c r="AC1253" s="1475">
        <v>80</v>
      </c>
      <c r="AD1253" s="282">
        <v>387385</v>
      </c>
      <c r="AE1253" s="2627">
        <v>871951434683300</v>
      </c>
      <c r="AF1253" s="282">
        <v>10</v>
      </c>
      <c r="AG1253" s="282" t="s">
        <v>113</v>
      </c>
      <c r="AH1253" s="2781">
        <v>4</v>
      </c>
      <c r="AL1253" s="2938"/>
    </row>
    <row r="1254" spans="2:38">
      <c r="B1254" s="2177"/>
      <c r="C1254" s="557" t="s">
        <v>2766</v>
      </c>
      <c r="D1254" s="557" t="s">
        <v>2193</v>
      </c>
      <c r="E1254" s="1463"/>
      <c r="F1254" s="2312">
        <v>929001345492</v>
      </c>
      <c r="G1254" s="518">
        <v>8719514346819</v>
      </c>
      <c r="H1254" s="518" t="s">
        <v>128</v>
      </c>
      <c r="I1254" s="518" t="s">
        <v>1101</v>
      </c>
      <c r="J1254" s="313">
        <v>2.2000000000000002</v>
      </c>
      <c r="K1254" s="1076">
        <v>250</v>
      </c>
      <c r="L1254" s="271">
        <v>2700</v>
      </c>
      <c r="M1254" s="307">
        <v>15000</v>
      </c>
      <c r="N1254" s="410">
        <v>2</v>
      </c>
      <c r="O1254" s="271" t="s">
        <v>119</v>
      </c>
      <c r="P1254" s="958">
        <v>57</v>
      </c>
      <c r="Q1254" s="973"/>
      <c r="R1254" s="1771" t="s">
        <v>48</v>
      </c>
      <c r="S1254" s="271"/>
      <c r="T1254" s="271" t="s">
        <v>3126</v>
      </c>
      <c r="U1254" s="271" t="s">
        <v>129</v>
      </c>
      <c r="V1254" s="271" t="s">
        <v>116</v>
      </c>
      <c r="W1254" s="291" t="s">
        <v>198</v>
      </c>
      <c r="X1254" s="291">
        <v>113</v>
      </c>
      <c r="Y1254" s="271">
        <v>45</v>
      </c>
      <c r="Z1254" s="271"/>
      <c r="AA1254" s="271">
        <v>80</v>
      </c>
      <c r="AB1254" s="271" t="s">
        <v>113</v>
      </c>
      <c r="AC1254" s="1476">
        <v>80</v>
      </c>
      <c r="AD1254" s="271">
        <v>387383</v>
      </c>
      <c r="AE1254" s="2626">
        <v>871951434681900</v>
      </c>
      <c r="AF1254" s="271">
        <v>10</v>
      </c>
      <c r="AG1254" s="271" t="s">
        <v>113</v>
      </c>
      <c r="AH1254" s="2779">
        <v>4</v>
      </c>
      <c r="AL1254" s="2938"/>
    </row>
    <row r="1255" spans="2:38">
      <c r="B1255" s="120"/>
      <c r="C1255" s="557" t="s">
        <v>2766</v>
      </c>
      <c r="D1255" s="557" t="s">
        <v>2193</v>
      </c>
      <c r="E1255" s="1463"/>
      <c r="F1255" s="846">
        <v>929001345592</v>
      </c>
      <c r="G1255" s="74">
        <v>8719514347205</v>
      </c>
      <c r="H1255" s="140" t="s">
        <v>1146</v>
      </c>
      <c r="I1255" s="140" t="s">
        <v>1101</v>
      </c>
      <c r="J1255" s="313">
        <v>4.3</v>
      </c>
      <c r="K1255" s="1076">
        <v>470</v>
      </c>
      <c r="L1255" s="271">
        <v>2700</v>
      </c>
      <c r="M1255" s="307">
        <v>15000</v>
      </c>
      <c r="N1255" s="410">
        <v>2</v>
      </c>
      <c r="O1255" s="271" t="s">
        <v>119</v>
      </c>
      <c r="P1255" s="958">
        <v>63</v>
      </c>
      <c r="Q1255" s="14"/>
      <c r="R1255" s="1771" t="s">
        <v>48</v>
      </c>
      <c r="S1255" s="271"/>
      <c r="T1255" s="271" t="s">
        <v>3119</v>
      </c>
      <c r="U1255" s="271" t="s">
        <v>129</v>
      </c>
      <c r="V1255" s="271" t="s">
        <v>116</v>
      </c>
      <c r="W1255" s="291" t="s">
        <v>198</v>
      </c>
      <c r="X1255" s="291">
        <v>109</v>
      </c>
      <c r="Y1255" s="271">
        <v>45</v>
      </c>
      <c r="Z1255" s="271"/>
      <c r="AA1255" s="271">
        <v>80</v>
      </c>
      <c r="AB1255" s="271" t="s">
        <v>113</v>
      </c>
      <c r="AC1255" s="1476">
        <v>80</v>
      </c>
      <c r="AD1255" s="271">
        <v>387384</v>
      </c>
      <c r="AE1255" s="2625">
        <v>871951434720500</v>
      </c>
      <c r="AF1255" s="271">
        <v>10</v>
      </c>
      <c r="AG1255" s="271" t="s">
        <v>113</v>
      </c>
      <c r="AH1255" s="2779">
        <v>4</v>
      </c>
      <c r="AL1255" s="2938"/>
    </row>
    <row r="1256" spans="2:38">
      <c r="B1256" s="120"/>
      <c r="C1256" s="557" t="s">
        <v>2766</v>
      </c>
      <c r="D1256" s="557" t="s">
        <v>2193</v>
      </c>
      <c r="E1256" s="1463"/>
      <c r="F1256" s="846">
        <v>929001345792</v>
      </c>
      <c r="G1256" s="74">
        <v>8719514347229</v>
      </c>
      <c r="H1256" s="140" t="s">
        <v>1147</v>
      </c>
      <c r="I1256" s="140" t="s">
        <v>1101</v>
      </c>
      <c r="J1256" s="313">
        <v>4.3</v>
      </c>
      <c r="K1256" s="1076">
        <v>470</v>
      </c>
      <c r="L1256" s="271">
        <v>2700</v>
      </c>
      <c r="M1256" s="307">
        <v>15000</v>
      </c>
      <c r="N1256" s="410">
        <v>2</v>
      </c>
      <c r="O1256" s="271" t="s">
        <v>119</v>
      </c>
      <c r="P1256" s="958">
        <v>63</v>
      </c>
      <c r="Q1256" s="14"/>
      <c r="R1256" s="1771" t="s">
        <v>48</v>
      </c>
      <c r="S1256" s="271"/>
      <c r="T1256" s="271" t="s">
        <v>3119</v>
      </c>
      <c r="U1256" s="271" t="s">
        <v>112</v>
      </c>
      <c r="V1256" s="271" t="s">
        <v>116</v>
      </c>
      <c r="W1256" s="291" t="s">
        <v>198</v>
      </c>
      <c r="X1256" s="291">
        <v>109</v>
      </c>
      <c r="Y1256" s="271">
        <v>45</v>
      </c>
      <c r="Z1256" s="271"/>
      <c r="AA1256" s="271">
        <v>78</v>
      </c>
      <c r="AB1256" s="271" t="s">
        <v>113</v>
      </c>
      <c r="AC1256" s="1476">
        <v>80</v>
      </c>
      <c r="AD1256" s="271">
        <v>387386</v>
      </c>
      <c r="AE1256" s="2625">
        <v>871951434722900</v>
      </c>
      <c r="AF1256" s="271">
        <v>10</v>
      </c>
      <c r="AG1256" s="271" t="s">
        <v>113</v>
      </c>
      <c r="AH1256" s="2779">
        <v>4</v>
      </c>
      <c r="AL1256" s="2938"/>
    </row>
    <row r="1257" spans="2:38">
      <c r="B1257" s="2189"/>
      <c r="C1257" s="557" t="s">
        <v>2766</v>
      </c>
      <c r="D1257" s="557" t="s">
        <v>2193</v>
      </c>
      <c r="E1257" s="1463"/>
      <c r="F1257" s="2312">
        <v>929002028792</v>
      </c>
      <c r="G1257" s="518">
        <v>8719514347601</v>
      </c>
      <c r="H1257" s="518" t="s">
        <v>1148</v>
      </c>
      <c r="I1257" s="518" t="s">
        <v>1101</v>
      </c>
      <c r="J1257" s="313">
        <v>6.5</v>
      </c>
      <c r="K1257" s="1076">
        <v>806</v>
      </c>
      <c r="L1257" s="271">
        <v>2700</v>
      </c>
      <c r="M1257" s="307">
        <v>15000</v>
      </c>
      <c r="N1257" s="410">
        <v>2</v>
      </c>
      <c r="O1257" s="271" t="s">
        <v>119</v>
      </c>
      <c r="P1257" s="958">
        <v>87</v>
      </c>
      <c r="Q1257" s="14"/>
      <c r="R1257" s="1771" t="s">
        <v>48</v>
      </c>
      <c r="S1257" s="271"/>
      <c r="T1257" s="271" t="s">
        <v>3120</v>
      </c>
      <c r="U1257" s="271" t="s">
        <v>129</v>
      </c>
      <c r="V1257" s="271" t="s">
        <v>116</v>
      </c>
      <c r="W1257" s="291" t="s">
        <v>198</v>
      </c>
      <c r="X1257" s="291">
        <v>124</v>
      </c>
      <c r="Y1257" s="271">
        <v>45</v>
      </c>
      <c r="Z1257" s="271"/>
      <c r="AA1257" s="271">
        <v>80</v>
      </c>
      <c r="AB1257" s="271" t="s">
        <v>113</v>
      </c>
      <c r="AC1257" s="1476">
        <v>80</v>
      </c>
      <c r="AD1257" s="271">
        <v>387448</v>
      </c>
      <c r="AE1257" s="2626">
        <v>871951434760100</v>
      </c>
      <c r="AF1257" s="271">
        <v>10</v>
      </c>
      <c r="AG1257" s="271" t="s">
        <v>113</v>
      </c>
      <c r="AH1257" s="2779">
        <v>4</v>
      </c>
      <c r="AL1257" s="2938"/>
    </row>
    <row r="1258" spans="2:38">
      <c r="B1258" s="2189"/>
      <c r="C1258" s="557" t="s">
        <v>2766</v>
      </c>
      <c r="D1258" s="557" t="s">
        <v>2193</v>
      </c>
      <c r="E1258" s="1463"/>
      <c r="F1258" s="2312">
        <v>929002028892</v>
      </c>
      <c r="G1258" s="518">
        <v>8719514347625</v>
      </c>
      <c r="H1258" s="518" t="s">
        <v>1149</v>
      </c>
      <c r="I1258" s="518" t="s">
        <v>1101</v>
      </c>
      <c r="J1258" s="313">
        <v>6.5</v>
      </c>
      <c r="K1258" s="1076">
        <v>806</v>
      </c>
      <c r="L1258" s="271">
        <v>4000</v>
      </c>
      <c r="M1258" s="307">
        <v>15000</v>
      </c>
      <c r="N1258" s="410">
        <v>2</v>
      </c>
      <c r="O1258" s="271" t="s">
        <v>119</v>
      </c>
      <c r="P1258" s="958">
        <v>87</v>
      </c>
      <c r="Q1258" s="14"/>
      <c r="R1258" s="1771" t="s">
        <v>48</v>
      </c>
      <c r="S1258" s="271"/>
      <c r="T1258" s="271" t="s">
        <v>3120</v>
      </c>
      <c r="U1258" s="271" t="s">
        <v>129</v>
      </c>
      <c r="V1258" s="271" t="s">
        <v>121</v>
      </c>
      <c r="W1258" s="291" t="s">
        <v>198</v>
      </c>
      <c r="X1258" s="291">
        <v>124</v>
      </c>
      <c r="Y1258" s="271">
        <v>45</v>
      </c>
      <c r="Z1258" s="271"/>
      <c r="AA1258" s="271">
        <v>80</v>
      </c>
      <c r="AB1258" s="271" t="s">
        <v>113</v>
      </c>
      <c r="AC1258" s="1476">
        <v>80</v>
      </c>
      <c r="AD1258" s="271">
        <v>387449</v>
      </c>
      <c r="AE1258" s="2626">
        <v>871951434762500</v>
      </c>
      <c r="AF1258" s="271">
        <v>10</v>
      </c>
      <c r="AG1258" s="271" t="s">
        <v>113</v>
      </c>
      <c r="AH1258" s="2779">
        <v>4</v>
      </c>
      <c r="AL1258" s="2938"/>
    </row>
    <row r="1259" spans="2:38">
      <c r="B1259" s="2189"/>
      <c r="C1259" s="557" t="s">
        <v>2766</v>
      </c>
      <c r="D1259" s="557" t="s">
        <v>2193</v>
      </c>
      <c r="E1259" s="1463"/>
      <c r="F1259" s="2312">
        <v>929002029392</v>
      </c>
      <c r="G1259" s="518">
        <v>8719514347700</v>
      </c>
      <c r="H1259" s="518" t="s">
        <v>1150</v>
      </c>
      <c r="I1259" s="518" t="s">
        <v>1101</v>
      </c>
      <c r="J1259" s="313">
        <v>6.5</v>
      </c>
      <c r="K1259" s="1076">
        <v>806</v>
      </c>
      <c r="L1259" s="271">
        <v>4000</v>
      </c>
      <c r="M1259" s="307">
        <v>15000</v>
      </c>
      <c r="N1259" s="410">
        <v>2</v>
      </c>
      <c r="O1259" s="271" t="s">
        <v>119</v>
      </c>
      <c r="P1259" s="958">
        <v>87</v>
      </c>
      <c r="Q1259" s="14"/>
      <c r="R1259" s="1771" t="s">
        <v>48</v>
      </c>
      <c r="S1259" s="271"/>
      <c r="T1259" s="271" t="s">
        <v>3120</v>
      </c>
      <c r="U1259" s="271" t="s">
        <v>112</v>
      </c>
      <c r="V1259" s="271" t="s">
        <v>121</v>
      </c>
      <c r="W1259" s="291" t="s">
        <v>198</v>
      </c>
      <c r="X1259" s="291">
        <v>124</v>
      </c>
      <c r="Y1259" s="271">
        <v>45</v>
      </c>
      <c r="Z1259" s="271"/>
      <c r="AA1259" s="271">
        <v>78</v>
      </c>
      <c r="AB1259" s="271" t="s">
        <v>113</v>
      </c>
      <c r="AC1259" s="1476">
        <v>80</v>
      </c>
      <c r="AD1259" s="271">
        <v>387453</v>
      </c>
      <c r="AE1259" s="2626">
        <v>871951434770000</v>
      </c>
      <c r="AF1259" s="271">
        <v>10</v>
      </c>
      <c r="AG1259" s="271" t="s">
        <v>113</v>
      </c>
      <c r="AH1259" s="2779">
        <v>4</v>
      </c>
      <c r="AL1259" s="2938"/>
    </row>
    <row r="1260" spans="2:38">
      <c r="B1260" s="2190"/>
      <c r="C1260" s="834" t="s">
        <v>2766</v>
      </c>
      <c r="D1260" s="834" t="s">
        <v>2193</v>
      </c>
      <c r="E1260" s="1483"/>
      <c r="F1260" s="847">
        <v>929002029292</v>
      </c>
      <c r="G1260" s="489">
        <v>8719514347687</v>
      </c>
      <c r="H1260" s="489" t="s">
        <v>1151</v>
      </c>
      <c r="I1260" s="489" t="s">
        <v>1101</v>
      </c>
      <c r="J1260" s="475">
        <v>6.5</v>
      </c>
      <c r="K1260" s="1078">
        <v>806</v>
      </c>
      <c r="L1260" s="273">
        <v>2700</v>
      </c>
      <c r="M1260" s="479">
        <v>15000</v>
      </c>
      <c r="N1260" s="478">
        <v>2</v>
      </c>
      <c r="O1260" s="273" t="s">
        <v>119</v>
      </c>
      <c r="P1260" s="1994">
        <v>87</v>
      </c>
      <c r="Q1260" s="14"/>
      <c r="R1260" s="1769" t="s">
        <v>48</v>
      </c>
      <c r="S1260" s="273"/>
      <c r="T1260" s="273" t="s">
        <v>3120</v>
      </c>
      <c r="U1260" s="273" t="s">
        <v>112</v>
      </c>
      <c r="V1260" s="273" t="s">
        <v>116</v>
      </c>
      <c r="W1260" s="284" t="s">
        <v>198</v>
      </c>
      <c r="X1260" s="284">
        <v>124</v>
      </c>
      <c r="Y1260" s="273">
        <v>45</v>
      </c>
      <c r="Z1260" s="273"/>
      <c r="AA1260" s="273">
        <v>78</v>
      </c>
      <c r="AB1260" s="273" t="s">
        <v>113</v>
      </c>
      <c r="AC1260" s="1478">
        <v>80</v>
      </c>
      <c r="AD1260" s="273">
        <v>387452</v>
      </c>
      <c r="AE1260" s="1412">
        <v>871951434768700</v>
      </c>
      <c r="AF1260" s="273">
        <v>10</v>
      </c>
      <c r="AG1260" s="273" t="s">
        <v>113</v>
      </c>
      <c r="AH1260" s="2780">
        <v>4</v>
      </c>
      <c r="AL1260" s="2938"/>
    </row>
    <row r="1261" spans="2:38" ht="14.5" customHeight="1">
      <c r="B1261" s="32"/>
      <c r="C1261" s="14"/>
      <c r="D1261" s="14"/>
      <c r="E1261" s="14"/>
      <c r="F1261" s="2754" t="s">
        <v>2833</v>
      </c>
      <c r="G1261" s="106"/>
      <c r="H1261" s="107"/>
      <c r="I1261" s="107"/>
      <c r="J1261" s="369"/>
      <c r="K1261" s="1316"/>
      <c r="L1261" s="1931"/>
      <c r="M1261" s="357"/>
      <c r="N1261" s="294"/>
      <c r="O1261" s="1690"/>
      <c r="P1261" s="144"/>
      <c r="Q1261" s="14"/>
      <c r="R1261" s="1690"/>
      <c r="S1261" s="1690"/>
      <c r="T1261" s="1690"/>
      <c r="U1261" s="1690"/>
      <c r="V1261" s="1690"/>
      <c r="W1261" s="1690"/>
      <c r="X1261" s="1690"/>
      <c r="Y1261" s="1931"/>
      <c r="Z1261" s="1931"/>
      <c r="AA1261" s="1931"/>
      <c r="AB1261" s="1690"/>
      <c r="AC1261" s="294"/>
      <c r="AD1261" s="1931"/>
      <c r="AE1261" s="2530"/>
      <c r="AF1261" s="1690"/>
      <c r="AG1261" s="1690"/>
      <c r="AH1261" s="2869"/>
      <c r="AI1261"/>
      <c r="AL1261" s="2938"/>
    </row>
    <row r="1262" spans="2:38" ht="14.5" customHeight="1">
      <c r="B1262" s="14"/>
      <c r="C1262" s="14"/>
      <c r="D1262" s="14"/>
      <c r="E1262" s="14"/>
      <c r="G1262" s="2"/>
      <c r="H1262" s="160"/>
      <c r="I1262" s="160"/>
      <c r="J1262" s="292"/>
      <c r="K1262" s="292"/>
      <c r="L1262" s="292"/>
      <c r="M1262" s="293"/>
      <c r="N1262" s="6"/>
      <c r="O1262" s="6"/>
      <c r="P1262" s="33"/>
      <c r="Q1262" s="14"/>
      <c r="R1262" s="6"/>
      <c r="S1262" s="6"/>
      <c r="T1262" s="6"/>
      <c r="U1262" s="6"/>
      <c r="V1262" s="6"/>
      <c r="W1262" s="6"/>
      <c r="X1262" s="6"/>
      <c r="Y1262" s="292"/>
      <c r="Z1262" s="292"/>
      <c r="AA1262" s="292"/>
      <c r="AB1262" s="6"/>
      <c r="AC1262" s="296"/>
      <c r="AD1262" s="292"/>
      <c r="AE1262" s="292"/>
      <c r="AF1262" s="6"/>
      <c r="AG1262" s="6"/>
      <c r="AH1262" s="688"/>
      <c r="AI1262"/>
      <c r="AL1262" s="2938"/>
    </row>
    <row r="1263" spans="2:38">
      <c r="B1263" s="561" t="s">
        <v>127</v>
      </c>
      <c r="C1263" s="1461" t="s">
        <v>2766</v>
      </c>
      <c r="D1263" s="1461" t="s">
        <v>2193</v>
      </c>
      <c r="E1263" s="1462"/>
      <c r="F1263" s="2311">
        <v>929002966802</v>
      </c>
      <c r="G1263" s="551">
        <v>8719514312401</v>
      </c>
      <c r="H1263" s="552" t="s">
        <v>1107</v>
      </c>
      <c r="I1263" s="552" t="s">
        <v>1098</v>
      </c>
      <c r="J1263" s="505">
        <v>2.8</v>
      </c>
      <c r="K1263" s="1130">
        <v>250</v>
      </c>
      <c r="L1263" s="553">
        <v>2700</v>
      </c>
      <c r="M1263" s="446">
        <v>15000</v>
      </c>
      <c r="N1263" s="1201">
        <v>2</v>
      </c>
      <c r="O1263" s="553" t="s">
        <v>117</v>
      </c>
      <c r="P1263" s="2502">
        <v>50</v>
      </c>
      <c r="Q1263" s="14"/>
      <c r="R1263" s="1831" t="s">
        <v>48</v>
      </c>
      <c r="S1263" s="553"/>
      <c r="T1263" s="553" t="s">
        <v>3126</v>
      </c>
      <c r="U1263" s="553" t="s">
        <v>129</v>
      </c>
      <c r="V1263" s="553" t="s">
        <v>116</v>
      </c>
      <c r="W1263" s="1540" t="s">
        <v>198</v>
      </c>
      <c r="X1263" s="1540">
        <v>89</v>
      </c>
      <c r="Y1263" s="553">
        <v>35</v>
      </c>
      <c r="Z1263" s="553"/>
      <c r="AA1263" s="553">
        <v>106</v>
      </c>
      <c r="AB1263" s="553" t="s">
        <v>113</v>
      </c>
      <c r="AC1263" s="2083">
        <v>80</v>
      </c>
      <c r="AD1263" s="553">
        <v>453194</v>
      </c>
      <c r="AE1263" s="1697">
        <v>871951431240100</v>
      </c>
      <c r="AF1263" s="553">
        <v>10</v>
      </c>
      <c r="AG1263" s="553" t="s">
        <v>113</v>
      </c>
      <c r="AH1263" s="2870">
        <v>4</v>
      </c>
      <c r="AL1263" s="2938"/>
    </row>
    <row r="1264" spans="2:38">
      <c r="B1264" s="2177"/>
      <c r="C1264" s="557" t="s">
        <v>2766</v>
      </c>
      <c r="D1264" s="557" t="s">
        <v>2193</v>
      </c>
      <c r="E1264" s="1463"/>
      <c r="F1264" s="846">
        <v>929002968402</v>
      </c>
      <c r="G1264" s="74">
        <v>8719514312500</v>
      </c>
      <c r="H1264" s="140" t="s">
        <v>1108</v>
      </c>
      <c r="I1264" s="140" t="s">
        <v>1098</v>
      </c>
      <c r="J1264" s="313">
        <v>5</v>
      </c>
      <c r="K1264" s="1136">
        <v>470</v>
      </c>
      <c r="L1264" s="405">
        <v>2700</v>
      </c>
      <c r="M1264" s="403">
        <v>15000</v>
      </c>
      <c r="N1264" s="410">
        <v>2</v>
      </c>
      <c r="O1264" s="405" t="s">
        <v>117</v>
      </c>
      <c r="P1264" s="2503">
        <v>53</v>
      </c>
      <c r="Q1264" s="14"/>
      <c r="R1264" s="1803" t="s">
        <v>48</v>
      </c>
      <c r="S1264" s="405"/>
      <c r="T1264" s="405" t="s">
        <v>3119</v>
      </c>
      <c r="U1264" s="405" t="s">
        <v>129</v>
      </c>
      <c r="V1264" s="405" t="s">
        <v>116</v>
      </c>
      <c r="W1264" s="529" t="s">
        <v>198</v>
      </c>
      <c r="X1264" s="529">
        <v>94</v>
      </c>
      <c r="Y1264" s="405">
        <v>35</v>
      </c>
      <c r="Z1264" s="405"/>
      <c r="AA1264" s="405">
        <v>106</v>
      </c>
      <c r="AB1264" s="405" t="s">
        <v>113</v>
      </c>
      <c r="AC1264" s="1476">
        <v>80</v>
      </c>
      <c r="AD1264" s="405">
        <v>453199</v>
      </c>
      <c r="AE1264" s="2625">
        <v>871951431250000</v>
      </c>
      <c r="AF1264" s="405">
        <v>10</v>
      </c>
      <c r="AG1264" s="405" t="s">
        <v>113</v>
      </c>
      <c r="AH1264" s="2853">
        <v>4</v>
      </c>
      <c r="AL1264" s="2938"/>
    </row>
    <row r="1265" spans="2:38">
      <c r="B1265" s="2177"/>
      <c r="C1265" s="557" t="s">
        <v>2766</v>
      </c>
      <c r="D1265" s="557" t="s">
        <v>2193</v>
      </c>
      <c r="E1265" s="1463"/>
      <c r="F1265" s="846">
        <v>929002968802</v>
      </c>
      <c r="G1265" s="74">
        <v>8719514312548</v>
      </c>
      <c r="H1265" s="140" t="s">
        <v>1109</v>
      </c>
      <c r="I1265" s="140" t="s">
        <v>1098</v>
      </c>
      <c r="J1265" s="313">
        <v>5</v>
      </c>
      <c r="K1265" s="1122">
        <v>470</v>
      </c>
      <c r="L1265" s="405">
        <v>4000</v>
      </c>
      <c r="M1265" s="403">
        <v>15000</v>
      </c>
      <c r="N1265" s="410">
        <v>2</v>
      </c>
      <c r="O1265" s="405" t="s">
        <v>117</v>
      </c>
      <c r="P1265" s="2503">
        <v>53</v>
      </c>
      <c r="Q1265" s="14"/>
      <c r="R1265" s="1803" t="s">
        <v>48</v>
      </c>
      <c r="S1265" s="405"/>
      <c r="T1265" s="405" t="s">
        <v>3119</v>
      </c>
      <c r="U1265" s="405" t="s">
        <v>129</v>
      </c>
      <c r="V1265" s="405" t="s">
        <v>121</v>
      </c>
      <c r="W1265" s="529" t="s">
        <v>198</v>
      </c>
      <c r="X1265" s="529">
        <v>94</v>
      </c>
      <c r="Y1265" s="405">
        <v>35</v>
      </c>
      <c r="Z1265" s="405"/>
      <c r="AA1265" s="405">
        <v>106</v>
      </c>
      <c r="AB1265" s="405" t="s">
        <v>113</v>
      </c>
      <c r="AC1265" s="1476">
        <v>80</v>
      </c>
      <c r="AD1265" s="405">
        <v>453200</v>
      </c>
      <c r="AE1265" s="2625">
        <v>871951431254800</v>
      </c>
      <c r="AF1265" s="405">
        <v>10</v>
      </c>
      <c r="AG1265" s="405" t="s">
        <v>113</v>
      </c>
      <c r="AH1265" s="2853">
        <v>4</v>
      </c>
      <c r="AL1265" s="2938"/>
    </row>
    <row r="1266" spans="2:38">
      <c r="B1266" s="2177"/>
      <c r="C1266" s="557" t="s">
        <v>2766</v>
      </c>
      <c r="D1266" s="557" t="s">
        <v>2193</v>
      </c>
      <c r="E1266" s="1463"/>
      <c r="F1266" s="846">
        <v>929002969202</v>
      </c>
      <c r="G1266" s="74">
        <v>8719514312586</v>
      </c>
      <c r="H1266" s="140" t="s">
        <v>1110</v>
      </c>
      <c r="I1266" s="140" t="s">
        <v>1098</v>
      </c>
      <c r="J1266" s="313">
        <v>5</v>
      </c>
      <c r="K1266" s="1122">
        <v>470</v>
      </c>
      <c r="L1266" s="275">
        <v>6500</v>
      </c>
      <c r="M1266" s="403">
        <v>15000</v>
      </c>
      <c r="N1266" s="410">
        <v>2</v>
      </c>
      <c r="O1266" s="363" t="s">
        <v>117</v>
      </c>
      <c r="P1266" s="2503">
        <v>53</v>
      </c>
      <c r="Q1266" s="14"/>
      <c r="R1266" s="1796" t="s">
        <v>48</v>
      </c>
      <c r="S1266" s="363"/>
      <c r="T1266" s="363" t="s">
        <v>3119</v>
      </c>
      <c r="U1266" s="363" t="s">
        <v>129</v>
      </c>
      <c r="V1266" s="363" t="s">
        <v>150</v>
      </c>
      <c r="W1266" s="363" t="s">
        <v>198</v>
      </c>
      <c r="X1266" s="363">
        <v>94</v>
      </c>
      <c r="Y1266" s="275">
        <v>35</v>
      </c>
      <c r="Z1266" s="275"/>
      <c r="AA1266" s="275">
        <v>106</v>
      </c>
      <c r="AB1266" s="363" t="s">
        <v>113</v>
      </c>
      <c r="AC1266" s="1476">
        <v>80</v>
      </c>
      <c r="AD1266" s="275">
        <v>453201</v>
      </c>
      <c r="AE1266" s="2625">
        <v>871951431258600</v>
      </c>
      <c r="AF1266" s="275">
        <v>10</v>
      </c>
      <c r="AG1266" s="275" t="s">
        <v>113</v>
      </c>
      <c r="AH1266" s="2848">
        <v>4</v>
      </c>
      <c r="AL1266" s="2938"/>
    </row>
    <row r="1267" spans="2:38">
      <c r="B1267" s="2177"/>
      <c r="C1267" s="557" t="s">
        <v>2766</v>
      </c>
      <c r="D1267" s="557" t="s">
        <v>2193</v>
      </c>
      <c r="E1267" s="1463"/>
      <c r="F1267" s="2312">
        <v>929002972502</v>
      </c>
      <c r="G1267" s="518">
        <v>8719514312968</v>
      </c>
      <c r="H1267" s="549" t="s">
        <v>1111</v>
      </c>
      <c r="I1267" s="549" t="s">
        <v>1098</v>
      </c>
      <c r="J1267" s="313">
        <v>7</v>
      </c>
      <c r="K1267" s="1122">
        <v>806</v>
      </c>
      <c r="L1267" s="1368">
        <v>2700</v>
      </c>
      <c r="M1267" s="403">
        <v>15000</v>
      </c>
      <c r="N1267" s="410">
        <v>2</v>
      </c>
      <c r="O1267" s="1368" t="s">
        <v>119</v>
      </c>
      <c r="P1267" s="2503">
        <v>68</v>
      </c>
      <c r="Q1267" s="14"/>
      <c r="R1267" s="1837" t="s">
        <v>48</v>
      </c>
      <c r="S1267" s="1368"/>
      <c r="T1267" s="1368" t="s">
        <v>3120</v>
      </c>
      <c r="U1267" s="1368" t="s">
        <v>129</v>
      </c>
      <c r="V1267" s="1368" t="s">
        <v>116</v>
      </c>
      <c r="W1267" s="2060" t="s">
        <v>198</v>
      </c>
      <c r="X1267" s="2060">
        <v>115</v>
      </c>
      <c r="Y1267" s="1368">
        <v>38</v>
      </c>
      <c r="Z1267" s="1368"/>
      <c r="AA1267" s="1368">
        <v>114</v>
      </c>
      <c r="AB1267" s="1368" t="s">
        <v>113</v>
      </c>
      <c r="AC1267" s="1476">
        <v>80</v>
      </c>
      <c r="AD1267" s="1368">
        <v>453210</v>
      </c>
      <c r="AE1267" s="2626">
        <v>871951431296800</v>
      </c>
      <c r="AF1267" s="1368">
        <v>10</v>
      </c>
      <c r="AG1267" s="1368" t="s">
        <v>113</v>
      </c>
      <c r="AH1267" s="2875">
        <v>4</v>
      </c>
      <c r="AL1267" s="2938"/>
    </row>
    <row r="1268" spans="2:38">
      <c r="B1268" s="2177"/>
      <c r="C1268" s="557" t="s">
        <v>2766</v>
      </c>
      <c r="D1268" s="557" t="s">
        <v>2193</v>
      </c>
      <c r="E1268" s="1463"/>
      <c r="F1268" s="2312">
        <v>929002972702</v>
      </c>
      <c r="G1268" s="518">
        <v>8719514312982</v>
      </c>
      <c r="H1268" s="549" t="s">
        <v>1112</v>
      </c>
      <c r="I1268" s="549" t="s">
        <v>1098</v>
      </c>
      <c r="J1268" s="313">
        <v>7</v>
      </c>
      <c r="K1268" s="1122">
        <v>806</v>
      </c>
      <c r="L1268" s="405">
        <v>4000</v>
      </c>
      <c r="M1268" s="403">
        <v>15000</v>
      </c>
      <c r="N1268" s="410">
        <v>2</v>
      </c>
      <c r="O1268" s="405" t="s">
        <v>119</v>
      </c>
      <c r="P1268" s="2503">
        <v>68</v>
      </c>
      <c r="Q1268" s="14"/>
      <c r="R1268" s="1803" t="s">
        <v>48</v>
      </c>
      <c r="S1268" s="405"/>
      <c r="T1268" s="405" t="s">
        <v>3120</v>
      </c>
      <c r="U1268" s="405" t="s">
        <v>129</v>
      </c>
      <c r="V1268" s="405" t="s">
        <v>121</v>
      </c>
      <c r="W1268" s="529" t="s">
        <v>198</v>
      </c>
      <c r="X1268" s="529">
        <v>115</v>
      </c>
      <c r="Y1268" s="405">
        <v>38</v>
      </c>
      <c r="Z1268" s="405"/>
      <c r="AA1268" s="405">
        <v>114</v>
      </c>
      <c r="AB1268" s="405" t="s">
        <v>113</v>
      </c>
      <c r="AC1268" s="1476">
        <v>80</v>
      </c>
      <c r="AD1268" s="405">
        <v>453211</v>
      </c>
      <c r="AE1268" s="2626">
        <v>871951431298200</v>
      </c>
      <c r="AF1268" s="405">
        <v>10</v>
      </c>
      <c r="AG1268" s="405" t="s">
        <v>113</v>
      </c>
      <c r="AH1268" s="2853">
        <v>4</v>
      </c>
      <c r="AL1268" s="2938"/>
    </row>
    <row r="1269" spans="2:38">
      <c r="B1269" s="2177"/>
      <c r="C1269" s="834" t="s">
        <v>2766</v>
      </c>
      <c r="D1269" s="834" t="s">
        <v>2193</v>
      </c>
      <c r="E1269" s="1483"/>
      <c r="F1269" s="847">
        <v>929002972902</v>
      </c>
      <c r="G1269" s="489">
        <v>8719514313002</v>
      </c>
      <c r="H1269" s="491" t="s">
        <v>1113</v>
      </c>
      <c r="I1269" s="491" t="s">
        <v>1098</v>
      </c>
      <c r="J1269" s="475">
        <v>7</v>
      </c>
      <c r="K1269" s="1121">
        <v>806</v>
      </c>
      <c r="L1269" s="673">
        <v>6500</v>
      </c>
      <c r="M1269" s="477">
        <v>15000</v>
      </c>
      <c r="N1269" s="478">
        <v>2</v>
      </c>
      <c r="O1269" s="674" t="s">
        <v>119</v>
      </c>
      <c r="P1269" s="2504">
        <v>68</v>
      </c>
      <c r="Q1269" s="14"/>
      <c r="R1269" s="1795" t="s">
        <v>48</v>
      </c>
      <c r="S1269" s="674"/>
      <c r="T1269" s="674" t="s">
        <v>3120</v>
      </c>
      <c r="U1269" s="674" t="s">
        <v>129</v>
      </c>
      <c r="V1269" s="674" t="s">
        <v>150</v>
      </c>
      <c r="W1269" s="674" t="s">
        <v>198</v>
      </c>
      <c r="X1269" s="674">
        <v>115</v>
      </c>
      <c r="Y1269" s="673">
        <v>38</v>
      </c>
      <c r="Z1269" s="673"/>
      <c r="AA1269" s="673">
        <v>114</v>
      </c>
      <c r="AB1269" s="674" t="s">
        <v>113</v>
      </c>
      <c r="AC1269" s="1478">
        <v>80</v>
      </c>
      <c r="AD1269" s="673">
        <v>453212</v>
      </c>
      <c r="AE1269" s="1412">
        <v>871951431300200</v>
      </c>
      <c r="AF1269" s="673">
        <v>10</v>
      </c>
      <c r="AG1269" s="673" t="s">
        <v>113</v>
      </c>
      <c r="AH1269" s="2846">
        <v>4</v>
      </c>
      <c r="AL1269" s="2938"/>
    </row>
    <row r="1270" spans="2:38">
      <c r="B1270" s="2177"/>
      <c r="C1270" s="832" t="s">
        <v>2766</v>
      </c>
      <c r="D1270" s="832" t="s">
        <v>2193</v>
      </c>
      <c r="E1270" s="1490"/>
      <c r="F1270" s="2312">
        <v>929002967102</v>
      </c>
      <c r="G1270" s="518">
        <v>8719514312449</v>
      </c>
      <c r="H1270" s="549" t="s">
        <v>1114</v>
      </c>
      <c r="I1270" s="549" t="s">
        <v>1101</v>
      </c>
      <c r="J1270" s="313">
        <v>2.8</v>
      </c>
      <c r="K1270" s="1136">
        <v>250</v>
      </c>
      <c r="L1270" s="405">
        <v>2700</v>
      </c>
      <c r="M1270" s="403">
        <v>15000</v>
      </c>
      <c r="N1270" s="410">
        <v>2</v>
      </c>
      <c r="O1270" s="405" t="s">
        <v>117</v>
      </c>
      <c r="P1270" s="2505">
        <v>50</v>
      </c>
      <c r="Q1270" s="14"/>
      <c r="R1270" s="1803" t="s">
        <v>48</v>
      </c>
      <c r="S1270" s="405"/>
      <c r="T1270" s="405" t="s">
        <v>3126</v>
      </c>
      <c r="U1270" s="405" t="s">
        <v>129</v>
      </c>
      <c r="V1270" s="405" t="s">
        <v>116</v>
      </c>
      <c r="W1270" s="529" t="s">
        <v>198</v>
      </c>
      <c r="X1270" s="529">
        <v>89</v>
      </c>
      <c r="Y1270" s="405">
        <v>45</v>
      </c>
      <c r="Z1270" s="405"/>
      <c r="AA1270" s="405">
        <v>88</v>
      </c>
      <c r="AB1270" s="405" t="s">
        <v>113</v>
      </c>
      <c r="AC1270" s="1476">
        <v>80</v>
      </c>
      <c r="AD1270" s="405">
        <v>453196</v>
      </c>
      <c r="AE1270" s="2626">
        <v>871951431244900</v>
      </c>
      <c r="AF1270" s="405">
        <v>10</v>
      </c>
      <c r="AG1270" s="405" t="s">
        <v>113</v>
      </c>
      <c r="AH1270" s="2853">
        <v>4</v>
      </c>
      <c r="AL1270" s="2938"/>
    </row>
    <row r="1271" spans="2:38">
      <c r="B1271" s="2177"/>
      <c r="C1271" s="557" t="s">
        <v>2766</v>
      </c>
      <c r="D1271" s="557" t="s">
        <v>2193</v>
      </c>
      <c r="E1271" s="1463"/>
      <c r="F1271" s="2312">
        <v>929002966902</v>
      </c>
      <c r="G1271" s="518">
        <v>8719514312425</v>
      </c>
      <c r="H1271" s="549" t="s">
        <v>1115</v>
      </c>
      <c r="I1271" s="549" t="s">
        <v>1101</v>
      </c>
      <c r="J1271" s="313">
        <v>2.8</v>
      </c>
      <c r="K1271" s="1136">
        <v>250</v>
      </c>
      <c r="L1271" s="405">
        <v>2700</v>
      </c>
      <c r="M1271" s="403">
        <v>15000</v>
      </c>
      <c r="N1271" s="410">
        <v>2</v>
      </c>
      <c r="O1271" s="405" t="s">
        <v>117</v>
      </c>
      <c r="P1271" s="2503">
        <v>50</v>
      </c>
      <c r="Q1271" s="14"/>
      <c r="R1271" s="1803" t="s">
        <v>48</v>
      </c>
      <c r="S1271" s="405"/>
      <c r="T1271" s="405" t="s">
        <v>3126</v>
      </c>
      <c r="U1271" s="405" t="s">
        <v>112</v>
      </c>
      <c r="V1271" s="405" t="s">
        <v>116</v>
      </c>
      <c r="W1271" s="529" t="s">
        <v>198</v>
      </c>
      <c r="X1271" s="529">
        <v>89</v>
      </c>
      <c r="Y1271" s="405">
        <v>45</v>
      </c>
      <c r="Z1271" s="405"/>
      <c r="AA1271" s="405">
        <v>87</v>
      </c>
      <c r="AB1271" s="405" t="s">
        <v>113</v>
      </c>
      <c r="AC1271" s="1476">
        <v>80</v>
      </c>
      <c r="AD1271" s="405">
        <v>453195</v>
      </c>
      <c r="AE1271" s="2626">
        <v>871951431242500</v>
      </c>
      <c r="AF1271" s="405">
        <v>10</v>
      </c>
      <c r="AG1271" s="405" t="s">
        <v>113</v>
      </c>
      <c r="AH1271" s="2853">
        <v>4</v>
      </c>
      <c r="AL1271" s="2938"/>
    </row>
    <row r="1272" spans="2:38">
      <c r="B1272" s="2177"/>
      <c r="C1272" s="557" t="s">
        <v>2766</v>
      </c>
      <c r="D1272" s="557" t="s">
        <v>2193</v>
      </c>
      <c r="E1272" s="1463"/>
      <c r="F1272" s="846">
        <v>929002969602</v>
      </c>
      <c r="G1272" s="74">
        <v>8719514312647</v>
      </c>
      <c r="H1272" s="140" t="s">
        <v>1116</v>
      </c>
      <c r="I1272" s="140" t="s">
        <v>1101</v>
      </c>
      <c r="J1272" s="313">
        <v>5</v>
      </c>
      <c r="K1272" s="1136">
        <v>470</v>
      </c>
      <c r="L1272" s="405">
        <v>2700</v>
      </c>
      <c r="M1272" s="403">
        <v>15000</v>
      </c>
      <c r="N1272" s="410">
        <v>2</v>
      </c>
      <c r="O1272" s="405" t="s">
        <v>117</v>
      </c>
      <c r="P1272" s="2503">
        <v>53</v>
      </c>
      <c r="Q1272" s="14"/>
      <c r="R1272" s="1803" t="s">
        <v>48</v>
      </c>
      <c r="S1272" s="405"/>
      <c r="T1272" s="405" t="s">
        <v>3119</v>
      </c>
      <c r="U1272" s="405" t="s">
        <v>129</v>
      </c>
      <c r="V1272" s="405" t="s">
        <v>116</v>
      </c>
      <c r="W1272" s="529" t="s">
        <v>198</v>
      </c>
      <c r="X1272" s="529">
        <v>94</v>
      </c>
      <c r="Y1272" s="405">
        <v>45</v>
      </c>
      <c r="Z1272" s="405"/>
      <c r="AA1272" s="405">
        <v>88</v>
      </c>
      <c r="AB1272" s="405" t="s">
        <v>113</v>
      </c>
      <c r="AC1272" s="1476">
        <v>80</v>
      </c>
      <c r="AD1272" s="405">
        <v>453203</v>
      </c>
      <c r="AE1272" s="2625">
        <v>871951431264700</v>
      </c>
      <c r="AF1272" s="405">
        <v>10</v>
      </c>
      <c r="AG1272" s="405" t="s">
        <v>113</v>
      </c>
      <c r="AH1272" s="2853">
        <v>4</v>
      </c>
      <c r="AL1272" s="2938"/>
    </row>
    <row r="1273" spans="2:38">
      <c r="B1273" s="2177"/>
      <c r="C1273" s="557" t="s">
        <v>2766</v>
      </c>
      <c r="D1273" s="557" t="s">
        <v>2193</v>
      </c>
      <c r="E1273" s="1463"/>
      <c r="F1273" s="846">
        <v>929002969402</v>
      </c>
      <c r="G1273" s="74">
        <v>8719514312623</v>
      </c>
      <c r="H1273" s="140" t="s">
        <v>1117</v>
      </c>
      <c r="I1273" s="140" t="s">
        <v>1101</v>
      </c>
      <c r="J1273" s="313">
        <v>5</v>
      </c>
      <c r="K1273" s="1122">
        <v>470</v>
      </c>
      <c r="L1273" s="405">
        <v>2700</v>
      </c>
      <c r="M1273" s="403">
        <v>15000</v>
      </c>
      <c r="N1273" s="410">
        <v>2</v>
      </c>
      <c r="O1273" s="405" t="s">
        <v>117</v>
      </c>
      <c r="P1273" s="2503">
        <v>53</v>
      </c>
      <c r="Q1273" s="14"/>
      <c r="R1273" s="1803" t="s">
        <v>48</v>
      </c>
      <c r="S1273" s="405"/>
      <c r="T1273" s="405" t="s">
        <v>3119</v>
      </c>
      <c r="U1273" s="405" t="s">
        <v>112</v>
      </c>
      <c r="V1273" s="405" t="s">
        <v>116</v>
      </c>
      <c r="W1273" s="529" t="s">
        <v>198</v>
      </c>
      <c r="X1273" s="529">
        <v>94</v>
      </c>
      <c r="Y1273" s="405">
        <v>45</v>
      </c>
      <c r="Z1273" s="405"/>
      <c r="AA1273" s="405">
        <v>87</v>
      </c>
      <c r="AB1273" s="405" t="s">
        <v>113</v>
      </c>
      <c r="AC1273" s="1476">
        <v>80</v>
      </c>
      <c r="AD1273" s="405">
        <v>453202</v>
      </c>
      <c r="AE1273" s="2625">
        <v>871951431262300</v>
      </c>
      <c r="AF1273" s="405">
        <v>10</v>
      </c>
      <c r="AG1273" s="405" t="s">
        <v>113</v>
      </c>
      <c r="AH1273" s="2853">
        <v>4</v>
      </c>
      <c r="AL1273" s="2938"/>
    </row>
    <row r="1274" spans="2:38">
      <c r="B1274" s="2177"/>
      <c r="C1274" s="557" t="s">
        <v>2766</v>
      </c>
      <c r="D1274" s="557" t="s">
        <v>2193</v>
      </c>
      <c r="E1274" s="1463"/>
      <c r="F1274" s="846">
        <v>929002970002</v>
      </c>
      <c r="G1274" s="74">
        <v>8719514312685</v>
      </c>
      <c r="H1274" s="140" t="s">
        <v>1118</v>
      </c>
      <c r="I1274" s="140" t="s">
        <v>1101</v>
      </c>
      <c r="J1274" s="313">
        <v>5</v>
      </c>
      <c r="K1274" s="1122">
        <v>470</v>
      </c>
      <c r="L1274" s="405">
        <v>4000</v>
      </c>
      <c r="M1274" s="403">
        <v>15000</v>
      </c>
      <c r="N1274" s="410">
        <v>2</v>
      </c>
      <c r="O1274" s="405" t="s">
        <v>117</v>
      </c>
      <c r="P1274" s="2503">
        <v>53</v>
      </c>
      <c r="Q1274" s="14"/>
      <c r="R1274" s="1803" t="s">
        <v>48</v>
      </c>
      <c r="S1274" s="405"/>
      <c r="T1274" s="405" t="s">
        <v>3119</v>
      </c>
      <c r="U1274" s="405" t="s">
        <v>129</v>
      </c>
      <c r="V1274" s="405" t="s">
        <v>121</v>
      </c>
      <c r="W1274" s="529" t="s">
        <v>198</v>
      </c>
      <c r="X1274" s="529">
        <v>94</v>
      </c>
      <c r="Y1274" s="405">
        <v>45</v>
      </c>
      <c r="Z1274" s="405"/>
      <c r="AA1274" s="405">
        <v>88</v>
      </c>
      <c r="AB1274" s="405" t="s">
        <v>113</v>
      </c>
      <c r="AC1274" s="1476">
        <v>80</v>
      </c>
      <c r="AD1274" s="405">
        <v>453204</v>
      </c>
      <c r="AE1274" s="2625">
        <v>871951431268500</v>
      </c>
      <c r="AF1274" s="405">
        <v>10</v>
      </c>
      <c r="AG1274" s="405" t="s">
        <v>113</v>
      </c>
      <c r="AH1274" s="2853">
        <v>4</v>
      </c>
      <c r="AL1274" s="2938"/>
    </row>
    <row r="1275" spans="2:38">
      <c r="B1275" s="2177"/>
      <c r="C1275" s="557" t="s">
        <v>2766</v>
      </c>
      <c r="D1275" s="557" t="s">
        <v>2193</v>
      </c>
      <c r="E1275" s="1463"/>
      <c r="F1275" s="846">
        <v>929002970402</v>
      </c>
      <c r="G1275" s="74">
        <v>8719514312722</v>
      </c>
      <c r="H1275" s="140" t="s">
        <v>1119</v>
      </c>
      <c r="I1275" s="140" t="s">
        <v>1101</v>
      </c>
      <c r="J1275" s="313">
        <v>5</v>
      </c>
      <c r="K1275" s="1136">
        <v>470</v>
      </c>
      <c r="L1275" s="405">
        <v>6500</v>
      </c>
      <c r="M1275" s="403">
        <v>15000</v>
      </c>
      <c r="N1275" s="410">
        <v>2</v>
      </c>
      <c r="O1275" s="405" t="s">
        <v>117</v>
      </c>
      <c r="P1275" s="2503">
        <v>53</v>
      </c>
      <c r="Q1275" s="14"/>
      <c r="R1275" s="1803" t="s">
        <v>48</v>
      </c>
      <c r="S1275" s="405"/>
      <c r="T1275" s="405" t="s">
        <v>3119</v>
      </c>
      <c r="U1275" s="405" t="s">
        <v>129</v>
      </c>
      <c r="V1275" s="405" t="s">
        <v>150</v>
      </c>
      <c r="W1275" s="529" t="s">
        <v>198</v>
      </c>
      <c r="X1275" s="529">
        <v>94</v>
      </c>
      <c r="Y1275" s="405">
        <v>45</v>
      </c>
      <c r="Z1275" s="405"/>
      <c r="AA1275" s="405">
        <v>88</v>
      </c>
      <c r="AB1275" s="405" t="s">
        <v>113</v>
      </c>
      <c r="AC1275" s="1476">
        <v>80</v>
      </c>
      <c r="AD1275" s="405">
        <v>453205</v>
      </c>
      <c r="AE1275" s="2625">
        <v>871951431272200</v>
      </c>
      <c r="AF1275" s="405">
        <v>10</v>
      </c>
      <c r="AG1275" s="405" t="s">
        <v>113</v>
      </c>
      <c r="AH1275" s="2853">
        <v>4</v>
      </c>
      <c r="AL1275" s="2938"/>
    </row>
    <row r="1276" spans="2:38">
      <c r="B1276" s="2177"/>
      <c r="C1276" s="557" t="s">
        <v>2766</v>
      </c>
      <c r="D1276" s="557" t="s">
        <v>2193</v>
      </c>
      <c r="E1276" s="1463"/>
      <c r="F1276" s="846">
        <v>929002973102</v>
      </c>
      <c r="G1276" s="74">
        <v>8719514313040</v>
      </c>
      <c r="H1276" s="140" t="s">
        <v>1120</v>
      </c>
      <c r="I1276" s="140" t="s">
        <v>1101</v>
      </c>
      <c r="J1276" s="313">
        <v>7</v>
      </c>
      <c r="K1276" s="1122">
        <v>806</v>
      </c>
      <c r="L1276" s="405">
        <v>2700</v>
      </c>
      <c r="M1276" s="403">
        <v>15000</v>
      </c>
      <c r="N1276" s="410">
        <v>2</v>
      </c>
      <c r="O1276" s="405" t="s">
        <v>119</v>
      </c>
      <c r="P1276" s="2503">
        <v>68</v>
      </c>
      <c r="Q1276" s="14"/>
      <c r="R1276" s="1803" t="s">
        <v>48</v>
      </c>
      <c r="S1276" s="405"/>
      <c r="T1276" s="405" t="s">
        <v>3120</v>
      </c>
      <c r="U1276" s="405" t="s">
        <v>129</v>
      </c>
      <c r="V1276" s="405" t="s">
        <v>116</v>
      </c>
      <c r="W1276" s="529" t="s">
        <v>198</v>
      </c>
      <c r="X1276" s="529">
        <v>115</v>
      </c>
      <c r="Y1276" s="405">
        <v>48</v>
      </c>
      <c r="Z1276" s="405"/>
      <c r="AA1276" s="405">
        <v>95</v>
      </c>
      <c r="AB1276" s="405" t="s">
        <v>113</v>
      </c>
      <c r="AC1276" s="1476">
        <v>80</v>
      </c>
      <c r="AD1276" s="405">
        <v>453214</v>
      </c>
      <c r="AE1276" s="2625">
        <v>871951431304000</v>
      </c>
      <c r="AF1276" s="405">
        <v>10</v>
      </c>
      <c r="AG1276" s="405" t="s">
        <v>113</v>
      </c>
      <c r="AH1276" s="2853">
        <v>4</v>
      </c>
      <c r="AL1276" s="2938"/>
    </row>
    <row r="1277" spans="2:38">
      <c r="B1277" s="2177"/>
      <c r="C1277" s="557" t="s">
        <v>2766</v>
      </c>
      <c r="D1277" s="557" t="s">
        <v>2193</v>
      </c>
      <c r="E1277" s="1463"/>
      <c r="F1277" s="846">
        <v>929002973002</v>
      </c>
      <c r="G1277" s="74">
        <v>8719514313026</v>
      </c>
      <c r="H1277" s="140" t="s">
        <v>1121</v>
      </c>
      <c r="I1277" s="140" t="s">
        <v>1101</v>
      </c>
      <c r="J1277" s="313">
        <v>7</v>
      </c>
      <c r="K1277" s="1122">
        <v>806</v>
      </c>
      <c r="L1277" s="405">
        <v>2700</v>
      </c>
      <c r="M1277" s="403">
        <v>15000</v>
      </c>
      <c r="N1277" s="410">
        <v>2</v>
      </c>
      <c r="O1277" s="405" t="s">
        <v>119</v>
      </c>
      <c r="P1277" s="2503">
        <v>68</v>
      </c>
      <c r="Q1277" s="14"/>
      <c r="R1277" s="1803" t="s">
        <v>48</v>
      </c>
      <c r="S1277" s="405"/>
      <c r="T1277" s="405" t="s">
        <v>3120</v>
      </c>
      <c r="U1277" s="405" t="s">
        <v>112</v>
      </c>
      <c r="V1277" s="405" t="s">
        <v>116</v>
      </c>
      <c r="W1277" s="529" t="s">
        <v>198</v>
      </c>
      <c r="X1277" s="529">
        <v>115</v>
      </c>
      <c r="Y1277" s="405">
        <v>48</v>
      </c>
      <c r="Z1277" s="405"/>
      <c r="AA1277" s="405">
        <v>93</v>
      </c>
      <c r="AB1277" s="405" t="s">
        <v>113</v>
      </c>
      <c r="AC1277" s="1476">
        <v>80</v>
      </c>
      <c r="AD1277" s="405">
        <v>453213</v>
      </c>
      <c r="AE1277" s="2625">
        <v>871951431302600</v>
      </c>
      <c r="AF1277" s="405">
        <v>10</v>
      </c>
      <c r="AG1277" s="405" t="s">
        <v>113</v>
      </c>
      <c r="AH1277" s="2853">
        <v>4</v>
      </c>
      <c r="AL1277" s="2938"/>
    </row>
    <row r="1278" spans="2:38">
      <c r="B1278" s="2177"/>
      <c r="C1278" s="557" t="s">
        <v>2766</v>
      </c>
      <c r="D1278" s="557" t="s">
        <v>2193</v>
      </c>
      <c r="E1278" s="1463"/>
      <c r="F1278" s="846">
        <v>929002973302</v>
      </c>
      <c r="G1278" s="74">
        <v>8719514313088</v>
      </c>
      <c r="H1278" s="140" t="s">
        <v>1122</v>
      </c>
      <c r="I1278" s="140" t="s">
        <v>1101</v>
      </c>
      <c r="J1278" s="313">
        <v>7</v>
      </c>
      <c r="K1278" s="1122">
        <v>806</v>
      </c>
      <c r="L1278" s="405">
        <v>4000</v>
      </c>
      <c r="M1278" s="403">
        <v>15000</v>
      </c>
      <c r="N1278" s="410">
        <v>2</v>
      </c>
      <c r="O1278" s="405" t="s">
        <v>119</v>
      </c>
      <c r="P1278" s="2503">
        <v>68</v>
      </c>
      <c r="Q1278" s="14"/>
      <c r="R1278" s="1803" t="s">
        <v>48</v>
      </c>
      <c r="S1278" s="405"/>
      <c r="T1278" s="405" t="s">
        <v>3120</v>
      </c>
      <c r="U1278" s="405" t="s">
        <v>129</v>
      </c>
      <c r="V1278" s="405" t="s">
        <v>121</v>
      </c>
      <c r="W1278" s="529" t="s">
        <v>198</v>
      </c>
      <c r="X1278" s="529">
        <v>115</v>
      </c>
      <c r="Y1278" s="405">
        <v>48</v>
      </c>
      <c r="Z1278" s="405"/>
      <c r="AA1278" s="405">
        <v>95</v>
      </c>
      <c r="AB1278" s="405" t="s">
        <v>113</v>
      </c>
      <c r="AC1278" s="1476">
        <v>80</v>
      </c>
      <c r="AD1278" s="405">
        <v>453216</v>
      </c>
      <c r="AE1278" s="2625">
        <v>871951431308800</v>
      </c>
      <c r="AF1278" s="405">
        <v>10</v>
      </c>
      <c r="AG1278" s="405" t="s">
        <v>113</v>
      </c>
      <c r="AH1278" s="2853">
        <v>4</v>
      </c>
      <c r="AL1278" s="2938"/>
    </row>
    <row r="1279" spans="2:38">
      <c r="B1279" s="2177"/>
      <c r="C1279" s="557" t="s">
        <v>2766</v>
      </c>
      <c r="D1279" s="557" t="s">
        <v>2193</v>
      </c>
      <c r="E1279" s="1463"/>
      <c r="F1279" s="846">
        <v>929002973202</v>
      </c>
      <c r="G1279" s="74">
        <v>8719514313064</v>
      </c>
      <c r="H1279" s="140" t="s">
        <v>1123</v>
      </c>
      <c r="I1279" s="140" t="s">
        <v>1101</v>
      </c>
      <c r="J1279" s="313">
        <v>7</v>
      </c>
      <c r="K1279" s="1122">
        <v>806</v>
      </c>
      <c r="L1279" s="405">
        <v>4000</v>
      </c>
      <c r="M1279" s="403">
        <v>15000</v>
      </c>
      <c r="N1279" s="410">
        <v>2</v>
      </c>
      <c r="O1279" s="405" t="s">
        <v>119</v>
      </c>
      <c r="P1279" s="2503">
        <v>68</v>
      </c>
      <c r="Q1279" s="14"/>
      <c r="R1279" s="1803" t="s">
        <v>48</v>
      </c>
      <c r="S1279" s="405"/>
      <c r="T1279" s="405" t="s">
        <v>3120</v>
      </c>
      <c r="U1279" s="405" t="s">
        <v>112</v>
      </c>
      <c r="V1279" s="405" t="s">
        <v>121</v>
      </c>
      <c r="W1279" s="529" t="s">
        <v>198</v>
      </c>
      <c r="X1279" s="529">
        <v>115</v>
      </c>
      <c r="Y1279" s="405">
        <v>48</v>
      </c>
      <c r="Z1279" s="405"/>
      <c r="AA1279" s="405">
        <v>93</v>
      </c>
      <c r="AB1279" s="405" t="s">
        <v>113</v>
      </c>
      <c r="AC1279" s="1476">
        <v>80</v>
      </c>
      <c r="AD1279" s="405">
        <v>453215</v>
      </c>
      <c r="AE1279" s="2625">
        <v>871951431306400</v>
      </c>
      <c r="AF1279" s="405">
        <v>10</v>
      </c>
      <c r="AG1279" s="405" t="s">
        <v>113</v>
      </c>
      <c r="AH1279" s="2853">
        <v>4</v>
      </c>
      <c r="AL1279" s="2938"/>
    </row>
    <row r="1280" spans="2:38">
      <c r="B1280" s="2179"/>
      <c r="C1280" s="834" t="s">
        <v>2766</v>
      </c>
      <c r="D1280" s="834" t="s">
        <v>2193</v>
      </c>
      <c r="E1280" s="1483"/>
      <c r="F1280" s="847">
        <v>929002973502</v>
      </c>
      <c r="G1280" s="489">
        <v>8719514313101</v>
      </c>
      <c r="H1280" s="491" t="s">
        <v>1124</v>
      </c>
      <c r="I1280" s="491" t="s">
        <v>1101</v>
      </c>
      <c r="J1280" s="475">
        <v>7</v>
      </c>
      <c r="K1280" s="1121">
        <v>806</v>
      </c>
      <c r="L1280" s="673">
        <v>6500</v>
      </c>
      <c r="M1280" s="477">
        <v>15000</v>
      </c>
      <c r="N1280" s="478">
        <v>2</v>
      </c>
      <c r="O1280" s="674" t="s">
        <v>119</v>
      </c>
      <c r="P1280" s="2504">
        <v>68</v>
      </c>
      <c r="Q1280" s="14"/>
      <c r="R1280" s="1795" t="s">
        <v>48</v>
      </c>
      <c r="S1280" s="674"/>
      <c r="T1280" s="674" t="s">
        <v>3120</v>
      </c>
      <c r="U1280" s="674" t="s">
        <v>129</v>
      </c>
      <c r="V1280" s="674" t="s">
        <v>150</v>
      </c>
      <c r="W1280" s="674" t="s">
        <v>198</v>
      </c>
      <c r="X1280" s="674">
        <v>115</v>
      </c>
      <c r="Y1280" s="673">
        <v>48</v>
      </c>
      <c r="Z1280" s="673"/>
      <c r="AA1280" s="673">
        <v>95</v>
      </c>
      <c r="AB1280" s="674" t="s">
        <v>113</v>
      </c>
      <c r="AC1280" s="1478">
        <v>80</v>
      </c>
      <c r="AD1280" s="673">
        <v>453217</v>
      </c>
      <c r="AE1280" s="1412">
        <v>871951431310100</v>
      </c>
      <c r="AF1280" s="673">
        <v>10</v>
      </c>
      <c r="AG1280" s="673" t="s">
        <v>113</v>
      </c>
      <c r="AH1280" s="2846">
        <v>4</v>
      </c>
      <c r="AL1280" s="2938"/>
    </row>
    <row r="1281" spans="2:38" ht="14.5" customHeight="1">
      <c r="B1281" s="3"/>
      <c r="C1281" s="14"/>
      <c r="D1281" s="14"/>
      <c r="E1281" s="14"/>
      <c r="F1281" s="622"/>
      <c r="G1281" s="153"/>
      <c r="H1281" s="772"/>
      <c r="I1281" s="772"/>
      <c r="J1281" s="327"/>
      <c r="K1281" s="390"/>
      <c r="L1281" s="406"/>
      <c r="M1281" s="413"/>
      <c r="N1281" s="292"/>
      <c r="O1281" s="406"/>
      <c r="P1281" s="144"/>
      <c r="Q1281" s="14"/>
      <c r="R1281" s="406"/>
      <c r="S1281" s="406"/>
      <c r="T1281" s="406"/>
      <c r="U1281" s="406"/>
      <c r="V1281" s="406"/>
      <c r="W1281" s="406"/>
      <c r="X1281" s="406"/>
      <c r="Y1281" s="406"/>
      <c r="Z1281" s="406"/>
      <c r="AA1281" s="406"/>
      <c r="AB1281" s="406"/>
      <c r="AC1281" s="296"/>
      <c r="AD1281" s="406"/>
      <c r="AE1281" s="2664"/>
      <c r="AF1281" s="406"/>
      <c r="AG1281" s="406"/>
      <c r="AH1281" s="2896"/>
      <c r="AI1281"/>
      <c r="AL1281" s="2938"/>
    </row>
    <row r="1282" spans="2:38">
      <c r="B1282" s="561" t="s">
        <v>2835</v>
      </c>
      <c r="C1282" s="1461" t="s">
        <v>2766</v>
      </c>
      <c r="D1282" s="1461" t="s">
        <v>2193</v>
      </c>
      <c r="E1282" s="1462"/>
      <c r="F1282" s="2232">
        <v>929003541118</v>
      </c>
      <c r="G1282" s="1581">
        <v>8719514309364</v>
      </c>
      <c r="H1282" s="1582" t="s">
        <v>1094</v>
      </c>
      <c r="I1282" s="1583"/>
      <c r="J1282" s="1584">
        <v>4.9000000000000004</v>
      </c>
      <c r="K1282" s="1585">
        <v>470</v>
      </c>
      <c r="L1282" s="1486">
        <v>2700</v>
      </c>
      <c r="M1282" s="1586">
        <v>15000</v>
      </c>
      <c r="N1282" s="1587">
        <v>2</v>
      </c>
      <c r="O1282" s="1486" t="s">
        <v>117</v>
      </c>
      <c r="P1282" s="2462">
        <v>55</v>
      </c>
      <c r="Q1282" s="14"/>
      <c r="R1282" s="1854" t="s">
        <v>48</v>
      </c>
      <c r="S1282" s="1486"/>
      <c r="T1282" s="1486" t="s">
        <v>3119</v>
      </c>
      <c r="U1282" s="1486" t="s">
        <v>129</v>
      </c>
      <c r="V1282" s="1486" t="s">
        <v>116</v>
      </c>
      <c r="W1282" s="1584" t="s">
        <v>198</v>
      </c>
      <c r="X1282" s="1584">
        <v>95</v>
      </c>
      <c r="Y1282" s="1486">
        <v>35</v>
      </c>
      <c r="Z1282" s="1486"/>
      <c r="AA1282" s="1486">
        <v>106</v>
      </c>
      <c r="AB1282" s="1486" t="s">
        <v>113</v>
      </c>
      <c r="AC1282" s="1587">
        <v>80</v>
      </c>
      <c r="AD1282" s="1486">
        <v>1131449</v>
      </c>
      <c r="AE1282" s="2628">
        <v>871951430936401</v>
      </c>
      <c r="AF1282" s="1486">
        <v>12</v>
      </c>
      <c r="AG1282" s="1486" t="s">
        <v>113</v>
      </c>
      <c r="AH1282" s="2897">
        <v>4</v>
      </c>
      <c r="AL1282" s="2938"/>
    </row>
    <row r="1283" spans="2:38">
      <c r="B1283" s="2179"/>
      <c r="C1283" s="834" t="s">
        <v>2766</v>
      </c>
      <c r="D1283" s="834" t="s">
        <v>2193</v>
      </c>
      <c r="E1283" s="1483"/>
      <c r="F1283" s="2326">
        <v>929003546518</v>
      </c>
      <c r="G1283" s="1332">
        <v>8719514309388</v>
      </c>
      <c r="H1283" s="1588" t="s">
        <v>1095</v>
      </c>
      <c r="I1283" s="1588"/>
      <c r="J1283" s="1589">
        <v>4.9000000000000004</v>
      </c>
      <c r="K1283" s="1373">
        <v>470</v>
      </c>
      <c r="L1283" s="1373">
        <v>2700</v>
      </c>
      <c r="M1283" s="1374">
        <v>15000</v>
      </c>
      <c r="N1283" s="1375">
        <v>2</v>
      </c>
      <c r="O1283" s="1373" t="s">
        <v>117</v>
      </c>
      <c r="P1283" s="2463">
        <v>55</v>
      </c>
      <c r="Q1283" s="14"/>
      <c r="R1283" s="1855" t="s">
        <v>48</v>
      </c>
      <c r="S1283" s="1373"/>
      <c r="T1283" s="1373" t="s">
        <v>3119</v>
      </c>
      <c r="U1283" s="1373" t="s">
        <v>129</v>
      </c>
      <c r="V1283" s="1373" t="s">
        <v>116</v>
      </c>
      <c r="W1283" s="2064" t="s">
        <v>198</v>
      </c>
      <c r="X1283" s="2064">
        <v>95</v>
      </c>
      <c r="Y1283" s="1373">
        <v>45</v>
      </c>
      <c r="Z1283" s="1373"/>
      <c r="AA1283" s="1373">
        <v>88</v>
      </c>
      <c r="AB1283" s="1373" t="s">
        <v>113</v>
      </c>
      <c r="AC1283" s="1375">
        <v>80</v>
      </c>
      <c r="AD1283" s="1373">
        <v>1131451</v>
      </c>
      <c r="AE1283" s="2543">
        <v>871951430938801</v>
      </c>
      <c r="AF1283" s="1373">
        <v>10</v>
      </c>
      <c r="AG1283" s="1373" t="s">
        <v>113</v>
      </c>
      <c r="AH1283" s="2898">
        <v>4</v>
      </c>
      <c r="AL1283" s="2938"/>
    </row>
    <row r="1284" spans="2:38" ht="14.5" customHeight="1">
      <c r="B1284" s="3"/>
      <c r="C1284" s="14"/>
      <c r="D1284" s="14"/>
      <c r="E1284" s="14"/>
      <c r="F1284" s="515"/>
      <c r="G1284" s="14"/>
      <c r="H1284" s="14"/>
      <c r="I1284" s="14"/>
      <c r="J1284" s="145"/>
      <c r="K1284" s="145"/>
      <c r="L1284" s="404"/>
      <c r="M1284" s="145"/>
      <c r="N1284" s="145"/>
      <c r="O1284" s="145"/>
      <c r="P1284" s="145"/>
      <c r="Q1284" s="14"/>
      <c r="R1284" s="145"/>
      <c r="S1284" s="145"/>
      <c r="T1284" s="145"/>
      <c r="U1284" s="145"/>
      <c r="V1284" s="145"/>
      <c r="W1284" s="145"/>
      <c r="X1284" s="145"/>
      <c r="Y1284" s="404"/>
      <c r="Z1284" s="404"/>
      <c r="AA1284" s="404"/>
      <c r="AB1284" s="145"/>
      <c r="AC1284" s="145"/>
      <c r="AD1284" s="404"/>
      <c r="AE1284" s="404"/>
      <c r="AF1284" s="145"/>
      <c r="AG1284" s="145"/>
      <c r="AH1284" s="2828"/>
      <c r="AI1284"/>
      <c r="AL1284" s="2938"/>
    </row>
    <row r="1285" spans="2:38">
      <c r="B1285" s="1522" t="s">
        <v>1096</v>
      </c>
      <c r="C1285" s="1461" t="s">
        <v>2766</v>
      </c>
      <c r="D1285" s="1461" t="s">
        <v>2193</v>
      </c>
      <c r="E1285" s="1462"/>
      <c r="F1285" s="2327">
        <v>929002966831</v>
      </c>
      <c r="G1285" s="1577">
        <v>8727900970388</v>
      </c>
      <c r="H1285" s="1577" t="s">
        <v>1097</v>
      </c>
      <c r="I1285" s="1577" t="s">
        <v>1098</v>
      </c>
      <c r="J1285" s="372">
        <v>3.2</v>
      </c>
      <c r="K1285" s="1578">
        <v>250</v>
      </c>
      <c r="L1285" s="1622">
        <v>2700</v>
      </c>
      <c r="M1285" s="1579">
        <v>15000</v>
      </c>
      <c r="N1285" s="1530">
        <v>2</v>
      </c>
      <c r="O1285" s="359" t="s">
        <v>134</v>
      </c>
      <c r="P1285" s="2498">
        <v>44</v>
      </c>
      <c r="Q1285" s="14"/>
      <c r="R1285" s="1856" t="s">
        <v>48</v>
      </c>
      <c r="S1285" s="359"/>
      <c r="T1285" s="359" t="s">
        <v>3126</v>
      </c>
      <c r="U1285" s="359" t="s">
        <v>129</v>
      </c>
      <c r="V1285" s="359" t="s">
        <v>116</v>
      </c>
      <c r="W1285" s="372" t="s">
        <v>198</v>
      </c>
      <c r="X1285" s="372">
        <v>78</v>
      </c>
      <c r="Y1285" s="1622">
        <v>35</v>
      </c>
      <c r="Z1285" s="1622"/>
      <c r="AA1285" s="1622">
        <v>106</v>
      </c>
      <c r="AB1285" s="359" t="s">
        <v>113</v>
      </c>
      <c r="AC1285" s="1530">
        <v>80</v>
      </c>
      <c r="AD1285" s="1622">
        <v>422057</v>
      </c>
      <c r="AE1285" s="2629">
        <v>872790097038800</v>
      </c>
      <c r="AF1285" s="1622">
        <v>10</v>
      </c>
      <c r="AG1285" s="1622" t="s">
        <v>113</v>
      </c>
      <c r="AH1285" s="2861">
        <v>4</v>
      </c>
      <c r="AL1285" s="2938"/>
    </row>
    <row r="1286" spans="2:38">
      <c r="B1286" s="2177"/>
      <c r="C1286" s="557"/>
      <c r="D1286" s="557"/>
      <c r="E1286" s="1463"/>
      <c r="F1286" s="2328">
        <v>929003541151</v>
      </c>
      <c r="G1286" s="567">
        <v>8727900970401</v>
      </c>
      <c r="H1286" s="567" t="s">
        <v>474</v>
      </c>
      <c r="I1286" s="567" t="s">
        <v>1098</v>
      </c>
      <c r="J1286" s="363">
        <v>4.9000000000000004</v>
      </c>
      <c r="K1286" s="1128">
        <v>470</v>
      </c>
      <c r="L1286" s="275">
        <v>2700</v>
      </c>
      <c r="M1286" s="569">
        <v>15000</v>
      </c>
      <c r="N1286" s="315">
        <v>2</v>
      </c>
      <c r="O1286" s="335" t="s">
        <v>117</v>
      </c>
      <c r="P1286" s="2510">
        <v>45</v>
      </c>
      <c r="Q1286" s="14"/>
      <c r="R1286" s="1820" t="s">
        <v>48</v>
      </c>
      <c r="S1286" s="335"/>
      <c r="T1286" s="335" t="s">
        <v>3119</v>
      </c>
      <c r="U1286" s="335" t="s">
        <v>129</v>
      </c>
      <c r="V1286" s="335" t="s">
        <v>116</v>
      </c>
      <c r="W1286" s="363" t="s">
        <v>198</v>
      </c>
      <c r="X1286" s="363">
        <v>95</v>
      </c>
      <c r="Y1286" s="275">
        <v>35</v>
      </c>
      <c r="Z1286" s="275"/>
      <c r="AA1286" s="275">
        <v>106</v>
      </c>
      <c r="AB1286" s="335" t="s">
        <v>113</v>
      </c>
      <c r="AC1286" s="315">
        <v>80</v>
      </c>
      <c r="AD1286" s="275">
        <v>1330832</v>
      </c>
      <c r="AE1286" s="2630">
        <v>872790097040100</v>
      </c>
      <c r="AF1286" s="275">
        <v>10</v>
      </c>
      <c r="AG1286" s="275" t="s">
        <v>113</v>
      </c>
      <c r="AH1286" s="2848">
        <v>4</v>
      </c>
      <c r="AL1286" s="2938"/>
    </row>
    <row r="1287" spans="2:38">
      <c r="B1287" s="2177"/>
      <c r="C1287" s="557" t="s">
        <v>2766</v>
      </c>
      <c r="D1287" s="557" t="s">
        <v>2193</v>
      </c>
      <c r="E1287" s="1463"/>
      <c r="F1287" s="2328">
        <v>929003604031</v>
      </c>
      <c r="G1287" s="567">
        <v>8727900972733</v>
      </c>
      <c r="H1287" s="567" t="s">
        <v>1099</v>
      </c>
      <c r="I1287" s="567" t="s">
        <v>1098</v>
      </c>
      <c r="J1287" s="363">
        <v>4.9000000000000004</v>
      </c>
      <c r="K1287" s="1128">
        <v>470</v>
      </c>
      <c r="L1287" s="275">
        <v>4000</v>
      </c>
      <c r="M1287" s="569">
        <v>15000</v>
      </c>
      <c r="N1287" s="315">
        <v>2</v>
      </c>
      <c r="O1287" s="335" t="s">
        <v>117</v>
      </c>
      <c r="P1287" s="2510">
        <v>45</v>
      </c>
      <c r="Q1287" s="14"/>
      <c r="R1287" s="1820" t="s">
        <v>48</v>
      </c>
      <c r="S1287" s="335"/>
      <c r="T1287" s="335" t="s">
        <v>3119</v>
      </c>
      <c r="U1287" s="335" t="s">
        <v>129</v>
      </c>
      <c r="V1287" s="335" t="s">
        <v>121</v>
      </c>
      <c r="W1287" s="363" t="s">
        <v>198</v>
      </c>
      <c r="X1287" s="363">
        <v>95</v>
      </c>
      <c r="Y1287" s="275">
        <v>35</v>
      </c>
      <c r="Z1287" s="275"/>
      <c r="AA1287" s="275">
        <v>106</v>
      </c>
      <c r="AB1287" s="335" t="s">
        <v>113</v>
      </c>
      <c r="AC1287" s="315">
        <v>80</v>
      </c>
      <c r="AD1287" s="275">
        <v>1347060</v>
      </c>
      <c r="AE1287" s="2630">
        <v>872790097273300</v>
      </c>
      <c r="AF1287" s="275">
        <v>10</v>
      </c>
      <c r="AG1287" s="275" t="s">
        <v>113</v>
      </c>
      <c r="AH1287" s="2848">
        <v>4</v>
      </c>
      <c r="AL1287" s="2938"/>
    </row>
    <row r="1288" spans="2:38">
      <c r="B1288" s="2177"/>
      <c r="C1288" s="557" t="s">
        <v>2766</v>
      </c>
      <c r="D1288" s="557" t="s">
        <v>2193</v>
      </c>
      <c r="E1288" s="1463"/>
      <c r="F1288" s="2328">
        <v>929003540731</v>
      </c>
      <c r="G1288" s="567">
        <v>8727900972771</v>
      </c>
      <c r="H1288" s="567" t="s">
        <v>1100</v>
      </c>
      <c r="I1288" s="567" t="s">
        <v>1101</v>
      </c>
      <c r="J1288" s="363">
        <v>4.9000000000000004</v>
      </c>
      <c r="K1288" s="1128">
        <v>470</v>
      </c>
      <c r="L1288" s="275">
        <v>4000</v>
      </c>
      <c r="M1288" s="569">
        <v>15000</v>
      </c>
      <c r="N1288" s="315">
        <v>2</v>
      </c>
      <c r="O1288" s="335" t="s">
        <v>117</v>
      </c>
      <c r="P1288" s="2510">
        <v>45</v>
      </c>
      <c r="Q1288" s="14"/>
      <c r="R1288" s="1820" t="s">
        <v>48</v>
      </c>
      <c r="S1288" s="335"/>
      <c r="T1288" s="335" t="s">
        <v>3119</v>
      </c>
      <c r="U1288" s="335" t="s">
        <v>129</v>
      </c>
      <c r="V1288" s="335" t="s">
        <v>121</v>
      </c>
      <c r="W1288" s="363" t="s">
        <v>198</v>
      </c>
      <c r="X1288" s="363">
        <v>95</v>
      </c>
      <c r="Y1288" s="275">
        <v>45</v>
      </c>
      <c r="Z1288" s="275"/>
      <c r="AA1288" s="275">
        <v>88</v>
      </c>
      <c r="AB1288" s="335" t="s">
        <v>113</v>
      </c>
      <c r="AC1288" s="315">
        <v>80</v>
      </c>
      <c r="AD1288" s="275">
        <v>1347061</v>
      </c>
      <c r="AE1288" s="2630">
        <v>872790097277100</v>
      </c>
      <c r="AF1288" s="275">
        <v>10</v>
      </c>
      <c r="AG1288" s="275" t="s">
        <v>113</v>
      </c>
      <c r="AH1288" s="2848">
        <v>4</v>
      </c>
      <c r="AL1288" s="2938"/>
    </row>
    <row r="1289" spans="2:38">
      <c r="B1289" s="120"/>
      <c r="C1289" s="557" t="s">
        <v>2766</v>
      </c>
      <c r="D1289" s="557" t="s">
        <v>2193</v>
      </c>
      <c r="E1289" s="1463"/>
      <c r="F1289" s="2328">
        <v>929003540831</v>
      </c>
      <c r="G1289" s="567">
        <v>8727900972757</v>
      </c>
      <c r="H1289" s="567" t="s">
        <v>1102</v>
      </c>
      <c r="I1289" s="567" t="s">
        <v>1101</v>
      </c>
      <c r="J1289" s="363">
        <v>4.9000000000000004</v>
      </c>
      <c r="K1289" s="1128">
        <v>470</v>
      </c>
      <c r="L1289" s="275">
        <v>4000</v>
      </c>
      <c r="M1289" s="569">
        <v>15000</v>
      </c>
      <c r="N1289" s="315">
        <v>2</v>
      </c>
      <c r="O1289" s="335" t="s">
        <v>117</v>
      </c>
      <c r="P1289" s="2510">
        <v>45</v>
      </c>
      <c r="R1289" s="1820" t="s">
        <v>48</v>
      </c>
      <c r="S1289" s="335"/>
      <c r="T1289" s="335" t="s">
        <v>3119</v>
      </c>
      <c r="U1289" s="335" t="s">
        <v>112</v>
      </c>
      <c r="V1289" s="335" t="s">
        <v>121</v>
      </c>
      <c r="W1289" s="363" t="s">
        <v>198</v>
      </c>
      <c r="X1289" s="363">
        <v>95</v>
      </c>
      <c r="Y1289" s="275">
        <v>45</v>
      </c>
      <c r="Z1289" s="275"/>
      <c r="AA1289" s="275">
        <v>87</v>
      </c>
      <c r="AB1289" s="335" t="s">
        <v>113</v>
      </c>
      <c r="AC1289" s="315">
        <v>80</v>
      </c>
      <c r="AD1289" s="275">
        <v>1347057</v>
      </c>
      <c r="AE1289" s="2630">
        <v>872790097275700</v>
      </c>
      <c r="AF1289" s="275">
        <v>10</v>
      </c>
      <c r="AG1289" s="275" t="s">
        <v>113</v>
      </c>
      <c r="AH1289" s="2848">
        <v>4</v>
      </c>
      <c r="AL1289" s="2938"/>
    </row>
    <row r="1290" spans="2:38">
      <c r="B1290" s="2177"/>
      <c r="C1290" s="557" t="s">
        <v>2766</v>
      </c>
      <c r="D1290" s="557" t="s">
        <v>2193</v>
      </c>
      <c r="E1290" s="1463"/>
      <c r="F1290" s="2328">
        <v>929003540531</v>
      </c>
      <c r="G1290" s="567">
        <v>8727900972153</v>
      </c>
      <c r="H1290" s="567" t="s">
        <v>1103</v>
      </c>
      <c r="I1290" s="567" t="s">
        <v>1101</v>
      </c>
      <c r="J1290" s="363">
        <v>4.9000000000000004</v>
      </c>
      <c r="K1290" s="1128">
        <v>470</v>
      </c>
      <c r="L1290" s="275">
        <v>2700</v>
      </c>
      <c r="M1290" s="569">
        <v>15000</v>
      </c>
      <c r="N1290" s="315">
        <v>2</v>
      </c>
      <c r="O1290" s="335" t="s">
        <v>117</v>
      </c>
      <c r="P1290" s="2510">
        <v>45</v>
      </c>
      <c r="Q1290" s="14"/>
      <c r="R1290" s="1820" t="s">
        <v>48</v>
      </c>
      <c r="S1290" s="335"/>
      <c r="T1290" s="335" t="s">
        <v>3119</v>
      </c>
      <c r="U1290" s="335" t="s">
        <v>129</v>
      </c>
      <c r="V1290" s="335" t="s">
        <v>116</v>
      </c>
      <c r="W1290" s="363" t="s">
        <v>198</v>
      </c>
      <c r="X1290" s="363">
        <v>95</v>
      </c>
      <c r="Y1290" s="275">
        <v>45</v>
      </c>
      <c r="Z1290" s="275"/>
      <c r="AA1290" s="275">
        <v>88</v>
      </c>
      <c r="AB1290" s="335" t="s">
        <v>113</v>
      </c>
      <c r="AC1290" s="315">
        <v>80</v>
      </c>
      <c r="AD1290" s="275">
        <v>1252561</v>
      </c>
      <c r="AE1290" s="2630">
        <v>872790097215300</v>
      </c>
      <c r="AF1290" s="275">
        <v>10</v>
      </c>
      <c r="AG1290" s="275" t="s">
        <v>113</v>
      </c>
      <c r="AH1290" s="2848">
        <v>4</v>
      </c>
      <c r="AL1290" s="2938"/>
    </row>
    <row r="1291" spans="2:38">
      <c r="B1291" s="2177"/>
      <c r="C1291" s="557" t="s">
        <v>2766</v>
      </c>
      <c r="D1291" s="557" t="s">
        <v>2193</v>
      </c>
      <c r="E1291" s="1463"/>
      <c r="F1291" s="2328">
        <v>929003540631</v>
      </c>
      <c r="G1291" s="567">
        <v>8727900972177</v>
      </c>
      <c r="H1291" s="567" t="s">
        <v>1104</v>
      </c>
      <c r="I1291" s="567" t="s">
        <v>1101</v>
      </c>
      <c r="J1291" s="363">
        <v>4.9000000000000004</v>
      </c>
      <c r="K1291" s="1128">
        <v>470</v>
      </c>
      <c r="L1291" s="275">
        <v>2700</v>
      </c>
      <c r="M1291" s="569">
        <v>15000</v>
      </c>
      <c r="N1291" s="315">
        <v>2</v>
      </c>
      <c r="O1291" s="335" t="s">
        <v>117</v>
      </c>
      <c r="P1291" s="2510">
        <v>45</v>
      </c>
      <c r="Q1291" s="14"/>
      <c r="R1291" s="1820" t="s">
        <v>48</v>
      </c>
      <c r="S1291" s="335"/>
      <c r="T1291" s="335" t="s">
        <v>3119</v>
      </c>
      <c r="U1291" s="335" t="s">
        <v>112</v>
      </c>
      <c r="V1291" s="335" t="s">
        <v>116</v>
      </c>
      <c r="W1291" s="363" t="s">
        <v>198</v>
      </c>
      <c r="X1291" s="363">
        <v>95</v>
      </c>
      <c r="Y1291" s="275">
        <v>45</v>
      </c>
      <c r="Z1291" s="275"/>
      <c r="AA1291" s="275">
        <v>87</v>
      </c>
      <c r="AB1291" s="335" t="s">
        <v>113</v>
      </c>
      <c r="AC1291" s="315">
        <v>80</v>
      </c>
      <c r="AD1291" s="275">
        <v>1252563</v>
      </c>
      <c r="AE1291" s="2630">
        <v>872790097217700</v>
      </c>
      <c r="AF1291" s="275">
        <v>10</v>
      </c>
      <c r="AG1291" s="275" t="s">
        <v>113</v>
      </c>
      <c r="AH1291" s="2848">
        <v>4</v>
      </c>
      <c r="AL1291" s="2938"/>
    </row>
    <row r="1292" spans="2:38">
      <c r="B1292" s="121"/>
      <c r="C1292" s="834" t="s">
        <v>2766</v>
      </c>
      <c r="D1292" s="834" t="s">
        <v>2193</v>
      </c>
      <c r="E1292" s="1483"/>
      <c r="F1292" s="2329">
        <v>929002972531</v>
      </c>
      <c r="G1292" s="239">
        <v>8727900970241</v>
      </c>
      <c r="H1292" s="222" t="s">
        <v>1105</v>
      </c>
      <c r="I1292" s="222" t="s">
        <v>1098</v>
      </c>
      <c r="J1292" s="485">
        <v>8</v>
      </c>
      <c r="K1292" s="1580">
        <v>806</v>
      </c>
      <c r="L1292" s="673">
        <v>2700</v>
      </c>
      <c r="M1292" s="490">
        <v>15000</v>
      </c>
      <c r="N1292" s="899">
        <v>2</v>
      </c>
      <c r="O1292" s="490" t="s">
        <v>117</v>
      </c>
      <c r="P1292" s="2504">
        <v>60</v>
      </c>
      <c r="Q1292" s="14"/>
      <c r="R1292" s="1857" t="s">
        <v>48</v>
      </c>
      <c r="S1292" s="490"/>
      <c r="T1292" s="490" t="s">
        <v>3120</v>
      </c>
      <c r="U1292" s="490" t="s">
        <v>129</v>
      </c>
      <c r="V1292" s="490" t="s">
        <v>116</v>
      </c>
      <c r="W1292" s="674" t="s">
        <v>198</v>
      </c>
      <c r="X1292" s="674">
        <v>100</v>
      </c>
      <c r="Y1292" s="673">
        <v>38</v>
      </c>
      <c r="Z1292" s="673"/>
      <c r="AA1292" s="673">
        <v>114</v>
      </c>
      <c r="AB1292" s="490" t="s">
        <v>113</v>
      </c>
      <c r="AC1292" s="899">
        <v>80</v>
      </c>
      <c r="AD1292" s="673">
        <v>422018</v>
      </c>
      <c r="AE1292" s="2539">
        <v>872790097024100</v>
      </c>
      <c r="AF1292" s="673">
        <v>10</v>
      </c>
      <c r="AG1292" s="673" t="s">
        <v>113</v>
      </c>
      <c r="AH1292" s="2846">
        <v>4</v>
      </c>
      <c r="AL1292" s="2938"/>
    </row>
    <row r="1293" spans="2:38" ht="14.5" customHeight="1">
      <c r="B1293" s="14"/>
      <c r="C1293" s="14"/>
      <c r="D1293" s="14"/>
      <c r="E1293" s="14"/>
      <c r="F1293" s="209"/>
      <c r="G1293" s="232"/>
      <c r="H1293" s="232"/>
      <c r="I1293" s="232"/>
      <c r="J1293" s="369"/>
      <c r="K1293" s="357"/>
      <c r="L1293" s="362"/>
      <c r="M1293" s="357"/>
      <c r="N1293" s="294"/>
      <c r="O1293" s="357"/>
      <c r="P1293" s="2508"/>
      <c r="Q1293" s="14"/>
      <c r="R1293" s="357"/>
      <c r="S1293" s="357"/>
      <c r="T1293" s="357"/>
      <c r="U1293" s="357"/>
      <c r="V1293" s="357"/>
      <c r="W1293" s="357"/>
      <c r="X1293" s="357"/>
      <c r="Y1293" s="362"/>
      <c r="Z1293" s="362"/>
      <c r="AA1293" s="362"/>
      <c r="AB1293" s="357"/>
      <c r="AC1293" s="294"/>
      <c r="AD1293" s="362"/>
      <c r="AE1293" s="1684"/>
      <c r="AF1293" s="357"/>
      <c r="AG1293" s="357"/>
      <c r="AH1293" s="2847"/>
      <c r="AI1293"/>
      <c r="AL1293" s="2938"/>
    </row>
    <row r="1294" spans="2:38">
      <c r="B1294" s="561" t="s">
        <v>2836</v>
      </c>
      <c r="C1294" s="1461" t="s">
        <v>2766</v>
      </c>
      <c r="D1294" s="1461" t="s">
        <v>2193</v>
      </c>
      <c r="E1294" s="1462"/>
      <c r="F1294" s="2313">
        <v>929001325718</v>
      </c>
      <c r="G1294" s="1015">
        <v>8718699771935</v>
      </c>
      <c r="H1294" s="1016" t="s">
        <v>1167</v>
      </c>
      <c r="I1294" s="1016"/>
      <c r="J1294" s="1400">
        <v>1.7</v>
      </c>
      <c r="K1294" s="1590">
        <v>150</v>
      </c>
      <c r="L1294" s="1020">
        <v>2700</v>
      </c>
      <c r="M1294" s="1019">
        <v>15000</v>
      </c>
      <c r="N1294" s="1185">
        <v>2</v>
      </c>
      <c r="O1294" s="1020" t="s">
        <v>117</v>
      </c>
      <c r="P1294" s="2464">
        <v>120</v>
      </c>
      <c r="Q1294" s="14"/>
      <c r="R1294" s="1802" t="s">
        <v>48</v>
      </c>
      <c r="S1294" s="1020"/>
      <c r="T1294" s="1020" t="s">
        <v>3128</v>
      </c>
      <c r="U1294" s="1020" t="s">
        <v>129</v>
      </c>
      <c r="V1294" s="1020" t="s">
        <v>116</v>
      </c>
      <c r="W1294" s="1018" t="s">
        <v>198</v>
      </c>
      <c r="X1294" s="1018">
        <v>88</v>
      </c>
      <c r="Y1294" s="1020">
        <v>25</v>
      </c>
      <c r="Z1294" s="1020"/>
      <c r="AA1294" s="1020">
        <v>59</v>
      </c>
      <c r="AB1294" s="1020" t="s">
        <v>113</v>
      </c>
      <c r="AC1294" s="1185">
        <v>80</v>
      </c>
      <c r="AD1294" s="1020">
        <v>391879</v>
      </c>
      <c r="AE1294" s="2631">
        <v>871869977193500</v>
      </c>
      <c r="AF1294" s="1020">
        <v>12</v>
      </c>
      <c r="AG1294" s="1020" t="s">
        <v>113</v>
      </c>
      <c r="AH1294" s="2776">
        <v>4</v>
      </c>
      <c r="AL1294" s="2938"/>
    </row>
    <row r="1295" spans="2:38">
      <c r="B1295" s="2177"/>
      <c r="C1295" s="557" t="s">
        <v>2766</v>
      </c>
      <c r="D1295" s="557" t="s">
        <v>2193</v>
      </c>
      <c r="E1295" s="1463"/>
      <c r="F1295" s="846">
        <v>929001325702</v>
      </c>
      <c r="G1295" s="104">
        <v>8719514389861</v>
      </c>
      <c r="H1295" s="105" t="s">
        <v>131</v>
      </c>
      <c r="I1295" s="820"/>
      <c r="J1295" s="376">
        <v>1.7</v>
      </c>
      <c r="K1295" s="1140">
        <v>150</v>
      </c>
      <c r="L1295" s="271">
        <v>2700</v>
      </c>
      <c r="M1295" s="307">
        <v>15000</v>
      </c>
      <c r="N1295" s="290">
        <v>2</v>
      </c>
      <c r="O1295" s="271" t="s">
        <v>117</v>
      </c>
      <c r="P1295" s="958">
        <v>95</v>
      </c>
      <c r="Q1295" s="973"/>
      <c r="R1295" s="1771" t="s">
        <v>48</v>
      </c>
      <c r="S1295" s="271"/>
      <c r="T1295" s="271" t="s">
        <v>3128</v>
      </c>
      <c r="U1295" s="271" t="s">
        <v>129</v>
      </c>
      <c r="V1295" s="271" t="s">
        <v>116</v>
      </c>
      <c r="W1295" s="291" t="s">
        <v>198</v>
      </c>
      <c r="X1295" s="291">
        <v>88</v>
      </c>
      <c r="Y1295" s="271">
        <v>25</v>
      </c>
      <c r="Z1295" s="271"/>
      <c r="AA1295" s="271">
        <v>59</v>
      </c>
      <c r="AB1295" s="271" t="s">
        <v>113</v>
      </c>
      <c r="AC1295" s="290">
        <v>80</v>
      </c>
      <c r="AD1295" s="271">
        <v>391879</v>
      </c>
      <c r="AE1295" s="2517">
        <v>871951438986100</v>
      </c>
      <c r="AF1295" s="271">
        <v>12</v>
      </c>
      <c r="AG1295" s="271" t="s">
        <v>113</v>
      </c>
      <c r="AH1295" s="2779">
        <v>4</v>
      </c>
      <c r="AL1295" s="2938"/>
    </row>
    <row r="1296" spans="2:38">
      <c r="B1296" s="2191"/>
      <c r="C1296" s="557" t="s">
        <v>2766</v>
      </c>
      <c r="D1296" s="557" t="s">
        <v>2193</v>
      </c>
      <c r="E1296" s="1463"/>
      <c r="F1296" s="846">
        <v>929001949028</v>
      </c>
      <c r="G1296" s="101">
        <v>8718699783334</v>
      </c>
      <c r="H1296" s="149" t="s">
        <v>1168</v>
      </c>
      <c r="I1296" s="1479"/>
      <c r="J1296" s="376">
        <v>2.1</v>
      </c>
      <c r="K1296" s="1140">
        <v>250</v>
      </c>
      <c r="L1296" s="271">
        <v>2700</v>
      </c>
      <c r="M1296" s="307">
        <v>15000</v>
      </c>
      <c r="N1296" s="290">
        <v>2</v>
      </c>
      <c r="O1296" s="271" t="s">
        <v>119</v>
      </c>
      <c r="P1296" s="958">
        <v>65</v>
      </c>
      <c r="Q1296" s="14"/>
      <c r="R1296" s="1771" t="s">
        <v>48</v>
      </c>
      <c r="S1296" s="271"/>
      <c r="T1296" s="271" t="s">
        <v>3126</v>
      </c>
      <c r="U1296" s="271" t="s">
        <v>129</v>
      </c>
      <c r="V1296" s="271" t="s">
        <v>116</v>
      </c>
      <c r="W1296" s="291" t="s">
        <v>198</v>
      </c>
      <c r="X1296" s="291">
        <v>119</v>
      </c>
      <c r="Y1296" s="271">
        <v>25</v>
      </c>
      <c r="Z1296" s="271"/>
      <c r="AA1296" s="271">
        <v>90</v>
      </c>
      <c r="AB1296" s="271" t="s">
        <v>113</v>
      </c>
      <c r="AC1296" s="290">
        <v>80</v>
      </c>
      <c r="AD1296" s="271">
        <v>374879</v>
      </c>
      <c r="AE1296" s="2617">
        <v>871869978333402</v>
      </c>
      <c r="AF1296" s="271">
        <v>4</v>
      </c>
      <c r="AG1296" s="271" t="s">
        <v>113</v>
      </c>
      <c r="AH1296" s="2779">
        <v>4</v>
      </c>
      <c r="AL1296" s="2938"/>
    </row>
    <row r="1297" spans="2:38">
      <c r="B1297" s="2192"/>
      <c r="C1297" s="834" t="s">
        <v>2766</v>
      </c>
      <c r="D1297" s="834" t="s">
        <v>2193</v>
      </c>
      <c r="E1297" s="1483"/>
      <c r="F1297" s="847">
        <v>929001956728</v>
      </c>
      <c r="G1297" s="468">
        <v>8718699783358</v>
      </c>
      <c r="H1297" s="263" t="s">
        <v>1169</v>
      </c>
      <c r="I1297" s="1351"/>
      <c r="J1297" s="977">
        <v>4.5</v>
      </c>
      <c r="K1297" s="1139">
        <v>470</v>
      </c>
      <c r="L1297" s="273">
        <v>2700</v>
      </c>
      <c r="M1297" s="479">
        <v>15000</v>
      </c>
      <c r="N1297" s="855">
        <v>2</v>
      </c>
      <c r="O1297" s="273" t="s">
        <v>117</v>
      </c>
      <c r="P1297" s="1994">
        <v>85</v>
      </c>
      <c r="Q1297" s="14"/>
      <c r="R1297" s="1769" t="s">
        <v>48</v>
      </c>
      <c r="S1297" s="273"/>
      <c r="T1297" s="273" t="s">
        <v>3119</v>
      </c>
      <c r="U1297" s="273" t="s">
        <v>129</v>
      </c>
      <c r="V1297" s="273" t="s">
        <v>116</v>
      </c>
      <c r="W1297" s="284" t="s">
        <v>198</v>
      </c>
      <c r="X1297" s="284">
        <v>104</v>
      </c>
      <c r="Y1297" s="273">
        <v>25</v>
      </c>
      <c r="Z1297" s="273"/>
      <c r="AA1297" s="273">
        <v>90</v>
      </c>
      <c r="AB1297" s="273" t="s">
        <v>113</v>
      </c>
      <c r="AC1297" s="855">
        <v>80</v>
      </c>
      <c r="AD1297" s="273">
        <v>374880</v>
      </c>
      <c r="AE1297" s="2585">
        <v>871869978335802</v>
      </c>
      <c r="AF1297" s="273">
        <v>4</v>
      </c>
      <c r="AG1297" s="273" t="s">
        <v>113</v>
      </c>
      <c r="AH1297" s="2780">
        <v>4</v>
      </c>
      <c r="AL1297" s="2938"/>
    </row>
    <row r="1298" spans="2:38" ht="14.5" customHeight="1">
      <c r="B1298" s="32"/>
      <c r="C1298" s="14"/>
      <c r="D1298" s="14"/>
      <c r="E1298" s="14"/>
      <c r="F1298" s="2168" t="s">
        <v>2837</v>
      </c>
      <c r="G1298" s="106"/>
      <c r="H1298" s="107"/>
      <c r="I1298" s="107"/>
      <c r="J1298" s="369"/>
      <c r="K1298" s="1316"/>
      <c r="L1298" s="1931"/>
      <c r="M1298" s="357"/>
      <c r="N1298" s="294"/>
      <c r="O1298" s="1690"/>
      <c r="P1298" s="144"/>
      <c r="Q1298" s="14"/>
      <c r="R1298" s="1690"/>
      <c r="S1298" s="1690"/>
      <c r="T1298" s="1690"/>
      <c r="U1298" s="1690"/>
      <c r="V1298" s="1690"/>
      <c r="W1298" s="1690"/>
      <c r="X1298" s="1690"/>
      <c r="Y1298" s="1931"/>
      <c r="Z1298" s="1931"/>
      <c r="AA1298" s="1931"/>
      <c r="AB1298" s="1690"/>
      <c r="AC1298" s="294"/>
      <c r="AD1298" s="1931"/>
      <c r="AE1298" s="2530"/>
      <c r="AF1298" s="1690"/>
      <c r="AG1298" s="1690"/>
      <c r="AH1298" s="2869"/>
      <c r="AI1298"/>
      <c r="AL1298" s="2938"/>
    </row>
    <row r="1299" spans="2:38" ht="14.5" customHeight="1">
      <c r="B1299" s="14"/>
      <c r="C1299" s="14"/>
      <c r="D1299" s="14"/>
      <c r="E1299" s="14"/>
      <c r="F1299" s="167"/>
      <c r="G1299" s="2"/>
      <c r="H1299" s="39"/>
      <c r="I1299" s="39"/>
      <c r="J1299" s="325"/>
      <c r="K1299" s="292"/>
      <c r="L1299" s="292"/>
      <c r="M1299" s="416"/>
      <c r="N1299" s="297"/>
      <c r="O1299" s="6"/>
      <c r="P1299" s="144"/>
      <c r="Q1299" s="14"/>
      <c r="R1299" s="6"/>
      <c r="S1299" s="6"/>
      <c r="T1299" s="6"/>
      <c r="U1299" s="6"/>
      <c r="V1299" s="6"/>
      <c r="W1299" s="6"/>
      <c r="X1299" s="6"/>
      <c r="Y1299" s="292"/>
      <c r="Z1299" s="292"/>
      <c r="AA1299" s="292"/>
      <c r="AB1299" s="6"/>
      <c r="AC1299" s="294"/>
      <c r="AD1299" s="292"/>
      <c r="AE1299" s="292"/>
      <c r="AF1299" s="6"/>
      <c r="AG1299" s="6"/>
      <c r="AH1299" s="688"/>
      <c r="AI1299"/>
      <c r="AL1299" s="2938"/>
    </row>
    <row r="1300" spans="2:38" s="1484" customFormat="1" ht="15" customHeight="1">
      <c r="B1300" s="1484" t="s">
        <v>2926</v>
      </c>
      <c r="J1300" s="1666"/>
      <c r="K1300" s="1666"/>
      <c r="L1300" s="1901"/>
      <c r="M1300" s="1666"/>
      <c r="N1300" s="1666"/>
      <c r="O1300" s="1666"/>
      <c r="P1300" s="33"/>
      <c r="R1300" s="1666"/>
      <c r="S1300" s="1666"/>
      <c r="T1300" s="1666"/>
      <c r="U1300" s="1666"/>
      <c r="V1300" s="1666"/>
      <c r="W1300" s="1666"/>
      <c r="X1300" s="1666"/>
      <c r="Y1300" s="1901"/>
      <c r="Z1300" s="1901"/>
      <c r="AA1300" s="1901"/>
      <c r="AB1300" s="1666"/>
      <c r="AC1300" s="2483"/>
      <c r="AD1300" s="1901"/>
      <c r="AE1300" s="1901"/>
      <c r="AF1300" s="1666"/>
      <c r="AG1300" s="1666"/>
      <c r="AH1300" s="2791"/>
      <c r="AJ1300"/>
      <c r="AK1300" s="2933"/>
      <c r="AL1300" s="2938"/>
    </row>
    <row r="1301" spans="2:38">
      <c r="B1301" s="561" t="s">
        <v>1179</v>
      </c>
      <c r="C1301" s="1461" t="s">
        <v>2766</v>
      </c>
      <c r="D1301" s="1461" t="s">
        <v>2193</v>
      </c>
      <c r="E1301" s="1462"/>
      <c r="F1301" s="2311">
        <v>929003485702</v>
      </c>
      <c r="G1301" s="496">
        <v>8719514443044</v>
      </c>
      <c r="H1301" s="2361" t="s">
        <v>1180</v>
      </c>
      <c r="I1301" s="1215"/>
      <c r="J1301" s="724">
        <v>6</v>
      </c>
      <c r="K1301" s="1208" t="s">
        <v>1181</v>
      </c>
      <c r="L1301" s="400">
        <v>2700</v>
      </c>
      <c r="M1301" s="446">
        <v>25000</v>
      </c>
      <c r="N1301" s="725">
        <v>5</v>
      </c>
      <c r="O1301" s="400" t="s">
        <v>117</v>
      </c>
      <c r="P1301" s="2502">
        <v>250</v>
      </c>
      <c r="Q1301" s="14"/>
      <c r="R1301" s="1805" t="s">
        <v>48</v>
      </c>
      <c r="S1301" s="400"/>
      <c r="T1301" s="400" t="s">
        <v>3130</v>
      </c>
      <c r="U1301" s="400" t="s">
        <v>112</v>
      </c>
      <c r="V1301" s="400" t="s">
        <v>116</v>
      </c>
      <c r="W1301" s="360" t="s">
        <v>198</v>
      </c>
      <c r="X1301" s="360">
        <v>83</v>
      </c>
      <c r="Y1301" s="400">
        <v>65</v>
      </c>
      <c r="Z1301" s="400"/>
      <c r="AA1301" s="400">
        <v>85</v>
      </c>
      <c r="AB1301" s="400" t="s">
        <v>133</v>
      </c>
      <c r="AC1301" s="725">
        <v>90</v>
      </c>
      <c r="AD1301" s="400">
        <v>1121750</v>
      </c>
      <c r="AE1301" s="2578">
        <v>871951444304400</v>
      </c>
      <c r="AF1301" s="400">
        <v>6</v>
      </c>
      <c r="AG1301" s="400" t="s">
        <v>113</v>
      </c>
      <c r="AH1301" s="2796">
        <v>4</v>
      </c>
      <c r="AL1301" s="2938"/>
    </row>
    <row r="1302" spans="2:38">
      <c r="B1302" s="2177"/>
      <c r="C1302" s="557" t="s">
        <v>2766</v>
      </c>
      <c r="D1302" s="557" t="s">
        <v>2193</v>
      </c>
      <c r="E1302" s="1463"/>
      <c r="F1302" s="846">
        <v>929003485802</v>
      </c>
      <c r="G1302" s="104">
        <v>8719514443068</v>
      </c>
      <c r="H1302" s="2362" t="s">
        <v>1182</v>
      </c>
      <c r="I1302" s="156"/>
      <c r="J1302" s="381">
        <v>6</v>
      </c>
      <c r="K1302" s="1143" t="s">
        <v>1183</v>
      </c>
      <c r="L1302" s="340">
        <v>3000</v>
      </c>
      <c r="M1302" s="415">
        <v>25000</v>
      </c>
      <c r="N1302" s="399">
        <v>5</v>
      </c>
      <c r="O1302" s="340" t="s">
        <v>117</v>
      </c>
      <c r="P1302" s="2503">
        <v>250</v>
      </c>
      <c r="Q1302" s="14"/>
      <c r="R1302" s="1821" t="s">
        <v>48</v>
      </c>
      <c r="S1302" s="340"/>
      <c r="T1302" s="340" t="s">
        <v>3130</v>
      </c>
      <c r="U1302" s="340" t="s">
        <v>112</v>
      </c>
      <c r="V1302" s="340" t="s">
        <v>147</v>
      </c>
      <c r="W1302" s="341" t="s">
        <v>198</v>
      </c>
      <c r="X1302" s="341">
        <v>85</v>
      </c>
      <c r="Y1302" s="340">
        <v>65</v>
      </c>
      <c r="Z1302" s="340"/>
      <c r="AA1302" s="340">
        <v>85</v>
      </c>
      <c r="AB1302" s="340" t="s">
        <v>133</v>
      </c>
      <c r="AC1302" s="399">
        <v>90</v>
      </c>
      <c r="AD1302" s="340">
        <v>1121752</v>
      </c>
      <c r="AE1302" s="2517">
        <v>871951444306800</v>
      </c>
      <c r="AF1302" s="340">
        <v>6</v>
      </c>
      <c r="AG1302" s="340" t="s">
        <v>113</v>
      </c>
      <c r="AH1302" s="2785">
        <v>4</v>
      </c>
      <c r="AL1302" s="2938"/>
    </row>
    <row r="1303" spans="2:38">
      <c r="B1303" s="2177"/>
      <c r="C1303" s="557" t="s">
        <v>2766</v>
      </c>
      <c r="D1303" s="557" t="s">
        <v>2193</v>
      </c>
      <c r="E1303" s="1463"/>
      <c r="F1303" s="846">
        <v>929003485902</v>
      </c>
      <c r="G1303" s="104">
        <v>8719514443082</v>
      </c>
      <c r="H1303" s="2362" t="s">
        <v>1184</v>
      </c>
      <c r="I1303" s="156"/>
      <c r="J1303" s="381">
        <v>6</v>
      </c>
      <c r="K1303" s="1143" t="s">
        <v>1185</v>
      </c>
      <c r="L1303" s="340">
        <v>4000</v>
      </c>
      <c r="M1303" s="415">
        <v>25000</v>
      </c>
      <c r="N1303" s="399">
        <v>5</v>
      </c>
      <c r="O1303" s="340" t="s">
        <v>117</v>
      </c>
      <c r="P1303" s="2503">
        <v>250</v>
      </c>
      <c r="Q1303" s="14"/>
      <c r="R1303" s="1821" t="s">
        <v>48</v>
      </c>
      <c r="S1303" s="340"/>
      <c r="T1303" s="340" t="s">
        <v>3130</v>
      </c>
      <c r="U1303" s="340" t="s">
        <v>112</v>
      </c>
      <c r="V1303" s="340" t="s">
        <v>121</v>
      </c>
      <c r="W1303" s="341" t="s">
        <v>198</v>
      </c>
      <c r="X1303" s="341">
        <v>90</v>
      </c>
      <c r="Y1303" s="340">
        <v>65</v>
      </c>
      <c r="Z1303" s="340"/>
      <c r="AA1303" s="340">
        <v>85</v>
      </c>
      <c r="AB1303" s="340" t="s">
        <v>133</v>
      </c>
      <c r="AC1303" s="399">
        <v>90</v>
      </c>
      <c r="AD1303" s="340">
        <v>1121749</v>
      </c>
      <c r="AE1303" s="2517">
        <v>871951444308200</v>
      </c>
      <c r="AF1303" s="340">
        <v>6</v>
      </c>
      <c r="AG1303" s="340" t="s">
        <v>113</v>
      </c>
      <c r="AH1303" s="2785">
        <v>4</v>
      </c>
      <c r="AL1303" s="2938"/>
    </row>
    <row r="1304" spans="2:38">
      <c r="B1304" s="2177"/>
      <c r="C1304" s="557" t="s">
        <v>2766</v>
      </c>
      <c r="D1304" s="557" t="s">
        <v>2193</v>
      </c>
      <c r="E1304" s="1463"/>
      <c r="F1304" s="846">
        <v>929003486002</v>
      </c>
      <c r="G1304" s="104">
        <v>8719514443105</v>
      </c>
      <c r="H1304" s="2362" t="s">
        <v>1186</v>
      </c>
      <c r="I1304" s="156"/>
      <c r="J1304" s="381">
        <v>6</v>
      </c>
      <c r="K1304" s="1143" t="s">
        <v>1181</v>
      </c>
      <c r="L1304" s="340">
        <v>2700</v>
      </c>
      <c r="M1304" s="415">
        <v>25000</v>
      </c>
      <c r="N1304" s="399">
        <v>5</v>
      </c>
      <c r="O1304" s="340" t="s">
        <v>117</v>
      </c>
      <c r="P1304" s="2503">
        <v>250</v>
      </c>
      <c r="Q1304" s="14"/>
      <c r="R1304" s="1821" t="s">
        <v>48</v>
      </c>
      <c r="S1304" s="340"/>
      <c r="T1304" s="340" t="s">
        <v>3130</v>
      </c>
      <c r="U1304" s="340" t="s">
        <v>112</v>
      </c>
      <c r="V1304" s="340" t="s">
        <v>116</v>
      </c>
      <c r="W1304" s="341" t="s">
        <v>198</v>
      </c>
      <c r="X1304" s="341">
        <v>83</v>
      </c>
      <c r="Y1304" s="340">
        <v>65</v>
      </c>
      <c r="Z1304" s="340"/>
      <c r="AA1304" s="340">
        <v>85</v>
      </c>
      <c r="AB1304" s="340" t="s">
        <v>133</v>
      </c>
      <c r="AC1304" s="399">
        <v>90</v>
      </c>
      <c r="AD1304" s="340">
        <v>1121748</v>
      </c>
      <c r="AE1304" s="2517">
        <v>871951444310500</v>
      </c>
      <c r="AF1304" s="340">
        <v>6</v>
      </c>
      <c r="AG1304" s="340" t="s">
        <v>113</v>
      </c>
      <c r="AH1304" s="2785">
        <v>4</v>
      </c>
      <c r="AL1304" s="2938"/>
    </row>
    <row r="1305" spans="2:38">
      <c r="B1305" s="2177"/>
      <c r="C1305" s="557" t="s">
        <v>2766</v>
      </c>
      <c r="D1305" s="557" t="s">
        <v>2193</v>
      </c>
      <c r="E1305" s="1463"/>
      <c r="F1305" s="846">
        <v>929003486102</v>
      </c>
      <c r="G1305" s="104">
        <v>8719514443129</v>
      </c>
      <c r="H1305" s="2362" t="s">
        <v>1187</v>
      </c>
      <c r="I1305" s="156"/>
      <c r="J1305" s="381">
        <v>6</v>
      </c>
      <c r="K1305" s="1143" t="s">
        <v>1183</v>
      </c>
      <c r="L1305" s="340">
        <v>3000</v>
      </c>
      <c r="M1305" s="415">
        <v>25000</v>
      </c>
      <c r="N1305" s="399">
        <v>5</v>
      </c>
      <c r="O1305" s="340" t="s">
        <v>117</v>
      </c>
      <c r="P1305" s="2503">
        <v>250</v>
      </c>
      <c r="Q1305" s="14"/>
      <c r="R1305" s="1821" t="s">
        <v>48</v>
      </c>
      <c r="S1305" s="340"/>
      <c r="T1305" s="340" t="s">
        <v>3130</v>
      </c>
      <c r="U1305" s="340" t="s">
        <v>112</v>
      </c>
      <c r="V1305" s="340" t="s">
        <v>147</v>
      </c>
      <c r="W1305" s="341" t="s">
        <v>198</v>
      </c>
      <c r="X1305" s="341">
        <v>85</v>
      </c>
      <c r="Y1305" s="340">
        <v>65</v>
      </c>
      <c r="Z1305" s="340"/>
      <c r="AA1305" s="340">
        <v>85</v>
      </c>
      <c r="AB1305" s="340" t="s">
        <v>133</v>
      </c>
      <c r="AC1305" s="399">
        <v>90</v>
      </c>
      <c r="AD1305" s="340">
        <v>1121743</v>
      </c>
      <c r="AE1305" s="2517">
        <v>871951444312900</v>
      </c>
      <c r="AF1305" s="340">
        <v>6</v>
      </c>
      <c r="AG1305" s="340" t="s">
        <v>113</v>
      </c>
      <c r="AH1305" s="2785">
        <v>4</v>
      </c>
      <c r="AL1305" s="2938"/>
    </row>
    <row r="1306" spans="2:38">
      <c r="B1306" s="2177"/>
      <c r="C1306" s="557" t="s">
        <v>2766</v>
      </c>
      <c r="D1306" s="557" t="s">
        <v>2193</v>
      </c>
      <c r="E1306" s="1463"/>
      <c r="F1306" s="846">
        <v>929003486202</v>
      </c>
      <c r="G1306" s="104">
        <v>8719514443143</v>
      </c>
      <c r="H1306" s="2362" t="s">
        <v>1188</v>
      </c>
      <c r="I1306" s="156"/>
      <c r="J1306" s="381">
        <v>6</v>
      </c>
      <c r="K1306" s="1143" t="s">
        <v>1185</v>
      </c>
      <c r="L1306" s="340">
        <v>4000</v>
      </c>
      <c r="M1306" s="415">
        <v>25000</v>
      </c>
      <c r="N1306" s="399">
        <v>5</v>
      </c>
      <c r="O1306" s="340" t="s">
        <v>117</v>
      </c>
      <c r="P1306" s="2503">
        <v>250</v>
      </c>
      <c r="Q1306" s="14"/>
      <c r="R1306" s="1821" t="s">
        <v>48</v>
      </c>
      <c r="S1306" s="340"/>
      <c r="T1306" s="340" t="s">
        <v>3130</v>
      </c>
      <c r="U1306" s="340" t="s">
        <v>112</v>
      </c>
      <c r="V1306" s="340" t="s">
        <v>121</v>
      </c>
      <c r="W1306" s="341" t="s">
        <v>198</v>
      </c>
      <c r="X1306" s="341">
        <v>90</v>
      </c>
      <c r="Y1306" s="340">
        <v>65</v>
      </c>
      <c r="Z1306" s="340"/>
      <c r="AA1306" s="340">
        <v>85</v>
      </c>
      <c r="AB1306" s="340" t="s">
        <v>133</v>
      </c>
      <c r="AC1306" s="399">
        <v>90</v>
      </c>
      <c r="AD1306" s="340">
        <v>1121753</v>
      </c>
      <c r="AE1306" s="2517">
        <v>871951444314300</v>
      </c>
      <c r="AF1306" s="340">
        <v>6</v>
      </c>
      <c r="AG1306" s="340" t="s">
        <v>113</v>
      </c>
      <c r="AH1306" s="2785">
        <v>4</v>
      </c>
      <c r="AL1306" s="2938"/>
    </row>
    <row r="1307" spans="2:38">
      <c r="B1307" s="2191"/>
      <c r="C1307" s="557" t="s">
        <v>2766</v>
      </c>
      <c r="D1307" s="557" t="s">
        <v>2193</v>
      </c>
      <c r="E1307" s="1463"/>
      <c r="F1307" s="846">
        <v>929003485402</v>
      </c>
      <c r="G1307" s="104">
        <v>8719514443204</v>
      </c>
      <c r="H1307" s="2362" t="s">
        <v>447</v>
      </c>
      <c r="I1307" s="104"/>
      <c r="J1307" s="381">
        <v>9.5</v>
      </c>
      <c r="K1307" s="1143">
        <v>740</v>
      </c>
      <c r="L1307" s="340">
        <v>2700</v>
      </c>
      <c r="M1307" s="415">
        <v>25000</v>
      </c>
      <c r="N1307" s="399">
        <v>5</v>
      </c>
      <c r="O1307" s="340" t="s">
        <v>117</v>
      </c>
      <c r="P1307" s="2503">
        <v>380</v>
      </c>
      <c r="Q1307" s="14"/>
      <c r="R1307" s="1821" t="s">
        <v>48</v>
      </c>
      <c r="S1307" s="340"/>
      <c r="T1307" s="340" t="s">
        <v>3008</v>
      </c>
      <c r="U1307" s="340" t="s">
        <v>112</v>
      </c>
      <c r="V1307" s="340" t="s">
        <v>116</v>
      </c>
      <c r="W1307" s="341" t="s">
        <v>198</v>
      </c>
      <c r="X1307" s="341">
        <v>77</v>
      </c>
      <c r="Y1307" s="340">
        <v>95</v>
      </c>
      <c r="Z1307" s="340"/>
      <c r="AA1307" s="340">
        <v>86</v>
      </c>
      <c r="AB1307" s="340" t="s">
        <v>133</v>
      </c>
      <c r="AC1307" s="399">
        <v>90</v>
      </c>
      <c r="AD1307" s="340">
        <v>1121746</v>
      </c>
      <c r="AE1307" s="2517">
        <v>871951444320400</v>
      </c>
      <c r="AF1307" s="340">
        <v>6</v>
      </c>
      <c r="AG1307" s="340" t="s">
        <v>113</v>
      </c>
      <c r="AH1307" s="2785">
        <v>4</v>
      </c>
      <c r="AL1307" s="2938"/>
    </row>
    <row r="1308" spans="2:38">
      <c r="B1308" s="2191"/>
      <c r="C1308" s="557" t="s">
        <v>2766</v>
      </c>
      <c r="D1308" s="557" t="s">
        <v>2193</v>
      </c>
      <c r="E1308" s="1463"/>
      <c r="F1308" s="846">
        <v>929003485502</v>
      </c>
      <c r="G1308" s="104">
        <v>8719514443228</v>
      </c>
      <c r="H1308" s="2362" t="s">
        <v>449</v>
      </c>
      <c r="I1308" s="104"/>
      <c r="J1308" s="381">
        <v>9.5</v>
      </c>
      <c r="K1308" s="1143">
        <v>760</v>
      </c>
      <c r="L1308" s="340">
        <v>3000</v>
      </c>
      <c r="M1308" s="415">
        <v>25000</v>
      </c>
      <c r="N1308" s="399">
        <v>5</v>
      </c>
      <c r="O1308" s="340" t="s">
        <v>117</v>
      </c>
      <c r="P1308" s="2503">
        <v>380</v>
      </c>
      <c r="Q1308" s="14"/>
      <c r="R1308" s="1821" t="s">
        <v>48</v>
      </c>
      <c r="S1308" s="340"/>
      <c r="T1308" s="340" t="s">
        <v>3008</v>
      </c>
      <c r="U1308" s="340" t="s">
        <v>112</v>
      </c>
      <c r="V1308" s="340" t="s">
        <v>147</v>
      </c>
      <c r="W1308" s="341" t="s">
        <v>198</v>
      </c>
      <c r="X1308" s="341">
        <v>80</v>
      </c>
      <c r="Y1308" s="340">
        <v>95</v>
      </c>
      <c r="Z1308" s="340"/>
      <c r="AA1308" s="340">
        <v>86</v>
      </c>
      <c r="AB1308" s="340" t="s">
        <v>133</v>
      </c>
      <c r="AC1308" s="399">
        <v>90</v>
      </c>
      <c r="AD1308" s="340">
        <v>1121747</v>
      </c>
      <c r="AE1308" s="2517">
        <v>871951444322800</v>
      </c>
      <c r="AF1308" s="340">
        <v>6</v>
      </c>
      <c r="AG1308" s="340" t="s">
        <v>113</v>
      </c>
      <c r="AH1308" s="2785">
        <v>4</v>
      </c>
      <c r="AL1308" s="2938"/>
    </row>
    <row r="1309" spans="2:38">
      <c r="B1309" s="2191"/>
      <c r="C1309" s="557" t="s">
        <v>2766</v>
      </c>
      <c r="D1309" s="557" t="s">
        <v>2193</v>
      </c>
      <c r="E1309" s="1463"/>
      <c r="F1309" s="846">
        <v>929003485602</v>
      </c>
      <c r="G1309" s="104">
        <v>8719514443242</v>
      </c>
      <c r="H1309" s="2362" t="s">
        <v>451</v>
      </c>
      <c r="I1309" s="104"/>
      <c r="J1309" s="381">
        <v>9.5</v>
      </c>
      <c r="K1309" s="1143">
        <v>820</v>
      </c>
      <c r="L1309" s="340">
        <v>4000</v>
      </c>
      <c r="M1309" s="415">
        <v>25000</v>
      </c>
      <c r="N1309" s="399">
        <v>5</v>
      </c>
      <c r="O1309" s="340" t="s">
        <v>117</v>
      </c>
      <c r="P1309" s="2503">
        <v>380</v>
      </c>
      <c r="Q1309" s="14"/>
      <c r="R1309" s="1821" t="s">
        <v>48</v>
      </c>
      <c r="S1309" s="340"/>
      <c r="T1309" s="340" t="s">
        <v>3008</v>
      </c>
      <c r="U1309" s="340" t="s">
        <v>112</v>
      </c>
      <c r="V1309" s="340" t="s">
        <v>121</v>
      </c>
      <c r="W1309" s="341" t="s">
        <v>198</v>
      </c>
      <c r="X1309" s="341">
        <v>86</v>
      </c>
      <c r="Y1309" s="340">
        <v>95</v>
      </c>
      <c r="Z1309" s="340"/>
      <c r="AA1309" s="340">
        <v>86</v>
      </c>
      <c r="AB1309" s="340" t="s">
        <v>133</v>
      </c>
      <c r="AC1309" s="399">
        <v>90</v>
      </c>
      <c r="AD1309" s="340">
        <v>1121751</v>
      </c>
      <c r="AE1309" s="2517">
        <v>871951444324200</v>
      </c>
      <c r="AF1309" s="340">
        <v>6</v>
      </c>
      <c r="AG1309" s="340" t="s">
        <v>113</v>
      </c>
      <c r="AH1309" s="2785">
        <v>4</v>
      </c>
      <c r="AL1309" s="2938"/>
    </row>
    <row r="1310" spans="2:38">
      <c r="B1310" s="2192"/>
      <c r="C1310" s="834" t="s">
        <v>2766</v>
      </c>
      <c r="D1310" s="834" t="s">
        <v>2193</v>
      </c>
      <c r="E1310" s="1483"/>
      <c r="F1310" s="847">
        <v>929003485202</v>
      </c>
      <c r="G1310" s="468">
        <v>8719514443303</v>
      </c>
      <c r="H1310" s="471" t="s">
        <v>1189</v>
      </c>
      <c r="I1310" s="468"/>
      <c r="J1310" s="1216">
        <v>13</v>
      </c>
      <c r="K1310" s="1217">
        <v>1000</v>
      </c>
      <c r="L1310" s="428">
        <v>2700</v>
      </c>
      <c r="M1310" s="1218">
        <v>25000</v>
      </c>
      <c r="N1310" s="1219">
        <v>5</v>
      </c>
      <c r="O1310" s="428" t="s">
        <v>117</v>
      </c>
      <c r="P1310" s="1994">
        <v>535</v>
      </c>
      <c r="Q1310" s="14"/>
      <c r="R1310" s="1822" t="s">
        <v>48</v>
      </c>
      <c r="S1310" s="428"/>
      <c r="T1310" s="428" t="s">
        <v>3131</v>
      </c>
      <c r="U1310" s="428" t="s">
        <v>112</v>
      </c>
      <c r="V1310" s="428" t="s">
        <v>116</v>
      </c>
      <c r="W1310" s="456" t="s">
        <v>198</v>
      </c>
      <c r="X1310" s="456">
        <v>76</v>
      </c>
      <c r="Y1310" s="428">
        <v>122</v>
      </c>
      <c r="Z1310" s="428"/>
      <c r="AA1310" s="428">
        <v>134</v>
      </c>
      <c r="AB1310" s="428" t="s">
        <v>133</v>
      </c>
      <c r="AC1310" s="1219">
        <v>90</v>
      </c>
      <c r="AD1310" s="428">
        <v>1121745</v>
      </c>
      <c r="AE1310" s="2585">
        <v>871951444330300</v>
      </c>
      <c r="AF1310" s="428">
        <v>6</v>
      </c>
      <c r="AG1310" s="428" t="s">
        <v>113</v>
      </c>
      <c r="AH1310" s="2786">
        <v>4</v>
      </c>
      <c r="AL1310" s="2938"/>
    </row>
    <row r="1311" spans="2:38" ht="14.5" customHeight="1">
      <c r="B1311" s="3"/>
      <c r="C1311" s="14"/>
      <c r="D1311" s="14"/>
      <c r="E1311" s="14"/>
      <c r="F1311" s="2757" t="s">
        <v>2695</v>
      </c>
      <c r="G1311" s="84"/>
      <c r="H1311" s="39"/>
      <c r="I1311" s="39"/>
      <c r="J1311" s="325"/>
      <c r="K1311" s="390"/>
      <c r="L1311" s="292"/>
      <c r="M1311" s="293"/>
      <c r="N1311" s="6"/>
      <c r="O1311" s="6"/>
      <c r="P1311" s="145"/>
      <c r="Q1311" s="14"/>
      <c r="R1311" s="6"/>
      <c r="S1311" s="6"/>
      <c r="T1311" s="6"/>
      <c r="U1311" s="6"/>
      <c r="V1311" s="6"/>
      <c r="W1311" s="6"/>
      <c r="X1311" s="6"/>
      <c r="Y1311" s="292"/>
      <c r="Z1311" s="292"/>
      <c r="AA1311" s="292"/>
      <c r="AB1311" s="6"/>
      <c r="AC1311" s="296"/>
      <c r="AD1311" s="292"/>
      <c r="AE1311" s="409"/>
      <c r="AF1311" s="6"/>
      <c r="AG1311" s="6"/>
      <c r="AH1311" s="688"/>
      <c r="AI1311"/>
      <c r="AL1311" s="2938"/>
    </row>
    <row r="1312" spans="2:38" ht="14.5" customHeight="1">
      <c r="B1312" s="14"/>
      <c r="C1312" s="14"/>
      <c r="D1312" s="14"/>
      <c r="E1312" s="14"/>
      <c r="F1312" s="625"/>
      <c r="G1312" s="2"/>
      <c r="H1312" s="160"/>
      <c r="I1312" s="160"/>
      <c r="J1312" s="325"/>
      <c r="K1312" s="292"/>
      <c r="L1312" s="292"/>
      <c r="M1312" s="416"/>
      <c r="N1312" s="297"/>
      <c r="O1312" s="6"/>
      <c r="P1312" s="144"/>
      <c r="Q1312" s="14"/>
      <c r="R1312" s="6"/>
      <c r="S1312" s="6"/>
      <c r="T1312" s="6"/>
      <c r="U1312" s="6"/>
      <c r="V1312" s="6"/>
      <c r="W1312" s="6"/>
      <c r="X1312" s="6"/>
      <c r="Y1312" s="292"/>
      <c r="Z1312" s="292"/>
      <c r="AA1312" s="292"/>
      <c r="AB1312" s="6"/>
      <c r="AC1312" s="294"/>
      <c r="AD1312" s="292"/>
      <c r="AE1312" s="292"/>
      <c r="AF1312" s="6"/>
      <c r="AG1312" s="6"/>
      <c r="AH1312" s="688"/>
      <c r="AI1312"/>
      <c r="AL1312" s="2938"/>
    </row>
    <row r="1313" spans="2:38">
      <c r="B1313" s="1657" t="s">
        <v>1177</v>
      </c>
      <c r="C1313" s="1395" t="s">
        <v>2766</v>
      </c>
      <c r="D1313" s="1395" t="s">
        <v>2193</v>
      </c>
      <c r="E1313" s="1501"/>
      <c r="F1313" s="2324">
        <v>929003485302</v>
      </c>
      <c r="G1313" s="1209">
        <v>8719514443426</v>
      </c>
      <c r="H1313" s="1209" t="s">
        <v>1178</v>
      </c>
      <c r="I1313" s="1209"/>
      <c r="J1313" s="1210">
        <v>9</v>
      </c>
      <c r="K1313" s="1211">
        <v>750</v>
      </c>
      <c r="L1313" s="1227">
        <v>2700</v>
      </c>
      <c r="M1313" s="1214">
        <v>15000</v>
      </c>
      <c r="N1313" s="1213">
        <v>2</v>
      </c>
      <c r="O1313" s="1227" t="s">
        <v>117</v>
      </c>
      <c r="P1313" s="2010">
        <v>395</v>
      </c>
      <c r="Q1313" s="14"/>
      <c r="R1313" s="1849" t="s">
        <v>48</v>
      </c>
      <c r="S1313" s="1227"/>
      <c r="T1313" s="1227" t="s">
        <v>3132</v>
      </c>
      <c r="U1313" s="1227" t="s">
        <v>112</v>
      </c>
      <c r="V1313" s="1227" t="s">
        <v>116</v>
      </c>
      <c r="W1313" s="1638" t="s">
        <v>198</v>
      </c>
      <c r="X1313" s="1638">
        <v>83</v>
      </c>
      <c r="Y1313" s="1227">
        <v>122</v>
      </c>
      <c r="Z1313" s="1227"/>
      <c r="AA1313" s="1227">
        <v>134</v>
      </c>
      <c r="AB1313" s="1227" t="s">
        <v>113</v>
      </c>
      <c r="AC1313" s="1213">
        <v>90</v>
      </c>
      <c r="AD1313" s="1227">
        <v>1121744</v>
      </c>
      <c r="AE1313" s="2615">
        <v>871951444342600</v>
      </c>
      <c r="AF1313" s="1227">
        <v>6</v>
      </c>
      <c r="AG1313" s="1227" t="s">
        <v>113</v>
      </c>
      <c r="AH1313" s="2889">
        <v>4</v>
      </c>
      <c r="AL1313" s="2938"/>
    </row>
    <row r="1314" spans="2:38" ht="14.5" customHeight="1">
      <c r="B1314" s="14"/>
      <c r="C1314" s="14"/>
      <c r="D1314" s="14"/>
      <c r="E1314" s="14"/>
      <c r="F1314" s="1328"/>
      <c r="G1314" s="2"/>
      <c r="H1314" s="160"/>
      <c r="I1314" s="160"/>
      <c r="J1314" s="325"/>
      <c r="K1314" s="292"/>
      <c r="L1314" s="292"/>
      <c r="M1314" s="416"/>
      <c r="N1314" s="297"/>
      <c r="O1314" s="6"/>
      <c r="P1314" s="144"/>
      <c r="Q1314" s="14"/>
      <c r="R1314" s="6"/>
      <c r="S1314" s="6"/>
      <c r="T1314" s="6"/>
      <c r="U1314" s="6"/>
      <c r="V1314" s="6"/>
      <c r="W1314" s="6"/>
      <c r="X1314" s="6"/>
      <c r="Y1314" s="292"/>
      <c r="Z1314" s="292"/>
      <c r="AA1314" s="292"/>
      <c r="AB1314" s="6"/>
      <c r="AC1314" s="294"/>
      <c r="AD1314" s="292"/>
      <c r="AE1314" s="292"/>
      <c r="AF1314" s="6"/>
      <c r="AG1314" s="6"/>
      <c r="AH1314" s="688"/>
      <c r="AI1314"/>
      <c r="AL1314" s="2938"/>
    </row>
    <row r="1315" spans="2:38">
      <c r="B1315" s="561" t="s">
        <v>130</v>
      </c>
      <c r="C1315" s="1461" t="s">
        <v>2766</v>
      </c>
      <c r="D1315" s="1461" t="s">
        <v>2193</v>
      </c>
      <c r="E1315" s="1462"/>
      <c r="F1315" s="2311">
        <v>929001891102</v>
      </c>
      <c r="G1315" s="139">
        <v>8718696811757</v>
      </c>
      <c r="H1315" s="139" t="s">
        <v>1170</v>
      </c>
      <c r="I1315" s="1424"/>
      <c r="J1315" s="1203">
        <v>2.8</v>
      </c>
      <c r="K1315" s="1208">
        <v>210</v>
      </c>
      <c r="L1315" s="506">
        <v>2700</v>
      </c>
      <c r="M1315" s="1205">
        <v>15000</v>
      </c>
      <c r="N1315" s="309">
        <v>2</v>
      </c>
      <c r="O1315" s="506" t="s">
        <v>1171</v>
      </c>
      <c r="P1315" s="2502">
        <v>140</v>
      </c>
      <c r="Q1315" s="14"/>
      <c r="R1315" s="1851" t="s">
        <v>48</v>
      </c>
      <c r="S1315" s="506"/>
      <c r="T1315" s="506" t="s">
        <v>3135</v>
      </c>
      <c r="U1315" s="506" t="s">
        <v>129</v>
      </c>
      <c r="V1315" s="506" t="s">
        <v>116</v>
      </c>
      <c r="W1315" s="519" t="s">
        <v>198</v>
      </c>
      <c r="X1315" s="519">
        <v>75</v>
      </c>
      <c r="Y1315" s="506">
        <v>50</v>
      </c>
      <c r="Z1315" s="506"/>
      <c r="AA1315" s="506">
        <v>84</v>
      </c>
      <c r="AB1315" s="506" t="s">
        <v>113</v>
      </c>
      <c r="AC1315" s="309">
        <v>80</v>
      </c>
      <c r="AD1315" s="506">
        <v>397641</v>
      </c>
      <c r="AE1315" s="2632">
        <v>871869681175700</v>
      </c>
      <c r="AF1315" s="506">
        <v>6</v>
      </c>
      <c r="AG1315" s="506" t="s">
        <v>113</v>
      </c>
      <c r="AH1315" s="2824">
        <v>4</v>
      </c>
      <c r="AL1315" s="2938"/>
    </row>
    <row r="1316" spans="2:38">
      <c r="B1316" s="2177"/>
      <c r="C1316" s="834" t="s">
        <v>2766</v>
      </c>
      <c r="D1316" s="834" t="s">
        <v>2193</v>
      </c>
      <c r="E1316" s="1483"/>
      <c r="F1316" s="847">
        <v>929001891202</v>
      </c>
      <c r="G1316" s="471">
        <v>8718696811771</v>
      </c>
      <c r="H1316" s="471" t="s">
        <v>1172</v>
      </c>
      <c r="I1316" s="1480"/>
      <c r="J1316" s="493">
        <v>4.3</v>
      </c>
      <c r="K1316" s="1384">
        <v>320</v>
      </c>
      <c r="L1316" s="458">
        <v>2700</v>
      </c>
      <c r="M1316" s="474">
        <v>15000</v>
      </c>
      <c r="N1316" s="480">
        <v>2</v>
      </c>
      <c r="O1316" s="458" t="s">
        <v>1171</v>
      </c>
      <c r="P1316" s="2504">
        <v>160</v>
      </c>
      <c r="Q1316" s="14"/>
      <c r="R1316" s="1755" t="s">
        <v>48</v>
      </c>
      <c r="S1316" s="458"/>
      <c r="T1316" s="458" t="s">
        <v>3136</v>
      </c>
      <c r="U1316" s="458" t="s">
        <v>129</v>
      </c>
      <c r="V1316" s="458" t="s">
        <v>116</v>
      </c>
      <c r="W1316" s="473" t="s">
        <v>198</v>
      </c>
      <c r="X1316" s="473">
        <v>74</v>
      </c>
      <c r="Y1316" s="458">
        <v>50</v>
      </c>
      <c r="Z1316" s="458"/>
      <c r="AA1316" s="458">
        <v>84</v>
      </c>
      <c r="AB1316" s="458" t="s">
        <v>133</v>
      </c>
      <c r="AC1316" s="480">
        <v>80</v>
      </c>
      <c r="AD1316" s="458">
        <v>397642</v>
      </c>
      <c r="AE1316" s="2613">
        <v>871869681177100</v>
      </c>
      <c r="AF1316" s="458">
        <v>6</v>
      </c>
      <c r="AG1316" s="458" t="s">
        <v>113</v>
      </c>
      <c r="AH1316" s="2826">
        <v>4</v>
      </c>
      <c r="AL1316" s="2938"/>
    </row>
    <row r="1317" spans="2:38">
      <c r="B1317" s="2177"/>
      <c r="C1317" s="832" t="s">
        <v>2766</v>
      </c>
      <c r="D1317" s="832" t="s">
        <v>2193</v>
      </c>
      <c r="E1317" s="1490"/>
      <c r="F1317" s="875">
        <v>929001891302</v>
      </c>
      <c r="G1317" s="172">
        <v>8718696811795</v>
      </c>
      <c r="H1317" s="172" t="s">
        <v>1173</v>
      </c>
      <c r="I1317" s="1259"/>
      <c r="J1317" s="579">
        <v>3</v>
      </c>
      <c r="K1317" s="1383">
        <v>210</v>
      </c>
      <c r="L1317" s="408">
        <v>2700</v>
      </c>
      <c r="M1317" s="581">
        <v>15000</v>
      </c>
      <c r="N1317" s="290">
        <v>2</v>
      </c>
      <c r="O1317" s="408" t="s">
        <v>134</v>
      </c>
      <c r="P1317" s="2000">
        <v>175</v>
      </c>
      <c r="Q1317" s="14"/>
      <c r="R1317" s="1853" t="s">
        <v>48</v>
      </c>
      <c r="S1317" s="408"/>
      <c r="T1317" s="408" t="s">
        <v>3137</v>
      </c>
      <c r="U1317" s="408" t="s">
        <v>112</v>
      </c>
      <c r="V1317" s="408" t="s">
        <v>116</v>
      </c>
      <c r="W1317" s="352" t="s">
        <v>198</v>
      </c>
      <c r="X1317" s="352">
        <v>70</v>
      </c>
      <c r="Y1317" s="408">
        <v>63</v>
      </c>
      <c r="Z1317" s="408"/>
      <c r="AA1317" s="408">
        <v>102</v>
      </c>
      <c r="AB1317" s="408" t="s">
        <v>113</v>
      </c>
      <c r="AC1317" s="290">
        <v>80</v>
      </c>
      <c r="AD1317" s="408">
        <v>397643</v>
      </c>
      <c r="AE1317" s="2633">
        <v>871869681179500</v>
      </c>
      <c r="AF1317" s="408">
        <v>6</v>
      </c>
      <c r="AG1317" s="408" t="s">
        <v>113</v>
      </c>
      <c r="AH1317" s="2004">
        <v>4</v>
      </c>
      <c r="AL1317" s="2938"/>
    </row>
    <row r="1318" spans="2:38">
      <c r="B1318" s="2177"/>
      <c r="C1318" s="557" t="s">
        <v>2766</v>
      </c>
      <c r="D1318" s="557" t="s">
        <v>2193</v>
      </c>
      <c r="E1318" s="1463"/>
      <c r="F1318" s="846">
        <v>929001891402</v>
      </c>
      <c r="G1318" s="101">
        <v>8718696811818</v>
      </c>
      <c r="H1318" s="101" t="s">
        <v>1174</v>
      </c>
      <c r="I1318" s="1260"/>
      <c r="J1318" s="378">
        <v>4.5</v>
      </c>
      <c r="K1318" s="1142">
        <v>345</v>
      </c>
      <c r="L1318" s="365">
        <v>2700</v>
      </c>
      <c r="M1318" s="414">
        <v>15000</v>
      </c>
      <c r="N1318" s="289">
        <v>2</v>
      </c>
      <c r="O1318" s="365" t="s">
        <v>1171</v>
      </c>
      <c r="P1318" s="2503">
        <v>200</v>
      </c>
      <c r="Q1318" s="14"/>
      <c r="R1318" s="1852" t="s">
        <v>48</v>
      </c>
      <c r="S1318" s="365"/>
      <c r="T1318" s="365" t="s">
        <v>3138</v>
      </c>
      <c r="U1318" s="365" t="s">
        <v>112</v>
      </c>
      <c r="V1318" s="365" t="s">
        <v>116</v>
      </c>
      <c r="W1318" s="343" t="s">
        <v>198</v>
      </c>
      <c r="X1318" s="343">
        <v>76</v>
      </c>
      <c r="Y1318" s="365">
        <v>63</v>
      </c>
      <c r="Z1318" s="365"/>
      <c r="AA1318" s="365">
        <v>102</v>
      </c>
      <c r="AB1318" s="365" t="s">
        <v>133</v>
      </c>
      <c r="AC1318" s="289">
        <v>80</v>
      </c>
      <c r="AD1318" s="365">
        <v>397644</v>
      </c>
      <c r="AE1318" s="2617">
        <v>871869681181800</v>
      </c>
      <c r="AF1318" s="365">
        <v>6</v>
      </c>
      <c r="AG1318" s="365" t="s">
        <v>113</v>
      </c>
      <c r="AH1318" s="2895">
        <v>4</v>
      </c>
      <c r="AL1318" s="2938"/>
    </row>
    <row r="1319" spans="2:38">
      <c r="B1319" s="2177"/>
      <c r="C1319" s="557" t="s">
        <v>2766</v>
      </c>
      <c r="D1319" s="557" t="s">
        <v>2193</v>
      </c>
      <c r="E1319" s="1463"/>
      <c r="F1319" s="846">
        <v>929001891502</v>
      </c>
      <c r="G1319" s="101">
        <v>8718696811832</v>
      </c>
      <c r="H1319" s="101" t="s">
        <v>1175</v>
      </c>
      <c r="I1319" s="1260"/>
      <c r="J1319" s="378">
        <v>4</v>
      </c>
      <c r="K1319" s="1142">
        <v>345</v>
      </c>
      <c r="L1319" s="365">
        <v>2700</v>
      </c>
      <c r="M1319" s="414">
        <v>15000</v>
      </c>
      <c r="N1319" s="289">
        <v>2</v>
      </c>
      <c r="O1319" s="365" t="s">
        <v>117</v>
      </c>
      <c r="P1319" s="958">
        <v>205</v>
      </c>
      <c r="Q1319" s="14"/>
      <c r="R1319" s="1852" t="s">
        <v>48</v>
      </c>
      <c r="S1319" s="365"/>
      <c r="T1319" s="365" t="s">
        <v>3139</v>
      </c>
      <c r="U1319" s="365" t="s">
        <v>112</v>
      </c>
      <c r="V1319" s="365" t="s">
        <v>116</v>
      </c>
      <c r="W1319" s="343" t="s">
        <v>198</v>
      </c>
      <c r="X1319" s="343">
        <v>86</v>
      </c>
      <c r="Y1319" s="365">
        <v>80</v>
      </c>
      <c r="Z1319" s="365"/>
      <c r="AA1319" s="365">
        <v>112</v>
      </c>
      <c r="AB1319" s="365" t="s">
        <v>113</v>
      </c>
      <c r="AC1319" s="289">
        <v>80</v>
      </c>
      <c r="AD1319" s="365">
        <v>397645</v>
      </c>
      <c r="AE1319" s="2617">
        <v>871869681183200</v>
      </c>
      <c r="AF1319" s="365">
        <v>6</v>
      </c>
      <c r="AG1319" s="365" t="s">
        <v>113</v>
      </c>
      <c r="AH1319" s="2895">
        <v>4</v>
      </c>
      <c r="AL1319" s="2938"/>
    </row>
    <row r="1320" spans="2:38">
      <c r="B1320" s="2179"/>
      <c r="C1320" s="834" t="s">
        <v>2766</v>
      </c>
      <c r="D1320" s="834" t="s">
        <v>2193</v>
      </c>
      <c r="E1320" s="1483"/>
      <c r="F1320" s="847">
        <v>929001891602</v>
      </c>
      <c r="G1320" s="471">
        <v>8718696811856</v>
      </c>
      <c r="H1320" s="471" t="s">
        <v>1176</v>
      </c>
      <c r="I1320" s="471"/>
      <c r="J1320" s="435">
        <v>8</v>
      </c>
      <c r="K1320" s="1591">
        <v>670</v>
      </c>
      <c r="L1320" s="458">
        <v>2700</v>
      </c>
      <c r="M1320" s="474">
        <v>15000</v>
      </c>
      <c r="N1320" s="480">
        <v>2</v>
      </c>
      <c r="O1320" s="458" t="s">
        <v>117</v>
      </c>
      <c r="P1320" s="1994">
        <v>240</v>
      </c>
      <c r="Q1320" s="14"/>
      <c r="R1320" s="1755" t="s">
        <v>48</v>
      </c>
      <c r="S1320" s="458"/>
      <c r="T1320" s="458" t="s">
        <v>3140</v>
      </c>
      <c r="U1320" s="458" t="s">
        <v>112</v>
      </c>
      <c r="V1320" s="458" t="s">
        <v>116</v>
      </c>
      <c r="W1320" s="473" t="s">
        <v>198</v>
      </c>
      <c r="X1320" s="473">
        <v>83</v>
      </c>
      <c r="Y1320" s="458">
        <v>80</v>
      </c>
      <c r="Z1320" s="458"/>
      <c r="AA1320" s="458">
        <v>112</v>
      </c>
      <c r="AB1320" s="458" t="s">
        <v>113</v>
      </c>
      <c r="AC1320" s="480">
        <v>80</v>
      </c>
      <c r="AD1320" s="458">
        <v>397646</v>
      </c>
      <c r="AE1320" s="2613">
        <v>871869681185600</v>
      </c>
      <c r="AF1320" s="458">
        <v>6</v>
      </c>
      <c r="AG1320" s="458" t="s">
        <v>113</v>
      </c>
      <c r="AH1320" s="2826">
        <v>4</v>
      </c>
      <c r="AL1320" s="2938"/>
    </row>
    <row r="1321" spans="2:38" ht="14.5" customHeight="1">
      <c r="B1321" s="3"/>
      <c r="C1321" s="14"/>
      <c r="D1321" s="14"/>
      <c r="E1321" s="14"/>
      <c r="F1321" s="167"/>
      <c r="G1321" s="84"/>
      <c r="H1321" s="39"/>
      <c r="I1321" s="39"/>
      <c r="J1321" s="325"/>
      <c r="K1321" s="390"/>
      <c r="L1321" s="292"/>
      <c r="M1321" s="293"/>
      <c r="N1321" s="6"/>
      <c r="O1321" s="6"/>
      <c r="P1321" s="145"/>
      <c r="Q1321" s="14"/>
      <c r="R1321" s="6"/>
      <c r="S1321" s="6"/>
      <c r="T1321" s="6"/>
      <c r="U1321" s="6"/>
      <c r="V1321" s="6"/>
      <c r="W1321" s="6"/>
      <c r="X1321" s="6"/>
      <c r="Y1321" s="292"/>
      <c r="Z1321" s="292"/>
      <c r="AA1321" s="292"/>
      <c r="AB1321" s="6"/>
      <c r="AC1321" s="296"/>
      <c r="AD1321" s="292"/>
      <c r="AE1321" s="409"/>
      <c r="AF1321" s="6"/>
      <c r="AG1321" s="6"/>
      <c r="AH1321" s="688"/>
      <c r="AI1321"/>
      <c r="AL1321" s="2938"/>
    </row>
    <row r="1322" spans="2:38" s="1484" customFormat="1" ht="15" customHeight="1">
      <c r="B1322" s="1484" t="s">
        <v>167</v>
      </c>
      <c r="J1322" s="1666"/>
      <c r="K1322" s="1666"/>
      <c r="L1322" s="1901"/>
      <c r="M1322" s="1666"/>
      <c r="N1322" s="1666"/>
      <c r="O1322" s="1666"/>
      <c r="P1322" s="33"/>
      <c r="R1322" s="1666"/>
      <c r="S1322" s="1666"/>
      <c r="T1322" s="1666"/>
      <c r="U1322" s="1666"/>
      <c r="V1322" s="1666"/>
      <c r="W1322" s="1666"/>
      <c r="X1322" s="1666"/>
      <c r="Y1322" s="1901"/>
      <c r="Z1322" s="1901"/>
      <c r="AA1322" s="1901"/>
      <c r="AB1322" s="1666"/>
      <c r="AC1322" s="2483"/>
      <c r="AD1322" s="1901"/>
      <c r="AE1322" s="1901"/>
      <c r="AF1322" s="1666"/>
      <c r="AG1322" s="1666"/>
      <c r="AH1322" s="2791"/>
      <c r="AJ1322"/>
      <c r="AK1322" s="2933"/>
      <c r="AL1322" s="2938"/>
    </row>
    <row r="1323" spans="2:38">
      <c r="B1323" s="561" t="s">
        <v>2839</v>
      </c>
      <c r="C1323" s="1461" t="s">
        <v>2766</v>
      </c>
      <c r="D1323" s="1461" t="s">
        <v>2193</v>
      </c>
      <c r="E1323" s="1462"/>
      <c r="F1323" s="2305">
        <v>929003634602</v>
      </c>
      <c r="G1323" s="1220">
        <v>8720169194854</v>
      </c>
      <c r="H1323" s="1220" t="s">
        <v>1190</v>
      </c>
      <c r="I1323" s="1220"/>
      <c r="J1323" s="505">
        <v>2.1</v>
      </c>
      <c r="K1323" s="1221">
        <v>375</v>
      </c>
      <c r="L1323" s="269">
        <v>2700</v>
      </c>
      <c r="M1323" s="314">
        <v>50000</v>
      </c>
      <c r="N1323" s="309">
        <v>5</v>
      </c>
      <c r="O1323" s="1965" t="s">
        <v>168</v>
      </c>
      <c r="P1323" s="3258">
        <v>150</v>
      </c>
      <c r="Q1323" s="14"/>
      <c r="R1323" s="1768" t="s">
        <v>48</v>
      </c>
      <c r="S1323" s="269"/>
      <c r="T1323" s="269" t="s">
        <v>3130</v>
      </c>
      <c r="U1323" s="269" t="s">
        <v>167</v>
      </c>
      <c r="V1323" s="269" t="s">
        <v>116</v>
      </c>
      <c r="W1323" s="295" t="s">
        <v>198</v>
      </c>
      <c r="X1323" s="295">
        <v>190</v>
      </c>
      <c r="Y1323" s="269">
        <v>50</v>
      </c>
      <c r="Z1323" s="269"/>
      <c r="AA1323" s="269">
        <v>54</v>
      </c>
      <c r="AB1323" s="269" t="s">
        <v>113</v>
      </c>
      <c r="AC1323" s="309">
        <v>80</v>
      </c>
      <c r="AD1323" s="269">
        <v>1428242</v>
      </c>
      <c r="AE1323" s="2634">
        <v>872016919485400</v>
      </c>
      <c r="AF1323" s="269">
        <v>10</v>
      </c>
      <c r="AG1323" s="269" t="s">
        <v>113</v>
      </c>
      <c r="AH1323" s="2782">
        <v>4</v>
      </c>
      <c r="AL1323" s="2938"/>
    </row>
    <row r="1324" spans="2:38">
      <c r="B1324" s="211" t="s">
        <v>2840</v>
      </c>
      <c r="C1324" s="557" t="s">
        <v>2766</v>
      </c>
      <c r="D1324" s="557" t="s">
        <v>2193</v>
      </c>
      <c r="E1324" s="1463"/>
      <c r="F1324" s="3069">
        <v>929003610002</v>
      </c>
      <c r="G1324" s="815">
        <v>8720169174344</v>
      </c>
      <c r="H1324" s="815" t="s">
        <v>1191</v>
      </c>
      <c r="I1324" s="815"/>
      <c r="J1324" s="313">
        <v>2.1</v>
      </c>
      <c r="K1324" s="1143">
        <v>375</v>
      </c>
      <c r="L1324" s="271">
        <v>3000</v>
      </c>
      <c r="M1324" s="307">
        <v>50000</v>
      </c>
      <c r="N1324" s="290">
        <v>5</v>
      </c>
      <c r="O1324" s="1970" t="s">
        <v>168</v>
      </c>
      <c r="P1324" s="3259">
        <v>150</v>
      </c>
      <c r="Q1324" s="14"/>
      <c r="R1324" s="1771" t="s">
        <v>48</v>
      </c>
      <c r="S1324" s="271"/>
      <c r="T1324" s="271" t="s">
        <v>3130</v>
      </c>
      <c r="U1324" s="271" t="s">
        <v>167</v>
      </c>
      <c r="V1324" s="271" t="s">
        <v>147</v>
      </c>
      <c r="W1324" s="291" t="s">
        <v>198</v>
      </c>
      <c r="X1324" s="291">
        <v>190</v>
      </c>
      <c r="Y1324" s="271">
        <v>50</v>
      </c>
      <c r="Z1324" s="271"/>
      <c r="AA1324" s="271">
        <v>54</v>
      </c>
      <c r="AB1324" s="271" t="s">
        <v>113</v>
      </c>
      <c r="AC1324" s="290">
        <v>80</v>
      </c>
      <c r="AD1324" s="271">
        <v>1428240</v>
      </c>
      <c r="AE1324" s="2635">
        <v>872016917434400</v>
      </c>
      <c r="AF1324" s="271">
        <v>10</v>
      </c>
      <c r="AG1324" s="271" t="s">
        <v>113</v>
      </c>
      <c r="AH1324" s="2779">
        <v>4</v>
      </c>
      <c r="AL1324" s="2938"/>
    </row>
    <row r="1325" spans="2:38">
      <c r="B1325" s="120"/>
      <c r="C1325" s="834" t="s">
        <v>2766</v>
      </c>
      <c r="D1325" s="834" t="s">
        <v>2193</v>
      </c>
      <c r="E1325" s="1483"/>
      <c r="F1325" s="3070">
        <v>929003610102</v>
      </c>
      <c r="G1325" s="971">
        <v>8720169174368</v>
      </c>
      <c r="H1325" s="971" t="s">
        <v>1192</v>
      </c>
      <c r="I1325" s="971"/>
      <c r="J1325" s="575">
        <v>2.1</v>
      </c>
      <c r="K1325" s="1145">
        <v>375</v>
      </c>
      <c r="L1325" s="331">
        <v>4000</v>
      </c>
      <c r="M1325" s="310">
        <v>50000</v>
      </c>
      <c r="N1325" s="1059">
        <v>5</v>
      </c>
      <c r="O1325" s="1971" t="s">
        <v>168</v>
      </c>
      <c r="P1325" s="3260">
        <v>150</v>
      </c>
      <c r="Q1325" s="14"/>
      <c r="R1325" s="1770" t="s">
        <v>48</v>
      </c>
      <c r="S1325" s="331"/>
      <c r="T1325" s="331" t="s">
        <v>3130</v>
      </c>
      <c r="U1325" s="331" t="s">
        <v>167</v>
      </c>
      <c r="V1325" s="331" t="s">
        <v>121</v>
      </c>
      <c r="W1325" s="305" t="s">
        <v>198</v>
      </c>
      <c r="X1325" s="305">
        <v>190</v>
      </c>
      <c r="Y1325" s="331">
        <v>50</v>
      </c>
      <c r="Z1325" s="331"/>
      <c r="AA1325" s="331">
        <v>54</v>
      </c>
      <c r="AB1325" s="331" t="s">
        <v>113</v>
      </c>
      <c r="AC1325" s="1059">
        <v>80</v>
      </c>
      <c r="AD1325" s="331">
        <v>1428241</v>
      </c>
      <c r="AE1325" s="2636">
        <v>872016917436800</v>
      </c>
      <c r="AF1325" s="331">
        <v>10</v>
      </c>
      <c r="AG1325" s="331" t="s">
        <v>113</v>
      </c>
      <c r="AH1325" s="2833">
        <v>4</v>
      </c>
      <c r="AL1325" s="2938"/>
    </row>
    <row r="1326" spans="2:38">
      <c r="B1326" s="120"/>
      <c r="C1326" s="832" t="s">
        <v>2766</v>
      </c>
      <c r="D1326" s="832" t="s">
        <v>2193</v>
      </c>
      <c r="E1326" s="1490"/>
      <c r="F1326" s="2305">
        <v>929003795902</v>
      </c>
      <c r="G1326" s="1060">
        <v>8720169307926</v>
      </c>
      <c r="H1326" s="1060" t="s">
        <v>166</v>
      </c>
      <c r="I1326" s="1060"/>
      <c r="J1326" s="1062">
        <v>2.1</v>
      </c>
      <c r="K1326" s="1079">
        <v>375</v>
      </c>
      <c r="L1326" s="269">
        <v>2700</v>
      </c>
      <c r="M1326" s="270">
        <v>50000</v>
      </c>
      <c r="N1326" s="295">
        <v>5</v>
      </c>
      <c r="O1326" s="1962" t="s">
        <v>168</v>
      </c>
      <c r="P1326" s="3258">
        <v>220</v>
      </c>
      <c r="Q1326" s="973"/>
      <c r="R1326" s="1783" t="s">
        <v>48</v>
      </c>
      <c r="S1326" s="1634"/>
      <c r="T1326" s="1634" t="s">
        <v>3130</v>
      </c>
      <c r="U1326" s="1634" t="s">
        <v>167</v>
      </c>
      <c r="V1326" s="1634" t="s">
        <v>116</v>
      </c>
      <c r="W1326" s="295" t="s">
        <v>198</v>
      </c>
      <c r="X1326" s="295">
        <v>190</v>
      </c>
      <c r="Y1326" s="269">
        <v>50</v>
      </c>
      <c r="Z1326" s="269"/>
      <c r="AA1326" s="269">
        <v>54</v>
      </c>
      <c r="AB1326" s="1634" t="s">
        <v>133</v>
      </c>
      <c r="AC1326" s="295">
        <v>80</v>
      </c>
      <c r="AD1326" s="269">
        <v>1883375</v>
      </c>
      <c r="AE1326" s="2637">
        <v>872016930792600</v>
      </c>
      <c r="AF1326" s="269">
        <v>10</v>
      </c>
      <c r="AG1326" s="269" t="s">
        <v>113</v>
      </c>
      <c r="AH1326" s="2782">
        <v>4</v>
      </c>
      <c r="AL1326" s="2938"/>
    </row>
    <row r="1327" spans="2:38">
      <c r="B1327" s="120"/>
      <c r="C1327" s="557" t="s">
        <v>2766</v>
      </c>
      <c r="D1327" s="557" t="s">
        <v>2193</v>
      </c>
      <c r="E1327" s="1463"/>
      <c r="F1327" s="3069">
        <v>929003796002</v>
      </c>
      <c r="G1327" s="623">
        <v>8720169307940</v>
      </c>
      <c r="H1327" s="623" t="s">
        <v>35</v>
      </c>
      <c r="I1327" s="623"/>
      <c r="J1327" s="375">
        <v>2.1</v>
      </c>
      <c r="K1327" s="1075">
        <v>375</v>
      </c>
      <c r="L1327" s="271">
        <v>3000</v>
      </c>
      <c r="M1327" s="272">
        <v>50000</v>
      </c>
      <c r="N1327" s="291">
        <v>5</v>
      </c>
      <c r="O1327" s="1966" t="s">
        <v>168</v>
      </c>
      <c r="P1327" s="3259">
        <v>220</v>
      </c>
      <c r="Q1327" s="973"/>
      <c r="R1327" s="1785" t="s">
        <v>48</v>
      </c>
      <c r="S1327" s="308"/>
      <c r="T1327" s="308" t="s">
        <v>3130</v>
      </c>
      <c r="U1327" s="308" t="s">
        <v>167</v>
      </c>
      <c r="V1327" s="308" t="s">
        <v>147</v>
      </c>
      <c r="W1327" s="291" t="s">
        <v>198</v>
      </c>
      <c r="X1327" s="291">
        <v>190</v>
      </c>
      <c r="Y1327" s="271">
        <v>50</v>
      </c>
      <c r="Z1327" s="271"/>
      <c r="AA1327" s="271">
        <v>54</v>
      </c>
      <c r="AB1327" s="308" t="s">
        <v>133</v>
      </c>
      <c r="AC1327" s="291">
        <v>80</v>
      </c>
      <c r="AD1327" s="271">
        <v>1883374</v>
      </c>
      <c r="AE1327" s="2638">
        <v>872016930794000</v>
      </c>
      <c r="AF1327" s="271">
        <v>10</v>
      </c>
      <c r="AG1327" s="271" t="s">
        <v>113</v>
      </c>
      <c r="AH1327" s="2779">
        <v>4</v>
      </c>
      <c r="AL1327" s="2938"/>
    </row>
    <row r="1328" spans="2:38">
      <c r="B1328" s="121"/>
      <c r="C1328" s="834" t="s">
        <v>2766</v>
      </c>
      <c r="D1328" s="834" t="s">
        <v>2193</v>
      </c>
      <c r="E1328" s="1483"/>
      <c r="F1328" s="2306">
        <v>929003796102</v>
      </c>
      <c r="G1328" s="1051">
        <v>8720169307964</v>
      </c>
      <c r="H1328" s="1051" t="s">
        <v>169</v>
      </c>
      <c r="I1328" s="1051"/>
      <c r="J1328" s="807">
        <v>2.1</v>
      </c>
      <c r="K1328" s="1077">
        <v>375</v>
      </c>
      <c r="L1328" s="273">
        <v>4000</v>
      </c>
      <c r="M1328" s="274">
        <v>50000</v>
      </c>
      <c r="N1328" s="284">
        <v>5</v>
      </c>
      <c r="O1328" s="1964" t="s">
        <v>168</v>
      </c>
      <c r="P1328" s="3260">
        <v>220</v>
      </c>
      <c r="Q1328" s="973"/>
      <c r="R1328" s="1791" t="s">
        <v>48</v>
      </c>
      <c r="S1328" s="1670"/>
      <c r="T1328" s="1670" t="s">
        <v>3130</v>
      </c>
      <c r="U1328" s="1670" t="s">
        <v>167</v>
      </c>
      <c r="V1328" s="1670" t="s">
        <v>121</v>
      </c>
      <c r="W1328" s="284" t="s">
        <v>198</v>
      </c>
      <c r="X1328" s="284">
        <v>190</v>
      </c>
      <c r="Y1328" s="273">
        <v>50</v>
      </c>
      <c r="Z1328" s="273"/>
      <c r="AA1328" s="273">
        <v>54</v>
      </c>
      <c r="AB1328" s="1670" t="s">
        <v>133</v>
      </c>
      <c r="AC1328" s="284">
        <v>80</v>
      </c>
      <c r="AD1328" s="273">
        <v>1883373</v>
      </c>
      <c r="AE1328" s="2639">
        <v>872016930796400</v>
      </c>
      <c r="AF1328" s="273">
        <v>10</v>
      </c>
      <c r="AG1328" s="273" t="s">
        <v>113</v>
      </c>
      <c r="AH1328" s="2780">
        <v>4</v>
      </c>
      <c r="AL1328" s="2938"/>
    </row>
    <row r="1329" spans="2:38" ht="14.5" customHeight="1">
      <c r="B1329" s="14"/>
      <c r="C1329" s="14"/>
      <c r="D1329" s="14"/>
      <c r="E1329" s="8"/>
      <c r="F1329" s="2753" t="s">
        <v>2838</v>
      </c>
      <c r="G1329" s="32"/>
      <c r="H1329" s="16"/>
      <c r="I1329" s="16"/>
      <c r="J1329" s="782"/>
      <c r="K1329" s="390"/>
      <c r="L1329" s="292"/>
      <c r="M1329" s="783"/>
      <c r="N1329" s="294"/>
      <c r="O1329" s="6"/>
      <c r="P1329" s="762"/>
      <c r="Q1329" s="14"/>
      <c r="R1329" s="6"/>
      <c r="S1329" s="6"/>
      <c r="T1329" s="6"/>
      <c r="U1329" s="6"/>
      <c r="V1329" s="6"/>
      <c r="W1329" s="6"/>
      <c r="X1329" s="6"/>
      <c r="Y1329" s="292"/>
      <c r="Z1329" s="292"/>
      <c r="AA1329" s="292"/>
      <c r="AB1329" s="6"/>
      <c r="AC1329" s="294"/>
      <c r="AD1329" s="292"/>
      <c r="AE1329" s="119"/>
      <c r="AF1329" s="6"/>
      <c r="AG1329" s="6"/>
      <c r="AH1329" s="688"/>
      <c r="AI1329"/>
      <c r="AL1329" s="2938"/>
    </row>
    <row r="1330" spans="2:38" ht="14.5" customHeight="1">
      <c r="B1330" s="3"/>
      <c r="C1330" s="14"/>
      <c r="D1330" s="14"/>
      <c r="E1330" s="14"/>
      <c r="F1330" s="776"/>
      <c r="G1330" s="106"/>
      <c r="H1330" s="107"/>
      <c r="I1330" s="107"/>
      <c r="J1330" s="327"/>
      <c r="K1330" s="777"/>
      <c r="L1330" s="406"/>
      <c r="M1330" s="413"/>
      <c r="N1330" s="294"/>
      <c r="O1330" s="406"/>
      <c r="P1330" s="144"/>
      <c r="Q1330" s="14"/>
      <c r="R1330" s="406"/>
      <c r="S1330" s="406"/>
      <c r="T1330" s="406"/>
      <c r="U1330" s="406"/>
      <c r="V1330" s="406"/>
      <c r="W1330" s="406"/>
      <c r="X1330" s="406"/>
      <c r="Y1330" s="406"/>
      <c r="Z1330" s="406"/>
      <c r="AA1330" s="406"/>
      <c r="AB1330" s="406"/>
      <c r="AC1330" s="294"/>
      <c r="AD1330" s="406"/>
      <c r="AE1330" s="2530"/>
      <c r="AF1330" s="406"/>
      <c r="AG1330" s="406"/>
      <c r="AH1330" s="2896"/>
      <c r="AI1330"/>
      <c r="AL1330" s="2938"/>
    </row>
    <row r="1331" spans="2:38">
      <c r="B1331" s="561" t="s">
        <v>2841</v>
      </c>
      <c r="C1331" s="1461" t="s">
        <v>2766</v>
      </c>
      <c r="D1331" s="1461" t="s">
        <v>2193</v>
      </c>
      <c r="E1331" s="1462"/>
      <c r="F1331" s="2330">
        <v>929001346402</v>
      </c>
      <c r="G1331" s="1592">
        <v>8718696707494</v>
      </c>
      <c r="H1331" s="1593" t="s">
        <v>1230</v>
      </c>
      <c r="I1331" s="1593"/>
      <c r="J1331" s="849">
        <v>3.9</v>
      </c>
      <c r="K1331" s="1080">
        <v>265</v>
      </c>
      <c r="L1331" s="328">
        <v>2700</v>
      </c>
      <c r="M1331" s="1524">
        <v>40000</v>
      </c>
      <c r="N1331" s="1594">
        <v>5</v>
      </c>
      <c r="O1331" s="328" t="s">
        <v>134</v>
      </c>
      <c r="P1331" s="2502">
        <v>190</v>
      </c>
      <c r="Q1331" s="14"/>
      <c r="R1331" s="1858" t="s">
        <v>48</v>
      </c>
      <c r="S1331" s="328"/>
      <c r="T1331" s="328" t="s">
        <v>3134</v>
      </c>
      <c r="U1331" s="328" t="s">
        <v>167</v>
      </c>
      <c r="V1331" s="328" t="s">
        <v>116</v>
      </c>
      <c r="W1331" s="2042" t="s">
        <v>198</v>
      </c>
      <c r="X1331" s="2042">
        <v>67</v>
      </c>
      <c r="Y1331" s="328">
        <v>50</v>
      </c>
      <c r="Z1331" s="328"/>
      <c r="AA1331" s="328">
        <v>54</v>
      </c>
      <c r="AB1331" s="328" t="s">
        <v>133</v>
      </c>
      <c r="AC1331" s="1233">
        <v>97</v>
      </c>
      <c r="AD1331" s="328">
        <v>544215</v>
      </c>
      <c r="AE1331" s="2640">
        <v>871869670749400</v>
      </c>
      <c r="AF1331" s="328">
        <v>10</v>
      </c>
      <c r="AG1331" s="328" t="s">
        <v>113</v>
      </c>
      <c r="AH1331" s="1986">
        <v>4</v>
      </c>
      <c r="AL1331" s="2938"/>
    </row>
    <row r="1332" spans="2:38">
      <c r="B1332" s="2177"/>
      <c r="C1332" s="557" t="s">
        <v>2766</v>
      </c>
      <c r="D1332" s="557" t="s">
        <v>2193</v>
      </c>
      <c r="E1332" s="1463"/>
      <c r="F1332" s="2331">
        <v>929001346702</v>
      </c>
      <c r="G1332" s="103">
        <v>8718696707555</v>
      </c>
      <c r="H1332" s="67" t="s">
        <v>1231</v>
      </c>
      <c r="I1332" s="67"/>
      <c r="J1332" s="366">
        <v>3.9</v>
      </c>
      <c r="K1332" s="1076">
        <v>265</v>
      </c>
      <c r="L1332" s="320">
        <v>2700</v>
      </c>
      <c r="M1332" s="304">
        <v>40000</v>
      </c>
      <c r="N1332" s="393">
        <v>5</v>
      </c>
      <c r="O1332" s="320" t="s">
        <v>134</v>
      </c>
      <c r="P1332" s="2503">
        <v>190</v>
      </c>
      <c r="Q1332" s="14"/>
      <c r="R1332" s="1859" t="s">
        <v>48</v>
      </c>
      <c r="S1332" s="320"/>
      <c r="T1332" s="320" t="s">
        <v>3134</v>
      </c>
      <c r="U1332" s="320" t="s">
        <v>167</v>
      </c>
      <c r="V1332" s="320" t="s">
        <v>116</v>
      </c>
      <c r="W1332" s="301" t="s">
        <v>198</v>
      </c>
      <c r="X1332" s="301">
        <v>67</v>
      </c>
      <c r="Y1332" s="320">
        <v>50</v>
      </c>
      <c r="Z1332" s="320"/>
      <c r="AA1332" s="320">
        <v>54</v>
      </c>
      <c r="AB1332" s="320" t="s">
        <v>133</v>
      </c>
      <c r="AC1332" s="303">
        <v>97</v>
      </c>
      <c r="AD1332" s="320">
        <v>544211</v>
      </c>
      <c r="AE1332" s="2641">
        <v>871869670755500</v>
      </c>
      <c r="AF1332" s="320">
        <v>10</v>
      </c>
      <c r="AG1332" s="320" t="s">
        <v>113</v>
      </c>
      <c r="AH1332" s="664">
        <v>4</v>
      </c>
      <c r="AL1332" s="2938"/>
    </row>
    <row r="1333" spans="2:38">
      <c r="B1333" s="2177"/>
      <c r="C1333" s="557" t="s">
        <v>2766</v>
      </c>
      <c r="D1333" s="557" t="s">
        <v>2193</v>
      </c>
      <c r="E1333" s="1463"/>
      <c r="F1333" s="2332">
        <v>929001346802</v>
      </c>
      <c r="G1333" s="102">
        <v>8718696707579</v>
      </c>
      <c r="H1333" s="67" t="s">
        <v>1232</v>
      </c>
      <c r="I1333" s="67"/>
      <c r="J1333" s="366">
        <v>3.9</v>
      </c>
      <c r="K1333" s="1076">
        <v>280</v>
      </c>
      <c r="L1333" s="320">
        <v>3000</v>
      </c>
      <c r="M1333" s="304">
        <v>40000</v>
      </c>
      <c r="N1333" s="393">
        <v>5</v>
      </c>
      <c r="O1333" s="320" t="s">
        <v>134</v>
      </c>
      <c r="P1333" s="2503">
        <v>190</v>
      </c>
      <c r="Q1333" s="14"/>
      <c r="R1333" s="1859" t="s">
        <v>48</v>
      </c>
      <c r="S1333" s="320"/>
      <c r="T1333" s="320" t="s">
        <v>3134</v>
      </c>
      <c r="U1333" s="320" t="s">
        <v>167</v>
      </c>
      <c r="V1333" s="320" t="s">
        <v>147</v>
      </c>
      <c r="W1333" s="301" t="s">
        <v>198</v>
      </c>
      <c r="X1333" s="301">
        <v>71</v>
      </c>
      <c r="Y1333" s="320">
        <v>50</v>
      </c>
      <c r="Z1333" s="320"/>
      <c r="AA1333" s="320">
        <v>54</v>
      </c>
      <c r="AB1333" s="320" t="s">
        <v>133</v>
      </c>
      <c r="AC1333" s="303">
        <v>97</v>
      </c>
      <c r="AD1333" s="320">
        <v>391830</v>
      </c>
      <c r="AE1333" s="2642">
        <v>871869670757900</v>
      </c>
      <c r="AF1333" s="320">
        <v>10</v>
      </c>
      <c r="AG1333" s="320" t="s">
        <v>113</v>
      </c>
      <c r="AH1333" s="664">
        <v>4</v>
      </c>
      <c r="AL1333" s="2938"/>
    </row>
    <row r="1334" spans="2:38">
      <c r="B1334" s="120"/>
      <c r="C1334" s="557" t="s">
        <v>2766</v>
      </c>
      <c r="D1334" s="557" t="s">
        <v>2193</v>
      </c>
      <c r="E1334" s="1463"/>
      <c r="F1334" s="2332">
        <v>929001347002</v>
      </c>
      <c r="G1334" s="102">
        <v>8718696707616</v>
      </c>
      <c r="H1334" s="67" t="s">
        <v>1233</v>
      </c>
      <c r="I1334" s="67"/>
      <c r="J1334" s="366">
        <v>5.5</v>
      </c>
      <c r="K1334" s="1076">
        <v>355</v>
      </c>
      <c r="L1334" s="320">
        <v>2700</v>
      </c>
      <c r="M1334" s="304">
        <v>40000</v>
      </c>
      <c r="N1334" s="393">
        <v>5</v>
      </c>
      <c r="O1334" s="320" t="s">
        <v>134</v>
      </c>
      <c r="P1334" s="2503">
        <v>225</v>
      </c>
      <c r="Q1334" s="14"/>
      <c r="R1334" s="1859" t="s">
        <v>48</v>
      </c>
      <c r="S1334" s="320"/>
      <c r="T1334" s="320" t="s">
        <v>3130</v>
      </c>
      <c r="U1334" s="320" t="s">
        <v>167</v>
      </c>
      <c r="V1334" s="320" t="s">
        <v>116</v>
      </c>
      <c r="W1334" s="301" t="s">
        <v>198</v>
      </c>
      <c r="X1334" s="301">
        <v>64</v>
      </c>
      <c r="Y1334" s="320">
        <v>50</v>
      </c>
      <c r="Z1334" s="320"/>
      <c r="AA1334" s="320">
        <v>54</v>
      </c>
      <c r="AB1334" s="320" t="s">
        <v>133</v>
      </c>
      <c r="AC1334" s="303">
        <v>97</v>
      </c>
      <c r="AD1334" s="320">
        <v>544212</v>
      </c>
      <c r="AE1334" s="2642">
        <v>871869670761600</v>
      </c>
      <c r="AF1334" s="320">
        <v>10</v>
      </c>
      <c r="AG1334" s="320" t="s">
        <v>113</v>
      </c>
      <c r="AH1334" s="664">
        <v>4</v>
      </c>
      <c r="AL1334" s="2938"/>
    </row>
    <row r="1335" spans="2:38">
      <c r="B1335" s="2177"/>
      <c r="C1335" s="557" t="s">
        <v>2766</v>
      </c>
      <c r="D1335" s="557" t="s">
        <v>2193</v>
      </c>
      <c r="E1335" s="1463"/>
      <c r="F1335" s="2332">
        <v>929001347302</v>
      </c>
      <c r="G1335" s="102">
        <v>8718696707678</v>
      </c>
      <c r="H1335" s="67" t="s">
        <v>1234</v>
      </c>
      <c r="I1335" s="67"/>
      <c r="J1335" s="366">
        <v>5.5</v>
      </c>
      <c r="K1335" s="1076">
        <v>355</v>
      </c>
      <c r="L1335" s="320">
        <v>2700</v>
      </c>
      <c r="M1335" s="304">
        <v>40000</v>
      </c>
      <c r="N1335" s="393">
        <v>5</v>
      </c>
      <c r="O1335" s="320" t="s">
        <v>134</v>
      </c>
      <c r="P1335" s="2503">
        <v>225</v>
      </c>
      <c r="Q1335" s="14"/>
      <c r="R1335" s="1859" t="s">
        <v>48</v>
      </c>
      <c r="S1335" s="320"/>
      <c r="T1335" s="320" t="s">
        <v>3130</v>
      </c>
      <c r="U1335" s="320" t="s">
        <v>167</v>
      </c>
      <c r="V1335" s="320" t="s">
        <v>116</v>
      </c>
      <c r="W1335" s="301" t="s">
        <v>198</v>
      </c>
      <c r="X1335" s="301">
        <v>64</v>
      </c>
      <c r="Y1335" s="320">
        <v>50</v>
      </c>
      <c r="Z1335" s="320"/>
      <c r="AA1335" s="320">
        <v>54</v>
      </c>
      <c r="AB1335" s="320" t="s">
        <v>133</v>
      </c>
      <c r="AC1335" s="303">
        <v>97</v>
      </c>
      <c r="AD1335" s="320">
        <v>544209</v>
      </c>
      <c r="AE1335" s="2642">
        <v>871869670767800</v>
      </c>
      <c r="AF1335" s="320">
        <v>10</v>
      </c>
      <c r="AG1335" s="320" t="s">
        <v>113</v>
      </c>
      <c r="AH1335" s="664">
        <v>4</v>
      </c>
      <c r="AL1335" s="2938"/>
    </row>
    <row r="1336" spans="2:38">
      <c r="B1336" s="2177"/>
      <c r="C1336" s="557" t="s">
        <v>2766</v>
      </c>
      <c r="D1336" s="557" t="s">
        <v>2193</v>
      </c>
      <c r="E1336" s="1463"/>
      <c r="F1336" s="2332">
        <v>929001347102</v>
      </c>
      <c r="G1336" s="102">
        <v>8718696707630</v>
      </c>
      <c r="H1336" s="67" t="s">
        <v>1235</v>
      </c>
      <c r="I1336" s="67"/>
      <c r="J1336" s="366">
        <v>5.5</v>
      </c>
      <c r="K1336" s="1076">
        <v>375</v>
      </c>
      <c r="L1336" s="320">
        <v>3000</v>
      </c>
      <c r="M1336" s="304">
        <v>40000</v>
      </c>
      <c r="N1336" s="393">
        <v>5</v>
      </c>
      <c r="O1336" s="320" t="s">
        <v>134</v>
      </c>
      <c r="P1336" s="2503">
        <v>225</v>
      </c>
      <c r="Q1336" s="14"/>
      <c r="R1336" s="1859" t="s">
        <v>48</v>
      </c>
      <c r="S1336" s="320"/>
      <c r="T1336" s="320" t="s">
        <v>3130</v>
      </c>
      <c r="U1336" s="320" t="s">
        <v>167</v>
      </c>
      <c r="V1336" s="320" t="s">
        <v>147</v>
      </c>
      <c r="W1336" s="301" t="s">
        <v>198</v>
      </c>
      <c r="X1336" s="301">
        <v>68</v>
      </c>
      <c r="Y1336" s="320">
        <v>50</v>
      </c>
      <c r="Z1336" s="320"/>
      <c r="AA1336" s="320">
        <v>54</v>
      </c>
      <c r="AB1336" s="320" t="s">
        <v>133</v>
      </c>
      <c r="AC1336" s="303">
        <v>97</v>
      </c>
      <c r="AD1336" s="320">
        <v>391832</v>
      </c>
      <c r="AE1336" s="2642">
        <v>871869670763000</v>
      </c>
      <c r="AF1336" s="320">
        <v>10</v>
      </c>
      <c r="AG1336" s="320" t="s">
        <v>113</v>
      </c>
      <c r="AH1336" s="664">
        <v>4</v>
      </c>
      <c r="AL1336" s="2938"/>
    </row>
    <row r="1337" spans="2:38">
      <c r="B1337" s="2177"/>
      <c r="C1337" s="557" t="s">
        <v>2766</v>
      </c>
      <c r="D1337" s="557" t="s">
        <v>2193</v>
      </c>
      <c r="E1337" s="1463"/>
      <c r="F1337" s="2332">
        <v>929001347402</v>
      </c>
      <c r="G1337" s="102">
        <v>8718696707692</v>
      </c>
      <c r="H1337" s="67" t="s">
        <v>1236</v>
      </c>
      <c r="I1337" s="67"/>
      <c r="J1337" s="366">
        <v>5.5</v>
      </c>
      <c r="K1337" s="1076">
        <v>375</v>
      </c>
      <c r="L1337" s="320">
        <v>3000</v>
      </c>
      <c r="M1337" s="304">
        <v>40000</v>
      </c>
      <c r="N1337" s="393">
        <v>5</v>
      </c>
      <c r="O1337" s="320" t="s">
        <v>134</v>
      </c>
      <c r="P1337" s="2503">
        <v>225</v>
      </c>
      <c r="Q1337" s="14"/>
      <c r="R1337" s="1859" t="s">
        <v>48</v>
      </c>
      <c r="S1337" s="320"/>
      <c r="T1337" s="320" t="s">
        <v>3130</v>
      </c>
      <c r="U1337" s="320" t="s">
        <v>167</v>
      </c>
      <c r="V1337" s="320" t="s">
        <v>147</v>
      </c>
      <c r="W1337" s="301" t="s">
        <v>198</v>
      </c>
      <c r="X1337" s="301">
        <v>68</v>
      </c>
      <c r="Y1337" s="320">
        <v>50</v>
      </c>
      <c r="Z1337" s="320"/>
      <c r="AA1337" s="320">
        <v>54</v>
      </c>
      <c r="AB1337" s="320" t="s">
        <v>133</v>
      </c>
      <c r="AC1337" s="303">
        <v>97</v>
      </c>
      <c r="AD1337" s="320">
        <v>391834</v>
      </c>
      <c r="AE1337" s="2642">
        <v>871869670769200</v>
      </c>
      <c r="AF1337" s="320">
        <v>10</v>
      </c>
      <c r="AG1337" s="320" t="s">
        <v>113</v>
      </c>
      <c r="AH1337" s="664">
        <v>4</v>
      </c>
      <c r="AL1337" s="2938"/>
    </row>
    <row r="1338" spans="2:38">
      <c r="B1338" s="2179"/>
      <c r="C1338" s="834" t="s">
        <v>2766</v>
      </c>
      <c r="D1338" s="834" t="s">
        <v>2193</v>
      </c>
      <c r="E1338" s="1483"/>
      <c r="F1338" s="2333">
        <v>929001347502</v>
      </c>
      <c r="G1338" s="1230">
        <v>8718696707715</v>
      </c>
      <c r="H1338" s="1231" t="s">
        <v>1237</v>
      </c>
      <c r="I1338" s="1231"/>
      <c r="J1338" s="495">
        <v>5.5</v>
      </c>
      <c r="K1338" s="1078">
        <v>400</v>
      </c>
      <c r="L1338" s="273">
        <v>4000</v>
      </c>
      <c r="M1338" s="444">
        <v>40000</v>
      </c>
      <c r="N1338" s="577">
        <v>5</v>
      </c>
      <c r="O1338" s="273" t="s">
        <v>117</v>
      </c>
      <c r="P1338" s="2504">
        <v>225</v>
      </c>
      <c r="Q1338" s="14"/>
      <c r="R1338" s="1769" t="s">
        <v>48</v>
      </c>
      <c r="S1338" s="273"/>
      <c r="T1338" s="273" t="s">
        <v>3130</v>
      </c>
      <c r="U1338" s="273" t="s">
        <v>167</v>
      </c>
      <c r="V1338" s="273" t="s">
        <v>121</v>
      </c>
      <c r="W1338" s="284" t="s">
        <v>198</v>
      </c>
      <c r="X1338" s="284">
        <v>72</v>
      </c>
      <c r="Y1338" s="273">
        <v>50</v>
      </c>
      <c r="Z1338" s="273"/>
      <c r="AA1338" s="273">
        <v>54</v>
      </c>
      <c r="AB1338" s="273" t="s">
        <v>133</v>
      </c>
      <c r="AC1338" s="1235">
        <v>97</v>
      </c>
      <c r="AD1338" s="273">
        <v>391835</v>
      </c>
      <c r="AE1338" s="2643">
        <v>871869670771500</v>
      </c>
      <c r="AF1338" s="273">
        <v>10</v>
      </c>
      <c r="AG1338" s="273" t="s">
        <v>113</v>
      </c>
      <c r="AH1338" s="2780">
        <v>4</v>
      </c>
      <c r="AL1338" s="2938"/>
    </row>
    <row r="1339" spans="2:38" ht="14.5" customHeight="1">
      <c r="B1339" s="14"/>
      <c r="C1339" s="14"/>
      <c r="D1339" s="14"/>
      <c r="E1339" s="8"/>
      <c r="F1339" s="2753" t="s">
        <v>2842</v>
      </c>
      <c r="G1339" s="32"/>
      <c r="H1339" s="16"/>
      <c r="I1339" s="16"/>
      <c r="J1339" s="782"/>
      <c r="K1339" s="390"/>
      <c r="L1339" s="292"/>
      <c r="M1339" s="783"/>
      <c r="N1339" s="294"/>
      <c r="O1339" s="6"/>
      <c r="P1339" s="762"/>
      <c r="Q1339" s="14"/>
      <c r="R1339" s="6"/>
      <c r="S1339" s="6"/>
      <c r="T1339" s="6"/>
      <c r="U1339" s="6"/>
      <c r="V1339" s="6"/>
      <c r="W1339" s="6"/>
      <c r="X1339" s="6"/>
      <c r="Y1339" s="292"/>
      <c r="Z1339" s="292"/>
      <c r="AA1339" s="292"/>
      <c r="AB1339" s="6"/>
      <c r="AC1339" s="294"/>
      <c r="AD1339" s="292"/>
      <c r="AE1339" s="119"/>
      <c r="AF1339" s="6"/>
      <c r="AG1339" s="6"/>
      <c r="AH1339" s="688"/>
      <c r="AI1339"/>
      <c r="AL1339" s="2938"/>
    </row>
    <row r="1340" spans="2:38" ht="14.5" customHeight="1">
      <c r="B1340" s="14"/>
      <c r="C1340" s="14"/>
      <c r="D1340" s="14"/>
      <c r="E1340" s="14"/>
      <c r="F1340" s="635"/>
      <c r="G1340" s="622"/>
      <c r="H1340" s="107"/>
      <c r="I1340" s="107"/>
      <c r="J1340" s="2530"/>
      <c r="K1340" s="357"/>
      <c r="L1340" s="362"/>
      <c r="M1340" s="357"/>
      <c r="N1340" s="294"/>
      <c r="O1340" s="368"/>
      <c r="P1340" s="144"/>
      <c r="Q1340" s="14"/>
      <c r="R1340" s="368"/>
      <c r="S1340" s="368"/>
      <c r="T1340" s="368"/>
      <c r="U1340" s="368"/>
      <c r="V1340" s="368"/>
      <c r="W1340" s="368"/>
      <c r="X1340" s="368"/>
      <c r="Y1340" s="362"/>
      <c r="Z1340" s="362"/>
      <c r="AA1340" s="362"/>
      <c r="AB1340" s="368"/>
      <c r="AC1340" s="294"/>
      <c r="AD1340" s="362"/>
      <c r="AE1340" s="2661"/>
      <c r="AF1340" s="368"/>
      <c r="AG1340" s="368"/>
      <c r="AH1340" s="2847"/>
      <c r="AI1340"/>
      <c r="AL1340" s="2938"/>
    </row>
    <row r="1341" spans="2:38">
      <c r="B1341" s="561" t="s">
        <v>2843</v>
      </c>
      <c r="C1341" s="1461" t="s">
        <v>2766</v>
      </c>
      <c r="D1341" s="1461" t="s">
        <v>2193</v>
      </c>
      <c r="E1341" s="1462"/>
      <c r="F1341" s="2334">
        <v>929004247402</v>
      </c>
      <c r="G1341" s="1595">
        <v>8720169399280</v>
      </c>
      <c r="H1341" s="1595" t="s">
        <v>2383</v>
      </c>
      <c r="I1341" s="1595"/>
      <c r="J1341" s="371">
        <v>2.8</v>
      </c>
      <c r="K1341" s="400">
        <v>270</v>
      </c>
      <c r="L1341" s="506">
        <v>3000</v>
      </c>
      <c r="M1341" s="1494">
        <v>25000</v>
      </c>
      <c r="N1341" s="1204">
        <v>5</v>
      </c>
      <c r="O1341" s="506" t="s">
        <v>119</v>
      </c>
      <c r="P1341" s="2498">
        <v>100</v>
      </c>
      <c r="Q1341" s="508"/>
      <c r="R1341" s="1851" t="s">
        <v>48</v>
      </c>
      <c r="S1341" s="506"/>
      <c r="T1341" s="506" t="s">
        <v>3134</v>
      </c>
      <c r="U1341" s="506" t="s">
        <v>167</v>
      </c>
      <c r="V1341" s="506" t="s">
        <v>147</v>
      </c>
      <c r="W1341" s="519" t="s">
        <v>198</v>
      </c>
      <c r="X1341" s="519">
        <v>96</v>
      </c>
      <c r="Y1341" s="506">
        <v>50</v>
      </c>
      <c r="Z1341" s="506"/>
      <c r="AA1341" s="506">
        <v>54</v>
      </c>
      <c r="AB1341" s="506" t="s">
        <v>133</v>
      </c>
      <c r="AC1341" s="1206">
        <v>90</v>
      </c>
      <c r="AD1341" s="506">
        <v>2150477</v>
      </c>
      <c r="AE1341" s="1934">
        <v>872016939928000</v>
      </c>
      <c r="AF1341" s="506">
        <v>10</v>
      </c>
      <c r="AG1341" s="506" t="s">
        <v>113</v>
      </c>
      <c r="AH1341" s="2824">
        <v>4</v>
      </c>
      <c r="AL1341" s="2938"/>
    </row>
    <row r="1342" spans="2:38">
      <c r="B1342" s="120"/>
      <c r="C1342" s="557" t="s">
        <v>2766</v>
      </c>
      <c r="D1342" s="557" t="s">
        <v>2193</v>
      </c>
      <c r="E1342" s="1463"/>
      <c r="F1342" s="2335">
        <v>929004247302</v>
      </c>
      <c r="G1342" s="1292">
        <v>8720169399129</v>
      </c>
      <c r="H1342" s="1292" t="s">
        <v>2384</v>
      </c>
      <c r="I1342" s="1292"/>
      <c r="J1342" s="333">
        <v>2.8</v>
      </c>
      <c r="K1342" s="340">
        <v>270</v>
      </c>
      <c r="L1342" s="365">
        <v>2700</v>
      </c>
      <c r="M1342" s="420">
        <v>25000</v>
      </c>
      <c r="N1342" s="580">
        <v>5</v>
      </c>
      <c r="O1342" s="365" t="s">
        <v>119</v>
      </c>
      <c r="P1342" s="2499">
        <v>100</v>
      </c>
      <c r="Q1342" s="508"/>
      <c r="R1342" s="1852" t="s">
        <v>48</v>
      </c>
      <c r="S1342" s="365"/>
      <c r="T1342" s="365" t="s">
        <v>3134</v>
      </c>
      <c r="U1342" s="365" t="s">
        <v>167</v>
      </c>
      <c r="V1342" s="365" t="s">
        <v>116</v>
      </c>
      <c r="W1342" s="343" t="s">
        <v>198</v>
      </c>
      <c r="X1342" s="343">
        <v>96</v>
      </c>
      <c r="Y1342" s="365">
        <v>50</v>
      </c>
      <c r="Z1342" s="365"/>
      <c r="AA1342" s="365">
        <v>54</v>
      </c>
      <c r="AB1342" s="365" t="s">
        <v>133</v>
      </c>
      <c r="AC1342" s="401">
        <v>90</v>
      </c>
      <c r="AD1342" s="365">
        <v>2150466</v>
      </c>
      <c r="AE1342" s="466">
        <v>872016939912900</v>
      </c>
      <c r="AF1342" s="365">
        <v>10</v>
      </c>
      <c r="AG1342" s="365" t="s">
        <v>113</v>
      </c>
      <c r="AH1342" s="2895">
        <v>4</v>
      </c>
      <c r="AL1342" s="2938"/>
    </row>
    <row r="1343" spans="2:38">
      <c r="B1343" s="2193"/>
      <c r="C1343" s="557" t="s">
        <v>2766</v>
      </c>
      <c r="D1343" s="557" t="s">
        <v>2193</v>
      </c>
      <c r="E1343" s="1463"/>
      <c r="F1343" s="2336">
        <v>929004247602</v>
      </c>
      <c r="G1343" s="1293">
        <v>8720169399167</v>
      </c>
      <c r="H1343" s="1294" t="s">
        <v>2385</v>
      </c>
      <c r="I1343" s="1294"/>
      <c r="J1343" s="333">
        <v>2.8</v>
      </c>
      <c r="K1343" s="340">
        <v>270</v>
      </c>
      <c r="L1343" s="365">
        <v>2700</v>
      </c>
      <c r="M1343" s="420">
        <v>25000</v>
      </c>
      <c r="N1343" s="580">
        <v>5</v>
      </c>
      <c r="O1343" s="365" t="s">
        <v>119</v>
      </c>
      <c r="P1343" s="2499">
        <v>105</v>
      </c>
      <c r="Q1343" s="508"/>
      <c r="R1343" s="1852" t="s">
        <v>48</v>
      </c>
      <c r="S1343" s="365"/>
      <c r="T1343" s="365" t="s">
        <v>3134</v>
      </c>
      <c r="U1343" s="365" t="s">
        <v>167</v>
      </c>
      <c r="V1343" s="365" t="s">
        <v>116</v>
      </c>
      <c r="W1343" s="343" t="s">
        <v>198</v>
      </c>
      <c r="X1343" s="343">
        <v>96</v>
      </c>
      <c r="Y1343" s="365">
        <v>50</v>
      </c>
      <c r="Z1343" s="365"/>
      <c r="AA1343" s="365">
        <v>54</v>
      </c>
      <c r="AB1343" s="365" t="s">
        <v>133</v>
      </c>
      <c r="AC1343" s="401">
        <v>90</v>
      </c>
      <c r="AD1343" s="365">
        <v>2150468</v>
      </c>
      <c r="AE1343" s="1935">
        <v>872016939916700</v>
      </c>
      <c r="AF1343" s="365">
        <v>10</v>
      </c>
      <c r="AG1343" s="365" t="s">
        <v>113</v>
      </c>
      <c r="AH1343" s="2895">
        <v>4</v>
      </c>
      <c r="AL1343" s="2938"/>
    </row>
    <row r="1344" spans="2:38">
      <c r="B1344" s="2177"/>
      <c r="C1344" s="557" t="s">
        <v>2766</v>
      </c>
      <c r="D1344" s="557" t="s">
        <v>2193</v>
      </c>
      <c r="E1344" s="1463"/>
      <c r="F1344" s="2335">
        <v>929004247102</v>
      </c>
      <c r="G1344" s="1292">
        <v>8720169399143</v>
      </c>
      <c r="H1344" s="1292" t="s">
        <v>2386</v>
      </c>
      <c r="I1344" s="1292"/>
      <c r="J1344" s="333">
        <v>2.8</v>
      </c>
      <c r="K1344" s="340">
        <v>280</v>
      </c>
      <c r="L1344" s="365" t="s">
        <v>3708</v>
      </c>
      <c r="M1344" s="420">
        <v>25000</v>
      </c>
      <c r="N1344" s="391">
        <v>5</v>
      </c>
      <c r="O1344" s="365" t="s">
        <v>119</v>
      </c>
      <c r="P1344" s="2499">
        <v>115</v>
      </c>
      <c r="Q1344" s="508"/>
      <c r="R1344" s="1852" t="s">
        <v>48</v>
      </c>
      <c r="S1344" s="365"/>
      <c r="T1344" s="365" t="s">
        <v>3134</v>
      </c>
      <c r="U1344" s="365" t="s">
        <v>167</v>
      </c>
      <c r="V1344" s="365" t="s">
        <v>170</v>
      </c>
      <c r="W1344" s="343" t="s">
        <v>198</v>
      </c>
      <c r="X1344" s="343">
        <v>100</v>
      </c>
      <c r="Y1344" s="365">
        <v>50</v>
      </c>
      <c r="Z1344" s="365"/>
      <c r="AA1344" s="365">
        <v>54</v>
      </c>
      <c r="AB1344" s="365" t="s">
        <v>133</v>
      </c>
      <c r="AC1344" s="824">
        <v>90</v>
      </c>
      <c r="AD1344" s="365">
        <v>2150474</v>
      </c>
      <c r="AE1344" s="466">
        <v>872016939914300</v>
      </c>
      <c r="AF1344" s="365">
        <v>10</v>
      </c>
      <c r="AG1344" s="365" t="s">
        <v>113</v>
      </c>
      <c r="AH1344" s="2895">
        <v>4</v>
      </c>
      <c r="AL1344" s="2938"/>
    </row>
    <row r="1345" spans="2:38">
      <c r="B1345" s="2177"/>
      <c r="C1345" s="557" t="s">
        <v>2766</v>
      </c>
      <c r="D1345" s="557" t="s">
        <v>2193</v>
      </c>
      <c r="E1345" s="1463"/>
      <c r="F1345" s="2335">
        <v>929004247902</v>
      </c>
      <c r="G1345" s="1292">
        <v>8720169399204</v>
      </c>
      <c r="H1345" s="1292" t="s">
        <v>2387</v>
      </c>
      <c r="I1345" s="1292"/>
      <c r="J1345" s="333">
        <v>3.7</v>
      </c>
      <c r="K1345" s="340">
        <v>355</v>
      </c>
      <c r="L1345" s="365">
        <v>2700</v>
      </c>
      <c r="M1345" s="420">
        <v>25000</v>
      </c>
      <c r="N1345" s="580">
        <v>5</v>
      </c>
      <c r="O1345" s="365" t="s">
        <v>119</v>
      </c>
      <c r="P1345" s="2499">
        <v>115</v>
      </c>
      <c r="Q1345" s="508"/>
      <c r="R1345" s="1852" t="s">
        <v>48</v>
      </c>
      <c r="S1345" s="365"/>
      <c r="T1345" s="365" t="s">
        <v>3130</v>
      </c>
      <c r="U1345" s="365" t="s">
        <v>167</v>
      </c>
      <c r="V1345" s="365" t="s">
        <v>116</v>
      </c>
      <c r="W1345" s="343" t="s">
        <v>198</v>
      </c>
      <c r="X1345" s="343">
        <v>95</v>
      </c>
      <c r="Y1345" s="365">
        <v>50</v>
      </c>
      <c r="Z1345" s="365"/>
      <c r="AA1345" s="365">
        <v>54</v>
      </c>
      <c r="AB1345" s="365" t="s">
        <v>133</v>
      </c>
      <c r="AC1345" s="401">
        <v>90</v>
      </c>
      <c r="AD1345" s="365">
        <v>2150475</v>
      </c>
      <c r="AE1345" s="466">
        <v>872016939920400</v>
      </c>
      <c r="AF1345" s="365">
        <v>10</v>
      </c>
      <c r="AG1345" s="365" t="s">
        <v>113</v>
      </c>
      <c r="AH1345" s="2895">
        <v>4</v>
      </c>
      <c r="AL1345" s="2938"/>
    </row>
    <row r="1346" spans="2:38">
      <c r="B1346" s="2177"/>
      <c r="C1346" s="557" t="s">
        <v>2766</v>
      </c>
      <c r="D1346" s="557" t="s">
        <v>2193</v>
      </c>
      <c r="E1346" s="1463"/>
      <c r="F1346" s="2335">
        <v>929004247952</v>
      </c>
      <c r="G1346" s="1292">
        <v>8721103052360</v>
      </c>
      <c r="H1346" s="1292" t="s">
        <v>2402</v>
      </c>
      <c r="I1346" s="1292" t="s">
        <v>2743</v>
      </c>
      <c r="J1346" s="333">
        <v>3.7</v>
      </c>
      <c r="K1346" s="340">
        <v>355</v>
      </c>
      <c r="L1346" s="275">
        <v>2700</v>
      </c>
      <c r="M1346" s="420">
        <v>25000</v>
      </c>
      <c r="N1346" s="580">
        <v>5</v>
      </c>
      <c r="O1346" s="363" t="s">
        <v>119</v>
      </c>
      <c r="P1346" s="2510">
        <v>575</v>
      </c>
      <c r="Q1346" s="508"/>
      <c r="R1346" s="1796" t="s">
        <v>48</v>
      </c>
      <c r="S1346" s="363"/>
      <c r="T1346" s="363" t="s">
        <v>3130</v>
      </c>
      <c r="U1346" s="363" t="s">
        <v>167</v>
      </c>
      <c r="V1346" s="363" t="s">
        <v>116</v>
      </c>
      <c r="W1346" s="363" t="s">
        <v>198</v>
      </c>
      <c r="X1346" s="363">
        <v>95</v>
      </c>
      <c r="Y1346" s="275">
        <v>50</v>
      </c>
      <c r="Z1346" s="275"/>
      <c r="AA1346" s="275">
        <v>54</v>
      </c>
      <c r="AB1346" s="363" t="s">
        <v>133</v>
      </c>
      <c r="AC1346" s="401">
        <v>90</v>
      </c>
      <c r="AD1346" s="275">
        <v>2150475</v>
      </c>
      <c r="AE1346" s="466">
        <v>872110305236000</v>
      </c>
      <c r="AF1346" s="275">
        <v>6</v>
      </c>
      <c r="AG1346" s="275" t="s">
        <v>113</v>
      </c>
      <c r="AH1346" s="2848">
        <v>20</v>
      </c>
      <c r="AL1346" s="2938"/>
    </row>
    <row r="1347" spans="2:38">
      <c r="B1347" s="2177"/>
      <c r="C1347" s="557" t="s">
        <v>2766</v>
      </c>
      <c r="D1347" s="557" t="s">
        <v>2193</v>
      </c>
      <c r="E1347" s="1463"/>
      <c r="F1347" s="2335">
        <v>929004248202</v>
      </c>
      <c r="G1347" s="1292">
        <v>8720169399341</v>
      </c>
      <c r="H1347" s="67" t="s">
        <v>2388</v>
      </c>
      <c r="I1347" s="67"/>
      <c r="J1347" s="333">
        <v>3.7</v>
      </c>
      <c r="K1347" s="340">
        <v>355</v>
      </c>
      <c r="L1347" s="365">
        <v>2700</v>
      </c>
      <c r="M1347" s="420">
        <v>25000</v>
      </c>
      <c r="N1347" s="580">
        <v>5</v>
      </c>
      <c r="O1347" s="365" t="s">
        <v>119</v>
      </c>
      <c r="P1347" s="2499">
        <v>120</v>
      </c>
      <c r="Q1347" s="508"/>
      <c r="R1347" s="1852" t="s">
        <v>48</v>
      </c>
      <c r="S1347" s="365"/>
      <c r="T1347" s="365" t="s">
        <v>3130</v>
      </c>
      <c r="U1347" s="365" t="s">
        <v>167</v>
      </c>
      <c r="V1347" s="365" t="s">
        <v>116</v>
      </c>
      <c r="W1347" s="343" t="s">
        <v>198</v>
      </c>
      <c r="X1347" s="343">
        <v>95</v>
      </c>
      <c r="Y1347" s="365">
        <v>50</v>
      </c>
      <c r="Z1347" s="365"/>
      <c r="AA1347" s="365">
        <v>54</v>
      </c>
      <c r="AB1347" s="365" t="s">
        <v>133</v>
      </c>
      <c r="AC1347" s="401">
        <v>90</v>
      </c>
      <c r="AD1347" s="365">
        <v>2150478</v>
      </c>
      <c r="AE1347" s="466">
        <v>872016939934100</v>
      </c>
      <c r="AF1347" s="365">
        <v>10</v>
      </c>
      <c r="AG1347" s="365" t="s">
        <v>113</v>
      </c>
      <c r="AH1347" s="2895">
        <v>4</v>
      </c>
      <c r="AL1347" s="2938"/>
    </row>
    <row r="1348" spans="2:38">
      <c r="B1348" s="2177"/>
      <c r="C1348" s="557" t="s">
        <v>2766</v>
      </c>
      <c r="D1348" s="557" t="s">
        <v>2193</v>
      </c>
      <c r="E1348" s="1463"/>
      <c r="F1348" s="2335">
        <v>929004248002</v>
      </c>
      <c r="G1348" s="1292">
        <v>8720169399440</v>
      </c>
      <c r="H1348" s="1292" t="s">
        <v>2389</v>
      </c>
      <c r="I1348" s="1292"/>
      <c r="J1348" s="333">
        <v>3.7</v>
      </c>
      <c r="K1348" s="340">
        <v>365</v>
      </c>
      <c r="L1348" s="365">
        <v>3000</v>
      </c>
      <c r="M1348" s="420">
        <v>25000</v>
      </c>
      <c r="N1348" s="580">
        <v>5</v>
      </c>
      <c r="O1348" s="365" t="s">
        <v>119</v>
      </c>
      <c r="P1348" s="2499">
        <v>115</v>
      </c>
      <c r="Q1348" s="508"/>
      <c r="R1348" s="1852" t="s">
        <v>48</v>
      </c>
      <c r="S1348" s="365"/>
      <c r="T1348" s="365" t="s">
        <v>3130</v>
      </c>
      <c r="U1348" s="365" t="s">
        <v>167</v>
      </c>
      <c r="V1348" s="365" t="s">
        <v>147</v>
      </c>
      <c r="W1348" s="343" t="s">
        <v>198</v>
      </c>
      <c r="X1348" s="343">
        <v>98</v>
      </c>
      <c r="Y1348" s="365">
        <v>50</v>
      </c>
      <c r="Z1348" s="365"/>
      <c r="AA1348" s="365">
        <v>54</v>
      </c>
      <c r="AB1348" s="365" t="s">
        <v>133</v>
      </c>
      <c r="AC1348" s="401">
        <v>90</v>
      </c>
      <c r="AD1348" s="365">
        <v>2150469</v>
      </c>
      <c r="AE1348" s="466">
        <v>872016939944000</v>
      </c>
      <c r="AF1348" s="365">
        <v>10</v>
      </c>
      <c r="AG1348" s="365" t="s">
        <v>113</v>
      </c>
      <c r="AH1348" s="2895">
        <v>4</v>
      </c>
      <c r="AL1348" s="2938"/>
    </row>
    <row r="1349" spans="2:38">
      <c r="B1349" s="120"/>
      <c r="C1349" s="557" t="s">
        <v>2766</v>
      </c>
      <c r="D1349" s="557" t="s">
        <v>2193</v>
      </c>
      <c r="E1349" s="1463"/>
      <c r="F1349" s="2335">
        <v>929004248052</v>
      </c>
      <c r="G1349" s="1292">
        <v>8721103052384</v>
      </c>
      <c r="H1349" s="67" t="s">
        <v>2404</v>
      </c>
      <c r="I1349" s="67" t="s">
        <v>2743</v>
      </c>
      <c r="J1349" s="333">
        <v>3.7</v>
      </c>
      <c r="K1349" s="340">
        <v>365</v>
      </c>
      <c r="L1349" s="275">
        <v>3000</v>
      </c>
      <c r="M1349" s="420">
        <v>25000</v>
      </c>
      <c r="N1349" s="580">
        <v>5</v>
      </c>
      <c r="O1349" s="363" t="s">
        <v>119</v>
      </c>
      <c r="P1349" s="2499">
        <v>575</v>
      </c>
      <c r="Q1349" s="508"/>
      <c r="R1349" s="1796" t="s">
        <v>48</v>
      </c>
      <c r="S1349" s="363"/>
      <c r="T1349" s="363" t="s">
        <v>3130</v>
      </c>
      <c r="U1349" s="363" t="s">
        <v>167</v>
      </c>
      <c r="V1349" s="363" t="s">
        <v>147</v>
      </c>
      <c r="W1349" s="363" t="s">
        <v>198</v>
      </c>
      <c r="X1349" s="363">
        <v>98</v>
      </c>
      <c r="Y1349" s="275">
        <v>50</v>
      </c>
      <c r="Z1349" s="275"/>
      <c r="AA1349" s="275">
        <v>54</v>
      </c>
      <c r="AB1349" s="363" t="s">
        <v>133</v>
      </c>
      <c r="AC1349" s="401">
        <v>90</v>
      </c>
      <c r="AD1349" s="275">
        <v>2150469</v>
      </c>
      <c r="AE1349" s="466">
        <v>872110305238400</v>
      </c>
      <c r="AF1349" s="275">
        <v>6</v>
      </c>
      <c r="AG1349" s="275" t="s">
        <v>113</v>
      </c>
      <c r="AH1349" s="2848">
        <v>20</v>
      </c>
      <c r="AL1349" s="2938"/>
    </row>
    <row r="1350" spans="2:38">
      <c r="B1350" s="2177"/>
      <c r="C1350" s="557" t="s">
        <v>2766</v>
      </c>
      <c r="D1350" s="557" t="s">
        <v>2193</v>
      </c>
      <c r="E1350" s="1463"/>
      <c r="F1350" s="2335">
        <v>929004248302</v>
      </c>
      <c r="G1350" s="1292">
        <v>8720169399365</v>
      </c>
      <c r="H1350" s="1292" t="s">
        <v>2390</v>
      </c>
      <c r="I1350" s="1292"/>
      <c r="J1350" s="333">
        <v>3.7</v>
      </c>
      <c r="K1350" s="340">
        <v>365</v>
      </c>
      <c r="L1350" s="365">
        <v>3000</v>
      </c>
      <c r="M1350" s="420">
        <v>25000</v>
      </c>
      <c r="N1350" s="580">
        <v>5</v>
      </c>
      <c r="O1350" s="365" t="s">
        <v>119</v>
      </c>
      <c r="P1350" s="2499">
        <v>120</v>
      </c>
      <c r="Q1350" s="508"/>
      <c r="R1350" s="1852" t="s">
        <v>48</v>
      </c>
      <c r="S1350" s="365"/>
      <c r="T1350" s="365" t="s">
        <v>3130</v>
      </c>
      <c r="U1350" s="365" t="s">
        <v>167</v>
      </c>
      <c r="V1350" s="365" t="s">
        <v>147</v>
      </c>
      <c r="W1350" s="343" t="s">
        <v>198</v>
      </c>
      <c r="X1350" s="343">
        <v>98</v>
      </c>
      <c r="Y1350" s="365">
        <v>50</v>
      </c>
      <c r="Z1350" s="365"/>
      <c r="AA1350" s="365">
        <v>54</v>
      </c>
      <c r="AB1350" s="365" t="s">
        <v>133</v>
      </c>
      <c r="AC1350" s="401">
        <v>90</v>
      </c>
      <c r="AD1350" s="365">
        <v>2150471</v>
      </c>
      <c r="AE1350" s="466">
        <v>872016939936500</v>
      </c>
      <c r="AF1350" s="365">
        <v>10</v>
      </c>
      <c r="AG1350" s="365" t="s">
        <v>113</v>
      </c>
      <c r="AH1350" s="2895">
        <v>4</v>
      </c>
      <c r="AL1350" s="2938"/>
    </row>
    <row r="1351" spans="2:38">
      <c r="B1351" s="2193"/>
      <c r="C1351" s="557" t="s">
        <v>2766</v>
      </c>
      <c r="D1351" s="557" t="s">
        <v>2193</v>
      </c>
      <c r="E1351" s="1463"/>
      <c r="F1351" s="2335">
        <v>929004248102</v>
      </c>
      <c r="G1351" s="1292">
        <v>8720169399464</v>
      </c>
      <c r="H1351" s="1292" t="s">
        <v>2391</v>
      </c>
      <c r="I1351" s="1292"/>
      <c r="J1351" s="333">
        <v>3.7</v>
      </c>
      <c r="K1351" s="340">
        <v>380</v>
      </c>
      <c r="L1351" s="365">
        <v>4000</v>
      </c>
      <c r="M1351" s="420">
        <v>25000</v>
      </c>
      <c r="N1351" s="580">
        <v>5</v>
      </c>
      <c r="O1351" s="365" t="s">
        <v>119</v>
      </c>
      <c r="P1351" s="2499">
        <v>115</v>
      </c>
      <c r="Q1351" s="508"/>
      <c r="R1351" s="1852" t="s">
        <v>48</v>
      </c>
      <c r="S1351" s="365"/>
      <c r="T1351" s="365" t="s">
        <v>3130</v>
      </c>
      <c r="U1351" s="365" t="s">
        <v>167</v>
      </c>
      <c r="V1351" s="365" t="s">
        <v>121</v>
      </c>
      <c r="W1351" s="343" t="s">
        <v>198</v>
      </c>
      <c r="X1351" s="343">
        <v>102</v>
      </c>
      <c r="Y1351" s="365">
        <v>50</v>
      </c>
      <c r="Z1351" s="365"/>
      <c r="AA1351" s="365">
        <v>54</v>
      </c>
      <c r="AB1351" s="365" t="s">
        <v>133</v>
      </c>
      <c r="AC1351" s="401">
        <v>90</v>
      </c>
      <c r="AD1351" s="365">
        <v>2150467</v>
      </c>
      <c r="AE1351" s="466">
        <v>872016939946400</v>
      </c>
      <c r="AF1351" s="365">
        <v>10</v>
      </c>
      <c r="AG1351" s="365" t="s">
        <v>113</v>
      </c>
      <c r="AH1351" s="2895">
        <v>4</v>
      </c>
      <c r="AL1351" s="2938"/>
    </row>
    <row r="1352" spans="2:38">
      <c r="B1352" s="120"/>
      <c r="C1352" s="557" t="s">
        <v>2766</v>
      </c>
      <c r="D1352" s="557" t="s">
        <v>2193</v>
      </c>
      <c r="E1352" s="1463"/>
      <c r="F1352" s="2335">
        <v>929004248402</v>
      </c>
      <c r="G1352" s="1292">
        <v>8720169399389</v>
      </c>
      <c r="H1352" s="67" t="s">
        <v>2392</v>
      </c>
      <c r="I1352" s="67"/>
      <c r="J1352" s="333">
        <v>3.7</v>
      </c>
      <c r="K1352" s="340">
        <v>370</v>
      </c>
      <c r="L1352" s="365">
        <v>4000</v>
      </c>
      <c r="M1352" s="420">
        <v>25000</v>
      </c>
      <c r="N1352" s="580">
        <v>5</v>
      </c>
      <c r="O1352" s="365" t="s">
        <v>119</v>
      </c>
      <c r="P1352" s="2499">
        <v>120</v>
      </c>
      <c r="Q1352" s="508"/>
      <c r="R1352" s="1852" t="s">
        <v>48</v>
      </c>
      <c r="S1352" s="365"/>
      <c r="T1352" s="365" t="s">
        <v>3130</v>
      </c>
      <c r="U1352" s="365" t="s">
        <v>167</v>
      </c>
      <c r="V1352" s="365" t="s">
        <v>121</v>
      </c>
      <c r="W1352" s="343" t="s">
        <v>198</v>
      </c>
      <c r="X1352" s="343">
        <v>100</v>
      </c>
      <c r="Y1352" s="365">
        <v>50</v>
      </c>
      <c r="Z1352" s="365"/>
      <c r="AA1352" s="365">
        <v>54</v>
      </c>
      <c r="AB1352" s="365" t="s">
        <v>133</v>
      </c>
      <c r="AC1352" s="401">
        <v>90</v>
      </c>
      <c r="AD1352" s="365">
        <v>2150479</v>
      </c>
      <c r="AE1352" s="466">
        <v>872016939938900</v>
      </c>
      <c r="AF1352" s="365">
        <v>10</v>
      </c>
      <c r="AG1352" s="365" t="s">
        <v>113</v>
      </c>
      <c r="AH1352" s="2895">
        <v>4</v>
      </c>
      <c r="AL1352" s="2938"/>
    </row>
    <row r="1353" spans="2:38">
      <c r="B1353" s="120"/>
      <c r="C1353" s="557" t="s">
        <v>2766</v>
      </c>
      <c r="D1353" s="557" t="s">
        <v>2193</v>
      </c>
      <c r="E1353" s="1463"/>
      <c r="F1353" s="2335">
        <v>929004247202</v>
      </c>
      <c r="G1353" s="1292">
        <v>8720169399488</v>
      </c>
      <c r="H1353" s="67" t="s">
        <v>2393</v>
      </c>
      <c r="I1353" s="67"/>
      <c r="J1353" s="333">
        <v>3.7</v>
      </c>
      <c r="K1353" s="340">
        <v>355</v>
      </c>
      <c r="L1353" s="365" t="s">
        <v>3708</v>
      </c>
      <c r="M1353" s="420">
        <v>25000</v>
      </c>
      <c r="N1353" s="580">
        <v>5</v>
      </c>
      <c r="O1353" s="365" t="s">
        <v>119</v>
      </c>
      <c r="P1353" s="2499">
        <v>130</v>
      </c>
      <c r="Q1353" s="508"/>
      <c r="R1353" s="1852" t="s">
        <v>48</v>
      </c>
      <c r="S1353" s="365"/>
      <c r="T1353" s="365" t="s">
        <v>3130</v>
      </c>
      <c r="U1353" s="365" t="s">
        <v>167</v>
      </c>
      <c r="V1353" s="365" t="s">
        <v>170</v>
      </c>
      <c r="W1353" s="343" t="s">
        <v>198</v>
      </c>
      <c r="X1353" s="343">
        <v>95</v>
      </c>
      <c r="Y1353" s="365">
        <v>50</v>
      </c>
      <c r="Z1353" s="365"/>
      <c r="AA1353" s="365">
        <v>54</v>
      </c>
      <c r="AB1353" s="365" t="s">
        <v>133</v>
      </c>
      <c r="AC1353" s="401">
        <v>90</v>
      </c>
      <c r="AD1353" s="365">
        <v>2150476</v>
      </c>
      <c r="AE1353" s="466">
        <v>872016939948800</v>
      </c>
      <c r="AF1353" s="365">
        <v>10</v>
      </c>
      <c r="AG1353" s="365" t="s">
        <v>113</v>
      </c>
      <c r="AH1353" s="2895">
        <v>4</v>
      </c>
      <c r="AL1353" s="2938"/>
    </row>
    <row r="1354" spans="2:38">
      <c r="B1354" s="120"/>
      <c r="C1354" s="557" t="s">
        <v>2766</v>
      </c>
      <c r="D1354" s="557" t="s">
        <v>2193</v>
      </c>
      <c r="E1354" s="1463"/>
      <c r="F1354" s="2335">
        <v>929004255802</v>
      </c>
      <c r="G1354" s="1292">
        <v>8721103038357</v>
      </c>
      <c r="H1354" s="1292" t="s">
        <v>2701</v>
      </c>
      <c r="I1354" s="1292"/>
      <c r="J1354" s="333">
        <v>5.5</v>
      </c>
      <c r="K1354" s="340">
        <v>575</v>
      </c>
      <c r="L1354" s="365">
        <v>2700</v>
      </c>
      <c r="M1354" s="420">
        <v>25000</v>
      </c>
      <c r="N1354" s="580">
        <v>5</v>
      </c>
      <c r="O1354" s="365" t="s">
        <v>119</v>
      </c>
      <c r="P1354" s="958">
        <v>140</v>
      </c>
      <c r="Q1354" s="508"/>
      <c r="R1354" s="1852" t="s">
        <v>48</v>
      </c>
      <c r="S1354" s="365"/>
      <c r="T1354" s="365" t="s">
        <v>3142</v>
      </c>
      <c r="U1354" s="365" t="s">
        <v>167</v>
      </c>
      <c r="V1354" s="365" t="s">
        <v>116</v>
      </c>
      <c r="W1354" s="343" t="s">
        <v>198</v>
      </c>
      <c r="X1354" s="343">
        <v>104</v>
      </c>
      <c r="Y1354" s="365">
        <v>50</v>
      </c>
      <c r="Z1354" s="365"/>
      <c r="AA1354" s="365">
        <v>54</v>
      </c>
      <c r="AB1354" s="365" t="s">
        <v>133</v>
      </c>
      <c r="AC1354" s="401">
        <v>90</v>
      </c>
      <c r="AD1354" s="365">
        <v>2192977</v>
      </c>
      <c r="AE1354" s="466">
        <v>872110303835700</v>
      </c>
      <c r="AF1354" s="365">
        <v>10</v>
      </c>
      <c r="AG1354" s="365" t="s">
        <v>113</v>
      </c>
      <c r="AH1354" s="2895">
        <v>4</v>
      </c>
      <c r="AL1354" s="2938"/>
    </row>
    <row r="1355" spans="2:38">
      <c r="B1355" s="120"/>
      <c r="C1355" s="557" t="s">
        <v>2766</v>
      </c>
      <c r="D1355" s="557" t="s">
        <v>2193</v>
      </c>
      <c r="E1355" s="1463"/>
      <c r="F1355" s="2335">
        <v>929004255702</v>
      </c>
      <c r="G1355" s="1292">
        <v>8721103038210</v>
      </c>
      <c r="H1355" s="1292" t="s">
        <v>2702</v>
      </c>
      <c r="I1355" s="1292"/>
      <c r="J1355" s="333">
        <v>5.5</v>
      </c>
      <c r="K1355" s="340">
        <v>575</v>
      </c>
      <c r="L1355" s="365" t="s">
        <v>3708</v>
      </c>
      <c r="M1355" s="420">
        <v>25000</v>
      </c>
      <c r="N1355" s="580">
        <v>5</v>
      </c>
      <c r="O1355" s="365" t="s">
        <v>119</v>
      </c>
      <c r="P1355" s="958">
        <v>155</v>
      </c>
      <c r="Q1355" s="508"/>
      <c r="R1355" s="1852" t="s">
        <v>48</v>
      </c>
      <c r="S1355" s="365"/>
      <c r="T1355" s="365" t="s">
        <v>3142</v>
      </c>
      <c r="U1355" s="365" t="s">
        <v>167</v>
      </c>
      <c r="V1355" s="365" t="s">
        <v>170</v>
      </c>
      <c r="W1355" s="343" t="s">
        <v>198</v>
      </c>
      <c r="X1355" s="343">
        <v>104</v>
      </c>
      <c r="Y1355" s="365">
        <v>50</v>
      </c>
      <c r="Z1355" s="365"/>
      <c r="AA1355" s="365">
        <v>54</v>
      </c>
      <c r="AB1355" s="365" t="s">
        <v>133</v>
      </c>
      <c r="AC1355" s="401">
        <v>90</v>
      </c>
      <c r="AD1355" s="365">
        <v>2192975</v>
      </c>
      <c r="AE1355" s="466">
        <v>872110303821000</v>
      </c>
      <c r="AF1355" s="365">
        <v>10</v>
      </c>
      <c r="AG1355" s="365" t="s">
        <v>113</v>
      </c>
      <c r="AH1355" s="2895">
        <v>4</v>
      </c>
      <c r="AL1355" s="2938"/>
    </row>
    <row r="1356" spans="2:38">
      <c r="B1356" s="120"/>
      <c r="C1356" s="557" t="s">
        <v>2766</v>
      </c>
      <c r="D1356" s="557" t="s">
        <v>2193</v>
      </c>
      <c r="E1356" s="1463"/>
      <c r="F1356" s="2335">
        <v>929004255902</v>
      </c>
      <c r="G1356" s="1292">
        <v>8721103038272</v>
      </c>
      <c r="H1356" s="1292" t="s">
        <v>2394</v>
      </c>
      <c r="I1356" s="1292"/>
      <c r="J1356" s="333">
        <v>5.5</v>
      </c>
      <c r="K1356" s="340">
        <v>575</v>
      </c>
      <c r="L1356" s="365">
        <v>3000</v>
      </c>
      <c r="M1356" s="420">
        <v>25000</v>
      </c>
      <c r="N1356" s="580">
        <v>5</v>
      </c>
      <c r="O1356" s="365" t="s">
        <v>119</v>
      </c>
      <c r="P1356" s="2499">
        <v>140</v>
      </c>
      <c r="Q1356" s="508"/>
      <c r="R1356" s="1852" t="s">
        <v>48</v>
      </c>
      <c r="S1356" s="365"/>
      <c r="T1356" s="365" t="s">
        <v>3142</v>
      </c>
      <c r="U1356" s="365" t="s">
        <v>167</v>
      </c>
      <c r="V1356" s="365" t="s">
        <v>147</v>
      </c>
      <c r="W1356" s="343" t="s">
        <v>198</v>
      </c>
      <c r="X1356" s="343">
        <v>104</v>
      </c>
      <c r="Y1356" s="365">
        <v>50</v>
      </c>
      <c r="Z1356" s="365"/>
      <c r="AA1356" s="365">
        <v>54</v>
      </c>
      <c r="AB1356" s="365" t="s">
        <v>133</v>
      </c>
      <c r="AC1356" s="401">
        <v>90</v>
      </c>
      <c r="AD1356" s="365">
        <v>2192976</v>
      </c>
      <c r="AE1356" s="466">
        <v>872110303827200</v>
      </c>
      <c r="AF1356" s="365">
        <v>10</v>
      </c>
      <c r="AG1356" s="365" t="s">
        <v>113</v>
      </c>
      <c r="AH1356" s="2895">
        <v>4</v>
      </c>
      <c r="AL1356" s="2938"/>
    </row>
    <row r="1357" spans="2:38">
      <c r="B1357" s="2177"/>
      <c r="C1357" s="557" t="s">
        <v>2766</v>
      </c>
      <c r="D1357" s="557" t="s">
        <v>2193</v>
      </c>
      <c r="E1357" s="1463"/>
      <c r="F1357" s="2335">
        <v>929004256002</v>
      </c>
      <c r="G1357" s="1292">
        <v>8721103038234</v>
      </c>
      <c r="H1357" s="1292" t="s">
        <v>2395</v>
      </c>
      <c r="I1357" s="1292"/>
      <c r="J1357" s="333">
        <v>5.5</v>
      </c>
      <c r="K1357" s="340">
        <v>575</v>
      </c>
      <c r="L1357" s="365">
        <v>4000</v>
      </c>
      <c r="M1357" s="420">
        <v>25000</v>
      </c>
      <c r="N1357" s="580">
        <v>5</v>
      </c>
      <c r="O1357" s="365" t="s">
        <v>119</v>
      </c>
      <c r="P1357" s="2499">
        <v>140</v>
      </c>
      <c r="Q1357" s="508"/>
      <c r="R1357" s="1852" t="s">
        <v>48</v>
      </c>
      <c r="S1357" s="365"/>
      <c r="T1357" s="365" t="s">
        <v>3142</v>
      </c>
      <c r="U1357" s="365" t="s">
        <v>167</v>
      </c>
      <c r="V1357" s="365" t="s">
        <v>121</v>
      </c>
      <c r="W1357" s="343" t="s">
        <v>198</v>
      </c>
      <c r="X1357" s="343">
        <v>104</v>
      </c>
      <c r="Y1357" s="365">
        <v>50</v>
      </c>
      <c r="Z1357" s="365"/>
      <c r="AA1357" s="365">
        <v>54</v>
      </c>
      <c r="AB1357" s="365" t="s">
        <v>133</v>
      </c>
      <c r="AC1357" s="401">
        <v>90</v>
      </c>
      <c r="AD1357" s="365">
        <v>2192981</v>
      </c>
      <c r="AE1357" s="466">
        <v>872110303823400</v>
      </c>
      <c r="AF1357" s="365">
        <v>10</v>
      </c>
      <c r="AG1357" s="365" t="s">
        <v>113</v>
      </c>
      <c r="AH1357" s="2895">
        <v>4</v>
      </c>
      <c r="AL1357" s="2938"/>
    </row>
    <row r="1358" spans="2:38">
      <c r="B1358" s="2177"/>
      <c r="C1358" s="557" t="s">
        <v>2766</v>
      </c>
      <c r="D1358" s="557" t="s">
        <v>2193</v>
      </c>
      <c r="E1358" s="1463"/>
      <c r="F1358" s="2335">
        <v>929004256102</v>
      </c>
      <c r="G1358" s="1292">
        <v>8721103038258</v>
      </c>
      <c r="H1358" s="1292" t="s">
        <v>2703</v>
      </c>
      <c r="I1358" s="1292"/>
      <c r="J1358" s="333">
        <v>5.5</v>
      </c>
      <c r="K1358" s="340">
        <v>575</v>
      </c>
      <c r="L1358" s="365">
        <v>6500</v>
      </c>
      <c r="M1358" s="420">
        <v>25000</v>
      </c>
      <c r="N1358" s="580">
        <v>5</v>
      </c>
      <c r="O1358" s="365" t="s">
        <v>119</v>
      </c>
      <c r="P1358" s="958">
        <v>140</v>
      </c>
      <c r="Q1358" s="508"/>
      <c r="R1358" s="1852" t="s">
        <v>48</v>
      </c>
      <c r="S1358" s="365"/>
      <c r="T1358" s="365" t="s">
        <v>3142</v>
      </c>
      <c r="U1358" s="365" t="s">
        <v>167</v>
      </c>
      <c r="V1358" s="365" t="s">
        <v>150</v>
      </c>
      <c r="W1358" s="343" t="s">
        <v>198</v>
      </c>
      <c r="X1358" s="343">
        <v>104</v>
      </c>
      <c r="Y1358" s="365">
        <v>50</v>
      </c>
      <c r="Z1358" s="365"/>
      <c r="AA1358" s="365">
        <v>54</v>
      </c>
      <c r="AB1358" s="365" t="s">
        <v>133</v>
      </c>
      <c r="AC1358" s="401">
        <v>90</v>
      </c>
      <c r="AD1358" s="365">
        <v>2192982</v>
      </c>
      <c r="AE1358" s="466">
        <v>872110303825800</v>
      </c>
      <c r="AF1358" s="365">
        <v>10</v>
      </c>
      <c r="AG1358" s="365" t="s">
        <v>113</v>
      </c>
      <c r="AH1358" s="2895">
        <v>4</v>
      </c>
      <c r="AL1358" s="2938"/>
    </row>
    <row r="1359" spans="2:38">
      <c r="B1359" s="120"/>
      <c r="C1359" s="557" t="s">
        <v>2766</v>
      </c>
      <c r="D1359" s="557" t="s">
        <v>2193</v>
      </c>
      <c r="E1359" s="1463"/>
      <c r="F1359" s="2335">
        <v>929004256202</v>
      </c>
      <c r="G1359" s="1292">
        <v>8721103038296</v>
      </c>
      <c r="H1359" s="67" t="s">
        <v>2381</v>
      </c>
      <c r="I1359" s="67"/>
      <c r="J1359" s="333">
        <v>5.5</v>
      </c>
      <c r="K1359" s="340">
        <v>650</v>
      </c>
      <c r="L1359" s="365">
        <v>3000</v>
      </c>
      <c r="M1359" s="420">
        <v>25000</v>
      </c>
      <c r="N1359" s="580">
        <v>5</v>
      </c>
      <c r="O1359" s="365" t="s">
        <v>119</v>
      </c>
      <c r="P1359" s="2499">
        <v>150</v>
      </c>
      <c r="Q1359" s="508"/>
      <c r="R1359" s="1852" t="s">
        <v>48</v>
      </c>
      <c r="S1359" s="365"/>
      <c r="T1359" s="365" t="s">
        <v>3109</v>
      </c>
      <c r="U1359" s="365" t="s">
        <v>167</v>
      </c>
      <c r="V1359" s="365" t="s">
        <v>147</v>
      </c>
      <c r="W1359" s="343" t="s">
        <v>198</v>
      </c>
      <c r="X1359" s="343">
        <v>118</v>
      </c>
      <c r="Y1359" s="365">
        <v>50</v>
      </c>
      <c r="Z1359" s="365"/>
      <c r="AA1359" s="365">
        <v>55.5</v>
      </c>
      <c r="AB1359" s="365" t="s">
        <v>133</v>
      </c>
      <c r="AC1359" s="401">
        <v>90</v>
      </c>
      <c r="AD1359" s="365">
        <v>2192978</v>
      </c>
      <c r="AE1359" s="466">
        <v>872110303829600</v>
      </c>
      <c r="AF1359" s="365">
        <v>10</v>
      </c>
      <c r="AG1359" s="365" t="s">
        <v>113</v>
      </c>
      <c r="AH1359" s="2895">
        <v>4</v>
      </c>
      <c r="AL1359" s="2938"/>
    </row>
    <row r="1360" spans="2:38">
      <c r="B1360" s="2193"/>
      <c r="C1360" s="557" t="s">
        <v>2766</v>
      </c>
      <c r="D1360" s="557" t="s">
        <v>2193</v>
      </c>
      <c r="E1360" s="1463"/>
      <c r="F1360" s="2335">
        <v>929004256302</v>
      </c>
      <c r="G1360" s="1292">
        <v>8721103038319</v>
      </c>
      <c r="H1360" s="67" t="s">
        <v>2382</v>
      </c>
      <c r="I1360" s="67"/>
      <c r="J1360" s="333">
        <v>5.5</v>
      </c>
      <c r="K1360" s="340">
        <v>680</v>
      </c>
      <c r="L1360" s="275">
        <v>4000</v>
      </c>
      <c r="M1360" s="420">
        <v>25000</v>
      </c>
      <c r="N1360" s="580">
        <v>5</v>
      </c>
      <c r="O1360" s="363" t="s">
        <v>119</v>
      </c>
      <c r="P1360" s="2499">
        <v>150</v>
      </c>
      <c r="Q1360" s="508"/>
      <c r="R1360" s="1796" t="s">
        <v>48</v>
      </c>
      <c r="S1360" s="363"/>
      <c r="T1360" s="363" t="s">
        <v>3109</v>
      </c>
      <c r="U1360" s="363" t="s">
        <v>167</v>
      </c>
      <c r="V1360" s="363" t="s">
        <v>121</v>
      </c>
      <c r="W1360" s="363" t="s">
        <v>198</v>
      </c>
      <c r="X1360" s="363">
        <v>123</v>
      </c>
      <c r="Y1360" s="275">
        <v>50</v>
      </c>
      <c r="Z1360" s="275"/>
      <c r="AA1360" s="275">
        <v>55.5</v>
      </c>
      <c r="AB1360" s="363" t="s">
        <v>133</v>
      </c>
      <c r="AC1360" s="401">
        <v>90</v>
      </c>
      <c r="AD1360" s="275">
        <v>2192980</v>
      </c>
      <c r="AE1360" s="466">
        <v>872110303831900</v>
      </c>
      <c r="AF1360" s="275">
        <v>10</v>
      </c>
      <c r="AG1360" s="275" t="s">
        <v>113</v>
      </c>
      <c r="AH1360" s="2848">
        <v>4</v>
      </c>
      <c r="AL1360" s="2938"/>
    </row>
    <row r="1361" spans="2:38">
      <c r="B1361" s="2194"/>
      <c r="C1361" s="834" t="s">
        <v>2766</v>
      </c>
      <c r="D1361" s="834" t="s">
        <v>2193</v>
      </c>
      <c r="E1361" s="1483"/>
      <c r="F1361" s="2337">
        <v>929004256402</v>
      </c>
      <c r="G1361" s="1401">
        <v>8721103038333</v>
      </c>
      <c r="H1361" s="1402" t="s">
        <v>2396</v>
      </c>
      <c r="I1361" s="1402"/>
      <c r="J1361" s="485">
        <v>5.5</v>
      </c>
      <c r="K1361" s="428">
        <v>680</v>
      </c>
      <c r="L1361" s="458">
        <v>6500</v>
      </c>
      <c r="M1361" s="1312">
        <v>25000</v>
      </c>
      <c r="N1361" s="470">
        <v>5</v>
      </c>
      <c r="O1361" s="458" t="s">
        <v>119</v>
      </c>
      <c r="P1361" s="2500">
        <v>150</v>
      </c>
      <c r="Q1361" s="508"/>
      <c r="R1361" s="1755" t="s">
        <v>48</v>
      </c>
      <c r="S1361" s="458"/>
      <c r="T1361" s="458" t="s">
        <v>3109</v>
      </c>
      <c r="U1361" s="458" t="s">
        <v>167</v>
      </c>
      <c r="V1361" s="458" t="s">
        <v>150</v>
      </c>
      <c r="W1361" s="473" t="s">
        <v>198</v>
      </c>
      <c r="X1361" s="473">
        <v>123</v>
      </c>
      <c r="Y1361" s="458">
        <v>50</v>
      </c>
      <c r="Z1361" s="458"/>
      <c r="AA1361" s="458">
        <v>55.5</v>
      </c>
      <c r="AB1361" s="458" t="s">
        <v>133</v>
      </c>
      <c r="AC1361" s="628">
        <v>90</v>
      </c>
      <c r="AD1361" s="458">
        <v>2192979</v>
      </c>
      <c r="AE1361" s="1933">
        <v>872110303833300</v>
      </c>
      <c r="AF1361" s="458">
        <v>10</v>
      </c>
      <c r="AG1361" s="458" t="s">
        <v>113</v>
      </c>
      <c r="AH1361" s="2826">
        <v>4</v>
      </c>
      <c r="AL1361" s="2938"/>
    </row>
    <row r="1362" spans="2:38" ht="14.5" customHeight="1">
      <c r="B1362" s="3"/>
      <c r="C1362" s="14"/>
      <c r="D1362" s="14"/>
      <c r="E1362" s="14"/>
      <c r="F1362" s="2759" t="s">
        <v>2844</v>
      </c>
      <c r="G1362" s="2"/>
      <c r="H1362" s="39"/>
      <c r="I1362" s="39"/>
      <c r="J1362" s="325"/>
      <c r="K1362" s="292"/>
      <c r="L1362" s="292"/>
      <c r="M1362" s="293"/>
      <c r="N1362" s="6"/>
      <c r="O1362" s="6"/>
      <c r="P1362" s="145"/>
      <c r="Q1362" s="14"/>
      <c r="R1362" s="6"/>
      <c r="S1362" s="6"/>
      <c r="T1362" s="6"/>
      <c r="U1362" s="6"/>
      <c r="V1362" s="6"/>
      <c r="W1362" s="6"/>
      <c r="X1362" s="6"/>
      <c r="Y1362" s="292"/>
      <c r="Z1362" s="292"/>
      <c r="AA1362" s="292"/>
      <c r="AB1362" s="6"/>
      <c r="AC1362" s="296"/>
      <c r="AD1362" s="292"/>
      <c r="AE1362" s="292"/>
      <c r="AF1362" s="6"/>
      <c r="AG1362" s="6"/>
      <c r="AH1362" s="688"/>
      <c r="AI1362"/>
      <c r="AL1362" s="2938"/>
    </row>
    <row r="1363" spans="2:38" ht="14.5" customHeight="1">
      <c r="B1363" s="14"/>
      <c r="C1363" s="14"/>
      <c r="D1363" s="14"/>
      <c r="E1363" s="14"/>
      <c r="F1363" s="635"/>
      <c r="G1363" s="622"/>
      <c r="H1363" s="107"/>
      <c r="I1363" s="107"/>
      <c r="J1363" s="2530"/>
      <c r="K1363" s="357"/>
      <c r="L1363" s="362"/>
      <c r="M1363" s="357"/>
      <c r="N1363" s="294"/>
      <c r="O1363" s="368"/>
      <c r="P1363" s="144"/>
      <c r="Q1363" s="14"/>
      <c r="R1363" s="368"/>
      <c r="S1363" s="368"/>
      <c r="T1363" s="368"/>
      <c r="U1363" s="368"/>
      <c r="V1363" s="368"/>
      <c r="W1363" s="368"/>
      <c r="X1363" s="368"/>
      <c r="Y1363" s="362"/>
      <c r="Z1363" s="362"/>
      <c r="AA1363" s="362"/>
      <c r="AB1363" s="368"/>
      <c r="AC1363" s="294"/>
      <c r="AD1363" s="362"/>
      <c r="AE1363" s="2661"/>
      <c r="AF1363" s="368"/>
      <c r="AG1363" s="368"/>
      <c r="AH1363" s="2847"/>
      <c r="AI1363"/>
      <c r="AL1363" s="2938"/>
    </row>
    <row r="1364" spans="2:38">
      <c r="B1364" s="1657" t="s">
        <v>2845</v>
      </c>
      <c r="C1364" s="1395" t="s">
        <v>2766</v>
      </c>
      <c r="D1364" s="1395" t="s">
        <v>2193</v>
      </c>
      <c r="E1364" s="1501" t="s">
        <v>2769</v>
      </c>
      <c r="F1364" s="885">
        <v>929004221002</v>
      </c>
      <c r="G1364" s="1566">
        <v>8720169369696</v>
      </c>
      <c r="H1364" s="1566" t="s">
        <v>2662</v>
      </c>
      <c r="I1364" s="1566"/>
      <c r="J1364" s="1406">
        <v>4.8</v>
      </c>
      <c r="K1364" s="1596">
        <v>360</v>
      </c>
      <c r="L1364" s="1939" t="s">
        <v>3700</v>
      </c>
      <c r="M1364" s="1568">
        <v>15000</v>
      </c>
      <c r="N1364" s="1398">
        <v>2</v>
      </c>
      <c r="O1364" s="1696" t="s">
        <v>117</v>
      </c>
      <c r="P1364" s="2509">
        <v>160</v>
      </c>
      <c r="Q1364" s="508"/>
      <c r="R1364" s="1860" t="s">
        <v>48</v>
      </c>
      <c r="S1364" s="1696"/>
      <c r="T1364" s="1696" t="s">
        <v>3130</v>
      </c>
      <c r="U1364" s="1696" t="s">
        <v>167</v>
      </c>
      <c r="V1364" s="1696" t="s">
        <v>3002</v>
      </c>
      <c r="W1364" s="1598" t="s">
        <v>198</v>
      </c>
      <c r="X1364" s="1598">
        <v>75</v>
      </c>
      <c r="Y1364" s="1939">
        <v>50</v>
      </c>
      <c r="Z1364" s="1939"/>
      <c r="AA1364" s="1939">
        <v>61.5</v>
      </c>
      <c r="AB1364" s="1696" t="s">
        <v>133</v>
      </c>
      <c r="AC1364" s="1398">
        <v>80</v>
      </c>
      <c r="AD1364" s="1939">
        <v>2105338</v>
      </c>
      <c r="AE1364" s="2619">
        <v>872016936969600</v>
      </c>
      <c r="AF1364" s="1939">
        <v>10</v>
      </c>
      <c r="AG1364" s="1939" t="s">
        <v>113</v>
      </c>
      <c r="AH1364" s="2900">
        <v>4</v>
      </c>
      <c r="AL1364" s="2938"/>
    </row>
    <row r="1365" spans="2:38" ht="14.5" customHeight="1">
      <c r="B1365" s="14"/>
      <c r="C1365" s="14"/>
      <c r="D1365" s="14"/>
      <c r="E1365" s="14"/>
      <c r="F1365" s="2759" t="s">
        <v>2846</v>
      </c>
      <c r="G1365" s="21"/>
      <c r="H1365" s="14"/>
      <c r="I1365" s="14"/>
      <c r="J1365" s="145"/>
      <c r="K1365" s="145"/>
      <c r="L1365" s="404"/>
      <c r="M1365" s="145"/>
      <c r="N1365" s="145"/>
      <c r="O1365" s="145"/>
      <c r="P1365" s="144"/>
      <c r="Q1365" s="14"/>
      <c r="R1365" s="145"/>
      <c r="S1365" s="145"/>
      <c r="T1365" s="145"/>
      <c r="U1365" s="145"/>
      <c r="V1365" s="145"/>
      <c r="W1365" s="145"/>
      <c r="X1365" s="145"/>
      <c r="Y1365" s="404"/>
      <c r="Z1365" s="404"/>
      <c r="AA1365" s="404"/>
      <c r="AB1365" s="145"/>
      <c r="AC1365" s="145"/>
      <c r="AD1365" s="404"/>
      <c r="AE1365" s="404"/>
      <c r="AF1365" s="145"/>
      <c r="AG1365" s="145"/>
      <c r="AH1365" s="2828"/>
      <c r="AI1365"/>
      <c r="AL1365" s="2938"/>
    </row>
    <row r="1366" spans="2:38" ht="14.5" customHeight="1">
      <c r="B1366" s="14"/>
      <c r="C1366" s="14"/>
      <c r="D1366" s="14"/>
      <c r="E1366" s="14"/>
      <c r="F1366" s="21"/>
      <c r="G1366" s="21"/>
      <c r="H1366" s="14"/>
      <c r="I1366" s="14"/>
      <c r="J1366" s="145"/>
      <c r="K1366" s="145"/>
      <c r="L1366" s="404"/>
      <c r="M1366" s="145"/>
      <c r="N1366" s="145"/>
      <c r="O1366" s="145"/>
      <c r="P1366" s="144"/>
      <c r="Q1366" s="14"/>
      <c r="R1366" s="145"/>
      <c r="S1366" s="145"/>
      <c r="T1366" s="145"/>
      <c r="U1366" s="145"/>
      <c r="V1366" s="145"/>
      <c r="W1366" s="145"/>
      <c r="X1366" s="145"/>
      <c r="Y1366" s="404"/>
      <c r="Z1366" s="404"/>
      <c r="AA1366" s="404"/>
      <c r="AB1366" s="145"/>
      <c r="AC1366" s="145"/>
      <c r="AD1366" s="404"/>
      <c r="AE1366" s="404"/>
      <c r="AF1366" s="145"/>
      <c r="AG1366" s="145"/>
      <c r="AH1366" s="2828"/>
      <c r="AI1366"/>
      <c r="AL1366" s="2938"/>
    </row>
    <row r="1367" spans="2:38" ht="14.5" customHeight="1">
      <c r="B1367" s="32"/>
      <c r="C1367" s="14"/>
      <c r="D1367" s="14"/>
      <c r="E1367" s="14"/>
      <c r="F1367" s="14"/>
      <c r="G1367" s="14"/>
      <c r="H1367" s="14"/>
      <c r="I1367" s="14"/>
      <c r="J1367" s="145"/>
      <c r="K1367" s="145"/>
      <c r="L1367" s="404"/>
      <c r="M1367" s="145"/>
      <c r="N1367" s="145"/>
      <c r="O1367" s="145"/>
      <c r="P1367" s="145"/>
      <c r="Q1367" s="14"/>
      <c r="R1367" s="145"/>
      <c r="S1367" s="145"/>
      <c r="T1367" s="145"/>
      <c r="U1367" s="145"/>
      <c r="V1367" s="145"/>
      <c r="W1367" s="145"/>
      <c r="X1367" s="145"/>
      <c r="Y1367" s="404"/>
      <c r="Z1367" s="404"/>
      <c r="AA1367" s="404"/>
      <c r="AB1367" s="145"/>
      <c r="AC1367" s="145"/>
      <c r="AD1367" s="404"/>
      <c r="AE1367" s="404"/>
      <c r="AF1367" s="145"/>
      <c r="AG1367" s="145"/>
      <c r="AH1367" s="2828"/>
      <c r="AI1367"/>
      <c r="AL1367" s="2938"/>
    </row>
    <row r="1368" spans="2:38">
      <c r="B1368" s="1657" t="s">
        <v>2847</v>
      </c>
      <c r="C1368" s="1395" t="s">
        <v>2766</v>
      </c>
      <c r="D1368" s="1395" t="s">
        <v>2193</v>
      </c>
      <c r="E1368" s="1501"/>
      <c r="F1368" s="2324">
        <v>929002981855</v>
      </c>
      <c r="G1368" s="1403">
        <v>8719514307780</v>
      </c>
      <c r="H1368" s="1597" t="s">
        <v>1000</v>
      </c>
      <c r="I1368" s="1597"/>
      <c r="J1368" s="1598" t="s">
        <v>1001</v>
      </c>
      <c r="K1368" s="1567" t="s">
        <v>1002</v>
      </c>
      <c r="L1368" s="1360" t="s">
        <v>996</v>
      </c>
      <c r="M1368" s="1358">
        <v>15000</v>
      </c>
      <c r="N1368" s="1200">
        <v>2</v>
      </c>
      <c r="O1368" s="1361" t="s">
        <v>117</v>
      </c>
      <c r="P1368" s="2010">
        <v>175</v>
      </c>
      <c r="Q1368" s="14"/>
      <c r="R1368" s="1861" t="s">
        <v>48</v>
      </c>
      <c r="S1368" s="1361"/>
      <c r="T1368" s="1361" t="s">
        <v>3130</v>
      </c>
      <c r="U1368" s="1361" t="s">
        <v>167</v>
      </c>
      <c r="V1368" s="1361" t="s">
        <v>3002</v>
      </c>
      <c r="W1368" s="1361" t="s">
        <v>198</v>
      </c>
      <c r="X1368" s="1361">
        <v>69</v>
      </c>
      <c r="Y1368" s="1360">
        <v>50</v>
      </c>
      <c r="Z1368" s="1360"/>
      <c r="AA1368" s="1360">
        <v>54</v>
      </c>
      <c r="AB1368" s="1361" t="s">
        <v>113</v>
      </c>
      <c r="AC1368" s="1200">
        <v>80</v>
      </c>
      <c r="AD1368" s="1360">
        <v>467612</v>
      </c>
      <c r="AE1368" s="2644">
        <v>871951430778000</v>
      </c>
      <c r="AF1368" s="1360">
        <v>4</v>
      </c>
      <c r="AG1368" s="1360" t="s">
        <v>113</v>
      </c>
      <c r="AH1368" s="2890">
        <v>4</v>
      </c>
      <c r="AL1368" s="2938"/>
    </row>
    <row r="1369" spans="2:38" ht="14.5" customHeight="1">
      <c r="B1369" s="14"/>
      <c r="C1369" s="14"/>
      <c r="D1369" s="14"/>
      <c r="E1369" s="14"/>
      <c r="F1369" s="2755" t="s">
        <v>2815</v>
      </c>
      <c r="G1369" s="106"/>
      <c r="H1369" s="107"/>
      <c r="I1369" s="107"/>
      <c r="J1369" s="373"/>
      <c r="K1369" s="357"/>
      <c r="L1369" s="362"/>
      <c r="M1369" s="357"/>
      <c r="N1369" s="294"/>
      <c r="O1369" s="368"/>
      <c r="P1369" s="144"/>
      <c r="Q1369" s="14"/>
      <c r="R1369" s="368"/>
      <c r="S1369" s="368"/>
      <c r="T1369" s="368"/>
      <c r="U1369" s="368"/>
      <c r="V1369" s="368"/>
      <c r="W1369" s="368"/>
      <c r="X1369" s="368"/>
      <c r="Y1369" s="362"/>
      <c r="Z1369" s="362"/>
      <c r="AA1369" s="362"/>
      <c r="AB1369" s="368"/>
      <c r="AC1369" s="294"/>
      <c r="AD1369" s="362"/>
      <c r="AE1369" s="2530"/>
      <c r="AF1369" s="368"/>
      <c r="AG1369" s="368"/>
      <c r="AH1369" s="2847"/>
      <c r="AI1369"/>
      <c r="AL1369" s="2938"/>
    </row>
    <row r="1370" spans="2:38" ht="14.5" customHeight="1">
      <c r="B1370" s="14"/>
      <c r="C1370" s="14"/>
      <c r="D1370" s="14"/>
      <c r="E1370" s="14"/>
      <c r="F1370" s="635"/>
      <c r="G1370" s="622"/>
      <c r="H1370" s="107"/>
      <c r="I1370" s="107"/>
      <c r="J1370" s="2530"/>
      <c r="K1370" s="357"/>
      <c r="L1370" s="362"/>
      <c r="M1370" s="357"/>
      <c r="N1370" s="294"/>
      <c r="O1370" s="368"/>
      <c r="P1370" s="144"/>
      <c r="Q1370" s="14"/>
      <c r="R1370" s="368"/>
      <c r="S1370" s="368"/>
      <c r="T1370" s="368"/>
      <c r="U1370" s="368"/>
      <c r="V1370" s="368"/>
      <c r="W1370" s="368"/>
      <c r="X1370" s="368"/>
      <c r="Y1370" s="362"/>
      <c r="Z1370" s="362"/>
      <c r="AA1370" s="362"/>
      <c r="AB1370" s="368"/>
      <c r="AC1370" s="294"/>
      <c r="AD1370" s="362"/>
      <c r="AE1370" s="2661"/>
      <c r="AF1370" s="368"/>
      <c r="AG1370" s="368"/>
      <c r="AH1370" s="2847"/>
      <c r="AI1370"/>
      <c r="AL1370" s="2938"/>
    </row>
    <row r="1371" spans="2:38">
      <c r="B1371" s="561" t="s">
        <v>2697</v>
      </c>
      <c r="C1371" s="1461" t="s">
        <v>2766</v>
      </c>
      <c r="D1371" s="1461" t="s">
        <v>2193</v>
      </c>
      <c r="E1371" s="1462"/>
      <c r="F1371" s="2311">
        <v>929001217532</v>
      </c>
      <c r="G1371" s="496">
        <v>8718696752098</v>
      </c>
      <c r="H1371" s="1225" t="s">
        <v>1207</v>
      </c>
      <c r="I1371" s="1225"/>
      <c r="J1371" s="505">
        <v>3.1</v>
      </c>
      <c r="K1371" s="1130">
        <v>215</v>
      </c>
      <c r="L1371" s="269">
        <v>2700</v>
      </c>
      <c r="M1371" s="314">
        <v>15000</v>
      </c>
      <c r="N1371" s="502">
        <v>2</v>
      </c>
      <c r="O1371" s="269" t="s">
        <v>117</v>
      </c>
      <c r="P1371" s="2502">
        <v>50</v>
      </c>
      <c r="Q1371" s="14"/>
      <c r="R1371" s="1768" t="s">
        <v>48</v>
      </c>
      <c r="S1371" s="269"/>
      <c r="T1371" s="269" t="s">
        <v>3134</v>
      </c>
      <c r="U1371" s="269" t="s">
        <v>167</v>
      </c>
      <c r="V1371" s="269" t="s">
        <v>116</v>
      </c>
      <c r="W1371" s="295" t="s">
        <v>198</v>
      </c>
      <c r="X1371" s="295">
        <v>69</v>
      </c>
      <c r="Y1371" s="269">
        <v>50</v>
      </c>
      <c r="Z1371" s="269"/>
      <c r="AA1371" s="269">
        <v>53</v>
      </c>
      <c r="AB1371" s="269" t="s">
        <v>113</v>
      </c>
      <c r="AC1371" s="1552">
        <v>80</v>
      </c>
      <c r="AD1371" s="269">
        <v>387359</v>
      </c>
      <c r="AE1371" s="2578">
        <v>871869675209800</v>
      </c>
      <c r="AF1371" s="269">
        <v>10</v>
      </c>
      <c r="AG1371" s="269" t="s">
        <v>113</v>
      </c>
      <c r="AH1371" s="2782">
        <v>4</v>
      </c>
      <c r="AL1371" s="2938"/>
    </row>
    <row r="1372" spans="2:38">
      <c r="B1372" s="2177"/>
      <c r="C1372" s="557" t="s">
        <v>2766</v>
      </c>
      <c r="D1372" s="557" t="s">
        <v>2193</v>
      </c>
      <c r="E1372" s="1463"/>
      <c r="F1372" s="846">
        <v>929001217602</v>
      </c>
      <c r="G1372" s="104">
        <v>8718696728291</v>
      </c>
      <c r="H1372" s="152" t="s">
        <v>1208</v>
      </c>
      <c r="I1372" s="152"/>
      <c r="J1372" s="377">
        <v>3.1</v>
      </c>
      <c r="K1372" s="1076">
        <v>225</v>
      </c>
      <c r="L1372" s="271">
        <v>3000</v>
      </c>
      <c r="M1372" s="307">
        <v>15000</v>
      </c>
      <c r="N1372" s="410">
        <v>2</v>
      </c>
      <c r="O1372" s="271" t="s">
        <v>117</v>
      </c>
      <c r="P1372" s="2503">
        <v>50</v>
      </c>
      <c r="Q1372" s="14"/>
      <c r="R1372" s="1771" t="s">
        <v>48</v>
      </c>
      <c r="S1372" s="271"/>
      <c r="T1372" s="271" t="s">
        <v>3134</v>
      </c>
      <c r="U1372" s="271" t="s">
        <v>167</v>
      </c>
      <c r="V1372" s="271" t="s">
        <v>147</v>
      </c>
      <c r="W1372" s="291" t="s">
        <v>198</v>
      </c>
      <c r="X1372" s="291">
        <v>72</v>
      </c>
      <c r="Y1372" s="271">
        <v>50</v>
      </c>
      <c r="Z1372" s="271"/>
      <c r="AA1372" s="271">
        <v>54</v>
      </c>
      <c r="AB1372" s="271" t="s">
        <v>113</v>
      </c>
      <c r="AC1372" s="1476">
        <v>80</v>
      </c>
      <c r="AD1372" s="271">
        <v>391853</v>
      </c>
      <c r="AE1372" s="2517">
        <v>871869672829100</v>
      </c>
      <c r="AF1372" s="271">
        <v>10</v>
      </c>
      <c r="AG1372" s="271" t="s">
        <v>113</v>
      </c>
      <c r="AH1372" s="2779">
        <v>4</v>
      </c>
      <c r="AL1372" s="2938"/>
    </row>
    <row r="1373" spans="2:38">
      <c r="B1373" s="2177"/>
      <c r="C1373" s="557" t="s">
        <v>2766</v>
      </c>
      <c r="D1373" s="557" t="s">
        <v>2193</v>
      </c>
      <c r="E1373" s="1463"/>
      <c r="F1373" s="847">
        <v>929001217702</v>
      </c>
      <c r="G1373" s="468">
        <v>8718696728314</v>
      </c>
      <c r="H1373" s="486" t="s">
        <v>1209</v>
      </c>
      <c r="I1373" s="486"/>
      <c r="J1373" s="487">
        <v>3.1</v>
      </c>
      <c r="K1373" s="1078">
        <v>230</v>
      </c>
      <c r="L1373" s="273">
        <v>4000</v>
      </c>
      <c r="M1373" s="479">
        <v>15000</v>
      </c>
      <c r="N1373" s="478">
        <v>2</v>
      </c>
      <c r="O1373" s="273" t="s">
        <v>117</v>
      </c>
      <c r="P1373" s="2504">
        <v>50</v>
      </c>
      <c r="Q1373" s="14"/>
      <c r="R1373" s="1769" t="s">
        <v>48</v>
      </c>
      <c r="S1373" s="273"/>
      <c r="T1373" s="273" t="s">
        <v>3134</v>
      </c>
      <c r="U1373" s="273" t="s">
        <v>167</v>
      </c>
      <c r="V1373" s="273" t="s">
        <v>121</v>
      </c>
      <c r="W1373" s="284" t="s">
        <v>198</v>
      </c>
      <c r="X1373" s="284">
        <v>74</v>
      </c>
      <c r="Y1373" s="273">
        <v>50</v>
      </c>
      <c r="Z1373" s="273"/>
      <c r="AA1373" s="273">
        <v>54</v>
      </c>
      <c r="AB1373" s="273" t="s">
        <v>113</v>
      </c>
      <c r="AC1373" s="1478">
        <v>80</v>
      </c>
      <c r="AD1373" s="273">
        <v>391854</v>
      </c>
      <c r="AE1373" s="2585">
        <v>871869672831400</v>
      </c>
      <c r="AF1373" s="273">
        <v>10</v>
      </c>
      <c r="AG1373" s="273" t="s">
        <v>113</v>
      </c>
      <c r="AH1373" s="2780">
        <v>4</v>
      </c>
      <c r="AL1373" s="2938"/>
    </row>
    <row r="1374" spans="2:38">
      <c r="B1374" s="120"/>
      <c r="C1374" s="557" t="s">
        <v>2766</v>
      </c>
      <c r="D1374" s="557" t="s">
        <v>2193</v>
      </c>
      <c r="E1374" s="1463"/>
      <c r="F1374" s="846">
        <v>929001217862</v>
      </c>
      <c r="G1374" s="104">
        <v>8718696752531</v>
      </c>
      <c r="H1374" s="152" t="s">
        <v>1210</v>
      </c>
      <c r="I1374" s="152"/>
      <c r="J1374" s="377">
        <v>3.5</v>
      </c>
      <c r="K1374" s="1076">
        <v>255</v>
      </c>
      <c r="L1374" s="271">
        <v>2700</v>
      </c>
      <c r="M1374" s="307">
        <v>15000</v>
      </c>
      <c r="N1374" s="410">
        <v>2</v>
      </c>
      <c r="O1374" s="271" t="s">
        <v>117</v>
      </c>
      <c r="P1374" s="2505">
        <v>50</v>
      </c>
      <c r="Q1374" s="14"/>
      <c r="R1374" s="1771" t="s">
        <v>48</v>
      </c>
      <c r="S1374" s="271"/>
      <c r="T1374" s="271" t="s">
        <v>3134</v>
      </c>
      <c r="U1374" s="271" t="s">
        <v>167</v>
      </c>
      <c r="V1374" s="271" t="s">
        <v>116</v>
      </c>
      <c r="W1374" s="291" t="s">
        <v>198</v>
      </c>
      <c r="X1374" s="291">
        <v>72</v>
      </c>
      <c r="Y1374" s="271">
        <v>50</v>
      </c>
      <c r="Z1374" s="271"/>
      <c r="AA1374" s="271">
        <v>54</v>
      </c>
      <c r="AB1374" s="271" t="s">
        <v>113</v>
      </c>
      <c r="AC1374" s="1476">
        <v>80</v>
      </c>
      <c r="AD1374" s="271">
        <v>391855</v>
      </c>
      <c r="AE1374" s="2517">
        <v>871869675253100</v>
      </c>
      <c r="AF1374" s="271">
        <v>10</v>
      </c>
      <c r="AG1374" s="271" t="s">
        <v>113</v>
      </c>
      <c r="AH1374" s="2779">
        <v>4</v>
      </c>
      <c r="AL1374" s="2938"/>
    </row>
    <row r="1375" spans="2:38">
      <c r="B1375" s="120"/>
      <c r="C1375" s="557" t="s">
        <v>2766</v>
      </c>
      <c r="D1375" s="557" t="s">
        <v>2193</v>
      </c>
      <c r="E1375" s="1463"/>
      <c r="F1375" s="846">
        <v>929001217902</v>
      </c>
      <c r="G1375" s="104">
        <v>8718696728338</v>
      </c>
      <c r="H1375" s="152" t="s">
        <v>1211</v>
      </c>
      <c r="I1375" s="152"/>
      <c r="J1375" s="313">
        <v>3.5</v>
      </c>
      <c r="K1375" s="1076">
        <v>265</v>
      </c>
      <c r="L1375" s="271">
        <v>3000</v>
      </c>
      <c r="M1375" s="307">
        <v>15000</v>
      </c>
      <c r="N1375" s="410">
        <v>2</v>
      </c>
      <c r="O1375" s="271" t="s">
        <v>117</v>
      </c>
      <c r="P1375" s="2503">
        <v>50</v>
      </c>
      <c r="Q1375" s="14"/>
      <c r="R1375" s="1771" t="s">
        <v>48</v>
      </c>
      <c r="S1375" s="271"/>
      <c r="T1375" s="271" t="s">
        <v>3134</v>
      </c>
      <c r="U1375" s="271" t="s">
        <v>167</v>
      </c>
      <c r="V1375" s="271" t="s">
        <v>147</v>
      </c>
      <c r="W1375" s="291" t="s">
        <v>198</v>
      </c>
      <c r="X1375" s="291">
        <v>75</v>
      </c>
      <c r="Y1375" s="271">
        <v>50</v>
      </c>
      <c r="Z1375" s="271"/>
      <c r="AA1375" s="271">
        <v>54</v>
      </c>
      <c r="AB1375" s="271" t="s">
        <v>113</v>
      </c>
      <c r="AC1375" s="1476">
        <v>80</v>
      </c>
      <c r="AD1375" s="271">
        <v>391856</v>
      </c>
      <c r="AE1375" s="2517">
        <v>871869672833800</v>
      </c>
      <c r="AF1375" s="271">
        <v>10</v>
      </c>
      <c r="AG1375" s="271" t="s">
        <v>113</v>
      </c>
      <c r="AH1375" s="2779">
        <v>4</v>
      </c>
      <c r="AL1375" s="2938"/>
    </row>
    <row r="1376" spans="2:38">
      <c r="B1376" s="857"/>
      <c r="C1376" s="557" t="s">
        <v>2766</v>
      </c>
      <c r="D1376" s="557" t="s">
        <v>2193</v>
      </c>
      <c r="E1376" s="1463"/>
      <c r="F1376" s="846">
        <v>929001218002</v>
      </c>
      <c r="G1376" s="104">
        <v>8718696728352</v>
      </c>
      <c r="H1376" s="152" t="s">
        <v>1212</v>
      </c>
      <c r="I1376" s="152"/>
      <c r="J1376" s="313">
        <v>3.5</v>
      </c>
      <c r="K1376" s="1076">
        <v>275</v>
      </c>
      <c r="L1376" s="271">
        <v>4000</v>
      </c>
      <c r="M1376" s="307">
        <v>15000</v>
      </c>
      <c r="N1376" s="410">
        <v>2</v>
      </c>
      <c r="O1376" s="271" t="s">
        <v>117</v>
      </c>
      <c r="P1376" s="2503">
        <v>50</v>
      </c>
      <c r="Q1376" s="14"/>
      <c r="R1376" s="1771" t="s">
        <v>48</v>
      </c>
      <c r="S1376" s="271"/>
      <c r="T1376" s="271" t="s">
        <v>3134</v>
      </c>
      <c r="U1376" s="271" t="s">
        <v>167</v>
      </c>
      <c r="V1376" s="271" t="s">
        <v>121</v>
      </c>
      <c r="W1376" s="291" t="s">
        <v>198</v>
      </c>
      <c r="X1376" s="291">
        <v>78</v>
      </c>
      <c r="Y1376" s="271">
        <v>50</v>
      </c>
      <c r="Z1376" s="271"/>
      <c r="AA1376" s="271">
        <v>54</v>
      </c>
      <c r="AB1376" s="271" t="s">
        <v>113</v>
      </c>
      <c r="AC1376" s="1476">
        <v>80</v>
      </c>
      <c r="AD1376" s="271">
        <v>391857</v>
      </c>
      <c r="AE1376" s="2517">
        <v>871869672835200</v>
      </c>
      <c r="AF1376" s="271">
        <v>10</v>
      </c>
      <c r="AG1376" s="271" t="s">
        <v>113</v>
      </c>
      <c r="AH1376" s="2779">
        <v>4</v>
      </c>
      <c r="AL1376" s="2938"/>
    </row>
    <row r="1377" spans="2:38">
      <c r="B1377" s="120"/>
      <c r="C1377" s="557" t="s">
        <v>2766</v>
      </c>
      <c r="D1377" s="557" t="s">
        <v>2193</v>
      </c>
      <c r="E1377" s="1463"/>
      <c r="F1377" s="2312">
        <v>929002495802</v>
      </c>
      <c r="G1377" s="217">
        <v>8718696721339</v>
      </c>
      <c r="H1377" s="585" t="s">
        <v>1213</v>
      </c>
      <c r="I1377" s="585"/>
      <c r="J1377" s="504">
        <v>3</v>
      </c>
      <c r="K1377" s="1076">
        <v>230</v>
      </c>
      <c r="L1377" s="271">
        <v>2700</v>
      </c>
      <c r="M1377" s="307">
        <v>15000</v>
      </c>
      <c r="N1377" s="410">
        <v>2</v>
      </c>
      <c r="O1377" s="271" t="s">
        <v>117</v>
      </c>
      <c r="P1377" s="2503">
        <v>75</v>
      </c>
      <c r="Q1377" s="14"/>
      <c r="R1377" s="1771" t="s">
        <v>48</v>
      </c>
      <c r="S1377" s="271"/>
      <c r="T1377" s="271" t="s">
        <v>3134</v>
      </c>
      <c r="U1377" s="271" t="s">
        <v>167</v>
      </c>
      <c r="V1377" s="271" t="s">
        <v>116</v>
      </c>
      <c r="W1377" s="291" t="s">
        <v>198</v>
      </c>
      <c r="X1377" s="291">
        <v>76</v>
      </c>
      <c r="Y1377" s="271">
        <v>50</v>
      </c>
      <c r="Z1377" s="271"/>
      <c r="AA1377" s="271">
        <v>54</v>
      </c>
      <c r="AB1377" s="271" t="s">
        <v>133</v>
      </c>
      <c r="AC1377" s="1476">
        <v>80</v>
      </c>
      <c r="AD1377" s="271">
        <v>400298</v>
      </c>
      <c r="AE1377" s="2602">
        <v>871869672133900</v>
      </c>
      <c r="AF1377" s="271">
        <v>10</v>
      </c>
      <c r="AG1377" s="271" t="s">
        <v>113</v>
      </c>
      <c r="AH1377" s="2779">
        <v>4</v>
      </c>
      <c r="AL1377" s="2938"/>
    </row>
    <row r="1378" spans="2:38">
      <c r="B1378" s="2177"/>
      <c r="C1378" s="557" t="s">
        <v>2766</v>
      </c>
      <c r="D1378" s="557" t="s">
        <v>2193</v>
      </c>
      <c r="E1378" s="1463"/>
      <c r="F1378" s="2312">
        <v>929002068202</v>
      </c>
      <c r="G1378" s="217">
        <v>8718696721353</v>
      </c>
      <c r="H1378" s="585" t="s">
        <v>1214</v>
      </c>
      <c r="I1378" s="585"/>
      <c r="J1378" s="504">
        <v>3</v>
      </c>
      <c r="K1378" s="1076">
        <v>230</v>
      </c>
      <c r="L1378" s="271">
        <v>3000</v>
      </c>
      <c r="M1378" s="307">
        <v>15000</v>
      </c>
      <c r="N1378" s="410">
        <v>2</v>
      </c>
      <c r="O1378" s="271" t="s">
        <v>117</v>
      </c>
      <c r="P1378" s="2503">
        <v>75</v>
      </c>
      <c r="Q1378" s="14"/>
      <c r="R1378" s="1771" t="s">
        <v>48</v>
      </c>
      <c r="S1378" s="271"/>
      <c r="T1378" s="271" t="s">
        <v>3134</v>
      </c>
      <c r="U1378" s="271" t="s">
        <v>167</v>
      </c>
      <c r="V1378" s="271" t="s">
        <v>147</v>
      </c>
      <c r="W1378" s="291" t="s">
        <v>198</v>
      </c>
      <c r="X1378" s="291">
        <v>76</v>
      </c>
      <c r="Y1378" s="271">
        <v>50</v>
      </c>
      <c r="Z1378" s="271"/>
      <c r="AA1378" s="271">
        <v>54</v>
      </c>
      <c r="AB1378" s="271" t="s">
        <v>133</v>
      </c>
      <c r="AC1378" s="1476">
        <v>80</v>
      </c>
      <c r="AD1378" s="271">
        <v>391910</v>
      </c>
      <c r="AE1378" s="2602">
        <v>871869672135300</v>
      </c>
      <c r="AF1378" s="271">
        <v>10</v>
      </c>
      <c r="AG1378" s="271" t="s">
        <v>113</v>
      </c>
      <c r="AH1378" s="2779">
        <v>4</v>
      </c>
      <c r="AL1378" s="2938"/>
    </row>
    <row r="1379" spans="2:38">
      <c r="B1379" s="2177"/>
      <c r="C1379" s="557" t="s">
        <v>2766</v>
      </c>
      <c r="D1379" s="557" t="s">
        <v>2193</v>
      </c>
      <c r="E1379" s="1463"/>
      <c r="F1379" s="847">
        <v>929002065602</v>
      </c>
      <c r="G1379" s="468">
        <v>8718696730225</v>
      </c>
      <c r="H1379" s="486" t="s">
        <v>1215</v>
      </c>
      <c r="I1379" s="486"/>
      <c r="J1379" s="487">
        <v>3</v>
      </c>
      <c r="K1379" s="1078">
        <v>240</v>
      </c>
      <c r="L1379" s="273">
        <v>4000</v>
      </c>
      <c r="M1379" s="479">
        <v>15000</v>
      </c>
      <c r="N1379" s="478">
        <v>2</v>
      </c>
      <c r="O1379" s="273" t="s">
        <v>117</v>
      </c>
      <c r="P1379" s="2504">
        <v>75</v>
      </c>
      <c r="Q1379" s="14"/>
      <c r="R1379" s="1769" t="s">
        <v>48</v>
      </c>
      <c r="S1379" s="273"/>
      <c r="T1379" s="273" t="s">
        <v>3134</v>
      </c>
      <c r="U1379" s="273" t="s">
        <v>167</v>
      </c>
      <c r="V1379" s="273" t="s">
        <v>121</v>
      </c>
      <c r="W1379" s="284" t="s">
        <v>198</v>
      </c>
      <c r="X1379" s="284">
        <v>80</v>
      </c>
      <c r="Y1379" s="273">
        <v>50</v>
      </c>
      <c r="Z1379" s="273"/>
      <c r="AA1379" s="273">
        <v>54</v>
      </c>
      <c r="AB1379" s="273" t="s">
        <v>133</v>
      </c>
      <c r="AC1379" s="1478">
        <v>80</v>
      </c>
      <c r="AD1379" s="273">
        <v>391906</v>
      </c>
      <c r="AE1379" s="2585">
        <v>871869673022500</v>
      </c>
      <c r="AF1379" s="273">
        <v>10</v>
      </c>
      <c r="AG1379" s="273" t="s">
        <v>113</v>
      </c>
      <c r="AH1379" s="2780">
        <v>4</v>
      </c>
      <c r="AL1379" s="2938"/>
    </row>
    <row r="1380" spans="2:38">
      <c r="B1380" s="2177"/>
      <c r="C1380" s="557" t="s">
        <v>2766</v>
      </c>
      <c r="D1380" s="557" t="s">
        <v>2193</v>
      </c>
      <c r="E1380" s="1463"/>
      <c r="F1380" s="875">
        <v>929001215232</v>
      </c>
      <c r="G1380" s="114">
        <v>8718696752517</v>
      </c>
      <c r="H1380" s="590" t="s">
        <v>1216</v>
      </c>
      <c r="I1380" s="590"/>
      <c r="J1380" s="376">
        <v>4.5999999999999996</v>
      </c>
      <c r="K1380" s="1137">
        <v>355</v>
      </c>
      <c r="L1380" s="282">
        <v>2700</v>
      </c>
      <c r="M1380" s="306">
        <v>15000</v>
      </c>
      <c r="N1380" s="550">
        <v>2</v>
      </c>
      <c r="O1380" s="282" t="s">
        <v>117</v>
      </c>
      <c r="P1380" s="2505">
        <v>55</v>
      </c>
      <c r="Q1380" s="14"/>
      <c r="R1380" s="1772" t="s">
        <v>48</v>
      </c>
      <c r="S1380" s="282"/>
      <c r="T1380" s="282" t="s">
        <v>3130</v>
      </c>
      <c r="U1380" s="282" t="s">
        <v>167</v>
      </c>
      <c r="V1380" s="282" t="s">
        <v>116</v>
      </c>
      <c r="W1380" s="283" t="s">
        <v>198</v>
      </c>
      <c r="X1380" s="283">
        <v>77</v>
      </c>
      <c r="Y1380" s="282">
        <v>50</v>
      </c>
      <c r="Z1380" s="282"/>
      <c r="AA1380" s="282">
        <v>54</v>
      </c>
      <c r="AB1380" s="282" t="s">
        <v>113</v>
      </c>
      <c r="AC1380" s="1475">
        <v>80</v>
      </c>
      <c r="AD1380" s="282">
        <v>387358</v>
      </c>
      <c r="AE1380" s="2582">
        <v>871869675251700</v>
      </c>
      <c r="AF1380" s="282">
        <v>10</v>
      </c>
      <c r="AG1380" s="282" t="s">
        <v>113</v>
      </c>
      <c r="AH1380" s="2781">
        <v>4</v>
      </c>
      <c r="AL1380" s="2938"/>
    </row>
    <row r="1381" spans="2:38">
      <c r="B1381" s="2177"/>
      <c r="C1381" s="557" t="s">
        <v>2766</v>
      </c>
      <c r="D1381" s="557" t="s">
        <v>2193</v>
      </c>
      <c r="E1381" s="1463"/>
      <c r="F1381" s="875">
        <v>929001215252</v>
      </c>
      <c r="G1381" s="114">
        <v>8718699700294</v>
      </c>
      <c r="H1381" s="590" t="s">
        <v>2242</v>
      </c>
      <c r="I1381" s="590" t="s">
        <v>2743</v>
      </c>
      <c r="J1381" s="376">
        <v>4.5999999999999996</v>
      </c>
      <c r="K1381" s="1137">
        <v>355</v>
      </c>
      <c r="L1381" s="282">
        <v>2700</v>
      </c>
      <c r="M1381" s="306">
        <v>15000</v>
      </c>
      <c r="N1381" s="550">
        <v>2</v>
      </c>
      <c r="O1381" s="282" t="s">
        <v>117</v>
      </c>
      <c r="P1381" s="2503">
        <v>275</v>
      </c>
      <c r="Q1381" s="973"/>
      <c r="R1381" s="1772" t="s">
        <v>48</v>
      </c>
      <c r="S1381" s="282"/>
      <c r="T1381" s="282" t="s">
        <v>3130</v>
      </c>
      <c r="U1381" s="282" t="s">
        <v>167</v>
      </c>
      <c r="V1381" s="282" t="s">
        <v>116</v>
      </c>
      <c r="W1381" s="283" t="s">
        <v>198</v>
      </c>
      <c r="X1381" s="283">
        <v>77</v>
      </c>
      <c r="Y1381" s="282">
        <v>50</v>
      </c>
      <c r="Z1381" s="282"/>
      <c r="AA1381" s="282">
        <v>54</v>
      </c>
      <c r="AB1381" s="282" t="s">
        <v>113</v>
      </c>
      <c r="AC1381" s="1475">
        <v>80</v>
      </c>
      <c r="AD1381" s="282">
        <v>387358</v>
      </c>
      <c r="AE1381" s="2582">
        <v>871869970029400</v>
      </c>
      <c r="AF1381" s="282">
        <v>6</v>
      </c>
      <c r="AG1381" s="282" t="s">
        <v>113</v>
      </c>
      <c r="AH1381" s="2781">
        <v>20</v>
      </c>
      <c r="AL1381" s="2938"/>
    </row>
    <row r="1382" spans="2:38">
      <c r="B1382" s="2177"/>
      <c r="C1382" s="557" t="s">
        <v>2766</v>
      </c>
      <c r="D1382" s="557" t="s">
        <v>2193</v>
      </c>
      <c r="E1382" s="1463"/>
      <c r="F1382" s="846">
        <v>929001218102</v>
      </c>
      <c r="G1382" s="104">
        <v>8718696728376</v>
      </c>
      <c r="H1382" s="152" t="s">
        <v>1217</v>
      </c>
      <c r="I1382" s="152"/>
      <c r="J1382" s="313">
        <v>4.5999999999999996</v>
      </c>
      <c r="K1382" s="1076">
        <v>370</v>
      </c>
      <c r="L1382" s="271">
        <v>3000</v>
      </c>
      <c r="M1382" s="307">
        <v>15000</v>
      </c>
      <c r="N1382" s="410">
        <v>2</v>
      </c>
      <c r="O1382" s="271" t="s">
        <v>117</v>
      </c>
      <c r="P1382" s="2503">
        <v>55</v>
      </c>
      <c r="Q1382" s="14"/>
      <c r="R1382" s="1771" t="s">
        <v>48</v>
      </c>
      <c r="S1382" s="271"/>
      <c r="T1382" s="271" t="s">
        <v>3130</v>
      </c>
      <c r="U1382" s="271" t="s">
        <v>167</v>
      </c>
      <c r="V1382" s="271" t="s">
        <v>147</v>
      </c>
      <c r="W1382" s="291" t="s">
        <v>198</v>
      </c>
      <c r="X1382" s="291">
        <v>80</v>
      </c>
      <c r="Y1382" s="271">
        <v>50</v>
      </c>
      <c r="Z1382" s="271"/>
      <c r="AA1382" s="271">
        <v>54</v>
      </c>
      <c r="AB1382" s="271" t="s">
        <v>113</v>
      </c>
      <c r="AC1382" s="1476">
        <v>80</v>
      </c>
      <c r="AD1382" s="271">
        <v>391858</v>
      </c>
      <c r="AE1382" s="2517">
        <v>871869672837600</v>
      </c>
      <c r="AF1382" s="271">
        <v>10</v>
      </c>
      <c r="AG1382" s="271" t="s">
        <v>113</v>
      </c>
      <c r="AH1382" s="2779">
        <v>4</v>
      </c>
      <c r="AL1382" s="2938"/>
    </row>
    <row r="1383" spans="2:38">
      <c r="B1383" s="2177"/>
      <c r="C1383" s="557" t="s">
        <v>2766</v>
      </c>
      <c r="D1383" s="557" t="s">
        <v>2193</v>
      </c>
      <c r="E1383" s="1463"/>
      <c r="F1383" s="846">
        <v>929001218202</v>
      </c>
      <c r="G1383" s="104">
        <v>8718696728390</v>
      </c>
      <c r="H1383" s="152" t="s">
        <v>1218</v>
      </c>
      <c r="I1383" s="152"/>
      <c r="J1383" s="313">
        <v>4.5999999999999996</v>
      </c>
      <c r="K1383" s="1076">
        <v>390</v>
      </c>
      <c r="L1383" s="271">
        <v>4000</v>
      </c>
      <c r="M1383" s="307">
        <v>15000</v>
      </c>
      <c r="N1383" s="410">
        <v>2</v>
      </c>
      <c r="O1383" s="271" t="s">
        <v>117</v>
      </c>
      <c r="P1383" s="2503">
        <v>55</v>
      </c>
      <c r="Q1383" s="14"/>
      <c r="R1383" s="1771" t="s">
        <v>48</v>
      </c>
      <c r="S1383" s="271"/>
      <c r="T1383" s="271" t="s">
        <v>3130</v>
      </c>
      <c r="U1383" s="271" t="s">
        <v>167</v>
      </c>
      <c r="V1383" s="271" t="s">
        <v>121</v>
      </c>
      <c r="W1383" s="291" t="s">
        <v>198</v>
      </c>
      <c r="X1383" s="291">
        <v>84</v>
      </c>
      <c r="Y1383" s="271">
        <v>50</v>
      </c>
      <c r="Z1383" s="271"/>
      <c r="AA1383" s="271">
        <v>54</v>
      </c>
      <c r="AB1383" s="271" t="s">
        <v>113</v>
      </c>
      <c r="AC1383" s="1476">
        <v>80</v>
      </c>
      <c r="AD1383" s="271">
        <v>391859</v>
      </c>
      <c r="AE1383" s="2517">
        <v>871869672839000</v>
      </c>
      <c r="AF1383" s="271">
        <v>10</v>
      </c>
      <c r="AG1383" s="271" t="s">
        <v>113</v>
      </c>
      <c r="AH1383" s="2779">
        <v>4</v>
      </c>
      <c r="AL1383" s="2938"/>
    </row>
    <row r="1384" spans="2:38">
      <c r="B1384" s="2177"/>
      <c r="C1384" s="557" t="s">
        <v>2766</v>
      </c>
      <c r="D1384" s="557" t="s">
        <v>2193</v>
      </c>
      <c r="E1384" s="1463"/>
      <c r="F1384" s="2312">
        <v>929001218302</v>
      </c>
      <c r="G1384" s="217">
        <v>8718696728413</v>
      </c>
      <c r="H1384" s="585" t="s">
        <v>1219</v>
      </c>
      <c r="I1384" s="585"/>
      <c r="J1384" s="575">
        <v>4.5999999999999996</v>
      </c>
      <c r="K1384" s="1146">
        <v>390</v>
      </c>
      <c r="L1384" s="331">
        <v>6500</v>
      </c>
      <c r="M1384" s="310">
        <v>15000</v>
      </c>
      <c r="N1384" s="500">
        <v>2</v>
      </c>
      <c r="O1384" s="331" t="s">
        <v>117</v>
      </c>
      <c r="P1384" s="2503">
        <v>55</v>
      </c>
      <c r="Q1384" s="14"/>
      <c r="R1384" s="1770" t="s">
        <v>48</v>
      </c>
      <c r="S1384" s="331"/>
      <c r="T1384" s="331" t="s">
        <v>3130</v>
      </c>
      <c r="U1384" s="331" t="s">
        <v>167</v>
      </c>
      <c r="V1384" s="331" t="s">
        <v>150</v>
      </c>
      <c r="W1384" s="305" t="s">
        <v>198</v>
      </c>
      <c r="X1384" s="305">
        <v>84</v>
      </c>
      <c r="Y1384" s="331">
        <v>50</v>
      </c>
      <c r="Z1384" s="331"/>
      <c r="AA1384" s="331">
        <v>54</v>
      </c>
      <c r="AB1384" s="331" t="s">
        <v>113</v>
      </c>
      <c r="AC1384" s="2084">
        <v>80</v>
      </c>
      <c r="AD1384" s="331">
        <v>391860</v>
      </c>
      <c r="AE1384" s="2602">
        <v>871869672841300</v>
      </c>
      <c r="AF1384" s="331">
        <v>10</v>
      </c>
      <c r="AG1384" s="331" t="s">
        <v>113</v>
      </c>
      <c r="AH1384" s="2833">
        <v>4</v>
      </c>
      <c r="AL1384" s="2938"/>
    </row>
    <row r="1385" spans="2:38">
      <c r="B1385" s="2177"/>
      <c r="C1385" s="557" t="s">
        <v>2766</v>
      </c>
      <c r="D1385" s="557" t="s">
        <v>2193</v>
      </c>
      <c r="E1385" s="1463"/>
      <c r="F1385" s="2292">
        <v>929002495902</v>
      </c>
      <c r="G1385" s="62">
        <v>8718696721377</v>
      </c>
      <c r="H1385" s="163" t="s">
        <v>1220</v>
      </c>
      <c r="I1385" s="163"/>
      <c r="J1385" s="347">
        <v>4</v>
      </c>
      <c r="K1385" s="1076">
        <v>345</v>
      </c>
      <c r="L1385" s="271">
        <v>2700</v>
      </c>
      <c r="M1385" s="307">
        <v>15000</v>
      </c>
      <c r="N1385" s="410">
        <v>2</v>
      </c>
      <c r="O1385" s="271" t="s">
        <v>117</v>
      </c>
      <c r="P1385" s="2503">
        <v>80</v>
      </c>
      <c r="Q1385" s="14"/>
      <c r="R1385" s="1771" t="s">
        <v>48</v>
      </c>
      <c r="S1385" s="271"/>
      <c r="T1385" s="271" t="s">
        <v>3130</v>
      </c>
      <c r="U1385" s="271" t="s">
        <v>167</v>
      </c>
      <c r="V1385" s="271" t="s">
        <v>116</v>
      </c>
      <c r="W1385" s="291" t="s">
        <v>198</v>
      </c>
      <c r="X1385" s="291">
        <v>86</v>
      </c>
      <c r="Y1385" s="271">
        <v>50</v>
      </c>
      <c r="Z1385" s="271"/>
      <c r="AA1385" s="271">
        <v>54</v>
      </c>
      <c r="AB1385" s="271" t="s">
        <v>133</v>
      </c>
      <c r="AC1385" s="1476">
        <v>80</v>
      </c>
      <c r="AD1385" s="271">
        <v>400299</v>
      </c>
      <c r="AE1385" s="319">
        <v>871869672137700</v>
      </c>
      <c r="AF1385" s="271">
        <v>10</v>
      </c>
      <c r="AG1385" s="271" t="s">
        <v>113</v>
      </c>
      <c r="AH1385" s="2779">
        <v>4</v>
      </c>
      <c r="AL1385" s="2938"/>
    </row>
    <row r="1386" spans="2:38">
      <c r="B1386" s="2177"/>
      <c r="C1386" s="557" t="s">
        <v>2766</v>
      </c>
      <c r="D1386" s="557" t="s">
        <v>2193</v>
      </c>
      <c r="E1386" s="1463"/>
      <c r="F1386" s="2312">
        <v>929002068302</v>
      </c>
      <c r="G1386" s="217">
        <v>8719514358836</v>
      </c>
      <c r="H1386" s="585" t="s">
        <v>1221</v>
      </c>
      <c r="I1386" s="585"/>
      <c r="J1386" s="504">
        <v>4</v>
      </c>
      <c r="K1386" s="1146">
        <v>345</v>
      </c>
      <c r="L1386" s="396">
        <v>3000</v>
      </c>
      <c r="M1386" s="418">
        <v>15000</v>
      </c>
      <c r="N1386" s="410">
        <v>2</v>
      </c>
      <c r="O1386" s="396" t="s">
        <v>117</v>
      </c>
      <c r="P1386" s="2503">
        <v>80</v>
      </c>
      <c r="Q1386" s="14"/>
      <c r="R1386" s="1862" t="s">
        <v>48</v>
      </c>
      <c r="S1386" s="396"/>
      <c r="T1386" s="396" t="s">
        <v>3130</v>
      </c>
      <c r="U1386" s="396" t="s">
        <v>167</v>
      </c>
      <c r="V1386" s="396" t="s">
        <v>147</v>
      </c>
      <c r="W1386" s="2023" t="s">
        <v>198</v>
      </c>
      <c r="X1386" s="2023">
        <v>86</v>
      </c>
      <c r="Y1386" s="396">
        <v>50</v>
      </c>
      <c r="Z1386" s="396"/>
      <c r="AA1386" s="396">
        <v>54</v>
      </c>
      <c r="AB1386" s="396" t="s">
        <v>133</v>
      </c>
      <c r="AC1386" s="1476">
        <v>80</v>
      </c>
      <c r="AD1386" s="396">
        <v>391911</v>
      </c>
      <c r="AE1386" s="2602">
        <v>871951435883600</v>
      </c>
      <c r="AF1386" s="396">
        <v>10</v>
      </c>
      <c r="AG1386" s="396" t="s">
        <v>113</v>
      </c>
      <c r="AH1386" s="2798">
        <v>4</v>
      </c>
      <c r="AL1386" s="2938"/>
    </row>
    <row r="1387" spans="2:38">
      <c r="B1387" s="120"/>
      <c r="C1387" s="557" t="s">
        <v>2766</v>
      </c>
      <c r="D1387" s="557" t="s">
        <v>2193</v>
      </c>
      <c r="E1387" s="1463"/>
      <c r="F1387" s="847">
        <v>929002065802</v>
      </c>
      <c r="G1387" s="468">
        <v>8719514358850</v>
      </c>
      <c r="H1387" s="486" t="s">
        <v>1222</v>
      </c>
      <c r="I1387" s="486"/>
      <c r="J1387" s="487">
        <v>4</v>
      </c>
      <c r="K1387" s="1078">
        <v>350</v>
      </c>
      <c r="L1387" s="273">
        <v>4000</v>
      </c>
      <c r="M1387" s="479">
        <v>15000</v>
      </c>
      <c r="N1387" s="273">
        <v>2</v>
      </c>
      <c r="O1387" s="273" t="s">
        <v>117</v>
      </c>
      <c r="P1387" s="2504">
        <v>80</v>
      </c>
      <c r="Q1387" s="14"/>
      <c r="R1387" s="1769" t="s">
        <v>48</v>
      </c>
      <c r="S1387" s="273"/>
      <c r="T1387" s="273" t="s">
        <v>3130</v>
      </c>
      <c r="U1387" s="273" t="s">
        <v>167</v>
      </c>
      <c r="V1387" s="273" t="s">
        <v>121</v>
      </c>
      <c r="W1387" s="284" t="s">
        <v>198</v>
      </c>
      <c r="X1387" s="284">
        <v>87</v>
      </c>
      <c r="Y1387" s="273">
        <v>50</v>
      </c>
      <c r="Z1387" s="273"/>
      <c r="AA1387" s="273">
        <v>54</v>
      </c>
      <c r="AB1387" s="273" t="s">
        <v>133</v>
      </c>
      <c r="AC1387" s="284">
        <v>80</v>
      </c>
      <c r="AD1387" s="273">
        <v>391907</v>
      </c>
      <c r="AE1387" s="2585">
        <v>871951435885000</v>
      </c>
      <c r="AF1387" s="273">
        <v>10</v>
      </c>
      <c r="AG1387" s="273" t="s">
        <v>113</v>
      </c>
      <c r="AH1387" s="2780">
        <v>4</v>
      </c>
      <c r="AL1387" s="2938"/>
    </row>
    <row r="1388" spans="2:38">
      <c r="B1388" s="120"/>
      <c r="C1388" s="557" t="s">
        <v>2766</v>
      </c>
      <c r="D1388" s="557" t="s">
        <v>2193</v>
      </c>
      <c r="E1388" s="1463"/>
      <c r="F1388" s="875">
        <v>929002981002</v>
      </c>
      <c r="G1388" s="114">
        <v>8719514308718</v>
      </c>
      <c r="H1388" s="585" t="s">
        <v>1223</v>
      </c>
      <c r="I1388" s="585"/>
      <c r="J1388" s="381">
        <v>4.9000000000000004</v>
      </c>
      <c r="K1388" s="1144">
        <v>460</v>
      </c>
      <c r="L1388" s="271">
        <v>3000</v>
      </c>
      <c r="M1388" s="307">
        <v>15000</v>
      </c>
      <c r="N1388" s="410">
        <v>2</v>
      </c>
      <c r="O1388" s="271" t="s">
        <v>119</v>
      </c>
      <c r="P1388" s="2505">
        <v>67</v>
      </c>
      <c r="Q1388" s="14"/>
      <c r="R1388" s="1771" t="s">
        <v>48</v>
      </c>
      <c r="S1388" s="271"/>
      <c r="T1388" s="271" t="s">
        <v>3143</v>
      </c>
      <c r="U1388" s="271" t="s">
        <v>167</v>
      </c>
      <c r="V1388" s="271" t="s">
        <v>147</v>
      </c>
      <c r="W1388" s="291" t="s">
        <v>198</v>
      </c>
      <c r="X1388" s="291">
        <v>93</v>
      </c>
      <c r="Y1388" s="271">
        <v>50</v>
      </c>
      <c r="Z1388" s="271"/>
      <c r="AA1388" s="271">
        <v>54</v>
      </c>
      <c r="AB1388" s="271" t="s">
        <v>113</v>
      </c>
      <c r="AC1388" s="1476">
        <v>80</v>
      </c>
      <c r="AD1388" s="271">
        <v>438111</v>
      </c>
      <c r="AE1388" s="2582">
        <v>871951430871800</v>
      </c>
      <c r="AF1388" s="271">
        <v>10</v>
      </c>
      <c r="AG1388" s="271" t="s">
        <v>113</v>
      </c>
      <c r="AH1388" s="2779">
        <v>4</v>
      </c>
      <c r="AL1388" s="2938"/>
    </row>
    <row r="1389" spans="2:38">
      <c r="B1389" s="120"/>
      <c r="C1389" s="557" t="s">
        <v>2766</v>
      </c>
      <c r="D1389" s="557" t="s">
        <v>2193</v>
      </c>
      <c r="E1389" s="1463"/>
      <c r="F1389" s="875">
        <v>929002981102</v>
      </c>
      <c r="G1389" s="114">
        <v>8719514308619</v>
      </c>
      <c r="H1389" s="152" t="s">
        <v>1224</v>
      </c>
      <c r="I1389" s="152"/>
      <c r="J1389" s="313">
        <v>4.9000000000000004</v>
      </c>
      <c r="K1389" s="1076">
        <v>485</v>
      </c>
      <c r="L1389" s="271">
        <v>4000</v>
      </c>
      <c r="M1389" s="307">
        <v>15000</v>
      </c>
      <c r="N1389" s="410">
        <v>2</v>
      </c>
      <c r="O1389" s="271" t="s">
        <v>119</v>
      </c>
      <c r="P1389" s="2503">
        <v>67</v>
      </c>
      <c r="Q1389" s="14"/>
      <c r="R1389" s="1771" t="s">
        <v>48</v>
      </c>
      <c r="S1389" s="271"/>
      <c r="T1389" s="271" t="s">
        <v>3143</v>
      </c>
      <c r="U1389" s="271" t="s">
        <v>167</v>
      </c>
      <c r="V1389" s="271" t="s">
        <v>121</v>
      </c>
      <c r="W1389" s="291" t="s">
        <v>198</v>
      </c>
      <c r="X1389" s="291">
        <v>98</v>
      </c>
      <c r="Y1389" s="271">
        <v>50</v>
      </c>
      <c r="Z1389" s="271"/>
      <c r="AA1389" s="271">
        <v>54</v>
      </c>
      <c r="AB1389" s="271" t="s">
        <v>113</v>
      </c>
      <c r="AC1389" s="1476">
        <v>80</v>
      </c>
      <c r="AD1389" s="271">
        <v>438112</v>
      </c>
      <c r="AE1389" s="2582">
        <v>871951430861900</v>
      </c>
      <c r="AF1389" s="271">
        <v>10</v>
      </c>
      <c r="AG1389" s="271" t="s">
        <v>113</v>
      </c>
      <c r="AH1389" s="2779">
        <v>4</v>
      </c>
      <c r="AL1389" s="2938"/>
    </row>
    <row r="1390" spans="2:38">
      <c r="B1390" s="120"/>
      <c r="C1390" s="557" t="s">
        <v>2766</v>
      </c>
      <c r="D1390" s="557" t="s">
        <v>2193</v>
      </c>
      <c r="E1390" s="1463"/>
      <c r="F1390" s="846">
        <v>929002981202</v>
      </c>
      <c r="G1390" s="104">
        <v>8719514308756</v>
      </c>
      <c r="H1390" s="585" t="s">
        <v>1225</v>
      </c>
      <c r="I1390" s="585"/>
      <c r="J1390" s="575">
        <v>5</v>
      </c>
      <c r="K1390" s="1146">
        <v>550</v>
      </c>
      <c r="L1390" s="331">
        <v>3000</v>
      </c>
      <c r="M1390" s="307">
        <v>15000</v>
      </c>
      <c r="N1390" s="410">
        <v>2</v>
      </c>
      <c r="O1390" s="331" t="s">
        <v>119</v>
      </c>
      <c r="P1390" s="2503">
        <v>67</v>
      </c>
      <c r="Q1390" s="14"/>
      <c r="R1390" s="1770" t="s">
        <v>48</v>
      </c>
      <c r="S1390" s="331"/>
      <c r="T1390" s="331" t="s">
        <v>3142</v>
      </c>
      <c r="U1390" s="331" t="s">
        <v>167</v>
      </c>
      <c r="V1390" s="331" t="s">
        <v>147</v>
      </c>
      <c r="W1390" s="305" t="s">
        <v>198</v>
      </c>
      <c r="X1390" s="305">
        <v>110</v>
      </c>
      <c r="Y1390" s="331">
        <v>50</v>
      </c>
      <c r="Z1390" s="331"/>
      <c r="AA1390" s="331">
        <v>54</v>
      </c>
      <c r="AB1390" s="331" t="s">
        <v>113</v>
      </c>
      <c r="AC1390" s="1476">
        <v>80</v>
      </c>
      <c r="AD1390" s="331">
        <v>438113</v>
      </c>
      <c r="AE1390" s="2517">
        <v>871951430875600</v>
      </c>
      <c r="AF1390" s="331">
        <v>10</v>
      </c>
      <c r="AG1390" s="331" t="s">
        <v>113</v>
      </c>
      <c r="AH1390" s="2833">
        <v>4</v>
      </c>
      <c r="AL1390" s="2938"/>
    </row>
    <row r="1391" spans="2:38">
      <c r="B1391" s="2195"/>
      <c r="C1391" s="557" t="s">
        <v>2766</v>
      </c>
      <c r="D1391" s="557" t="s">
        <v>2193</v>
      </c>
      <c r="E1391" s="1463"/>
      <c r="F1391" s="2292">
        <v>929002981302</v>
      </c>
      <c r="G1391" s="217">
        <v>8719514308657</v>
      </c>
      <c r="H1391" s="585" t="s">
        <v>1226</v>
      </c>
      <c r="I1391" s="585"/>
      <c r="J1391" s="347">
        <v>5</v>
      </c>
      <c r="K1391" s="1076">
        <v>550</v>
      </c>
      <c r="L1391" s="271">
        <v>4000</v>
      </c>
      <c r="M1391" s="310">
        <v>15000</v>
      </c>
      <c r="N1391" s="500">
        <v>2</v>
      </c>
      <c r="O1391" s="271" t="s">
        <v>119</v>
      </c>
      <c r="P1391" s="2503">
        <v>67</v>
      </c>
      <c r="Q1391" s="14"/>
      <c r="R1391" s="1771" t="s">
        <v>48</v>
      </c>
      <c r="S1391" s="271"/>
      <c r="T1391" s="271" t="s">
        <v>3142</v>
      </c>
      <c r="U1391" s="271" t="s">
        <v>167</v>
      </c>
      <c r="V1391" s="271" t="s">
        <v>121</v>
      </c>
      <c r="W1391" s="291" t="s">
        <v>198</v>
      </c>
      <c r="X1391" s="291">
        <v>110</v>
      </c>
      <c r="Y1391" s="271">
        <v>50</v>
      </c>
      <c r="Z1391" s="271"/>
      <c r="AA1391" s="271">
        <v>54</v>
      </c>
      <c r="AB1391" s="271" t="s">
        <v>113</v>
      </c>
      <c r="AC1391" s="2084">
        <v>80</v>
      </c>
      <c r="AD1391" s="271">
        <v>438114</v>
      </c>
      <c r="AE1391" s="2602">
        <v>871951430865700</v>
      </c>
      <c r="AF1391" s="271">
        <v>10</v>
      </c>
      <c r="AG1391" s="271" t="s">
        <v>113</v>
      </c>
      <c r="AH1391" s="2779">
        <v>4</v>
      </c>
      <c r="AL1391" s="2938"/>
    </row>
    <row r="1392" spans="2:38">
      <c r="B1392" s="2193"/>
      <c r="C1392" s="557" t="s">
        <v>2766</v>
      </c>
      <c r="D1392" s="557" t="s">
        <v>2193</v>
      </c>
      <c r="E1392" s="1463"/>
      <c r="F1392" s="2312">
        <v>929002981402</v>
      </c>
      <c r="G1392" s="217">
        <v>8719514308671</v>
      </c>
      <c r="H1392" s="585" t="s">
        <v>1227</v>
      </c>
      <c r="I1392" s="585"/>
      <c r="J1392" s="487">
        <v>5</v>
      </c>
      <c r="K1392" s="1078">
        <v>550</v>
      </c>
      <c r="L1392" s="273">
        <v>6500</v>
      </c>
      <c r="M1392" s="479">
        <v>15000</v>
      </c>
      <c r="N1392" s="478">
        <v>2</v>
      </c>
      <c r="O1392" s="273" t="s">
        <v>119</v>
      </c>
      <c r="P1392" s="2504">
        <v>67</v>
      </c>
      <c r="Q1392" s="14"/>
      <c r="R1392" s="1769" t="s">
        <v>48</v>
      </c>
      <c r="S1392" s="273"/>
      <c r="T1392" s="273" t="s">
        <v>3142</v>
      </c>
      <c r="U1392" s="273" t="s">
        <v>167</v>
      </c>
      <c r="V1392" s="273" t="s">
        <v>150</v>
      </c>
      <c r="W1392" s="284" t="s">
        <v>198</v>
      </c>
      <c r="X1392" s="284">
        <v>110</v>
      </c>
      <c r="Y1392" s="273">
        <v>50</v>
      </c>
      <c r="Z1392" s="273"/>
      <c r="AA1392" s="273">
        <v>54</v>
      </c>
      <c r="AB1392" s="273" t="s">
        <v>113</v>
      </c>
      <c r="AC1392" s="1478">
        <v>80</v>
      </c>
      <c r="AD1392" s="273">
        <v>438115</v>
      </c>
      <c r="AE1392" s="2602">
        <v>871951430867100</v>
      </c>
      <c r="AF1392" s="273">
        <v>10</v>
      </c>
      <c r="AG1392" s="273" t="s">
        <v>113</v>
      </c>
      <c r="AH1392" s="2780">
        <v>4</v>
      </c>
      <c r="AL1392" s="2938"/>
    </row>
    <row r="1393" spans="2:38">
      <c r="B1393" s="2193"/>
      <c r="C1393" s="557" t="s">
        <v>2766</v>
      </c>
      <c r="D1393" s="557" t="s">
        <v>2193</v>
      </c>
      <c r="E1393" s="1463"/>
      <c r="F1393" s="2296">
        <v>929002466702</v>
      </c>
      <c r="G1393" s="158">
        <v>8718696813331</v>
      </c>
      <c r="H1393" s="497" t="s">
        <v>1228</v>
      </c>
      <c r="I1393" s="497"/>
      <c r="J1393" s="382">
        <v>7</v>
      </c>
      <c r="K1393" s="1080">
        <v>670</v>
      </c>
      <c r="L1393" s="269">
        <v>3000</v>
      </c>
      <c r="M1393" s="1409">
        <v>25000</v>
      </c>
      <c r="N1393" s="502">
        <v>2</v>
      </c>
      <c r="O1393" s="269" t="s">
        <v>119</v>
      </c>
      <c r="P1393" s="2505">
        <v>145</v>
      </c>
      <c r="Q1393" s="14"/>
      <c r="R1393" s="1768" t="s">
        <v>48</v>
      </c>
      <c r="S1393" s="269"/>
      <c r="T1393" s="269" t="s">
        <v>3131</v>
      </c>
      <c r="U1393" s="269" t="s">
        <v>167</v>
      </c>
      <c r="V1393" s="269" t="s">
        <v>147</v>
      </c>
      <c r="W1393" s="295" t="s">
        <v>198</v>
      </c>
      <c r="X1393" s="295">
        <v>95</v>
      </c>
      <c r="Y1393" s="269">
        <v>50</v>
      </c>
      <c r="Z1393" s="269"/>
      <c r="AA1393" s="269">
        <v>54</v>
      </c>
      <c r="AB1393" s="269" t="s">
        <v>113</v>
      </c>
      <c r="AC1393" s="1552">
        <v>80</v>
      </c>
      <c r="AD1393" s="269">
        <v>391939</v>
      </c>
      <c r="AE1393" s="799">
        <v>871869681333101</v>
      </c>
      <c r="AF1393" s="269">
        <v>10</v>
      </c>
      <c r="AG1393" s="269" t="s">
        <v>113</v>
      </c>
      <c r="AH1393" s="2782">
        <v>4</v>
      </c>
      <c r="AL1393" s="2938"/>
    </row>
    <row r="1394" spans="2:38">
      <c r="B1394" s="2194"/>
      <c r="C1394" s="834" t="s">
        <v>2766</v>
      </c>
      <c r="D1394" s="834" t="s">
        <v>2193</v>
      </c>
      <c r="E1394" s="1483"/>
      <c r="F1394" s="2293">
        <v>929002466802</v>
      </c>
      <c r="G1394" s="264">
        <v>8718696813355</v>
      </c>
      <c r="H1394" s="1229" t="s">
        <v>1229</v>
      </c>
      <c r="I1394" s="1229"/>
      <c r="J1394" s="432">
        <v>7</v>
      </c>
      <c r="K1394" s="1078">
        <v>730</v>
      </c>
      <c r="L1394" s="273">
        <v>4000</v>
      </c>
      <c r="M1394" s="1410">
        <v>25000</v>
      </c>
      <c r="N1394" s="478">
        <v>2</v>
      </c>
      <c r="O1394" s="273" t="s">
        <v>119</v>
      </c>
      <c r="P1394" s="2504">
        <v>145</v>
      </c>
      <c r="Q1394" s="14"/>
      <c r="R1394" s="1769" t="s">
        <v>48</v>
      </c>
      <c r="S1394" s="273"/>
      <c r="T1394" s="273" t="s">
        <v>3131</v>
      </c>
      <c r="U1394" s="273" t="s">
        <v>167</v>
      </c>
      <c r="V1394" s="273" t="s">
        <v>121</v>
      </c>
      <c r="W1394" s="284" t="s">
        <v>198</v>
      </c>
      <c r="X1394" s="284">
        <v>104</v>
      </c>
      <c r="Y1394" s="273">
        <v>50</v>
      </c>
      <c r="Z1394" s="273"/>
      <c r="AA1394" s="273">
        <v>54</v>
      </c>
      <c r="AB1394" s="273" t="s">
        <v>113</v>
      </c>
      <c r="AC1394" s="1478">
        <v>80</v>
      </c>
      <c r="AD1394" s="273">
        <v>391940</v>
      </c>
      <c r="AE1394" s="2468">
        <v>871869681335501</v>
      </c>
      <c r="AF1394" s="273">
        <v>10</v>
      </c>
      <c r="AG1394" s="273" t="s">
        <v>113</v>
      </c>
      <c r="AH1394" s="2780">
        <v>4</v>
      </c>
      <c r="AL1394" s="2938"/>
    </row>
    <row r="1395" spans="2:38" ht="14.5" customHeight="1">
      <c r="B1395" s="175"/>
      <c r="C1395" s="14"/>
      <c r="D1395" s="14"/>
      <c r="E1395" s="14"/>
      <c r="F1395" s="618"/>
      <c r="G1395" s="106"/>
      <c r="H1395" s="107"/>
      <c r="I1395" s="107"/>
      <c r="J1395" s="327"/>
      <c r="K1395" s="294"/>
      <c r="L1395" s="292"/>
      <c r="M1395" s="298"/>
      <c r="N1395" s="294"/>
      <c r="O1395" s="292"/>
      <c r="P1395" s="145"/>
      <c r="Q1395" s="14"/>
      <c r="R1395" s="292"/>
      <c r="S1395" s="292"/>
      <c r="T1395" s="292"/>
      <c r="U1395" s="292"/>
      <c r="V1395" s="292"/>
      <c r="W1395" s="292"/>
      <c r="X1395" s="292"/>
      <c r="Y1395" s="292"/>
      <c r="Z1395" s="292"/>
      <c r="AA1395" s="292"/>
      <c r="AB1395" s="292"/>
      <c r="AC1395" s="294"/>
      <c r="AD1395" s="292"/>
      <c r="AE1395" s="2530"/>
      <c r="AF1395" s="292"/>
      <c r="AG1395" s="292"/>
      <c r="AH1395" s="688"/>
      <c r="AI1395"/>
      <c r="AL1395" s="2938"/>
    </row>
    <row r="1396" spans="2:38">
      <c r="B1396" s="1522" t="s">
        <v>2696</v>
      </c>
      <c r="C1396" s="1461" t="s">
        <v>2766</v>
      </c>
      <c r="D1396" s="1461" t="s">
        <v>2193</v>
      </c>
      <c r="E1396" s="1462"/>
      <c r="F1396" s="2311">
        <v>929003597531</v>
      </c>
      <c r="G1396" s="1222">
        <v>8727900972573</v>
      </c>
      <c r="H1396" s="1222" t="s">
        <v>1193</v>
      </c>
      <c r="I1396" s="1222"/>
      <c r="J1396" s="371">
        <v>4.5</v>
      </c>
      <c r="K1396" s="1223">
        <v>350</v>
      </c>
      <c r="L1396" s="1622">
        <v>2700</v>
      </c>
      <c r="M1396" s="1224">
        <v>15000</v>
      </c>
      <c r="N1396" s="725">
        <v>2</v>
      </c>
      <c r="O1396" s="359" t="s">
        <v>134</v>
      </c>
      <c r="P1396" s="2502">
        <v>45</v>
      </c>
      <c r="Q1396" s="14"/>
      <c r="R1396" s="1856" t="s">
        <v>48</v>
      </c>
      <c r="S1396" s="359"/>
      <c r="T1396" s="359" t="s">
        <v>3130</v>
      </c>
      <c r="U1396" s="359" t="s">
        <v>167</v>
      </c>
      <c r="V1396" s="359" t="s">
        <v>116</v>
      </c>
      <c r="W1396" s="372" t="s">
        <v>198</v>
      </c>
      <c r="X1396" s="372">
        <v>77</v>
      </c>
      <c r="Y1396" s="1622">
        <v>50</v>
      </c>
      <c r="Z1396" s="1622"/>
      <c r="AA1396" s="1622">
        <v>58</v>
      </c>
      <c r="AB1396" s="359" t="s">
        <v>113</v>
      </c>
      <c r="AC1396" s="725">
        <v>80</v>
      </c>
      <c r="AD1396" s="1622">
        <v>1365551</v>
      </c>
      <c r="AE1396" s="2645">
        <v>872790097257300</v>
      </c>
      <c r="AF1396" s="1622">
        <v>6</v>
      </c>
      <c r="AG1396" s="1622" t="s">
        <v>113</v>
      </c>
      <c r="AH1396" s="2861">
        <v>4</v>
      </c>
      <c r="AL1396" s="2938"/>
    </row>
    <row r="1397" spans="2:38">
      <c r="B1397" s="2186"/>
      <c r="C1397" s="557" t="s">
        <v>2766</v>
      </c>
      <c r="D1397" s="557" t="s">
        <v>2193</v>
      </c>
      <c r="E1397" s="1463"/>
      <c r="F1397" s="875">
        <v>929001358541</v>
      </c>
      <c r="G1397" s="116">
        <v>8727900972658</v>
      </c>
      <c r="H1397" s="115" t="s">
        <v>1194</v>
      </c>
      <c r="I1397" s="115"/>
      <c r="J1397" s="333">
        <v>4.5</v>
      </c>
      <c r="K1397" s="1125">
        <v>350</v>
      </c>
      <c r="L1397" s="275">
        <v>4000</v>
      </c>
      <c r="M1397" s="355">
        <v>15000</v>
      </c>
      <c r="N1397" s="399">
        <v>2</v>
      </c>
      <c r="O1397" s="335" t="s">
        <v>134</v>
      </c>
      <c r="P1397" s="2503">
        <v>45</v>
      </c>
      <c r="Q1397" s="14"/>
      <c r="R1397" s="1820" t="s">
        <v>48</v>
      </c>
      <c r="S1397" s="335"/>
      <c r="T1397" s="335" t="s">
        <v>3130</v>
      </c>
      <c r="U1397" s="335" t="s">
        <v>167</v>
      </c>
      <c r="V1397" s="335" t="s">
        <v>121</v>
      </c>
      <c r="W1397" s="363" t="s">
        <v>198</v>
      </c>
      <c r="X1397" s="363">
        <v>77</v>
      </c>
      <c r="Y1397" s="275">
        <v>50</v>
      </c>
      <c r="Z1397" s="275"/>
      <c r="AA1397" s="275">
        <v>58</v>
      </c>
      <c r="AB1397" s="335" t="s">
        <v>113</v>
      </c>
      <c r="AC1397" s="399">
        <v>80</v>
      </c>
      <c r="AD1397" s="275">
        <v>1347062</v>
      </c>
      <c r="AE1397" s="2576">
        <v>872790097265800</v>
      </c>
      <c r="AF1397" s="275">
        <v>6</v>
      </c>
      <c r="AG1397" s="275" t="s">
        <v>113</v>
      </c>
      <c r="AH1397" s="2848">
        <v>4</v>
      </c>
      <c r="AL1397" s="2938"/>
    </row>
    <row r="1398" spans="2:38">
      <c r="B1398" s="2186"/>
      <c r="C1398" s="557" t="s">
        <v>2766</v>
      </c>
      <c r="D1398" s="557"/>
      <c r="E1398" s="1463"/>
      <c r="F1398" s="2284">
        <v>929001372031</v>
      </c>
      <c r="G1398" s="116">
        <v>8727900965254</v>
      </c>
      <c r="H1398" s="116" t="s">
        <v>1195</v>
      </c>
      <c r="I1398" s="116"/>
      <c r="J1398" s="333">
        <v>5</v>
      </c>
      <c r="K1398" s="1125">
        <v>500</v>
      </c>
      <c r="L1398" s="275">
        <v>2700</v>
      </c>
      <c r="M1398" s="355">
        <v>15000</v>
      </c>
      <c r="N1398" s="399">
        <v>2</v>
      </c>
      <c r="O1398" s="335" t="s">
        <v>117</v>
      </c>
      <c r="P1398" s="2503">
        <v>57</v>
      </c>
      <c r="Q1398" s="14"/>
      <c r="R1398" s="1820" t="s">
        <v>48</v>
      </c>
      <c r="S1398" s="335"/>
      <c r="T1398" s="335" t="s">
        <v>3143</v>
      </c>
      <c r="U1398" s="335" t="s">
        <v>167</v>
      </c>
      <c r="V1398" s="335" t="s">
        <v>116</v>
      </c>
      <c r="W1398" s="363" t="s">
        <v>198</v>
      </c>
      <c r="X1398" s="363">
        <v>100</v>
      </c>
      <c r="Y1398" s="275">
        <v>50</v>
      </c>
      <c r="Z1398" s="275"/>
      <c r="AA1398" s="275">
        <v>58</v>
      </c>
      <c r="AB1398" s="335" t="s">
        <v>113</v>
      </c>
      <c r="AC1398" s="399">
        <v>80</v>
      </c>
      <c r="AD1398" s="275">
        <v>422039</v>
      </c>
      <c r="AE1398" s="2576">
        <v>872790096525400</v>
      </c>
      <c r="AF1398" s="275">
        <v>10</v>
      </c>
      <c r="AG1398" s="275" t="s">
        <v>113</v>
      </c>
      <c r="AH1398" s="2848">
        <v>4</v>
      </c>
      <c r="AL1398" s="2938"/>
    </row>
    <row r="1399" spans="2:38">
      <c r="B1399" s="120"/>
      <c r="C1399" s="557" t="s">
        <v>2766</v>
      </c>
      <c r="D1399" s="557"/>
      <c r="E1399" s="1463"/>
      <c r="F1399" s="2284">
        <v>929001358631</v>
      </c>
      <c r="G1399" s="116">
        <v>8727900965230</v>
      </c>
      <c r="H1399" s="115" t="s">
        <v>1196</v>
      </c>
      <c r="I1399" s="115"/>
      <c r="J1399" s="333">
        <v>5</v>
      </c>
      <c r="K1399" s="1125">
        <v>500</v>
      </c>
      <c r="L1399" s="275">
        <v>4000</v>
      </c>
      <c r="M1399" s="355">
        <v>15000</v>
      </c>
      <c r="N1399" s="399">
        <v>2</v>
      </c>
      <c r="O1399" s="335" t="s">
        <v>117</v>
      </c>
      <c r="P1399" s="2503">
        <v>57</v>
      </c>
      <c r="Q1399" s="14"/>
      <c r="R1399" s="1820" t="s">
        <v>48</v>
      </c>
      <c r="S1399" s="335"/>
      <c r="T1399" s="335" t="s">
        <v>3143</v>
      </c>
      <c r="U1399" s="335" t="s">
        <v>167</v>
      </c>
      <c r="V1399" s="335" t="s">
        <v>121</v>
      </c>
      <c r="W1399" s="363" t="s">
        <v>198</v>
      </c>
      <c r="X1399" s="363">
        <v>100</v>
      </c>
      <c r="Y1399" s="275">
        <v>50</v>
      </c>
      <c r="Z1399" s="275"/>
      <c r="AA1399" s="275">
        <v>58</v>
      </c>
      <c r="AB1399" s="335" t="s">
        <v>113</v>
      </c>
      <c r="AC1399" s="399">
        <v>80</v>
      </c>
      <c r="AD1399" s="275">
        <v>422037</v>
      </c>
      <c r="AE1399" s="2576">
        <v>872790096523000</v>
      </c>
      <c r="AF1399" s="275">
        <v>10</v>
      </c>
      <c r="AG1399" s="275" t="s">
        <v>113</v>
      </c>
      <c r="AH1399" s="2848">
        <v>4</v>
      </c>
      <c r="AL1399" s="2938"/>
    </row>
    <row r="1400" spans="2:38">
      <c r="B1400" s="120"/>
      <c r="C1400" s="557" t="s">
        <v>2766</v>
      </c>
      <c r="D1400" s="557" t="s">
        <v>2193</v>
      </c>
      <c r="E1400" s="1463"/>
      <c r="F1400" s="2284">
        <v>929003597431</v>
      </c>
      <c r="G1400" s="116">
        <v>8727900972535</v>
      </c>
      <c r="H1400" s="116" t="s">
        <v>1197</v>
      </c>
      <c r="I1400" s="116"/>
      <c r="J1400" s="333">
        <v>7.5</v>
      </c>
      <c r="K1400" s="1125">
        <v>720</v>
      </c>
      <c r="L1400" s="275">
        <v>2700</v>
      </c>
      <c r="M1400" s="355">
        <v>15000</v>
      </c>
      <c r="N1400" s="399">
        <v>2</v>
      </c>
      <c r="O1400" s="335" t="s">
        <v>117</v>
      </c>
      <c r="P1400" s="2503">
        <v>62</v>
      </c>
      <c r="Q1400" s="14"/>
      <c r="R1400" s="1820" t="s">
        <v>48</v>
      </c>
      <c r="S1400" s="335"/>
      <c r="T1400" s="335" t="s">
        <v>3131</v>
      </c>
      <c r="U1400" s="335" t="s">
        <v>167</v>
      </c>
      <c r="V1400" s="335" t="s">
        <v>116</v>
      </c>
      <c r="W1400" s="363" t="s">
        <v>198</v>
      </c>
      <c r="X1400" s="363">
        <v>96</v>
      </c>
      <c r="Y1400" s="275">
        <v>50</v>
      </c>
      <c r="Z1400" s="275"/>
      <c r="AA1400" s="275">
        <v>58</v>
      </c>
      <c r="AB1400" s="335" t="s">
        <v>113</v>
      </c>
      <c r="AC1400" s="399">
        <v>80</v>
      </c>
      <c r="AD1400" s="275">
        <v>1365550</v>
      </c>
      <c r="AE1400" s="2576">
        <v>872790097253500</v>
      </c>
      <c r="AF1400" s="275">
        <v>6</v>
      </c>
      <c r="AG1400" s="275" t="s">
        <v>113</v>
      </c>
      <c r="AH1400" s="2848">
        <v>4</v>
      </c>
      <c r="AL1400" s="2938"/>
    </row>
    <row r="1401" spans="2:38">
      <c r="B1401" s="2177"/>
      <c r="C1401" s="557" t="s">
        <v>2766</v>
      </c>
      <c r="D1401" s="557"/>
      <c r="E1401" s="1463"/>
      <c r="F1401" s="2295">
        <v>929002093431</v>
      </c>
      <c r="G1401" s="494">
        <v>8727900972559</v>
      </c>
      <c r="H1401" s="494" t="s">
        <v>1198</v>
      </c>
      <c r="I1401" s="494"/>
      <c r="J1401" s="495">
        <v>7</v>
      </c>
      <c r="K1401" s="1124">
        <v>720</v>
      </c>
      <c r="L1401" s="673">
        <v>4000</v>
      </c>
      <c r="M1401" s="709">
        <v>15000</v>
      </c>
      <c r="N1401" s="900">
        <v>2</v>
      </c>
      <c r="O1401" s="490" t="s">
        <v>117</v>
      </c>
      <c r="P1401" s="2504">
        <v>62</v>
      </c>
      <c r="Q1401" s="14"/>
      <c r="R1401" s="1857" t="s">
        <v>48</v>
      </c>
      <c r="S1401" s="490"/>
      <c r="T1401" s="490" t="s">
        <v>3131</v>
      </c>
      <c r="U1401" s="490" t="s">
        <v>167</v>
      </c>
      <c r="V1401" s="490" t="s">
        <v>121</v>
      </c>
      <c r="W1401" s="674" t="s">
        <v>198</v>
      </c>
      <c r="X1401" s="674">
        <v>102</v>
      </c>
      <c r="Y1401" s="673">
        <v>50</v>
      </c>
      <c r="Z1401" s="673"/>
      <c r="AA1401" s="673">
        <v>58</v>
      </c>
      <c r="AB1401" s="490" t="s">
        <v>113</v>
      </c>
      <c r="AC1401" s="900">
        <v>80</v>
      </c>
      <c r="AD1401" s="673">
        <v>1347058</v>
      </c>
      <c r="AE1401" s="2646">
        <v>872790097255900</v>
      </c>
      <c r="AF1401" s="673">
        <v>6</v>
      </c>
      <c r="AG1401" s="673" t="s">
        <v>113</v>
      </c>
      <c r="AH1401" s="2846">
        <v>4</v>
      </c>
      <c r="AL1401" s="2938"/>
    </row>
    <row r="1402" spans="2:38">
      <c r="B1402" s="2196"/>
      <c r="C1402" s="557" t="s">
        <v>2766</v>
      </c>
      <c r="D1402" s="557" t="s">
        <v>2193</v>
      </c>
      <c r="E1402" s="1463"/>
      <c r="F1402" s="2284">
        <v>929003038531</v>
      </c>
      <c r="G1402" s="116">
        <v>8727900970500</v>
      </c>
      <c r="H1402" s="116" t="s">
        <v>1199</v>
      </c>
      <c r="I1402" s="116"/>
      <c r="J1402" s="367">
        <v>3</v>
      </c>
      <c r="K1402" s="1128">
        <v>230</v>
      </c>
      <c r="L1402" s="572">
        <v>2700</v>
      </c>
      <c r="M1402" s="708">
        <v>15000</v>
      </c>
      <c r="N1402" s="399">
        <v>2</v>
      </c>
      <c r="O1402" s="354" t="s">
        <v>117</v>
      </c>
      <c r="P1402" s="2503">
        <v>43</v>
      </c>
      <c r="Q1402" s="14"/>
      <c r="R1402" s="1863" t="s">
        <v>48</v>
      </c>
      <c r="S1402" s="354"/>
      <c r="T1402" s="354" t="s">
        <v>3134</v>
      </c>
      <c r="U1402" s="354" t="s">
        <v>167</v>
      </c>
      <c r="V1402" s="354" t="s">
        <v>116</v>
      </c>
      <c r="W1402" s="573" t="s">
        <v>198</v>
      </c>
      <c r="X1402" s="573">
        <v>76</v>
      </c>
      <c r="Y1402" s="572">
        <v>50</v>
      </c>
      <c r="Z1402" s="572"/>
      <c r="AA1402" s="572">
        <v>56</v>
      </c>
      <c r="AB1402" s="354" t="s">
        <v>113</v>
      </c>
      <c r="AC1402" s="399">
        <v>80</v>
      </c>
      <c r="AD1402" s="572">
        <v>422028</v>
      </c>
      <c r="AE1402" s="2576">
        <v>872790097050000</v>
      </c>
      <c r="AF1402" s="572">
        <v>10</v>
      </c>
      <c r="AG1402" s="572" t="s">
        <v>113</v>
      </c>
      <c r="AH1402" s="2901">
        <v>4</v>
      </c>
      <c r="AL1402" s="2938"/>
    </row>
    <row r="1403" spans="2:38">
      <c r="B1403" s="887"/>
      <c r="C1403" s="557" t="s">
        <v>2766</v>
      </c>
      <c r="D1403" s="557" t="s">
        <v>2193</v>
      </c>
      <c r="E1403" s="1463"/>
      <c r="F1403" s="2284">
        <v>929003038631</v>
      </c>
      <c r="G1403" s="116">
        <v>8727900970449</v>
      </c>
      <c r="H1403" s="116" t="s">
        <v>1200</v>
      </c>
      <c r="I1403" s="116"/>
      <c r="J1403" s="333">
        <v>4.7</v>
      </c>
      <c r="K1403" s="1125">
        <v>380</v>
      </c>
      <c r="L1403" s="275">
        <v>2700</v>
      </c>
      <c r="M1403" s="355">
        <v>15000</v>
      </c>
      <c r="N1403" s="399">
        <v>2</v>
      </c>
      <c r="O1403" s="335" t="s">
        <v>117</v>
      </c>
      <c r="P1403" s="2503">
        <v>45</v>
      </c>
      <c r="Q1403" s="14"/>
      <c r="R1403" s="1820" t="s">
        <v>48</v>
      </c>
      <c r="S1403" s="335"/>
      <c r="T1403" s="335" t="s">
        <v>3130</v>
      </c>
      <c r="U1403" s="335" t="s">
        <v>167</v>
      </c>
      <c r="V1403" s="335" t="s">
        <v>116</v>
      </c>
      <c r="W1403" s="363" t="s">
        <v>198</v>
      </c>
      <c r="X1403" s="363">
        <v>80</v>
      </c>
      <c r="Y1403" s="275">
        <v>50</v>
      </c>
      <c r="Z1403" s="275"/>
      <c r="AA1403" s="275">
        <v>56</v>
      </c>
      <c r="AB1403" s="335" t="s">
        <v>113</v>
      </c>
      <c r="AC1403" s="399">
        <v>80</v>
      </c>
      <c r="AD1403" s="275">
        <v>422029</v>
      </c>
      <c r="AE1403" s="2576">
        <v>872790097044900</v>
      </c>
      <c r="AF1403" s="275">
        <v>10</v>
      </c>
      <c r="AG1403" s="275" t="s">
        <v>113</v>
      </c>
      <c r="AH1403" s="2848">
        <v>4</v>
      </c>
      <c r="AL1403" s="2938"/>
    </row>
    <row r="1404" spans="2:38">
      <c r="B1404" s="120"/>
      <c r="C1404" s="557" t="s">
        <v>2766</v>
      </c>
      <c r="D1404" s="557" t="s">
        <v>2193</v>
      </c>
      <c r="E1404" s="1463"/>
      <c r="F1404" s="2284">
        <v>929003038331</v>
      </c>
      <c r="G1404" s="116">
        <v>8727900970425</v>
      </c>
      <c r="H1404" s="116" t="s">
        <v>1201</v>
      </c>
      <c r="I1404" s="116"/>
      <c r="J1404" s="333">
        <v>4.7</v>
      </c>
      <c r="K1404" s="1125">
        <v>440</v>
      </c>
      <c r="L1404" s="275">
        <v>4000</v>
      </c>
      <c r="M1404" s="355">
        <v>15000</v>
      </c>
      <c r="N1404" s="399">
        <v>2</v>
      </c>
      <c r="O1404" s="335" t="s">
        <v>119</v>
      </c>
      <c r="P1404" s="2503">
        <v>45</v>
      </c>
      <c r="Q1404" s="14"/>
      <c r="R1404" s="1820" t="s">
        <v>48</v>
      </c>
      <c r="S1404" s="335"/>
      <c r="T1404" s="335" t="s">
        <v>3130</v>
      </c>
      <c r="U1404" s="335" t="s">
        <v>167</v>
      </c>
      <c r="V1404" s="335" t="s">
        <v>121</v>
      </c>
      <c r="W1404" s="363" t="s">
        <v>198</v>
      </c>
      <c r="X1404" s="363">
        <v>93</v>
      </c>
      <c r="Y1404" s="275">
        <v>50</v>
      </c>
      <c r="Z1404" s="275"/>
      <c r="AA1404" s="275">
        <v>56</v>
      </c>
      <c r="AB1404" s="335" t="s">
        <v>113</v>
      </c>
      <c r="AC1404" s="399">
        <v>80</v>
      </c>
      <c r="AD1404" s="275">
        <v>422027</v>
      </c>
      <c r="AE1404" s="2576">
        <v>872790097042500</v>
      </c>
      <c r="AF1404" s="275">
        <v>10</v>
      </c>
      <c r="AG1404" s="275" t="s">
        <v>113</v>
      </c>
      <c r="AH1404" s="2848">
        <v>4</v>
      </c>
      <c r="AL1404" s="2938"/>
    </row>
    <row r="1405" spans="2:38">
      <c r="B1405" s="120"/>
      <c r="C1405" s="557" t="s">
        <v>2766</v>
      </c>
      <c r="D1405" s="557" t="s">
        <v>2193</v>
      </c>
      <c r="E1405" s="1463"/>
      <c r="F1405" s="2338">
        <v>929001912331</v>
      </c>
      <c r="G1405" s="173">
        <v>8718696537015</v>
      </c>
      <c r="H1405" s="174" t="s">
        <v>1202</v>
      </c>
      <c r="I1405" s="174"/>
      <c r="J1405" s="370">
        <v>4.7</v>
      </c>
      <c r="K1405" s="1126">
        <v>360</v>
      </c>
      <c r="L1405" s="466">
        <v>4000</v>
      </c>
      <c r="M1405" s="353">
        <v>15000</v>
      </c>
      <c r="N1405" s="399">
        <v>2</v>
      </c>
      <c r="O1405" s="361" t="s">
        <v>117</v>
      </c>
      <c r="P1405" s="2499">
        <v>52</v>
      </c>
      <c r="Q1405" s="14"/>
      <c r="R1405" s="1864" t="s">
        <v>48</v>
      </c>
      <c r="S1405" s="361"/>
      <c r="T1405" s="361" t="s">
        <v>3130</v>
      </c>
      <c r="U1405" s="361" t="s">
        <v>167</v>
      </c>
      <c r="V1405" s="361" t="s">
        <v>121</v>
      </c>
      <c r="W1405" s="370" t="s">
        <v>198</v>
      </c>
      <c r="X1405" s="370">
        <v>76</v>
      </c>
      <c r="Y1405" s="466">
        <v>50</v>
      </c>
      <c r="Z1405" s="466"/>
      <c r="AA1405" s="466">
        <v>54</v>
      </c>
      <c r="AB1405" s="361" t="s">
        <v>113</v>
      </c>
      <c r="AC1405" s="399">
        <v>80</v>
      </c>
      <c r="AD1405" s="466">
        <v>422043</v>
      </c>
      <c r="AE1405" s="2647">
        <v>871869653701501</v>
      </c>
      <c r="AF1405" s="466">
        <v>10</v>
      </c>
      <c r="AG1405" s="466" t="s">
        <v>113</v>
      </c>
      <c r="AH1405" s="2878">
        <v>4</v>
      </c>
      <c r="AL1405" s="2938"/>
    </row>
    <row r="1406" spans="2:38">
      <c r="B1406" s="120"/>
      <c r="C1406" s="557" t="s">
        <v>2766</v>
      </c>
      <c r="D1406" s="557" t="s">
        <v>2193</v>
      </c>
      <c r="E1406" s="1463"/>
      <c r="F1406" s="2339">
        <v>929003038831</v>
      </c>
      <c r="G1406" s="554">
        <v>8727900970609</v>
      </c>
      <c r="H1406" s="570" t="s">
        <v>1203</v>
      </c>
      <c r="I1406" s="570"/>
      <c r="J1406" s="565">
        <v>6</v>
      </c>
      <c r="K1406" s="1123">
        <v>460</v>
      </c>
      <c r="L1406" s="1935">
        <v>2700</v>
      </c>
      <c r="M1406" s="351">
        <v>15000</v>
      </c>
      <c r="N1406" s="399">
        <v>2</v>
      </c>
      <c r="O1406" s="525" t="s">
        <v>117</v>
      </c>
      <c r="P1406" s="2503">
        <v>57</v>
      </c>
      <c r="Q1406" s="14"/>
      <c r="R1406" s="1865" t="s">
        <v>48</v>
      </c>
      <c r="S1406" s="525"/>
      <c r="T1406" s="525" t="s">
        <v>3143</v>
      </c>
      <c r="U1406" s="525" t="s">
        <v>167</v>
      </c>
      <c r="V1406" s="525" t="s">
        <v>116</v>
      </c>
      <c r="W1406" s="1534" t="s">
        <v>198</v>
      </c>
      <c r="X1406" s="1534">
        <v>76</v>
      </c>
      <c r="Y1406" s="1935">
        <v>50</v>
      </c>
      <c r="Z1406" s="1935"/>
      <c r="AA1406" s="1935">
        <v>56</v>
      </c>
      <c r="AB1406" s="525" t="s">
        <v>113</v>
      </c>
      <c r="AC1406" s="399">
        <v>80</v>
      </c>
      <c r="AD1406" s="1935">
        <v>422030</v>
      </c>
      <c r="AE1406" s="2648">
        <v>872790097060900</v>
      </c>
      <c r="AF1406" s="1935">
        <v>10</v>
      </c>
      <c r="AG1406" s="1935" t="s">
        <v>113</v>
      </c>
      <c r="AH1406" s="2879">
        <v>4</v>
      </c>
      <c r="AL1406" s="2938"/>
    </row>
    <row r="1407" spans="2:38">
      <c r="B1407" s="2179"/>
      <c r="C1407" s="834" t="s">
        <v>2766</v>
      </c>
      <c r="D1407" s="834" t="s">
        <v>2193</v>
      </c>
      <c r="E1407" s="1483"/>
      <c r="F1407" s="2295">
        <v>929001371231</v>
      </c>
      <c r="G1407" s="494">
        <v>8727900964615</v>
      </c>
      <c r="H1407" s="494" t="s">
        <v>1204</v>
      </c>
      <c r="I1407" s="494"/>
      <c r="J1407" s="495">
        <v>5.5</v>
      </c>
      <c r="K1407" s="1124">
        <v>460</v>
      </c>
      <c r="L1407" s="673">
        <v>4000</v>
      </c>
      <c r="M1407" s="490">
        <v>15000</v>
      </c>
      <c r="N1407" s="900">
        <v>2</v>
      </c>
      <c r="O1407" s="490" t="s">
        <v>117</v>
      </c>
      <c r="P1407" s="2504">
        <v>57</v>
      </c>
      <c r="Q1407" s="14"/>
      <c r="R1407" s="1857" t="s">
        <v>48</v>
      </c>
      <c r="S1407" s="490"/>
      <c r="T1407" s="490" t="s">
        <v>3143</v>
      </c>
      <c r="U1407" s="490" t="s">
        <v>167</v>
      </c>
      <c r="V1407" s="490" t="s">
        <v>121</v>
      </c>
      <c r="W1407" s="674" t="s">
        <v>198</v>
      </c>
      <c r="X1407" s="674">
        <v>83</v>
      </c>
      <c r="Y1407" s="673">
        <v>50</v>
      </c>
      <c r="Z1407" s="673"/>
      <c r="AA1407" s="673">
        <v>56</v>
      </c>
      <c r="AB1407" s="490" t="s">
        <v>113</v>
      </c>
      <c r="AC1407" s="900">
        <v>80</v>
      </c>
      <c r="AD1407" s="673">
        <v>422038</v>
      </c>
      <c r="AE1407" s="2646">
        <v>872790096461501</v>
      </c>
      <c r="AF1407" s="673">
        <v>10</v>
      </c>
      <c r="AG1407" s="673" t="s">
        <v>113</v>
      </c>
      <c r="AH1407" s="2846">
        <v>4</v>
      </c>
      <c r="AL1407" s="2938"/>
    </row>
    <row r="1408" spans="2:38" ht="14.5" customHeight="1">
      <c r="B1408" s="3"/>
      <c r="C1408" s="14"/>
      <c r="D1408" s="14"/>
      <c r="E1408" s="14"/>
      <c r="F1408" s="711"/>
      <c r="G1408" s="14"/>
      <c r="H1408" s="14"/>
      <c r="I1408" s="14"/>
      <c r="J1408" s="145"/>
      <c r="K1408" s="145"/>
      <c r="L1408" s="404"/>
      <c r="M1408" s="145"/>
      <c r="N1408" s="145"/>
      <c r="O1408" s="145"/>
      <c r="P1408" s="144"/>
      <c r="Q1408" s="14"/>
      <c r="R1408" s="145"/>
      <c r="S1408" s="145"/>
      <c r="T1408" s="145"/>
      <c r="U1408" s="145"/>
      <c r="V1408" s="145"/>
      <c r="W1408" s="145"/>
      <c r="X1408" s="145"/>
      <c r="Y1408" s="404"/>
      <c r="Z1408" s="404"/>
      <c r="AA1408" s="404"/>
      <c r="AB1408" s="145"/>
      <c r="AC1408" s="145"/>
      <c r="AD1408" s="404"/>
      <c r="AE1408" s="404"/>
      <c r="AF1408" s="145"/>
      <c r="AG1408" s="145"/>
      <c r="AH1408" s="2828"/>
      <c r="AI1408"/>
      <c r="AL1408" s="2938"/>
    </row>
    <row r="1409" spans="2:38">
      <c r="B1409" s="1657" t="s">
        <v>1270</v>
      </c>
      <c r="C1409" s="1395" t="s">
        <v>2766</v>
      </c>
      <c r="D1409" s="1395" t="s">
        <v>2193</v>
      </c>
      <c r="E1409" s="1501"/>
      <c r="F1409" s="2340">
        <v>929001364655</v>
      </c>
      <c r="G1409" s="1240">
        <v>8718699775919</v>
      </c>
      <c r="H1409" s="2363" t="s">
        <v>1271</v>
      </c>
      <c r="I1409" s="1241"/>
      <c r="J1409" s="1226">
        <v>3.5</v>
      </c>
      <c r="K1409" s="1242">
        <v>250</v>
      </c>
      <c r="L1409" s="1227">
        <v>2700</v>
      </c>
      <c r="M1409" s="1228">
        <v>25000</v>
      </c>
      <c r="N1409" s="1243">
        <v>2</v>
      </c>
      <c r="O1409" s="1227" t="s">
        <v>134</v>
      </c>
      <c r="P1409" s="2011">
        <v>160</v>
      </c>
      <c r="Q1409" s="14"/>
      <c r="R1409" s="1849" t="s">
        <v>48</v>
      </c>
      <c r="S1409" s="1227"/>
      <c r="T1409" s="1227" t="s">
        <v>3141</v>
      </c>
      <c r="U1409" s="1227" t="s">
        <v>167</v>
      </c>
      <c r="V1409" s="1227" t="s">
        <v>116</v>
      </c>
      <c r="W1409" s="1638" t="s">
        <v>198</v>
      </c>
      <c r="X1409" s="1638">
        <v>71</v>
      </c>
      <c r="Y1409" s="1227">
        <v>36</v>
      </c>
      <c r="Z1409" s="1227"/>
      <c r="AA1409" s="1227">
        <v>50</v>
      </c>
      <c r="AB1409" s="1227" t="s">
        <v>113</v>
      </c>
      <c r="AC1409" s="1200">
        <v>80</v>
      </c>
      <c r="AD1409" s="1227">
        <v>391893</v>
      </c>
      <c r="AE1409" s="2649">
        <v>871869977591900</v>
      </c>
      <c r="AF1409" s="1227">
        <v>6</v>
      </c>
      <c r="AG1409" s="1227" t="s">
        <v>113</v>
      </c>
      <c r="AH1409" s="2889">
        <v>4</v>
      </c>
      <c r="AL1409" s="2938"/>
    </row>
    <row r="1410" spans="2:38" ht="14.5" customHeight="1">
      <c r="B1410" s="14"/>
      <c r="C1410" s="14"/>
      <c r="D1410" s="14"/>
      <c r="E1410" s="14"/>
      <c r="F1410" s="2760" t="s">
        <v>2848</v>
      </c>
      <c r="G1410" s="809"/>
      <c r="H1410" s="809"/>
      <c r="I1410" s="809"/>
      <c r="J1410" s="369"/>
      <c r="K1410" s="362"/>
      <c r="L1410" s="362"/>
      <c r="M1410" s="356"/>
      <c r="N1410" s="345"/>
      <c r="O1410" s="357"/>
      <c r="P1410" s="2508"/>
      <c r="Q1410" s="14"/>
      <c r="R1410" s="357"/>
      <c r="S1410" s="357"/>
      <c r="T1410" s="357"/>
      <c r="U1410" s="357"/>
      <c r="V1410" s="357"/>
      <c r="W1410" s="357"/>
      <c r="X1410" s="357"/>
      <c r="Y1410" s="362"/>
      <c r="Z1410" s="362"/>
      <c r="AA1410" s="362"/>
      <c r="AB1410" s="357"/>
      <c r="AC1410" s="345"/>
      <c r="AD1410" s="362"/>
      <c r="AE1410" s="2665"/>
      <c r="AF1410" s="357"/>
      <c r="AG1410" s="357"/>
      <c r="AH1410" s="2847"/>
      <c r="AI1410"/>
      <c r="AL1410" s="2938"/>
    </row>
    <row r="1411" spans="2:38" ht="14.5" customHeight="1">
      <c r="B1411" s="14"/>
      <c r="C1411" s="14"/>
      <c r="D1411" s="14"/>
      <c r="E1411" s="14"/>
      <c r="F1411" s="2761" t="s">
        <v>2698</v>
      </c>
      <c r="G1411" s="153"/>
      <c r="H1411" s="2364"/>
      <c r="I1411" s="512"/>
      <c r="J1411" s="350"/>
      <c r="K1411" s="513"/>
      <c r="L1411" s="397"/>
      <c r="M1411" s="346"/>
      <c r="N1411" s="514"/>
      <c r="O1411" s="339"/>
      <c r="P1411" s="144"/>
      <c r="Q1411" s="14"/>
      <c r="R1411" s="339"/>
      <c r="S1411" s="339"/>
      <c r="T1411" s="339"/>
      <c r="U1411" s="339"/>
      <c r="V1411" s="339"/>
      <c r="W1411" s="339"/>
      <c r="X1411" s="339"/>
      <c r="Y1411" s="397"/>
      <c r="Z1411" s="397"/>
      <c r="AA1411" s="397"/>
      <c r="AB1411" s="339"/>
      <c r="AC1411" s="514"/>
      <c r="AD1411" s="397"/>
      <c r="AE1411" s="2664"/>
      <c r="AF1411" s="339"/>
      <c r="AG1411" s="339"/>
      <c r="AH1411" s="2790"/>
      <c r="AI1411"/>
      <c r="AL1411" s="2938"/>
    </row>
    <row r="1412" spans="2:38" ht="14.5" customHeight="1">
      <c r="B1412" s="14"/>
      <c r="C1412" s="14"/>
      <c r="D1412" s="14"/>
      <c r="E1412" s="14"/>
      <c r="F1412" s="209"/>
      <c r="G1412" s="809"/>
      <c r="H1412" s="809"/>
      <c r="I1412" s="809"/>
      <c r="J1412" s="369"/>
      <c r="K1412" s="362"/>
      <c r="L1412" s="362"/>
      <c r="M1412" s="356"/>
      <c r="N1412" s="345"/>
      <c r="O1412" s="357"/>
      <c r="P1412" s="2508"/>
      <c r="Q1412" s="14"/>
      <c r="R1412" s="357"/>
      <c r="S1412" s="357"/>
      <c r="T1412" s="357"/>
      <c r="U1412" s="357"/>
      <c r="V1412" s="357"/>
      <c r="W1412" s="357"/>
      <c r="X1412" s="357"/>
      <c r="Y1412" s="362"/>
      <c r="Z1412" s="362"/>
      <c r="AA1412" s="362"/>
      <c r="AB1412" s="357"/>
      <c r="AC1412" s="345"/>
      <c r="AD1412" s="362"/>
      <c r="AE1412" s="2665"/>
      <c r="AF1412" s="357"/>
      <c r="AG1412" s="357"/>
      <c r="AH1412" s="2847"/>
      <c r="AI1412"/>
      <c r="AL1412" s="2938"/>
    </row>
    <row r="1413" spans="2:38" s="1484" customFormat="1" ht="15" customHeight="1">
      <c r="B1413" s="1484" t="s">
        <v>3728</v>
      </c>
      <c r="J1413" s="1666"/>
      <c r="K1413" s="1666"/>
      <c r="L1413" s="1901"/>
      <c r="M1413" s="1666"/>
      <c r="N1413" s="1666"/>
      <c r="O1413" s="1666"/>
      <c r="P1413" s="33"/>
      <c r="R1413" s="1666"/>
      <c r="S1413" s="1666"/>
      <c r="T1413" s="1666"/>
      <c r="U1413" s="1666"/>
      <c r="V1413" s="1666"/>
      <c r="W1413" s="1666"/>
      <c r="X1413" s="1666"/>
      <c r="Y1413" s="1901"/>
      <c r="Z1413" s="1901"/>
      <c r="AA1413" s="1901"/>
      <c r="AB1413" s="1666"/>
      <c r="AC1413" s="2483"/>
      <c r="AD1413" s="1901"/>
      <c r="AE1413" s="1901"/>
      <c r="AF1413" s="1666"/>
      <c r="AG1413" s="1666"/>
      <c r="AH1413" s="2791"/>
      <c r="AJ1413"/>
      <c r="AK1413" s="2933"/>
      <c r="AL1413" s="2938"/>
    </row>
    <row r="1414" spans="2:38">
      <c r="B1414" s="561" t="s">
        <v>2849</v>
      </c>
      <c r="C1414" s="1461" t="s">
        <v>2766</v>
      </c>
      <c r="D1414" s="1461" t="s">
        <v>2193</v>
      </c>
      <c r="E1414" s="1462"/>
      <c r="F1414" s="2322">
        <v>929003078802</v>
      </c>
      <c r="G1414" s="1557">
        <v>8719514358478</v>
      </c>
      <c r="H1414" s="2365" t="s">
        <v>1251</v>
      </c>
      <c r="I1414" s="1599"/>
      <c r="J1414" s="724">
        <v>6.7</v>
      </c>
      <c r="K1414" s="1221">
        <v>410</v>
      </c>
      <c r="L1414" s="400">
        <v>2700</v>
      </c>
      <c r="M1414" s="1600">
        <v>40000</v>
      </c>
      <c r="N1414" s="799">
        <v>5</v>
      </c>
      <c r="O1414" s="400" t="s">
        <v>134</v>
      </c>
      <c r="P1414" s="2502">
        <v>400</v>
      </c>
      <c r="Q1414" s="14"/>
      <c r="R1414" s="1805" t="s">
        <v>48</v>
      </c>
      <c r="S1414" s="400"/>
      <c r="T1414" s="400" t="s">
        <v>3134</v>
      </c>
      <c r="U1414" s="400" t="s">
        <v>1206</v>
      </c>
      <c r="V1414" s="400" t="s">
        <v>116</v>
      </c>
      <c r="W1414" s="360" t="s">
        <v>201</v>
      </c>
      <c r="X1414" s="360">
        <v>61</v>
      </c>
      <c r="Y1414" s="400">
        <v>50.5</v>
      </c>
      <c r="Z1414" s="400"/>
      <c r="AA1414" s="400">
        <v>46</v>
      </c>
      <c r="AB1414" s="400" t="s">
        <v>133</v>
      </c>
      <c r="AC1414" s="309">
        <v>97</v>
      </c>
      <c r="AD1414" s="400">
        <v>624220</v>
      </c>
      <c r="AE1414" s="2601">
        <v>871951435847800</v>
      </c>
      <c r="AF1414" s="400">
        <v>10</v>
      </c>
      <c r="AG1414" s="400" t="s">
        <v>113</v>
      </c>
      <c r="AH1414" s="2796">
        <v>4</v>
      </c>
      <c r="AL1414" s="2938"/>
    </row>
    <row r="1415" spans="2:38">
      <c r="B1415" s="120"/>
      <c r="C1415" s="557" t="s">
        <v>2766</v>
      </c>
      <c r="D1415" s="557" t="s">
        <v>2193</v>
      </c>
      <c r="E1415" s="1463"/>
      <c r="F1415" s="2312">
        <v>929003079102</v>
      </c>
      <c r="G1415" s="217">
        <v>8719514358539</v>
      </c>
      <c r="H1415" s="2366" t="s">
        <v>1252</v>
      </c>
      <c r="I1415" s="587"/>
      <c r="J1415" s="381">
        <v>6.7</v>
      </c>
      <c r="K1415" s="1298">
        <v>420</v>
      </c>
      <c r="L1415" s="340">
        <v>2700</v>
      </c>
      <c r="M1415" s="355">
        <v>40000</v>
      </c>
      <c r="N1415" s="2512">
        <v>5</v>
      </c>
      <c r="O1415" s="340" t="s">
        <v>134</v>
      </c>
      <c r="P1415" s="2503">
        <v>360</v>
      </c>
      <c r="Q1415" s="14"/>
      <c r="R1415" s="1821" t="s">
        <v>48</v>
      </c>
      <c r="S1415" s="340"/>
      <c r="T1415" s="340" t="s">
        <v>3134</v>
      </c>
      <c r="U1415" s="340" t="s">
        <v>1206</v>
      </c>
      <c r="V1415" s="340" t="s">
        <v>116</v>
      </c>
      <c r="W1415" s="341" t="s">
        <v>201</v>
      </c>
      <c r="X1415" s="341">
        <v>62</v>
      </c>
      <c r="Y1415" s="340">
        <v>50.5</v>
      </c>
      <c r="Z1415" s="340"/>
      <c r="AA1415" s="340">
        <v>46</v>
      </c>
      <c r="AB1415" s="340" t="s">
        <v>133</v>
      </c>
      <c r="AC1415" s="290">
        <v>97</v>
      </c>
      <c r="AD1415" s="340">
        <v>624217</v>
      </c>
      <c r="AE1415" s="2602">
        <v>871951435853900</v>
      </c>
      <c r="AF1415" s="340">
        <v>10</v>
      </c>
      <c r="AG1415" s="340" t="s">
        <v>113</v>
      </c>
      <c r="AH1415" s="2785">
        <v>4</v>
      </c>
      <c r="AL1415" s="2938"/>
    </row>
    <row r="1416" spans="2:38">
      <c r="B1416" s="120"/>
      <c r="C1416" s="557" t="s">
        <v>2766</v>
      </c>
      <c r="D1416" s="557" t="s">
        <v>2193</v>
      </c>
      <c r="E1416" s="1463"/>
      <c r="F1416" s="2312">
        <v>929003079402</v>
      </c>
      <c r="G1416" s="217">
        <v>8719514358591</v>
      </c>
      <c r="H1416" s="2366" t="s">
        <v>2704</v>
      </c>
      <c r="I1416" s="587"/>
      <c r="J1416" s="381">
        <v>6.7</v>
      </c>
      <c r="K1416" s="1298">
        <v>420</v>
      </c>
      <c r="L1416" s="340">
        <v>2700</v>
      </c>
      <c r="M1416" s="355">
        <v>40000</v>
      </c>
      <c r="N1416" s="2512">
        <v>5</v>
      </c>
      <c r="O1416" s="340" t="s">
        <v>134</v>
      </c>
      <c r="P1416" s="958">
        <v>320</v>
      </c>
      <c r="Q1416" s="508"/>
      <c r="R1416" s="1821" t="s">
        <v>48</v>
      </c>
      <c r="S1416" s="340"/>
      <c r="T1416" s="340" t="s">
        <v>3134</v>
      </c>
      <c r="U1416" s="340" t="s">
        <v>1206</v>
      </c>
      <c r="V1416" s="340" t="s">
        <v>116</v>
      </c>
      <c r="W1416" s="341" t="s">
        <v>201</v>
      </c>
      <c r="X1416" s="341">
        <v>62</v>
      </c>
      <c r="Y1416" s="340">
        <v>50.5</v>
      </c>
      <c r="Z1416" s="340"/>
      <c r="AA1416" s="340">
        <v>46</v>
      </c>
      <c r="AB1416" s="340" t="s">
        <v>133</v>
      </c>
      <c r="AC1416" s="290">
        <v>97</v>
      </c>
      <c r="AD1416" s="340">
        <v>624210</v>
      </c>
      <c r="AE1416" s="2602">
        <v>871951435859100</v>
      </c>
      <c r="AF1416" s="340">
        <v>10</v>
      </c>
      <c r="AG1416" s="340" t="s">
        <v>113</v>
      </c>
      <c r="AH1416" s="2785">
        <v>4</v>
      </c>
      <c r="AL1416" s="2938"/>
    </row>
    <row r="1417" spans="2:38">
      <c r="B1417" s="120"/>
      <c r="C1417" s="557" t="s">
        <v>2766</v>
      </c>
      <c r="D1417" s="557" t="s">
        <v>2193</v>
      </c>
      <c r="E1417" s="1463"/>
      <c r="F1417" s="2312">
        <v>929003078902</v>
      </c>
      <c r="G1417" s="217">
        <v>8719514358492</v>
      </c>
      <c r="H1417" s="2366" t="s">
        <v>1253</v>
      </c>
      <c r="I1417" s="587"/>
      <c r="J1417" s="381">
        <v>6.7</v>
      </c>
      <c r="K1417" s="1298">
        <v>430</v>
      </c>
      <c r="L1417" s="340">
        <v>3000</v>
      </c>
      <c r="M1417" s="355">
        <v>40000</v>
      </c>
      <c r="N1417" s="2512">
        <v>5</v>
      </c>
      <c r="O1417" s="340" t="s">
        <v>134</v>
      </c>
      <c r="P1417" s="2503">
        <v>400</v>
      </c>
      <c r="Q1417" s="14"/>
      <c r="R1417" s="1821" t="s">
        <v>48</v>
      </c>
      <c r="S1417" s="340"/>
      <c r="T1417" s="340" t="s">
        <v>3134</v>
      </c>
      <c r="U1417" s="340" t="s">
        <v>1206</v>
      </c>
      <c r="V1417" s="340" t="s">
        <v>147</v>
      </c>
      <c r="W1417" s="341" t="s">
        <v>201</v>
      </c>
      <c r="X1417" s="341">
        <v>64</v>
      </c>
      <c r="Y1417" s="340">
        <v>50.5</v>
      </c>
      <c r="Z1417" s="340"/>
      <c r="AA1417" s="340">
        <v>46</v>
      </c>
      <c r="AB1417" s="340" t="s">
        <v>133</v>
      </c>
      <c r="AC1417" s="290">
        <v>97</v>
      </c>
      <c r="AD1417" s="340">
        <v>624209</v>
      </c>
      <c r="AE1417" s="2602">
        <v>871951435849200</v>
      </c>
      <c r="AF1417" s="340">
        <v>10</v>
      </c>
      <c r="AG1417" s="340" t="s">
        <v>113</v>
      </c>
      <c r="AH1417" s="2785">
        <v>4</v>
      </c>
      <c r="AL1417" s="2938"/>
    </row>
    <row r="1418" spans="2:38">
      <c r="B1418" s="120"/>
      <c r="C1418" s="557" t="s">
        <v>2766</v>
      </c>
      <c r="D1418" s="557" t="s">
        <v>2193</v>
      </c>
      <c r="E1418" s="1463"/>
      <c r="F1418" s="2312">
        <v>929003079202</v>
      </c>
      <c r="G1418" s="217">
        <v>8719514358553</v>
      </c>
      <c r="H1418" s="2366" t="s">
        <v>1254</v>
      </c>
      <c r="I1418" s="587"/>
      <c r="J1418" s="381">
        <v>6.7</v>
      </c>
      <c r="K1418" s="1298">
        <v>440</v>
      </c>
      <c r="L1418" s="340">
        <v>3000</v>
      </c>
      <c r="M1418" s="355">
        <v>40000</v>
      </c>
      <c r="N1418" s="2512">
        <v>5</v>
      </c>
      <c r="O1418" s="340" t="s">
        <v>134</v>
      </c>
      <c r="P1418" s="2503">
        <v>360</v>
      </c>
      <c r="Q1418" s="14"/>
      <c r="R1418" s="1821" t="s">
        <v>48</v>
      </c>
      <c r="S1418" s="340"/>
      <c r="T1418" s="340" t="s">
        <v>3134</v>
      </c>
      <c r="U1418" s="340" t="s">
        <v>1206</v>
      </c>
      <c r="V1418" s="340" t="s">
        <v>147</v>
      </c>
      <c r="W1418" s="341" t="s">
        <v>201</v>
      </c>
      <c r="X1418" s="341">
        <v>65</v>
      </c>
      <c r="Y1418" s="340">
        <v>50.5</v>
      </c>
      <c r="Z1418" s="340"/>
      <c r="AA1418" s="340">
        <v>46</v>
      </c>
      <c r="AB1418" s="340" t="s">
        <v>133</v>
      </c>
      <c r="AC1418" s="290">
        <v>97</v>
      </c>
      <c r="AD1418" s="340">
        <v>624214</v>
      </c>
      <c r="AE1418" s="2602">
        <v>871951435855300</v>
      </c>
      <c r="AF1418" s="340">
        <v>10</v>
      </c>
      <c r="AG1418" s="340" t="s">
        <v>113</v>
      </c>
      <c r="AH1418" s="2785">
        <v>4</v>
      </c>
      <c r="AL1418" s="2938"/>
    </row>
    <row r="1419" spans="2:38">
      <c r="B1419" s="120"/>
      <c r="C1419" s="557" t="s">
        <v>2766</v>
      </c>
      <c r="D1419" s="557" t="s">
        <v>2193</v>
      </c>
      <c r="E1419" s="1463"/>
      <c r="F1419" s="2312">
        <v>929003079502</v>
      </c>
      <c r="G1419" s="217">
        <v>8719514358614</v>
      </c>
      <c r="H1419" s="2366" t="s">
        <v>1255</v>
      </c>
      <c r="I1419" s="587"/>
      <c r="J1419" s="381">
        <v>6.7</v>
      </c>
      <c r="K1419" s="1298">
        <v>440</v>
      </c>
      <c r="L1419" s="340">
        <v>3000</v>
      </c>
      <c r="M1419" s="355">
        <v>40000</v>
      </c>
      <c r="N1419" s="2512">
        <v>5</v>
      </c>
      <c r="O1419" s="340" t="s">
        <v>134</v>
      </c>
      <c r="P1419" s="2503">
        <v>320</v>
      </c>
      <c r="Q1419" s="14"/>
      <c r="R1419" s="1821" t="s">
        <v>48</v>
      </c>
      <c r="S1419" s="340"/>
      <c r="T1419" s="340" t="s">
        <v>3134</v>
      </c>
      <c r="U1419" s="340" t="s">
        <v>1206</v>
      </c>
      <c r="V1419" s="340" t="s">
        <v>147</v>
      </c>
      <c r="W1419" s="341" t="s">
        <v>201</v>
      </c>
      <c r="X1419" s="341">
        <v>65</v>
      </c>
      <c r="Y1419" s="340">
        <v>50.5</v>
      </c>
      <c r="Z1419" s="340"/>
      <c r="AA1419" s="340">
        <v>46</v>
      </c>
      <c r="AB1419" s="340" t="s">
        <v>133</v>
      </c>
      <c r="AC1419" s="290">
        <v>97</v>
      </c>
      <c r="AD1419" s="340">
        <v>624223</v>
      </c>
      <c r="AE1419" s="2602">
        <v>871951435861400</v>
      </c>
      <c r="AF1419" s="340">
        <v>10</v>
      </c>
      <c r="AG1419" s="340" t="s">
        <v>113</v>
      </c>
      <c r="AH1419" s="2785">
        <v>4</v>
      </c>
      <c r="AL1419" s="2938"/>
    </row>
    <row r="1420" spans="2:38">
      <c r="B1420" s="120"/>
      <c r="C1420" s="557" t="s">
        <v>2766</v>
      </c>
      <c r="D1420" s="557" t="s">
        <v>2193</v>
      </c>
      <c r="E1420" s="1463"/>
      <c r="F1420" s="2312">
        <v>929003079002</v>
      </c>
      <c r="G1420" s="217">
        <v>8719514358515</v>
      </c>
      <c r="H1420" s="2366" t="s">
        <v>2705</v>
      </c>
      <c r="I1420" s="587"/>
      <c r="J1420" s="381">
        <v>6.7</v>
      </c>
      <c r="K1420" s="1298">
        <v>440</v>
      </c>
      <c r="L1420" s="340">
        <v>4000</v>
      </c>
      <c r="M1420" s="355">
        <v>40000</v>
      </c>
      <c r="N1420" s="2512">
        <v>5</v>
      </c>
      <c r="O1420" s="340" t="s">
        <v>134</v>
      </c>
      <c r="P1420" s="958">
        <v>400</v>
      </c>
      <c r="Q1420" s="508"/>
      <c r="R1420" s="1821" t="s">
        <v>48</v>
      </c>
      <c r="S1420" s="340"/>
      <c r="T1420" s="340" t="s">
        <v>3134</v>
      </c>
      <c r="U1420" s="340" t="s">
        <v>1206</v>
      </c>
      <c r="V1420" s="340" t="s">
        <v>121</v>
      </c>
      <c r="W1420" s="341" t="s">
        <v>201</v>
      </c>
      <c r="X1420" s="341">
        <v>65</v>
      </c>
      <c r="Y1420" s="340">
        <v>50.5</v>
      </c>
      <c r="Z1420" s="340"/>
      <c r="AA1420" s="340">
        <v>46</v>
      </c>
      <c r="AB1420" s="340" t="s">
        <v>133</v>
      </c>
      <c r="AC1420" s="290">
        <v>97</v>
      </c>
      <c r="AD1420" s="340">
        <v>624222</v>
      </c>
      <c r="AE1420" s="2602">
        <v>871951435851500</v>
      </c>
      <c r="AF1420" s="340">
        <v>10</v>
      </c>
      <c r="AG1420" s="340" t="s">
        <v>113</v>
      </c>
      <c r="AH1420" s="2785">
        <v>4</v>
      </c>
      <c r="AL1420" s="2938"/>
    </row>
    <row r="1421" spans="2:38">
      <c r="B1421" s="120"/>
      <c r="C1421" s="557" t="s">
        <v>2766</v>
      </c>
      <c r="D1421" s="557" t="s">
        <v>2193</v>
      </c>
      <c r="E1421" s="1463"/>
      <c r="F1421" s="2312">
        <v>929003079302</v>
      </c>
      <c r="G1421" s="217">
        <v>8719514358577</v>
      </c>
      <c r="H1421" s="2366" t="s">
        <v>2706</v>
      </c>
      <c r="I1421" s="587"/>
      <c r="J1421" s="381">
        <v>6.7</v>
      </c>
      <c r="K1421" s="1298">
        <v>460</v>
      </c>
      <c r="L1421" s="340">
        <v>4000</v>
      </c>
      <c r="M1421" s="355">
        <v>40000</v>
      </c>
      <c r="N1421" s="2512">
        <v>5</v>
      </c>
      <c r="O1421" s="340" t="s">
        <v>134</v>
      </c>
      <c r="P1421" s="958">
        <v>360</v>
      </c>
      <c r="Q1421" s="508"/>
      <c r="R1421" s="1821" t="s">
        <v>48</v>
      </c>
      <c r="S1421" s="340"/>
      <c r="T1421" s="340" t="s">
        <v>3134</v>
      </c>
      <c r="U1421" s="340" t="s">
        <v>1206</v>
      </c>
      <c r="V1421" s="340" t="s">
        <v>121</v>
      </c>
      <c r="W1421" s="341" t="s">
        <v>201</v>
      </c>
      <c r="X1421" s="341">
        <v>68</v>
      </c>
      <c r="Y1421" s="340">
        <v>50.5</v>
      </c>
      <c r="Z1421" s="340"/>
      <c r="AA1421" s="340">
        <v>46</v>
      </c>
      <c r="AB1421" s="340" t="s">
        <v>133</v>
      </c>
      <c r="AC1421" s="290">
        <v>97</v>
      </c>
      <c r="AD1421" s="340">
        <v>624218</v>
      </c>
      <c r="AE1421" s="2602">
        <v>871951435857700</v>
      </c>
      <c r="AF1421" s="340">
        <v>10</v>
      </c>
      <c r="AG1421" s="340" t="s">
        <v>113</v>
      </c>
      <c r="AH1421" s="2785">
        <v>4</v>
      </c>
      <c r="AL1421" s="2938"/>
    </row>
    <row r="1422" spans="2:38">
      <c r="B1422" s="120"/>
      <c r="C1422" s="557" t="s">
        <v>2766</v>
      </c>
      <c r="D1422" s="557" t="s">
        <v>2193</v>
      </c>
      <c r="E1422" s="1463"/>
      <c r="F1422" s="2312">
        <v>929003079602</v>
      </c>
      <c r="G1422" s="217">
        <v>8719514358638</v>
      </c>
      <c r="H1422" s="2366" t="s">
        <v>2707</v>
      </c>
      <c r="I1422" s="587"/>
      <c r="J1422" s="381">
        <v>6.7</v>
      </c>
      <c r="K1422" s="1298">
        <v>460</v>
      </c>
      <c r="L1422" s="340">
        <v>4000</v>
      </c>
      <c r="M1422" s="355">
        <v>40000</v>
      </c>
      <c r="N1422" s="2512">
        <v>5</v>
      </c>
      <c r="O1422" s="340" t="s">
        <v>134</v>
      </c>
      <c r="P1422" s="958">
        <v>320</v>
      </c>
      <c r="Q1422" s="508"/>
      <c r="R1422" s="1821" t="s">
        <v>48</v>
      </c>
      <c r="S1422" s="340"/>
      <c r="T1422" s="340" t="s">
        <v>3134</v>
      </c>
      <c r="U1422" s="340" t="s">
        <v>1206</v>
      </c>
      <c r="V1422" s="340" t="s">
        <v>121</v>
      </c>
      <c r="W1422" s="341" t="s">
        <v>201</v>
      </c>
      <c r="X1422" s="341">
        <v>68</v>
      </c>
      <c r="Y1422" s="340">
        <v>50.5</v>
      </c>
      <c r="Z1422" s="340"/>
      <c r="AA1422" s="340">
        <v>46</v>
      </c>
      <c r="AB1422" s="340" t="s">
        <v>133</v>
      </c>
      <c r="AC1422" s="290">
        <v>97</v>
      </c>
      <c r="AD1422" s="340">
        <v>624215</v>
      </c>
      <c r="AE1422" s="2602">
        <v>871951435863800</v>
      </c>
      <c r="AF1422" s="340">
        <v>10</v>
      </c>
      <c r="AG1422" s="340" t="s">
        <v>113</v>
      </c>
      <c r="AH1422" s="2785">
        <v>4</v>
      </c>
      <c r="AL1422" s="2938"/>
    </row>
    <row r="1423" spans="2:38">
      <c r="B1423" s="120"/>
      <c r="C1423" s="557" t="s">
        <v>2766</v>
      </c>
      <c r="D1423" s="557" t="s">
        <v>2193</v>
      </c>
      <c r="E1423" s="1463"/>
      <c r="F1423" s="2312">
        <v>929003079702</v>
      </c>
      <c r="G1423" s="217">
        <v>8719514358652</v>
      </c>
      <c r="H1423" s="2366" t="s">
        <v>2709</v>
      </c>
      <c r="I1423" s="587"/>
      <c r="J1423" s="1413">
        <v>7.5</v>
      </c>
      <c r="K1423" s="1414">
        <v>485</v>
      </c>
      <c r="L1423" s="275">
        <v>2700</v>
      </c>
      <c r="M1423" s="355">
        <v>40000</v>
      </c>
      <c r="N1423" s="399">
        <v>5</v>
      </c>
      <c r="O1423" s="335" t="s">
        <v>134</v>
      </c>
      <c r="P1423" s="958">
        <v>420</v>
      </c>
      <c r="Q1423" s="508"/>
      <c r="R1423" s="1820" t="s">
        <v>48</v>
      </c>
      <c r="S1423" s="335"/>
      <c r="T1423" s="335" t="s">
        <v>3156</v>
      </c>
      <c r="U1423" s="335" t="s">
        <v>1206</v>
      </c>
      <c r="V1423" s="335" t="s">
        <v>116</v>
      </c>
      <c r="W1423" s="363" t="s">
        <v>201</v>
      </c>
      <c r="X1423" s="363">
        <v>64</v>
      </c>
      <c r="Y1423" s="275">
        <v>50.5</v>
      </c>
      <c r="Z1423" s="275"/>
      <c r="AA1423" s="275">
        <v>46</v>
      </c>
      <c r="AB1423" s="335" t="s">
        <v>133</v>
      </c>
      <c r="AC1423" s="399">
        <v>92</v>
      </c>
      <c r="AD1423" s="275">
        <v>624208</v>
      </c>
      <c r="AE1423" s="2602">
        <v>871951435865200</v>
      </c>
      <c r="AF1423" s="275">
        <v>10</v>
      </c>
      <c r="AG1423" s="275" t="s">
        <v>113</v>
      </c>
      <c r="AH1423" s="2848">
        <v>4</v>
      </c>
      <c r="AL1423" s="2938"/>
    </row>
    <row r="1424" spans="2:38">
      <c r="B1424" s="120"/>
      <c r="C1424" s="557" t="s">
        <v>2766</v>
      </c>
      <c r="D1424" s="557" t="s">
        <v>2193</v>
      </c>
      <c r="E1424" s="1463"/>
      <c r="F1424" s="2312">
        <v>929003080002</v>
      </c>
      <c r="G1424" s="217">
        <v>8719514358713</v>
      </c>
      <c r="H1424" s="2366" t="s">
        <v>2708</v>
      </c>
      <c r="I1424" s="587"/>
      <c r="J1424" s="381">
        <v>7.5</v>
      </c>
      <c r="K1424" s="1298">
        <v>485</v>
      </c>
      <c r="L1424" s="275">
        <v>2700</v>
      </c>
      <c r="M1424" s="355">
        <v>40000</v>
      </c>
      <c r="N1424" s="399">
        <v>5</v>
      </c>
      <c r="O1424" s="335" t="s">
        <v>134</v>
      </c>
      <c r="P1424" s="958">
        <v>370</v>
      </c>
      <c r="Q1424" s="508"/>
      <c r="R1424" s="1820" t="s">
        <v>48</v>
      </c>
      <c r="S1424" s="335"/>
      <c r="T1424" s="335" t="s">
        <v>3156</v>
      </c>
      <c r="U1424" s="335" t="s">
        <v>1206</v>
      </c>
      <c r="V1424" s="335" t="s">
        <v>116</v>
      </c>
      <c r="W1424" s="363" t="s">
        <v>201</v>
      </c>
      <c r="X1424" s="363">
        <v>64</v>
      </c>
      <c r="Y1424" s="275">
        <v>50.5</v>
      </c>
      <c r="Z1424" s="275"/>
      <c r="AA1424" s="275">
        <v>46</v>
      </c>
      <c r="AB1424" s="335" t="s">
        <v>133</v>
      </c>
      <c r="AC1424" s="399">
        <v>92</v>
      </c>
      <c r="AD1424" s="275">
        <v>624206</v>
      </c>
      <c r="AE1424" s="2602">
        <v>871951435871300</v>
      </c>
      <c r="AF1424" s="275">
        <v>10</v>
      </c>
      <c r="AG1424" s="275" t="s">
        <v>113</v>
      </c>
      <c r="AH1424" s="2848">
        <v>4</v>
      </c>
      <c r="AL1424" s="2938"/>
    </row>
    <row r="1425" spans="2:38">
      <c r="B1425" s="120"/>
      <c r="C1425" s="557" t="s">
        <v>2766</v>
      </c>
      <c r="D1425" s="557" t="s">
        <v>2193</v>
      </c>
      <c r="E1425" s="1463"/>
      <c r="F1425" s="2312">
        <v>929003079802</v>
      </c>
      <c r="G1425" s="217">
        <v>8719514358676</v>
      </c>
      <c r="H1425" s="2366" t="s">
        <v>2710</v>
      </c>
      <c r="I1425" s="587"/>
      <c r="J1425" s="381">
        <v>7.5</v>
      </c>
      <c r="K1425" s="1298">
        <v>500</v>
      </c>
      <c r="L1425" s="466">
        <v>3000</v>
      </c>
      <c r="M1425" s="355">
        <v>40000</v>
      </c>
      <c r="N1425" s="399">
        <v>5</v>
      </c>
      <c r="O1425" s="361" t="s">
        <v>134</v>
      </c>
      <c r="P1425" s="958">
        <v>420</v>
      </c>
      <c r="Q1425" s="508"/>
      <c r="R1425" s="1864" t="s">
        <v>48</v>
      </c>
      <c r="S1425" s="361"/>
      <c r="T1425" s="361" t="s">
        <v>3156</v>
      </c>
      <c r="U1425" s="361" t="s">
        <v>1206</v>
      </c>
      <c r="V1425" s="361" t="s">
        <v>147</v>
      </c>
      <c r="W1425" s="370" t="s">
        <v>201</v>
      </c>
      <c r="X1425" s="370">
        <v>66</v>
      </c>
      <c r="Y1425" s="466">
        <v>50.5</v>
      </c>
      <c r="Z1425" s="466"/>
      <c r="AA1425" s="466">
        <v>46</v>
      </c>
      <c r="AB1425" s="361" t="s">
        <v>133</v>
      </c>
      <c r="AC1425" s="399">
        <v>92</v>
      </c>
      <c r="AD1425" s="466">
        <v>624207</v>
      </c>
      <c r="AE1425" s="2602">
        <v>871951435867600</v>
      </c>
      <c r="AF1425" s="466">
        <v>10</v>
      </c>
      <c r="AG1425" s="466" t="s">
        <v>113</v>
      </c>
      <c r="AH1425" s="2878">
        <v>4</v>
      </c>
      <c r="AL1425" s="2938"/>
    </row>
    <row r="1426" spans="2:38">
      <c r="B1426" s="120"/>
      <c r="C1426" s="557" t="s">
        <v>2766</v>
      </c>
      <c r="D1426" s="557" t="s">
        <v>2193</v>
      </c>
      <c r="E1426" s="1463"/>
      <c r="F1426" s="2312">
        <v>929003080102</v>
      </c>
      <c r="G1426" s="217">
        <v>8719514358737</v>
      </c>
      <c r="H1426" s="2366" t="s">
        <v>1256</v>
      </c>
      <c r="I1426" s="587"/>
      <c r="J1426" s="381">
        <v>7.5</v>
      </c>
      <c r="K1426" s="1298">
        <v>500</v>
      </c>
      <c r="L1426" s="340">
        <v>3000</v>
      </c>
      <c r="M1426" s="355">
        <v>40000</v>
      </c>
      <c r="N1426" s="2512">
        <v>5</v>
      </c>
      <c r="O1426" s="340" t="s">
        <v>134</v>
      </c>
      <c r="P1426" s="2503">
        <v>370</v>
      </c>
      <c r="Q1426" s="14"/>
      <c r="R1426" s="1821" t="s">
        <v>48</v>
      </c>
      <c r="S1426" s="340"/>
      <c r="T1426" s="340" t="s">
        <v>3156</v>
      </c>
      <c r="U1426" s="340" t="s">
        <v>1206</v>
      </c>
      <c r="V1426" s="340" t="s">
        <v>147</v>
      </c>
      <c r="W1426" s="341" t="s">
        <v>201</v>
      </c>
      <c r="X1426" s="341">
        <v>66</v>
      </c>
      <c r="Y1426" s="340">
        <v>50.5</v>
      </c>
      <c r="Z1426" s="340"/>
      <c r="AA1426" s="340">
        <v>46</v>
      </c>
      <c r="AB1426" s="340" t="s">
        <v>133</v>
      </c>
      <c r="AC1426" s="290">
        <v>92</v>
      </c>
      <c r="AD1426" s="340">
        <v>624224</v>
      </c>
      <c r="AE1426" s="2602">
        <v>871951435873700</v>
      </c>
      <c r="AF1426" s="340">
        <v>10</v>
      </c>
      <c r="AG1426" s="340" t="s">
        <v>113</v>
      </c>
      <c r="AH1426" s="2785">
        <v>4</v>
      </c>
      <c r="AL1426" s="2938"/>
    </row>
    <row r="1427" spans="2:38">
      <c r="B1427" s="120"/>
      <c r="C1427" s="557" t="s">
        <v>2766</v>
      </c>
      <c r="D1427" s="557" t="s">
        <v>2193</v>
      </c>
      <c r="E1427" s="1463"/>
      <c r="F1427" s="2312">
        <v>929003079902</v>
      </c>
      <c r="G1427" s="217">
        <v>8719514358690</v>
      </c>
      <c r="H1427" s="2366" t="s">
        <v>2711</v>
      </c>
      <c r="I1427" s="587"/>
      <c r="J1427" s="1413">
        <v>7.5</v>
      </c>
      <c r="K1427" s="1414">
        <v>520</v>
      </c>
      <c r="L1427" s="455">
        <v>4000</v>
      </c>
      <c r="M1427" s="355">
        <v>40000</v>
      </c>
      <c r="N1427" s="2513">
        <v>5</v>
      </c>
      <c r="O1427" s="455" t="s">
        <v>134</v>
      </c>
      <c r="P1427" s="958">
        <v>420</v>
      </c>
      <c r="Q1427" s="508"/>
      <c r="R1427" s="1866" t="s">
        <v>48</v>
      </c>
      <c r="S1427" s="455"/>
      <c r="T1427" s="455" t="s">
        <v>3156</v>
      </c>
      <c r="U1427" s="455" t="s">
        <v>1206</v>
      </c>
      <c r="V1427" s="455" t="s">
        <v>121</v>
      </c>
      <c r="W1427" s="568" t="s">
        <v>201</v>
      </c>
      <c r="X1427" s="568">
        <v>69</v>
      </c>
      <c r="Y1427" s="455">
        <v>50.5</v>
      </c>
      <c r="Z1427" s="455"/>
      <c r="AA1427" s="455">
        <v>46</v>
      </c>
      <c r="AB1427" s="455" t="s">
        <v>133</v>
      </c>
      <c r="AC1427" s="1059">
        <v>92</v>
      </c>
      <c r="AD1427" s="455">
        <v>624212</v>
      </c>
      <c r="AE1427" s="2602">
        <v>871951435869000</v>
      </c>
      <c r="AF1427" s="455">
        <v>10</v>
      </c>
      <c r="AG1427" s="455" t="s">
        <v>113</v>
      </c>
      <c r="AH1427" s="2797">
        <v>4</v>
      </c>
      <c r="AL1427" s="2938"/>
    </row>
    <row r="1428" spans="2:38">
      <c r="B1428" s="121"/>
      <c r="C1428" s="834" t="s">
        <v>2766</v>
      </c>
      <c r="D1428" s="834" t="s">
        <v>2193</v>
      </c>
      <c r="E1428" s="1483"/>
      <c r="F1428" s="847">
        <v>929003080202</v>
      </c>
      <c r="G1428" s="468">
        <v>8719514358751</v>
      </c>
      <c r="H1428" s="2367" t="s">
        <v>1257</v>
      </c>
      <c r="I1428" s="469"/>
      <c r="J1428" s="475">
        <v>7.5</v>
      </c>
      <c r="K1428" s="1217">
        <v>520</v>
      </c>
      <c r="L1428" s="428">
        <v>4000</v>
      </c>
      <c r="M1428" s="709">
        <v>40000</v>
      </c>
      <c r="N1428" s="2468">
        <v>5</v>
      </c>
      <c r="O1428" s="428" t="s">
        <v>134</v>
      </c>
      <c r="P1428" s="2504">
        <v>370</v>
      </c>
      <c r="Q1428" s="14"/>
      <c r="R1428" s="1822" t="s">
        <v>48</v>
      </c>
      <c r="S1428" s="428"/>
      <c r="T1428" s="428" t="s">
        <v>3156</v>
      </c>
      <c r="U1428" s="428" t="s">
        <v>1206</v>
      </c>
      <c r="V1428" s="428" t="s">
        <v>121</v>
      </c>
      <c r="W1428" s="456" t="s">
        <v>201</v>
      </c>
      <c r="X1428" s="456">
        <v>69</v>
      </c>
      <c r="Y1428" s="428">
        <v>50.5</v>
      </c>
      <c r="Z1428" s="428"/>
      <c r="AA1428" s="428">
        <v>46</v>
      </c>
      <c r="AB1428" s="428" t="s">
        <v>133</v>
      </c>
      <c r="AC1428" s="480">
        <v>92</v>
      </c>
      <c r="AD1428" s="428">
        <v>624219</v>
      </c>
      <c r="AE1428" s="2585">
        <v>871951435875100</v>
      </c>
      <c r="AF1428" s="428">
        <v>10</v>
      </c>
      <c r="AG1428" s="428" t="s">
        <v>113</v>
      </c>
      <c r="AH1428" s="2786">
        <v>4</v>
      </c>
      <c r="AL1428" s="2938"/>
    </row>
    <row r="1429" spans="2:38" ht="14.5" customHeight="1">
      <c r="B1429" s="3"/>
      <c r="C1429" s="14"/>
      <c r="D1429" s="14"/>
      <c r="E1429" s="14"/>
      <c r="F1429" s="2760" t="s">
        <v>2851</v>
      </c>
      <c r="G1429" s="2"/>
      <c r="H1429" s="39"/>
      <c r="I1429" s="39"/>
      <c r="J1429" s="325"/>
      <c r="K1429" s="292"/>
      <c r="L1429" s="292"/>
      <c r="M1429" s="293"/>
      <c r="N1429" s="294"/>
      <c r="O1429" s="6"/>
      <c r="P1429" s="145"/>
      <c r="Q1429" s="14"/>
      <c r="R1429" s="6"/>
      <c r="S1429" s="6"/>
      <c r="T1429" s="6"/>
      <c r="U1429" s="6"/>
      <c r="V1429" s="6"/>
      <c r="W1429" s="6"/>
      <c r="X1429" s="6"/>
      <c r="Y1429" s="292"/>
      <c r="Z1429" s="292"/>
      <c r="AA1429" s="292"/>
      <c r="AB1429" s="6"/>
      <c r="AC1429" s="294"/>
      <c r="AD1429" s="292"/>
      <c r="AE1429" s="292"/>
      <c r="AF1429" s="6"/>
      <c r="AG1429" s="6"/>
      <c r="AH1429" s="688"/>
      <c r="AI1429"/>
      <c r="AL1429" s="2938"/>
    </row>
    <row r="1430" spans="2:38" ht="14.5" customHeight="1">
      <c r="B1430" s="3"/>
      <c r="C1430" s="14"/>
      <c r="D1430" s="14"/>
      <c r="E1430" s="14"/>
      <c r="F1430" s="2761" t="s">
        <v>2699</v>
      </c>
      <c r="G1430" s="2"/>
      <c r="H1430" s="39"/>
      <c r="I1430" s="39"/>
      <c r="J1430" s="325"/>
      <c r="K1430" s="292"/>
      <c r="L1430" s="292"/>
      <c r="M1430" s="293"/>
      <c r="N1430" s="294"/>
      <c r="O1430" s="6"/>
      <c r="P1430" s="145"/>
      <c r="Q1430" s="14"/>
      <c r="R1430" s="6"/>
      <c r="S1430" s="6"/>
      <c r="T1430" s="6"/>
      <c r="U1430" s="6"/>
      <c r="V1430" s="6"/>
      <c r="W1430" s="6"/>
      <c r="X1430" s="6"/>
      <c r="Y1430" s="292"/>
      <c r="Z1430" s="292"/>
      <c r="AA1430" s="292"/>
      <c r="AB1430" s="6"/>
      <c r="AC1430" s="294"/>
      <c r="AD1430" s="292"/>
      <c r="AE1430" s="292"/>
      <c r="AF1430" s="6"/>
      <c r="AG1430" s="6"/>
      <c r="AH1430" s="688"/>
      <c r="AI1430"/>
      <c r="AL1430" s="2938"/>
    </row>
    <row r="1431" spans="2:38" ht="14.5" customHeight="1">
      <c r="B1431" s="14"/>
      <c r="C1431" s="14"/>
      <c r="D1431" s="14"/>
      <c r="E1431" s="14"/>
      <c r="F1431" s="209"/>
      <c r="G1431" s="809"/>
      <c r="H1431" s="809"/>
      <c r="I1431" s="809"/>
      <c r="J1431" s="369"/>
      <c r="K1431" s="362"/>
      <c r="L1431" s="362"/>
      <c r="M1431" s="356"/>
      <c r="N1431" s="345"/>
      <c r="O1431" s="357"/>
      <c r="P1431" s="2508"/>
      <c r="Q1431" s="14"/>
      <c r="R1431" s="357"/>
      <c r="S1431" s="357"/>
      <c r="T1431" s="357"/>
      <c r="U1431" s="357"/>
      <c r="V1431" s="357"/>
      <c r="W1431" s="357"/>
      <c r="X1431" s="357"/>
      <c r="Y1431" s="362"/>
      <c r="Z1431" s="362"/>
      <c r="AA1431" s="362"/>
      <c r="AB1431" s="357"/>
      <c r="AC1431" s="345"/>
      <c r="AD1431" s="362"/>
      <c r="AE1431" s="2665"/>
      <c r="AF1431" s="357"/>
      <c r="AG1431" s="357"/>
      <c r="AH1431" s="2847"/>
      <c r="AI1431"/>
      <c r="AL1431" s="2938"/>
    </row>
    <row r="1432" spans="2:38">
      <c r="B1432" s="1657" t="s">
        <v>2850</v>
      </c>
      <c r="C1432" s="1395" t="s">
        <v>2766</v>
      </c>
      <c r="D1432" s="1395" t="s">
        <v>2193</v>
      </c>
      <c r="E1432" s="1501"/>
      <c r="F1432" s="2324">
        <v>929002491902</v>
      </c>
      <c r="G1432" s="1387">
        <v>8719514307469</v>
      </c>
      <c r="H1432" s="1387" t="s">
        <v>1264</v>
      </c>
      <c r="I1432" s="1387"/>
      <c r="J1432" s="1226">
        <v>7.5</v>
      </c>
      <c r="K1432" s="3261">
        <v>621</v>
      </c>
      <c r="L1432" s="2624">
        <v>2700</v>
      </c>
      <c r="M1432" s="3262">
        <v>40000</v>
      </c>
      <c r="N1432" s="2624">
        <v>5</v>
      </c>
      <c r="O1432" s="2624" t="s">
        <v>117</v>
      </c>
      <c r="P1432" s="2506">
        <v>370</v>
      </c>
      <c r="Q1432" s="14"/>
      <c r="R1432" s="3263" t="s">
        <v>48</v>
      </c>
      <c r="S1432" s="2624"/>
      <c r="T1432" s="2624" t="s">
        <v>3130</v>
      </c>
      <c r="U1432" s="2624" t="s">
        <v>1206</v>
      </c>
      <c r="V1432" s="2624" t="s">
        <v>116</v>
      </c>
      <c r="W1432" s="3264" t="s">
        <v>201</v>
      </c>
      <c r="X1432" s="3264">
        <v>82</v>
      </c>
      <c r="Y1432" s="2624">
        <v>50</v>
      </c>
      <c r="Z1432" s="2624"/>
      <c r="AA1432" s="2624">
        <v>45.5</v>
      </c>
      <c r="AB1432" s="2624" t="s">
        <v>133</v>
      </c>
      <c r="AC1432" s="3264">
        <v>90</v>
      </c>
      <c r="AD1432" s="2624">
        <v>465196</v>
      </c>
      <c r="AE1432" s="2624">
        <v>871951430746900</v>
      </c>
      <c r="AF1432" s="2624">
        <v>10</v>
      </c>
      <c r="AG1432" s="2624" t="s">
        <v>113</v>
      </c>
      <c r="AH1432" s="3265">
        <v>4</v>
      </c>
      <c r="AL1432" s="2938"/>
    </row>
    <row r="1433" spans="2:38" ht="14.5" customHeight="1">
      <c r="B1433" s="3"/>
      <c r="C1433" s="14"/>
      <c r="D1433" s="14"/>
      <c r="E1433" s="14"/>
      <c r="F1433" s="2760" t="s">
        <v>2852</v>
      </c>
      <c r="G1433" s="2"/>
      <c r="H1433" s="39"/>
      <c r="I1433" s="39"/>
      <c r="J1433" s="325"/>
      <c r="K1433" s="292"/>
      <c r="L1433" s="292"/>
      <c r="M1433" s="293"/>
      <c r="N1433" s="294"/>
      <c r="O1433" s="6"/>
      <c r="P1433" s="145"/>
      <c r="Q1433" s="14"/>
      <c r="R1433" s="6"/>
      <c r="S1433" s="6"/>
      <c r="T1433" s="6"/>
      <c r="U1433" s="6"/>
      <c r="V1433" s="6"/>
      <c r="W1433" s="6"/>
      <c r="X1433" s="6"/>
      <c r="Y1433" s="292"/>
      <c r="Z1433" s="292"/>
      <c r="AA1433" s="292"/>
      <c r="AB1433" s="6"/>
      <c r="AC1433" s="294"/>
      <c r="AD1433" s="292"/>
      <c r="AE1433" s="292"/>
      <c r="AF1433" s="6"/>
      <c r="AG1433" s="6"/>
      <c r="AH1433" s="688"/>
      <c r="AI1433"/>
      <c r="AL1433" s="2938"/>
    </row>
    <row r="1434" spans="2:38" ht="14.5" customHeight="1">
      <c r="B1434" s="14"/>
      <c r="C1434" s="14"/>
      <c r="D1434" s="14"/>
      <c r="E1434" s="14"/>
      <c r="F1434" s="209"/>
      <c r="G1434" s="809"/>
      <c r="H1434" s="809"/>
      <c r="I1434" s="809"/>
      <c r="J1434" s="369"/>
      <c r="K1434" s="362"/>
      <c r="L1434" s="362"/>
      <c r="M1434" s="356"/>
      <c r="N1434" s="345"/>
      <c r="O1434" s="357"/>
      <c r="P1434" s="2508"/>
      <c r="Q1434" s="14"/>
      <c r="R1434" s="357"/>
      <c r="S1434" s="357"/>
      <c r="T1434" s="357"/>
      <c r="U1434" s="357"/>
      <c r="V1434" s="357"/>
      <c r="W1434" s="357"/>
      <c r="X1434" s="357"/>
      <c r="Y1434" s="362"/>
      <c r="Z1434" s="362"/>
      <c r="AA1434" s="362"/>
      <c r="AB1434" s="357"/>
      <c r="AC1434" s="345"/>
      <c r="AD1434" s="362"/>
      <c r="AE1434" s="2665"/>
      <c r="AF1434" s="357"/>
      <c r="AG1434" s="357"/>
      <c r="AH1434" s="2847"/>
      <c r="AI1434"/>
      <c r="AL1434" s="2938"/>
    </row>
    <row r="1435" spans="2:38">
      <c r="B1435" s="561" t="s">
        <v>2853</v>
      </c>
      <c r="C1435" s="1461" t="s">
        <v>2766</v>
      </c>
      <c r="D1435" s="1461" t="s">
        <v>2193</v>
      </c>
      <c r="E1435" s="1462"/>
      <c r="F1435" s="2311">
        <v>929002492502</v>
      </c>
      <c r="G1435" s="496">
        <v>8719514307186</v>
      </c>
      <c r="H1435" s="2368" t="s">
        <v>1245</v>
      </c>
      <c r="I1435" s="1236"/>
      <c r="J1435" s="724">
        <v>5.8</v>
      </c>
      <c r="K1435" s="1221">
        <v>450</v>
      </c>
      <c r="L1435" s="400">
        <v>2700</v>
      </c>
      <c r="M1435" s="2514">
        <v>25000</v>
      </c>
      <c r="N1435" s="799">
        <v>5</v>
      </c>
      <c r="O1435" s="400" t="s">
        <v>134</v>
      </c>
      <c r="P1435" s="2502">
        <v>185</v>
      </c>
      <c r="Q1435" s="14"/>
      <c r="R1435" s="1805" t="s">
        <v>48</v>
      </c>
      <c r="S1435" s="400"/>
      <c r="T1435" s="400" t="s">
        <v>3134</v>
      </c>
      <c r="U1435" s="400" t="s">
        <v>1206</v>
      </c>
      <c r="V1435" s="400" t="s">
        <v>116</v>
      </c>
      <c r="W1435" s="360" t="s">
        <v>201</v>
      </c>
      <c r="X1435" s="360">
        <v>77</v>
      </c>
      <c r="Y1435" s="400">
        <v>50.5</v>
      </c>
      <c r="Z1435" s="400"/>
      <c r="AA1435" s="400">
        <v>45.5</v>
      </c>
      <c r="AB1435" s="400" t="s">
        <v>133</v>
      </c>
      <c r="AC1435" s="309">
        <v>90</v>
      </c>
      <c r="AD1435" s="400">
        <v>453173</v>
      </c>
      <c r="AE1435" s="2578">
        <v>871951430718600</v>
      </c>
      <c r="AF1435" s="400">
        <v>10</v>
      </c>
      <c r="AG1435" s="400" t="s">
        <v>113</v>
      </c>
      <c r="AH1435" s="2796">
        <v>4</v>
      </c>
      <c r="AL1435" s="2938"/>
    </row>
    <row r="1436" spans="2:38">
      <c r="B1436" s="120"/>
      <c r="C1436" s="557" t="s">
        <v>2766</v>
      </c>
      <c r="D1436" s="557" t="s">
        <v>2193</v>
      </c>
      <c r="E1436" s="1463"/>
      <c r="F1436" s="846">
        <v>929002492802</v>
      </c>
      <c r="G1436" s="104">
        <v>8719514307247</v>
      </c>
      <c r="H1436" s="2369" t="s">
        <v>1246</v>
      </c>
      <c r="I1436" s="162"/>
      <c r="J1436" s="381">
        <v>5.8</v>
      </c>
      <c r="K1436" s="1298">
        <v>450</v>
      </c>
      <c r="L1436" s="340">
        <v>2700</v>
      </c>
      <c r="M1436" s="2516">
        <v>25000</v>
      </c>
      <c r="N1436" s="2512">
        <v>5</v>
      </c>
      <c r="O1436" s="340" t="s">
        <v>134</v>
      </c>
      <c r="P1436" s="2503">
        <v>195</v>
      </c>
      <c r="Q1436" s="14"/>
      <c r="R1436" s="1821" t="s">
        <v>48</v>
      </c>
      <c r="S1436" s="340"/>
      <c r="T1436" s="340" t="s">
        <v>3134</v>
      </c>
      <c r="U1436" s="340" t="s">
        <v>1206</v>
      </c>
      <c r="V1436" s="340" t="s">
        <v>116</v>
      </c>
      <c r="W1436" s="341" t="s">
        <v>201</v>
      </c>
      <c r="X1436" s="341">
        <v>77</v>
      </c>
      <c r="Y1436" s="340">
        <v>50.5</v>
      </c>
      <c r="Z1436" s="340"/>
      <c r="AA1436" s="340">
        <v>45.5</v>
      </c>
      <c r="AB1436" s="340" t="s">
        <v>133</v>
      </c>
      <c r="AC1436" s="290">
        <v>90</v>
      </c>
      <c r="AD1436" s="340">
        <v>453176</v>
      </c>
      <c r="AE1436" s="2517">
        <v>871951430724700</v>
      </c>
      <c r="AF1436" s="340">
        <v>10</v>
      </c>
      <c r="AG1436" s="340" t="s">
        <v>113</v>
      </c>
      <c r="AH1436" s="2785">
        <v>4</v>
      </c>
      <c r="AL1436" s="2938"/>
    </row>
    <row r="1437" spans="2:38">
      <c r="B1437" s="120"/>
      <c r="C1437" s="557" t="s">
        <v>2766</v>
      </c>
      <c r="D1437" s="557" t="s">
        <v>2193</v>
      </c>
      <c r="E1437" s="1463"/>
      <c r="F1437" s="846">
        <v>929002492602</v>
      </c>
      <c r="G1437" s="104">
        <v>8719514307209</v>
      </c>
      <c r="H1437" s="2369" t="s">
        <v>1247</v>
      </c>
      <c r="I1437" s="162"/>
      <c r="J1437" s="381">
        <v>5.8</v>
      </c>
      <c r="K1437" s="1298">
        <v>460</v>
      </c>
      <c r="L1437" s="340">
        <v>3000</v>
      </c>
      <c r="M1437" s="2516">
        <v>25000</v>
      </c>
      <c r="N1437" s="2512">
        <v>5</v>
      </c>
      <c r="O1437" s="340" t="s">
        <v>117</v>
      </c>
      <c r="P1437" s="2503">
        <v>185</v>
      </c>
      <c r="Q1437" s="14"/>
      <c r="R1437" s="1821" t="s">
        <v>48</v>
      </c>
      <c r="S1437" s="340"/>
      <c r="T1437" s="340" t="s">
        <v>3134</v>
      </c>
      <c r="U1437" s="340" t="s">
        <v>1206</v>
      </c>
      <c r="V1437" s="340" t="s">
        <v>147</v>
      </c>
      <c r="W1437" s="341" t="s">
        <v>201</v>
      </c>
      <c r="X1437" s="341">
        <v>79</v>
      </c>
      <c r="Y1437" s="340">
        <v>50.5</v>
      </c>
      <c r="Z1437" s="340"/>
      <c r="AA1437" s="340">
        <v>45.5</v>
      </c>
      <c r="AB1437" s="340" t="s">
        <v>133</v>
      </c>
      <c r="AC1437" s="290">
        <v>90</v>
      </c>
      <c r="AD1437" s="340">
        <v>453174</v>
      </c>
      <c r="AE1437" s="2517">
        <v>871951430720900</v>
      </c>
      <c r="AF1437" s="340">
        <v>10</v>
      </c>
      <c r="AG1437" s="340" t="s">
        <v>113</v>
      </c>
      <c r="AH1437" s="2785">
        <v>4</v>
      </c>
      <c r="AL1437" s="2938"/>
    </row>
    <row r="1438" spans="2:38">
      <c r="B1438" s="120"/>
      <c r="C1438" s="557" t="s">
        <v>2766</v>
      </c>
      <c r="D1438" s="557" t="s">
        <v>2193</v>
      </c>
      <c r="E1438" s="1463"/>
      <c r="F1438" s="846">
        <v>929002492902</v>
      </c>
      <c r="G1438" s="104">
        <v>8719514307261</v>
      </c>
      <c r="H1438" s="2369" t="s">
        <v>1248</v>
      </c>
      <c r="I1438" s="162"/>
      <c r="J1438" s="381">
        <v>5.8</v>
      </c>
      <c r="K1438" s="1298">
        <v>460</v>
      </c>
      <c r="L1438" s="340">
        <v>3000</v>
      </c>
      <c r="M1438" s="2516">
        <v>25000</v>
      </c>
      <c r="N1438" s="2512">
        <v>5</v>
      </c>
      <c r="O1438" s="340" t="s">
        <v>117</v>
      </c>
      <c r="P1438" s="2503">
        <v>195</v>
      </c>
      <c r="Q1438" s="14"/>
      <c r="R1438" s="1821" t="s">
        <v>48</v>
      </c>
      <c r="S1438" s="340"/>
      <c r="T1438" s="340" t="s">
        <v>3134</v>
      </c>
      <c r="U1438" s="340" t="s">
        <v>1206</v>
      </c>
      <c r="V1438" s="340" t="s">
        <v>147</v>
      </c>
      <c r="W1438" s="341" t="s">
        <v>201</v>
      </c>
      <c r="X1438" s="341">
        <v>79</v>
      </c>
      <c r="Y1438" s="340">
        <v>50.5</v>
      </c>
      <c r="Z1438" s="340"/>
      <c r="AA1438" s="340">
        <v>45.5</v>
      </c>
      <c r="AB1438" s="340" t="s">
        <v>133</v>
      </c>
      <c r="AC1438" s="290">
        <v>90</v>
      </c>
      <c r="AD1438" s="340">
        <v>453177</v>
      </c>
      <c r="AE1438" s="2517">
        <v>871951430726100</v>
      </c>
      <c r="AF1438" s="340">
        <v>10</v>
      </c>
      <c r="AG1438" s="340" t="s">
        <v>113</v>
      </c>
      <c r="AH1438" s="2785">
        <v>4</v>
      </c>
      <c r="AL1438" s="2938"/>
    </row>
    <row r="1439" spans="2:38">
      <c r="B1439" s="120"/>
      <c r="C1439" s="557" t="s">
        <v>2766</v>
      </c>
      <c r="D1439" s="557" t="s">
        <v>2193</v>
      </c>
      <c r="E1439" s="1463"/>
      <c r="F1439" s="846">
        <v>929002492702</v>
      </c>
      <c r="G1439" s="104">
        <v>8719514307223</v>
      </c>
      <c r="H1439" s="2369" t="s">
        <v>1249</v>
      </c>
      <c r="I1439" s="162"/>
      <c r="J1439" s="381">
        <v>5.8</v>
      </c>
      <c r="K1439" s="1299">
        <v>490</v>
      </c>
      <c r="L1439" s="271">
        <v>4000</v>
      </c>
      <c r="M1439" s="2516">
        <v>25000</v>
      </c>
      <c r="N1439" s="2517">
        <v>5</v>
      </c>
      <c r="O1439" s="271" t="s">
        <v>117</v>
      </c>
      <c r="P1439" s="2503">
        <v>185</v>
      </c>
      <c r="Q1439" s="14"/>
      <c r="R1439" s="1771" t="s">
        <v>48</v>
      </c>
      <c r="S1439" s="271"/>
      <c r="T1439" s="271" t="s">
        <v>3134</v>
      </c>
      <c r="U1439" s="271" t="s">
        <v>1206</v>
      </c>
      <c r="V1439" s="271" t="s">
        <v>121</v>
      </c>
      <c r="W1439" s="291" t="s">
        <v>201</v>
      </c>
      <c r="X1439" s="291">
        <v>84</v>
      </c>
      <c r="Y1439" s="271">
        <v>50.5</v>
      </c>
      <c r="Z1439" s="271"/>
      <c r="AA1439" s="271">
        <v>45.5</v>
      </c>
      <c r="AB1439" s="271" t="s">
        <v>133</v>
      </c>
      <c r="AC1439" s="2484">
        <v>90</v>
      </c>
      <c r="AD1439" s="271">
        <v>453175</v>
      </c>
      <c r="AE1439" s="2517">
        <v>871951430722300</v>
      </c>
      <c r="AF1439" s="271">
        <v>10</v>
      </c>
      <c r="AG1439" s="271" t="s">
        <v>113</v>
      </c>
      <c r="AH1439" s="2779">
        <v>4</v>
      </c>
      <c r="AL1439" s="2938"/>
    </row>
    <row r="1440" spans="2:38">
      <c r="B1440" s="120"/>
      <c r="C1440" s="557" t="s">
        <v>2766</v>
      </c>
      <c r="D1440" s="557" t="s">
        <v>2193</v>
      </c>
      <c r="E1440" s="1463"/>
      <c r="F1440" s="846">
        <v>929002493002</v>
      </c>
      <c r="G1440" s="104">
        <v>8719514307285</v>
      </c>
      <c r="H1440" s="2369" t="s">
        <v>1250</v>
      </c>
      <c r="I1440" s="162"/>
      <c r="J1440" s="381">
        <v>5.8</v>
      </c>
      <c r="K1440" s="1298">
        <v>490</v>
      </c>
      <c r="L1440" s="340">
        <v>4000</v>
      </c>
      <c r="M1440" s="2516">
        <v>25000</v>
      </c>
      <c r="N1440" s="2512">
        <v>5</v>
      </c>
      <c r="O1440" s="340" t="s">
        <v>117</v>
      </c>
      <c r="P1440" s="2503">
        <v>195</v>
      </c>
      <c r="Q1440" s="14"/>
      <c r="R1440" s="1821" t="s">
        <v>48</v>
      </c>
      <c r="S1440" s="340"/>
      <c r="T1440" s="340" t="s">
        <v>3134</v>
      </c>
      <c r="U1440" s="340" t="s">
        <v>1206</v>
      </c>
      <c r="V1440" s="340" t="s">
        <v>121</v>
      </c>
      <c r="W1440" s="341" t="s">
        <v>201</v>
      </c>
      <c r="X1440" s="341">
        <v>84</v>
      </c>
      <c r="Y1440" s="340">
        <v>50.5</v>
      </c>
      <c r="Z1440" s="340"/>
      <c r="AA1440" s="340">
        <v>45.5</v>
      </c>
      <c r="AB1440" s="340" t="s">
        <v>133</v>
      </c>
      <c r="AC1440" s="290">
        <v>90</v>
      </c>
      <c r="AD1440" s="340">
        <v>453178</v>
      </c>
      <c r="AE1440" s="2517">
        <v>871951430728500</v>
      </c>
      <c r="AF1440" s="340">
        <v>10</v>
      </c>
      <c r="AG1440" s="340" t="s">
        <v>113</v>
      </c>
      <c r="AH1440" s="2785">
        <v>4</v>
      </c>
      <c r="AL1440" s="2938"/>
    </row>
    <row r="1441" spans="2:38">
      <c r="B1441" s="120"/>
      <c r="C1441" s="557" t="s">
        <v>2766</v>
      </c>
      <c r="D1441" s="557" t="s">
        <v>2193</v>
      </c>
      <c r="E1441" s="1463"/>
      <c r="F1441" s="875">
        <v>929002493202</v>
      </c>
      <c r="G1441" s="146">
        <v>8719514307322</v>
      </c>
      <c r="H1441" s="146" t="s">
        <v>1258</v>
      </c>
      <c r="I1441" s="146"/>
      <c r="J1441" s="376">
        <v>7.5</v>
      </c>
      <c r="K1441" s="1300">
        <v>621</v>
      </c>
      <c r="L1441" s="544">
        <v>2700</v>
      </c>
      <c r="M1441" s="2516">
        <v>25000</v>
      </c>
      <c r="N1441" s="544">
        <v>5</v>
      </c>
      <c r="O1441" s="544" t="s">
        <v>117</v>
      </c>
      <c r="P1441" s="2503">
        <v>240</v>
      </c>
      <c r="Q1441" s="14"/>
      <c r="R1441" s="1868" t="s">
        <v>48</v>
      </c>
      <c r="S1441" s="544"/>
      <c r="T1441" s="544" t="s">
        <v>3130</v>
      </c>
      <c r="U1441" s="544" t="s">
        <v>1206</v>
      </c>
      <c r="V1441" s="544" t="s">
        <v>116</v>
      </c>
      <c r="W1441" s="2066" t="s">
        <v>201</v>
      </c>
      <c r="X1441" s="2066">
        <v>82</v>
      </c>
      <c r="Y1441" s="544">
        <v>50.5</v>
      </c>
      <c r="Z1441" s="544"/>
      <c r="AA1441" s="544">
        <v>45.5</v>
      </c>
      <c r="AB1441" s="544" t="s">
        <v>133</v>
      </c>
      <c r="AC1441" s="2066">
        <v>90</v>
      </c>
      <c r="AD1441" s="544">
        <v>453180</v>
      </c>
      <c r="AE1441" s="544">
        <v>871951430732200</v>
      </c>
      <c r="AF1441" s="544">
        <v>10</v>
      </c>
      <c r="AG1441" s="544" t="s">
        <v>113</v>
      </c>
      <c r="AH1441" s="2903">
        <v>4</v>
      </c>
      <c r="AL1441" s="2938"/>
    </row>
    <row r="1442" spans="2:38">
      <c r="B1442" s="120"/>
      <c r="C1442" s="557" t="s">
        <v>2766</v>
      </c>
      <c r="D1442" s="557" t="s">
        <v>2193</v>
      </c>
      <c r="E1442" s="1463"/>
      <c r="F1442" s="875">
        <v>929002493502</v>
      </c>
      <c r="G1442" s="146">
        <v>8719514307384</v>
      </c>
      <c r="H1442" s="146" t="s">
        <v>1259</v>
      </c>
      <c r="I1442" s="146"/>
      <c r="J1442" s="376">
        <v>7.5</v>
      </c>
      <c r="K1442" s="1300">
        <v>621</v>
      </c>
      <c r="L1442" s="544">
        <v>2700</v>
      </c>
      <c r="M1442" s="2516">
        <v>25000</v>
      </c>
      <c r="N1442" s="544">
        <v>5</v>
      </c>
      <c r="O1442" s="544" t="s">
        <v>117</v>
      </c>
      <c r="P1442" s="2503">
        <v>250</v>
      </c>
      <c r="Q1442" s="14"/>
      <c r="R1442" s="1868" t="s">
        <v>48</v>
      </c>
      <c r="S1442" s="544"/>
      <c r="T1442" s="544" t="s">
        <v>3130</v>
      </c>
      <c r="U1442" s="544" t="s">
        <v>1206</v>
      </c>
      <c r="V1442" s="544" t="s">
        <v>116</v>
      </c>
      <c r="W1442" s="2066" t="s">
        <v>201</v>
      </c>
      <c r="X1442" s="2066">
        <v>82</v>
      </c>
      <c r="Y1442" s="544">
        <v>50.5</v>
      </c>
      <c r="Z1442" s="544"/>
      <c r="AA1442" s="544">
        <v>45.5</v>
      </c>
      <c r="AB1442" s="544" t="s">
        <v>133</v>
      </c>
      <c r="AC1442" s="2066">
        <v>90</v>
      </c>
      <c r="AD1442" s="544">
        <v>453183</v>
      </c>
      <c r="AE1442" s="544">
        <v>871951430738400</v>
      </c>
      <c r="AF1442" s="544">
        <v>10</v>
      </c>
      <c r="AG1442" s="544" t="s">
        <v>113</v>
      </c>
      <c r="AH1442" s="2903">
        <v>4</v>
      </c>
      <c r="AL1442" s="2938"/>
    </row>
    <row r="1443" spans="2:38">
      <c r="B1443" s="120"/>
      <c r="C1443" s="557" t="s">
        <v>2766</v>
      </c>
      <c r="D1443" s="557" t="s">
        <v>2193</v>
      </c>
      <c r="E1443" s="1463"/>
      <c r="F1443" s="875">
        <v>929002493302</v>
      </c>
      <c r="G1443" s="146">
        <v>8719514307346</v>
      </c>
      <c r="H1443" s="543" t="s">
        <v>1260</v>
      </c>
      <c r="I1443" s="543"/>
      <c r="J1443" s="376">
        <v>7.5</v>
      </c>
      <c r="K1443" s="1140">
        <v>630</v>
      </c>
      <c r="L1443" s="340">
        <v>3000</v>
      </c>
      <c r="M1443" s="2516">
        <v>25000</v>
      </c>
      <c r="N1443" s="2512">
        <v>5</v>
      </c>
      <c r="O1443" s="340" t="s">
        <v>117</v>
      </c>
      <c r="P1443" s="2503">
        <v>240</v>
      </c>
      <c r="Q1443" s="14"/>
      <c r="R1443" s="1821" t="s">
        <v>48</v>
      </c>
      <c r="S1443" s="340"/>
      <c r="T1443" s="340" t="s">
        <v>3130</v>
      </c>
      <c r="U1443" s="340" t="s">
        <v>1206</v>
      </c>
      <c r="V1443" s="340" t="s">
        <v>147</v>
      </c>
      <c r="W1443" s="341" t="s">
        <v>201</v>
      </c>
      <c r="X1443" s="341">
        <v>84</v>
      </c>
      <c r="Y1443" s="340">
        <v>50.5</v>
      </c>
      <c r="Z1443" s="340"/>
      <c r="AA1443" s="340">
        <v>45.5</v>
      </c>
      <c r="AB1443" s="340" t="s">
        <v>133</v>
      </c>
      <c r="AC1443" s="290">
        <v>90</v>
      </c>
      <c r="AD1443" s="340">
        <v>453181</v>
      </c>
      <c r="AE1443" s="544">
        <v>871951430734600</v>
      </c>
      <c r="AF1443" s="340">
        <v>10</v>
      </c>
      <c r="AG1443" s="340" t="s">
        <v>113</v>
      </c>
      <c r="AH1443" s="2785">
        <v>4</v>
      </c>
      <c r="AL1443" s="2938"/>
    </row>
    <row r="1444" spans="2:38">
      <c r="B1444" s="120"/>
      <c r="C1444" s="557" t="s">
        <v>2766</v>
      </c>
      <c r="D1444" s="557" t="s">
        <v>2193</v>
      </c>
      <c r="E1444" s="1463"/>
      <c r="F1444" s="875">
        <v>929002493602</v>
      </c>
      <c r="G1444" s="146">
        <v>8719514307407</v>
      </c>
      <c r="H1444" s="146" t="s">
        <v>1261</v>
      </c>
      <c r="I1444" s="146"/>
      <c r="J1444" s="376">
        <v>7.5</v>
      </c>
      <c r="K1444" s="1300">
        <v>630</v>
      </c>
      <c r="L1444" s="544">
        <v>3000</v>
      </c>
      <c r="M1444" s="2516">
        <v>25000</v>
      </c>
      <c r="N1444" s="544">
        <v>5</v>
      </c>
      <c r="O1444" s="544" t="s">
        <v>117</v>
      </c>
      <c r="P1444" s="2503">
        <v>250</v>
      </c>
      <c r="Q1444" s="14"/>
      <c r="R1444" s="1868" t="s">
        <v>48</v>
      </c>
      <c r="S1444" s="544"/>
      <c r="T1444" s="544" t="s">
        <v>3130</v>
      </c>
      <c r="U1444" s="544" t="s">
        <v>1206</v>
      </c>
      <c r="V1444" s="544" t="s">
        <v>147</v>
      </c>
      <c r="W1444" s="2066" t="s">
        <v>201</v>
      </c>
      <c r="X1444" s="2066">
        <v>84</v>
      </c>
      <c r="Y1444" s="544">
        <v>50.5</v>
      </c>
      <c r="Z1444" s="544"/>
      <c r="AA1444" s="544">
        <v>45.5</v>
      </c>
      <c r="AB1444" s="544" t="s">
        <v>133</v>
      </c>
      <c r="AC1444" s="2066">
        <v>90</v>
      </c>
      <c r="AD1444" s="544">
        <v>453184</v>
      </c>
      <c r="AE1444" s="544">
        <v>871951430740700</v>
      </c>
      <c r="AF1444" s="544">
        <v>10</v>
      </c>
      <c r="AG1444" s="544" t="s">
        <v>113</v>
      </c>
      <c r="AH1444" s="2903">
        <v>4</v>
      </c>
      <c r="AL1444" s="2938"/>
    </row>
    <row r="1445" spans="2:38">
      <c r="B1445" s="120"/>
      <c r="C1445" s="557" t="s">
        <v>2766</v>
      </c>
      <c r="D1445" s="557" t="s">
        <v>2193</v>
      </c>
      <c r="E1445" s="1463"/>
      <c r="F1445" s="875">
        <v>929002493402</v>
      </c>
      <c r="G1445" s="146">
        <v>8719514307360</v>
      </c>
      <c r="H1445" s="146" t="s">
        <v>1262</v>
      </c>
      <c r="I1445" s="146"/>
      <c r="J1445" s="376">
        <v>7.5</v>
      </c>
      <c r="K1445" s="1300">
        <v>660</v>
      </c>
      <c r="L1445" s="544">
        <v>4000</v>
      </c>
      <c r="M1445" s="2516">
        <v>25000</v>
      </c>
      <c r="N1445" s="544">
        <v>5</v>
      </c>
      <c r="O1445" s="544" t="s">
        <v>117</v>
      </c>
      <c r="P1445" s="2503">
        <v>240</v>
      </c>
      <c r="Q1445" s="14"/>
      <c r="R1445" s="1868" t="s">
        <v>48</v>
      </c>
      <c r="S1445" s="544"/>
      <c r="T1445" s="544" t="s">
        <v>3130</v>
      </c>
      <c r="U1445" s="544" t="s">
        <v>1206</v>
      </c>
      <c r="V1445" s="544" t="s">
        <v>121</v>
      </c>
      <c r="W1445" s="2066" t="s">
        <v>201</v>
      </c>
      <c r="X1445" s="2066">
        <v>88</v>
      </c>
      <c r="Y1445" s="544">
        <v>50.5</v>
      </c>
      <c r="Z1445" s="544"/>
      <c r="AA1445" s="544">
        <v>45.5</v>
      </c>
      <c r="AB1445" s="544" t="s">
        <v>133</v>
      </c>
      <c r="AC1445" s="2066">
        <v>90</v>
      </c>
      <c r="AD1445" s="544">
        <v>453182</v>
      </c>
      <c r="AE1445" s="544">
        <v>871951430736000</v>
      </c>
      <c r="AF1445" s="544">
        <v>10</v>
      </c>
      <c r="AG1445" s="544" t="s">
        <v>113</v>
      </c>
      <c r="AH1445" s="2903">
        <v>4</v>
      </c>
      <c r="AL1445" s="2938"/>
    </row>
    <row r="1446" spans="2:38">
      <c r="B1446" s="121"/>
      <c r="C1446" s="834" t="s">
        <v>2766</v>
      </c>
      <c r="D1446" s="834" t="s">
        <v>2193</v>
      </c>
      <c r="E1446" s="1483"/>
      <c r="F1446" s="847">
        <v>929002493702</v>
      </c>
      <c r="G1446" s="489">
        <v>8719514307421</v>
      </c>
      <c r="H1446" s="489" t="s">
        <v>1263</v>
      </c>
      <c r="I1446" s="489"/>
      <c r="J1446" s="475">
        <v>7.5</v>
      </c>
      <c r="K1446" s="1411">
        <v>660</v>
      </c>
      <c r="L1446" s="1412">
        <v>4000</v>
      </c>
      <c r="M1446" s="2518">
        <v>25000</v>
      </c>
      <c r="N1446" s="1412">
        <v>5</v>
      </c>
      <c r="O1446" s="1412" t="s">
        <v>117</v>
      </c>
      <c r="P1446" s="2504">
        <v>250</v>
      </c>
      <c r="Q1446" s="14"/>
      <c r="R1446" s="1869" t="s">
        <v>48</v>
      </c>
      <c r="S1446" s="1412"/>
      <c r="T1446" s="1412" t="s">
        <v>3130</v>
      </c>
      <c r="U1446" s="1412" t="s">
        <v>1206</v>
      </c>
      <c r="V1446" s="1412" t="s">
        <v>121</v>
      </c>
      <c r="W1446" s="2067" t="s">
        <v>201</v>
      </c>
      <c r="X1446" s="2067">
        <v>88</v>
      </c>
      <c r="Y1446" s="1412">
        <v>50.5</v>
      </c>
      <c r="Z1446" s="1412"/>
      <c r="AA1446" s="1412">
        <v>45.5</v>
      </c>
      <c r="AB1446" s="1412" t="s">
        <v>133</v>
      </c>
      <c r="AC1446" s="2067">
        <v>90</v>
      </c>
      <c r="AD1446" s="1412">
        <v>453185</v>
      </c>
      <c r="AE1446" s="1412">
        <v>871951430742100</v>
      </c>
      <c r="AF1446" s="1412">
        <v>10</v>
      </c>
      <c r="AG1446" s="1412" t="s">
        <v>113</v>
      </c>
      <c r="AH1446" s="2904">
        <v>4</v>
      </c>
      <c r="AL1446" s="2938"/>
    </row>
    <row r="1447" spans="2:38" ht="14.5" customHeight="1">
      <c r="B1447" s="3"/>
      <c r="C1447" s="14"/>
      <c r="D1447" s="14"/>
      <c r="E1447" s="14"/>
      <c r="F1447" s="2760" t="s">
        <v>2854</v>
      </c>
      <c r="G1447" s="2"/>
      <c r="H1447" s="39"/>
      <c r="I1447" s="39"/>
      <c r="J1447" s="325"/>
      <c r="K1447" s="292"/>
      <c r="L1447" s="292"/>
      <c r="M1447" s="293"/>
      <c r="N1447" s="294"/>
      <c r="O1447" s="6"/>
      <c r="P1447" s="145"/>
      <c r="Q1447" s="14"/>
      <c r="R1447" s="6"/>
      <c r="S1447" s="6"/>
      <c r="T1447" s="6"/>
      <c r="U1447" s="6"/>
      <c r="V1447" s="6"/>
      <c r="W1447" s="6"/>
      <c r="X1447" s="6"/>
      <c r="Y1447" s="292"/>
      <c r="Z1447" s="292"/>
      <c r="AA1447" s="292"/>
      <c r="AB1447" s="6"/>
      <c r="AC1447" s="294"/>
      <c r="AD1447" s="292"/>
      <c r="AE1447" s="292"/>
      <c r="AF1447" s="6"/>
      <c r="AG1447" s="6"/>
      <c r="AH1447" s="688"/>
      <c r="AI1447"/>
      <c r="AL1447" s="2938"/>
    </row>
    <row r="1448" spans="2:38" ht="14.5" customHeight="1">
      <c r="B1448" s="14"/>
      <c r="C1448" s="14"/>
      <c r="D1448" s="14"/>
      <c r="E1448" s="14"/>
      <c r="F1448" s="209"/>
      <c r="G1448" s="809"/>
      <c r="H1448" s="809"/>
      <c r="I1448" s="809"/>
      <c r="J1448" s="369"/>
      <c r="K1448" s="362"/>
      <c r="L1448" s="362"/>
      <c r="M1448" s="356"/>
      <c r="N1448" s="345"/>
      <c r="O1448" s="357"/>
      <c r="P1448" s="2508"/>
      <c r="Q1448" s="14"/>
      <c r="R1448" s="357"/>
      <c r="S1448" s="357"/>
      <c r="T1448" s="357"/>
      <c r="U1448" s="357"/>
      <c r="V1448" s="357"/>
      <c r="W1448" s="357"/>
      <c r="X1448" s="357"/>
      <c r="Y1448" s="362"/>
      <c r="Z1448" s="362"/>
      <c r="AA1448" s="362"/>
      <c r="AB1448" s="357"/>
      <c r="AC1448" s="345"/>
      <c r="AD1448" s="362"/>
      <c r="AE1448" s="2665"/>
      <c r="AF1448" s="357"/>
      <c r="AG1448" s="357"/>
      <c r="AH1448" s="2847"/>
      <c r="AI1448"/>
      <c r="AL1448" s="2938"/>
    </row>
    <row r="1449" spans="2:38">
      <c r="B1449" s="561" t="s">
        <v>2855</v>
      </c>
      <c r="C1449" s="1461" t="s">
        <v>2766</v>
      </c>
      <c r="D1449" s="1461" t="s">
        <v>2193</v>
      </c>
      <c r="E1449" s="1462"/>
      <c r="F1449" s="2311">
        <v>929002494502</v>
      </c>
      <c r="G1449" s="496">
        <v>8719514307049</v>
      </c>
      <c r="H1449" s="589" t="s">
        <v>1239</v>
      </c>
      <c r="I1449" s="589"/>
      <c r="J1449" s="505">
        <v>2.9</v>
      </c>
      <c r="K1449" s="1232">
        <v>230</v>
      </c>
      <c r="L1449" s="400">
        <v>2700</v>
      </c>
      <c r="M1449" s="314">
        <v>15000</v>
      </c>
      <c r="N1449" s="1233">
        <v>2</v>
      </c>
      <c r="O1449" s="400" t="s">
        <v>117</v>
      </c>
      <c r="P1449" s="2502">
        <v>85</v>
      </c>
      <c r="Q1449" s="14"/>
      <c r="R1449" s="1805" t="s">
        <v>48</v>
      </c>
      <c r="S1449" s="400"/>
      <c r="T1449" s="400" t="s">
        <v>3145</v>
      </c>
      <c r="U1449" s="400" t="s">
        <v>1206</v>
      </c>
      <c r="V1449" s="400" t="s">
        <v>116</v>
      </c>
      <c r="W1449" s="360" t="s">
        <v>201</v>
      </c>
      <c r="X1449" s="360">
        <v>79</v>
      </c>
      <c r="Y1449" s="400">
        <v>51</v>
      </c>
      <c r="Z1449" s="400"/>
      <c r="AA1449" s="400">
        <v>46</v>
      </c>
      <c r="AB1449" s="400" t="s">
        <v>113</v>
      </c>
      <c r="AC1449" s="1233">
        <v>80</v>
      </c>
      <c r="AD1449" s="400">
        <v>421456</v>
      </c>
      <c r="AE1449" s="2578">
        <v>871951430704900</v>
      </c>
      <c r="AF1449" s="400">
        <v>10</v>
      </c>
      <c r="AG1449" s="400" t="s">
        <v>113</v>
      </c>
      <c r="AH1449" s="2796">
        <v>4</v>
      </c>
      <c r="AL1449" s="2938"/>
    </row>
    <row r="1450" spans="2:38">
      <c r="B1450" s="120"/>
      <c r="C1450" s="557" t="s">
        <v>2766</v>
      </c>
      <c r="D1450" s="557" t="s">
        <v>2193</v>
      </c>
      <c r="E1450" s="1463"/>
      <c r="F1450" s="846">
        <v>929002494602</v>
      </c>
      <c r="G1450" s="104">
        <v>8719514307063</v>
      </c>
      <c r="H1450" s="105" t="s">
        <v>1240</v>
      </c>
      <c r="I1450" s="105"/>
      <c r="J1450" s="313">
        <v>4.4000000000000004</v>
      </c>
      <c r="K1450" s="1140">
        <v>345</v>
      </c>
      <c r="L1450" s="340">
        <v>2700</v>
      </c>
      <c r="M1450" s="307">
        <v>15000</v>
      </c>
      <c r="N1450" s="303">
        <v>2</v>
      </c>
      <c r="O1450" s="340" t="s">
        <v>117</v>
      </c>
      <c r="P1450" s="2503">
        <v>100</v>
      </c>
      <c r="Q1450" s="14"/>
      <c r="R1450" s="1821" t="s">
        <v>48</v>
      </c>
      <c r="S1450" s="340"/>
      <c r="T1450" s="340" t="s">
        <v>3134</v>
      </c>
      <c r="U1450" s="340" t="s">
        <v>1206</v>
      </c>
      <c r="V1450" s="340" t="s">
        <v>116</v>
      </c>
      <c r="W1450" s="341" t="s">
        <v>201</v>
      </c>
      <c r="X1450" s="341">
        <v>78</v>
      </c>
      <c r="Y1450" s="340">
        <v>51</v>
      </c>
      <c r="Z1450" s="340"/>
      <c r="AA1450" s="340">
        <v>46</v>
      </c>
      <c r="AB1450" s="340" t="s">
        <v>113</v>
      </c>
      <c r="AC1450" s="303">
        <v>80</v>
      </c>
      <c r="AD1450" s="340">
        <v>421457</v>
      </c>
      <c r="AE1450" s="2517">
        <v>871951430706300</v>
      </c>
      <c r="AF1450" s="340">
        <v>10</v>
      </c>
      <c r="AG1450" s="340" t="s">
        <v>113</v>
      </c>
      <c r="AH1450" s="2785">
        <v>4</v>
      </c>
      <c r="AL1450" s="2938"/>
    </row>
    <row r="1451" spans="2:38">
      <c r="B1451" s="2177"/>
      <c r="C1451" s="557" t="s">
        <v>2766</v>
      </c>
      <c r="D1451" s="557" t="s">
        <v>2193</v>
      </c>
      <c r="E1451" s="1463"/>
      <c r="F1451" s="846">
        <v>929002494702</v>
      </c>
      <c r="G1451" s="104">
        <v>8719514307087</v>
      </c>
      <c r="H1451" s="105" t="s">
        <v>1241</v>
      </c>
      <c r="I1451" s="105"/>
      <c r="J1451" s="313">
        <v>4.4000000000000004</v>
      </c>
      <c r="K1451" s="1140">
        <v>390</v>
      </c>
      <c r="L1451" s="340">
        <v>4000</v>
      </c>
      <c r="M1451" s="307">
        <v>15000</v>
      </c>
      <c r="N1451" s="303">
        <v>2</v>
      </c>
      <c r="O1451" s="340" t="s">
        <v>117</v>
      </c>
      <c r="P1451" s="2503">
        <v>100</v>
      </c>
      <c r="Q1451" s="14"/>
      <c r="R1451" s="1821" t="s">
        <v>48</v>
      </c>
      <c r="S1451" s="340"/>
      <c r="T1451" s="340" t="s">
        <v>3134</v>
      </c>
      <c r="U1451" s="340" t="s">
        <v>1206</v>
      </c>
      <c r="V1451" s="340" t="s">
        <v>121</v>
      </c>
      <c r="W1451" s="341" t="s">
        <v>201</v>
      </c>
      <c r="X1451" s="341">
        <v>88</v>
      </c>
      <c r="Y1451" s="340">
        <v>51</v>
      </c>
      <c r="Z1451" s="340"/>
      <c r="AA1451" s="340">
        <v>46</v>
      </c>
      <c r="AB1451" s="340" t="s">
        <v>113</v>
      </c>
      <c r="AC1451" s="303">
        <v>80</v>
      </c>
      <c r="AD1451" s="340">
        <v>421458</v>
      </c>
      <c r="AE1451" s="2517">
        <v>871951430708700</v>
      </c>
      <c r="AF1451" s="340">
        <v>10</v>
      </c>
      <c r="AG1451" s="340" t="s">
        <v>113</v>
      </c>
      <c r="AH1451" s="2785">
        <v>4</v>
      </c>
      <c r="AL1451" s="2938"/>
    </row>
    <row r="1452" spans="2:38">
      <c r="B1452" s="2177"/>
      <c r="C1452" s="557" t="s">
        <v>2766</v>
      </c>
      <c r="D1452" s="557" t="s">
        <v>2193</v>
      </c>
      <c r="E1452" s="1463"/>
      <c r="F1452" s="846">
        <v>929001904802</v>
      </c>
      <c r="G1452" s="101">
        <v>8718696814710</v>
      </c>
      <c r="H1452" s="149" t="s">
        <v>1242</v>
      </c>
      <c r="I1452" s="149"/>
      <c r="J1452" s="377">
        <v>7</v>
      </c>
      <c r="K1452" s="1147">
        <v>621</v>
      </c>
      <c r="L1452" s="365">
        <v>2700</v>
      </c>
      <c r="M1452" s="358">
        <v>15000</v>
      </c>
      <c r="N1452" s="303">
        <v>2</v>
      </c>
      <c r="O1452" s="365" t="s">
        <v>117</v>
      </c>
      <c r="P1452" s="2503">
        <v>185</v>
      </c>
      <c r="Q1452" s="14"/>
      <c r="R1452" s="1852" t="s">
        <v>48</v>
      </c>
      <c r="S1452" s="365"/>
      <c r="T1452" s="365" t="s">
        <v>3130</v>
      </c>
      <c r="U1452" s="365" t="s">
        <v>1206</v>
      </c>
      <c r="V1452" s="365" t="s">
        <v>116</v>
      </c>
      <c r="W1452" s="343" t="s">
        <v>201</v>
      </c>
      <c r="X1452" s="343">
        <v>88</v>
      </c>
      <c r="Y1452" s="365">
        <v>51</v>
      </c>
      <c r="Z1452" s="365"/>
      <c r="AA1452" s="365">
        <v>45</v>
      </c>
      <c r="AB1452" s="365" t="s">
        <v>113</v>
      </c>
      <c r="AC1452" s="303">
        <v>80</v>
      </c>
      <c r="AD1452" s="365">
        <v>465221</v>
      </c>
      <c r="AE1452" s="2617">
        <v>871869681471000</v>
      </c>
      <c r="AF1452" s="365">
        <v>10</v>
      </c>
      <c r="AG1452" s="365" t="s">
        <v>113</v>
      </c>
      <c r="AH1452" s="2895">
        <v>4</v>
      </c>
      <c r="AL1452" s="2938"/>
    </row>
    <row r="1453" spans="2:38">
      <c r="B1453" s="2177"/>
      <c r="C1453" s="557" t="s">
        <v>2766</v>
      </c>
      <c r="D1453" s="557" t="s">
        <v>2193</v>
      </c>
      <c r="E1453" s="1463"/>
      <c r="F1453" s="846">
        <v>929001904902</v>
      </c>
      <c r="G1453" s="101">
        <v>8718696814772</v>
      </c>
      <c r="H1453" s="149" t="s">
        <v>1243</v>
      </c>
      <c r="I1453" s="149"/>
      <c r="J1453" s="377">
        <v>7</v>
      </c>
      <c r="K1453" s="1147">
        <v>621</v>
      </c>
      <c r="L1453" s="365">
        <v>3000</v>
      </c>
      <c r="M1453" s="358">
        <v>15000</v>
      </c>
      <c r="N1453" s="303">
        <v>2</v>
      </c>
      <c r="O1453" s="365" t="s">
        <v>117</v>
      </c>
      <c r="P1453" s="2503">
        <v>185</v>
      </c>
      <c r="Q1453" s="14"/>
      <c r="R1453" s="1852" t="s">
        <v>48</v>
      </c>
      <c r="S1453" s="365"/>
      <c r="T1453" s="365" t="s">
        <v>3130</v>
      </c>
      <c r="U1453" s="365" t="s">
        <v>1206</v>
      </c>
      <c r="V1453" s="365" t="s">
        <v>147</v>
      </c>
      <c r="W1453" s="343" t="s">
        <v>201</v>
      </c>
      <c r="X1453" s="343">
        <v>88</v>
      </c>
      <c r="Y1453" s="365">
        <v>51</v>
      </c>
      <c r="Z1453" s="365"/>
      <c r="AA1453" s="365">
        <v>45</v>
      </c>
      <c r="AB1453" s="365" t="s">
        <v>113</v>
      </c>
      <c r="AC1453" s="303">
        <v>80</v>
      </c>
      <c r="AD1453" s="365">
        <v>465222</v>
      </c>
      <c r="AE1453" s="2617">
        <v>871869681477200</v>
      </c>
      <c r="AF1453" s="365">
        <v>10</v>
      </c>
      <c r="AG1453" s="365" t="s">
        <v>113</v>
      </c>
      <c r="AH1453" s="2895">
        <v>4</v>
      </c>
      <c r="AL1453" s="2938"/>
    </row>
    <row r="1454" spans="2:38">
      <c r="B1454" s="2179"/>
      <c r="C1454" s="834" t="s">
        <v>2766</v>
      </c>
      <c r="D1454" s="834" t="s">
        <v>2193</v>
      </c>
      <c r="E1454" s="1483"/>
      <c r="F1454" s="847">
        <v>929001905002</v>
      </c>
      <c r="G1454" s="471">
        <v>8718696814796</v>
      </c>
      <c r="H1454" s="672" t="s">
        <v>1244</v>
      </c>
      <c r="I1454" s="672"/>
      <c r="J1454" s="487">
        <v>7</v>
      </c>
      <c r="K1454" s="1234">
        <v>660</v>
      </c>
      <c r="L1454" s="458">
        <v>4000</v>
      </c>
      <c r="M1454" s="615">
        <v>15000</v>
      </c>
      <c r="N1454" s="1235">
        <v>2</v>
      </c>
      <c r="O1454" s="458" t="s">
        <v>117</v>
      </c>
      <c r="P1454" s="2504">
        <v>185</v>
      </c>
      <c r="Q1454" s="14"/>
      <c r="R1454" s="1755" t="s">
        <v>48</v>
      </c>
      <c r="S1454" s="458"/>
      <c r="T1454" s="458" t="s">
        <v>3130</v>
      </c>
      <c r="U1454" s="458" t="s">
        <v>1206</v>
      </c>
      <c r="V1454" s="458" t="s">
        <v>121</v>
      </c>
      <c r="W1454" s="473" t="s">
        <v>201</v>
      </c>
      <c r="X1454" s="473">
        <v>94</v>
      </c>
      <c r="Y1454" s="458">
        <v>51</v>
      </c>
      <c r="Z1454" s="458"/>
      <c r="AA1454" s="458">
        <v>45</v>
      </c>
      <c r="AB1454" s="458" t="s">
        <v>113</v>
      </c>
      <c r="AC1454" s="1235">
        <v>80</v>
      </c>
      <c r="AD1454" s="458">
        <v>465223</v>
      </c>
      <c r="AE1454" s="2613">
        <v>871869681479600</v>
      </c>
      <c r="AF1454" s="458">
        <v>10</v>
      </c>
      <c r="AG1454" s="458" t="s">
        <v>113</v>
      </c>
      <c r="AH1454" s="2826">
        <v>4</v>
      </c>
      <c r="AL1454" s="2938"/>
    </row>
    <row r="1455" spans="2:38" ht="14.5" customHeight="1">
      <c r="B1455" s="14"/>
      <c r="C1455" s="14"/>
      <c r="D1455" s="14"/>
      <c r="E1455" s="14"/>
      <c r="F1455" s="618"/>
      <c r="G1455" s="106"/>
      <c r="H1455" s="161"/>
      <c r="I1455" s="161"/>
      <c r="J1455" s="327"/>
      <c r="K1455" s="294"/>
      <c r="L1455" s="292"/>
      <c r="M1455" s="298"/>
      <c r="N1455" s="6"/>
      <c r="O1455" s="292"/>
      <c r="P1455" s="17"/>
      <c r="Q1455" s="14"/>
      <c r="R1455" s="292"/>
      <c r="S1455" s="292"/>
      <c r="T1455" s="292"/>
      <c r="U1455" s="292"/>
      <c r="V1455" s="292"/>
      <c r="W1455" s="292"/>
      <c r="X1455" s="292"/>
      <c r="Y1455" s="292"/>
      <c r="Z1455" s="292"/>
      <c r="AA1455" s="292"/>
      <c r="AB1455" s="292"/>
      <c r="AC1455" s="296"/>
      <c r="AD1455" s="292"/>
      <c r="AE1455" s="2530"/>
      <c r="AF1455" s="292"/>
      <c r="AG1455" s="292"/>
      <c r="AH1455" s="688"/>
      <c r="AI1455"/>
      <c r="AL1455" s="2938"/>
    </row>
    <row r="1456" spans="2:38">
      <c r="B1456" s="2197" t="s">
        <v>1238</v>
      </c>
      <c r="C1456" s="1395" t="s">
        <v>2766</v>
      </c>
      <c r="D1456" s="1395" t="s">
        <v>2193</v>
      </c>
      <c r="E1456" s="1501"/>
      <c r="F1456" s="2341">
        <v>929001210931</v>
      </c>
      <c r="G1456" s="1601">
        <v>8727900964653</v>
      </c>
      <c r="H1456" s="1601" t="s">
        <v>1205</v>
      </c>
      <c r="I1456" s="1601"/>
      <c r="J1456" s="1602">
        <v>4.5</v>
      </c>
      <c r="K1456" s="1603">
        <v>400</v>
      </c>
      <c r="L1456" s="1940">
        <v>2700</v>
      </c>
      <c r="M1456" s="1604">
        <v>15000</v>
      </c>
      <c r="N1456" s="1605">
        <v>2</v>
      </c>
      <c r="O1456" s="1698" t="s">
        <v>134</v>
      </c>
      <c r="P1456" s="2519">
        <v>85</v>
      </c>
      <c r="Q1456" s="14"/>
      <c r="R1456" s="1870" t="s">
        <v>48</v>
      </c>
      <c r="S1456" s="1698"/>
      <c r="T1456" s="1698" t="s">
        <v>3146</v>
      </c>
      <c r="U1456" s="1698" t="s">
        <v>1206</v>
      </c>
      <c r="V1456" s="1698" t="s">
        <v>116</v>
      </c>
      <c r="W1456" s="2068" t="s">
        <v>201</v>
      </c>
      <c r="X1456" s="2068">
        <v>88</v>
      </c>
      <c r="Y1456" s="1940">
        <v>50</v>
      </c>
      <c r="Z1456" s="1940"/>
      <c r="AA1456" s="1940">
        <v>46</v>
      </c>
      <c r="AB1456" s="1698" t="s">
        <v>113</v>
      </c>
      <c r="AC1456" s="2085">
        <v>80</v>
      </c>
      <c r="AD1456" s="1940">
        <v>422031</v>
      </c>
      <c r="AE1456" s="2650">
        <v>872790096465300</v>
      </c>
      <c r="AF1456" s="1940">
        <v>10</v>
      </c>
      <c r="AG1456" s="1940" t="s">
        <v>113</v>
      </c>
      <c r="AH1456" s="2905">
        <v>4</v>
      </c>
      <c r="AL1456" s="2938"/>
    </row>
    <row r="1457" spans="2:38" ht="14.5" customHeight="1">
      <c r="B1457" s="14"/>
      <c r="C1457" s="14"/>
      <c r="D1457" s="14"/>
      <c r="E1457" s="14"/>
      <c r="F1457" s="209"/>
      <c r="G1457" s="809"/>
      <c r="H1457" s="809"/>
      <c r="I1457" s="809"/>
      <c r="J1457" s="369"/>
      <c r="K1457" s="362"/>
      <c r="L1457" s="362"/>
      <c r="M1457" s="356"/>
      <c r="N1457" s="345"/>
      <c r="O1457" s="357"/>
      <c r="P1457" s="2508"/>
      <c r="Q1457" s="14"/>
      <c r="R1457" s="357"/>
      <c r="S1457" s="357"/>
      <c r="T1457" s="357"/>
      <c r="U1457" s="357"/>
      <c r="V1457" s="357"/>
      <c r="W1457" s="357"/>
      <c r="X1457" s="357"/>
      <c r="Y1457" s="362"/>
      <c r="Z1457" s="362"/>
      <c r="AA1457" s="362"/>
      <c r="AB1457" s="357"/>
      <c r="AC1457" s="345"/>
      <c r="AD1457" s="362"/>
      <c r="AE1457" s="2665"/>
      <c r="AF1457" s="357"/>
      <c r="AG1457" s="357"/>
      <c r="AH1457" s="2847"/>
      <c r="AI1457"/>
      <c r="AL1457" s="2938"/>
    </row>
    <row r="1458" spans="2:38">
      <c r="B1458" s="561" t="s">
        <v>2856</v>
      </c>
      <c r="C1458" s="1461" t="s">
        <v>2766</v>
      </c>
      <c r="D1458" s="1461" t="s">
        <v>2193</v>
      </c>
      <c r="E1458" s="1462"/>
      <c r="F1458" s="2324">
        <v>929003087002</v>
      </c>
      <c r="G1458" s="1403">
        <v>8719514359901</v>
      </c>
      <c r="H1458" s="1404" t="s">
        <v>1269</v>
      </c>
      <c r="I1458" s="1404"/>
      <c r="J1458" s="1405">
        <v>3.5</v>
      </c>
      <c r="K1458" s="1242">
        <v>200</v>
      </c>
      <c r="L1458" s="1212">
        <v>2700</v>
      </c>
      <c r="M1458" s="1407">
        <v>40000</v>
      </c>
      <c r="N1458" s="1408">
        <v>5</v>
      </c>
      <c r="O1458" s="1212" t="s">
        <v>134</v>
      </c>
      <c r="P1458" s="2010">
        <v>320</v>
      </c>
      <c r="Q1458" s="14"/>
      <c r="R1458" s="1871" t="s">
        <v>48</v>
      </c>
      <c r="S1458" s="1212"/>
      <c r="T1458" s="1212" t="s">
        <v>3144</v>
      </c>
      <c r="U1458" s="1212" t="s">
        <v>1268</v>
      </c>
      <c r="V1458" s="1212" t="s">
        <v>116</v>
      </c>
      <c r="W1458" s="2069" t="s">
        <v>201</v>
      </c>
      <c r="X1458" s="2069">
        <v>57</v>
      </c>
      <c r="Y1458" s="1212">
        <v>35.1</v>
      </c>
      <c r="Z1458" s="1212"/>
      <c r="AA1458" s="1212">
        <v>39.5</v>
      </c>
      <c r="AB1458" s="1212" t="s">
        <v>113</v>
      </c>
      <c r="AC1458" s="1247">
        <v>80</v>
      </c>
      <c r="AD1458" s="1212">
        <v>680249</v>
      </c>
      <c r="AE1458" s="2644">
        <v>871951435990100</v>
      </c>
      <c r="AF1458" s="1212">
        <v>12</v>
      </c>
      <c r="AG1458" s="1212" t="s">
        <v>113</v>
      </c>
      <c r="AH1458" s="2011">
        <v>4</v>
      </c>
      <c r="AL1458" s="2938"/>
    </row>
    <row r="1459" spans="2:38">
      <c r="B1459" s="1495" t="s">
        <v>2857</v>
      </c>
      <c r="C1459" s="834" t="s">
        <v>2766</v>
      </c>
      <c r="D1459" s="834" t="s">
        <v>2193</v>
      </c>
      <c r="E1459" s="1483"/>
      <c r="F1459" s="2324">
        <v>929002066402</v>
      </c>
      <c r="G1459" s="1403">
        <v>8718699659486</v>
      </c>
      <c r="H1459" s="1404" t="s">
        <v>1267</v>
      </c>
      <c r="I1459" s="1404"/>
      <c r="J1459" s="1405">
        <v>2.2999999999999998</v>
      </c>
      <c r="K1459" s="1242">
        <v>184</v>
      </c>
      <c r="L1459" s="1212">
        <v>2700</v>
      </c>
      <c r="M1459" s="1407">
        <v>25000</v>
      </c>
      <c r="N1459" s="1408">
        <v>2</v>
      </c>
      <c r="O1459" s="1212" t="s">
        <v>1171</v>
      </c>
      <c r="P1459" s="2010">
        <v>165</v>
      </c>
      <c r="Q1459" s="14"/>
      <c r="R1459" s="1871" t="s">
        <v>48</v>
      </c>
      <c r="S1459" s="1212"/>
      <c r="T1459" s="1212" t="s">
        <v>3144</v>
      </c>
      <c r="U1459" s="1212" t="s">
        <v>1268</v>
      </c>
      <c r="V1459" s="1212" t="s">
        <v>116</v>
      </c>
      <c r="W1459" s="2069" t="s">
        <v>201</v>
      </c>
      <c r="X1459" s="2069">
        <v>80</v>
      </c>
      <c r="Y1459" s="1212">
        <v>35.5</v>
      </c>
      <c r="Z1459" s="1212"/>
      <c r="AA1459" s="1212">
        <v>39.5</v>
      </c>
      <c r="AB1459" s="1212" t="s">
        <v>113</v>
      </c>
      <c r="AC1459" s="1247">
        <v>80</v>
      </c>
      <c r="AD1459" s="1212">
        <v>391909</v>
      </c>
      <c r="AE1459" s="2644">
        <v>871869965948600</v>
      </c>
      <c r="AF1459" s="1212">
        <v>12</v>
      </c>
      <c r="AG1459" s="1212" t="s">
        <v>113</v>
      </c>
      <c r="AH1459" s="2011">
        <v>4</v>
      </c>
      <c r="AL1459" s="2938"/>
    </row>
    <row r="1460" spans="2:38" ht="14.5" customHeight="1">
      <c r="B1460" s="14"/>
      <c r="C1460" s="14"/>
      <c r="D1460" s="14"/>
      <c r="E1460" s="14"/>
      <c r="F1460" s="621"/>
      <c r="G1460" s="153"/>
      <c r="H1460" s="2364"/>
      <c r="I1460" s="512"/>
      <c r="J1460" s="350"/>
      <c r="K1460" s="513"/>
      <c r="L1460" s="397"/>
      <c r="M1460" s="346"/>
      <c r="N1460" s="514"/>
      <c r="O1460" s="339"/>
      <c r="P1460" s="144"/>
      <c r="Q1460" s="14"/>
      <c r="R1460" s="339"/>
      <c r="S1460" s="339"/>
      <c r="T1460" s="339"/>
      <c r="U1460" s="339"/>
      <c r="V1460" s="339"/>
      <c r="W1460" s="339"/>
      <c r="X1460" s="339"/>
      <c r="Y1460" s="397"/>
      <c r="Z1460" s="397"/>
      <c r="AA1460" s="397"/>
      <c r="AB1460" s="339"/>
      <c r="AC1460" s="514"/>
      <c r="AD1460" s="397"/>
      <c r="AE1460" s="2664"/>
      <c r="AF1460" s="339"/>
      <c r="AG1460" s="339"/>
      <c r="AH1460" s="2790"/>
      <c r="AI1460"/>
      <c r="AL1460" s="2938"/>
    </row>
    <row r="1461" spans="2:38" s="1484" customFormat="1" ht="15" customHeight="1">
      <c r="B1461" s="1484" t="s">
        <v>3729</v>
      </c>
      <c r="J1461" s="1666"/>
      <c r="K1461" s="1666"/>
      <c r="L1461" s="1901"/>
      <c r="M1461" s="1666"/>
      <c r="N1461" s="1666"/>
      <c r="O1461" s="1666"/>
      <c r="P1461" s="33"/>
      <c r="R1461" s="1666"/>
      <c r="S1461" s="1666"/>
      <c r="T1461" s="1666"/>
      <c r="U1461" s="1666"/>
      <c r="V1461" s="1666"/>
      <c r="W1461" s="1666"/>
      <c r="X1461" s="1666"/>
      <c r="Y1461" s="1901"/>
      <c r="Z1461" s="1901"/>
      <c r="AA1461" s="1901"/>
      <c r="AB1461" s="1666"/>
      <c r="AC1461" s="2483"/>
      <c r="AD1461" s="1901"/>
      <c r="AE1461" s="1901"/>
      <c r="AF1461" s="1666"/>
      <c r="AG1461" s="1666"/>
      <c r="AH1461" s="2791"/>
      <c r="AJ1461"/>
      <c r="AK1461" s="2933"/>
      <c r="AL1461" s="2938"/>
    </row>
    <row r="1462" spans="2:38">
      <c r="B1462" s="561" t="s">
        <v>2858</v>
      </c>
      <c r="C1462" s="1461" t="s">
        <v>2766</v>
      </c>
      <c r="D1462" s="1461" t="s">
        <v>2193</v>
      </c>
      <c r="E1462" s="1462"/>
      <c r="F1462" s="2322">
        <v>929003043202</v>
      </c>
      <c r="G1462" s="668">
        <v>8719514333918</v>
      </c>
      <c r="H1462" s="2370" t="s">
        <v>2712</v>
      </c>
      <c r="I1462" s="589"/>
      <c r="J1462" s="505">
        <v>10.8</v>
      </c>
      <c r="K1462" s="1238">
        <v>600</v>
      </c>
      <c r="L1462" s="506">
        <v>2700</v>
      </c>
      <c r="M1462" s="1205">
        <v>40000</v>
      </c>
      <c r="N1462" s="1206">
        <v>5</v>
      </c>
      <c r="O1462" s="506" t="s">
        <v>134</v>
      </c>
      <c r="P1462" s="2502">
        <v>650</v>
      </c>
      <c r="Q1462" s="14"/>
      <c r="R1462" s="1851" t="s">
        <v>48</v>
      </c>
      <c r="S1462" s="506"/>
      <c r="T1462" s="506" t="s">
        <v>3130</v>
      </c>
      <c r="U1462" s="506" t="s">
        <v>1274</v>
      </c>
      <c r="V1462" s="506" t="s">
        <v>116</v>
      </c>
      <c r="W1462" s="519" t="s">
        <v>201</v>
      </c>
      <c r="X1462" s="519">
        <v>55</v>
      </c>
      <c r="Y1462" s="506">
        <v>111</v>
      </c>
      <c r="Z1462" s="506"/>
      <c r="AA1462" s="506">
        <v>61</v>
      </c>
      <c r="AB1462" s="506" t="s">
        <v>133</v>
      </c>
      <c r="AC1462" s="1206">
        <v>95</v>
      </c>
      <c r="AD1462" s="506">
        <v>648245</v>
      </c>
      <c r="AE1462" s="2651">
        <v>871951433391800</v>
      </c>
      <c r="AF1462" s="506">
        <v>6</v>
      </c>
      <c r="AG1462" s="506" t="s">
        <v>113</v>
      </c>
      <c r="AH1462" s="2824">
        <v>4</v>
      </c>
      <c r="AL1462" s="2938"/>
    </row>
    <row r="1463" spans="2:38">
      <c r="B1463" s="2191"/>
      <c r="C1463" s="557" t="s">
        <v>2766</v>
      </c>
      <c r="D1463" s="557" t="s">
        <v>2193</v>
      </c>
      <c r="E1463" s="1463"/>
      <c r="F1463" s="2312">
        <v>929003043302</v>
      </c>
      <c r="G1463" s="501">
        <v>8719514333932</v>
      </c>
      <c r="H1463" s="2371" t="s">
        <v>2713</v>
      </c>
      <c r="I1463" s="105"/>
      <c r="J1463" s="376">
        <v>10.8</v>
      </c>
      <c r="K1463" s="1152">
        <v>600</v>
      </c>
      <c r="L1463" s="365">
        <v>2700</v>
      </c>
      <c r="M1463" s="414">
        <v>40000</v>
      </c>
      <c r="N1463" s="401">
        <v>5</v>
      </c>
      <c r="O1463" s="365" t="s">
        <v>134</v>
      </c>
      <c r="P1463" s="2503">
        <v>650</v>
      </c>
      <c r="Q1463" s="14"/>
      <c r="R1463" s="1852" t="s">
        <v>48</v>
      </c>
      <c r="S1463" s="365"/>
      <c r="T1463" s="365" t="s">
        <v>3130</v>
      </c>
      <c r="U1463" s="365" t="s">
        <v>1274</v>
      </c>
      <c r="V1463" s="365" t="s">
        <v>116</v>
      </c>
      <c r="W1463" s="343" t="s">
        <v>201</v>
      </c>
      <c r="X1463" s="343">
        <v>55</v>
      </c>
      <c r="Y1463" s="365">
        <v>111</v>
      </c>
      <c r="Z1463" s="365"/>
      <c r="AA1463" s="365">
        <v>61</v>
      </c>
      <c r="AB1463" s="365" t="s">
        <v>133</v>
      </c>
      <c r="AC1463" s="401">
        <v>95</v>
      </c>
      <c r="AD1463" s="365">
        <v>648244</v>
      </c>
      <c r="AE1463" s="2622">
        <v>871951433393200</v>
      </c>
      <c r="AF1463" s="365">
        <v>6</v>
      </c>
      <c r="AG1463" s="365" t="s">
        <v>113</v>
      </c>
      <c r="AH1463" s="2895">
        <v>4</v>
      </c>
      <c r="AL1463" s="2938"/>
    </row>
    <row r="1464" spans="2:38">
      <c r="B1464" s="2191"/>
      <c r="C1464" s="557" t="s">
        <v>2766</v>
      </c>
      <c r="D1464" s="557" t="s">
        <v>2193</v>
      </c>
      <c r="E1464" s="1463"/>
      <c r="F1464" s="2312">
        <v>929003043402</v>
      </c>
      <c r="G1464" s="501">
        <v>8719514333956</v>
      </c>
      <c r="H1464" s="2371" t="s">
        <v>2714</v>
      </c>
      <c r="I1464" s="105"/>
      <c r="J1464" s="376">
        <v>10.8</v>
      </c>
      <c r="K1464" s="1152">
        <v>600</v>
      </c>
      <c r="L1464" s="365">
        <v>2700</v>
      </c>
      <c r="M1464" s="414">
        <v>40000</v>
      </c>
      <c r="N1464" s="401">
        <v>5</v>
      </c>
      <c r="O1464" s="365" t="s">
        <v>134</v>
      </c>
      <c r="P1464" s="2503">
        <v>650</v>
      </c>
      <c r="Q1464" s="14"/>
      <c r="R1464" s="1852" t="s">
        <v>48</v>
      </c>
      <c r="S1464" s="365"/>
      <c r="T1464" s="365" t="s">
        <v>3130</v>
      </c>
      <c r="U1464" s="365" t="s">
        <v>1274</v>
      </c>
      <c r="V1464" s="365" t="s">
        <v>116</v>
      </c>
      <c r="W1464" s="343" t="s">
        <v>201</v>
      </c>
      <c r="X1464" s="343">
        <v>55</v>
      </c>
      <c r="Y1464" s="365">
        <v>111</v>
      </c>
      <c r="Z1464" s="365"/>
      <c r="AA1464" s="365">
        <v>61</v>
      </c>
      <c r="AB1464" s="365" t="s">
        <v>133</v>
      </c>
      <c r="AC1464" s="401">
        <v>95</v>
      </c>
      <c r="AD1464" s="365">
        <v>648254</v>
      </c>
      <c r="AE1464" s="2622">
        <v>871951433395600</v>
      </c>
      <c r="AF1464" s="365">
        <v>6</v>
      </c>
      <c r="AG1464" s="365" t="s">
        <v>113</v>
      </c>
      <c r="AH1464" s="2895">
        <v>4</v>
      </c>
      <c r="AL1464" s="2938"/>
    </row>
    <row r="1465" spans="2:38">
      <c r="B1465" s="2191"/>
      <c r="C1465" s="557" t="s">
        <v>2766</v>
      </c>
      <c r="D1465" s="557" t="s">
        <v>2193</v>
      </c>
      <c r="E1465" s="1463"/>
      <c r="F1465" s="2312">
        <v>929003043502</v>
      </c>
      <c r="G1465" s="501">
        <v>8719514333970</v>
      </c>
      <c r="H1465" s="2371" t="s">
        <v>2715</v>
      </c>
      <c r="I1465" s="149"/>
      <c r="J1465" s="376">
        <v>10.8</v>
      </c>
      <c r="K1465" s="1152">
        <v>620</v>
      </c>
      <c r="L1465" s="320">
        <v>3000</v>
      </c>
      <c r="M1465" s="414">
        <v>40000</v>
      </c>
      <c r="N1465" s="401">
        <v>5</v>
      </c>
      <c r="O1465" s="320" t="s">
        <v>134</v>
      </c>
      <c r="P1465" s="2503">
        <v>650</v>
      </c>
      <c r="Q1465" s="14"/>
      <c r="R1465" s="1859" t="s">
        <v>48</v>
      </c>
      <c r="S1465" s="320"/>
      <c r="T1465" s="320" t="s">
        <v>3130</v>
      </c>
      <c r="U1465" s="320" t="s">
        <v>1274</v>
      </c>
      <c r="V1465" s="320" t="s">
        <v>147</v>
      </c>
      <c r="W1465" s="301" t="s">
        <v>201</v>
      </c>
      <c r="X1465" s="301">
        <v>57</v>
      </c>
      <c r="Y1465" s="320">
        <v>111</v>
      </c>
      <c r="Z1465" s="320"/>
      <c r="AA1465" s="320">
        <v>61</v>
      </c>
      <c r="AB1465" s="320" t="s">
        <v>133</v>
      </c>
      <c r="AC1465" s="401">
        <v>95</v>
      </c>
      <c r="AD1465" s="320">
        <v>648250</v>
      </c>
      <c r="AE1465" s="2622">
        <v>871951433397000</v>
      </c>
      <c r="AF1465" s="320">
        <v>6</v>
      </c>
      <c r="AG1465" s="320" t="s">
        <v>113</v>
      </c>
      <c r="AH1465" s="664">
        <v>4</v>
      </c>
      <c r="AL1465" s="2938"/>
    </row>
    <row r="1466" spans="2:38">
      <c r="B1466" s="2191"/>
      <c r="C1466" s="557" t="s">
        <v>2766</v>
      </c>
      <c r="D1466" s="557" t="s">
        <v>2193</v>
      </c>
      <c r="E1466" s="1463"/>
      <c r="F1466" s="2312">
        <v>929003043602</v>
      </c>
      <c r="G1466" s="501">
        <v>8719514333994</v>
      </c>
      <c r="H1466" s="2371" t="s">
        <v>2716</v>
      </c>
      <c r="I1466" s="149"/>
      <c r="J1466" s="376">
        <v>10.8</v>
      </c>
      <c r="K1466" s="1152">
        <v>620</v>
      </c>
      <c r="L1466" s="365">
        <v>3000</v>
      </c>
      <c r="M1466" s="414">
        <v>40000</v>
      </c>
      <c r="N1466" s="401">
        <v>5</v>
      </c>
      <c r="O1466" s="365" t="s">
        <v>134</v>
      </c>
      <c r="P1466" s="2503">
        <v>650</v>
      </c>
      <c r="Q1466" s="14"/>
      <c r="R1466" s="1852" t="s">
        <v>48</v>
      </c>
      <c r="S1466" s="365"/>
      <c r="T1466" s="365" t="s">
        <v>3130</v>
      </c>
      <c r="U1466" s="365" t="s">
        <v>1274</v>
      </c>
      <c r="V1466" s="365" t="s">
        <v>147</v>
      </c>
      <c r="W1466" s="343" t="s">
        <v>201</v>
      </c>
      <c r="X1466" s="343">
        <v>57</v>
      </c>
      <c r="Y1466" s="365">
        <v>111</v>
      </c>
      <c r="Z1466" s="365"/>
      <c r="AA1466" s="365">
        <v>61</v>
      </c>
      <c r="AB1466" s="365" t="s">
        <v>133</v>
      </c>
      <c r="AC1466" s="401">
        <v>95</v>
      </c>
      <c r="AD1466" s="365">
        <v>648247</v>
      </c>
      <c r="AE1466" s="2622">
        <v>871951433399400</v>
      </c>
      <c r="AF1466" s="365">
        <v>6</v>
      </c>
      <c r="AG1466" s="365" t="s">
        <v>113</v>
      </c>
      <c r="AH1466" s="2895">
        <v>4</v>
      </c>
      <c r="AL1466" s="2938"/>
    </row>
    <row r="1467" spans="2:38">
      <c r="B1467" s="120"/>
      <c r="C1467" s="557" t="s">
        <v>2766</v>
      </c>
      <c r="D1467" s="557" t="s">
        <v>2193</v>
      </c>
      <c r="E1467" s="1463"/>
      <c r="F1467" s="847">
        <v>929003043702</v>
      </c>
      <c r="G1467" s="471">
        <v>8719514334014</v>
      </c>
      <c r="H1467" s="2372" t="s">
        <v>2717</v>
      </c>
      <c r="I1467" s="672"/>
      <c r="J1467" s="475">
        <v>10.8</v>
      </c>
      <c r="K1467" s="1151">
        <v>620</v>
      </c>
      <c r="L1467" s="458">
        <v>3000</v>
      </c>
      <c r="M1467" s="474">
        <v>40000</v>
      </c>
      <c r="N1467" s="628">
        <v>5</v>
      </c>
      <c r="O1467" s="458" t="s">
        <v>134</v>
      </c>
      <c r="P1467" s="2504">
        <v>650</v>
      </c>
      <c r="Q1467" s="14"/>
      <c r="R1467" s="1755" t="s">
        <v>48</v>
      </c>
      <c r="S1467" s="458"/>
      <c r="T1467" s="458" t="s">
        <v>3130</v>
      </c>
      <c r="U1467" s="458" t="s">
        <v>1274</v>
      </c>
      <c r="V1467" s="458" t="s">
        <v>147</v>
      </c>
      <c r="W1467" s="473" t="s">
        <v>201</v>
      </c>
      <c r="X1467" s="473">
        <v>57</v>
      </c>
      <c r="Y1467" s="458">
        <v>111</v>
      </c>
      <c r="Z1467" s="458"/>
      <c r="AA1467" s="458">
        <v>61</v>
      </c>
      <c r="AB1467" s="458" t="s">
        <v>133</v>
      </c>
      <c r="AC1467" s="628">
        <v>95</v>
      </c>
      <c r="AD1467" s="458">
        <v>648247</v>
      </c>
      <c r="AE1467" s="2613">
        <v>871951433401400</v>
      </c>
      <c r="AF1467" s="458">
        <v>6</v>
      </c>
      <c r="AG1467" s="458" t="s">
        <v>113</v>
      </c>
      <c r="AH1467" s="2826">
        <v>4</v>
      </c>
      <c r="AL1467" s="2938"/>
    </row>
    <row r="1468" spans="2:38">
      <c r="B1468" s="120"/>
      <c r="C1468" s="557" t="s">
        <v>2766</v>
      </c>
      <c r="D1468" s="557" t="s">
        <v>2193</v>
      </c>
      <c r="E1468" s="1463"/>
      <c r="F1468" s="2323">
        <v>929003042602</v>
      </c>
      <c r="G1468" s="591">
        <v>8719514333796</v>
      </c>
      <c r="H1468" s="2373" t="s">
        <v>2718</v>
      </c>
      <c r="I1468" s="589"/>
      <c r="J1468" s="376">
        <v>14.8</v>
      </c>
      <c r="K1468" s="1150">
        <v>875</v>
      </c>
      <c r="L1468" s="408">
        <v>2700</v>
      </c>
      <c r="M1468" s="581">
        <v>40000</v>
      </c>
      <c r="N1468" s="401">
        <v>5</v>
      </c>
      <c r="O1468" s="408" t="s">
        <v>134</v>
      </c>
      <c r="P1468" s="2503">
        <v>700</v>
      </c>
      <c r="Q1468" s="14"/>
      <c r="R1468" s="1853" t="s">
        <v>48</v>
      </c>
      <c r="S1468" s="408"/>
      <c r="T1468" s="408" t="s">
        <v>3008</v>
      </c>
      <c r="U1468" s="408" t="s">
        <v>1274</v>
      </c>
      <c r="V1468" s="408" t="s">
        <v>116</v>
      </c>
      <c r="W1468" s="352" t="s">
        <v>201</v>
      </c>
      <c r="X1468" s="352">
        <v>59</v>
      </c>
      <c r="Y1468" s="408">
        <v>111</v>
      </c>
      <c r="Z1468" s="408"/>
      <c r="AA1468" s="408">
        <v>61</v>
      </c>
      <c r="AB1468" s="408" t="s">
        <v>133</v>
      </c>
      <c r="AC1468" s="401">
        <v>95</v>
      </c>
      <c r="AD1468" s="408">
        <v>648255</v>
      </c>
      <c r="AE1468" s="2623">
        <v>871951433379600</v>
      </c>
      <c r="AF1468" s="408">
        <v>6</v>
      </c>
      <c r="AG1468" s="408" t="s">
        <v>113</v>
      </c>
      <c r="AH1468" s="2004">
        <v>4</v>
      </c>
      <c r="AL1468" s="2938"/>
    </row>
    <row r="1469" spans="2:38">
      <c r="B1469" s="120"/>
      <c r="C1469" s="557" t="s">
        <v>2766</v>
      </c>
      <c r="D1469" s="557" t="s">
        <v>2193</v>
      </c>
      <c r="E1469" s="1463"/>
      <c r="F1469" s="2312">
        <v>929003042702</v>
      </c>
      <c r="G1469" s="501">
        <v>8719514333819</v>
      </c>
      <c r="H1469" s="2371" t="s">
        <v>2719</v>
      </c>
      <c r="I1469" s="105"/>
      <c r="J1469" s="376">
        <v>14.8</v>
      </c>
      <c r="K1469" s="1149">
        <v>875</v>
      </c>
      <c r="L1469" s="365">
        <v>2700</v>
      </c>
      <c r="M1469" s="414">
        <v>40000</v>
      </c>
      <c r="N1469" s="401">
        <v>5</v>
      </c>
      <c r="O1469" s="365" t="s">
        <v>134</v>
      </c>
      <c r="P1469" s="2503">
        <v>700</v>
      </c>
      <c r="Q1469" s="14"/>
      <c r="R1469" s="1852" t="s">
        <v>48</v>
      </c>
      <c r="S1469" s="365"/>
      <c r="T1469" s="365" t="s">
        <v>3008</v>
      </c>
      <c r="U1469" s="365" t="s">
        <v>1274</v>
      </c>
      <c r="V1469" s="365" t="s">
        <v>116</v>
      </c>
      <c r="W1469" s="343" t="s">
        <v>201</v>
      </c>
      <c r="X1469" s="343">
        <v>59</v>
      </c>
      <c r="Y1469" s="365">
        <v>111</v>
      </c>
      <c r="Z1469" s="365"/>
      <c r="AA1469" s="365">
        <v>61</v>
      </c>
      <c r="AB1469" s="365" t="s">
        <v>133</v>
      </c>
      <c r="AC1469" s="401">
        <v>95</v>
      </c>
      <c r="AD1469" s="365">
        <v>648259</v>
      </c>
      <c r="AE1469" s="2622">
        <v>871951433381900</v>
      </c>
      <c r="AF1469" s="365">
        <v>6</v>
      </c>
      <c r="AG1469" s="365" t="s">
        <v>113</v>
      </c>
      <c r="AH1469" s="2895">
        <v>4</v>
      </c>
      <c r="AL1469" s="2938"/>
    </row>
    <row r="1470" spans="2:38">
      <c r="B1470" s="120"/>
      <c r="C1470" s="557" t="s">
        <v>2766</v>
      </c>
      <c r="D1470" s="557" t="s">
        <v>2193</v>
      </c>
      <c r="E1470" s="1463"/>
      <c r="F1470" s="2312">
        <v>929003042802</v>
      </c>
      <c r="G1470" s="501">
        <v>8719514333833</v>
      </c>
      <c r="H1470" s="2371" t="s">
        <v>2720</v>
      </c>
      <c r="I1470" s="105"/>
      <c r="J1470" s="376">
        <v>14.8</v>
      </c>
      <c r="K1470" s="1149">
        <v>875</v>
      </c>
      <c r="L1470" s="365">
        <v>3000</v>
      </c>
      <c r="M1470" s="414">
        <v>40000</v>
      </c>
      <c r="N1470" s="401">
        <v>5</v>
      </c>
      <c r="O1470" s="365" t="s">
        <v>134</v>
      </c>
      <c r="P1470" s="2503">
        <v>700</v>
      </c>
      <c r="Q1470" s="14"/>
      <c r="R1470" s="1852" t="s">
        <v>48</v>
      </c>
      <c r="S1470" s="365"/>
      <c r="T1470" s="365" t="s">
        <v>3008</v>
      </c>
      <c r="U1470" s="365" t="s">
        <v>1274</v>
      </c>
      <c r="V1470" s="365" t="s">
        <v>147</v>
      </c>
      <c r="W1470" s="343" t="s">
        <v>201</v>
      </c>
      <c r="X1470" s="343">
        <v>59</v>
      </c>
      <c r="Y1470" s="365">
        <v>111</v>
      </c>
      <c r="Z1470" s="365"/>
      <c r="AA1470" s="365">
        <v>61</v>
      </c>
      <c r="AB1470" s="365" t="s">
        <v>133</v>
      </c>
      <c r="AC1470" s="401">
        <v>95</v>
      </c>
      <c r="AD1470" s="365">
        <v>648257</v>
      </c>
      <c r="AE1470" s="2622">
        <v>871951433383300</v>
      </c>
      <c r="AF1470" s="365">
        <v>6</v>
      </c>
      <c r="AG1470" s="365" t="s">
        <v>113</v>
      </c>
      <c r="AH1470" s="2895">
        <v>4</v>
      </c>
      <c r="AL1470" s="2938"/>
    </row>
    <row r="1471" spans="2:38">
      <c r="B1471" s="120"/>
      <c r="C1471" s="557" t="s">
        <v>2766</v>
      </c>
      <c r="D1471" s="557" t="s">
        <v>2193</v>
      </c>
      <c r="E1471" s="1463"/>
      <c r="F1471" s="2312">
        <v>929003042902</v>
      </c>
      <c r="G1471" s="501">
        <v>8719514333857</v>
      </c>
      <c r="H1471" s="2371" t="s">
        <v>2721</v>
      </c>
      <c r="I1471" s="149"/>
      <c r="J1471" s="376">
        <v>14.8</v>
      </c>
      <c r="K1471" s="1149">
        <v>875</v>
      </c>
      <c r="L1471" s="365">
        <v>3000</v>
      </c>
      <c r="M1471" s="414">
        <v>40000</v>
      </c>
      <c r="N1471" s="401">
        <v>5</v>
      </c>
      <c r="O1471" s="365" t="s">
        <v>134</v>
      </c>
      <c r="P1471" s="2503">
        <v>700</v>
      </c>
      <c r="Q1471" s="14"/>
      <c r="R1471" s="1852" t="s">
        <v>48</v>
      </c>
      <c r="S1471" s="365"/>
      <c r="T1471" s="365" t="s">
        <v>3008</v>
      </c>
      <c r="U1471" s="365" t="s">
        <v>1274</v>
      </c>
      <c r="V1471" s="365" t="s">
        <v>147</v>
      </c>
      <c r="W1471" s="343" t="s">
        <v>201</v>
      </c>
      <c r="X1471" s="343">
        <v>59</v>
      </c>
      <c r="Y1471" s="365">
        <v>111</v>
      </c>
      <c r="Z1471" s="365"/>
      <c r="AA1471" s="365">
        <v>61</v>
      </c>
      <c r="AB1471" s="365" t="s">
        <v>133</v>
      </c>
      <c r="AC1471" s="401">
        <v>95</v>
      </c>
      <c r="AD1471" s="365">
        <v>648246</v>
      </c>
      <c r="AE1471" s="2622">
        <v>871951433385700</v>
      </c>
      <c r="AF1471" s="365">
        <v>6</v>
      </c>
      <c r="AG1471" s="365" t="s">
        <v>113</v>
      </c>
      <c r="AH1471" s="2895">
        <v>4</v>
      </c>
      <c r="AL1471" s="2938"/>
    </row>
    <row r="1472" spans="2:38">
      <c r="B1472" s="120"/>
      <c r="C1472" s="557" t="s">
        <v>2766</v>
      </c>
      <c r="D1472" s="557" t="s">
        <v>2193</v>
      </c>
      <c r="E1472" s="1463"/>
      <c r="F1472" s="2312">
        <v>929003043002</v>
      </c>
      <c r="G1472" s="501">
        <v>8719514333871</v>
      </c>
      <c r="H1472" s="2371" t="s">
        <v>2722</v>
      </c>
      <c r="I1472" s="149"/>
      <c r="J1472" s="376">
        <v>14.8</v>
      </c>
      <c r="K1472" s="1149">
        <v>950</v>
      </c>
      <c r="L1472" s="320">
        <v>4000</v>
      </c>
      <c r="M1472" s="414">
        <v>40000</v>
      </c>
      <c r="N1472" s="401">
        <v>5</v>
      </c>
      <c r="O1472" s="320" t="s">
        <v>134</v>
      </c>
      <c r="P1472" s="2503">
        <v>700</v>
      </c>
      <c r="Q1472" s="14"/>
      <c r="R1472" s="1859" t="s">
        <v>48</v>
      </c>
      <c r="S1472" s="320"/>
      <c r="T1472" s="320" t="s">
        <v>3008</v>
      </c>
      <c r="U1472" s="320" t="s">
        <v>1274</v>
      </c>
      <c r="V1472" s="320" t="s">
        <v>121</v>
      </c>
      <c r="W1472" s="301" t="s">
        <v>201</v>
      </c>
      <c r="X1472" s="301">
        <v>64</v>
      </c>
      <c r="Y1472" s="320">
        <v>111</v>
      </c>
      <c r="Z1472" s="320"/>
      <c r="AA1472" s="320">
        <v>61</v>
      </c>
      <c r="AB1472" s="320" t="s">
        <v>133</v>
      </c>
      <c r="AC1472" s="401">
        <v>95</v>
      </c>
      <c r="AD1472" s="320">
        <v>648253</v>
      </c>
      <c r="AE1472" s="2622">
        <v>871951433387100</v>
      </c>
      <c r="AF1472" s="320">
        <v>6</v>
      </c>
      <c r="AG1472" s="320" t="s">
        <v>113</v>
      </c>
      <c r="AH1472" s="664">
        <v>4</v>
      </c>
      <c r="AL1472" s="2938"/>
    </row>
    <row r="1473" spans="2:38">
      <c r="B1473" s="120"/>
      <c r="C1473" s="557" t="s">
        <v>2766</v>
      </c>
      <c r="D1473" s="557" t="s">
        <v>2193</v>
      </c>
      <c r="E1473" s="1463"/>
      <c r="F1473" s="847">
        <v>929003043102</v>
      </c>
      <c r="G1473" s="471">
        <v>8719514333895</v>
      </c>
      <c r="H1473" s="2372" t="s">
        <v>2723</v>
      </c>
      <c r="I1473" s="672"/>
      <c r="J1473" s="475">
        <v>14.8</v>
      </c>
      <c r="K1473" s="1148">
        <v>950</v>
      </c>
      <c r="L1473" s="458">
        <v>4000</v>
      </c>
      <c r="M1473" s="474">
        <v>40000</v>
      </c>
      <c r="N1473" s="584">
        <v>5</v>
      </c>
      <c r="O1473" s="458" t="s">
        <v>134</v>
      </c>
      <c r="P1473" s="2504">
        <v>700</v>
      </c>
      <c r="Q1473" s="14"/>
      <c r="R1473" s="1755" t="s">
        <v>48</v>
      </c>
      <c r="S1473" s="458"/>
      <c r="T1473" s="458" t="s">
        <v>3008</v>
      </c>
      <c r="U1473" s="458" t="s">
        <v>1274</v>
      </c>
      <c r="V1473" s="458" t="s">
        <v>121</v>
      </c>
      <c r="W1473" s="473" t="s">
        <v>201</v>
      </c>
      <c r="X1473" s="473">
        <v>64</v>
      </c>
      <c r="Y1473" s="458">
        <v>111</v>
      </c>
      <c r="Z1473" s="458"/>
      <c r="AA1473" s="458">
        <v>61</v>
      </c>
      <c r="AB1473" s="458" t="s">
        <v>133</v>
      </c>
      <c r="AC1473" s="584">
        <v>95</v>
      </c>
      <c r="AD1473" s="458">
        <v>648243</v>
      </c>
      <c r="AE1473" s="2613">
        <v>871951433389500</v>
      </c>
      <c r="AF1473" s="458">
        <v>6</v>
      </c>
      <c r="AG1473" s="458" t="s">
        <v>113</v>
      </c>
      <c r="AH1473" s="2826">
        <v>4</v>
      </c>
      <c r="AL1473" s="2938"/>
    </row>
    <row r="1474" spans="2:38">
      <c r="B1474" s="120"/>
      <c r="C1474" s="557" t="s">
        <v>2766</v>
      </c>
      <c r="D1474" s="557" t="s">
        <v>2193</v>
      </c>
      <c r="E1474" s="1463"/>
      <c r="F1474" s="2312">
        <v>929003478602</v>
      </c>
      <c r="G1474" s="501">
        <v>8719514429659</v>
      </c>
      <c r="H1474" s="2371" t="s">
        <v>1275</v>
      </c>
      <c r="I1474" s="589"/>
      <c r="J1474" s="376">
        <v>20</v>
      </c>
      <c r="K1474" s="1149">
        <v>1270</v>
      </c>
      <c r="L1474" s="365">
        <v>2700</v>
      </c>
      <c r="M1474" s="414">
        <v>40000</v>
      </c>
      <c r="N1474" s="401">
        <v>5</v>
      </c>
      <c r="O1474" s="365" t="s">
        <v>134</v>
      </c>
      <c r="P1474" s="2000">
        <v>850</v>
      </c>
      <c r="Q1474" s="14"/>
      <c r="R1474" s="1852" t="s">
        <v>48</v>
      </c>
      <c r="S1474" s="365"/>
      <c r="T1474" s="365" t="s">
        <v>3131</v>
      </c>
      <c r="U1474" s="365" t="s">
        <v>1274</v>
      </c>
      <c r="V1474" s="365" t="s">
        <v>116</v>
      </c>
      <c r="W1474" s="343" t="s">
        <v>201</v>
      </c>
      <c r="X1474" s="343">
        <v>63</v>
      </c>
      <c r="Y1474" s="365">
        <v>111</v>
      </c>
      <c r="Z1474" s="365"/>
      <c r="AA1474" s="365">
        <v>62</v>
      </c>
      <c r="AB1474" s="365" t="s">
        <v>133</v>
      </c>
      <c r="AC1474" s="401">
        <v>95</v>
      </c>
      <c r="AD1474" s="365">
        <v>1122531</v>
      </c>
      <c r="AE1474" s="2622">
        <v>871951442965900</v>
      </c>
      <c r="AF1474" s="365">
        <v>6</v>
      </c>
      <c r="AG1474" s="365" t="s">
        <v>113</v>
      </c>
      <c r="AH1474" s="2895">
        <v>4</v>
      </c>
      <c r="AL1474" s="2938"/>
    </row>
    <row r="1475" spans="2:38">
      <c r="B1475" s="120"/>
      <c r="C1475" s="557" t="s">
        <v>2766</v>
      </c>
      <c r="D1475" s="557" t="s">
        <v>2193</v>
      </c>
      <c r="E1475" s="1463"/>
      <c r="F1475" s="2312">
        <v>929003478902</v>
      </c>
      <c r="G1475" s="501">
        <v>8719514429673</v>
      </c>
      <c r="H1475" s="2371" t="s">
        <v>1276</v>
      </c>
      <c r="I1475" s="105"/>
      <c r="J1475" s="376">
        <v>20</v>
      </c>
      <c r="K1475" s="1149">
        <v>1270</v>
      </c>
      <c r="L1475" s="365">
        <v>2700</v>
      </c>
      <c r="M1475" s="414">
        <v>40000</v>
      </c>
      <c r="N1475" s="401">
        <v>5</v>
      </c>
      <c r="O1475" s="365" t="s">
        <v>134</v>
      </c>
      <c r="P1475" s="958">
        <v>850</v>
      </c>
      <c r="Q1475" s="14"/>
      <c r="R1475" s="1852" t="s">
        <v>48</v>
      </c>
      <c r="S1475" s="365"/>
      <c r="T1475" s="365" t="s">
        <v>3131</v>
      </c>
      <c r="U1475" s="365" t="s">
        <v>1274</v>
      </c>
      <c r="V1475" s="365" t="s">
        <v>116</v>
      </c>
      <c r="W1475" s="343" t="s">
        <v>201</v>
      </c>
      <c r="X1475" s="343">
        <v>63</v>
      </c>
      <c r="Y1475" s="365">
        <v>111</v>
      </c>
      <c r="Z1475" s="365"/>
      <c r="AA1475" s="365">
        <v>62</v>
      </c>
      <c r="AB1475" s="365" t="s">
        <v>133</v>
      </c>
      <c r="AC1475" s="401">
        <v>95</v>
      </c>
      <c r="AD1475" s="365">
        <v>1122530</v>
      </c>
      <c r="AE1475" s="2622">
        <v>871951442967300</v>
      </c>
      <c r="AF1475" s="365">
        <v>6</v>
      </c>
      <c r="AG1475" s="365" t="s">
        <v>113</v>
      </c>
      <c r="AH1475" s="2895">
        <v>4</v>
      </c>
      <c r="AL1475" s="2938"/>
    </row>
    <row r="1476" spans="2:38">
      <c r="B1476" s="2177"/>
      <c r="C1476" s="557" t="s">
        <v>2766</v>
      </c>
      <c r="D1476" s="557" t="s">
        <v>2193</v>
      </c>
      <c r="E1476" s="1463"/>
      <c r="F1476" s="2312">
        <v>929003478702</v>
      </c>
      <c r="G1476" s="501">
        <v>8719514429697</v>
      </c>
      <c r="H1476" s="2371" t="s">
        <v>1277</v>
      </c>
      <c r="I1476" s="105"/>
      <c r="J1476" s="376">
        <v>20</v>
      </c>
      <c r="K1476" s="1149">
        <v>1270</v>
      </c>
      <c r="L1476" s="365">
        <v>3000</v>
      </c>
      <c r="M1476" s="414">
        <v>40000</v>
      </c>
      <c r="N1476" s="401">
        <v>5</v>
      </c>
      <c r="O1476" s="365" t="s">
        <v>134</v>
      </c>
      <c r="P1476" s="958">
        <v>850</v>
      </c>
      <c r="Q1476" s="14"/>
      <c r="R1476" s="1852" t="s">
        <v>48</v>
      </c>
      <c r="S1476" s="365"/>
      <c r="T1476" s="365" t="s">
        <v>3131</v>
      </c>
      <c r="U1476" s="365" t="s">
        <v>1274</v>
      </c>
      <c r="V1476" s="365" t="s">
        <v>147</v>
      </c>
      <c r="W1476" s="343" t="s">
        <v>201</v>
      </c>
      <c r="X1476" s="343">
        <v>63</v>
      </c>
      <c r="Y1476" s="365">
        <v>111</v>
      </c>
      <c r="Z1476" s="365"/>
      <c r="AA1476" s="365">
        <v>62</v>
      </c>
      <c r="AB1476" s="365" t="s">
        <v>133</v>
      </c>
      <c r="AC1476" s="401">
        <v>95</v>
      </c>
      <c r="AD1476" s="365">
        <v>1122533</v>
      </c>
      <c r="AE1476" s="2622">
        <v>871951442969700</v>
      </c>
      <c r="AF1476" s="365">
        <v>6</v>
      </c>
      <c r="AG1476" s="365" t="s">
        <v>113</v>
      </c>
      <c r="AH1476" s="2895">
        <v>4</v>
      </c>
      <c r="AL1476" s="2938"/>
    </row>
    <row r="1477" spans="2:38">
      <c r="B1477" s="2177"/>
      <c r="C1477" s="557" t="s">
        <v>2766</v>
      </c>
      <c r="D1477" s="557" t="s">
        <v>2193</v>
      </c>
      <c r="E1477" s="1463"/>
      <c r="F1477" s="2312">
        <v>929003479002</v>
      </c>
      <c r="G1477" s="501">
        <v>8719514429710</v>
      </c>
      <c r="H1477" s="2371" t="s">
        <v>1278</v>
      </c>
      <c r="I1477" s="149"/>
      <c r="J1477" s="376">
        <v>20</v>
      </c>
      <c r="K1477" s="1149">
        <v>1270</v>
      </c>
      <c r="L1477" s="365">
        <v>3000</v>
      </c>
      <c r="M1477" s="414">
        <v>40000</v>
      </c>
      <c r="N1477" s="401">
        <v>5</v>
      </c>
      <c r="O1477" s="365" t="s">
        <v>134</v>
      </c>
      <c r="P1477" s="958">
        <v>850</v>
      </c>
      <c r="Q1477" s="14"/>
      <c r="R1477" s="1852" t="s">
        <v>48</v>
      </c>
      <c r="S1477" s="365"/>
      <c r="T1477" s="365" t="s">
        <v>3131</v>
      </c>
      <c r="U1477" s="365" t="s">
        <v>1274</v>
      </c>
      <c r="V1477" s="365" t="s">
        <v>147</v>
      </c>
      <c r="W1477" s="343" t="s">
        <v>201</v>
      </c>
      <c r="X1477" s="343">
        <v>63</v>
      </c>
      <c r="Y1477" s="365">
        <v>111</v>
      </c>
      <c r="Z1477" s="365"/>
      <c r="AA1477" s="365">
        <v>62</v>
      </c>
      <c r="AB1477" s="365" t="s">
        <v>133</v>
      </c>
      <c r="AC1477" s="401">
        <v>95</v>
      </c>
      <c r="AD1477" s="365">
        <v>1122532</v>
      </c>
      <c r="AE1477" s="2622">
        <v>871951442971000</v>
      </c>
      <c r="AF1477" s="365">
        <v>6</v>
      </c>
      <c r="AG1477" s="365" t="s">
        <v>113</v>
      </c>
      <c r="AH1477" s="2895">
        <v>4</v>
      </c>
      <c r="AL1477" s="2938"/>
    </row>
    <row r="1478" spans="2:38">
      <c r="B1478" s="2177"/>
      <c r="C1478" s="557" t="s">
        <v>2766</v>
      </c>
      <c r="D1478" s="557" t="s">
        <v>2193</v>
      </c>
      <c r="E1478" s="1463"/>
      <c r="F1478" s="2312">
        <v>929003478802</v>
      </c>
      <c r="G1478" s="501">
        <v>8719514429734</v>
      </c>
      <c r="H1478" s="2371" t="s">
        <v>1279</v>
      </c>
      <c r="I1478" s="149"/>
      <c r="J1478" s="376">
        <v>20</v>
      </c>
      <c r="K1478" s="1149">
        <v>1270</v>
      </c>
      <c r="L1478" s="320">
        <v>4000</v>
      </c>
      <c r="M1478" s="414">
        <v>40000</v>
      </c>
      <c r="N1478" s="401">
        <v>5</v>
      </c>
      <c r="O1478" s="320" t="s">
        <v>134</v>
      </c>
      <c r="P1478" s="958">
        <v>850</v>
      </c>
      <c r="Q1478" s="14"/>
      <c r="R1478" s="1859" t="s">
        <v>48</v>
      </c>
      <c r="S1478" s="320"/>
      <c r="T1478" s="320" t="s">
        <v>3131</v>
      </c>
      <c r="U1478" s="320" t="s">
        <v>1274</v>
      </c>
      <c r="V1478" s="320" t="s">
        <v>121</v>
      </c>
      <c r="W1478" s="301" t="s">
        <v>201</v>
      </c>
      <c r="X1478" s="301">
        <v>63</v>
      </c>
      <c r="Y1478" s="320">
        <v>111</v>
      </c>
      <c r="Z1478" s="320"/>
      <c r="AA1478" s="320">
        <v>62</v>
      </c>
      <c r="AB1478" s="320" t="s">
        <v>133</v>
      </c>
      <c r="AC1478" s="401">
        <v>95</v>
      </c>
      <c r="AD1478" s="320">
        <v>1122534</v>
      </c>
      <c r="AE1478" s="2622">
        <v>871951442973400</v>
      </c>
      <c r="AF1478" s="320">
        <v>6</v>
      </c>
      <c r="AG1478" s="320" t="s">
        <v>113</v>
      </c>
      <c r="AH1478" s="664">
        <v>4</v>
      </c>
      <c r="AL1478" s="2938"/>
    </row>
    <row r="1479" spans="2:38">
      <c r="B1479" s="2179"/>
      <c r="C1479" s="834" t="s">
        <v>2766</v>
      </c>
      <c r="D1479" s="834" t="s">
        <v>2193</v>
      </c>
      <c r="E1479" s="1483"/>
      <c r="F1479" s="847">
        <v>929003479102</v>
      </c>
      <c r="G1479" s="471">
        <v>8719514429758</v>
      </c>
      <c r="H1479" s="2372" t="s">
        <v>1280</v>
      </c>
      <c r="I1479" s="672"/>
      <c r="J1479" s="475">
        <v>20</v>
      </c>
      <c r="K1479" s="1148">
        <v>1270</v>
      </c>
      <c r="L1479" s="453">
        <v>4000</v>
      </c>
      <c r="M1479" s="474">
        <v>40000</v>
      </c>
      <c r="N1479" s="584">
        <v>5</v>
      </c>
      <c r="O1479" s="453" t="s">
        <v>134</v>
      </c>
      <c r="P1479" s="1994">
        <v>850</v>
      </c>
      <c r="Q1479" s="14"/>
      <c r="R1479" s="1872" t="s">
        <v>48</v>
      </c>
      <c r="S1479" s="453"/>
      <c r="T1479" s="453" t="s">
        <v>3131</v>
      </c>
      <c r="U1479" s="453" t="s">
        <v>1274</v>
      </c>
      <c r="V1479" s="453" t="s">
        <v>121</v>
      </c>
      <c r="W1479" s="2037" t="s">
        <v>201</v>
      </c>
      <c r="X1479" s="2037">
        <v>63</v>
      </c>
      <c r="Y1479" s="453">
        <v>111</v>
      </c>
      <c r="Z1479" s="453"/>
      <c r="AA1479" s="453">
        <v>62</v>
      </c>
      <c r="AB1479" s="453" t="s">
        <v>133</v>
      </c>
      <c r="AC1479" s="584">
        <v>95</v>
      </c>
      <c r="AD1479" s="453">
        <v>1122529</v>
      </c>
      <c r="AE1479" s="2613">
        <v>871951442975800</v>
      </c>
      <c r="AF1479" s="453">
        <v>6</v>
      </c>
      <c r="AG1479" s="453" t="s">
        <v>113</v>
      </c>
      <c r="AH1479" s="665">
        <v>4</v>
      </c>
      <c r="AL1479" s="2938"/>
    </row>
    <row r="1480" spans="2:38" ht="14.5" customHeight="1">
      <c r="B1480" s="14"/>
      <c r="C1480" s="14"/>
      <c r="D1480" s="14"/>
      <c r="E1480" s="14"/>
      <c r="F1480" s="2760" t="s">
        <v>2859</v>
      </c>
      <c r="G1480" s="809"/>
      <c r="H1480" s="809"/>
      <c r="I1480" s="809"/>
      <c r="J1480" s="369"/>
      <c r="K1480" s="362"/>
      <c r="L1480" s="362"/>
      <c r="M1480" s="356"/>
      <c r="N1480" s="345"/>
      <c r="O1480" s="357"/>
      <c r="P1480" s="2508"/>
      <c r="Q1480" s="14"/>
      <c r="R1480" s="357"/>
      <c r="S1480" s="357"/>
      <c r="T1480" s="357"/>
      <c r="U1480" s="357"/>
      <c r="V1480" s="357"/>
      <c r="W1480" s="357"/>
      <c r="X1480" s="357"/>
      <c r="Y1480" s="362"/>
      <c r="Z1480" s="362"/>
      <c r="AA1480" s="362"/>
      <c r="AB1480" s="357"/>
      <c r="AC1480" s="345"/>
      <c r="AD1480" s="362"/>
      <c r="AE1480" s="2665"/>
      <c r="AF1480" s="357"/>
      <c r="AG1480" s="357"/>
      <c r="AH1480" s="2847"/>
      <c r="AI1480"/>
      <c r="AL1480" s="2938"/>
    </row>
    <row r="1481" spans="2:38" ht="14.5" customHeight="1">
      <c r="B1481" s="14"/>
      <c r="C1481" s="14"/>
      <c r="D1481" s="14"/>
      <c r="E1481" s="14"/>
      <c r="F1481" s="2760" t="s">
        <v>2700</v>
      </c>
      <c r="G1481" s="809"/>
      <c r="H1481" s="809"/>
      <c r="I1481" s="809"/>
      <c r="J1481" s="369"/>
      <c r="K1481" s="362"/>
      <c r="L1481" s="362"/>
      <c r="M1481" s="356"/>
      <c r="N1481" s="345"/>
      <c r="O1481" s="357"/>
      <c r="P1481" s="2508"/>
      <c r="Q1481" s="14"/>
      <c r="R1481" s="357"/>
      <c r="S1481" s="357"/>
      <c r="T1481" s="357"/>
      <c r="U1481" s="357"/>
      <c r="V1481" s="357"/>
      <c r="W1481" s="357"/>
      <c r="X1481" s="357"/>
      <c r="Y1481" s="362"/>
      <c r="Z1481" s="362"/>
      <c r="AA1481" s="362"/>
      <c r="AB1481" s="357"/>
      <c r="AC1481" s="345"/>
      <c r="AD1481" s="362"/>
      <c r="AE1481" s="2665"/>
      <c r="AF1481" s="357"/>
      <c r="AG1481" s="357"/>
      <c r="AH1481" s="2847"/>
      <c r="AI1481"/>
      <c r="AL1481" s="2938"/>
    </row>
    <row r="1482" spans="2:38" ht="14.5" customHeight="1">
      <c r="B1482" s="3"/>
      <c r="C1482" s="14"/>
      <c r="D1482" s="14"/>
      <c r="E1482" s="14"/>
      <c r="F1482" s="711"/>
      <c r="G1482" s="106"/>
      <c r="H1482" s="2364"/>
      <c r="I1482" s="512"/>
      <c r="J1482" s="327"/>
      <c r="K1482" s="513"/>
      <c r="L1482" s="292"/>
      <c r="M1482" s="298"/>
      <c r="N1482" s="514"/>
      <c r="O1482" s="292"/>
      <c r="P1482" s="144"/>
      <c r="Q1482" s="14"/>
      <c r="R1482" s="292"/>
      <c r="S1482" s="292"/>
      <c r="T1482" s="292"/>
      <c r="U1482" s="292"/>
      <c r="V1482" s="292"/>
      <c r="W1482" s="292"/>
      <c r="X1482" s="292"/>
      <c r="Y1482" s="292"/>
      <c r="Z1482" s="292"/>
      <c r="AA1482" s="292"/>
      <c r="AB1482" s="292"/>
      <c r="AC1482" s="514"/>
      <c r="AD1482" s="292"/>
      <c r="AE1482" s="2530"/>
      <c r="AF1482" s="292"/>
      <c r="AG1482" s="292"/>
      <c r="AH1482" s="688"/>
      <c r="AI1482"/>
      <c r="AL1482" s="2938"/>
    </row>
    <row r="1483" spans="2:38">
      <c r="B1483" s="1657" t="s">
        <v>1272</v>
      </c>
      <c r="C1483" s="1395" t="s">
        <v>2766</v>
      </c>
      <c r="D1483" s="1395" t="s">
        <v>2193</v>
      </c>
      <c r="E1483" s="1501"/>
      <c r="F1483" s="2324">
        <v>929002965002</v>
      </c>
      <c r="G1483" s="1209">
        <v>8719514305380</v>
      </c>
      <c r="H1483" s="2374" t="s">
        <v>1273</v>
      </c>
      <c r="I1483" s="1244"/>
      <c r="J1483" s="1245">
        <v>7</v>
      </c>
      <c r="K1483" s="1242">
        <v>550</v>
      </c>
      <c r="L1483" s="1246">
        <v>3000</v>
      </c>
      <c r="M1483" s="1248">
        <v>15000</v>
      </c>
      <c r="N1483" s="1249">
        <v>2</v>
      </c>
      <c r="O1483" s="1246" t="s">
        <v>117</v>
      </c>
      <c r="P1483" s="2010">
        <v>350</v>
      </c>
      <c r="Q1483" s="14"/>
      <c r="R1483" s="1778" t="s">
        <v>48</v>
      </c>
      <c r="S1483" s="1246"/>
      <c r="T1483" s="1246" t="s">
        <v>3130</v>
      </c>
      <c r="U1483" s="1246" t="s">
        <v>1274</v>
      </c>
      <c r="V1483" s="1246" t="s">
        <v>147</v>
      </c>
      <c r="W1483" s="2050" t="s">
        <v>201</v>
      </c>
      <c r="X1483" s="2050">
        <v>78</v>
      </c>
      <c r="Y1483" s="1246">
        <v>110.7</v>
      </c>
      <c r="Z1483" s="1246"/>
      <c r="AA1483" s="1246">
        <v>55</v>
      </c>
      <c r="AB1483" s="1246" t="s">
        <v>113</v>
      </c>
      <c r="AC1483" s="1249">
        <v>80</v>
      </c>
      <c r="AD1483" s="1246">
        <v>491865</v>
      </c>
      <c r="AE1483" s="2615">
        <v>871951430538000</v>
      </c>
      <c r="AF1483" s="1246">
        <v>6</v>
      </c>
      <c r="AG1483" s="1246" t="s">
        <v>113</v>
      </c>
      <c r="AH1483" s="2840">
        <v>4</v>
      </c>
      <c r="AL1483" s="2938"/>
    </row>
    <row r="1484" spans="2:38" ht="14.5" customHeight="1">
      <c r="B1484" s="14"/>
      <c r="C1484" s="14"/>
      <c r="D1484" s="14"/>
      <c r="E1484" s="14"/>
      <c r="F1484" s="167"/>
      <c r="G1484" s="167"/>
      <c r="H1484" s="167"/>
      <c r="I1484" s="167"/>
      <c r="J1484" s="779"/>
      <c r="K1484" s="780"/>
      <c r="L1484" s="465"/>
      <c r="M1484" s="781"/>
      <c r="N1484" s="292"/>
      <c r="O1484" s="465"/>
      <c r="P1484" s="144"/>
      <c r="Q1484" s="14"/>
      <c r="R1484" s="465"/>
      <c r="S1484" s="465"/>
      <c r="T1484" s="465"/>
      <c r="U1484" s="465"/>
      <c r="V1484" s="465"/>
      <c r="W1484" s="465"/>
      <c r="X1484" s="465"/>
      <c r="Y1484" s="465"/>
      <c r="Z1484" s="465"/>
      <c r="AA1484" s="465"/>
      <c r="AB1484" s="465"/>
      <c r="AC1484" s="296"/>
      <c r="AD1484" s="465"/>
      <c r="AE1484" s="465"/>
      <c r="AF1484" s="465"/>
      <c r="AG1484" s="465"/>
      <c r="AH1484" s="2911"/>
      <c r="AI1484"/>
      <c r="AL1484" s="2938"/>
    </row>
    <row r="1485" spans="2:38">
      <c r="B1485" s="1657" t="s">
        <v>1272</v>
      </c>
      <c r="C1485" s="1395" t="s">
        <v>2766</v>
      </c>
      <c r="D1485" s="1395" t="s">
        <v>2193</v>
      </c>
      <c r="E1485" s="1501"/>
      <c r="F1485" s="2342">
        <v>929001264503</v>
      </c>
      <c r="G1485" s="1256">
        <v>8718699773717</v>
      </c>
      <c r="H1485" s="1251" t="s">
        <v>1302</v>
      </c>
      <c r="I1485" s="1251"/>
      <c r="J1485" s="1226">
        <v>5.5</v>
      </c>
      <c r="K1485" s="1257">
        <v>500</v>
      </c>
      <c r="L1485" s="1227">
        <v>2700</v>
      </c>
      <c r="M1485" s="1258">
        <v>15000</v>
      </c>
      <c r="N1485" s="1227">
        <v>2</v>
      </c>
      <c r="O1485" s="1227" t="s">
        <v>1171</v>
      </c>
      <c r="P1485" s="2010">
        <v>175</v>
      </c>
      <c r="Q1485" s="14"/>
      <c r="R1485" s="1849" t="s">
        <v>48</v>
      </c>
      <c r="S1485" s="1227"/>
      <c r="T1485" s="1227" t="s">
        <v>3155</v>
      </c>
      <c r="U1485" s="1227" t="s">
        <v>1301</v>
      </c>
      <c r="V1485" s="1227" t="s">
        <v>116</v>
      </c>
      <c r="W1485" s="1638" t="s">
        <v>198</v>
      </c>
      <c r="X1485" s="1638">
        <v>90</v>
      </c>
      <c r="Y1485" s="1227">
        <v>75</v>
      </c>
      <c r="Z1485" s="1227"/>
      <c r="AA1485" s="1227">
        <v>26</v>
      </c>
      <c r="AB1485" s="1227" t="s">
        <v>113</v>
      </c>
      <c r="AC1485" s="1638">
        <v>80</v>
      </c>
      <c r="AD1485" s="1227">
        <v>391874</v>
      </c>
      <c r="AE1485" s="1243">
        <v>871869977371700</v>
      </c>
      <c r="AF1485" s="1227">
        <v>4</v>
      </c>
      <c r="AG1485" s="1227" t="s">
        <v>113</v>
      </c>
      <c r="AH1485" s="2889">
        <v>4</v>
      </c>
      <c r="AL1485" s="2938"/>
    </row>
    <row r="1486" spans="2:38" ht="14.5" customHeight="1">
      <c r="B1486" s="14"/>
      <c r="C1486" s="14"/>
      <c r="D1486" s="14"/>
      <c r="E1486" s="14"/>
      <c r="F1486" s="621"/>
      <c r="G1486" s="153"/>
      <c r="H1486" s="2364"/>
      <c r="I1486" s="512"/>
      <c r="J1486" s="350"/>
      <c r="K1486" s="513"/>
      <c r="L1486" s="397"/>
      <c r="M1486" s="346"/>
      <c r="N1486" s="514"/>
      <c r="O1486" s="339"/>
      <c r="P1486" s="144"/>
      <c r="Q1486" s="14"/>
      <c r="R1486" s="339"/>
      <c r="S1486" s="339"/>
      <c r="T1486" s="339"/>
      <c r="U1486" s="339"/>
      <c r="V1486" s="339"/>
      <c r="W1486" s="339"/>
      <c r="X1486" s="339"/>
      <c r="Y1486" s="397"/>
      <c r="Z1486" s="397"/>
      <c r="AA1486" s="397"/>
      <c r="AB1486" s="339"/>
      <c r="AC1486" s="514"/>
      <c r="AD1486" s="397"/>
      <c r="AE1486" s="2664"/>
      <c r="AF1486" s="339"/>
      <c r="AG1486" s="339"/>
      <c r="AH1486" s="2790"/>
      <c r="AI1486"/>
      <c r="AL1486" s="2938"/>
    </row>
    <row r="1487" spans="2:38">
      <c r="B1487" s="561" t="s">
        <v>1281</v>
      </c>
      <c r="C1487" s="1461" t="s">
        <v>2766</v>
      </c>
      <c r="D1487" s="1461" t="s">
        <v>2193</v>
      </c>
      <c r="E1487" s="1462"/>
      <c r="F1487" s="2265">
        <v>929003778902</v>
      </c>
      <c r="G1487" s="197">
        <v>8720169300439</v>
      </c>
      <c r="H1487" s="1533" t="s">
        <v>1282</v>
      </c>
      <c r="I1487" s="1533"/>
      <c r="J1487" s="505">
        <v>1</v>
      </c>
      <c r="K1487" s="1606">
        <v>100</v>
      </c>
      <c r="L1487" s="1503">
        <v>2700</v>
      </c>
      <c r="M1487" s="421">
        <v>15000</v>
      </c>
      <c r="N1487" s="309">
        <v>2</v>
      </c>
      <c r="O1487" s="1503" t="s">
        <v>117</v>
      </c>
      <c r="P1487" s="1986">
        <v>105</v>
      </c>
      <c r="Q1487" s="14"/>
      <c r="R1487" s="1759" t="s">
        <v>48</v>
      </c>
      <c r="S1487" s="1503"/>
      <c r="T1487" s="1503" t="s">
        <v>3147</v>
      </c>
      <c r="U1487" s="1503" t="s">
        <v>200</v>
      </c>
      <c r="V1487" s="1503" t="s">
        <v>116</v>
      </c>
      <c r="W1487" s="1673" t="s">
        <v>201</v>
      </c>
      <c r="X1487" s="1673">
        <v>100</v>
      </c>
      <c r="Y1487" s="1503">
        <v>10</v>
      </c>
      <c r="Z1487" s="1503"/>
      <c r="AA1487" s="1503">
        <v>30</v>
      </c>
      <c r="AB1487" s="1503" t="s">
        <v>113</v>
      </c>
      <c r="AC1487" s="309">
        <v>80</v>
      </c>
      <c r="AD1487" s="1503">
        <v>1879165</v>
      </c>
      <c r="AE1487" s="1503">
        <v>872016930043900</v>
      </c>
      <c r="AF1487" s="1503">
        <v>12</v>
      </c>
      <c r="AG1487" s="1503" t="s">
        <v>113</v>
      </c>
      <c r="AH1487" s="2906">
        <v>4</v>
      </c>
      <c r="AL1487" s="2938"/>
    </row>
    <row r="1488" spans="2:38">
      <c r="B1488" s="120"/>
      <c r="C1488" s="557" t="s">
        <v>2766</v>
      </c>
      <c r="D1488" s="557" t="s">
        <v>2193</v>
      </c>
      <c r="E1488" s="1463"/>
      <c r="F1488" s="148">
        <v>929003779002</v>
      </c>
      <c r="G1488" s="198">
        <v>8720169300477</v>
      </c>
      <c r="H1488" s="787" t="s">
        <v>1283</v>
      </c>
      <c r="I1488" s="897"/>
      <c r="J1488" s="376">
        <v>1.7</v>
      </c>
      <c r="K1488" s="1154">
        <v>200</v>
      </c>
      <c r="L1488" s="831">
        <v>2700</v>
      </c>
      <c r="M1488" s="388">
        <v>15000</v>
      </c>
      <c r="N1488" s="290">
        <v>2</v>
      </c>
      <c r="O1488" s="831" t="s">
        <v>117</v>
      </c>
      <c r="P1488" s="743">
        <v>135</v>
      </c>
      <c r="Q1488" s="14"/>
      <c r="R1488" s="1719" t="s">
        <v>48</v>
      </c>
      <c r="S1488" s="831"/>
      <c r="T1488" s="831" t="s">
        <v>3145</v>
      </c>
      <c r="U1488" s="831" t="s">
        <v>200</v>
      </c>
      <c r="V1488" s="831" t="s">
        <v>116</v>
      </c>
      <c r="W1488" s="2020" t="s">
        <v>201</v>
      </c>
      <c r="X1488" s="2020">
        <v>117</v>
      </c>
      <c r="Y1488" s="831" t="s">
        <v>1284</v>
      </c>
      <c r="Z1488" s="831"/>
      <c r="AA1488" s="831" t="s">
        <v>1285</v>
      </c>
      <c r="AB1488" s="831" t="s">
        <v>113</v>
      </c>
      <c r="AC1488" s="290">
        <v>80</v>
      </c>
      <c r="AD1488" s="831">
        <v>1879160</v>
      </c>
      <c r="AE1488" s="1282">
        <v>872016930047700</v>
      </c>
      <c r="AF1488" s="831">
        <v>12</v>
      </c>
      <c r="AG1488" s="831" t="s">
        <v>113</v>
      </c>
      <c r="AH1488" s="2907">
        <v>4</v>
      </c>
      <c r="AL1488" s="2938"/>
    </row>
    <row r="1489" spans="2:38">
      <c r="B1489" s="2179"/>
      <c r="C1489" s="834" t="s">
        <v>2766</v>
      </c>
      <c r="D1489" s="834" t="s">
        <v>2193</v>
      </c>
      <c r="E1489" s="1483"/>
      <c r="F1489" s="184">
        <v>929003779102</v>
      </c>
      <c r="G1489" s="201">
        <v>8720169300514</v>
      </c>
      <c r="H1489" s="828" t="s">
        <v>1286</v>
      </c>
      <c r="I1489" s="828"/>
      <c r="J1489" s="475">
        <v>2.4</v>
      </c>
      <c r="K1489" s="1153">
        <v>300</v>
      </c>
      <c r="L1489" s="1667">
        <v>2700</v>
      </c>
      <c r="M1489" s="438">
        <v>15000</v>
      </c>
      <c r="N1489" s="855">
        <v>2</v>
      </c>
      <c r="O1489" s="1667" t="s">
        <v>119</v>
      </c>
      <c r="P1489" s="1532">
        <v>160</v>
      </c>
      <c r="Q1489" s="14"/>
      <c r="R1489" s="1720" t="s">
        <v>48</v>
      </c>
      <c r="S1489" s="1667"/>
      <c r="T1489" s="1667" t="s">
        <v>3148</v>
      </c>
      <c r="U1489" s="1667" t="s">
        <v>200</v>
      </c>
      <c r="V1489" s="1667" t="s">
        <v>116</v>
      </c>
      <c r="W1489" s="2021" t="s">
        <v>201</v>
      </c>
      <c r="X1489" s="2021">
        <v>125</v>
      </c>
      <c r="Y1489" s="1667">
        <v>12</v>
      </c>
      <c r="Z1489" s="1667"/>
      <c r="AA1489" s="1667">
        <v>38</v>
      </c>
      <c r="AB1489" s="1667" t="s">
        <v>113</v>
      </c>
      <c r="AC1489" s="855">
        <v>80</v>
      </c>
      <c r="AD1489" s="1667">
        <v>1879161</v>
      </c>
      <c r="AE1489" s="1687">
        <v>872016930051400</v>
      </c>
      <c r="AF1489" s="1667">
        <v>12</v>
      </c>
      <c r="AG1489" s="1667" t="s">
        <v>113</v>
      </c>
      <c r="AH1489" s="2908">
        <v>4</v>
      </c>
      <c r="AL1489" s="2938"/>
    </row>
    <row r="1490" spans="2:38" ht="14.5" customHeight="1">
      <c r="B1490" s="3"/>
      <c r="C1490" s="14"/>
      <c r="D1490" s="14"/>
      <c r="E1490" s="14"/>
      <c r="F1490" s="711"/>
      <c r="G1490" s="106"/>
      <c r="H1490" s="2364"/>
      <c r="I1490" s="512"/>
      <c r="J1490" s="327"/>
      <c r="K1490" s="513"/>
      <c r="L1490" s="292"/>
      <c r="M1490" s="298"/>
      <c r="N1490" s="514"/>
      <c r="O1490" s="292"/>
      <c r="P1490" s="144"/>
      <c r="Q1490" s="14"/>
      <c r="R1490" s="292"/>
      <c r="S1490" s="292"/>
      <c r="T1490" s="292"/>
      <c r="U1490" s="292"/>
      <c r="V1490" s="292"/>
      <c r="W1490" s="292"/>
      <c r="X1490" s="292"/>
      <c r="Y1490" s="292"/>
      <c r="Z1490" s="292"/>
      <c r="AA1490" s="292"/>
      <c r="AB1490" s="292"/>
      <c r="AC1490" s="514"/>
      <c r="AD1490" s="292"/>
      <c r="AE1490" s="2530"/>
      <c r="AF1490" s="292"/>
      <c r="AG1490" s="292"/>
      <c r="AH1490" s="688"/>
      <c r="AI1490"/>
      <c r="AL1490" s="2938"/>
    </row>
    <row r="1491" spans="2:38">
      <c r="B1491" s="1657" t="s">
        <v>199</v>
      </c>
      <c r="C1491" s="1395" t="s">
        <v>2766</v>
      </c>
      <c r="D1491" s="1395" t="s">
        <v>2193</v>
      </c>
      <c r="E1491" s="1501"/>
      <c r="F1491" s="2325">
        <v>929003779202</v>
      </c>
      <c r="G1491" s="689">
        <v>8720169300552</v>
      </c>
      <c r="H1491" s="1393" t="s">
        <v>1288</v>
      </c>
      <c r="I1491" s="1393"/>
      <c r="J1491" s="1394">
        <v>2.1</v>
      </c>
      <c r="K1491" s="1607">
        <v>210</v>
      </c>
      <c r="L1491" s="1694">
        <v>2700</v>
      </c>
      <c r="M1491" s="1397">
        <v>15000</v>
      </c>
      <c r="N1491" s="1213">
        <v>2</v>
      </c>
      <c r="O1491" s="1694" t="s">
        <v>117</v>
      </c>
      <c r="P1491" s="2010">
        <v>175</v>
      </c>
      <c r="Q1491" s="508"/>
      <c r="R1491" s="1845" t="s">
        <v>48</v>
      </c>
      <c r="S1491" s="1694"/>
      <c r="T1491" s="1694" t="s">
        <v>3145</v>
      </c>
      <c r="U1491" s="1694" t="s">
        <v>200</v>
      </c>
      <c r="V1491" s="1694" t="s">
        <v>116</v>
      </c>
      <c r="W1491" s="1607" t="s">
        <v>201</v>
      </c>
      <c r="X1491" s="1607">
        <v>100</v>
      </c>
      <c r="Y1491" s="1694">
        <v>15</v>
      </c>
      <c r="Z1491" s="1694"/>
      <c r="AA1491" s="1694">
        <v>40</v>
      </c>
      <c r="AB1491" s="1694" t="s">
        <v>133</v>
      </c>
      <c r="AC1491" s="1213">
        <v>80</v>
      </c>
      <c r="AD1491" s="1694">
        <v>1879162</v>
      </c>
      <c r="AE1491" s="1694">
        <v>872016930055200</v>
      </c>
      <c r="AF1491" s="1694">
        <v>12</v>
      </c>
      <c r="AG1491" s="1694" t="s">
        <v>113</v>
      </c>
      <c r="AH1491" s="2883">
        <v>4</v>
      </c>
      <c r="AL1491" s="2938"/>
    </row>
    <row r="1492" spans="2:38" ht="14.5" customHeight="1">
      <c r="B1492" s="14"/>
      <c r="C1492" s="14"/>
      <c r="D1492" s="14"/>
      <c r="E1492" s="14"/>
      <c r="F1492" s="620"/>
      <c r="G1492" s="32"/>
      <c r="H1492" s="16"/>
      <c r="I1492" s="16"/>
      <c r="J1492" s="441"/>
      <c r="K1492" s="119"/>
      <c r="L1492" s="119"/>
      <c r="M1492" s="464"/>
      <c r="N1492" s="465"/>
      <c r="O1492" s="119"/>
      <c r="P1492" s="144"/>
      <c r="Q1492" s="14"/>
      <c r="R1492" s="119"/>
      <c r="S1492" s="119"/>
      <c r="T1492" s="119"/>
      <c r="U1492" s="119"/>
      <c r="V1492" s="119"/>
      <c r="W1492" s="119"/>
      <c r="X1492" s="119"/>
      <c r="Y1492" s="119"/>
      <c r="Z1492" s="119"/>
      <c r="AA1492" s="119"/>
      <c r="AB1492" s="119"/>
      <c r="AC1492" s="2093"/>
      <c r="AD1492" s="119"/>
      <c r="AE1492" s="119"/>
      <c r="AF1492" s="119"/>
      <c r="AG1492" s="119"/>
      <c r="AH1492" s="2886"/>
      <c r="AI1492"/>
      <c r="AL1492" s="2938"/>
    </row>
    <row r="1493" spans="2:38">
      <c r="B1493" s="561" t="s">
        <v>2860</v>
      </c>
      <c r="C1493" s="1461" t="s">
        <v>2766</v>
      </c>
      <c r="D1493" s="1461" t="s">
        <v>2193</v>
      </c>
      <c r="E1493" s="1462"/>
      <c r="F1493" s="2311">
        <v>929002389702</v>
      </c>
      <c r="G1493" s="496">
        <v>8718699767792</v>
      </c>
      <c r="H1493" s="2361" t="s">
        <v>1289</v>
      </c>
      <c r="I1493" s="1215"/>
      <c r="J1493" s="505">
        <v>1.8</v>
      </c>
      <c r="K1493" s="1253">
        <v>205</v>
      </c>
      <c r="L1493" s="269">
        <v>2700</v>
      </c>
      <c r="M1493" s="314">
        <v>15000</v>
      </c>
      <c r="N1493" s="725">
        <v>2</v>
      </c>
      <c r="O1493" s="269" t="s">
        <v>117</v>
      </c>
      <c r="P1493" s="1993">
        <v>160</v>
      </c>
      <c r="Q1493" s="14"/>
      <c r="R1493" s="1768" t="s">
        <v>48</v>
      </c>
      <c r="S1493" s="269"/>
      <c r="T1493" s="269" t="s">
        <v>3145</v>
      </c>
      <c r="U1493" s="269" t="s">
        <v>207</v>
      </c>
      <c r="V1493" s="269" t="s">
        <v>116</v>
      </c>
      <c r="W1493" s="295" t="s">
        <v>201</v>
      </c>
      <c r="X1493" s="295">
        <v>113</v>
      </c>
      <c r="Y1493" s="269">
        <v>15</v>
      </c>
      <c r="Z1493" s="269"/>
      <c r="AA1493" s="269">
        <v>35</v>
      </c>
      <c r="AB1493" s="269" t="s">
        <v>113</v>
      </c>
      <c r="AC1493" s="725">
        <v>80</v>
      </c>
      <c r="AD1493" s="269">
        <v>374877</v>
      </c>
      <c r="AE1493" s="2578">
        <v>871869976779200</v>
      </c>
      <c r="AF1493" s="269">
        <v>12</v>
      </c>
      <c r="AG1493" s="269" t="s">
        <v>113</v>
      </c>
      <c r="AH1493" s="2782">
        <v>4</v>
      </c>
      <c r="AL1493" s="2938"/>
    </row>
    <row r="1494" spans="2:38">
      <c r="B1494" s="1495" t="s">
        <v>2861</v>
      </c>
      <c r="C1494" s="834" t="s">
        <v>2766</v>
      </c>
      <c r="D1494" s="834" t="s">
        <v>2193</v>
      </c>
      <c r="E1494" s="1483"/>
      <c r="F1494" s="847">
        <v>929003609002</v>
      </c>
      <c r="G1494" s="468">
        <v>8720169171022</v>
      </c>
      <c r="H1494" s="2375" t="s">
        <v>1291</v>
      </c>
      <c r="I1494" s="1481"/>
      <c r="J1494" s="977">
        <v>4.2</v>
      </c>
      <c r="K1494" s="1254">
        <v>470</v>
      </c>
      <c r="L1494" s="273">
        <v>2700</v>
      </c>
      <c r="M1494" s="479">
        <v>15000</v>
      </c>
      <c r="N1494" s="1219">
        <v>2</v>
      </c>
      <c r="O1494" s="273" t="s">
        <v>117</v>
      </c>
      <c r="P1494" s="2500">
        <v>230</v>
      </c>
      <c r="Q1494" s="14"/>
      <c r="R1494" s="1769" t="s">
        <v>48</v>
      </c>
      <c r="S1494" s="273"/>
      <c r="T1494" s="273" t="s">
        <v>3149</v>
      </c>
      <c r="U1494" s="273" t="s">
        <v>207</v>
      </c>
      <c r="V1494" s="273" t="s">
        <v>116</v>
      </c>
      <c r="W1494" s="284" t="s">
        <v>201</v>
      </c>
      <c r="X1494" s="284">
        <v>111</v>
      </c>
      <c r="Y1494" s="273">
        <v>18</v>
      </c>
      <c r="Z1494" s="273"/>
      <c r="AA1494" s="273">
        <v>50</v>
      </c>
      <c r="AB1494" s="273" t="s">
        <v>133</v>
      </c>
      <c r="AC1494" s="1219">
        <v>80</v>
      </c>
      <c r="AD1494" s="273">
        <v>1403030</v>
      </c>
      <c r="AE1494" s="2585">
        <v>872016917102200</v>
      </c>
      <c r="AF1494" s="273">
        <v>12</v>
      </c>
      <c r="AG1494" s="273" t="s">
        <v>113</v>
      </c>
      <c r="AH1494" s="2780">
        <v>4</v>
      </c>
      <c r="AL1494" s="2938"/>
    </row>
    <row r="1495" spans="2:38" ht="14.5" customHeight="1">
      <c r="B1495" s="14"/>
      <c r="C1495" s="14"/>
      <c r="D1495" s="14"/>
      <c r="E1495" s="14"/>
      <c r="F1495" s="620"/>
      <c r="G1495" s="32"/>
      <c r="H1495" s="16"/>
      <c r="I1495" s="16"/>
      <c r="J1495" s="441"/>
      <c r="K1495" s="119"/>
      <c r="L1495" s="119"/>
      <c r="M1495" s="464"/>
      <c r="N1495" s="465"/>
      <c r="O1495" s="119"/>
      <c r="P1495" s="144"/>
      <c r="Q1495" s="14"/>
      <c r="R1495" s="119"/>
      <c r="S1495" s="119"/>
      <c r="T1495" s="119"/>
      <c r="U1495" s="119"/>
      <c r="V1495" s="119"/>
      <c r="W1495" s="119"/>
      <c r="X1495" s="119"/>
      <c r="Y1495" s="119"/>
      <c r="Z1495" s="119"/>
      <c r="AA1495" s="119"/>
      <c r="AB1495" s="119"/>
      <c r="AC1495" s="2093"/>
      <c r="AD1495" s="119"/>
      <c r="AE1495" s="119"/>
      <c r="AF1495" s="119"/>
      <c r="AG1495" s="119"/>
      <c r="AH1495" s="2886"/>
      <c r="AI1495"/>
      <c r="AL1495" s="2938"/>
    </row>
    <row r="1496" spans="2:38">
      <c r="B1496" s="561" t="s">
        <v>1292</v>
      </c>
      <c r="C1496" s="1461" t="s">
        <v>2766</v>
      </c>
      <c r="D1496" s="1461" t="s">
        <v>2193</v>
      </c>
      <c r="E1496" s="1462"/>
      <c r="F1496" s="169">
        <v>929003790502</v>
      </c>
      <c r="G1496" s="92">
        <v>8720169301818</v>
      </c>
      <c r="H1496" s="1255" t="s">
        <v>2101</v>
      </c>
      <c r="I1496" s="1236"/>
      <c r="J1496" s="1237">
        <v>1.9</v>
      </c>
      <c r="K1496" s="1221">
        <v>220</v>
      </c>
      <c r="L1496" s="1699">
        <v>2700</v>
      </c>
      <c r="M1496" s="1239">
        <v>15000</v>
      </c>
      <c r="N1496" s="502">
        <v>2</v>
      </c>
      <c r="O1496" s="1699" t="s">
        <v>119</v>
      </c>
      <c r="P1496" s="1993">
        <v>145</v>
      </c>
      <c r="Q1496" s="508"/>
      <c r="R1496" s="1873" t="s">
        <v>48</v>
      </c>
      <c r="S1496" s="1699"/>
      <c r="T1496" s="1699" t="s">
        <v>3150</v>
      </c>
      <c r="U1496" s="1699" t="s">
        <v>208</v>
      </c>
      <c r="V1496" s="1699" t="s">
        <v>116</v>
      </c>
      <c r="W1496" s="2070" t="s">
        <v>198</v>
      </c>
      <c r="X1496" s="2070">
        <v>115</v>
      </c>
      <c r="Y1496" s="1699">
        <v>14</v>
      </c>
      <c r="Z1496" s="1699"/>
      <c r="AA1496" s="1699">
        <v>43</v>
      </c>
      <c r="AB1496" s="1699" t="s">
        <v>113</v>
      </c>
      <c r="AC1496" s="1552">
        <v>80</v>
      </c>
      <c r="AD1496" s="1699">
        <v>1932582</v>
      </c>
      <c r="AE1496" s="328">
        <v>872016930181800</v>
      </c>
      <c r="AF1496" s="1699">
        <v>12</v>
      </c>
      <c r="AG1496" s="1699" t="s">
        <v>113</v>
      </c>
      <c r="AH1496" s="2909">
        <v>4</v>
      </c>
      <c r="AL1496" s="2938"/>
    </row>
    <row r="1497" spans="2:38">
      <c r="B1497" s="120"/>
      <c r="C1497" s="557" t="s">
        <v>2766</v>
      </c>
      <c r="D1497" s="557" t="s">
        <v>2193</v>
      </c>
      <c r="E1497" s="1463"/>
      <c r="F1497" s="151">
        <v>929003790602</v>
      </c>
      <c r="G1497" s="91">
        <v>8720169301832</v>
      </c>
      <c r="H1497" s="142" t="s">
        <v>2102</v>
      </c>
      <c r="I1497" s="162"/>
      <c r="J1497" s="377">
        <v>1.9</v>
      </c>
      <c r="K1497" s="1155">
        <v>220</v>
      </c>
      <c r="L1497" s="1700">
        <v>3000</v>
      </c>
      <c r="M1497" s="358">
        <v>15000</v>
      </c>
      <c r="N1497" s="410">
        <v>2</v>
      </c>
      <c r="O1497" s="1700" t="s">
        <v>119</v>
      </c>
      <c r="P1497" s="2000">
        <v>145</v>
      </c>
      <c r="Q1497" s="508"/>
      <c r="R1497" s="1874" t="s">
        <v>48</v>
      </c>
      <c r="S1497" s="1700"/>
      <c r="T1497" s="1700" t="s">
        <v>3150</v>
      </c>
      <c r="U1497" s="1700" t="s">
        <v>208</v>
      </c>
      <c r="V1497" s="1700" t="s">
        <v>147</v>
      </c>
      <c r="W1497" s="2071" t="s">
        <v>198</v>
      </c>
      <c r="X1497" s="2071">
        <v>115</v>
      </c>
      <c r="Y1497" s="1700">
        <v>14</v>
      </c>
      <c r="Z1497" s="1700"/>
      <c r="AA1497" s="1700">
        <v>43</v>
      </c>
      <c r="AB1497" s="1700" t="s">
        <v>113</v>
      </c>
      <c r="AC1497" s="1476">
        <v>80</v>
      </c>
      <c r="AD1497" s="1700">
        <v>1932587</v>
      </c>
      <c r="AE1497" s="320">
        <v>872016930183200</v>
      </c>
      <c r="AF1497" s="1700">
        <v>12</v>
      </c>
      <c r="AG1497" s="1700" t="s">
        <v>113</v>
      </c>
      <c r="AH1497" s="2910">
        <v>4</v>
      </c>
      <c r="AL1497" s="2938"/>
    </row>
    <row r="1498" spans="2:38">
      <c r="B1498" s="2177"/>
      <c r="C1498" s="557" t="s">
        <v>2766</v>
      </c>
      <c r="D1498" s="557" t="s">
        <v>2193</v>
      </c>
      <c r="E1498" s="1463"/>
      <c r="F1498" s="151">
        <v>929003791102</v>
      </c>
      <c r="G1498" s="91">
        <v>8720169301757</v>
      </c>
      <c r="H1498" s="142" t="s">
        <v>2100</v>
      </c>
      <c r="I1498" s="162"/>
      <c r="J1498" s="377">
        <v>2.7</v>
      </c>
      <c r="K1498" s="1155">
        <v>300</v>
      </c>
      <c r="L1498" s="1700">
        <v>2700</v>
      </c>
      <c r="M1498" s="358">
        <v>15000</v>
      </c>
      <c r="N1498" s="410">
        <v>2</v>
      </c>
      <c r="O1498" s="1700" t="s">
        <v>119</v>
      </c>
      <c r="P1498" s="2000">
        <v>195</v>
      </c>
      <c r="Q1498" s="508"/>
      <c r="R1498" s="1874" t="s">
        <v>48</v>
      </c>
      <c r="S1498" s="1700"/>
      <c r="T1498" s="1700" t="s">
        <v>3151</v>
      </c>
      <c r="U1498" s="1700" t="s">
        <v>208</v>
      </c>
      <c r="V1498" s="1700" t="s">
        <v>116</v>
      </c>
      <c r="W1498" s="2071" t="s">
        <v>198</v>
      </c>
      <c r="X1498" s="2071">
        <v>111</v>
      </c>
      <c r="Y1498" s="1700">
        <v>16</v>
      </c>
      <c r="Z1498" s="1700"/>
      <c r="AA1498" s="1700">
        <v>52</v>
      </c>
      <c r="AB1498" s="1700" t="s">
        <v>133</v>
      </c>
      <c r="AC1498" s="1476">
        <v>80</v>
      </c>
      <c r="AD1498" s="1700">
        <v>1932588</v>
      </c>
      <c r="AE1498" s="320">
        <v>872016930175700</v>
      </c>
      <c r="AF1498" s="1700">
        <v>12</v>
      </c>
      <c r="AG1498" s="1700" t="s">
        <v>113</v>
      </c>
      <c r="AH1498" s="2910">
        <v>4</v>
      </c>
      <c r="AL1498" s="2938"/>
    </row>
    <row r="1499" spans="2:38">
      <c r="B1499" s="2177"/>
      <c r="C1499" s="557" t="s">
        <v>2766</v>
      </c>
      <c r="D1499" s="557" t="s">
        <v>2193</v>
      </c>
      <c r="E1499" s="1463"/>
      <c r="F1499" s="151">
        <v>929003790802</v>
      </c>
      <c r="G1499" s="91">
        <v>8720169301856</v>
      </c>
      <c r="H1499" s="142" t="s">
        <v>2103</v>
      </c>
      <c r="I1499" s="162"/>
      <c r="J1499" s="377">
        <v>3.7</v>
      </c>
      <c r="K1499" s="1155">
        <v>470</v>
      </c>
      <c r="L1499" s="1700">
        <v>2700</v>
      </c>
      <c r="M1499" s="358">
        <v>15000</v>
      </c>
      <c r="N1499" s="410">
        <v>2</v>
      </c>
      <c r="O1499" s="1700" t="s">
        <v>119</v>
      </c>
      <c r="P1499" s="2000">
        <v>180</v>
      </c>
      <c r="Q1499" s="508"/>
      <c r="R1499" s="1874" t="s">
        <v>48</v>
      </c>
      <c r="S1499" s="1700"/>
      <c r="T1499" s="1700" t="s">
        <v>3133</v>
      </c>
      <c r="U1499" s="1700" t="s">
        <v>208</v>
      </c>
      <c r="V1499" s="1700" t="s">
        <v>116</v>
      </c>
      <c r="W1499" s="2071" t="s">
        <v>198</v>
      </c>
      <c r="X1499" s="2071">
        <v>127</v>
      </c>
      <c r="Y1499" s="1700">
        <v>16</v>
      </c>
      <c r="Z1499" s="1700"/>
      <c r="AA1499" s="1700">
        <v>52</v>
      </c>
      <c r="AB1499" s="1700" t="s">
        <v>113</v>
      </c>
      <c r="AC1499" s="1476">
        <v>80</v>
      </c>
      <c r="AD1499" s="1700">
        <v>1932584</v>
      </c>
      <c r="AE1499" s="320">
        <v>872016930185600</v>
      </c>
      <c r="AF1499" s="1700">
        <v>12</v>
      </c>
      <c r="AG1499" s="1700" t="s">
        <v>113</v>
      </c>
      <c r="AH1499" s="2910">
        <v>4</v>
      </c>
      <c r="AL1499" s="2938"/>
    </row>
    <row r="1500" spans="2:38">
      <c r="B1500" s="120"/>
      <c r="C1500" s="557" t="s">
        <v>2766</v>
      </c>
      <c r="D1500" s="557" t="s">
        <v>2193</v>
      </c>
      <c r="E1500" s="1463"/>
      <c r="F1500" s="151">
        <v>929003790902</v>
      </c>
      <c r="G1500" s="91">
        <v>8720169301870</v>
      </c>
      <c r="H1500" s="142" t="s">
        <v>2104</v>
      </c>
      <c r="I1500" s="162"/>
      <c r="J1500" s="377">
        <v>3.7</v>
      </c>
      <c r="K1500" s="1155">
        <v>470</v>
      </c>
      <c r="L1500" s="1700">
        <v>3000</v>
      </c>
      <c r="M1500" s="358">
        <v>15000</v>
      </c>
      <c r="N1500" s="410">
        <v>2</v>
      </c>
      <c r="O1500" s="1700" t="s">
        <v>119</v>
      </c>
      <c r="P1500" s="2000">
        <v>180</v>
      </c>
      <c r="Q1500" s="508"/>
      <c r="R1500" s="1874" t="s">
        <v>48</v>
      </c>
      <c r="S1500" s="1700"/>
      <c r="T1500" s="1700" t="s">
        <v>3133</v>
      </c>
      <c r="U1500" s="1700" t="s">
        <v>208</v>
      </c>
      <c r="V1500" s="1700" t="s">
        <v>147</v>
      </c>
      <c r="W1500" s="2071" t="s">
        <v>198</v>
      </c>
      <c r="X1500" s="2071">
        <v>127</v>
      </c>
      <c r="Y1500" s="1700">
        <v>14</v>
      </c>
      <c r="Z1500" s="1700"/>
      <c r="AA1500" s="1700">
        <v>43</v>
      </c>
      <c r="AB1500" s="1700" t="s">
        <v>113</v>
      </c>
      <c r="AC1500" s="1476">
        <v>80</v>
      </c>
      <c r="AD1500" s="1700">
        <v>1932581</v>
      </c>
      <c r="AE1500" s="320">
        <v>872016930187000</v>
      </c>
      <c r="AF1500" s="1700">
        <v>12</v>
      </c>
      <c r="AG1500" s="1700" t="s">
        <v>113</v>
      </c>
      <c r="AH1500" s="2910">
        <v>4</v>
      </c>
      <c r="AL1500" s="2938"/>
    </row>
    <row r="1501" spans="2:38">
      <c r="B1501" s="120"/>
      <c r="C1501" s="557" t="s">
        <v>2766</v>
      </c>
      <c r="D1501" s="557" t="s">
        <v>2193</v>
      </c>
      <c r="E1501" s="1463"/>
      <c r="F1501" s="151">
        <v>929003791202</v>
      </c>
      <c r="G1501" s="91">
        <v>8720169301771</v>
      </c>
      <c r="H1501" s="142" t="s">
        <v>1298</v>
      </c>
      <c r="I1501" s="162"/>
      <c r="J1501" s="377">
        <v>4</v>
      </c>
      <c r="K1501" s="1155">
        <v>480</v>
      </c>
      <c r="L1501" s="1700">
        <v>2700</v>
      </c>
      <c r="M1501" s="358">
        <v>15000</v>
      </c>
      <c r="N1501" s="410">
        <v>2</v>
      </c>
      <c r="O1501" s="1700" t="s">
        <v>119</v>
      </c>
      <c r="P1501" s="2000">
        <v>220</v>
      </c>
      <c r="Q1501" s="508"/>
      <c r="R1501" s="1874" t="s">
        <v>48</v>
      </c>
      <c r="S1501" s="1700"/>
      <c r="T1501" s="1700" t="s">
        <v>3133</v>
      </c>
      <c r="U1501" s="1700" t="s">
        <v>208</v>
      </c>
      <c r="V1501" s="1700" t="s">
        <v>116</v>
      </c>
      <c r="W1501" s="2071" t="s">
        <v>198</v>
      </c>
      <c r="X1501" s="2071">
        <v>120</v>
      </c>
      <c r="Y1501" s="1700">
        <v>19</v>
      </c>
      <c r="Z1501" s="1700"/>
      <c r="AA1501" s="1700">
        <v>60</v>
      </c>
      <c r="AB1501" s="1700" t="s">
        <v>133</v>
      </c>
      <c r="AC1501" s="1476">
        <v>80</v>
      </c>
      <c r="AD1501" s="1700">
        <v>1932585</v>
      </c>
      <c r="AE1501" s="320">
        <v>872016930177100</v>
      </c>
      <c r="AF1501" s="1700">
        <v>12</v>
      </c>
      <c r="AG1501" s="1700" t="s">
        <v>113</v>
      </c>
      <c r="AH1501" s="2910">
        <v>4</v>
      </c>
      <c r="AL1501" s="2938"/>
    </row>
    <row r="1502" spans="2:38">
      <c r="B1502" s="120"/>
      <c r="C1502" s="557" t="s">
        <v>2766</v>
      </c>
      <c r="D1502" s="557" t="s">
        <v>2193</v>
      </c>
      <c r="E1502" s="1463"/>
      <c r="F1502" s="151">
        <v>929002055102</v>
      </c>
      <c r="G1502" s="91">
        <v>8718699657802</v>
      </c>
      <c r="H1502" s="142" t="s">
        <v>1299</v>
      </c>
      <c r="I1502" s="146"/>
      <c r="J1502" s="377">
        <v>4.8</v>
      </c>
      <c r="K1502" s="1155">
        <v>570</v>
      </c>
      <c r="L1502" s="1700">
        <v>2700</v>
      </c>
      <c r="M1502" s="358">
        <v>15000</v>
      </c>
      <c r="N1502" s="410">
        <v>2</v>
      </c>
      <c r="O1502" s="1700" t="s">
        <v>119</v>
      </c>
      <c r="P1502" s="2000">
        <v>320</v>
      </c>
      <c r="Q1502" s="14"/>
      <c r="R1502" s="1874" t="s">
        <v>48</v>
      </c>
      <c r="S1502" s="1700"/>
      <c r="T1502" s="1700" t="s">
        <v>3152</v>
      </c>
      <c r="U1502" s="1700" t="s">
        <v>208</v>
      </c>
      <c r="V1502" s="1700" t="s">
        <v>116</v>
      </c>
      <c r="W1502" s="2071" t="s">
        <v>198</v>
      </c>
      <c r="X1502" s="2071">
        <v>118</v>
      </c>
      <c r="Y1502" s="1700">
        <v>19</v>
      </c>
      <c r="Z1502" s="1700"/>
      <c r="AA1502" s="1700">
        <v>60</v>
      </c>
      <c r="AB1502" s="1700" t="s">
        <v>113</v>
      </c>
      <c r="AC1502" s="1476">
        <v>80</v>
      </c>
      <c r="AD1502" s="1700">
        <v>397599</v>
      </c>
      <c r="AE1502" s="320">
        <v>871869965780200</v>
      </c>
      <c r="AF1502" s="1700">
        <v>12</v>
      </c>
      <c r="AG1502" s="1700" t="s">
        <v>113</v>
      </c>
      <c r="AH1502" s="2910">
        <v>4</v>
      </c>
      <c r="AL1502" s="2938"/>
    </row>
    <row r="1503" spans="2:38">
      <c r="B1503" s="121"/>
      <c r="C1503" s="834" t="s">
        <v>2766</v>
      </c>
      <c r="D1503" s="834" t="s">
        <v>2193</v>
      </c>
      <c r="E1503" s="1483"/>
      <c r="F1503" s="188">
        <v>929002059802</v>
      </c>
      <c r="G1503" s="194">
        <v>8718699658182</v>
      </c>
      <c r="H1503" s="194" t="s">
        <v>1300</v>
      </c>
      <c r="I1503" s="194"/>
      <c r="J1503" s="487">
        <v>4.8</v>
      </c>
      <c r="K1503" s="1250">
        <v>570</v>
      </c>
      <c r="L1503" s="453">
        <v>3000</v>
      </c>
      <c r="M1503" s="615">
        <v>15000</v>
      </c>
      <c r="N1503" s="478">
        <v>2</v>
      </c>
      <c r="O1503" s="453" t="s">
        <v>119</v>
      </c>
      <c r="P1503" s="1994">
        <v>320</v>
      </c>
      <c r="Q1503" s="14"/>
      <c r="R1503" s="1872" t="s">
        <v>48</v>
      </c>
      <c r="S1503" s="453"/>
      <c r="T1503" s="453" t="s">
        <v>3152</v>
      </c>
      <c r="U1503" s="453" t="s">
        <v>208</v>
      </c>
      <c r="V1503" s="453" t="s">
        <v>147</v>
      </c>
      <c r="W1503" s="2037" t="s">
        <v>198</v>
      </c>
      <c r="X1503" s="2037">
        <v>118</v>
      </c>
      <c r="Y1503" s="453">
        <v>19</v>
      </c>
      <c r="Z1503" s="453"/>
      <c r="AA1503" s="453">
        <v>60</v>
      </c>
      <c r="AB1503" s="453" t="s">
        <v>113</v>
      </c>
      <c r="AC1503" s="1478">
        <v>80</v>
      </c>
      <c r="AD1503" s="453">
        <v>397600</v>
      </c>
      <c r="AE1503" s="453">
        <v>871869965818200</v>
      </c>
      <c r="AF1503" s="453">
        <v>12</v>
      </c>
      <c r="AG1503" s="453" t="s">
        <v>113</v>
      </c>
      <c r="AH1503" s="665">
        <v>4</v>
      </c>
      <c r="AL1503" s="2938"/>
    </row>
    <row r="1504" spans="2:38" ht="14.5" customHeight="1">
      <c r="B1504" s="14"/>
      <c r="C1504" s="14"/>
      <c r="D1504" s="14"/>
      <c r="E1504" s="14"/>
      <c r="F1504" s="618"/>
      <c r="G1504" s="106"/>
      <c r="H1504" s="161"/>
      <c r="I1504" s="161"/>
      <c r="J1504" s="327"/>
      <c r="K1504" s="294"/>
      <c r="L1504" s="292"/>
      <c r="M1504" s="298"/>
      <c r="N1504" s="294"/>
      <c r="O1504" s="292"/>
      <c r="P1504" s="144"/>
      <c r="Q1504" s="14"/>
      <c r="R1504" s="292"/>
      <c r="S1504" s="292"/>
      <c r="T1504" s="292"/>
      <c r="U1504" s="292"/>
      <c r="V1504" s="292"/>
      <c r="W1504" s="292"/>
      <c r="X1504" s="292"/>
      <c r="Y1504" s="292"/>
      <c r="Z1504" s="292"/>
      <c r="AA1504" s="292"/>
      <c r="AB1504" s="292"/>
      <c r="AC1504" s="294"/>
      <c r="AD1504" s="292"/>
      <c r="AE1504" s="2530"/>
      <c r="AF1504" s="292"/>
      <c r="AG1504" s="292"/>
      <c r="AH1504" s="688"/>
      <c r="AI1504"/>
      <c r="AL1504" s="2938"/>
    </row>
    <row r="1505" spans="2:38" s="1484" customFormat="1" ht="15" customHeight="1">
      <c r="B1505" s="1484" t="s">
        <v>3730</v>
      </c>
      <c r="J1505" s="1666"/>
      <c r="K1505" s="1666"/>
      <c r="L1505" s="1901"/>
      <c r="M1505" s="1666"/>
      <c r="N1505" s="1666"/>
      <c r="O1505" s="1666"/>
      <c r="P1505" s="33"/>
      <c r="R1505" s="1666"/>
      <c r="S1505" s="1666"/>
      <c r="T1505" s="1666"/>
      <c r="U1505" s="1666"/>
      <c r="V1505" s="1666"/>
      <c r="W1505" s="1666"/>
      <c r="X1505" s="1666"/>
      <c r="Y1505" s="1901"/>
      <c r="Z1505" s="1901"/>
      <c r="AA1505" s="1901"/>
      <c r="AB1505" s="1666"/>
      <c r="AC1505" s="2483"/>
      <c r="AD1505" s="1901"/>
      <c r="AE1505" s="1901"/>
      <c r="AF1505" s="1666"/>
      <c r="AG1505" s="1666"/>
      <c r="AH1505" s="2791"/>
      <c r="AJ1505"/>
      <c r="AK1505" s="2933"/>
      <c r="AL1505" s="2938"/>
    </row>
    <row r="1506" spans="2:38">
      <c r="B1506" s="561" t="s">
        <v>202</v>
      </c>
      <c r="C1506" s="1461" t="s">
        <v>2766</v>
      </c>
      <c r="D1506" s="1461" t="s">
        <v>2193</v>
      </c>
      <c r="E1506" s="1462"/>
      <c r="F1506" s="2343">
        <v>929003791302</v>
      </c>
      <c r="G1506" s="1608">
        <v>8720169301931</v>
      </c>
      <c r="H1506" s="1609" t="s">
        <v>2227</v>
      </c>
      <c r="I1506" s="1533"/>
      <c r="J1506" s="505">
        <v>7</v>
      </c>
      <c r="K1506" s="1109">
        <v>950</v>
      </c>
      <c r="L1506" s="400">
        <v>3000</v>
      </c>
      <c r="M1506" s="314">
        <v>15000</v>
      </c>
      <c r="N1506" s="502">
        <v>2</v>
      </c>
      <c r="O1506" s="1671" t="s">
        <v>125</v>
      </c>
      <c r="P1506" s="1993">
        <v>340</v>
      </c>
      <c r="Q1506" s="508"/>
      <c r="R1506" s="1792" t="s">
        <v>48</v>
      </c>
      <c r="S1506" s="1671"/>
      <c r="T1506" s="1671" t="s">
        <v>3153</v>
      </c>
      <c r="U1506" s="1671" t="s">
        <v>203</v>
      </c>
      <c r="V1506" s="1671" t="s">
        <v>147</v>
      </c>
      <c r="W1506" s="360" t="s">
        <v>198</v>
      </c>
      <c r="X1506" s="360">
        <v>135</v>
      </c>
      <c r="Y1506" s="400">
        <v>28</v>
      </c>
      <c r="Z1506" s="400"/>
      <c r="AA1506" s="400">
        <v>78</v>
      </c>
      <c r="AB1506" s="1671" t="s">
        <v>113</v>
      </c>
      <c r="AC1506" s="1552">
        <v>80</v>
      </c>
      <c r="AD1506" s="400">
        <v>1932586</v>
      </c>
      <c r="AE1506" s="1505">
        <v>872016930193100</v>
      </c>
      <c r="AF1506" s="400">
        <v>10</v>
      </c>
      <c r="AG1506" s="400" t="s">
        <v>113</v>
      </c>
      <c r="AH1506" s="2796">
        <v>4</v>
      </c>
      <c r="AL1506" s="2938"/>
    </row>
    <row r="1507" spans="2:38">
      <c r="B1507" s="2177"/>
      <c r="C1507" s="557" t="s">
        <v>2766</v>
      </c>
      <c r="D1507" s="557" t="s">
        <v>2193</v>
      </c>
      <c r="E1507" s="1463"/>
      <c r="F1507" s="151">
        <v>929003791402</v>
      </c>
      <c r="G1507" s="61">
        <v>8720169301955</v>
      </c>
      <c r="H1507" s="63" t="s">
        <v>2228</v>
      </c>
      <c r="I1507" s="897"/>
      <c r="J1507" s="376">
        <v>7</v>
      </c>
      <c r="K1507" s="1111">
        <v>1000</v>
      </c>
      <c r="L1507" s="271">
        <v>4000</v>
      </c>
      <c r="M1507" s="307">
        <v>15000</v>
      </c>
      <c r="N1507" s="410">
        <v>2</v>
      </c>
      <c r="O1507" s="271" t="s">
        <v>125</v>
      </c>
      <c r="P1507" s="958">
        <v>340</v>
      </c>
      <c r="Q1507" s="508"/>
      <c r="R1507" s="1771" t="s">
        <v>48</v>
      </c>
      <c r="S1507" s="271"/>
      <c r="T1507" s="271" t="s">
        <v>3153</v>
      </c>
      <c r="U1507" s="271" t="s">
        <v>203</v>
      </c>
      <c r="V1507" s="271" t="s">
        <v>121</v>
      </c>
      <c r="W1507" s="291" t="s">
        <v>198</v>
      </c>
      <c r="X1507" s="291">
        <v>142</v>
      </c>
      <c r="Y1507" s="271">
        <v>28</v>
      </c>
      <c r="Z1507" s="271"/>
      <c r="AA1507" s="271">
        <v>78</v>
      </c>
      <c r="AB1507" s="271" t="s">
        <v>113</v>
      </c>
      <c r="AC1507" s="1476">
        <v>80</v>
      </c>
      <c r="AD1507" s="271">
        <v>1932589</v>
      </c>
      <c r="AE1507" s="271">
        <v>872016930195500</v>
      </c>
      <c r="AF1507" s="271">
        <v>10</v>
      </c>
      <c r="AG1507" s="271" t="s">
        <v>113</v>
      </c>
      <c r="AH1507" s="2779">
        <v>4</v>
      </c>
      <c r="AL1507" s="2938"/>
    </row>
    <row r="1508" spans="2:38">
      <c r="B1508" s="2177"/>
      <c r="C1508" s="557" t="s">
        <v>2766</v>
      </c>
      <c r="D1508" s="557" t="s">
        <v>2193</v>
      </c>
      <c r="E1508" s="1463"/>
      <c r="F1508" s="188">
        <v>929003791502</v>
      </c>
      <c r="G1508" s="47">
        <v>8720169301993</v>
      </c>
      <c r="H1508" s="250" t="s">
        <v>1304</v>
      </c>
      <c r="I1508" s="828"/>
      <c r="J1508" s="475">
        <v>11.5</v>
      </c>
      <c r="K1508" s="1113">
        <v>1521</v>
      </c>
      <c r="L1508" s="273">
        <v>3000</v>
      </c>
      <c r="M1508" s="479">
        <v>15000</v>
      </c>
      <c r="N1508" s="478">
        <v>2</v>
      </c>
      <c r="O1508" s="273" t="s">
        <v>119</v>
      </c>
      <c r="P1508" s="1994">
        <v>450</v>
      </c>
      <c r="Q1508" s="14"/>
      <c r="R1508" s="1769" t="s">
        <v>48</v>
      </c>
      <c r="S1508" s="273"/>
      <c r="T1508" s="273" t="s">
        <v>3131</v>
      </c>
      <c r="U1508" s="273" t="s">
        <v>203</v>
      </c>
      <c r="V1508" s="273" t="s">
        <v>147</v>
      </c>
      <c r="W1508" s="284" t="s">
        <v>198</v>
      </c>
      <c r="X1508" s="284">
        <v>132</v>
      </c>
      <c r="Y1508" s="273">
        <v>28</v>
      </c>
      <c r="Z1508" s="273"/>
      <c r="AA1508" s="273">
        <v>78</v>
      </c>
      <c r="AB1508" s="273" t="s">
        <v>113</v>
      </c>
      <c r="AC1508" s="1478">
        <v>80</v>
      </c>
      <c r="AD1508" s="273">
        <v>1880096</v>
      </c>
      <c r="AE1508" s="273">
        <v>872016930199300</v>
      </c>
      <c r="AF1508" s="273">
        <v>10</v>
      </c>
      <c r="AG1508" s="273" t="s">
        <v>113</v>
      </c>
      <c r="AH1508" s="2780">
        <v>4</v>
      </c>
      <c r="AL1508" s="2938"/>
    </row>
    <row r="1509" spans="2:38">
      <c r="B1509" s="2177"/>
      <c r="C1509" s="557" t="s">
        <v>2766</v>
      </c>
      <c r="D1509" s="557" t="s">
        <v>2193</v>
      </c>
      <c r="E1509" s="1463"/>
      <c r="F1509" s="150">
        <v>929002495002</v>
      </c>
      <c r="G1509" s="7">
        <v>8719514303973</v>
      </c>
      <c r="H1509" s="7" t="s">
        <v>1305</v>
      </c>
      <c r="I1509" s="1236"/>
      <c r="J1509" s="323">
        <v>7.2</v>
      </c>
      <c r="K1509" s="1090">
        <v>810</v>
      </c>
      <c r="L1509" s="364">
        <v>3000</v>
      </c>
      <c r="M1509" s="306">
        <v>15000</v>
      </c>
      <c r="N1509" s="550">
        <v>2</v>
      </c>
      <c r="O1509" s="344" t="s">
        <v>119</v>
      </c>
      <c r="P1509" s="2000">
        <v>350</v>
      </c>
      <c r="Q1509" s="14"/>
      <c r="R1509" s="1793" t="s">
        <v>48</v>
      </c>
      <c r="S1509" s="344"/>
      <c r="T1509" s="344" t="s">
        <v>3132</v>
      </c>
      <c r="U1509" s="344" t="s">
        <v>203</v>
      </c>
      <c r="V1509" s="344" t="s">
        <v>147</v>
      </c>
      <c r="W1509" s="342" t="s">
        <v>198</v>
      </c>
      <c r="X1509" s="342">
        <v>112</v>
      </c>
      <c r="Y1509" s="364">
        <v>15</v>
      </c>
      <c r="Z1509" s="364"/>
      <c r="AA1509" s="364">
        <v>118</v>
      </c>
      <c r="AB1509" s="344" t="s">
        <v>113</v>
      </c>
      <c r="AC1509" s="1475">
        <v>80</v>
      </c>
      <c r="AD1509" s="364">
        <v>624213</v>
      </c>
      <c r="AE1509" s="2512">
        <v>871951430397300</v>
      </c>
      <c r="AF1509" s="364">
        <v>10</v>
      </c>
      <c r="AG1509" s="364" t="s">
        <v>113</v>
      </c>
      <c r="AH1509" s="2778">
        <v>4</v>
      </c>
      <c r="AL1509" s="2938"/>
    </row>
    <row r="1510" spans="2:38">
      <c r="B1510" s="2177"/>
      <c r="C1510" s="557" t="s">
        <v>2766</v>
      </c>
      <c r="D1510" s="557" t="s">
        <v>2193</v>
      </c>
      <c r="E1510" s="1463"/>
      <c r="F1510" s="2251">
        <v>929002495102</v>
      </c>
      <c r="G1510" s="73">
        <v>8719514303997</v>
      </c>
      <c r="H1510" s="564" t="s">
        <v>1306</v>
      </c>
      <c r="I1510" s="162"/>
      <c r="J1510" s="376">
        <v>7.2</v>
      </c>
      <c r="K1510" s="1111">
        <v>850</v>
      </c>
      <c r="L1510" s="364">
        <v>4000</v>
      </c>
      <c r="M1510" s="307">
        <v>15000</v>
      </c>
      <c r="N1510" s="410">
        <v>2</v>
      </c>
      <c r="O1510" s="344" t="s">
        <v>119</v>
      </c>
      <c r="P1510" s="958">
        <v>350</v>
      </c>
      <c r="Q1510" s="14"/>
      <c r="R1510" s="1793" t="s">
        <v>48</v>
      </c>
      <c r="S1510" s="344"/>
      <c r="T1510" s="344" t="s">
        <v>3132</v>
      </c>
      <c r="U1510" s="344" t="s">
        <v>203</v>
      </c>
      <c r="V1510" s="344" t="s">
        <v>121</v>
      </c>
      <c r="W1510" s="342" t="s">
        <v>198</v>
      </c>
      <c r="X1510" s="342">
        <v>118</v>
      </c>
      <c r="Y1510" s="364">
        <v>15</v>
      </c>
      <c r="Z1510" s="364"/>
      <c r="AA1510" s="364">
        <v>118</v>
      </c>
      <c r="AB1510" s="344" t="s">
        <v>113</v>
      </c>
      <c r="AC1510" s="1476">
        <v>80</v>
      </c>
      <c r="AD1510" s="364">
        <v>624211</v>
      </c>
      <c r="AE1510" s="331">
        <v>871951430399700</v>
      </c>
      <c r="AF1510" s="364">
        <v>10</v>
      </c>
      <c r="AG1510" s="364" t="s">
        <v>113</v>
      </c>
      <c r="AH1510" s="2778">
        <v>4</v>
      </c>
      <c r="AL1510" s="2938"/>
    </row>
    <row r="1511" spans="2:38">
      <c r="B1511" s="120"/>
      <c r="C1511" s="557" t="s">
        <v>2766</v>
      </c>
      <c r="D1511" s="557" t="s">
        <v>2193</v>
      </c>
      <c r="E1511" s="1463"/>
      <c r="F1511" s="151">
        <v>929001243702</v>
      </c>
      <c r="G1511" s="61">
        <v>8718696578797</v>
      </c>
      <c r="H1511" s="63" t="s">
        <v>1307</v>
      </c>
      <c r="I1511" s="162"/>
      <c r="J1511" s="376">
        <v>14</v>
      </c>
      <c r="K1511" s="1111">
        <v>1600</v>
      </c>
      <c r="L1511" s="271">
        <v>3000</v>
      </c>
      <c r="M1511" s="307">
        <v>15000</v>
      </c>
      <c r="N1511" s="410">
        <v>2</v>
      </c>
      <c r="O1511" s="271" t="s">
        <v>119</v>
      </c>
      <c r="P1511" s="958">
        <v>490</v>
      </c>
      <c r="Q1511" s="14"/>
      <c r="R1511" s="1771" t="s">
        <v>48</v>
      </c>
      <c r="S1511" s="271"/>
      <c r="T1511" s="271" t="s">
        <v>3131</v>
      </c>
      <c r="U1511" s="271" t="s">
        <v>203</v>
      </c>
      <c r="V1511" s="271" t="s">
        <v>147</v>
      </c>
      <c r="W1511" s="291" t="s">
        <v>198</v>
      </c>
      <c r="X1511" s="291">
        <v>114</v>
      </c>
      <c r="Y1511" s="271">
        <v>29</v>
      </c>
      <c r="Z1511" s="271"/>
      <c r="AA1511" s="271">
        <v>118</v>
      </c>
      <c r="AB1511" s="271" t="s">
        <v>133</v>
      </c>
      <c r="AC1511" s="1476">
        <v>80</v>
      </c>
      <c r="AD1511" s="271">
        <v>465216</v>
      </c>
      <c r="AE1511" s="271">
        <v>871869657879700</v>
      </c>
      <c r="AF1511" s="271">
        <v>10</v>
      </c>
      <c r="AG1511" s="271" t="s">
        <v>113</v>
      </c>
      <c r="AH1511" s="2779">
        <v>4</v>
      </c>
      <c r="AL1511" s="2938"/>
    </row>
    <row r="1512" spans="2:38">
      <c r="B1512" s="2177"/>
      <c r="C1512" s="557" t="s">
        <v>2766</v>
      </c>
      <c r="D1512" s="557" t="s">
        <v>2193</v>
      </c>
      <c r="E1512" s="1463"/>
      <c r="F1512" s="188">
        <v>929001243802</v>
      </c>
      <c r="G1512" s="47">
        <v>8718696578810</v>
      </c>
      <c r="H1512" s="250" t="s">
        <v>1308</v>
      </c>
      <c r="I1512" s="469"/>
      <c r="J1512" s="475">
        <v>14</v>
      </c>
      <c r="K1512" s="1113">
        <v>1800</v>
      </c>
      <c r="L1512" s="273">
        <v>4000</v>
      </c>
      <c r="M1512" s="479">
        <v>15000</v>
      </c>
      <c r="N1512" s="478">
        <v>2</v>
      </c>
      <c r="O1512" s="273" t="s">
        <v>119</v>
      </c>
      <c r="P1512" s="1994">
        <v>490</v>
      </c>
      <c r="Q1512" s="14"/>
      <c r="R1512" s="1769" t="s">
        <v>48</v>
      </c>
      <c r="S1512" s="273"/>
      <c r="T1512" s="273" t="s">
        <v>3131</v>
      </c>
      <c r="U1512" s="273" t="s">
        <v>203</v>
      </c>
      <c r="V1512" s="273" t="s">
        <v>121</v>
      </c>
      <c r="W1512" s="284" t="s">
        <v>198</v>
      </c>
      <c r="X1512" s="284">
        <v>128</v>
      </c>
      <c r="Y1512" s="273">
        <v>29</v>
      </c>
      <c r="Z1512" s="273"/>
      <c r="AA1512" s="273">
        <v>118</v>
      </c>
      <c r="AB1512" s="273" t="s">
        <v>133</v>
      </c>
      <c r="AC1512" s="1478">
        <v>80</v>
      </c>
      <c r="AD1512" s="273">
        <v>465217</v>
      </c>
      <c r="AE1512" s="273">
        <v>871869657881000</v>
      </c>
      <c r="AF1512" s="273">
        <v>10</v>
      </c>
      <c r="AG1512" s="273" t="s">
        <v>113</v>
      </c>
      <c r="AH1512" s="2780">
        <v>4</v>
      </c>
      <c r="AL1512" s="2938"/>
    </row>
    <row r="1513" spans="2:38">
      <c r="B1513" s="2177"/>
      <c r="C1513" s="557" t="s">
        <v>2766</v>
      </c>
      <c r="D1513" s="557" t="s">
        <v>2193</v>
      </c>
      <c r="E1513" s="1463"/>
      <c r="F1513" s="150">
        <v>929001353602</v>
      </c>
      <c r="G1513" s="68">
        <v>8718696714003</v>
      </c>
      <c r="H1513" s="49" t="s">
        <v>1309</v>
      </c>
      <c r="I1513" s="49"/>
      <c r="J1513" s="376">
        <v>14</v>
      </c>
      <c r="K1513" s="1111">
        <v>2000</v>
      </c>
      <c r="L1513" s="364">
        <v>3000</v>
      </c>
      <c r="M1513" s="306">
        <v>15000</v>
      </c>
      <c r="N1513" s="550">
        <v>2</v>
      </c>
      <c r="O1513" s="344" t="s">
        <v>125</v>
      </c>
      <c r="P1513" s="2000">
        <v>550</v>
      </c>
      <c r="Q1513" s="14"/>
      <c r="R1513" s="1793" t="s">
        <v>48</v>
      </c>
      <c r="S1513" s="344"/>
      <c r="T1513" s="344" t="s">
        <v>3154</v>
      </c>
      <c r="U1513" s="344" t="s">
        <v>203</v>
      </c>
      <c r="V1513" s="344" t="s">
        <v>147</v>
      </c>
      <c r="W1513" s="342" t="s">
        <v>198</v>
      </c>
      <c r="X1513" s="342">
        <v>142</v>
      </c>
      <c r="Y1513" s="364">
        <v>29</v>
      </c>
      <c r="Z1513" s="364"/>
      <c r="AA1513" s="364">
        <v>118</v>
      </c>
      <c r="AB1513" s="344" t="s">
        <v>133</v>
      </c>
      <c r="AC1513" s="1475">
        <v>80</v>
      </c>
      <c r="AD1513" s="364">
        <v>397582</v>
      </c>
      <c r="AE1513" s="282">
        <v>871869671400300</v>
      </c>
      <c r="AF1513" s="364">
        <v>10</v>
      </c>
      <c r="AG1513" s="364" t="s">
        <v>113</v>
      </c>
      <c r="AH1513" s="2778">
        <v>4</v>
      </c>
      <c r="AL1513" s="2938"/>
    </row>
    <row r="1514" spans="2:38">
      <c r="B1514" s="2177"/>
      <c r="C1514" s="557" t="s">
        <v>2766</v>
      </c>
      <c r="D1514" s="557" t="s">
        <v>2193</v>
      </c>
      <c r="E1514" s="1463"/>
      <c r="F1514" s="151">
        <v>929001353702</v>
      </c>
      <c r="G1514" s="61">
        <v>8718696714065</v>
      </c>
      <c r="H1514" s="63" t="s">
        <v>1310</v>
      </c>
      <c r="I1514" s="49"/>
      <c r="J1514" s="376">
        <v>14</v>
      </c>
      <c r="K1514" s="1111">
        <v>2000</v>
      </c>
      <c r="L1514" s="271">
        <v>4000</v>
      </c>
      <c r="M1514" s="307">
        <v>15000</v>
      </c>
      <c r="N1514" s="410">
        <v>2</v>
      </c>
      <c r="O1514" s="271" t="s">
        <v>125</v>
      </c>
      <c r="P1514" s="958">
        <v>550</v>
      </c>
      <c r="Q1514" s="14"/>
      <c r="R1514" s="1771" t="s">
        <v>48</v>
      </c>
      <c r="S1514" s="271"/>
      <c r="T1514" s="271" t="s">
        <v>3154</v>
      </c>
      <c r="U1514" s="271" t="s">
        <v>203</v>
      </c>
      <c r="V1514" s="271" t="s">
        <v>121</v>
      </c>
      <c r="W1514" s="291" t="s">
        <v>198</v>
      </c>
      <c r="X1514" s="291">
        <v>142</v>
      </c>
      <c r="Y1514" s="271">
        <v>29</v>
      </c>
      <c r="Z1514" s="271"/>
      <c r="AA1514" s="271">
        <v>118</v>
      </c>
      <c r="AB1514" s="271" t="s">
        <v>133</v>
      </c>
      <c r="AC1514" s="1476">
        <v>80</v>
      </c>
      <c r="AD1514" s="271">
        <v>397583</v>
      </c>
      <c r="AE1514" s="271">
        <v>871869671406500</v>
      </c>
      <c r="AF1514" s="271">
        <v>10</v>
      </c>
      <c r="AG1514" s="271" t="s">
        <v>113</v>
      </c>
      <c r="AH1514" s="2779">
        <v>4</v>
      </c>
      <c r="AL1514" s="2938"/>
    </row>
    <row r="1515" spans="2:38">
      <c r="B1515" s="1421"/>
      <c r="C1515" s="557" t="s">
        <v>2766</v>
      </c>
      <c r="D1515" s="557" t="s">
        <v>2193</v>
      </c>
      <c r="E1515" s="1463"/>
      <c r="F1515" s="151">
        <v>929002016602</v>
      </c>
      <c r="G1515" s="61">
        <v>8718699646738</v>
      </c>
      <c r="H1515" s="63" t="s">
        <v>1311</v>
      </c>
      <c r="I1515" s="49"/>
      <c r="J1515" s="376">
        <v>17.5</v>
      </c>
      <c r="K1515" s="1111">
        <v>2460</v>
      </c>
      <c r="L1515" s="364">
        <v>3000</v>
      </c>
      <c r="M1515" s="307">
        <v>15000</v>
      </c>
      <c r="N1515" s="410">
        <v>2</v>
      </c>
      <c r="O1515" s="344" t="s">
        <v>125</v>
      </c>
      <c r="P1515" s="958">
        <v>820</v>
      </c>
      <c r="Q1515" s="14"/>
      <c r="R1515" s="1793" t="s">
        <v>48</v>
      </c>
      <c r="S1515" s="344"/>
      <c r="T1515" s="344" t="s">
        <v>3009</v>
      </c>
      <c r="U1515" s="344" t="s">
        <v>203</v>
      </c>
      <c r="V1515" s="344" t="s">
        <v>147</v>
      </c>
      <c r="W1515" s="342" t="s">
        <v>198</v>
      </c>
      <c r="X1515" s="342">
        <v>140</v>
      </c>
      <c r="Y1515" s="364">
        <v>42</v>
      </c>
      <c r="Z1515" s="364"/>
      <c r="AA1515" s="364">
        <v>118</v>
      </c>
      <c r="AB1515" s="344" t="s">
        <v>133</v>
      </c>
      <c r="AC1515" s="1476">
        <v>80</v>
      </c>
      <c r="AD1515" s="364">
        <v>397597</v>
      </c>
      <c r="AE1515" s="271">
        <v>871869964673800</v>
      </c>
      <c r="AF1515" s="364">
        <v>10</v>
      </c>
      <c r="AG1515" s="364" t="s">
        <v>113</v>
      </c>
      <c r="AH1515" s="2778">
        <v>4</v>
      </c>
      <c r="AL1515" s="2938"/>
    </row>
    <row r="1516" spans="2:38">
      <c r="B1516" s="2179"/>
      <c r="C1516" s="834" t="s">
        <v>2766</v>
      </c>
      <c r="D1516" s="834" t="s">
        <v>2193</v>
      </c>
      <c r="E1516" s="1483"/>
      <c r="F1516" s="188">
        <v>929002016702</v>
      </c>
      <c r="G1516" s="47">
        <v>8718699646752</v>
      </c>
      <c r="H1516" s="250" t="s">
        <v>1312</v>
      </c>
      <c r="I1516" s="707"/>
      <c r="J1516" s="977">
        <v>17.5</v>
      </c>
      <c r="K1516" s="1110">
        <v>2460</v>
      </c>
      <c r="L1516" s="273">
        <v>4000</v>
      </c>
      <c r="M1516" s="479">
        <v>15000</v>
      </c>
      <c r="N1516" s="478">
        <v>2</v>
      </c>
      <c r="O1516" s="273" t="s">
        <v>125</v>
      </c>
      <c r="P1516" s="1994">
        <v>820</v>
      </c>
      <c r="Q1516" s="14"/>
      <c r="R1516" s="1769" t="s">
        <v>48</v>
      </c>
      <c r="S1516" s="273"/>
      <c r="T1516" s="273" t="s">
        <v>3009</v>
      </c>
      <c r="U1516" s="273" t="s">
        <v>203</v>
      </c>
      <c r="V1516" s="273" t="s">
        <v>121</v>
      </c>
      <c r="W1516" s="284" t="s">
        <v>198</v>
      </c>
      <c r="X1516" s="284">
        <v>140</v>
      </c>
      <c r="Y1516" s="273">
        <v>42</v>
      </c>
      <c r="Z1516" s="273"/>
      <c r="AA1516" s="273">
        <v>118</v>
      </c>
      <c r="AB1516" s="273" t="s">
        <v>133</v>
      </c>
      <c r="AC1516" s="1478">
        <v>80</v>
      </c>
      <c r="AD1516" s="273">
        <v>397598</v>
      </c>
      <c r="AE1516" s="273">
        <v>871869964675200</v>
      </c>
      <c r="AF1516" s="273">
        <v>10</v>
      </c>
      <c r="AG1516" s="273" t="s">
        <v>113</v>
      </c>
      <c r="AH1516" s="2780">
        <v>4</v>
      </c>
      <c r="AL1516" s="2938"/>
    </row>
    <row r="1517" spans="2:38" ht="14.5" customHeight="1">
      <c r="B1517" s="14"/>
      <c r="C1517" s="14"/>
      <c r="D1517" s="14"/>
      <c r="E1517" s="14"/>
      <c r="F1517" s="2"/>
      <c r="G1517" s="2"/>
      <c r="H1517" s="3"/>
      <c r="I1517" s="3"/>
      <c r="J1517" s="327"/>
      <c r="K1517" s="298"/>
      <c r="L1517" s="292"/>
      <c r="M1517" s="298"/>
      <c r="N1517" s="292"/>
      <c r="O1517" s="292"/>
      <c r="P1517" s="144"/>
      <c r="Q1517" s="14"/>
      <c r="R1517" s="292"/>
      <c r="S1517" s="292"/>
      <c r="T1517" s="292"/>
      <c r="U1517" s="292"/>
      <c r="V1517" s="292"/>
      <c r="W1517" s="292"/>
      <c r="X1517" s="292"/>
      <c r="Y1517" s="292"/>
      <c r="Z1517" s="292"/>
      <c r="AA1517" s="292"/>
      <c r="AB1517" s="292"/>
      <c r="AC1517" s="296"/>
      <c r="AD1517" s="292"/>
      <c r="AE1517" s="292"/>
      <c r="AF1517" s="292"/>
      <c r="AG1517" s="292"/>
      <c r="AH1517" s="688"/>
      <c r="AI1517"/>
      <c r="AL1517" s="2938"/>
    </row>
    <row r="1518" spans="2:38">
      <c r="B1518" s="561" t="s">
        <v>204</v>
      </c>
      <c r="C1518" s="1461" t="s">
        <v>2766</v>
      </c>
      <c r="D1518" s="1461" t="s">
        <v>2193</v>
      </c>
      <c r="E1518" s="1462"/>
      <c r="F1518" s="169">
        <v>929002444201</v>
      </c>
      <c r="G1518" s="38">
        <v>8719514263567</v>
      </c>
      <c r="H1518" s="158" t="s">
        <v>1313</v>
      </c>
      <c r="I1518" s="158"/>
      <c r="J1518" s="505">
        <v>2.2000000000000002</v>
      </c>
      <c r="K1518" s="1109">
        <v>250</v>
      </c>
      <c r="L1518" s="328">
        <v>2700</v>
      </c>
      <c r="M1518" s="1239">
        <v>30000</v>
      </c>
      <c r="N1518" s="1233">
        <v>2</v>
      </c>
      <c r="O1518" s="328" t="s">
        <v>119</v>
      </c>
      <c r="P1518" s="2498">
        <v>260</v>
      </c>
      <c r="Q1518" s="14"/>
      <c r="R1518" s="1858" t="s">
        <v>48</v>
      </c>
      <c r="S1518" s="328"/>
      <c r="T1518" s="328" t="s">
        <v>3157</v>
      </c>
      <c r="U1518" s="328" t="s">
        <v>1314</v>
      </c>
      <c r="V1518" s="328" t="s">
        <v>116</v>
      </c>
      <c r="W1518" s="2042" t="s">
        <v>198</v>
      </c>
      <c r="X1518" s="2042">
        <v>113</v>
      </c>
      <c r="Y1518" s="328">
        <v>30</v>
      </c>
      <c r="Z1518" s="328"/>
      <c r="AA1518" s="328">
        <v>300</v>
      </c>
      <c r="AB1518" s="328" t="s">
        <v>113</v>
      </c>
      <c r="AC1518" s="1233">
        <v>80</v>
      </c>
      <c r="AD1518" s="328">
        <v>387349</v>
      </c>
      <c r="AE1518" s="269">
        <v>871951426356700</v>
      </c>
      <c r="AF1518" s="328">
        <v>4</v>
      </c>
      <c r="AG1518" s="328" t="s">
        <v>113</v>
      </c>
      <c r="AH1518" s="1986">
        <v>4</v>
      </c>
      <c r="AL1518" s="2938"/>
    </row>
    <row r="1519" spans="2:38">
      <c r="B1519" s="120"/>
      <c r="C1519" s="557" t="s">
        <v>2766</v>
      </c>
      <c r="D1519" s="557" t="s">
        <v>2193</v>
      </c>
      <c r="E1519" s="1463"/>
      <c r="F1519" s="2292">
        <v>929002444301</v>
      </c>
      <c r="G1519" s="62">
        <v>8719514263581</v>
      </c>
      <c r="H1519" s="62" t="s">
        <v>1315</v>
      </c>
      <c r="I1519" s="62"/>
      <c r="J1519" s="313">
        <v>3.5</v>
      </c>
      <c r="K1519" s="1141">
        <v>375</v>
      </c>
      <c r="L1519" s="392">
        <v>2700</v>
      </c>
      <c r="M1519" s="358">
        <v>30000</v>
      </c>
      <c r="N1519" s="303">
        <v>2</v>
      </c>
      <c r="O1519" s="392" t="s">
        <v>117</v>
      </c>
      <c r="P1519" s="2499">
        <v>290</v>
      </c>
      <c r="Q1519" s="14"/>
      <c r="R1519" s="1875" t="s">
        <v>48</v>
      </c>
      <c r="S1519" s="392"/>
      <c r="T1519" s="392" t="s">
        <v>3158</v>
      </c>
      <c r="U1519" s="392" t="s">
        <v>1314</v>
      </c>
      <c r="V1519" s="392" t="s">
        <v>116</v>
      </c>
      <c r="W1519" s="398" t="s">
        <v>198</v>
      </c>
      <c r="X1519" s="398">
        <v>107</v>
      </c>
      <c r="Y1519" s="392">
        <v>30</v>
      </c>
      <c r="Z1519" s="392"/>
      <c r="AA1519" s="392">
        <v>500</v>
      </c>
      <c r="AB1519" s="392" t="s">
        <v>113</v>
      </c>
      <c r="AC1519" s="303">
        <v>80</v>
      </c>
      <c r="AD1519" s="392">
        <v>387350</v>
      </c>
      <c r="AE1519" s="319">
        <v>871951426358100</v>
      </c>
      <c r="AF1519" s="392">
        <v>4</v>
      </c>
      <c r="AG1519" s="392" t="s">
        <v>113</v>
      </c>
      <c r="AH1519" s="2912">
        <v>4</v>
      </c>
      <c r="AL1519" s="2938"/>
    </row>
    <row r="1520" spans="2:38">
      <c r="B1520" s="121"/>
      <c r="C1520" s="834" t="s">
        <v>2766</v>
      </c>
      <c r="D1520" s="834" t="s">
        <v>2193</v>
      </c>
      <c r="E1520" s="1483"/>
      <c r="F1520" s="188">
        <v>929002444101</v>
      </c>
      <c r="G1520" s="47">
        <v>8719514263642</v>
      </c>
      <c r="H1520" s="250" t="s">
        <v>1316</v>
      </c>
      <c r="I1520" s="707"/>
      <c r="J1520" s="977">
        <v>3.5</v>
      </c>
      <c r="K1520" s="1139">
        <v>375</v>
      </c>
      <c r="L1520" s="273">
        <v>2700</v>
      </c>
      <c r="M1520" s="479">
        <v>30000</v>
      </c>
      <c r="N1520" s="855">
        <v>2</v>
      </c>
      <c r="O1520" s="273" t="s">
        <v>117</v>
      </c>
      <c r="P1520" s="2500">
        <v>300</v>
      </c>
      <c r="Q1520" s="14"/>
      <c r="R1520" s="1769" t="s">
        <v>48</v>
      </c>
      <c r="S1520" s="273"/>
      <c r="T1520" s="273" t="s">
        <v>3158</v>
      </c>
      <c r="U1520" s="273" t="s">
        <v>205</v>
      </c>
      <c r="V1520" s="273" t="s">
        <v>116</v>
      </c>
      <c r="W1520" s="284" t="s">
        <v>198</v>
      </c>
      <c r="X1520" s="284">
        <v>107</v>
      </c>
      <c r="Y1520" s="273">
        <v>30</v>
      </c>
      <c r="Z1520" s="273"/>
      <c r="AA1520" s="273">
        <v>500</v>
      </c>
      <c r="AB1520" s="273" t="s">
        <v>113</v>
      </c>
      <c r="AC1520" s="855">
        <v>80</v>
      </c>
      <c r="AD1520" s="273">
        <v>387348</v>
      </c>
      <c r="AE1520" s="273">
        <v>871951426364200</v>
      </c>
      <c r="AF1520" s="273">
        <v>4</v>
      </c>
      <c r="AG1520" s="273" t="s">
        <v>113</v>
      </c>
      <c r="AH1520" s="2780">
        <v>4</v>
      </c>
      <c r="AL1520" s="2938"/>
    </row>
    <row r="1521" spans="2:38" ht="14.5" customHeight="1">
      <c r="AE1521" s="598"/>
      <c r="AI1521"/>
      <c r="AL1521" s="2938"/>
    </row>
    <row r="1522" spans="2:38" s="1484" customFormat="1" ht="15" customHeight="1">
      <c r="B1522" s="1484" t="s">
        <v>2927</v>
      </c>
      <c r="J1522" s="1666"/>
      <c r="K1522" s="1666"/>
      <c r="L1522" s="1901"/>
      <c r="M1522" s="1666"/>
      <c r="N1522" s="1666"/>
      <c r="O1522" s="1666"/>
      <c r="P1522" s="33"/>
      <c r="R1522" s="1666"/>
      <c r="S1522" s="1666"/>
      <c r="T1522" s="1666"/>
      <c r="U1522" s="1666"/>
      <c r="V1522" s="1666"/>
      <c r="W1522" s="1666"/>
      <c r="X1522" s="1666"/>
      <c r="Y1522" s="1901"/>
      <c r="Z1522" s="1901"/>
      <c r="AA1522" s="1901"/>
      <c r="AB1522" s="1666"/>
      <c r="AC1522" s="2483"/>
      <c r="AD1522" s="1901"/>
      <c r="AE1522" s="1901"/>
      <c r="AF1522" s="1666"/>
      <c r="AG1522" s="1666"/>
      <c r="AH1522" s="2791"/>
      <c r="AJ1522"/>
      <c r="AK1522" s="2933"/>
      <c r="AL1522" s="2938"/>
    </row>
    <row r="1523" spans="2:38">
      <c r="B1523" s="1657" t="s">
        <v>2862</v>
      </c>
      <c r="C1523" s="1395" t="s">
        <v>2766</v>
      </c>
      <c r="D1523" s="1395"/>
      <c r="E1523" s="1501"/>
      <c r="F1523" s="1610">
        <v>925723817102</v>
      </c>
      <c r="G1523" s="1610">
        <v>8718699613235</v>
      </c>
      <c r="H1523" s="1611" t="s">
        <v>1697</v>
      </c>
      <c r="I1523" s="1611"/>
      <c r="J1523" s="1612">
        <v>22</v>
      </c>
      <c r="K1523" s="1612"/>
      <c r="L1523" s="1941"/>
      <c r="M1523" s="1571">
        <v>2000</v>
      </c>
      <c r="N1523" s="1613">
        <v>0.5</v>
      </c>
      <c r="O1523" s="1612" t="s">
        <v>134</v>
      </c>
      <c r="P1523" s="2013">
        <v>100</v>
      </c>
      <c r="Q1523" s="14"/>
      <c r="R1523" s="1876"/>
      <c r="S1523" s="1612"/>
      <c r="T1523" s="1612"/>
      <c r="U1523" s="1612" t="s">
        <v>200</v>
      </c>
      <c r="V1523" s="1612"/>
      <c r="W1523" s="1633">
        <v>12</v>
      </c>
      <c r="X1523" s="1633"/>
      <c r="Y1523" s="1941">
        <v>10</v>
      </c>
      <c r="Z1523" s="1941"/>
      <c r="AA1523" s="1941">
        <v>33</v>
      </c>
      <c r="AB1523" s="1612" t="s">
        <v>133</v>
      </c>
      <c r="AC1523" s="1613">
        <v>100</v>
      </c>
      <c r="AD1523" s="1941">
        <v>423259</v>
      </c>
      <c r="AE1523" s="1941">
        <v>871869961323500</v>
      </c>
      <c r="AF1523" s="1941">
        <v>50</v>
      </c>
      <c r="AG1523" s="1941" t="s">
        <v>113</v>
      </c>
      <c r="AH1523" s="2913">
        <v>0.3</v>
      </c>
      <c r="AL1523" s="2938"/>
    </row>
    <row r="1524" spans="2:38" ht="14.5" customHeight="1">
      <c r="B1524" s="3"/>
      <c r="C1524" s="14"/>
      <c r="D1524" s="14"/>
      <c r="E1524" s="14"/>
      <c r="F1524" s="2170" t="s">
        <v>2863</v>
      </c>
      <c r="G1524" s="2"/>
      <c r="H1524" s="39"/>
      <c r="I1524" s="39"/>
      <c r="J1524" s="325"/>
      <c r="K1524" s="292"/>
      <c r="L1524" s="292"/>
      <c r="M1524" s="293"/>
      <c r="N1524" s="294"/>
      <c r="O1524" s="6"/>
      <c r="P1524" s="145"/>
      <c r="Q1524" s="14"/>
      <c r="R1524" s="6"/>
      <c r="S1524" s="6"/>
      <c r="T1524" s="6"/>
      <c r="U1524" s="6"/>
      <c r="V1524" s="6"/>
      <c r="W1524" s="6"/>
      <c r="X1524" s="6"/>
      <c r="Y1524" s="292"/>
      <c r="Z1524" s="292"/>
      <c r="AA1524" s="292"/>
      <c r="AB1524" s="6"/>
      <c r="AC1524" s="294"/>
      <c r="AD1524" s="292"/>
      <c r="AE1524" s="292"/>
      <c r="AF1524" s="6"/>
      <c r="AG1524" s="6"/>
      <c r="AH1524" s="688"/>
      <c r="AI1524"/>
      <c r="AL1524" s="2938"/>
    </row>
    <row r="1525" spans="2:38" ht="14.5" customHeight="1">
      <c r="B1525" s="3"/>
      <c r="C1525" s="14"/>
      <c r="D1525" s="14"/>
      <c r="E1525" s="8"/>
      <c r="F1525" s="93"/>
      <c r="G1525" s="93"/>
      <c r="H1525" s="94"/>
      <c r="I1525" s="94"/>
      <c r="J1525" s="350"/>
      <c r="K1525" s="350"/>
      <c r="L1525" s="397"/>
      <c r="M1525" s="346"/>
      <c r="N1525" s="294"/>
      <c r="O1525" s="350"/>
      <c r="P1525" s="145"/>
      <c r="Q1525" s="14"/>
      <c r="R1525" s="350"/>
      <c r="S1525" s="350"/>
      <c r="T1525" s="350"/>
      <c r="U1525" s="350"/>
      <c r="V1525" s="350"/>
      <c r="W1525" s="350"/>
      <c r="X1525" s="350"/>
      <c r="Y1525" s="397"/>
      <c r="Z1525" s="397"/>
      <c r="AA1525" s="397"/>
      <c r="AB1525" s="350"/>
      <c r="AC1525" s="294"/>
      <c r="AD1525" s="397"/>
      <c r="AE1525" s="397"/>
      <c r="AF1525" s="350"/>
      <c r="AG1525" s="350"/>
      <c r="AH1525" s="2790"/>
      <c r="AI1525"/>
      <c r="AL1525" s="2938"/>
    </row>
    <row r="1526" spans="2:38">
      <c r="B1526" s="1657" t="s">
        <v>2864</v>
      </c>
      <c r="C1526" s="1395" t="s">
        <v>2766</v>
      </c>
      <c r="D1526" s="1395"/>
      <c r="E1526" s="1501"/>
      <c r="F1526" s="1256">
        <v>925723944202</v>
      </c>
      <c r="G1526" s="1256">
        <v>8718699613211</v>
      </c>
      <c r="H1526" s="1614" t="s">
        <v>1698</v>
      </c>
      <c r="I1526" s="1614"/>
      <c r="J1526" s="1226">
        <v>26</v>
      </c>
      <c r="K1526" s="1226"/>
      <c r="L1526" s="1243"/>
      <c r="M1526" s="1228">
        <v>2000</v>
      </c>
      <c r="N1526" s="1200">
        <v>0.5</v>
      </c>
      <c r="O1526" s="1226" t="s">
        <v>134</v>
      </c>
      <c r="P1526" s="1989">
        <v>105</v>
      </c>
      <c r="Q1526" s="14"/>
      <c r="R1526" s="1877"/>
      <c r="S1526" s="1226"/>
      <c r="T1526" s="1226"/>
      <c r="U1526" s="1226" t="s">
        <v>208</v>
      </c>
      <c r="V1526" s="1226"/>
      <c r="W1526" s="1200" t="s">
        <v>198</v>
      </c>
      <c r="X1526" s="1200"/>
      <c r="Y1526" s="1243">
        <v>15</v>
      </c>
      <c r="Z1526" s="1243"/>
      <c r="AA1526" s="1243">
        <v>45</v>
      </c>
      <c r="AB1526" s="1226" t="s">
        <v>133</v>
      </c>
      <c r="AC1526" s="1200">
        <v>100</v>
      </c>
      <c r="AD1526" s="1243">
        <v>423260</v>
      </c>
      <c r="AE1526" s="1243">
        <v>871869961321100</v>
      </c>
      <c r="AF1526" s="1243">
        <v>20</v>
      </c>
      <c r="AG1526" s="1243" t="s">
        <v>113</v>
      </c>
      <c r="AH1526" s="2914">
        <v>0.3</v>
      </c>
      <c r="AL1526" s="2938"/>
    </row>
    <row r="1527" spans="2:38" ht="14.5" customHeight="1">
      <c r="B1527" s="14"/>
      <c r="C1527" s="14"/>
      <c r="D1527" s="14"/>
      <c r="E1527" s="8"/>
      <c r="F1527" s="2170" t="s">
        <v>2863</v>
      </c>
      <c r="G1527" s="13"/>
      <c r="H1527" s="24"/>
      <c r="I1527" s="24"/>
      <c r="J1527" s="299"/>
      <c r="K1527" s="299"/>
      <c r="L1527" s="297"/>
      <c r="M1527" s="298"/>
      <c r="N1527" s="294"/>
      <c r="O1527" s="299"/>
      <c r="P1527" s="145"/>
      <c r="Q1527" s="14"/>
      <c r="R1527" s="299"/>
      <c r="S1527" s="299"/>
      <c r="T1527" s="299"/>
      <c r="U1527" s="299"/>
      <c r="V1527" s="299"/>
      <c r="W1527" s="299"/>
      <c r="X1527" s="299"/>
      <c r="Y1527" s="297"/>
      <c r="Z1527" s="297"/>
      <c r="AA1527" s="297"/>
      <c r="AB1527" s="299"/>
      <c r="AC1527" s="294"/>
      <c r="AD1527" s="297"/>
      <c r="AE1527" s="297"/>
      <c r="AF1527" s="299"/>
      <c r="AG1527" s="299"/>
      <c r="AH1527" s="2841"/>
      <c r="AI1527"/>
      <c r="AL1527" s="2938"/>
    </row>
    <row r="1528" spans="2:38" ht="14.5" customHeight="1">
      <c r="B1528" s="3"/>
      <c r="C1528" s="14"/>
      <c r="D1528" s="14"/>
      <c r="E1528" s="14"/>
      <c r="F1528" s="20"/>
      <c r="G1528" s="2"/>
      <c r="H1528" s="3"/>
      <c r="I1528" s="3"/>
      <c r="J1528" s="325"/>
      <c r="K1528" s="325"/>
      <c r="L1528" s="292"/>
      <c r="M1528" s="293"/>
      <c r="N1528" s="6"/>
      <c r="O1528" s="325"/>
      <c r="P1528" s="6"/>
      <c r="Q1528" s="14"/>
      <c r="R1528" s="325"/>
      <c r="S1528" s="325"/>
      <c r="T1528" s="325"/>
      <c r="U1528" s="325"/>
      <c r="V1528" s="325"/>
      <c r="W1528" s="325"/>
      <c r="X1528" s="325"/>
      <c r="Y1528" s="292"/>
      <c r="Z1528" s="292"/>
      <c r="AA1528" s="292"/>
      <c r="AB1528" s="325"/>
      <c r="AC1528" s="296"/>
      <c r="AD1528" s="292"/>
      <c r="AE1528" s="292"/>
      <c r="AF1528" s="325"/>
      <c r="AG1528" s="325"/>
      <c r="AH1528" s="688"/>
      <c r="AI1528"/>
      <c r="AL1528" s="2938"/>
    </row>
    <row r="1529" spans="2:38" s="1484" customFormat="1" ht="15" customHeight="1">
      <c r="B1529" s="1484" t="s">
        <v>1699</v>
      </c>
      <c r="J1529" s="1666"/>
      <c r="K1529" s="1666"/>
      <c r="L1529" s="1901"/>
      <c r="M1529" s="1666"/>
      <c r="N1529" s="1666"/>
      <c r="O1529" s="1666"/>
      <c r="P1529" s="33"/>
      <c r="R1529" s="1666"/>
      <c r="S1529" s="1666"/>
      <c r="T1529" s="1666"/>
      <c r="U1529" s="1666"/>
      <c r="V1529" s="1666"/>
      <c r="W1529" s="1666"/>
      <c r="X1529" s="1666"/>
      <c r="Y1529" s="1901"/>
      <c r="Z1529" s="1901"/>
      <c r="AA1529" s="1901"/>
      <c r="AB1529" s="1666"/>
      <c r="AC1529" s="2483"/>
      <c r="AD1529" s="1901"/>
      <c r="AE1529" s="1901"/>
      <c r="AF1529" s="1666"/>
      <c r="AG1529" s="1666"/>
      <c r="AH1529" s="2791"/>
      <c r="AJ1529"/>
      <c r="AK1529" s="2933"/>
      <c r="AL1529" s="2938"/>
    </row>
    <row r="1530" spans="2:38">
      <c r="B1530" s="561" t="s">
        <v>2866</v>
      </c>
      <c r="C1530" s="1461" t="s">
        <v>2766</v>
      </c>
      <c r="D1530" s="1461" t="s">
        <v>2193</v>
      </c>
      <c r="E1530" s="1462"/>
      <c r="F1530" s="92">
        <v>924196244441</v>
      </c>
      <c r="G1530" s="38">
        <v>8711500036599</v>
      </c>
      <c r="H1530" s="50" t="s">
        <v>1700</v>
      </c>
      <c r="I1530" s="50"/>
      <c r="J1530" s="326">
        <v>15.4</v>
      </c>
      <c r="K1530" s="326"/>
      <c r="L1530" s="269"/>
      <c r="M1530" s="270">
        <v>1000</v>
      </c>
      <c r="N1530" s="1615">
        <v>0.25</v>
      </c>
      <c r="O1530" s="326" t="s">
        <v>134</v>
      </c>
      <c r="P1530" s="641">
        <v>62</v>
      </c>
      <c r="Q1530" s="14"/>
      <c r="R1530" s="1715"/>
      <c r="S1530" s="326"/>
      <c r="T1530" s="326"/>
      <c r="U1530" s="326" t="s">
        <v>129</v>
      </c>
      <c r="V1530" s="326"/>
      <c r="W1530" s="295" t="s">
        <v>198</v>
      </c>
      <c r="X1530" s="295"/>
      <c r="Y1530" s="269">
        <v>22</v>
      </c>
      <c r="Z1530" s="269"/>
      <c r="AA1530" s="269">
        <v>49</v>
      </c>
      <c r="AB1530" s="326" t="s">
        <v>133</v>
      </c>
      <c r="AC1530" s="295">
        <v>100</v>
      </c>
      <c r="AD1530" s="269">
        <v>423229</v>
      </c>
      <c r="AE1530" s="269">
        <v>871150003659950</v>
      </c>
      <c r="AF1530" s="269">
        <v>10</v>
      </c>
      <c r="AG1530" s="269" t="s">
        <v>113</v>
      </c>
      <c r="AH1530" s="2782">
        <v>4</v>
      </c>
      <c r="AL1530" s="2938"/>
    </row>
    <row r="1531" spans="2:38">
      <c r="B1531" s="2177"/>
      <c r="C1531" s="557" t="s">
        <v>2766</v>
      </c>
      <c r="D1531" s="557" t="s">
        <v>2193</v>
      </c>
      <c r="E1531" s="1463"/>
      <c r="F1531" s="91">
        <v>924198244441</v>
      </c>
      <c r="G1531" s="61">
        <v>8711500038715</v>
      </c>
      <c r="H1531" s="63" t="s">
        <v>1701</v>
      </c>
      <c r="I1531" s="76"/>
      <c r="J1531" s="324">
        <v>26</v>
      </c>
      <c r="K1531" s="324"/>
      <c r="L1531" s="271"/>
      <c r="M1531" s="272">
        <v>1000</v>
      </c>
      <c r="N1531" s="1527">
        <v>0.25</v>
      </c>
      <c r="O1531" s="324" t="s">
        <v>134</v>
      </c>
      <c r="P1531" s="642">
        <v>62</v>
      </c>
      <c r="Q1531" s="14"/>
      <c r="R1531" s="1711"/>
      <c r="S1531" s="324"/>
      <c r="T1531" s="324"/>
      <c r="U1531" s="324" t="s">
        <v>129</v>
      </c>
      <c r="V1531" s="324"/>
      <c r="W1531" s="291" t="s">
        <v>198</v>
      </c>
      <c r="X1531" s="291"/>
      <c r="Y1531" s="271">
        <v>25</v>
      </c>
      <c r="Z1531" s="271"/>
      <c r="AA1531" s="271">
        <v>57</v>
      </c>
      <c r="AB1531" s="324" t="s">
        <v>133</v>
      </c>
      <c r="AC1531" s="283">
        <v>100</v>
      </c>
      <c r="AD1531" s="271">
        <v>423232</v>
      </c>
      <c r="AE1531" s="271">
        <v>871150003871550</v>
      </c>
      <c r="AF1531" s="271">
        <v>10</v>
      </c>
      <c r="AG1531" s="271" t="s">
        <v>113</v>
      </c>
      <c r="AH1531" s="2779">
        <v>4</v>
      </c>
      <c r="AL1531" s="2938"/>
    </row>
    <row r="1532" spans="2:38">
      <c r="B1532" s="2179"/>
      <c r="C1532" s="834"/>
      <c r="D1532" s="834"/>
      <c r="E1532" s="1483"/>
      <c r="F1532" s="194">
        <v>924103544403</v>
      </c>
      <c r="G1532" s="47">
        <v>8719514432802</v>
      </c>
      <c r="H1532" s="250" t="s">
        <v>1702</v>
      </c>
      <c r="I1532" s="1616"/>
      <c r="J1532" s="431">
        <v>40</v>
      </c>
      <c r="K1532" s="431"/>
      <c r="L1532" s="273"/>
      <c r="M1532" s="274">
        <v>1000</v>
      </c>
      <c r="N1532" s="1617">
        <v>0.25</v>
      </c>
      <c r="O1532" s="431" t="s">
        <v>134</v>
      </c>
      <c r="P1532" s="701">
        <v>72</v>
      </c>
      <c r="Q1532" s="14"/>
      <c r="R1532" s="1712"/>
      <c r="S1532" s="431"/>
      <c r="T1532" s="431"/>
      <c r="U1532" s="431" t="s">
        <v>129</v>
      </c>
      <c r="V1532" s="431"/>
      <c r="W1532" s="284" t="s">
        <v>198</v>
      </c>
      <c r="X1532" s="284"/>
      <c r="Y1532" s="273">
        <v>29</v>
      </c>
      <c r="Z1532" s="273"/>
      <c r="AA1532" s="273">
        <v>58</v>
      </c>
      <c r="AB1532" s="431" t="s">
        <v>133</v>
      </c>
      <c r="AC1532" s="1477">
        <v>100</v>
      </c>
      <c r="AD1532" s="273">
        <v>980880</v>
      </c>
      <c r="AE1532" s="273">
        <v>871951443280200</v>
      </c>
      <c r="AF1532" s="273">
        <v>10</v>
      </c>
      <c r="AG1532" s="273" t="s">
        <v>113</v>
      </c>
      <c r="AH1532" s="2780">
        <v>0.3</v>
      </c>
      <c r="AL1532" s="2938"/>
    </row>
    <row r="1533" spans="2:38" ht="14.5" customHeight="1">
      <c r="B1533" s="3"/>
      <c r="C1533" s="14"/>
      <c r="D1533" s="14"/>
      <c r="E1533" s="14"/>
      <c r="F1533" s="2170" t="s">
        <v>2863</v>
      </c>
      <c r="G1533" s="2"/>
      <c r="H1533" s="39"/>
      <c r="I1533" s="39"/>
      <c r="J1533" s="325"/>
      <c r="K1533" s="292"/>
      <c r="L1533" s="292"/>
      <c r="M1533" s="293"/>
      <c r="N1533" s="294"/>
      <c r="O1533" s="6"/>
      <c r="P1533" s="145"/>
      <c r="Q1533" s="14"/>
      <c r="R1533" s="6"/>
      <c r="S1533" s="6"/>
      <c r="T1533" s="6"/>
      <c r="U1533" s="6"/>
      <c r="V1533" s="6"/>
      <c r="W1533" s="6"/>
      <c r="X1533" s="6"/>
      <c r="Y1533" s="292"/>
      <c r="Z1533" s="292"/>
      <c r="AA1533" s="292"/>
      <c r="AB1533" s="6"/>
      <c r="AC1533" s="294"/>
      <c r="AD1533" s="292"/>
      <c r="AE1533" s="292"/>
      <c r="AF1533" s="6"/>
      <c r="AG1533" s="6"/>
      <c r="AH1533" s="688"/>
      <c r="AI1533"/>
      <c r="AL1533" s="2938"/>
    </row>
    <row r="1534" spans="2:38" ht="14.5" customHeight="1">
      <c r="B1534" s="3"/>
      <c r="C1534" s="14"/>
      <c r="D1534" s="14"/>
      <c r="E1534" s="14"/>
      <c r="F1534" s="20"/>
      <c r="G1534" s="2"/>
      <c r="H1534" s="3"/>
      <c r="I1534" s="3"/>
      <c r="J1534" s="325"/>
      <c r="K1534" s="325"/>
      <c r="L1534" s="292"/>
      <c r="M1534" s="293"/>
      <c r="N1534" s="17"/>
      <c r="O1534" s="325"/>
      <c r="P1534" s="17"/>
      <c r="Q1534" s="14"/>
      <c r="R1534" s="325"/>
      <c r="S1534" s="325"/>
      <c r="T1534" s="325"/>
      <c r="U1534" s="325"/>
      <c r="V1534" s="325"/>
      <c r="W1534" s="325"/>
      <c r="X1534" s="325"/>
      <c r="Y1534" s="292"/>
      <c r="Z1534" s="292"/>
      <c r="AA1534" s="292"/>
      <c r="AB1534" s="325"/>
      <c r="AC1534" s="296"/>
      <c r="AD1534" s="292"/>
      <c r="AE1534" s="292"/>
      <c r="AF1534" s="325"/>
      <c r="AG1534" s="325"/>
      <c r="AH1534" s="688"/>
      <c r="AI1534"/>
      <c r="AL1534" s="2938"/>
    </row>
    <row r="1535" spans="2:38">
      <c r="B1535" s="1657" t="s">
        <v>2865</v>
      </c>
      <c r="C1535" s="1395" t="s">
        <v>2766</v>
      </c>
      <c r="D1535" s="1395" t="s">
        <v>2193</v>
      </c>
      <c r="E1535" s="1501"/>
      <c r="F1535" s="2934">
        <v>924151144441</v>
      </c>
      <c r="G1535" s="1251">
        <v>8711500250087</v>
      </c>
      <c r="H1535" s="1618" t="s">
        <v>1703</v>
      </c>
      <c r="I1535" s="1618"/>
      <c r="J1535" s="1619">
        <v>7</v>
      </c>
      <c r="K1535" s="1619"/>
      <c r="L1535" s="1227"/>
      <c r="M1535" s="1620">
        <v>1000</v>
      </c>
      <c r="N1535" s="1621">
        <v>0.25</v>
      </c>
      <c r="O1535" s="1619" t="s">
        <v>119</v>
      </c>
      <c r="P1535" s="1989">
        <v>62</v>
      </c>
      <c r="Q1535" s="14"/>
      <c r="R1535" s="1878"/>
      <c r="S1535" s="1619"/>
      <c r="T1535" s="1619"/>
      <c r="U1535" s="1619" t="s">
        <v>129</v>
      </c>
      <c r="V1535" s="1619"/>
      <c r="W1535" s="1638" t="s">
        <v>198</v>
      </c>
      <c r="X1535" s="1638"/>
      <c r="Y1535" s="1227">
        <v>17</v>
      </c>
      <c r="Z1535" s="1227"/>
      <c r="AA1535" s="1227">
        <v>54</v>
      </c>
      <c r="AB1535" s="1619" t="s">
        <v>133</v>
      </c>
      <c r="AC1535" s="1638">
        <v>100</v>
      </c>
      <c r="AD1535" s="1227"/>
      <c r="AE1535" s="1227">
        <v>871150025008750</v>
      </c>
      <c r="AF1535" s="1227">
        <v>10</v>
      </c>
      <c r="AG1535" s="1227" t="s">
        <v>113</v>
      </c>
      <c r="AH1535" s="2889">
        <v>0.3</v>
      </c>
      <c r="AL1535" s="2938"/>
    </row>
    <row r="1536" spans="2:38" ht="14.5" customHeight="1">
      <c r="B1536" s="14"/>
      <c r="C1536" s="14"/>
      <c r="D1536" s="14"/>
      <c r="E1536" s="14"/>
      <c r="F1536" s="14"/>
      <c r="G1536" s="14"/>
      <c r="H1536" s="14"/>
      <c r="I1536" s="14"/>
      <c r="J1536" s="145"/>
      <c r="K1536" s="145"/>
      <c r="L1536" s="404"/>
      <c r="M1536" s="145"/>
      <c r="N1536" s="145"/>
      <c r="O1536" s="145"/>
      <c r="P1536" s="962"/>
      <c r="Q1536" s="14"/>
      <c r="R1536" s="145"/>
      <c r="S1536" s="145"/>
      <c r="T1536" s="145"/>
      <c r="U1536" s="145"/>
      <c r="V1536" s="145"/>
      <c r="W1536" s="145"/>
      <c r="X1536" s="145"/>
      <c r="Y1536" s="404"/>
      <c r="Z1536" s="404"/>
      <c r="AA1536" s="404"/>
      <c r="AB1536" s="145"/>
      <c r="AC1536" s="145"/>
      <c r="AD1536" s="404"/>
      <c r="AE1536" s="404"/>
      <c r="AF1536" s="145"/>
      <c r="AG1536" s="145"/>
      <c r="AH1536" s="2828"/>
      <c r="AI1536"/>
      <c r="AL1536" s="2938"/>
    </row>
    <row r="1537" spans="2:38" s="1484" customFormat="1" ht="15" customHeight="1">
      <c r="B1537" s="1484" t="s">
        <v>1704</v>
      </c>
      <c r="J1537" s="1666"/>
      <c r="K1537" s="1666"/>
      <c r="L1537" s="1901"/>
      <c r="M1537" s="1666"/>
      <c r="N1537" s="1666"/>
      <c r="O1537" s="1666"/>
      <c r="P1537" s="33"/>
      <c r="R1537" s="1666"/>
      <c r="S1537" s="1666"/>
      <c r="T1537" s="1666"/>
      <c r="U1537" s="1666"/>
      <c r="V1537" s="1666"/>
      <c r="W1537" s="1666"/>
      <c r="X1537" s="1666"/>
      <c r="Y1537" s="1901"/>
      <c r="Z1537" s="1901"/>
      <c r="AA1537" s="1901"/>
      <c r="AB1537" s="1666"/>
      <c r="AC1537" s="2483"/>
      <c r="AD1537" s="1901"/>
      <c r="AE1537" s="1901"/>
      <c r="AF1537" s="1666"/>
      <c r="AG1537" s="1666"/>
      <c r="AH1537" s="2791"/>
      <c r="AJ1537"/>
      <c r="AK1537" s="2933"/>
      <c r="AL1537" s="2938"/>
    </row>
    <row r="1538" spans="2:38">
      <c r="B1538" s="561" t="s">
        <v>2867</v>
      </c>
      <c r="C1538" s="1461" t="s">
        <v>2766</v>
      </c>
      <c r="D1538" s="1461" t="s">
        <v>2193</v>
      </c>
      <c r="E1538" s="1462"/>
      <c r="F1538" s="1595">
        <v>923211843801</v>
      </c>
      <c r="G1538" s="1593">
        <v>8711500575203</v>
      </c>
      <c r="H1538" s="1593" t="s">
        <v>1705</v>
      </c>
      <c r="I1538" s="1593"/>
      <c r="J1538" s="371">
        <v>150</v>
      </c>
      <c r="K1538" s="371"/>
      <c r="L1538" s="1622"/>
      <c r="M1538" s="270">
        <v>5000</v>
      </c>
      <c r="N1538" s="1615">
        <v>0.25</v>
      </c>
      <c r="O1538" s="371"/>
      <c r="P1538" s="3270">
        <v>290</v>
      </c>
      <c r="Q1538" s="117"/>
      <c r="R1538" s="1879"/>
      <c r="S1538" s="371"/>
      <c r="T1538" s="371"/>
      <c r="U1538" s="371" t="s">
        <v>112</v>
      </c>
      <c r="V1538" s="371" t="s">
        <v>1706</v>
      </c>
      <c r="W1538" s="372" t="s">
        <v>198</v>
      </c>
      <c r="X1538" s="372"/>
      <c r="Y1538" s="1622">
        <v>125</v>
      </c>
      <c r="Z1538" s="1622"/>
      <c r="AA1538" s="1622">
        <v>180</v>
      </c>
      <c r="AB1538" s="371" t="s">
        <v>133</v>
      </c>
      <c r="AC1538" s="295"/>
      <c r="AD1538" s="1622"/>
      <c r="AE1538" s="1622">
        <v>871150057520325</v>
      </c>
      <c r="AF1538" s="1622">
        <v>10</v>
      </c>
      <c r="AG1538" s="1622" t="s">
        <v>113</v>
      </c>
      <c r="AH1538" s="2861">
        <v>4</v>
      </c>
      <c r="AJ1538" s="362"/>
      <c r="AL1538" s="2938"/>
    </row>
    <row r="1539" spans="2:38">
      <c r="B1539" s="120"/>
      <c r="C1539" s="557" t="s">
        <v>2766</v>
      </c>
      <c r="D1539" s="557" t="s">
        <v>2193</v>
      </c>
      <c r="E1539" s="1463"/>
      <c r="F1539" s="1292">
        <v>923211943801</v>
      </c>
      <c r="G1539" s="67">
        <v>8711500575227</v>
      </c>
      <c r="H1539" s="67" t="s">
        <v>1707</v>
      </c>
      <c r="I1539" s="67"/>
      <c r="J1539" s="333">
        <v>150</v>
      </c>
      <c r="K1539" s="333"/>
      <c r="L1539" s="275"/>
      <c r="M1539" s="272">
        <v>5000</v>
      </c>
      <c r="N1539" s="1527">
        <v>0.25</v>
      </c>
      <c r="O1539" s="333"/>
      <c r="P1539" s="3271">
        <v>290</v>
      </c>
      <c r="Q1539" s="117"/>
      <c r="R1539" s="1880"/>
      <c r="S1539" s="333"/>
      <c r="T1539" s="333"/>
      <c r="U1539" s="333" t="s">
        <v>112</v>
      </c>
      <c r="V1539" s="333" t="s">
        <v>197</v>
      </c>
      <c r="W1539" s="363" t="s">
        <v>198</v>
      </c>
      <c r="X1539" s="363"/>
      <c r="Y1539" s="275">
        <v>125</v>
      </c>
      <c r="Z1539" s="275"/>
      <c r="AA1539" s="275">
        <v>180</v>
      </c>
      <c r="AB1539" s="333" t="s">
        <v>133</v>
      </c>
      <c r="AC1539" s="283"/>
      <c r="AD1539" s="275"/>
      <c r="AE1539" s="275">
        <v>871150057522725</v>
      </c>
      <c r="AF1539" s="275">
        <v>10</v>
      </c>
      <c r="AG1539" s="275" t="s">
        <v>113</v>
      </c>
      <c r="AH1539" s="2848">
        <v>4</v>
      </c>
      <c r="AJ1539" s="362"/>
      <c r="AL1539" s="2938"/>
    </row>
    <row r="1540" spans="2:38">
      <c r="B1540" s="120"/>
      <c r="C1540" s="557" t="s">
        <v>2766</v>
      </c>
      <c r="D1540" s="557" t="s">
        <v>2193</v>
      </c>
      <c r="E1540" s="1463"/>
      <c r="F1540" s="1292">
        <v>923212043801</v>
      </c>
      <c r="G1540" s="67">
        <v>8711500575210</v>
      </c>
      <c r="H1540" s="67" t="s">
        <v>1708</v>
      </c>
      <c r="I1540" s="67"/>
      <c r="J1540" s="333">
        <v>250</v>
      </c>
      <c r="K1540" s="333"/>
      <c r="L1540" s="275"/>
      <c r="M1540" s="272">
        <v>5000</v>
      </c>
      <c r="N1540" s="1527">
        <v>0.25</v>
      </c>
      <c r="O1540" s="333"/>
      <c r="P1540" s="3271">
        <v>300</v>
      </c>
      <c r="Q1540" s="117"/>
      <c r="R1540" s="1880"/>
      <c r="S1540" s="333"/>
      <c r="T1540" s="333"/>
      <c r="U1540" s="333" t="s">
        <v>112</v>
      </c>
      <c r="V1540" s="333" t="s">
        <v>1706</v>
      </c>
      <c r="W1540" s="363" t="s">
        <v>198</v>
      </c>
      <c r="X1540" s="363"/>
      <c r="Y1540" s="275">
        <v>125</v>
      </c>
      <c r="Z1540" s="275"/>
      <c r="AA1540" s="275">
        <v>180</v>
      </c>
      <c r="AB1540" s="333" t="s">
        <v>133</v>
      </c>
      <c r="AC1540" s="283"/>
      <c r="AD1540" s="275"/>
      <c r="AE1540" s="275">
        <v>871150057521025</v>
      </c>
      <c r="AF1540" s="275">
        <v>10</v>
      </c>
      <c r="AG1540" s="275" t="s">
        <v>113</v>
      </c>
      <c r="AH1540" s="2848">
        <v>4</v>
      </c>
      <c r="AJ1540" s="362"/>
      <c r="AL1540" s="2938"/>
    </row>
    <row r="1541" spans="2:38">
      <c r="B1541" s="120"/>
      <c r="C1541" s="557" t="s">
        <v>2766</v>
      </c>
      <c r="D1541" s="557" t="s">
        <v>2193</v>
      </c>
      <c r="E1541" s="1463"/>
      <c r="F1541" s="1292">
        <v>923212143801</v>
      </c>
      <c r="G1541" s="67">
        <v>8711500575234</v>
      </c>
      <c r="H1541" s="67" t="s">
        <v>1709</v>
      </c>
      <c r="I1541" s="67"/>
      <c r="J1541" s="333">
        <v>250</v>
      </c>
      <c r="K1541" s="333"/>
      <c r="L1541" s="275"/>
      <c r="M1541" s="272">
        <v>5000</v>
      </c>
      <c r="N1541" s="1527">
        <v>0.25</v>
      </c>
      <c r="O1541" s="333"/>
      <c r="P1541" s="3271">
        <v>300</v>
      </c>
      <c r="Q1541" s="117"/>
      <c r="R1541" s="1880"/>
      <c r="S1541" s="333"/>
      <c r="T1541" s="333"/>
      <c r="U1541" s="333" t="s">
        <v>112</v>
      </c>
      <c r="V1541" s="333" t="s">
        <v>197</v>
      </c>
      <c r="W1541" s="363" t="s">
        <v>198</v>
      </c>
      <c r="X1541" s="363"/>
      <c r="Y1541" s="275">
        <v>125</v>
      </c>
      <c r="Z1541" s="275"/>
      <c r="AA1541" s="275">
        <v>180</v>
      </c>
      <c r="AB1541" s="333" t="s">
        <v>133</v>
      </c>
      <c r="AC1541" s="283"/>
      <c r="AD1541" s="275"/>
      <c r="AE1541" s="275">
        <v>871150057523425</v>
      </c>
      <c r="AF1541" s="275">
        <v>10</v>
      </c>
      <c r="AG1541" s="275" t="s">
        <v>113</v>
      </c>
      <c r="AH1541" s="2848">
        <v>4</v>
      </c>
      <c r="AJ1541" s="362"/>
      <c r="AL1541" s="2938"/>
    </row>
    <row r="1542" spans="2:38">
      <c r="B1542" s="120"/>
      <c r="C1542" s="557" t="s">
        <v>2766</v>
      </c>
      <c r="D1542" s="557" t="s">
        <v>2193</v>
      </c>
      <c r="E1542" s="1463"/>
      <c r="F1542" s="1292">
        <v>923801144209</v>
      </c>
      <c r="G1542" s="67">
        <v>8711500600523</v>
      </c>
      <c r="H1542" s="67" t="s">
        <v>1710</v>
      </c>
      <c r="I1542" s="67"/>
      <c r="J1542" s="333">
        <v>100</v>
      </c>
      <c r="K1542" s="333"/>
      <c r="L1542" s="275"/>
      <c r="M1542" s="272">
        <v>5000</v>
      </c>
      <c r="N1542" s="1527">
        <v>0.25</v>
      </c>
      <c r="O1542" s="333"/>
      <c r="P1542" s="3271">
        <v>385</v>
      </c>
      <c r="Q1542" s="117"/>
      <c r="R1542" s="1880"/>
      <c r="S1542" s="333"/>
      <c r="T1542" s="333"/>
      <c r="U1542" s="333" t="s">
        <v>112</v>
      </c>
      <c r="V1542" s="333" t="s">
        <v>1706</v>
      </c>
      <c r="W1542" s="363" t="s">
        <v>198</v>
      </c>
      <c r="X1542" s="363"/>
      <c r="Y1542" s="275">
        <v>121</v>
      </c>
      <c r="Z1542" s="275"/>
      <c r="AA1542" s="275">
        <v>135</v>
      </c>
      <c r="AB1542" s="333" t="s">
        <v>133</v>
      </c>
      <c r="AC1542" s="283"/>
      <c r="AD1542" s="275"/>
      <c r="AE1542" s="275">
        <v>871150060052315</v>
      </c>
      <c r="AF1542" s="275">
        <v>12</v>
      </c>
      <c r="AG1542" s="275" t="s">
        <v>113</v>
      </c>
      <c r="AH1542" s="2848">
        <v>4</v>
      </c>
      <c r="AJ1542" s="362"/>
      <c r="AL1542" s="2938"/>
    </row>
    <row r="1543" spans="2:38">
      <c r="B1543" s="120"/>
      <c r="C1543" s="557" t="s">
        <v>2766</v>
      </c>
      <c r="D1543" s="557" t="s">
        <v>2193</v>
      </c>
      <c r="E1543" s="1463"/>
      <c r="F1543" s="1292">
        <v>923801244209</v>
      </c>
      <c r="G1543" s="67">
        <v>8711500115782</v>
      </c>
      <c r="H1543" s="67" t="s">
        <v>1711</v>
      </c>
      <c r="I1543" s="67"/>
      <c r="J1543" s="333">
        <v>100</v>
      </c>
      <c r="K1543" s="333"/>
      <c r="L1543" s="275"/>
      <c r="M1543" s="272">
        <v>5000</v>
      </c>
      <c r="N1543" s="1527">
        <v>0.25</v>
      </c>
      <c r="O1543" s="333"/>
      <c r="P1543" s="3271">
        <v>410</v>
      </c>
      <c r="Q1543" s="117"/>
      <c r="R1543" s="1880"/>
      <c r="S1543" s="333"/>
      <c r="T1543" s="333"/>
      <c r="U1543" s="333" t="s">
        <v>112</v>
      </c>
      <c r="V1543" s="333" t="s">
        <v>197</v>
      </c>
      <c r="W1543" s="363" t="s">
        <v>198</v>
      </c>
      <c r="X1543" s="363"/>
      <c r="Y1543" s="275">
        <v>121</v>
      </c>
      <c r="Z1543" s="275"/>
      <c r="AA1543" s="275">
        <v>135</v>
      </c>
      <c r="AB1543" s="333" t="s">
        <v>133</v>
      </c>
      <c r="AC1543" s="283"/>
      <c r="AD1543" s="275"/>
      <c r="AE1543" s="275">
        <v>871150011578215</v>
      </c>
      <c r="AF1543" s="275">
        <v>12</v>
      </c>
      <c r="AG1543" s="275" t="s">
        <v>113</v>
      </c>
      <c r="AH1543" s="2848">
        <v>4</v>
      </c>
      <c r="AJ1543" s="362"/>
      <c r="AL1543" s="2938"/>
    </row>
    <row r="1544" spans="2:38">
      <c r="B1544" s="120"/>
      <c r="C1544" s="557" t="s">
        <v>2766</v>
      </c>
      <c r="D1544" s="557" t="s">
        <v>2193</v>
      </c>
      <c r="E1544" s="1463"/>
      <c r="F1544" s="1292">
        <v>923806644210</v>
      </c>
      <c r="G1544" s="67">
        <v>8711500128874</v>
      </c>
      <c r="H1544" s="67" t="s">
        <v>1712</v>
      </c>
      <c r="I1544" s="67"/>
      <c r="J1544" s="333">
        <v>150</v>
      </c>
      <c r="K1544" s="333"/>
      <c r="L1544" s="275"/>
      <c r="M1544" s="275">
        <v>300</v>
      </c>
      <c r="N1544" s="1527">
        <v>0.25</v>
      </c>
      <c r="O1544" s="333"/>
      <c r="P1544" s="2499">
        <v>570</v>
      </c>
      <c r="Q1544" s="117"/>
      <c r="R1544" s="1880"/>
      <c r="S1544" s="333"/>
      <c r="T1544" s="333"/>
      <c r="U1544" s="333" t="s">
        <v>112</v>
      </c>
      <c r="V1544" s="333" t="s">
        <v>1706</v>
      </c>
      <c r="W1544" s="363" t="s">
        <v>198</v>
      </c>
      <c r="X1544" s="363"/>
      <c r="Y1544" s="275">
        <v>121</v>
      </c>
      <c r="Z1544" s="275"/>
      <c r="AA1544" s="275">
        <v>136</v>
      </c>
      <c r="AB1544" s="333" t="s">
        <v>133</v>
      </c>
      <c r="AC1544" s="283"/>
      <c r="AD1544" s="275"/>
      <c r="AE1544" s="275">
        <v>871150012887415</v>
      </c>
      <c r="AF1544" s="275">
        <v>12</v>
      </c>
      <c r="AG1544" s="275" t="s">
        <v>113</v>
      </c>
      <c r="AH1544" s="2848">
        <v>4</v>
      </c>
      <c r="AL1544" s="2938"/>
    </row>
    <row r="1545" spans="2:38">
      <c r="B1545" s="120"/>
      <c r="C1545" s="557" t="s">
        <v>2766</v>
      </c>
      <c r="D1545" s="557" t="s">
        <v>2193</v>
      </c>
      <c r="E1545" s="1463"/>
      <c r="F1545" s="1292">
        <v>923801444210</v>
      </c>
      <c r="G1545" s="46">
        <v>8711500600530</v>
      </c>
      <c r="H1545" s="67" t="s">
        <v>1713</v>
      </c>
      <c r="I1545" s="67"/>
      <c r="J1545" s="333">
        <v>175</v>
      </c>
      <c r="K1545" s="333"/>
      <c r="L1545" s="275"/>
      <c r="M1545" s="272">
        <v>5000</v>
      </c>
      <c r="N1545" s="1527">
        <v>0.25</v>
      </c>
      <c r="O1545" s="333"/>
      <c r="P1545" s="3271">
        <v>420</v>
      </c>
      <c r="Q1545" s="117"/>
      <c r="R1545" s="1880"/>
      <c r="S1545" s="333"/>
      <c r="T1545" s="333"/>
      <c r="U1545" s="333" t="s">
        <v>112</v>
      </c>
      <c r="V1545" s="333" t="s">
        <v>1706</v>
      </c>
      <c r="W1545" s="363" t="s">
        <v>198</v>
      </c>
      <c r="X1545" s="363"/>
      <c r="Y1545" s="275">
        <v>121</v>
      </c>
      <c r="Z1545" s="275"/>
      <c r="AA1545" s="275">
        <v>135</v>
      </c>
      <c r="AB1545" s="333" t="s">
        <v>133</v>
      </c>
      <c r="AC1545" s="283"/>
      <c r="AD1545" s="275"/>
      <c r="AE1545" s="784">
        <v>871150060053015</v>
      </c>
      <c r="AF1545" s="275">
        <v>12</v>
      </c>
      <c r="AG1545" s="275" t="s">
        <v>113</v>
      </c>
      <c r="AH1545" s="2848">
        <v>4</v>
      </c>
      <c r="AJ1545" s="362"/>
      <c r="AL1545" s="2938"/>
    </row>
    <row r="1546" spans="2:38">
      <c r="B1546" s="120"/>
      <c r="C1546" s="557" t="s">
        <v>2766</v>
      </c>
      <c r="D1546" s="557" t="s">
        <v>2193</v>
      </c>
      <c r="E1546" s="1463"/>
      <c r="F1546" s="1292">
        <v>923801344209</v>
      </c>
      <c r="G1546" s="67">
        <v>8711500115799</v>
      </c>
      <c r="H1546" s="67" t="s">
        <v>1714</v>
      </c>
      <c r="I1546" s="67"/>
      <c r="J1546" s="333">
        <v>175</v>
      </c>
      <c r="K1546" s="333"/>
      <c r="L1546" s="275"/>
      <c r="M1546" s="272">
        <v>5000</v>
      </c>
      <c r="N1546" s="1527">
        <v>0.25</v>
      </c>
      <c r="O1546" s="333"/>
      <c r="P1546" s="3271">
        <v>420</v>
      </c>
      <c r="Q1546" s="117"/>
      <c r="R1546" s="1880"/>
      <c r="S1546" s="333"/>
      <c r="T1546" s="333"/>
      <c r="U1546" s="333" t="s">
        <v>112</v>
      </c>
      <c r="V1546" s="333" t="s">
        <v>197</v>
      </c>
      <c r="W1546" s="363" t="s">
        <v>198</v>
      </c>
      <c r="X1546" s="363"/>
      <c r="Y1546" s="275">
        <v>121</v>
      </c>
      <c r="Z1546" s="275"/>
      <c r="AA1546" s="275">
        <v>135</v>
      </c>
      <c r="AB1546" s="333" t="s">
        <v>133</v>
      </c>
      <c r="AC1546" s="283"/>
      <c r="AD1546" s="275"/>
      <c r="AE1546" s="275">
        <v>871150011579915</v>
      </c>
      <c r="AF1546" s="275">
        <v>12</v>
      </c>
      <c r="AG1546" s="275" t="s">
        <v>113</v>
      </c>
      <c r="AH1546" s="2848">
        <v>4</v>
      </c>
      <c r="AJ1546" s="362"/>
      <c r="AL1546" s="2938"/>
    </row>
    <row r="1547" spans="2:38">
      <c r="B1547" s="121"/>
      <c r="C1547" s="834" t="s">
        <v>2766</v>
      </c>
      <c r="D1547" s="834" t="s">
        <v>2193</v>
      </c>
      <c r="E1547" s="1483"/>
      <c r="F1547" s="1401">
        <v>923223543807</v>
      </c>
      <c r="G1547" s="1402">
        <v>8711500126597</v>
      </c>
      <c r="H1547" s="1402" t="s">
        <v>1715</v>
      </c>
      <c r="I1547" s="1402"/>
      <c r="J1547" s="485">
        <v>375</v>
      </c>
      <c r="K1547" s="485"/>
      <c r="L1547" s="673"/>
      <c r="M1547" s="274">
        <v>5000</v>
      </c>
      <c r="N1547" s="1617">
        <v>0.25</v>
      </c>
      <c r="O1547" s="485"/>
      <c r="P1547" s="2500">
        <v>470</v>
      </c>
      <c r="Q1547" s="117"/>
      <c r="R1547" s="1881"/>
      <c r="S1547" s="485"/>
      <c r="T1547" s="485"/>
      <c r="U1547" s="485" t="s">
        <v>112</v>
      </c>
      <c r="V1547" s="485" t="s">
        <v>1716</v>
      </c>
      <c r="W1547" s="674" t="s">
        <v>198</v>
      </c>
      <c r="X1547" s="674"/>
      <c r="Y1547" s="673">
        <v>125</v>
      </c>
      <c r="Z1547" s="673"/>
      <c r="AA1547" s="673">
        <v>182</v>
      </c>
      <c r="AB1547" s="485" t="s">
        <v>133</v>
      </c>
      <c r="AC1547" s="1477"/>
      <c r="AD1547" s="673"/>
      <c r="AE1547" s="673">
        <v>871150012659725</v>
      </c>
      <c r="AF1547" s="673">
        <v>10</v>
      </c>
      <c r="AG1547" s="673" t="s">
        <v>113</v>
      </c>
      <c r="AH1547" s="2846">
        <v>4</v>
      </c>
      <c r="AL1547" s="2938"/>
    </row>
    <row r="1548" spans="2:38" ht="14.5" customHeight="1">
      <c r="B1548" s="86"/>
      <c r="C1548" s="14"/>
      <c r="D1548" s="14"/>
      <c r="E1548" s="8"/>
      <c r="F1548" s="87"/>
      <c r="G1548" s="85"/>
      <c r="H1548" s="334"/>
      <c r="I1548" s="334"/>
      <c r="J1548" s="276"/>
      <c r="K1548" s="276"/>
      <c r="L1548" s="1942"/>
      <c r="M1548" s="278"/>
      <c r="N1548" s="278"/>
      <c r="O1548" s="276"/>
      <c r="P1548" s="145"/>
      <c r="Q1548" s="34"/>
      <c r="R1548" s="276"/>
      <c r="S1548" s="276"/>
      <c r="T1548" s="276"/>
      <c r="U1548" s="276"/>
      <c r="V1548" s="276"/>
      <c r="W1548" s="276"/>
      <c r="X1548" s="276"/>
      <c r="Y1548" s="1942"/>
      <c r="Z1548" s="1942"/>
      <c r="AA1548" s="1942"/>
      <c r="AB1548" s="276"/>
      <c r="AC1548" s="2094"/>
      <c r="AD1548" s="1942"/>
      <c r="AE1548" s="1942"/>
      <c r="AF1548" s="276"/>
      <c r="AG1548" s="276"/>
      <c r="AH1548" s="2915"/>
      <c r="AI1548"/>
      <c r="AL1548" s="2938"/>
    </row>
    <row r="1549" spans="2:38">
      <c r="B1549" s="561" t="s">
        <v>2868</v>
      </c>
      <c r="C1549" s="1461" t="s">
        <v>2766</v>
      </c>
      <c r="D1549" s="1461" t="s">
        <v>2193</v>
      </c>
      <c r="E1549" s="1462"/>
      <c r="F1549" s="1593">
        <v>928000010803</v>
      </c>
      <c r="G1549" s="1593">
        <v>8711500951014</v>
      </c>
      <c r="H1549" s="1593" t="s">
        <v>1718</v>
      </c>
      <c r="I1549" s="1593"/>
      <c r="J1549" s="371">
        <v>4</v>
      </c>
      <c r="K1549" s="371"/>
      <c r="L1549" s="1622"/>
      <c r="M1549" s="270">
        <v>10000</v>
      </c>
      <c r="N1549" s="1622">
        <v>1</v>
      </c>
      <c r="O1549" s="371"/>
      <c r="P1549" s="2498">
        <v>325</v>
      </c>
      <c r="Q1549" s="117"/>
      <c r="R1549" s="1879"/>
      <c r="S1549" s="371"/>
      <c r="T1549" s="371"/>
      <c r="U1549" s="371" t="s">
        <v>137</v>
      </c>
      <c r="V1549" s="371" t="s">
        <v>1719</v>
      </c>
      <c r="W1549" s="372">
        <v>29</v>
      </c>
      <c r="X1549" s="372"/>
      <c r="Y1549" s="1622">
        <v>15</v>
      </c>
      <c r="Z1549" s="1622"/>
      <c r="AA1549" s="1622">
        <v>134</v>
      </c>
      <c r="AB1549" s="371" t="s">
        <v>113</v>
      </c>
      <c r="AC1549" s="372"/>
      <c r="AD1549" s="1622"/>
      <c r="AE1549" s="1622">
        <v>871150095101427</v>
      </c>
      <c r="AF1549" s="1622">
        <v>25</v>
      </c>
      <c r="AG1549" s="1622" t="s">
        <v>113</v>
      </c>
      <c r="AH1549" s="2861">
        <v>5</v>
      </c>
      <c r="AL1549" s="2938"/>
    </row>
    <row r="1550" spans="2:38">
      <c r="B1550" s="211" t="s">
        <v>2869</v>
      </c>
      <c r="C1550" s="557" t="s">
        <v>2766</v>
      </c>
      <c r="D1550" s="557" t="s">
        <v>2193</v>
      </c>
      <c r="E1550" s="1463"/>
      <c r="F1550" s="67">
        <v>928000510803</v>
      </c>
      <c r="G1550" s="67">
        <v>8711500950987</v>
      </c>
      <c r="H1550" s="67" t="s">
        <v>1720</v>
      </c>
      <c r="I1550" s="67"/>
      <c r="J1550" s="333">
        <v>6</v>
      </c>
      <c r="K1550" s="333"/>
      <c r="L1550" s="275"/>
      <c r="M1550" s="272">
        <v>10000</v>
      </c>
      <c r="N1550" s="275">
        <v>1</v>
      </c>
      <c r="O1550" s="333"/>
      <c r="P1550" s="3271">
        <v>330</v>
      </c>
      <c r="Q1550" s="117"/>
      <c r="R1550" s="1880"/>
      <c r="S1550" s="333"/>
      <c r="T1550" s="333"/>
      <c r="U1550" s="333" t="s">
        <v>137</v>
      </c>
      <c r="V1550" s="333" t="s">
        <v>1719</v>
      </c>
      <c r="W1550" s="363">
        <v>42</v>
      </c>
      <c r="X1550" s="363"/>
      <c r="Y1550" s="275">
        <v>15</v>
      </c>
      <c r="Z1550" s="275"/>
      <c r="AA1550" s="275">
        <v>211</v>
      </c>
      <c r="AB1550" s="333" t="s">
        <v>113</v>
      </c>
      <c r="AC1550" s="363"/>
      <c r="AD1550" s="275"/>
      <c r="AE1550" s="275">
        <v>871150095098727</v>
      </c>
      <c r="AF1550" s="275">
        <v>25</v>
      </c>
      <c r="AG1550" s="275" t="s">
        <v>113</v>
      </c>
      <c r="AH1550" s="2848">
        <v>5</v>
      </c>
      <c r="AJ1550" s="362"/>
      <c r="AL1550" s="2938"/>
    </row>
    <row r="1551" spans="2:38">
      <c r="B1551" s="120"/>
      <c r="C1551" s="557" t="s">
        <v>2766</v>
      </c>
      <c r="D1551" s="557" t="s">
        <v>2193</v>
      </c>
      <c r="E1551" s="1463"/>
      <c r="F1551" s="67">
        <v>928048010805</v>
      </c>
      <c r="G1551" s="67">
        <v>8711500951113</v>
      </c>
      <c r="H1551" s="67" t="s">
        <v>1721</v>
      </c>
      <c r="I1551" s="67"/>
      <c r="J1551" s="333">
        <v>18</v>
      </c>
      <c r="K1551" s="333"/>
      <c r="L1551" s="275"/>
      <c r="M1551" s="272">
        <v>10000</v>
      </c>
      <c r="N1551" s="275">
        <v>1</v>
      </c>
      <c r="O1551" s="333"/>
      <c r="P1551" s="3271">
        <v>575</v>
      </c>
      <c r="Q1551" s="117"/>
      <c r="R1551" s="1880"/>
      <c r="S1551" s="333"/>
      <c r="T1551" s="333"/>
      <c r="U1551" s="333" t="s">
        <v>139</v>
      </c>
      <c r="V1551" s="333" t="s">
        <v>1719</v>
      </c>
      <c r="W1551" s="363">
        <v>59</v>
      </c>
      <c r="X1551" s="363"/>
      <c r="Y1551" s="275">
        <v>26</v>
      </c>
      <c r="Z1551" s="275"/>
      <c r="AA1551" s="275">
        <v>588</v>
      </c>
      <c r="AB1551" s="333" t="s">
        <v>113</v>
      </c>
      <c r="AC1551" s="363"/>
      <c r="AD1551" s="275"/>
      <c r="AE1551" s="275">
        <v>871150095111340</v>
      </c>
      <c r="AF1551" s="275">
        <v>25</v>
      </c>
      <c r="AG1551" s="275" t="s">
        <v>113</v>
      </c>
      <c r="AH1551" s="2848">
        <v>5</v>
      </c>
      <c r="AJ1551" s="362"/>
      <c r="AL1551" s="2938"/>
    </row>
    <row r="1552" spans="2:38">
      <c r="B1552" s="120"/>
      <c r="C1552" s="557" t="s">
        <v>2766</v>
      </c>
      <c r="D1552" s="557" t="s">
        <v>2193</v>
      </c>
      <c r="E1552" s="1463"/>
      <c r="F1552" s="67">
        <v>928048510805</v>
      </c>
      <c r="G1552" s="67">
        <v>8711500951151</v>
      </c>
      <c r="H1552" s="67" t="s">
        <v>1722</v>
      </c>
      <c r="I1552" s="67"/>
      <c r="J1552" s="333">
        <v>36</v>
      </c>
      <c r="K1552" s="333"/>
      <c r="L1552" s="275"/>
      <c r="M1552" s="272">
        <v>10000</v>
      </c>
      <c r="N1552" s="275">
        <v>1</v>
      </c>
      <c r="O1552" s="333"/>
      <c r="P1552" s="2499">
        <v>790</v>
      </c>
      <c r="Q1552" s="117"/>
      <c r="R1552" s="1880"/>
      <c r="S1552" s="333"/>
      <c r="T1552" s="333"/>
      <c r="U1552" s="333" t="s">
        <v>139</v>
      </c>
      <c r="V1552" s="333" t="s">
        <v>1719</v>
      </c>
      <c r="W1552" s="363">
        <v>103</v>
      </c>
      <c r="X1552" s="363"/>
      <c r="Y1552" s="275">
        <v>26</v>
      </c>
      <c r="Z1552" s="275"/>
      <c r="AA1552" s="275">
        <v>1198</v>
      </c>
      <c r="AB1552" s="333" t="s">
        <v>113</v>
      </c>
      <c r="AC1552" s="363"/>
      <c r="AD1552" s="275"/>
      <c r="AE1552" s="275">
        <v>871150095115140</v>
      </c>
      <c r="AF1552" s="275">
        <v>25</v>
      </c>
      <c r="AG1552" s="275" t="s">
        <v>113</v>
      </c>
      <c r="AH1552" s="2848">
        <v>5</v>
      </c>
      <c r="AJ1552" s="362"/>
      <c r="AL1552" s="2938"/>
    </row>
    <row r="1553" spans="2:38">
      <c r="B1553" s="121"/>
      <c r="C1553" s="834" t="s">
        <v>2766</v>
      </c>
      <c r="D1553" s="834" t="s">
        <v>2193</v>
      </c>
      <c r="E1553" s="1483"/>
      <c r="F1553" s="1401">
        <v>927901710807</v>
      </c>
      <c r="G1553" s="1402">
        <v>8711500950901</v>
      </c>
      <c r="H1553" s="1402" t="s">
        <v>1723</v>
      </c>
      <c r="I1553" s="1402"/>
      <c r="J1553" s="485">
        <v>9</v>
      </c>
      <c r="K1553" s="485"/>
      <c r="L1553" s="673"/>
      <c r="M1553" s="274">
        <v>6000</v>
      </c>
      <c r="N1553" s="673">
        <v>1</v>
      </c>
      <c r="O1553" s="485"/>
      <c r="P1553" s="3272">
        <v>620</v>
      </c>
      <c r="Q1553" s="117"/>
      <c r="R1553" s="1881"/>
      <c r="S1553" s="485"/>
      <c r="T1553" s="485"/>
      <c r="U1553" s="485" t="s">
        <v>1419</v>
      </c>
      <c r="V1553" s="485" t="s">
        <v>1719</v>
      </c>
      <c r="W1553" s="674">
        <v>60</v>
      </c>
      <c r="X1553" s="674"/>
      <c r="Y1553" s="673">
        <v>27</v>
      </c>
      <c r="Z1553" s="673"/>
      <c r="AA1553" s="673">
        <v>128</v>
      </c>
      <c r="AB1553" s="485" t="s">
        <v>113</v>
      </c>
      <c r="AC1553" s="674"/>
      <c r="AD1553" s="673"/>
      <c r="AE1553" s="673">
        <v>871150095090180</v>
      </c>
      <c r="AF1553" s="673">
        <v>10</v>
      </c>
      <c r="AG1553" s="673" t="s">
        <v>113</v>
      </c>
      <c r="AH1553" s="2846">
        <v>5</v>
      </c>
      <c r="AJ1553" s="362"/>
      <c r="AL1553" s="2938"/>
    </row>
    <row r="1554" spans="2:38" ht="14.5" customHeight="1">
      <c r="B1554" s="14"/>
      <c r="C1554" s="14"/>
      <c r="D1554" s="14"/>
      <c r="E1554" s="8"/>
      <c r="F1554" s="2762" t="s">
        <v>2880</v>
      </c>
      <c r="G1554" s="87"/>
      <c r="H1554" s="88"/>
      <c r="I1554" s="88"/>
      <c r="J1554" s="279"/>
      <c r="K1554" s="279"/>
      <c r="L1554" s="1942"/>
      <c r="M1554" s="277"/>
      <c r="N1554" s="278"/>
      <c r="O1554" s="279"/>
      <c r="P1554" s="145"/>
      <c r="Q1554" s="34"/>
      <c r="R1554" s="279"/>
      <c r="S1554" s="279"/>
      <c r="T1554" s="279"/>
      <c r="U1554" s="279"/>
      <c r="V1554" s="279"/>
      <c r="W1554" s="279"/>
      <c r="X1554" s="279"/>
      <c r="Y1554" s="1942"/>
      <c r="Z1554" s="1942"/>
      <c r="AA1554" s="1942"/>
      <c r="AB1554" s="279"/>
      <c r="AC1554" s="2094"/>
      <c r="AD1554" s="1942"/>
      <c r="AE1554" s="2666"/>
      <c r="AF1554" s="279"/>
      <c r="AG1554" s="279"/>
      <c r="AH1554" s="2915"/>
      <c r="AI1554"/>
      <c r="AL1554" s="2938"/>
    </row>
    <row r="1555" spans="2:38" ht="14.5" customHeight="1">
      <c r="B1555" s="526"/>
      <c r="C1555" s="14"/>
      <c r="D1555" s="14"/>
      <c r="E1555" s="8"/>
      <c r="F1555" s="14"/>
      <c r="G1555" s="14"/>
      <c r="H1555" s="14"/>
      <c r="I1555" s="14"/>
      <c r="J1555" s="145"/>
      <c r="K1555" s="145"/>
      <c r="L1555" s="404"/>
      <c r="M1555" s="145"/>
      <c r="N1555" s="145"/>
      <c r="O1555" s="145"/>
      <c r="P1555" s="144"/>
      <c r="Q1555" s="14"/>
      <c r="R1555" s="145"/>
      <c r="S1555" s="145"/>
      <c r="T1555" s="145"/>
      <c r="U1555" s="145"/>
      <c r="V1555" s="145"/>
      <c r="W1555" s="145"/>
      <c r="X1555" s="145"/>
      <c r="Y1555" s="404"/>
      <c r="Z1555" s="404"/>
      <c r="AA1555" s="404"/>
      <c r="AB1555" s="145"/>
      <c r="AC1555" s="145"/>
      <c r="AD1555" s="404"/>
      <c r="AE1555" s="404"/>
      <c r="AF1555" s="145"/>
      <c r="AG1555" s="145"/>
      <c r="AH1555" s="2828"/>
      <c r="AI1555"/>
      <c r="AL1555" s="2938"/>
    </row>
    <row r="1556" spans="2:38" s="1484" customFormat="1" ht="15" customHeight="1">
      <c r="B1556" s="1484" t="s">
        <v>1724</v>
      </c>
      <c r="J1556" s="1666"/>
      <c r="K1556" s="1666"/>
      <c r="L1556" s="1901"/>
      <c r="M1556" s="1666"/>
      <c r="N1556" s="1666"/>
      <c r="O1556" s="1666"/>
      <c r="P1556" s="33"/>
      <c r="R1556" s="1666"/>
      <c r="S1556" s="1666"/>
      <c r="T1556" s="1666"/>
      <c r="U1556" s="1666"/>
      <c r="V1556" s="1666"/>
      <c r="W1556" s="1666"/>
      <c r="X1556" s="1666"/>
      <c r="Y1556" s="1901"/>
      <c r="Z1556" s="1901"/>
      <c r="AA1556" s="1901"/>
      <c r="AB1556" s="1666"/>
      <c r="AC1556" s="2483"/>
      <c r="AD1556" s="1901"/>
      <c r="AE1556" s="1901"/>
      <c r="AF1556" s="1666"/>
      <c r="AG1556" s="1666"/>
      <c r="AH1556" s="2791"/>
      <c r="AJ1556"/>
      <c r="AK1556" s="2933"/>
      <c r="AL1556" s="2938"/>
    </row>
    <row r="1557" spans="2:38">
      <c r="B1557" s="561" t="s">
        <v>1725</v>
      </c>
      <c r="C1557" s="1461" t="s">
        <v>2766</v>
      </c>
      <c r="D1557" s="1461" t="s">
        <v>2193</v>
      </c>
      <c r="E1557" s="1462"/>
      <c r="F1557" s="1487">
        <v>928048002043</v>
      </c>
      <c r="G1557" s="994">
        <v>8711500706218</v>
      </c>
      <c r="H1557" s="995" t="s">
        <v>1726</v>
      </c>
      <c r="I1557" s="995"/>
      <c r="J1557" s="996">
        <v>18</v>
      </c>
      <c r="K1557" s="1586">
        <v>740</v>
      </c>
      <c r="L1557" s="1020"/>
      <c r="M1557" s="1586">
        <v>15000</v>
      </c>
      <c r="N1557" s="1587">
        <v>1</v>
      </c>
      <c r="O1557" s="1586" t="s">
        <v>114</v>
      </c>
      <c r="P1557" s="3270">
        <v>520</v>
      </c>
      <c r="Q1557" s="14"/>
      <c r="R1557" s="1882"/>
      <c r="S1557" s="1586"/>
      <c r="T1557" s="1586"/>
      <c r="U1557" s="1586"/>
      <c r="V1557" s="1586" t="s">
        <v>1727</v>
      </c>
      <c r="W1557" s="1018">
        <v>59</v>
      </c>
      <c r="X1557" s="1018">
        <v>41</v>
      </c>
      <c r="Y1557" s="1020">
        <v>26</v>
      </c>
      <c r="Z1557" s="1020"/>
      <c r="AA1557" s="1020">
        <v>590</v>
      </c>
      <c r="AB1557" s="1586" t="s">
        <v>133</v>
      </c>
      <c r="AC1557" s="1587">
        <v>74</v>
      </c>
      <c r="AD1557" s="1020"/>
      <c r="AE1557" s="1020">
        <v>871150070621840</v>
      </c>
      <c r="AF1557" s="1020">
        <v>25</v>
      </c>
      <c r="AG1557" s="1020" t="s">
        <v>113</v>
      </c>
      <c r="AH1557" s="2776">
        <v>5</v>
      </c>
      <c r="AL1557" s="2938"/>
    </row>
    <row r="1558" spans="2:38">
      <c r="B1558" s="2179"/>
      <c r="C1558" s="834" t="s">
        <v>2766</v>
      </c>
      <c r="D1558" s="834" t="s">
        <v>2193</v>
      </c>
      <c r="E1558" s="1483"/>
      <c r="F1558" s="2408">
        <v>928049002043</v>
      </c>
      <c r="G1558" s="909">
        <v>8711500706232</v>
      </c>
      <c r="H1558" s="986" t="s">
        <v>1728</v>
      </c>
      <c r="I1558" s="986"/>
      <c r="J1558" s="1037">
        <v>58</v>
      </c>
      <c r="K1558" s="1334">
        <v>2800</v>
      </c>
      <c r="L1558" s="910"/>
      <c r="M1558" s="1334">
        <v>15000</v>
      </c>
      <c r="N1558" s="1375">
        <v>1</v>
      </c>
      <c r="O1558" s="1334" t="s">
        <v>114</v>
      </c>
      <c r="P1558" s="3272">
        <v>640</v>
      </c>
      <c r="Q1558" s="14"/>
      <c r="R1558" s="1884"/>
      <c r="S1558" s="1334"/>
      <c r="T1558" s="1334"/>
      <c r="U1558" s="1334"/>
      <c r="V1558" s="1334" t="s">
        <v>1727</v>
      </c>
      <c r="W1558" s="1176">
        <v>111</v>
      </c>
      <c r="X1558" s="1176">
        <v>48</v>
      </c>
      <c r="Y1558" s="910">
        <v>26</v>
      </c>
      <c r="Z1558" s="910"/>
      <c r="AA1558" s="910">
        <v>1500</v>
      </c>
      <c r="AB1558" s="1334" t="s">
        <v>133</v>
      </c>
      <c r="AC1558" s="1375">
        <v>74</v>
      </c>
      <c r="AD1558" s="910"/>
      <c r="AE1558" s="910">
        <v>871150070623240</v>
      </c>
      <c r="AF1558" s="910">
        <v>25</v>
      </c>
      <c r="AG1558" s="910" t="s">
        <v>113</v>
      </c>
      <c r="AH1558" s="2787">
        <v>5</v>
      </c>
      <c r="AL1558" s="2938"/>
    </row>
    <row r="1559" spans="2:38" ht="14.5" customHeight="1">
      <c r="B1559" s="3"/>
      <c r="C1559" s="14"/>
      <c r="D1559" s="14"/>
      <c r="E1559" s="8"/>
      <c r="F1559" s="976"/>
      <c r="G1559" s="2"/>
      <c r="H1559" s="3"/>
      <c r="I1559" s="3"/>
      <c r="J1559" s="325"/>
      <c r="K1559" s="325"/>
      <c r="L1559" s="292"/>
      <c r="M1559" s="293"/>
      <c r="N1559" s="6"/>
      <c r="O1559" s="325"/>
      <c r="P1559" s="145"/>
      <c r="Q1559" s="14"/>
      <c r="R1559" s="325"/>
      <c r="S1559" s="325"/>
      <c r="T1559" s="325"/>
      <c r="U1559" s="325"/>
      <c r="V1559" s="325"/>
      <c r="W1559" s="325"/>
      <c r="X1559" s="325"/>
      <c r="Y1559" s="292"/>
      <c r="Z1559" s="292"/>
      <c r="AA1559" s="292"/>
      <c r="AB1559" s="325"/>
      <c r="AC1559" s="296"/>
      <c r="AD1559" s="292"/>
      <c r="AE1559" s="292"/>
      <c r="AF1559" s="325"/>
      <c r="AG1559" s="325"/>
      <c r="AH1559" s="688"/>
      <c r="AI1559"/>
      <c r="AL1559" s="2938"/>
    </row>
    <row r="1560" spans="2:38">
      <c r="B1560" s="561" t="s">
        <v>2870</v>
      </c>
      <c r="C1560" s="1461" t="s">
        <v>2766</v>
      </c>
      <c r="D1560" s="1461" t="s">
        <v>2193</v>
      </c>
      <c r="E1560" s="1462"/>
      <c r="F1560" s="92">
        <v>928048001505</v>
      </c>
      <c r="G1560" s="158">
        <v>8711500726841</v>
      </c>
      <c r="H1560" s="50" t="s">
        <v>1732</v>
      </c>
      <c r="I1560" s="50"/>
      <c r="J1560" s="326">
        <v>18</v>
      </c>
      <c r="K1560" s="1079">
        <v>25</v>
      </c>
      <c r="L1560" s="1080"/>
      <c r="M1560" s="270">
        <v>15000</v>
      </c>
      <c r="N1560" s="1530">
        <v>1</v>
      </c>
      <c r="O1560" s="1079" t="s">
        <v>114</v>
      </c>
      <c r="P1560" s="3273">
        <v>590</v>
      </c>
      <c r="Q1560" s="14"/>
      <c r="R1560" s="1885"/>
      <c r="S1560" s="1079"/>
      <c r="T1560" s="1079"/>
      <c r="U1560" s="1079"/>
      <c r="V1560" s="1079" t="s">
        <v>1706</v>
      </c>
      <c r="W1560" s="1529">
        <v>59</v>
      </c>
      <c r="X1560" s="1529"/>
      <c r="Y1560" s="1080">
        <v>26</v>
      </c>
      <c r="Z1560" s="1080"/>
      <c r="AA1560" s="1080">
        <v>590</v>
      </c>
      <c r="AB1560" s="1079" t="s">
        <v>133</v>
      </c>
      <c r="AC1560" s="1530"/>
      <c r="AD1560" s="1080"/>
      <c r="AE1560" s="799">
        <v>871150072684140</v>
      </c>
      <c r="AF1560" s="1080">
        <v>25</v>
      </c>
      <c r="AG1560" s="1080" t="s">
        <v>113</v>
      </c>
      <c r="AH1560" s="2916">
        <v>5</v>
      </c>
      <c r="AL1560" s="2938"/>
    </row>
    <row r="1561" spans="2:38">
      <c r="B1561" s="2177"/>
      <c r="C1561" s="557" t="s">
        <v>2766</v>
      </c>
      <c r="D1561" s="557" t="s">
        <v>2193</v>
      </c>
      <c r="E1561" s="1463"/>
      <c r="F1561" s="91">
        <v>928048001605</v>
      </c>
      <c r="G1561" s="62">
        <v>8711500726872</v>
      </c>
      <c r="H1561" s="63" t="s">
        <v>1733</v>
      </c>
      <c r="I1561" s="63"/>
      <c r="J1561" s="324">
        <v>18</v>
      </c>
      <c r="K1561" s="272">
        <v>700</v>
      </c>
      <c r="L1561" s="271"/>
      <c r="M1561" s="272">
        <v>15000</v>
      </c>
      <c r="N1561" s="315">
        <v>1</v>
      </c>
      <c r="O1561" s="272" t="s">
        <v>114</v>
      </c>
      <c r="P1561" s="3274">
        <v>490</v>
      </c>
      <c r="Q1561" s="14"/>
      <c r="R1561" s="1721"/>
      <c r="S1561" s="272"/>
      <c r="T1561" s="272"/>
      <c r="U1561" s="272"/>
      <c r="V1561" s="272" t="s">
        <v>1734</v>
      </c>
      <c r="W1561" s="291">
        <v>59</v>
      </c>
      <c r="X1561" s="291">
        <v>38</v>
      </c>
      <c r="Y1561" s="271">
        <v>26</v>
      </c>
      <c r="Z1561" s="271"/>
      <c r="AA1561" s="271">
        <v>590</v>
      </c>
      <c r="AB1561" s="272" t="s">
        <v>133</v>
      </c>
      <c r="AC1561" s="315"/>
      <c r="AD1561" s="271"/>
      <c r="AE1561" s="319">
        <v>871150072687240</v>
      </c>
      <c r="AF1561" s="271">
        <v>25</v>
      </c>
      <c r="AG1561" s="271" t="s">
        <v>113</v>
      </c>
      <c r="AH1561" s="2779">
        <v>5</v>
      </c>
      <c r="AL1561" s="2938"/>
    </row>
    <row r="1562" spans="2:38">
      <c r="B1562" s="2177"/>
      <c r="C1562" s="557" t="s">
        <v>2766</v>
      </c>
      <c r="D1562" s="557" t="s">
        <v>2193</v>
      </c>
      <c r="E1562" s="1463"/>
      <c r="F1562" s="91">
        <v>928048001705</v>
      </c>
      <c r="G1562" s="62">
        <v>8711500642981</v>
      </c>
      <c r="H1562" s="63" t="s">
        <v>1735</v>
      </c>
      <c r="I1562" s="63"/>
      <c r="J1562" s="324">
        <v>18</v>
      </c>
      <c r="K1562" s="272">
        <v>1800</v>
      </c>
      <c r="L1562" s="271"/>
      <c r="M1562" s="272">
        <v>15000</v>
      </c>
      <c r="N1562" s="315">
        <v>1</v>
      </c>
      <c r="O1562" s="272" t="s">
        <v>114</v>
      </c>
      <c r="P1562" s="3274">
        <v>450</v>
      </c>
      <c r="Q1562" s="14"/>
      <c r="R1562" s="1721"/>
      <c r="S1562" s="272"/>
      <c r="T1562" s="272"/>
      <c r="U1562" s="272"/>
      <c r="V1562" s="272" t="s">
        <v>1736</v>
      </c>
      <c r="W1562" s="291">
        <v>59</v>
      </c>
      <c r="X1562" s="291">
        <v>100</v>
      </c>
      <c r="Y1562" s="271">
        <v>26</v>
      </c>
      <c r="Z1562" s="271"/>
      <c r="AA1562" s="271">
        <v>590</v>
      </c>
      <c r="AB1562" s="272" t="s">
        <v>133</v>
      </c>
      <c r="AC1562" s="315"/>
      <c r="AD1562" s="271"/>
      <c r="AE1562" s="319">
        <v>871150064298140</v>
      </c>
      <c r="AF1562" s="271">
        <v>25</v>
      </c>
      <c r="AG1562" s="271" t="s">
        <v>113</v>
      </c>
      <c r="AH1562" s="2779">
        <v>5</v>
      </c>
      <c r="AL1562" s="2938"/>
    </row>
    <row r="1563" spans="2:38">
      <c r="B1563" s="2177"/>
      <c r="C1563" s="557" t="s">
        <v>2766</v>
      </c>
      <c r="D1563" s="557" t="s">
        <v>2193</v>
      </c>
      <c r="E1563" s="1463"/>
      <c r="F1563" s="91">
        <v>928048001805</v>
      </c>
      <c r="G1563" s="62">
        <v>8711500726902</v>
      </c>
      <c r="H1563" s="63" t="s">
        <v>1737</v>
      </c>
      <c r="I1563" s="63"/>
      <c r="J1563" s="324">
        <v>18</v>
      </c>
      <c r="K1563" s="272">
        <v>400</v>
      </c>
      <c r="L1563" s="271"/>
      <c r="M1563" s="272">
        <v>15000</v>
      </c>
      <c r="N1563" s="315">
        <v>1</v>
      </c>
      <c r="O1563" s="272" t="s">
        <v>114</v>
      </c>
      <c r="P1563" s="3274">
        <v>475</v>
      </c>
      <c r="Q1563" s="14"/>
      <c r="R1563" s="1721"/>
      <c r="S1563" s="272"/>
      <c r="T1563" s="272"/>
      <c r="U1563" s="272"/>
      <c r="V1563" s="272" t="s">
        <v>1738</v>
      </c>
      <c r="W1563" s="291">
        <v>59</v>
      </c>
      <c r="X1563" s="291">
        <v>22</v>
      </c>
      <c r="Y1563" s="271">
        <v>26</v>
      </c>
      <c r="Z1563" s="271"/>
      <c r="AA1563" s="271">
        <v>590</v>
      </c>
      <c r="AB1563" s="272" t="s">
        <v>133</v>
      </c>
      <c r="AC1563" s="315"/>
      <c r="AD1563" s="271"/>
      <c r="AE1563" s="319">
        <v>871150072690240</v>
      </c>
      <c r="AF1563" s="271">
        <v>25</v>
      </c>
      <c r="AG1563" s="271" t="s">
        <v>113</v>
      </c>
      <c r="AH1563" s="2779">
        <v>5</v>
      </c>
      <c r="AL1563" s="2938"/>
    </row>
    <row r="1564" spans="2:38">
      <c r="B1564" s="2177"/>
      <c r="C1564" s="557" t="s">
        <v>2766</v>
      </c>
      <c r="D1564" s="557" t="s">
        <v>2193</v>
      </c>
      <c r="E1564" s="1463"/>
      <c r="F1564" s="91">
        <v>928048501505</v>
      </c>
      <c r="G1564" s="62">
        <v>8711500727480</v>
      </c>
      <c r="H1564" s="63" t="s">
        <v>1739</v>
      </c>
      <c r="I1564" s="63"/>
      <c r="J1564" s="324">
        <v>36</v>
      </c>
      <c r="K1564" s="272">
        <v>55</v>
      </c>
      <c r="L1564" s="271"/>
      <c r="M1564" s="272">
        <v>15000</v>
      </c>
      <c r="N1564" s="315">
        <v>1</v>
      </c>
      <c r="O1564" s="272" t="s">
        <v>114</v>
      </c>
      <c r="P1564" s="3274">
        <v>790</v>
      </c>
      <c r="Q1564" s="14"/>
      <c r="R1564" s="1721"/>
      <c r="S1564" s="272"/>
      <c r="T1564" s="272"/>
      <c r="U1564" s="272"/>
      <c r="V1564" s="272" t="s">
        <v>1706</v>
      </c>
      <c r="W1564" s="291">
        <v>103</v>
      </c>
      <c r="X1564" s="291"/>
      <c r="Y1564" s="271">
        <v>26</v>
      </c>
      <c r="Z1564" s="271"/>
      <c r="AA1564" s="271">
        <v>1200</v>
      </c>
      <c r="AB1564" s="272" t="s">
        <v>133</v>
      </c>
      <c r="AC1564" s="315"/>
      <c r="AD1564" s="271"/>
      <c r="AE1564" s="319">
        <v>871150072748040</v>
      </c>
      <c r="AF1564" s="271">
        <v>25</v>
      </c>
      <c r="AG1564" s="271" t="s">
        <v>113</v>
      </c>
      <c r="AH1564" s="2779">
        <v>5</v>
      </c>
      <c r="AL1564" s="2938"/>
    </row>
    <row r="1565" spans="2:38">
      <c r="B1565" s="2177"/>
      <c r="C1565" s="557" t="s">
        <v>2766</v>
      </c>
      <c r="D1565" s="557" t="s">
        <v>2193</v>
      </c>
      <c r="E1565" s="1463"/>
      <c r="F1565" s="91">
        <v>928048501605</v>
      </c>
      <c r="G1565" s="62">
        <v>8711500727510</v>
      </c>
      <c r="H1565" s="63" t="s">
        <v>1740</v>
      </c>
      <c r="I1565" s="63"/>
      <c r="J1565" s="324">
        <v>36</v>
      </c>
      <c r="K1565" s="272">
        <v>1580</v>
      </c>
      <c r="L1565" s="271"/>
      <c r="M1565" s="272">
        <v>15000</v>
      </c>
      <c r="N1565" s="315">
        <v>1</v>
      </c>
      <c r="O1565" s="272" t="s">
        <v>114</v>
      </c>
      <c r="P1565" s="3274">
        <v>595</v>
      </c>
      <c r="Q1565" s="14"/>
      <c r="R1565" s="1721"/>
      <c r="S1565" s="272"/>
      <c r="T1565" s="272"/>
      <c r="U1565" s="272"/>
      <c r="V1565" s="272" t="s">
        <v>1734</v>
      </c>
      <c r="W1565" s="291">
        <v>103</v>
      </c>
      <c r="X1565" s="291">
        <v>43</v>
      </c>
      <c r="Y1565" s="271">
        <v>26</v>
      </c>
      <c r="Z1565" s="271"/>
      <c r="AA1565" s="271">
        <v>1200</v>
      </c>
      <c r="AB1565" s="272" t="s">
        <v>133</v>
      </c>
      <c r="AC1565" s="315"/>
      <c r="AD1565" s="271"/>
      <c r="AE1565" s="319">
        <v>871150072751040</v>
      </c>
      <c r="AF1565" s="271">
        <v>25</v>
      </c>
      <c r="AG1565" s="271" t="s">
        <v>113</v>
      </c>
      <c r="AH1565" s="2779">
        <v>5</v>
      </c>
      <c r="AL1565" s="2938"/>
    </row>
    <row r="1566" spans="2:38">
      <c r="B1566" s="2177"/>
      <c r="C1566" s="557" t="s">
        <v>2766</v>
      </c>
      <c r="D1566" s="557" t="s">
        <v>2193</v>
      </c>
      <c r="E1566" s="1463"/>
      <c r="F1566" s="91">
        <v>928048501705</v>
      </c>
      <c r="G1566" s="62">
        <v>8711500643001</v>
      </c>
      <c r="H1566" s="63" t="s">
        <v>1741</v>
      </c>
      <c r="I1566" s="63"/>
      <c r="J1566" s="324">
        <v>36</v>
      </c>
      <c r="K1566" s="272">
        <v>4300</v>
      </c>
      <c r="L1566" s="271"/>
      <c r="M1566" s="272">
        <v>15000</v>
      </c>
      <c r="N1566" s="315">
        <v>1</v>
      </c>
      <c r="O1566" s="272" t="s">
        <v>114</v>
      </c>
      <c r="P1566" s="3274">
        <v>455</v>
      </c>
      <c r="Q1566" s="14"/>
      <c r="R1566" s="1721"/>
      <c r="S1566" s="272"/>
      <c r="T1566" s="272"/>
      <c r="U1566" s="272"/>
      <c r="V1566" s="272" t="s">
        <v>1736</v>
      </c>
      <c r="W1566" s="291">
        <v>103</v>
      </c>
      <c r="X1566" s="291">
        <v>119</v>
      </c>
      <c r="Y1566" s="271">
        <v>26</v>
      </c>
      <c r="Z1566" s="271"/>
      <c r="AA1566" s="271">
        <v>1200</v>
      </c>
      <c r="AB1566" s="272" t="s">
        <v>133</v>
      </c>
      <c r="AC1566" s="315"/>
      <c r="AD1566" s="271"/>
      <c r="AE1566" s="319">
        <v>871150064300140</v>
      </c>
      <c r="AF1566" s="271">
        <v>25</v>
      </c>
      <c r="AG1566" s="271" t="s">
        <v>113</v>
      </c>
      <c r="AH1566" s="2779">
        <v>5</v>
      </c>
      <c r="AL1566" s="2938"/>
    </row>
    <row r="1567" spans="2:38">
      <c r="B1567" s="2177"/>
      <c r="C1567" s="557" t="s">
        <v>2766</v>
      </c>
      <c r="D1567" s="557" t="s">
        <v>2193</v>
      </c>
      <c r="E1567" s="1463"/>
      <c r="F1567" s="91">
        <v>928048501805</v>
      </c>
      <c r="G1567" s="62">
        <v>8711500727541</v>
      </c>
      <c r="H1567" s="63" t="s">
        <v>1742</v>
      </c>
      <c r="I1567" s="63"/>
      <c r="J1567" s="324">
        <v>36</v>
      </c>
      <c r="K1567" s="272">
        <v>960</v>
      </c>
      <c r="L1567" s="271"/>
      <c r="M1567" s="272">
        <v>15000</v>
      </c>
      <c r="N1567" s="315">
        <v>1</v>
      </c>
      <c r="O1567" s="272" t="s">
        <v>114</v>
      </c>
      <c r="P1567" s="3274">
        <v>490</v>
      </c>
      <c r="Q1567" s="14"/>
      <c r="R1567" s="1721"/>
      <c r="S1567" s="272"/>
      <c r="T1567" s="272"/>
      <c r="U1567" s="272"/>
      <c r="V1567" s="272" t="s">
        <v>1738</v>
      </c>
      <c r="W1567" s="291">
        <v>103</v>
      </c>
      <c r="X1567" s="291">
        <v>26</v>
      </c>
      <c r="Y1567" s="271">
        <v>26</v>
      </c>
      <c r="Z1567" s="271"/>
      <c r="AA1567" s="271">
        <v>1200</v>
      </c>
      <c r="AB1567" s="272" t="s">
        <v>133</v>
      </c>
      <c r="AC1567" s="315"/>
      <c r="AD1567" s="271"/>
      <c r="AE1567" s="319">
        <v>871150072754140</v>
      </c>
      <c r="AF1567" s="271">
        <v>25</v>
      </c>
      <c r="AG1567" s="271" t="s">
        <v>113</v>
      </c>
      <c r="AH1567" s="2779">
        <v>5</v>
      </c>
      <c r="AL1567" s="2938"/>
    </row>
    <row r="1568" spans="2:38">
      <c r="B1568" s="2177"/>
      <c r="C1568" s="557" t="s">
        <v>2766</v>
      </c>
      <c r="D1568" s="557" t="s">
        <v>2193</v>
      </c>
      <c r="E1568" s="1463"/>
      <c r="F1568" s="91">
        <v>928049001505</v>
      </c>
      <c r="G1568" s="62">
        <v>8711500954459</v>
      </c>
      <c r="H1568" s="63" t="s">
        <v>1743</v>
      </c>
      <c r="I1568" s="63"/>
      <c r="J1568" s="324">
        <v>58</v>
      </c>
      <c r="K1568" s="272">
        <v>75</v>
      </c>
      <c r="L1568" s="271"/>
      <c r="M1568" s="272">
        <v>15000</v>
      </c>
      <c r="N1568" s="315">
        <v>1</v>
      </c>
      <c r="O1568" s="272" t="s">
        <v>114</v>
      </c>
      <c r="P1568" s="3274">
        <v>900</v>
      </c>
      <c r="Q1568" s="14"/>
      <c r="R1568" s="1721"/>
      <c r="S1568" s="272"/>
      <c r="T1568" s="272"/>
      <c r="U1568" s="272"/>
      <c r="V1568" s="272" t="s">
        <v>1706</v>
      </c>
      <c r="W1568" s="291">
        <v>111</v>
      </c>
      <c r="X1568" s="291"/>
      <c r="Y1568" s="271">
        <v>26</v>
      </c>
      <c r="Z1568" s="271"/>
      <c r="AA1568" s="271">
        <v>1500</v>
      </c>
      <c r="AB1568" s="272" t="s">
        <v>133</v>
      </c>
      <c r="AC1568" s="315"/>
      <c r="AD1568" s="271"/>
      <c r="AE1568" s="319">
        <v>871150095445940</v>
      </c>
      <c r="AF1568" s="271">
        <v>25</v>
      </c>
      <c r="AG1568" s="271" t="s">
        <v>113</v>
      </c>
      <c r="AH1568" s="2779">
        <v>5</v>
      </c>
      <c r="AL1568" s="2938"/>
    </row>
    <row r="1569" spans="2:38">
      <c r="B1569" s="2177"/>
      <c r="C1569" s="557" t="s">
        <v>2766</v>
      </c>
      <c r="D1569" s="557" t="s">
        <v>2193</v>
      </c>
      <c r="E1569" s="1463"/>
      <c r="F1569" s="91">
        <v>928049001605</v>
      </c>
      <c r="G1569" s="62">
        <v>8711500954473</v>
      </c>
      <c r="H1569" s="63" t="s">
        <v>1744</v>
      </c>
      <c r="I1569" s="63"/>
      <c r="J1569" s="324">
        <v>58</v>
      </c>
      <c r="K1569" s="272">
        <v>2250</v>
      </c>
      <c r="L1569" s="271"/>
      <c r="M1569" s="272">
        <v>15000</v>
      </c>
      <c r="N1569" s="315">
        <v>1</v>
      </c>
      <c r="O1569" s="272" t="s">
        <v>114</v>
      </c>
      <c r="P1569" s="3274">
        <v>575</v>
      </c>
      <c r="Q1569" s="14"/>
      <c r="R1569" s="1721"/>
      <c r="S1569" s="272"/>
      <c r="T1569" s="272"/>
      <c r="U1569" s="272"/>
      <c r="V1569" s="272" t="s">
        <v>1734</v>
      </c>
      <c r="W1569" s="291">
        <v>111</v>
      </c>
      <c r="X1569" s="291">
        <v>38</v>
      </c>
      <c r="Y1569" s="271">
        <v>26</v>
      </c>
      <c r="Z1569" s="271"/>
      <c r="AA1569" s="271">
        <v>1500</v>
      </c>
      <c r="AB1569" s="272" t="s">
        <v>133</v>
      </c>
      <c r="AC1569" s="315"/>
      <c r="AD1569" s="271"/>
      <c r="AE1569" s="319">
        <v>871150095447340</v>
      </c>
      <c r="AF1569" s="271">
        <v>25</v>
      </c>
      <c r="AG1569" s="271" t="s">
        <v>113</v>
      </c>
      <c r="AH1569" s="2779">
        <v>5</v>
      </c>
      <c r="AL1569" s="2938"/>
    </row>
    <row r="1570" spans="2:38">
      <c r="B1570" s="2177"/>
      <c r="C1570" s="557" t="s">
        <v>2766</v>
      </c>
      <c r="D1570" s="557" t="s">
        <v>2193</v>
      </c>
      <c r="E1570" s="1463"/>
      <c r="F1570" s="91">
        <v>928049001705</v>
      </c>
      <c r="G1570" s="62">
        <v>8711500954497</v>
      </c>
      <c r="H1570" s="63" t="s">
        <v>1745</v>
      </c>
      <c r="I1570" s="63"/>
      <c r="J1570" s="324">
        <v>58</v>
      </c>
      <c r="K1570" s="272">
        <v>6750</v>
      </c>
      <c r="L1570" s="271"/>
      <c r="M1570" s="272">
        <v>15000</v>
      </c>
      <c r="N1570" s="315">
        <v>1</v>
      </c>
      <c r="O1570" s="272" t="s">
        <v>114</v>
      </c>
      <c r="P1570" s="3274">
        <v>560</v>
      </c>
      <c r="Q1570" s="14"/>
      <c r="R1570" s="1721"/>
      <c r="S1570" s="272"/>
      <c r="T1570" s="272"/>
      <c r="U1570" s="272"/>
      <c r="V1570" s="272" t="s">
        <v>1736</v>
      </c>
      <c r="W1570" s="291">
        <v>111</v>
      </c>
      <c r="X1570" s="291">
        <v>116</v>
      </c>
      <c r="Y1570" s="271">
        <v>26</v>
      </c>
      <c r="Z1570" s="271"/>
      <c r="AA1570" s="271">
        <v>1500</v>
      </c>
      <c r="AB1570" s="272" t="s">
        <v>133</v>
      </c>
      <c r="AC1570" s="315"/>
      <c r="AD1570" s="271"/>
      <c r="AE1570" s="319">
        <v>871150095449740</v>
      </c>
      <c r="AF1570" s="271">
        <v>25</v>
      </c>
      <c r="AG1570" s="271" t="s">
        <v>113</v>
      </c>
      <c r="AH1570" s="2779">
        <v>5</v>
      </c>
      <c r="AL1570" s="2938"/>
    </row>
    <row r="1571" spans="2:38">
      <c r="B1571" s="2179"/>
      <c r="C1571" s="834" t="s">
        <v>2766</v>
      </c>
      <c r="D1571" s="834" t="s">
        <v>2193</v>
      </c>
      <c r="E1571" s="1483"/>
      <c r="F1571" s="194">
        <v>928049001805</v>
      </c>
      <c r="G1571" s="264">
        <v>8711500954510</v>
      </c>
      <c r="H1571" s="250" t="s">
        <v>1746</v>
      </c>
      <c r="I1571" s="250"/>
      <c r="J1571" s="431">
        <v>58</v>
      </c>
      <c r="K1571" s="274">
        <v>1600</v>
      </c>
      <c r="L1571" s="273"/>
      <c r="M1571" s="274">
        <v>15000</v>
      </c>
      <c r="N1571" s="899">
        <v>1</v>
      </c>
      <c r="O1571" s="274" t="s">
        <v>114</v>
      </c>
      <c r="P1571" s="3275">
        <v>605</v>
      </c>
      <c r="Q1571" s="14"/>
      <c r="R1571" s="1722"/>
      <c r="S1571" s="274"/>
      <c r="T1571" s="274"/>
      <c r="U1571" s="274"/>
      <c r="V1571" s="274" t="s">
        <v>1738</v>
      </c>
      <c r="W1571" s="284">
        <v>111</v>
      </c>
      <c r="X1571" s="284">
        <v>27</v>
      </c>
      <c r="Y1571" s="273">
        <v>26</v>
      </c>
      <c r="Z1571" s="273"/>
      <c r="AA1571" s="273">
        <v>1500</v>
      </c>
      <c r="AB1571" s="274" t="s">
        <v>133</v>
      </c>
      <c r="AC1571" s="899"/>
      <c r="AD1571" s="273"/>
      <c r="AE1571" s="2468">
        <v>871150095451040</v>
      </c>
      <c r="AF1571" s="273">
        <v>25</v>
      </c>
      <c r="AG1571" s="273" t="s">
        <v>113</v>
      </c>
      <c r="AH1571" s="2780">
        <v>5</v>
      </c>
      <c r="AL1571" s="2938"/>
    </row>
    <row r="1572" spans="2:38" ht="14.5" customHeight="1">
      <c r="B1572" s="3"/>
      <c r="C1572" s="14"/>
      <c r="D1572" s="14"/>
      <c r="E1572" s="8"/>
      <c r="F1572" s="20"/>
      <c r="G1572" s="2"/>
      <c r="H1572" s="3"/>
      <c r="I1572" s="3"/>
      <c r="J1572" s="325"/>
      <c r="K1572" s="325"/>
      <c r="L1572" s="292"/>
      <c r="M1572" s="293"/>
      <c r="N1572" s="6"/>
      <c r="O1572" s="325"/>
      <c r="P1572" s="702"/>
      <c r="Q1572" s="14"/>
      <c r="R1572" s="325"/>
      <c r="S1572" s="325"/>
      <c r="T1572" s="325"/>
      <c r="U1572" s="325"/>
      <c r="V1572" s="325"/>
      <c r="W1572" s="325"/>
      <c r="X1572" s="325"/>
      <c r="Y1572" s="292"/>
      <c r="Z1572" s="292"/>
      <c r="AA1572" s="292"/>
      <c r="AB1572" s="325"/>
      <c r="AC1572" s="296"/>
      <c r="AD1572" s="292"/>
      <c r="AE1572" s="292"/>
      <c r="AF1572" s="325"/>
      <c r="AG1572" s="325"/>
      <c r="AH1572" s="688"/>
      <c r="AI1572"/>
      <c r="AL1572" s="2938"/>
    </row>
    <row r="1573" spans="2:38">
      <c r="B1573" s="561" t="s">
        <v>2871</v>
      </c>
      <c r="C1573" s="1461" t="s">
        <v>2766</v>
      </c>
      <c r="D1573" s="1461" t="s">
        <v>2193</v>
      </c>
      <c r="E1573" s="1462"/>
      <c r="F1573" s="1487">
        <v>927927684018</v>
      </c>
      <c r="G1573" s="994">
        <v>8711500952271</v>
      </c>
      <c r="H1573" s="995" t="s">
        <v>1747</v>
      </c>
      <c r="I1573" s="995"/>
      <c r="J1573" s="996">
        <v>48</v>
      </c>
      <c r="K1573" s="1586">
        <v>4250</v>
      </c>
      <c r="L1573" s="1020"/>
      <c r="M1573" s="1586">
        <v>24000</v>
      </c>
      <c r="N1573" s="1587">
        <v>1</v>
      </c>
      <c r="O1573" s="1586" t="s">
        <v>134</v>
      </c>
      <c r="P1573" s="3270">
        <v>1230</v>
      </c>
      <c r="Q1573" s="14"/>
      <c r="R1573" s="1882"/>
      <c r="S1573" s="1586"/>
      <c r="T1573" s="1586"/>
      <c r="U1573" s="1586"/>
      <c r="V1573" s="1586" t="s">
        <v>121</v>
      </c>
      <c r="W1573" s="1018">
        <v>195</v>
      </c>
      <c r="X1573" s="1018">
        <v>88</v>
      </c>
      <c r="Y1573" s="1020">
        <v>17</v>
      </c>
      <c r="Z1573" s="1020"/>
      <c r="AA1573" s="1020">
        <v>1449</v>
      </c>
      <c r="AB1573" s="1586" t="s">
        <v>133</v>
      </c>
      <c r="AC1573" s="1587">
        <v>80</v>
      </c>
      <c r="AD1573" s="1020">
        <v>423550</v>
      </c>
      <c r="AE1573" s="1020">
        <v>871150095227155</v>
      </c>
      <c r="AF1573" s="1020">
        <v>40</v>
      </c>
      <c r="AG1573" s="1020" t="s">
        <v>113</v>
      </c>
      <c r="AH1573" s="2776">
        <v>5</v>
      </c>
      <c r="AL1573" s="2938"/>
    </row>
    <row r="1574" spans="2:38">
      <c r="B1574" s="2179"/>
      <c r="C1574" s="834" t="s">
        <v>2766</v>
      </c>
      <c r="D1574" s="834" t="s">
        <v>2193</v>
      </c>
      <c r="E1574" s="1483"/>
      <c r="F1574" s="2408">
        <v>927929684018</v>
      </c>
      <c r="G1574" s="909">
        <v>8711500952356</v>
      </c>
      <c r="H1574" s="986" t="s">
        <v>1748</v>
      </c>
      <c r="I1574" s="986"/>
      <c r="J1574" s="1037">
        <v>80</v>
      </c>
      <c r="K1574" s="1334">
        <v>6550</v>
      </c>
      <c r="L1574" s="910"/>
      <c r="M1574" s="1334">
        <v>24000</v>
      </c>
      <c r="N1574" s="1375">
        <v>1</v>
      </c>
      <c r="O1574" s="1334" t="s">
        <v>134</v>
      </c>
      <c r="P1574" s="3272">
        <v>1230</v>
      </c>
      <c r="Q1574" s="14"/>
      <c r="R1574" s="1884"/>
      <c r="S1574" s="1334"/>
      <c r="T1574" s="1334"/>
      <c r="U1574" s="1334"/>
      <c r="V1574" s="1334" t="s">
        <v>121</v>
      </c>
      <c r="W1574" s="1176">
        <v>152</v>
      </c>
      <c r="X1574" s="1176">
        <v>81</v>
      </c>
      <c r="Y1574" s="910">
        <v>17</v>
      </c>
      <c r="Z1574" s="910"/>
      <c r="AA1574" s="910">
        <v>1449</v>
      </c>
      <c r="AB1574" s="1334" t="s">
        <v>133</v>
      </c>
      <c r="AC1574" s="1375">
        <v>80</v>
      </c>
      <c r="AD1574" s="910">
        <v>423573</v>
      </c>
      <c r="AE1574" s="910">
        <v>871150095235655</v>
      </c>
      <c r="AF1574" s="910">
        <v>40</v>
      </c>
      <c r="AG1574" s="910" t="s">
        <v>113</v>
      </c>
      <c r="AH1574" s="2787">
        <v>5</v>
      </c>
      <c r="AL1574" s="2938"/>
    </row>
    <row r="1575" spans="2:38" ht="14.5" customHeight="1">
      <c r="B1575" s="3"/>
      <c r="C1575" s="14"/>
      <c r="D1575" s="14"/>
      <c r="E1575" s="14"/>
      <c r="F1575" s="2743" t="s">
        <v>2872</v>
      </c>
      <c r="G1575" s="11"/>
      <c r="H1575" s="3"/>
      <c r="I1575" s="3"/>
      <c r="J1575" s="325"/>
      <c r="K1575" s="325"/>
      <c r="L1575" s="292"/>
      <c r="M1575" s="293"/>
      <c r="N1575" s="6"/>
      <c r="O1575" s="325"/>
      <c r="P1575" s="145"/>
      <c r="Q1575" s="14"/>
      <c r="R1575" s="325"/>
      <c r="S1575" s="325"/>
      <c r="T1575" s="325"/>
      <c r="U1575" s="325"/>
      <c r="V1575" s="325"/>
      <c r="W1575" s="325"/>
      <c r="X1575" s="325"/>
      <c r="Y1575" s="292"/>
      <c r="Z1575" s="292"/>
      <c r="AA1575" s="292"/>
      <c r="AB1575" s="325"/>
      <c r="AC1575" s="296"/>
      <c r="AD1575" s="292"/>
      <c r="AE1575" s="2667"/>
      <c r="AF1575" s="325"/>
      <c r="AG1575" s="325"/>
      <c r="AH1575" s="688"/>
      <c r="AI1575"/>
      <c r="AL1575" s="2938"/>
    </row>
    <row r="1576" spans="2:38" ht="14.5" customHeight="1">
      <c r="B1576" s="3"/>
      <c r="C1576" s="14"/>
      <c r="D1576" s="14"/>
      <c r="E1576" s="14"/>
      <c r="F1576" s="93"/>
      <c r="G1576" s="11"/>
      <c r="H1576" s="3"/>
      <c r="I1576" s="3"/>
      <c r="J1576" s="325"/>
      <c r="K1576" s="325"/>
      <c r="L1576" s="292"/>
      <c r="M1576" s="293"/>
      <c r="N1576" s="6"/>
      <c r="O1576" s="325"/>
      <c r="P1576" s="145"/>
      <c r="Q1576" s="14"/>
      <c r="R1576" s="325"/>
      <c r="S1576" s="325"/>
      <c r="T1576" s="325"/>
      <c r="U1576" s="325"/>
      <c r="V1576" s="325"/>
      <c r="W1576" s="325"/>
      <c r="X1576" s="325"/>
      <c r="Y1576" s="292"/>
      <c r="Z1576" s="292"/>
      <c r="AA1576" s="292"/>
      <c r="AB1576" s="325"/>
      <c r="AC1576" s="296"/>
      <c r="AD1576" s="292"/>
      <c r="AE1576" s="2667"/>
      <c r="AF1576" s="325"/>
      <c r="AG1576" s="325"/>
      <c r="AH1576" s="688"/>
      <c r="AI1576"/>
      <c r="AL1576" s="2938"/>
    </row>
    <row r="1577" spans="2:38">
      <c r="B1577" s="561" t="s">
        <v>2873</v>
      </c>
      <c r="C1577" s="1461" t="s">
        <v>2766</v>
      </c>
      <c r="D1577" s="1461" t="s">
        <v>2193</v>
      </c>
      <c r="E1577" s="1462"/>
      <c r="F1577" s="3068">
        <v>927923083014</v>
      </c>
      <c r="G1577" s="206">
        <v>8711500558749</v>
      </c>
      <c r="H1577" s="771" t="s">
        <v>1749</v>
      </c>
      <c r="I1577" s="771"/>
      <c r="J1577" s="1538">
        <v>36</v>
      </c>
      <c r="K1577" s="1079">
        <v>3070</v>
      </c>
      <c r="L1577" s="1080"/>
      <c r="M1577" s="1539">
        <v>20000</v>
      </c>
      <c r="N1577" s="1623">
        <v>1</v>
      </c>
      <c r="O1577" s="1079" t="s">
        <v>134</v>
      </c>
      <c r="P1577" s="3273">
        <v>275</v>
      </c>
      <c r="Q1577" s="14"/>
      <c r="R1577" s="1723" t="s">
        <v>2308</v>
      </c>
      <c r="S1577" s="1079"/>
      <c r="T1577" s="1079"/>
      <c r="U1577" s="1079"/>
      <c r="V1577" s="1079" t="s">
        <v>147</v>
      </c>
      <c r="W1577" s="1529">
        <v>80</v>
      </c>
      <c r="X1577" s="1529">
        <v>85</v>
      </c>
      <c r="Y1577" s="1080">
        <v>26</v>
      </c>
      <c r="Z1577" s="1080"/>
      <c r="AA1577" s="1080">
        <v>970</v>
      </c>
      <c r="AB1577" s="1079" t="s">
        <v>133</v>
      </c>
      <c r="AC1577" s="1623">
        <v>82</v>
      </c>
      <c r="AD1577" s="1080">
        <v>423417</v>
      </c>
      <c r="AE1577" s="553">
        <v>871150055874940</v>
      </c>
      <c r="AF1577" s="1080">
        <v>25</v>
      </c>
      <c r="AG1577" s="1080" t="s">
        <v>113</v>
      </c>
      <c r="AH1577" s="2916">
        <v>5</v>
      </c>
      <c r="AL1577" s="2938"/>
    </row>
    <row r="1578" spans="2:38">
      <c r="B1578" s="2179"/>
      <c r="C1578" s="834" t="s">
        <v>2766</v>
      </c>
      <c r="D1578" s="834" t="s">
        <v>2193</v>
      </c>
      <c r="E1578" s="1483"/>
      <c r="F1578" s="663">
        <v>927923084014</v>
      </c>
      <c r="G1578" s="147">
        <v>8711500558770</v>
      </c>
      <c r="H1578" s="770" t="s">
        <v>1750</v>
      </c>
      <c r="I1578" s="770"/>
      <c r="J1578" s="1624">
        <v>36</v>
      </c>
      <c r="K1578" s="1131">
        <v>3100</v>
      </c>
      <c r="L1578" s="1943"/>
      <c r="M1578" s="1625">
        <v>20000</v>
      </c>
      <c r="N1578" s="1626">
        <v>1</v>
      </c>
      <c r="O1578" s="1131" t="s">
        <v>134</v>
      </c>
      <c r="P1578" s="3275">
        <v>275</v>
      </c>
      <c r="Q1578" s="14"/>
      <c r="R1578" s="2077" t="s">
        <v>2308</v>
      </c>
      <c r="S1578" s="1131"/>
      <c r="T1578" s="1131"/>
      <c r="U1578" s="1131"/>
      <c r="V1578" s="1131" t="s">
        <v>121</v>
      </c>
      <c r="W1578" s="2072">
        <v>80</v>
      </c>
      <c r="X1578" s="2072">
        <v>86</v>
      </c>
      <c r="Y1578" s="1943">
        <v>26</v>
      </c>
      <c r="Z1578" s="1943"/>
      <c r="AA1578" s="1943">
        <v>970</v>
      </c>
      <c r="AB1578" s="1131" t="s">
        <v>133</v>
      </c>
      <c r="AC1578" s="1626">
        <v>80</v>
      </c>
      <c r="AD1578" s="1943">
        <v>423418</v>
      </c>
      <c r="AE1578" s="492">
        <v>871150055877040</v>
      </c>
      <c r="AF1578" s="1943">
        <v>25</v>
      </c>
      <c r="AG1578" s="1943" t="s">
        <v>113</v>
      </c>
      <c r="AH1578" s="2917">
        <v>5</v>
      </c>
      <c r="AL1578" s="2938"/>
    </row>
    <row r="1579" spans="2:38" ht="14.5" customHeight="1">
      <c r="B1579" s="3"/>
      <c r="C1579" s="14"/>
      <c r="D1579" s="14"/>
      <c r="E1579" s="14"/>
      <c r="F1579" s="562"/>
      <c r="G1579" s="562"/>
      <c r="H1579" s="876"/>
      <c r="I1579" s="876"/>
      <c r="J1579" s="658"/>
      <c r="K1579" s="658"/>
      <c r="L1579" s="406"/>
      <c r="M1579" s="659"/>
      <c r="N1579" s="417"/>
      <c r="O1579" s="658"/>
      <c r="P1579" s="2523"/>
      <c r="Q1579" s="14"/>
      <c r="R1579" s="658"/>
      <c r="S1579" s="658"/>
      <c r="T1579" s="658"/>
      <c r="U1579" s="658"/>
      <c r="V1579" s="658"/>
      <c r="W1579" s="658"/>
      <c r="X1579" s="658"/>
      <c r="Y1579" s="406"/>
      <c r="Z1579" s="406"/>
      <c r="AA1579" s="406"/>
      <c r="AB1579" s="658"/>
      <c r="AC1579" s="417"/>
      <c r="AD1579" s="406"/>
      <c r="AE1579" s="406"/>
      <c r="AF1579" s="658"/>
      <c r="AG1579" s="658"/>
      <c r="AH1579" s="2896"/>
      <c r="AI1579"/>
      <c r="AL1579" s="2938"/>
    </row>
    <row r="1580" spans="2:38">
      <c r="B1580" s="561" t="s">
        <v>2874</v>
      </c>
      <c r="C1580" s="1461" t="s">
        <v>2766</v>
      </c>
      <c r="D1580" s="1461" t="s">
        <v>2193</v>
      </c>
      <c r="E1580" s="1462"/>
      <c r="F1580" s="748">
        <v>928000003340</v>
      </c>
      <c r="G1580" s="29">
        <v>8711500615688</v>
      </c>
      <c r="H1580" s="112" t="s">
        <v>1751</v>
      </c>
      <c r="I1580" s="112"/>
      <c r="J1580" s="382">
        <v>4</v>
      </c>
      <c r="K1580" s="1627">
        <v>130</v>
      </c>
      <c r="L1580" s="1944"/>
      <c r="M1580" s="421">
        <v>10000</v>
      </c>
      <c r="N1580" s="1628">
        <v>1</v>
      </c>
      <c r="O1580" s="1627" t="s">
        <v>134</v>
      </c>
      <c r="P1580" s="3273">
        <v>165</v>
      </c>
      <c r="Q1580" s="14"/>
      <c r="R1580" s="1886"/>
      <c r="S1580" s="1627"/>
      <c r="T1580" s="1627"/>
      <c r="U1580" s="1627"/>
      <c r="V1580" s="1627" t="s">
        <v>121</v>
      </c>
      <c r="W1580" s="2073">
        <v>29</v>
      </c>
      <c r="X1580" s="2073">
        <v>32</v>
      </c>
      <c r="Y1580" s="1944">
        <v>16</v>
      </c>
      <c r="Z1580" s="1944"/>
      <c r="AA1580" s="1944">
        <v>150</v>
      </c>
      <c r="AB1580" s="1627" t="s">
        <v>133</v>
      </c>
      <c r="AC1580" s="1628">
        <v>58</v>
      </c>
      <c r="AD1580" s="1944">
        <v>423486</v>
      </c>
      <c r="AE1580" s="400">
        <v>871150061568827</v>
      </c>
      <c r="AF1580" s="1944">
        <v>25</v>
      </c>
      <c r="AG1580" s="1944" t="s">
        <v>113</v>
      </c>
      <c r="AH1580" s="2918">
        <v>5</v>
      </c>
      <c r="AL1580" s="2938"/>
    </row>
    <row r="1581" spans="2:38">
      <c r="B1581" s="211"/>
      <c r="C1581" s="557" t="s">
        <v>2766</v>
      </c>
      <c r="D1581" s="557" t="s">
        <v>2193</v>
      </c>
      <c r="E1581" s="1463"/>
      <c r="F1581" s="99">
        <v>928000503340</v>
      </c>
      <c r="G1581" s="40">
        <v>8711500715838</v>
      </c>
      <c r="H1581" s="52" t="s">
        <v>1752</v>
      </c>
      <c r="I1581" s="52"/>
      <c r="J1581" s="347">
        <v>6</v>
      </c>
      <c r="K1581" s="1075">
        <v>260</v>
      </c>
      <c r="L1581" s="1076"/>
      <c r="M1581" s="338">
        <v>10000</v>
      </c>
      <c r="N1581" s="656">
        <v>1</v>
      </c>
      <c r="O1581" s="1075" t="s">
        <v>134</v>
      </c>
      <c r="P1581" s="3274">
        <v>165</v>
      </c>
      <c r="Q1581" s="14"/>
      <c r="R1581" s="1887"/>
      <c r="S1581" s="1075"/>
      <c r="T1581" s="1075"/>
      <c r="U1581" s="1075"/>
      <c r="V1581" s="1075" t="s">
        <v>121</v>
      </c>
      <c r="W1581" s="1156">
        <v>42</v>
      </c>
      <c r="X1581" s="1156">
        <v>43</v>
      </c>
      <c r="Y1581" s="1076">
        <v>16</v>
      </c>
      <c r="Z1581" s="1076"/>
      <c r="AA1581" s="1076">
        <v>212</v>
      </c>
      <c r="AB1581" s="1075" t="s">
        <v>133</v>
      </c>
      <c r="AC1581" s="656">
        <v>59</v>
      </c>
      <c r="AD1581" s="1076">
        <v>423488</v>
      </c>
      <c r="AE1581" s="340">
        <v>871150071583827</v>
      </c>
      <c r="AF1581" s="1076">
        <v>25</v>
      </c>
      <c r="AG1581" s="1076" t="s">
        <v>113</v>
      </c>
      <c r="AH1581" s="2919">
        <v>5</v>
      </c>
      <c r="AL1581" s="2938"/>
    </row>
    <row r="1582" spans="2:38">
      <c r="B1582" s="2177"/>
      <c r="C1582" s="557" t="s">
        <v>2766</v>
      </c>
      <c r="D1582" s="557" t="s">
        <v>2193</v>
      </c>
      <c r="E1582" s="1463"/>
      <c r="F1582" s="99">
        <v>928001003318</v>
      </c>
      <c r="G1582" s="40">
        <v>8711500704733</v>
      </c>
      <c r="H1582" s="52" t="s">
        <v>1753</v>
      </c>
      <c r="I1582" s="52"/>
      <c r="J1582" s="347">
        <v>8</v>
      </c>
      <c r="K1582" s="1075">
        <v>380</v>
      </c>
      <c r="L1582" s="1076"/>
      <c r="M1582" s="338">
        <v>10000</v>
      </c>
      <c r="N1582" s="656">
        <v>1</v>
      </c>
      <c r="O1582" s="1075" t="s">
        <v>134</v>
      </c>
      <c r="P1582" s="3274">
        <v>180</v>
      </c>
      <c r="Q1582" s="14"/>
      <c r="R1582" s="1887"/>
      <c r="S1582" s="1075"/>
      <c r="T1582" s="1075"/>
      <c r="U1582" s="1075"/>
      <c r="V1582" s="1075" t="s">
        <v>121</v>
      </c>
      <c r="W1582" s="1156">
        <v>56</v>
      </c>
      <c r="X1582" s="1156">
        <v>47</v>
      </c>
      <c r="Y1582" s="1076">
        <v>16</v>
      </c>
      <c r="Z1582" s="1076"/>
      <c r="AA1582" s="1076">
        <v>288</v>
      </c>
      <c r="AB1582" s="1075" t="s">
        <v>133</v>
      </c>
      <c r="AC1582" s="656">
        <v>59</v>
      </c>
      <c r="AD1582" s="1076">
        <v>423491</v>
      </c>
      <c r="AE1582" s="340">
        <v>871150070473327</v>
      </c>
      <c r="AF1582" s="1076">
        <v>25</v>
      </c>
      <c r="AG1582" s="1076" t="s">
        <v>113</v>
      </c>
      <c r="AH1582" s="2919">
        <v>5</v>
      </c>
      <c r="AL1582" s="2938"/>
    </row>
    <row r="1583" spans="2:38">
      <c r="B1583" s="2179"/>
      <c r="C1583" s="834" t="s">
        <v>2766</v>
      </c>
      <c r="D1583" s="834" t="s">
        <v>2193</v>
      </c>
      <c r="E1583" s="1483"/>
      <c r="F1583" s="166">
        <v>928001503340</v>
      </c>
      <c r="G1583" s="55">
        <v>8711500704757</v>
      </c>
      <c r="H1583" s="54" t="s">
        <v>1754</v>
      </c>
      <c r="I1583" s="54"/>
      <c r="J1583" s="432">
        <v>13</v>
      </c>
      <c r="K1583" s="1077">
        <v>835</v>
      </c>
      <c r="L1583" s="1078"/>
      <c r="M1583" s="429">
        <v>8000</v>
      </c>
      <c r="N1583" s="1629">
        <v>1</v>
      </c>
      <c r="O1583" s="1077" t="s">
        <v>134</v>
      </c>
      <c r="P1583" s="3275">
        <v>185</v>
      </c>
      <c r="Q1583" s="14"/>
      <c r="R1583" s="1888"/>
      <c r="S1583" s="1077"/>
      <c r="T1583" s="1077"/>
      <c r="U1583" s="1077"/>
      <c r="V1583" s="1077" t="s">
        <v>121</v>
      </c>
      <c r="W1583" s="1517">
        <v>90</v>
      </c>
      <c r="X1583" s="1517">
        <v>64</v>
      </c>
      <c r="Y1583" s="1078">
        <v>16</v>
      </c>
      <c r="Z1583" s="1078"/>
      <c r="AA1583" s="1078">
        <v>517</v>
      </c>
      <c r="AB1583" s="1077" t="s">
        <v>133</v>
      </c>
      <c r="AC1583" s="1629">
        <v>59</v>
      </c>
      <c r="AD1583" s="1078">
        <v>423498</v>
      </c>
      <c r="AE1583" s="428">
        <v>871150070475727</v>
      </c>
      <c r="AF1583" s="1078">
        <v>25</v>
      </c>
      <c r="AG1583" s="1078" t="s">
        <v>113</v>
      </c>
      <c r="AH1583" s="2920">
        <v>5</v>
      </c>
      <c r="AL1583" s="2938"/>
    </row>
    <row r="1584" spans="2:38" ht="14.5" customHeight="1">
      <c r="B1584" s="3"/>
      <c r="C1584" s="14"/>
      <c r="D1584" s="14"/>
      <c r="E1584" s="8"/>
      <c r="F1584" s="2743" t="s">
        <v>1755</v>
      </c>
      <c r="G1584" s="93"/>
      <c r="H1584" s="94"/>
      <c r="I1584" s="94"/>
      <c r="J1584" s="350"/>
      <c r="K1584" s="350"/>
      <c r="L1584" s="397"/>
      <c r="M1584" s="346"/>
      <c r="N1584" s="514"/>
      <c r="O1584" s="350"/>
      <c r="P1584" s="145"/>
      <c r="Q1584" s="14"/>
      <c r="R1584" s="350"/>
      <c r="S1584" s="350"/>
      <c r="T1584" s="350"/>
      <c r="U1584" s="350"/>
      <c r="V1584" s="350"/>
      <c r="W1584" s="350"/>
      <c r="X1584" s="350"/>
      <c r="Y1584" s="397"/>
      <c r="Z1584" s="397"/>
      <c r="AA1584" s="397"/>
      <c r="AB1584" s="350"/>
      <c r="AC1584" s="514"/>
      <c r="AD1584" s="397"/>
      <c r="AE1584" s="397"/>
      <c r="AF1584" s="350"/>
      <c r="AG1584" s="350"/>
      <c r="AH1584" s="2790"/>
      <c r="AI1584"/>
      <c r="AL1584" s="2938"/>
    </row>
    <row r="1585" spans="2:38" ht="14.5" customHeight="1">
      <c r="B1585" s="3"/>
      <c r="C1585" s="14"/>
      <c r="D1585" s="14"/>
      <c r="E1585" s="8"/>
      <c r="F1585" s="526"/>
      <c r="G1585" s="93"/>
      <c r="H1585" s="94"/>
      <c r="I1585" s="94"/>
      <c r="J1585" s="350"/>
      <c r="K1585" s="350"/>
      <c r="L1585" s="397"/>
      <c r="M1585" s="346"/>
      <c r="N1585" s="514"/>
      <c r="O1585" s="350"/>
      <c r="P1585" s="145"/>
      <c r="Q1585" s="14"/>
      <c r="R1585" s="350"/>
      <c r="S1585" s="350"/>
      <c r="T1585" s="350"/>
      <c r="U1585" s="350"/>
      <c r="V1585" s="350"/>
      <c r="W1585" s="350"/>
      <c r="X1585" s="350"/>
      <c r="Y1585" s="397"/>
      <c r="Z1585" s="397"/>
      <c r="AA1585" s="397"/>
      <c r="AB1585" s="350"/>
      <c r="AC1585" s="514"/>
      <c r="AD1585" s="397"/>
      <c r="AE1585" s="397"/>
      <c r="AF1585" s="350"/>
      <c r="AG1585" s="350"/>
      <c r="AH1585" s="2790"/>
      <c r="AI1585"/>
      <c r="AL1585" s="2938"/>
    </row>
    <row r="1586" spans="2:38">
      <c r="B1586" s="561" t="s">
        <v>2875</v>
      </c>
      <c r="C1586" s="1461" t="s">
        <v>2766</v>
      </c>
      <c r="D1586" s="1461" t="s">
        <v>2193</v>
      </c>
      <c r="E1586" s="1462"/>
      <c r="F1586" s="1487">
        <v>928026384070</v>
      </c>
      <c r="G1586" s="994">
        <v>8711500559685</v>
      </c>
      <c r="H1586" s="995" t="s">
        <v>1757</v>
      </c>
      <c r="I1586" s="995"/>
      <c r="J1586" s="996">
        <v>32</v>
      </c>
      <c r="K1586" s="1586">
        <v>2375</v>
      </c>
      <c r="L1586" s="1020"/>
      <c r="M1586" s="1586">
        <v>9000</v>
      </c>
      <c r="N1586" s="1587">
        <v>1</v>
      </c>
      <c r="O1586" s="1586" t="s">
        <v>134</v>
      </c>
      <c r="P1586" s="3270">
        <v>260</v>
      </c>
      <c r="Q1586" s="14"/>
      <c r="R1586" s="1882"/>
      <c r="S1586" s="1586"/>
      <c r="T1586" s="1586"/>
      <c r="U1586" s="1586"/>
      <c r="V1586" s="1586" t="s">
        <v>121</v>
      </c>
      <c r="W1586" s="1018">
        <v>81</v>
      </c>
      <c r="X1586" s="1018">
        <v>74</v>
      </c>
      <c r="Y1586" s="1020">
        <v>299</v>
      </c>
      <c r="Z1586" s="1020"/>
      <c r="AA1586" s="1020">
        <v>26.2</v>
      </c>
      <c r="AB1586" s="1586" t="s">
        <v>133</v>
      </c>
      <c r="AC1586" s="1587">
        <v>80</v>
      </c>
      <c r="AD1586" s="1020">
        <v>423509</v>
      </c>
      <c r="AE1586" s="1020">
        <v>871150055968515</v>
      </c>
      <c r="AF1586" s="1020">
        <v>12</v>
      </c>
      <c r="AG1586" s="1020" t="s">
        <v>113</v>
      </c>
      <c r="AH1586" s="2776">
        <v>5</v>
      </c>
      <c r="AJ1586" s="1277"/>
      <c r="AL1586" s="2938"/>
    </row>
    <row r="1587" spans="2:38">
      <c r="B1587" s="2177"/>
      <c r="C1587" s="557" t="s">
        <v>2766</v>
      </c>
      <c r="D1587" s="557" t="s">
        <v>2193</v>
      </c>
      <c r="E1587" s="1463"/>
      <c r="F1587" s="1008">
        <v>928027483070</v>
      </c>
      <c r="G1587" s="988">
        <v>8711500284761</v>
      </c>
      <c r="H1587" s="535" t="s">
        <v>1758</v>
      </c>
      <c r="I1587" s="535"/>
      <c r="J1587" s="989">
        <v>40</v>
      </c>
      <c r="K1587" s="520">
        <v>3200</v>
      </c>
      <c r="L1587" s="915"/>
      <c r="M1587" s="520">
        <v>9000</v>
      </c>
      <c r="N1587" s="1004">
        <v>1</v>
      </c>
      <c r="O1587" s="520" t="s">
        <v>134</v>
      </c>
      <c r="P1587" s="3271">
        <v>280</v>
      </c>
      <c r="Q1587" s="14"/>
      <c r="R1587" s="1883"/>
      <c r="S1587" s="520"/>
      <c r="T1587" s="520"/>
      <c r="U1587" s="520"/>
      <c r="V1587" s="520" t="s">
        <v>147</v>
      </c>
      <c r="W1587" s="509">
        <v>110</v>
      </c>
      <c r="X1587" s="509">
        <v>80</v>
      </c>
      <c r="Y1587" s="915">
        <v>393</v>
      </c>
      <c r="Z1587" s="915"/>
      <c r="AA1587" s="915">
        <v>26.2</v>
      </c>
      <c r="AB1587" s="520" t="s">
        <v>133</v>
      </c>
      <c r="AC1587" s="1004">
        <v>80</v>
      </c>
      <c r="AD1587" s="915">
        <v>423511</v>
      </c>
      <c r="AE1587" s="915">
        <v>871150028476115</v>
      </c>
      <c r="AF1587" s="915">
        <v>12</v>
      </c>
      <c r="AG1587" s="915" t="s">
        <v>113</v>
      </c>
      <c r="AH1587" s="2784">
        <v>5</v>
      </c>
      <c r="AJ1587" s="1277"/>
      <c r="AL1587" s="2938"/>
    </row>
    <row r="1588" spans="2:38">
      <c r="B1588" s="2179"/>
      <c r="C1588" s="834" t="s">
        <v>2766</v>
      </c>
      <c r="D1588" s="834" t="s">
        <v>2193</v>
      </c>
      <c r="E1588" s="1483"/>
      <c r="F1588" s="2408">
        <v>928027484070</v>
      </c>
      <c r="G1588" s="909">
        <v>8711500284747</v>
      </c>
      <c r="H1588" s="986" t="s">
        <v>1759</v>
      </c>
      <c r="I1588" s="986"/>
      <c r="J1588" s="1037">
        <v>40</v>
      </c>
      <c r="K1588" s="1334">
        <v>3200</v>
      </c>
      <c r="L1588" s="910"/>
      <c r="M1588" s="1334">
        <v>9000</v>
      </c>
      <c r="N1588" s="1375">
        <v>1</v>
      </c>
      <c r="O1588" s="1334" t="s">
        <v>134</v>
      </c>
      <c r="P1588" s="3272">
        <v>280</v>
      </c>
      <c r="Q1588" s="14"/>
      <c r="R1588" s="1884"/>
      <c r="S1588" s="1334"/>
      <c r="T1588" s="1334"/>
      <c r="U1588" s="1334"/>
      <c r="V1588" s="1334" t="s">
        <v>121</v>
      </c>
      <c r="W1588" s="1176">
        <v>110</v>
      </c>
      <c r="X1588" s="1176">
        <v>80</v>
      </c>
      <c r="Y1588" s="910">
        <v>393</v>
      </c>
      <c r="Z1588" s="910"/>
      <c r="AA1588" s="910">
        <v>26.2</v>
      </c>
      <c r="AB1588" s="1334" t="s">
        <v>133</v>
      </c>
      <c r="AC1588" s="1375">
        <v>80</v>
      </c>
      <c r="AD1588" s="910">
        <v>423512</v>
      </c>
      <c r="AE1588" s="910">
        <v>871150028474715</v>
      </c>
      <c r="AF1588" s="910">
        <v>12</v>
      </c>
      <c r="AG1588" s="910" t="s">
        <v>113</v>
      </c>
      <c r="AH1588" s="2787">
        <v>5</v>
      </c>
      <c r="AJ1588" s="1277"/>
      <c r="AL1588" s="2938"/>
    </row>
    <row r="1589" spans="2:38" ht="14.5" customHeight="1">
      <c r="B1589" s="3"/>
      <c r="C1589" s="14"/>
      <c r="D1589" s="14"/>
      <c r="E1589" s="14"/>
      <c r="F1589" s="20"/>
      <c r="G1589" s="2"/>
      <c r="H1589" s="3"/>
      <c r="I1589" s="3"/>
      <c r="J1589" s="325"/>
      <c r="K1589" s="325"/>
      <c r="L1589" s="292"/>
      <c r="M1589" s="293"/>
      <c r="N1589" s="6"/>
      <c r="O1589" s="325"/>
      <c r="P1589" s="145"/>
      <c r="Q1589" s="14"/>
      <c r="R1589" s="325"/>
      <c r="S1589" s="325"/>
      <c r="T1589" s="325"/>
      <c r="U1589" s="325"/>
      <c r="V1589" s="325"/>
      <c r="W1589" s="325"/>
      <c r="X1589" s="325"/>
      <c r="Y1589" s="292"/>
      <c r="Z1589" s="292"/>
      <c r="AA1589" s="292"/>
      <c r="AB1589" s="325"/>
      <c r="AC1589" s="296"/>
      <c r="AD1589" s="292"/>
      <c r="AE1589" s="292"/>
      <c r="AF1589" s="325"/>
      <c r="AG1589" s="325"/>
      <c r="AH1589" s="688"/>
      <c r="AI1589"/>
      <c r="AL1589" s="2938"/>
    </row>
    <row r="1590" spans="2:38">
      <c r="B1590" s="1657" t="s">
        <v>2876</v>
      </c>
      <c r="C1590" s="1395" t="s">
        <v>2766</v>
      </c>
      <c r="D1590" s="1395" t="s">
        <v>2193</v>
      </c>
      <c r="E1590" s="1501"/>
      <c r="F1590" s="2405">
        <v>928037703332</v>
      </c>
      <c r="G1590" s="2405">
        <v>8711500261359</v>
      </c>
      <c r="H1590" s="3266" t="s">
        <v>1760</v>
      </c>
      <c r="I1590" s="3266"/>
      <c r="J1590" s="2409">
        <v>20</v>
      </c>
      <c r="K1590" s="1571">
        <v>940</v>
      </c>
      <c r="L1590" s="1941"/>
      <c r="M1590" s="2407">
        <v>26000</v>
      </c>
      <c r="N1590" s="1572">
        <v>1</v>
      </c>
      <c r="O1590" s="1571" t="s">
        <v>134</v>
      </c>
      <c r="P1590" s="2456">
        <v>1122</v>
      </c>
      <c r="Q1590" s="14"/>
      <c r="R1590" s="3267"/>
      <c r="S1590" s="2411"/>
      <c r="T1590" s="2411"/>
      <c r="U1590" s="2411"/>
      <c r="V1590" s="2411" t="s">
        <v>121</v>
      </c>
      <c r="W1590" s="2416">
        <v>58</v>
      </c>
      <c r="X1590" s="2416">
        <v>47</v>
      </c>
      <c r="Y1590" s="2412">
        <v>41</v>
      </c>
      <c r="Z1590" s="2412"/>
      <c r="AA1590" s="2412">
        <v>590</v>
      </c>
      <c r="AB1590" s="2411" t="s">
        <v>133</v>
      </c>
      <c r="AC1590" s="3268">
        <v>60</v>
      </c>
      <c r="AD1590" s="2412">
        <v>423514</v>
      </c>
      <c r="AE1590" s="3269">
        <v>871150026135940</v>
      </c>
      <c r="AF1590" s="2412">
        <v>25</v>
      </c>
      <c r="AG1590" s="2412" t="s">
        <v>113</v>
      </c>
      <c r="AH1590" s="3115">
        <v>5</v>
      </c>
      <c r="AL1590" s="2938"/>
    </row>
    <row r="1591" spans="2:38" ht="14.5" customHeight="1">
      <c r="B1591" s="24"/>
      <c r="C1591" s="14"/>
      <c r="D1591" s="14"/>
      <c r="E1591" s="14"/>
      <c r="F1591" s="2759" t="s">
        <v>2877</v>
      </c>
      <c r="G1591" s="13"/>
      <c r="H1591" s="24"/>
      <c r="I1591" s="24"/>
      <c r="J1591" s="327"/>
      <c r="K1591" s="327"/>
      <c r="L1591" s="297"/>
      <c r="M1591" s="298"/>
      <c r="N1591" s="294"/>
      <c r="O1591" s="327"/>
      <c r="P1591" s="145"/>
      <c r="Q1591" s="14"/>
      <c r="R1591" s="327"/>
      <c r="S1591" s="327"/>
      <c r="T1591" s="327"/>
      <c r="U1591" s="327"/>
      <c r="V1591" s="327"/>
      <c r="W1591" s="327"/>
      <c r="X1591" s="327"/>
      <c r="Y1591" s="297"/>
      <c r="Z1591" s="297"/>
      <c r="AA1591" s="297"/>
      <c r="AB1591" s="327"/>
      <c r="AC1591" s="294"/>
      <c r="AD1591" s="297"/>
      <c r="AE1591" s="297"/>
      <c r="AF1591" s="327"/>
      <c r="AG1591" s="327"/>
      <c r="AH1591" s="2841"/>
      <c r="AI1591"/>
      <c r="AL1591" s="2938"/>
    </row>
    <row r="1592" spans="2:38" ht="14.5" customHeight="1">
      <c r="B1592" s="24"/>
      <c r="C1592" s="14"/>
      <c r="D1592" s="14"/>
      <c r="E1592" s="14"/>
      <c r="F1592" s="22"/>
      <c r="G1592" s="13"/>
      <c r="H1592" s="24"/>
      <c r="I1592" s="24"/>
      <c r="J1592" s="297"/>
      <c r="K1592" s="297"/>
      <c r="L1592" s="297"/>
      <c r="M1592" s="298"/>
      <c r="N1592" s="299"/>
      <c r="O1592" s="297"/>
      <c r="P1592" s="145"/>
      <c r="Q1592" s="14"/>
      <c r="R1592" s="297"/>
      <c r="S1592" s="297"/>
      <c r="T1592" s="297"/>
      <c r="U1592" s="297"/>
      <c r="V1592" s="297"/>
      <c r="W1592" s="297"/>
      <c r="X1592" s="297"/>
      <c r="Y1592" s="297"/>
      <c r="Z1592" s="297"/>
      <c r="AA1592" s="297"/>
      <c r="AB1592" s="297"/>
      <c r="AC1592" s="294"/>
      <c r="AD1592" s="297"/>
      <c r="AE1592" s="297"/>
      <c r="AF1592" s="297"/>
      <c r="AG1592" s="297"/>
      <c r="AH1592" s="2841"/>
      <c r="AI1592"/>
      <c r="AL1592" s="2938"/>
    </row>
    <row r="1593" spans="2:38">
      <c r="B1593" s="561" t="s">
        <v>2878</v>
      </c>
      <c r="C1593" s="1461" t="s">
        <v>2766</v>
      </c>
      <c r="D1593" s="1461" t="s">
        <v>2193</v>
      </c>
      <c r="E1593" s="1462"/>
      <c r="F1593" s="92">
        <v>928392220230</v>
      </c>
      <c r="G1593" s="38">
        <v>8711500697691</v>
      </c>
      <c r="H1593" s="600" t="s">
        <v>1762</v>
      </c>
      <c r="I1593" s="600"/>
      <c r="J1593" s="269"/>
      <c r="K1593" s="269"/>
      <c r="L1593" s="269"/>
      <c r="M1593" s="270">
        <v>10000</v>
      </c>
      <c r="N1593" s="1530">
        <v>1</v>
      </c>
      <c r="O1593" s="269"/>
      <c r="P1593" s="3270">
        <v>23</v>
      </c>
      <c r="Q1593" s="14"/>
      <c r="R1593" s="1768"/>
      <c r="S1593" s="269"/>
      <c r="T1593" s="269"/>
      <c r="U1593" s="269"/>
      <c r="V1593" s="269"/>
      <c r="W1593" s="295" t="s">
        <v>198</v>
      </c>
      <c r="X1593" s="295"/>
      <c r="Y1593" s="269"/>
      <c r="Z1593" s="269"/>
      <c r="AA1593" s="269"/>
      <c r="AB1593" s="269"/>
      <c r="AC1593" s="1530"/>
      <c r="AD1593" s="269"/>
      <c r="AE1593" s="269">
        <v>871150069769133</v>
      </c>
      <c r="AF1593" s="269">
        <v>25</v>
      </c>
      <c r="AG1593" s="269" t="s">
        <v>113</v>
      </c>
      <c r="AH1593" s="2782">
        <v>0.5</v>
      </c>
      <c r="AJ1593" s="292"/>
      <c r="AL1593" s="2938"/>
    </row>
    <row r="1594" spans="2:38">
      <c r="B1594" s="2179"/>
      <c r="C1594" s="834" t="s">
        <v>2766</v>
      </c>
      <c r="D1594" s="834" t="s">
        <v>2193</v>
      </c>
      <c r="E1594" s="1483"/>
      <c r="F1594" s="194">
        <v>928390720230</v>
      </c>
      <c r="G1594" s="47">
        <v>8711500697509</v>
      </c>
      <c r="H1594" s="249" t="s">
        <v>1763</v>
      </c>
      <c r="I1594" s="249"/>
      <c r="J1594" s="273"/>
      <c r="K1594" s="273"/>
      <c r="L1594" s="273"/>
      <c r="M1594" s="274">
        <v>10000</v>
      </c>
      <c r="N1594" s="899">
        <v>1</v>
      </c>
      <c r="O1594" s="273"/>
      <c r="P1594" s="3272">
        <v>23</v>
      </c>
      <c r="Q1594" s="14"/>
      <c r="R1594" s="1769"/>
      <c r="S1594" s="273"/>
      <c r="T1594" s="273"/>
      <c r="U1594" s="273"/>
      <c r="V1594" s="273"/>
      <c r="W1594" s="284" t="s">
        <v>198</v>
      </c>
      <c r="X1594" s="284"/>
      <c r="Y1594" s="273"/>
      <c r="Z1594" s="273"/>
      <c r="AA1594" s="273"/>
      <c r="AB1594" s="273"/>
      <c r="AC1594" s="899"/>
      <c r="AD1594" s="273"/>
      <c r="AE1594" s="273">
        <v>871150069750933</v>
      </c>
      <c r="AF1594" s="273">
        <v>25</v>
      </c>
      <c r="AG1594" s="273" t="s">
        <v>113</v>
      </c>
      <c r="AH1594" s="2780">
        <v>0.5</v>
      </c>
      <c r="AJ1594" s="292"/>
      <c r="AL1594" s="2938"/>
    </row>
    <row r="1595" spans="2:38" ht="14.5" customHeight="1">
      <c r="B1595" s="3"/>
      <c r="C1595" s="14"/>
      <c r="D1595" s="14"/>
      <c r="E1595" s="14"/>
      <c r="F1595" s="20"/>
      <c r="G1595" s="20"/>
      <c r="H1595" s="3"/>
      <c r="I1595" s="3"/>
      <c r="J1595" s="292"/>
      <c r="K1595" s="292"/>
      <c r="L1595" s="292"/>
      <c r="M1595" s="293"/>
      <c r="N1595" s="6"/>
      <c r="O1595" s="292"/>
      <c r="P1595" s="18"/>
      <c r="Q1595" s="14"/>
      <c r="R1595" s="292"/>
      <c r="S1595" s="292"/>
      <c r="T1595" s="292"/>
      <c r="U1595" s="292"/>
      <c r="V1595" s="292"/>
      <c r="W1595" s="292"/>
      <c r="X1595" s="292"/>
      <c r="Y1595" s="292"/>
      <c r="Z1595" s="292"/>
      <c r="AA1595" s="292"/>
      <c r="AB1595" s="292"/>
      <c r="AC1595" s="296"/>
      <c r="AD1595" s="292"/>
      <c r="AE1595" s="292"/>
      <c r="AF1595" s="292"/>
      <c r="AG1595" s="292"/>
      <c r="AH1595" s="688"/>
      <c r="AI1595"/>
      <c r="AL1595" s="2938"/>
    </row>
    <row r="1596" spans="2:38">
      <c r="B1596" s="1657" t="s">
        <v>2879</v>
      </c>
      <c r="C1596" s="1395" t="s">
        <v>2766</v>
      </c>
      <c r="D1596" s="1395" t="s">
        <v>2193</v>
      </c>
      <c r="E1596" s="1501"/>
      <c r="F1596" s="2934">
        <v>926000192703</v>
      </c>
      <c r="G1596" s="1251">
        <v>8711500764973</v>
      </c>
      <c r="H1596" s="1618" t="s">
        <v>1764</v>
      </c>
      <c r="I1596" s="1618"/>
      <c r="J1596" s="1227" t="s">
        <v>3058</v>
      </c>
      <c r="K1596" s="1227"/>
      <c r="L1596" s="1227"/>
      <c r="M1596" s="1620">
        <v>10000</v>
      </c>
      <c r="N1596" s="1398">
        <v>1</v>
      </c>
      <c r="O1596" s="1227"/>
      <c r="P1596" s="2509">
        <v>345</v>
      </c>
      <c r="Q1596" s="14"/>
      <c r="R1596" s="1849"/>
      <c r="S1596" s="1227"/>
      <c r="T1596" s="1227"/>
      <c r="U1596" s="1227"/>
      <c r="V1596" s="1227"/>
      <c r="W1596" s="1638" t="s">
        <v>198</v>
      </c>
      <c r="X1596" s="1638"/>
      <c r="Y1596" s="1227"/>
      <c r="Z1596" s="1227"/>
      <c r="AA1596" s="1227"/>
      <c r="AB1596" s="1227"/>
      <c r="AC1596" s="1398"/>
      <c r="AD1596" s="1227"/>
      <c r="AE1596" s="1227">
        <v>871150076497326</v>
      </c>
      <c r="AF1596" s="1227">
        <v>25</v>
      </c>
      <c r="AG1596" s="1227" t="s">
        <v>113</v>
      </c>
      <c r="AH1596" s="2889">
        <v>0.5</v>
      </c>
      <c r="AL1596" s="2938"/>
    </row>
    <row r="1597" spans="2:38" ht="14.5" customHeight="1">
      <c r="B1597" s="3"/>
      <c r="C1597" s="14"/>
      <c r="D1597" s="14"/>
      <c r="E1597" s="14"/>
      <c r="F1597" s="2"/>
      <c r="G1597" s="2"/>
      <c r="H1597" s="3"/>
      <c r="I1597" s="3"/>
      <c r="J1597" s="292"/>
      <c r="K1597" s="292"/>
      <c r="L1597" s="292"/>
      <c r="M1597" s="6"/>
      <c r="N1597" s="145"/>
      <c r="O1597" s="292"/>
      <c r="P1597" s="2524"/>
      <c r="Q1597" s="14"/>
      <c r="R1597" s="292"/>
      <c r="S1597" s="292"/>
      <c r="T1597" s="292"/>
      <c r="U1597" s="292"/>
      <c r="V1597" s="292"/>
      <c r="W1597" s="292"/>
      <c r="X1597" s="292"/>
      <c r="Y1597" s="292"/>
      <c r="Z1597" s="292"/>
      <c r="AA1597" s="292"/>
      <c r="AB1597" s="292"/>
      <c r="AC1597" s="145"/>
      <c r="AD1597" s="292"/>
      <c r="AE1597" s="292"/>
      <c r="AF1597" s="292"/>
      <c r="AG1597" s="292"/>
      <c r="AH1597" s="688"/>
      <c r="AI1597"/>
      <c r="AL1597" s="2938"/>
    </row>
    <row r="1598" spans="2:38" s="1484" customFormat="1" ht="15" customHeight="1">
      <c r="B1598" s="1484" t="s">
        <v>2928</v>
      </c>
      <c r="J1598" s="1666"/>
      <c r="K1598" s="1666"/>
      <c r="L1598" s="1901"/>
      <c r="M1598" s="1666"/>
      <c r="N1598" s="1666"/>
      <c r="O1598" s="1666"/>
      <c r="P1598" s="33"/>
      <c r="R1598" s="1666"/>
      <c r="S1598" s="1666"/>
      <c r="T1598" s="1666"/>
      <c r="U1598" s="1666"/>
      <c r="V1598" s="1666"/>
      <c r="W1598" s="1666"/>
      <c r="X1598" s="1666"/>
      <c r="Y1598" s="1901"/>
      <c r="Z1598" s="1901"/>
      <c r="AA1598" s="1901"/>
      <c r="AB1598" s="1666"/>
      <c r="AC1598" s="2483"/>
      <c r="AD1598" s="1901"/>
      <c r="AE1598" s="1901"/>
      <c r="AF1598" s="1666"/>
      <c r="AG1598" s="1666"/>
      <c r="AH1598" s="2791"/>
      <c r="AJ1598"/>
      <c r="AK1598" s="2933"/>
      <c r="AL1598" s="2938"/>
    </row>
    <row r="1599" spans="2:38">
      <c r="B1599" s="1657" t="s">
        <v>2881</v>
      </c>
      <c r="C1599" s="1395" t="s">
        <v>2766</v>
      </c>
      <c r="D1599" s="1395" t="s">
        <v>2193</v>
      </c>
      <c r="E1599" s="1501"/>
      <c r="F1599" s="2344">
        <v>927906583014</v>
      </c>
      <c r="G1599" s="1610">
        <v>8711500950338</v>
      </c>
      <c r="H1599" s="1631" t="s">
        <v>1765</v>
      </c>
      <c r="I1599" s="1631"/>
      <c r="J1599" s="1612">
        <v>18</v>
      </c>
      <c r="K1599" s="1632">
        <v>1200</v>
      </c>
      <c r="L1599" s="1945"/>
      <c r="M1599" s="1571">
        <v>34000</v>
      </c>
      <c r="N1599" s="1633">
        <v>3</v>
      </c>
      <c r="O1599" s="1632" t="s">
        <v>134</v>
      </c>
      <c r="P1599" s="2456">
        <v>340</v>
      </c>
      <c r="Q1599" s="14"/>
      <c r="R1599" s="1889" t="s">
        <v>760</v>
      </c>
      <c r="S1599" s="1632"/>
      <c r="T1599" s="1632"/>
      <c r="U1599" s="1632" t="s">
        <v>1766</v>
      </c>
      <c r="V1599" s="1632" t="s">
        <v>147</v>
      </c>
      <c r="W1599" s="2074">
        <v>96</v>
      </c>
      <c r="X1599" s="2074">
        <v>66</v>
      </c>
      <c r="Y1599" s="1945">
        <v>27.1</v>
      </c>
      <c r="Z1599" s="1945"/>
      <c r="AA1599" s="1945">
        <v>142.9</v>
      </c>
      <c r="AB1599" s="1632" t="s">
        <v>133</v>
      </c>
      <c r="AC1599" s="1633">
        <v>82</v>
      </c>
      <c r="AD1599" s="1945">
        <v>423294</v>
      </c>
      <c r="AE1599" s="1941">
        <v>871150095033870</v>
      </c>
      <c r="AF1599" s="1945">
        <v>10</v>
      </c>
      <c r="AG1599" s="1945" t="s">
        <v>113</v>
      </c>
      <c r="AH1599" s="2921">
        <v>5</v>
      </c>
      <c r="AL1599" s="2938"/>
    </row>
    <row r="1600" spans="2:38" ht="14.5" customHeight="1">
      <c r="B1600" s="3"/>
      <c r="C1600" s="14"/>
      <c r="D1600" s="14"/>
      <c r="E1600" s="14"/>
      <c r="F1600" s="2759" t="s">
        <v>2882</v>
      </c>
      <c r="G1600" s="2"/>
      <c r="H1600" s="20"/>
      <c r="I1600" s="20"/>
      <c r="J1600" s="325"/>
      <c r="K1600" s="325"/>
      <c r="L1600" s="292"/>
      <c r="M1600" s="293"/>
      <c r="N1600" s="296"/>
      <c r="O1600" s="325"/>
      <c r="P1600" s="145"/>
      <c r="Q1600" s="14"/>
      <c r="R1600" s="325"/>
      <c r="S1600" s="325"/>
      <c r="T1600" s="325"/>
      <c r="U1600" s="325"/>
      <c r="V1600" s="325"/>
      <c r="W1600" s="325"/>
      <c r="X1600" s="325"/>
      <c r="Y1600" s="292"/>
      <c r="Z1600" s="292"/>
      <c r="AA1600" s="292"/>
      <c r="AB1600" s="325"/>
      <c r="AC1600" s="296"/>
      <c r="AD1600" s="292"/>
      <c r="AE1600" s="292"/>
      <c r="AF1600" s="325"/>
      <c r="AG1600" s="325"/>
      <c r="AH1600" s="688"/>
      <c r="AI1600"/>
      <c r="AL1600" s="2938"/>
    </row>
    <row r="1601" spans="2:38" ht="14.5" customHeight="1">
      <c r="B1601" s="3"/>
      <c r="C1601" s="14"/>
      <c r="D1601" s="14"/>
      <c r="E1601" s="14"/>
      <c r="F1601" s="20"/>
      <c r="G1601" s="2"/>
      <c r="H1601" s="20"/>
      <c r="I1601" s="20"/>
      <c r="J1601" s="325"/>
      <c r="K1601" s="325"/>
      <c r="L1601" s="292"/>
      <c r="M1601" s="293"/>
      <c r="N1601" s="6"/>
      <c r="O1601" s="325"/>
      <c r="P1601" s="145"/>
      <c r="Q1601" s="14"/>
      <c r="R1601" s="325"/>
      <c r="S1601" s="325"/>
      <c r="T1601" s="325"/>
      <c r="U1601" s="325"/>
      <c r="V1601" s="325"/>
      <c r="W1601" s="325"/>
      <c r="X1601" s="325"/>
      <c r="Y1601" s="292"/>
      <c r="Z1601" s="292"/>
      <c r="AA1601" s="292"/>
      <c r="AB1601" s="325"/>
      <c r="AC1601" s="296"/>
      <c r="AD1601" s="292"/>
      <c r="AE1601" s="292"/>
      <c r="AF1601" s="325"/>
      <c r="AG1601" s="325"/>
      <c r="AH1601" s="688"/>
      <c r="AI1601"/>
      <c r="AL1601" s="2938"/>
    </row>
    <row r="1602" spans="2:38">
      <c r="B1602" s="1657" t="s">
        <v>2883</v>
      </c>
      <c r="C1602" s="1395" t="s">
        <v>2766</v>
      </c>
      <c r="D1602" s="1395" t="s">
        <v>2193</v>
      </c>
      <c r="E1602" s="1501"/>
      <c r="F1602" s="2344">
        <v>927922186523</v>
      </c>
      <c r="G1602" s="1610">
        <v>8711500264725</v>
      </c>
      <c r="H1602" s="1631" t="s">
        <v>1768</v>
      </c>
      <c r="I1602" s="1631"/>
      <c r="J1602" s="1612">
        <v>51</v>
      </c>
      <c r="K1602" s="1632">
        <v>3925</v>
      </c>
      <c r="L1602" s="1945"/>
      <c r="M1602" s="1571">
        <v>20000</v>
      </c>
      <c r="N1602" s="1633">
        <v>1</v>
      </c>
      <c r="O1602" s="1632" t="s">
        <v>134</v>
      </c>
      <c r="P1602" s="2456">
        <v>280</v>
      </c>
      <c r="Q1602" s="14"/>
      <c r="R1602" s="1889" t="s">
        <v>2308</v>
      </c>
      <c r="S1602" s="1632"/>
      <c r="T1602" s="1632"/>
      <c r="U1602" s="1632"/>
      <c r="V1602" s="1632" t="s">
        <v>150</v>
      </c>
      <c r="W1602" s="2074">
        <v>96</v>
      </c>
      <c r="X1602" s="2074">
        <v>76</v>
      </c>
      <c r="Y1602" s="1945">
        <v>26</v>
      </c>
      <c r="Z1602" s="1945"/>
      <c r="AA1602" s="1945">
        <v>1500</v>
      </c>
      <c r="AB1602" s="1632" t="s">
        <v>133</v>
      </c>
      <c r="AC1602" s="1633">
        <v>82</v>
      </c>
      <c r="AD1602" s="1945">
        <v>423404</v>
      </c>
      <c r="AE1602" s="1941">
        <v>871150026472540</v>
      </c>
      <c r="AF1602" s="1945">
        <v>25</v>
      </c>
      <c r="AG1602" s="1945" t="s">
        <v>113</v>
      </c>
      <c r="AH1602" s="2921">
        <v>5</v>
      </c>
      <c r="AL1602" s="2938"/>
    </row>
    <row r="1603" spans="2:38" ht="14.5" customHeight="1">
      <c r="B1603" s="10"/>
      <c r="C1603" s="14"/>
      <c r="D1603" s="14"/>
      <c r="E1603" s="14"/>
      <c r="F1603" s="2759" t="s">
        <v>2882</v>
      </c>
      <c r="G1603" s="652"/>
      <c r="H1603" s="653"/>
      <c r="I1603" s="653"/>
      <c r="J1603" s="654"/>
      <c r="K1603" s="654"/>
      <c r="L1603" s="1947"/>
      <c r="M1603" s="655"/>
      <c r="N1603" s="650"/>
      <c r="O1603" s="654"/>
      <c r="P1603" s="145"/>
      <c r="Q1603" s="14"/>
      <c r="R1603" s="654"/>
      <c r="S1603" s="654"/>
      <c r="T1603" s="654"/>
      <c r="U1603" s="654"/>
      <c r="V1603" s="654"/>
      <c r="W1603" s="654"/>
      <c r="X1603" s="654"/>
      <c r="Y1603" s="1947"/>
      <c r="Z1603" s="1947"/>
      <c r="AA1603" s="1947"/>
      <c r="AB1603" s="654"/>
      <c r="AC1603" s="650"/>
      <c r="AD1603" s="1947"/>
      <c r="AE1603" s="1947"/>
      <c r="AF1603" s="654"/>
      <c r="AG1603" s="654"/>
      <c r="AH1603" s="2922"/>
      <c r="AI1603"/>
      <c r="AL1603" s="2938"/>
    </row>
    <row r="1604" spans="2:38" ht="14.5" customHeight="1">
      <c r="B1604" s="78"/>
      <c r="C1604" s="14"/>
      <c r="D1604" s="14"/>
      <c r="E1604" s="14"/>
      <c r="F1604" s="2743" t="s">
        <v>1769</v>
      </c>
      <c r="G1604" s="78"/>
      <c r="H1604" s="78"/>
      <c r="I1604" s="78"/>
      <c r="J1604" s="336"/>
      <c r="K1604" s="336"/>
      <c r="L1604" s="317"/>
      <c r="M1604" s="316"/>
      <c r="N1604" s="317"/>
      <c r="O1604" s="336"/>
      <c r="P1604" s="145"/>
      <c r="Q1604" s="14"/>
      <c r="R1604" s="336"/>
      <c r="S1604" s="336"/>
      <c r="T1604" s="336"/>
      <c r="U1604" s="336"/>
      <c r="V1604" s="336"/>
      <c r="W1604" s="336"/>
      <c r="X1604" s="336"/>
      <c r="Y1604" s="317"/>
      <c r="Z1604" s="317"/>
      <c r="AA1604" s="317"/>
      <c r="AB1604" s="336"/>
      <c r="AC1604" s="2095"/>
      <c r="AD1604" s="317"/>
      <c r="AE1604" s="317"/>
      <c r="AF1604" s="336"/>
      <c r="AG1604" s="336"/>
      <c r="AH1604" s="2923"/>
      <c r="AI1604"/>
      <c r="AL1604" s="2938"/>
    </row>
    <row r="1605" spans="2:38" ht="14.5" customHeight="1">
      <c r="B1605" s="3"/>
      <c r="C1605" s="14"/>
      <c r="D1605" s="14"/>
      <c r="E1605" s="14"/>
      <c r="F1605" s="2"/>
      <c r="G1605" s="3"/>
      <c r="H1605" s="3"/>
      <c r="I1605" s="3"/>
      <c r="J1605" s="325"/>
      <c r="K1605" s="325"/>
      <c r="L1605" s="292"/>
      <c r="M1605" s="293"/>
      <c r="N1605" s="6"/>
      <c r="O1605" s="325"/>
      <c r="P1605" s="145"/>
      <c r="Q1605" s="14"/>
      <c r="R1605" s="325"/>
      <c r="S1605" s="325"/>
      <c r="T1605" s="325"/>
      <c r="U1605" s="325"/>
      <c r="V1605" s="325"/>
      <c r="W1605" s="325"/>
      <c r="X1605" s="325"/>
      <c r="Y1605" s="292"/>
      <c r="Z1605" s="292"/>
      <c r="AA1605" s="292"/>
      <c r="AB1605" s="325"/>
      <c r="AC1605" s="296"/>
      <c r="AD1605" s="292"/>
      <c r="AE1605" s="292"/>
      <c r="AF1605" s="325"/>
      <c r="AG1605" s="325"/>
      <c r="AH1605" s="688"/>
      <c r="AI1605"/>
      <c r="AL1605" s="2938"/>
    </row>
    <row r="1606" spans="2:38">
      <c r="B1606" s="1657" t="s">
        <v>1770</v>
      </c>
      <c r="C1606" s="1395"/>
      <c r="D1606" s="1395"/>
      <c r="E1606" s="1501"/>
      <c r="F1606" s="2344">
        <v>927923383062</v>
      </c>
      <c r="G1606" s="1610">
        <v>8727900015669</v>
      </c>
      <c r="H1606" s="1631" t="s">
        <v>1771</v>
      </c>
      <c r="I1606" s="1631"/>
      <c r="J1606" s="1612">
        <v>58</v>
      </c>
      <c r="K1606" s="1632">
        <v>5220</v>
      </c>
      <c r="L1606" s="1945"/>
      <c r="M1606" s="1571">
        <v>18000</v>
      </c>
      <c r="N1606" s="1633">
        <v>1</v>
      </c>
      <c r="O1606" s="1632" t="s">
        <v>134</v>
      </c>
      <c r="P1606" s="2456">
        <v>76</v>
      </c>
      <c r="Q1606" s="14"/>
      <c r="R1606" s="1889"/>
      <c r="S1606" s="1632"/>
      <c r="T1606" s="1632"/>
      <c r="U1606" s="1632"/>
      <c r="V1606" s="1632" t="s">
        <v>147</v>
      </c>
      <c r="W1606" s="2074">
        <v>111</v>
      </c>
      <c r="X1606" s="2074">
        <v>90</v>
      </c>
      <c r="Y1606" s="1945">
        <v>28</v>
      </c>
      <c r="Z1606" s="1945"/>
      <c r="AA1606" s="1945">
        <v>1500</v>
      </c>
      <c r="AB1606" s="1632" t="s">
        <v>133</v>
      </c>
      <c r="AC1606" s="1633"/>
      <c r="AD1606" s="1945">
        <v>423428</v>
      </c>
      <c r="AE1606" s="1941">
        <v>872790001566900</v>
      </c>
      <c r="AF1606" s="1945">
        <v>25</v>
      </c>
      <c r="AG1606" s="1945" t="s">
        <v>113</v>
      </c>
      <c r="AH1606" s="2921">
        <v>5</v>
      </c>
      <c r="AL1606" s="2938"/>
    </row>
    <row r="1607" spans="2:38" ht="14.5" customHeight="1">
      <c r="B1607" s="3"/>
      <c r="C1607" s="14"/>
      <c r="D1607" s="14"/>
      <c r="E1607" s="14"/>
      <c r="F1607" s="2759" t="s">
        <v>2882</v>
      </c>
      <c r="G1607" s="2"/>
      <c r="H1607" s="3"/>
      <c r="I1607" s="3"/>
      <c r="J1607" s="325"/>
      <c r="K1607" s="325"/>
      <c r="L1607" s="292"/>
      <c r="M1607" s="293"/>
      <c r="N1607" s="6"/>
      <c r="O1607" s="325"/>
      <c r="P1607" s="145"/>
      <c r="Q1607" s="14"/>
      <c r="R1607" s="325"/>
      <c r="S1607" s="325"/>
      <c r="T1607" s="325"/>
      <c r="U1607" s="325"/>
      <c r="V1607" s="325"/>
      <c r="W1607" s="325"/>
      <c r="X1607" s="325"/>
      <c r="Y1607" s="292"/>
      <c r="Z1607" s="292"/>
      <c r="AA1607" s="292"/>
      <c r="AB1607" s="325"/>
      <c r="AC1607" s="296"/>
      <c r="AD1607" s="292"/>
      <c r="AE1607" s="292"/>
      <c r="AF1607" s="325"/>
      <c r="AG1607" s="325"/>
      <c r="AH1607" s="688"/>
      <c r="AI1607"/>
      <c r="AL1607" s="2938"/>
    </row>
    <row r="1608" spans="2:38" ht="14.5" customHeight="1">
      <c r="B1608" s="3"/>
      <c r="C1608" s="14"/>
      <c r="D1608" s="14"/>
      <c r="E1608" s="14"/>
      <c r="F1608" s="2"/>
      <c r="G1608" s="2"/>
      <c r="H1608" s="3"/>
      <c r="I1608" s="3"/>
      <c r="J1608" s="325"/>
      <c r="K1608" s="325"/>
      <c r="L1608" s="292"/>
      <c r="M1608" s="293"/>
      <c r="N1608" s="6"/>
      <c r="O1608" s="325"/>
      <c r="P1608" s="145"/>
      <c r="Q1608" s="14"/>
      <c r="R1608" s="325"/>
      <c r="S1608" s="325"/>
      <c r="T1608" s="325"/>
      <c r="U1608" s="325"/>
      <c r="V1608" s="325"/>
      <c r="W1608" s="325"/>
      <c r="X1608" s="325"/>
      <c r="Y1608" s="292"/>
      <c r="Z1608" s="292"/>
      <c r="AA1608" s="292"/>
      <c r="AB1608" s="325"/>
      <c r="AC1608" s="296"/>
      <c r="AD1608" s="292"/>
      <c r="AE1608" s="292"/>
      <c r="AF1608" s="325"/>
      <c r="AG1608" s="325"/>
      <c r="AH1608" s="688"/>
      <c r="AI1608"/>
      <c r="AL1608" s="2938"/>
    </row>
    <row r="1609" spans="2:38">
      <c r="B1609" s="1657" t="s">
        <v>2873</v>
      </c>
      <c r="C1609" s="1395" t="s">
        <v>2766</v>
      </c>
      <c r="D1609" s="1395" t="s">
        <v>2193</v>
      </c>
      <c r="E1609" s="1501"/>
      <c r="F1609" s="2344">
        <v>927923583014</v>
      </c>
      <c r="G1609" s="1610">
        <v>8711500558800</v>
      </c>
      <c r="H1609" s="1631" t="s">
        <v>1772</v>
      </c>
      <c r="I1609" s="1631"/>
      <c r="J1609" s="1612">
        <v>38</v>
      </c>
      <c r="K1609" s="1632">
        <v>3300</v>
      </c>
      <c r="L1609" s="1945"/>
      <c r="M1609" s="1571">
        <v>20000</v>
      </c>
      <c r="N1609" s="1633">
        <v>1</v>
      </c>
      <c r="O1609" s="1632" t="s">
        <v>134</v>
      </c>
      <c r="P1609" s="2456">
        <v>210</v>
      </c>
      <c r="Q1609" s="14"/>
      <c r="R1609" s="1889"/>
      <c r="S1609" s="1632"/>
      <c r="T1609" s="1632"/>
      <c r="U1609" s="1632"/>
      <c r="V1609" s="1632" t="s">
        <v>147</v>
      </c>
      <c r="W1609" s="2074">
        <v>104</v>
      </c>
      <c r="X1609" s="2074">
        <v>86</v>
      </c>
      <c r="Y1609" s="1945">
        <v>26</v>
      </c>
      <c r="Z1609" s="1945"/>
      <c r="AA1609" s="1945">
        <v>1047</v>
      </c>
      <c r="AB1609" s="1632" t="s">
        <v>133</v>
      </c>
      <c r="AC1609" s="1633">
        <v>82</v>
      </c>
      <c r="AD1609" s="1945">
        <v>423432</v>
      </c>
      <c r="AE1609" s="1941">
        <v>871150055880040</v>
      </c>
      <c r="AF1609" s="1945">
        <v>25</v>
      </c>
      <c r="AG1609" s="1945" t="s">
        <v>113</v>
      </c>
      <c r="AH1609" s="2921">
        <v>5</v>
      </c>
      <c r="AL1609" s="2938"/>
    </row>
    <row r="1610" spans="2:38" ht="14.5" customHeight="1">
      <c r="B1610" s="3"/>
      <c r="C1610" s="14"/>
      <c r="D1610" s="14"/>
      <c r="E1610" s="14"/>
      <c r="F1610" s="2759" t="s">
        <v>2882</v>
      </c>
      <c r="G1610" s="647"/>
      <c r="H1610" s="651"/>
      <c r="I1610" s="651"/>
      <c r="J1610" s="648"/>
      <c r="K1610" s="648"/>
      <c r="L1610" s="1946"/>
      <c r="M1610" s="649"/>
      <c r="N1610" s="650"/>
      <c r="O1610" s="648"/>
      <c r="P1610" s="145"/>
      <c r="Q1610" s="14"/>
      <c r="R1610" s="648"/>
      <c r="S1610" s="648"/>
      <c r="T1610" s="648"/>
      <c r="U1610" s="648"/>
      <c r="V1610" s="648"/>
      <c r="W1610" s="648"/>
      <c r="X1610" s="648"/>
      <c r="Y1610" s="1946"/>
      <c r="Z1610" s="1946"/>
      <c r="AA1610" s="1946"/>
      <c r="AB1610" s="648"/>
      <c r="AC1610" s="650"/>
      <c r="AD1610" s="1946"/>
      <c r="AE1610" s="1946"/>
      <c r="AF1610" s="648"/>
      <c r="AG1610" s="648"/>
      <c r="AH1610" s="2924"/>
      <c r="AI1610"/>
      <c r="AL1610" s="2938"/>
    </row>
    <row r="1611" spans="2:38" ht="14.5" customHeight="1">
      <c r="AE1611" s="598"/>
      <c r="AI1611"/>
      <c r="AL1611" s="2938"/>
    </row>
    <row r="1612" spans="2:38" s="1484" customFormat="1" ht="15" customHeight="1">
      <c r="B1612" s="1484" t="s">
        <v>2929</v>
      </c>
      <c r="J1612" s="1666"/>
      <c r="K1612" s="1666"/>
      <c r="L1612" s="1901"/>
      <c r="M1612" s="1666"/>
      <c r="N1612" s="1666"/>
      <c r="O1612" s="1666"/>
      <c r="P1612" s="33"/>
      <c r="R1612" s="1666"/>
      <c r="S1612" s="1666"/>
      <c r="T1612" s="1666"/>
      <c r="U1612" s="1666"/>
      <c r="V1612" s="1666"/>
      <c r="W1612" s="1666"/>
      <c r="X1612" s="1666"/>
      <c r="Y1612" s="1901"/>
      <c r="Z1612" s="1901"/>
      <c r="AA1612" s="1901"/>
      <c r="AB1612" s="1666"/>
      <c r="AC1612" s="2483"/>
      <c r="AD1612" s="1901"/>
      <c r="AE1612" s="1901"/>
      <c r="AF1612" s="1666"/>
      <c r="AG1612" s="1666"/>
      <c r="AH1612" s="2791"/>
      <c r="AJ1612"/>
      <c r="AK1612" s="2933"/>
      <c r="AL1612" s="2938"/>
    </row>
    <row r="1613" spans="2:38">
      <c r="B1613" s="561" t="s">
        <v>2884</v>
      </c>
      <c r="C1613" s="1461" t="s">
        <v>2766</v>
      </c>
      <c r="D1613" s="1461" t="s">
        <v>2193</v>
      </c>
      <c r="E1613" s="1462"/>
      <c r="F1613" s="92">
        <v>928150008835</v>
      </c>
      <c r="G1613" s="38">
        <v>8711500204264</v>
      </c>
      <c r="H1613" s="50" t="s">
        <v>1773</v>
      </c>
      <c r="I1613" s="50"/>
      <c r="J1613" s="326">
        <v>70</v>
      </c>
      <c r="K1613" s="270">
        <v>5750</v>
      </c>
      <c r="L1613" s="269">
        <v>1900</v>
      </c>
      <c r="M1613" s="270">
        <v>30000</v>
      </c>
      <c r="N1613" s="309">
        <v>1</v>
      </c>
      <c r="O1613" s="1634" t="s">
        <v>134</v>
      </c>
      <c r="P1613" s="3270">
        <v>430</v>
      </c>
      <c r="Q1613" s="14"/>
      <c r="R1613" s="1783" t="s">
        <v>2091</v>
      </c>
      <c r="S1613" s="1634"/>
      <c r="T1613" s="1634"/>
      <c r="U1613" s="1634" t="s">
        <v>112</v>
      </c>
      <c r="V1613" s="1634" t="s">
        <v>3001</v>
      </c>
      <c r="W1613" s="295">
        <v>92</v>
      </c>
      <c r="X1613" s="295">
        <v>82</v>
      </c>
      <c r="Y1613" s="269">
        <v>70</v>
      </c>
      <c r="Z1613" s="269"/>
      <c r="AA1613" s="269">
        <v>152</v>
      </c>
      <c r="AB1613" s="1634" t="s">
        <v>133</v>
      </c>
      <c r="AC1613" s="309"/>
      <c r="AD1613" s="269">
        <v>473371</v>
      </c>
      <c r="AE1613" s="269">
        <v>871150020426430</v>
      </c>
      <c r="AF1613" s="269">
        <v>24</v>
      </c>
      <c r="AG1613" s="269" t="s">
        <v>113</v>
      </c>
      <c r="AH1613" s="2782">
        <v>5</v>
      </c>
      <c r="AJ1613" s="292"/>
      <c r="AL1613" s="2938"/>
    </row>
    <row r="1614" spans="2:38">
      <c r="B1614" s="2177"/>
      <c r="C1614" s="557" t="s">
        <v>2766</v>
      </c>
      <c r="D1614" s="557" t="s">
        <v>2193</v>
      </c>
      <c r="E1614" s="1463"/>
      <c r="F1614" s="90">
        <v>928151608827</v>
      </c>
      <c r="G1614" s="68">
        <v>8711500182258</v>
      </c>
      <c r="H1614" s="49" t="s">
        <v>1774</v>
      </c>
      <c r="I1614" s="49"/>
      <c r="J1614" s="323">
        <v>100</v>
      </c>
      <c r="K1614" s="286">
        <v>9600</v>
      </c>
      <c r="L1614" s="282">
        <v>2000</v>
      </c>
      <c r="M1614" s="286">
        <v>36000</v>
      </c>
      <c r="N1614" s="290">
        <v>1</v>
      </c>
      <c r="O1614" s="300" t="s">
        <v>117</v>
      </c>
      <c r="P1614" s="2499">
        <v>520</v>
      </c>
      <c r="Q1614" s="14"/>
      <c r="R1614" s="1788" t="s">
        <v>2091</v>
      </c>
      <c r="S1614" s="300"/>
      <c r="T1614" s="300"/>
      <c r="U1614" s="300" t="s">
        <v>136</v>
      </c>
      <c r="V1614" s="300" t="s">
        <v>3001</v>
      </c>
      <c r="W1614" s="283">
        <v>100</v>
      </c>
      <c r="X1614" s="283">
        <v>96</v>
      </c>
      <c r="Y1614" s="282">
        <v>75</v>
      </c>
      <c r="Z1614" s="282"/>
      <c r="AA1614" s="282">
        <v>185</v>
      </c>
      <c r="AB1614" s="300" t="s">
        <v>133</v>
      </c>
      <c r="AC1614" s="290"/>
      <c r="AD1614" s="282">
        <v>473388</v>
      </c>
      <c r="AE1614" s="282">
        <v>871150018225815</v>
      </c>
      <c r="AF1614" s="282">
        <v>12</v>
      </c>
      <c r="AG1614" s="282" t="s">
        <v>113</v>
      </c>
      <c r="AH1614" s="2781">
        <v>5</v>
      </c>
      <c r="AL1614" s="2938"/>
    </row>
    <row r="1615" spans="2:38">
      <c r="B1615" s="2177"/>
      <c r="C1615" s="557" t="s">
        <v>2766</v>
      </c>
      <c r="D1615" s="557" t="s">
        <v>2193</v>
      </c>
      <c r="E1615" s="1463"/>
      <c r="F1615" s="90">
        <v>928151409827</v>
      </c>
      <c r="G1615" s="61">
        <v>8711500182289</v>
      </c>
      <c r="H1615" s="63" t="s">
        <v>1775</v>
      </c>
      <c r="I1615" s="63"/>
      <c r="J1615" s="324">
        <v>150</v>
      </c>
      <c r="K1615" s="1075">
        <v>16600</v>
      </c>
      <c r="L1615" s="282">
        <v>2000</v>
      </c>
      <c r="M1615" s="272">
        <v>36000</v>
      </c>
      <c r="N1615" s="290">
        <v>1</v>
      </c>
      <c r="O1615" s="300" t="s">
        <v>117</v>
      </c>
      <c r="P1615" s="2499">
        <v>570</v>
      </c>
      <c r="Q1615" s="14"/>
      <c r="R1615" s="1788" t="s">
        <v>3063</v>
      </c>
      <c r="S1615" s="300"/>
      <c r="T1615" s="300"/>
      <c r="U1615" s="300" t="s">
        <v>136</v>
      </c>
      <c r="V1615" s="300" t="s">
        <v>3001</v>
      </c>
      <c r="W1615" s="283">
        <v>100</v>
      </c>
      <c r="X1615" s="283">
        <v>110</v>
      </c>
      <c r="Y1615" s="282">
        <v>90</v>
      </c>
      <c r="Z1615" s="282"/>
      <c r="AA1615" s="282">
        <v>226</v>
      </c>
      <c r="AB1615" s="300" t="s">
        <v>133</v>
      </c>
      <c r="AC1615" s="290"/>
      <c r="AD1615" s="282">
        <v>473387</v>
      </c>
      <c r="AE1615" s="271">
        <v>871150018228915</v>
      </c>
      <c r="AF1615" s="282">
        <v>12</v>
      </c>
      <c r="AG1615" s="282" t="s">
        <v>113</v>
      </c>
      <c r="AH1615" s="2781">
        <v>5</v>
      </c>
      <c r="AL1615" s="2938"/>
    </row>
    <row r="1616" spans="2:38">
      <c r="B1616" s="2177"/>
      <c r="C1616" s="557" t="s">
        <v>2766</v>
      </c>
      <c r="D1616" s="557" t="s">
        <v>2193</v>
      </c>
      <c r="E1616" s="1463"/>
      <c r="F1616" s="90">
        <v>928153309830</v>
      </c>
      <c r="G1616" s="61">
        <v>8711500193445</v>
      </c>
      <c r="H1616" s="63" t="s">
        <v>1776</v>
      </c>
      <c r="I1616" s="63"/>
      <c r="J1616" s="324">
        <v>250</v>
      </c>
      <c r="K1616" s="1075">
        <v>30000</v>
      </c>
      <c r="L1616" s="282">
        <v>2000</v>
      </c>
      <c r="M1616" s="272">
        <v>36000</v>
      </c>
      <c r="N1616" s="290">
        <v>1</v>
      </c>
      <c r="O1616" s="300" t="s">
        <v>119</v>
      </c>
      <c r="P1616" s="2499">
        <v>650</v>
      </c>
      <c r="Q1616" s="14"/>
      <c r="R1616" s="1788" t="s">
        <v>3063</v>
      </c>
      <c r="S1616" s="300"/>
      <c r="T1616" s="300"/>
      <c r="U1616" s="300" t="s">
        <v>136</v>
      </c>
      <c r="V1616" s="300" t="s">
        <v>3001</v>
      </c>
      <c r="W1616" s="283">
        <v>96</v>
      </c>
      <c r="X1616" s="283">
        <v>120</v>
      </c>
      <c r="Y1616" s="282">
        <v>90</v>
      </c>
      <c r="Z1616" s="282"/>
      <c r="AA1616" s="282">
        <v>226</v>
      </c>
      <c r="AB1616" s="300" t="s">
        <v>133</v>
      </c>
      <c r="AC1616" s="290"/>
      <c r="AD1616" s="282">
        <v>473393</v>
      </c>
      <c r="AE1616" s="271">
        <v>871150019344515</v>
      </c>
      <c r="AF1616" s="282">
        <v>12</v>
      </c>
      <c r="AG1616" s="282" t="s">
        <v>113</v>
      </c>
      <c r="AH1616" s="2781">
        <v>5</v>
      </c>
      <c r="AL1616" s="2938"/>
    </row>
    <row r="1617" spans="2:38">
      <c r="B1617" s="2179"/>
      <c r="C1617" s="834" t="s">
        <v>2766</v>
      </c>
      <c r="D1617" s="834" t="s">
        <v>2193</v>
      </c>
      <c r="E1617" s="1483"/>
      <c r="F1617" s="2279">
        <v>928153409830</v>
      </c>
      <c r="G1617" s="47">
        <v>8711500193452</v>
      </c>
      <c r="H1617" s="250" t="s">
        <v>1777</v>
      </c>
      <c r="I1617" s="250"/>
      <c r="J1617" s="431">
        <v>400</v>
      </c>
      <c r="K1617" s="1077">
        <v>55600</v>
      </c>
      <c r="L1617" s="287">
        <v>2000</v>
      </c>
      <c r="M1617" s="274">
        <v>36000</v>
      </c>
      <c r="N1617" s="855">
        <v>1</v>
      </c>
      <c r="O1617" s="1635" t="s">
        <v>119</v>
      </c>
      <c r="P1617" s="2500">
        <v>750</v>
      </c>
      <c r="Q1617" s="14"/>
      <c r="R1617" s="1790" t="s">
        <v>2091</v>
      </c>
      <c r="S1617" s="1635"/>
      <c r="T1617" s="1635"/>
      <c r="U1617" s="1635" t="s">
        <v>136</v>
      </c>
      <c r="V1617" s="1635" t="s">
        <v>3001</v>
      </c>
      <c r="W1617" s="1477">
        <v>105</v>
      </c>
      <c r="X1617" s="1477">
        <v>139</v>
      </c>
      <c r="Y1617" s="287">
        <v>120</v>
      </c>
      <c r="Z1617" s="287"/>
      <c r="AA1617" s="287">
        <v>290</v>
      </c>
      <c r="AB1617" s="1635" t="s">
        <v>133</v>
      </c>
      <c r="AC1617" s="855"/>
      <c r="AD1617" s="287">
        <v>473394</v>
      </c>
      <c r="AE1617" s="273">
        <v>871150019345215</v>
      </c>
      <c r="AF1617" s="287">
        <v>12</v>
      </c>
      <c r="AG1617" s="287" t="s">
        <v>113</v>
      </c>
      <c r="AH1617" s="2823">
        <v>5</v>
      </c>
      <c r="AL1617" s="2938"/>
    </row>
    <row r="1618" spans="2:38" ht="14.5" customHeight="1">
      <c r="B1618" s="3"/>
      <c r="C1618" s="14"/>
      <c r="D1618" s="14"/>
      <c r="E1618" s="8"/>
      <c r="F1618" s="2763" t="s">
        <v>1778</v>
      </c>
      <c r="G1618" s="3"/>
      <c r="H1618" s="2765" t="s">
        <v>1779</v>
      </c>
      <c r="I1618" s="2"/>
      <c r="J1618" s="325"/>
      <c r="K1618" s="293"/>
      <c r="L1618" s="292"/>
      <c r="M1618" s="293"/>
      <c r="N1618" s="6"/>
      <c r="O1618" s="6"/>
      <c r="P1618" s="145"/>
      <c r="Q1618" s="14"/>
      <c r="R1618" s="6"/>
      <c r="S1618" s="6"/>
      <c r="T1618" s="6"/>
      <c r="U1618" s="6"/>
      <c r="V1618" s="6"/>
      <c r="W1618" s="6"/>
      <c r="X1618" s="6"/>
      <c r="Y1618" s="292"/>
      <c r="Z1618" s="292"/>
      <c r="AA1618" s="292"/>
      <c r="AB1618" s="6"/>
      <c r="AC1618" s="296"/>
      <c r="AD1618" s="292"/>
      <c r="AE1618" s="292"/>
      <c r="AF1618" s="6"/>
      <c r="AG1618" s="6"/>
      <c r="AH1618" s="688"/>
      <c r="AI1618"/>
      <c r="AL1618" s="2938"/>
    </row>
    <row r="1619" spans="2:38" ht="14.5" customHeight="1">
      <c r="B1619" s="3"/>
      <c r="C1619" s="14"/>
      <c r="D1619" s="14"/>
      <c r="E1619" s="8"/>
      <c r="F1619" s="20"/>
      <c r="G1619" s="3"/>
      <c r="H1619" s="2"/>
      <c r="I1619" s="2"/>
      <c r="J1619" s="325"/>
      <c r="K1619" s="293"/>
      <c r="L1619" s="292"/>
      <c r="M1619" s="293"/>
      <c r="N1619" s="6"/>
      <c r="O1619" s="6"/>
      <c r="P1619" s="145"/>
      <c r="Q1619" s="14"/>
      <c r="R1619" s="6"/>
      <c r="S1619" s="6"/>
      <c r="T1619" s="6"/>
      <c r="U1619" s="6"/>
      <c r="V1619" s="6"/>
      <c r="W1619" s="6"/>
      <c r="X1619" s="6"/>
      <c r="Y1619" s="292"/>
      <c r="Z1619" s="292"/>
      <c r="AA1619" s="292"/>
      <c r="AB1619" s="6"/>
      <c r="AC1619" s="296"/>
      <c r="AD1619" s="292"/>
      <c r="AE1619" s="292"/>
      <c r="AF1619" s="6"/>
      <c r="AG1619" s="6"/>
      <c r="AH1619" s="688"/>
      <c r="AI1619"/>
      <c r="AL1619" s="2938"/>
    </row>
    <row r="1620" spans="2:38">
      <c r="B1620" s="561" t="s">
        <v>2886</v>
      </c>
      <c r="C1620" s="1461" t="s">
        <v>2766</v>
      </c>
      <c r="D1620" s="1461" t="s">
        <v>2193</v>
      </c>
      <c r="E1620" s="1462"/>
      <c r="F1620" s="92">
        <v>928150719835</v>
      </c>
      <c r="G1620" s="38">
        <v>8727900928174</v>
      </c>
      <c r="H1620" s="50" t="s">
        <v>1780</v>
      </c>
      <c r="I1620" s="50"/>
      <c r="J1620" s="326">
        <v>70</v>
      </c>
      <c r="K1620" s="1079">
        <v>6600</v>
      </c>
      <c r="L1620" s="269">
        <v>1900</v>
      </c>
      <c r="M1620" s="270">
        <v>40000</v>
      </c>
      <c r="N1620" s="309">
        <v>2</v>
      </c>
      <c r="O1620" s="1634" t="s">
        <v>134</v>
      </c>
      <c r="P1620" s="2498">
        <v>590</v>
      </c>
      <c r="Q1620" s="14"/>
      <c r="R1620" s="1783" t="s">
        <v>56</v>
      </c>
      <c r="S1620" s="1634"/>
      <c r="T1620" s="1634"/>
      <c r="U1620" s="1634" t="s">
        <v>112</v>
      </c>
      <c r="V1620" s="1634" t="s">
        <v>3001</v>
      </c>
      <c r="W1620" s="295">
        <v>92</v>
      </c>
      <c r="X1620" s="295">
        <v>94</v>
      </c>
      <c r="Y1620" s="269">
        <v>71</v>
      </c>
      <c r="Z1620" s="269"/>
      <c r="AA1620" s="269">
        <v>156</v>
      </c>
      <c r="AB1620" s="1634" t="s">
        <v>133</v>
      </c>
      <c r="AC1620" s="309"/>
      <c r="AD1620" s="269">
        <v>473380</v>
      </c>
      <c r="AE1620" s="269">
        <v>872790092817400</v>
      </c>
      <c r="AF1620" s="269">
        <v>24</v>
      </c>
      <c r="AG1620" s="269" t="s">
        <v>113</v>
      </c>
      <c r="AH1620" s="2782">
        <v>5</v>
      </c>
      <c r="AL1620" s="2938"/>
    </row>
    <row r="1621" spans="2:38">
      <c r="B1621" s="2177"/>
      <c r="C1621" s="557" t="s">
        <v>2766</v>
      </c>
      <c r="D1621" s="557" t="s">
        <v>2193</v>
      </c>
      <c r="E1621" s="1463"/>
      <c r="F1621" s="90">
        <v>928150819827</v>
      </c>
      <c r="G1621" s="68">
        <v>8727900927436</v>
      </c>
      <c r="H1621" s="49" t="s">
        <v>1781</v>
      </c>
      <c r="I1621" s="49"/>
      <c r="J1621" s="323">
        <v>100</v>
      </c>
      <c r="K1621" s="272">
        <v>10000</v>
      </c>
      <c r="L1621" s="282">
        <v>2000</v>
      </c>
      <c r="M1621" s="286">
        <v>40000</v>
      </c>
      <c r="N1621" s="306">
        <v>2</v>
      </c>
      <c r="O1621" s="300" t="s">
        <v>117</v>
      </c>
      <c r="P1621" s="2499">
        <v>695</v>
      </c>
      <c r="Q1621" s="508"/>
      <c r="R1621" s="1788" t="s">
        <v>2091</v>
      </c>
      <c r="S1621" s="300"/>
      <c r="T1621" s="300"/>
      <c r="U1621" s="300" t="s">
        <v>136</v>
      </c>
      <c r="V1621" s="300" t="s">
        <v>3001</v>
      </c>
      <c r="W1621" s="283">
        <v>97</v>
      </c>
      <c r="X1621" s="283">
        <v>100</v>
      </c>
      <c r="Y1621" s="282">
        <v>215</v>
      </c>
      <c r="Z1621" s="282"/>
      <c r="AA1621" s="282">
        <v>76</v>
      </c>
      <c r="AB1621" s="300" t="s">
        <v>133</v>
      </c>
      <c r="AC1621" s="290"/>
      <c r="AD1621" s="282">
        <v>473382</v>
      </c>
      <c r="AE1621" s="282">
        <v>872790092743600</v>
      </c>
      <c r="AF1621" s="282">
        <v>12</v>
      </c>
      <c r="AG1621" s="282" t="s">
        <v>113</v>
      </c>
      <c r="AH1621" s="2781">
        <v>5</v>
      </c>
      <c r="AL1621" s="2938"/>
    </row>
    <row r="1622" spans="2:38">
      <c r="B1622" s="2179"/>
      <c r="C1622" s="834" t="s">
        <v>2766</v>
      </c>
      <c r="D1622" s="834" t="s">
        <v>2193</v>
      </c>
      <c r="E1622" s="1483"/>
      <c r="F1622" s="2279">
        <v>928150919827</v>
      </c>
      <c r="G1622" s="47">
        <v>8727900927450</v>
      </c>
      <c r="H1622" s="250" t="s">
        <v>1782</v>
      </c>
      <c r="I1622" s="250"/>
      <c r="J1622" s="431">
        <v>150</v>
      </c>
      <c r="K1622" s="274">
        <v>17600</v>
      </c>
      <c r="L1622" s="273">
        <v>1950</v>
      </c>
      <c r="M1622" s="1516">
        <v>45000</v>
      </c>
      <c r="N1622" s="855">
        <v>2</v>
      </c>
      <c r="O1622" s="1670" t="s">
        <v>117</v>
      </c>
      <c r="P1622" s="2500">
        <v>780</v>
      </c>
      <c r="Q1622" s="14"/>
      <c r="R1622" s="1791" t="s">
        <v>3063</v>
      </c>
      <c r="S1622" s="1670"/>
      <c r="T1622" s="1670"/>
      <c r="U1622" s="1670" t="s">
        <v>136</v>
      </c>
      <c r="V1622" s="1670" t="s">
        <v>3001</v>
      </c>
      <c r="W1622" s="284">
        <v>97</v>
      </c>
      <c r="X1622" s="284">
        <v>117</v>
      </c>
      <c r="Y1622" s="273">
        <v>91</v>
      </c>
      <c r="Z1622" s="273"/>
      <c r="AA1622" s="273">
        <v>227</v>
      </c>
      <c r="AB1622" s="1670" t="s">
        <v>133</v>
      </c>
      <c r="AC1622" s="855"/>
      <c r="AD1622" s="273">
        <v>473384</v>
      </c>
      <c r="AE1622" s="273">
        <v>872790092745000</v>
      </c>
      <c r="AF1622" s="273">
        <v>12</v>
      </c>
      <c r="AG1622" s="273" t="s">
        <v>113</v>
      </c>
      <c r="AH1622" s="2780">
        <v>5</v>
      </c>
      <c r="AL1622" s="2938"/>
    </row>
    <row r="1623" spans="2:38" ht="14.5" customHeight="1">
      <c r="B1623" s="3"/>
      <c r="C1623" s="14"/>
      <c r="D1623" s="14"/>
      <c r="E1623" s="14"/>
      <c r="F1623" s="2763" t="s">
        <v>2885</v>
      </c>
      <c r="G1623" s="3"/>
      <c r="H1623" s="2"/>
      <c r="I1623" s="2"/>
      <c r="J1623" s="325"/>
      <c r="K1623" s="293"/>
      <c r="L1623" s="292"/>
      <c r="M1623" s="293"/>
      <c r="N1623" s="6"/>
      <c r="O1623" s="6"/>
      <c r="P1623" s="145"/>
      <c r="Q1623" s="14"/>
      <c r="R1623" s="6"/>
      <c r="S1623" s="6"/>
      <c r="T1623" s="6"/>
      <c r="U1623" s="6"/>
      <c r="V1623" s="6"/>
      <c r="W1623" s="6"/>
      <c r="X1623" s="6"/>
      <c r="Y1623" s="292"/>
      <c r="Z1623" s="292"/>
      <c r="AA1623" s="292"/>
      <c r="AB1623" s="6"/>
      <c r="AC1623" s="296"/>
      <c r="AD1623" s="292"/>
      <c r="AE1623" s="292"/>
      <c r="AF1623" s="6"/>
      <c r="AG1623" s="6"/>
      <c r="AH1623" s="688"/>
      <c r="AI1623"/>
      <c r="AL1623" s="2938"/>
    </row>
    <row r="1624" spans="2:38" ht="14.5" customHeight="1">
      <c r="B1624" s="3"/>
      <c r="C1624" s="14"/>
      <c r="D1624" s="14"/>
      <c r="E1624" s="14"/>
      <c r="F1624" s="20"/>
      <c r="G1624" s="3"/>
      <c r="H1624" s="2"/>
      <c r="I1624" s="2"/>
      <c r="J1624" s="325"/>
      <c r="K1624" s="293"/>
      <c r="L1624" s="292"/>
      <c r="M1624" s="293"/>
      <c r="N1624" s="6"/>
      <c r="O1624" s="6"/>
      <c r="P1624" s="145"/>
      <c r="Q1624" s="14"/>
      <c r="R1624" s="6"/>
      <c r="S1624" s="6"/>
      <c r="T1624" s="6"/>
      <c r="U1624" s="6"/>
      <c r="V1624" s="6"/>
      <c r="W1624" s="6"/>
      <c r="X1624" s="6"/>
      <c r="Y1624" s="292"/>
      <c r="Z1624" s="292"/>
      <c r="AA1624" s="292"/>
      <c r="AB1624" s="6"/>
      <c r="AC1624" s="296"/>
      <c r="AD1624" s="292"/>
      <c r="AE1624" s="292"/>
      <c r="AF1624" s="6"/>
      <c r="AG1624" s="6"/>
      <c r="AH1624" s="688"/>
      <c r="AI1624"/>
      <c r="AL1624" s="2938"/>
    </row>
    <row r="1625" spans="2:38">
      <c r="B1625" s="561" t="s">
        <v>2887</v>
      </c>
      <c r="C1625" s="1461" t="s">
        <v>2766</v>
      </c>
      <c r="D1625" s="1461" t="s">
        <v>2193</v>
      </c>
      <c r="E1625" s="1462"/>
      <c r="F1625" s="92">
        <v>928150108828</v>
      </c>
      <c r="G1625" s="38">
        <v>8711500181862</v>
      </c>
      <c r="H1625" s="1551" t="s">
        <v>2214</v>
      </c>
      <c r="I1625" s="1551"/>
      <c r="J1625" s="326">
        <v>70</v>
      </c>
      <c r="K1625" s="270">
        <v>5600</v>
      </c>
      <c r="L1625" s="269">
        <v>2000</v>
      </c>
      <c r="M1625" s="270">
        <v>28000</v>
      </c>
      <c r="N1625" s="309">
        <v>1</v>
      </c>
      <c r="O1625" s="1634" t="s">
        <v>134</v>
      </c>
      <c r="P1625" s="3270">
        <v>365</v>
      </c>
      <c r="Q1625" s="14"/>
      <c r="R1625" s="1783" t="s">
        <v>3064</v>
      </c>
      <c r="S1625" s="1634"/>
      <c r="T1625" s="1634"/>
      <c r="U1625" s="1634" t="s">
        <v>112</v>
      </c>
      <c r="V1625" s="1634" t="s">
        <v>3001</v>
      </c>
      <c r="W1625" s="295">
        <v>90</v>
      </c>
      <c r="X1625" s="295">
        <v>80</v>
      </c>
      <c r="Y1625" s="269">
        <v>71</v>
      </c>
      <c r="Z1625" s="269"/>
      <c r="AA1625" s="269">
        <v>155</v>
      </c>
      <c r="AB1625" s="1634" t="s">
        <v>133</v>
      </c>
      <c r="AC1625" s="309"/>
      <c r="AD1625" s="269">
        <v>473373</v>
      </c>
      <c r="AE1625" s="269">
        <v>871150018186230</v>
      </c>
      <c r="AF1625" s="269">
        <v>24</v>
      </c>
      <c r="AG1625" s="269" t="s">
        <v>113</v>
      </c>
      <c r="AH1625" s="2782">
        <v>5</v>
      </c>
      <c r="AJ1625" s="292"/>
      <c r="AL1625" s="2938"/>
    </row>
    <row r="1626" spans="2:38">
      <c r="B1626" s="2179"/>
      <c r="C1626" s="834" t="s">
        <v>2766</v>
      </c>
      <c r="D1626" s="834" t="s">
        <v>2193</v>
      </c>
      <c r="E1626" s="1483"/>
      <c r="F1626" s="194">
        <v>928486700091</v>
      </c>
      <c r="G1626" s="47">
        <v>8711500210241</v>
      </c>
      <c r="H1626" s="822" t="s">
        <v>2215</v>
      </c>
      <c r="I1626" s="822"/>
      <c r="J1626" s="431">
        <v>72.5</v>
      </c>
      <c r="K1626" s="274">
        <v>5800</v>
      </c>
      <c r="L1626" s="287">
        <v>1900</v>
      </c>
      <c r="M1626" s="274">
        <v>28000</v>
      </c>
      <c r="N1626" s="855">
        <v>1</v>
      </c>
      <c r="O1626" s="1635" t="s">
        <v>134</v>
      </c>
      <c r="P1626" s="2500">
        <v>315</v>
      </c>
      <c r="Q1626" s="973"/>
      <c r="R1626" s="1790" t="s">
        <v>3065</v>
      </c>
      <c r="S1626" s="1635"/>
      <c r="T1626" s="1635"/>
      <c r="U1626" s="1635" t="s">
        <v>112</v>
      </c>
      <c r="V1626" s="1635" t="s">
        <v>3001</v>
      </c>
      <c r="W1626" s="1477">
        <v>95</v>
      </c>
      <c r="X1626" s="1477">
        <v>80</v>
      </c>
      <c r="Y1626" s="287">
        <v>71</v>
      </c>
      <c r="Z1626" s="287"/>
      <c r="AA1626" s="287">
        <v>156</v>
      </c>
      <c r="AB1626" s="1635" t="s">
        <v>133</v>
      </c>
      <c r="AC1626" s="855"/>
      <c r="AD1626" s="287">
        <v>473291</v>
      </c>
      <c r="AE1626" s="273">
        <v>871150021024130</v>
      </c>
      <c r="AF1626" s="287">
        <v>24</v>
      </c>
      <c r="AG1626" s="287" t="s">
        <v>113</v>
      </c>
      <c r="AH1626" s="2823">
        <v>5</v>
      </c>
      <c r="AL1626" s="2938"/>
    </row>
    <row r="1627" spans="2:38" ht="14.5" customHeight="1">
      <c r="B1627" s="3"/>
      <c r="C1627" s="14"/>
      <c r="D1627" s="14"/>
      <c r="E1627" s="14"/>
      <c r="F1627" s="2"/>
      <c r="G1627" s="2"/>
      <c r="H1627" s="2"/>
      <c r="I1627" s="2"/>
      <c r="J1627" s="325"/>
      <c r="K1627" s="293"/>
      <c r="L1627" s="292"/>
      <c r="M1627" s="293"/>
      <c r="N1627" s="6"/>
      <c r="O1627" s="6"/>
      <c r="P1627" s="145"/>
      <c r="Q1627" s="14"/>
      <c r="R1627" s="6"/>
      <c r="S1627" s="6"/>
      <c r="T1627" s="6"/>
      <c r="U1627" s="6"/>
      <c r="V1627" s="6"/>
      <c r="W1627" s="6"/>
      <c r="X1627" s="6"/>
      <c r="Y1627" s="292"/>
      <c r="Z1627" s="292"/>
      <c r="AA1627" s="292"/>
      <c r="AB1627" s="6"/>
      <c r="AC1627" s="296"/>
      <c r="AD1627" s="292"/>
      <c r="AE1627" s="292"/>
      <c r="AF1627" s="6"/>
      <c r="AG1627" s="6"/>
      <c r="AH1627" s="688"/>
      <c r="AI1627"/>
      <c r="AL1627" s="2938"/>
    </row>
    <row r="1628" spans="2:38" ht="14.5" customHeight="1">
      <c r="B1628" s="3"/>
      <c r="C1628" s="14"/>
      <c r="D1628" s="14"/>
      <c r="E1628" s="14"/>
      <c r="F1628" s="20"/>
      <c r="G1628" s="2"/>
      <c r="H1628" s="2"/>
      <c r="I1628" s="2"/>
      <c r="J1628" s="325"/>
      <c r="K1628" s="293"/>
      <c r="L1628" s="292"/>
      <c r="M1628" s="293"/>
      <c r="N1628" s="6"/>
      <c r="O1628" s="6"/>
      <c r="P1628" s="145"/>
      <c r="Q1628" s="14"/>
      <c r="R1628" s="6"/>
      <c r="S1628" s="6"/>
      <c r="T1628" s="6"/>
      <c r="U1628" s="6"/>
      <c r="V1628" s="6"/>
      <c r="W1628" s="6"/>
      <c r="X1628" s="6"/>
      <c r="Y1628" s="292"/>
      <c r="Z1628" s="292"/>
      <c r="AA1628" s="292"/>
      <c r="AB1628" s="6"/>
      <c r="AC1628" s="296"/>
      <c r="AD1628" s="292"/>
      <c r="AE1628" s="292"/>
      <c r="AF1628" s="6"/>
      <c r="AG1628" s="6"/>
      <c r="AH1628" s="688"/>
      <c r="AI1628"/>
      <c r="AL1628" s="2938"/>
    </row>
    <row r="1629" spans="2:38">
      <c r="B1629" s="561" t="s">
        <v>2888</v>
      </c>
      <c r="C1629" s="1461" t="s">
        <v>2766</v>
      </c>
      <c r="D1629" s="1461" t="s">
        <v>2193</v>
      </c>
      <c r="E1629" s="1462"/>
      <c r="F1629" s="92">
        <v>928151900028</v>
      </c>
      <c r="G1629" s="38">
        <v>8711500192653</v>
      </c>
      <c r="H1629" s="50" t="s">
        <v>1783</v>
      </c>
      <c r="I1629" s="50"/>
      <c r="J1629" s="326">
        <v>50</v>
      </c>
      <c r="K1629" s="1079">
        <v>4500</v>
      </c>
      <c r="L1629" s="269">
        <v>2000</v>
      </c>
      <c r="M1629" s="270">
        <v>30000</v>
      </c>
      <c r="N1629" s="309">
        <v>1</v>
      </c>
      <c r="O1629" s="1634" t="s">
        <v>134</v>
      </c>
      <c r="P1629" s="2498">
        <v>360</v>
      </c>
      <c r="Q1629" s="14"/>
      <c r="R1629" s="1783" t="s">
        <v>2091</v>
      </c>
      <c r="S1629" s="1634"/>
      <c r="T1629" s="1634"/>
      <c r="U1629" s="1634" t="s">
        <v>112</v>
      </c>
      <c r="V1629" s="1634" t="s">
        <v>3001</v>
      </c>
      <c r="W1629" s="295">
        <v>91</v>
      </c>
      <c r="X1629" s="295">
        <v>90</v>
      </c>
      <c r="Y1629" s="269">
        <v>32</v>
      </c>
      <c r="Z1629" s="269"/>
      <c r="AA1629" s="269">
        <v>155</v>
      </c>
      <c r="AB1629" s="1634" t="s">
        <v>133</v>
      </c>
      <c r="AC1629" s="309"/>
      <c r="AD1629" s="269">
        <v>473390</v>
      </c>
      <c r="AE1629" s="269">
        <v>871150019265315</v>
      </c>
      <c r="AF1629" s="269">
        <v>12</v>
      </c>
      <c r="AG1629" s="269" t="s">
        <v>113</v>
      </c>
      <c r="AH1629" s="2782">
        <v>5</v>
      </c>
      <c r="AL1629" s="2938"/>
    </row>
    <row r="1630" spans="2:38">
      <c r="B1630" s="2177"/>
      <c r="C1630" s="557" t="s">
        <v>2766</v>
      </c>
      <c r="D1630" s="557" t="s">
        <v>2193</v>
      </c>
      <c r="E1630" s="1463"/>
      <c r="F1630" s="91">
        <v>928152700028</v>
      </c>
      <c r="G1630" s="61">
        <v>8711500192660</v>
      </c>
      <c r="H1630" s="63" t="s">
        <v>1784</v>
      </c>
      <c r="I1630" s="63"/>
      <c r="J1630" s="324">
        <v>70</v>
      </c>
      <c r="K1630" s="272">
        <v>6600</v>
      </c>
      <c r="L1630" s="271">
        <v>2000</v>
      </c>
      <c r="M1630" s="272">
        <v>30000</v>
      </c>
      <c r="N1630" s="290">
        <v>1</v>
      </c>
      <c r="O1630" s="308" t="s">
        <v>134</v>
      </c>
      <c r="P1630" s="2499">
        <v>360</v>
      </c>
      <c r="Q1630" s="14"/>
      <c r="R1630" s="1785" t="s">
        <v>3065</v>
      </c>
      <c r="S1630" s="308"/>
      <c r="T1630" s="308"/>
      <c r="U1630" s="308" t="s">
        <v>112</v>
      </c>
      <c r="V1630" s="308" t="s">
        <v>3001</v>
      </c>
      <c r="W1630" s="291">
        <v>92</v>
      </c>
      <c r="X1630" s="291">
        <v>94</v>
      </c>
      <c r="Y1630" s="271">
        <v>32</v>
      </c>
      <c r="Z1630" s="271"/>
      <c r="AA1630" s="271">
        <v>155</v>
      </c>
      <c r="AB1630" s="308" t="s">
        <v>133</v>
      </c>
      <c r="AC1630" s="290"/>
      <c r="AD1630" s="271">
        <v>473391</v>
      </c>
      <c r="AE1630" s="271">
        <v>871150019266015</v>
      </c>
      <c r="AF1630" s="271">
        <v>12</v>
      </c>
      <c r="AG1630" s="271" t="s">
        <v>113</v>
      </c>
      <c r="AH1630" s="2779">
        <v>5</v>
      </c>
      <c r="AL1630" s="2938"/>
    </row>
    <row r="1631" spans="2:38">
      <c r="B1631" s="2177"/>
      <c r="C1631" s="557" t="s">
        <v>2766</v>
      </c>
      <c r="D1631" s="557" t="s">
        <v>2193</v>
      </c>
      <c r="E1631" s="1463"/>
      <c r="F1631" s="91">
        <v>928151709230</v>
      </c>
      <c r="G1631" s="61">
        <v>8711500192301</v>
      </c>
      <c r="H1631" s="63" t="s">
        <v>1785</v>
      </c>
      <c r="I1631" s="63"/>
      <c r="J1631" s="324">
        <v>100</v>
      </c>
      <c r="K1631" s="272">
        <v>10600</v>
      </c>
      <c r="L1631" s="271">
        <v>2000</v>
      </c>
      <c r="M1631" s="272">
        <v>36000</v>
      </c>
      <c r="N1631" s="290">
        <v>1</v>
      </c>
      <c r="O1631" s="308" t="s">
        <v>117</v>
      </c>
      <c r="P1631" s="2499">
        <v>410</v>
      </c>
      <c r="Q1631" s="14"/>
      <c r="R1631" s="1785" t="s">
        <v>2091</v>
      </c>
      <c r="S1631" s="308"/>
      <c r="T1631" s="308"/>
      <c r="U1631" s="308" t="s">
        <v>136</v>
      </c>
      <c r="V1631" s="308" t="s">
        <v>3001</v>
      </c>
      <c r="W1631" s="291">
        <v>100</v>
      </c>
      <c r="X1631" s="291">
        <v>106</v>
      </c>
      <c r="Y1631" s="271">
        <v>46</v>
      </c>
      <c r="Z1631" s="271"/>
      <c r="AA1631" s="271">
        <v>210</v>
      </c>
      <c r="AB1631" s="308" t="s">
        <v>133</v>
      </c>
      <c r="AC1631" s="290"/>
      <c r="AD1631" s="271">
        <v>473389</v>
      </c>
      <c r="AE1631" s="271">
        <v>871150019230115</v>
      </c>
      <c r="AF1631" s="271">
        <v>12</v>
      </c>
      <c r="AG1631" s="271" t="s">
        <v>113</v>
      </c>
      <c r="AH1631" s="2779">
        <v>5</v>
      </c>
      <c r="AL1631" s="2938"/>
    </row>
    <row r="1632" spans="2:38">
      <c r="B1632" s="2177"/>
      <c r="C1632" s="557" t="s">
        <v>2766</v>
      </c>
      <c r="D1632" s="557" t="s">
        <v>2193</v>
      </c>
      <c r="E1632" s="1463"/>
      <c r="F1632" s="91">
        <v>928150909230</v>
      </c>
      <c r="G1632" s="61">
        <v>8711500192295</v>
      </c>
      <c r="H1632" s="63" t="s">
        <v>1786</v>
      </c>
      <c r="I1632" s="63"/>
      <c r="J1632" s="324">
        <v>150</v>
      </c>
      <c r="K1632" s="272">
        <v>17800</v>
      </c>
      <c r="L1632" s="271">
        <v>2000</v>
      </c>
      <c r="M1632" s="272">
        <v>36000</v>
      </c>
      <c r="N1632" s="290">
        <v>1</v>
      </c>
      <c r="O1632" s="308" t="s">
        <v>117</v>
      </c>
      <c r="P1632" s="2499">
        <v>470</v>
      </c>
      <c r="Q1632" s="14"/>
      <c r="R1632" s="1785" t="s">
        <v>3063</v>
      </c>
      <c r="S1632" s="308"/>
      <c r="T1632" s="308"/>
      <c r="U1632" s="308" t="s">
        <v>136</v>
      </c>
      <c r="V1632" s="308" t="s">
        <v>3001</v>
      </c>
      <c r="W1632" s="291">
        <v>104</v>
      </c>
      <c r="X1632" s="291">
        <v>118</v>
      </c>
      <c r="Y1632" s="271">
        <v>46</v>
      </c>
      <c r="Z1632" s="271"/>
      <c r="AA1632" s="271">
        <v>210</v>
      </c>
      <c r="AB1632" s="308" t="s">
        <v>133</v>
      </c>
      <c r="AC1632" s="290"/>
      <c r="AD1632" s="271">
        <v>473383</v>
      </c>
      <c r="AE1632" s="271">
        <v>871150019229515</v>
      </c>
      <c r="AF1632" s="271">
        <v>12</v>
      </c>
      <c r="AG1632" s="271" t="s">
        <v>113</v>
      </c>
      <c r="AH1632" s="2779">
        <v>5</v>
      </c>
      <c r="AL1632" s="2938"/>
    </row>
    <row r="1633" spans="2:38">
      <c r="B1633" s="2177"/>
      <c r="C1633" s="557" t="s">
        <v>2766</v>
      </c>
      <c r="D1633" s="557" t="s">
        <v>2193</v>
      </c>
      <c r="E1633" s="1463"/>
      <c r="F1633" s="91">
        <v>928144709230</v>
      </c>
      <c r="G1633" s="61">
        <v>8711500179876</v>
      </c>
      <c r="H1633" s="63" t="s">
        <v>1787</v>
      </c>
      <c r="I1633" s="63"/>
      <c r="J1633" s="324">
        <v>250</v>
      </c>
      <c r="K1633" s="272">
        <v>33000</v>
      </c>
      <c r="L1633" s="271">
        <v>2000</v>
      </c>
      <c r="M1633" s="272">
        <v>36000</v>
      </c>
      <c r="N1633" s="290">
        <v>1</v>
      </c>
      <c r="O1633" s="308" t="s">
        <v>119</v>
      </c>
      <c r="P1633" s="2499">
        <v>510</v>
      </c>
      <c r="Q1633" s="14"/>
      <c r="R1633" s="1785" t="s">
        <v>3063</v>
      </c>
      <c r="S1633" s="308"/>
      <c r="T1633" s="308"/>
      <c r="U1633" s="308" t="s">
        <v>136</v>
      </c>
      <c r="V1633" s="308" t="s">
        <v>3001</v>
      </c>
      <c r="W1633" s="291">
        <v>109</v>
      </c>
      <c r="X1633" s="291">
        <v>132</v>
      </c>
      <c r="Y1633" s="271">
        <v>46</v>
      </c>
      <c r="Z1633" s="271"/>
      <c r="AA1633" s="271">
        <v>256</v>
      </c>
      <c r="AB1633" s="308" t="s">
        <v>133</v>
      </c>
      <c r="AC1633" s="290"/>
      <c r="AD1633" s="271">
        <v>473367</v>
      </c>
      <c r="AE1633" s="271">
        <v>871150017987615</v>
      </c>
      <c r="AF1633" s="271">
        <v>12</v>
      </c>
      <c r="AG1633" s="271" t="s">
        <v>113</v>
      </c>
      <c r="AH1633" s="2779">
        <v>5</v>
      </c>
      <c r="AL1633" s="2938"/>
    </row>
    <row r="1634" spans="2:38">
      <c r="B1634" s="2177"/>
      <c r="C1634" s="557" t="s">
        <v>2766</v>
      </c>
      <c r="D1634" s="557" t="s">
        <v>2193</v>
      </c>
      <c r="E1634" s="1463"/>
      <c r="F1634" s="91">
        <v>928144809227</v>
      </c>
      <c r="G1634" s="61">
        <v>8711500179883</v>
      </c>
      <c r="H1634" s="63" t="s">
        <v>1788</v>
      </c>
      <c r="I1634" s="63"/>
      <c r="J1634" s="324">
        <v>400</v>
      </c>
      <c r="K1634" s="272">
        <v>55900</v>
      </c>
      <c r="L1634" s="271">
        <v>2000</v>
      </c>
      <c r="M1634" s="272">
        <v>36000</v>
      </c>
      <c r="N1634" s="290">
        <v>1</v>
      </c>
      <c r="O1634" s="308" t="s">
        <v>119</v>
      </c>
      <c r="P1634" s="2499">
        <v>580</v>
      </c>
      <c r="Q1634" s="14"/>
      <c r="R1634" s="1785" t="s">
        <v>3066</v>
      </c>
      <c r="S1634" s="308"/>
      <c r="T1634" s="308"/>
      <c r="U1634" s="308" t="s">
        <v>136</v>
      </c>
      <c r="V1634" s="308" t="s">
        <v>3001</v>
      </c>
      <c r="W1634" s="291">
        <v>105</v>
      </c>
      <c r="X1634" s="291">
        <v>139</v>
      </c>
      <c r="Y1634" s="271">
        <v>46</v>
      </c>
      <c r="Z1634" s="271"/>
      <c r="AA1634" s="271">
        <v>282</v>
      </c>
      <c r="AB1634" s="308" t="s">
        <v>133</v>
      </c>
      <c r="AC1634" s="290"/>
      <c r="AD1634" s="271">
        <v>473369</v>
      </c>
      <c r="AE1634" s="271">
        <v>871150017988315</v>
      </c>
      <c r="AF1634" s="271">
        <v>12</v>
      </c>
      <c r="AG1634" s="271" t="s">
        <v>113</v>
      </c>
      <c r="AH1634" s="2779">
        <v>5</v>
      </c>
      <c r="AL1634" s="2938"/>
    </row>
    <row r="1635" spans="2:38">
      <c r="B1635" s="2179"/>
      <c r="C1635" s="834" t="s">
        <v>2766</v>
      </c>
      <c r="D1635" s="834" t="s">
        <v>2193</v>
      </c>
      <c r="E1635" s="1483"/>
      <c r="F1635" s="166">
        <v>928158409227</v>
      </c>
      <c r="G1635" s="55">
        <v>8711500197429</v>
      </c>
      <c r="H1635" s="54" t="s">
        <v>1789</v>
      </c>
      <c r="I1635" s="54"/>
      <c r="J1635" s="432">
        <v>600</v>
      </c>
      <c r="K1635" s="1077">
        <v>90000</v>
      </c>
      <c r="L1635" s="428">
        <v>2000</v>
      </c>
      <c r="M1635" s="429">
        <v>30000</v>
      </c>
      <c r="N1635" s="1219">
        <v>1</v>
      </c>
      <c r="O1635" s="818" t="s">
        <v>114</v>
      </c>
      <c r="P1635" s="2500">
        <v>1640</v>
      </c>
      <c r="Q1635" s="14"/>
      <c r="R1635" s="1890" t="s">
        <v>2091</v>
      </c>
      <c r="S1635" s="818"/>
      <c r="T1635" s="818"/>
      <c r="U1635" s="818" t="s">
        <v>136</v>
      </c>
      <c r="V1635" s="818" t="s">
        <v>3001</v>
      </c>
      <c r="W1635" s="456">
        <v>110</v>
      </c>
      <c r="X1635" s="456">
        <v>150</v>
      </c>
      <c r="Y1635" s="428">
        <v>46</v>
      </c>
      <c r="Z1635" s="428"/>
      <c r="AA1635" s="428">
        <v>282</v>
      </c>
      <c r="AB1635" s="818" t="s">
        <v>113</v>
      </c>
      <c r="AC1635" s="1219"/>
      <c r="AD1635" s="428"/>
      <c r="AE1635" s="428">
        <v>871150019742915</v>
      </c>
      <c r="AF1635" s="428">
        <v>12</v>
      </c>
      <c r="AG1635" s="428" t="s">
        <v>113</v>
      </c>
      <c r="AH1635" s="2786">
        <v>5</v>
      </c>
      <c r="AL1635" s="2938"/>
    </row>
    <row r="1636" spans="2:38" ht="14.5" customHeight="1">
      <c r="B1636" s="3"/>
      <c r="C1636" s="14"/>
      <c r="D1636" s="14"/>
      <c r="E1636" s="8"/>
      <c r="F1636" s="2763" t="s">
        <v>2889</v>
      </c>
      <c r="G1636" s="2"/>
      <c r="H1636" s="3"/>
      <c r="I1636" s="3"/>
      <c r="J1636" s="325"/>
      <c r="K1636" s="293"/>
      <c r="L1636" s="292"/>
      <c r="M1636" s="293"/>
      <c r="N1636" s="296"/>
      <c r="O1636" s="6"/>
      <c r="P1636" s="145"/>
      <c r="Q1636" s="14"/>
      <c r="R1636" s="6"/>
      <c r="S1636" s="6"/>
      <c r="T1636" s="6"/>
      <c r="U1636" s="6"/>
      <c r="V1636" s="6"/>
      <c r="W1636" s="6"/>
      <c r="X1636" s="6"/>
      <c r="Y1636" s="292"/>
      <c r="Z1636" s="292"/>
      <c r="AA1636" s="292"/>
      <c r="AB1636" s="6"/>
      <c r="AC1636" s="296"/>
      <c r="AD1636" s="292"/>
      <c r="AE1636" s="292"/>
      <c r="AF1636" s="6"/>
      <c r="AG1636" s="6"/>
      <c r="AH1636" s="688"/>
      <c r="AI1636"/>
      <c r="AL1636" s="2938"/>
    </row>
    <row r="1637" spans="2:38" ht="14.5" customHeight="1">
      <c r="B1637" s="24"/>
      <c r="C1637" s="14"/>
      <c r="D1637" s="14"/>
      <c r="E1637" s="8"/>
      <c r="F1637" s="20"/>
      <c r="G1637" s="13"/>
      <c r="H1637" s="24"/>
      <c r="I1637" s="24"/>
      <c r="J1637" s="327"/>
      <c r="K1637" s="298"/>
      <c r="L1637" s="297"/>
      <c r="M1637" s="298"/>
      <c r="N1637" s="299"/>
      <c r="O1637" s="299"/>
      <c r="P1637" s="145"/>
      <c r="Q1637" s="14"/>
      <c r="R1637" s="299"/>
      <c r="S1637" s="299"/>
      <c r="T1637" s="299"/>
      <c r="U1637" s="299"/>
      <c r="V1637" s="299"/>
      <c r="W1637" s="299"/>
      <c r="X1637" s="299"/>
      <c r="Y1637" s="297"/>
      <c r="Z1637" s="297"/>
      <c r="AA1637" s="297"/>
      <c r="AB1637" s="299"/>
      <c r="AC1637" s="294"/>
      <c r="AD1637" s="297"/>
      <c r="AE1637" s="297"/>
      <c r="AF1637" s="299"/>
      <c r="AG1637" s="299"/>
      <c r="AH1637" s="2841"/>
      <c r="AI1637"/>
      <c r="AL1637" s="2938"/>
    </row>
    <row r="1638" spans="2:38">
      <c r="B1638" s="561" t="s">
        <v>2890</v>
      </c>
      <c r="C1638" s="1461" t="s">
        <v>2766</v>
      </c>
      <c r="D1638" s="1461" t="s">
        <v>2193</v>
      </c>
      <c r="E1638" s="1462"/>
      <c r="F1638" s="92">
        <v>928150019227</v>
      </c>
      <c r="G1638" s="38">
        <v>8727900933581</v>
      </c>
      <c r="H1638" s="50" t="s">
        <v>1790</v>
      </c>
      <c r="I1638" s="50"/>
      <c r="J1638" s="326">
        <v>54</v>
      </c>
      <c r="K1638" s="1079">
        <v>4500</v>
      </c>
      <c r="L1638" s="269">
        <v>1950</v>
      </c>
      <c r="M1638" s="270">
        <v>38000</v>
      </c>
      <c r="N1638" s="295">
        <v>2</v>
      </c>
      <c r="O1638" s="1634" t="s">
        <v>134</v>
      </c>
      <c r="P1638" s="2498">
        <v>500</v>
      </c>
      <c r="Q1638" s="14"/>
      <c r="R1638" s="1783"/>
      <c r="S1638" s="1634"/>
      <c r="T1638" s="1634"/>
      <c r="U1638" s="1634" t="s">
        <v>112</v>
      </c>
      <c r="V1638" s="1634" t="s">
        <v>3001</v>
      </c>
      <c r="W1638" s="295">
        <v>86</v>
      </c>
      <c r="X1638" s="295">
        <v>83</v>
      </c>
      <c r="Y1638" s="269">
        <v>36</v>
      </c>
      <c r="Z1638" s="269"/>
      <c r="AA1638" s="269">
        <v>156</v>
      </c>
      <c r="AB1638" s="1634" t="s">
        <v>133</v>
      </c>
      <c r="AC1638" s="295"/>
      <c r="AD1638" s="269">
        <v>473372</v>
      </c>
      <c r="AE1638" s="269">
        <v>872790093358100</v>
      </c>
      <c r="AF1638" s="269">
        <v>12</v>
      </c>
      <c r="AG1638" s="269" t="s">
        <v>113</v>
      </c>
      <c r="AH1638" s="2782">
        <v>5</v>
      </c>
      <c r="AL1638" s="2938"/>
    </row>
    <row r="1639" spans="2:38">
      <c r="B1639" s="2177"/>
      <c r="C1639" s="557" t="s">
        <v>2766</v>
      </c>
      <c r="D1639" s="557" t="s">
        <v>2193</v>
      </c>
      <c r="E1639" s="1463"/>
      <c r="F1639" s="90">
        <v>928150119227</v>
      </c>
      <c r="G1639" s="68">
        <v>8727900922905</v>
      </c>
      <c r="H1639" s="49" t="s">
        <v>1791</v>
      </c>
      <c r="I1639" s="49"/>
      <c r="J1639" s="323">
        <v>70</v>
      </c>
      <c r="K1639" s="1075">
        <v>7200</v>
      </c>
      <c r="L1639" s="282">
        <v>1950</v>
      </c>
      <c r="M1639" s="286">
        <v>40000</v>
      </c>
      <c r="N1639" s="283">
        <v>2</v>
      </c>
      <c r="O1639" s="300" t="s">
        <v>117</v>
      </c>
      <c r="P1639" s="2499">
        <v>500</v>
      </c>
      <c r="Q1639" s="14"/>
      <c r="R1639" s="1788" t="s">
        <v>3066</v>
      </c>
      <c r="S1639" s="300"/>
      <c r="T1639" s="300"/>
      <c r="U1639" s="300" t="s">
        <v>112</v>
      </c>
      <c r="V1639" s="300" t="s">
        <v>3001</v>
      </c>
      <c r="W1639" s="283">
        <v>92</v>
      </c>
      <c r="X1639" s="283">
        <v>102</v>
      </c>
      <c r="Y1639" s="282">
        <v>36</v>
      </c>
      <c r="Z1639" s="282"/>
      <c r="AA1639" s="282">
        <v>156</v>
      </c>
      <c r="AB1639" s="300" t="s">
        <v>133</v>
      </c>
      <c r="AC1639" s="283"/>
      <c r="AD1639" s="282">
        <v>473374</v>
      </c>
      <c r="AE1639" s="282">
        <v>872790092290500</v>
      </c>
      <c r="AF1639" s="282">
        <v>12</v>
      </c>
      <c r="AG1639" s="282" t="s">
        <v>113</v>
      </c>
      <c r="AH1639" s="2781">
        <v>5</v>
      </c>
      <c r="AL1639" s="2938"/>
    </row>
    <row r="1640" spans="2:38">
      <c r="B1640" s="2177"/>
      <c r="C1640" s="557" t="s">
        <v>2766</v>
      </c>
      <c r="D1640" s="557" t="s">
        <v>2193</v>
      </c>
      <c r="E1640" s="1463"/>
      <c r="F1640" s="90">
        <v>928150219230</v>
      </c>
      <c r="G1640" s="68">
        <v>8727900923230</v>
      </c>
      <c r="H1640" s="49" t="s">
        <v>1792</v>
      </c>
      <c r="I1640" s="49"/>
      <c r="J1640" s="323">
        <v>100</v>
      </c>
      <c r="K1640" s="1075">
        <v>11300</v>
      </c>
      <c r="L1640" s="282">
        <v>1950</v>
      </c>
      <c r="M1640" s="286">
        <v>40000</v>
      </c>
      <c r="N1640" s="283">
        <v>2</v>
      </c>
      <c r="O1640" s="300" t="s">
        <v>117</v>
      </c>
      <c r="P1640" s="2499">
        <v>590</v>
      </c>
      <c r="Q1640" s="14"/>
      <c r="R1640" s="1788" t="s">
        <v>3066</v>
      </c>
      <c r="S1640" s="300"/>
      <c r="T1640" s="300"/>
      <c r="U1640" s="300" t="s">
        <v>136</v>
      </c>
      <c r="V1640" s="300" t="s">
        <v>3001</v>
      </c>
      <c r="W1640" s="283">
        <v>108</v>
      </c>
      <c r="X1640" s="283">
        <v>113</v>
      </c>
      <c r="Y1640" s="282">
        <v>48</v>
      </c>
      <c r="Z1640" s="282"/>
      <c r="AA1640" s="282">
        <v>210</v>
      </c>
      <c r="AB1640" s="300" t="s">
        <v>133</v>
      </c>
      <c r="AC1640" s="283"/>
      <c r="AD1640" s="282">
        <v>473375</v>
      </c>
      <c r="AE1640" s="282">
        <v>872790092323000</v>
      </c>
      <c r="AF1640" s="282">
        <v>12</v>
      </c>
      <c r="AG1640" s="282" t="s">
        <v>113</v>
      </c>
      <c r="AH1640" s="2781">
        <v>5</v>
      </c>
      <c r="AL1640" s="2938"/>
    </row>
    <row r="1641" spans="2:38">
      <c r="B1641" s="2177"/>
      <c r="C1641" s="557" t="s">
        <v>2766</v>
      </c>
      <c r="D1641" s="557" t="s">
        <v>2193</v>
      </c>
      <c r="E1641" s="1463"/>
      <c r="F1641" s="90">
        <v>928150319230</v>
      </c>
      <c r="G1641" s="61">
        <v>8727900927337</v>
      </c>
      <c r="H1641" s="63" t="s">
        <v>1793</v>
      </c>
      <c r="I1641" s="63"/>
      <c r="J1641" s="324">
        <v>150</v>
      </c>
      <c r="K1641" s="272">
        <v>18200</v>
      </c>
      <c r="L1641" s="282">
        <v>1950</v>
      </c>
      <c r="M1641" s="286">
        <v>45000</v>
      </c>
      <c r="N1641" s="283">
        <v>2</v>
      </c>
      <c r="O1641" s="300" t="s">
        <v>117</v>
      </c>
      <c r="P1641" s="2499">
        <v>655</v>
      </c>
      <c r="Q1641" s="14"/>
      <c r="R1641" s="1788" t="s">
        <v>3063</v>
      </c>
      <c r="S1641" s="300"/>
      <c r="T1641" s="300"/>
      <c r="U1641" s="300" t="s">
        <v>136</v>
      </c>
      <c r="V1641" s="300" t="s">
        <v>3001</v>
      </c>
      <c r="W1641" s="283">
        <v>98</v>
      </c>
      <c r="X1641" s="283">
        <v>121</v>
      </c>
      <c r="Y1641" s="282">
        <v>48</v>
      </c>
      <c r="Z1641" s="282"/>
      <c r="AA1641" s="282">
        <v>210</v>
      </c>
      <c r="AB1641" s="300" t="s">
        <v>133</v>
      </c>
      <c r="AC1641" s="283"/>
      <c r="AD1641" s="282">
        <v>473376</v>
      </c>
      <c r="AE1641" s="271">
        <v>872790092733700</v>
      </c>
      <c r="AF1641" s="282">
        <v>12</v>
      </c>
      <c r="AG1641" s="282" t="s">
        <v>113</v>
      </c>
      <c r="AH1641" s="2781">
        <v>5</v>
      </c>
      <c r="AL1641" s="2938"/>
    </row>
    <row r="1642" spans="2:38">
      <c r="B1642" s="2177"/>
      <c r="C1642" s="557" t="s">
        <v>2766</v>
      </c>
      <c r="D1642" s="557" t="s">
        <v>2193</v>
      </c>
      <c r="E1642" s="1463"/>
      <c r="F1642" s="90">
        <v>928150419230</v>
      </c>
      <c r="G1642" s="61">
        <v>8727900927375</v>
      </c>
      <c r="H1642" s="63" t="s">
        <v>1794</v>
      </c>
      <c r="I1642" s="63"/>
      <c r="J1642" s="324">
        <v>250</v>
      </c>
      <c r="K1642" s="272">
        <v>33700</v>
      </c>
      <c r="L1642" s="282">
        <v>1950</v>
      </c>
      <c r="M1642" s="286">
        <v>45000</v>
      </c>
      <c r="N1642" s="283">
        <v>2</v>
      </c>
      <c r="O1642" s="300" t="s">
        <v>119</v>
      </c>
      <c r="P1642" s="2499">
        <v>755</v>
      </c>
      <c r="Q1642" s="14"/>
      <c r="R1642" s="1788" t="s">
        <v>3063</v>
      </c>
      <c r="S1642" s="300"/>
      <c r="T1642" s="300"/>
      <c r="U1642" s="300" t="s">
        <v>136</v>
      </c>
      <c r="V1642" s="300" t="s">
        <v>3001</v>
      </c>
      <c r="W1642" s="283">
        <v>99</v>
      </c>
      <c r="X1642" s="283">
        <v>134</v>
      </c>
      <c r="Y1642" s="282">
        <v>48</v>
      </c>
      <c r="Z1642" s="282"/>
      <c r="AA1642" s="282">
        <v>257</v>
      </c>
      <c r="AB1642" s="300" t="s">
        <v>133</v>
      </c>
      <c r="AC1642" s="283"/>
      <c r="AD1642" s="282">
        <v>473377</v>
      </c>
      <c r="AE1642" s="271">
        <v>872790092737500</v>
      </c>
      <c r="AF1642" s="282">
        <v>12</v>
      </c>
      <c r="AG1642" s="282" t="s">
        <v>113</v>
      </c>
      <c r="AH1642" s="2781">
        <v>5</v>
      </c>
      <c r="AL1642" s="2938"/>
    </row>
    <row r="1643" spans="2:38">
      <c r="B1643" s="2179"/>
      <c r="C1643" s="834" t="s">
        <v>2766</v>
      </c>
      <c r="D1643" s="834" t="s">
        <v>2193</v>
      </c>
      <c r="E1643" s="1483"/>
      <c r="F1643" s="2279">
        <v>928150519227</v>
      </c>
      <c r="G1643" s="47">
        <v>8727900927412</v>
      </c>
      <c r="H1643" s="250" t="s">
        <v>1795</v>
      </c>
      <c r="I1643" s="250"/>
      <c r="J1643" s="431">
        <v>400</v>
      </c>
      <c r="K1643" s="274">
        <v>55400</v>
      </c>
      <c r="L1643" s="287">
        <v>1950</v>
      </c>
      <c r="M1643" s="1516">
        <v>45000</v>
      </c>
      <c r="N1643" s="1477">
        <v>2</v>
      </c>
      <c r="O1643" s="1635" t="s">
        <v>119</v>
      </c>
      <c r="P1643" s="2500">
        <v>845</v>
      </c>
      <c r="Q1643" s="14"/>
      <c r="R1643" s="1790" t="s">
        <v>3063</v>
      </c>
      <c r="S1643" s="1635"/>
      <c r="T1643" s="1635"/>
      <c r="U1643" s="1635" t="s">
        <v>136</v>
      </c>
      <c r="V1643" s="1635" t="s">
        <v>3001</v>
      </c>
      <c r="W1643" s="1477">
        <v>98</v>
      </c>
      <c r="X1643" s="1477">
        <v>138</v>
      </c>
      <c r="Y1643" s="287">
        <v>48</v>
      </c>
      <c r="Z1643" s="287"/>
      <c r="AA1643" s="287">
        <v>283</v>
      </c>
      <c r="AB1643" s="1635" t="s">
        <v>133</v>
      </c>
      <c r="AC1643" s="1477"/>
      <c r="AD1643" s="287">
        <v>473378</v>
      </c>
      <c r="AE1643" s="273">
        <v>872790092741200</v>
      </c>
      <c r="AF1643" s="287">
        <v>12</v>
      </c>
      <c r="AG1643" s="287" t="s">
        <v>113</v>
      </c>
      <c r="AH1643" s="2823">
        <v>5</v>
      </c>
      <c r="AL1643" s="2938"/>
    </row>
    <row r="1644" spans="2:38" ht="14.5" customHeight="1">
      <c r="B1644" s="3"/>
      <c r="C1644" s="14"/>
      <c r="D1644" s="14"/>
      <c r="E1644" s="14"/>
      <c r="F1644" s="2763" t="s">
        <v>2891</v>
      </c>
      <c r="G1644" s="3"/>
      <c r="H1644" s="2"/>
      <c r="I1644" s="2"/>
      <c r="J1644" s="325"/>
      <c r="K1644" s="293"/>
      <c r="L1644" s="292"/>
      <c r="M1644" s="293"/>
      <c r="N1644" s="6"/>
      <c r="O1644" s="6"/>
      <c r="P1644" s="145"/>
      <c r="Q1644" s="14"/>
      <c r="R1644" s="6"/>
      <c r="S1644" s="6"/>
      <c r="T1644" s="6"/>
      <c r="U1644" s="6"/>
      <c r="V1644" s="6"/>
      <c r="W1644" s="6"/>
      <c r="X1644" s="6"/>
      <c r="Y1644" s="292"/>
      <c r="Z1644" s="292"/>
      <c r="AA1644" s="292"/>
      <c r="AB1644" s="6"/>
      <c r="AC1644" s="296"/>
      <c r="AD1644" s="292"/>
      <c r="AE1644" s="292"/>
      <c r="AF1644" s="6"/>
      <c r="AG1644" s="6"/>
      <c r="AH1644" s="688"/>
      <c r="AI1644"/>
      <c r="AL1644" s="2938"/>
    </row>
    <row r="1645" spans="2:38" ht="14.5" customHeight="1">
      <c r="B1645" s="3"/>
      <c r="C1645" s="14"/>
      <c r="D1645" s="14"/>
      <c r="E1645" s="14"/>
      <c r="F1645" s="20"/>
      <c r="G1645" s="2"/>
      <c r="H1645" s="3"/>
      <c r="I1645" s="3"/>
      <c r="J1645" s="325"/>
      <c r="K1645" s="293"/>
      <c r="L1645" s="292"/>
      <c r="M1645" s="293"/>
      <c r="N1645" s="296"/>
      <c r="O1645" s="6"/>
      <c r="P1645" s="145"/>
      <c r="Q1645" s="14"/>
      <c r="R1645" s="6"/>
      <c r="S1645" s="6"/>
      <c r="T1645" s="6"/>
      <c r="U1645" s="6"/>
      <c r="V1645" s="6"/>
      <c r="W1645" s="6"/>
      <c r="X1645" s="6"/>
      <c r="Y1645" s="292"/>
      <c r="Z1645" s="292"/>
      <c r="AA1645" s="292"/>
      <c r="AB1645" s="6"/>
      <c r="AC1645" s="296"/>
      <c r="AD1645" s="292"/>
      <c r="AE1645" s="292"/>
      <c r="AF1645" s="6"/>
      <c r="AG1645" s="6"/>
      <c r="AH1645" s="688"/>
      <c r="AI1645"/>
      <c r="AL1645" s="2938"/>
    </row>
    <row r="1646" spans="2:38">
      <c r="B1646" s="1657" t="s">
        <v>2892</v>
      </c>
      <c r="C1646" s="1395" t="s">
        <v>2766</v>
      </c>
      <c r="D1646" s="1395" t="s">
        <v>2193</v>
      </c>
      <c r="E1646" s="1501"/>
      <c r="F1646" s="2934">
        <v>928154509228</v>
      </c>
      <c r="G1646" s="1251">
        <v>8711500184122</v>
      </c>
      <c r="H1646" s="1618" t="s">
        <v>1796</v>
      </c>
      <c r="I1646" s="1618"/>
      <c r="J1646" s="1619">
        <v>1000</v>
      </c>
      <c r="K1646" s="1620">
        <v>130000</v>
      </c>
      <c r="L1646" s="1227">
        <v>2000</v>
      </c>
      <c r="M1646" s="1620">
        <v>16000</v>
      </c>
      <c r="N1646" s="1638">
        <v>1</v>
      </c>
      <c r="O1646" s="1701" t="s">
        <v>114</v>
      </c>
      <c r="P1646" s="3280">
        <v>2865</v>
      </c>
      <c r="Q1646" s="14"/>
      <c r="R1646" s="1891" t="s">
        <v>760</v>
      </c>
      <c r="S1646" s="1701"/>
      <c r="T1646" s="1701"/>
      <c r="U1646" s="1701" t="s">
        <v>136</v>
      </c>
      <c r="V1646" s="1701" t="s">
        <v>3001</v>
      </c>
      <c r="W1646" s="1638">
        <v>100</v>
      </c>
      <c r="X1646" s="1638">
        <v>130</v>
      </c>
      <c r="Y1646" s="1227">
        <v>65</v>
      </c>
      <c r="Z1646" s="1227"/>
      <c r="AA1646" s="1227">
        <v>389</v>
      </c>
      <c r="AB1646" s="1701" t="s">
        <v>133</v>
      </c>
      <c r="AC1646" s="1638"/>
      <c r="AD1646" s="1227"/>
      <c r="AE1646" s="1227">
        <v>871150018412245</v>
      </c>
      <c r="AF1646" s="1227">
        <v>4</v>
      </c>
      <c r="AG1646" s="1227" t="s">
        <v>113</v>
      </c>
      <c r="AH1646" s="2889">
        <v>5</v>
      </c>
      <c r="AJ1646" s="292"/>
      <c r="AL1646" s="2938"/>
    </row>
    <row r="1647" spans="2:38" ht="14.5" customHeight="1">
      <c r="B1647" s="3"/>
      <c r="C1647" s="14"/>
      <c r="D1647" s="14"/>
      <c r="E1647" s="8"/>
      <c r="F1647" s="20"/>
      <c r="G1647" s="2"/>
      <c r="H1647" s="3"/>
      <c r="I1647" s="3"/>
      <c r="J1647" s="325"/>
      <c r="K1647" s="293"/>
      <c r="L1647" s="292"/>
      <c r="M1647" s="293"/>
      <c r="N1647" s="6"/>
      <c r="O1647" s="6"/>
      <c r="P1647" s="26"/>
      <c r="Q1647" s="14"/>
      <c r="R1647" s="6"/>
      <c r="S1647" s="6"/>
      <c r="T1647" s="6"/>
      <c r="U1647" s="6"/>
      <c r="V1647" s="6"/>
      <c r="W1647" s="6"/>
      <c r="X1647" s="6"/>
      <c r="Y1647" s="292"/>
      <c r="Z1647" s="292"/>
      <c r="AA1647" s="292"/>
      <c r="AB1647" s="6"/>
      <c r="AC1647" s="296"/>
      <c r="AD1647" s="292"/>
      <c r="AE1647" s="292"/>
      <c r="AF1647" s="6"/>
      <c r="AG1647" s="6"/>
      <c r="AH1647" s="688"/>
      <c r="AI1647"/>
      <c r="AL1647" s="2938"/>
    </row>
    <row r="1648" spans="2:38">
      <c r="B1648" s="561" t="s">
        <v>2893</v>
      </c>
      <c r="C1648" s="1461" t="s">
        <v>2766</v>
      </c>
      <c r="D1648" s="1461" t="s">
        <v>2193</v>
      </c>
      <c r="E1648" s="1462"/>
      <c r="F1648" s="1487">
        <v>928153809230</v>
      </c>
      <c r="G1648" s="994">
        <v>8711500734020</v>
      </c>
      <c r="H1648" s="995" t="s">
        <v>210</v>
      </c>
      <c r="I1648" s="995"/>
      <c r="J1648" s="996">
        <v>33.299999999999997</v>
      </c>
      <c r="K1648" s="1586">
        <v>1320</v>
      </c>
      <c r="L1648" s="1169">
        <v>2500</v>
      </c>
      <c r="M1648" s="997">
        <v>15000</v>
      </c>
      <c r="N1648" s="1018">
        <v>1</v>
      </c>
      <c r="O1648" s="1702" t="s">
        <v>1798</v>
      </c>
      <c r="P1648" s="3270">
        <v>2355</v>
      </c>
      <c r="Q1648" s="973"/>
      <c r="R1648" s="1892" t="s">
        <v>3067</v>
      </c>
      <c r="S1648" s="1702"/>
      <c r="T1648" s="1702"/>
      <c r="U1648" s="1702" t="s">
        <v>211</v>
      </c>
      <c r="V1648" s="1702" t="s">
        <v>116</v>
      </c>
      <c r="W1648" s="998">
        <v>98</v>
      </c>
      <c r="X1648" s="998">
        <v>39</v>
      </c>
      <c r="Y1648" s="1169">
        <v>42</v>
      </c>
      <c r="Z1648" s="1169"/>
      <c r="AA1648" s="1169">
        <v>165</v>
      </c>
      <c r="AB1648" s="1702" t="s">
        <v>113</v>
      </c>
      <c r="AC1648" s="1018">
        <v>81</v>
      </c>
      <c r="AD1648" s="1169">
        <v>473395</v>
      </c>
      <c r="AE1648" s="1020">
        <v>871150073402015</v>
      </c>
      <c r="AF1648" s="1169">
        <v>12</v>
      </c>
      <c r="AG1648" s="1169" t="s">
        <v>113</v>
      </c>
      <c r="AH1648" s="2462">
        <v>5</v>
      </c>
      <c r="AL1648" s="2938"/>
    </row>
    <row r="1649" spans="2:38">
      <c r="B1649" s="1495" t="s">
        <v>2894</v>
      </c>
      <c r="C1649" s="834" t="s">
        <v>2766</v>
      </c>
      <c r="D1649" s="834" t="s">
        <v>2193</v>
      </c>
      <c r="E1649" s="1483"/>
      <c r="F1649" s="2408">
        <v>928153909227</v>
      </c>
      <c r="G1649" s="909">
        <v>8711500734037</v>
      </c>
      <c r="H1649" s="986" t="s">
        <v>1797</v>
      </c>
      <c r="I1649" s="986"/>
      <c r="J1649" s="1037">
        <v>53</v>
      </c>
      <c r="K1649" s="1636">
        <v>2500</v>
      </c>
      <c r="L1649" s="1428">
        <v>2500</v>
      </c>
      <c r="M1649" s="1426">
        <v>15000</v>
      </c>
      <c r="N1649" s="1637">
        <v>1</v>
      </c>
      <c r="O1649" s="1703" t="s">
        <v>1798</v>
      </c>
      <c r="P1649" s="3272">
        <v>2355</v>
      </c>
      <c r="Q1649" s="14"/>
      <c r="R1649" s="1893" t="s">
        <v>3067</v>
      </c>
      <c r="S1649" s="1703"/>
      <c r="T1649" s="1703"/>
      <c r="U1649" s="1703" t="s">
        <v>211</v>
      </c>
      <c r="V1649" s="1703" t="s">
        <v>116</v>
      </c>
      <c r="W1649" s="2075">
        <v>90</v>
      </c>
      <c r="X1649" s="2075">
        <v>47</v>
      </c>
      <c r="Y1649" s="1428">
        <v>32</v>
      </c>
      <c r="Z1649" s="1428"/>
      <c r="AA1649" s="1428">
        <v>149</v>
      </c>
      <c r="AB1649" s="1703" t="s">
        <v>113</v>
      </c>
      <c r="AC1649" s="1637">
        <v>82</v>
      </c>
      <c r="AD1649" s="1428">
        <v>473396</v>
      </c>
      <c r="AE1649" s="910">
        <v>871150073403715</v>
      </c>
      <c r="AF1649" s="1428">
        <v>12</v>
      </c>
      <c r="AG1649" s="1428" t="s">
        <v>113</v>
      </c>
      <c r="AH1649" s="2925">
        <v>5</v>
      </c>
      <c r="AL1649" s="2938"/>
    </row>
    <row r="1650" spans="2:38" ht="14.5" customHeight="1">
      <c r="B1650" s="3"/>
      <c r="C1650" s="14"/>
      <c r="D1650" s="14"/>
      <c r="E1650" s="8"/>
      <c r="F1650" s="20"/>
      <c r="G1650" s="2"/>
      <c r="H1650" s="3"/>
      <c r="I1650" s="3"/>
      <c r="J1650" s="325"/>
      <c r="K1650" s="293"/>
      <c r="L1650" s="292"/>
      <c r="M1650" s="293"/>
      <c r="N1650" s="6"/>
      <c r="O1650" s="6"/>
      <c r="P1650" s="17"/>
      <c r="Q1650" s="14"/>
      <c r="R1650" s="6"/>
      <c r="S1650" s="6"/>
      <c r="T1650" s="6"/>
      <c r="U1650" s="6"/>
      <c r="V1650" s="6"/>
      <c r="W1650" s="6"/>
      <c r="X1650" s="6"/>
      <c r="Y1650" s="292"/>
      <c r="Z1650" s="292"/>
      <c r="AA1650" s="292"/>
      <c r="AB1650" s="6"/>
      <c r="AC1650" s="296"/>
      <c r="AD1650" s="292"/>
      <c r="AE1650" s="292"/>
      <c r="AF1650" s="6"/>
      <c r="AG1650" s="6"/>
      <c r="AH1650" s="688"/>
      <c r="AI1650"/>
      <c r="AL1650" s="2938"/>
    </row>
    <row r="1651" spans="2:38">
      <c r="B1651" s="561" t="s">
        <v>2895</v>
      </c>
      <c r="C1651" s="1461" t="s">
        <v>2766</v>
      </c>
      <c r="D1651" s="1461" t="s">
        <v>2193</v>
      </c>
      <c r="E1651" s="1462"/>
      <c r="F1651" s="1487">
        <v>928159905131</v>
      </c>
      <c r="G1651" s="994">
        <v>8711500203236</v>
      </c>
      <c r="H1651" s="995" t="s">
        <v>1799</v>
      </c>
      <c r="I1651" s="995"/>
      <c r="J1651" s="996">
        <v>50</v>
      </c>
      <c r="K1651" s="1639">
        <v>2400</v>
      </c>
      <c r="L1651" s="1169">
        <v>2500</v>
      </c>
      <c r="M1651" s="997">
        <v>10000</v>
      </c>
      <c r="N1651" s="1018">
        <v>1</v>
      </c>
      <c r="O1651" s="1702" t="s">
        <v>1798</v>
      </c>
      <c r="P1651" s="3270">
        <v>2310</v>
      </c>
      <c r="Q1651" s="14"/>
      <c r="R1651" s="1892" t="s">
        <v>3068</v>
      </c>
      <c r="S1651" s="1702"/>
      <c r="T1651" s="1702"/>
      <c r="U1651" s="1702" t="s">
        <v>1800</v>
      </c>
      <c r="V1651" s="1702" t="s">
        <v>116</v>
      </c>
      <c r="W1651" s="998">
        <v>85</v>
      </c>
      <c r="X1651" s="998">
        <v>48</v>
      </c>
      <c r="Y1651" s="1169">
        <v>20</v>
      </c>
      <c r="Z1651" s="1169"/>
      <c r="AA1651" s="1169">
        <v>103</v>
      </c>
      <c r="AB1651" s="1702" t="s">
        <v>113</v>
      </c>
      <c r="AC1651" s="1018">
        <v>81</v>
      </c>
      <c r="AD1651" s="1169">
        <v>473250</v>
      </c>
      <c r="AE1651" s="1020">
        <v>871150020323615</v>
      </c>
      <c r="AF1651" s="1169">
        <v>12</v>
      </c>
      <c r="AG1651" s="1169" t="s">
        <v>113</v>
      </c>
      <c r="AH1651" s="2462">
        <v>5</v>
      </c>
      <c r="AL1651" s="2938"/>
    </row>
    <row r="1652" spans="2:38">
      <c r="B1652" s="2179"/>
      <c r="C1652" s="834" t="s">
        <v>2766</v>
      </c>
      <c r="D1652" s="834" t="s">
        <v>2193</v>
      </c>
      <c r="E1652" s="1483"/>
      <c r="F1652" s="2408">
        <v>928158905131</v>
      </c>
      <c r="G1652" s="909">
        <v>8711500202338</v>
      </c>
      <c r="H1652" s="986" t="s">
        <v>1801</v>
      </c>
      <c r="I1652" s="986"/>
      <c r="J1652" s="1037">
        <v>100</v>
      </c>
      <c r="K1652" s="1426">
        <v>5300</v>
      </c>
      <c r="L1652" s="1428">
        <v>2500</v>
      </c>
      <c r="M1652" s="1426">
        <v>10000</v>
      </c>
      <c r="N1652" s="1637">
        <v>1</v>
      </c>
      <c r="O1652" s="1703" t="s">
        <v>1798</v>
      </c>
      <c r="P1652" s="3272">
        <v>2310</v>
      </c>
      <c r="Q1652" s="14"/>
      <c r="R1652" s="1893" t="s">
        <v>3068</v>
      </c>
      <c r="S1652" s="1703"/>
      <c r="T1652" s="1703"/>
      <c r="U1652" s="1703" t="s">
        <v>1800</v>
      </c>
      <c r="V1652" s="1703" t="s">
        <v>116</v>
      </c>
      <c r="W1652" s="2075">
        <v>91</v>
      </c>
      <c r="X1652" s="2075">
        <v>53</v>
      </c>
      <c r="Y1652" s="1428">
        <v>20</v>
      </c>
      <c r="Z1652" s="1428"/>
      <c r="AA1652" s="1428">
        <v>110</v>
      </c>
      <c r="AB1652" s="1703" t="s">
        <v>113</v>
      </c>
      <c r="AC1652" s="1637">
        <v>82</v>
      </c>
      <c r="AD1652" s="1428">
        <v>473402</v>
      </c>
      <c r="AE1652" s="910">
        <v>871150020233815</v>
      </c>
      <c r="AF1652" s="1428">
        <v>12</v>
      </c>
      <c r="AG1652" s="1428" t="s">
        <v>113</v>
      </c>
      <c r="AH1652" s="2925">
        <v>5</v>
      </c>
      <c r="AL1652" s="2938"/>
    </row>
    <row r="1653" spans="2:38" ht="14.5" customHeight="1">
      <c r="B1653" s="3"/>
      <c r="C1653" s="14"/>
      <c r="D1653" s="14"/>
      <c r="E1653" s="8"/>
      <c r="F1653" s="2169" t="s">
        <v>3224</v>
      </c>
      <c r="G1653" s="2"/>
      <c r="H1653" s="3"/>
      <c r="I1653" s="3"/>
      <c r="J1653" s="296"/>
      <c r="K1653" s="293"/>
      <c r="L1653" s="292"/>
      <c r="M1653" s="293"/>
      <c r="N1653" s="296"/>
      <c r="O1653" s="6"/>
      <c r="P1653" s="26"/>
      <c r="Q1653" s="14"/>
      <c r="R1653" s="6"/>
      <c r="S1653" s="6"/>
      <c r="T1653" s="6"/>
      <c r="U1653" s="6"/>
      <c r="V1653" s="6"/>
      <c r="W1653" s="6"/>
      <c r="X1653" s="6"/>
      <c r="Y1653" s="292"/>
      <c r="Z1653" s="292"/>
      <c r="AA1653" s="292"/>
      <c r="AB1653" s="6"/>
      <c r="AC1653" s="296"/>
      <c r="AD1653" s="292"/>
      <c r="AE1653" s="292"/>
      <c r="AF1653" s="6"/>
      <c r="AG1653" s="6"/>
      <c r="AH1653" s="688"/>
      <c r="AI1653"/>
      <c r="AL1653" s="2938"/>
    </row>
    <row r="1654" spans="2:38" ht="14.5" customHeight="1">
      <c r="B1654" s="3"/>
      <c r="C1654" s="14"/>
      <c r="D1654" s="14"/>
      <c r="E1654" s="8"/>
      <c r="F1654" s="2"/>
      <c r="G1654" s="2"/>
      <c r="H1654" s="3"/>
      <c r="I1654" s="3"/>
      <c r="J1654" s="296"/>
      <c r="K1654" s="293"/>
      <c r="L1654" s="292"/>
      <c r="M1654" s="293"/>
      <c r="N1654" s="296"/>
      <c r="O1654" s="6"/>
      <c r="P1654" s="26"/>
      <c r="Q1654" s="14"/>
      <c r="R1654" s="6"/>
      <c r="S1654" s="6"/>
      <c r="T1654" s="6"/>
      <c r="U1654" s="6"/>
      <c r="V1654" s="6"/>
      <c r="W1654" s="6"/>
      <c r="X1654" s="6"/>
      <c r="Y1654" s="292"/>
      <c r="Z1654" s="292"/>
      <c r="AA1654" s="292"/>
      <c r="AB1654" s="6"/>
      <c r="AC1654" s="296"/>
      <c r="AD1654" s="292"/>
      <c r="AE1654" s="292"/>
      <c r="AF1654" s="6"/>
      <c r="AG1654" s="6"/>
      <c r="AH1654" s="688"/>
      <c r="AI1654"/>
      <c r="AL1654" s="2938"/>
    </row>
    <row r="1655" spans="2:38" s="1484" customFormat="1" ht="15" customHeight="1">
      <c r="B1655" s="1484" t="s">
        <v>2930</v>
      </c>
      <c r="J1655" s="1666"/>
      <c r="K1655" s="1666"/>
      <c r="L1655" s="1901"/>
      <c r="M1655" s="1666"/>
      <c r="N1655" s="1666"/>
      <c r="O1655" s="1666"/>
      <c r="P1655" s="33"/>
      <c r="R1655" s="1666"/>
      <c r="S1655" s="1666"/>
      <c r="T1655" s="1666"/>
      <c r="U1655" s="1666"/>
      <c r="V1655" s="1666"/>
      <c r="W1655" s="1666"/>
      <c r="X1655" s="1666"/>
      <c r="Y1655" s="1901"/>
      <c r="Z1655" s="1901"/>
      <c r="AA1655" s="1901"/>
      <c r="AB1655" s="1666"/>
      <c r="AC1655" s="2483"/>
      <c r="AD1655" s="1901"/>
      <c r="AE1655" s="1901"/>
      <c r="AF1655" s="1666"/>
      <c r="AG1655" s="1666"/>
      <c r="AH1655" s="2791"/>
      <c r="AJ1655"/>
      <c r="AK1655" s="2933"/>
      <c r="AL1655" s="2938"/>
    </row>
    <row r="1656" spans="2:38">
      <c r="B1656" s="561" t="s">
        <v>2896</v>
      </c>
      <c r="C1656" s="1461" t="s">
        <v>2766</v>
      </c>
      <c r="D1656" s="1461" t="s">
        <v>2193</v>
      </c>
      <c r="E1656" s="1462"/>
      <c r="F1656" s="748">
        <v>928073005130</v>
      </c>
      <c r="G1656" s="29">
        <v>8718291548232</v>
      </c>
      <c r="H1656" s="112" t="s">
        <v>1802</v>
      </c>
      <c r="I1656" s="112"/>
      <c r="J1656" s="382">
        <v>1000</v>
      </c>
      <c r="K1656" s="1079">
        <v>95800</v>
      </c>
      <c r="L1656" s="400">
        <v>4000</v>
      </c>
      <c r="M1656" s="421">
        <v>4000</v>
      </c>
      <c r="N1656" s="360">
        <v>1</v>
      </c>
      <c r="O1656" s="1671" t="s">
        <v>114</v>
      </c>
      <c r="P1656" s="2498">
        <v>11300</v>
      </c>
      <c r="Q1656" s="14"/>
      <c r="R1656" s="1792" t="s">
        <v>560</v>
      </c>
      <c r="S1656" s="1671"/>
      <c r="T1656" s="1671"/>
      <c r="U1656" s="1671" t="s">
        <v>1803</v>
      </c>
      <c r="V1656" s="1671" t="s">
        <v>121</v>
      </c>
      <c r="W1656" s="360">
        <v>125</v>
      </c>
      <c r="X1656" s="360">
        <v>95</v>
      </c>
      <c r="Y1656" s="400">
        <v>40</v>
      </c>
      <c r="Z1656" s="400"/>
      <c r="AA1656" s="400">
        <v>294</v>
      </c>
      <c r="AB1656" s="1671" t="s">
        <v>113</v>
      </c>
      <c r="AC1656" s="360">
        <v>70</v>
      </c>
      <c r="AD1656" s="400"/>
      <c r="AE1656" s="400">
        <v>871150020078500</v>
      </c>
      <c r="AF1656" s="400">
        <v>1</v>
      </c>
      <c r="AG1656" s="400" t="s">
        <v>113</v>
      </c>
      <c r="AH1656" s="2796">
        <v>5</v>
      </c>
      <c r="AL1656" s="2938"/>
    </row>
    <row r="1657" spans="2:38">
      <c r="B1657" s="2177"/>
      <c r="C1657" s="557" t="s">
        <v>2766</v>
      </c>
      <c r="D1657" s="557" t="s">
        <v>2193</v>
      </c>
      <c r="E1657" s="1463"/>
      <c r="F1657" s="99">
        <v>928072205130</v>
      </c>
      <c r="G1657" s="40">
        <v>8718291548218</v>
      </c>
      <c r="H1657" s="52" t="s">
        <v>1804</v>
      </c>
      <c r="I1657" s="52"/>
      <c r="J1657" s="347">
        <v>1000</v>
      </c>
      <c r="K1657" s="1075">
        <v>87000</v>
      </c>
      <c r="L1657" s="340">
        <v>5600</v>
      </c>
      <c r="M1657" s="338">
        <v>4000</v>
      </c>
      <c r="N1657" s="342">
        <v>1</v>
      </c>
      <c r="O1657" s="546" t="s">
        <v>114</v>
      </c>
      <c r="P1657" s="3271">
        <v>18635</v>
      </c>
      <c r="Q1657" s="14"/>
      <c r="R1657" s="1810" t="s">
        <v>560</v>
      </c>
      <c r="S1657" s="546"/>
      <c r="T1657" s="546"/>
      <c r="U1657" s="546" t="s">
        <v>1803</v>
      </c>
      <c r="V1657" s="546" t="s">
        <v>1805</v>
      </c>
      <c r="W1657" s="341">
        <v>125</v>
      </c>
      <c r="X1657" s="341">
        <v>87</v>
      </c>
      <c r="Y1657" s="340">
        <v>40</v>
      </c>
      <c r="Z1657" s="340"/>
      <c r="AA1657" s="340">
        <v>294</v>
      </c>
      <c r="AB1657" s="546" t="s">
        <v>113</v>
      </c>
      <c r="AC1657" s="342">
        <v>80</v>
      </c>
      <c r="AD1657" s="340"/>
      <c r="AE1657" s="340">
        <v>871150020077800</v>
      </c>
      <c r="AF1657" s="340">
        <v>1</v>
      </c>
      <c r="AG1657" s="340" t="s">
        <v>113</v>
      </c>
      <c r="AH1657" s="2785">
        <v>5</v>
      </c>
      <c r="AL1657" s="2938"/>
    </row>
    <row r="1658" spans="2:38">
      <c r="B1658" s="2177"/>
      <c r="C1658" s="557" t="s">
        <v>2766</v>
      </c>
      <c r="D1658" s="557" t="s">
        <v>2193</v>
      </c>
      <c r="E1658" s="1463"/>
      <c r="F1658" s="99">
        <v>928071305130</v>
      </c>
      <c r="G1658" s="40">
        <v>8718291548201</v>
      </c>
      <c r="H1658" s="52" t="s">
        <v>1806</v>
      </c>
      <c r="I1658" s="52"/>
      <c r="J1658" s="347">
        <v>2040</v>
      </c>
      <c r="K1658" s="1075">
        <v>214000</v>
      </c>
      <c r="L1658" s="340">
        <v>4000</v>
      </c>
      <c r="M1658" s="338">
        <v>6000</v>
      </c>
      <c r="N1658" s="342">
        <v>1</v>
      </c>
      <c r="O1658" s="546" t="s">
        <v>114</v>
      </c>
      <c r="P1658" s="3271">
        <v>14010</v>
      </c>
      <c r="Q1658" s="14"/>
      <c r="R1658" s="1810" t="s">
        <v>3068</v>
      </c>
      <c r="S1658" s="546"/>
      <c r="T1658" s="546"/>
      <c r="U1658" s="546" t="s">
        <v>1803</v>
      </c>
      <c r="V1658" s="546" t="s">
        <v>121</v>
      </c>
      <c r="W1658" s="341">
        <v>235</v>
      </c>
      <c r="X1658" s="341">
        <v>104</v>
      </c>
      <c r="Y1658" s="340">
        <v>40</v>
      </c>
      <c r="Z1658" s="340"/>
      <c r="AA1658" s="340">
        <v>364</v>
      </c>
      <c r="AB1658" s="546" t="s">
        <v>113</v>
      </c>
      <c r="AC1658" s="342">
        <v>72</v>
      </c>
      <c r="AD1658" s="340"/>
      <c r="AE1658" s="340">
        <v>871150020074700</v>
      </c>
      <c r="AF1658" s="340">
        <v>1</v>
      </c>
      <c r="AG1658" s="340" t="s">
        <v>113</v>
      </c>
      <c r="AH1658" s="2785">
        <v>5</v>
      </c>
      <c r="AL1658" s="2938"/>
    </row>
    <row r="1659" spans="2:38">
      <c r="B1659" s="2177"/>
      <c r="C1659" s="557" t="s">
        <v>2766</v>
      </c>
      <c r="D1659" s="557" t="s">
        <v>2193</v>
      </c>
      <c r="E1659" s="1463"/>
      <c r="F1659" s="99">
        <v>928072505130</v>
      </c>
      <c r="G1659" s="99">
        <v>8718291548225</v>
      </c>
      <c r="H1659" s="52" t="s">
        <v>1807</v>
      </c>
      <c r="I1659" s="52"/>
      <c r="J1659" s="347">
        <v>2040</v>
      </c>
      <c r="K1659" s="1075">
        <v>190000</v>
      </c>
      <c r="L1659" s="340">
        <v>5600</v>
      </c>
      <c r="M1659" s="338">
        <v>6000</v>
      </c>
      <c r="N1659" s="342">
        <v>1</v>
      </c>
      <c r="O1659" s="546" t="s">
        <v>114</v>
      </c>
      <c r="P1659" s="3271">
        <v>18635</v>
      </c>
      <c r="Q1659" s="14"/>
      <c r="R1659" s="1810" t="s">
        <v>3068</v>
      </c>
      <c r="S1659" s="546"/>
      <c r="T1659" s="546"/>
      <c r="U1659" s="546" t="s">
        <v>1803</v>
      </c>
      <c r="V1659" s="546" t="s">
        <v>1805</v>
      </c>
      <c r="W1659" s="341">
        <v>225</v>
      </c>
      <c r="X1659" s="341">
        <v>93</v>
      </c>
      <c r="Y1659" s="340">
        <v>40</v>
      </c>
      <c r="Z1659" s="340"/>
      <c r="AA1659" s="340">
        <v>364</v>
      </c>
      <c r="AB1659" s="546" t="s">
        <v>113</v>
      </c>
      <c r="AC1659" s="342">
        <v>82</v>
      </c>
      <c r="AD1659" s="340"/>
      <c r="AE1659" s="365">
        <v>871150020073000</v>
      </c>
      <c r="AF1659" s="340">
        <v>1</v>
      </c>
      <c r="AG1659" s="340" t="s">
        <v>113</v>
      </c>
      <c r="AH1659" s="2785">
        <v>5</v>
      </c>
      <c r="AL1659" s="2938"/>
    </row>
    <row r="1660" spans="2:38">
      <c r="B1660" s="2177"/>
      <c r="C1660" s="557" t="s">
        <v>2766</v>
      </c>
      <c r="D1660" s="557" t="s">
        <v>2193</v>
      </c>
      <c r="E1660" s="1463"/>
      <c r="F1660" s="99">
        <v>928078415130</v>
      </c>
      <c r="G1660" s="40">
        <v>8718291548263</v>
      </c>
      <c r="H1660" s="52" t="s">
        <v>1808</v>
      </c>
      <c r="I1660" s="52"/>
      <c r="J1660" s="347">
        <v>1800</v>
      </c>
      <c r="K1660" s="1075">
        <v>155000</v>
      </c>
      <c r="L1660" s="340">
        <v>5600</v>
      </c>
      <c r="M1660" s="338">
        <v>4000</v>
      </c>
      <c r="N1660" s="342">
        <v>1</v>
      </c>
      <c r="O1660" s="546" t="s">
        <v>114</v>
      </c>
      <c r="P1660" s="3271">
        <v>18030</v>
      </c>
      <c r="Q1660" s="14"/>
      <c r="R1660" s="1810" t="s">
        <v>56</v>
      </c>
      <c r="S1660" s="546"/>
      <c r="T1660" s="546"/>
      <c r="U1660" s="546" t="s">
        <v>1809</v>
      </c>
      <c r="V1660" s="546" t="s">
        <v>1805</v>
      </c>
      <c r="W1660" s="341">
        <v>120</v>
      </c>
      <c r="X1660" s="341">
        <v>86</v>
      </c>
      <c r="Y1660" s="340">
        <v>40</v>
      </c>
      <c r="Z1660" s="340"/>
      <c r="AA1660" s="340">
        <v>363</v>
      </c>
      <c r="AB1660" s="546" t="s">
        <v>113</v>
      </c>
      <c r="AC1660" s="342">
        <v>86</v>
      </c>
      <c r="AD1660" s="340"/>
      <c r="AE1660" s="340">
        <v>871150020075400</v>
      </c>
      <c r="AF1660" s="340">
        <v>1</v>
      </c>
      <c r="AG1660" s="340" t="s">
        <v>113</v>
      </c>
      <c r="AH1660" s="2785">
        <v>5</v>
      </c>
      <c r="AL1660" s="2938"/>
    </row>
    <row r="1661" spans="2:38">
      <c r="B1661" s="2179"/>
      <c r="C1661" s="834" t="s">
        <v>2766</v>
      </c>
      <c r="D1661" s="834" t="s">
        <v>2193</v>
      </c>
      <c r="E1661" s="1483"/>
      <c r="F1661" s="166">
        <v>928195105129</v>
      </c>
      <c r="G1661" s="55">
        <v>8718291548423</v>
      </c>
      <c r="H1661" s="54" t="s">
        <v>1810</v>
      </c>
      <c r="I1661" s="54"/>
      <c r="J1661" s="432">
        <v>2060</v>
      </c>
      <c r="K1661" s="1077">
        <v>226000</v>
      </c>
      <c r="L1661" s="428">
        <v>5600</v>
      </c>
      <c r="M1661" s="429">
        <v>5000</v>
      </c>
      <c r="N1661" s="1197">
        <v>1</v>
      </c>
      <c r="O1661" s="818" t="s">
        <v>114</v>
      </c>
      <c r="P1661" s="3272">
        <v>18635</v>
      </c>
      <c r="Q1661" s="14"/>
      <c r="R1661" s="1890" t="s">
        <v>3061</v>
      </c>
      <c r="S1661" s="818"/>
      <c r="T1661" s="818"/>
      <c r="U1661" s="818" t="s">
        <v>1811</v>
      </c>
      <c r="V1661" s="818" t="s">
        <v>1805</v>
      </c>
      <c r="W1661" s="456">
        <v>205</v>
      </c>
      <c r="X1661" s="456">
        <v>109</v>
      </c>
      <c r="Y1661" s="428">
        <v>40</v>
      </c>
      <c r="Z1661" s="428"/>
      <c r="AA1661" s="428">
        <v>333</v>
      </c>
      <c r="AB1661" s="818" t="s">
        <v>113</v>
      </c>
      <c r="AC1661" s="1197">
        <v>81</v>
      </c>
      <c r="AD1661" s="428"/>
      <c r="AE1661" s="428">
        <v>871829124183600</v>
      </c>
      <c r="AF1661" s="428">
        <v>1</v>
      </c>
      <c r="AG1661" s="428" t="s">
        <v>113</v>
      </c>
      <c r="AH1661" s="2786">
        <v>5</v>
      </c>
      <c r="AL1661" s="2938"/>
    </row>
    <row r="1662" spans="2:38" ht="14.5" customHeight="1">
      <c r="B1662" s="3"/>
      <c r="C1662" s="14"/>
      <c r="D1662" s="14"/>
      <c r="E1662" s="8"/>
      <c r="F1662" s="2743" t="s">
        <v>2897</v>
      </c>
      <c r="G1662" s="3"/>
      <c r="H1662" s="3"/>
      <c r="I1662" s="3"/>
      <c r="J1662" s="325"/>
      <c r="K1662" s="293"/>
      <c r="L1662" s="292"/>
      <c r="M1662" s="293"/>
      <c r="N1662" s="6"/>
      <c r="O1662" s="6"/>
      <c r="P1662" s="145"/>
      <c r="Q1662" s="14"/>
      <c r="R1662" s="6"/>
      <c r="S1662" s="6"/>
      <c r="T1662" s="6"/>
      <c r="U1662" s="6"/>
      <c r="V1662" s="6"/>
      <c r="W1662" s="6"/>
      <c r="X1662" s="6"/>
      <c r="Y1662" s="292"/>
      <c r="Z1662" s="292"/>
      <c r="AA1662" s="292"/>
      <c r="AB1662" s="6"/>
      <c r="AC1662" s="296"/>
      <c r="AD1662" s="292"/>
      <c r="AE1662" s="292"/>
      <c r="AF1662" s="6"/>
      <c r="AG1662" s="6"/>
      <c r="AH1662" s="688"/>
      <c r="AI1662"/>
      <c r="AL1662" s="2938"/>
    </row>
    <row r="1663" spans="2:38" ht="14.5" customHeight="1">
      <c r="B1663" s="3"/>
      <c r="C1663" s="14"/>
      <c r="D1663" s="14"/>
      <c r="E1663" s="8"/>
      <c r="F1663" s="2"/>
      <c r="G1663" s="3"/>
      <c r="H1663" s="3"/>
      <c r="I1663" s="3"/>
      <c r="J1663" s="325"/>
      <c r="K1663" s="293"/>
      <c r="L1663" s="292"/>
      <c r="M1663" s="293"/>
      <c r="N1663" s="6"/>
      <c r="O1663" s="6"/>
      <c r="P1663" s="145"/>
      <c r="Q1663" s="14"/>
      <c r="R1663" s="6"/>
      <c r="S1663" s="6"/>
      <c r="T1663" s="6"/>
      <c r="U1663" s="6"/>
      <c r="V1663" s="6"/>
      <c r="W1663" s="6"/>
      <c r="X1663" s="6"/>
      <c r="Y1663" s="292"/>
      <c r="Z1663" s="292"/>
      <c r="AA1663" s="292"/>
      <c r="AB1663" s="6"/>
      <c r="AC1663" s="296"/>
      <c r="AD1663" s="292"/>
      <c r="AE1663" s="292"/>
      <c r="AF1663" s="6"/>
      <c r="AG1663" s="6"/>
      <c r="AH1663" s="688"/>
      <c r="AI1663"/>
      <c r="AL1663" s="2938"/>
    </row>
    <row r="1664" spans="2:38">
      <c r="B1664" s="1657" t="s">
        <v>2898</v>
      </c>
      <c r="C1664" s="1395" t="s">
        <v>2766</v>
      </c>
      <c r="D1664" s="1395" t="s">
        <v>2193</v>
      </c>
      <c r="E1664" s="1501"/>
      <c r="F1664" s="3067">
        <v>928075705130</v>
      </c>
      <c r="G1664" s="517">
        <v>8718291548256</v>
      </c>
      <c r="H1664" s="1511" t="s">
        <v>2065</v>
      </c>
      <c r="I1664" s="1511"/>
      <c r="J1664" s="1642">
        <v>1040</v>
      </c>
      <c r="K1664" s="1643">
        <v>93000</v>
      </c>
      <c r="L1664" s="1513">
        <v>4100</v>
      </c>
      <c r="M1664" s="1397">
        <v>6000</v>
      </c>
      <c r="N1664" s="1362">
        <v>1</v>
      </c>
      <c r="O1664" s="1704" t="s">
        <v>114</v>
      </c>
      <c r="P1664" s="3280">
        <v>11965</v>
      </c>
      <c r="Q1664" s="973"/>
      <c r="R1664" s="1894" t="s">
        <v>3069</v>
      </c>
      <c r="S1664" s="1704"/>
      <c r="T1664" s="1704"/>
      <c r="U1664" s="1704" t="s">
        <v>209</v>
      </c>
      <c r="V1664" s="1704" t="s">
        <v>121</v>
      </c>
      <c r="W1664" s="1362">
        <v>130</v>
      </c>
      <c r="X1664" s="1362">
        <v>89</v>
      </c>
      <c r="Y1664" s="1513">
        <v>33</v>
      </c>
      <c r="Z1664" s="1513"/>
      <c r="AA1664" s="1513">
        <v>406</v>
      </c>
      <c r="AB1664" s="1704" t="s">
        <v>113</v>
      </c>
      <c r="AC1664" s="1362">
        <v>65</v>
      </c>
      <c r="AD1664" s="1513" t="s">
        <v>45</v>
      </c>
      <c r="AE1664" s="1513">
        <v>871150021424900</v>
      </c>
      <c r="AF1664" s="1513">
        <v>1</v>
      </c>
      <c r="AG1664" s="1513" t="s">
        <v>113</v>
      </c>
      <c r="AH1664" s="2926">
        <v>5</v>
      </c>
      <c r="AL1664" s="2938"/>
    </row>
    <row r="1665" spans="2:38" ht="14.5" customHeight="1">
      <c r="B1665" s="3"/>
      <c r="C1665" s="14"/>
      <c r="D1665" s="14"/>
      <c r="E1665" s="8"/>
      <c r="F1665" s="2743" t="s">
        <v>2899</v>
      </c>
      <c r="G1665" s="3"/>
      <c r="H1665" s="3"/>
      <c r="I1665" s="3"/>
      <c r="J1665" s="325"/>
      <c r="K1665" s="293"/>
      <c r="L1665" s="292"/>
      <c r="M1665" s="293"/>
      <c r="N1665" s="6"/>
      <c r="O1665" s="6"/>
      <c r="P1665" s="145"/>
      <c r="Q1665" s="14"/>
      <c r="R1665" s="6"/>
      <c r="S1665" s="6"/>
      <c r="T1665" s="6"/>
      <c r="U1665" s="6"/>
      <c r="V1665" s="6"/>
      <c r="W1665" s="6"/>
      <c r="X1665" s="6"/>
      <c r="Y1665" s="292"/>
      <c r="Z1665" s="292"/>
      <c r="AA1665" s="292"/>
      <c r="AB1665" s="6"/>
      <c r="AC1665" s="296"/>
      <c r="AD1665" s="292"/>
      <c r="AE1665" s="292"/>
      <c r="AF1665" s="6"/>
      <c r="AG1665" s="6"/>
      <c r="AH1665" s="688"/>
      <c r="AI1665"/>
      <c r="AL1665" s="2938"/>
    </row>
    <row r="1666" spans="2:38" ht="14.5" customHeight="1">
      <c r="B1666" s="3"/>
      <c r="C1666" s="14"/>
      <c r="D1666" s="14"/>
      <c r="E1666" s="14"/>
      <c r="F1666" s="93"/>
      <c r="G1666" s="93"/>
      <c r="H1666" s="94"/>
      <c r="I1666" s="94"/>
      <c r="J1666" s="350"/>
      <c r="K1666" s="346"/>
      <c r="L1666" s="397"/>
      <c r="M1666" s="346"/>
      <c r="N1666" s="345"/>
      <c r="O1666" s="339"/>
      <c r="P1666" s="145"/>
      <c r="Q1666" s="973"/>
      <c r="R1666" s="339"/>
      <c r="S1666" s="339"/>
      <c r="T1666" s="339"/>
      <c r="U1666" s="339"/>
      <c r="V1666" s="339"/>
      <c r="W1666" s="339"/>
      <c r="X1666" s="339"/>
      <c r="Y1666" s="397"/>
      <c r="Z1666" s="397"/>
      <c r="AA1666" s="397"/>
      <c r="AB1666" s="339"/>
      <c r="AC1666" s="345"/>
      <c r="AD1666" s="397"/>
      <c r="AE1666" s="397"/>
      <c r="AF1666" s="339"/>
      <c r="AG1666" s="339"/>
      <c r="AH1666" s="2790"/>
      <c r="AI1666"/>
      <c r="AL1666" s="2938"/>
    </row>
    <row r="1667" spans="2:38">
      <c r="B1667" s="1657" t="s">
        <v>2898</v>
      </c>
      <c r="C1667" s="1395" t="s">
        <v>2766</v>
      </c>
      <c r="D1667" s="1395" t="s">
        <v>2193</v>
      </c>
      <c r="E1667" s="1501"/>
      <c r="F1667" s="3067">
        <v>928196905130</v>
      </c>
      <c r="G1667" s="517">
        <v>8718291548461</v>
      </c>
      <c r="H1667" s="1511" t="s">
        <v>2066</v>
      </c>
      <c r="I1667" s="1511"/>
      <c r="J1667" s="1642">
        <v>2100</v>
      </c>
      <c r="K1667" s="1643">
        <v>227000</v>
      </c>
      <c r="L1667" s="1513">
        <v>5600</v>
      </c>
      <c r="M1667" s="1397">
        <v>1500</v>
      </c>
      <c r="N1667" s="1362">
        <v>1</v>
      </c>
      <c r="O1667" s="1704" t="s">
        <v>114</v>
      </c>
      <c r="P1667" s="3280">
        <v>17645</v>
      </c>
      <c r="Q1667" s="973"/>
      <c r="R1667" s="1894" t="s">
        <v>3070</v>
      </c>
      <c r="S1667" s="1704"/>
      <c r="T1667" s="1704"/>
      <c r="U1667" s="1704" t="s">
        <v>2213</v>
      </c>
      <c r="V1667" s="1704" t="s">
        <v>1805</v>
      </c>
      <c r="W1667" s="1362">
        <v>210</v>
      </c>
      <c r="X1667" s="1362">
        <v>108</v>
      </c>
      <c r="Y1667" s="1513">
        <v>41</v>
      </c>
      <c r="Z1667" s="1513"/>
      <c r="AA1667" s="1513">
        <v>198</v>
      </c>
      <c r="AB1667" s="1704" t="s">
        <v>113</v>
      </c>
      <c r="AC1667" s="1362">
        <v>84</v>
      </c>
      <c r="AD1667" s="1513" t="s">
        <v>45</v>
      </c>
      <c r="AE1667" s="1513">
        <v>872790092877800</v>
      </c>
      <c r="AF1667" s="1513">
        <v>1</v>
      </c>
      <c r="AG1667" s="1513" t="s">
        <v>113</v>
      </c>
      <c r="AH1667" s="2926">
        <v>5</v>
      </c>
      <c r="AL1667" s="2938"/>
    </row>
    <row r="1668" spans="2:38" ht="14.5" customHeight="1">
      <c r="B1668" s="3"/>
      <c r="C1668" s="14"/>
      <c r="D1668" s="14"/>
      <c r="E1668" s="14"/>
      <c r="F1668" s="2743" t="s">
        <v>2900</v>
      </c>
      <c r="G1668" s="77"/>
      <c r="H1668" s="1064"/>
      <c r="I1668" s="1064"/>
      <c r="J1668" s="1065"/>
      <c r="K1668" s="975"/>
      <c r="L1668" s="1065"/>
      <c r="M1668" s="975"/>
      <c r="N1668" s="1066"/>
      <c r="O1668" s="1066"/>
      <c r="P1668" s="1067"/>
      <c r="Q1668" s="14"/>
      <c r="R1668" s="1066"/>
      <c r="S1668" s="1066"/>
      <c r="T1668" s="1066"/>
      <c r="U1668" s="1066"/>
      <c r="V1668" s="1066"/>
      <c r="W1668" s="1066"/>
      <c r="X1668" s="1066"/>
      <c r="Y1668" s="1065"/>
      <c r="Z1668" s="1065"/>
      <c r="AA1668" s="1065"/>
      <c r="AB1668" s="1066"/>
      <c r="AC1668" s="2086"/>
      <c r="AD1668" s="1065"/>
      <c r="AE1668" s="1065"/>
      <c r="AF1668" s="1066"/>
      <c r="AG1668" s="1066"/>
      <c r="AH1668" s="2845"/>
      <c r="AI1668"/>
      <c r="AL1668" s="2938"/>
    </row>
    <row r="1669" spans="2:38" ht="14.5" customHeight="1">
      <c r="B1669" s="3"/>
      <c r="C1669" s="14"/>
      <c r="D1669" s="14"/>
      <c r="E1669" s="14"/>
      <c r="F1669" s="2"/>
      <c r="G1669" s="3"/>
      <c r="H1669" s="3"/>
      <c r="I1669" s="3"/>
      <c r="J1669" s="325"/>
      <c r="K1669" s="293"/>
      <c r="L1669" s="292"/>
      <c r="M1669" s="293"/>
      <c r="N1669" s="6"/>
      <c r="O1669" s="6"/>
      <c r="P1669" s="145"/>
      <c r="Q1669" s="14"/>
      <c r="R1669" s="6"/>
      <c r="S1669" s="6"/>
      <c r="T1669" s="6"/>
      <c r="U1669" s="6"/>
      <c r="V1669" s="6"/>
      <c r="W1669" s="6"/>
      <c r="X1669" s="6"/>
      <c r="Y1669" s="292"/>
      <c r="Z1669" s="292"/>
      <c r="AA1669" s="292"/>
      <c r="AB1669" s="6"/>
      <c r="AC1669" s="296"/>
      <c r="AD1669" s="292"/>
      <c r="AE1669" s="292"/>
      <c r="AF1669" s="6"/>
      <c r="AG1669" s="6"/>
      <c r="AH1669" s="688"/>
      <c r="AI1669"/>
      <c r="AL1669" s="2938"/>
    </row>
    <row r="1670" spans="2:38">
      <c r="B1670" s="1657" t="s">
        <v>2901</v>
      </c>
      <c r="C1670" s="1395" t="s">
        <v>2766</v>
      </c>
      <c r="D1670" s="1395" t="s">
        <v>2193</v>
      </c>
      <c r="E1670" s="1501"/>
      <c r="F1670" s="3067">
        <v>928196805130</v>
      </c>
      <c r="G1670" s="517">
        <v>8718291548454</v>
      </c>
      <c r="H1670" s="1511" t="s">
        <v>1812</v>
      </c>
      <c r="I1670" s="1511"/>
      <c r="J1670" s="1642">
        <v>2000</v>
      </c>
      <c r="K1670" s="1397">
        <v>220000</v>
      </c>
      <c r="L1670" s="1513">
        <v>5600</v>
      </c>
      <c r="M1670" s="1397">
        <v>4500</v>
      </c>
      <c r="N1670" s="1362">
        <v>1</v>
      </c>
      <c r="O1670" s="1704" t="s">
        <v>114</v>
      </c>
      <c r="P1670" s="3280">
        <v>13045</v>
      </c>
      <c r="Q1670" s="14"/>
      <c r="R1670" s="1894"/>
      <c r="S1670" s="1704"/>
      <c r="T1670" s="1704"/>
      <c r="U1670" s="1704" t="s">
        <v>1813</v>
      </c>
      <c r="V1670" s="1704" t="s">
        <v>1805</v>
      </c>
      <c r="W1670" s="1362">
        <v>205</v>
      </c>
      <c r="X1670" s="1362">
        <v>110</v>
      </c>
      <c r="Y1670" s="1513">
        <v>39</v>
      </c>
      <c r="Z1670" s="1513"/>
      <c r="AA1670" s="1513">
        <v>187</v>
      </c>
      <c r="AB1670" s="1704" t="s">
        <v>113</v>
      </c>
      <c r="AC1670" s="1362">
        <v>81</v>
      </c>
      <c r="AD1670" s="1513"/>
      <c r="AE1670" s="1513">
        <v>872790092860000</v>
      </c>
      <c r="AF1670" s="1513">
        <v>1</v>
      </c>
      <c r="AG1670" s="1513" t="s">
        <v>113</v>
      </c>
      <c r="AH1670" s="2926">
        <v>5</v>
      </c>
      <c r="AL1670" s="2938"/>
    </row>
    <row r="1671" spans="2:38" ht="14.5" customHeight="1">
      <c r="B1671" s="3"/>
      <c r="C1671" s="14"/>
      <c r="D1671" s="14"/>
      <c r="E1671" s="14"/>
      <c r="F1671" s="2743" t="s">
        <v>2902</v>
      </c>
      <c r="G1671" s="77"/>
      <c r="H1671" s="1064"/>
      <c r="I1671" s="1064"/>
      <c r="J1671" s="1065"/>
      <c r="K1671" s="975"/>
      <c r="L1671" s="1065"/>
      <c r="M1671" s="975"/>
      <c r="N1671" s="1066"/>
      <c r="O1671" s="1066"/>
      <c r="P1671" s="1067"/>
      <c r="Q1671" s="14"/>
      <c r="R1671" s="1066"/>
      <c r="S1671" s="1066"/>
      <c r="T1671" s="1066"/>
      <c r="U1671" s="1066"/>
      <c r="V1671" s="1066"/>
      <c r="W1671" s="1066"/>
      <c r="X1671" s="1066"/>
      <c r="Y1671" s="1065"/>
      <c r="Z1671" s="1065"/>
      <c r="AA1671" s="1065"/>
      <c r="AB1671" s="1066"/>
      <c r="AC1671" s="2086"/>
      <c r="AD1671" s="1065"/>
      <c r="AE1671" s="1065"/>
      <c r="AF1671" s="1066"/>
      <c r="AG1671" s="1066"/>
      <c r="AH1671" s="2845"/>
      <c r="AI1671"/>
      <c r="AL1671" s="2938"/>
    </row>
    <row r="1672" spans="2:38" ht="14.5" customHeight="1">
      <c r="B1672" s="3"/>
      <c r="C1672" s="14"/>
      <c r="D1672" s="14"/>
      <c r="E1672" s="14"/>
      <c r="F1672" s="2"/>
      <c r="G1672" s="2"/>
      <c r="H1672" s="3"/>
      <c r="I1672" s="3"/>
      <c r="J1672" s="325"/>
      <c r="K1672" s="293"/>
      <c r="L1672" s="292"/>
      <c r="M1672" s="293"/>
      <c r="N1672" s="296"/>
      <c r="O1672" s="6"/>
      <c r="P1672" s="26"/>
      <c r="Q1672" s="14"/>
      <c r="R1672" s="6"/>
      <c r="S1672" s="6"/>
      <c r="T1672" s="6"/>
      <c r="U1672" s="6"/>
      <c r="V1672" s="6"/>
      <c r="W1672" s="6"/>
      <c r="X1672" s="6"/>
      <c r="Y1672" s="292"/>
      <c r="Z1672" s="292"/>
      <c r="AA1672" s="292"/>
      <c r="AB1672" s="6"/>
      <c r="AC1672" s="296"/>
      <c r="AD1672" s="292"/>
      <c r="AE1672" s="292"/>
      <c r="AF1672" s="6"/>
      <c r="AG1672" s="6"/>
      <c r="AH1672" s="688"/>
      <c r="AI1672"/>
      <c r="AL1672" s="2938"/>
    </row>
    <row r="1673" spans="2:38">
      <c r="B1673" s="1657" t="s">
        <v>2903</v>
      </c>
      <c r="C1673" s="1395"/>
      <c r="D1673" s="1395"/>
      <c r="E1673" s="1501"/>
      <c r="F1673" s="2934">
        <v>928481600097</v>
      </c>
      <c r="G1673" s="1251">
        <v>8718696736531</v>
      </c>
      <c r="H1673" s="1618" t="s">
        <v>1814</v>
      </c>
      <c r="I1673" s="1618"/>
      <c r="J1673" s="1619">
        <v>450</v>
      </c>
      <c r="K1673" s="1643">
        <v>32000</v>
      </c>
      <c r="L1673" s="1227">
        <v>4000</v>
      </c>
      <c r="M1673" s="1620">
        <v>20000</v>
      </c>
      <c r="N1673" s="1638">
        <v>1</v>
      </c>
      <c r="O1673" s="1701" t="s">
        <v>117</v>
      </c>
      <c r="P1673" s="2509">
        <v>770</v>
      </c>
      <c r="Q1673" s="14"/>
      <c r="R1673" s="1891"/>
      <c r="S1673" s="1701"/>
      <c r="T1673" s="1701"/>
      <c r="U1673" s="1701" t="s">
        <v>136</v>
      </c>
      <c r="V1673" s="1701" t="s">
        <v>121</v>
      </c>
      <c r="W1673" s="1638">
        <v>125</v>
      </c>
      <c r="X1673" s="1638">
        <v>71</v>
      </c>
      <c r="Y1673" s="1227">
        <v>46</v>
      </c>
      <c r="Z1673" s="1227"/>
      <c r="AA1673" s="1227">
        <v>285</v>
      </c>
      <c r="AB1673" s="1701" t="s">
        <v>113</v>
      </c>
      <c r="AC1673" s="1638"/>
      <c r="AD1673" s="1227">
        <v>473285</v>
      </c>
      <c r="AE1673" s="1227">
        <v>871869673653100</v>
      </c>
      <c r="AF1673" s="1227">
        <v>12</v>
      </c>
      <c r="AG1673" s="1227" t="s">
        <v>113</v>
      </c>
      <c r="AH1673" s="2889">
        <v>5</v>
      </c>
      <c r="AL1673" s="2938"/>
    </row>
    <row r="1674" spans="2:38" ht="14.5" customHeight="1">
      <c r="B1674" s="3"/>
      <c r="C1674" s="14"/>
      <c r="D1674" s="14"/>
      <c r="E1674" s="14"/>
      <c r="F1674" s="2743" t="s">
        <v>2904</v>
      </c>
      <c r="G1674" s="3"/>
      <c r="H1674" s="3"/>
      <c r="I1674" s="3"/>
      <c r="J1674" s="325"/>
      <c r="K1674" s="293"/>
      <c r="L1674" s="292"/>
      <c r="M1674" s="293"/>
      <c r="N1674" s="6"/>
      <c r="O1674" s="6"/>
      <c r="P1674" s="26"/>
      <c r="Q1674" s="14"/>
      <c r="R1674" s="6"/>
      <c r="S1674" s="6"/>
      <c r="T1674" s="6"/>
      <c r="U1674" s="6"/>
      <c r="V1674" s="6"/>
      <c r="W1674" s="6"/>
      <c r="X1674" s="6"/>
      <c r="Y1674" s="292"/>
      <c r="Z1674" s="292"/>
      <c r="AA1674" s="292"/>
      <c r="AB1674" s="6"/>
      <c r="AC1674" s="296"/>
      <c r="AD1674" s="292"/>
      <c r="AE1674" s="292"/>
      <c r="AF1674" s="6"/>
      <c r="AG1674" s="6"/>
      <c r="AH1674" s="688"/>
      <c r="AI1674"/>
      <c r="AL1674" s="2938"/>
    </row>
    <row r="1675" spans="2:38" ht="14.5" customHeight="1">
      <c r="B1675" s="3"/>
      <c r="C1675" s="14"/>
      <c r="D1675" s="14"/>
      <c r="E1675" s="14"/>
      <c r="F1675" s="20"/>
      <c r="G1675" s="2"/>
      <c r="H1675" s="3"/>
      <c r="I1675" s="3"/>
      <c r="J1675" s="325"/>
      <c r="K1675" s="293"/>
      <c r="L1675" s="292"/>
      <c r="M1675" s="293"/>
      <c r="N1675" s="6"/>
      <c r="O1675" s="6"/>
      <c r="P1675" s="26"/>
      <c r="Q1675" s="14"/>
      <c r="R1675" s="6"/>
      <c r="S1675" s="6"/>
      <c r="T1675" s="6"/>
      <c r="U1675" s="6"/>
      <c r="V1675" s="6"/>
      <c r="W1675" s="6"/>
      <c r="X1675" s="6"/>
      <c r="Y1675" s="292"/>
      <c r="Z1675" s="292"/>
      <c r="AA1675" s="292"/>
      <c r="AB1675" s="6"/>
      <c r="AC1675" s="296"/>
      <c r="AD1675" s="292"/>
      <c r="AE1675" s="292"/>
      <c r="AF1675" s="6"/>
      <c r="AG1675" s="6"/>
      <c r="AH1675" s="688"/>
      <c r="AI1675"/>
      <c r="AL1675" s="2938"/>
    </row>
    <row r="1676" spans="2:38">
      <c r="B1676" s="561" t="s">
        <v>2906</v>
      </c>
      <c r="C1676" s="1461" t="s">
        <v>2766</v>
      </c>
      <c r="D1676" s="1461" t="s">
        <v>2193</v>
      </c>
      <c r="E1676" s="1462"/>
      <c r="F1676" s="92">
        <v>928070419830</v>
      </c>
      <c r="G1676" s="38">
        <v>8718696596647</v>
      </c>
      <c r="H1676" s="50" t="s">
        <v>1816</v>
      </c>
      <c r="I1676" s="50"/>
      <c r="J1676" s="326">
        <v>230</v>
      </c>
      <c r="K1676" s="270" t="s">
        <v>1817</v>
      </c>
      <c r="L1676" s="269">
        <v>4000</v>
      </c>
      <c r="M1676" s="270">
        <v>20000</v>
      </c>
      <c r="N1676" s="295">
        <v>1</v>
      </c>
      <c r="O1676" s="1634" t="s">
        <v>134</v>
      </c>
      <c r="P1676" s="3245">
        <v>1785</v>
      </c>
      <c r="Q1676" s="14"/>
      <c r="R1676" s="1783" t="s">
        <v>3064</v>
      </c>
      <c r="S1676" s="1634"/>
      <c r="T1676" s="1634"/>
      <c r="U1676" s="1634" t="s">
        <v>136</v>
      </c>
      <c r="V1676" s="1634" t="s">
        <v>121</v>
      </c>
      <c r="W1676" s="295">
        <v>119</v>
      </c>
      <c r="X1676" s="295">
        <v>121</v>
      </c>
      <c r="Y1676" s="269">
        <v>90</v>
      </c>
      <c r="Z1676" s="269"/>
      <c r="AA1676" s="269">
        <v>222</v>
      </c>
      <c r="AB1676" s="1634" t="s">
        <v>113</v>
      </c>
      <c r="AC1676" s="295">
        <v>89</v>
      </c>
      <c r="AD1676" s="269">
        <v>473318</v>
      </c>
      <c r="AE1676" s="269">
        <v>871869659664700</v>
      </c>
      <c r="AF1676" s="269">
        <v>12</v>
      </c>
      <c r="AG1676" s="269" t="s">
        <v>113</v>
      </c>
      <c r="AH1676" s="2782">
        <v>5</v>
      </c>
      <c r="AL1676" s="2938"/>
    </row>
    <row r="1677" spans="2:38">
      <c r="B1677" s="2179"/>
      <c r="C1677" s="834" t="s">
        <v>2766</v>
      </c>
      <c r="D1677" s="834" t="s">
        <v>2193</v>
      </c>
      <c r="E1677" s="1483"/>
      <c r="F1677" s="194">
        <v>928070219830</v>
      </c>
      <c r="G1677" s="47">
        <v>8718696595688</v>
      </c>
      <c r="H1677" s="250" t="s">
        <v>1818</v>
      </c>
      <c r="I1677" s="250"/>
      <c r="J1677" s="431">
        <v>360</v>
      </c>
      <c r="K1677" s="274" t="s">
        <v>1819</v>
      </c>
      <c r="L1677" s="273">
        <v>4000</v>
      </c>
      <c r="M1677" s="274">
        <v>20000</v>
      </c>
      <c r="N1677" s="1477">
        <v>1</v>
      </c>
      <c r="O1677" s="1670" t="s">
        <v>134</v>
      </c>
      <c r="P1677" s="3281">
        <v>1870</v>
      </c>
      <c r="Q1677" s="14"/>
      <c r="R1677" s="1791" t="s">
        <v>3064</v>
      </c>
      <c r="S1677" s="1670"/>
      <c r="T1677" s="1670"/>
      <c r="U1677" s="1670" t="s">
        <v>136</v>
      </c>
      <c r="V1677" s="1670" t="s">
        <v>121</v>
      </c>
      <c r="W1677" s="284">
        <v>117</v>
      </c>
      <c r="X1677" s="284">
        <v>113</v>
      </c>
      <c r="Y1677" s="273">
        <v>90</v>
      </c>
      <c r="Z1677" s="273"/>
      <c r="AA1677" s="273">
        <v>222</v>
      </c>
      <c r="AB1677" s="1670" t="s">
        <v>113</v>
      </c>
      <c r="AC1677" s="1477">
        <v>88</v>
      </c>
      <c r="AD1677" s="273">
        <v>473316</v>
      </c>
      <c r="AE1677" s="273">
        <v>871869659568800</v>
      </c>
      <c r="AF1677" s="273">
        <v>12</v>
      </c>
      <c r="AG1677" s="273" t="s">
        <v>113</v>
      </c>
      <c r="AH1677" s="2780">
        <v>5</v>
      </c>
      <c r="AL1677" s="2938"/>
    </row>
    <row r="1678" spans="2:38" ht="14.5" customHeight="1">
      <c r="B1678" s="3"/>
      <c r="C1678" s="14"/>
      <c r="D1678" s="14"/>
      <c r="E1678" s="14"/>
      <c r="F1678" s="2743" t="s">
        <v>2905</v>
      </c>
      <c r="G1678" s="2"/>
      <c r="H1678" s="3"/>
      <c r="I1678" s="3"/>
      <c r="J1678" s="325"/>
      <c r="K1678" s="293"/>
      <c r="L1678" s="292"/>
      <c r="M1678" s="293"/>
      <c r="N1678" s="296"/>
      <c r="O1678" s="6"/>
      <c r="P1678" s="145"/>
      <c r="Q1678" s="14"/>
      <c r="R1678" s="6"/>
      <c r="S1678" s="6"/>
      <c r="T1678" s="6"/>
      <c r="U1678" s="6"/>
      <c r="V1678" s="6"/>
      <c r="W1678" s="6"/>
      <c r="X1678" s="6"/>
      <c r="Y1678" s="292"/>
      <c r="Z1678" s="292"/>
      <c r="AA1678" s="292"/>
      <c r="AB1678" s="6"/>
      <c r="AC1678" s="296"/>
      <c r="AD1678" s="292"/>
      <c r="AE1678" s="292"/>
      <c r="AF1678" s="6"/>
      <c r="AG1678" s="6"/>
      <c r="AH1678" s="688"/>
      <c r="AI1678"/>
      <c r="AL1678" s="2938"/>
    </row>
    <row r="1679" spans="2:38" ht="14.5" customHeight="1">
      <c r="B1679" s="3"/>
      <c r="C1679" s="14"/>
      <c r="D1679" s="14"/>
      <c r="E1679" s="14"/>
      <c r="F1679" s="2"/>
      <c r="G1679" s="2"/>
      <c r="H1679" s="3"/>
      <c r="I1679" s="3"/>
      <c r="J1679" s="325"/>
      <c r="K1679" s="293"/>
      <c r="L1679" s="292"/>
      <c r="M1679" s="293"/>
      <c r="N1679" s="296"/>
      <c r="O1679" s="6"/>
      <c r="P1679" s="145"/>
      <c r="Q1679" s="14"/>
      <c r="R1679" s="6"/>
      <c r="S1679" s="6"/>
      <c r="T1679" s="6"/>
      <c r="U1679" s="6"/>
      <c r="V1679" s="6"/>
      <c r="W1679" s="6"/>
      <c r="X1679" s="6"/>
      <c r="Y1679" s="292"/>
      <c r="Z1679" s="292"/>
      <c r="AA1679" s="292"/>
      <c r="AB1679" s="6"/>
      <c r="AC1679" s="296"/>
      <c r="AD1679" s="292"/>
      <c r="AE1679" s="292"/>
      <c r="AF1679" s="6"/>
      <c r="AG1679" s="6"/>
      <c r="AH1679" s="688"/>
      <c r="AI1679"/>
      <c r="AL1679" s="2938"/>
    </row>
    <row r="1680" spans="2:38">
      <c r="B1680" s="561" t="s">
        <v>2931</v>
      </c>
      <c r="C1680" s="1461" t="s">
        <v>2766</v>
      </c>
      <c r="D1680" s="1461" t="s">
        <v>2193</v>
      </c>
      <c r="E1680" s="1462"/>
      <c r="F1680" s="92">
        <v>928070119230</v>
      </c>
      <c r="G1680" s="38">
        <v>8718696596814</v>
      </c>
      <c r="H1680" s="50" t="s">
        <v>1820</v>
      </c>
      <c r="I1680" s="50"/>
      <c r="J1680" s="326">
        <v>230</v>
      </c>
      <c r="K1680" s="270" t="s">
        <v>1821</v>
      </c>
      <c r="L1680" s="269">
        <v>4000</v>
      </c>
      <c r="M1680" s="270">
        <v>20000</v>
      </c>
      <c r="N1680" s="295">
        <v>1</v>
      </c>
      <c r="O1680" s="1634" t="s">
        <v>117</v>
      </c>
      <c r="P1680" s="3245">
        <v>1640</v>
      </c>
      <c r="Q1680" s="14"/>
      <c r="R1680" s="1783" t="s">
        <v>3064</v>
      </c>
      <c r="S1680" s="1634"/>
      <c r="T1680" s="1634"/>
      <c r="U1680" s="1634" t="s">
        <v>136</v>
      </c>
      <c r="V1680" s="1634" t="s">
        <v>121</v>
      </c>
      <c r="W1680" s="295">
        <v>119</v>
      </c>
      <c r="X1680" s="295">
        <v>121</v>
      </c>
      <c r="Y1680" s="269">
        <v>46</v>
      </c>
      <c r="Z1680" s="269"/>
      <c r="AA1680" s="269">
        <v>250</v>
      </c>
      <c r="AB1680" s="1634" t="s">
        <v>113</v>
      </c>
      <c r="AC1680" s="295">
        <v>88</v>
      </c>
      <c r="AD1680" s="269">
        <v>473314</v>
      </c>
      <c r="AE1680" s="269">
        <v>871869659681400</v>
      </c>
      <c r="AF1680" s="269">
        <v>12</v>
      </c>
      <c r="AG1680" s="269" t="s">
        <v>113</v>
      </c>
      <c r="AH1680" s="2782">
        <v>5</v>
      </c>
      <c r="AL1680" s="2938"/>
    </row>
    <row r="1681" spans="2:38">
      <c r="B1681" s="2179"/>
      <c r="C1681" s="834" t="s">
        <v>2766</v>
      </c>
      <c r="D1681" s="834" t="s">
        <v>2193</v>
      </c>
      <c r="E1681" s="1483"/>
      <c r="F1681" s="194">
        <v>928070319230</v>
      </c>
      <c r="G1681" s="47">
        <v>8718696646106</v>
      </c>
      <c r="H1681" s="250" t="s">
        <v>1822</v>
      </c>
      <c r="I1681" s="250"/>
      <c r="J1681" s="431">
        <v>360</v>
      </c>
      <c r="K1681" s="274" t="s">
        <v>1823</v>
      </c>
      <c r="L1681" s="273">
        <v>4000</v>
      </c>
      <c r="M1681" s="274">
        <v>20000</v>
      </c>
      <c r="N1681" s="1477">
        <v>1</v>
      </c>
      <c r="O1681" s="1670" t="s">
        <v>117</v>
      </c>
      <c r="P1681" s="3281">
        <v>1865</v>
      </c>
      <c r="Q1681" s="14"/>
      <c r="R1681" s="1791" t="s">
        <v>3064</v>
      </c>
      <c r="S1681" s="1670"/>
      <c r="T1681" s="1670"/>
      <c r="U1681" s="1670" t="s">
        <v>136</v>
      </c>
      <c r="V1681" s="1670" t="s">
        <v>121</v>
      </c>
      <c r="W1681" s="284">
        <v>117</v>
      </c>
      <c r="X1681" s="284">
        <v>122</v>
      </c>
      <c r="Y1681" s="273">
        <v>46</v>
      </c>
      <c r="Z1681" s="273"/>
      <c r="AA1681" s="273">
        <v>250</v>
      </c>
      <c r="AB1681" s="1670" t="s">
        <v>113</v>
      </c>
      <c r="AC1681" s="1477">
        <v>88</v>
      </c>
      <c r="AD1681" s="273">
        <v>473317</v>
      </c>
      <c r="AE1681" s="273">
        <v>871869664610600</v>
      </c>
      <c r="AF1681" s="273">
        <v>12</v>
      </c>
      <c r="AG1681" s="273" t="s">
        <v>113</v>
      </c>
      <c r="AH1681" s="2780">
        <v>5</v>
      </c>
      <c r="AL1681" s="2938"/>
    </row>
    <row r="1682" spans="2:38" ht="14.5" customHeight="1">
      <c r="B1682" s="14"/>
      <c r="C1682" s="14"/>
      <c r="D1682" s="14"/>
      <c r="E1682" s="14"/>
      <c r="F1682" s="2743" t="s">
        <v>2932</v>
      </c>
      <c r="G1682" s="14"/>
      <c r="H1682" s="14"/>
      <c r="I1682" s="14"/>
      <c r="J1682" s="329"/>
      <c r="K1682" s="145"/>
      <c r="L1682" s="404"/>
      <c r="M1682" s="145"/>
      <c r="N1682" s="145"/>
      <c r="O1682" s="145"/>
      <c r="P1682" s="145"/>
      <c r="Q1682" s="14"/>
      <c r="R1682" s="145"/>
      <c r="S1682" s="145"/>
      <c r="T1682" s="145"/>
      <c r="U1682" s="145"/>
      <c r="V1682" s="145"/>
      <c r="W1682" s="145"/>
      <c r="X1682" s="145"/>
      <c r="Y1682" s="404"/>
      <c r="Z1682" s="404"/>
      <c r="AA1682" s="404"/>
      <c r="AB1682" s="145"/>
      <c r="AC1682" s="145"/>
      <c r="AD1682" s="404"/>
      <c r="AE1682" s="404"/>
      <c r="AF1682" s="145"/>
      <c r="AG1682" s="145"/>
      <c r="AH1682" s="2828"/>
      <c r="AI1682"/>
      <c r="AL1682" s="2938"/>
    </row>
    <row r="1683" spans="2:38" ht="14.5" customHeight="1">
      <c r="B1683" s="3"/>
      <c r="C1683" s="14"/>
      <c r="D1683" s="14"/>
      <c r="E1683" s="14"/>
      <c r="F1683" s="2"/>
      <c r="G1683" s="2"/>
      <c r="H1683" s="3"/>
      <c r="I1683" s="3"/>
      <c r="J1683" s="325"/>
      <c r="K1683" s="293"/>
      <c r="L1683" s="292"/>
      <c r="M1683" s="293"/>
      <c r="N1683" s="6"/>
      <c r="O1683" s="6"/>
      <c r="P1683" s="145"/>
      <c r="Q1683" s="14"/>
      <c r="R1683" s="6"/>
      <c r="S1683" s="6"/>
      <c r="T1683" s="6"/>
      <c r="U1683" s="6"/>
      <c r="V1683" s="6"/>
      <c r="W1683" s="6"/>
      <c r="X1683" s="6"/>
      <c r="Y1683" s="292"/>
      <c r="Z1683" s="292"/>
      <c r="AA1683" s="292"/>
      <c r="AB1683" s="6"/>
      <c r="AC1683" s="296"/>
      <c r="AD1683" s="292"/>
      <c r="AE1683" s="292"/>
      <c r="AF1683" s="6"/>
      <c r="AG1683" s="6"/>
      <c r="AH1683" s="688"/>
      <c r="AI1683"/>
      <c r="AL1683" s="2938"/>
    </row>
    <row r="1684" spans="2:38">
      <c r="B1684" s="561" t="s">
        <v>2933</v>
      </c>
      <c r="C1684" s="1461" t="s">
        <v>2766</v>
      </c>
      <c r="D1684" s="1461" t="s">
        <v>2193</v>
      </c>
      <c r="E1684" s="1462"/>
      <c r="F1684" s="748">
        <v>928482600096</v>
      </c>
      <c r="G1684" s="29">
        <v>8711500183736</v>
      </c>
      <c r="H1684" s="112" t="s">
        <v>1824</v>
      </c>
      <c r="I1684" s="112"/>
      <c r="J1684" s="382">
        <v>1000</v>
      </c>
      <c r="K1684" s="1079">
        <v>82100</v>
      </c>
      <c r="L1684" s="400">
        <v>4000</v>
      </c>
      <c r="M1684" s="421">
        <v>12000</v>
      </c>
      <c r="N1684" s="360">
        <v>1</v>
      </c>
      <c r="O1684" s="1671" t="s">
        <v>114</v>
      </c>
      <c r="P1684" s="3270">
        <v>5100</v>
      </c>
      <c r="Q1684" s="14"/>
      <c r="R1684" s="1792" t="s">
        <v>760</v>
      </c>
      <c r="S1684" s="1671"/>
      <c r="T1684" s="1671"/>
      <c r="U1684" s="1671" t="s">
        <v>136</v>
      </c>
      <c r="V1684" s="1671" t="s">
        <v>121</v>
      </c>
      <c r="W1684" s="360">
        <v>130</v>
      </c>
      <c r="X1684" s="360">
        <v>82</v>
      </c>
      <c r="Y1684" s="400">
        <v>65</v>
      </c>
      <c r="Z1684" s="400"/>
      <c r="AA1684" s="400">
        <v>381</v>
      </c>
      <c r="AB1684" s="1671" t="s">
        <v>113</v>
      </c>
      <c r="AC1684" s="360">
        <v>57</v>
      </c>
      <c r="AD1684" s="400"/>
      <c r="AE1684" s="400">
        <v>871150018373645</v>
      </c>
      <c r="AF1684" s="400">
        <v>4</v>
      </c>
      <c r="AG1684" s="400" t="s">
        <v>113</v>
      </c>
      <c r="AH1684" s="2796">
        <v>5</v>
      </c>
      <c r="AL1684" s="2938"/>
    </row>
    <row r="1685" spans="2:38">
      <c r="B1685" s="2198"/>
      <c r="C1685" s="834" t="s">
        <v>2766</v>
      </c>
      <c r="D1685" s="834" t="s">
        <v>2193</v>
      </c>
      <c r="E1685" s="1483"/>
      <c r="F1685" s="166">
        <v>928074209228</v>
      </c>
      <c r="G1685" s="55">
        <v>8711500202352</v>
      </c>
      <c r="H1685" s="54" t="s">
        <v>1825</v>
      </c>
      <c r="I1685" s="54"/>
      <c r="J1685" s="432">
        <v>2000</v>
      </c>
      <c r="K1685" s="429">
        <v>200000</v>
      </c>
      <c r="L1685" s="428">
        <v>4000</v>
      </c>
      <c r="M1685" s="429">
        <v>10000</v>
      </c>
      <c r="N1685" s="1197">
        <v>1</v>
      </c>
      <c r="O1685" s="818" t="s">
        <v>114</v>
      </c>
      <c r="P1685" s="3272">
        <v>6265</v>
      </c>
      <c r="Q1685" s="14"/>
      <c r="R1685" s="1890" t="s">
        <v>3068</v>
      </c>
      <c r="S1685" s="818"/>
      <c r="T1685" s="818"/>
      <c r="U1685" s="818" t="s">
        <v>136</v>
      </c>
      <c r="V1685" s="818" t="s">
        <v>121</v>
      </c>
      <c r="W1685" s="456">
        <v>225</v>
      </c>
      <c r="X1685" s="456">
        <v>100</v>
      </c>
      <c r="Y1685" s="428">
        <v>101</v>
      </c>
      <c r="Z1685" s="428"/>
      <c r="AA1685" s="428">
        <v>429</v>
      </c>
      <c r="AB1685" s="818" t="s">
        <v>113</v>
      </c>
      <c r="AC1685" s="1197">
        <v>59</v>
      </c>
      <c r="AD1685" s="428"/>
      <c r="AE1685" s="428">
        <v>871150020235245</v>
      </c>
      <c r="AF1685" s="428">
        <v>4</v>
      </c>
      <c r="AG1685" s="428" t="s">
        <v>113</v>
      </c>
      <c r="AH1685" s="2786">
        <v>5</v>
      </c>
      <c r="AL1685" s="2938"/>
    </row>
    <row r="1686" spans="2:38" ht="14.5" customHeight="1">
      <c r="B1686" s="3"/>
      <c r="C1686" s="14"/>
      <c r="D1686" s="14"/>
      <c r="E1686" s="14"/>
      <c r="F1686" s="20"/>
      <c r="G1686" s="2"/>
      <c r="H1686" s="3"/>
      <c r="I1686" s="3"/>
      <c r="J1686" s="325"/>
      <c r="K1686" s="293"/>
      <c r="L1686" s="292"/>
      <c r="M1686" s="293"/>
      <c r="N1686" s="6"/>
      <c r="O1686" s="6"/>
      <c r="P1686" s="294"/>
      <c r="Q1686" s="14"/>
      <c r="R1686" s="6"/>
      <c r="S1686" s="6"/>
      <c r="T1686" s="6"/>
      <c r="U1686" s="6"/>
      <c r="V1686" s="6"/>
      <c r="W1686" s="6"/>
      <c r="X1686" s="6"/>
      <c r="Y1686" s="292"/>
      <c r="Z1686" s="292"/>
      <c r="AA1686" s="292"/>
      <c r="AB1686" s="6"/>
      <c r="AC1686" s="296"/>
      <c r="AD1686" s="292"/>
      <c r="AE1686" s="292"/>
      <c r="AF1686" s="6"/>
      <c r="AG1686" s="6"/>
      <c r="AH1686" s="688"/>
      <c r="AI1686"/>
      <c r="AL1686" s="2938"/>
    </row>
    <row r="1687" spans="2:38">
      <c r="B1687" s="561" t="s">
        <v>2935</v>
      </c>
      <c r="C1687" s="1461" t="s">
        <v>2766</v>
      </c>
      <c r="D1687" s="1461" t="s">
        <v>2193</v>
      </c>
      <c r="E1687" s="1462"/>
      <c r="F1687" s="3066">
        <v>928155008835</v>
      </c>
      <c r="G1687" s="1608">
        <v>8718291185635</v>
      </c>
      <c r="H1687" s="1640" t="s">
        <v>1826</v>
      </c>
      <c r="I1687" s="1640"/>
      <c r="J1687" s="1641">
        <v>50</v>
      </c>
      <c r="K1687" s="1079">
        <v>5100</v>
      </c>
      <c r="L1687" s="269">
        <v>3000</v>
      </c>
      <c r="M1687" s="314">
        <v>16000</v>
      </c>
      <c r="N1687" s="295">
        <v>1</v>
      </c>
      <c r="O1687" s="1634" t="s">
        <v>117</v>
      </c>
      <c r="P1687" s="3270">
        <v>1210</v>
      </c>
      <c r="Q1687" s="14"/>
      <c r="R1687" s="1783" t="s">
        <v>760</v>
      </c>
      <c r="S1687" s="1634"/>
      <c r="T1687" s="1634"/>
      <c r="U1687" s="1634" t="s">
        <v>112</v>
      </c>
      <c r="V1687" s="1634" t="s">
        <v>147</v>
      </c>
      <c r="W1687" s="295">
        <v>88</v>
      </c>
      <c r="X1687" s="295">
        <v>102</v>
      </c>
      <c r="Y1687" s="269">
        <v>71</v>
      </c>
      <c r="Z1687" s="269"/>
      <c r="AA1687" s="269">
        <v>156</v>
      </c>
      <c r="AB1687" s="1634" t="s">
        <v>133</v>
      </c>
      <c r="AC1687" s="295">
        <v>82</v>
      </c>
      <c r="AD1687" s="269">
        <v>473401</v>
      </c>
      <c r="AE1687" s="1505">
        <v>871829118563500</v>
      </c>
      <c r="AF1687" s="269">
        <v>24</v>
      </c>
      <c r="AG1687" s="269" t="s">
        <v>113</v>
      </c>
      <c r="AH1687" s="2782">
        <v>5</v>
      </c>
      <c r="AL1687" s="2938"/>
    </row>
    <row r="1688" spans="2:38">
      <c r="B1688" s="2177"/>
      <c r="C1688" s="557" t="s">
        <v>2766</v>
      </c>
      <c r="D1688" s="557" t="s">
        <v>2193</v>
      </c>
      <c r="E1688" s="1463"/>
      <c r="F1688" s="262">
        <v>928154708835</v>
      </c>
      <c r="G1688" s="73">
        <v>8718291158752</v>
      </c>
      <c r="H1688" s="57" t="s">
        <v>1827</v>
      </c>
      <c r="I1688" s="57"/>
      <c r="J1688" s="330">
        <v>70</v>
      </c>
      <c r="K1688" s="1089">
        <v>7030</v>
      </c>
      <c r="L1688" s="271">
        <v>3000</v>
      </c>
      <c r="M1688" s="307">
        <v>20000</v>
      </c>
      <c r="N1688" s="283">
        <v>1</v>
      </c>
      <c r="O1688" s="308" t="s">
        <v>117</v>
      </c>
      <c r="P1688" s="3271">
        <v>1210</v>
      </c>
      <c r="Q1688" s="14"/>
      <c r="R1688" s="1785" t="s">
        <v>3068</v>
      </c>
      <c r="S1688" s="308"/>
      <c r="T1688" s="308"/>
      <c r="U1688" s="308" t="s">
        <v>112</v>
      </c>
      <c r="V1688" s="308" t="s">
        <v>147</v>
      </c>
      <c r="W1688" s="291">
        <v>90</v>
      </c>
      <c r="X1688" s="291">
        <v>100</v>
      </c>
      <c r="Y1688" s="271">
        <v>71</v>
      </c>
      <c r="Z1688" s="271"/>
      <c r="AA1688" s="271">
        <v>156</v>
      </c>
      <c r="AB1688" s="308" t="s">
        <v>133</v>
      </c>
      <c r="AC1688" s="283">
        <v>84</v>
      </c>
      <c r="AD1688" s="271">
        <v>473398</v>
      </c>
      <c r="AE1688" s="331">
        <v>871829115875200</v>
      </c>
      <c r="AF1688" s="271">
        <v>24</v>
      </c>
      <c r="AG1688" s="271" t="s">
        <v>113</v>
      </c>
      <c r="AH1688" s="2779">
        <v>5</v>
      </c>
      <c r="AL1688" s="2938"/>
    </row>
    <row r="1689" spans="2:38">
      <c r="B1689" s="2177"/>
      <c r="C1689" s="557" t="s">
        <v>2766</v>
      </c>
      <c r="D1689" s="557" t="s">
        <v>2193</v>
      </c>
      <c r="E1689" s="1463"/>
      <c r="F1689" s="262">
        <v>928154808835</v>
      </c>
      <c r="G1689" s="73">
        <v>8718291158776</v>
      </c>
      <c r="H1689" s="57" t="s">
        <v>1828</v>
      </c>
      <c r="I1689" s="57"/>
      <c r="J1689" s="330">
        <v>100</v>
      </c>
      <c r="K1689" s="1089">
        <v>9400</v>
      </c>
      <c r="L1689" s="271">
        <v>3000</v>
      </c>
      <c r="M1689" s="307">
        <v>27000</v>
      </c>
      <c r="N1689" s="283">
        <v>1</v>
      </c>
      <c r="O1689" s="308" t="s">
        <v>117</v>
      </c>
      <c r="P1689" s="3271">
        <v>1320</v>
      </c>
      <c r="Q1689" s="14"/>
      <c r="R1689" s="1785" t="s">
        <v>3068</v>
      </c>
      <c r="S1689" s="308"/>
      <c r="T1689" s="308"/>
      <c r="U1689" s="308" t="s">
        <v>136</v>
      </c>
      <c r="V1689" s="308" t="s">
        <v>147</v>
      </c>
      <c r="W1689" s="291">
        <v>100</v>
      </c>
      <c r="X1689" s="291">
        <v>94</v>
      </c>
      <c r="Y1689" s="271">
        <v>76</v>
      </c>
      <c r="Z1689" s="271"/>
      <c r="AA1689" s="271">
        <v>186</v>
      </c>
      <c r="AB1689" s="308" t="s">
        <v>133</v>
      </c>
      <c r="AC1689" s="283">
        <v>87</v>
      </c>
      <c r="AD1689" s="271">
        <v>473399</v>
      </c>
      <c r="AE1689" s="331">
        <v>871829115877600</v>
      </c>
      <c r="AF1689" s="271">
        <v>12</v>
      </c>
      <c r="AG1689" s="271" t="s">
        <v>113</v>
      </c>
      <c r="AH1689" s="2779">
        <v>5</v>
      </c>
      <c r="AL1689" s="2938"/>
    </row>
    <row r="1690" spans="2:38">
      <c r="B1690" s="2179"/>
      <c r="C1690" s="834" t="s">
        <v>2766</v>
      </c>
      <c r="D1690" s="834" t="s">
        <v>2193</v>
      </c>
      <c r="E1690" s="1483"/>
      <c r="F1690" s="194">
        <v>928154908835</v>
      </c>
      <c r="G1690" s="47">
        <v>8718291158813</v>
      </c>
      <c r="H1690" s="250" t="s">
        <v>1829</v>
      </c>
      <c r="I1690" s="250"/>
      <c r="J1690" s="431">
        <v>150</v>
      </c>
      <c r="K1690" s="274">
        <v>15400</v>
      </c>
      <c r="L1690" s="273">
        <v>3000</v>
      </c>
      <c r="M1690" s="479">
        <v>27000</v>
      </c>
      <c r="N1690" s="1477">
        <v>1</v>
      </c>
      <c r="O1690" s="1670" t="s">
        <v>117</v>
      </c>
      <c r="P1690" s="3272">
        <v>1430</v>
      </c>
      <c r="Q1690" s="14"/>
      <c r="R1690" s="1791" t="s">
        <v>3068</v>
      </c>
      <c r="S1690" s="1670"/>
      <c r="T1690" s="1670"/>
      <c r="U1690" s="1670" t="s">
        <v>136</v>
      </c>
      <c r="V1690" s="1670" t="s">
        <v>147</v>
      </c>
      <c r="W1690" s="284">
        <v>99</v>
      </c>
      <c r="X1690" s="284">
        <v>102</v>
      </c>
      <c r="Y1690" s="273">
        <v>91</v>
      </c>
      <c r="Z1690" s="273"/>
      <c r="AA1690" s="273">
        <v>227</v>
      </c>
      <c r="AB1690" s="1670" t="s">
        <v>133</v>
      </c>
      <c r="AC1690" s="1477">
        <v>85</v>
      </c>
      <c r="AD1690" s="273">
        <v>473400</v>
      </c>
      <c r="AE1690" s="273">
        <v>871829115881300</v>
      </c>
      <c r="AF1690" s="273">
        <v>12</v>
      </c>
      <c r="AG1690" s="273" t="s">
        <v>113</v>
      </c>
      <c r="AH1690" s="2780">
        <v>5</v>
      </c>
      <c r="AL1690" s="2938"/>
    </row>
    <row r="1691" spans="2:38" ht="14.5" customHeight="1">
      <c r="B1691" s="14"/>
      <c r="C1691" s="14"/>
      <c r="D1691" s="14"/>
      <c r="E1691" s="14"/>
      <c r="F1691" s="2743" t="s">
        <v>2934</v>
      </c>
      <c r="G1691" s="14"/>
      <c r="H1691" s="14"/>
      <c r="I1691" s="14"/>
      <c r="J1691" s="329"/>
      <c r="K1691" s="145"/>
      <c r="L1691" s="404"/>
      <c r="M1691" s="145"/>
      <c r="N1691" s="145"/>
      <c r="O1691" s="145"/>
      <c r="P1691" s="145"/>
      <c r="Q1691" s="14"/>
      <c r="R1691" s="145"/>
      <c r="S1691" s="145"/>
      <c r="T1691" s="145"/>
      <c r="U1691" s="145"/>
      <c r="V1691" s="145"/>
      <c r="W1691" s="145"/>
      <c r="X1691" s="145"/>
      <c r="Y1691" s="404"/>
      <c r="Z1691" s="404"/>
      <c r="AA1691" s="404"/>
      <c r="AB1691" s="145"/>
      <c r="AC1691" s="145"/>
      <c r="AD1691" s="404"/>
      <c r="AE1691" s="404"/>
      <c r="AF1691" s="145"/>
      <c r="AG1691" s="145"/>
      <c r="AH1691" s="2828"/>
      <c r="AI1691"/>
      <c r="AL1691" s="2938"/>
    </row>
    <row r="1692" spans="2:38" ht="14.5" customHeight="1">
      <c r="B1692" s="3"/>
      <c r="C1692" s="14"/>
      <c r="D1692" s="14"/>
      <c r="E1692" s="14"/>
      <c r="F1692" s="81"/>
      <c r="G1692" s="2"/>
      <c r="H1692" s="3"/>
      <c r="I1692" s="3"/>
      <c r="J1692" s="325"/>
      <c r="K1692" s="293"/>
      <c r="L1692" s="292"/>
      <c r="M1692" s="293"/>
      <c r="N1692" s="6"/>
      <c r="O1692" s="6"/>
      <c r="P1692" s="26"/>
      <c r="Q1692" s="14"/>
      <c r="R1692" s="6"/>
      <c r="S1692" s="6"/>
      <c r="T1692" s="6"/>
      <c r="U1692" s="6"/>
      <c r="V1692" s="6"/>
      <c r="W1692" s="6"/>
      <c r="X1692" s="6"/>
      <c r="Y1692" s="292"/>
      <c r="Z1692" s="292"/>
      <c r="AA1692" s="292"/>
      <c r="AB1692" s="6"/>
      <c r="AC1692" s="296"/>
      <c r="AD1692" s="292"/>
      <c r="AE1692" s="292"/>
      <c r="AF1692" s="6"/>
      <c r="AG1692" s="6"/>
      <c r="AH1692" s="688"/>
      <c r="AI1692"/>
      <c r="AL1692" s="2938"/>
    </row>
    <row r="1693" spans="2:38">
      <c r="B1693" s="561" t="s">
        <v>2936</v>
      </c>
      <c r="C1693" s="1461" t="s">
        <v>2766</v>
      </c>
      <c r="D1693" s="1461" t="s">
        <v>2193</v>
      </c>
      <c r="E1693" s="1462"/>
      <c r="F1693" s="3066">
        <v>928082419235</v>
      </c>
      <c r="G1693" s="1608">
        <v>8718291185611</v>
      </c>
      <c r="H1693" s="50" t="s">
        <v>1830</v>
      </c>
      <c r="I1693" s="50"/>
      <c r="J1693" s="326">
        <v>50</v>
      </c>
      <c r="K1693" s="1514">
        <v>5500</v>
      </c>
      <c r="L1693" s="269">
        <v>3000</v>
      </c>
      <c r="M1693" s="314">
        <v>21000</v>
      </c>
      <c r="N1693" s="295">
        <v>1</v>
      </c>
      <c r="O1693" s="1634" t="s">
        <v>117</v>
      </c>
      <c r="P1693" s="3270">
        <v>1190</v>
      </c>
      <c r="Q1693" s="14"/>
      <c r="R1693" s="1783" t="s">
        <v>48</v>
      </c>
      <c r="S1693" s="1634"/>
      <c r="T1693" s="1634"/>
      <c r="U1693" s="1634" t="s">
        <v>112</v>
      </c>
      <c r="V1693" s="1634" t="s">
        <v>147</v>
      </c>
      <c r="W1693" s="295">
        <v>88</v>
      </c>
      <c r="X1693" s="295">
        <v>110</v>
      </c>
      <c r="Y1693" s="269">
        <v>36</v>
      </c>
      <c r="Z1693" s="269"/>
      <c r="AA1693" s="269">
        <v>156</v>
      </c>
      <c r="AB1693" s="1634" t="s">
        <v>133</v>
      </c>
      <c r="AC1693" s="295">
        <v>84</v>
      </c>
      <c r="AD1693" s="269">
        <v>473330</v>
      </c>
      <c r="AE1693" s="1505">
        <v>871829118561100</v>
      </c>
      <c r="AF1693" s="269">
        <v>12</v>
      </c>
      <c r="AG1693" s="269" t="s">
        <v>113</v>
      </c>
      <c r="AH1693" s="2782">
        <v>5</v>
      </c>
      <c r="AL1693" s="2938"/>
    </row>
    <row r="1694" spans="2:38">
      <c r="B1694" s="2177"/>
      <c r="C1694" s="557" t="s">
        <v>2766</v>
      </c>
      <c r="D1694" s="557" t="s">
        <v>2193</v>
      </c>
      <c r="E1694" s="1463"/>
      <c r="F1694" s="262">
        <v>928082019235</v>
      </c>
      <c r="G1694" s="73">
        <v>8718291120308</v>
      </c>
      <c r="H1694" s="63" t="s">
        <v>1831</v>
      </c>
      <c r="I1694" s="63"/>
      <c r="J1694" s="324">
        <v>70</v>
      </c>
      <c r="K1694" s="1075">
        <v>7750</v>
      </c>
      <c r="L1694" s="271">
        <v>3000</v>
      </c>
      <c r="M1694" s="310">
        <v>27000</v>
      </c>
      <c r="N1694" s="283">
        <v>1</v>
      </c>
      <c r="O1694" s="308" t="s">
        <v>117</v>
      </c>
      <c r="P1694" s="3271">
        <v>1190</v>
      </c>
      <c r="Q1694" s="14"/>
      <c r="R1694" s="1785" t="s">
        <v>3072</v>
      </c>
      <c r="S1694" s="308"/>
      <c r="T1694" s="308"/>
      <c r="U1694" s="308" t="s">
        <v>112</v>
      </c>
      <c r="V1694" s="308" t="s">
        <v>147</v>
      </c>
      <c r="W1694" s="291">
        <v>90</v>
      </c>
      <c r="X1694" s="291">
        <v>110</v>
      </c>
      <c r="Y1694" s="271">
        <v>36</v>
      </c>
      <c r="Z1694" s="271"/>
      <c r="AA1694" s="271">
        <v>156</v>
      </c>
      <c r="AB1694" s="308" t="s">
        <v>133</v>
      </c>
      <c r="AC1694" s="283">
        <v>86</v>
      </c>
      <c r="AD1694" s="271">
        <v>473324</v>
      </c>
      <c r="AE1694" s="331">
        <v>871829112030800</v>
      </c>
      <c r="AF1694" s="271">
        <v>12</v>
      </c>
      <c r="AG1694" s="271" t="s">
        <v>113</v>
      </c>
      <c r="AH1694" s="2779">
        <v>5</v>
      </c>
      <c r="AL1694" s="2938"/>
    </row>
    <row r="1695" spans="2:38">
      <c r="B1695" s="2177"/>
      <c r="C1695" s="557" t="s">
        <v>2766</v>
      </c>
      <c r="D1695" s="557" t="s">
        <v>2193</v>
      </c>
      <c r="E1695" s="1463"/>
      <c r="F1695" s="262">
        <v>928082619230</v>
      </c>
      <c r="G1695" s="73">
        <v>8718696596791</v>
      </c>
      <c r="H1695" s="63" t="s">
        <v>1832</v>
      </c>
      <c r="I1695" s="63"/>
      <c r="J1695" s="324">
        <v>70</v>
      </c>
      <c r="K1695" s="1075">
        <v>7500</v>
      </c>
      <c r="L1695" s="271">
        <v>4000</v>
      </c>
      <c r="M1695" s="310">
        <v>20000</v>
      </c>
      <c r="N1695" s="283">
        <v>1</v>
      </c>
      <c r="O1695" s="308" t="s">
        <v>117</v>
      </c>
      <c r="P1695" s="3271">
        <v>1190</v>
      </c>
      <c r="Q1695" s="14"/>
      <c r="R1695" s="1785" t="s">
        <v>3073</v>
      </c>
      <c r="S1695" s="308"/>
      <c r="T1695" s="308"/>
      <c r="U1695" s="308" t="s">
        <v>112</v>
      </c>
      <c r="V1695" s="308" t="s">
        <v>121</v>
      </c>
      <c r="W1695" s="291">
        <v>89</v>
      </c>
      <c r="X1695" s="291">
        <v>107</v>
      </c>
      <c r="Y1695" s="271">
        <v>36</v>
      </c>
      <c r="Z1695" s="271"/>
      <c r="AA1695" s="271">
        <v>156</v>
      </c>
      <c r="AB1695" s="308" t="s">
        <v>133</v>
      </c>
      <c r="AC1695" s="283">
        <v>90</v>
      </c>
      <c r="AD1695" s="271">
        <v>473332</v>
      </c>
      <c r="AE1695" s="331">
        <v>871869659679100</v>
      </c>
      <c r="AF1695" s="271">
        <v>12</v>
      </c>
      <c r="AG1695" s="271" t="s">
        <v>113</v>
      </c>
      <c r="AH1695" s="2779">
        <v>5</v>
      </c>
      <c r="AL1695" s="2938"/>
    </row>
    <row r="1696" spans="2:38">
      <c r="B1696" s="2177"/>
      <c r="C1696" s="557" t="s">
        <v>2766</v>
      </c>
      <c r="D1696" s="557" t="s">
        <v>2193</v>
      </c>
      <c r="E1696" s="1463"/>
      <c r="F1696" s="262">
        <v>928082119231</v>
      </c>
      <c r="G1696" s="73">
        <v>8718291120322</v>
      </c>
      <c r="H1696" s="63" t="s">
        <v>1833</v>
      </c>
      <c r="I1696" s="63"/>
      <c r="J1696" s="324">
        <v>100</v>
      </c>
      <c r="K1696" s="1075">
        <v>10450</v>
      </c>
      <c r="L1696" s="271">
        <v>3000</v>
      </c>
      <c r="M1696" s="307">
        <v>27000</v>
      </c>
      <c r="N1696" s="283">
        <v>1</v>
      </c>
      <c r="O1696" s="308" t="s">
        <v>117</v>
      </c>
      <c r="P1696" s="3271">
        <v>1320</v>
      </c>
      <c r="Q1696" s="14"/>
      <c r="R1696" s="1785" t="s">
        <v>3072</v>
      </c>
      <c r="S1696" s="308"/>
      <c r="T1696" s="308"/>
      <c r="U1696" s="308" t="s">
        <v>136</v>
      </c>
      <c r="V1696" s="308" t="s">
        <v>147</v>
      </c>
      <c r="W1696" s="291">
        <v>100</v>
      </c>
      <c r="X1696" s="291">
        <v>104</v>
      </c>
      <c r="Y1696" s="271">
        <v>47</v>
      </c>
      <c r="Z1696" s="271"/>
      <c r="AA1696" s="271">
        <v>211</v>
      </c>
      <c r="AB1696" s="308" t="s">
        <v>133</v>
      </c>
      <c r="AC1696" s="283">
        <v>88</v>
      </c>
      <c r="AD1696" s="271">
        <v>473325</v>
      </c>
      <c r="AE1696" s="331">
        <v>871829112032200</v>
      </c>
      <c r="AF1696" s="271">
        <v>12</v>
      </c>
      <c r="AG1696" s="271" t="s">
        <v>113</v>
      </c>
      <c r="AH1696" s="2779">
        <v>5</v>
      </c>
      <c r="AL1696" s="2938"/>
    </row>
    <row r="1697" spans="2:38">
      <c r="B1697" s="2177"/>
      <c r="C1697" s="557" t="s">
        <v>2766</v>
      </c>
      <c r="D1697" s="557" t="s">
        <v>2193</v>
      </c>
      <c r="E1697" s="1463"/>
      <c r="F1697" s="262">
        <v>928082219231</v>
      </c>
      <c r="G1697" s="73">
        <v>8718291120346</v>
      </c>
      <c r="H1697" s="63" t="s">
        <v>1834</v>
      </c>
      <c r="I1697" s="63"/>
      <c r="J1697" s="324">
        <v>150</v>
      </c>
      <c r="K1697" s="1075">
        <v>16400</v>
      </c>
      <c r="L1697" s="271">
        <v>3000</v>
      </c>
      <c r="M1697" s="307">
        <v>27000</v>
      </c>
      <c r="N1697" s="283">
        <v>1</v>
      </c>
      <c r="O1697" s="308" t="s">
        <v>117</v>
      </c>
      <c r="P1697" s="3271">
        <v>1430</v>
      </c>
      <c r="Q1697" s="14"/>
      <c r="R1697" s="1785" t="s">
        <v>3072</v>
      </c>
      <c r="S1697" s="308"/>
      <c r="T1697" s="308"/>
      <c r="U1697" s="308" t="s">
        <v>136</v>
      </c>
      <c r="V1697" s="308" t="s">
        <v>147</v>
      </c>
      <c r="W1697" s="291">
        <v>99</v>
      </c>
      <c r="X1697" s="291">
        <v>109</v>
      </c>
      <c r="Y1697" s="271">
        <v>47</v>
      </c>
      <c r="Z1697" s="271"/>
      <c r="AA1697" s="271">
        <v>211</v>
      </c>
      <c r="AB1697" s="308" t="s">
        <v>133</v>
      </c>
      <c r="AC1697" s="283">
        <v>87</v>
      </c>
      <c r="AD1697" s="271">
        <v>473327</v>
      </c>
      <c r="AE1697" s="331">
        <v>871829112034600</v>
      </c>
      <c r="AF1697" s="271">
        <v>12</v>
      </c>
      <c r="AG1697" s="271" t="s">
        <v>113</v>
      </c>
      <c r="AH1697" s="2779">
        <v>5</v>
      </c>
      <c r="AL1697" s="2938"/>
    </row>
    <row r="1698" spans="2:38">
      <c r="B1698" s="2177"/>
      <c r="C1698" s="557" t="s">
        <v>2766</v>
      </c>
      <c r="D1698" s="557" t="s">
        <v>2193</v>
      </c>
      <c r="E1698" s="1463"/>
      <c r="F1698" s="262">
        <v>928082519230</v>
      </c>
      <c r="G1698" s="73">
        <v>8718696596753</v>
      </c>
      <c r="H1698" s="63" t="s">
        <v>1835</v>
      </c>
      <c r="I1698" s="63"/>
      <c r="J1698" s="324">
        <v>150</v>
      </c>
      <c r="K1698" s="1075">
        <v>16100</v>
      </c>
      <c r="L1698" s="271">
        <v>4000</v>
      </c>
      <c r="M1698" s="310">
        <v>20000</v>
      </c>
      <c r="N1698" s="283">
        <v>1</v>
      </c>
      <c r="O1698" s="308" t="s">
        <v>117</v>
      </c>
      <c r="P1698" s="3271">
        <v>1430</v>
      </c>
      <c r="Q1698" s="14"/>
      <c r="R1698" s="1785" t="s">
        <v>3073</v>
      </c>
      <c r="S1698" s="308"/>
      <c r="T1698" s="308"/>
      <c r="U1698" s="308" t="s">
        <v>136</v>
      </c>
      <c r="V1698" s="308" t="s">
        <v>121</v>
      </c>
      <c r="W1698" s="291">
        <v>98</v>
      </c>
      <c r="X1698" s="291">
        <v>107</v>
      </c>
      <c r="Y1698" s="271">
        <v>46</v>
      </c>
      <c r="Z1698" s="271"/>
      <c r="AA1698" s="271">
        <v>211</v>
      </c>
      <c r="AB1698" s="308" t="s">
        <v>133</v>
      </c>
      <c r="AC1698" s="283">
        <v>91</v>
      </c>
      <c r="AD1698" s="271">
        <v>473331</v>
      </c>
      <c r="AE1698" s="331">
        <v>871869659675300</v>
      </c>
      <c r="AF1698" s="271">
        <v>12</v>
      </c>
      <c r="AG1698" s="271" t="s">
        <v>113</v>
      </c>
      <c r="AH1698" s="2779">
        <v>5</v>
      </c>
      <c r="AL1698" s="2938"/>
    </row>
    <row r="1699" spans="2:38">
      <c r="B1699" s="2179"/>
      <c r="C1699" s="834" t="s">
        <v>2766</v>
      </c>
      <c r="D1699" s="834" t="s">
        <v>2193</v>
      </c>
      <c r="E1699" s="1483"/>
      <c r="F1699" s="194">
        <v>928082319230</v>
      </c>
      <c r="G1699" s="47">
        <v>8718291121978</v>
      </c>
      <c r="H1699" s="250" t="s">
        <v>1836</v>
      </c>
      <c r="I1699" s="250"/>
      <c r="J1699" s="431">
        <v>250</v>
      </c>
      <c r="K1699" s="1077">
        <v>28400</v>
      </c>
      <c r="L1699" s="273">
        <v>3000</v>
      </c>
      <c r="M1699" s="479">
        <v>23000</v>
      </c>
      <c r="N1699" s="1477">
        <v>1</v>
      </c>
      <c r="O1699" s="1670" t="s">
        <v>117</v>
      </c>
      <c r="P1699" s="3272">
        <v>1990</v>
      </c>
      <c r="Q1699" s="14"/>
      <c r="R1699" s="1791" t="s">
        <v>760</v>
      </c>
      <c r="S1699" s="1670"/>
      <c r="T1699" s="1670"/>
      <c r="U1699" s="1670" t="s">
        <v>136</v>
      </c>
      <c r="V1699" s="1670" t="s">
        <v>147</v>
      </c>
      <c r="W1699" s="284">
        <v>103</v>
      </c>
      <c r="X1699" s="284">
        <v>113</v>
      </c>
      <c r="Y1699" s="273">
        <v>47</v>
      </c>
      <c r="Z1699" s="273"/>
      <c r="AA1699" s="273">
        <v>257</v>
      </c>
      <c r="AB1699" s="1670" t="s">
        <v>133</v>
      </c>
      <c r="AC1699" s="1477">
        <v>88</v>
      </c>
      <c r="AD1699" s="273">
        <v>473329</v>
      </c>
      <c r="AE1699" s="273">
        <v>871829112197800</v>
      </c>
      <c r="AF1699" s="273">
        <v>12</v>
      </c>
      <c r="AG1699" s="273" t="s">
        <v>113</v>
      </c>
      <c r="AH1699" s="2780">
        <v>5</v>
      </c>
      <c r="AL1699" s="2938"/>
    </row>
    <row r="1700" spans="2:38" ht="14.5" customHeight="1">
      <c r="B1700" s="14"/>
      <c r="C1700" s="14"/>
      <c r="D1700" s="14"/>
      <c r="E1700" s="14"/>
      <c r="F1700" s="2743" t="s">
        <v>2937</v>
      </c>
      <c r="G1700" s="14"/>
      <c r="H1700" s="14"/>
      <c r="I1700" s="14"/>
      <c r="J1700" s="329"/>
      <c r="K1700" s="145"/>
      <c r="L1700" s="404"/>
      <c r="M1700" s="145"/>
      <c r="N1700" s="145"/>
      <c r="O1700" s="145"/>
      <c r="P1700" s="145"/>
      <c r="Q1700" s="14"/>
      <c r="R1700" s="145"/>
      <c r="S1700" s="145"/>
      <c r="T1700" s="145"/>
      <c r="U1700" s="145"/>
      <c r="V1700" s="145"/>
      <c r="W1700" s="145"/>
      <c r="X1700" s="145"/>
      <c r="Y1700" s="404"/>
      <c r="Z1700" s="404"/>
      <c r="AA1700" s="404"/>
      <c r="AB1700" s="145"/>
      <c r="AC1700" s="145"/>
      <c r="AD1700" s="404"/>
      <c r="AE1700" s="404"/>
      <c r="AF1700" s="145"/>
      <c r="AG1700" s="145"/>
      <c r="AH1700" s="2828"/>
      <c r="AI1700"/>
      <c r="AL1700" s="2938"/>
    </row>
    <row r="1701" spans="2:38" ht="14.5" customHeight="1">
      <c r="B1701" s="3"/>
      <c r="C1701" s="14"/>
      <c r="D1701" s="14"/>
      <c r="E1701" s="14"/>
      <c r="F1701" s="20"/>
      <c r="G1701" s="2" t="s">
        <v>1837</v>
      </c>
      <c r="H1701" s="3"/>
      <c r="I1701" s="3"/>
      <c r="J1701" s="292"/>
      <c r="K1701" s="293"/>
      <c r="L1701" s="292"/>
      <c r="M1701" s="293"/>
      <c r="N1701" s="6"/>
      <c r="O1701" s="6"/>
      <c r="P1701" s="145"/>
      <c r="Q1701" s="14"/>
      <c r="R1701" s="6"/>
      <c r="S1701" s="6"/>
      <c r="T1701" s="6"/>
      <c r="U1701" s="6"/>
      <c r="V1701" s="6"/>
      <c r="W1701" s="6"/>
      <c r="X1701" s="6"/>
      <c r="Y1701" s="292"/>
      <c r="Z1701" s="292"/>
      <c r="AA1701" s="292"/>
      <c r="AB1701" s="6"/>
      <c r="AC1701" s="296"/>
      <c r="AD1701" s="292"/>
      <c r="AE1701" s="292"/>
      <c r="AF1701" s="6"/>
      <c r="AG1701" s="6"/>
      <c r="AH1701" s="688"/>
      <c r="AI1701"/>
      <c r="AL1701" s="2938"/>
    </row>
    <row r="1702" spans="2:38" s="1484" customFormat="1" ht="15" customHeight="1">
      <c r="B1702" s="1484" t="s">
        <v>2938</v>
      </c>
      <c r="J1702" s="1666"/>
      <c r="K1702" s="1666"/>
      <c r="L1702" s="1901"/>
      <c r="M1702" s="1666"/>
      <c r="N1702" s="1666"/>
      <c r="O1702" s="1666"/>
      <c r="P1702" s="33"/>
      <c r="R1702" s="1666"/>
      <c r="S1702" s="1666"/>
      <c r="T1702" s="1666"/>
      <c r="U1702" s="1666"/>
      <c r="V1702" s="1666"/>
      <c r="W1702" s="1666"/>
      <c r="X1702" s="1666"/>
      <c r="Y1702" s="1901"/>
      <c r="Z1702" s="1901"/>
      <c r="AA1702" s="1901"/>
      <c r="AB1702" s="1666"/>
      <c r="AC1702" s="2483"/>
      <c r="AD1702" s="1901"/>
      <c r="AE1702" s="1901"/>
      <c r="AF1702" s="1666"/>
      <c r="AG1702" s="1666"/>
      <c r="AH1702" s="2791"/>
      <c r="AJ1702"/>
      <c r="AK1702" s="2933"/>
      <c r="AL1702" s="2938"/>
    </row>
    <row r="1703" spans="2:38">
      <c r="B1703" s="561" t="s">
        <v>2939</v>
      </c>
      <c r="C1703" s="1461" t="s">
        <v>2766</v>
      </c>
      <c r="D1703" s="1461" t="s">
        <v>2193</v>
      </c>
      <c r="E1703" s="1462"/>
      <c r="F1703" s="92">
        <v>928083105125</v>
      </c>
      <c r="G1703" s="38">
        <v>8711500196972</v>
      </c>
      <c r="H1703" s="50" t="s">
        <v>1838</v>
      </c>
      <c r="I1703" s="50"/>
      <c r="J1703" s="326">
        <v>35</v>
      </c>
      <c r="K1703" s="1079">
        <v>3100</v>
      </c>
      <c r="L1703" s="269">
        <v>3000</v>
      </c>
      <c r="M1703" s="314">
        <v>12000</v>
      </c>
      <c r="N1703" s="295">
        <v>1</v>
      </c>
      <c r="O1703" s="1634" t="s">
        <v>134</v>
      </c>
      <c r="P1703" s="3270">
        <v>770</v>
      </c>
      <c r="Q1703" s="14"/>
      <c r="R1703" s="1783" t="s">
        <v>3074</v>
      </c>
      <c r="S1703" s="1634"/>
      <c r="T1703" s="1634"/>
      <c r="U1703" s="1634" t="s">
        <v>212</v>
      </c>
      <c r="V1703" s="1634" t="s">
        <v>147</v>
      </c>
      <c r="W1703" s="295">
        <v>82</v>
      </c>
      <c r="X1703" s="295">
        <v>88</v>
      </c>
      <c r="Y1703" s="269">
        <v>20</v>
      </c>
      <c r="Z1703" s="269"/>
      <c r="AA1703" s="269">
        <v>103</v>
      </c>
      <c r="AB1703" s="1634" t="s">
        <v>113</v>
      </c>
      <c r="AC1703" s="295">
        <v>83</v>
      </c>
      <c r="AD1703" s="269">
        <v>473333</v>
      </c>
      <c r="AE1703" s="269">
        <v>871150019697215</v>
      </c>
      <c r="AF1703" s="269">
        <v>12</v>
      </c>
      <c r="AG1703" s="269" t="s">
        <v>113</v>
      </c>
      <c r="AH1703" s="2782">
        <v>5</v>
      </c>
      <c r="AL1703" s="2938"/>
    </row>
    <row r="1704" spans="2:38">
      <c r="B1704" s="2177"/>
      <c r="C1704" s="557" t="s">
        <v>2766</v>
      </c>
      <c r="D1704" s="557" t="s">
        <v>2193</v>
      </c>
      <c r="E1704" s="1463"/>
      <c r="F1704" s="91">
        <v>928094305125</v>
      </c>
      <c r="G1704" s="61">
        <v>8711500211262</v>
      </c>
      <c r="H1704" s="63" t="s">
        <v>1839</v>
      </c>
      <c r="I1704" s="63"/>
      <c r="J1704" s="324">
        <v>35</v>
      </c>
      <c r="K1704" s="272">
        <v>3000</v>
      </c>
      <c r="L1704" s="271">
        <v>4000</v>
      </c>
      <c r="M1704" s="307">
        <v>12000</v>
      </c>
      <c r="N1704" s="283">
        <v>1</v>
      </c>
      <c r="O1704" s="308" t="s">
        <v>134</v>
      </c>
      <c r="P1704" s="3271">
        <v>770</v>
      </c>
      <c r="Q1704" s="14"/>
      <c r="R1704" s="1785"/>
      <c r="S1704" s="308"/>
      <c r="T1704" s="308"/>
      <c r="U1704" s="308" t="s">
        <v>212</v>
      </c>
      <c r="V1704" s="308" t="s">
        <v>121</v>
      </c>
      <c r="W1704" s="291">
        <v>85</v>
      </c>
      <c r="X1704" s="291">
        <v>85</v>
      </c>
      <c r="Y1704" s="271">
        <v>20</v>
      </c>
      <c r="Z1704" s="271"/>
      <c r="AA1704" s="271">
        <v>103</v>
      </c>
      <c r="AB1704" s="308" t="s">
        <v>113</v>
      </c>
      <c r="AC1704" s="283">
        <v>84</v>
      </c>
      <c r="AD1704" s="271">
        <v>473355</v>
      </c>
      <c r="AE1704" s="271">
        <v>871150021126215</v>
      </c>
      <c r="AF1704" s="271">
        <v>12</v>
      </c>
      <c r="AG1704" s="271" t="s">
        <v>113</v>
      </c>
      <c r="AH1704" s="2779">
        <v>5</v>
      </c>
      <c r="AL1704" s="2938"/>
    </row>
    <row r="1705" spans="2:38">
      <c r="B1705" s="2177"/>
      <c r="C1705" s="557" t="s">
        <v>2766</v>
      </c>
      <c r="D1705" s="557" t="s">
        <v>2193</v>
      </c>
      <c r="E1705" s="1463"/>
      <c r="F1705" s="91">
        <v>928082305125</v>
      </c>
      <c r="G1705" s="61">
        <v>8711500196996</v>
      </c>
      <c r="H1705" s="63" t="s">
        <v>1840</v>
      </c>
      <c r="I1705" s="63"/>
      <c r="J1705" s="324">
        <v>70</v>
      </c>
      <c r="K1705" s="272">
        <v>6200</v>
      </c>
      <c r="L1705" s="271">
        <v>3000</v>
      </c>
      <c r="M1705" s="307">
        <v>12000</v>
      </c>
      <c r="N1705" s="283">
        <v>1</v>
      </c>
      <c r="O1705" s="308" t="s">
        <v>134</v>
      </c>
      <c r="P1705" s="3271">
        <v>835</v>
      </c>
      <c r="Q1705" s="14"/>
      <c r="R1705" s="1785" t="s">
        <v>3072</v>
      </c>
      <c r="S1705" s="308"/>
      <c r="T1705" s="308"/>
      <c r="U1705" s="308" t="s">
        <v>212</v>
      </c>
      <c r="V1705" s="308" t="s">
        <v>147</v>
      </c>
      <c r="W1705" s="291">
        <v>88</v>
      </c>
      <c r="X1705" s="291">
        <v>88</v>
      </c>
      <c r="Y1705" s="271">
        <v>20</v>
      </c>
      <c r="Z1705" s="271"/>
      <c r="AA1705" s="271">
        <v>103</v>
      </c>
      <c r="AB1705" s="308" t="s">
        <v>113</v>
      </c>
      <c r="AC1705" s="283">
        <v>84</v>
      </c>
      <c r="AD1705" s="271">
        <v>473328</v>
      </c>
      <c r="AE1705" s="271">
        <v>871150019699615</v>
      </c>
      <c r="AF1705" s="271">
        <v>12</v>
      </c>
      <c r="AG1705" s="271" t="s">
        <v>113</v>
      </c>
      <c r="AH1705" s="2779">
        <v>5</v>
      </c>
      <c r="AL1705" s="2938"/>
    </row>
    <row r="1706" spans="2:38">
      <c r="B1706" s="2177"/>
      <c r="C1706" s="557" t="s">
        <v>2766</v>
      </c>
      <c r="D1706" s="557" t="s">
        <v>2193</v>
      </c>
      <c r="E1706" s="1463"/>
      <c r="F1706" s="91">
        <v>928084505131</v>
      </c>
      <c r="G1706" s="61">
        <v>8711500199270</v>
      </c>
      <c r="H1706" s="63" t="s">
        <v>1841</v>
      </c>
      <c r="I1706" s="63"/>
      <c r="J1706" s="324">
        <v>73</v>
      </c>
      <c r="K1706" s="272">
        <v>6200</v>
      </c>
      <c r="L1706" s="271">
        <v>4000</v>
      </c>
      <c r="M1706" s="307">
        <v>12000</v>
      </c>
      <c r="N1706" s="283">
        <v>1</v>
      </c>
      <c r="O1706" s="308" t="s">
        <v>134</v>
      </c>
      <c r="P1706" s="3271">
        <v>835</v>
      </c>
      <c r="Q1706" s="14"/>
      <c r="R1706" s="1785" t="s">
        <v>3075</v>
      </c>
      <c r="S1706" s="308"/>
      <c r="T1706" s="308"/>
      <c r="U1706" s="308" t="s">
        <v>212</v>
      </c>
      <c r="V1706" s="308" t="s">
        <v>121</v>
      </c>
      <c r="W1706" s="291">
        <v>88</v>
      </c>
      <c r="X1706" s="291">
        <v>84</v>
      </c>
      <c r="Y1706" s="271">
        <v>20</v>
      </c>
      <c r="Z1706" s="271"/>
      <c r="AA1706" s="271">
        <v>103</v>
      </c>
      <c r="AB1706" s="308" t="s">
        <v>113</v>
      </c>
      <c r="AC1706" s="283">
        <v>92</v>
      </c>
      <c r="AD1706" s="271">
        <v>473337</v>
      </c>
      <c r="AE1706" s="271">
        <v>871150019927015</v>
      </c>
      <c r="AF1706" s="271">
        <v>12</v>
      </c>
      <c r="AG1706" s="271" t="s">
        <v>113</v>
      </c>
      <c r="AH1706" s="2779">
        <v>5</v>
      </c>
      <c r="AL1706" s="2938"/>
    </row>
    <row r="1707" spans="2:38">
      <c r="B1707" s="2177"/>
      <c r="C1707" s="557" t="s">
        <v>2766</v>
      </c>
      <c r="D1707" s="557" t="s">
        <v>2193</v>
      </c>
      <c r="E1707" s="1463"/>
      <c r="F1707" s="91">
        <v>928083705125</v>
      </c>
      <c r="G1707" s="61">
        <v>8711500197801</v>
      </c>
      <c r="H1707" s="63" t="s">
        <v>1842</v>
      </c>
      <c r="I1707" s="63"/>
      <c r="J1707" s="324">
        <v>150</v>
      </c>
      <c r="K1707" s="272">
        <v>13000</v>
      </c>
      <c r="L1707" s="271">
        <v>3000</v>
      </c>
      <c r="M1707" s="307">
        <v>12000</v>
      </c>
      <c r="N1707" s="283">
        <v>1</v>
      </c>
      <c r="O1707" s="308" t="s">
        <v>134</v>
      </c>
      <c r="P1707" s="3271">
        <v>990</v>
      </c>
      <c r="Q1707" s="14"/>
      <c r="R1707" s="1785" t="s">
        <v>3076</v>
      </c>
      <c r="S1707" s="308"/>
      <c r="T1707" s="308"/>
      <c r="U1707" s="308" t="s">
        <v>212</v>
      </c>
      <c r="V1707" s="308" t="s">
        <v>147</v>
      </c>
      <c r="W1707" s="291">
        <v>96</v>
      </c>
      <c r="X1707" s="291">
        <v>86</v>
      </c>
      <c r="Y1707" s="271">
        <v>20</v>
      </c>
      <c r="Z1707" s="271"/>
      <c r="AA1707" s="271">
        <v>110</v>
      </c>
      <c r="AB1707" s="308" t="s">
        <v>113</v>
      </c>
      <c r="AC1707" s="283">
        <v>88</v>
      </c>
      <c r="AD1707" s="271">
        <v>473335</v>
      </c>
      <c r="AE1707" s="271">
        <v>871150019780115</v>
      </c>
      <c r="AF1707" s="271">
        <v>12</v>
      </c>
      <c r="AG1707" s="271" t="s">
        <v>113</v>
      </c>
      <c r="AH1707" s="2779">
        <v>5</v>
      </c>
      <c r="AL1707" s="2938"/>
    </row>
    <row r="1708" spans="2:38">
      <c r="B1708" s="2177"/>
      <c r="C1708" s="557" t="s">
        <v>2766</v>
      </c>
      <c r="D1708" s="557" t="s">
        <v>2193</v>
      </c>
      <c r="E1708" s="1463"/>
      <c r="F1708" s="91">
        <v>928084605131</v>
      </c>
      <c r="G1708" s="61">
        <v>8711500200051</v>
      </c>
      <c r="H1708" s="63" t="s">
        <v>1843</v>
      </c>
      <c r="I1708" s="63"/>
      <c r="J1708" s="324">
        <v>150</v>
      </c>
      <c r="K1708" s="272">
        <v>12100</v>
      </c>
      <c r="L1708" s="271">
        <v>4000</v>
      </c>
      <c r="M1708" s="307">
        <v>12000</v>
      </c>
      <c r="N1708" s="283">
        <v>1</v>
      </c>
      <c r="O1708" s="308" t="s">
        <v>134</v>
      </c>
      <c r="P1708" s="3271">
        <v>990</v>
      </c>
      <c r="Q1708" s="14"/>
      <c r="R1708" s="1785" t="s">
        <v>3069</v>
      </c>
      <c r="S1708" s="308"/>
      <c r="T1708" s="308"/>
      <c r="U1708" s="308" t="s">
        <v>212</v>
      </c>
      <c r="V1708" s="308" t="s">
        <v>121</v>
      </c>
      <c r="W1708" s="291">
        <v>90</v>
      </c>
      <c r="X1708" s="291">
        <v>80</v>
      </c>
      <c r="Y1708" s="271">
        <v>20</v>
      </c>
      <c r="Z1708" s="271"/>
      <c r="AA1708" s="271">
        <v>110</v>
      </c>
      <c r="AB1708" s="308" t="s">
        <v>113</v>
      </c>
      <c r="AC1708" s="283">
        <v>96</v>
      </c>
      <c r="AD1708" s="271">
        <v>473338</v>
      </c>
      <c r="AE1708" s="271">
        <v>871150020005115</v>
      </c>
      <c r="AF1708" s="271">
        <v>12</v>
      </c>
      <c r="AG1708" s="271" t="s">
        <v>113</v>
      </c>
      <c r="AH1708" s="2779">
        <v>5</v>
      </c>
      <c r="AL1708" s="2938"/>
    </row>
    <row r="1709" spans="2:38">
      <c r="B1709" s="2179"/>
      <c r="C1709" s="834" t="s">
        <v>2766</v>
      </c>
      <c r="D1709" s="834" t="s">
        <v>2193</v>
      </c>
      <c r="E1709" s="1483"/>
      <c r="F1709" s="2408">
        <v>928094205131</v>
      </c>
      <c r="G1709" s="909">
        <v>8711500211125</v>
      </c>
      <c r="H1709" s="986" t="s">
        <v>1844</v>
      </c>
      <c r="I1709" s="986"/>
      <c r="J1709" s="1037">
        <v>250</v>
      </c>
      <c r="K1709" s="1644">
        <v>26250</v>
      </c>
      <c r="L1709" s="910">
        <v>4000</v>
      </c>
      <c r="M1709" s="1399">
        <v>11000</v>
      </c>
      <c r="N1709" s="1637">
        <v>1</v>
      </c>
      <c r="O1709" s="1442" t="s">
        <v>117</v>
      </c>
      <c r="P1709" s="2006">
        <v>2645</v>
      </c>
      <c r="Q1709" s="14"/>
      <c r="R1709" s="1895" t="s">
        <v>3059</v>
      </c>
      <c r="S1709" s="1442"/>
      <c r="T1709" s="1442"/>
      <c r="U1709" s="1442" t="s">
        <v>212</v>
      </c>
      <c r="V1709" s="1442" t="s">
        <v>121</v>
      </c>
      <c r="W1709" s="1176">
        <v>93</v>
      </c>
      <c r="X1709" s="1176">
        <v>105</v>
      </c>
      <c r="Y1709" s="910">
        <v>25</v>
      </c>
      <c r="Z1709" s="910"/>
      <c r="AA1709" s="910">
        <v>135</v>
      </c>
      <c r="AB1709" s="1442" t="s">
        <v>113</v>
      </c>
      <c r="AC1709" s="1637">
        <v>91</v>
      </c>
      <c r="AD1709" s="910">
        <v>473354</v>
      </c>
      <c r="AE1709" s="910">
        <v>871150021112515</v>
      </c>
      <c r="AF1709" s="910">
        <v>12</v>
      </c>
      <c r="AG1709" s="910" t="s">
        <v>113</v>
      </c>
      <c r="AH1709" s="2787">
        <v>5</v>
      </c>
      <c r="AL1709" s="2938"/>
    </row>
    <row r="1710" spans="2:38" ht="15.5" customHeight="1">
      <c r="B1710" s="80"/>
      <c r="C1710" s="14"/>
      <c r="D1710" s="14"/>
      <c r="E1710" s="14"/>
      <c r="F1710" s="2"/>
      <c r="G1710" s="80"/>
      <c r="H1710" s="82"/>
      <c r="I1710" s="82"/>
      <c r="J1710" s="332"/>
      <c r="K1710" s="311"/>
      <c r="L1710" s="1948"/>
      <c r="M1710" s="311"/>
      <c r="N1710" s="288"/>
      <c r="O1710" s="288"/>
      <c r="P1710" s="703"/>
      <c r="Q1710" s="14"/>
      <c r="R1710" s="288"/>
      <c r="S1710" s="288"/>
      <c r="T1710" s="288"/>
      <c r="U1710" s="288"/>
      <c r="V1710" s="288"/>
      <c r="W1710" s="288"/>
      <c r="X1710" s="288"/>
      <c r="Y1710" s="1948"/>
      <c r="Z1710" s="1948"/>
      <c r="AA1710" s="1948"/>
      <c r="AB1710" s="288"/>
      <c r="AC1710" s="2096"/>
      <c r="AD1710" s="1948"/>
      <c r="AE1710" s="1948"/>
      <c r="AF1710" s="288"/>
      <c r="AG1710" s="288"/>
      <c r="AH1710" s="2927"/>
      <c r="AI1710"/>
      <c r="AL1710" s="2938"/>
    </row>
    <row r="1711" spans="2:38">
      <c r="B1711" s="561" t="s">
        <v>2940</v>
      </c>
      <c r="C1711" s="1461" t="s">
        <v>2766</v>
      </c>
      <c r="D1711" s="1461" t="s">
        <v>2193</v>
      </c>
      <c r="E1711" s="1462"/>
      <c r="F1711" s="1545">
        <v>928183305125</v>
      </c>
      <c r="G1711" s="158">
        <v>8727900871562</v>
      </c>
      <c r="H1711" s="1551" t="s">
        <v>1845</v>
      </c>
      <c r="I1711" s="1551"/>
      <c r="J1711" s="505">
        <v>20</v>
      </c>
      <c r="K1711" s="1079">
        <v>1800</v>
      </c>
      <c r="L1711" s="799">
        <v>3000</v>
      </c>
      <c r="M1711" s="314">
        <v>15000</v>
      </c>
      <c r="N1711" s="295">
        <v>1</v>
      </c>
      <c r="O1711" s="1705" t="s">
        <v>134</v>
      </c>
      <c r="P1711" s="3270">
        <v>855</v>
      </c>
      <c r="Q1711" s="14"/>
      <c r="R1711" s="1896" t="s">
        <v>760</v>
      </c>
      <c r="S1711" s="1705"/>
      <c r="T1711" s="1705"/>
      <c r="U1711" s="1705" t="s">
        <v>212</v>
      </c>
      <c r="V1711" s="1705" t="s">
        <v>147</v>
      </c>
      <c r="W1711" s="309">
        <v>95</v>
      </c>
      <c r="X1711" s="309">
        <v>90</v>
      </c>
      <c r="Y1711" s="799">
        <v>20</v>
      </c>
      <c r="Z1711" s="799"/>
      <c r="AA1711" s="799">
        <v>103</v>
      </c>
      <c r="AB1711" s="1705" t="s">
        <v>113</v>
      </c>
      <c r="AC1711" s="295">
        <v>84</v>
      </c>
      <c r="AD1711" s="799">
        <v>473252</v>
      </c>
      <c r="AE1711" s="799">
        <v>872790087156200</v>
      </c>
      <c r="AF1711" s="799">
        <v>12</v>
      </c>
      <c r="AG1711" s="799" t="s">
        <v>113</v>
      </c>
      <c r="AH1711" s="2928">
        <v>5</v>
      </c>
      <c r="AL1711" s="2938"/>
    </row>
    <row r="1712" spans="2:38">
      <c r="B1712" s="2199"/>
      <c r="C1712" s="557" t="s">
        <v>2766</v>
      </c>
      <c r="D1712" s="557" t="s">
        <v>2193</v>
      </c>
      <c r="E1712" s="1463"/>
      <c r="F1712" s="3062">
        <v>928185205131</v>
      </c>
      <c r="G1712" s="65">
        <v>8727900911374</v>
      </c>
      <c r="H1712" s="66" t="s">
        <v>1846</v>
      </c>
      <c r="I1712" s="66"/>
      <c r="J1712" s="324">
        <v>35</v>
      </c>
      <c r="K1712" s="272">
        <v>4050</v>
      </c>
      <c r="L1712" s="319">
        <v>3000</v>
      </c>
      <c r="M1712" s="272">
        <v>15000</v>
      </c>
      <c r="N1712" s="283">
        <v>1</v>
      </c>
      <c r="O1712" s="1706" t="s">
        <v>117</v>
      </c>
      <c r="P1712" s="3271">
        <v>915</v>
      </c>
      <c r="Q1712" s="14"/>
      <c r="R1712" s="1897" t="s">
        <v>56</v>
      </c>
      <c r="S1712" s="1706"/>
      <c r="T1712" s="1706"/>
      <c r="U1712" s="1706" t="s">
        <v>212</v>
      </c>
      <c r="V1712" s="1706" t="s">
        <v>147</v>
      </c>
      <c r="W1712" s="289">
        <v>85</v>
      </c>
      <c r="X1712" s="289">
        <v>115</v>
      </c>
      <c r="Y1712" s="319">
        <v>20</v>
      </c>
      <c r="Z1712" s="319"/>
      <c r="AA1712" s="319">
        <v>103</v>
      </c>
      <c r="AB1712" s="1706" t="s">
        <v>113</v>
      </c>
      <c r="AC1712" s="283">
        <v>90</v>
      </c>
      <c r="AD1712" s="319">
        <v>473258</v>
      </c>
      <c r="AE1712" s="2652">
        <v>872790091137400</v>
      </c>
      <c r="AF1712" s="319">
        <v>12</v>
      </c>
      <c r="AG1712" s="319" t="s">
        <v>113</v>
      </c>
      <c r="AH1712" s="2929">
        <v>5</v>
      </c>
      <c r="AL1712" s="2938"/>
    </row>
    <row r="1713" spans="2:38">
      <c r="B1713" s="2199"/>
      <c r="C1713" s="557" t="s">
        <v>2766</v>
      </c>
      <c r="D1713" s="557" t="s">
        <v>2193</v>
      </c>
      <c r="E1713" s="1463"/>
      <c r="F1713" s="3062">
        <v>928193605131</v>
      </c>
      <c r="G1713" s="65">
        <v>8718291163640</v>
      </c>
      <c r="H1713" s="66" t="s">
        <v>1847</v>
      </c>
      <c r="I1713" s="66"/>
      <c r="J1713" s="324">
        <v>35</v>
      </c>
      <c r="K1713" s="272">
        <v>3850</v>
      </c>
      <c r="L1713" s="271">
        <v>4000</v>
      </c>
      <c r="M1713" s="272">
        <v>15000</v>
      </c>
      <c r="N1713" s="283">
        <v>1</v>
      </c>
      <c r="O1713" s="308" t="s">
        <v>117</v>
      </c>
      <c r="P1713" s="3271">
        <v>915</v>
      </c>
      <c r="Q1713" s="14"/>
      <c r="R1713" s="1785" t="s">
        <v>3060</v>
      </c>
      <c r="S1713" s="308"/>
      <c r="T1713" s="308"/>
      <c r="U1713" s="308" t="s">
        <v>212</v>
      </c>
      <c r="V1713" s="308" t="s">
        <v>121</v>
      </c>
      <c r="W1713" s="291">
        <v>90</v>
      </c>
      <c r="X1713" s="291">
        <v>110</v>
      </c>
      <c r="Y1713" s="271">
        <v>20</v>
      </c>
      <c r="Z1713" s="271"/>
      <c r="AA1713" s="271">
        <v>103</v>
      </c>
      <c r="AB1713" s="308" t="s">
        <v>113</v>
      </c>
      <c r="AC1713" s="283">
        <v>90</v>
      </c>
      <c r="AD1713" s="271">
        <v>473272</v>
      </c>
      <c r="AE1713" s="2652">
        <v>871829116364000</v>
      </c>
      <c r="AF1713" s="271">
        <v>12</v>
      </c>
      <c r="AG1713" s="271" t="s">
        <v>113</v>
      </c>
      <c r="AH1713" s="2779">
        <v>5</v>
      </c>
      <c r="AL1713" s="2938"/>
    </row>
    <row r="1714" spans="2:38" ht="13" customHeight="1">
      <c r="B1714" s="2200"/>
      <c r="C1714" s="557" t="s">
        <v>2766</v>
      </c>
      <c r="D1714" s="557" t="s">
        <v>2193</v>
      </c>
      <c r="E1714" s="1463"/>
      <c r="F1714" s="3062">
        <v>928191705131</v>
      </c>
      <c r="G1714" s="65">
        <v>8727900930603</v>
      </c>
      <c r="H1714" s="66" t="s">
        <v>1848</v>
      </c>
      <c r="I1714" s="66"/>
      <c r="J1714" s="324">
        <v>50</v>
      </c>
      <c r="K1714" s="272">
        <v>5450</v>
      </c>
      <c r="L1714" s="319">
        <v>3000</v>
      </c>
      <c r="M1714" s="272">
        <v>15000</v>
      </c>
      <c r="N1714" s="283">
        <v>1</v>
      </c>
      <c r="O1714" s="1706" t="s">
        <v>117</v>
      </c>
      <c r="P1714" s="3271">
        <v>1000</v>
      </c>
      <c r="Q1714" s="14"/>
      <c r="R1714" s="1897" t="s">
        <v>56</v>
      </c>
      <c r="S1714" s="1706"/>
      <c r="T1714" s="1706"/>
      <c r="U1714" s="1706" t="s">
        <v>212</v>
      </c>
      <c r="V1714" s="1706" t="s">
        <v>147</v>
      </c>
      <c r="W1714" s="289">
        <v>90</v>
      </c>
      <c r="X1714" s="289">
        <v>109</v>
      </c>
      <c r="Y1714" s="319">
        <v>20</v>
      </c>
      <c r="Z1714" s="319"/>
      <c r="AA1714" s="319">
        <v>103</v>
      </c>
      <c r="AB1714" s="1706" t="s">
        <v>113</v>
      </c>
      <c r="AC1714" s="283">
        <v>90</v>
      </c>
      <c r="AD1714" s="319">
        <v>473269</v>
      </c>
      <c r="AE1714" s="2652">
        <v>872790093060300</v>
      </c>
      <c r="AF1714" s="319">
        <v>12</v>
      </c>
      <c r="AG1714" s="319" t="s">
        <v>113</v>
      </c>
      <c r="AH1714" s="2929">
        <v>5</v>
      </c>
      <c r="AL1714" s="2938"/>
    </row>
    <row r="1715" spans="2:38">
      <c r="B1715" s="2199"/>
      <c r="C1715" s="557" t="s">
        <v>2766</v>
      </c>
      <c r="D1715" s="557" t="s">
        <v>2193</v>
      </c>
      <c r="E1715" s="1463"/>
      <c r="F1715" s="3062">
        <v>928185305131</v>
      </c>
      <c r="G1715" s="65">
        <v>8727900911411</v>
      </c>
      <c r="H1715" s="66" t="s">
        <v>1849</v>
      </c>
      <c r="I1715" s="66"/>
      <c r="J1715" s="324">
        <v>70</v>
      </c>
      <c r="K1715" s="272">
        <v>7800</v>
      </c>
      <c r="L1715" s="331">
        <v>3000</v>
      </c>
      <c r="M1715" s="272">
        <v>15000</v>
      </c>
      <c r="N1715" s="283">
        <v>1</v>
      </c>
      <c r="O1715" s="1680" t="s">
        <v>117</v>
      </c>
      <c r="P1715" s="3271">
        <v>1045</v>
      </c>
      <c r="Q1715" s="14"/>
      <c r="R1715" s="1813" t="s">
        <v>56</v>
      </c>
      <c r="S1715" s="1680"/>
      <c r="T1715" s="1680"/>
      <c r="U1715" s="1680" t="s">
        <v>212</v>
      </c>
      <c r="V1715" s="1680" t="s">
        <v>147</v>
      </c>
      <c r="W1715" s="305">
        <v>85</v>
      </c>
      <c r="X1715" s="305">
        <v>111</v>
      </c>
      <c r="Y1715" s="331">
        <v>20</v>
      </c>
      <c r="Z1715" s="331"/>
      <c r="AA1715" s="331">
        <v>103</v>
      </c>
      <c r="AB1715" s="1680" t="s">
        <v>113</v>
      </c>
      <c r="AC1715" s="283">
        <v>90</v>
      </c>
      <c r="AD1715" s="331">
        <v>473260</v>
      </c>
      <c r="AE1715" s="2652">
        <v>872790091141100</v>
      </c>
      <c r="AF1715" s="331">
        <v>12</v>
      </c>
      <c r="AG1715" s="331" t="s">
        <v>113</v>
      </c>
      <c r="AH1715" s="2833">
        <v>5</v>
      </c>
      <c r="AL1715" s="2938"/>
    </row>
    <row r="1716" spans="2:38">
      <c r="B1716" s="2199"/>
      <c r="C1716" s="557" t="s">
        <v>2766</v>
      </c>
      <c r="D1716" s="557" t="s">
        <v>2193</v>
      </c>
      <c r="E1716" s="1463"/>
      <c r="F1716" s="3064">
        <v>928193705131</v>
      </c>
      <c r="G1716" s="65">
        <v>8718291163626</v>
      </c>
      <c r="H1716" s="66" t="s">
        <v>1850</v>
      </c>
      <c r="I1716" s="66"/>
      <c r="J1716" s="324">
        <v>70</v>
      </c>
      <c r="K1716" s="272">
        <v>7500</v>
      </c>
      <c r="L1716" s="271">
        <v>4000</v>
      </c>
      <c r="M1716" s="272">
        <v>15000</v>
      </c>
      <c r="N1716" s="283">
        <v>1</v>
      </c>
      <c r="O1716" s="308" t="s">
        <v>117</v>
      </c>
      <c r="P1716" s="3271">
        <v>1045</v>
      </c>
      <c r="Q1716" s="14"/>
      <c r="R1716" s="1785" t="s">
        <v>3077</v>
      </c>
      <c r="S1716" s="308"/>
      <c r="T1716" s="308"/>
      <c r="U1716" s="308" t="s">
        <v>212</v>
      </c>
      <c r="V1716" s="308" t="s">
        <v>121</v>
      </c>
      <c r="W1716" s="291">
        <v>87</v>
      </c>
      <c r="X1716" s="291">
        <v>107</v>
      </c>
      <c r="Y1716" s="271">
        <v>20</v>
      </c>
      <c r="Z1716" s="271"/>
      <c r="AA1716" s="271">
        <v>103</v>
      </c>
      <c r="AB1716" s="308" t="s">
        <v>113</v>
      </c>
      <c r="AC1716" s="283">
        <v>90</v>
      </c>
      <c r="AD1716" s="271">
        <v>473273</v>
      </c>
      <c r="AE1716" s="2652">
        <v>871829116362600</v>
      </c>
      <c r="AF1716" s="271">
        <v>12</v>
      </c>
      <c r="AG1716" s="271" t="s">
        <v>113</v>
      </c>
      <c r="AH1716" s="2779">
        <v>5</v>
      </c>
      <c r="AL1716" s="2938"/>
    </row>
    <row r="1717" spans="2:38" ht="13" customHeight="1">
      <c r="B1717" s="2201"/>
      <c r="C1717" s="834" t="s">
        <v>2766</v>
      </c>
      <c r="D1717" s="834" t="s">
        <v>2193</v>
      </c>
      <c r="E1717" s="1483"/>
      <c r="F1717" s="3065">
        <v>928183205125</v>
      </c>
      <c r="G1717" s="1645">
        <v>8727900871692</v>
      </c>
      <c r="H1717" s="822" t="s">
        <v>1851</v>
      </c>
      <c r="I1717" s="822"/>
      <c r="J1717" s="475">
        <v>100</v>
      </c>
      <c r="K1717" s="274">
        <v>11000</v>
      </c>
      <c r="L1717" s="2468">
        <v>3000</v>
      </c>
      <c r="M1717" s="479">
        <v>15000</v>
      </c>
      <c r="N1717" s="1477">
        <v>1</v>
      </c>
      <c r="O1717" s="2466" t="s">
        <v>117</v>
      </c>
      <c r="P1717" s="3272">
        <v>1210</v>
      </c>
      <c r="Q1717" s="14"/>
      <c r="R1717" s="2467" t="s">
        <v>3071</v>
      </c>
      <c r="S1717" s="2466"/>
      <c r="T1717" s="2466"/>
      <c r="U1717" s="2466" t="s">
        <v>212</v>
      </c>
      <c r="V1717" s="2466" t="s">
        <v>147</v>
      </c>
      <c r="W1717" s="480">
        <v>88</v>
      </c>
      <c r="X1717" s="480">
        <v>110</v>
      </c>
      <c r="Y1717" s="2468">
        <v>20</v>
      </c>
      <c r="Z1717" s="2468"/>
      <c r="AA1717" s="2468">
        <v>110</v>
      </c>
      <c r="AB1717" s="2466" t="s">
        <v>113</v>
      </c>
      <c r="AC1717" s="1477">
        <v>92</v>
      </c>
      <c r="AD1717" s="2468">
        <v>473251</v>
      </c>
      <c r="AE1717" s="1707">
        <v>872790087169200</v>
      </c>
      <c r="AF1717" s="2468">
        <v>12</v>
      </c>
      <c r="AG1717" s="2468" t="s">
        <v>113</v>
      </c>
      <c r="AH1717" s="2930">
        <v>5</v>
      </c>
      <c r="AL1717" s="2938"/>
    </row>
    <row r="1718" spans="2:38" ht="15.5" customHeight="1">
      <c r="B1718" s="80"/>
      <c r="C1718" s="14"/>
      <c r="D1718" s="14"/>
      <c r="E1718" s="14"/>
      <c r="F1718" s="2743" t="s">
        <v>1852</v>
      </c>
      <c r="G1718" s="80"/>
      <c r="H1718" s="80"/>
      <c r="I1718" s="80"/>
      <c r="J1718" s="293"/>
      <c r="K1718" s="293"/>
      <c r="L1718" s="292"/>
      <c r="M1718" s="311"/>
      <c r="N1718" s="288"/>
      <c r="O1718" s="292"/>
      <c r="P1718" s="145"/>
      <c r="Q1718" s="14"/>
      <c r="R1718" s="292"/>
      <c r="S1718" s="292"/>
      <c r="T1718" s="292"/>
      <c r="U1718" s="292"/>
      <c r="V1718" s="292"/>
      <c r="W1718" s="292"/>
      <c r="X1718" s="292"/>
      <c r="Y1718" s="292"/>
      <c r="Z1718" s="292"/>
      <c r="AA1718" s="292"/>
      <c r="AB1718" s="292"/>
      <c r="AC1718" s="2096"/>
      <c r="AD1718" s="292"/>
      <c r="AE1718" s="1948"/>
      <c r="AF1718" s="292"/>
      <c r="AG1718" s="292"/>
      <c r="AH1718" s="688"/>
      <c r="AI1718"/>
      <c r="AL1718" s="2938"/>
    </row>
    <row r="1719" spans="2:38" ht="15.5" customHeight="1">
      <c r="B1719" s="80"/>
      <c r="C1719" s="14"/>
      <c r="D1719" s="14"/>
      <c r="E1719" s="14"/>
      <c r="F1719" s="2"/>
      <c r="G1719" s="80"/>
      <c r="H1719" s="80"/>
      <c r="I1719" s="80"/>
      <c r="J1719" s="293"/>
      <c r="K1719" s="293"/>
      <c r="L1719" s="292"/>
      <c r="M1719" s="311"/>
      <c r="N1719" s="288"/>
      <c r="O1719" s="292"/>
      <c r="P1719" s="145"/>
      <c r="Q1719" s="14"/>
      <c r="R1719" s="292"/>
      <c r="S1719" s="292"/>
      <c r="T1719" s="292"/>
      <c r="U1719" s="292"/>
      <c r="V1719" s="292"/>
      <c r="W1719" s="292"/>
      <c r="X1719" s="292"/>
      <c r="Y1719" s="292"/>
      <c r="Z1719" s="292"/>
      <c r="AA1719" s="292"/>
      <c r="AB1719" s="292"/>
      <c r="AC1719" s="2096"/>
      <c r="AD1719" s="292"/>
      <c r="AE1719" s="1948"/>
      <c r="AF1719" s="292"/>
      <c r="AG1719" s="292"/>
      <c r="AH1719" s="688"/>
      <c r="AI1719"/>
      <c r="AL1719" s="2938"/>
    </row>
    <row r="1720" spans="2:38">
      <c r="B1720" s="561" t="s">
        <v>2941</v>
      </c>
      <c r="C1720" s="1461" t="s">
        <v>2766</v>
      </c>
      <c r="D1720" s="1461" t="s">
        <v>2193</v>
      </c>
      <c r="E1720" s="1462"/>
      <c r="F1720" s="92">
        <v>928085205125</v>
      </c>
      <c r="G1720" s="38">
        <v>8711500200006</v>
      </c>
      <c r="H1720" s="50" t="s">
        <v>1853</v>
      </c>
      <c r="I1720" s="50"/>
      <c r="J1720" s="326">
        <v>35</v>
      </c>
      <c r="K1720" s="1079">
        <v>3100</v>
      </c>
      <c r="L1720" s="269">
        <v>3000</v>
      </c>
      <c r="M1720" s="314">
        <v>12000</v>
      </c>
      <c r="N1720" s="295">
        <v>1</v>
      </c>
      <c r="O1720" s="1634" t="s">
        <v>134</v>
      </c>
      <c r="P1720" s="3270">
        <v>770</v>
      </c>
      <c r="Q1720" s="14"/>
      <c r="R1720" s="1783" t="s">
        <v>3062</v>
      </c>
      <c r="S1720" s="1634"/>
      <c r="T1720" s="1634"/>
      <c r="U1720" s="1634" t="s">
        <v>132</v>
      </c>
      <c r="V1720" s="1634" t="s">
        <v>147</v>
      </c>
      <c r="W1720" s="295">
        <v>88</v>
      </c>
      <c r="X1720" s="295">
        <v>88</v>
      </c>
      <c r="Y1720" s="269">
        <v>15</v>
      </c>
      <c r="Z1720" s="269"/>
      <c r="AA1720" s="269">
        <v>85</v>
      </c>
      <c r="AB1720" s="1634" t="s">
        <v>113</v>
      </c>
      <c r="AC1720" s="295">
        <v>81</v>
      </c>
      <c r="AD1720" s="269">
        <v>473341</v>
      </c>
      <c r="AE1720" s="269">
        <v>871150020000615</v>
      </c>
      <c r="AF1720" s="269">
        <v>12</v>
      </c>
      <c r="AG1720" s="269" t="s">
        <v>113</v>
      </c>
      <c r="AH1720" s="2782">
        <v>5</v>
      </c>
      <c r="AL1720" s="2938"/>
    </row>
    <row r="1721" spans="2:38">
      <c r="B1721" s="2177"/>
      <c r="C1721" s="557" t="s">
        <v>2766</v>
      </c>
      <c r="D1721" s="557" t="s">
        <v>2193</v>
      </c>
      <c r="E1721" s="1463"/>
      <c r="F1721" s="91">
        <v>928093805125</v>
      </c>
      <c r="G1721" s="61">
        <v>8711500209573</v>
      </c>
      <c r="H1721" s="63" t="s">
        <v>1854</v>
      </c>
      <c r="I1721" s="63"/>
      <c r="J1721" s="324">
        <v>35</v>
      </c>
      <c r="K1721" s="272">
        <v>3100</v>
      </c>
      <c r="L1721" s="271">
        <v>4000</v>
      </c>
      <c r="M1721" s="307">
        <v>12000</v>
      </c>
      <c r="N1721" s="283">
        <v>1</v>
      </c>
      <c r="O1721" s="308" t="s">
        <v>134</v>
      </c>
      <c r="P1721" s="3271">
        <v>770</v>
      </c>
      <c r="Q1721" s="14"/>
      <c r="R1721" s="1785"/>
      <c r="S1721" s="308"/>
      <c r="T1721" s="308"/>
      <c r="U1721" s="308" t="s">
        <v>132</v>
      </c>
      <c r="V1721" s="308" t="s">
        <v>121</v>
      </c>
      <c r="W1721" s="291">
        <v>85</v>
      </c>
      <c r="X1721" s="291">
        <v>88</v>
      </c>
      <c r="Y1721" s="271">
        <v>15</v>
      </c>
      <c r="Z1721" s="271"/>
      <c r="AA1721" s="271">
        <v>85</v>
      </c>
      <c r="AB1721" s="308" t="s">
        <v>113</v>
      </c>
      <c r="AC1721" s="283">
        <v>85</v>
      </c>
      <c r="AD1721" s="271">
        <v>473352</v>
      </c>
      <c r="AE1721" s="271">
        <v>871150020957315</v>
      </c>
      <c r="AF1721" s="271">
        <v>12</v>
      </c>
      <c r="AG1721" s="271" t="s">
        <v>113</v>
      </c>
      <c r="AH1721" s="2779">
        <v>5</v>
      </c>
      <c r="AL1721" s="2938"/>
    </row>
    <row r="1722" spans="2:38">
      <c r="B1722" s="120"/>
      <c r="C1722" s="557" t="s">
        <v>2766</v>
      </c>
      <c r="D1722" s="557" t="s">
        <v>2193</v>
      </c>
      <c r="E1722" s="1463"/>
      <c r="F1722" s="91">
        <v>928086505131</v>
      </c>
      <c r="G1722" s="61">
        <v>8711500201676</v>
      </c>
      <c r="H1722" s="63" t="s">
        <v>1855</v>
      </c>
      <c r="I1722" s="63"/>
      <c r="J1722" s="324">
        <v>70</v>
      </c>
      <c r="K1722" s="272">
        <v>6300</v>
      </c>
      <c r="L1722" s="271">
        <v>3000</v>
      </c>
      <c r="M1722" s="307">
        <v>12000</v>
      </c>
      <c r="N1722" s="283">
        <v>1</v>
      </c>
      <c r="O1722" s="308" t="s">
        <v>134</v>
      </c>
      <c r="P1722" s="3271">
        <v>880</v>
      </c>
      <c r="Q1722" s="14"/>
      <c r="R1722" s="1785" t="s">
        <v>3059</v>
      </c>
      <c r="S1722" s="308"/>
      <c r="T1722" s="308"/>
      <c r="U1722" s="308" t="s">
        <v>132</v>
      </c>
      <c r="V1722" s="308" t="s">
        <v>147</v>
      </c>
      <c r="W1722" s="291">
        <v>83</v>
      </c>
      <c r="X1722" s="291">
        <v>90</v>
      </c>
      <c r="Y1722" s="271">
        <v>15</v>
      </c>
      <c r="Z1722" s="271"/>
      <c r="AA1722" s="271">
        <v>85</v>
      </c>
      <c r="AB1722" s="308" t="s">
        <v>113</v>
      </c>
      <c r="AC1722" s="283">
        <v>83</v>
      </c>
      <c r="AD1722" s="271">
        <v>473344</v>
      </c>
      <c r="AE1722" s="271">
        <v>871150020167615</v>
      </c>
      <c r="AF1722" s="271">
        <v>12</v>
      </c>
      <c r="AG1722" s="271" t="s">
        <v>113</v>
      </c>
      <c r="AH1722" s="2779">
        <v>5</v>
      </c>
      <c r="AL1722" s="2938"/>
    </row>
    <row r="1723" spans="2:38">
      <c r="B1723" s="2179"/>
      <c r="C1723" s="834" t="s">
        <v>2766</v>
      </c>
      <c r="D1723" s="834" t="s">
        <v>2193</v>
      </c>
      <c r="E1723" s="1483"/>
      <c r="F1723" s="194">
        <v>928094605131</v>
      </c>
      <c r="G1723" s="47">
        <v>8711500212757</v>
      </c>
      <c r="H1723" s="250" t="s">
        <v>1856</v>
      </c>
      <c r="I1723" s="250"/>
      <c r="J1723" s="431">
        <v>70</v>
      </c>
      <c r="K1723" s="274">
        <v>5800</v>
      </c>
      <c r="L1723" s="273">
        <v>4000</v>
      </c>
      <c r="M1723" s="479">
        <v>12000</v>
      </c>
      <c r="N1723" s="1477">
        <v>1</v>
      </c>
      <c r="O1723" s="1670" t="s">
        <v>134</v>
      </c>
      <c r="P1723" s="3272">
        <v>880</v>
      </c>
      <c r="Q1723" s="14"/>
      <c r="R1723" s="1791"/>
      <c r="S1723" s="1670"/>
      <c r="T1723" s="1670"/>
      <c r="U1723" s="1670" t="s">
        <v>132</v>
      </c>
      <c r="V1723" s="1670" t="s">
        <v>121</v>
      </c>
      <c r="W1723" s="284">
        <v>88</v>
      </c>
      <c r="X1723" s="284">
        <v>82</v>
      </c>
      <c r="Y1723" s="273">
        <v>15</v>
      </c>
      <c r="Z1723" s="273"/>
      <c r="AA1723" s="273">
        <v>85</v>
      </c>
      <c r="AB1723" s="1670" t="s">
        <v>113</v>
      </c>
      <c r="AC1723" s="1477">
        <v>89</v>
      </c>
      <c r="AD1723" s="273">
        <v>473356</v>
      </c>
      <c r="AE1723" s="273">
        <v>871150021275715</v>
      </c>
      <c r="AF1723" s="273">
        <v>12</v>
      </c>
      <c r="AG1723" s="273" t="s">
        <v>113</v>
      </c>
      <c r="AH1723" s="2780">
        <v>5</v>
      </c>
      <c r="AL1723" s="2938"/>
    </row>
    <row r="1724" spans="2:38" ht="15.5" customHeight="1">
      <c r="B1724" s="83"/>
      <c r="C1724" s="14"/>
      <c r="D1724" s="14"/>
      <c r="E1724" s="14"/>
      <c r="F1724" s="2"/>
      <c r="G1724" s="80"/>
      <c r="H1724" s="80"/>
      <c r="I1724" s="80"/>
      <c r="J1724" s="332"/>
      <c r="K1724" s="311"/>
      <c r="L1724" s="1948"/>
      <c r="M1724" s="311"/>
      <c r="N1724" s="288"/>
      <c r="O1724" s="288"/>
      <c r="P1724" s="703"/>
      <c r="Q1724" s="14"/>
      <c r="R1724" s="288"/>
      <c r="S1724" s="288"/>
      <c r="T1724" s="288"/>
      <c r="U1724" s="288"/>
      <c r="V1724" s="288"/>
      <c r="W1724" s="288"/>
      <c r="X1724" s="288"/>
      <c r="Y1724" s="1948"/>
      <c r="Z1724" s="1948"/>
      <c r="AA1724" s="1948"/>
      <c r="AB1724" s="288"/>
      <c r="AC1724" s="2096"/>
      <c r="AD1724" s="1948"/>
      <c r="AE1724" s="1948"/>
      <c r="AF1724" s="288"/>
      <c r="AG1724" s="288"/>
      <c r="AH1724" s="2927"/>
      <c r="AI1724"/>
      <c r="AL1724" s="2938"/>
    </row>
    <row r="1725" spans="2:38">
      <c r="B1725" s="561" t="s">
        <v>2942</v>
      </c>
      <c r="C1725" s="1461" t="s">
        <v>2766</v>
      </c>
      <c r="D1725" s="1461" t="s">
        <v>2193</v>
      </c>
      <c r="E1725" s="1462"/>
      <c r="F1725" s="3276">
        <v>928189105131</v>
      </c>
      <c r="G1725" s="3277">
        <v>8727900911497</v>
      </c>
      <c r="H1725" s="3278" t="s">
        <v>1858</v>
      </c>
      <c r="I1725" s="3278"/>
      <c r="J1725" s="326">
        <v>35</v>
      </c>
      <c r="K1725" s="270">
        <v>4000</v>
      </c>
      <c r="L1725" s="799">
        <v>3000</v>
      </c>
      <c r="M1725" s="270">
        <v>15000</v>
      </c>
      <c r="N1725" s="295">
        <v>1</v>
      </c>
      <c r="O1725" s="1705" t="s">
        <v>117</v>
      </c>
      <c r="P1725" s="3270">
        <v>915</v>
      </c>
      <c r="Q1725" s="14"/>
      <c r="R1725" s="1896" t="s">
        <v>760</v>
      </c>
      <c r="S1725" s="1705"/>
      <c r="T1725" s="1705"/>
      <c r="U1725" s="1705" t="s">
        <v>132</v>
      </c>
      <c r="V1725" s="1705" t="s">
        <v>147</v>
      </c>
      <c r="W1725" s="309">
        <v>85</v>
      </c>
      <c r="X1725" s="309">
        <v>114</v>
      </c>
      <c r="Y1725" s="799">
        <v>15</v>
      </c>
      <c r="Z1725" s="799"/>
      <c r="AA1725" s="799">
        <v>85</v>
      </c>
      <c r="AB1725" s="1705" t="s">
        <v>113</v>
      </c>
      <c r="AC1725" s="295">
        <v>90</v>
      </c>
      <c r="AD1725" s="799">
        <v>473263</v>
      </c>
      <c r="AE1725" s="3279">
        <v>872790091149700</v>
      </c>
      <c r="AF1725" s="799">
        <v>12</v>
      </c>
      <c r="AG1725" s="799" t="s">
        <v>113</v>
      </c>
      <c r="AH1725" s="2928">
        <v>5</v>
      </c>
      <c r="AL1725" s="2938"/>
    </row>
    <row r="1726" spans="2:38">
      <c r="B1726" s="2202"/>
      <c r="C1726" s="557" t="s">
        <v>2766</v>
      </c>
      <c r="D1726" s="557" t="s">
        <v>2193</v>
      </c>
      <c r="E1726" s="1463"/>
      <c r="F1726" s="3062">
        <v>928193805131</v>
      </c>
      <c r="G1726" s="71">
        <v>8718291163664</v>
      </c>
      <c r="H1726" s="66" t="s">
        <v>1859</v>
      </c>
      <c r="I1726" s="66"/>
      <c r="J1726" s="324">
        <v>35</v>
      </c>
      <c r="K1726" s="312">
        <v>3800</v>
      </c>
      <c r="L1726" s="271">
        <v>4000</v>
      </c>
      <c r="M1726" s="272">
        <v>15000</v>
      </c>
      <c r="N1726" s="283">
        <v>1</v>
      </c>
      <c r="O1726" s="308" t="s">
        <v>117</v>
      </c>
      <c r="P1726" s="3282">
        <v>915</v>
      </c>
      <c r="Q1726" s="14"/>
      <c r="R1726" s="1785" t="s">
        <v>3060</v>
      </c>
      <c r="S1726" s="308"/>
      <c r="T1726" s="308"/>
      <c r="U1726" s="308" t="s">
        <v>132</v>
      </c>
      <c r="V1726" s="308" t="s">
        <v>121</v>
      </c>
      <c r="W1726" s="291">
        <v>91</v>
      </c>
      <c r="X1726" s="291">
        <v>108</v>
      </c>
      <c r="Y1726" s="271">
        <v>15</v>
      </c>
      <c r="Z1726" s="271"/>
      <c r="AA1726" s="271">
        <v>85</v>
      </c>
      <c r="AB1726" s="308" t="s">
        <v>113</v>
      </c>
      <c r="AC1726" s="283">
        <v>90</v>
      </c>
      <c r="AD1726" s="271">
        <v>473274</v>
      </c>
      <c r="AE1726" s="2653">
        <v>871829116366400</v>
      </c>
      <c r="AF1726" s="271">
        <v>12</v>
      </c>
      <c r="AG1726" s="271" t="s">
        <v>113</v>
      </c>
      <c r="AH1726" s="2779">
        <v>5</v>
      </c>
      <c r="AL1726" s="2938"/>
    </row>
    <row r="1727" spans="2:38">
      <c r="B1727" s="2202"/>
      <c r="C1727" s="557" t="s">
        <v>2766</v>
      </c>
      <c r="D1727" s="557" t="s">
        <v>2193</v>
      </c>
      <c r="E1727" s="1463"/>
      <c r="F1727" s="3062">
        <v>928191805131</v>
      </c>
      <c r="G1727" s="71">
        <v>8727900930627</v>
      </c>
      <c r="H1727" s="72" t="s">
        <v>1860</v>
      </c>
      <c r="I1727" s="72"/>
      <c r="J1727" s="330">
        <v>50.2</v>
      </c>
      <c r="K1727" s="1089">
        <v>5400</v>
      </c>
      <c r="L1727" s="319">
        <v>3000</v>
      </c>
      <c r="M1727" s="312">
        <v>20000</v>
      </c>
      <c r="N1727" s="286">
        <v>1</v>
      </c>
      <c r="O1727" s="1706" t="s">
        <v>117</v>
      </c>
      <c r="P1727" s="3271">
        <v>1000</v>
      </c>
      <c r="Q1727" s="508"/>
      <c r="R1727" s="1897" t="s">
        <v>56</v>
      </c>
      <c r="S1727" s="1706"/>
      <c r="T1727" s="1706"/>
      <c r="U1727" s="1706" t="s">
        <v>132</v>
      </c>
      <c r="V1727" s="1706" t="s">
        <v>147</v>
      </c>
      <c r="W1727" s="289">
        <v>90</v>
      </c>
      <c r="X1727" s="289">
        <v>107</v>
      </c>
      <c r="Y1727" s="319">
        <v>15</v>
      </c>
      <c r="Z1727" s="319"/>
      <c r="AA1727" s="319">
        <v>85</v>
      </c>
      <c r="AB1727" s="1706" t="s">
        <v>113</v>
      </c>
      <c r="AC1727" s="283">
        <v>91</v>
      </c>
      <c r="AD1727" s="319">
        <v>473270</v>
      </c>
      <c r="AE1727" s="2653">
        <v>872790093062700</v>
      </c>
      <c r="AF1727" s="319">
        <v>12</v>
      </c>
      <c r="AG1727" s="319" t="s">
        <v>113</v>
      </c>
      <c r="AH1727" s="2929">
        <v>5</v>
      </c>
      <c r="AL1727" s="2938"/>
    </row>
    <row r="1728" spans="2:38">
      <c r="B1728" s="2202"/>
      <c r="C1728" s="557" t="s">
        <v>2766</v>
      </c>
      <c r="D1728" s="557" t="s">
        <v>2193</v>
      </c>
      <c r="E1728" s="1463"/>
      <c r="F1728" s="3062">
        <v>928189505131</v>
      </c>
      <c r="G1728" s="71">
        <v>8727900911534</v>
      </c>
      <c r="H1728" s="72" t="s">
        <v>1861</v>
      </c>
      <c r="I1728" s="72"/>
      <c r="J1728" s="330">
        <v>70</v>
      </c>
      <c r="K1728" s="1089">
        <v>7800</v>
      </c>
      <c r="L1728" s="331">
        <v>3000</v>
      </c>
      <c r="M1728" s="312">
        <v>15000</v>
      </c>
      <c r="N1728" s="283">
        <v>1</v>
      </c>
      <c r="O1728" s="1680" t="s">
        <v>117</v>
      </c>
      <c r="P1728" s="3271">
        <v>1045</v>
      </c>
      <c r="Q1728" s="14"/>
      <c r="R1728" s="1813" t="s">
        <v>56</v>
      </c>
      <c r="S1728" s="1680"/>
      <c r="T1728" s="1680"/>
      <c r="U1728" s="1680" t="s">
        <v>132</v>
      </c>
      <c r="V1728" s="1680" t="s">
        <v>147</v>
      </c>
      <c r="W1728" s="305">
        <v>85</v>
      </c>
      <c r="X1728" s="305">
        <v>111</v>
      </c>
      <c r="Y1728" s="331">
        <v>15</v>
      </c>
      <c r="Z1728" s="331"/>
      <c r="AA1728" s="331">
        <v>85</v>
      </c>
      <c r="AB1728" s="1680" t="s">
        <v>113</v>
      </c>
      <c r="AC1728" s="283">
        <v>90</v>
      </c>
      <c r="AD1728" s="331">
        <v>473265</v>
      </c>
      <c r="AE1728" s="2653">
        <v>872790091153400</v>
      </c>
      <c r="AF1728" s="331">
        <v>12</v>
      </c>
      <c r="AG1728" s="331" t="s">
        <v>113</v>
      </c>
      <c r="AH1728" s="2833">
        <v>5</v>
      </c>
      <c r="AL1728" s="2938"/>
    </row>
    <row r="1729" spans="2:38">
      <c r="B1729" s="2203"/>
      <c r="C1729" s="834" t="s">
        <v>2766</v>
      </c>
      <c r="D1729" s="834" t="s">
        <v>2193</v>
      </c>
      <c r="E1729" s="1483"/>
      <c r="F1729" s="3063">
        <v>928193905131</v>
      </c>
      <c r="G1729" s="1645">
        <v>8718291163688</v>
      </c>
      <c r="H1729" s="1645" t="s">
        <v>1862</v>
      </c>
      <c r="I1729" s="1645"/>
      <c r="J1729" s="1646">
        <v>70</v>
      </c>
      <c r="K1729" s="1647">
        <v>7450</v>
      </c>
      <c r="L1729" s="1707">
        <v>4000</v>
      </c>
      <c r="M1729" s="1648">
        <v>15000</v>
      </c>
      <c r="N1729" s="1477">
        <v>1</v>
      </c>
      <c r="O1729" s="1707" t="s">
        <v>117</v>
      </c>
      <c r="P1729" s="3272">
        <v>1045</v>
      </c>
      <c r="Q1729" s="14"/>
      <c r="R1729" s="1898" t="s">
        <v>3061</v>
      </c>
      <c r="S1729" s="1707"/>
      <c r="T1729" s="1707"/>
      <c r="U1729" s="1707" t="s">
        <v>132</v>
      </c>
      <c r="V1729" s="1707" t="s">
        <v>121</v>
      </c>
      <c r="W1729" s="2076">
        <v>88</v>
      </c>
      <c r="X1729" s="2076">
        <v>106</v>
      </c>
      <c r="Y1729" s="1707">
        <v>15</v>
      </c>
      <c r="Z1729" s="1707"/>
      <c r="AA1729" s="1707">
        <v>85</v>
      </c>
      <c r="AB1729" s="1707" t="s">
        <v>113</v>
      </c>
      <c r="AC1729" s="1477">
        <v>92</v>
      </c>
      <c r="AD1729" s="1707">
        <v>473275</v>
      </c>
      <c r="AE1729" s="1707">
        <v>871829116368800</v>
      </c>
      <c r="AF1729" s="1707">
        <v>12</v>
      </c>
      <c r="AG1729" s="1707" t="s">
        <v>113</v>
      </c>
      <c r="AH1729" s="2931">
        <v>5</v>
      </c>
      <c r="AL1729" s="2938"/>
    </row>
    <row r="1730" spans="2:38" ht="15.5" customHeight="1">
      <c r="B1730" s="83"/>
      <c r="C1730" s="14"/>
      <c r="D1730" s="14"/>
      <c r="E1730" s="14"/>
      <c r="F1730" s="2743" t="s">
        <v>2943</v>
      </c>
      <c r="G1730" s="80"/>
      <c r="H1730" s="80"/>
      <c r="I1730" s="80"/>
      <c r="J1730" s="332"/>
      <c r="K1730" s="292"/>
      <c r="L1730" s="292"/>
      <c r="M1730" s="311"/>
      <c r="N1730" s="288"/>
      <c r="O1730" s="292"/>
      <c r="P1730" s="145"/>
      <c r="Q1730" s="14"/>
      <c r="R1730" s="292"/>
      <c r="S1730" s="292"/>
      <c r="T1730" s="292"/>
      <c r="U1730" s="292"/>
      <c r="V1730" s="292"/>
      <c r="W1730" s="292"/>
      <c r="X1730" s="292"/>
      <c r="Y1730" s="292"/>
      <c r="Z1730" s="292"/>
      <c r="AA1730" s="292"/>
      <c r="AB1730" s="292"/>
      <c r="AC1730" s="2096"/>
      <c r="AD1730" s="292"/>
      <c r="AE1730" s="1948"/>
      <c r="AF1730" s="292"/>
      <c r="AG1730" s="292"/>
      <c r="AH1730" s="688"/>
      <c r="AI1730"/>
      <c r="AL1730" s="2938"/>
    </row>
    <row r="1731" spans="2:38" ht="15.5" customHeight="1">
      <c r="B1731" s="83"/>
      <c r="C1731" s="14"/>
      <c r="D1731" s="14"/>
      <c r="E1731" s="14"/>
      <c r="F1731" s="2"/>
      <c r="G1731" s="80"/>
      <c r="H1731" s="80"/>
      <c r="I1731" s="80"/>
      <c r="J1731" s="332"/>
      <c r="K1731" s="311"/>
      <c r="L1731" s="1948"/>
      <c r="M1731" s="311"/>
      <c r="N1731" s="288"/>
      <c r="O1731" s="288"/>
      <c r="P1731" s="145"/>
      <c r="Q1731" s="14"/>
      <c r="R1731" s="288"/>
      <c r="S1731" s="288"/>
      <c r="T1731" s="288"/>
      <c r="U1731" s="288"/>
      <c r="V1731" s="288"/>
      <c r="W1731" s="288"/>
      <c r="X1731" s="288"/>
      <c r="Y1731" s="1948"/>
      <c r="Z1731" s="1948"/>
      <c r="AA1731" s="1948"/>
      <c r="AB1731" s="288"/>
      <c r="AC1731" s="2096"/>
      <c r="AD1731" s="1948"/>
      <c r="AE1731" s="1948"/>
      <c r="AF1731" s="288"/>
      <c r="AG1731" s="288"/>
      <c r="AH1731" s="2927"/>
      <c r="AI1731"/>
      <c r="AL1731" s="2938"/>
    </row>
    <row r="1732" spans="2:38">
      <c r="B1732" s="1657" t="s">
        <v>2944</v>
      </c>
      <c r="C1732" s="1395" t="s">
        <v>2766</v>
      </c>
      <c r="D1732" s="1395" t="s">
        <v>2193</v>
      </c>
      <c r="E1732" s="1501"/>
      <c r="F1732" s="3061">
        <v>928187405130</v>
      </c>
      <c r="G1732" s="1256">
        <v>8718291153825</v>
      </c>
      <c r="H1732" s="1256" t="s">
        <v>1863</v>
      </c>
      <c r="I1732" s="1256"/>
      <c r="J1732" s="1226">
        <v>35</v>
      </c>
      <c r="K1732" s="1643">
        <v>4000</v>
      </c>
      <c r="L1732" s="1227">
        <v>3000</v>
      </c>
      <c r="M1732" s="1228">
        <v>15000</v>
      </c>
      <c r="N1732" s="1638">
        <v>1</v>
      </c>
      <c r="O1732" s="1701" t="s">
        <v>117</v>
      </c>
      <c r="P1732" s="3280">
        <v>1100</v>
      </c>
      <c r="Q1732" s="14"/>
      <c r="R1732" s="1891" t="s">
        <v>760</v>
      </c>
      <c r="S1732" s="1701"/>
      <c r="T1732" s="1701"/>
      <c r="U1732" s="1701" t="s">
        <v>1864</v>
      </c>
      <c r="V1732" s="1701" t="s">
        <v>147</v>
      </c>
      <c r="W1732" s="1638">
        <v>87</v>
      </c>
      <c r="X1732" s="1638">
        <v>114</v>
      </c>
      <c r="Y1732" s="1227">
        <v>13.3</v>
      </c>
      <c r="Z1732" s="1227"/>
      <c r="AA1732" s="1227" t="s">
        <v>1865</v>
      </c>
      <c r="AB1732" s="1701" t="s">
        <v>113</v>
      </c>
      <c r="AC1732" s="1638">
        <v>90</v>
      </c>
      <c r="AD1732" s="1227">
        <v>473261</v>
      </c>
      <c r="AE1732" s="1243">
        <v>871829115382500</v>
      </c>
      <c r="AF1732" s="1227">
        <v>12</v>
      </c>
      <c r="AG1732" s="1227" t="s">
        <v>113</v>
      </c>
      <c r="AH1732" s="2889">
        <v>5</v>
      </c>
      <c r="AL1732" s="2938"/>
    </row>
    <row r="1733" spans="2:38" ht="15.5" customHeight="1">
      <c r="B1733" s="83"/>
      <c r="C1733" s="14"/>
      <c r="D1733" s="14"/>
      <c r="E1733" s="14"/>
      <c r="F1733" s="2743" t="s">
        <v>2945</v>
      </c>
      <c r="G1733" s="80"/>
      <c r="H1733" s="80"/>
      <c r="I1733" s="80"/>
      <c r="J1733" s="332"/>
      <c r="K1733" s="292"/>
      <c r="L1733" s="292"/>
      <c r="M1733" s="311"/>
      <c r="N1733" s="288"/>
      <c r="O1733" s="292"/>
      <c r="P1733" s="145"/>
      <c r="Q1733" s="14"/>
      <c r="R1733" s="292"/>
      <c r="S1733" s="292"/>
      <c r="T1733" s="292"/>
      <c r="U1733" s="292"/>
      <c r="V1733" s="292"/>
      <c r="W1733" s="292"/>
      <c r="X1733" s="292"/>
      <c r="Y1733" s="292"/>
      <c r="Z1733" s="292"/>
      <c r="AA1733" s="292"/>
      <c r="AB1733" s="292"/>
      <c r="AC1733" s="2096"/>
      <c r="AD1733" s="292"/>
      <c r="AE1733" s="1948"/>
      <c r="AF1733" s="292"/>
      <c r="AG1733" s="292"/>
      <c r="AH1733" s="688"/>
      <c r="AI1733"/>
      <c r="AL1733" s="2938"/>
    </row>
    <row r="1734" spans="2:38" ht="14.5" customHeight="1">
      <c r="B1734" s="3"/>
      <c r="C1734" s="14"/>
      <c r="D1734" s="14"/>
      <c r="E1734" s="14"/>
      <c r="F1734" s="20"/>
      <c r="G1734" s="2"/>
      <c r="H1734" s="3"/>
      <c r="I1734" s="3"/>
      <c r="J1734" s="325"/>
      <c r="K1734" s="1164"/>
      <c r="L1734" s="292"/>
      <c r="M1734" s="293"/>
      <c r="N1734" s="6"/>
      <c r="O1734" s="6"/>
      <c r="P1734" s="704"/>
      <c r="Q1734" s="14"/>
      <c r="R1734" s="6"/>
      <c r="S1734" s="6"/>
      <c r="T1734" s="6"/>
      <c r="U1734" s="6"/>
      <c r="V1734" s="6"/>
      <c r="W1734" s="6"/>
      <c r="X1734" s="6"/>
      <c r="Y1734" s="292"/>
      <c r="Z1734" s="292"/>
      <c r="AA1734" s="292"/>
      <c r="AB1734" s="6"/>
      <c r="AC1734" s="296"/>
      <c r="AD1734" s="292"/>
      <c r="AE1734" s="292"/>
      <c r="AF1734" s="6"/>
      <c r="AG1734" s="6"/>
      <c r="AH1734" s="688"/>
      <c r="AI1734"/>
      <c r="AL1734" s="2938"/>
    </row>
    <row r="1735" spans="2:38">
      <c r="B1735" s="1657" t="s">
        <v>2946</v>
      </c>
      <c r="C1735" s="1395" t="s">
        <v>2766</v>
      </c>
      <c r="D1735" s="1395" t="s">
        <v>2193</v>
      </c>
      <c r="E1735" s="1501"/>
      <c r="F1735" s="3061">
        <v>928183505130</v>
      </c>
      <c r="G1735" s="1256">
        <v>8727900890839</v>
      </c>
      <c r="H1735" s="1614" t="s">
        <v>1866</v>
      </c>
      <c r="I1735" s="1614"/>
      <c r="J1735" s="1226">
        <v>20</v>
      </c>
      <c r="K1735" s="1643">
        <v>1800</v>
      </c>
      <c r="L1735" s="1243">
        <v>3000</v>
      </c>
      <c r="M1735" s="1228">
        <v>15000</v>
      </c>
      <c r="N1735" s="1638">
        <v>1</v>
      </c>
      <c r="O1735" s="1708" t="s">
        <v>134</v>
      </c>
      <c r="P1735" s="3280">
        <v>1100</v>
      </c>
      <c r="Q1735" s="14"/>
      <c r="R1735" s="1899" t="s">
        <v>760</v>
      </c>
      <c r="S1735" s="1708"/>
      <c r="T1735" s="1708"/>
      <c r="U1735" s="1708" t="s">
        <v>1864</v>
      </c>
      <c r="V1735" s="1708" t="s">
        <v>147</v>
      </c>
      <c r="W1735" s="1200">
        <v>95</v>
      </c>
      <c r="X1735" s="1200">
        <v>90</v>
      </c>
      <c r="Y1735" s="1243">
        <v>13.3</v>
      </c>
      <c r="Z1735" s="1243"/>
      <c r="AA1735" s="1243">
        <v>56.7</v>
      </c>
      <c r="AB1735" s="1708" t="s">
        <v>113</v>
      </c>
      <c r="AC1735" s="1638">
        <v>84</v>
      </c>
      <c r="AD1735" s="1243">
        <v>473256</v>
      </c>
      <c r="AE1735" s="1243">
        <v>872790089083900</v>
      </c>
      <c r="AF1735" s="1243">
        <v>12</v>
      </c>
      <c r="AG1735" s="1243" t="s">
        <v>113</v>
      </c>
      <c r="AH1735" s="2914">
        <v>5</v>
      </c>
      <c r="AL1735" s="2938"/>
    </row>
    <row r="1736" spans="2:38" ht="15.5" customHeight="1">
      <c r="B1736" s="83"/>
      <c r="C1736" s="14"/>
      <c r="D1736" s="14"/>
      <c r="E1736" s="14"/>
      <c r="F1736" s="2743" t="s">
        <v>2945</v>
      </c>
      <c r="G1736" s="80"/>
      <c r="H1736" s="80"/>
      <c r="I1736" s="80"/>
      <c r="J1736" s="332"/>
      <c r="K1736" s="292"/>
      <c r="L1736" s="292"/>
      <c r="M1736" s="311"/>
      <c r="N1736" s="288"/>
      <c r="O1736" s="292"/>
      <c r="P1736" s="145"/>
      <c r="Q1736" s="14"/>
      <c r="R1736" s="292"/>
      <c r="S1736" s="292"/>
      <c r="T1736" s="292"/>
      <c r="U1736" s="292"/>
      <c r="V1736" s="292"/>
      <c r="W1736" s="292"/>
      <c r="X1736" s="292"/>
      <c r="Y1736" s="292"/>
      <c r="Z1736" s="292"/>
      <c r="AA1736" s="292"/>
      <c r="AB1736" s="292"/>
      <c r="AC1736" s="2096"/>
      <c r="AD1736" s="292"/>
      <c r="AE1736" s="1948"/>
      <c r="AF1736" s="292"/>
      <c r="AG1736" s="292"/>
      <c r="AH1736" s="688"/>
      <c r="AI1736"/>
      <c r="AL1736" s="2938"/>
    </row>
    <row r="1737" spans="2:38" ht="14.5" customHeight="1">
      <c r="B1737" s="3"/>
      <c r="C1737" s="14"/>
      <c r="D1737" s="14"/>
      <c r="E1737" s="14"/>
      <c r="F1737" s="20"/>
      <c r="G1737" s="2"/>
      <c r="H1737" s="3"/>
      <c r="I1737" s="3"/>
      <c r="J1737" s="325"/>
      <c r="K1737" s="293"/>
      <c r="L1737" s="292"/>
      <c r="M1737" s="293"/>
      <c r="N1737" s="6"/>
      <c r="O1737" s="6"/>
      <c r="P1737" s="26"/>
      <c r="Q1737" s="14"/>
      <c r="R1737" s="6"/>
      <c r="S1737" s="6"/>
      <c r="T1737" s="6"/>
      <c r="U1737" s="6"/>
      <c r="V1737" s="6"/>
      <c r="W1737" s="6"/>
      <c r="X1737" s="6"/>
      <c r="Y1737" s="292"/>
      <c r="Z1737" s="292"/>
      <c r="AA1737" s="292"/>
      <c r="AB1737" s="6"/>
      <c r="AC1737" s="296"/>
      <c r="AD1737" s="292"/>
      <c r="AE1737" s="292"/>
      <c r="AF1737" s="6"/>
      <c r="AG1737" s="6"/>
      <c r="AH1737" s="688"/>
      <c r="AI1737"/>
      <c r="AL1737" s="2938"/>
    </row>
    <row r="1738" spans="2:38">
      <c r="B1738" s="1657" t="s">
        <v>2947</v>
      </c>
      <c r="C1738" s="1395" t="s">
        <v>2766</v>
      </c>
      <c r="D1738" s="1395" t="s">
        <v>2193</v>
      </c>
      <c r="E1738" s="1501"/>
      <c r="F1738" s="2934">
        <v>928093905130</v>
      </c>
      <c r="G1738" s="1251">
        <v>8711500211491</v>
      </c>
      <c r="H1738" s="1618" t="s">
        <v>1869</v>
      </c>
      <c r="I1738" s="1618"/>
      <c r="J1738" s="1619">
        <v>35</v>
      </c>
      <c r="K1738" s="1643">
        <v>3000</v>
      </c>
      <c r="L1738" s="1227">
        <v>3000</v>
      </c>
      <c r="M1738" s="1620">
        <v>12000</v>
      </c>
      <c r="N1738" s="1638">
        <v>1</v>
      </c>
      <c r="O1738" s="1701" t="s">
        <v>134</v>
      </c>
      <c r="P1738" s="2509">
        <v>1410</v>
      </c>
      <c r="Q1738" s="14"/>
      <c r="R1738" s="1891" t="s">
        <v>930</v>
      </c>
      <c r="S1738" s="1701"/>
      <c r="T1738" s="1701"/>
      <c r="U1738" s="1701" t="s">
        <v>1868</v>
      </c>
      <c r="V1738" s="1701" t="s">
        <v>147</v>
      </c>
      <c r="W1738" s="1638">
        <v>96</v>
      </c>
      <c r="X1738" s="1638">
        <v>85</v>
      </c>
      <c r="Y1738" s="1227">
        <v>17.3</v>
      </c>
      <c r="Z1738" s="1227"/>
      <c r="AA1738" s="1227">
        <v>52</v>
      </c>
      <c r="AB1738" s="1701" t="s">
        <v>113</v>
      </c>
      <c r="AC1738" s="1638">
        <v>91</v>
      </c>
      <c r="AD1738" s="1227">
        <v>473353</v>
      </c>
      <c r="AE1738" s="1227">
        <v>871150021149115</v>
      </c>
      <c r="AF1738" s="1227">
        <v>12</v>
      </c>
      <c r="AG1738" s="1227" t="s">
        <v>113</v>
      </c>
      <c r="AH1738" s="2889">
        <v>5</v>
      </c>
      <c r="AL1738" s="2938"/>
    </row>
    <row r="1739" spans="2:38" ht="15.5" customHeight="1">
      <c r="B1739" s="83"/>
      <c r="C1739" s="14"/>
      <c r="D1739" s="14"/>
      <c r="E1739" s="14"/>
      <c r="F1739" s="2743" t="s">
        <v>2945</v>
      </c>
      <c r="G1739" s="80"/>
      <c r="H1739" s="80"/>
      <c r="I1739" s="80"/>
      <c r="J1739" s="332"/>
      <c r="K1739" s="292"/>
      <c r="L1739" s="292"/>
      <c r="M1739" s="311"/>
      <c r="N1739" s="288"/>
      <c r="O1739" s="292"/>
      <c r="P1739" s="145"/>
      <c r="Q1739" s="14"/>
      <c r="R1739" s="292"/>
      <c r="S1739" s="292"/>
      <c r="T1739" s="292"/>
      <c r="U1739" s="292"/>
      <c r="V1739" s="292"/>
      <c r="W1739" s="292"/>
      <c r="X1739" s="292"/>
      <c r="Y1739" s="292"/>
      <c r="Z1739" s="292"/>
      <c r="AA1739" s="292"/>
      <c r="AB1739" s="292"/>
      <c r="AC1739" s="2096"/>
      <c r="AD1739" s="292"/>
      <c r="AE1739" s="1948"/>
      <c r="AF1739" s="292"/>
      <c r="AG1739" s="292"/>
      <c r="AH1739" s="688"/>
      <c r="AI1739"/>
      <c r="AL1739" s="2938"/>
    </row>
    <row r="1740" spans="2:38" ht="14.5" customHeight="1">
      <c r="B1740" s="24"/>
      <c r="C1740" s="14"/>
      <c r="D1740" s="14"/>
      <c r="E1740" s="14"/>
      <c r="F1740" s="22"/>
      <c r="G1740" s="13"/>
      <c r="H1740" s="24"/>
      <c r="I1740" s="24"/>
      <c r="J1740" s="327"/>
      <c r="K1740" s="298"/>
      <c r="L1740" s="297"/>
      <c r="M1740" s="298"/>
      <c r="N1740" s="299"/>
      <c r="O1740" s="299"/>
      <c r="P1740" s="18"/>
      <c r="Q1740" s="14"/>
      <c r="R1740" s="299"/>
      <c r="S1740" s="299"/>
      <c r="T1740" s="299"/>
      <c r="U1740" s="299"/>
      <c r="V1740" s="299"/>
      <c r="W1740" s="299"/>
      <c r="X1740" s="299"/>
      <c r="Y1740" s="297"/>
      <c r="Z1740" s="297"/>
      <c r="AA1740" s="297"/>
      <c r="AB1740" s="299"/>
      <c r="AC1740" s="294"/>
      <c r="AD1740" s="297"/>
      <c r="AE1740" s="297"/>
      <c r="AF1740" s="299"/>
      <c r="AG1740" s="299"/>
      <c r="AH1740" s="2841"/>
      <c r="AI1740"/>
      <c r="AL1740" s="2938"/>
    </row>
    <row r="1741" spans="2:38">
      <c r="B1741" s="561" t="s">
        <v>2948</v>
      </c>
      <c r="C1741" s="1461" t="s">
        <v>2766</v>
      </c>
      <c r="D1741" s="1461" t="s">
        <v>2193</v>
      </c>
      <c r="E1741" s="1462"/>
      <c r="F1741" s="92">
        <v>928082205125</v>
      </c>
      <c r="G1741" s="38">
        <v>8711500197825</v>
      </c>
      <c r="H1741" s="50" t="s">
        <v>1870</v>
      </c>
      <c r="I1741" s="50"/>
      <c r="J1741" s="326">
        <v>72</v>
      </c>
      <c r="K1741" s="1514">
        <v>6000</v>
      </c>
      <c r="L1741" s="269">
        <v>3000</v>
      </c>
      <c r="M1741" s="314">
        <v>16000</v>
      </c>
      <c r="N1741" s="295">
        <v>1</v>
      </c>
      <c r="O1741" s="1634" t="s">
        <v>134</v>
      </c>
      <c r="P1741" s="3245">
        <v>1155</v>
      </c>
      <c r="Q1741" s="14"/>
      <c r="R1741" s="1783" t="s">
        <v>3059</v>
      </c>
      <c r="S1741" s="1634"/>
      <c r="T1741" s="1634"/>
      <c r="U1741" s="1634" t="s">
        <v>1871</v>
      </c>
      <c r="V1741" s="1634" t="s">
        <v>147</v>
      </c>
      <c r="W1741" s="295">
        <v>94</v>
      </c>
      <c r="X1741" s="295">
        <v>83</v>
      </c>
      <c r="Y1741" s="269">
        <v>22</v>
      </c>
      <c r="Z1741" s="269"/>
      <c r="AA1741" s="269">
        <v>120</v>
      </c>
      <c r="AB1741" s="1634" t="s">
        <v>113</v>
      </c>
      <c r="AC1741" s="295">
        <v>80</v>
      </c>
      <c r="AD1741" s="269">
        <v>473326</v>
      </c>
      <c r="AE1741" s="269">
        <v>871150019782515</v>
      </c>
      <c r="AF1741" s="269">
        <v>12</v>
      </c>
      <c r="AG1741" s="269" t="s">
        <v>113</v>
      </c>
      <c r="AH1741" s="2782">
        <v>5</v>
      </c>
      <c r="AL1741" s="2938"/>
    </row>
    <row r="1742" spans="2:38">
      <c r="B1742" s="2179"/>
      <c r="C1742" s="834" t="s">
        <v>2766</v>
      </c>
      <c r="D1742" s="834" t="s">
        <v>2193</v>
      </c>
      <c r="E1742" s="1483"/>
      <c r="F1742" s="194">
        <v>928084705133</v>
      </c>
      <c r="G1742" s="47">
        <v>8711500200020</v>
      </c>
      <c r="H1742" s="250" t="s">
        <v>1872</v>
      </c>
      <c r="I1742" s="250"/>
      <c r="J1742" s="431">
        <v>70</v>
      </c>
      <c r="K1742" s="1077">
        <v>5450</v>
      </c>
      <c r="L1742" s="273">
        <v>4000</v>
      </c>
      <c r="M1742" s="479">
        <v>16000</v>
      </c>
      <c r="N1742" s="1477">
        <v>1</v>
      </c>
      <c r="O1742" s="1670" t="s">
        <v>134</v>
      </c>
      <c r="P1742" s="3281">
        <v>1155</v>
      </c>
      <c r="Q1742" s="14"/>
      <c r="R1742" s="1791" t="s">
        <v>3059</v>
      </c>
      <c r="S1742" s="1670"/>
      <c r="T1742" s="1670"/>
      <c r="U1742" s="1670" t="s">
        <v>1871</v>
      </c>
      <c r="V1742" s="1670" t="s">
        <v>121</v>
      </c>
      <c r="W1742" s="284">
        <v>90</v>
      </c>
      <c r="X1742" s="284">
        <v>77</v>
      </c>
      <c r="Y1742" s="273">
        <v>22</v>
      </c>
      <c r="Z1742" s="273"/>
      <c r="AA1742" s="273">
        <v>120</v>
      </c>
      <c r="AB1742" s="1670" t="s">
        <v>113</v>
      </c>
      <c r="AC1742" s="1477">
        <v>92</v>
      </c>
      <c r="AD1742" s="273">
        <v>473339</v>
      </c>
      <c r="AE1742" s="273">
        <v>871150020002015</v>
      </c>
      <c r="AF1742" s="273">
        <v>12</v>
      </c>
      <c r="AG1742" s="273" t="s">
        <v>113</v>
      </c>
      <c r="AH1742" s="2780">
        <v>5</v>
      </c>
      <c r="AL1742" s="2938"/>
    </row>
    <row r="1743" spans="2:38" ht="14.5" customHeight="1">
      <c r="B1743" s="3"/>
      <c r="C1743" s="14"/>
      <c r="D1743" s="14"/>
      <c r="E1743" s="14"/>
      <c r="F1743" s="22"/>
      <c r="G1743" s="13"/>
      <c r="H1743" s="24"/>
      <c r="I1743" s="24"/>
      <c r="J1743" s="327"/>
      <c r="K1743" s="298"/>
      <c r="L1743" s="297"/>
      <c r="M1743" s="298"/>
      <c r="N1743" s="299"/>
      <c r="O1743" s="299"/>
      <c r="P1743" s="702"/>
      <c r="Q1743" s="14"/>
      <c r="R1743" s="299"/>
      <c r="S1743" s="299"/>
      <c r="T1743" s="299"/>
      <c r="U1743" s="299"/>
      <c r="V1743" s="299"/>
      <c r="W1743" s="299"/>
      <c r="X1743" s="299"/>
      <c r="Y1743" s="297"/>
      <c r="Z1743" s="297"/>
      <c r="AA1743" s="297"/>
      <c r="AB1743" s="299"/>
      <c r="AC1743" s="294"/>
      <c r="AD1743" s="297"/>
      <c r="AE1743" s="297"/>
      <c r="AF1743" s="299"/>
      <c r="AG1743" s="299"/>
      <c r="AH1743" s="2841"/>
      <c r="AI1743"/>
      <c r="AL1743" s="2938"/>
    </row>
    <row r="1744" spans="2:38">
      <c r="B1744" s="561" t="s">
        <v>2949</v>
      </c>
      <c r="C1744" s="1461" t="s">
        <v>2766</v>
      </c>
      <c r="D1744" s="1461" t="s">
        <v>2193</v>
      </c>
      <c r="E1744" s="1462"/>
      <c r="F1744" s="92">
        <v>928191005331</v>
      </c>
      <c r="G1744" s="38">
        <v>8718291202745</v>
      </c>
      <c r="H1744" s="50" t="s">
        <v>1874</v>
      </c>
      <c r="I1744" s="50"/>
      <c r="J1744" s="326">
        <v>20</v>
      </c>
      <c r="K1744" s="270">
        <v>880</v>
      </c>
      <c r="L1744" s="269">
        <v>3000</v>
      </c>
      <c r="M1744" s="314">
        <v>15000</v>
      </c>
      <c r="N1744" s="295">
        <v>1</v>
      </c>
      <c r="O1744" s="1634" t="s">
        <v>134</v>
      </c>
      <c r="P1744" s="3283">
        <v>1510</v>
      </c>
      <c r="Q1744" s="14"/>
      <c r="R1744" s="1783" t="s">
        <v>48</v>
      </c>
      <c r="S1744" s="1634"/>
      <c r="T1744" s="1634"/>
      <c r="U1744" s="1634" t="s">
        <v>1875</v>
      </c>
      <c r="V1744" s="1634" t="s">
        <v>147</v>
      </c>
      <c r="W1744" s="295">
        <v>95</v>
      </c>
      <c r="X1744" s="295">
        <v>44</v>
      </c>
      <c r="Y1744" s="269">
        <v>50</v>
      </c>
      <c r="Z1744" s="269"/>
      <c r="AA1744" s="269">
        <v>65.400000000000006</v>
      </c>
      <c r="AB1744" s="1634" t="s">
        <v>113</v>
      </c>
      <c r="AC1744" s="295">
        <v>84</v>
      </c>
      <c r="AD1744" s="269">
        <v>473266</v>
      </c>
      <c r="AE1744" s="269">
        <v>871829120274500</v>
      </c>
      <c r="AF1744" s="269">
        <v>12</v>
      </c>
      <c r="AG1744" s="269" t="s">
        <v>113</v>
      </c>
      <c r="AH1744" s="2782">
        <v>5</v>
      </c>
      <c r="AL1744" s="2938"/>
    </row>
    <row r="1745" spans="2:38">
      <c r="B1745" s="2204"/>
      <c r="C1745" s="557" t="s">
        <v>2766</v>
      </c>
      <c r="D1745" s="557" t="s">
        <v>2193</v>
      </c>
      <c r="E1745" s="1463"/>
      <c r="F1745" s="91">
        <v>928191105331</v>
      </c>
      <c r="G1745" s="61">
        <v>8718291203018</v>
      </c>
      <c r="H1745" s="63" t="s">
        <v>1876</v>
      </c>
      <c r="I1745" s="63"/>
      <c r="J1745" s="324">
        <v>20</v>
      </c>
      <c r="K1745" s="272">
        <v>900</v>
      </c>
      <c r="L1745" s="271">
        <v>3000</v>
      </c>
      <c r="M1745" s="307">
        <v>15000</v>
      </c>
      <c r="N1745" s="283">
        <v>1</v>
      </c>
      <c r="O1745" s="308" t="s">
        <v>134</v>
      </c>
      <c r="P1745" s="3284">
        <v>1510</v>
      </c>
      <c r="Q1745" s="14"/>
      <c r="R1745" s="1785" t="s">
        <v>48</v>
      </c>
      <c r="S1745" s="308"/>
      <c r="T1745" s="308"/>
      <c r="U1745" s="308" t="s">
        <v>1875</v>
      </c>
      <c r="V1745" s="308" t="s">
        <v>147</v>
      </c>
      <c r="W1745" s="291">
        <v>95</v>
      </c>
      <c r="X1745" s="291">
        <v>45</v>
      </c>
      <c r="Y1745" s="271">
        <v>50</v>
      </c>
      <c r="Z1745" s="271"/>
      <c r="AA1745" s="271">
        <v>65.400000000000006</v>
      </c>
      <c r="AB1745" s="308" t="s">
        <v>113</v>
      </c>
      <c r="AC1745" s="283">
        <v>84</v>
      </c>
      <c r="AD1745" s="271">
        <v>473267</v>
      </c>
      <c r="AE1745" s="271">
        <v>871829120301800</v>
      </c>
      <c r="AF1745" s="271">
        <v>12</v>
      </c>
      <c r="AG1745" s="271" t="s">
        <v>113</v>
      </c>
      <c r="AH1745" s="2779">
        <v>5</v>
      </c>
      <c r="AL1745" s="2938"/>
    </row>
    <row r="1746" spans="2:38">
      <c r="B1746" s="2204"/>
      <c r="C1746" s="557" t="s">
        <v>2766</v>
      </c>
      <c r="D1746" s="557" t="s">
        <v>2193</v>
      </c>
      <c r="E1746" s="1463"/>
      <c r="F1746" s="91">
        <v>928191205331</v>
      </c>
      <c r="G1746" s="61">
        <v>8718291203032</v>
      </c>
      <c r="H1746" s="63" t="s">
        <v>1877</v>
      </c>
      <c r="I1746" s="63"/>
      <c r="J1746" s="324">
        <v>20</v>
      </c>
      <c r="K1746" s="272">
        <v>860</v>
      </c>
      <c r="L1746" s="271">
        <v>3000</v>
      </c>
      <c r="M1746" s="307">
        <v>15000</v>
      </c>
      <c r="N1746" s="283">
        <v>1</v>
      </c>
      <c r="O1746" s="308" t="s">
        <v>134</v>
      </c>
      <c r="P1746" s="3284">
        <v>1510</v>
      </c>
      <c r="Q1746" s="14"/>
      <c r="R1746" s="1785" t="s">
        <v>48</v>
      </c>
      <c r="S1746" s="308"/>
      <c r="T1746" s="308"/>
      <c r="U1746" s="308" t="s">
        <v>1875</v>
      </c>
      <c r="V1746" s="308" t="s">
        <v>147</v>
      </c>
      <c r="W1746" s="291">
        <v>95</v>
      </c>
      <c r="X1746" s="291">
        <v>43</v>
      </c>
      <c r="Y1746" s="271">
        <v>50</v>
      </c>
      <c r="Z1746" s="271"/>
      <c r="AA1746" s="271">
        <v>65.400000000000006</v>
      </c>
      <c r="AB1746" s="308" t="s">
        <v>113</v>
      </c>
      <c r="AC1746" s="283">
        <v>84</v>
      </c>
      <c r="AD1746" s="271">
        <v>473268</v>
      </c>
      <c r="AE1746" s="271">
        <v>871829120303200</v>
      </c>
      <c r="AF1746" s="271">
        <v>12</v>
      </c>
      <c r="AG1746" s="271" t="s">
        <v>113</v>
      </c>
      <c r="AH1746" s="2779">
        <v>5</v>
      </c>
      <c r="AL1746" s="2938"/>
    </row>
    <row r="1747" spans="2:38">
      <c r="B1747" s="2205"/>
      <c r="C1747" s="557" t="s">
        <v>2766</v>
      </c>
      <c r="D1747" s="557" t="s">
        <v>2193</v>
      </c>
      <c r="E1747" s="1463"/>
      <c r="F1747" s="91">
        <v>928194605330</v>
      </c>
      <c r="G1747" s="61">
        <v>8718291162964</v>
      </c>
      <c r="H1747" s="63" t="s">
        <v>1878</v>
      </c>
      <c r="I1747" s="63"/>
      <c r="J1747" s="324">
        <v>35</v>
      </c>
      <c r="K1747" s="272">
        <v>2100</v>
      </c>
      <c r="L1747" s="271">
        <v>3000</v>
      </c>
      <c r="M1747" s="307">
        <v>15000</v>
      </c>
      <c r="N1747" s="283">
        <v>1</v>
      </c>
      <c r="O1747" s="308" t="s">
        <v>134</v>
      </c>
      <c r="P1747" s="2499">
        <v>1670</v>
      </c>
      <c r="Q1747" s="14"/>
      <c r="R1747" s="1785" t="s">
        <v>56</v>
      </c>
      <c r="S1747" s="308"/>
      <c r="T1747" s="308"/>
      <c r="U1747" s="308" t="s">
        <v>1875</v>
      </c>
      <c r="V1747" s="308" t="s">
        <v>147</v>
      </c>
      <c r="W1747" s="291">
        <v>87</v>
      </c>
      <c r="X1747" s="291">
        <v>60</v>
      </c>
      <c r="Y1747" s="271">
        <v>50</v>
      </c>
      <c r="Z1747" s="271"/>
      <c r="AA1747" s="271">
        <v>65.400000000000006</v>
      </c>
      <c r="AB1747" s="308" t="s">
        <v>113</v>
      </c>
      <c r="AC1747" s="283">
        <v>90</v>
      </c>
      <c r="AD1747" s="271">
        <v>473276</v>
      </c>
      <c r="AE1747" s="271">
        <v>871829116296400</v>
      </c>
      <c r="AF1747" s="271">
        <v>12</v>
      </c>
      <c r="AG1747" s="271" t="s">
        <v>113</v>
      </c>
      <c r="AH1747" s="2779">
        <v>5</v>
      </c>
      <c r="AL1747" s="2938"/>
    </row>
    <row r="1748" spans="2:38">
      <c r="B1748" s="2178"/>
      <c r="C1748" s="834" t="s">
        <v>2766</v>
      </c>
      <c r="D1748" s="834" t="s">
        <v>2193</v>
      </c>
      <c r="E1748" s="1483"/>
      <c r="F1748" s="194">
        <v>928194705330</v>
      </c>
      <c r="G1748" s="47">
        <v>8718291163008</v>
      </c>
      <c r="H1748" s="250" t="s">
        <v>1879</v>
      </c>
      <c r="I1748" s="250"/>
      <c r="J1748" s="431">
        <v>35</v>
      </c>
      <c r="K1748" s="274">
        <v>2150</v>
      </c>
      <c r="L1748" s="273">
        <v>3000</v>
      </c>
      <c r="M1748" s="479">
        <v>15000</v>
      </c>
      <c r="N1748" s="1477">
        <v>1</v>
      </c>
      <c r="O1748" s="1670" t="s">
        <v>134</v>
      </c>
      <c r="P1748" s="2500">
        <v>1670</v>
      </c>
      <c r="Q1748" s="14"/>
      <c r="R1748" s="1791" t="s">
        <v>56</v>
      </c>
      <c r="S1748" s="1670"/>
      <c r="T1748" s="1670"/>
      <c r="U1748" s="1670" t="s">
        <v>1875</v>
      </c>
      <c r="V1748" s="1670" t="s">
        <v>147</v>
      </c>
      <c r="W1748" s="284">
        <v>87</v>
      </c>
      <c r="X1748" s="284">
        <v>61</v>
      </c>
      <c r="Y1748" s="273">
        <v>50</v>
      </c>
      <c r="Z1748" s="273"/>
      <c r="AA1748" s="273">
        <v>65.400000000000006</v>
      </c>
      <c r="AB1748" s="1670" t="s">
        <v>113</v>
      </c>
      <c r="AC1748" s="1477">
        <v>90</v>
      </c>
      <c r="AD1748" s="273">
        <v>473277</v>
      </c>
      <c r="AE1748" s="273">
        <v>871829116300800</v>
      </c>
      <c r="AF1748" s="273">
        <v>12</v>
      </c>
      <c r="AG1748" s="273" t="s">
        <v>113</v>
      </c>
      <c r="AH1748" s="2780">
        <v>5</v>
      </c>
      <c r="AL1748" s="2938"/>
    </row>
    <row r="1749" spans="2:38" ht="14.5" customHeight="1">
      <c r="B1749" s="110"/>
      <c r="C1749" s="14"/>
      <c r="D1749" s="14"/>
      <c r="E1749" s="14"/>
      <c r="F1749" s="109"/>
      <c r="G1749" s="109"/>
      <c r="H1749" s="109"/>
      <c r="I1749" s="109"/>
      <c r="J1749" s="325"/>
      <c r="K1749" s="293"/>
      <c r="L1749" s="292"/>
      <c r="M1749" s="298"/>
      <c r="N1749" s="296"/>
      <c r="O1749" s="6"/>
      <c r="P1749" s="17"/>
      <c r="Q1749" s="14"/>
      <c r="R1749" s="6"/>
      <c r="S1749" s="6"/>
      <c r="T1749" s="6"/>
      <c r="U1749" s="6"/>
      <c r="V1749" s="6"/>
      <c r="W1749" s="6"/>
      <c r="X1749" s="6"/>
      <c r="Y1749" s="292"/>
      <c r="Z1749" s="292"/>
      <c r="AA1749" s="292"/>
      <c r="AB1749" s="6"/>
      <c r="AC1749" s="296"/>
      <c r="AD1749" s="292"/>
      <c r="AE1749" s="2668"/>
      <c r="AF1749" s="6"/>
      <c r="AG1749" s="6"/>
      <c r="AH1749" s="688"/>
      <c r="AI1749"/>
      <c r="AL1749" s="2938"/>
    </row>
    <row r="1750" spans="2:38">
      <c r="B1750" s="1657" t="s">
        <v>2950</v>
      </c>
      <c r="C1750" s="1395" t="s">
        <v>2766</v>
      </c>
      <c r="D1750" s="1395" t="s">
        <v>2193</v>
      </c>
      <c r="E1750" s="1501"/>
      <c r="F1750" s="2934">
        <v>928050300630</v>
      </c>
      <c r="G1750" s="1251">
        <v>8718291651574</v>
      </c>
      <c r="H1750" s="1618" t="s">
        <v>1881</v>
      </c>
      <c r="I1750" s="1618"/>
      <c r="J1750" s="1619">
        <v>35</v>
      </c>
      <c r="K1750" s="1620">
        <v>2100</v>
      </c>
      <c r="L1750" s="1227">
        <v>3000</v>
      </c>
      <c r="M1750" s="1228">
        <v>15000</v>
      </c>
      <c r="N1750" s="1638">
        <v>1</v>
      </c>
      <c r="O1750" s="1701" t="s">
        <v>134</v>
      </c>
      <c r="P1750" s="3280">
        <v>1540</v>
      </c>
      <c r="Q1750" s="14"/>
      <c r="R1750" s="1891" t="s">
        <v>56</v>
      </c>
      <c r="S1750" s="1701"/>
      <c r="T1750" s="1701"/>
      <c r="U1750" s="1701" t="s">
        <v>112</v>
      </c>
      <c r="V1750" s="1701" t="s">
        <v>147</v>
      </c>
      <c r="W1750" s="1638">
        <v>88</v>
      </c>
      <c r="X1750" s="1638">
        <v>60</v>
      </c>
      <c r="Y1750" s="1227">
        <v>65</v>
      </c>
      <c r="Z1750" s="1227"/>
      <c r="AA1750" s="1227">
        <v>95</v>
      </c>
      <c r="AB1750" s="1701" t="s">
        <v>113</v>
      </c>
      <c r="AC1750" s="1638">
        <v>91</v>
      </c>
      <c r="AD1750" s="1227">
        <v>473304</v>
      </c>
      <c r="AE1750" s="1227">
        <v>871829165157400</v>
      </c>
      <c r="AF1750" s="1227">
        <v>12</v>
      </c>
      <c r="AG1750" s="1227" t="s">
        <v>113</v>
      </c>
      <c r="AH1750" s="2889">
        <v>5</v>
      </c>
      <c r="AL1750" s="2938"/>
    </row>
    <row r="1751" spans="2:38" ht="14.5" customHeight="1">
      <c r="B1751" s="24"/>
      <c r="C1751" s="14"/>
      <c r="D1751" s="14"/>
      <c r="E1751" s="14"/>
      <c r="F1751" s="2"/>
      <c r="G1751" s="2"/>
      <c r="H1751" s="3"/>
      <c r="I1751" s="3"/>
      <c r="J1751" s="325"/>
      <c r="K1751" s="293"/>
      <c r="L1751" s="292"/>
      <c r="M1751" s="298"/>
      <c r="N1751" s="296"/>
      <c r="O1751" s="6"/>
      <c r="P1751" s="1649"/>
      <c r="Q1751" s="14"/>
      <c r="R1751" s="6"/>
      <c r="S1751" s="6"/>
      <c r="T1751" s="6"/>
      <c r="U1751" s="6"/>
      <c r="V1751" s="6"/>
      <c r="W1751" s="6"/>
      <c r="X1751" s="6"/>
      <c r="Y1751" s="292"/>
      <c r="Z1751" s="292"/>
      <c r="AA1751" s="292"/>
      <c r="AB1751" s="6"/>
      <c r="AC1751" s="296"/>
      <c r="AD1751" s="292"/>
      <c r="AE1751" s="292"/>
      <c r="AF1751" s="6"/>
      <c r="AG1751" s="6"/>
      <c r="AH1751" s="688"/>
      <c r="AI1751"/>
      <c r="AL1751" s="2938"/>
    </row>
    <row r="1752" spans="2:38">
      <c r="B1752" s="561" t="s">
        <v>2951</v>
      </c>
      <c r="C1752" s="1461" t="s">
        <v>2766</v>
      </c>
      <c r="D1752" s="1461" t="s">
        <v>2193</v>
      </c>
      <c r="E1752" s="1462"/>
      <c r="F1752" s="92">
        <v>928108100630</v>
      </c>
      <c r="G1752" s="38">
        <v>8718291241928</v>
      </c>
      <c r="H1752" s="1650" t="s">
        <v>1882</v>
      </c>
      <c r="I1752" s="1650"/>
      <c r="J1752" s="326">
        <v>35</v>
      </c>
      <c r="K1752" s="270">
        <v>2400</v>
      </c>
      <c r="L1752" s="269">
        <v>3000</v>
      </c>
      <c r="M1752" s="314">
        <v>15000</v>
      </c>
      <c r="N1752" s="295">
        <v>1</v>
      </c>
      <c r="O1752" s="295" t="s">
        <v>134</v>
      </c>
      <c r="P1752" s="3270">
        <v>1540</v>
      </c>
      <c r="Q1752" s="14"/>
      <c r="R1752" s="1780" t="s">
        <v>56</v>
      </c>
      <c r="S1752" s="295"/>
      <c r="T1752" s="295"/>
      <c r="U1752" s="295" t="s">
        <v>112</v>
      </c>
      <c r="V1752" s="295" t="s">
        <v>147</v>
      </c>
      <c r="W1752" s="295">
        <v>88</v>
      </c>
      <c r="X1752" s="295">
        <v>68</v>
      </c>
      <c r="Y1752" s="269">
        <v>97</v>
      </c>
      <c r="Z1752" s="269"/>
      <c r="AA1752" s="269">
        <v>123</v>
      </c>
      <c r="AB1752" s="295" t="s">
        <v>113</v>
      </c>
      <c r="AC1752" s="295">
        <v>91</v>
      </c>
      <c r="AD1752" s="269">
        <v>473362</v>
      </c>
      <c r="AE1752" s="269">
        <v>871829124192800</v>
      </c>
      <c r="AF1752" s="269">
        <v>6</v>
      </c>
      <c r="AG1752" s="269" t="s">
        <v>113</v>
      </c>
      <c r="AH1752" s="2782">
        <v>5</v>
      </c>
      <c r="AL1752" s="2938"/>
    </row>
    <row r="1753" spans="2:38">
      <c r="B1753" s="2206"/>
      <c r="C1753" s="557" t="s">
        <v>2766</v>
      </c>
      <c r="D1753" s="557" t="s">
        <v>2193</v>
      </c>
      <c r="E1753" s="1463"/>
      <c r="F1753" s="1008">
        <v>928108200630</v>
      </c>
      <c r="G1753" s="988">
        <v>8718291241942</v>
      </c>
      <c r="H1753" s="1186" t="s">
        <v>1883</v>
      </c>
      <c r="I1753" s="1186"/>
      <c r="J1753" s="989">
        <v>35</v>
      </c>
      <c r="K1753" s="520">
        <v>2400</v>
      </c>
      <c r="L1753" s="915">
        <v>3000</v>
      </c>
      <c r="M1753" s="520">
        <v>15000</v>
      </c>
      <c r="N1753" s="990">
        <v>1</v>
      </c>
      <c r="O1753" s="509" t="s">
        <v>134</v>
      </c>
      <c r="P1753" s="3271">
        <v>1540</v>
      </c>
      <c r="Q1753" s="14"/>
      <c r="R1753" s="1900" t="s">
        <v>56</v>
      </c>
      <c r="S1753" s="509"/>
      <c r="T1753" s="509"/>
      <c r="U1753" s="509" t="s">
        <v>112</v>
      </c>
      <c r="V1753" s="509" t="s">
        <v>147</v>
      </c>
      <c r="W1753" s="509">
        <v>88</v>
      </c>
      <c r="X1753" s="509">
        <v>68</v>
      </c>
      <c r="Y1753" s="915">
        <v>97</v>
      </c>
      <c r="Z1753" s="915"/>
      <c r="AA1753" s="915">
        <v>123</v>
      </c>
      <c r="AB1753" s="509" t="s">
        <v>113</v>
      </c>
      <c r="AC1753" s="990">
        <v>91</v>
      </c>
      <c r="AD1753" s="915">
        <v>473363</v>
      </c>
      <c r="AE1753" s="915">
        <v>871829124194200</v>
      </c>
      <c r="AF1753" s="915">
        <v>6</v>
      </c>
      <c r="AG1753" s="915" t="s">
        <v>113</v>
      </c>
      <c r="AH1753" s="2784">
        <v>5</v>
      </c>
      <c r="AL1753" s="2938"/>
    </row>
    <row r="1754" spans="2:38">
      <c r="B1754" s="2206"/>
      <c r="C1754" s="557" t="s">
        <v>2766</v>
      </c>
      <c r="D1754" s="557" t="s">
        <v>2193</v>
      </c>
      <c r="E1754" s="1463"/>
      <c r="F1754" s="1008">
        <v>928109400630</v>
      </c>
      <c r="G1754" s="988">
        <v>8718291241881</v>
      </c>
      <c r="H1754" s="1186" t="s">
        <v>1884</v>
      </c>
      <c r="I1754" s="1186"/>
      <c r="J1754" s="989">
        <v>70</v>
      </c>
      <c r="K1754" s="520">
        <v>4500</v>
      </c>
      <c r="L1754" s="915">
        <v>3000</v>
      </c>
      <c r="M1754" s="520">
        <v>15000</v>
      </c>
      <c r="N1754" s="990">
        <v>1</v>
      </c>
      <c r="O1754" s="520" t="s">
        <v>134</v>
      </c>
      <c r="P1754" s="3271">
        <v>1685</v>
      </c>
      <c r="Q1754" s="14"/>
      <c r="R1754" s="1883" t="s">
        <v>56</v>
      </c>
      <c r="S1754" s="520"/>
      <c r="T1754" s="520"/>
      <c r="U1754" s="520" t="s">
        <v>112</v>
      </c>
      <c r="V1754" s="520" t="s">
        <v>147</v>
      </c>
      <c r="W1754" s="509">
        <v>86</v>
      </c>
      <c r="X1754" s="509">
        <v>64</v>
      </c>
      <c r="Y1754" s="915">
        <v>97</v>
      </c>
      <c r="Z1754" s="915"/>
      <c r="AA1754" s="915">
        <v>123</v>
      </c>
      <c r="AB1754" s="520" t="s">
        <v>113</v>
      </c>
      <c r="AC1754" s="990">
        <v>92</v>
      </c>
      <c r="AD1754" s="915">
        <v>473365</v>
      </c>
      <c r="AE1754" s="915">
        <v>871829124188100</v>
      </c>
      <c r="AF1754" s="915">
        <v>6</v>
      </c>
      <c r="AG1754" s="915" t="s">
        <v>113</v>
      </c>
      <c r="AH1754" s="2784">
        <v>5</v>
      </c>
      <c r="AL1754" s="2938"/>
    </row>
    <row r="1755" spans="2:38">
      <c r="B1755" s="2206"/>
      <c r="C1755" s="557" t="s">
        <v>2766</v>
      </c>
      <c r="D1755" s="557" t="s">
        <v>2193</v>
      </c>
      <c r="E1755" s="1463"/>
      <c r="F1755" s="1008">
        <v>928109500630</v>
      </c>
      <c r="G1755" s="988">
        <v>8718291241904</v>
      </c>
      <c r="H1755" s="1186" t="s">
        <v>1885</v>
      </c>
      <c r="I1755" s="1186"/>
      <c r="J1755" s="989">
        <v>70</v>
      </c>
      <c r="K1755" s="520">
        <v>4400</v>
      </c>
      <c r="L1755" s="915">
        <v>3000</v>
      </c>
      <c r="M1755" s="520">
        <v>15000</v>
      </c>
      <c r="N1755" s="990">
        <v>1</v>
      </c>
      <c r="O1755" s="520" t="s">
        <v>134</v>
      </c>
      <c r="P1755" s="3271">
        <v>1685</v>
      </c>
      <c r="Q1755" s="14"/>
      <c r="R1755" s="1883" t="s">
        <v>56</v>
      </c>
      <c r="S1755" s="520"/>
      <c r="T1755" s="520"/>
      <c r="U1755" s="520" t="s">
        <v>112</v>
      </c>
      <c r="V1755" s="520" t="s">
        <v>147</v>
      </c>
      <c r="W1755" s="509">
        <v>86</v>
      </c>
      <c r="X1755" s="509">
        <v>62</v>
      </c>
      <c r="Y1755" s="915">
        <v>97</v>
      </c>
      <c r="Z1755" s="915"/>
      <c r="AA1755" s="915">
        <v>123</v>
      </c>
      <c r="AB1755" s="520" t="s">
        <v>113</v>
      </c>
      <c r="AC1755" s="990">
        <v>92</v>
      </c>
      <c r="AD1755" s="915">
        <v>473366</v>
      </c>
      <c r="AE1755" s="915">
        <v>871829124190400</v>
      </c>
      <c r="AF1755" s="915">
        <v>6</v>
      </c>
      <c r="AG1755" s="915" t="s">
        <v>113</v>
      </c>
      <c r="AH1755" s="2784">
        <v>5</v>
      </c>
      <c r="AL1755" s="2938"/>
    </row>
    <row r="1756" spans="2:38">
      <c r="B1756" s="2207"/>
      <c r="C1756" s="834" t="s">
        <v>2766</v>
      </c>
      <c r="D1756" s="834" t="s">
        <v>2193</v>
      </c>
      <c r="E1756" s="1483"/>
      <c r="F1756" s="2408">
        <v>928053000630</v>
      </c>
      <c r="G1756" s="909">
        <v>8718291651673</v>
      </c>
      <c r="H1756" s="2993" t="s">
        <v>1886</v>
      </c>
      <c r="I1756" s="2993"/>
      <c r="J1756" s="1037">
        <v>73.2</v>
      </c>
      <c r="K1756" s="1334">
        <v>4500</v>
      </c>
      <c r="L1756" s="910">
        <v>4000</v>
      </c>
      <c r="M1756" s="1334">
        <v>15000</v>
      </c>
      <c r="N1756" s="1637">
        <v>1</v>
      </c>
      <c r="O1756" s="910" t="s">
        <v>134</v>
      </c>
      <c r="P1756" s="3272">
        <v>1685</v>
      </c>
      <c r="Q1756" s="508"/>
      <c r="R1756" s="1834" t="s">
        <v>760</v>
      </c>
      <c r="S1756" s="910"/>
      <c r="T1756" s="910"/>
      <c r="U1756" s="910" t="s">
        <v>112</v>
      </c>
      <c r="V1756" s="910" t="s">
        <v>121</v>
      </c>
      <c r="W1756" s="1176">
        <v>90</v>
      </c>
      <c r="X1756" s="1176">
        <v>61</v>
      </c>
      <c r="Y1756" s="910">
        <v>97</v>
      </c>
      <c r="Z1756" s="910"/>
      <c r="AA1756" s="910">
        <v>123</v>
      </c>
      <c r="AB1756" s="910" t="s">
        <v>113</v>
      </c>
      <c r="AC1756" s="1637">
        <v>92</v>
      </c>
      <c r="AD1756" s="910">
        <v>473305</v>
      </c>
      <c r="AE1756" s="910">
        <v>871829165167300</v>
      </c>
      <c r="AF1756" s="910">
        <v>6</v>
      </c>
      <c r="AG1756" s="910" t="s">
        <v>113</v>
      </c>
      <c r="AH1756" s="2787">
        <v>5</v>
      </c>
      <c r="AL1756" s="2938"/>
    </row>
    <row r="1757" spans="2:38" ht="14.5" customHeight="1">
      <c r="B1757" s="3"/>
      <c r="C1757" s="14"/>
      <c r="D1757" s="14"/>
      <c r="E1757" s="14"/>
      <c r="F1757" s="3"/>
      <c r="G1757" s="3"/>
      <c r="H1757" s="3"/>
      <c r="I1757" s="3"/>
      <c r="J1757" s="325"/>
      <c r="K1757" s="6"/>
      <c r="L1757" s="292"/>
      <c r="M1757" s="6"/>
      <c r="N1757" s="6"/>
      <c r="O1757" s="6"/>
      <c r="P1757" s="17"/>
      <c r="Q1757" s="14"/>
      <c r="R1757" s="6"/>
      <c r="S1757" s="6"/>
      <c r="T1757" s="6"/>
      <c r="U1757" s="6"/>
      <c r="V1757" s="6"/>
      <c r="W1757" s="6"/>
      <c r="X1757" s="6"/>
      <c r="Y1757" s="292"/>
      <c r="Z1757" s="292"/>
      <c r="AA1757" s="292"/>
      <c r="AB1757" s="6"/>
      <c r="AC1757" s="296"/>
      <c r="AD1757" s="292"/>
      <c r="AE1757" s="292"/>
      <c r="AF1757" s="6"/>
      <c r="AG1757" s="6"/>
      <c r="AH1757" s="688"/>
      <c r="AI1757"/>
      <c r="AL1757" s="2938"/>
    </row>
    <row r="1758" spans="2:38">
      <c r="B1758" s="1657" t="s">
        <v>2952</v>
      </c>
      <c r="C1758" s="1395" t="s">
        <v>2766</v>
      </c>
      <c r="D1758" s="1395" t="s">
        <v>2193</v>
      </c>
      <c r="E1758" s="1501"/>
      <c r="F1758" s="2405">
        <v>928096505330</v>
      </c>
      <c r="G1758" s="1610">
        <v>8711500213877</v>
      </c>
      <c r="H1758" s="1610" t="s">
        <v>1887</v>
      </c>
      <c r="I1758" s="1610"/>
      <c r="J1758" s="1612">
        <v>35</v>
      </c>
      <c r="K1758" s="2470">
        <v>1300</v>
      </c>
      <c r="L1758" s="1941">
        <v>4000</v>
      </c>
      <c r="M1758" s="1571">
        <v>9000</v>
      </c>
      <c r="N1758" s="1633">
        <v>1</v>
      </c>
      <c r="O1758" s="1941" t="s">
        <v>134</v>
      </c>
      <c r="P1758" s="3280">
        <v>1855</v>
      </c>
      <c r="Q1758" s="14"/>
      <c r="R1758" s="2469" t="s">
        <v>560</v>
      </c>
      <c r="S1758" s="1941"/>
      <c r="T1758" s="1941"/>
      <c r="U1758" s="1941" t="s">
        <v>1888</v>
      </c>
      <c r="V1758" s="1941" t="s">
        <v>121</v>
      </c>
      <c r="W1758" s="1633">
        <v>86</v>
      </c>
      <c r="X1758" s="1633">
        <v>37</v>
      </c>
      <c r="Y1758" s="1941">
        <v>111</v>
      </c>
      <c r="Z1758" s="1941"/>
      <c r="AA1758" s="1941">
        <v>95</v>
      </c>
      <c r="AB1758" s="1941" t="s">
        <v>113</v>
      </c>
      <c r="AC1758" s="1633">
        <v>93</v>
      </c>
      <c r="AD1758" s="1941">
        <v>473358</v>
      </c>
      <c r="AE1758" s="1941">
        <v>871150021387710</v>
      </c>
      <c r="AF1758" s="1941">
        <v>6</v>
      </c>
      <c r="AG1758" s="1941" t="s">
        <v>113</v>
      </c>
      <c r="AH1758" s="2913">
        <v>5</v>
      </c>
      <c r="AL1758" s="2938"/>
    </row>
    <row r="1759" spans="2:38" ht="14.5" customHeight="1">
      <c r="B1759" s="12"/>
      <c r="C1759" s="14"/>
      <c r="D1759" s="14"/>
      <c r="E1759" s="14"/>
      <c r="F1759" s="2"/>
      <c r="G1759" s="2"/>
      <c r="H1759" s="3"/>
      <c r="I1759" s="3"/>
      <c r="J1759" s="325"/>
      <c r="K1759" s="293"/>
      <c r="L1759" s="292"/>
      <c r="M1759" s="293"/>
      <c r="N1759" s="296"/>
      <c r="O1759" s="292"/>
      <c r="P1759" s="144"/>
      <c r="Q1759" s="14"/>
      <c r="R1759" s="292"/>
      <c r="S1759" s="292"/>
      <c r="T1759" s="292"/>
      <c r="U1759" s="292"/>
      <c r="V1759" s="292"/>
      <c r="W1759" s="292"/>
      <c r="X1759" s="292"/>
      <c r="Y1759" s="292"/>
      <c r="Z1759" s="292"/>
      <c r="AA1759" s="292"/>
      <c r="AB1759" s="292"/>
      <c r="AC1759" s="296"/>
      <c r="AD1759" s="292"/>
      <c r="AE1759" s="292"/>
      <c r="AF1759" s="292"/>
      <c r="AG1759" s="292"/>
      <c r="AH1759" s="688"/>
      <c r="AI1759"/>
      <c r="AL1759" s="2938"/>
    </row>
    <row r="1760" spans="2:38">
      <c r="B1760" s="561" t="s">
        <v>2953</v>
      </c>
      <c r="C1760" s="1461" t="s">
        <v>2766</v>
      </c>
      <c r="D1760" s="1461" t="s">
        <v>2193</v>
      </c>
      <c r="E1760" s="1462"/>
      <c r="F1760" s="3058">
        <v>928195405330</v>
      </c>
      <c r="G1760" s="2994">
        <v>8718291689447</v>
      </c>
      <c r="H1760" s="2995" t="s">
        <v>1889</v>
      </c>
      <c r="I1760" s="2995"/>
      <c r="J1760" s="996">
        <v>35</v>
      </c>
      <c r="K1760" s="1586">
        <v>1750</v>
      </c>
      <c r="L1760" s="1020">
        <v>3000</v>
      </c>
      <c r="M1760" s="1586">
        <v>12000</v>
      </c>
      <c r="N1760" s="1018">
        <v>1</v>
      </c>
      <c r="O1760" s="1020" t="s">
        <v>134</v>
      </c>
      <c r="P1760" s="2449">
        <v>1765</v>
      </c>
      <c r="Q1760" s="14"/>
      <c r="R1760" s="2996" t="s">
        <v>48</v>
      </c>
      <c r="S1760" s="2656"/>
      <c r="T1760" s="2656"/>
      <c r="U1760" s="2656" t="s">
        <v>1888</v>
      </c>
      <c r="V1760" s="2656" t="s">
        <v>147</v>
      </c>
      <c r="W1760" s="2465">
        <v>89</v>
      </c>
      <c r="X1760" s="2465">
        <v>50</v>
      </c>
      <c r="Y1760" s="2656">
        <v>111</v>
      </c>
      <c r="Z1760" s="2656"/>
      <c r="AA1760" s="2656">
        <v>95</v>
      </c>
      <c r="AB1760" s="2656" t="s">
        <v>113</v>
      </c>
      <c r="AC1760" s="2465">
        <v>90</v>
      </c>
      <c r="AD1760" s="2656">
        <v>473280</v>
      </c>
      <c r="AE1760" s="2997">
        <v>871829168944700</v>
      </c>
      <c r="AF1760" s="2656">
        <v>6</v>
      </c>
      <c r="AG1760" s="2656" t="s">
        <v>113</v>
      </c>
      <c r="AH1760" s="2998">
        <v>5</v>
      </c>
      <c r="AL1760" s="2938"/>
    </row>
    <row r="1761" spans="2:38">
      <c r="B1761" s="2209"/>
      <c r="C1761" s="557" t="s">
        <v>2766</v>
      </c>
      <c r="D1761" s="557" t="s">
        <v>2193</v>
      </c>
      <c r="E1761" s="1463"/>
      <c r="F1761" s="3059">
        <v>928195505330</v>
      </c>
      <c r="G1761" s="1">
        <v>8718291689522</v>
      </c>
      <c r="H1761" s="37" t="s">
        <v>1890</v>
      </c>
      <c r="I1761" s="37"/>
      <c r="J1761" s="324">
        <v>35</v>
      </c>
      <c r="K1761" s="272">
        <v>1750</v>
      </c>
      <c r="L1761" s="271">
        <v>3000</v>
      </c>
      <c r="M1761" s="272">
        <v>12000</v>
      </c>
      <c r="N1761" s="283">
        <v>1</v>
      </c>
      <c r="O1761" s="271" t="s">
        <v>134</v>
      </c>
      <c r="P1761" s="2499">
        <v>1765</v>
      </c>
      <c r="Q1761" s="14"/>
      <c r="R1761" s="1771" t="s">
        <v>48</v>
      </c>
      <c r="S1761" s="271"/>
      <c r="T1761" s="271"/>
      <c r="U1761" s="271" t="s">
        <v>1888</v>
      </c>
      <c r="V1761" s="271" t="s">
        <v>147</v>
      </c>
      <c r="W1761" s="291">
        <v>89</v>
      </c>
      <c r="X1761" s="291">
        <v>50</v>
      </c>
      <c r="Y1761" s="271">
        <v>111</v>
      </c>
      <c r="Z1761" s="271"/>
      <c r="AA1761" s="271">
        <v>95</v>
      </c>
      <c r="AB1761" s="271" t="s">
        <v>113</v>
      </c>
      <c r="AC1761" s="283">
        <v>90</v>
      </c>
      <c r="AD1761" s="271">
        <v>473281</v>
      </c>
      <c r="AE1761" s="2654">
        <v>871829168952200</v>
      </c>
      <c r="AF1761" s="271">
        <v>6</v>
      </c>
      <c r="AG1761" s="271" t="s">
        <v>113</v>
      </c>
      <c r="AH1761" s="2779">
        <v>5</v>
      </c>
      <c r="AL1761" s="2938"/>
    </row>
    <row r="1762" spans="2:38">
      <c r="B1762" s="2209"/>
      <c r="C1762" s="557" t="s">
        <v>2766</v>
      </c>
      <c r="D1762" s="557" t="s">
        <v>2193</v>
      </c>
      <c r="E1762" s="1463"/>
      <c r="F1762" s="3059">
        <v>928195705330</v>
      </c>
      <c r="G1762" s="1">
        <v>8718291689706</v>
      </c>
      <c r="H1762" s="37" t="s">
        <v>1891</v>
      </c>
      <c r="I1762" s="37"/>
      <c r="J1762" s="324">
        <v>70</v>
      </c>
      <c r="K1762" s="272">
        <v>3550</v>
      </c>
      <c r="L1762" s="271">
        <v>3000</v>
      </c>
      <c r="M1762" s="272">
        <v>12000</v>
      </c>
      <c r="N1762" s="283">
        <v>1</v>
      </c>
      <c r="O1762" s="271" t="s">
        <v>134</v>
      </c>
      <c r="P1762" s="3271">
        <v>1940</v>
      </c>
      <c r="Q1762" s="14"/>
      <c r="R1762" s="1771" t="s">
        <v>48</v>
      </c>
      <c r="S1762" s="271"/>
      <c r="T1762" s="271"/>
      <c r="U1762" s="271" t="s">
        <v>1888</v>
      </c>
      <c r="V1762" s="271" t="s">
        <v>147</v>
      </c>
      <c r="W1762" s="291">
        <v>89</v>
      </c>
      <c r="X1762" s="291">
        <v>50</v>
      </c>
      <c r="Y1762" s="271">
        <v>111</v>
      </c>
      <c r="Z1762" s="271"/>
      <c r="AA1762" s="271">
        <v>95</v>
      </c>
      <c r="AB1762" s="271" t="s">
        <v>113</v>
      </c>
      <c r="AC1762" s="283">
        <v>92</v>
      </c>
      <c r="AD1762" s="271">
        <v>473283</v>
      </c>
      <c r="AE1762" s="2654">
        <v>871829168970600</v>
      </c>
      <c r="AF1762" s="271">
        <v>6</v>
      </c>
      <c r="AG1762" s="271" t="s">
        <v>113</v>
      </c>
      <c r="AH1762" s="2779">
        <v>5</v>
      </c>
      <c r="AL1762" s="2938"/>
    </row>
    <row r="1763" spans="2:38">
      <c r="B1763" s="2209"/>
      <c r="C1763" s="557" t="s">
        <v>2766</v>
      </c>
      <c r="D1763" s="557" t="s">
        <v>2193</v>
      </c>
      <c r="E1763" s="1463"/>
      <c r="F1763" s="3059">
        <v>928195805330</v>
      </c>
      <c r="G1763" s="1">
        <v>8718291689782</v>
      </c>
      <c r="H1763" s="37" t="s">
        <v>1892</v>
      </c>
      <c r="I1763" s="37"/>
      <c r="J1763" s="324">
        <v>70</v>
      </c>
      <c r="K1763" s="272">
        <v>3550</v>
      </c>
      <c r="L1763" s="271">
        <v>3000</v>
      </c>
      <c r="M1763" s="272">
        <v>12000</v>
      </c>
      <c r="N1763" s="283">
        <v>1</v>
      </c>
      <c r="O1763" s="271" t="s">
        <v>134</v>
      </c>
      <c r="P1763" s="3271">
        <v>1940</v>
      </c>
      <c r="Q1763" s="14"/>
      <c r="R1763" s="1771" t="s">
        <v>48</v>
      </c>
      <c r="S1763" s="271"/>
      <c r="T1763" s="271"/>
      <c r="U1763" s="271" t="s">
        <v>1888</v>
      </c>
      <c r="V1763" s="271" t="s">
        <v>147</v>
      </c>
      <c r="W1763" s="291">
        <v>89</v>
      </c>
      <c r="X1763" s="291">
        <v>50</v>
      </c>
      <c r="Y1763" s="271">
        <v>111</v>
      </c>
      <c r="Z1763" s="271"/>
      <c r="AA1763" s="271">
        <v>95</v>
      </c>
      <c r="AB1763" s="271" t="s">
        <v>113</v>
      </c>
      <c r="AC1763" s="283">
        <v>92</v>
      </c>
      <c r="AD1763" s="271">
        <v>473284</v>
      </c>
      <c r="AE1763" s="2654">
        <v>871829168978200</v>
      </c>
      <c r="AF1763" s="271">
        <v>6</v>
      </c>
      <c r="AG1763" s="271" t="s">
        <v>113</v>
      </c>
      <c r="AH1763" s="2779">
        <v>5</v>
      </c>
      <c r="AL1763" s="2938"/>
    </row>
    <row r="1764" spans="2:38">
      <c r="B1764" s="2208"/>
      <c r="C1764" s="834" t="s">
        <v>2766</v>
      </c>
      <c r="D1764" s="834" t="s">
        <v>2193</v>
      </c>
      <c r="E1764" s="1483"/>
      <c r="F1764" s="3060">
        <v>928195605330</v>
      </c>
      <c r="G1764" s="1651">
        <v>8718291689621</v>
      </c>
      <c r="H1764" s="1652" t="s">
        <v>135</v>
      </c>
      <c r="I1764" s="1652"/>
      <c r="J1764" s="431">
        <v>73.2</v>
      </c>
      <c r="K1764" s="274">
        <v>2805</v>
      </c>
      <c r="L1764" s="273">
        <v>3000</v>
      </c>
      <c r="M1764" s="274">
        <v>20000</v>
      </c>
      <c r="N1764" s="1477">
        <v>1</v>
      </c>
      <c r="O1764" s="273" t="s">
        <v>134</v>
      </c>
      <c r="P1764" s="3272">
        <v>1940</v>
      </c>
      <c r="Q1764" s="508"/>
      <c r="R1764" s="1769" t="s">
        <v>48</v>
      </c>
      <c r="S1764" s="273"/>
      <c r="T1764" s="273"/>
      <c r="U1764" s="273" t="s">
        <v>1888</v>
      </c>
      <c r="V1764" s="273" t="s">
        <v>147</v>
      </c>
      <c r="W1764" s="284">
        <v>89</v>
      </c>
      <c r="X1764" s="284">
        <v>38</v>
      </c>
      <c r="Y1764" s="273">
        <v>111</v>
      </c>
      <c r="Z1764" s="273"/>
      <c r="AA1764" s="273">
        <v>95</v>
      </c>
      <c r="AB1764" s="273" t="s">
        <v>113</v>
      </c>
      <c r="AC1764" s="1477">
        <v>92</v>
      </c>
      <c r="AD1764" s="273">
        <v>473282</v>
      </c>
      <c r="AE1764" s="2655">
        <v>871829168962100</v>
      </c>
      <c r="AF1764" s="273">
        <v>6</v>
      </c>
      <c r="AG1764" s="273" t="s">
        <v>113</v>
      </c>
      <c r="AH1764" s="2780">
        <v>5</v>
      </c>
      <c r="AL1764" s="2938"/>
    </row>
    <row r="1765" spans="2:38" ht="14.5" customHeight="1">
      <c r="AE1765" s="598"/>
      <c r="AI1765"/>
      <c r="AL1765" s="2938"/>
    </row>
    <row r="1766" spans="2:38" s="1484" customFormat="1" ht="15" customHeight="1">
      <c r="B1766" s="1484" t="s">
        <v>2954</v>
      </c>
      <c r="F1766" s="2764" t="s">
        <v>2985</v>
      </c>
      <c r="G1766" s="14"/>
      <c r="H1766" s="16"/>
      <c r="I1766" s="176" t="s">
        <v>1893</v>
      </c>
      <c r="J1766" s="1666"/>
      <c r="K1766" s="1666"/>
      <c r="L1766" s="1901"/>
      <c r="M1766" s="1666"/>
      <c r="N1766" s="1666"/>
      <c r="O1766" s="1666"/>
      <c r="P1766" s="33"/>
      <c r="R1766" s="1666"/>
      <c r="S1766" s="1666"/>
      <c r="T1766" s="1666"/>
      <c r="U1766" s="1666"/>
      <c r="V1766" s="1666"/>
      <c r="W1766" s="1666"/>
      <c r="X1766" s="1666"/>
      <c r="Y1766" s="1901"/>
      <c r="Z1766" s="1901"/>
      <c r="AA1766" s="1901"/>
      <c r="AB1766" s="1666"/>
      <c r="AC1766" s="2483"/>
      <c r="AD1766" s="1901"/>
      <c r="AE1766" s="145"/>
      <c r="AF1766" s="1666"/>
      <c r="AG1766" s="1666"/>
      <c r="AH1766" s="2791"/>
      <c r="AJ1766"/>
      <c r="AK1766" s="2933"/>
      <c r="AL1766" s="2938"/>
    </row>
    <row r="1767" spans="2:38">
      <c r="B1767" s="561" t="s">
        <v>1894</v>
      </c>
      <c r="C1767" s="1461" t="s">
        <v>2766</v>
      </c>
      <c r="D1767" s="1461" t="s">
        <v>2193</v>
      </c>
      <c r="E1767" s="1462"/>
      <c r="F1767" s="3055">
        <v>913713041166</v>
      </c>
      <c r="G1767" s="3032">
        <v>8718291770589</v>
      </c>
      <c r="H1767" s="2368" t="s">
        <v>1895</v>
      </c>
      <c r="I1767" s="3056" t="s">
        <v>1896</v>
      </c>
      <c r="J1767" s="382"/>
      <c r="K1767" s="421"/>
      <c r="L1767" s="400"/>
      <c r="M1767" s="421"/>
      <c r="N1767" s="3027">
        <v>2</v>
      </c>
      <c r="O1767" s="400"/>
      <c r="P1767" s="2498">
        <v>525</v>
      </c>
      <c r="Q1767" s="14"/>
      <c r="R1767" s="1805"/>
      <c r="S1767" s="400" t="s">
        <v>104</v>
      </c>
      <c r="T1767" s="400"/>
      <c r="U1767" s="400"/>
      <c r="V1767" s="400"/>
      <c r="W1767" s="360" t="s">
        <v>198</v>
      </c>
      <c r="X1767" s="360"/>
      <c r="Y1767" s="400"/>
      <c r="Z1767" s="400"/>
      <c r="AA1767" s="400"/>
      <c r="AB1767" s="400"/>
      <c r="AC1767" s="3026"/>
      <c r="AD1767" s="400"/>
      <c r="AE1767" s="3027">
        <v>871829177058900</v>
      </c>
      <c r="AF1767" s="400">
        <v>20</v>
      </c>
      <c r="AG1767" s="400" t="s">
        <v>133</v>
      </c>
      <c r="AH1767" s="2796">
        <v>0.5</v>
      </c>
      <c r="AL1767" s="2938"/>
    </row>
    <row r="1768" spans="2:38">
      <c r="B1768" s="121"/>
      <c r="C1768" s="834" t="s">
        <v>2766</v>
      </c>
      <c r="D1768" s="834" t="s">
        <v>2193</v>
      </c>
      <c r="E1768" s="1483"/>
      <c r="F1768" s="3033">
        <v>913713040966</v>
      </c>
      <c r="G1768" s="3034">
        <v>8718291770640</v>
      </c>
      <c r="H1768" s="3052" t="s">
        <v>1897</v>
      </c>
      <c r="I1768" s="3057" t="s">
        <v>1896</v>
      </c>
      <c r="J1768" s="432"/>
      <c r="K1768" s="429"/>
      <c r="L1768" s="428"/>
      <c r="M1768" s="429"/>
      <c r="N1768" s="3030">
        <v>2</v>
      </c>
      <c r="O1768" s="428"/>
      <c r="P1768" s="2500">
        <v>530</v>
      </c>
      <c r="Q1768" s="14"/>
      <c r="R1768" s="1822"/>
      <c r="S1768" s="428" t="s">
        <v>104</v>
      </c>
      <c r="T1768" s="428"/>
      <c r="U1768" s="428"/>
      <c r="V1768" s="428"/>
      <c r="W1768" s="456" t="s">
        <v>198</v>
      </c>
      <c r="X1768" s="456"/>
      <c r="Y1768" s="428"/>
      <c r="Z1768" s="428"/>
      <c r="AA1768" s="428"/>
      <c r="AB1768" s="428"/>
      <c r="AC1768" s="3040"/>
      <c r="AD1768" s="428"/>
      <c r="AE1768" s="3030">
        <v>871829177064000</v>
      </c>
      <c r="AF1768" s="428">
        <v>20</v>
      </c>
      <c r="AG1768" s="428" t="s">
        <v>133</v>
      </c>
      <c r="AH1768" s="2786">
        <v>0.5</v>
      </c>
      <c r="AL1768" s="2938"/>
    </row>
    <row r="1769" spans="2:38" ht="14.5" customHeight="1">
      <c r="B1769" s="12"/>
      <c r="C1769" s="14"/>
      <c r="D1769" s="14"/>
      <c r="E1769" s="14"/>
      <c r="F1769" s="2"/>
      <c r="G1769" s="2"/>
      <c r="H1769" s="3"/>
      <c r="I1769" s="3"/>
      <c r="J1769" s="325"/>
      <c r="K1769" s="293"/>
      <c r="L1769" s="292"/>
      <c r="M1769" s="293"/>
      <c r="N1769" s="296"/>
      <c r="O1769" s="292"/>
      <c r="P1769" s="144"/>
      <c r="Q1769" s="14"/>
      <c r="R1769" s="292"/>
      <c r="S1769" s="292"/>
      <c r="T1769" s="292"/>
      <c r="U1769" s="292"/>
      <c r="V1769" s="292"/>
      <c r="W1769" s="292"/>
      <c r="X1769" s="292"/>
      <c r="Y1769" s="292"/>
      <c r="Z1769" s="292"/>
      <c r="AA1769" s="292"/>
      <c r="AB1769" s="292"/>
      <c r="AC1769" s="296"/>
      <c r="AD1769" s="292"/>
      <c r="AE1769" s="292"/>
      <c r="AF1769" s="292"/>
      <c r="AG1769" s="292"/>
      <c r="AH1769" s="688"/>
      <c r="AI1769"/>
      <c r="AL1769" s="2938"/>
    </row>
    <row r="1770" spans="2:38">
      <c r="B1770" s="561" t="s">
        <v>1898</v>
      </c>
      <c r="C1770" s="1461" t="s">
        <v>2766</v>
      </c>
      <c r="D1770" s="1461" t="s">
        <v>2193</v>
      </c>
      <c r="E1770" s="1462"/>
      <c r="F1770" s="3031">
        <v>913700192866</v>
      </c>
      <c r="G1770" s="3032">
        <v>8711500931580</v>
      </c>
      <c r="H1770" s="2368" t="s">
        <v>1899</v>
      </c>
      <c r="I1770" s="3048" t="s">
        <v>1896</v>
      </c>
      <c r="J1770" s="382"/>
      <c r="K1770" s="421"/>
      <c r="L1770" s="400"/>
      <c r="M1770" s="421"/>
      <c r="N1770" s="3027">
        <v>3</v>
      </c>
      <c r="O1770" s="400"/>
      <c r="P1770" s="3270">
        <v>810</v>
      </c>
      <c r="Q1770" s="14"/>
      <c r="R1770" s="1805"/>
      <c r="S1770" s="400" t="s">
        <v>104</v>
      </c>
      <c r="T1770" s="400"/>
      <c r="U1770" s="400"/>
      <c r="V1770" s="400"/>
      <c r="W1770" s="360" t="s">
        <v>198</v>
      </c>
      <c r="X1770" s="360"/>
      <c r="Y1770" s="400"/>
      <c r="Z1770" s="400"/>
      <c r="AA1770" s="400"/>
      <c r="AB1770" s="400"/>
      <c r="AC1770" s="3026"/>
      <c r="AD1770" s="400"/>
      <c r="AE1770" s="3027">
        <v>871150093158030</v>
      </c>
      <c r="AF1770" s="400">
        <v>12</v>
      </c>
      <c r="AG1770" s="400" t="s">
        <v>133</v>
      </c>
      <c r="AH1770" s="2796">
        <v>0.5</v>
      </c>
      <c r="AL1770" s="2938"/>
    </row>
    <row r="1771" spans="2:38">
      <c r="B1771" s="121"/>
      <c r="C1771" s="834" t="s">
        <v>2766</v>
      </c>
      <c r="D1771" s="834" t="s">
        <v>2193</v>
      </c>
      <c r="E1771" s="1483"/>
      <c r="F1771" s="3033">
        <v>913700192966</v>
      </c>
      <c r="G1771" s="3034">
        <v>8711500931603</v>
      </c>
      <c r="H1771" s="2367" t="s">
        <v>1900</v>
      </c>
      <c r="I1771" s="3035" t="s">
        <v>1896</v>
      </c>
      <c r="J1771" s="432"/>
      <c r="K1771" s="429"/>
      <c r="L1771" s="428"/>
      <c r="M1771" s="429"/>
      <c r="N1771" s="3030">
        <v>3</v>
      </c>
      <c r="O1771" s="428"/>
      <c r="P1771" s="3272">
        <v>810</v>
      </c>
      <c r="Q1771" s="14"/>
      <c r="R1771" s="1822"/>
      <c r="S1771" s="428" t="s">
        <v>104</v>
      </c>
      <c r="T1771" s="428"/>
      <c r="U1771" s="428"/>
      <c r="V1771" s="428"/>
      <c r="W1771" s="456" t="s">
        <v>198</v>
      </c>
      <c r="X1771" s="456"/>
      <c r="Y1771" s="428"/>
      <c r="Z1771" s="428"/>
      <c r="AA1771" s="428"/>
      <c r="AB1771" s="428"/>
      <c r="AC1771" s="3040"/>
      <c r="AD1771" s="428"/>
      <c r="AE1771" s="3030">
        <v>871150093160330</v>
      </c>
      <c r="AF1771" s="428">
        <v>12</v>
      </c>
      <c r="AG1771" s="428" t="s">
        <v>133</v>
      </c>
      <c r="AH1771" s="2786">
        <v>0.5</v>
      </c>
      <c r="AL1771" s="2938"/>
    </row>
    <row r="1772" spans="2:38" ht="14.5" customHeight="1">
      <c r="B1772" s="12"/>
      <c r="C1772" s="14"/>
      <c r="D1772" s="14"/>
      <c r="E1772" s="14"/>
      <c r="F1772" s="2"/>
      <c r="G1772" s="2"/>
      <c r="H1772" s="3"/>
      <c r="I1772" s="3"/>
      <c r="J1772" s="325"/>
      <c r="K1772" s="293"/>
      <c r="L1772" s="292"/>
      <c r="M1772" s="293"/>
      <c r="N1772" s="296"/>
      <c r="O1772" s="292"/>
      <c r="P1772" s="144"/>
      <c r="Q1772" s="14"/>
      <c r="R1772" s="292"/>
      <c r="S1772" s="292"/>
      <c r="T1772" s="292"/>
      <c r="U1772" s="292"/>
      <c r="V1772" s="292"/>
      <c r="W1772" s="292"/>
      <c r="X1772" s="292"/>
      <c r="Y1772" s="292"/>
      <c r="Z1772" s="292"/>
      <c r="AA1772" s="292"/>
      <c r="AB1772" s="292"/>
      <c r="AC1772" s="296"/>
      <c r="AD1772" s="292"/>
      <c r="AE1772" s="292"/>
      <c r="AF1772" s="292"/>
      <c r="AG1772" s="292"/>
      <c r="AH1772" s="688"/>
      <c r="AI1772"/>
      <c r="AL1772" s="2938"/>
    </row>
    <row r="1773" spans="2:38">
      <c r="B1773" s="561" t="s">
        <v>2968</v>
      </c>
      <c r="C1773" s="1461" t="s">
        <v>2766</v>
      </c>
      <c r="D1773" s="1461" t="s">
        <v>2193</v>
      </c>
      <c r="E1773" s="1462"/>
      <c r="F1773" s="3046">
        <v>913713032166</v>
      </c>
      <c r="G1773" s="3032">
        <v>8711500999290</v>
      </c>
      <c r="H1773" s="3047" t="s">
        <v>1901</v>
      </c>
      <c r="I1773" s="3048" t="s">
        <v>1896</v>
      </c>
      <c r="J1773" s="382"/>
      <c r="K1773" s="421"/>
      <c r="L1773" s="400"/>
      <c r="M1773" s="446"/>
      <c r="N1773" s="3027">
        <v>5</v>
      </c>
      <c r="O1773" s="360"/>
      <c r="P1773" s="3270">
        <v>540</v>
      </c>
      <c r="Q1773" s="14"/>
      <c r="R1773" s="3025"/>
      <c r="S1773" s="360" t="s">
        <v>104</v>
      </c>
      <c r="T1773" s="360"/>
      <c r="U1773" s="360"/>
      <c r="V1773" s="360"/>
      <c r="W1773" s="360" t="s">
        <v>198</v>
      </c>
      <c r="X1773" s="360"/>
      <c r="Y1773" s="400"/>
      <c r="Z1773" s="400"/>
      <c r="AA1773" s="400"/>
      <c r="AB1773" s="360"/>
      <c r="AC1773" s="3026"/>
      <c r="AD1773" s="400"/>
      <c r="AE1773" s="3027">
        <v>872790090551900</v>
      </c>
      <c r="AF1773" s="400">
        <v>12</v>
      </c>
      <c r="AG1773" s="400" t="s">
        <v>133</v>
      </c>
      <c r="AH1773" s="2796">
        <v>0.5</v>
      </c>
      <c r="AL1773" s="2938"/>
    </row>
    <row r="1774" spans="2:38">
      <c r="B1774" s="211" t="s">
        <v>2959</v>
      </c>
      <c r="C1774" s="557" t="s">
        <v>2766</v>
      </c>
      <c r="D1774" s="557" t="s">
        <v>2193</v>
      </c>
      <c r="E1774" s="1463"/>
      <c r="F1774" s="3054">
        <v>913713032266</v>
      </c>
      <c r="G1774" s="3042">
        <v>8711500999078</v>
      </c>
      <c r="H1774" s="2369" t="s">
        <v>1902</v>
      </c>
      <c r="I1774" s="3043" t="s">
        <v>1896</v>
      </c>
      <c r="J1774" s="347"/>
      <c r="K1774" s="338"/>
      <c r="L1774" s="340"/>
      <c r="M1774" s="338"/>
      <c r="N1774" s="3044">
        <v>5</v>
      </c>
      <c r="O1774" s="341"/>
      <c r="P1774" s="3271">
        <v>540</v>
      </c>
      <c r="Q1774" s="14"/>
      <c r="R1774" s="3037"/>
      <c r="S1774" s="341" t="s">
        <v>104</v>
      </c>
      <c r="T1774" s="341"/>
      <c r="U1774" s="341"/>
      <c r="V1774" s="341"/>
      <c r="W1774" s="341" t="s">
        <v>198</v>
      </c>
      <c r="X1774" s="341"/>
      <c r="Y1774" s="340"/>
      <c r="Z1774" s="340"/>
      <c r="AA1774" s="340"/>
      <c r="AB1774" s="341"/>
      <c r="AC1774" s="3038"/>
      <c r="AD1774" s="340"/>
      <c r="AE1774" s="3039">
        <v>872790089739500</v>
      </c>
      <c r="AF1774" s="340">
        <v>12</v>
      </c>
      <c r="AG1774" s="340" t="s">
        <v>133</v>
      </c>
      <c r="AH1774" s="2785">
        <v>0.5</v>
      </c>
      <c r="AL1774" s="2938"/>
    </row>
    <row r="1775" spans="2:38">
      <c r="B1775" s="120"/>
      <c r="C1775" s="557" t="s">
        <v>2766</v>
      </c>
      <c r="D1775" s="557" t="s">
        <v>2193</v>
      </c>
      <c r="E1775" s="1463"/>
      <c r="F1775" s="3054">
        <v>913713032466</v>
      </c>
      <c r="G1775" s="3042">
        <v>8711500999313</v>
      </c>
      <c r="H1775" s="2369" t="s">
        <v>1903</v>
      </c>
      <c r="I1775" s="3043" t="s">
        <v>1896</v>
      </c>
      <c r="J1775" s="347"/>
      <c r="K1775" s="338"/>
      <c r="L1775" s="340"/>
      <c r="M1775" s="338"/>
      <c r="N1775" s="3044">
        <v>5</v>
      </c>
      <c r="O1775" s="341"/>
      <c r="P1775" s="2499">
        <v>560</v>
      </c>
      <c r="Q1775" s="14"/>
      <c r="R1775" s="3037"/>
      <c r="S1775" s="341" t="s">
        <v>104</v>
      </c>
      <c r="T1775" s="341"/>
      <c r="U1775" s="341"/>
      <c r="V1775" s="341"/>
      <c r="W1775" s="341" t="s">
        <v>198</v>
      </c>
      <c r="X1775" s="341"/>
      <c r="Y1775" s="340"/>
      <c r="Z1775" s="340"/>
      <c r="AA1775" s="340"/>
      <c r="AB1775" s="341"/>
      <c r="AC1775" s="3038"/>
      <c r="AD1775" s="340"/>
      <c r="AE1775" s="3039">
        <v>872790090553300</v>
      </c>
      <c r="AF1775" s="340">
        <v>12</v>
      </c>
      <c r="AG1775" s="340" t="s">
        <v>133</v>
      </c>
      <c r="AH1775" s="2785">
        <v>0.5</v>
      </c>
      <c r="AL1775" s="2938"/>
    </row>
    <row r="1776" spans="2:38">
      <c r="B1776" s="120"/>
      <c r="C1776" s="557" t="s">
        <v>2766</v>
      </c>
      <c r="D1776" s="557" t="s">
        <v>2193</v>
      </c>
      <c r="E1776" s="1463"/>
      <c r="F1776" s="3054">
        <v>913713032566</v>
      </c>
      <c r="G1776" s="3042">
        <v>8711500999085</v>
      </c>
      <c r="H1776" s="2369" t="s">
        <v>1904</v>
      </c>
      <c r="I1776" s="3043" t="s">
        <v>1896</v>
      </c>
      <c r="J1776" s="347"/>
      <c r="K1776" s="338"/>
      <c r="L1776" s="340"/>
      <c r="M1776" s="338"/>
      <c r="N1776" s="3044">
        <v>5</v>
      </c>
      <c r="O1776" s="341"/>
      <c r="P1776" s="2499">
        <v>530</v>
      </c>
      <c r="Q1776" s="14"/>
      <c r="R1776" s="3037"/>
      <c r="S1776" s="341" t="s">
        <v>104</v>
      </c>
      <c r="T1776" s="341"/>
      <c r="U1776" s="341"/>
      <c r="V1776" s="341"/>
      <c r="W1776" s="341" t="s">
        <v>198</v>
      </c>
      <c r="X1776" s="341"/>
      <c r="Y1776" s="340"/>
      <c r="Z1776" s="340"/>
      <c r="AA1776" s="340"/>
      <c r="AB1776" s="341"/>
      <c r="AC1776" s="3038"/>
      <c r="AD1776" s="340"/>
      <c r="AE1776" s="3039">
        <v>872790089746300</v>
      </c>
      <c r="AF1776" s="340">
        <v>12</v>
      </c>
      <c r="AG1776" s="340" t="s">
        <v>133</v>
      </c>
      <c r="AH1776" s="2785">
        <v>0.5</v>
      </c>
      <c r="AL1776" s="2938"/>
    </row>
    <row r="1777" spans="2:38">
      <c r="B1777" s="121"/>
      <c r="C1777" s="834" t="s">
        <v>2766</v>
      </c>
      <c r="D1777" s="834" t="s">
        <v>2193</v>
      </c>
      <c r="E1777" s="1483"/>
      <c r="F1777" s="2240">
        <v>913713032666</v>
      </c>
      <c r="G1777" s="3034">
        <v>8711500999320</v>
      </c>
      <c r="H1777" s="2367" t="s">
        <v>1905</v>
      </c>
      <c r="I1777" s="3035" t="s">
        <v>1896</v>
      </c>
      <c r="J1777" s="432"/>
      <c r="K1777" s="429"/>
      <c r="L1777" s="428"/>
      <c r="M1777" s="429"/>
      <c r="N1777" s="3036">
        <v>5</v>
      </c>
      <c r="O1777" s="456"/>
      <c r="P1777" s="3272">
        <v>690</v>
      </c>
      <c r="Q1777" s="14"/>
      <c r="R1777" s="3028"/>
      <c r="S1777" s="456" t="s">
        <v>104</v>
      </c>
      <c r="T1777" s="456"/>
      <c r="U1777" s="456"/>
      <c r="V1777" s="456"/>
      <c r="W1777" s="456" t="s">
        <v>198</v>
      </c>
      <c r="X1777" s="456"/>
      <c r="Y1777" s="428"/>
      <c r="Z1777" s="428"/>
      <c r="AA1777" s="428"/>
      <c r="AB1777" s="456"/>
      <c r="AC1777" s="3029"/>
      <c r="AD1777" s="428"/>
      <c r="AE1777" s="3030">
        <v>872790090555700</v>
      </c>
      <c r="AF1777" s="428">
        <v>10</v>
      </c>
      <c r="AG1777" s="428" t="s">
        <v>133</v>
      </c>
      <c r="AH1777" s="2786">
        <v>0.5</v>
      </c>
      <c r="AL1777" s="2938"/>
    </row>
    <row r="1778" spans="2:38" ht="14.5" customHeight="1">
      <c r="B1778" s="12"/>
      <c r="C1778" s="14"/>
      <c r="D1778" s="14"/>
      <c r="E1778" s="14"/>
      <c r="F1778" s="2"/>
      <c r="G1778" s="2"/>
      <c r="H1778" s="3"/>
      <c r="I1778" s="3"/>
      <c r="J1778" s="325"/>
      <c r="K1778" s="293"/>
      <c r="L1778" s="292"/>
      <c r="M1778" s="293"/>
      <c r="N1778" s="296"/>
      <c r="O1778" s="292"/>
      <c r="P1778" s="144"/>
      <c r="Q1778" s="14"/>
      <c r="R1778" s="292"/>
      <c r="S1778" s="292"/>
      <c r="T1778" s="292"/>
      <c r="U1778" s="292"/>
      <c r="V1778" s="292"/>
      <c r="W1778" s="292"/>
      <c r="X1778" s="292"/>
      <c r="Y1778" s="292"/>
      <c r="Z1778" s="292"/>
      <c r="AA1778" s="292"/>
      <c r="AB1778" s="292"/>
      <c r="AC1778" s="296"/>
      <c r="AD1778" s="292"/>
      <c r="AE1778" s="292"/>
      <c r="AF1778" s="292"/>
      <c r="AG1778" s="292"/>
      <c r="AH1778" s="688"/>
      <c r="AI1778"/>
      <c r="AL1778" s="2938"/>
    </row>
    <row r="1779" spans="2:38">
      <c r="B1779" s="561" t="s">
        <v>2967</v>
      </c>
      <c r="C1779" s="1461" t="s">
        <v>2766</v>
      </c>
      <c r="D1779" s="1461" t="s">
        <v>2193</v>
      </c>
      <c r="E1779" s="1462"/>
      <c r="F1779" s="3046">
        <v>913713031566</v>
      </c>
      <c r="G1779" s="3032">
        <v>8711500999641</v>
      </c>
      <c r="H1779" s="3047" t="s">
        <v>1906</v>
      </c>
      <c r="I1779" s="3048" t="s">
        <v>1896</v>
      </c>
      <c r="J1779" s="382"/>
      <c r="K1779" s="421"/>
      <c r="L1779" s="400"/>
      <c r="M1779" s="421"/>
      <c r="N1779" s="3027">
        <v>5</v>
      </c>
      <c r="O1779" s="360"/>
      <c r="P1779" s="2498">
        <v>550</v>
      </c>
      <c r="Q1779" s="14"/>
      <c r="R1779" s="3025"/>
      <c r="S1779" s="360" t="s">
        <v>104</v>
      </c>
      <c r="T1779" s="360"/>
      <c r="U1779" s="360"/>
      <c r="V1779" s="360"/>
      <c r="W1779" s="360" t="s">
        <v>198</v>
      </c>
      <c r="X1779" s="360"/>
      <c r="Y1779" s="400"/>
      <c r="Z1779" s="400"/>
      <c r="AA1779" s="400"/>
      <c r="AB1779" s="360"/>
      <c r="AC1779" s="3026"/>
      <c r="AD1779" s="400"/>
      <c r="AE1779" s="3027">
        <v>872790091164000</v>
      </c>
      <c r="AF1779" s="400">
        <v>12</v>
      </c>
      <c r="AG1779" s="400" t="s">
        <v>133</v>
      </c>
      <c r="AH1779" s="2796">
        <v>0.5</v>
      </c>
      <c r="AL1779" s="2938"/>
    </row>
    <row r="1780" spans="2:38">
      <c r="B1780" s="211" t="s">
        <v>2960</v>
      </c>
      <c r="C1780" s="557" t="s">
        <v>2766</v>
      </c>
      <c r="D1780" s="557" t="s">
        <v>2193</v>
      </c>
      <c r="E1780" s="1463"/>
      <c r="F1780" s="3054">
        <v>913713031866</v>
      </c>
      <c r="G1780" s="3042">
        <v>8711500999702</v>
      </c>
      <c r="H1780" s="2369" t="s">
        <v>1907</v>
      </c>
      <c r="I1780" s="3043" t="s">
        <v>1896</v>
      </c>
      <c r="J1780" s="347"/>
      <c r="K1780" s="338"/>
      <c r="L1780" s="340"/>
      <c r="M1780" s="338"/>
      <c r="N1780" s="3044">
        <v>5</v>
      </c>
      <c r="O1780" s="341"/>
      <c r="P1780" s="2499">
        <v>515</v>
      </c>
      <c r="Q1780" s="14"/>
      <c r="R1780" s="3037"/>
      <c r="S1780" s="341" t="s">
        <v>104</v>
      </c>
      <c r="T1780" s="341"/>
      <c r="U1780" s="341"/>
      <c r="V1780" s="341"/>
      <c r="W1780" s="341" t="s">
        <v>198</v>
      </c>
      <c r="X1780" s="341"/>
      <c r="Y1780" s="340"/>
      <c r="Z1780" s="340"/>
      <c r="AA1780" s="340"/>
      <c r="AB1780" s="341"/>
      <c r="AC1780" s="3038"/>
      <c r="AD1780" s="340"/>
      <c r="AE1780" s="3039">
        <v>872790091170100</v>
      </c>
      <c r="AF1780" s="340">
        <v>12</v>
      </c>
      <c r="AG1780" s="340" t="s">
        <v>133</v>
      </c>
      <c r="AH1780" s="2785">
        <v>0.5</v>
      </c>
      <c r="AL1780" s="2938"/>
    </row>
    <row r="1781" spans="2:38">
      <c r="B1781" s="120"/>
      <c r="C1781" s="557" t="s">
        <v>2766</v>
      </c>
      <c r="D1781" s="557" t="s">
        <v>2193</v>
      </c>
      <c r="E1781" s="1463"/>
      <c r="F1781" s="3054">
        <v>913713031666</v>
      </c>
      <c r="G1781" s="3042">
        <v>8711500999665</v>
      </c>
      <c r="H1781" s="2369" t="s">
        <v>1908</v>
      </c>
      <c r="I1781" s="3043" t="s">
        <v>1896</v>
      </c>
      <c r="J1781" s="347"/>
      <c r="K1781" s="338"/>
      <c r="L1781" s="340"/>
      <c r="M1781" s="338"/>
      <c r="N1781" s="3044">
        <v>5</v>
      </c>
      <c r="O1781" s="341"/>
      <c r="P1781" s="2499">
        <v>530</v>
      </c>
      <c r="Q1781" s="14"/>
      <c r="R1781" s="3037"/>
      <c r="S1781" s="341" t="s">
        <v>104</v>
      </c>
      <c r="T1781" s="341"/>
      <c r="U1781" s="341"/>
      <c r="V1781" s="341"/>
      <c r="W1781" s="341" t="s">
        <v>198</v>
      </c>
      <c r="X1781" s="341"/>
      <c r="Y1781" s="340"/>
      <c r="Z1781" s="340"/>
      <c r="AA1781" s="340"/>
      <c r="AB1781" s="341"/>
      <c r="AC1781" s="3038"/>
      <c r="AD1781" s="340"/>
      <c r="AE1781" s="3039">
        <v>872790091166400</v>
      </c>
      <c r="AF1781" s="340">
        <v>12</v>
      </c>
      <c r="AG1781" s="340" t="s">
        <v>133</v>
      </c>
      <c r="AH1781" s="2785">
        <v>0.5</v>
      </c>
      <c r="AL1781" s="2938"/>
    </row>
    <row r="1782" spans="2:38">
      <c r="B1782" s="120"/>
      <c r="C1782" s="557" t="s">
        <v>2766</v>
      </c>
      <c r="D1782" s="557" t="s">
        <v>2193</v>
      </c>
      <c r="E1782" s="1463"/>
      <c r="F1782" s="3054">
        <v>913713031966</v>
      </c>
      <c r="G1782" s="3042">
        <v>8711500999726</v>
      </c>
      <c r="H1782" s="2369" t="s">
        <v>1909</v>
      </c>
      <c r="I1782" s="3043" t="s">
        <v>1896</v>
      </c>
      <c r="J1782" s="347"/>
      <c r="K1782" s="338"/>
      <c r="L1782" s="340"/>
      <c r="M1782" s="338"/>
      <c r="N1782" s="3044">
        <v>5</v>
      </c>
      <c r="O1782" s="341"/>
      <c r="P1782" s="2499">
        <v>530</v>
      </c>
      <c r="Q1782" s="14"/>
      <c r="R1782" s="3037"/>
      <c r="S1782" s="341" t="s">
        <v>104</v>
      </c>
      <c r="T1782" s="341"/>
      <c r="U1782" s="341"/>
      <c r="V1782" s="341"/>
      <c r="W1782" s="341" t="s">
        <v>198</v>
      </c>
      <c r="X1782" s="341"/>
      <c r="Y1782" s="340"/>
      <c r="Z1782" s="340"/>
      <c r="AA1782" s="340"/>
      <c r="AB1782" s="341"/>
      <c r="AC1782" s="3038"/>
      <c r="AD1782" s="340"/>
      <c r="AE1782" s="3039">
        <v>872790091172500</v>
      </c>
      <c r="AF1782" s="340">
        <v>12</v>
      </c>
      <c r="AG1782" s="340" t="s">
        <v>133</v>
      </c>
      <c r="AH1782" s="2785">
        <v>0.5</v>
      </c>
      <c r="AL1782" s="2938"/>
    </row>
    <row r="1783" spans="2:38">
      <c r="B1783" s="121"/>
      <c r="C1783" s="834" t="s">
        <v>2766</v>
      </c>
      <c r="D1783" s="834" t="s">
        <v>2193</v>
      </c>
      <c r="E1783" s="1483"/>
      <c r="F1783" s="2240">
        <v>913713031466</v>
      </c>
      <c r="G1783" s="3034">
        <v>8711500999627</v>
      </c>
      <c r="H1783" s="3052" t="s">
        <v>1910</v>
      </c>
      <c r="I1783" s="3035" t="s">
        <v>1896</v>
      </c>
      <c r="J1783" s="432"/>
      <c r="K1783" s="429"/>
      <c r="L1783" s="428"/>
      <c r="M1783" s="429"/>
      <c r="N1783" s="3030">
        <v>5</v>
      </c>
      <c r="O1783" s="456"/>
      <c r="P1783" s="3272">
        <v>760</v>
      </c>
      <c r="Q1783" s="14"/>
      <c r="R1783" s="3028"/>
      <c r="S1783" s="456" t="s">
        <v>104</v>
      </c>
      <c r="T1783" s="456"/>
      <c r="U1783" s="456"/>
      <c r="V1783" s="456"/>
      <c r="W1783" s="456" t="s">
        <v>198</v>
      </c>
      <c r="X1783" s="456"/>
      <c r="Y1783" s="428"/>
      <c r="Z1783" s="428"/>
      <c r="AA1783" s="428"/>
      <c r="AB1783" s="456"/>
      <c r="AC1783" s="3040"/>
      <c r="AD1783" s="428"/>
      <c r="AE1783" s="3030">
        <v>872790091162600</v>
      </c>
      <c r="AF1783" s="428">
        <v>10</v>
      </c>
      <c r="AG1783" s="428" t="s">
        <v>133</v>
      </c>
      <c r="AH1783" s="2786">
        <v>0.5</v>
      </c>
      <c r="AL1783" s="2938"/>
    </row>
    <row r="1784" spans="2:38" ht="14.5" customHeight="1">
      <c r="B1784" s="12"/>
      <c r="C1784" s="14"/>
      <c r="D1784" s="14"/>
      <c r="E1784" s="14"/>
      <c r="F1784" s="2"/>
      <c r="G1784" s="2"/>
      <c r="H1784" s="3"/>
      <c r="I1784" s="3"/>
      <c r="J1784" s="325"/>
      <c r="K1784" s="293"/>
      <c r="L1784" s="292"/>
      <c r="M1784" s="293"/>
      <c r="N1784" s="296"/>
      <c r="O1784" s="292"/>
      <c r="P1784" s="144"/>
      <c r="Q1784" s="14"/>
      <c r="R1784" s="292"/>
      <c r="S1784" s="292"/>
      <c r="T1784" s="292"/>
      <c r="U1784" s="292"/>
      <c r="V1784" s="292"/>
      <c r="W1784" s="292"/>
      <c r="X1784" s="292"/>
      <c r="Y1784" s="292"/>
      <c r="Z1784" s="292"/>
      <c r="AA1784" s="292"/>
      <c r="AB1784" s="292"/>
      <c r="AC1784" s="296"/>
      <c r="AD1784" s="292"/>
      <c r="AE1784" s="292"/>
      <c r="AF1784" s="292"/>
      <c r="AG1784" s="292"/>
      <c r="AH1784" s="688"/>
      <c r="AI1784"/>
      <c r="AL1784" s="2938"/>
    </row>
    <row r="1785" spans="2:38">
      <c r="B1785" s="561" t="s">
        <v>2966</v>
      </c>
      <c r="C1785" s="1461" t="s">
        <v>2766</v>
      </c>
      <c r="D1785" s="1461" t="s">
        <v>2193</v>
      </c>
      <c r="E1785" s="1462"/>
      <c r="F1785" s="3031">
        <v>913700609266</v>
      </c>
      <c r="G1785" s="3032">
        <v>8711500910134</v>
      </c>
      <c r="H1785" s="2368" t="s">
        <v>1911</v>
      </c>
      <c r="I1785" s="3048" t="s">
        <v>1896</v>
      </c>
      <c r="J1785" s="382"/>
      <c r="K1785" s="421"/>
      <c r="L1785" s="400"/>
      <c r="M1785" s="421"/>
      <c r="N1785" s="3027">
        <v>5</v>
      </c>
      <c r="O1785" s="360"/>
      <c r="P1785" s="3270">
        <v>1455</v>
      </c>
      <c r="Q1785" s="14"/>
      <c r="R1785" s="3025"/>
      <c r="S1785" s="360" t="s">
        <v>104</v>
      </c>
      <c r="T1785" s="360"/>
      <c r="U1785" s="360"/>
      <c r="V1785" s="360"/>
      <c r="W1785" s="360" t="s">
        <v>198</v>
      </c>
      <c r="X1785" s="360"/>
      <c r="Y1785" s="400"/>
      <c r="Z1785" s="400"/>
      <c r="AA1785" s="400"/>
      <c r="AB1785" s="360"/>
      <c r="AC1785" s="3026"/>
      <c r="AD1785" s="400"/>
      <c r="AE1785" s="3027">
        <v>871150091013430</v>
      </c>
      <c r="AF1785" s="400">
        <v>12</v>
      </c>
      <c r="AG1785" s="400" t="s">
        <v>133</v>
      </c>
      <c r="AH1785" s="2796">
        <v>1</v>
      </c>
      <c r="AL1785" s="2938"/>
    </row>
    <row r="1786" spans="2:38">
      <c r="B1786" s="211" t="s">
        <v>2961</v>
      </c>
      <c r="C1786" s="557" t="s">
        <v>2766</v>
      </c>
      <c r="D1786" s="557" t="s">
        <v>2193</v>
      </c>
      <c r="E1786" s="1463"/>
      <c r="F1786" s="3041">
        <v>913700609466</v>
      </c>
      <c r="G1786" s="3042">
        <v>8711500910172</v>
      </c>
      <c r="H1786" s="2369" t="s">
        <v>1912</v>
      </c>
      <c r="I1786" s="3043" t="s">
        <v>1896</v>
      </c>
      <c r="J1786" s="347"/>
      <c r="K1786" s="338"/>
      <c r="L1786" s="340"/>
      <c r="M1786" s="338"/>
      <c r="N1786" s="3044">
        <v>5</v>
      </c>
      <c r="O1786" s="341"/>
      <c r="P1786" s="3271">
        <v>1455</v>
      </c>
      <c r="Q1786" s="14"/>
      <c r="R1786" s="3037"/>
      <c r="S1786" s="341" t="s">
        <v>104</v>
      </c>
      <c r="T1786" s="341"/>
      <c r="U1786" s="341"/>
      <c r="V1786" s="341"/>
      <c r="W1786" s="341" t="s">
        <v>198</v>
      </c>
      <c r="X1786" s="341"/>
      <c r="Y1786" s="340"/>
      <c r="Z1786" s="340"/>
      <c r="AA1786" s="340"/>
      <c r="AB1786" s="341"/>
      <c r="AC1786" s="3038"/>
      <c r="AD1786" s="340"/>
      <c r="AE1786" s="3039">
        <v>871150091017230</v>
      </c>
      <c r="AF1786" s="340">
        <v>12</v>
      </c>
      <c r="AG1786" s="340" t="s">
        <v>133</v>
      </c>
      <c r="AH1786" s="2785">
        <v>1</v>
      </c>
      <c r="AL1786" s="2938"/>
    </row>
    <row r="1787" spans="2:38">
      <c r="B1787" s="120"/>
      <c r="C1787" s="557" t="s">
        <v>2766</v>
      </c>
      <c r="D1787" s="557" t="s">
        <v>2193</v>
      </c>
      <c r="E1787" s="1463"/>
      <c r="F1787" s="3041">
        <v>913700609366</v>
      </c>
      <c r="G1787" s="3042">
        <v>8711500910158</v>
      </c>
      <c r="H1787" s="2369" t="s">
        <v>1913</v>
      </c>
      <c r="I1787" s="3043" t="s">
        <v>1896</v>
      </c>
      <c r="J1787" s="347"/>
      <c r="K1787" s="338"/>
      <c r="L1787" s="340"/>
      <c r="M1787" s="338"/>
      <c r="N1787" s="3044">
        <v>5</v>
      </c>
      <c r="O1787" s="341"/>
      <c r="P1787" s="3271">
        <v>1645</v>
      </c>
      <c r="Q1787" s="14"/>
      <c r="R1787" s="3037"/>
      <c r="S1787" s="341" t="s">
        <v>104</v>
      </c>
      <c r="T1787" s="341"/>
      <c r="U1787" s="341"/>
      <c r="V1787" s="341"/>
      <c r="W1787" s="341" t="s">
        <v>198</v>
      </c>
      <c r="X1787" s="341"/>
      <c r="Y1787" s="340"/>
      <c r="Z1787" s="340"/>
      <c r="AA1787" s="340"/>
      <c r="AB1787" s="341"/>
      <c r="AC1787" s="3038"/>
      <c r="AD1787" s="340"/>
      <c r="AE1787" s="3039">
        <v>871150091015830</v>
      </c>
      <c r="AF1787" s="340">
        <v>12</v>
      </c>
      <c r="AG1787" s="340" t="s">
        <v>133</v>
      </c>
      <c r="AH1787" s="2785">
        <v>1</v>
      </c>
      <c r="AL1787" s="2938"/>
    </row>
    <row r="1788" spans="2:38">
      <c r="B1788" s="121"/>
      <c r="C1788" s="834" t="s">
        <v>2766</v>
      </c>
      <c r="D1788" s="834" t="s">
        <v>2193</v>
      </c>
      <c r="E1788" s="1483"/>
      <c r="F1788" s="3033">
        <v>913700609566</v>
      </c>
      <c r="G1788" s="3034">
        <v>8711500910196</v>
      </c>
      <c r="H1788" s="2367" t="s">
        <v>1914</v>
      </c>
      <c r="I1788" s="3035" t="s">
        <v>1896</v>
      </c>
      <c r="J1788" s="432"/>
      <c r="K1788" s="429"/>
      <c r="L1788" s="428"/>
      <c r="M1788" s="429"/>
      <c r="N1788" s="3030">
        <v>5</v>
      </c>
      <c r="O1788" s="456"/>
      <c r="P1788" s="3272">
        <v>1645</v>
      </c>
      <c r="Q1788" s="14"/>
      <c r="R1788" s="3028"/>
      <c r="S1788" s="456" t="s">
        <v>104</v>
      </c>
      <c r="T1788" s="456"/>
      <c r="U1788" s="456"/>
      <c r="V1788" s="456"/>
      <c r="W1788" s="456" t="s">
        <v>198</v>
      </c>
      <c r="X1788" s="456"/>
      <c r="Y1788" s="428"/>
      <c r="Z1788" s="428"/>
      <c r="AA1788" s="428"/>
      <c r="AB1788" s="456"/>
      <c r="AC1788" s="3040"/>
      <c r="AD1788" s="428"/>
      <c r="AE1788" s="3030">
        <v>871150091019630</v>
      </c>
      <c r="AF1788" s="428">
        <v>12</v>
      </c>
      <c r="AG1788" s="428" t="s">
        <v>133</v>
      </c>
      <c r="AH1788" s="2786">
        <v>1</v>
      </c>
      <c r="AL1788" s="2938"/>
    </row>
    <row r="1789" spans="2:38" ht="14.5" customHeight="1">
      <c r="B1789" s="12"/>
      <c r="C1789" s="14"/>
      <c r="D1789" s="14"/>
      <c r="E1789" s="14"/>
      <c r="F1789" s="2"/>
      <c r="G1789" s="2"/>
      <c r="H1789" s="3"/>
      <c r="I1789" s="3"/>
      <c r="J1789" s="325"/>
      <c r="K1789" s="293"/>
      <c r="L1789" s="292"/>
      <c r="M1789" s="293"/>
      <c r="N1789" s="296"/>
      <c r="O1789" s="292"/>
      <c r="P1789" s="144"/>
      <c r="Q1789" s="14"/>
      <c r="R1789" s="292"/>
      <c r="S1789" s="292"/>
      <c r="T1789" s="292"/>
      <c r="U1789" s="292"/>
      <c r="V1789" s="292"/>
      <c r="W1789" s="292"/>
      <c r="X1789" s="292"/>
      <c r="Y1789" s="292"/>
      <c r="Z1789" s="292"/>
      <c r="AA1789" s="292"/>
      <c r="AB1789" s="292"/>
      <c r="AC1789" s="296"/>
      <c r="AD1789" s="292"/>
      <c r="AE1789" s="292"/>
      <c r="AF1789" s="292"/>
      <c r="AG1789" s="292"/>
      <c r="AH1789" s="688"/>
      <c r="AI1789"/>
      <c r="AL1789" s="2938"/>
    </row>
    <row r="1790" spans="2:38">
      <c r="B1790" s="561" t="s">
        <v>2963</v>
      </c>
      <c r="C1790" s="1461" t="s">
        <v>2766</v>
      </c>
      <c r="D1790" s="1461" t="s">
        <v>2193</v>
      </c>
      <c r="E1790" s="1462"/>
      <c r="F1790" s="3031">
        <v>913700624166</v>
      </c>
      <c r="G1790" s="3032">
        <v>8711500914965</v>
      </c>
      <c r="H1790" s="2368" t="s">
        <v>1915</v>
      </c>
      <c r="I1790" s="3048" t="s">
        <v>1916</v>
      </c>
      <c r="J1790" s="382"/>
      <c r="K1790" s="421"/>
      <c r="L1790" s="400"/>
      <c r="M1790" s="421"/>
      <c r="N1790" s="3027">
        <v>5</v>
      </c>
      <c r="O1790" s="360"/>
      <c r="P1790" s="2498">
        <v>890</v>
      </c>
      <c r="Q1790" s="14"/>
      <c r="R1790" s="3025"/>
      <c r="S1790" s="360" t="s">
        <v>104</v>
      </c>
      <c r="T1790" s="360"/>
      <c r="U1790" s="360"/>
      <c r="V1790" s="360"/>
      <c r="W1790" s="360" t="s">
        <v>198</v>
      </c>
      <c r="X1790" s="360"/>
      <c r="Y1790" s="400"/>
      <c r="Z1790" s="400"/>
      <c r="AA1790" s="400"/>
      <c r="AB1790" s="360"/>
      <c r="AC1790" s="3026"/>
      <c r="AD1790" s="400"/>
      <c r="AE1790" s="3027">
        <v>871150091496530</v>
      </c>
      <c r="AF1790" s="400">
        <v>12</v>
      </c>
      <c r="AG1790" s="400" t="s">
        <v>133</v>
      </c>
      <c r="AH1790" s="2796">
        <v>0.5</v>
      </c>
      <c r="AL1790" s="2938"/>
    </row>
    <row r="1791" spans="2:38">
      <c r="B1791" s="211"/>
      <c r="C1791" s="557" t="s">
        <v>2766</v>
      </c>
      <c r="D1791" s="557" t="s">
        <v>2193</v>
      </c>
      <c r="E1791" s="1463"/>
      <c r="F1791" s="3041">
        <v>913700652566</v>
      </c>
      <c r="G1791" s="3042">
        <v>8711500881182</v>
      </c>
      <c r="H1791" s="2369" t="s">
        <v>1917</v>
      </c>
      <c r="I1791" s="3043" t="s">
        <v>1918</v>
      </c>
      <c r="J1791" s="347"/>
      <c r="K1791" s="338"/>
      <c r="L1791" s="340"/>
      <c r="M1791" s="338"/>
      <c r="N1791" s="3044">
        <v>5</v>
      </c>
      <c r="O1791" s="341"/>
      <c r="P1791" s="2499">
        <v>910</v>
      </c>
      <c r="Q1791" s="14"/>
      <c r="R1791" s="3037"/>
      <c r="S1791" s="341" t="s">
        <v>104</v>
      </c>
      <c r="T1791" s="341"/>
      <c r="U1791" s="341"/>
      <c r="V1791" s="341"/>
      <c r="W1791" s="341" t="s">
        <v>198</v>
      </c>
      <c r="X1791" s="341"/>
      <c r="Y1791" s="340"/>
      <c r="Z1791" s="340"/>
      <c r="AA1791" s="340"/>
      <c r="AB1791" s="341"/>
      <c r="AC1791" s="3038"/>
      <c r="AD1791" s="340"/>
      <c r="AE1791" s="3039">
        <v>872790086249200</v>
      </c>
      <c r="AF1791" s="340">
        <v>12</v>
      </c>
      <c r="AG1791" s="340" t="s">
        <v>133</v>
      </c>
      <c r="AH1791" s="2785">
        <v>0.5</v>
      </c>
      <c r="AL1791" s="2938"/>
    </row>
    <row r="1792" spans="2:38">
      <c r="B1792" s="120"/>
      <c r="C1792" s="557" t="s">
        <v>2766</v>
      </c>
      <c r="D1792" s="557" t="s">
        <v>2193</v>
      </c>
      <c r="E1792" s="1463"/>
      <c r="F1792" s="3041">
        <v>913700624366</v>
      </c>
      <c r="G1792" s="3042">
        <v>8711500915023</v>
      </c>
      <c r="H1792" s="2369" t="s">
        <v>1919</v>
      </c>
      <c r="I1792" s="3043" t="s">
        <v>1918</v>
      </c>
      <c r="J1792" s="347"/>
      <c r="K1792" s="338"/>
      <c r="L1792" s="340"/>
      <c r="M1792" s="338"/>
      <c r="N1792" s="3044">
        <v>5</v>
      </c>
      <c r="O1792" s="341"/>
      <c r="P1792" s="2499">
        <v>1100</v>
      </c>
      <c r="Q1792" s="14"/>
      <c r="R1792" s="3037"/>
      <c r="S1792" s="341" t="s">
        <v>104</v>
      </c>
      <c r="T1792" s="341"/>
      <c r="U1792" s="341"/>
      <c r="V1792" s="341"/>
      <c r="W1792" s="341" t="s">
        <v>198</v>
      </c>
      <c r="X1792" s="341"/>
      <c r="Y1792" s="340"/>
      <c r="Z1792" s="340"/>
      <c r="AA1792" s="340"/>
      <c r="AB1792" s="341"/>
      <c r="AC1792" s="3038"/>
      <c r="AD1792" s="340"/>
      <c r="AE1792" s="3039">
        <v>871150091502330</v>
      </c>
      <c r="AF1792" s="340">
        <v>12</v>
      </c>
      <c r="AG1792" s="340" t="s">
        <v>133</v>
      </c>
      <c r="AH1792" s="2785">
        <v>1</v>
      </c>
      <c r="AL1792" s="2938"/>
    </row>
    <row r="1793" spans="2:38">
      <c r="B1793" s="120"/>
      <c r="C1793" s="557" t="s">
        <v>2766</v>
      </c>
      <c r="D1793" s="557" t="s">
        <v>2193</v>
      </c>
      <c r="E1793" s="1463"/>
      <c r="F1793" s="3041">
        <v>913700652666</v>
      </c>
      <c r="G1793" s="3042">
        <v>8711500881199</v>
      </c>
      <c r="H1793" s="2369" t="s">
        <v>1920</v>
      </c>
      <c r="I1793" s="3043" t="s">
        <v>1918</v>
      </c>
      <c r="J1793" s="347"/>
      <c r="K1793" s="338"/>
      <c r="L1793" s="340"/>
      <c r="M1793" s="338"/>
      <c r="N1793" s="3044">
        <v>5</v>
      </c>
      <c r="O1793" s="341"/>
      <c r="P1793" s="2499">
        <v>1420</v>
      </c>
      <c r="Q1793" s="14"/>
      <c r="R1793" s="3037"/>
      <c r="S1793" s="341" t="s">
        <v>104</v>
      </c>
      <c r="T1793" s="341"/>
      <c r="U1793" s="341"/>
      <c r="V1793" s="341"/>
      <c r="W1793" s="341" t="s">
        <v>198</v>
      </c>
      <c r="X1793" s="341"/>
      <c r="Y1793" s="340"/>
      <c r="Z1793" s="340"/>
      <c r="AA1793" s="340"/>
      <c r="AB1793" s="341"/>
      <c r="AC1793" s="3038"/>
      <c r="AD1793" s="340"/>
      <c r="AE1793" s="3039">
        <v>872790086250800</v>
      </c>
      <c r="AF1793" s="340">
        <v>12</v>
      </c>
      <c r="AG1793" s="340" t="s">
        <v>133</v>
      </c>
      <c r="AH1793" s="2785">
        <v>1</v>
      </c>
      <c r="AL1793" s="2938"/>
    </row>
    <row r="1794" spans="2:38">
      <c r="B1794" s="121"/>
      <c r="C1794" s="834" t="s">
        <v>2766</v>
      </c>
      <c r="D1794" s="834" t="s">
        <v>2193</v>
      </c>
      <c r="E1794" s="1483"/>
      <c r="F1794" s="3033">
        <v>913700657666</v>
      </c>
      <c r="G1794" s="3034">
        <v>8711500881960</v>
      </c>
      <c r="H1794" s="3052" t="s">
        <v>1921</v>
      </c>
      <c r="I1794" s="3035" t="s">
        <v>1916</v>
      </c>
      <c r="J1794" s="432"/>
      <c r="K1794" s="429"/>
      <c r="L1794" s="428"/>
      <c r="M1794" s="429"/>
      <c r="N1794" s="3036">
        <v>5</v>
      </c>
      <c r="O1794" s="456"/>
      <c r="P1794" s="2500">
        <v>780</v>
      </c>
      <c r="Q1794" s="14"/>
      <c r="R1794" s="3028"/>
      <c r="S1794" s="456" t="s">
        <v>104</v>
      </c>
      <c r="T1794" s="456"/>
      <c r="U1794" s="456"/>
      <c r="V1794" s="456"/>
      <c r="W1794" s="456" t="s">
        <v>198</v>
      </c>
      <c r="X1794" s="456"/>
      <c r="Y1794" s="428"/>
      <c r="Z1794" s="428"/>
      <c r="AA1794" s="428"/>
      <c r="AB1794" s="456"/>
      <c r="AC1794" s="3029"/>
      <c r="AD1794" s="428"/>
      <c r="AE1794" s="3030">
        <v>872790088775400</v>
      </c>
      <c r="AF1794" s="428">
        <v>12</v>
      </c>
      <c r="AG1794" s="428" t="s">
        <v>133</v>
      </c>
      <c r="AH1794" s="2786">
        <v>1</v>
      </c>
      <c r="AL1794" s="2938"/>
    </row>
    <row r="1795" spans="2:38" ht="15.5" customHeight="1">
      <c r="B1795" s="83"/>
      <c r="C1795" s="14"/>
      <c r="D1795" s="14"/>
      <c r="E1795" s="14"/>
      <c r="F1795" s="2743" t="s">
        <v>2962</v>
      </c>
      <c r="G1795" s="80"/>
      <c r="H1795" s="80"/>
      <c r="I1795" s="80"/>
      <c r="J1795" s="332"/>
      <c r="K1795" s="292"/>
      <c r="L1795" s="292"/>
      <c r="M1795" s="311"/>
      <c r="N1795" s="288"/>
      <c r="O1795" s="292"/>
      <c r="P1795" s="145"/>
      <c r="Q1795" s="14"/>
      <c r="R1795" s="292"/>
      <c r="S1795" s="292"/>
      <c r="T1795" s="292"/>
      <c r="U1795" s="292"/>
      <c r="V1795" s="292"/>
      <c r="W1795" s="292"/>
      <c r="X1795" s="292"/>
      <c r="Y1795" s="292"/>
      <c r="Z1795" s="292"/>
      <c r="AA1795" s="292"/>
      <c r="AB1795" s="292"/>
      <c r="AC1795" s="2096"/>
      <c r="AD1795" s="292"/>
      <c r="AE1795" s="288"/>
      <c r="AF1795" s="292"/>
      <c r="AG1795" s="292"/>
      <c r="AH1795" s="688"/>
      <c r="AI1795"/>
      <c r="AL1795" s="2938"/>
    </row>
    <row r="1796" spans="2:38" ht="14.5" customHeight="1">
      <c r="B1796" s="12"/>
      <c r="C1796" s="14"/>
      <c r="D1796" s="14"/>
      <c r="E1796" s="14"/>
      <c r="F1796" s="2"/>
      <c r="G1796" s="2"/>
      <c r="H1796" s="3"/>
      <c r="I1796" s="3"/>
      <c r="J1796" s="325"/>
      <c r="K1796" s="293"/>
      <c r="L1796" s="292"/>
      <c r="M1796" s="293"/>
      <c r="N1796" s="296"/>
      <c r="O1796" s="292"/>
      <c r="P1796" s="144"/>
      <c r="Q1796" s="14"/>
      <c r="R1796" s="292"/>
      <c r="S1796" s="292"/>
      <c r="T1796" s="292"/>
      <c r="U1796" s="292"/>
      <c r="V1796" s="292"/>
      <c r="W1796" s="292"/>
      <c r="X1796" s="292"/>
      <c r="Y1796" s="292"/>
      <c r="Z1796" s="292"/>
      <c r="AA1796" s="292"/>
      <c r="AB1796" s="292"/>
      <c r="AC1796" s="296"/>
      <c r="AD1796" s="292"/>
      <c r="AE1796" s="292"/>
      <c r="AF1796" s="292"/>
      <c r="AG1796" s="292"/>
      <c r="AH1796" s="688"/>
      <c r="AI1796"/>
      <c r="AL1796" s="2938"/>
    </row>
    <row r="1797" spans="2:38">
      <c r="B1797" s="561" t="s">
        <v>2965</v>
      </c>
      <c r="C1797" s="1461" t="s">
        <v>2766</v>
      </c>
      <c r="D1797" s="1461" t="s">
        <v>2193</v>
      </c>
      <c r="E1797" s="1462"/>
      <c r="F1797" s="3046">
        <v>913713033566</v>
      </c>
      <c r="G1797" s="3032">
        <v>8711500999368</v>
      </c>
      <c r="H1797" s="2368" t="s">
        <v>1922</v>
      </c>
      <c r="I1797" s="3048" t="s">
        <v>1918</v>
      </c>
      <c r="J1797" s="382"/>
      <c r="K1797" s="421"/>
      <c r="L1797" s="400"/>
      <c r="M1797" s="421"/>
      <c r="N1797" s="3027">
        <v>5</v>
      </c>
      <c r="O1797" s="360"/>
      <c r="P1797" s="2498">
        <v>610</v>
      </c>
      <c r="Q1797" s="14"/>
      <c r="R1797" s="3025"/>
      <c r="S1797" s="360" t="s">
        <v>104</v>
      </c>
      <c r="T1797" s="360"/>
      <c r="U1797" s="360"/>
      <c r="V1797" s="360"/>
      <c r="W1797" s="360" t="s">
        <v>198</v>
      </c>
      <c r="X1797" s="360"/>
      <c r="Y1797" s="400"/>
      <c r="Z1797" s="400"/>
      <c r="AA1797" s="400"/>
      <c r="AB1797" s="360"/>
      <c r="AC1797" s="3026"/>
      <c r="AD1797" s="400"/>
      <c r="AE1797" s="3027">
        <v>872790090560100</v>
      </c>
      <c r="AF1797" s="400">
        <v>12</v>
      </c>
      <c r="AG1797" s="400" t="s">
        <v>133</v>
      </c>
      <c r="AH1797" s="2796">
        <v>0.5</v>
      </c>
      <c r="AL1797" s="2938"/>
    </row>
    <row r="1798" spans="2:38">
      <c r="B1798" s="211" t="s">
        <v>2959</v>
      </c>
      <c r="C1798" s="557" t="s">
        <v>2766</v>
      </c>
      <c r="D1798" s="557" t="s">
        <v>2193</v>
      </c>
      <c r="E1798" s="1463"/>
      <c r="F1798" s="3054">
        <v>913713033666</v>
      </c>
      <c r="G1798" s="3042">
        <v>8711500999375</v>
      </c>
      <c r="H1798" s="2369" t="s">
        <v>1923</v>
      </c>
      <c r="I1798" s="3043" t="s">
        <v>1918</v>
      </c>
      <c r="J1798" s="347"/>
      <c r="K1798" s="338"/>
      <c r="L1798" s="340"/>
      <c r="M1798" s="338"/>
      <c r="N1798" s="3044">
        <v>5</v>
      </c>
      <c r="O1798" s="341"/>
      <c r="P1798" s="2499">
        <v>510</v>
      </c>
      <c r="Q1798" s="14"/>
      <c r="R1798" s="3037"/>
      <c r="S1798" s="341" t="s">
        <v>104</v>
      </c>
      <c r="T1798" s="341"/>
      <c r="U1798" s="341"/>
      <c r="V1798" s="341"/>
      <c r="W1798" s="341" t="s">
        <v>198</v>
      </c>
      <c r="X1798" s="341"/>
      <c r="Y1798" s="340"/>
      <c r="Z1798" s="340"/>
      <c r="AA1798" s="340"/>
      <c r="AB1798" s="341"/>
      <c r="AC1798" s="3038"/>
      <c r="AD1798" s="340"/>
      <c r="AE1798" s="3039">
        <v>872790090561800</v>
      </c>
      <c r="AF1798" s="340">
        <v>12</v>
      </c>
      <c r="AG1798" s="340" t="s">
        <v>133</v>
      </c>
      <c r="AH1798" s="2785">
        <v>0.5</v>
      </c>
      <c r="AL1798" s="2938"/>
    </row>
    <row r="1799" spans="2:38">
      <c r="B1799" s="121"/>
      <c r="C1799" s="834" t="s">
        <v>2766</v>
      </c>
      <c r="D1799" s="834" t="s">
        <v>2193</v>
      </c>
      <c r="E1799" s="1483"/>
      <c r="F1799" s="2240">
        <v>913713033766</v>
      </c>
      <c r="G1799" s="3034">
        <v>8711500999382</v>
      </c>
      <c r="H1799" s="2367" t="s">
        <v>1924</v>
      </c>
      <c r="I1799" s="3035" t="s">
        <v>1918</v>
      </c>
      <c r="J1799" s="432"/>
      <c r="K1799" s="429"/>
      <c r="L1799" s="428"/>
      <c r="M1799" s="429"/>
      <c r="N1799" s="3030">
        <v>5</v>
      </c>
      <c r="O1799" s="456"/>
      <c r="P1799" s="2500">
        <v>670</v>
      </c>
      <c r="Q1799" s="14"/>
      <c r="R1799" s="3028"/>
      <c r="S1799" s="456" t="s">
        <v>104</v>
      </c>
      <c r="T1799" s="456"/>
      <c r="U1799" s="456"/>
      <c r="V1799" s="456"/>
      <c r="W1799" s="456" t="s">
        <v>198</v>
      </c>
      <c r="X1799" s="456"/>
      <c r="Y1799" s="428"/>
      <c r="Z1799" s="428"/>
      <c r="AA1799" s="428"/>
      <c r="AB1799" s="456"/>
      <c r="AC1799" s="3040"/>
      <c r="AD1799" s="428"/>
      <c r="AE1799" s="3030">
        <v>872790090562500</v>
      </c>
      <c r="AF1799" s="428">
        <v>12</v>
      </c>
      <c r="AG1799" s="428" t="s">
        <v>133</v>
      </c>
      <c r="AH1799" s="2786">
        <v>0.5</v>
      </c>
      <c r="AL1799" s="2938"/>
    </row>
    <row r="1800" spans="2:38" ht="14.5" customHeight="1">
      <c r="B1800" s="12"/>
      <c r="C1800" s="14"/>
      <c r="D1800" s="14"/>
      <c r="E1800" s="14"/>
      <c r="F1800" s="2"/>
      <c r="G1800" s="2"/>
      <c r="H1800" s="3"/>
      <c r="I1800" s="3"/>
      <c r="J1800" s="325"/>
      <c r="K1800" s="293"/>
      <c r="L1800" s="292"/>
      <c r="M1800" s="293"/>
      <c r="N1800" s="296"/>
      <c r="O1800" s="292"/>
      <c r="P1800" s="144"/>
      <c r="Q1800" s="14"/>
      <c r="R1800" s="292"/>
      <c r="S1800" s="292"/>
      <c r="T1800" s="292"/>
      <c r="U1800" s="292"/>
      <c r="V1800" s="292"/>
      <c r="W1800" s="292"/>
      <c r="X1800" s="292"/>
      <c r="Y1800" s="292"/>
      <c r="Z1800" s="292"/>
      <c r="AA1800" s="292"/>
      <c r="AB1800" s="292"/>
      <c r="AC1800" s="296"/>
      <c r="AD1800" s="292"/>
      <c r="AE1800" s="292"/>
      <c r="AF1800" s="292"/>
      <c r="AG1800" s="292"/>
      <c r="AH1800" s="688"/>
      <c r="AI1800"/>
      <c r="AL1800" s="2938"/>
    </row>
    <row r="1801" spans="2:38">
      <c r="B1801" s="561" t="s">
        <v>2964</v>
      </c>
      <c r="C1801" s="1461" t="s">
        <v>2766</v>
      </c>
      <c r="D1801" s="1461" t="s">
        <v>2193</v>
      </c>
      <c r="E1801" s="1462"/>
      <c r="F1801" s="3046">
        <v>913713031066</v>
      </c>
      <c r="G1801" s="3032">
        <v>8711500999245</v>
      </c>
      <c r="H1801" s="3047" t="s">
        <v>1925</v>
      </c>
      <c r="I1801" s="3048" t="s">
        <v>1916</v>
      </c>
      <c r="J1801" s="382"/>
      <c r="K1801" s="421"/>
      <c r="L1801" s="400"/>
      <c r="M1801" s="421"/>
      <c r="N1801" s="3027">
        <v>5</v>
      </c>
      <c r="O1801" s="360"/>
      <c r="P1801" s="2498">
        <v>600</v>
      </c>
      <c r="Q1801" s="14"/>
      <c r="R1801" s="1780"/>
      <c r="S1801" s="360" t="s">
        <v>104</v>
      </c>
      <c r="T1801" s="360"/>
      <c r="U1801" s="360"/>
      <c r="V1801" s="360"/>
      <c r="W1801" s="360" t="s">
        <v>198</v>
      </c>
      <c r="X1801" s="360"/>
      <c r="Y1801" s="400"/>
      <c r="Z1801" s="400"/>
      <c r="AA1801" s="400"/>
      <c r="AB1801" s="360"/>
      <c r="AC1801" s="3026"/>
      <c r="AD1801" s="400"/>
      <c r="AE1801" s="3027">
        <v>872790090504500</v>
      </c>
      <c r="AF1801" s="400">
        <v>12</v>
      </c>
      <c r="AG1801" s="400" t="s">
        <v>133</v>
      </c>
      <c r="AH1801" s="2796">
        <v>0.5</v>
      </c>
      <c r="AL1801" s="2938"/>
    </row>
    <row r="1802" spans="2:38">
      <c r="B1802" s="211" t="s">
        <v>2960</v>
      </c>
      <c r="C1802" s="557" t="s">
        <v>2766</v>
      </c>
      <c r="D1802" s="557" t="s">
        <v>2193</v>
      </c>
      <c r="E1802" s="1463"/>
      <c r="F1802" s="3041">
        <v>913713028066</v>
      </c>
      <c r="G1802" s="3042">
        <v>8711500881977</v>
      </c>
      <c r="H1802" s="2369" t="s">
        <v>1926</v>
      </c>
      <c r="I1802" s="3043" t="s">
        <v>1918</v>
      </c>
      <c r="J1802" s="347"/>
      <c r="K1802" s="338"/>
      <c r="L1802" s="340"/>
      <c r="M1802" s="338"/>
      <c r="N1802" s="3044">
        <v>5</v>
      </c>
      <c r="O1802" s="341"/>
      <c r="P1802" s="2499">
        <v>550</v>
      </c>
      <c r="Q1802" s="14"/>
      <c r="R1802" s="1784"/>
      <c r="S1802" s="341" t="s">
        <v>104</v>
      </c>
      <c r="T1802" s="341"/>
      <c r="U1802" s="341"/>
      <c r="V1802" s="341"/>
      <c r="W1802" s="341" t="s">
        <v>198</v>
      </c>
      <c r="X1802" s="341"/>
      <c r="Y1802" s="340"/>
      <c r="Z1802" s="340"/>
      <c r="AA1802" s="340"/>
      <c r="AB1802" s="341"/>
      <c r="AC1802" s="3038"/>
      <c r="AD1802" s="340"/>
      <c r="AE1802" s="3039">
        <v>872790086319200</v>
      </c>
      <c r="AF1802" s="340">
        <v>12</v>
      </c>
      <c r="AG1802" s="340" t="s">
        <v>133</v>
      </c>
      <c r="AH1802" s="2785">
        <v>1</v>
      </c>
      <c r="AL1802" s="2938"/>
    </row>
    <row r="1803" spans="2:38">
      <c r="B1803" s="120"/>
      <c r="C1803" s="557" t="s">
        <v>2766</v>
      </c>
      <c r="D1803" s="557" t="s">
        <v>2193</v>
      </c>
      <c r="E1803" s="1463"/>
      <c r="F1803" s="3041">
        <v>913713028266</v>
      </c>
      <c r="G1803" s="3042">
        <v>8711500998217</v>
      </c>
      <c r="H1803" s="2369" t="s">
        <v>1927</v>
      </c>
      <c r="I1803" s="3043" t="s">
        <v>1928</v>
      </c>
      <c r="J1803" s="347"/>
      <c r="K1803" s="338"/>
      <c r="L1803" s="340"/>
      <c r="M1803" s="338"/>
      <c r="N1803" s="3044">
        <v>5</v>
      </c>
      <c r="O1803" s="341"/>
      <c r="P1803" s="2499">
        <v>520</v>
      </c>
      <c r="Q1803" s="14"/>
      <c r="R1803" s="1784"/>
      <c r="S1803" s="341" t="s">
        <v>104</v>
      </c>
      <c r="T1803" s="341"/>
      <c r="U1803" s="341"/>
      <c r="V1803" s="341"/>
      <c r="W1803" s="341" t="s">
        <v>198</v>
      </c>
      <c r="X1803" s="341"/>
      <c r="Y1803" s="340"/>
      <c r="Z1803" s="340"/>
      <c r="AA1803" s="340"/>
      <c r="AB1803" s="341"/>
      <c r="AC1803" s="3038"/>
      <c r="AD1803" s="340"/>
      <c r="AE1803" s="3039">
        <v>872790086348200</v>
      </c>
      <c r="AF1803" s="340">
        <v>12</v>
      </c>
      <c r="AG1803" s="340" t="s">
        <v>133</v>
      </c>
      <c r="AH1803" s="2785">
        <v>1</v>
      </c>
      <c r="AL1803" s="2938"/>
    </row>
    <row r="1804" spans="2:38">
      <c r="B1804" s="120"/>
      <c r="C1804" s="557" t="s">
        <v>2766</v>
      </c>
      <c r="D1804" s="557" t="s">
        <v>2193</v>
      </c>
      <c r="E1804" s="1463"/>
      <c r="F1804" s="3041">
        <v>913713034266</v>
      </c>
      <c r="G1804" s="3042">
        <v>8727900952285</v>
      </c>
      <c r="H1804" s="2369" t="s">
        <v>1929</v>
      </c>
      <c r="I1804" s="3043" t="s">
        <v>1928</v>
      </c>
      <c r="J1804" s="347"/>
      <c r="K1804" s="338"/>
      <c r="L1804" s="340"/>
      <c r="M1804" s="338"/>
      <c r="N1804" s="3044">
        <v>5</v>
      </c>
      <c r="O1804" s="341"/>
      <c r="P1804" s="2499">
        <v>590</v>
      </c>
      <c r="Q1804" s="14"/>
      <c r="R1804" s="1784"/>
      <c r="S1804" s="341" t="s">
        <v>104</v>
      </c>
      <c r="T1804" s="341"/>
      <c r="U1804" s="341"/>
      <c r="V1804" s="341"/>
      <c r="W1804" s="341" t="s">
        <v>198</v>
      </c>
      <c r="X1804" s="341"/>
      <c r="Y1804" s="340"/>
      <c r="Z1804" s="340"/>
      <c r="AA1804" s="340"/>
      <c r="AB1804" s="341"/>
      <c r="AC1804" s="3038"/>
      <c r="AD1804" s="340"/>
      <c r="AE1804" s="3039">
        <v>872790095228500</v>
      </c>
      <c r="AF1804" s="340">
        <v>12</v>
      </c>
      <c r="AG1804" s="340" t="s">
        <v>133</v>
      </c>
      <c r="AH1804" s="2785">
        <v>0.5</v>
      </c>
      <c r="AL1804" s="2938"/>
    </row>
    <row r="1805" spans="2:38">
      <c r="B1805" s="120"/>
      <c r="C1805" s="557" t="s">
        <v>2766</v>
      </c>
      <c r="D1805" s="557" t="s">
        <v>2193</v>
      </c>
      <c r="E1805" s="1463"/>
      <c r="F1805" s="3041">
        <v>913713031166</v>
      </c>
      <c r="G1805" s="3042">
        <v>8711500999238</v>
      </c>
      <c r="H1805" s="2369" t="s">
        <v>1930</v>
      </c>
      <c r="I1805" s="3043" t="s">
        <v>1916</v>
      </c>
      <c r="J1805" s="347"/>
      <c r="K1805" s="338"/>
      <c r="L1805" s="340"/>
      <c r="M1805" s="338"/>
      <c r="N1805" s="3044">
        <v>5</v>
      </c>
      <c r="O1805" s="341"/>
      <c r="P1805" s="2499">
        <v>580</v>
      </c>
      <c r="Q1805" s="14"/>
      <c r="R1805" s="1784"/>
      <c r="S1805" s="341" t="s">
        <v>104</v>
      </c>
      <c r="T1805" s="341"/>
      <c r="U1805" s="341"/>
      <c r="V1805" s="341"/>
      <c r="W1805" s="341" t="s">
        <v>198</v>
      </c>
      <c r="X1805" s="341"/>
      <c r="Y1805" s="340"/>
      <c r="Z1805" s="340"/>
      <c r="AA1805" s="340"/>
      <c r="AB1805" s="341"/>
      <c r="AC1805" s="3038"/>
      <c r="AD1805" s="340"/>
      <c r="AE1805" s="3039">
        <v>872790090503800</v>
      </c>
      <c r="AF1805" s="340">
        <v>12</v>
      </c>
      <c r="AG1805" s="340" t="s">
        <v>133</v>
      </c>
      <c r="AH1805" s="2785">
        <v>0.5</v>
      </c>
      <c r="AL1805" s="2938"/>
    </row>
    <row r="1806" spans="2:38">
      <c r="B1806" s="120"/>
      <c r="C1806" s="557" t="s">
        <v>2766</v>
      </c>
      <c r="D1806" s="557" t="s">
        <v>2193</v>
      </c>
      <c r="E1806" s="1463"/>
      <c r="F1806" s="3041">
        <v>913713034166</v>
      </c>
      <c r="G1806" s="3042">
        <v>8727900952261</v>
      </c>
      <c r="H1806" s="2369" t="s">
        <v>1931</v>
      </c>
      <c r="I1806" s="3043" t="s">
        <v>1916</v>
      </c>
      <c r="J1806" s="347"/>
      <c r="K1806" s="338"/>
      <c r="L1806" s="340"/>
      <c r="M1806" s="338"/>
      <c r="N1806" s="3044">
        <v>5</v>
      </c>
      <c r="O1806" s="341"/>
      <c r="P1806" s="2499">
        <v>565</v>
      </c>
      <c r="Q1806" s="14"/>
      <c r="R1806" s="1784"/>
      <c r="S1806" s="341" t="s">
        <v>104</v>
      </c>
      <c r="T1806" s="341"/>
      <c r="U1806" s="341"/>
      <c r="V1806" s="341"/>
      <c r="W1806" s="341" t="s">
        <v>198</v>
      </c>
      <c r="X1806" s="341"/>
      <c r="Y1806" s="340"/>
      <c r="Z1806" s="340"/>
      <c r="AA1806" s="340"/>
      <c r="AB1806" s="341"/>
      <c r="AC1806" s="3038"/>
      <c r="AD1806" s="340"/>
      <c r="AE1806" s="3039">
        <v>872790095226100</v>
      </c>
      <c r="AF1806" s="340">
        <v>12</v>
      </c>
      <c r="AG1806" s="340" t="s">
        <v>133</v>
      </c>
      <c r="AH1806" s="2785">
        <v>0.5</v>
      </c>
      <c r="AL1806" s="2938"/>
    </row>
    <row r="1807" spans="2:38">
      <c r="B1807" s="120"/>
      <c r="C1807" s="557" t="s">
        <v>2766</v>
      </c>
      <c r="D1807" s="557" t="s">
        <v>2193</v>
      </c>
      <c r="E1807" s="1463"/>
      <c r="F1807" s="3041">
        <v>913713028166</v>
      </c>
      <c r="G1807" s="3042">
        <v>8711500881984</v>
      </c>
      <c r="H1807" s="2369" t="s">
        <v>1932</v>
      </c>
      <c r="I1807" s="3043" t="s">
        <v>1918</v>
      </c>
      <c r="J1807" s="347"/>
      <c r="K1807" s="338"/>
      <c r="L1807" s="340"/>
      <c r="M1807" s="338"/>
      <c r="N1807" s="3044">
        <v>5</v>
      </c>
      <c r="O1807" s="341"/>
      <c r="P1807" s="2499">
        <v>565</v>
      </c>
      <c r="Q1807" s="14"/>
      <c r="R1807" s="1784"/>
      <c r="S1807" s="341" t="s">
        <v>104</v>
      </c>
      <c r="T1807" s="341"/>
      <c r="U1807" s="341"/>
      <c r="V1807" s="341"/>
      <c r="W1807" s="341" t="s">
        <v>198</v>
      </c>
      <c r="X1807" s="341"/>
      <c r="Y1807" s="340"/>
      <c r="Z1807" s="340"/>
      <c r="AA1807" s="340"/>
      <c r="AB1807" s="341"/>
      <c r="AC1807" s="3038"/>
      <c r="AD1807" s="340"/>
      <c r="AE1807" s="3039">
        <v>872790086347500</v>
      </c>
      <c r="AF1807" s="340">
        <v>12</v>
      </c>
      <c r="AG1807" s="340" t="s">
        <v>133</v>
      </c>
      <c r="AH1807" s="2785">
        <v>1</v>
      </c>
      <c r="AL1807" s="2938"/>
    </row>
    <row r="1808" spans="2:38">
      <c r="B1808" s="120"/>
      <c r="C1808" s="557" t="s">
        <v>2766</v>
      </c>
      <c r="D1808" s="557" t="s">
        <v>2193</v>
      </c>
      <c r="E1808" s="1463"/>
      <c r="F1808" s="3041">
        <v>913713028366</v>
      </c>
      <c r="G1808" s="3042">
        <v>8711500998224</v>
      </c>
      <c r="H1808" s="2369" t="s">
        <v>1933</v>
      </c>
      <c r="I1808" s="3042" t="s">
        <v>1928</v>
      </c>
      <c r="J1808" s="347"/>
      <c r="K1808" s="338"/>
      <c r="L1808" s="340"/>
      <c r="M1808" s="338"/>
      <c r="N1808" s="3044">
        <v>5</v>
      </c>
      <c r="O1808" s="341"/>
      <c r="P1808" s="2499">
        <v>565</v>
      </c>
      <c r="Q1808" s="14"/>
      <c r="R1808" s="1784"/>
      <c r="S1808" s="341" t="s">
        <v>104</v>
      </c>
      <c r="T1808" s="341"/>
      <c r="U1808" s="341"/>
      <c r="V1808" s="341"/>
      <c r="W1808" s="341" t="s">
        <v>198</v>
      </c>
      <c r="X1808" s="341"/>
      <c r="Y1808" s="340"/>
      <c r="Z1808" s="340"/>
      <c r="AA1808" s="340"/>
      <c r="AB1808" s="341"/>
      <c r="AC1808" s="3038"/>
      <c r="AD1808" s="340"/>
      <c r="AE1808" s="3039">
        <v>872790086351200</v>
      </c>
      <c r="AF1808" s="340">
        <v>12</v>
      </c>
      <c r="AG1808" s="340" t="s">
        <v>133</v>
      </c>
      <c r="AH1808" s="2785">
        <v>1</v>
      </c>
      <c r="AL1808" s="2938"/>
    </row>
    <row r="1809" spans="2:38">
      <c r="B1809" s="120"/>
      <c r="C1809" s="557" t="s">
        <v>2766</v>
      </c>
      <c r="D1809" s="557" t="s">
        <v>2193</v>
      </c>
      <c r="E1809" s="1463"/>
      <c r="F1809" s="3041">
        <v>913713034366</v>
      </c>
      <c r="G1809" s="3042">
        <v>8727900952308</v>
      </c>
      <c r="H1809" s="3049" t="s">
        <v>1934</v>
      </c>
      <c r="I1809" s="3042" t="s">
        <v>1928</v>
      </c>
      <c r="J1809" s="347"/>
      <c r="K1809" s="338"/>
      <c r="L1809" s="340"/>
      <c r="M1809" s="338"/>
      <c r="N1809" s="3044">
        <v>5</v>
      </c>
      <c r="O1809" s="341"/>
      <c r="P1809" s="2499">
        <v>1050</v>
      </c>
      <c r="Q1809" s="14"/>
      <c r="R1809" s="1784"/>
      <c r="S1809" s="341" t="s">
        <v>104</v>
      </c>
      <c r="T1809" s="341"/>
      <c r="U1809" s="341"/>
      <c r="V1809" s="341"/>
      <c r="W1809" s="341" t="s">
        <v>198</v>
      </c>
      <c r="X1809" s="341"/>
      <c r="Y1809" s="340"/>
      <c r="Z1809" s="340"/>
      <c r="AA1809" s="340"/>
      <c r="AB1809" s="341"/>
      <c r="AC1809" s="3038"/>
      <c r="AD1809" s="340"/>
      <c r="AE1809" s="3039">
        <v>872790095230800</v>
      </c>
      <c r="AF1809" s="340">
        <v>12</v>
      </c>
      <c r="AG1809" s="340" t="s">
        <v>133</v>
      </c>
      <c r="AH1809" s="2785">
        <v>1</v>
      </c>
      <c r="AL1809" s="2938"/>
    </row>
    <row r="1810" spans="2:38">
      <c r="B1810" s="121"/>
      <c r="C1810" s="834" t="s">
        <v>2766</v>
      </c>
      <c r="D1810" s="834" t="s">
        <v>2193</v>
      </c>
      <c r="E1810" s="1483"/>
      <c r="F1810" s="3050">
        <v>913713033966</v>
      </c>
      <c r="G1810" s="3051">
        <v>8718291721253</v>
      </c>
      <c r="H1810" s="3052" t="s">
        <v>1935</v>
      </c>
      <c r="I1810" s="3053" t="s">
        <v>1918</v>
      </c>
      <c r="J1810" s="432"/>
      <c r="K1810" s="429"/>
      <c r="L1810" s="428"/>
      <c r="M1810" s="429"/>
      <c r="N1810" s="3030">
        <v>5</v>
      </c>
      <c r="O1810" s="456"/>
      <c r="P1810" s="2500">
        <v>820</v>
      </c>
      <c r="Q1810" s="14"/>
      <c r="R1810" s="1782"/>
      <c r="S1810" s="456" t="s">
        <v>104</v>
      </c>
      <c r="T1810" s="456"/>
      <c r="U1810" s="456"/>
      <c r="V1810" s="456"/>
      <c r="W1810" s="456" t="s">
        <v>198</v>
      </c>
      <c r="X1810" s="456"/>
      <c r="Y1810" s="428"/>
      <c r="Z1810" s="428"/>
      <c r="AA1810" s="428"/>
      <c r="AB1810" s="456"/>
      <c r="AC1810" s="3040"/>
      <c r="AD1810" s="428"/>
      <c r="AE1810" s="3036">
        <v>871829172125300</v>
      </c>
      <c r="AF1810" s="428">
        <v>10</v>
      </c>
      <c r="AG1810" s="428" t="s">
        <v>133</v>
      </c>
      <c r="AH1810" s="2786">
        <v>0.5</v>
      </c>
      <c r="AL1810" s="2938"/>
    </row>
    <row r="1811" spans="2:38" ht="14.5" customHeight="1">
      <c r="B1811" s="12"/>
      <c r="C1811" s="14"/>
      <c r="D1811" s="14"/>
      <c r="E1811" s="14"/>
      <c r="F1811" s="2"/>
      <c r="G1811" s="2"/>
      <c r="H1811" s="3"/>
      <c r="I1811" s="3"/>
      <c r="J1811" s="325"/>
      <c r="K1811" s="293"/>
      <c r="L1811" s="292"/>
      <c r="M1811" s="293"/>
      <c r="N1811" s="296"/>
      <c r="O1811" s="292"/>
      <c r="P1811" s="144"/>
      <c r="Q1811" s="14"/>
      <c r="R1811" s="292"/>
      <c r="S1811" s="292"/>
      <c r="T1811" s="292"/>
      <c r="U1811" s="292"/>
      <c r="V1811" s="292"/>
      <c r="W1811" s="292"/>
      <c r="X1811" s="292"/>
      <c r="Y1811" s="292"/>
      <c r="Z1811" s="292"/>
      <c r="AA1811" s="292"/>
      <c r="AB1811" s="292"/>
      <c r="AC1811" s="296"/>
      <c r="AD1811" s="292"/>
      <c r="AE1811" s="292"/>
      <c r="AF1811" s="292"/>
      <c r="AG1811" s="292"/>
      <c r="AH1811" s="688"/>
      <c r="AI1811"/>
      <c r="AL1811" s="2938"/>
    </row>
    <row r="1812" spans="2:38">
      <c r="B1812" s="561" t="s">
        <v>2969</v>
      </c>
      <c r="C1812" s="1461" t="s">
        <v>2766</v>
      </c>
      <c r="D1812" s="1461" t="s">
        <v>2193</v>
      </c>
      <c r="E1812" s="1462"/>
      <c r="F1812" s="3031">
        <v>913700698466</v>
      </c>
      <c r="G1812" s="3032">
        <v>8718291696919</v>
      </c>
      <c r="H1812" s="2368" t="s">
        <v>1936</v>
      </c>
      <c r="I1812" s="3032" t="s">
        <v>1916</v>
      </c>
      <c r="J1812" s="382"/>
      <c r="K1812" s="421"/>
      <c r="L1812" s="400"/>
      <c r="M1812" s="421"/>
      <c r="N1812" s="3027">
        <v>5</v>
      </c>
      <c r="O1812" s="360"/>
      <c r="P1812" s="2498">
        <v>1740</v>
      </c>
      <c r="Q1812" s="14"/>
      <c r="R1812" s="3025"/>
      <c r="S1812" s="360" t="s">
        <v>104</v>
      </c>
      <c r="T1812" s="360"/>
      <c r="U1812" s="360"/>
      <c r="V1812" s="360"/>
      <c r="W1812" s="360" t="s">
        <v>3039</v>
      </c>
      <c r="X1812" s="360"/>
      <c r="Y1812" s="400"/>
      <c r="Z1812" s="400"/>
      <c r="AA1812" s="400"/>
      <c r="AB1812" s="360"/>
      <c r="AC1812" s="3026"/>
      <c r="AD1812" s="400"/>
      <c r="AE1812" s="3027">
        <v>871829169691900</v>
      </c>
      <c r="AF1812" s="400">
        <v>12</v>
      </c>
      <c r="AG1812" s="400" t="s">
        <v>133</v>
      </c>
      <c r="AH1812" s="2796">
        <v>1</v>
      </c>
      <c r="AL1812" s="2938"/>
    </row>
    <row r="1813" spans="2:38">
      <c r="B1813" s="120"/>
      <c r="C1813" s="557" t="s">
        <v>2766</v>
      </c>
      <c r="D1813" s="557" t="s">
        <v>2193</v>
      </c>
      <c r="E1813" s="1463"/>
      <c r="F1813" s="3041">
        <v>913700695666</v>
      </c>
      <c r="G1813" s="3042">
        <v>8718291662051</v>
      </c>
      <c r="H1813" s="2369" t="s">
        <v>1937</v>
      </c>
      <c r="I1813" s="3043" t="s">
        <v>1916</v>
      </c>
      <c r="J1813" s="347"/>
      <c r="K1813" s="338"/>
      <c r="L1813" s="340"/>
      <c r="M1813" s="338"/>
      <c r="N1813" s="3044">
        <v>5</v>
      </c>
      <c r="O1813" s="341"/>
      <c r="P1813" s="2499">
        <v>1400</v>
      </c>
      <c r="Q1813" s="14"/>
      <c r="R1813" s="3037"/>
      <c r="S1813" s="341" t="s">
        <v>104</v>
      </c>
      <c r="T1813" s="341"/>
      <c r="U1813" s="341"/>
      <c r="V1813" s="341"/>
      <c r="W1813" s="341" t="s">
        <v>3039</v>
      </c>
      <c r="X1813" s="341"/>
      <c r="Y1813" s="340"/>
      <c r="Z1813" s="340"/>
      <c r="AA1813" s="340"/>
      <c r="AB1813" s="341"/>
      <c r="AC1813" s="3038"/>
      <c r="AD1813" s="340"/>
      <c r="AE1813" s="3039">
        <v>871829166205100</v>
      </c>
      <c r="AF1813" s="340">
        <v>12</v>
      </c>
      <c r="AG1813" s="340" t="s">
        <v>133</v>
      </c>
      <c r="AH1813" s="2785">
        <v>1</v>
      </c>
      <c r="AL1813" s="2938"/>
    </row>
    <row r="1814" spans="2:38">
      <c r="B1814" s="120"/>
      <c r="C1814" s="557" t="s">
        <v>2766</v>
      </c>
      <c r="D1814" s="557" t="s">
        <v>2193</v>
      </c>
      <c r="E1814" s="1463"/>
      <c r="F1814" s="3041">
        <v>913700695866</v>
      </c>
      <c r="G1814" s="3042">
        <v>8718291662099</v>
      </c>
      <c r="H1814" s="2369" t="s">
        <v>1938</v>
      </c>
      <c r="I1814" s="3043" t="s">
        <v>1916</v>
      </c>
      <c r="J1814" s="347"/>
      <c r="K1814" s="338"/>
      <c r="L1814" s="340"/>
      <c r="M1814" s="338"/>
      <c r="N1814" s="3044">
        <v>5</v>
      </c>
      <c r="O1814" s="341"/>
      <c r="P1814" s="2499">
        <v>1550</v>
      </c>
      <c r="Q1814" s="14"/>
      <c r="R1814" s="3037"/>
      <c r="S1814" s="341" t="s">
        <v>104</v>
      </c>
      <c r="T1814" s="341"/>
      <c r="U1814" s="341"/>
      <c r="V1814" s="341"/>
      <c r="W1814" s="341" t="s">
        <v>3039</v>
      </c>
      <c r="X1814" s="341"/>
      <c r="Y1814" s="340"/>
      <c r="Z1814" s="340"/>
      <c r="AA1814" s="340"/>
      <c r="AB1814" s="341"/>
      <c r="AC1814" s="3038"/>
      <c r="AD1814" s="340"/>
      <c r="AE1814" s="3039">
        <v>871829166209900</v>
      </c>
      <c r="AF1814" s="340">
        <v>12</v>
      </c>
      <c r="AG1814" s="340" t="s">
        <v>133</v>
      </c>
      <c r="AH1814" s="2785">
        <v>1</v>
      </c>
      <c r="AL1814" s="2938"/>
    </row>
    <row r="1815" spans="2:38">
      <c r="B1815" s="121"/>
      <c r="C1815" s="834" t="s">
        <v>2766</v>
      </c>
      <c r="D1815" s="834" t="s">
        <v>2193</v>
      </c>
      <c r="E1815" s="1483"/>
      <c r="F1815" s="3033">
        <v>913700679166</v>
      </c>
      <c r="G1815" s="3034">
        <v>8718291156789</v>
      </c>
      <c r="H1815" s="2367" t="s">
        <v>1939</v>
      </c>
      <c r="I1815" s="3045" t="s">
        <v>1918</v>
      </c>
      <c r="J1815" s="432"/>
      <c r="K1815" s="429"/>
      <c r="L1815" s="428"/>
      <c r="M1815" s="429"/>
      <c r="N1815" s="3030">
        <v>5</v>
      </c>
      <c r="O1815" s="456"/>
      <c r="P1815" s="2500">
        <v>2000</v>
      </c>
      <c r="Q1815" s="14"/>
      <c r="R1815" s="3028"/>
      <c r="S1815" s="456" t="s">
        <v>104</v>
      </c>
      <c r="T1815" s="456"/>
      <c r="U1815" s="456"/>
      <c r="V1815" s="456"/>
      <c r="W1815" s="456" t="s">
        <v>3039</v>
      </c>
      <c r="X1815" s="456"/>
      <c r="Y1815" s="428"/>
      <c r="Z1815" s="428"/>
      <c r="AA1815" s="428"/>
      <c r="AB1815" s="456"/>
      <c r="AC1815" s="3040"/>
      <c r="AD1815" s="428"/>
      <c r="AE1815" s="3030">
        <v>871829115678900</v>
      </c>
      <c r="AF1815" s="428">
        <v>10</v>
      </c>
      <c r="AG1815" s="428" t="s">
        <v>133</v>
      </c>
      <c r="AH1815" s="2786">
        <v>1</v>
      </c>
      <c r="AL1815" s="2938"/>
    </row>
    <row r="1816" spans="2:38" ht="15.5" customHeight="1">
      <c r="B1816" s="83"/>
      <c r="C1816" s="14"/>
      <c r="D1816" s="14"/>
      <c r="E1816" s="14"/>
      <c r="F1816" s="2743" t="s">
        <v>2970</v>
      </c>
      <c r="G1816" s="80"/>
      <c r="H1816" s="80"/>
      <c r="I1816" s="80"/>
      <c r="J1816" s="332"/>
      <c r="K1816" s="292"/>
      <c r="L1816" s="292"/>
      <c r="M1816" s="311"/>
      <c r="N1816" s="288"/>
      <c r="O1816" s="292"/>
      <c r="P1816" s="145"/>
      <c r="Q1816" s="14"/>
      <c r="R1816" s="292"/>
      <c r="S1816" s="292"/>
      <c r="T1816" s="292"/>
      <c r="U1816" s="292"/>
      <c r="V1816" s="292"/>
      <c r="W1816" s="292"/>
      <c r="X1816" s="292"/>
      <c r="Y1816" s="292"/>
      <c r="Z1816" s="292"/>
      <c r="AA1816" s="292"/>
      <c r="AB1816" s="292"/>
      <c r="AC1816" s="2096"/>
      <c r="AD1816" s="292"/>
      <c r="AE1816" s="288"/>
      <c r="AF1816" s="292"/>
      <c r="AG1816" s="292"/>
      <c r="AH1816" s="688"/>
      <c r="AI1816"/>
      <c r="AL1816" s="2938"/>
    </row>
    <row r="1817" spans="2:38" ht="14.5" customHeight="1">
      <c r="B1817" s="14"/>
      <c r="C1817" s="14"/>
      <c r="D1817" s="14"/>
      <c r="E1817" s="8"/>
      <c r="F1817" s="14"/>
      <c r="G1817" s="14"/>
      <c r="H1817" s="16"/>
      <c r="I1817" s="14"/>
      <c r="J1817" s="145"/>
      <c r="K1817" s="145"/>
      <c r="L1817" s="404"/>
      <c r="M1817" s="404"/>
      <c r="N1817" s="145"/>
      <c r="O1817" s="145"/>
      <c r="P1817" s="145"/>
      <c r="Q1817" s="14"/>
      <c r="R1817" s="145"/>
      <c r="S1817" s="145"/>
      <c r="T1817" s="145"/>
      <c r="U1817" s="145"/>
      <c r="V1817" s="145"/>
      <c r="W1817" s="145"/>
      <c r="X1817" s="145"/>
      <c r="Y1817" s="404"/>
      <c r="Z1817" s="404"/>
      <c r="AA1817" s="404"/>
      <c r="AB1817" s="145"/>
      <c r="AC1817" s="145"/>
      <c r="AD1817" s="404"/>
      <c r="AE1817" s="145"/>
      <c r="AF1817" s="145"/>
      <c r="AG1817" s="145"/>
      <c r="AH1817" s="2828"/>
      <c r="AI1817"/>
      <c r="AL1817" s="2938"/>
    </row>
    <row r="1818" spans="2:38" s="1484" customFormat="1" ht="15" customHeight="1">
      <c r="B1818" s="1484" t="s">
        <v>2955</v>
      </c>
      <c r="J1818" s="1666"/>
      <c r="K1818" s="1666"/>
      <c r="L1818" s="1901"/>
      <c r="M1818" s="1666"/>
      <c r="N1818" s="1666"/>
      <c r="O1818" s="1666"/>
      <c r="P1818" s="33"/>
      <c r="R1818" s="1666"/>
      <c r="S1818" s="1666"/>
      <c r="T1818" s="1666"/>
      <c r="U1818" s="1666"/>
      <c r="V1818" s="1666"/>
      <c r="W1818" s="1666"/>
      <c r="X1818" s="1666"/>
      <c r="Y1818" s="1901"/>
      <c r="Z1818" s="1901"/>
      <c r="AA1818" s="1901"/>
      <c r="AB1818" s="1666"/>
      <c r="AC1818" s="2483"/>
      <c r="AD1818" s="1901"/>
      <c r="AE1818" s="1666"/>
      <c r="AF1818" s="1666"/>
      <c r="AG1818" s="1666"/>
      <c r="AH1818" s="2791"/>
      <c r="AJ1818"/>
      <c r="AK1818" s="2933"/>
      <c r="AL1818" s="2938"/>
    </row>
    <row r="1819" spans="2:38">
      <c r="B1819" s="1657" t="s">
        <v>2971</v>
      </c>
      <c r="C1819" s="1395" t="s">
        <v>2766</v>
      </c>
      <c r="D1819" s="1395" t="s">
        <v>2193</v>
      </c>
      <c r="E1819" s="1501"/>
      <c r="F1819" s="3031">
        <v>913700648666</v>
      </c>
      <c r="G1819" s="3032">
        <v>8711500881038</v>
      </c>
      <c r="H1819" s="2368" t="s">
        <v>1940</v>
      </c>
      <c r="I1819" s="3032" t="s">
        <v>1941</v>
      </c>
      <c r="J1819" s="382"/>
      <c r="K1819" s="421"/>
      <c r="L1819" s="400"/>
      <c r="M1819" s="421"/>
      <c r="N1819" s="3027">
        <v>5</v>
      </c>
      <c r="O1819" s="360"/>
      <c r="P1819" s="2498">
        <v>700</v>
      </c>
      <c r="Q1819" s="14"/>
      <c r="R1819" s="3025"/>
      <c r="S1819" s="360" t="s">
        <v>104</v>
      </c>
      <c r="T1819" s="360"/>
      <c r="U1819" s="360"/>
      <c r="V1819" s="360"/>
      <c r="W1819" s="360" t="s">
        <v>198</v>
      </c>
      <c r="X1819" s="360"/>
      <c r="Y1819" s="400"/>
      <c r="Z1819" s="400"/>
      <c r="AA1819" s="400"/>
      <c r="AB1819" s="360"/>
      <c r="AC1819" s="3026"/>
      <c r="AD1819" s="400"/>
      <c r="AE1819" s="3027">
        <v>872790083417800</v>
      </c>
      <c r="AF1819" s="400">
        <v>12</v>
      </c>
      <c r="AG1819" s="400" t="s">
        <v>133</v>
      </c>
      <c r="AH1819" s="2796">
        <v>0.5</v>
      </c>
      <c r="AL1819" s="2938"/>
    </row>
    <row r="1820" spans="2:38" ht="15.5" customHeight="1">
      <c r="B1820" s="83"/>
      <c r="C1820" s="14"/>
      <c r="D1820" s="14"/>
      <c r="E1820" s="14"/>
      <c r="F1820" s="2743" t="s">
        <v>2974</v>
      </c>
      <c r="G1820" s="80"/>
      <c r="H1820" s="80"/>
      <c r="I1820" s="80"/>
      <c r="J1820" s="332"/>
      <c r="K1820" s="292"/>
      <c r="L1820" s="292"/>
      <c r="M1820" s="311"/>
      <c r="N1820" s="288"/>
      <c r="O1820" s="292"/>
      <c r="P1820" s="145"/>
      <c r="Q1820" s="14"/>
      <c r="R1820" s="292"/>
      <c r="S1820" s="292"/>
      <c r="T1820" s="292"/>
      <c r="U1820" s="292"/>
      <c r="V1820" s="292"/>
      <c r="W1820" s="292"/>
      <c r="X1820" s="292"/>
      <c r="Y1820" s="292"/>
      <c r="Z1820" s="292"/>
      <c r="AA1820" s="292"/>
      <c r="AB1820" s="292"/>
      <c r="AC1820" s="2096"/>
      <c r="AD1820" s="292"/>
      <c r="AE1820" s="288"/>
      <c r="AF1820" s="292"/>
      <c r="AG1820" s="292"/>
      <c r="AH1820" s="688"/>
      <c r="AI1820"/>
      <c r="AL1820" s="2938"/>
    </row>
    <row r="1821" spans="2:38">
      <c r="B1821" s="561" t="s">
        <v>2972</v>
      </c>
      <c r="C1821" s="1461" t="s">
        <v>2766</v>
      </c>
      <c r="D1821" s="1461" t="s">
        <v>2193</v>
      </c>
      <c r="E1821" s="1655"/>
      <c r="F1821" s="3031">
        <v>913700630766</v>
      </c>
      <c r="G1821" s="3032">
        <v>8711500913975</v>
      </c>
      <c r="H1821" s="2368" t="s">
        <v>1942</v>
      </c>
      <c r="I1821" s="3032" t="s">
        <v>1943</v>
      </c>
      <c r="J1821" s="382"/>
      <c r="K1821" s="421"/>
      <c r="L1821" s="400"/>
      <c r="M1821" s="421"/>
      <c r="N1821" s="3027">
        <v>5</v>
      </c>
      <c r="O1821" s="360"/>
      <c r="P1821" s="3270">
        <v>720</v>
      </c>
      <c r="Q1821" s="14"/>
      <c r="R1821" s="3025"/>
      <c r="S1821" s="360" t="s">
        <v>104</v>
      </c>
      <c r="T1821" s="360"/>
      <c r="U1821" s="360"/>
      <c r="V1821" s="360"/>
      <c r="W1821" s="360" t="s">
        <v>198</v>
      </c>
      <c r="X1821" s="360"/>
      <c r="Y1821" s="400"/>
      <c r="Z1821" s="400"/>
      <c r="AA1821" s="400"/>
      <c r="AB1821" s="360"/>
      <c r="AC1821" s="3026"/>
      <c r="AD1821" s="400"/>
      <c r="AE1821" s="3027">
        <v>871150091397530</v>
      </c>
      <c r="AF1821" s="400">
        <v>12</v>
      </c>
      <c r="AG1821" s="400" t="s">
        <v>133</v>
      </c>
      <c r="AH1821" s="2796">
        <v>0.5</v>
      </c>
      <c r="AL1821" s="2938"/>
    </row>
    <row r="1822" spans="2:38">
      <c r="B1822" s="121"/>
      <c r="C1822" s="834" t="s">
        <v>2766</v>
      </c>
      <c r="D1822" s="834" t="s">
        <v>2193</v>
      </c>
      <c r="E1822" s="1656"/>
      <c r="F1822" s="3033">
        <v>913700630866</v>
      </c>
      <c r="G1822" s="3034">
        <v>8711500913999</v>
      </c>
      <c r="H1822" s="2367" t="s">
        <v>1944</v>
      </c>
      <c r="I1822" s="3035" t="s">
        <v>1945</v>
      </c>
      <c r="J1822" s="432"/>
      <c r="K1822" s="429"/>
      <c r="L1822" s="428"/>
      <c r="M1822" s="429"/>
      <c r="N1822" s="3036">
        <v>5</v>
      </c>
      <c r="O1822" s="456"/>
      <c r="P1822" s="3272">
        <v>770</v>
      </c>
      <c r="Q1822" s="14"/>
      <c r="R1822" s="3028"/>
      <c r="S1822" s="456" t="s">
        <v>104</v>
      </c>
      <c r="T1822" s="456"/>
      <c r="U1822" s="456"/>
      <c r="V1822" s="456"/>
      <c r="W1822" s="456" t="s">
        <v>198</v>
      </c>
      <c r="X1822" s="456"/>
      <c r="Y1822" s="428"/>
      <c r="Z1822" s="428"/>
      <c r="AA1822" s="428"/>
      <c r="AB1822" s="456"/>
      <c r="AC1822" s="3029"/>
      <c r="AD1822" s="428"/>
      <c r="AE1822" s="3030">
        <v>871150091399930</v>
      </c>
      <c r="AF1822" s="428">
        <v>12</v>
      </c>
      <c r="AG1822" s="428" t="s">
        <v>133</v>
      </c>
      <c r="AH1822" s="2786">
        <v>0.5</v>
      </c>
      <c r="AL1822" s="2938"/>
    </row>
    <row r="1823" spans="2:38" ht="15.5" customHeight="1">
      <c r="B1823" s="83"/>
      <c r="C1823" s="14"/>
      <c r="D1823" s="14"/>
      <c r="E1823" s="14"/>
      <c r="F1823" s="2743" t="s">
        <v>2974</v>
      </c>
      <c r="G1823" s="80"/>
      <c r="H1823" s="80"/>
      <c r="I1823" s="80"/>
      <c r="J1823" s="332"/>
      <c r="K1823" s="292"/>
      <c r="L1823" s="292"/>
      <c r="M1823" s="311"/>
      <c r="N1823" s="288"/>
      <c r="O1823" s="292"/>
      <c r="P1823" s="145"/>
      <c r="Q1823" s="14"/>
      <c r="R1823" s="292"/>
      <c r="S1823" s="292"/>
      <c r="T1823" s="292"/>
      <c r="U1823" s="292"/>
      <c r="V1823" s="292"/>
      <c r="W1823" s="292"/>
      <c r="X1823" s="292"/>
      <c r="Y1823" s="292"/>
      <c r="Z1823" s="292"/>
      <c r="AA1823" s="292"/>
      <c r="AB1823" s="292"/>
      <c r="AC1823" s="2096"/>
      <c r="AD1823" s="292"/>
      <c r="AE1823" s="288"/>
      <c r="AF1823" s="292"/>
      <c r="AG1823" s="292"/>
      <c r="AH1823" s="688"/>
      <c r="AI1823"/>
      <c r="AL1823" s="2938"/>
    </row>
    <row r="1824" spans="2:38">
      <c r="B1824" s="1657" t="s">
        <v>2973</v>
      </c>
      <c r="C1824" s="1395" t="s">
        <v>2766</v>
      </c>
      <c r="D1824" s="1395" t="s">
        <v>2193</v>
      </c>
      <c r="E1824" s="1501"/>
      <c r="F1824" s="3019">
        <v>913700626566</v>
      </c>
      <c r="G1824" s="3020">
        <v>8711500880758</v>
      </c>
      <c r="H1824" s="3021" t="s">
        <v>1946</v>
      </c>
      <c r="I1824" s="3020" t="s">
        <v>1941</v>
      </c>
      <c r="J1824" s="1642"/>
      <c r="K1824" s="1397"/>
      <c r="L1824" s="1513"/>
      <c r="M1824" s="1397"/>
      <c r="N1824" s="3022">
        <v>5</v>
      </c>
      <c r="O1824" s="1362"/>
      <c r="P1824" s="2509">
        <v>1350</v>
      </c>
      <c r="Q1824" s="14"/>
      <c r="R1824" s="3023"/>
      <c r="S1824" s="1362" t="s">
        <v>104</v>
      </c>
      <c r="T1824" s="1362"/>
      <c r="U1824" s="1362"/>
      <c r="V1824" s="1362"/>
      <c r="W1824" s="1362" t="s">
        <v>198</v>
      </c>
      <c r="X1824" s="1362"/>
      <c r="Y1824" s="1513"/>
      <c r="Z1824" s="1513"/>
      <c r="AA1824" s="1513"/>
      <c r="AB1824" s="1362"/>
      <c r="AC1824" s="3024"/>
      <c r="AD1824" s="1513"/>
      <c r="AE1824" s="3022">
        <v>872790080972500</v>
      </c>
      <c r="AF1824" s="1513">
        <v>12</v>
      </c>
      <c r="AG1824" s="1513" t="s">
        <v>133</v>
      </c>
      <c r="AH1824" s="2926">
        <v>0.5</v>
      </c>
      <c r="AL1824" s="2938"/>
    </row>
    <row r="1825" spans="2:38" ht="14.5" customHeight="1">
      <c r="B1825" s="1427"/>
      <c r="C1825" s="893"/>
      <c r="D1825" s="893"/>
      <c r="E1825" s="96"/>
      <c r="F1825" s="2743" t="s">
        <v>2975</v>
      </c>
      <c r="G1825" s="111"/>
      <c r="H1825" s="2376"/>
      <c r="I1825" s="1653"/>
      <c r="J1825" s="145"/>
      <c r="K1825" s="145"/>
      <c r="L1825" s="404"/>
      <c r="M1825" s="404"/>
      <c r="N1825" s="1654"/>
      <c r="O1825" s="145"/>
      <c r="P1825" s="2525"/>
      <c r="Q1825" s="14"/>
      <c r="R1825" s="145"/>
      <c r="S1825" s="145"/>
      <c r="T1825" s="145"/>
      <c r="U1825" s="145"/>
      <c r="V1825" s="145"/>
      <c r="W1825" s="145"/>
      <c r="X1825" s="145"/>
      <c r="Y1825" s="404"/>
      <c r="Z1825" s="404"/>
      <c r="AA1825" s="404"/>
      <c r="AB1825" s="145"/>
      <c r="AC1825" s="1654"/>
      <c r="AD1825" s="404"/>
      <c r="AE1825" s="2669"/>
      <c r="AF1825" s="145"/>
      <c r="AG1825" s="145"/>
      <c r="AH1825" s="2828"/>
      <c r="AI1825"/>
      <c r="AL1825" s="2938"/>
    </row>
    <row r="1826" spans="2:38" ht="14.5" customHeight="1">
      <c r="B1826" s="14"/>
      <c r="C1826" s="14"/>
      <c r="D1826" s="14"/>
      <c r="E1826" s="8"/>
      <c r="F1826" s="28"/>
      <c r="G1826" s="28"/>
      <c r="H1826" s="2377"/>
      <c r="I1826" s="4"/>
      <c r="J1826" s="145"/>
      <c r="K1826" s="145"/>
      <c r="L1826" s="404"/>
      <c r="M1826" s="404"/>
      <c r="N1826" s="280"/>
      <c r="O1826" s="145"/>
      <c r="P1826" s="145"/>
      <c r="Q1826" s="14"/>
      <c r="R1826" s="145"/>
      <c r="S1826" s="145"/>
      <c r="T1826" s="145"/>
      <c r="U1826" s="145"/>
      <c r="V1826" s="145"/>
      <c r="W1826" s="145"/>
      <c r="X1826" s="145"/>
      <c r="Y1826" s="404"/>
      <c r="Z1826" s="404"/>
      <c r="AA1826" s="404"/>
      <c r="AB1826" s="145"/>
      <c r="AC1826" s="280"/>
      <c r="AD1826" s="404"/>
      <c r="AE1826" s="2670"/>
      <c r="AF1826" s="145"/>
      <c r="AG1826" s="145"/>
      <c r="AH1826" s="2828"/>
      <c r="AI1826"/>
      <c r="AL1826" s="2938"/>
    </row>
    <row r="1827" spans="2:38" s="1484" customFormat="1" ht="15" customHeight="1">
      <c r="B1827" s="1484" t="s">
        <v>2956</v>
      </c>
      <c r="J1827" s="1666"/>
      <c r="K1827" s="1666"/>
      <c r="L1827" s="1901"/>
      <c r="M1827" s="1666"/>
      <c r="N1827" s="1666"/>
      <c r="O1827" s="1666"/>
      <c r="P1827" s="33"/>
      <c r="R1827" s="1666"/>
      <c r="S1827" s="1666"/>
      <c r="T1827" s="1666"/>
      <c r="U1827" s="1666"/>
      <c r="V1827" s="1666"/>
      <c r="W1827" s="1666"/>
      <c r="X1827" s="1666"/>
      <c r="Y1827" s="1901"/>
      <c r="Z1827" s="1901"/>
      <c r="AA1827" s="1901"/>
      <c r="AB1827" s="1666"/>
      <c r="AC1827" s="2483"/>
      <c r="AD1827" s="1901"/>
      <c r="AE1827" s="1666"/>
      <c r="AF1827" s="1666"/>
      <c r="AG1827" s="1666"/>
      <c r="AH1827" s="2791"/>
      <c r="AJ1827"/>
      <c r="AK1827" s="2933"/>
      <c r="AL1827" s="2938"/>
    </row>
    <row r="1828" spans="2:38">
      <c r="B1828" s="561" t="s">
        <v>1947</v>
      </c>
      <c r="C1828" s="1461" t="s">
        <v>2766</v>
      </c>
      <c r="D1828" s="1461" t="s">
        <v>2193</v>
      </c>
      <c r="E1828" s="1462"/>
      <c r="F1828" s="2999">
        <v>913700421366</v>
      </c>
      <c r="G1828" s="3000">
        <v>8711500536808</v>
      </c>
      <c r="H1828" s="3001" t="s">
        <v>1948</v>
      </c>
      <c r="I1828" s="3001" t="s">
        <v>1949</v>
      </c>
      <c r="J1828" s="326"/>
      <c r="K1828" s="270"/>
      <c r="L1828" s="269"/>
      <c r="M1828" s="270"/>
      <c r="N1828" s="3002">
        <v>3</v>
      </c>
      <c r="O1828" s="295"/>
      <c r="P1828" s="2502">
        <v>420</v>
      </c>
      <c r="Q1828" s="14"/>
      <c r="R1828" s="1780"/>
      <c r="S1828" s="295" t="s">
        <v>104</v>
      </c>
      <c r="T1828" s="295"/>
      <c r="U1828" s="295"/>
      <c r="V1828" s="295"/>
      <c r="W1828" s="295" t="s">
        <v>3038</v>
      </c>
      <c r="X1828" s="295"/>
      <c r="Y1828" s="269"/>
      <c r="Z1828" s="269"/>
      <c r="AA1828" s="269"/>
      <c r="AB1828" s="295"/>
      <c r="AC1828" s="1189"/>
      <c r="AD1828" s="269"/>
      <c r="AE1828" s="3015">
        <v>871150053680830</v>
      </c>
      <c r="AF1828" s="269">
        <v>50</v>
      </c>
      <c r="AG1828" s="269" t="s">
        <v>133</v>
      </c>
      <c r="AH1828" s="2782">
        <v>0.5</v>
      </c>
      <c r="AL1828" s="2938"/>
    </row>
    <row r="1829" spans="2:38">
      <c r="B1829" s="120"/>
      <c r="C1829" s="557" t="s">
        <v>2766</v>
      </c>
      <c r="D1829" s="557" t="s">
        <v>2193</v>
      </c>
      <c r="E1829" s="1463"/>
      <c r="F1829" s="3003">
        <v>913700421766</v>
      </c>
      <c r="G1829" s="3004">
        <v>8711500536822</v>
      </c>
      <c r="H1829" s="3005" t="s">
        <v>1950</v>
      </c>
      <c r="I1829" s="3005" t="s">
        <v>1951</v>
      </c>
      <c r="J1829" s="324"/>
      <c r="K1829" s="272"/>
      <c r="L1829" s="271"/>
      <c r="M1829" s="272"/>
      <c r="N1829" s="3006">
        <v>3</v>
      </c>
      <c r="O1829" s="291"/>
      <c r="P1829" s="2503">
        <v>420</v>
      </c>
      <c r="Q1829" s="14"/>
      <c r="R1829" s="1784"/>
      <c r="S1829" s="291" t="s">
        <v>104</v>
      </c>
      <c r="T1829" s="291"/>
      <c r="U1829" s="291"/>
      <c r="V1829" s="291"/>
      <c r="W1829" s="291" t="s">
        <v>3038</v>
      </c>
      <c r="X1829" s="291"/>
      <c r="Y1829" s="271"/>
      <c r="Z1829" s="271"/>
      <c r="AA1829" s="271"/>
      <c r="AB1829" s="291"/>
      <c r="AC1829" s="1187"/>
      <c r="AD1829" s="271"/>
      <c r="AE1829" s="3016">
        <v>871150053682230</v>
      </c>
      <c r="AF1829" s="271">
        <v>50</v>
      </c>
      <c r="AG1829" s="271" t="s">
        <v>133</v>
      </c>
      <c r="AH1829" s="2779">
        <v>0.5</v>
      </c>
      <c r="AL1829" s="2938"/>
    </row>
    <row r="1830" spans="2:38" ht="14" customHeight="1">
      <c r="B1830" s="2210"/>
      <c r="C1830" s="557" t="s">
        <v>2766</v>
      </c>
      <c r="D1830" s="557" t="s">
        <v>2193</v>
      </c>
      <c r="E1830" s="1463"/>
      <c r="F1830" s="3003">
        <v>913700418366</v>
      </c>
      <c r="G1830" s="3004">
        <v>8711500536464</v>
      </c>
      <c r="H1830" s="3005" t="s">
        <v>1952</v>
      </c>
      <c r="I1830" s="3005" t="s">
        <v>1918</v>
      </c>
      <c r="J1830" s="324"/>
      <c r="K1830" s="272"/>
      <c r="L1830" s="271"/>
      <c r="M1830" s="272"/>
      <c r="N1830" s="3006">
        <v>3</v>
      </c>
      <c r="O1830" s="291"/>
      <c r="P1830" s="2503">
        <v>430</v>
      </c>
      <c r="Q1830" s="14"/>
      <c r="R1830" s="1784"/>
      <c r="S1830" s="291" t="s">
        <v>104</v>
      </c>
      <c r="T1830" s="291"/>
      <c r="U1830" s="291"/>
      <c r="V1830" s="291"/>
      <c r="W1830" s="291" t="s">
        <v>3038</v>
      </c>
      <c r="X1830" s="291"/>
      <c r="Y1830" s="271"/>
      <c r="Z1830" s="271"/>
      <c r="AA1830" s="271"/>
      <c r="AB1830" s="291"/>
      <c r="AC1830" s="1187"/>
      <c r="AD1830" s="271"/>
      <c r="AE1830" s="3016">
        <v>871150053646430</v>
      </c>
      <c r="AF1830" s="271">
        <v>50</v>
      </c>
      <c r="AG1830" s="271" t="s">
        <v>133</v>
      </c>
      <c r="AH1830" s="2779">
        <v>0.5</v>
      </c>
      <c r="AL1830" s="2938"/>
    </row>
    <row r="1831" spans="2:38">
      <c r="B1831" s="120"/>
      <c r="C1831" s="557" t="s">
        <v>2766</v>
      </c>
      <c r="D1831" s="557" t="s">
        <v>2193</v>
      </c>
      <c r="E1831" s="1463"/>
      <c r="F1831" s="3003">
        <v>913700418066</v>
      </c>
      <c r="G1831" s="3004">
        <v>8711500536402</v>
      </c>
      <c r="H1831" s="3005" t="s">
        <v>1953</v>
      </c>
      <c r="I1831" s="3005" t="s">
        <v>1954</v>
      </c>
      <c r="J1831" s="324"/>
      <c r="K1831" s="272"/>
      <c r="L1831" s="271"/>
      <c r="M1831" s="272"/>
      <c r="N1831" s="3006">
        <v>3</v>
      </c>
      <c r="O1831" s="291"/>
      <c r="P1831" s="2503">
        <v>430</v>
      </c>
      <c r="Q1831" s="14"/>
      <c r="R1831" s="1784"/>
      <c r="S1831" s="291" t="s">
        <v>104</v>
      </c>
      <c r="T1831" s="291"/>
      <c r="U1831" s="291"/>
      <c r="V1831" s="291"/>
      <c r="W1831" s="291" t="s">
        <v>3038</v>
      </c>
      <c r="X1831" s="291"/>
      <c r="Y1831" s="271"/>
      <c r="Z1831" s="271"/>
      <c r="AA1831" s="271"/>
      <c r="AB1831" s="291"/>
      <c r="AC1831" s="1187"/>
      <c r="AD1831" s="271"/>
      <c r="AE1831" s="3016">
        <v>871150053640230</v>
      </c>
      <c r="AF1831" s="271">
        <v>50</v>
      </c>
      <c r="AG1831" s="271" t="s">
        <v>133</v>
      </c>
      <c r="AH1831" s="2779">
        <v>0.5</v>
      </c>
      <c r="AL1831" s="2938"/>
    </row>
    <row r="1832" spans="2:38">
      <c r="B1832" s="121"/>
      <c r="C1832" s="834" t="s">
        <v>2766</v>
      </c>
      <c r="D1832" s="834" t="s">
        <v>2193</v>
      </c>
      <c r="E1832" s="1483"/>
      <c r="F1832" s="3007">
        <v>913700417966</v>
      </c>
      <c r="G1832" s="3008">
        <v>8711500536389</v>
      </c>
      <c r="H1832" s="3009" t="s">
        <v>1955</v>
      </c>
      <c r="I1832" s="3009" t="s">
        <v>1954</v>
      </c>
      <c r="J1832" s="431"/>
      <c r="K1832" s="274"/>
      <c r="L1832" s="273"/>
      <c r="M1832" s="274"/>
      <c r="N1832" s="3010">
        <v>3</v>
      </c>
      <c r="O1832" s="284"/>
      <c r="P1832" s="2504">
        <v>430</v>
      </c>
      <c r="Q1832" s="14"/>
      <c r="R1832" s="1782"/>
      <c r="S1832" s="284" t="s">
        <v>104</v>
      </c>
      <c r="T1832" s="284"/>
      <c r="U1832" s="284"/>
      <c r="V1832" s="284"/>
      <c r="W1832" s="284" t="s">
        <v>3038</v>
      </c>
      <c r="X1832" s="284"/>
      <c r="Y1832" s="273"/>
      <c r="Z1832" s="273"/>
      <c r="AA1832" s="273"/>
      <c r="AB1832" s="284"/>
      <c r="AC1832" s="1188"/>
      <c r="AD1832" s="273"/>
      <c r="AE1832" s="3017">
        <v>871150053638930</v>
      </c>
      <c r="AF1832" s="273">
        <v>50</v>
      </c>
      <c r="AG1832" s="273" t="s">
        <v>133</v>
      </c>
      <c r="AH1832" s="2780">
        <v>0.5</v>
      </c>
      <c r="AL1832" s="2938"/>
    </row>
    <row r="1833" spans="2:38">
      <c r="B1833" s="211" t="s">
        <v>1956</v>
      </c>
      <c r="C1833" s="832" t="s">
        <v>2766</v>
      </c>
      <c r="D1833" s="832" t="s">
        <v>2193</v>
      </c>
      <c r="E1833" s="1490"/>
      <c r="F1833" s="3011">
        <v>913700422866</v>
      </c>
      <c r="G1833" s="3012">
        <v>8711500931429</v>
      </c>
      <c r="H1833" s="3013" t="s">
        <v>1957</v>
      </c>
      <c r="I1833" s="3013" t="s">
        <v>1958</v>
      </c>
      <c r="J1833" s="323"/>
      <c r="K1833" s="286"/>
      <c r="L1833" s="282"/>
      <c r="M1833" s="286"/>
      <c r="N1833" s="3006">
        <v>3</v>
      </c>
      <c r="O1833" s="283"/>
      <c r="P1833" s="2505">
        <v>360</v>
      </c>
      <c r="Q1833" s="14"/>
      <c r="R1833" s="1781"/>
      <c r="S1833" s="283" t="s">
        <v>104</v>
      </c>
      <c r="T1833" s="283"/>
      <c r="U1833" s="283"/>
      <c r="V1833" s="283"/>
      <c r="W1833" s="283" t="s">
        <v>3038</v>
      </c>
      <c r="X1833" s="283"/>
      <c r="Y1833" s="282"/>
      <c r="Z1833" s="282"/>
      <c r="AA1833" s="282"/>
      <c r="AB1833" s="283"/>
      <c r="AC1833" s="1187"/>
      <c r="AD1833" s="282"/>
      <c r="AE1833" s="3018">
        <v>871150093142930</v>
      </c>
      <c r="AF1833" s="282">
        <v>50</v>
      </c>
      <c r="AG1833" s="282" t="s">
        <v>133</v>
      </c>
      <c r="AH1833" s="2781">
        <v>0.5</v>
      </c>
      <c r="AL1833" s="2938"/>
    </row>
    <row r="1834" spans="2:38">
      <c r="B1834" s="120"/>
      <c r="C1834" s="557" t="s">
        <v>2766</v>
      </c>
      <c r="D1834" s="557" t="s">
        <v>2193</v>
      </c>
      <c r="E1834" s="1463"/>
      <c r="F1834" s="3003">
        <v>913700423266</v>
      </c>
      <c r="G1834" s="3004">
        <v>8711500931405</v>
      </c>
      <c r="H1834" s="3005" t="s">
        <v>1959</v>
      </c>
      <c r="I1834" s="3005" t="s">
        <v>1960</v>
      </c>
      <c r="J1834" s="324"/>
      <c r="K1834" s="272"/>
      <c r="L1834" s="271"/>
      <c r="M1834" s="272"/>
      <c r="N1834" s="3006">
        <v>3</v>
      </c>
      <c r="O1834" s="291"/>
      <c r="P1834" s="2503">
        <v>360</v>
      </c>
      <c r="Q1834" s="14"/>
      <c r="R1834" s="1784"/>
      <c r="S1834" s="291" t="s">
        <v>104</v>
      </c>
      <c r="T1834" s="291"/>
      <c r="U1834" s="291"/>
      <c r="V1834" s="291"/>
      <c r="W1834" s="291" t="s">
        <v>3038</v>
      </c>
      <c r="X1834" s="291"/>
      <c r="Y1834" s="271"/>
      <c r="Z1834" s="271"/>
      <c r="AA1834" s="271"/>
      <c r="AB1834" s="291"/>
      <c r="AC1834" s="1187"/>
      <c r="AD1834" s="271"/>
      <c r="AE1834" s="3016">
        <v>871150093140530</v>
      </c>
      <c r="AF1834" s="271">
        <v>50</v>
      </c>
      <c r="AG1834" s="271" t="s">
        <v>133</v>
      </c>
      <c r="AH1834" s="2779">
        <v>0.5</v>
      </c>
      <c r="AL1834" s="2938"/>
    </row>
    <row r="1835" spans="2:38">
      <c r="B1835" s="120"/>
      <c r="C1835" s="557" t="s">
        <v>2766</v>
      </c>
      <c r="D1835" s="557" t="s">
        <v>2193</v>
      </c>
      <c r="E1835" s="1463"/>
      <c r="F1835" s="3003">
        <v>913700423466</v>
      </c>
      <c r="G1835" s="3004">
        <v>8711500928023</v>
      </c>
      <c r="H1835" s="3005" t="s">
        <v>1961</v>
      </c>
      <c r="I1835" s="3005" t="s">
        <v>1962</v>
      </c>
      <c r="J1835" s="324"/>
      <c r="K1835" s="272"/>
      <c r="L1835" s="271"/>
      <c r="M1835" s="272"/>
      <c r="N1835" s="3006">
        <v>3</v>
      </c>
      <c r="O1835" s="291"/>
      <c r="P1835" s="2503">
        <v>360</v>
      </c>
      <c r="Q1835" s="14"/>
      <c r="R1835" s="1784"/>
      <c r="S1835" s="291" t="s">
        <v>104</v>
      </c>
      <c r="T1835" s="291"/>
      <c r="U1835" s="291"/>
      <c r="V1835" s="291"/>
      <c r="W1835" s="291" t="s">
        <v>3038</v>
      </c>
      <c r="X1835" s="291"/>
      <c r="Y1835" s="271"/>
      <c r="Z1835" s="271"/>
      <c r="AA1835" s="271"/>
      <c r="AB1835" s="291"/>
      <c r="AC1835" s="1187"/>
      <c r="AD1835" s="271"/>
      <c r="AE1835" s="3016">
        <v>871150092802330</v>
      </c>
      <c r="AF1835" s="271">
        <v>50</v>
      </c>
      <c r="AG1835" s="271" t="s">
        <v>133</v>
      </c>
      <c r="AH1835" s="2779">
        <v>0.5</v>
      </c>
      <c r="AL1835" s="2938"/>
    </row>
    <row r="1836" spans="2:38">
      <c r="B1836" s="121"/>
      <c r="C1836" s="834" t="s">
        <v>2766</v>
      </c>
      <c r="D1836" s="834" t="s">
        <v>2193</v>
      </c>
      <c r="E1836" s="1483"/>
      <c r="F1836" s="3007">
        <v>913700420666</v>
      </c>
      <c r="G1836" s="3008">
        <v>8711500910400</v>
      </c>
      <c r="H1836" s="3009" t="s">
        <v>1963</v>
      </c>
      <c r="I1836" s="3009" t="s">
        <v>1964</v>
      </c>
      <c r="J1836" s="431"/>
      <c r="K1836" s="274"/>
      <c r="L1836" s="273"/>
      <c r="M1836" s="274"/>
      <c r="N1836" s="3014">
        <v>3</v>
      </c>
      <c r="O1836" s="284"/>
      <c r="P1836" s="2504">
        <v>400</v>
      </c>
      <c r="Q1836" s="14"/>
      <c r="R1836" s="1782"/>
      <c r="S1836" s="284" t="s">
        <v>104</v>
      </c>
      <c r="T1836" s="284"/>
      <c r="U1836" s="284"/>
      <c r="V1836" s="284"/>
      <c r="W1836" s="284" t="s">
        <v>3038</v>
      </c>
      <c r="X1836" s="284"/>
      <c r="Y1836" s="273"/>
      <c r="Z1836" s="273"/>
      <c r="AA1836" s="273"/>
      <c r="AB1836" s="284"/>
      <c r="AC1836" s="1192"/>
      <c r="AD1836" s="273"/>
      <c r="AE1836" s="3017">
        <v>871150091040030</v>
      </c>
      <c r="AF1836" s="273">
        <v>50</v>
      </c>
      <c r="AG1836" s="273" t="s">
        <v>133</v>
      </c>
      <c r="AH1836" s="2780">
        <v>0.5</v>
      </c>
      <c r="AL1836" s="2938"/>
    </row>
    <row r="1837" spans="2:38" ht="14.5" customHeight="1">
      <c r="B1837" s="14"/>
      <c r="C1837" s="14"/>
      <c r="D1837" s="14"/>
      <c r="E1837" s="14"/>
      <c r="F1837" s="28"/>
      <c r="G1837" s="89"/>
      <c r="H1837" s="2378"/>
      <c r="I1837" s="4"/>
      <c r="J1837" s="145"/>
      <c r="K1837" s="145"/>
      <c r="L1837" s="404"/>
      <c r="M1837" s="404"/>
      <c r="N1837" s="280"/>
      <c r="O1837" s="145"/>
      <c r="P1837" s="705"/>
      <c r="Q1837" s="14"/>
      <c r="R1837" s="145"/>
      <c r="S1837" s="145"/>
      <c r="T1837" s="145"/>
      <c r="U1837" s="145"/>
      <c r="V1837" s="145"/>
      <c r="W1837" s="145"/>
      <c r="X1837" s="145"/>
      <c r="Y1837" s="404"/>
      <c r="Z1837" s="404"/>
      <c r="AA1837" s="404"/>
      <c r="AB1837" s="145"/>
      <c r="AC1837" s="280"/>
      <c r="AD1837" s="404"/>
      <c r="AE1837" s="2671"/>
      <c r="AF1837" s="145"/>
      <c r="AG1837" s="145"/>
      <c r="AH1837" s="2828"/>
      <c r="AI1837"/>
      <c r="AL1837" s="2938"/>
    </row>
    <row r="1838" spans="2:38" s="1484" customFormat="1" ht="15" customHeight="1">
      <c r="B1838" s="1484" t="s">
        <v>2957</v>
      </c>
      <c r="J1838" s="1666"/>
      <c r="K1838" s="1666"/>
      <c r="L1838" s="1901"/>
      <c r="M1838" s="1666"/>
      <c r="N1838" s="1666"/>
      <c r="O1838" s="1666"/>
      <c r="P1838" s="33"/>
      <c r="R1838" s="1666"/>
      <c r="S1838" s="1666"/>
      <c r="T1838" s="1666"/>
      <c r="U1838" s="1666"/>
      <c r="V1838" s="1666"/>
      <c r="W1838" s="1666"/>
      <c r="X1838" s="1666"/>
      <c r="Y1838" s="1901"/>
      <c r="Z1838" s="1901"/>
      <c r="AA1838" s="1901"/>
      <c r="AB1838" s="1666"/>
      <c r="AC1838" s="2483"/>
      <c r="AD1838" s="1901"/>
      <c r="AE1838" s="1666"/>
      <c r="AF1838" s="1666"/>
      <c r="AG1838" s="1666"/>
      <c r="AH1838" s="2791"/>
      <c r="AJ1838"/>
      <c r="AK1838" s="2933"/>
      <c r="AL1838" s="2938"/>
    </row>
    <row r="1839" spans="2:38">
      <c r="B1839" s="561" t="s">
        <v>2976</v>
      </c>
      <c r="C1839" s="1461" t="s">
        <v>2766</v>
      </c>
      <c r="D1839" s="1461" t="s">
        <v>2193</v>
      </c>
      <c r="E1839" s="1462"/>
      <c r="F1839" s="92">
        <v>913712008766</v>
      </c>
      <c r="G1839" s="38">
        <v>8718696531518</v>
      </c>
      <c r="H1839" s="50" t="s">
        <v>1965</v>
      </c>
      <c r="I1839" s="50" t="s">
        <v>1966</v>
      </c>
      <c r="J1839" s="326"/>
      <c r="K1839" s="1514"/>
      <c r="L1839" s="269"/>
      <c r="M1839" s="314"/>
      <c r="N1839" s="295">
        <v>5</v>
      </c>
      <c r="O1839" s="1634"/>
      <c r="P1839" s="1986">
        <v>1560</v>
      </c>
      <c r="Q1839" s="14"/>
      <c r="R1839" s="1783"/>
      <c r="S1839" s="1634"/>
      <c r="T1839" s="1634"/>
      <c r="U1839" s="1634"/>
      <c r="V1839" s="1634"/>
      <c r="W1839" s="295" t="s">
        <v>198</v>
      </c>
      <c r="X1839" s="295"/>
      <c r="Y1839" s="269"/>
      <c r="Z1839" s="269"/>
      <c r="AA1839" s="269"/>
      <c r="AB1839" s="1634"/>
      <c r="AC1839" s="295"/>
      <c r="AD1839" s="269"/>
      <c r="AE1839" s="269">
        <v>871869653151800</v>
      </c>
      <c r="AF1839" s="269">
        <v>12</v>
      </c>
      <c r="AG1839" s="269" t="s">
        <v>133</v>
      </c>
      <c r="AH1839" s="2782">
        <v>0.5</v>
      </c>
      <c r="AL1839" s="2938"/>
    </row>
    <row r="1840" spans="2:38">
      <c r="B1840" s="120"/>
      <c r="C1840" s="557" t="s">
        <v>2766</v>
      </c>
      <c r="D1840" s="557" t="s">
        <v>2193</v>
      </c>
      <c r="E1840" s="1463"/>
      <c r="F1840" s="91">
        <v>913712008866</v>
      </c>
      <c r="G1840" s="61">
        <v>8718696531556</v>
      </c>
      <c r="H1840" s="63" t="s">
        <v>1967</v>
      </c>
      <c r="I1840" s="63" t="s">
        <v>1966</v>
      </c>
      <c r="J1840" s="324"/>
      <c r="K1840" s="1075"/>
      <c r="L1840" s="271"/>
      <c r="M1840" s="307"/>
      <c r="N1840" s="283">
        <v>5</v>
      </c>
      <c r="O1840" s="308"/>
      <c r="P1840" s="743">
        <v>1850</v>
      </c>
      <c r="Q1840" s="14"/>
      <c r="R1840" s="1785"/>
      <c r="S1840" s="308"/>
      <c r="T1840" s="308"/>
      <c r="U1840" s="308"/>
      <c r="V1840" s="308"/>
      <c r="W1840" s="291" t="s">
        <v>198</v>
      </c>
      <c r="X1840" s="291"/>
      <c r="Y1840" s="271"/>
      <c r="Z1840" s="271"/>
      <c r="AA1840" s="271"/>
      <c r="AB1840" s="308"/>
      <c r="AC1840" s="283"/>
      <c r="AD1840" s="271"/>
      <c r="AE1840" s="271">
        <v>871869653155600</v>
      </c>
      <c r="AF1840" s="271">
        <v>12</v>
      </c>
      <c r="AG1840" s="271" t="s">
        <v>133</v>
      </c>
      <c r="AH1840" s="2779">
        <v>4</v>
      </c>
      <c r="AL1840" s="2938"/>
    </row>
    <row r="1841" spans="2:38">
      <c r="B1841" s="2211"/>
      <c r="C1841" s="834" t="s">
        <v>2766</v>
      </c>
      <c r="D1841" s="834" t="s">
        <v>2193</v>
      </c>
      <c r="E1841" s="1483"/>
      <c r="F1841" s="194">
        <v>913712008966</v>
      </c>
      <c r="G1841" s="47">
        <v>8718696531570</v>
      </c>
      <c r="H1841" s="250" t="s">
        <v>1968</v>
      </c>
      <c r="I1841" s="250" t="s">
        <v>1966</v>
      </c>
      <c r="J1841" s="431"/>
      <c r="K1841" s="1077"/>
      <c r="L1841" s="273"/>
      <c r="M1841" s="479"/>
      <c r="N1841" s="1477">
        <v>5</v>
      </c>
      <c r="O1841" s="1670"/>
      <c r="P1841" s="1532">
        <v>2000</v>
      </c>
      <c r="Q1841" s="14"/>
      <c r="R1841" s="1791"/>
      <c r="S1841" s="1670"/>
      <c r="T1841" s="1670"/>
      <c r="U1841" s="1670"/>
      <c r="V1841" s="1670"/>
      <c r="W1841" s="284" t="s">
        <v>198</v>
      </c>
      <c r="X1841" s="284"/>
      <c r="Y1841" s="273"/>
      <c r="Z1841" s="273"/>
      <c r="AA1841" s="273"/>
      <c r="AB1841" s="1670"/>
      <c r="AC1841" s="1477"/>
      <c r="AD1841" s="273"/>
      <c r="AE1841" s="273">
        <v>871869653157000</v>
      </c>
      <c r="AF1841" s="273">
        <v>12</v>
      </c>
      <c r="AG1841" s="273" t="s">
        <v>133</v>
      </c>
      <c r="AH1841" s="2780">
        <v>4</v>
      </c>
      <c r="AL1841" s="2938"/>
    </row>
    <row r="1842" spans="2:38" ht="14.5" customHeight="1">
      <c r="B1842" s="1427"/>
      <c r="C1842" s="893"/>
      <c r="D1842" s="893"/>
      <c r="E1842" s="96"/>
      <c r="F1842" s="2743" t="s">
        <v>2977</v>
      </c>
      <c r="G1842" s="111"/>
      <c r="H1842" s="2376"/>
      <c r="I1842" s="1653"/>
      <c r="J1842" s="145"/>
      <c r="K1842" s="145"/>
      <c r="L1842" s="404"/>
      <c r="M1842" s="404"/>
      <c r="N1842" s="1654"/>
      <c r="O1842" s="145"/>
      <c r="P1842" s="2525"/>
      <c r="Q1842" s="14"/>
      <c r="R1842" s="145"/>
      <c r="S1842" s="145"/>
      <c r="T1842" s="145"/>
      <c r="U1842" s="145"/>
      <c r="V1842" s="145"/>
      <c r="W1842" s="145"/>
      <c r="X1842" s="145"/>
      <c r="Y1842" s="404"/>
      <c r="Z1842" s="404"/>
      <c r="AA1842" s="404"/>
      <c r="AB1842" s="145"/>
      <c r="AC1842" s="1654"/>
      <c r="AD1842" s="404"/>
      <c r="AE1842" s="2669"/>
      <c r="AF1842" s="145"/>
      <c r="AG1842" s="145"/>
      <c r="AH1842" s="2828"/>
      <c r="AI1842"/>
      <c r="AL1842" s="2938"/>
    </row>
    <row r="1843" spans="2:38" ht="14.5" customHeight="1">
      <c r="B1843" s="14"/>
      <c r="C1843" s="14"/>
      <c r="D1843" s="14"/>
      <c r="E1843" s="14"/>
      <c r="F1843" s="28"/>
      <c r="G1843" s="89"/>
      <c r="H1843" s="2378"/>
      <c r="I1843" s="4"/>
      <c r="J1843" s="145"/>
      <c r="K1843" s="145"/>
      <c r="L1843" s="404"/>
      <c r="M1843" s="404"/>
      <c r="N1843" s="280"/>
      <c r="O1843" s="145"/>
      <c r="P1843" s="705"/>
      <c r="Q1843" s="14"/>
      <c r="R1843" s="145"/>
      <c r="S1843" s="145"/>
      <c r="T1843" s="145"/>
      <c r="U1843" s="145"/>
      <c r="V1843" s="145"/>
      <c r="W1843" s="145"/>
      <c r="X1843" s="145"/>
      <c r="Y1843" s="404"/>
      <c r="Z1843" s="404"/>
      <c r="AA1843" s="404"/>
      <c r="AB1843" s="145"/>
      <c r="AC1843" s="280"/>
      <c r="AD1843" s="404"/>
      <c r="AE1843" s="2671"/>
      <c r="AF1843" s="145"/>
      <c r="AG1843" s="145"/>
      <c r="AH1843" s="2828"/>
      <c r="AI1843"/>
      <c r="AL1843" s="2938"/>
    </row>
    <row r="1844" spans="2:38">
      <c r="B1844" s="561" t="s">
        <v>1969</v>
      </c>
      <c r="C1844" s="1461" t="s">
        <v>2766</v>
      </c>
      <c r="D1844" s="1461" t="s">
        <v>2193</v>
      </c>
      <c r="E1844" s="1462"/>
      <c r="F1844" s="92">
        <v>913700646266</v>
      </c>
      <c r="G1844" s="38">
        <v>8711500881632</v>
      </c>
      <c r="H1844" s="50" t="s">
        <v>1970</v>
      </c>
      <c r="I1844" s="50" t="s">
        <v>1971</v>
      </c>
      <c r="J1844" s="326"/>
      <c r="K1844" s="1514"/>
      <c r="L1844" s="269"/>
      <c r="M1844" s="314"/>
      <c r="N1844" s="295">
        <v>5</v>
      </c>
      <c r="O1844" s="1634"/>
      <c r="P1844" s="1986">
        <v>1400</v>
      </c>
      <c r="Q1844" s="14"/>
      <c r="R1844" s="1783"/>
      <c r="S1844" s="1634" t="s">
        <v>104</v>
      </c>
      <c r="T1844" s="1634"/>
      <c r="U1844" s="1634"/>
      <c r="V1844" s="1634"/>
      <c r="W1844" s="295" t="s">
        <v>198</v>
      </c>
      <c r="X1844" s="295"/>
      <c r="Y1844" s="269"/>
      <c r="Z1844" s="269"/>
      <c r="AA1844" s="269"/>
      <c r="AB1844" s="1634"/>
      <c r="AC1844" s="295"/>
      <c r="AD1844" s="269"/>
      <c r="AE1844" s="269">
        <v>872790089060000</v>
      </c>
      <c r="AF1844" s="269">
        <v>10</v>
      </c>
      <c r="AG1844" s="269" t="s">
        <v>133</v>
      </c>
      <c r="AH1844" s="2782">
        <v>0.5</v>
      </c>
      <c r="AL1844" s="2938"/>
    </row>
    <row r="1845" spans="2:38">
      <c r="B1845" s="2212"/>
      <c r="C1845" s="557" t="s">
        <v>2766</v>
      </c>
      <c r="D1845" s="557" t="s">
        <v>2193</v>
      </c>
      <c r="E1845" s="1463"/>
      <c r="F1845" s="91">
        <v>913700696066</v>
      </c>
      <c r="G1845" s="61">
        <v>8718291671596</v>
      </c>
      <c r="H1845" s="63" t="s">
        <v>1972</v>
      </c>
      <c r="I1845" s="63" t="s">
        <v>1971</v>
      </c>
      <c r="J1845" s="324"/>
      <c r="K1845" s="1075"/>
      <c r="L1845" s="271"/>
      <c r="M1845" s="307"/>
      <c r="N1845" s="283">
        <v>5</v>
      </c>
      <c r="O1845" s="308"/>
      <c r="P1845" s="743">
        <v>1270</v>
      </c>
      <c r="Q1845" s="14"/>
      <c r="R1845" s="1785"/>
      <c r="S1845" s="308" t="s">
        <v>104</v>
      </c>
      <c r="T1845" s="308"/>
      <c r="U1845" s="308"/>
      <c r="V1845" s="308"/>
      <c r="W1845" s="291" t="s">
        <v>198</v>
      </c>
      <c r="X1845" s="291"/>
      <c r="Y1845" s="271"/>
      <c r="Z1845" s="271"/>
      <c r="AA1845" s="271"/>
      <c r="AB1845" s="308"/>
      <c r="AC1845" s="283"/>
      <c r="AD1845" s="271"/>
      <c r="AE1845" s="271">
        <v>871829167159600</v>
      </c>
      <c r="AF1845" s="271">
        <v>12</v>
      </c>
      <c r="AG1845" s="271" t="s">
        <v>133</v>
      </c>
      <c r="AH1845" s="2779">
        <v>0.5</v>
      </c>
      <c r="AL1845" s="2938"/>
    </row>
    <row r="1846" spans="2:38">
      <c r="B1846" s="2212"/>
      <c r="C1846" s="557" t="s">
        <v>2766</v>
      </c>
      <c r="D1846" s="557" t="s">
        <v>2193</v>
      </c>
      <c r="E1846" s="1463"/>
      <c r="F1846" s="91">
        <v>913700683866</v>
      </c>
      <c r="G1846" s="61">
        <v>8718291233107</v>
      </c>
      <c r="H1846" s="63" t="s">
        <v>1973</v>
      </c>
      <c r="I1846" s="63" t="s">
        <v>1971</v>
      </c>
      <c r="J1846" s="324"/>
      <c r="K1846" s="1075"/>
      <c r="L1846" s="271"/>
      <c r="M1846" s="307"/>
      <c r="N1846" s="283">
        <v>5</v>
      </c>
      <c r="O1846" s="308"/>
      <c r="P1846" s="743">
        <v>1650</v>
      </c>
      <c r="Q1846" s="14"/>
      <c r="R1846" s="1785"/>
      <c r="S1846" s="308" t="s">
        <v>104</v>
      </c>
      <c r="T1846" s="308"/>
      <c r="U1846" s="308"/>
      <c r="V1846" s="308"/>
      <c r="W1846" s="291" t="s">
        <v>198</v>
      </c>
      <c r="X1846" s="291"/>
      <c r="Y1846" s="271"/>
      <c r="Z1846" s="271"/>
      <c r="AA1846" s="271"/>
      <c r="AB1846" s="308"/>
      <c r="AC1846" s="283"/>
      <c r="AD1846" s="271"/>
      <c r="AE1846" s="271">
        <v>871829123310700</v>
      </c>
      <c r="AF1846" s="271">
        <v>12</v>
      </c>
      <c r="AG1846" s="271" t="s">
        <v>133</v>
      </c>
      <c r="AH1846" s="2779">
        <v>0.5</v>
      </c>
      <c r="AL1846" s="2938"/>
    </row>
    <row r="1847" spans="2:38">
      <c r="B1847" s="2212"/>
      <c r="C1847" s="557" t="s">
        <v>2766</v>
      </c>
      <c r="D1847" s="557" t="s">
        <v>2193</v>
      </c>
      <c r="E1847" s="1463"/>
      <c r="F1847" s="91">
        <v>913700652766</v>
      </c>
      <c r="G1847" s="61">
        <v>8711500881687</v>
      </c>
      <c r="H1847" s="63" t="s">
        <v>1974</v>
      </c>
      <c r="I1847" s="63" t="s">
        <v>1971</v>
      </c>
      <c r="J1847" s="324"/>
      <c r="K1847" s="1075"/>
      <c r="L1847" s="271"/>
      <c r="M1847" s="307"/>
      <c r="N1847" s="283">
        <v>5</v>
      </c>
      <c r="O1847" s="308"/>
      <c r="P1847" s="743">
        <v>1100</v>
      </c>
      <c r="Q1847" s="14"/>
      <c r="R1847" s="1785"/>
      <c r="S1847" s="308" t="s">
        <v>104</v>
      </c>
      <c r="T1847" s="308"/>
      <c r="U1847" s="308"/>
      <c r="V1847" s="308"/>
      <c r="W1847" s="291" t="s">
        <v>198</v>
      </c>
      <c r="X1847" s="291"/>
      <c r="Y1847" s="271"/>
      <c r="Z1847" s="271"/>
      <c r="AA1847" s="271"/>
      <c r="AB1847" s="308"/>
      <c r="AC1847" s="283"/>
      <c r="AD1847" s="271"/>
      <c r="AE1847" s="271">
        <v>872790085962100</v>
      </c>
      <c r="AF1847" s="271">
        <v>12</v>
      </c>
      <c r="AG1847" s="271" t="s">
        <v>133</v>
      </c>
      <c r="AH1847" s="2779">
        <v>0.5</v>
      </c>
      <c r="AL1847" s="2938"/>
    </row>
    <row r="1848" spans="2:38">
      <c r="B1848" s="2212"/>
      <c r="C1848" s="557" t="s">
        <v>2766</v>
      </c>
      <c r="D1848" s="557" t="s">
        <v>2193</v>
      </c>
      <c r="E1848" s="1463"/>
      <c r="F1848" s="91">
        <v>913700653166</v>
      </c>
      <c r="G1848" s="61">
        <v>8711500881700</v>
      </c>
      <c r="H1848" s="63" t="s">
        <v>1975</v>
      </c>
      <c r="I1848" s="63" t="s">
        <v>1971</v>
      </c>
      <c r="J1848" s="324"/>
      <c r="K1848" s="1075"/>
      <c r="L1848" s="271"/>
      <c r="M1848" s="307"/>
      <c r="N1848" s="283">
        <v>5</v>
      </c>
      <c r="O1848" s="308"/>
      <c r="P1848" s="743">
        <v>1130</v>
      </c>
      <c r="Q1848" s="14"/>
      <c r="R1848" s="1785"/>
      <c r="S1848" s="308" t="s">
        <v>104</v>
      </c>
      <c r="T1848" s="308"/>
      <c r="U1848" s="308"/>
      <c r="V1848" s="308"/>
      <c r="W1848" s="291" t="s">
        <v>198</v>
      </c>
      <c r="X1848" s="291"/>
      <c r="Y1848" s="271"/>
      <c r="Z1848" s="271"/>
      <c r="AA1848" s="271"/>
      <c r="AB1848" s="308"/>
      <c r="AC1848" s="283"/>
      <c r="AD1848" s="271"/>
      <c r="AE1848" s="271">
        <v>872790085973700</v>
      </c>
      <c r="AF1848" s="271">
        <v>12</v>
      </c>
      <c r="AG1848" s="271" t="s">
        <v>133</v>
      </c>
      <c r="AH1848" s="2779">
        <v>1</v>
      </c>
      <c r="AL1848" s="2938"/>
    </row>
    <row r="1849" spans="2:38">
      <c r="B1849" s="2212"/>
      <c r="C1849" s="557" t="s">
        <v>2766</v>
      </c>
      <c r="D1849" s="557" t="s">
        <v>2193</v>
      </c>
      <c r="E1849" s="1463"/>
      <c r="F1849" s="91">
        <v>913700665166</v>
      </c>
      <c r="G1849" s="61">
        <v>8727900933659</v>
      </c>
      <c r="H1849" s="63" t="s">
        <v>1976</v>
      </c>
      <c r="I1849" s="63" t="s">
        <v>1971</v>
      </c>
      <c r="J1849" s="324"/>
      <c r="K1849" s="1075"/>
      <c r="L1849" s="271"/>
      <c r="M1849" s="307"/>
      <c r="N1849" s="283">
        <v>5</v>
      </c>
      <c r="O1849" s="308"/>
      <c r="P1849" s="743">
        <v>1120</v>
      </c>
      <c r="Q1849" s="14"/>
      <c r="R1849" s="1785"/>
      <c r="S1849" s="308" t="s">
        <v>104</v>
      </c>
      <c r="T1849" s="308"/>
      <c r="U1849" s="308"/>
      <c r="V1849" s="308"/>
      <c r="W1849" s="291" t="s">
        <v>198</v>
      </c>
      <c r="X1849" s="291"/>
      <c r="Y1849" s="271"/>
      <c r="Z1849" s="271"/>
      <c r="AA1849" s="271"/>
      <c r="AB1849" s="308"/>
      <c r="AC1849" s="283"/>
      <c r="AD1849" s="271"/>
      <c r="AE1849" s="271">
        <v>872790093365900</v>
      </c>
      <c r="AF1849" s="271">
        <v>12</v>
      </c>
      <c r="AG1849" s="271" t="s">
        <v>133</v>
      </c>
      <c r="AH1849" s="2779">
        <v>1</v>
      </c>
      <c r="AL1849" s="2938"/>
    </row>
    <row r="1850" spans="2:38">
      <c r="B1850" s="2212"/>
      <c r="C1850" s="557" t="s">
        <v>2766</v>
      </c>
      <c r="D1850" s="557" t="s">
        <v>2193</v>
      </c>
      <c r="E1850" s="1463"/>
      <c r="F1850" s="91">
        <v>913700652966</v>
      </c>
      <c r="G1850" s="61">
        <v>8711500881694</v>
      </c>
      <c r="H1850" s="63" t="s">
        <v>1977</v>
      </c>
      <c r="I1850" s="63" t="s">
        <v>1971</v>
      </c>
      <c r="J1850" s="324"/>
      <c r="K1850" s="1075"/>
      <c r="L1850" s="271"/>
      <c r="M1850" s="307"/>
      <c r="N1850" s="283">
        <v>5</v>
      </c>
      <c r="O1850" s="308"/>
      <c r="P1850" s="743">
        <v>1200</v>
      </c>
      <c r="Q1850" s="14"/>
      <c r="R1850" s="1785"/>
      <c r="S1850" s="308" t="s">
        <v>104</v>
      </c>
      <c r="T1850" s="308"/>
      <c r="U1850" s="308"/>
      <c r="V1850" s="308"/>
      <c r="W1850" s="291" t="s">
        <v>198</v>
      </c>
      <c r="X1850" s="291"/>
      <c r="Y1850" s="271"/>
      <c r="Z1850" s="271"/>
      <c r="AA1850" s="271"/>
      <c r="AB1850" s="308"/>
      <c r="AC1850" s="283"/>
      <c r="AD1850" s="271"/>
      <c r="AE1850" s="271">
        <v>872790085974400</v>
      </c>
      <c r="AF1850" s="271">
        <v>12</v>
      </c>
      <c r="AG1850" s="271" t="s">
        <v>133</v>
      </c>
      <c r="AH1850" s="2779">
        <v>0.5</v>
      </c>
      <c r="AL1850" s="2938"/>
    </row>
    <row r="1851" spans="2:38">
      <c r="B1851" s="2212"/>
      <c r="C1851" s="557" t="s">
        <v>2766</v>
      </c>
      <c r="D1851" s="557" t="s">
        <v>2193</v>
      </c>
      <c r="E1851" s="1463"/>
      <c r="F1851" s="91">
        <v>913700653266</v>
      </c>
      <c r="G1851" s="61">
        <v>8711500881717</v>
      </c>
      <c r="H1851" s="63" t="s">
        <v>1978</v>
      </c>
      <c r="I1851" s="63" t="s">
        <v>1971</v>
      </c>
      <c r="J1851" s="324"/>
      <c r="K1851" s="1075"/>
      <c r="L1851" s="271"/>
      <c r="M1851" s="307"/>
      <c r="N1851" s="283">
        <v>5</v>
      </c>
      <c r="O1851" s="308"/>
      <c r="P1851" s="743">
        <v>1250</v>
      </c>
      <c r="Q1851" s="14"/>
      <c r="R1851" s="1785"/>
      <c r="S1851" s="308" t="s">
        <v>104</v>
      </c>
      <c r="T1851" s="308"/>
      <c r="U1851" s="308"/>
      <c r="V1851" s="308"/>
      <c r="W1851" s="291" t="s">
        <v>198</v>
      </c>
      <c r="X1851" s="291"/>
      <c r="Y1851" s="271"/>
      <c r="Z1851" s="271"/>
      <c r="AA1851" s="271"/>
      <c r="AB1851" s="308"/>
      <c r="AC1851" s="283"/>
      <c r="AD1851" s="271"/>
      <c r="AE1851" s="271">
        <v>872790085988100</v>
      </c>
      <c r="AF1851" s="271">
        <v>12</v>
      </c>
      <c r="AG1851" s="271" t="s">
        <v>133</v>
      </c>
      <c r="AH1851" s="2779">
        <v>1</v>
      </c>
      <c r="AL1851" s="2938"/>
    </row>
    <row r="1852" spans="2:38">
      <c r="B1852" s="2212"/>
      <c r="C1852" s="1541" t="s">
        <v>2766</v>
      </c>
      <c r="D1852" s="1541" t="s">
        <v>2193</v>
      </c>
      <c r="E1852" s="1542"/>
      <c r="F1852" s="262">
        <v>913700614066</v>
      </c>
      <c r="G1852" s="73">
        <v>8711500910523</v>
      </c>
      <c r="H1852" s="57" t="s">
        <v>1979</v>
      </c>
      <c r="I1852" s="57" t="s">
        <v>1971</v>
      </c>
      <c r="J1852" s="330"/>
      <c r="K1852" s="1089"/>
      <c r="L1852" s="331"/>
      <c r="M1852" s="310"/>
      <c r="N1852" s="1482">
        <v>5</v>
      </c>
      <c r="O1852" s="1680"/>
      <c r="P1852" s="2014">
        <v>2650</v>
      </c>
      <c r="Q1852" s="14"/>
      <c r="R1852" s="1813"/>
      <c r="S1852" s="1680" t="s">
        <v>104</v>
      </c>
      <c r="T1852" s="1680"/>
      <c r="U1852" s="1680"/>
      <c r="V1852" s="1680"/>
      <c r="W1852" s="305" t="s">
        <v>198</v>
      </c>
      <c r="X1852" s="305"/>
      <c r="Y1852" s="331"/>
      <c r="Z1852" s="331"/>
      <c r="AA1852" s="331"/>
      <c r="AB1852" s="1680"/>
      <c r="AC1852" s="1482"/>
      <c r="AD1852" s="331"/>
      <c r="AE1852" s="331">
        <v>871150091052330</v>
      </c>
      <c r="AF1852" s="331">
        <v>12</v>
      </c>
      <c r="AG1852" s="331" t="s">
        <v>133</v>
      </c>
      <c r="AH1852" s="2833">
        <v>1</v>
      </c>
      <c r="AL1852" s="2938"/>
    </row>
    <row r="1853" spans="2:38">
      <c r="B1853" s="1657" t="s">
        <v>1980</v>
      </c>
      <c r="C1853" s="1395" t="s">
        <v>2766</v>
      </c>
      <c r="D1853" s="1395" t="s">
        <v>2193</v>
      </c>
      <c r="E1853" s="1501"/>
      <c r="F1853" s="2934">
        <v>913700656566</v>
      </c>
      <c r="G1853" s="1251">
        <v>8711500881861</v>
      </c>
      <c r="H1853" s="1618" t="s">
        <v>1981</v>
      </c>
      <c r="I1853" s="1618" t="s">
        <v>1982</v>
      </c>
      <c r="J1853" s="1619"/>
      <c r="K1853" s="1643"/>
      <c r="L1853" s="1227"/>
      <c r="M1853" s="1228"/>
      <c r="N1853" s="1638">
        <v>5</v>
      </c>
      <c r="O1853" s="1701"/>
      <c r="P1853" s="2011">
        <v>3000</v>
      </c>
      <c r="Q1853" s="14"/>
      <c r="R1853" s="1891"/>
      <c r="S1853" s="1701" t="s">
        <v>104</v>
      </c>
      <c r="T1853" s="1701"/>
      <c r="U1853" s="1701"/>
      <c r="V1853" s="1701"/>
      <c r="W1853" s="1638" t="s">
        <v>198</v>
      </c>
      <c r="X1853" s="1638"/>
      <c r="Y1853" s="1227"/>
      <c r="Z1853" s="1227"/>
      <c r="AA1853" s="1227"/>
      <c r="AB1853" s="1701"/>
      <c r="AC1853" s="1638"/>
      <c r="AD1853" s="1227"/>
      <c r="AE1853" s="1227">
        <v>872790088754900</v>
      </c>
      <c r="AF1853" s="1227">
        <v>10</v>
      </c>
      <c r="AG1853" s="1227" t="s">
        <v>133</v>
      </c>
      <c r="AH1853" s="2889">
        <v>1</v>
      </c>
      <c r="AL1853" s="2938"/>
    </row>
    <row r="1854" spans="2:38" ht="14.5" customHeight="1">
      <c r="B1854" s="14"/>
      <c r="C1854" s="14"/>
      <c r="D1854" s="14"/>
      <c r="E1854" s="14"/>
      <c r="F1854" s="2015"/>
      <c r="G1854" s="2015"/>
      <c r="H1854" s="5"/>
      <c r="I1854" s="5"/>
      <c r="J1854" s="145"/>
      <c r="K1854" s="145"/>
      <c r="L1854" s="404"/>
      <c r="M1854" s="404"/>
      <c r="N1854" s="280"/>
      <c r="O1854" s="145"/>
      <c r="P1854" s="145"/>
      <c r="Q1854" s="14"/>
      <c r="R1854" s="145"/>
      <c r="S1854" s="145"/>
      <c r="T1854" s="145"/>
      <c r="U1854" s="145"/>
      <c r="V1854" s="145"/>
      <c r="W1854" s="145"/>
      <c r="X1854" s="145"/>
      <c r="Y1854" s="404"/>
      <c r="Z1854" s="404"/>
      <c r="AA1854" s="404"/>
      <c r="AB1854" s="145"/>
      <c r="AC1854" s="280"/>
      <c r="AD1854" s="404"/>
      <c r="AE1854" s="2672"/>
      <c r="AF1854" s="145"/>
      <c r="AG1854" s="145"/>
      <c r="AH1854" s="2828"/>
      <c r="AI1854"/>
      <c r="AL1854" s="2938"/>
    </row>
    <row r="1855" spans="2:38" s="1484" customFormat="1" ht="15" customHeight="1">
      <c r="B1855" s="1484" t="s">
        <v>2978</v>
      </c>
      <c r="J1855" s="1666"/>
      <c r="K1855" s="1666"/>
      <c r="L1855" s="1901"/>
      <c r="M1855" s="1666"/>
      <c r="N1855" s="1666"/>
      <c r="O1855" s="1666"/>
      <c r="P1855" s="33"/>
      <c r="R1855" s="1666"/>
      <c r="S1855" s="1666"/>
      <c r="T1855" s="1666"/>
      <c r="U1855" s="1666"/>
      <c r="V1855" s="1666"/>
      <c r="W1855" s="1666"/>
      <c r="X1855" s="1666"/>
      <c r="Y1855" s="1901"/>
      <c r="Z1855" s="1901"/>
      <c r="AA1855" s="1901"/>
      <c r="AB1855" s="1666"/>
      <c r="AC1855" s="2483"/>
      <c r="AD1855" s="1901"/>
      <c r="AE1855" s="1666"/>
      <c r="AF1855" s="1666"/>
      <c r="AG1855" s="1666"/>
      <c r="AH1855" s="2791"/>
      <c r="AJ1855"/>
      <c r="AK1855" s="2933"/>
      <c r="AL1855" s="2938"/>
    </row>
    <row r="1856" spans="2:38">
      <c r="B1856" s="561" t="s">
        <v>2979</v>
      </c>
      <c r="C1856" s="1461" t="s">
        <v>2766</v>
      </c>
      <c r="D1856" s="1461" t="s">
        <v>2193</v>
      </c>
      <c r="E1856" s="1462"/>
      <c r="F1856" s="92">
        <v>913700751926</v>
      </c>
      <c r="G1856" s="38">
        <v>8718696740781</v>
      </c>
      <c r="H1856" s="50" t="s">
        <v>1983</v>
      </c>
      <c r="I1856" s="50" t="s">
        <v>1984</v>
      </c>
      <c r="J1856" s="326"/>
      <c r="K1856" s="1514"/>
      <c r="L1856" s="269"/>
      <c r="M1856" s="314"/>
      <c r="N1856" s="295">
        <v>5</v>
      </c>
      <c r="O1856" s="1634"/>
      <c r="P1856" s="1986">
        <v>1100</v>
      </c>
      <c r="Q1856" s="14"/>
      <c r="R1856" s="1783"/>
      <c r="S1856" s="1634"/>
      <c r="T1856" s="1634"/>
      <c r="U1856" s="1634"/>
      <c r="V1856" s="1634"/>
      <c r="W1856" s="295" t="s">
        <v>198</v>
      </c>
      <c r="X1856" s="295"/>
      <c r="Y1856" s="269"/>
      <c r="Z1856" s="269"/>
      <c r="AA1856" s="269"/>
      <c r="AB1856" s="1634"/>
      <c r="AC1856" s="295"/>
      <c r="AD1856" s="269"/>
      <c r="AE1856" s="269">
        <v>871869674078100</v>
      </c>
      <c r="AF1856" s="269">
        <v>6</v>
      </c>
      <c r="AG1856" s="269" t="s">
        <v>133</v>
      </c>
      <c r="AH1856" s="2782">
        <v>4</v>
      </c>
      <c r="AL1856" s="2938"/>
    </row>
    <row r="1857" spans="2:38">
      <c r="B1857" s="211" t="s">
        <v>2980</v>
      </c>
      <c r="C1857" s="557" t="s">
        <v>2766</v>
      </c>
      <c r="D1857" s="557" t="s">
        <v>2193</v>
      </c>
      <c r="E1857" s="1463"/>
      <c r="F1857" s="61">
        <v>913700752126</v>
      </c>
      <c r="G1857" s="61">
        <v>8718696740828</v>
      </c>
      <c r="H1857" s="63" t="s">
        <v>1985</v>
      </c>
      <c r="I1857" s="63" t="s">
        <v>1984</v>
      </c>
      <c r="J1857" s="324"/>
      <c r="K1857" s="1075"/>
      <c r="L1857" s="271"/>
      <c r="M1857" s="307"/>
      <c r="N1857" s="283">
        <v>5</v>
      </c>
      <c r="O1857" s="308"/>
      <c r="P1857" s="743">
        <v>1100</v>
      </c>
      <c r="Q1857" s="14"/>
      <c r="R1857" s="1785"/>
      <c r="S1857" s="308"/>
      <c r="T1857" s="308"/>
      <c r="U1857" s="308"/>
      <c r="V1857" s="308"/>
      <c r="W1857" s="291" t="s">
        <v>198</v>
      </c>
      <c r="X1857" s="291"/>
      <c r="Y1857" s="271"/>
      <c r="Z1857" s="271"/>
      <c r="AA1857" s="271"/>
      <c r="AB1857" s="308"/>
      <c r="AC1857" s="283"/>
      <c r="AD1857" s="271"/>
      <c r="AE1857" s="271">
        <v>871869674082800</v>
      </c>
      <c r="AF1857" s="271">
        <v>6</v>
      </c>
      <c r="AG1857" s="271" t="s">
        <v>133</v>
      </c>
      <c r="AH1857" s="2779">
        <v>4</v>
      </c>
      <c r="AL1857" s="2938"/>
    </row>
    <row r="1858" spans="2:38">
      <c r="B1858" s="120"/>
      <c r="C1858" s="557" t="s">
        <v>2766</v>
      </c>
      <c r="D1858" s="557" t="s">
        <v>2193</v>
      </c>
      <c r="E1858" s="1463"/>
      <c r="F1858" s="61">
        <v>913700752326</v>
      </c>
      <c r="G1858" s="61">
        <v>8718696740866</v>
      </c>
      <c r="H1858" s="63" t="s">
        <v>1986</v>
      </c>
      <c r="I1858" s="63" t="s">
        <v>1984</v>
      </c>
      <c r="J1858" s="324"/>
      <c r="K1858" s="1075"/>
      <c r="L1858" s="271"/>
      <c r="M1858" s="307"/>
      <c r="N1858" s="283">
        <v>5</v>
      </c>
      <c r="O1858" s="308"/>
      <c r="P1858" s="743">
        <v>1230</v>
      </c>
      <c r="Q1858" s="14"/>
      <c r="R1858" s="1785"/>
      <c r="S1858" s="308"/>
      <c r="T1858" s="308"/>
      <c r="U1858" s="308"/>
      <c r="V1858" s="308"/>
      <c r="W1858" s="291" t="s">
        <v>198</v>
      </c>
      <c r="X1858" s="291"/>
      <c r="Y1858" s="271"/>
      <c r="Z1858" s="271"/>
      <c r="AA1858" s="271"/>
      <c r="AB1858" s="308"/>
      <c r="AC1858" s="283"/>
      <c r="AD1858" s="271"/>
      <c r="AE1858" s="271">
        <v>871869674086600</v>
      </c>
      <c r="AF1858" s="271">
        <v>6</v>
      </c>
      <c r="AG1858" s="271" t="s">
        <v>133</v>
      </c>
      <c r="AH1858" s="2779">
        <v>4</v>
      </c>
      <c r="AL1858" s="2938"/>
    </row>
    <row r="1859" spans="2:38">
      <c r="B1859" s="120"/>
      <c r="C1859" s="557" t="s">
        <v>2766</v>
      </c>
      <c r="D1859" s="557" t="s">
        <v>2193</v>
      </c>
      <c r="E1859" s="1463"/>
      <c r="F1859" s="61">
        <v>913700752626</v>
      </c>
      <c r="G1859" s="61">
        <v>8718696740965</v>
      </c>
      <c r="H1859" s="63" t="s">
        <v>1987</v>
      </c>
      <c r="I1859" s="63" t="s">
        <v>1984</v>
      </c>
      <c r="J1859" s="324"/>
      <c r="K1859" s="1075"/>
      <c r="L1859" s="271"/>
      <c r="M1859" s="307"/>
      <c r="N1859" s="283">
        <v>5</v>
      </c>
      <c r="O1859" s="308"/>
      <c r="P1859" s="743">
        <v>1650</v>
      </c>
      <c r="Q1859" s="14"/>
      <c r="R1859" s="1785"/>
      <c r="S1859" s="308"/>
      <c r="T1859" s="308"/>
      <c r="U1859" s="308"/>
      <c r="V1859" s="308"/>
      <c r="W1859" s="291" t="s">
        <v>198</v>
      </c>
      <c r="X1859" s="291"/>
      <c r="Y1859" s="271"/>
      <c r="Z1859" s="271"/>
      <c r="AA1859" s="271"/>
      <c r="AB1859" s="308"/>
      <c r="AC1859" s="283"/>
      <c r="AD1859" s="271"/>
      <c r="AE1859" s="271">
        <v>871869674096500</v>
      </c>
      <c r="AF1859" s="271">
        <v>6</v>
      </c>
      <c r="AG1859" s="271" t="s">
        <v>133</v>
      </c>
      <c r="AH1859" s="2779">
        <v>4</v>
      </c>
      <c r="AL1859" s="2938"/>
    </row>
    <row r="1860" spans="2:38">
      <c r="B1860" s="120"/>
      <c r="C1860" s="557" t="s">
        <v>2766</v>
      </c>
      <c r="D1860" s="557" t="s">
        <v>2193</v>
      </c>
      <c r="E1860" s="1463"/>
      <c r="F1860" s="61">
        <v>913700752926</v>
      </c>
      <c r="G1860" s="61">
        <v>8718696741023</v>
      </c>
      <c r="H1860" s="63" t="s">
        <v>1988</v>
      </c>
      <c r="I1860" s="63" t="s">
        <v>1984</v>
      </c>
      <c r="J1860" s="324"/>
      <c r="K1860" s="1075"/>
      <c r="L1860" s="271"/>
      <c r="M1860" s="307"/>
      <c r="N1860" s="283">
        <v>5</v>
      </c>
      <c r="O1860" s="308"/>
      <c r="P1860" s="743">
        <v>2300</v>
      </c>
      <c r="Q1860" s="14"/>
      <c r="R1860" s="1785"/>
      <c r="S1860" s="308"/>
      <c r="T1860" s="308"/>
      <c r="U1860" s="308"/>
      <c r="V1860" s="308"/>
      <c r="W1860" s="291" t="s">
        <v>198</v>
      </c>
      <c r="X1860" s="291"/>
      <c r="Y1860" s="271"/>
      <c r="Z1860" s="271"/>
      <c r="AA1860" s="271"/>
      <c r="AB1860" s="308"/>
      <c r="AC1860" s="283"/>
      <c r="AD1860" s="271"/>
      <c r="AE1860" s="271">
        <v>871869674102300</v>
      </c>
      <c r="AF1860" s="271">
        <v>6</v>
      </c>
      <c r="AG1860" s="271" t="s">
        <v>133</v>
      </c>
      <c r="AH1860" s="2779">
        <v>4</v>
      </c>
      <c r="AL1860" s="2938"/>
    </row>
    <row r="1861" spans="2:38">
      <c r="B1861" s="121"/>
      <c r="C1861" s="834" t="s">
        <v>2766</v>
      </c>
      <c r="D1861" s="834" t="s">
        <v>2193</v>
      </c>
      <c r="E1861" s="1483"/>
      <c r="F1861" s="47">
        <v>913700277826</v>
      </c>
      <c r="G1861" s="47">
        <v>8711500881571</v>
      </c>
      <c r="H1861" s="250" t="s">
        <v>1989</v>
      </c>
      <c r="I1861" s="250" t="s">
        <v>1984</v>
      </c>
      <c r="J1861" s="431"/>
      <c r="K1861" s="1077"/>
      <c r="L1861" s="273"/>
      <c r="M1861" s="479"/>
      <c r="N1861" s="1477">
        <v>5</v>
      </c>
      <c r="O1861" s="1670"/>
      <c r="P1861" s="1532">
        <v>3100</v>
      </c>
      <c r="Q1861" s="14"/>
      <c r="R1861" s="1791"/>
      <c r="S1861" s="1670"/>
      <c r="T1861" s="1670"/>
      <c r="U1861" s="1670"/>
      <c r="V1861" s="1670"/>
      <c r="W1861" s="284" t="s">
        <v>3038</v>
      </c>
      <c r="X1861" s="284"/>
      <c r="Y1861" s="273"/>
      <c r="Z1861" s="273"/>
      <c r="AA1861" s="273"/>
      <c r="AB1861" s="1670"/>
      <c r="AC1861" s="1477"/>
      <c r="AD1861" s="273"/>
      <c r="AE1861" s="273">
        <v>872790088704400</v>
      </c>
      <c r="AF1861" s="273">
        <v>2</v>
      </c>
      <c r="AG1861" s="273" t="s">
        <v>133</v>
      </c>
      <c r="AH1861" s="2780">
        <v>4</v>
      </c>
      <c r="AL1861" s="2938"/>
    </row>
    <row r="1862" spans="2:38" ht="14.5" customHeight="1">
      <c r="B1862" s="1427"/>
      <c r="C1862" s="893"/>
      <c r="D1862" s="893"/>
      <c r="E1862" s="96"/>
      <c r="F1862" s="2160" t="s">
        <v>3225</v>
      </c>
      <c r="G1862" s="111"/>
      <c r="H1862" s="2376"/>
      <c r="I1862" s="1653"/>
      <c r="J1862" s="145"/>
      <c r="K1862" s="145"/>
      <c r="L1862" s="404"/>
      <c r="M1862" s="404"/>
      <c r="N1862" s="1654"/>
      <c r="O1862" s="145"/>
      <c r="P1862" s="2525"/>
      <c r="Q1862" s="14"/>
      <c r="R1862" s="145"/>
      <c r="S1862" s="145"/>
      <c r="T1862" s="145"/>
      <c r="U1862" s="145"/>
      <c r="V1862" s="145"/>
      <c r="W1862" s="145"/>
      <c r="X1862" s="145"/>
      <c r="Y1862" s="404"/>
      <c r="Z1862" s="404"/>
      <c r="AA1862" s="404"/>
      <c r="AB1862" s="145"/>
      <c r="AC1862" s="1654"/>
      <c r="AD1862" s="404"/>
      <c r="AE1862" s="2669"/>
      <c r="AF1862" s="145"/>
      <c r="AG1862" s="145"/>
      <c r="AH1862" s="2828"/>
      <c r="AI1862"/>
      <c r="AL1862" s="2938"/>
    </row>
    <row r="1863" spans="2:38" ht="14.5" customHeight="1">
      <c r="B1863" s="14"/>
      <c r="C1863" s="14"/>
      <c r="D1863" s="14"/>
      <c r="E1863" s="14"/>
      <c r="F1863" s="28"/>
      <c r="G1863" s="28"/>
      <c r="H1863" s="2378"/>
      <c r="I1863" s="4"/>
      <c r="J1863" s="145"/>
      <c r="K1863" s="145"/>
      <c r="L1863" s="404"/>
      <c r="M1863" s="404"/>
      <c r="N1863" s="280"/>
      <c r="O1863" s="145"/>
      <c r="P1863" s="145"/>
      <c r="Q1863" s="14"/>
      <c r="R1863" s="145"/>
      <c r="S1863" s="145"/>
      <c r="T1863" s="145"/>
      <c r="U1863" s="145"/>
      <c r="V1863" s="145"/>
      <c r="W1863" s="145"/>
      <c r="X1863" s="145"/>
      <c r="Y1863" s="404"/>
      <c r="Z1863" s="404"/>
      <c r="AA1863" s="404"/>
      <c r="AB1863" s="145"/>
      <c r="AC1863" s="280"/>
      <c r="AD1863" s="404"/>
      <c r="AE1863" s="2670"/>
      <c r="AF1863" s="145"/>
      <c r="AG1863" s="145"/>
      <c r="AH1863" s="2828"/>
      <c r="AI1863"/>
      <c r="AL1863" s="2938"/>
    </row>
    <row r="1864" spans="2:38">
      <c r="B1864" s="561" t="s">
        <v>2979</v>
      </c>
      <c r="C1864" s="1461" t="s">
        <v>2766</v>
      </c>
      <c r="D1864" s="1461" t="s">
        <v>2193</v>
      </c>
      <c r="E1864" s="1462"/>
      <c r="F1864" s="38">
        <v>913700226526</v>
      </c>
      <c r="G1864" s="38">
        <v>8711500059680</v>
      </c>
      <c r="H1864" s="50" t="s">
        <v>1990</v>
      </c>
      <c r="I1864" s="50" t="s">
        <v>1991</v>
      </c>
      <c r="J1864" s="326"/>
      <c r="K1864" s="1514"/>
      <c r="L1864" s="269"/>
      <c r="M1864" s="314"/>
      <c r="N1864" s="295">
        <v>5</v>
      </c>
      <c r="O1864" s="1634"/>
      <c r="P1864" s="1986">
        <v>1650</v>
      </c>
      <c r="Q1864" s="14"/>
      <c r="R1864" s="1783"/>
      <c r="S1864" s="1634"/>
      <c r="T1864" s="1634"/>
      <c r="U1864" s="1634"/>
      <c r="V1864" s="1634"/>
      <c r="W1864" s="295" t="s">
        <v>198</v>
      </c>
      <c r="X1864" s="295"/>
      <c r="Y1864" s="269"/>
      <c r="Z1864" s="269"/>
      <c r="AA1864" s="269"/>
      <c r="AB1864" s="1634"/>
      <c r="AC1864" s="295"/>
      <c r="AD1864" s="269"/>
      <c r="AE1864" s="269">
        <v>871150005968031</v>
      </c>
      <c r="AF1864" s="269">
        <v>6</v>
      </c>
      <c r="AG1864" s="269" t="s">
        <v>133</v>
      </c>
      <c r="AH1864" s="2782">
        <v>4</v>
      </c>
      <c r="AL1864" s="2938"/>
    </row>
    <row r="1865" spans="2:38">
      <c r="B1865" s="120"/>
      <c r="C1865" s="557" t="s">
        <v>2766</v>
      </c>
      <c r="D1865" s="557" t="s">
        <v>2193</v>
      </c>
      <c r="E1865" s="1463"/>
      <c r="F1865" s="61">
        <v>913700752526</v>
      </c>
      <c r="G1865" s="61">
        <v>8718696740941</v>
      </c>
      <c r="H1865" s="63" t="s">
        <v>1992</v>
      </c>
      <c r="I1865" s="63" t="s">
        <v>1991</v>
      </c>
      <c r="J1865" s="324"/>
      <c r="K1865" s="1075"/>
      <c r="L1865" s="271"/>
      <c r="M1865" s="307"/>
      <c r="N1865" s="283">
        <v>5</v>
      </c>
      <c r="O1865" s="308"/>
      <c r="P1865" s="743">
        <v>1850</v>
      </c>
      <c r="Q1865" s="14"/>
      <c r="R1865" s="1785"/>
      <c r="S1865" s="308"/>
      <c r="T1865" s="308"/>
      <c r="U1865" s="308"/>
      <c r="V1865" s="308"/>
      <c r="W1865" s="291" t="s">
        <v>198</v>
      </c>
      <c r="X1865" s="291"/>
      <c r="Y1865" s="271"/>
      <c r="Z1865" s="271"/>
      <c r="AA1865" s="271"/>
      <c r="AB1865" s="308"/>
      <c r="AC1865" s="283"/>
      <c r="AD1865" s="271"/>
      <c r="AE1865" s="271">
        <v>871869674094100</v>
      </c>
      <c r="AF1865" s="271">
        <v>6</v>
      </c>
      <c r="AG1865" s="271" t="s">
        <v>133</v>
      </c>
      <c r="AH1865" s="2779">
        <v>4</v>
      </c>
      <c r="AL1865" s="2938"/>
    </row>
    <row r="1866" spans="2:38">
      <c r="B1866" s="120"/>
      <c r="C1866" s="557" t="s">
        <v>2766</v>
      </c>
      <c r="D1866" s="557" t="s">
        <v>2193</v>
      </c>
      <c r="E1866" s="1463"/>
      <c r="F1866" s="61">
        <v>913700752826</v>
      </c>
      <c r="G1866" s="61">
        <v>8718696741009</v>
      </c>
      <c r="H1866" s="63" t="s">
        <v>1993</v>
      </c>
      <c r="I1866" s="63" t="s">
        <v>1991</v>
      </c>
      <c r="J1866" s="324"/>
      <c r="K1866" s="1075"/>
      <c r="L1866" s="271"/>
      <c r="M1866" s="307"/>
      <c r="N1866" s="283">
        <v>5</v>
      </c>
      <c r="O1866" s="308"/>
      <c r="P1866" s="743">
        <v>2250</v>
      </c>
      <c r="Q1866" s="14"/>
      <c r="R1866" s="1785"/>
      <c r="S1866" s="308"/>
      <c r="T1866" s="308"/>
      <c r="U1866" s="308"/>
      <c r="V1866" s="308"/>
      <c r="W1866" s="291" t="s">
        <v>198</v>
      </c>
      <c r="X1866" s="291"/>
      <c r="Y1866" s="271"/>
      <c r="Z1866" s="271"/>
      <c r="AA1866" s="271"/>
      <c r="AB1866" s="308"/>
      <c r="AC1866" s="283"/>
      <c r="AD1866" s="271"/>
      <c r="AE1866" s="271">
        <v>871869674100900</v>
      </c>
      <c r="AF1866" s="271">
        <v>6</v>
      </c>
      <c r="AG1866" s="271" t="s">
        <v>133</v>
      </c>
      <c r="AH1866" s="2779">
        <v>4</v>
      </c>
      <c r="AL1866" s="2938"/>
    </row>
    <row r="1867" spans="2:38">
      <c r="B1867" s="121"/>
      <c r="C1867" s="834" t="s">
        <v>2766</v>
      </c>
      <c r="D1867" s="834" t="s">
        <v>2193</v>
      </c>
      <c r="E1867" s="1483"/>
      <c r="F1867" s="47">
        <v>913700753126</v>
      </c>
      <c r="G1867" s="47">
        <v>8718696741085</v>
      </c>
      <c r="H1867" s="250" t="s">
        <v>1994</v>
      </c>
      <c r="I1867" s="250" t="s">
        <v>1991</v>
      </c>
      <c r="J1867" s="431"/>
      <c r="K1867" s="1077"/>
      <c r="L1867" s="273"/>
      <c r="M1867" s="479"/>
      <c r="N1867" s="1477">
        <v>5</v>
      </c>
      <c r="O1867" s="1670"/>
      <c r="P1867" s="1532">
        <v>2650</v>
      </c>
      <c r="Q1867" s="14"/>
      <c r="R1867" s="1791"/>
      <c r="S1867" s="1670"/>
      <c r="T1867" s="1670"/>
      <c r="U1867" s="1670"/>
      <c r="V1867" s="1670"/>
      <c r="W1867" s="284" t="s">
        <v>198</v>
      </c>
      <c r="X1867" s="284"/>
      <c r="Y1867" s="273"/>
      <c r="Z1867" s="273"/>
      <c r="AA1867" s="273"/>
      <c r="AB1867" s="1670"/>
      <c r="AC1867" s="1477"/>
      <c r="AD1867" s="273"/>
      <c r="AE1867" s="273">
        <v>871869674108500</v>
      </c>
      <c r="AF1867" s="273">
        <v>6</v>
      </c>
      <c r="AG1867" s="273" t="s">
        <v>133</v>
      </c>
      <c r="AH1867" s="2780">
        <v>4</v>
      </c>
      <c r="AL1867" s="2938"/>
    </row>
    <row r="1868" spans="2:38" ht="14.5" customHeight="1">
      <c r="B1868" s="14"/>
      <c r="C1868" s="14"/>
      <c r="D1868" s="14"/>
      <c r="E1868" s="14"/>
      <c r="F1868" s="636"/>
      <c r="G1868" s="636"/>
      <c r="H1868" s="2379"/>
      <c r="I1868" s="645"/>
      <c r="J1868" s="145"/>
      <c r="K1868" s="145"/>
      <c r="L1868" s="404"/>
      <c r="M1868" s="404"/>
      <c r="N1868" s="280"/>
      <c r="O1868" s="145"/>
      <c r="P1868" s="145"/>
      <c r="Q1868" s="14"/>
      <c r="R1868" s="145"/>
      <c r="S1868" s="145"/>
      <c r="T1868" s="145"/>
      <c r="U1868" s="145"/>
      <c r="V1868" s="145"/>
      <c r="W1868" s="145"/>
      <c r="X1868" s="145"/>
      <c r="Y1868" s="404"/>
      <c r="Z1868" s="404"/>
      <c r="AA1868" s="404"/>
      <c r="AB1868" s="145"/>
      <c r="AC1868" s="280"/>
      <c r="AD1868" s="404"/>
      <c r="AE1868" s="2673"/>
      <c r="AF1868" s="145"/>
      <c r="AG1868" s="145"/>
      <c r="AH1868" s="2828"/>
      <c r="AI1868"/>
      <c r="AL1868" s="2938"/>
    </row>
    <row r="1869" spans="2:38">
      <c r="B1869" s="561" t="s">
        <v>2981</v>
      </c>
      <c r="C1869" s="1461" t="s">
        <v>2766</v>
      </c>
      <c r="D1869" s="1461" t="s">
        <v>2193</v>
      </c>
      <c r="E1869" s="1462"/>
      <c r="F1869" s="1658">
        <v>913700278026</v>
      </c>
      <c r="G1869" s="1658">
        <v>8711500881588</v>
      </c>
      <c r="H1869" s="987" t="s">
        <v>1995</v>
      </c>
      <c r="I1869" s="987" t="s">
        <v>1996</v>
      </c>
      <c r="J1869" s="326"/>
      <c r="K1869" s="270"/>
      <c r="L1869" s="269"/>
      <c r="M1869" s="270"/>
      <c r="N1869" s="1189">
        <v>5</v>
      </c>
      <c r="O1869" s="295"/>
      <c r="P1869" s="2526">
        <v>1650</v>
      </c>
      <c r="Q1869" s="14"/>
      <c r="R1869" s="1780"/>
      <c r="S1869" s="295"/>
      <c r="T1869" s="295"/>
      <c r="U1869" s="295"/>
      <c r="V1869" s="295"/>
      <c r="W1869" s="295" t="s">
        <v>3038</v>
      </c>
      <c r="X1869" s="295"/>
      <c r="Y1869" s="269"/>
      <c r="Z1869" s="269"/>
      <c r="AA1869" s="269"/>
      <c r="AB1869" s="295"/>
      <c r="AC1869" s="1189"/>
      <c r="AD1869" s="269"/>
      <c r="AE1869" s="2656">
        <v>872790088701300</v>
      </c>
      <c r="AF1869" s="269">
        <v>6</v>
      </c>
      <c r="AG1869" s="269" t="s">
        <v>133</v>
      </c>
      <c r="AH1869" s="2782">
        <v>4</v>
      </c>
      <c r="AL1869" s="2938"/>
    </row>
    <row r="1870" spans="2:38">
      <c r="B1870" s="120"/>
      <c r="C1870" s="557" t="s">
        <v>2766</v>
      </c>
      <c r="D1870" s="557" t="s">
        <v>2193</v>
      </c>
      <c r="E1870" s="1463"/>
      <c r="F1870" s="1011">
        <v>913700217303</v>
      </c>
      <c r="G1870" s="1011">
        <v>8711500996657</v>
      </c>
      <c r="H1870" s="1190" t="s">
        <v>1997</v>
      </c>
      <c r="I1870" s="1190" t="s">
        <v>1998</v>
      </c>
      <c r="J1870" s="324"/>
      <c r="K1870" s="272"/>
      <c r="L1870" s="271"/>
      <c r="M1870" s="272"/>
      <c r="N1870" s="1187">
        <v>5</v>
      </c>
      <c r="O1870" s="291"/>
      <c r="P1870" s="2511">
        <v>8700</v>
      </c>
      <c r="Q1870" s="14"/>
      <c r="R1870" s="1784"/>
      <c r="S1870" s="291"/>
      <c r="T1870" s="291"/>
      <c r="U1870" s="291"/>
      <c r="V1870" s="291"/>
      <c r="W1870" s="291" t="s">
        <v>3038</v>
      </c>
      <c r="X1870" s="291"/>
      <c r="Y1870" s="271"/>
      <c r="Z1870" s="271"/>
      <c r="AA1870" s="271"/>
      <c r="AB1870" s="291"/>
      <c r="AC1870" s="1187"/>
      <c r="AD1870" s="271"/>
      <c r="AE1870" s="1012">
        <v>871150006237600</v>
      </c>
      <c r="AF1870" s="271">
        <v>1</v>
      </c>
      <c r="AG1870" s="271" t="s">
        <v>113</v>
      </c>
      <c r="AH1870" s="2779">
        <v>4</v>
      </c>
      <c r="AL1870" s="2938"/>
    </row>
    <row r="1871" spans="2:38">
      <c r="B1871" s="120"/>
      <c r="C1871" s="557" t="s">
        <v>2766</v>
      </c>
      <c r="D1871" s="557" t="s">
        <v>2193</v>
      </c>
      <c r="E1871" s="1463"/>
      <c r="F1871" s="61">
        <v>913700217903</v>
      </c>
      <c r="G1871" s="61">
        <v>8711500996664</v>
      </c>
      <c r="H1871" s="63" t="s">
        <v>1999</v>
      </c>
      <c r="I1871" s="63" t="s">
        <v>2000</v>
      </c>
      <c r="J1871" s="324"/>
      <c r="K1871" s="1075"/>
      <c r="L1871" s="271"/>
      <c r="M1871" s="307"/>
      <c r="N1871" s="283">
        <v>5</v>
      </c>
      <c r="O1871" s="308"/>
      <c r="P1871" s="743">
        <v>13000</v>
      </c>
      <c r="Q1871" s="14"/>
      <c r="R1871" s="1785"/>
      <c r="S1871" s="308"/>
      <c r="T1871" s="308"/>
      <c r="U1871" s="308"/>
      <c r="V1871" s="308"/>
      <c r="W1871" s="291" t="s">
        <v>3041</v>
      </c>
      <c r="X1871" s="291"/>
      <c r="Y1871" s="271"/>
      <c r="Z1871" s="271"/>
      <c r="AA1871" s="271"/>
      <c r="AB1871" s="308"/>
      <c r="AC1871" s="283"/>
      <c r="AD1871" s="271"/>
      <c r="AE1871" s="271">
        <v>871150006384700</v>
      </c>
      <c r="AF1871" s="271">
        <v>1</v>
      </c>
      <c r="AG1871" s="271" t="s">
        <v>113</v>
      </c>
      <c r="AH1871" s="2779">
        <v>4</v>
      </c>
      <c r="AL1871" s="2938"/>
    </row>
    <row r="1872" spans="2:38">
      <c r="B1872" s="121"/>
      <c r="C1872" s="834" t="s">
        <v>2766</v>
      </c>
      <c r="D1872" s="834" t="s">
        <v>2193</v>
      </c>
      <c r="E1872" s="1483"/>
      <c r="F1872" s="47">
        <v>913700232103</v>
      </c>
      <c r="G1872" s="47">
        <v>8711500996695</v>
      </c>
      <c r="H1872" s="250" t="s">
        <v>2219</v>
      </c>
      <c r="I1872" s="250" t="s">
        <v>2212</v>
      </c>
      <c r="J1872" s="431"/>
      <c r="K1872" s="1077"/>
      <c r="L1872" s="273"/>
      <c r="M1872" s="479"/>
      <c r="N1872" s="1477">
        <v>5</v>
      </c>
      <c r="O1872" s="1670"/>
      <c r="P1872" s="1532">
        <v>13000</v>
      </c>
      <c r="Q1872" s="973"/>
      <c r="R1872" s="1791"/>
      <c r="S1872" s="1670"/>
      <c r="T1872" s="1670"/>
      <c r="U1872" s="1670"/>
      <c r="V1872" s="1670"/>
      <c r="W1872" s="284" t="s">
        <v>3041</v>
      </c>
      <c r="X1872" s="284"/>
      <c r="Y1872" s="273"/>
      <c r="Z1872" s="273"/>
      <c r="AA1872" s="273"/>
      <c r="AB1872" s="1670"/>
      <c r="AC1872" s="1477"/>
      <c r="AD1872" s="273"/>
      <c r="AE1872" s="273">
        <v>871150074276600</v>
      </c>
      <c r="AF1872" s="273">
        <v>1</v>
      </c>
      <c r="AG1872" s="273" t="s">
        <v>113</v>
      </c>
      <c r="AH1872" s="2780">
        <v>4</v>
      </c>
      <c r="AL1872" s="2938"/>
    </row>
    <row r="1873" spans="2:38" ht="14.5" customHeight="1">
      <c r="B1873" s="14"/>
      <c r="C1873" s="14"/>
      <c r="D1873" s="14"/>
      <c r="E1873" s="14"/>
      <c r="F1873" s="515"/>
      <c r="G1873" s="28"/>
      <c r="H1873" s="2378"/>
      <c r="I1873" s="4"/>
      <c r="J1873" s="145"/>
      <c r="K1873" s="145"/>
      <c r="L1873" s="404"/>
      <c r="M1873" s="404"/>
      <c r="N1873" s="280"/>
      <c r="O1873" s="145"/>
      <c r="P1873" s="281"/>
      <c r="Q1873" s="14"/>
      <c r="R1873" s="145"/>
      <c r="S1873" s="145"/>
      <c r="T1873" s="145"/>
      <c r="U1873" s="145"/>
      <c r="V1873" s="145"/>
      <c r="W1873" s="145"/>
      <c r="X1873" s="145"/>
      <c r="Y1873" s="404"/>
      <c r="Z1873" s="404"/>
      <c r="AA1873" s="404"/>
      <c r="AB1873" s="145"/>
      <c r="AC1873" s="280"/>
      <c r="AD1873" s="404"/>
      <c r="AE1873" s="2670"/>
      <c r="AF1873" s="145"/>
      <c r="AG1873" s="145"/>
      <c r="AH1873" s="2828"/>
      <c r="AI1873"/>
      <c r="AL1873" s="2938"/>
    </row>
    <row r="1874" spans="2:38" s="1484" customFormat="1" ht="15" customHeight="1">
      <c r="B1874" s="1484" t="s">
        <v>2958</v>
      </c>
      <c r="F1874" s="2764" t="s">
        <v>2984</v>
      </c>
      <c r="J1874" s="1666"/>
      <c r="K1874" s="1666"/>
      <c r="L1874" s="1901"/>
      <c r="M1874" s="1666"/>
      <c r="N1874" s="1666"/>
      <c r="O1874" s="1666"/>
      <c r="P1874" s="33"/>
      <c r="R1874" s="1666"/>
      <c r="S1874" s="1666"/>
      <c r="T1874" s="1666"/>
      <c r="U1874" s="1666"/>
      <c r="V1874" s="1666"/>
      <c r="W1874" s="1666"/>
      <c r="X1874" s="1666"/>
      <c r="Y1874" s="1901"/>
      <c r="Z1874" s="1901"/>
      <c r="AA1874" s="1901"/>
      <c r="AB1874" s="1666"/>
      <c r="AC1874" s="2483"/>
      <c r="AD1874" s="1901"/>
      <c r="AE1874" s="1666"/>
      <c r="AF1874" s="1666"/>
      <c r="AG1874" s="1666"/>
      <c r="AH1874" s="2791"/>
      <c r="AJ1874"/>
      <c r="AK1874" s="2933"/>
      <c r="AL1874" s="2938"/>
    </row>
    <row r="1875" spans="2:38">
      <c r="B1875" s="561" t="s">
        <v>2982</v>
      </c>
      <c r="C1875" s="1461" t="s">
        <v>2766</v>
      </c>
      <c r="D1875" s="1461" t="s">
        <v>2193</v>
      </c>
      <c r="E1875" s="1462"/>
      <c r="F1875" s="38">
        <v>913700655366</v>
      </c>
      <c r="G1875" s="38">
        <v>8727900771312</v>
      </c>
      <c r="H1875" s="50" t="s">
        <v>2001</v>
      </c>
      <c r="I1875" s="50"/>
      <c r="J1875" s="326"/>
      <c r="K1875" s="1514"/>
      <c r="L1875" s="269"/>
      <c r="M1875" s="314"/>
      <c r="N1875" s="295">
        <v>5</v>
      </c>
      <c r="O1875" s="1634"/>
      <c r="P1875" s="3245">
        <v>845</v>
      </c>
      <c r="Q1875" s="14"/>
      <c r="R1875" s="1783"/>
      <c r="S1875" s="1634"/>
      <c r="T1875" s="1634"/>
      <c r="U1875" s="1634"/>
      <c r="V1875" s="1634"/>
      <c r="W1875" s="295" t="s">
        <v>198</v>
      </c>
      <c r="X1875" s="295"/>
      <c r="Y1875" s="269"/>
      <c r="Z1875" s="269"/>
      <c r="AA1875" s="269"/>
      <c r="AB1875" s="1634"/>
      <c r="AC1875" s="295"/>
      <c r="AD1875" s="269"/>
      <c r="AE1875" s="269">
        <v>872790089567400</v>
      </c>
      <c r="AF1875" s="269">
        <v>48</v>
      </c>
      <c r="AG1875" s="269" t="s">
        <v>133</v>
      </c>
      <c r="AH1875" s="2782">
        <v>0.5</v>
      </c>
      <c r="AL1875" s="2938"/>
    </row>
    <row r="1876" spans="2:38">
      <c r="B1876" s="121"/>
      <c r="C1876" s="834" t="s">
        <v>2766</v>
      </c>
      <c r="D1876" s="834" t="s">
        <v>2193</v>
      </c>
      <c r="E1876" s="1483"/>
      <c r="F1876" s="47">
        <v>913700655466</v>
      </c>
      <c r="G1876" s="47">
        <v>8711500881779</v>
      </c>
      <c r="H1876" s="250" t="s">
        <v>2002</v>
      </c>
      <c r="I1876" s="250"/>
      <c r="J1876" s="431"/>
      <c r="K1876" s="1077"/>
      <c r="L1876" s="273"/>
      <c r="M1876" s="479"/>
      <c r="N1876" s="1477">
        <v>5</v>
      </c>
      <c r="O1876" s="1670"/>
      <c r="P1876" s="3281">
        <v>845</v>
      </c>
      <c r="Q1876" s="14"/>
      <c r="R1876" s="1791"/>
      <c r="S1876" s="1670"/>
      <c r="T1876" s="1670"/>
      <c r="U1876" s="1670"/>
      <c r="V1876" s="1670"/>
      <c r="W1876" s="284" t="s">
        <v>198</v>
      </c>
      <c r="X1876" s="284"/>
      <c r="Y1876" s="273"/>
      <c r="Z1876" s="273"/>
      <c r="AA1876" s="273"/>
      <c r="AB1876" s="1670"/>
      <c r="AC1876" s="1477"/>
      <c r="AD1876" s="273"/>
      <c r="AE1876" s="273">
        <v>872790089569800</v>
      </c>
      <c r="AF1876" s="273">
        <v>20</v>
      </c>
      <c r="AG1876" s="273" t="s">
        <v>133</v>
      </c>
      <c r="AH1876" s="2780">
        <v>0.5</v>
      </c>
      <c r="AL1876" s="2938"/>
    </row>
    <row r="1877" spans="2:38" ht="14.5" customHeight="1">
      <c r="B1877" s="1427"/>
      <c r="C1877" s="893"/>
      <c r="D1877" s="893"/>
      <c r="E1877" s="96"/>
      <c r="F1877" s="2160" t="s">
        <v>3226</v>
      </c>
      <c r="G1877" s="111"/>
      <c r="H1877" s="2376"/>
      <c r="I1877" s="1653"/>
      <c r="J1877" s="145"/>
      <c r="K1877" s="145"/>
      <c r="L1877" s="404"/>
      <c r="M1877" s="404"/>
      <c r="N1877" s="1654"/>
      <c r="O1877" s="145"/>
      <c r="P1877" s="2525"/>
      <c r="Q1877" s="14"/>
      <c r="R1877" s="145"/>
      <c r="S1877" s="145"/>
      <c r="T1877" s="145"/>
      <c r="U1877" s="145"/>
      <c r="V1877" s="145"/>
      <c r="W1877" s="145"/>
      <c r="X1877" s="145"/>
      <c r="Y1877" s="404"/>
      <c r="Z1877" s="404"/>
      <c r="AA1877" s="404"/>
      <c r="AB1877" s="145"/>
      <c r="AC1877" s="1654"/>
      <c r="AD1877" s="404"/>
      <c r="AE1877" s="2669"/>
      <c r="AF1877" s="145"/>
      <c r="AG1877" s="145"/>
      <c r="AH1877" s="2828"/>
      <c r="AI1877"/>
      <c r="AL1877" s="2938"/>
    </row>
    <row r="1878" spans="2:38" ht="14.5" customHeight="1">
      <c r="B1878" s="14"/>
      <c r="C1878" s="14"/>
      <c r="D1878" s="14"/>
      <c r="E1878" s="14"/>
      <c r="F1878" s="515"/>
      <c r="G1878" s="28"/>
      <c r="H1878" s="2378"/>
      <c r="I1878" s="4"/>
      <c r="J1878" s="145"/>
      <c r="K1878" s="145"/>
      <c r="L1878" s="404"/>
      <c r="M1878" s="404"/>
      <c r="N1878" s="280"/>
      <c r="O1878" s="145"/>
      <c r="P1878" s="281"/>
      <c r="Q1878" s="14"/>
      <c r="R1878" s="145"/>
      <c r="S1878" s="145"/>
      <c r="T1878" s="145"/>
      <c r="U1878" s="145"/>
      <c r="V1878" s="145"/>
      <c r="W1878" s="145"/>
      <c r="X1878" s="145"/>
      <c r="Y1878" s="404"/>
      <c r="Z1878" s="404"/>
      <c r="AA1878" s="404"/>
      <c r="AB1878" s="145"/>
      <c r="AC1878" s="280"/>
      <c r="AD1878" s="404"/>
      <c r="AE1878" s="2670"/>
      <c r="AF1878" s="145"/>
      <c r="AG1878" s="145"/>
      <c r="AH1878" s="2828"/>
      <c r="AI1878"/>
      <c r="AL1878" s="2938"/>
    </row>
    <row r="1879" spans="2:38">
      <c r="B1879" s="561" t="s">
        <v>2983</v>
      </c>
      <c r="C1879" s="1461" t="s">
        <v>2766</v>
      </c>
      <c r="D1879" s="1461" t="s">
        <v>2193</v>
      </c>
      <c r="E1879" s="1462"/>
      <c r="F1879" s="38">
        <v>913700184966</v>
      </c>
      <c r="G1879" s="38">
        <v>8711500930668</v>
      </c>
      <c r="H1879" s="50" t="s">
        <v>2003</v>
      </c>
      <c r="I1879" s="50" t="s">
        <v>2004</v>
      </c>
      <c r="J1879" s="326"/>
      <c r="K1879" s="1514"/>
      <c r="L1879" s="269"/>
      <c r="M1879" s="314"/>
      <c r="N1879" s="295">
        <v>3</v>
      </c>
      <c r="O1879" s="1634"/>
      <c r="P1879" s="1986">
        <v>890</v>
      </c>
      <c r="Q1879" s="14"/>
      <c r="R1879" s="1783"/>
      <c r="S1879" s="1634"/>
      <c r="T1879" s="1634"/>
      <c r="U1879" s="1634"/>
      <c r="V1879" s="1634"/>
      <c r="W1879" s="295" t="s">
        <v>198</v>
      </c>
      <c r="X1879" s="295"/>
      <c r="Y1879" s="269"/>
      <c r="Z1879" s="269"/>
      <c r="AA1879" s="269"/>
      <c r="AB1879" s="1634"/>
      <c r="AC1879" s="295"/>
      <c r="AD1879" s="269"/>
      <c r="AE1879" s="269">
        <v>871150093066830</v>
      </c>
      <c r="AF1879" s="269">
        <v>48</v>
      </c>
      <c r="AG1879" s="269" t="s">
        <v>133</v>
      </c>
      <c r="AH1879" s="2782">
        <v>0.5</v>
      </c>
      <c r="AL1879" s="2938"/>
    </row>
    <row r="1880" spans="2:38">
      <c r="B1880" s="120"/>
      <c r="C1880" s="557" t="s">
        <v>2766</v>
      </c>
      <c r="D1880" s="557" t="s">
        <v>2193</v>
      </c>
      <c r="E1880" s="1463"/>
      <c r="F1880" s="61">
        <v>913700185166</v>
      </c>
      <c r="G1880" s="61">
        <v>8711500930682</v>
      </c>
      <c r="H1880" s="63" t="s">
        <v>2005</v>
      </c>
      <c r="I1880" s="63" t="s">
        <v>2006</v>
      </c>
      <c r="J1880" s="324"/>
      <c r="K1880" s="1075"/>
      <c r="L1880" s="271"/>
      <c r="M1880" s="307"/>
      <c r="N1880" s="283">
        <v>3</v>
      </c>
      <c r="O1880" s="308"/>
      <c r="P1880" s="743">
        <v>880</v>
      </c>
      <c r="Q1880" s="14"/>
      <c r="R1880" s="1785"/>
      <c r="S1880" s="308"/>
      <c r="T1880" s="308"/>
      <c r="U1880" s="308"/>
      <c r="V1880" s="308"/>
      <c r="W1880" s="291" t="s">
        <v>198</v>
      </c>
      <c r="X1880" s="291"/>
      <c r="Y1880" s="271"/>
      <c r="Z1880" s="271"/>
      <c r="AA1880" s="271"/>
      <c r="AB1880" s="308"/>
      <c r="AC1880" s="283"/>
      <c r="AD1880" s="271"/>
      <c r="AE1880" s="271">
        <v>871150093068230</v>
      </c>
      <c r="AF1880" s="271">
        <v>48</v>
      </c>
      <c r="AG1880" s="271" t="s">
        <v>133</v>
      </c>
      <c r="AH1880" s="2779">
        <v>0.5</v>
      </c>
      <c r="AL1880" s="2938"/>
    </row>
    <row r="1881" spans="2:38">
      <c r="B1881" s="121"/>
      <c r="C1881" s="834" t="s">
        <v>2766</v>
      </c>
      <c r="D1881" s="834" t="s">
        <v>2193</v>
      </c>
      <c r="E1881" s="1483"/>
      <c r="F1881" s="47">
        <v>913619519966</v>
      </c>
      <c r="G1881" s="47">
        <v>8711500915535</v>
      </c>
      <c r="H1881" s="250" t="s">
        <v>2007</v>
      </c>
      <c r="I1881" s="250" t="s">
        <v>2008</v>
      </c>
      <c r="J1881" s="431"/>
      <c r="K1881" s="1077"/>
      <c r="L1881" s="273"/>
      <c r="M1881" s="479"/>
      <c r="N1881" s="1477">
        <v>3</v>
      </c>
      <c r="O1881" s="1670"/>
      <c r="P1881" s="3281">
        <v>795</v>
      </c>
      <c r="Q1881" s="14"/>
      <c r="R1881" s="1791"/>
      <c r="S1881" s="1670"/>
      <c r="T1881" s="1670"/>
      <c r="U1881" s="1670"/>
      <c r="V1881" s="1670"/>
      <c r="W1881" s="284" t="s">
        <v>198</v>
      </c>
      <c r="X1881" s="284"/>
      <c r="Y1881" s="273"/>
      <c r="Z1881" s="273"/>
      <c r="AA1881" s="273"/>
      <c r="AB1881" s="1670"/>
      <c r="AC1881" s="1477"/>
      <c r="AD1881" s="273"/>
      <c r="AE1881" s="273">
        <v>871150091553530</v>
      </c>
      <c r="AF1881" s="273">
        <v>48</v>
      </c>
      <c r="AG1881" s="273" t="s">
        <v>133</v>
      </c>
      <c r="AH1881" s="2780">
        <v>0.5</v>
      </c>
      <c r="AL1881" s="2938"/>
    </row>
    <row r="1882" spans="2:38" ht="14.5" customHeight="1">
      <c r="B1882" s="1427"/>
      <c r="C1882" s="893"/>
      <c r="D1882" s="893"/>
      <c r="E1882" s="96"/>
      <c r="F1882" s="2743" t="s">
        <v>3693</v>
      </c>
      <c r="G1882" s="111"/>
      <c r="H1882" s="2376"/>
      <c r="I1882" s="1653"/>
      <c r="J1882" s="145"/>
      <c r="K1882" s="145"/>
      <c r="L1882" s="404"/>
      <c r="M1882" s="404"/>
      <c r="N1882" s="1654"/>
      <c r="O1882" s="145"/>
      <c r="P1882" s="2525"/>
      <c r="Q1882" s="14"/>
      <c r="R1882" s="145"/>
      <c r="S1882" s="145"/>
      <c r="T1882" s="145"/>
      <c r="U1882" s="145"/>
      <c r="V1882" s="145"/>
      <c r="W1882" s="145"/>
      <c r="X1882" s="145"/>
      <c r="Y1882" s="404"/>
      <c r="Z1882" s="404"/>
      <c r="AA1882" s="404"/>
      <c r="AB1882" s="145"/>
      <c r="AC1882" s="1654"/>
      <c r="AD1882" s="404"/>
      <c r="AE1882" s="2669"/>
      <c r="AF1882" s="145"/>
      <c r="AG1882" s="145"/>
      <c r="AH1882" s="2828"/>
      <c r="AI1882"/>
      <c r="AL1882" s="2938"/>
    </row>
    <row r="1883" spans="2:38" ht="14.5" customHeight="1">
      <c r="B1883" s="14"/>
      <c r="C1883" s="14"/>
      <c r="D1883" s="14"/>
      <c r="E1883" s="14"/>
      <c r="F1883" s="118"/>
      <c r="G1883" s="28"/>
      <c r="H1883" s="2378"/>
      <c r="I1883" s="4"/>
      <c r="J1883" s="145"/>
      <c r="K1883" s="145"/>
      <c r="L1883" s="404"/>
      <c r="M1883" s="404"/>
      <c r="N1883" s="280"/>
      <c r="O1883" s="145"/>
      <c r="P1883" s="705"/>
      <c r="Q1883" s="14"/>
      <c r="R1883" s="145"/>
      <c r="S1883" s="145"/>
      <c r="T1883" s="145"/>
      <c r="U1883" s="145"/>
      <c r="V1883" s="145"/>
      <c r="W1883" s="145"/>
      <c r="X1883" s="145"/>
      <c r="Y1883" s="404"/>
      <c r="Z1883" s="404"/>
      <c r="AA1883" s="404"/>
      <c r="AB1883" s="145"/>
      <c r="AC1883" s="280"/>
      <c r="AD1883" s="404"/>
      <c r="AE1883" s="2670"/>
      <c r="AF1883" s="145"/>
      <c r="AG1883" s="145"/>
      <c r="AH1883" s="2828"/>
      <c r="AI1883"/>
      <c r="AL1883" s="2938"/>
    </row>
    <row r="1884" spans="2:38" s="1484" customFormat="1" ht="15" customHeight="1">
      <c r="B1884" s="1484" t="s">
        <v>2009</v>
      </c>
      <c r="J1884" s="1666"/>
      <c r="K1884" s="1666"/>
      <c r="L1884" s="1901"/>
      <c r="M1884" s="1666"/>
      <c r="N1884" s="1666"/>
      <c r="O1884" s="1666"/>
      <c r="P1884" s="33"/>
      <c r="R1884" s="1666"/>
      <c r="S1884" s="1666"/>
      <c r="T1884" s="1666"/>
      <c r="U1884" s="1666"/>
      <c r="V1884" s="1666"/>
      <c r="W1884" s="1666"/>
      <c r="X1884" s="1666"/>
      <c r="Y1884" s="1901"/>
      <c r="Z1884" s="1901"/>
      <c r="AA1884" s="1901"/>
      <c r="AB1884" s="1666"/>
      <c r="AC1884" s="2483"/>
      <c r="AD1884" s="1901"/>
      <c r="AE1884" s="1666"/>
      <c r="AF1884" s="1666"/>
      <c r="AG1884" s="1666"/>
      <c r="AH1884" s="2791"/>
      <c r="AJ1884"/>
      <c r="AK1884" s="2933"/>
      <c r="AL1884" s="2938"/>
    </row>
    <row r="1885" spans="2:38">
      <c r="B1885" s="561" t="s">
        <v>876</v>
      </c>
      <c r="C1885" s="1461"/>
      <c r="D1885" s="1461"/>
      <c r="E1885" s="1462"/>
      <c r="F1885" s="38">
        <v>910925865528</v>
      </c>
      <c r="G1885" s="38">
        <v>8718699437954</v>
      </c>
      <c r="H1885" s="50" t="s">
        <v>2010</v>
      </c>
      <c r="I1885" s="50" t="s">
        <v>2011</v>
      </c>
      <c r="J1885" s="326">
        <v>1</v>
      </c>
      <c r="K1885" s="1514"/>
      <c r="L1885" s="269"/>
      <c r="M1885" s="314"/>
      <c r="N1885" s="295">
        <v>0.5</v>
      </c>
      <c r="O1885" s="1634"/>
      <c r="P1885" s="1986">
        <v>1225</v>
      </c>
      <c r="Q1885" s="14"/>
      <c r="R1885" s="1783"/>
      <c r="S1885" s="1634"/>
      <c r="T1885" s="1634"/>
      <c r="U1885" s="1634"/>
      <c r="V1885" s="1634"/>
      <c r="W1885" s="295"/>
      <c r="X1885" s="295"/>
      <c r="Y1885" s="269"/>
      <c r="Z1885" s="269"/>
      <c r="AA1885" s="269"/>
      <c r="AB1885" s="1634"/>
      <c r="AC1885" s="295"/>
      <c r="AD1885" s="269"/>
      <c r="AE1885" s="269">
        <v>871869943795400</v>
      </c>
      <c r="AF1885" s="269">
        <v>1</v>
      </c>
      <c r="AG1885" s="269" t="s">
        <v>113</v>
      </c>
      <c r="AH1885" s="2782">
        <v>1</v>
      </c>
      <c r="AL1885" s="2938"/>
    </row>
    <row r="1886" spans="2:38">
      <c r="B1886" s="120"/>
      <c r="C1886" s="557"/>
      <c r="D1886" s="557"/>
      <c r="E1886" s="1463"/>
      <c r="F1886" s="61">
        <v>910925865530</v>
      </c>
      <c r="G1886" s="61">
        <v>8718699437978</v>
      </c>
      <c r="H1886" s="63" t="s">
        <v>2012</v>
      </c>
      <c r="I1886" s="63" t="s">
        <v>2013</v>
      </c>
      <c r="J1886" s="324">
        <v>1</v>
      </c>
      <c r="K1886" s="1075"/>
      <c r="L1886" s="271"/>
      <c r="M1886" s="307"/>
      <c r="N1886" s="283">
        <v>0.5</v>
      </c>
      <c r="O1886" s="308"/>
      <c r="P1886" s="743">
        <v>1415</v>
      </c>
      <c r="Q1886" s="14"/>
      <c r="R1886" s="1785"/>
      <c r="S1886" s="308"/>
      <c r="T1886" s="308"/>
      <c r="U1886" s="308"/>
      <c r="V1886" s="308"/>
      <c r="W1886" s="291"/>
      <c r="X1886" s="291"/>
      <c r="Y1886" s="271"/>
      <c r="Z1886" s="271"/>
      <c r="AA1886" s="271"/>
      <c r="AB1886" s="308"/>
      <c r="AC1886" s="283"/>
      <c r="AD1886" s="271"/>
      <c r="AE1886" s="271">
        <v>871869943797800</v>
      </c>
      <c r="AF1886" s="271">
        <v>1</v>
      </c>
      <c r="AG1886" s="271" t="s">
        <v>113</v>
      </c>
      <c r="AH1886" s="2779">
        <v>4</v>
      </c>
      <c r="AL1886" s="2938"/>
    </row>
    <row r="1887" spans="2:38">
      <c r="B1887" s="121"/>
      <c r="C1887" s="834"/>
      <c r="D1887" s="834"/>
      <c r="E1887" s="1483"/>
      <c r="F1887" s="47">
        <v>910925865524</v>
      </c>
      <c r="G1887" s="47">
        <v>8718699437916</v>
      </c>
      <c r="H1887" s="250" t="s">
        <v>2014</v>
      </c>
      <c r="I1887" s="250" t="s">
        <v>2015</v>
      </c>
      <c r="J1887" s="431">
        <v>1</v>
      </c>
      <c r="K1887" s="1077"/>
      <c r="L1887" s="273"/>
      <c r="M1887" s="479"/>
      <c r="N1887" s="1477">
        <v>0.5</v>
      </c>
      <c r="O1887" s="1670"/>
      <c r="P1887" s="1532">
        <v>1180</v>
      </c>
      <c r="Q1887" s="14"/>
      <c r="R1887" s="1791"/>
      <c r="S1887" s="1670"/>
      <c r="T1887" s="1670"/>
      <c r="U1887" s="1670"/>
      <c r="V1887" s="1670"/>
      <c r="W1887" s="284"/>
      <c r="X1887" s="284"/>
      <c r="Y1887" s="273"/>
      <c r="Z1887" s="273"/>
      <c r="AA1887" s="273"/>
      <c r="AB1887" s="1670"/>
      <c r="AC1887" s="1477"/>
      <c r="AD1887" s="273"/>
      <c r="AE1887" s="273">
        <v>871869943791600</v>
      </c>
      <c r="AF1887" s="273">
        <v>1</v>
      </c>
      <c r="AG1887" s="273" t="s">
        <v>113</v>
      </c>
      <c r="AH1887" s="2780">
        <v>4</v>
      </c>
      <c r="AL1887" s="2938"/>
    </row>
    <row r="1888" spans="2:38">
      <c r="B1888" s="561" t="s">
        <v>2016</v>
      </c>
      <c r="C1888" s="1461"/>
      <c r="D1888" s="1461"/>
      <c r="E1888" s="1462"/>
      <c r="F1888" s="1658">
        <v>532246211159</v>
      </c>
      <c r="G1888" s="1658">
        <v>8727900137477</v>
      </c>
      <c r="H1888" s="987" t="s">
        <v>554</v>
      </c>
      <c r="I1888" s="987" t="s">
        <v>2017</v>
      </c>
      <c r="J1888" s="1659">
        <v>1</v>
      </c>
      <c r="K1888" s="270"/>
      <c r="L1888" s="269"/>
      <c r="M1888" s="270"/>
      <c r="N1888" s="1189">
        <v>0.5</v>
      </c>
      <c r="O1888" s="295"/>
      <c r="P1888" s="2526">
        <v>725</v>
      </c>
      <c r="Q1888" s="14"/>
      <c r="R1888" s="1780"/>
      <c r="S1888" s="295"/>
      <c r="T1888" s="295"/>
      <c r="U1888" s="295"/>
      <c r="V1888" s="295"/>
      <c r="W1888" s="295"/>
      <c r="X1888" s="295"/>
      <c r="Y1888" s="269"/>
      <c r="Z1888" s="269"/>
      <c r="AA1888" s="269"/>
      <c r="AB1888" s="295"/>
      <c r="AC1888" s="1189"/>
      <c r="AD1888" s="269"/>
      <c r="AE1888" s="2656">
        <v>872790013747799</v>
      </c>
      <c r="AF1888" s="269">
        <v>2</v>
      </c>
      <c r="AG1888" s="269" t="s">
        <v>133</v>
      </c>
      <c r="AH1888" s="2782">
        <v>0</v>
      </c>
      <c r="AL1888" s="2938"/>
    </row>
    <row r="1889" spans="2:38">
      <c r="B1889" s="121"/>
      <c r="C1889" s="834"/>
      <c r="D1889" s="834"/>
      <c r="E1889" s="1483"/>
      <c r="F1889" s="1042">
        <v>532246211158</v>
      </c>
      <c r="G1889" s="1042">
        <v>8727900137460</v>
      </c>
      <c r="H1889" s="1191" t="s">
        <v>556</v>
      </c>
      <c r="I1889" s="1191" t="s">
        <v>2018</v>
      </c>
      <c r="J1889" s="1429">
        <v>1</v>
      </c>
      <c r="K1889" s="274"/>
      <c r="L1889" s="273"/>
      <c r="M1889" s="274"/>
      <c r="N1889" s="1188">
        <v>0.5</v>
      </c>
      <c r="O1889" s="284"/>
      <c r="P1889" s="2527">
        <v>1390</v>
      </c>
      <c r="Q1889" s="14"/>
      <c r="R1889" s="1782"/>
      <c r="S1889" s="284"/>
      <c r="T1889" s="284"/>
      <c r="U1889" s="284"/>
      <c r="V1889" s="284"/>
      <c r="W1889" s="284"/>
      <c r="X1889" s="284"/>
      <c r="Y1889" s="273"/>
      <c r="Z1889" s="273"/>
      <c r="AA1889" s="273"/>
      <c r="AB1889" s="284"/>
      <c r="AC1889" s="1188"/>
      <c r="AD1889" s="273"/>
      <c r="AE1889" s="1044">
        <v>872790013746099</v>
      </c>
      <c r="AF1889" s="273">
        <v>2</v>
      </c>
      <c r="AG1889" s="273" t="s">
        <v>133</v>
      </c>
      <c r="AH1889" s="2780">
        <v>0</v>
      </c>
      <c r="AL1889" s="2938"/>
    </row>
    <row r="1890" spans="2:38">
      <c r="F1890" s="2743" t="s">
        <v>3741</v>
      </c>
    </row>
  </sheetData>
  <protectedRanges>
    <protectedRange sqref="F920:F922" name="Range1"/>
    <protectedRange sqref="H1058:I1058" name="Range1_2_5"/>
    <protectedRange sqref="H1056:I1057 H1065:I1065" name="Range1_2_1_2"/>
    <protectedRange sqref="H1062:I1062" name="Range1_2_2_2"/>
    <protectedRange sqref="H1064:I1064" name="Range1_2_3_2"/>
  </protectedRanges>
  <autoFilter ref="B5:AH1889" xr:uid="{B5B6C489-5380-43F9-BA91-100A5B97EDCB}"/>
  <mergeCells count="1">
    <mergeCell ref="B56:B77"/>
  </mergeCells>
  <phoneticPr fontId="236" type="noConversion"/>
  <conditionalFormatting sqref="F627">
    <cfRule type="duplicateValues" dxfId="196" priority="187"/>
    <cfRule type="duplicateValues" dxfId="195" priority="186"/>
  </conditionalFormatting>
  <conditionalFormatting sqref="F630">
    <cfRule type="duplicateValues" dxfId="194" priority="4263"/>
    <cfRule type="duplicateValues" dxfId="193" priority="4262"/>
  </conditionalFormatting>
  <conditionalFormatting sqref="F633">
    <cfRule type="duplicateValues" dxfId="192" priority="182"/>
    <cfRule type="duplicateValues" dxfId="191" priority="183"/>
  </conditionalFormatting>
  <conditionalFormatting sqref="F636">
    <cfRule type="duplicateValues" dxfId="190" priority="169"/>
    <cfRule type="duplicateValues" dxfId="189" priority="168"/>
  </conditionalFormatting>
  <conditionalFormatting sqref="F638">
    <cfRule type="duplicateValues" dxfId="188" priority="11"/>
    <cfRule type="duplicateValues" dxfId="187" priority="12"/>
  </conditionalFormatting>
  <conditionalFormatting sqref="F663">
    <cfRule type="duplicateValues" dxfId="186" priority="180"/>
    <cfRule type="duplicateValues" dxfId="185" priority="181"/>
  </conditionalFormatting>
  <conditionalFormatting sqref="F666">
    <cfRule type="duplicateValues" dxfId="184" priority="178"/>
    <cfRule type="duplicateValues" dxfId="183" priority="179"/>
  </conditionalFormatting>
  <conditionalFormatting sqref="F669">
    <cfRule type="duplicateValues" dxfId="182" priority="176"/>
    <cfRule type="duplicateValues" dxfId="181" priority="177"/>
  </conditionalFormatting>
  <conditionalFormatting sqref="F672">
    <cfRule type="duplicateValues" dxfId="180" priority="175"/>
    <cfRule type="duplicateValues" dxfId="179" priority="174"/>
  </conditionalFormatting>
  <conditionalFormatting sqref="F675">
    <cfRule type="duplicateValues" dxfId="178" priority="172"/>
    <cfRule type="duplicateValues" dxfId="177" priority="173"/>
  </conditionalFormatting>
  <conditionalFormatting sqref="F891 F887">
    <cfRule type="duplicateValues" dxfId="176" priority="4264"/>
    <cfRule type="duplicateValues" dxfId="175" priority="4265"/>
  </conditionalFormatting>
  <conditionalFormatting sqref="F896">
    <cfRule type="duplicateValues" dxfId="174" priority="163"/>
    <cfRule type="duplicateValues" dxfId="173" priority="162"/>
  </conditionalFormatting>
  <conditionalFormatting sqref="F897">
    <cfRule type="duplicateValues" dxfId="172" priority="161"/>
    <cfRule type="duplicateValues" dxfId="171" priority="160"/>
  </conditionalFormatting>
  <conditionalFormatting sqref="F902:F903">
    <cfRule type="duplicateValues" dxfId="170" priority="170"/>
    <cfRule type="duplicateValues" dxfId="169" priority="171"/>
  </conditionalFormatting>
  <conditionalFormatting sqref="F906:F907 F900:F901">
    <cfRule type="duplicateValues" dxfId="168" priority="191"/>
    <cfRule type="duplicateValues" dxfId="167" priority="190"/>
  </conditionalFormatting>
  <conditionalFormatting sqref="F1028">
    <cfRule type="duplicateValues" dxfId="166" priority="144"/>
  </conditionalFormatting>
  <conditionalFormatting sqref="F1029">
    <cfRule type="duplicateValues" dxfId="165" priority="142"/>
  </conditionalFormatting>
  <conditionalFormatting sqref="F1030">
    <cfRule type="duplicateValues" dxfId="164" priority="141"/>
  </conditionalFormatting>
  <conditionalFormatting sqref="F1031">
    <cfRule type="duplicateValues" dxfId="163" priority="139"/>
  </conditionalFormatting>
  <conditionalFormatting sqref="F1034">
    <cfRule type="duplicateValues" dxfId="162" priority="133"/>
  </conditionalFormatting>
  <conditionalFormatting sqref="F1037 F1032:F1033">
    <cfRule type="duplicateValues" dxfId="161" priority="131"/>
    <cfRule type="duplicateValues" dxfId="160" priority="132"/>
  </conditionalFormatting>
  <conditionalFormatting sqref="F1038 F1036">
    <cfRule type="duplicateValues" dxfId="159" priority="127"/>
  </conditionalFormatting>
  <conditionalFormatting sqref="F1039 F1035">
    <cfRule type="duplicateValues" dxfId="158" priority="146"/>
    <cfRule type="duplicateValues" dxfId="157" priority="136"/>
  </conditionalFormatting>
  <conditionalFormatting sqref="F1041">
    <cfRule type="duplicateValues" dxfId="156" priority="126"/>
  </conditionalFormatting>
  <conditionalFormatting sqref="F1042 F1040">
    <cfRule type="duplicateValues" dxfId="155" priority="4237"/>
    <cfRule type="duplicateValues" dxfId="154" priority="4238"/>
  </conditionalFormatting>
  <conditionalFormatting sqref="F1043">
    <cfRule type="duplicateValues" dxfId="153" priority="122"/>
  </conditionalFormatting>
  <conditionalFormatting sqref="F1044 F1047">
    <cfRule type="duplicateValues" dxfId="152" priority="148"/>
    <cfRule type="duplicateValues" dxfId="151" priority="140"/>
  </conditionalFormatting>
  <conditionalFormatting sqref="F1045">
    <cfRule type="duplicateValues" dxfId="150" priority="120"/>
  </conditionalFormatting>
  <conditionalFormatting sqref="F1046">
    <cfRule type="duplicateValues" dxfId="149" priority="118"/>
  </conditionalFormatting>
  <conditionalFormatting sqref="F1048">
    <cfRule type="duplicateValues" dxfId="148" priority="10"/>
  </conditionalFormatting>
  <conditionalFormatting sqref="F1049">
    <cfRule type="duplicateValues" dxfId="147" priority="113"/>
  </conditionalFormatting>
  <conditionalFormatting sqref="F1110">
    <cfRule type="duplicateValues" dxfId="146" priority="97"/>
    <cfRule type="duplicateValues" dxfId="145" priority="96"/>
  </conditionalFormatting>
  <conditionalFormatting sqref="F1124">
    <cfRule type="duplicateValues" dxfId="144" priority="111"/>
  </conditionalFormatting>
  <conditionalFormatting sqref="F1127">
    <cfRule type="duplicateValues" dxfId="143" priority="149"/>
    <cfRule type="duplicateValues" dxfId="142" priority="143"/>
  </conditionalFormatting>
  <conditionalFormatting sqref="F1208:F1209 F1211">
    <cfRule type="duplicateValues" dxfId="141" priority="4211"/>
    <cfRule type="duplicateValues" dxfId="140" priority="4212"/>
  </conditionalFormatting>
  <conditionalFormatting sqref="G1712:G1717">
    <cfRule type="cellIs" dxfId="139" priority="93" stopIfTrue="1" operator="equal">
      <formula>"N"</formula>
    </cfRule>
  </conditionalFormatting>
  <conditionalFormatting sqref="H83:H84 H183:H189 H191 H193:H208 H335:H342 H347:H353">
    <cfRule type="expression" dxfId="138" priority="195">
      <formula>$G83="New"</formula>
    </cfRule>
    <cfRule type="expression" dxfId="137" priority="194">
      <formula>$G83&lt;&gt;"New"</formula>
    </cfRule>
  </conditionalFormatting>
  <conditionalFormatting sqref="H974:I1011">
    <cfRule type="expression" dxfId="136" priority="165">
      <formula>$G974="New"</formula>
    </cfRule>
    <cfRule type="expression" dxfId="135" priority="164">
      <formula>$G974&lt;&gt;"New"</formula>
    </cfRule>
  </conditionalFormatting>
  <conditionalFormatting sqref="H1409:I1409 H1411:I1411">
    <cfRule type="expression" dxfId="134" priority="124">
      <formula>$G1409&lt;&gt;"New"</formula>
    </cfRule>
    <cfRule type="expression" dxfId="133" priority="125">
      <formula>$G1409="New"</formula>
    </cfRule>
  </conditionalFormatting>
  <conditionalFormatting sqref="H1460:I1460 H1482:I1483 H1486:I1486">
    <cfRule type="expression" dxfId="132" priority="128">
      <formula>$G1460&lt;&gt;"New"</formula>
    </cfRule>
  </conditionalFormatting>
  <conditionalFormatting sqref="H1460:I1460 H1482:I1483 H1486:I1490 H1301:I1304 AF1302:AH1306 I1305:I1306 H1305:H1309 AF1411:AH1411 AF1440:AH1440 AF1460:AH1460 AF1463:AH1479 AF1482:AH1482 AF1490:AH1490 AF1494:AH1494 H1462:H1479 H1493:I1494 H1207:I1207">
    <cfRule type="expression" dxfId="131" priority="129">
      <formula>$G1207="New"</formula>
    </cfRule>
  </conditionalFormatting>
  <conditionalFormatting sqref="H1732:I1732">
    <cfRule type="containsText" dxfId="130" priority="92" stopIfTrue="1" operator="containsText" text="B22">
      <formula>NOT(ISERROR(SEARCH("B22",H1732)))</formula>
    </cfRule>
  </conditionalFormatting>
  <conditionalFormatting sqref="I1496:I1501">
    <cfRule type="expression" dxfId="129" priority="91">
      <formula>$G1496="New"</formula>
    </cfRule>
  </conditionalFormatting>
  <conditionalFormatting sqref="I1506:I1512">
    <cfRule type="expression" dxfId="128" priority="89">
      <formula>$G1506="New"</formula>
    </cfRule>
  </conditionalFormatting>
  <conditionalFormatting sqref="K1323:N1323 P1323:AD1323 AF1323:AH1323 K1435:AD1438 AF1435:AH1438">
    <cfRule type="expression" dxfId="127" priority="105">
      <formula>$G1323&lt;&gt;"New"</formula>
    </cfRule>
    <cfRule type="cellIs" dxfId="126" priority="107" operator="equal">
      <formula>0</formula>
    </cfRule>
    <cfRule type="expression" dxfId="125" priority="106">
      <formula>$G1323="New"</formula>
    </cfRule>
  </conditionalFormatting>
  <conditionalFormatting sqref="K1414:T1422 K1426:T1427 K1423:K1425 P1423:Q1425">
    <cfRule type="expression" dxfId="124" priority="151">
      <formula>$G1414&lt;&gt;"New"</formula>
    </cfRule>
  </conditionalFormatting>
  <conditionalFormatting sqref="K1388:AD1388">
    <cfRule type="cellIs" dxfId="123" priority="119" operator="equal">
      <formula>0</formula>
    </cfRule>
    <cfRule type="cellIs" dxfId="122" priority="150" operator="equal">
      <formula>0</formula>
    </cfRule>
    <cfRule type="expression" dxfId="121" priority="121">
      <formula>$G1388="New"</formula>
    </cfRule>
  </conditionalFormatting>
  <conditionalFormatting sqref="K1414:AD1422 AF1414:AH1422 K1426:AD1427 AF1426:AH1427">
    <cfRule type="expression" dxfId="120" priority="16">
      <formula>$G1414="New"</formula>
    </cfRule>
  </conditionalFormatting>
  <conditionalFormatting sqref="K1463:AD1479 K1486:AD1487 H1232:I1232 L1302:AD1306 K1411:AD1411 K1440:AD1440 K1460:AD1460 H1462:H1479 K1482:AD1482 K1490:AD1490 H1491:I1491 H1493:I1494 K1494:AD1494">
    <cfRule type="expression" dxfId="119" priority="94">
      <formula>$G1232&lt;&gt;"New"</formula>
    </cfRule>
  </conditionalFormatting>
  <conditionalFormatting sqref="K1496:AD1496 AF1496:AH1496">
    <cfRule type="expression" dxfId="118" priority="101">
      <formula>$G1496="New"</formula>
    </cfRule>
    <cfRule type="expression" dxfId="117" priority="100">
      <formula>$G1496&lt;&gt;"New"</formula>
    </cfRule>
    <cfRule type="cellIs" dxfId="116" priority="99" operator="equal">
      <formula>0</formula>
    </cfRule>
  </conditionalFormatting>
  <conditionalFormatting sqref="L1302:AD1306 K1411:AD1411 K1440:AD1440 K1460:AD1460 K1463:AD1479 K1482:AD1482 K1486:T1487 K1490:AD1490 K1494:AD1494 H1414:I1428 H1435:I1440">
    <cfRule type="expression" dxfId="115" priority="110">
      <formula>$G1302="New"</formula>
    </cfRule>
  </conditionalFormatting>
  <conditionalFormatting sqref="P1043:Q1043 P1045:Q1046 P1048:Q1048">
    <cfRule type="cellIs" dxfId="114" priority="112" operator="equal">
      <formula>#REF!</formula>
    </cfRule>
  </conditionalFormatting>
  <conditionalFormatting sqref="U1414:AD1422 U1426:AD1427">
    <cfRule type="expression" dxfId="113" priority="32">
      <formula>$G1414&lt;&gt;"New"</formula>
    </cfRule>
  </conditionalFormatting>
  <conditionalFormatting sqref="U1463:AD1479">
    <cfRule type="cellIs" dxfId="112" priority="29" operator="equal">
      <formula>0</formula>
    </cfRule>
  </conditionalFormatting>
  <conditionalFormatting sqref="U1486:AD1487">
    <cfRule type="expression" dxfId="111" priority="28">
      <formula>$G1486="New"</formula>
    </cfRule>
  </conditionalFormatting>
  <conditionalFormatting sqref="AE1712:AH1717">
    <cfRule type="cellIs" dxfId="110" priority="3" stopIfTrue="1" operator="equal">
      <formula>"N"</formula>
    </cfRule>
  </conditionalFormatting>
  <conditionalFormatting sqref="AF1414:AG1422 AF1426:AG1427">
    <cfRule type="expression" dxfId="109" priority="17">
      <formula>$G1414&lt;&gt;"New"</formula>
    </cfRule>
  </conditionalFormatting>
  <conditionalFormatting sqref="AF1302:AH1306 AF1411:AH1411 AF1440:AH1440 AF1460:AH1460 AF1482:AH1487 AF1490:AH1490 AF1494:AH1494 L1302:AD1306 K1411:AD1411 K1440:AD1440 K1460:AD1460 K1463:T1479 K1482:AD1487 K1490:AD1490 K1494:AD1494 K1414:AD1422 K1426:AD1427 AF1414:AH1422 AF1426:AH1427 K1385:AD1385 AF1385:AH1385 K1391:AD1391 AF1391:AH1391 K1393:AD1394 AF1393:AH1394">
    <cfRule type="cellIs" dxfId="108" priority="130" operator="equal">
      <formula>0</formula>
    </cfRule>
  </conditionalFormatting>
  <conditionalFormatting sqref="AF1388:AH1388 K1423:K1425 P1423:Q1425">
    <cfRule type="cellIs" dxfId="107" priority="123" operator="equal">
      <formula>0</formula>
    </cfRule>
    <cfRule type="expression" dxfId="106" priority="117">
      <formula>$G1388="New"</formula>
    </cfRule>
    <cfRule type="cellIs" dxfId="105" priority="115" operator="equal">
      <formula>0</formula>
    </cfRule>
  </conditionalFormatting>
  <conditionalFormatting sqref="AF1414:AH1422 AF1426:AH1427 K1414:AD1422 K1426:AD1427">
    <cfRule type="cellIs" dxfId="104" priority="15" operator="equal">
      <formula>0</formula>
    </cfRule>
  </conditionalFormatting>
  <conditionalFormatting sqref="AF1463:AH1479 AF1486:AH1487 H1301:I1304 AF1302:AH1306 I1305:I1306 H1305:H1309 AF1411:AH1411 AF1440:AH1440 AF1460:AH1460 AF1482:AH1482 AF1490:AH1490 AF1494:AH1494">
    <cfRule type="expression" dxfId="103" priority="108">
      <formula>$G1301&lt;&gt;"New"</formula>
    </cfRule>
  </conditionalFormatting>
  <conditionalFormatting sqref="AF1463:AH1479">
    <cfRule type="cellIs" dxfId="102" priority="5" operator="equal">
      <formula>0</formula>
    </cfRule>
  </conditionalFormatting>
  <conditionalFormatting sqref="AF1486:AH1487">
    <cfRule type="expression" dxfId="101" priority="4">
      <formula>$G1486="New"</formula>
    </cfRule>
  </conditionalFormatting>
  <conditionalFormatting sqref="AH1414:AH1422 AH1426:AH1427">
    <cfRule type="expression" dxfId="100" priority="6">
      <formula>$G1414&lt;&gt;"New"</formula>
    </cfRule>
  </conditionalFormatting>
  <dataValidations count="1">
    <dataValidation type="textLength" operator="equal" allowBlank="1" showInputMessage="1" showErrorMessage="1" sqref="F944:F946 F1333 F1336:F1338 F1213:F1223" xr:uid="{DE6F47C4-D535-4BD2-83C5-28FDF20578C6}">
      <formula1>12</formula1>
    </dataValidation>
  </dataValidations>
  <hyperlinks>
    <hyperlink ref="I1766" r:id="rId1" xr:uid="{F02EFDCC-C6C3-4664-961E-B3E865D405F8}"/>
    <hyperlink ref="C8" r:id="rId2" xr:uid="{4D325BB0-C91A-48BD-B865-43992482A9CD}"/>
    <hyperlink ref="C9" r:id="rId3" xr:uid="{B55E62C9-D237-407C-AE27-BB6A038BDC14}"/>
    <hyperlink ref="C10" r:id="rId4" xr:uid="{8637D4C3-F277-45C7-9465-DC5B4D54BE29}"/>
    <hyperlink ref="C11" r:id="rId5" xr:uid="{5F718B2B-91F3-45A2-91C5-22CEAC1AD017}"/>
    <hyperlink ref="C12" r:id="rId6" xr:uid="{0CA08963-3129-451D-8A6E-EE08EC1F40B1}"/>
    <hyperlink ref="C13" r:id="rId7" xr:uid="{8995F324-FF57-42D1-9A6E-10F3A9BC86D0}"/>
    <hyperlink ref="C14" r:id="rId8" xr:uid="{26615FD3-07E1-436D-BF0F-72C8D33969A8}"/>
    <hyperlink ref="C15" r:id="rId9" xr:uid="{4C4C3407-0EA8-4C32-95B3-8664952EE45C}"/>
    <hyperlink ref="C16" r:id="rId10" xr:uid="{8A4FCC7A-3B48-4C46-A7C0-B583003DD364}"/>
    <hyperlink ref="C17" r:id="rId11" xr:uid="{5C0900FD-5C3F-4727-A02A-1D120E8C05CA}"/>
    <hyperlink ref="C18" r:id="rId12" xr:uid="{06AD76E5-8E75-4CD7-B476-B8CE971423D1}"/>
    <hyperlink ref="C19" r:id="rId13" xr:uid="{132E4E9E-71C9-4C8B-B40A-126B97F9DC09}"/>
    <hyperlink ref="C20" r:id="rId14" xr:uid="{D4F9CE1B-9019-42C5-8B59-0FF8403EF936}"/>
    <hyperlink ref="C21" r:id="rId15" xr:uid="{1B95D7F8-FC6A-42F5-8621-748270DEF0DA}"/>
    <hyperlink ref="C22" r:id="rId16" xr:uid="{F7E566C1-6ADC-42D6-A491-40E8D316AF94}"/>
    <hyperlink ref="C23" r:id="rId17" xr:uid="{E4A2BD9D-7610-40E7-867E-C1BDAC7787E8}"/>
    <hyperlink ref="C24" r:id="rId18" xr:uid="{ADA48597-C765-4E5F-82EA-851BBB0604D5}"/>
    <hyperlink ref="C25" r:id="rId19" xr:uid="{1FC5BC2D-0904-4CC5-8DB1-4FC89437AC2A}"/>
    <hyperlink ref="C26" r:id="rId20" xr:uid="{D757FA5D-EB63-44F7-9DEC-BC18E2056951}"/>
    <hyperlink ref="C27" r:id="rId21" xr:uid="{A4831F50-333B-4882-B931-5C977BE458D4}"/>
    <hyperlink ref="C28" r:id="rId22" xr:uid="{3773BFEC-BAF1-4D33-AEBB-E8BD9C8C9981}"/>
    <hyperlink ref="C29" r:id="rId23" xr:uid="{FE052539-9110-4F1B-9354-90F686433214}"/>
    <hyperlink ref="C30" r:id="rId24" xr:uid="{F17FBEAF-4038-4269-8DD2-B59A0295D381}"/>
    <hyperlink ref="C31" r:id="rId25" xr:uid="{5C9C6857-CE7C-4234-BB6E-47917C2E7FEE}"/>
    <hyperlink ref="C37" r:id="rId26" xr:uid="{4F14BB21-C45D-40C8-8F01-990DC52CAB93}"/>
    <hyperlink ref="C38" r:id="rId27" xr:uid="{6AD9DCF9-EB65-4BE5-884A-D9E74966A2FE}"/>
    <hyperlink ref="C39" r:id="rId28" xr:uid="{BC438BDB-4415-484F-98EE-13AEEFE3F51D}"/>
    <hyperlink ref="C40" r:id="rId29" xr:uid="{849B8983-1870-42FA-BD98-84CF1E3DFE74}"/>
    <hyperlink ref="C41" r:id="rId30" xr:uid="{7CF9BAB4-3747-4F2E-B099-239B8497143F}"/>
    <hyperlink ref="C42" r:id="rId31" xr:uid="{ADA8B046-5B3A-4034-BAEB-A8D70235F2C0}"/>
    <hyperlink ref="C43" r:id="rId32" xr:uid="{708BE560-F84F-4A7B-8ED3-6EC800F565F8}"/>
    <hyperlink ref="C44" r:id="rId33" xr:uid="{C5AF1F68-0E64-45AF-8561-04012EA945B2}"/>
    <hyperlink ref="C45" r:id="rId34" xr:uid="{6404D9A9-1435-4185-8763-EB30C015B284}"/>
    <hyperlink ref="C46" r:id="rId35" xr:uid="{2B871CEA-5C64-441C-86F6-240ED374233F}"/>
    <hyperlink ref="C47" r:id="rId36" xr:uid="{4C638025-BE13-4CA3-8072-4DE6CDA2104D}"/>
    <hyperlink ref="C48" r:id="rId37" xr:uid="{4EE11874-7C95-4F97-AE9B-BE8D47D416E4}"/>
    <hyperlink ref="C49" r:id="rId38" xr:uid="{CF48F380-8E80-4588-A11F-8752F6B33CF6}"/>
    <hyperlink ref="C50" r:id="rId39" xr:uid="{CE40F50B-DEFC-4FA0-BDD6-9C1DDB2803CB}"/>
    <hyperlink ref="C51" r:id="rId40" xr:uid="{46DF92CC-BD94-46B7-BDE9-B7F3C6B1F2B6}"/>
    <hyperlink ref="C52" r:id="rId41" xr:uid="{436B824A-91F7-4D9A-B2E3-3CE465005231}"/>
    <hyperlink ref="C53" r:id="rId42" xr:uid="{5C26A1FF-D765-400C-93E8-F18E2EA96BF0}"/>
    <hyperlink ref="C54" r:id="rId43" xr:uid="{A26E48FC-4DF7-4CE3-87C7-B66EF2F17480}"/>
    <hyperlink ref="C56" r:id="rId44" xr:uid="{DA914EB7-8C21-4D9D-849B-41DC7ADEEE7D}"/>
    <hyperlink ref="C57" r:id="rId45" xr:uid="{5D5521D6-2299-4285-A034-8E2A20D242F4}"/>
    <hyperlink ref="C58" r:id="rId46" xr:uid="{5225E07C-38EE-42E4-A036-DACAF54BD54C}"/>
    <hyperlink ref="C59" r:id="rId47" xr:uid="{712FDCC9-3EFA-4DEE-8622-2F175307B602}"/>
    <hyperlink ref="C60" r:id="rId48" xr:uid="{A29D9E7C-E07B-4587-B5E9-72FBF5AD6C99}"/>
    <hyperlink ref="C61" r:id="rId49" xr:uid="{08B23CD7-B0B7-425C-BEC8-D5FE02E91536}"/>
    <hyperlink ref="C62" r:id="rId50" xr:uid="{5062D20F-7492-40D3-BB61-15901949E01F}"/>
    <hyperlink ref="C63" r:id="rId51" xr:uid="{46B6A4AD-4726-49EF-8A00-7A965F79E342}"/>
    <hyperlink ref="C64" r:id="rId52" xr:uid="{7EAD2B53-59E1-4C0D-ADA2-F39BC8029148}"/>
    <hyperlink ref="C65" r:id="rId53" xr:uid="{89D2CE85-D3B0-484A-B150-3452605D9836}"/>
    <hyperlink ref="C66" r:id="rId54" xr:uid="{6BF6AFBC-A751-4719-B302-5B5D04C2676D}"/>
    <hyperlink ref="C67" r:id="rId55" xr:uid="{04FCC36F-4E2E-40FC-AB91-F7A2C43766D5}"/>
    <hyperlink ref="C68" r:id="rId56" xr:uid="{116245C4-2D42-44F9-BFD2-B602520B274A}"/>
    <hyperlink ref="C69" r:id="rId57" xr:uid="{130C7A9B-A086-4878-BE32-436239BD392E}"/>
    <hyperlink ref="C70" r:id="rId58" xr:uid="{59EA61E1-037C-41A4-98FC-AC1B97532F1C}"/>
    <hyperlink ref="C71" r:id="rId59" xr:uid="{E3AC1FE2-243C-42D1-A614-D5142453B070}"/>
    <hyperlink ref="C72" r:id="rId60" xr:uid="{3046713F-D76D-4C96-AD4D-B7579F12C0E3}"/>
    <hyperlink ref="C73" r:id="rId61" xr:uid="{A980B059-0321-4F3C-AB21-90AB6E03692E}"/>
    <hyperlink ref="C74" r:id="rId62" xr:uid="{75A6FAA6-B3C6-4CEA-B16D-6B5C15BFD9E4}"/>
    <hyperlink ref="C75" r:id="rId63" xr:uid="{42754550-FB59-43F9-BA6F-88F15F5FD85A}"/>
    <hyperlink ref="C76" r:id="rId64" xr:uid="{B8CE6E00-2E4A-426F-9BCE-5AB261426BCB}"/>
    <hyperlink ref="C77" r:id="rId65" xr:uid="{FC28E5A1-D86D-4194-9024-F1F3D33B614D}"/>
    <hyperlink ref="C78" r:id="rId66" xr:uid="{52944ED9-6210-41C7-AB56-F28F9259463B}"/>
    <hyperlink ref="C79" r:id="rId67" xr:uid="{ED2929A8-D103-4871-8919-86672B87A20B}"/>
    <hyperlink ref="C80" r:id="rId68" xr:uid="{130CC2CF-961B-45FC-9289-E37FE5474A55}"/>
    <hyperlink ref="C81" r:id="rId69" xr:uid="{0AD7479A-565F-47E6-829D-937ACB615F8C}"/>
    <hyperlink ref="C82" r:id="rId70" xr:uid="{B01E82B3-9205-40C9-AE46-AAC493C92D35}"/>
    <hyperlink ref="C83" r:id="rId71" xr:uid="{EBD9236B-8F44-4A17-8699-955EBB2F17D0}"/>
    <hyperlink ref="C84" r:id="rId72" xr:uid="{C338AF65-3818-4794-BB16-C8B69270464F}"/>
    <hyperlink ref="C88" r:id="rId73" xr:uid="{4BDAE383-8609-4755-B115-395F42461687}"/>
    <hyperlink ref="C89" r:id="rId74" xr:uid="{9BD517CA-84F2-4B90-9397-6B5350FFD1E8}"/>
    <hyperlink ref="C90" r:id="rId75" xr:uid="{0D6913A9-B767-4411-8EAF-EF1F52739837}"/>
    <hyperlink ref="C91" r:id="rId76" xr:uid="{A2E98A5B-E95A-4C12-B853-8CF5FE21FCED}"/>
    <hyperlink ref="C92" r:id="rId77" xr:uid="{97032F0D-9CFF-4DD9-B9CA-A2166727C5EC}"/>
    <hyperlink ref="C93" r:id="rId78" xr:uid="{FCC79CE5-9062-4D88-BE0C-60886499A7E0}"/>
    <hyperlink ref="C94" r:id="rId79" xr:uid="{E773A43B-9807-4BF7-A63F-BC44A0CE3033}"/>
    <hyperlink ref="C95" r:id="rId80" xr:uid="{9C0C3909-5593-4EFF-B756-D09A5C0EACC7}"/>
    <hyperlink ref="C96" r:id="rId81" xr:uid="{E742E8D2-D4EE-47CC-8470-C17E3123BD1A}"/>
    <hyperlink ref="C97" r:id="rId82" xr:uid="{9B99F2FA-1E1D-4424-B26C-0A8E62EC1B71}"/>
    <hyperlink ref="C98" r:id="rId83" xr:uid="{FCB923A7-15EF-4361-8416-D83437A572F3}"/>
    <hyperlink ref="C99" r:id="rId84" xr:uid="{740C8746-CF60-433C-A79A-4BEC52FF63B0}"/>
    <hyperlink ref="C100" r:id="rId85" xr:uid="{792311A6-8426-4F3B-9722-5C89051FC029}"/>
    <hyperlink ref="C101" r:id="rId86" xr:uid="{1E43A498-1D64-4182-89E7-A7F62EA87892}"/>
    <hyperlink ref="C102" r:id="rId87" xr:uid="{9009E4EE-4463-4E41-9A66-7D1CDF295FE7}"/>
    <hyperlink ref="C103" r:id="rId88" xr:uid="{89AF6679-5DF7-413F-B2A1-2E877A6A7AFB}"/>
    <hyperlink ref="C104" r:id="rId89" xr:uid="{131F4721-227A-4975-BFE7-7809C9EF1410}"/>
    <hyperlink ref="C105" r:id="rId90" xr:uid="{5E5519A4-1D46-4D5D-A8FB-BD8A6A160A9D}"/>
    <hyperlink ref="C108" r:id="rId91" xr:uid="{8E98C7B1-C631-4827-9D39-ECDC58A2B18B}"/>
    <hyperlink ref="C109" r:id="rId92" xr:uid="{EE4BFC85-4476-44D5-9EF0-7B81A4BB7A44}"/>
    <hyperlink ref="C110" r:id="rId93" xr:uid="{0558B75E-C806-47CA-8E31-8C29B7FBF062}"/>
    <hyperlink ref="C111" r:id="rId94" xr:uid="{047EC492-6960-4AB5-A9B0-82F48EE435CD}"/>
    <hyperlink ref="C112" r:id="rId95" xr:uid="{3D93E2FB-BEAD-4312-BCCD-25FD3639B465}"/>
    <hyperlink ref="C113" r:id="rId96" xr:uid="{302E47F0-49E6-407A-A7E8-92B1BC94B4D8}"/>
    <hyperlink ref="C114" r:id="rId97" xr:uid="{BC188BE2-7ECA-40C4-8705-F4037684E730}"/>
    <hyperlink ref="C115" r:id="rId98" xr:uid="{15C36EB6-3804-4640-B645-D67F5880199E}"/>
    <hyperlink ref="C116" r:id="rId99" xr:uid="{AE7B4D6A-1ACC-4574-A064-067E55271FC4}"/>
    <hyperlink ref="C117" r:id="rId100" xr:uid="{BCB4336D-4424-4F5A-8855-3CC64D9AD17B}"/>
    <hyperlink ref="C126" r:id="rId101" xr:uid="{18AD9D67-BA07-44BC-9536-6CA600F26A7A}"/>
    <hyperlink ref="C127" r:id="rId102" xr:uid="{3944D77F-78AE-4183-AC55-05F50F632F9E}"/>
    <hyperlink ref="C128" r:id="rId103" xr:uid="{12C3B675-B1D8-46CB-90CA-ADC31137E271}"/>
    <hyperlink ref="C131" r:id="rId104" xr:uid="{B1D9F187-AA49-4126-9239-F5B6BE5E87DE}"/>
    <hyperlink ref="C132" r:id="rId105" xr:uid="{F73CDEC2-99F2-40E1-9A23-10D0363F9A61}"/>
    <hyperlink ref="C133" r:id="rId106" xr:uid="{6DBDE075-794C-48DF-AEE5-8DB3912DB984}"/>
    <hyperlink ref="C134" r:id="rId107" xr:uid="{D1D0588C-3878-44CC-B483-DD3546A256BC}"/>
    <hyperlink ref="C135" r:id="rId108" xr:uid="{4E63093A-E452-49DA-BE15-6789EA099422}"/>
    <hyperlink ref="C136" r:id="rId109" xr:uid="{29B18589-BF6C-406E-BA02-D36D230F0131}"/>
    <hyperlink ref="C137" r:id="rId110" xr:uid="{0E22CE40-212C-44C3-A7BA-2CB387948146}"/>
    <hyperlink ref="C138" r:id="rId111" xr:uid="{9C69A3C6-BDA5-4AC6-8E72-B747EC8CF132}"/>
    <hyperlink ref="C139" r:id="rId112" xr:uid="{89C56DCE-3BA1-4FA7-A79D-6DD34AEAD3C3}"/>
    <hyperlink ref="C140" r:id="rId113" xr:uid="{8FCE47DB-BA72-4991-8EF1-F8A01AC3412F}"/>
    <hyperlink ref="C141" r:id="rId114" xr:uid="{06EBAD0C-2DA4-488C-8BAC-AE384947D821}"/>
    <hyperlink ref="C142" r:id="rId115" xr:uid="{EF4A5FEA-638C-4FB7-993D-EBF9E96CF9C2}"/>
    <hyperlink ref="C143" r:id="rId116" xr:uid="{4FB194F4-E88A-4A60-9694-8EAB3AB8B27C}"/>
    <hyperlink ref="C144" r:id="rId117" xr:uid="{C306EA2A-C67A-481F-9A9B-2B75C16E3393}"/>
    <hyperlink ref="C145" r:id="rId118" xr:uid="{03E59804-86A3-4A90-85E0-395527425C96}"/>
    <hyperlink ref="C146" r:id="rId119" xr:uid="{870944F7-6635-4C71-84C6-39613B731AFC}"/>
    <hyperlink ref="C147" r:id="rId120" xr:uid="{2B8863DE-AF85-4036-AC17-906B04C2CBA1}"/>
    <hyperlink ref="C148" r:id="rId121" xr:uid="{65E682EC-F4F9-412D-8265-7DCCA6697BB7}"/>
    <hyperlink ref="C149" r:id="rId122" xr:uid="{2DF8D691-8257-4EA1-B6B0-818EFD281928}"/>
    <hyperlink ref="C155" r:id="rId123" xr:uid="{1CD2462C-F326-4C7A-BD16-CF711E16AFE2}"/>
    <hyperlink ref="C156" r:id="rId124" xr:uid="{D81C31D7-E5DA-4C84-840C-75134DFC7576}"/>
    <hyperlink ref="C157" r:id="rId125" xr:uid="{D62F3ED5-B67C-443A-BE42-DCA9919A8964}"/>
    <hyperlink ref="C158" r:id="rId126" xr:uid="{D2A4951D-2C96-4309-8CFF-2BFB4A5E7CCC}"/>
    <hyperlink ref="C159" r:id="rId127" xr:uid="{0AC63036-F420-4136-B790-7C986E5FE01E}"/>
    <hyperlink ref="C160" r:id="rId128" xr:uid="{AEF87587-26A8-4C95-803D-8013A34191A3}"/>
    <hyperlink ref="C161" r:id="rId129" xr:uid="{5053FE66-4094-45E9-85FF-A513BB660039}"/>
    <hyperlink ref="C162" r:id="rId130" xr:uid="{423551AB-5893-4E89-A35F-0C9ABACC5C08}"/>
    <hyperlink ref="C163" r:id="rId131" xr:uid="{D19C726C-A208-4B7C-82F1-E36229B75A29}"/>
    <hyperlink ref="C164" r:id="rId132" xr:uid="{E6BCD734-47AB-4B3B-A442-E3E91D992446}"/>
    <hyperlink ref="C165" r:id="rId133" xr:uid="{C21B16C9-ADAB-44DF-8467-8F6C74F434E6}"/>
    <hyperlink ref="C167" r:id="rId134" xr:uid="{5955F6A7-71F5-470E-811B-256F8A0180BB}"/>
    <hyperlink ref="C169" r:id="rId135" xr:uid="{A180F267-B7B6-4796-96C3-48D5A21B2FB4}"/>
    <hyperlink ref="C170" r:id="rId136" xr:uid="{E0922C6E-6677-40BC-AD15-6CA25700C0A7}"/>
    <hyperlink ref="C176" r:id="rId137" xr:uid="{E6D441E6-D4C1-4200-9CC1-5468BFA16700}"/>
    <hyperlink ref="C177" r:id="rId138" xr:uid="{3F7136A1-312A-4341-80BC-171CD6D1C148}"/>
    <hyperlink ref="C178" r:id="rId139" xr:uid="{A37D8455-0E7B-4E88-A92E-DFBF6BE8D0D2}"/>
    <hyperlink ref="C179" r:id="rId140" xr:uid="{4A704A48-C416-49D1-8879-67540800E86C}"/>
    <hyperlink ref="C180" r:id="rId141" xr:uid="{0EC6D76E-BD03-4BA6-80FE-21D849FD95E8}"/>
    <hyperlink ref="C181" r:id="rId142" xr:uid="{A860A1C5-44C8-4F24-8E53-2225AD3D4E06}"/>
    <hyperlink ref="C182" r:id="rId143" xr:uid="{88CC8780-44CD-4040-8AAF-B88B0364FD19}"/>
    <hyperlink ref="C183" r:id="rId144" xr:uid="{25BF184A-BEED-41D2-8729-1198F11B783A}"/>
    <hyperlink ref="C184" r:id="rId145" xr:uid="{F6DE096D-D918-4338-A92B-C98336E4160D}"/>
    <hyperlink ref="C185" r:id="rId146" xr:uid="{9949CB17-E1A7-4397-8ED8-A78048177EF6}"/>
    <hyperlink ref="C186" r:id="rId147" xr:uid="{EE76CA06-DDD6-4ECA-8F05-6409125700B7}"/>
    <hyperlink ref="C187" r:id="rId148" xr:uid="{D197051F-96A9-41B5-92B6-7C24AC16D389}"/>
    <hyperlink ref="C188" r:id="rId149" xr:uid="{ED4158E5-7812-4768-AF2F-031FB566C001}"/>
    <hyperlink ref="C189" r:id="rId150" xr:uid="{BE7F887C-D92F-4B6E-812B-DE1BAF4DD0B8}"/>
    <hyperlink ref="C190" r:id="rId151" xr:uid="{7433DBD6-1D5B-43BE-8D83-A89DB04DD21A}"/>
    <hyperlink ref="C191" r:id="rId152" xr:uid="{B3D27E98-A830-4913-B526-3C9F99A8AC85}"/>
    <hyperlink ref="C192" r:id="rId153" xr:uid="{8D6CF763-57F3-4D37-95AB-56DB13FBED86}"/>
    <hyperlink ref="C193" r:id="rId154" xr:uid="{A6F80C7E-7E72-4CA0-98D7-2268DE09AE50}"/>
    <hyperlink ref="C194" r:id="rId155" xr:uid="{F88087D2-29CB-428C-B8FB-21CC511EF78D}"/>
    <hyperlink ref="C195" r:id="rId156" xr:uid="{78511783-EEC8-4773-B2B4-96F79018F7C8}"/>
    <hyperlink ref="C196" r:id="rId157" xr:uid="{83B772B4-33A3-453C-AC21-F008F608209E}"/>
    <hyperlink ref="C197" r:id="rId158" xr:uid="{C748DC1D-0515-4FD5-AE80-86E682775810}"/>
    <hyperlink ref="C198" r:id="rId159" xr:uid="{2EECC490-069A-41F8-B7DC-67D5EF4BE0ED}"/>
    <hyperlink ref="C199" r:id="rId160" xr:uid="{BE8D36D5-C8EF-4108-B519-0D7C54C6D0CB}"/>
    <hyperlink ref="C200" r:id="rId161" xr:uid="{1E7AA14C-28C3-425D-A53E-6B263B7F055F}"/>
    <hyperlink ref="C201" r:id="rId162" xr:uid="{AFE9DC71-736D-46FB-8364-D9358EC9C633}"/>
    <hyperlink ref="C202" r:id="rId163" xr:uid="{7E839765-EE69-42D2-B93F-DE4970294556}"/>
    <hyperlink ref="C203" r:id="rId164" xr:uid="{B0377625-83DD-4666-8EAE-6524B5E57DC1}"/>
    <hyperlink ref="C204" r:id="rId165" xr:uid="{DFCF9756-92BF-454A-9C89-7D146BFD1A6A}"/>
    <hyperlink ref="C205" r:id="rId166" xr:uid="{5E4684AF-CDD5-4BF8-A21E-86C2C98DA718}"/>
    <hyperlink ref="C206" r:id="rId167" xr:uid="{D9DA7905-EE00-4EB5-82DC-826B362DB628}"/>
    <hyperlink ref="C207" r:id="rId168" xr:uid="{DF860A88-E786-4385-AEB9-3D96BABC4824}"/>
    <hyperlink ref="C208" r:id="rId169" xr:uid="{C9AC44D6-0A03-4B96-9BBA-244651227104}"/>
    <hyperlink ref="C209" r:id="rId170" xr:uid="{2CDB7336-BFA6-47BB-B7C0-E831011B8F6C}"/>
    <hyperlink ref="C210" r:id="rId171" xr:uid="{A12E7F6A-D36A-48B6-B058-83D2AD733970}"/>
    <hyperlink ref="C211" r:id="rId172" xr:uid="{6A09E579-E98C-4665-9B38-983E300FCE9C}"/>
    <hyperlink ref="C212" r:id="rId173" xr:uid="{E5EC7049-F3EB-44BC-A506-5547377F10A6}"/>
    <hyperlink ref="C213" r:id="rId174" xr:uid="{8C6D7EA1-F409-4F6E-85E8-F4D1F28E91CF}"/>
    <hyperlink ref="C214" r:id="rId175" xr:uid="{84DE3ACA-04FC-48D7-AD40-0FADED9EDDE6}"/>
    <hyperlink ref="C215" r:id="rId176" xr:uid="{5FC0DDB8-37FB-477B-A5EA-A0DA0C5EC013}"/>
    <hyperlink ref="C216" r:id="rId177" xr:uid="{12CBE0F6-5703-42C2-87F4-1411A4733028}"/>
    <hyperlink ref="C217" r:id="rId178" xr:uid="{59B9830D-581C-48BB-BC0A-07BDA32B6BFA}"/>
    <hyperlink ref="C218" r:id="rId179" xr:uid="{5793717B-BF26-4BB7-9A9A-09411B8E7DD3}"/>
    <hyperlink ref="C219" r:id="rId180" xr:uid="{F69FC54D-03C4-445F-8D12-EF3CD99BA79B}"/>
    <hyperlink ref="C220" r:id="rId181" xr:uid="{024757D2-5732-49C2-A7F1-216FDD048922}"/>
    <hyperlink ref="C221" r:id="rId182" xr:uid="{D5BF7D11-1404-4610-9BD7-6FBD2DA429FF}"/>
    <hyperlink ref="C222" r:id="rId183" xr:uid="{DCDF1B34-6E83-45E1-9509-A83962D7D27C}"/>
    <hyperlink ref="C223" r:id="rId184" xr:uid="{5C95368F-8A7C-4E4B-A8BE-1926F3F92C2D}"/>
    <hyperlink ref="C224" r:id="rId185" xr:uid="{A77642FF-D2BF-4949-8115-3304098CD21A}"/>
    <hyperlink ref="C225" r:id="rId186" xr:uid="{2E15AB8C-CC5F-470D-9DC1-03CD4FF6FE04}"/>
    <hyperlink ref="C226" r:id="rId187" xr:uid="{991AEB47-FB4D-4377-9263-FD5DD8957569}"/>
    <hyperlink ref="C229" r:id="rId188" xr:uid="{EAD49CC2-588A-4DF3-AF6D-3D0D3158F661}"/>
    <hyperlink ref="C230" r:id="rId189" xr:uid="{242E2D4F-85B5-44FF-9B6D-DD782AC32DA6}"/>
    <hyperlink ref="C231" r:id="rId190" xr:uid="{E1001C13-B1C9-437B-B24D-01D88D7A1D45}"/>
    <hyperlink ref="C232" r:id="rId191" xr:uid="{10A92A0E-5CEA-4B3F-A3FB-8DBF819F27CB}"/>
    <hyperlink ref="C233" r:id="rId192" xr:uid="{04AD0372-533B-41FC-9EAC-09E596533EAE}"/>
    <hyperlink ref="C234" r:id="rId193" xr:uid="{AB78CD5F-FB5A-4623-B69A-2CAE37588CDC}"/>
    <hyperlink ref="C235" r:id="rId194" xr:uid="{5446249B-6EB5-4B1C-BB63-83A74C06D3AA}"/>
    <hyperlink ref="C236" r:id="rId195" xr:uid="{17206BDB-F453-4323-A805-76E88B3C10C8}"/>
    <hyperlink ref="C237" r:id="rId196" xr:uid="{FC5C1071-72D8-40C1-8DE9-6A58F93C27E0}"/>
    <hyperlink ref="C238" r:id="rId197" xr:uid="{AAD6BA25-F921-488E-B3E2-71BB73C4CF34}"/>
    <hyperlink ref="C239" r:id="rId198" xr:uid="{177CFA6F-C9CF-44FE-8BD8-036593A0FC10}"/>
    <hyperlink ref="C240" r:id="rId199" xr:uid="{EBC49A59-9638-4963-A2D2-FBE4A403614E}"/>
    <hyperlink ref="C241" r:id="rId200" xr:uid="{56AC549F-FD09-4578-82A2-28FD35571278}"/>
    <hyperlink ref="C242" r:id="rId201" xr:uid="{06129699-CEDF-469A-8C3C-924452B83D5C}"/>
    <hyperlink ref="C243" r:id="rId202" xr:uid="{ED0E06C9-BE92-4DB0-8842-18FBCEAA0278}"/>
    <hyperlink ref="C262" r:id="rId203" xr:uid="{7131D467-EBCD-4096-9ADC-C5C9CB989D02}"/>
    <hyperlink ref="C263" r:id="rId204" xr:uid="{B7CD2FEB-2F0F-45E4-8737-C626641C6D91}"/>
    <hyperlink ref="C264" r:id="rId205" xr:uid="{2EEBF31F-2F9F-466F-87E2-0E0EF39865A1}"/>
    <hyperlink ref="C265" r:id="rId206" xr:uid="{1C39D9F9-E199-4A39-9834-46F51EF16EE2}"/>
    <hyperlink ref="C266" r:id="rId207" xr:uid="{A50F2C2B-B2DF-4E5C-9F5F-AD039BC4C06C}"/>
    <hyperlink ref="C267" r:id="rId208" xr:uid="{5FEDA3B6-B0D8-4F67-8720-395E116D8072}"/>
    <hyperlink ref="C268" r:id="rId209" xr:uid="{F4E67723-7B56-4A1E-9EE1-3D79EC3904A8}"/>
    <hyperlink ref="C269" r:id="rId210" xr:uid="{B6C85E39-103D-49A6-AE3F-C0C5E1E4AC38}"/>
    <hyperlink ref="C270" r:id="rId211" xr:uid="{E88B775C-AEBB-4688-90B9-5AF208F88D31}"/>
    <hyperlink ref="C271" r:id="rId212" xr:uid="{8AA5EFC7-0457-4172-99C3-F6BE5F655D64}"/>
    <hyperlink ref="C272" r:id="rId213" xr:uid="{A7C2337C-E556-401D-A896-F94433E00FDD}"/>
    <hyperlink ref="C273" r:id="rId214" xr:uid="{1F351F8A-EB6D-4587-96EC-1398D141EB64}"/>
    <hyperlink ref="C274" r:id="rId215" xr:uid="{3F408448-3110-41F5-BFAC-BB4CA9BB3C7F}"/>
    <hyperlink ref="C275" r:id="rId216" xr:uid="{5B8ABFAB-F196-4CF2-ADA9-4F05FD0C0DAF}"/>
    <hyperlink ref="C276" r:id="rId217" xr:uid="{22E8FD1F-37A9-4733-8EA4-1DD6F71960D5}"/>
    <hyperlink ref="C277" r:id="rId218" xr:uid="{BB2DAD54-6D61-45A1-B3DE-A369CEBDB3D9}"/>
    <hyperlink ref="C278" r:id="rId219" xr:uid="{5C57757B-5F8E-4B0E-9B43-667221CF6995}"/>
    <hyperlink ref="C279" r:id="rId220" xr:uid="{17575DC8-DAD4-444B-B15D-31F2895846B3}"/>
    <hyperlink ref="C280" r:id="rId221" xr:uid="{EBF5A798-0ED3-4AB9-A928-AFAE00A9938E}"/>
    <hyperlink ref="C281" r:id="rId222" xr:uid="{CC0C6D8E-028F-47A4-9DA3-6ACA7399C9E5}"/>
    <hyperlink ref="C282" r:id="rId223" xr:uid="{EEC6DA3A-5F96-480D-9EFD-021743917D9E}"/>
    <hyperlink ref="C283" r:id="rId224" xr:uid="{042645C3-9FDE-4B4C-B271-E02C050E1B3E}"/>
    <hyperlink ref="C284" r:id="rId225" xr:uid="{80517C96-27C7-4DCF-9D3F-BB83F2D8A2C4}"/>
    <hyperlink ref="C285" r:id="rId226" xr:uid="{7774BB51-E7A5-4D52-BC0A-CAA2514F2951}"/>
    <hyperlink ref="C288" r:id="rId227" xr:uid="{6DF3084A-A437-4AEC-9DC8-68B7F3E39B2F}"/>
    <hyperlink ref="C289" r:id="rId228" xr:uid="{9FCB2B06-7E87-4ADD-9123-4E21D9AEFE3C}"/>
    <hyperlink ref="C290" r:id="rId229" xr:uid="{8F942EAD-AF70-4687-8914-AE0311CC7912}"/>
    <hyperlink ref="C291" r:id="rId230" xr:uid="{C969B671-CB6B-4CE5-BF98-199A3CB22A4E}"/>
    <hyperlink ref="C292" r:id="rId231" xr:uid="{C1D8F225-A49E-449D-9D2E-D806CC83A5D9}"/>
    <hyperlink ref="C293" r:id="rId232" xr:uid="{917726BF-4AFC-4055-A35F-A2B2C096405A}"/>
    <hyperlink ref="C294" r:id="rId233" xr:uid="{8A0D814B-B841-491C-8901-63B322B3CC5C}"/>
    <hyperlink ref="C295" r:id="rId234" xr:uid="{406CF719-6B4E-4209-84FE-F4217E945200}"/>
    <hyperlink ref="C296" r:id="rId235" xr:uid="{9A12705B-883F-47A9-BED3-974974E29E04}"/>
    <hyperlink ref="C297" r:id="rId236" xr:uid="{44E5175E-47B2-4524-929E-EB5313BC63A5}"/>
    <hyperlink ref="C298" r:id="rId237" xr:uid="{A04E126A-5356-4EDE-8A22-9E728C983C16}"/>
    <hyperlink ref="C299" r:id="rId238" xr:uid="{5918C3AC-10BD-434F-8F76-D0A8A5EEF684}"/>
    <hyperlink ref="C300" r:id="rId239" xr:uid="{6B6B9E59-70B8-4C0C-8F88-B31A03F2EC24}"/>
    <hyperlink ref="C301" r:id="rId240" xr:uid="{5BB83B95-67F5-483E-9F19-08EDA7BDDD44}"/>
    <hyperlink ref="C302" r:id="rId241" xr:uid="{DA248A09-ABD3-403D-98F0-931CDC5EF6A9}"/>
    <hyperlink ref="C303" r:id="rId242" xr:uid="{E8F9E4E3-E9B8-4865-82AD-1983931EE451}"/>
    <hyperlink ref="C304" r:id="rId243" xr:uid="{7174A4ED-936E-455A-B5EE-71DAC291CA3D}"/>
    <hyperlink ref="C305" r:id="rId244" xr:uid="{F8D9FE7D-9151-4C4D-AFE6-DA79474C14AB}"/>
    <hyperlink ref="C306" r:id="rId245" xr:uid="{1F241B31-86E2-4E95-B819-F018C82B4939}"/>
    <hyperlink ref="C307" r:id="rId246" xr:uid="{8E80B22C-5966-4487-9F91-B3210A79DBC4}"/>
    <hyperlink ref="C308" r:id="rId247" xr:uid="{8C308463-9E5B-4144-B3EE-7EA990FA7F8D}"/>
    <hyperlink ref="C309" r:id="rId248" xr:uid="{1943B22A-2D0D-4E2B-8B03-A7EF5EB2AF28}"/>
    <hyperlink ref="C310" r:id="rId249" xr:uid="{125CCC36-42BD-455F-9A85-7B94520EA350}"/>
    <hyperlink ref="C311" r:id="rId250" xr:uid="{D6B2E5F1-4818-4244-9E29-EEF90B703A7F}"/>
    <hyperlink ref="C312" r:id="rId251" xr:uid="{63BDBDCA-857B-4DD8-87DB-C075C7D2BB2D}"/>
    <hyperlink ref="C313" r:id="rId252" xr:uid="{8F2A9429-6098-4ECC-8ED9-68475D1227C1}"/>
    <hyperlink ref="C314" r:id="rId253" xr:uid="{0A060403-9622-48DF-BFB8-DD16CBAAFA1C}"/>
    <hyperlink ref="C315" r:id="rId254" xr:uid="{BC464800-D6BF-403F-B8FE-5D278201A2EE}"/>
    <hyperlink ref="C316" r:id="rId255" xr:uid="{F74903A6-8CBC-4F0C-B363-46CD252D521D}"/>
    <hyperlink ref="C317" r:id="rId256" xr:uid="{085B4805-4105-44BC-8ABA-25464ED32A53}"/>
    <hyperlink ref="C318" r:id="rId257" xr:uid="{A93C7483-52E2-4EAE-935C-26E71C26F933}"/>
    <hyperlink ref="C319" r:id="rId258" xr:uid="{337DDA3E-D378-440B-B9AA-201F5F1201FA}"/>
    <hyperlink ref="C320" r:id="rId259" xr:uid="{BD302F15-929D-4750-A256-92066AA80223}"/>
    <hyperlink ref="C321" r:id="rId260" xr:uid="{46B5B779-881C-4442-915D-7F01F4EF0BB3}"/>
    <hyperlink ref="C322" r:id="rId261" xr:uid="{04AAEB67-F01A-4C7B-8A79-1E6ED1473F66}"/>
    <hyperlink ref="C323" r:id="rId262" xr:uid="{3E98D383-08B0-49BC-B5B8-4A9D7D2DFF5F}"/>
    <hyperlink ref="C324" r:id="rId263" xr:uid="{146A362F-EE16-4D8C-BC04-DFEDFED8B5FE}"/>
    <hyperlink ref="C325" r:id="rId264" xr:uid="{5957637A-A159-46F4-8770-CFB9E913FDAE}"/>
    <hyperlink ref="C326" r:id="rId265" xr:uid="{BA294B18-9EC1-40FF-BEAB-F084D7712190}"/>
    <hyperlink ref="C327" r:id="rId266" xr:uid="{CE2721E9-0BA6-4C10-A41C-4F977CA9BD32}"/>
    <hyperlink ref="C328" r:id="rId267" xr:uid="{BAD27F3D-CC82-4B79-97B9-E4C6F0CC163B}"/>
    <hyperlink ref="C329" r:id="rId268" xr:uid="{610E1CFB-3FC0-4438-954F-DAE84226ADD6}"/>
    <hyperlink ref="C330" r:id="rId269" xr:uid="{865264D6-CB87-4ED5-83AD-E28F0A1771E7}"/>
    <hyperlink ref="C331" r:id="rId270" xr:uid="{E2859173-0A91-4271-8525-6A0329474C6F}"/>
    <hyperlink ref="C332" r:id="rId271" xr:uid="{131080E4-250C-44DA-A4EB-2DBAF7EA229F}"/>
    <hyperlink ref="C333" r:id="rId272" xr:uid="{8C871F05-2AA0-4FFA-955B-39DC78FEEF78}"/>
    <hyperlink ref="C334" r:id="rId273" xr:uid="{457A8F7E-C4D7-4E84-9A90-4F6B5137DB7C}"/>
    <hyperlink ref="C335" r:id="rId274" xr:uid="{8EE499DF-B1D6-46DF-893C-76330442A96B}"/>
    <hyperlink ref="C336" r:id="rId275" xr:uid="{06B61553-6630-41C7-986B-6837D91D29C2}"/>
    <hyperlink ref="C337" r:id="rId276" xr:uid="{25F650E3-5167-4CE5-867E-A7AE1FA64E1B}"/>
    <hyperlink ref="C338" r:id="rId277" xr:uid="{07190CF8-92E3-4487-AF51-9CD5DACD383E}"/>
    <hyperlink ref="C339" r:id="rId278" xr:uid="{823F12D9-82B0-4F22-9D06-87223C9CDE44}"/>
    <hyperlink ref="C340" r:id="rId279" xr:uid="{D513C08C-682B-4D39-8847-711DDD7EF9B4}"/>
    <hyperlink ref="C341" r:id="rId280" xr:uid="{A693DE58-A204-464D-8DCE-C9D7FB1334E9}"/>
    <hyperlink ref="C342" r:id="rId281" xr:uid="{0649FFB9-C4E6-4E7E-A807-11147EB8B547}"/>
    <hyperlink ref="C343" r:id="rId282" xr:uid="{DD8E1159-E3CD-4BA5-B8E5-ED658CE8755F}"/>
    <hyperlink ref="C344" r:id="rId283" xr:uid="{7610DF09-81C9-4833-A3B2-C20173539866}"/>
    <hyperlink ref="C345" r:id="rId284" xr:uid="{843C5AC0-FB8C-4F02-B982-6F8371C3BE75}"/>
    <hyperlink ref="C346" r:id="rId285" xr:uid="{63F2AFD9-0290-4534-A75D-7D79BBE33B17}"/>
    <hyperlink ref="C347" r:id="rId286" xr:uid="{2863A68A-EFD4-47B2-9767-F4C89E3BD159}"/>
    <hyperlink ref="C348" r:id="rId287" xr:uid="{91DF3EEA-C0C7-4AC6-80D0-B171FBEEF501}"/>
    <hyperlink ref="C349" r:id="rId288" xr:uid="{9900AB67-9992-47A8-851F-78F9B2FAD30D}"/>
    <hyperlink ref="C350" r:id="rId289" xr:uid="{BF81D684-8858-4550-A39A-2F5D7A0DA6DE}"/>
    <hyperlink ref="C351" r:id="rId290" xr:uid="{2720F09A-4FA2-4BE1-B7AA-4A576DB42547}"/>
    <hyperlink ref="C352" r:id="rId291" xr:uid="{C116625C-1696-4E70-8D97-4C5CF1B339F4}"/>
    <hyperlink ref="C353" r:id="rId292" xr:uid="{31A0816D-04A0-437E-AEE6-8C38E1BB0102}"/>
    <hyperlink ref="C354" r:id="rId293" xr:uid="{F51B1D1F-75E6-483F-87C1-526EAF14C32F}"/>
    <hyperlink ref="C355" r:id="rId294" xr:uid="{4951FB4C-C11E-46C7-A116-E8156D146593}"/>
    <hyperlink ref="C358" r:id="rId295" xr:uid="{97D11688-02F4-494C-8EF8-3557C9D228FF}"/>
    <hyperlink ref="C359" r:id="rId296" xr:uid="{683BC5EA-3320-4E69-91E8-AECEAE2B17AC}"/>
    <hyperlink ref="C360" r:id="rId297" xr:uid="{57B35E07-C978-4433-91CA-2B8B463B8CD5}"/>
    <hyperlink ref="C361" r:id="rId298" xr:uid="{DEBA9ECA-E74D-416C-930D-D4F178CA8980}"/>
    <hyperlink ref="C362" r:id="rId299" xr:uid="{51AE3787-D51F-4E5D-ACB4-E34CEB923278}"/>
    <hyperlink ref="C363" r:id="rId300" xr:uid="{C4B13C2B-04F8-4B12-89CF-FD724E48805B}"/>
    <hyperlink ref="C364" r:id="rId301" xr:uid="{0D93ED9C-71FE-407F-BFB1-E844AC0A6C7E}"/>
    <hyperlink ref="C365" r:id="rId302" xr:uid="{D6B612BC-C509-4EA0-9C87-681A23B878A6}"/>
    <hyperlink ref="C366" r:id="rId303" xr:uid="{44C1B28D-0F9D-44E6-8335-479302DEE864}"/>
    <hyperlink ref="C367" r:id="rId304" xr:uid="{4A178AE6-4EC6-4312-88FA-D5D098B4F396}"/>
    <hyperlink ref="C368" r:id="rId305" xr:uid="{FBFF2195-78D7-4813-8708-72CFEB40FD12}"/>
    <hyperlink ref="C369" r:id="rId306" xr:uid="{88C431E5-D284-485B-86CE-F7FD130FF121}"/>
    <hyperlink ref="C370" r:id="rId307" xr:uid="{68913604-A711-4FE5-ABD9-590FA3040D36}"/>
    <hyperlink ref="C371" r:id="rId308" xr:uid="{3A54EBDD-84B6-4BBA-9D0F-DED722B4D0F9}"/>
    <hyperlink ref="C372" r:id="rId309" xr:uid="{F349E053-7643-48E8-9F01-8E944E8CAAC4}"/>
    <hyperlink ref="C373" r:id="rId310" xr:uid="{1D37F3FB-ED00-47F1-8B30-59F691137BAB}"/>
    <hyperlink ref="C374" r:id="rId311" xr:uid="{DE6A0AC8-9A63-452D-8EA6-A130C8D1750E}"/>
    <hyperlink ref="C375" r:id="rId312" xr:uid="{E50E7E49-05B2-46FE-88C5-234E0954F9BD}"/>
    <hyperlink ref="C376" r:id="rId313" xr:uid="{5458CF07-6010-4CEA-9234-886C8FC9D030}"/>
    <hyperlink ref="C377" r:id="rId314" xr:uid="{6658FF04-01ED-45E3-8FA2-AE629DABD184}"/>
    <hyperlink ref="C378" r:id="rId315" xr:uid="{7651C1B3-5B6F-49CC-AEA4-71763FC1F64A}"/>
    <hyperlink ref="C379" r:id="rId316" xr:uid="{9DE8913F-CD1C-4DDC-B12E-203A121EB512}"/>
    <hyperlink ref="C380" r:id="rId317" xr:uid="{910A9B03-9CCF-4481-850C-E10076A1018D}"/>
    <hyperlink ref="C381" r:id="rId318" xr:uid="{9C820B0D-3692-4A09-B4D0-86B0955B3653}"/>
    <hyperlink ref="C382" r:id="rId319" xr:uid="{BF6E6245-1F55-41B7-9CD6-FA8A6718FCB2}"/>
    <hyperlink ref="C383" r:id="rId320" xr:uid="{985EB335-16F8-4B9A-B69D-FBBE43A735D6}"/>
    <hyperlink ref="C384" r:id="rId321" xr:uid="{5CBF4ABF-2B13-4728-8444-4328D51DECA8}"/>
    <hyperlink ref="C385" r:id="rId322" xr:uid="{EA29E05D-A8E2-41E8-AC81-690C2CF8EE60}"/>
    <hyperlink ref="C386" r:id="rId323" xr:uid="{C11223E5-CBD9-4689-B1E6-FA0FC3393EFE}"/>
    <hyperlink ref="C387" r:id="rId324" xr:uid="{1C9D8EDA-6604-4827-A41E-DFBC1053CE1F}"/>
    <hyperlink ref="C388" r:id="rId325" xr:uid="{947B210A-0587-4D98-A6AF-D10174570001}"/>
    <hyperlink ref="C389" r:id="rId326" xr:uid="{3A714408-9F64-41A2-A59F-801C0D7DE006}"/>
    <hyperlink ref="C390" r:id="rId327" xr:uid="{AE5327C3-0A15-47A2-9F2B-2FE860072429}"/>
    <hyperlink ref="C391" r:id="rId328" xr:uid="{54A5A11B-AC7D-4E34-AF34-351C6E412011}"/>
    <hyperlink ref="C392" r:id="rId329" xr:uid="{05A611A5-E15E-40D1-A881-424636168E4D}"/>
    <hyperlink ref="C393" r:id="rId330" xr:uid="{F0361C9D-2EF4-4AD0-BF1C-19D47B283573}"/>
    <hyperlink ref="C394" r:id="rId331" xr:uid="{C6CA1A47-37F8-4689-92CE-DEB4BFE9BCC9}"/>
    <hyperlink ref="C395" r:id="rId332" xr:uid="{C30DE6E5-5A82-437E-BFF4-F977ACFC619D}"/>
    <hyperlink ref="C398" r:id="rId333" xr:uid="{93EB5242-51ED-4B53-8819-19EE901D6C2E}"/>
    <hyperlink ref="C399" r:id="rId334" xr:uid="{AA970877-8169-4473-95A4-66B25AAB97A6}"/>
    <hyperlink ref="C400" r:id="rId335" xr:uid="{E32A4EF8-0122-402C-ACD9-7272A4F2CDF6}"/>
    <hyperlink ref="C401" r:id="rId336" xr:uid="{D301C6A9-FFB8-4098-ABA5-55FC9590973F}"/>
    <hyperlink ref="C402" r:id="rId337" xr:uid="{FDE37548-F978-4762-B4D0-18128E67A063}"/>
    <hyperlink ref="C403" r:id="rId338" xr:uid="{6699D92B-2010-49A6-BB87-683A3B0BCCF8}"/>
    <hyperlink ref="C404" r:id="rId339" xr:uid="{6C503CE6-000F-4AEC-BCD3-D984F8DF09D6}"/>
    <hyperlink ref="C405" r:id="rId340" xr:uid="{1BA24A5C-F251-4C25-B7B8-EC2EB1DFD4D6}"/>
    <hyperlink ref="C406" r:id="rId341" xr:uid="{7DF4BCDF-480D-4617-B646-EB23772AC870}"/>
    <hyperlink ref="C407" r:id="rId342" xr:uid="{8587CD7C-0BA9-4E7A-BB17-B304CC49F37B}"/>
    <hyperlink ref="C408" r:id="rId343" xr:uid="{B8460723-6FCB-4AFD-8AB4-A6C5759CA6E8}"/>
    <hyperlink ref="C409" r:id="rId344" xr:uid="{21F7BA48-005B-4423-B425-3865A398C9CB}"/>
    <hyperlink ref="C410" r:id="rId345" xr:uid="{9EE54828-71A4-40D5-889E-458DECFFD88F}"/>
    <hyperlink ref="C411" r:id="rId346" xr:uid="{4CF55EE7-037F-4044-B639-622F7C8680A6}"/>
    <hyperlink ref="C412" r:id="rId347" xr:uid="{E673A643-D0E5-4666-ACA5-03683F5B3DC0}"/>
    <hyperlink ref="C413" r:id="rId348" xr:uid="{696D9246-A507-405C-AA9C-26CD3A1C4B9E}"/>
    <hyperlink ref="C414" r:id="rId349" xr:uid="{8EF6F1D8-A37B-48F4-B938-6B2330E77F91}"/>
    <hyperlink ref="C415" r:id="rId350" xr:uid="{FC6A1EB8-6D9C-4803-97F2-3E4EFCC25D76}"/>
    <hyperlink ref="C416" r:id="rId351" xr:uid="{452E3462-ED96-4D84-B392-D7D4941C3BC4}"/>
    <hyperlink ref="C417" r:id="rId352" xr:uid="{257C0B3B-7F20-4168-9139-B524B66AB628}"/>
    <hyperlink ref="C418" r:id="rId353" xr:uid="{B6A2AA42-7967-4460-896F-7F58624D7F85}"/>
    <hyperlink ref="C419" r:id="rId354" xr:uid="{9D3433AD-B73F-4A8E-880F-379346DD07BA}"/>
    <hyperlink ref="C420" r:id="rId355" xr:uid="{81DA751D-140A-4A1B-A427-967DC2EE2302}"/>
    <hyperlink ref="C421" r:id="rId356" xr:uid="{D4BE144C-3D8F-4123-965F-7118F9A07D3D}"/>
    <hyperlink ref="C425" r:id="rId357" xr:uid="{B3C3B78A-C831-4370-9A8A-8414CD49E667}"/>
    <hyperlink ref="C426" r:id="rId358" xr:uid="{D77031B0-EDDB-4B7D-B348-CEAFA98A9275}"/>
    <hyperlink ref="C427" r:id="rId359" xr:uid="{C947BFF5-FBA6-4DC8-98E0-E6A5A3A43F3A}"/>
    <hyperlink ref="C428" r:id="rId360" xr:uid="{4D440052-3ABF-4832-8A0C-EFBF0FCC794D}"/>
    <hyperlink ref="C429" r:id="rId361" xr:uid="{B7DB5C1D-D1DA-4AB6-BE4F-26B07A3A249A}"/>
    <hyperlink ref="C430" r:id="rId362" xr:uid="{952EF66D-4088-4539-A901-CA33B3B7C85E}"/>
    <hyperlink ref="C431" r:id="rId363" xr:uid="{5B100961-3A1F-46B2-9BE7-544D0AC0349B}"/>
    <hyperlink ref="C432" r:id="rId364" xr:uid="{0A5232AC-18AC-4D5D-8C70-5548893FBE02}"/>
    <hyperlink ref="C433" r:id="rId365" xr:uid="{BCD54441-1C3A-4A52-8C3A-D9CAFF5F082F}"/>
    <hyperlink ref="C434" r:id="rId366" xr:uid="{4DE864E9-BFDE-4A2C-AD31-98DFDA479866}"/>
    <hyperlink ref="C435" r:id="rId367" xr:uid="{BC7C9755-E717-4ED5-9BF4-78E4416B91FD}"/>
    <hyperlink ref="C436" r:id="rId368" xr:uid="{D0FBBA57-DAC1-46C5-82E7-C17B553D0AFF}"/>
    <hyperlink ref="C437" r:id="rId369" xr:uid="{D4780170-903D-4324-BFBD-374669EFCCD5}"/>
    <hyperlink ref="C438" r:id="rId370" xr:uid="{77FFD40C-990B-4BF3-9331-1C02820CC24B}"/>
    <hyperlink ref="C439" r:id="rId371" xr:uid="{F169FBA2-71CA-4FC4-8746-4ACD9EEE727C}"/>
    <hyperlink ref="C440" r:id="rId372" xr:uid="{2F7D2283-DE4B-4C8C-974B-6301A82674D4}"/>
    <hyperlink ref="C441" r:id="rId373" xr:uid="{8E7A896D-0B0B-4A7E-975B-8BD538E9AE55}"/>
    <hyperlink ref="C442" r:id="rId374" xr:uid="{6282EC22-7972-4E84-9C18-C903841050CB}"/>
    <hyperlink ref="C443" r:id="rId375" xr:uid="{00FAEBE3-0615-4F9B-AF4B-F6EB86BC8288}"/>
    <hyperlink ref="C444" r:id="rId376" xr:uid="{2AC52929-EB8D-45D0-8C83-0F67702F150D}"/>
    <hyperlink ref="C445" r:id="rId377" xr:uid="{950757D0-8A6E-4001-9F46-18C44C044E51}"/>
    <hyperlink ref="C446" r:id="rId378" xr:uid="{95B41564-1EB3-44EA-8B12-F7E5EECE2314}"/>
    <hyperlink ref="C447" r:id="rId379" xr:uid="{91671ED0-2C48-4BEF-BB3C-9D7AF308C0C1}"/>
    <hyperlink ref="C448" r:id="rId380" xr:uid="{043C8CC4-00F5-42BB-931A-CD3405D0AA93}"/>
    <hyperlink ref="C449" r:id="rId381" xr:uid="{CD62F7C8-0AA9-4E43-815C-FAA90E4170DC}"/>
    <hyperlink ref="C450" r:id="rId382" xr:uid="{A62A7273-E53D-4102-92DE-8010D4583DCA}"/>
    <hyperlink ref="C451" r:id="rId383" xr:uid="{23C0CCED-B1EC-48F3-A31A-279B75703879}"/>
    <hyperlink ref="C452" r:id="rId384" xr:uid="{4298FE36-8659-4545-B5D1-729B952B6319}"/>
    <hyperlink ref="C453" r:id="rId385" xr:uid="{3117ADE0-161E-43D0-A68B-867855A97DBE}"/>
    <hyperlink ref="C454" r:id="rId386" xr:uid="{38322C26-B84D-40A1-8873-F370F174F0AB}"/>
    <hyperlink ref="C455" r:id="rId387" xr:uid="{C5034375-5E10-4B1A-BD65-634E2230C5B9}"/>
    <hyperlink ref="C456" r:id="rId388" xr:uid="{01242166-3BD8-47D9-AC0A-D18CFDC99B80}"/>
    <hyperlink ref="C457" r:id="rId389" xr:uid="{A186E168-C3DB-44DC-A57C-65C5955E707D}"/>
    <hyperlink ref="C458" r:id="rId390" xr:uid="{112F473C-77F2-480D-B68B-FD187A5F32AB}"/>
    <hyperlink ref="C459" r:id="rId391" xr:uid="{66DF018B-04A6-4621-A942-1881DF4466B7}"/>
    <hyperlink ref="C460" r:id="rId392" xr:uid="{E56826E5-C221-4AF4-A89F-5D83FF47759D}"/>
    <hyperlink ref="C461" r:id="rId393" xr:uid="{42429BB1-88BE-475B-9B26-24C02637DB93}"/>
    <hyperlink ref="C462" r:id="rId394" xr:uid="{EF6DB879-E901-4478-8EE9-9EA78197A285}"/>
    <hyperlink ref="C463" r:id="rId395" xr:uid="{D1906E5A-7102-4DD8-8238-5B9E00BB7A2C}"/>
    <hyperlink ref="C464" r:id="rId396" xr:uid="{2CFC7DF4-7035-4B9E-B7E7-3D40E692181A}"/>
    <hyperlink ref="C465" r:id="rId397" xr:uid="{33D5530C-BD92-4D31-968F-D72DCA273753}"/>
    <hyperlink ref="C466" r:id="rId398" xr:uid="{D7756B50-831D-44BA-8E69-CE5FB9984052}"/>
    <hyperlink ref="C467" r:id="rId399" xr:uid="{01049491-6F15-4053-9743-5C8C20A9FE80}"/>
    <hyperlink ref="C468" r:id="rId400" xr:uid="{0861BD7B-5E59-4D8B-8527-38CAF981B2EA}"/>
    <hyperlink ref="C469" r:id="rId401" xr:uid="{43182A06-7B4A-4894-9981-25FBFB450EF2}"/>
    <hyperlink ref="C470" r:id="rId402" xr:uid="{446E6BF5-73FC-4FA8-A51F-CC6B8DE8064B}"/>
    <hyperlink ref="C471" r:id="rId403" xr:uid="{A9FB1239-4A6B-46D1-BB56-E57519C587F9}"/>
    <hyperlink ref="C472" r:id="rId404" xr:uid="{79CAAA01-0E88-4626-83C4-36951EAEBCAA}"/>
    <hyperlink ref="C473" r:id="rId405" xr:uid="{1430D17C-007D-4D8A-92D7-56E4EBA3AE5B}"/>
    <hyperlink ref="C474" r:id="rId406" xr:uid="{B4B90433-EC91-47BC-A64B-1430B621ACEA}"/>
    <hyperlink ref="C475" r:id="rId407" xr:uid="{D988DDAC-7D2F-4B64-A592-7B2EF2EF8C7D}"/>
    <hyperlink ref="C476" r:id="rId408" xr:uid="{FA170D29-495B-47B4-853B-3E25012680B6}"/>
    <hyperlink ref="C477" r:id="rId409" xr:uid="{01D56C43-FF26-4177-8584-4BB1E7C51F6A}"/>
    <hyperlink ref="C478" r:id="rId410" xr:uid="{112BE988-DA7A-4CE1-BA5F-9742B37FE620}"/>
    <hyperlink ref="C479" r:id="rId411" xr:uid="{3704E215-1BD1-45FF-8703-56D7FDCAC805}"/>
    <hyperlink ref="C480" r:id="rId412" xr:uid="{8BD1BDA6-19FE-497B-81B5-D65295A15AEE}"/>
    <hyperlink ref="C481" r:id="rId413" xr:uid="{982ABF24-4CEE-481C-97D9-CC13C4645420}"/>
    <hyperlink ref="C482" r:id="rId414" xr:uid="{ACF76CEE-7E13-48C2-AB6A-767CD0A44206}"/>
    <hyperlink ref="C483" r:id="rId415" xr:uid="{C894C952-C86C-4CF8-AB8F-4B7DFC3252C8}"/>
    <hyperlink ref="C484" r:id="rId416" xr:uid="{AA9D4379-065C-4EC9-953E-B8D396654206}"/>
    <hyperlink ref="C485" r:id="rId417" xr:uid="{1926FED8-6D67-464B-9878-813D42504EC1}"/>
    <hyperlink ref="C487" r:id="rId418" xr:uid="{5B634505-0D3B-4504-9883-388FA1FDC0C1}"/>
    <hyperlink ref="C488" r:id="rId419" xr:uid="{85015BEA-F2F2-4737-8E4B-BA2A387B019B}"/>
    <hyperlink ref="C489" r:id="rId420" xr:uid="{D7434580-AEC2-4426-96DF-3F39D96E8C8C}"/>
    <hyperlink ref="C490" r:id="rId421" xr:uid="{417911ED-A572-4CE2-90D6-1045D38DEA64}"/>
    <hyperlink ref="C491" r:id="rId422" xr:uid="{E743088F-20C8-4319-8322-BB36C063A397}"/>
    <hyperlink ref="C492" r:id="rId423" xr:uid="{E010C7DB-BBB6-450C-9117-145872723F5F}"/>
    <hyperlink ref="C493" r:id="rId424" xr:uid="{A732B829-3449-4582-A120-396F75B561A5}"/>
    <hyperlink ref="C496" r:id="rId425" xr:uid="{1AB5DE1C-521A-4A77-AB8B-1EBF8F3B870F}"/>
    <hyperlink ref="C497" r:id="rId426" xr:uid="{6BBBC116-48A7-4FEF-AC17-2755A06133A7}"/>
    <hyperlink ref="C498" r:id="rId427" xr:uid="{A39AEEFF-BDB5-40DE-8E6A-713E1EC4CB15}"/>
    <hyperlink ref="C499" r:id="rId428" xr:uid="{72888946-9035-4A6E-9B14-F387CEF5BE77}"/>
    <hyperlink ref="C500" r:id="rId429" xr:uid="{7C529460-B56A-40D0-AC87-82006CA531F8}"/>
    <hyperlink ref="C501" r:id="rId430" xr:uid="{A7B5A658-2B64-481E-B749-01C05CA76A3E}"/>
    <hyperlink ref="C502" r:id="rId431" xr:uid="{76952658-FB1B-459A-8AAE-4B51A944E1CD}"/>
    <hyperlink ref="C503" r:id="rId432" xr:uid="{CA39408A-C758-484F-A479-B134C93160CF}"/>
    <hyperlink ref="C504" r:id="rId433" xr:uid="{CD3166FA-E9C3-4197-97DE-2DCFE6DFEDA2}"/>
    <hyperlink ref="C505" r:id="rId434" xr:uid="{1342D53D-C83F-4743-9064-2697E7105BE7}"/>
    <hyperlink ref="C506" r:id="rId435" xr:uid="{B1AC05A6-11E3-43DE-8B53-F006FE12766F}"/>
    <hyperlink ref="C512" r:id="rId436" xr:uid="{7295713A-8036-486E-887D-B2661EFD2F93}"/>
    <hyperlink ref="C513" r:id="rId437" xr:uid="{B2EA534C-E9A7-40A0-AAE1-5B96002AD480}"/>
    <hyperlink ref="C514" r:id="rId438" xr:uid="{E13D726F-419D-4BE2-9282-C1B579F63157}"/>
    <hyperlink ref="C515" r:id="rId439" xr:uid="{A198EDDE-858D-4BD7-92C5-A28E03488629}"/>
    <hyperlink ref="C516" r:id="rId440" xr:uid="{89A0852C-6259-43FB-8492-A56942EFB641}"/>
    <hyperlink ref="C517" r:id="rId441" xr:uid="{6722862A-3BA8-42CE-97B5-633A9891554B}"/>
    <hyperlink ref="C518" r:id="rId442" xr:uid="{6C52C42C-5DAD-471D-8B73-3D3AE9B8B5C5}"/>
    <hyperlink ref="C519" r:id="rId443" xr:uid="{ACA061A9-ECB0-4B29-B247-68F8C4BD7F94}"/>
    <hyperlink ref="C520" r:id="rId444" xr:uid="{D26C5011-1125-4E23-9078-323E40D15854}"/>
    <hyperlink ref="C521" r:id="rId445" xr:uid="{A8E8E5F7-AE34-41B5-9E68-D12C1EB3C6A4}"/>
    <hyperlink ref="C522" r:id="rId446" xr:uid="{464DDD5B-099F-44AF-8ACA-9CE5679F76AC}"/>
    <hyperlink ref="C523" r:id="rId447" xr:uid="{A1C83941-FC73-4AB3-BAFE-FC4B5B2633D4}"/>
    <hyperlink ref="C524" r:id="rId448" xr:uid="{E6E1D2D1-1142-4572-B6F0-0EA7C485C0BC}"/>
    <hyperlink ref="C525" r:id="rId449" xr:uid="{CFC855D6-D813-411A-BF98-F9A62D0175FC}"/>
    <hyperlink ref="C526" r:id="rId450" xr:uid="{9CE219D5-FE45-433F-8652-669CA61A52C0}"/>
    <hyperlink ref="C527" r:id="rId451" xr:uid="{5C50274A-C7FC-4A29-8747-7166E1E7AB3C}"/>
    <hyperlink ref="C528" r:id="rId452" xr:uid="{7B66436F-CED6-4B07-A46D-164B7A2E3859}"/>
    <hyperlink ref="C529" r:id="rId453" xr:uid="{13E98F37-2739-4197-BE99-833AABB75638}"/>
    <hyperlink ref="C530" r:id="rId454" xr:uid="{4CEFB0D8-1F67-4DC2-94CE-FD78C6110BAD}"/>
    <hyperlink ref="C531" r:id="rId455" xr:uid="{ACC73EB1-BE4C-419B-A901-17968B1EB28C}"/>
    <hyperlink ref="C532" r:id="rId456" xr:uid="{203A14D8-3F40-4CFA-AC3F-79C5EFEAF45E}"/>
    <hyperlink ref="C533" r:id="rId457" xr:uid="{21227390-52B6-4BEC-B80C-847F890B8484}"/>
    <hyperlink ref="C534" r:id="rId458" xr:uid="{4265FA41-5DA6-4FAB-9A43-886625C557F1}"/>
    <hyperlink ref="C535" r:id="rId459" xr:uid="{A671E237-6F78-4CD5-9AF7-5D411D3C4E1F}"/>
    <hyperlink ref="C536" r:id="rId460" xr:uid="{5EEF358D-5183-4C95-9E8D-56E0B1A784E0}"/>
    <hyperlink ref="C537" r:id="rId461" xr:uid="{F91FD212-975D-4691-94C4-195A68433BAE}"/>
    <hyperlink ref="C538" r:id="rId462" xr:uid="{A99B07C4-751F-4D3B-A85D-62CC7C3D3E75}"/>
    <hyperlink ref="C539" r:id="rId463" xr:uid="{04A53A68-5553-4345-8CF3-0C7169A56815}"/>
    <hyperlink ref="C540" r:id="rId464" xr:uid="{BDA0DC03-DA41-4DE4-B33E-DE0DE845D2A7}"/>
    <hyperlink ref="C541" r:id="rId465" xr:uid="{122D261D-2D6B-4B34-887F-F6DDEC01C3B5}"/>
    <hyperlink ref="C542" r:id="rId466" xr:uid="{3FB192EC-EAEB-45CF-ADF2-B31B31270B0A}"/>
    <hyperlink ref="C543" r:id="rId467" xr:uid="{37BCB3A5-C73C-4302-A622-9A5143CD192B}"/>
    <hyperlink ref="C544" r:id="rId468" xr:uid="{39C63A1E-BB06-42A6-8AC4-D7AB09C3BF06}"/>
    <hyperlink ref="C545" r:id="rId469" xr:uid="{391BFA47-EE05-4B5A-9413-8A1F6AE7EC64}"/>
    <hyperlink ref="C546" r:id="rId470" xr:uid="{D2C102E4-818F-47FE-918E-15DE746A6A12}"/>
    <hyperlink ref="C547" r:id="rId471" xr:uid="{085C5285-D7E8-4EF5-BF99-B2EC407703F0}"/>
    <hyperlink ref="C548" r:id="rId472" xr:uid="{5205EFD6-CF4B-4CBD-A705-35744F735AE1}"/>
    <hyperlink ref="C549" r:id="rId473" xr:uid="{13AC30C7-6B8B-4975-B727-24C87A6262AA}"/>
    <hyperlink ref="C550" r:id="rId474" xr:uid="{07F684FC-199B-4B65-B726-50794CBE712E}"/>
    <hyperlink ref="C551" r:id="rId475" xr:uid="{4265E8D9-8AAE-4D02-ABF3-52048A2C08B3}"/>
    <hyperlink ref="C552" r:id="rId476" xr:uid="{8411B67B-FCC1-43C9-BDE7-8DF24D38A89B}"/>
    <hyperlink ref="C553" r:id="rId477" xr:uid="{8C99E43A-26B9-476B-A161-76674AD63691}"/>
    <hyperlink ref="C554" r:id="rId478" xr:uid="{90DEC664-3220-4FA4-8F37-1018C5056602}"/>
    <hyperlink ref="C555" r:id="rId479" xr:uid="{972EE238-44CB-48C4-A36B-406E85A750C7}"/>
    <hyperlink ref="C556" r:id="rId480" xr:uid="{C0B35655-ACC1-41DC-8651-E0BEE876D21F}"/>
    <hyperlink ref="C557" r:id="rId481" xr:uid="{B952DCD7-F6CB-4767-8314-CD4D1FCBA091}"/>
    <hyperlink ref="C558" r:id="rId482" xr:uid="{D9AA21DB-1917-4377-BCE7-0A5E115346E3}"/>
    <hyperlink ref="C559" r:id="rId483" xr:uid="{88198F25-390F-401E-8030-3F10BF2CACBE}"/>
    <hyperlink ref="C560" r:id="rId484" xr:uid="{DCA5444A-159A-41A3-9B9C-A6038C50C07E}"/>
    <hyperlink ref="C561" r:id="rId485" xr:uid="{83DD39BE-1924-461F-8E94-31BC8A27404E}"/>
    <hyperlink ref="C562" r:id="rId486" xr:uid="{D0CDE8CC-F548-4CFE-B082-D4A424C8ADCF}"/>
    <hyperlink ref="C563" r:id="rId487" xr:uid="{136E174A-6AF4-4FDB-B61A-63A7399AAAE5}"/>
    <hyperlink ref="C564" r:id="rId488" xr:uid="{827B16C2-FC97-47BF-8128-19213593B303}"/>
    <hyperlink ref="C565" r:id="rId489" xr:uid="{306E252E-FF88-4F60-86B3-A002CC9AB4E1}"/>
    <hyperlink ref="C592" r:id="rId490" xr:uid="{67BA6229-144F-40F9-84C7-706043A5982C}"/>
    <hyperlink ref="C593" r:id="rId491" xr:uid="{4E939675-2EAC-40C7-BCFC-04EC60E6F735}"/>
    <hyperlink ref="C594" r:id="rId492" xr:uid="{DD117944-B0D5-4187-B21D-991652CDD70A}"/>
    <hyperlink ref="C595" r:id="rId493" xr:uid="{CF222E8B-7726-4433-90E4-07C69624B00D}"/>
    <hyperlink ref="C596" r:id="rId494" xr:uid="{8B7996AA-F092-4238-8F2F-98D3222CACC2}"/>
    <hyperlink ref="C597" r:id="rId495" xr:uid="{97EE4582-358B-460D-AD33-664089753E92}"/>
    <hyperlink ref="C598" r:id="rId496" xr:uid="{7531B26F-B8C4-4841-97A6-07BEC4F33874}"/>
    <hyperlink ref="C599" r:id="rId497" xr:uid="{5864F565-3526-4D86-A756-EF025CE79DF3}"/>
    <hyperlink ref="C600" r:id="rId498" xr:uid="{ABBDD892-E7F9-462A-ADE4-7479AD69A998}"/>
    <hyperlink ref="C601" r:id="rId499" xr:uid="{80C9D127-0302-4F2D-9622-CA64AAF3AA36}"/>
    <hyperlink ref="C608" r:id="rId500" xr:uid="{57AE8CD3-4507-4026-801A-468A22F8B518}"/>
    <hyperlink ref="C609" r:id="rId501" xr:uid="{824747E2-F110-4A47-AA0A-73685CDA3F1D}"/>
    <hyperlink ref="C610" r:id="rId502" xr:uid="{69B66D44-D2AC-4DF3-874B-49EBD664A596}"/>
    <hyperlink ref="C611" r:id="rId503" xr:uid="{AA9380C1-1EAE-4470-8999-F05BD2C7C57D}"/>
    <hyperlink ref="C612" r:id="rId504" xr:uid="{47BF05E7-B0BB-40EA-A180-FCBD1DEC6C6A}"/>
    <hyperlink ref="C613" r:id="rId505" xr:uid="{BCD321D0-7BA9-4C49-821A-B1AB6A03B990}"/>
    <hyperlink ref="C614" r:id="rId506" xr:uid="{D4E2983A-AD7F-470D-A68F-7DF6C0EA25C7}"/>
    <hyperlink ref="C615" r:id="rId507" xr:uid="{8FFFAD39-F43A-423B-8430-0C86CE04DB6A}"/>
    <hyperlink ref="C618" r:id="rId508" xr:uid="{F9B05FE4-5708-4483-B6C9-4F4C46130CF4}"/>
    <hyperlink ref="C619" r:id="rId509" xr:uid="{71A4ECB8-8B78-4D0C-9AEF-BE7870D789A5}"/>
    <hyperlink ref="C620" r:id="rId510" xr:uid="{B0D74088-8C57-49C6-9E0B-F490A10C819D}"/>
    <hyperlink ref="C621" r:id="rId511" xr:uid="{6B681797-8624-46E1-A287-387635A58174}"/>
    <hyperlink ref="C622" r:id="rId512" xr:uid="{47D45FD1-867F-489E-B544-71CDD7B63820}"/>
    <hyperlink ref="C623" r:id="rId513" xr:uid="{C81B8FC7-A20D-447F-9583-2C5F7090C6EA}"/>
    <hyperlink ref="C627" r:id="rId514" xr:uid="{F94C9311-D1DE-4AEC-9120-5C4C6C39C794}"/>
    <hyperlink ref="C628" r:id="rId515" xr:uid="{50E396F5-BFFC-4635-AABF-4791F654D655}"/>
    <hyperlink ref="C629" r:id="rId516" xr:uid="{C3FCA6BB-B4F5-40CB-A669-5A36D23826CB}"/>
    <hyperlink ref="C630" r:id="rId517" xr:uid="{CB412AAC-20FA-4106-BB86-D9B4736A62B0}"/>
    <hyperlink ref="C631" r:id="rId518" xr:uid="{8DB30FEC-DB97-440F-B9DE-085C5F4AF53C}"/>
    <hyperlink ref="C632" r:id="rId519" xr:uid="{42DDDC7D-7E96-49F8-9863-654D5561EFC0}"/>
    <hyperlink ref="C633" r:id="rId520" xr:uid="{7B142762-63C9-4E0D-B4FE-152CBBE4F66C}"/>
    <hyperlink ref="C634" r:id="rId521" xr:uid="{45EDA2B0-E841-4C4B-A74A-F1AEE93541D6}"/>
    <hyperlink ref="C635" r:id="rId522" xr:uid="{D523A5B5-EB71-4B02-94E9-ED6F1711AA05}"/>
    <hyperlink ref="C636" r:id="rId523" xr:uid="{10475DB6-6FC6-4444-992A-7B436A401143}"/>
    <hyperlink ref="C637" r:id="rId524" xr:uid="{F54AB14C-DD4E-4401-84A7-8F320F063C02}"/>
    <hyperlink ref="C638" r:id="rId525" xr:uid="{D31F4B6D-167C-4985-A1D5-47780B97DE05}"/>
    <hyperlink ref="C642" r:id="rId526" xr:uid="{AE31614E-83D6-4A46-9D88-B60DAA123A30}"/>
    <hyperlink ref="C643" r:id="rId527" xr:uid="{0BD31AE3-6CC4-4D54-B821-EBDB764440E1}"/>
    <hyperlink ref="C644" r:id="rId528" xr:uid="{1CEFD686-0ED8-475E-A078-6562BEDDE5E4}"/>
    <hyperlink ref="C645" r:id="rId529" xr:uid="{4C00F541-BF77-4EE7-8513-399FE0C895BB}"/>
    <hyperlink ref="C646" r:id="rId530" xr:uid="{9B37D9CE-D7F7-4FF4-8510-277043A57022}"/>
    <hyperlink ref="C647" r:id="rId531" xr:uid="{BF0CE661-AB73-444F-8AFE-688A46BB5978}"/>
    <hyperlink ref="C648" r:id="rId532" xr:uid="{5497D7DB-A9AE-4FCA-8CD7-21D11AD8804B}"/>
    <hyperlink ref="C649" r:id="rId533" xr:uid="{B676A031-1B78-4307-82B5-E21BC46A2270}"/>
    <hyperlink ref="C652" r:id="rId534" xr:uid="{D5A0DC0D-56E6-4594-8564-E56CAD1B1C46}"/>
    <hyperlink ref="C653" r:id="rId535" xr:uid="{36796F4F-6F41-48D1-91ED-5543B0171B0D}"/>
    <hyperlink ref="C654" r:id="rId536" xr:uid="{61FCF409-5B70-4DD2-870A-2DD0944D85B7}"/>
    <hyperlink ref="C655" r:id="rId537" xr:uid="{E06EA40C-4E8C-4539-A9C9-5B837970B39C}"/>
    <hyperlink ref="C656" r:id="rId538" xr:uid="{9BB90A5E-E253-40A3-ACE1-F906678DEA79}"/>
    <hyperlink ref="C657" r:id="rId539" xr:uid="{21776A8A-FE44-460F-9BBD-264806915C57}"/>
    <hyperlink ref="C658" r:id="rId540" xr:uid="{FFEED7D3-955C-45BE-8928-3B9AA9432A31}"/>
    <hyperlink ref="C659" r:id="rId541" xr:uid="{D1B5C978-7FCC-4D0C-87AE-42A775685F39}"/>
    <hyperlink ref="C663" r:id="rId542" xr:uid="{719F4DF4-63F6-43C8-94A0-0B04C5EDC48A}"/>
    <hyperlink ref="C664" r:id="rId543" xr:uid="{E8FE7FB0-F161-4041-8964-3F6680B18813}"/>
    <hyperlink ref="C665" r:id="rId544" xr:uid="{55804912-0CB4-4AEF-8EE6-2F026E163318}"/>
    <hyperlink ref="C666" r:id="rId545" xr:uid="{74A4DFF1-111F-4AD5-A7B7-6D073CD15E75}"/>
    <hyperlink ref="C667" r:id="rId546" xr:uid="{5B22E61B-F53E-407D-B5DB-9B21216D985C}"/>
    <hyperlink ref="C668" r:id="rId547" xr:uid="{9D12C710-F764-437D-AE5C-FD6F5633813B}"/>
    <hyperlink ref="C669" r:id="rId548" xr:uid="{89EE994A-D497-4684-94D8-F1481AD19C3E}"/>
    <hyperlink ref="C670" r:id="rId549" xr:uid="{83B163DF-0E02-454A-9F10-DFA523D95330}"/>
    <hyperlink ref="C671" r:id="rId550" xr:uid="{1FBEF24F-5D21-43E4-99C8-D419AAA4E1A9}"/>
    <hyperlink ref="C672" r:id="rId551" xr:uid="{4F7C41A5-91E7-433E-BACB-C3254986CE79}"/>
    <hyperlink ref="C673" r:id="rId552" xr:uid="{AB124C2A-4C83-499D-AA77-05C65AF87052}"/>
    <hyperlink ref="C674" r:id="rId553" xr:uid="{7FAD091E-C56D-43D4-B5BA-0EED12DB8856}"/>
    <hyperlink ref="C675" r:id="rId554" xr:uid="{C8C91E9E-0DBD-447A-8848-D699E27B8D90}"/>
    <hyperlink ref="C676" r:id="rId555" xr:uid="{D8344054-5893-4699-8A84-B149F4784F36}"/>
    <hyperlink ref="C677" r:id="rId556" xr:uid="{AA633DD4-DEE1-4C5E-A86D-51837A7FDEC5}"/>
    <hyperlink ref="C681" r:id="rId557" xr:uid="{099BED35-833A-4145-8225-A2B69DFFBCF3}"/>
    <hyperlink ref="C682" r:id="rId558" xr:uid="{5613E9D7-1F1D-4113-9F12-E5B1DA518625}"/>
    <hyperlink ref="C683" r:id="rId559" xr:uid="{9954D626-17F4-4E07-B4A0-59B4E3801A70}"/>
    <hyperlink ref="C686" r:id="rId560" xr:uid="{22958508-1416-468F-8656-8F76A7CAEF08}"/>
    <hyperlink ref="C687" r:id="rId561" xr:uid="{1FDD9E4B-409C-40D9-9F60-2D536FD5D7B9}"/>
    <hyperlink ref="C688" r:id="rId562" xr:uid="{C28A19D1-1E20-41D5-B1A7-8E34AEDC1581}"/>
    <hyperlink ref="C689" r:id="rId563" xr:uid="{52BD539D-C7DD-4278-9452-F09F2D4F4668}"/>
    <hyperlink ref="C693" r:id="rId564" xr:uid="{1F0E9219-0AC3-4579-A1D1-9A04C4E4A35B}"/>
    <hyperlink ref="C694" r:id="rId565" xr:uid="{B1798C26-2877-4EA4-B4E3-3BF477D57243}"/>
    <hyperlink ref="C695" r:id="rId566" xr:uid="{F2ED6D43-CA46-4D2D-A615-ABE0BB32693F}"/>
    <hyperlink ref="C696" r:id="rId567" xr:uid="{0BF9FFB2-74B6-4E32-9AEB-AD2B96BB626C}"/>
    <hyperlink ref="C699" r:id="rId568" xr:uid="{E470AD40-5492-4519-9C8B-BBD24A7B72E2}"/>
    <hyperlink ref="C700" r:id="rId569" xr:uid="{3FF831E7-E731-4A4D-A472-3B3574234B81}"/>
    <hyperlink ref="C701" r:id="rId570" xr:uid="{76FFBC98-660E-48E3-A062-BD1BB328CDE5}"/>
    <hyperlink ref="C702" r:id="rId571" xr:uid="{8EB6B162-5FA5-469C-99D9-15671BC18C80}"/>
    <hyperlink ref="C703" r:id="rId572" xr:uid="{4345BEFD-BB34-412D-831B-4897F5252408}"/>
    <hyperlink ref="C704" r:id="rId573" xr:uid="{3984D492-35AD-48CB-933D-EC386E265EA0}"/>
    <hyperlink ref="C707" r:id="rId574" xr:uid="{3C839DD4-6030-4073-BF75-07D438334653}"/>
    <hyperlink ref="C708" r:id="rId575" xr:uid="{50430DF8-3041-4633-BB0F-970138F45D1B}"/>
    <hyperlink ref="C709" r:id="rId576" xr:uid="{C8AFCD90-977E-4A4E-A946-875E98D8C039}"/>
    <hyperlink ref="C712" r:id="rId577" xr:uid="{9B6AAFF6-4713-4358-9D2B-1C967D0C6AAE}"/>
    <hyperlink ref="C713" r:id="rId578" xr:uid="{8C79DCAA-FC3F-46E4-8BD3-02AE6B46D658}"/>
    <hyperlink ref="C714" r:id="rId579" xr:uid="{AA2FC646-B598-4652-8AFE-0ACA4646C959}"/>
    <hyperlink ref="C715" r:id="rId580" xr:uid="{9DD50112-9FB0-4F99-8AA8-FCBEBA15E0FE}"/>
    <hyperlink ref="C716" r:id="rId581" xr:uid="{ED5D2100-7B03-4052-BEB5-DE0D8D77F776}"/>
    <hyperlink ref="C717" r:id="rId582" xr:uid="{4239A238-6A6A-48C5-BC27-CA057DEC6A11}"/>
    <hyperlink ref="C720" r:id="rId583" xr:uid="{07696DCA-6C8B-40A4-9038-568C590EEA2C}"/>
    <hyperlink ref="C721" r:id="rId584" xr:uid="{11C167E9-5832-440B-A61C-9EE32570510D}"/>
    <hyperlink ref="C722" r:id="rId585" xr:uid="{4378B659-827F-4C75-871C-1824249D04C4}"/>
    <hyperlink ref="C725" r:id="rId586" xr:uid="{FB993BAB-2270-47DC-8EE0-0DCF9E5D1AFE}"/>
    <hyperlink ref="C726" r:id="rId587" xr:uid="{EFAE1660-B5F8-4273-AFCB-51EACD71493B}"/>
    <hyperlink ref="C727" r:id="rId588" xr:uid="{D3F54C31-E3BD-4251-A951-C2E47C2BB2F1}"/>
    <hyperlink ref="C728" r:id="rId589" xr:uid="{4327091C-96BF-40B4-A6CD-9FD85417962A}"/>
    <hyperlink ref="C729" r:id="rId590" xr:uid="{B31BE11A-04B2-4FDE-8601-CE466ADF925A}"/>
    <hyperlink ref="C730" r:id="rId591" xr:uid="{7B9E3118-3F67-4956-8F3C-E1CA02C7D311}"/>
    <hyperlink ref="C731" r:id="rId592" xr:uid="{5CF9D3D2-8AD7-47C1-B3E0-F3FF68AD803B}"/>
    <hyperlink ref="C732" r:id="rId593" xr:uid="{BF4A5A9D-8335-4978-9CA1-E58D6EFB810D}"/>
    <hyperlink ref="C735" r:id="rId594" xr:uid="{AACDA6AF-FB81-4812-B395-66ACCD3326D1}"/>
    <hyperlink ref="C736" r:id="rId595" xr:uid="{AAA1C40E-B362-470E-A3B2-5382C0DB282F}"/>
    <hyperlink ref="C737" r:id="rId596" xr:uid="{A1B4C4BF-C397-4369-8EF5-9F0B15551A83}"/>
    <hyperlink ref="C738" r:id="rId597" xr:uid="{F57609A9-729A-4474-8134-6D73927EDC72}"/>
    <hyperlink ref="C739" r:id="rId598" xr:uid="{21B3FEEC-2BA5-48D0-BD90-EE1B3EA2F7C6}"/>
    <hyperlink ref="C740" r:id="rId599" xr:uid="{CD591845-BF07-4122-97B2-1A9EB527A578}"/>
    <hyperlink ref="C741" r:id="rId600" xr:uid="{B988C6E9-FB9F-4131-8755-89CA48D87519}"/>
    <hyperlink ref="C742" r:id="rId601" xr:uid="{43833A0C-C748-4465-B644-A84F20794DB2}"/>
    <hyperlink ref="C745" r:id="rId602" xr:uid="{444E523C-E18C-4413-86B8-5FD61F83C54C}"/>
    <hyperlink ref="C746" r:id="rId603" xr:uid="{2E6D03AB-F2A0-4626-B4AD-EAB7A73F9924}"/>
    <hyperlink ref="C747" r:id="rId604" xr:uid="{659CD5F7-4D7C-4BE4-BC9D-532BC82A42F5}"/>
    <hyperlink ref="C748" r:id="rId605" xr:uid="{2D0AD705-9579-4F33-B5C7-A976E57853D1}"/>
    <hyperlink ref="C751" r:id="rId606" xr:uid="{5CA6849F-A686-4197-9564-98A1E8A2A6B8}"/>
    <hyperlink ref="C752" r:id="rId607" xr:uid="{54E8CE76-5263-4554-BB06-1AB706DB3A05}"/>
    <hyperlink ref="C753" r:id="rId608" xr:uid="{89058BDE-075D-42BD-9E30-2552DC1CADF6}"/>
    <hyperlink ref="C754" r:id="rId609" xr:uid="{CD6035BC-B725-4096-B9F2-860C7521498B}"/>
    <hyperlink ref="C755" r:id="rId610" xr:uid="{017AF58A-AB70-4D60-86A8-A3D020C85D96}"/>
    <hyperlink ref="C756" r:id="rId611" xr:uid="{FFC5FF5D-74F0-42D8-B07C-AC27E1AFCE9B}"/>
    <hyperlink ref="C757" r:id="rId612" xr:uid="{CE61B4C9-84B7-4E19-A3F5-2A929C1915DC}"/>
    <hyperlink ref="C758" r:id="rId613" xr:uid="{B92F7A8E-A2F6-4132-805A-2E9818DF8D0C}"/>
    <hyperlink ref="C761" r:id="rId614" xr:uid="{7F1E6869-8C1B-4476-8FEF-F0DE4E131A03}"/>
    <hyperlink ref="C762" r:id="rId615" xr:uid="{98DEBB77-11DC-45EA-B66B-3F83D006F6AD}"/>
    <hyperlink ref="C763" r:id="rId616" xr:uid="{1469AECF-58FF-4919-AE1E-ECCE379D544B}"/>
    <hyperlink ref="C764" r:id="rId617" xr:uid="{DDA5DBDC-C70D-4A79-87D2-0EB16D1B809B}"/>
    <hyperlink ref="C767" r:id="rId618" xr:uid="{7102F8C3-3E1E-493F-9F35-77244D49A0A7}"/>
    <hyperlink ref="C768" r:id="rId619" xr:uid="{12FF45B4-A318-4DCC-9835-E9680C8A59F1}"/>
    <hyperlink ref="C772" r:id="rId620" xr:uid="{0A0DB48F-64ED-4299-BE1A-191B8AE001D3}"/>
    <hyperlink ref="C773" r:id="rId621" xr:uid="{3F6A3825-6239-449C-9DEA-9142D1F7DC78}"/>
    <hyperlink ref="C774" r:id="rId622" xr:uid="{9B806201-3F40-40DF-B129-B8490E85F2D0}"/>
    <hyperlink ref="C775" r:id="rId623" xr:uid="{B75B20AC-E80B-4269-A5A2-42A0BF643BBE}"/>
    <hyperlink ref="C779" r:id="rId624" xr:uid="{63363F03-79F6-4D47-92E5-A4C62FADCA30}"/>
    <hyperlink ref="C780" r:id="rId625" xr:uid="{DCA05142-A941-4158-AC09-43BD9ED7AAA0}"/>
    <hyperlink ref="C781" r:id="rId626" xr:uid="{923808AA-1021-4D68-8C41-9808622D8E07}"/>
    <hyperlink ref="C782" r:id="rId627" xr:uid="{B243A2A5-F1CF-47F5-A270-9B7A9046CED6}"/>
    <hyperlink ref="C783" r:id="rId628" xr:uid="{A6385B11-17E7-47FD-9603-5159C1AA81F1}"/>
    <hyperlink ref="C784" r:id="rId629" xr:uid="{2A82C81B-3FCB-4F39-9DA7-98A6A50B67CB}"/>
    <hyperlink ref="C785" r:id="rId630" xr:uid="{DD2A7017-8397-46BF-B670-FF347504BD28}"/>
    <hyperlink ref="C786" r:id="rId631" xr:uid="{09735320-1B7B-4FDD-A643-1335B022D88F}"/>
    <hyperlink ref="C787" r:id="rId632" xr:uid="{D1D3D5E0-0F9F-4AEC-899E-F3A4A9ECBC99}"/>
    <hyperlink ref="C788" r:id="rId633" xr:uid="{CB3ED2C2-4FBC-4047-B9D6-09D8A5319075}"/>
    <hyperlink ref="C789" r:id="rId634" xr:uid="{24C87161-340D-4C8D-B5DB-2D459D145690}"/>
    <hyperlink ref="C790" r:id="rId635" xr:uid="{4CEC982D-77D2-45D8-BC66-E3B290969D56}"/>
    <hyperlink ref="C791" r:id="rId636" xr:uid="{97A23EC6-345D-4A93-A74A-F64F9B974389}"/>
    <hyperlink ref="C792" r:id="rId637" xr:uid="{E0A46640-EBFB-497D-9595-43FBF0285541}"/>
    <hyperlink ref="C793" r:id="rId638" xr:uid="{268368EE-4300-47A5-9655-17E2936C0D5C}"/>
    <hyperlink ref="C794" r:id="rId639" xr:uid="{041C606E-3252-4183-86FC-7AC1F7ADF2D9}"/>
    <hyperlink ref="C795" r:id="rId640" xr:uid="{F52A3BFC-3906-4F2B-A856-7B7F8FD55D02}"/>
    <hyperlink ref="C796" r:id="rId641" xr:uid="{502AA027-E8BB-4924-B3BC-BC2F008F7E41}"/>
    <hyperlink ref="C797" r:id="rId642" xr:uid="{84FE3CB1-C61A-47FA-95DF-0C26F430D62E}"/>
    <hyperlink ref="C798" r:id="rId643" xr:uid="{F91F62AA-8A48-4377-88E9-7C87B55A6A75}"/>
    <hyperlink ref="C799" r:id="rId644" xr:uid="{94A3CB45-0548-4A73-B01D-D82DD4EF71FF}"/>
    <hyperlink ref="C800" r:id="rId645" xr:uid="{51A3064B-1946-476C-895A-3D49611F70EF}"/>
    <hyperlink ref="C801" r:id="rId646" xr:uid="{9A613F2C-3FB7-4FA2-909E-FAB479781EBB}"/>
    <hyperlink ref="C802" r:id="rId647" xr:uid="{D0A2944C-03CB-4725-8881-6201B0B2FF5C}"/>
    <hyperlink ref="C803" r:id="rId648" xr:uid="{4273EAB1-799A-4B39-A2BE-BC52141356D3}"/>
    <hyperlink ref="C804" r:id="rId649" xr:uid="{5CF203D7-AB1C-4635-968A-6BE39D41B26F}"/>
    <hyperlink ref="C805" r:id="rId650" xr:uid="{1C0C9C22-CD0A-47BA-87A1-01B864D8FAD9}"/>
    <hyperlink ref="C806" r:id="rId651" xr:uid="{2EDDE97C-4913-4896-910E-5E5CAB3FD89C}"/>
    <hyperlink ref="C807" r:id="rId652" xr:uid="{74231DCA-B848-4227-AF6B-0325E9F1FE65}"/>
    <hyperlink ref="C808" r:id="rId653" xr:uid="{0F0C9EEE-AAFB-44AF-8D59-571E6A5D26EC}"/>
    <hyperlink ref="C809" r:id="rId654" xr:uid="{0251295C-B67B-4FBC-B3FA-65286DA49E62}"/>
    <hyperlink ref="C810" r:id="rId655" xr:uid="{CAA58018-0512-4A76-A9F2-A4A42D46D898}"/>
    <hyperlink ref="C811" r:id="rId656" xr:uid="{BDA4E42C-F597-41EC-AAD4-A8F6A7EA1F6F}"/>
    <hyperlink ref="C812" r:id="rId657" xr:uid="{2F803578-785A-445B-B13A-0AEAE889C654}"/>
    <hyperlink ref="C813" r:id="rId658" xr:uid="{7B8FD8BD-18D7-434A-B697-CF92535B219F}"/>
    <hyperlink ref="C814" r:id="rId659" xr:uid="{05BE06CD-FAE5-45F8-BEFB-A27029C418FD}"/>
    <hyperlink ref="C815" r:id="rId660" xr:uid="{CF8268B5-51E8-444D-9063-3C6E63605A98}"/>
    <hyperlink ref="C816" r:id="rId661" xr:uid="{D788BC68-022F-4841-9576-5FCF489D328D}"/>
    <hyperlink ref="C817" r:id="rId662" xr:uid="{0DC8D15D-B244-4299-B6CD-F44DDBA4D2BA}"/>
    <hyperlink ref="C818" r:id="rId663" xr:uid="{2F23A3C9-DB35-4FC3-9A42-81042008398E}"/>
    <hyperlink ref="C819" r:id="rId664" xr:uid="{CAF12D2D-1A51-4D8A-83FC-B8DB09D7CBC1}"/>
    <hyperlink ref="C820" r:id="rId665" xr:uid="{364DD663-BFA3-49EE-8D72-DE47E5FB4FBF}"/>
    <hyperlink ref="C821" r:id="rId666" xr:uid="{359701CF-0CBB-4A24-B1AF-FB80C3DDC208}"/>
    <hyperlink ref="C822" r:id="rId667" xr:uid="{14205FC3-051D-4A10-A8BB-69CCD2D83BDD}"/>
    <hyperlink ref="C823" r:id="rId668" xr:uid="{728B81FA-A06D-41F0-96D3-B49C8C64EBEF}"/>
    <hyperlink ref="C824" r:id="rId669" xr:uid="{5083162D-F78A-4A4D-884B-39BF0987520B}"/>
    <hyperlink ref="C825" r:id="rId670" xr:uid="{70299E8B-1DD6-426B-98A6-0CF375D05E0D}"/>
    <hyperlink ref="C826" r:id="rId671" xr:uid="{8864734D-C665-4D24-BFC9-130369D99825}"/>
    <hyperlink ref="C827" r:id="rId672" xr:uid="{8854051B-A05B-441D-B751-61E835B5590C}"/>
    <hyperlink ref="C828" r:id="rId673" xr:uid="{87C8E1E5-F9D5-4BB1-A4AE-13F6E171C3B5}"/>
    <hyperlink ref="C829" r:id="rId674" xr:uid="{23085479-DF15-4A93-B391-8A2558E5DFA1}"/>
    <hyperlink ref="C830" r:id="rId675" xr:uid="{EE7407BC-A7A0-41E5-83FB-7E2E5D02A74F}"/>
    <hyperlink ref="C831" r:id="rId676" xr:uid="{79133FE9-46C1-41CB-BE0D-CE05FF630DA6}"/>
    <hyperlink ref="C832" r:id="rId677" xr:uid="{6A249A80-7A45-4ADE-AB73-4392C640703F}"/>
    <hyperlink ref="C833" r:id="rId678" xr:uid="{D684E3C6-F052-4156-96ED-B7C6DAECAA5F}"/>
    <hyperlink ref="C834" r:id="rId679" xr:uid="{186AB07E-0C05-43CD-BAA6-790E1ED3A103}"/>
    <hyperlink ref="C835" r:id="rId680" xr:uid="{D0A28C2D-F1FB-48E6-B49C-65880EAA238F}"/>
    <hyperlink ref="C836" r:id="rId681" xr:uid="{06B52DE5-547B-402D-AC76-9681104070A8}"/>
    <hyperlink ref="C837" r:id="rId682" xr:uid="{9E662D02-2FCB-4447-9D9E-0756EA9D244A}"/>
    <hyperlink ref="C838" r:id="rId683" xr:uid="{38745DE3-3483-483F-8337-AF425BCC846B}"/>
    <hyperlink ref="C839" r:id="rId684" xr:uid="{4DEA2304-BD37-4A39-83C1-EB76050AD550}"/>
    <hyperlink ref="C840" r:id="rId685" xr:uid="{5312CCBE-F793-4E18-9A67-3C2DBC7481D8}"/>
    <hyperlink ref="C846" r:id="rId686" xr:uid="{D95B7256-7A68-4105-AE88-0338A3FA70A8}"/>
    <hyperlink ref="C847" r:id="rId687" xr:uid="{3AD7F8C1-6167-4160-BB16-DB446624CB66}"/>
    <hyperlink ref="C848" r:id="rId688" xr:uid="{4F59096B-99D7-4B24-BF70-31BCE64AA0CC}"/>
    <hyperlink ref="C849" r:id="rId689" xr:uid="{88244E5F-6C8B-4718-8CA1-9F6287FEC73E}"/>
    <hyperlink ref="C850" r:id="rId690" xr:uid="{E9DEFCB0-80CF-4C2B-B4D7-9D2B39CDE81E}"/>
    <hyperlink ref="C851" r:id="rId691" xr:uid="{F854D331-3F69-4E71-80FA-D91B89E0F156}"/>
    <hyperlink ref="C852" r:id="rId692" xr:uid="{5B8E275A-EA14-4571-A992-7B1FFAFD17CC}"/>
    <hyperlink ref="C853" r:id="rId693" xr:uid="{001764F6-16B4-49C9-A947-3C2C61AE04D4}"/>
    <hyperlink ref="C857" r:id="rId694" xr:uid="{536CF9D1-68A7-4DD0-87C4-B2C6341758D4}"/>
    <hyperlink ref="C858" r:id="rId695" xr:uid="{9C72B6E2-B346-4E27-850A-5513A2AEEEBF}"/>
    <hyperlink ref="C859" r:id="rId696" xr:uid="{DF87C0D6-EA80-4208-9941-576B225F93BB}"/>
    <hyperlink ref="C860" r:id="rId697" xr:uid="{7CCB34C7-4E6A-4AA7-AB4B-71D64C74D808}"/>
    <hyperlink ref="C861" r:id="rId698" xr:uid="{CC436B05-B418-4798-837B-6837447D40CE}"/>
    <hyperlink ref="C862" r:id="rId699" xr:uid="{D9D9C948-E9B4-48A9-9A40-9B4256C53C29}"/>
    <hyperlink ref="C863" r:id="rId700" xr:uid="{D043E4C7-E23F-4BF8-A206-5F2E98F7A1D3}"/>
    <hyperlink ref="C864" r:id="rId701" xr:uid="{E47703E3-20DF-4A48-9550-EFCEE7591626}"/>
    <hyperlink ref="C865" r:id="rId702" xr:uid="{90CCE948-EBFC-4A36-B15B-B9A4409912E3}"/>
    <hyperlink ref="C866" r:id="rId703" xr:uid="{976EA6C6-8EC5-4422-89F2-DF28CDDE5155}"/>
    <hyperlink ref="C867" r:id="rId704" xr:uid="{C655B2EE-56EA-4F6C-ACBC-846EA9AD860B}"/>
    <hyperlink ref="C868" r:id="rId705" xr:uid="{6A13B46D-A958-49E4-98EF-589B02974EB9}"/>
    <hyperlink ref="C869" r:id="rId706" xr:uid="{6C8015BB-FBF3-4585-A82C-CA3CEE112141}"/>
    <hyperlink ref="C870" r:id="rId707" xr:uid="{21DEA75A-65FD-4405-85B3-8C538CB3F87C}"/>
    <hyperlink ref="C871" r:id="rId708" xr:uid="{D7826B8B-D87F-4315-A18E-C4E08C754D2F}"/>
    <hyperlink ref="C875" r:id="rId709" xr:uid="{B216E901-803C-4C96-AF3C-3FA5E58EE7F4}"/>
    <hyperlink ref="C876" r:id="rId710" xr:uid="{D8547E86-3456-4758-ADC1-1EC5EDF322DC}"/>
    <hyperlink ref="C877" r:id="rId711" xr:uid="{CE96E2C1-AE6C-4B14-9C67-A3135B49232E}"/>
    <hyperlink ref="C878" r:id="rId712" xr:uid="{BFAAD726-EEB1-419E-B3CE-4817EB71E8EA}"/>
    <hyperlink ref="C879" r:id="rId713" xr:uid="{BF8CBBAE-23D2-4BDB-B149-70A0AE004820}"/>
    <hyperlink ref="C880" r:id="rId714" xr:uid="{DA629D76-19F7-4FA6-A5A1-014696044719}"/>
    <hyperlink ref="C881" r:id="rId715" xr:uid="{94F38456-F46E-4299-A9A8-27DE569452EA}"/>
    <hyperlink ref="C882" r:id="rId716" xr:uid="{DDD13560-EA87-47A0-AF45-F812D316464A}"/>
    <hyperlink ref="C883" r:id="rId717" xr:uid="{AE1E835C-BC7E-4503-8E0A-18059F4C04C9}"/>
    <hyperlink ref="C884" r:id="rId718" xr:uid="{DA932357-8515-4D61-AFD0-D8AC9907E1F0}"/>
    <hyperlink ref="C885" r:id="rId719" xr:uid="{AC7A94F6-32FC-42D5-9AC3-B6BCBF01CF56}"/>
    <hyperlink ref="C886" r:id="rId720" xr:uid="{03A58B0D-30FA-450A-93BB-3E07977FE4A0}"/>
    <hyperlink ref="C887" r:id="rId721" xr:uid="{58E404BD-8EF1-4BF9-87DC-6954C72BC611}"/>
    <hyperlink ref="C888" r:id="rId722" xr:uid="{84006022-BB4F-401D-983B-27FDC390A3D4}"/>
    <hyperlink ref="C889" r:id="rId723" xr:uid="{38A24002-1D75-41DA-8B3E-2FA40F1F0170}"/>
    <hyperlink ref="C890" r:id="rId724" xr:uid="{320378D8-5183-462E-A2D3-258172B1F873}"/>
    <hyperlink ref="C891" r:id="rId725" xr:uid="{3E3C8382-7481-4677-A0E3-EFE200205458}"/>
    <hyperlink ref="C896" r:id="rId726" xr:uid="{B0E43FC2-EBFF-4E39-A7A9-E15DFB50778C}"/>
    <hyperlink ref="C897" r:id="rId727" xr:uid="{A89D4624-C30E-463D-A927-4A41E86C4F1A}"/>
    <hyperlink ref="C898" r:id="rId728" xr:uid="{B8CFF1CD-0A93-42D3-80CC-6B44E958DD54}"/>
    <hyperlink ref="C899" r:id="rId729" xr:uid="{0AD180F1-5D78-4463-8121-8B7046A3DBDD}"/>
    <hyperlink ref="C900" r:id="rId730" xr:uid="{F8D61A32-2C5E-4506-98B5-F662998880F2}"/>
    <hyperlink ref="C901" r:id="rId731" xr:uid="{40B35531-30D0-4F56-BDF5-7CF5CC4FC80D}"/>
    <hyperlink ref="C902" r:id="rId732" xr:uid="{026ADB57-A57E-47D1-99EC-BD0B9A1FCDC9}"/>
    <hyperlink ref="C903" r:id="rId733" xr:uid="{A96534E2-008C-4940-84B4-C2286DEF02EE}"/>
    <hyperlink ref="C904" r:id="rId734" xr:uid="{0FA29729-AFA0-457C-AFD0-C9A88E09D003}"/>
    <hyperlink ref="C905" r:id="rId735" xr:uid="{9E9E64E1-AE51-4AE7-AA46-51E6490366B5}"/>
    <hyperlink ref="C906" r:id="rId736" xr:uid="{BA114867-960D-4812-A732-1AB904C44382}"/>
    <hyperlink ref="C907" r:id="rId737" xr:uid="{BB302A6D-32ED-40DE-87A4-5CDCD66C4912}"/>
    <hyperlink ref="C908" r:id="rId738" xr:uid="{955B76C2-6331-46DB-B1B7-41DFCABA43F5}"/>
    <hyperlink ref="C909" r:id="rId739" xr:uid="{56B5857B-108E-46F8-A9C8-5B2E5F350E46}"/>
    <hyperlink ref="C910" r:id="rId740" xr:uid="{060313EB-8D1F-4E61-888F-5391F61993ED}"/>
    <hyperlink ref="C911" r:id="rId741" xr:uid="{D87107F7-763E-4788-AE84-C012EF0D4EA6}"/>
    <hyperlink ref="C912" r:id="rId742" xr:uid="{BC1E50D5-3865-4C56-A92C-96D8D1C03582}"/>
    <hyperlink ref="C913" r:id="rId743" xr:uid="{0768525A-49C4-4868-BD14-660464D27050}"/>
    <hyperlink ref="C914" r:id="rId744" xr:uid="{02563D58-31A0-4BA8-9738-BCBF5164F993}"/>
    <hyperlink ref="C915" r:id="rId745" xr:uid="{5CABA866-11A4-4DD8-999A-7A4D6D344B89}"/>
    <hyperlink ref="C916" r:id="rId746" xr:uid="{F01331BE-3AAD-4276-9157-6F15F6D7CA0C}"/>
    <hyperlink ref="C917" r:id="rId747" xr:uid="{FCCF4FBA-5F73-4DB8-A7FF-0FFD00B03FBB}"/>
    <hyperlink ref="C918" r:id="rId748" xr:uid="{D2EA7D62-4E05-415F-A7EF-770E81B761FD}"/>
    <hyperlink ref="C919" r:id="rId749" xr:uid="{668089E9-0128-4493-9865-8627D0202E00}"/>
    <hyperlink ref="C920" r:id="rId750" xr:uid="{378638DB-FD96-4489-8D4C-7AD9B560AEF6}"/>
    <hyperlink ref="C921" r:id="rId751" xr:uid="{FA86FA64-A521-4716-AAD3-712A3E783E0E}"/>
    <hyperlink ref="C922" r:id="rId752" xr:uid="{759CC8D5-B5BA-46A8-97F4-3966612D4B0B}"/>
    <hyperlink ref="C926" r:id="rId753" xr:uid="{5CCB5C9F-358F-4C83-8E03-9F6102FB4B43}"/>
    <hyperlink ref="C927" r:id="rId754" xr:uid="{DA06DB4B-F6E5-4930-A556-B806880231B7}"/>
    <hyperlink ref="C928" r:id="rId755" xr:uid="{3BD3C025-4CE3-4D8A-A780-B221E7591DB6}"/>
    <hyperlink ref="C929" r:id="rId756" xr:uid="{5D70E164-AC28-45C4-937E-2EF9553933F0}"/>
    <hyperlink ref="C930" r:id="rId757" xr:uid="{64C12039-E8E0-4533-AE94-D25412060CFB}"/>
    <hyperlink ref="C931" r:id="rId758" xr:uid="{E698C93F-8DBF-4F8F-9636-F9029A1D3F00}"/>
    <hyperlink ref="C932" r:id="rId759" xr:uid="{E2666132-1D37-496A-AFFC-A2FB30BC6F45}"/>
    <hyperlink ref="C933" r:id="rId760" xr:uid="{12FA075B-E5DD-4FB7-A057-1D310147EB49}"/>
    <hyperlink ref="C934" r:id="rId761" xr:uid="{B2DC102B-35B8-4CFC-8615-11F067C9FD19}"/>
    <hyperlink ref="C935" r:id="rId762" xr:uid="{FBE09207-3895-4C06-8A6E-6F50E08C0669}"/>
    <hyperlink ref="C936" r:id="rId763" xr:uid="{1C02ED94-08E7-4DE5-9D1A-DE895F97CB2B}"/>
    <hyperlink ref="C937" r:id="rId764" xr:uid="{80E3A38A-0550-40C2-AD12-AB2A9FB22F0B}"/>
    <hyperlink ref="C938" r:id="rId765" xr:uid="{280C36A7-C44C-4C85-8503-91DAA2C7D99E}"/>
    <hyperlink ref="C939" r:id="rId766" xr:uid="{B519B98B-A04E-4A8A-8416-8BA792F73134}"/>
    <hyperlink ref="C940" r:id="rId767" xr:uid="{978B756E-6BC0-47D9-BFC9-8810E5900B70}"/>
    <hyperlink ref="C941" r:id="rId768" xr:uid="{7DF726A3-5860-4FAE-96CF-17F6F99DB8B1}"/>
    <hyperlink ref="C942" r:id="rId769" xr:uid="{DB27921D-77E2-40C1-A746-2B77EF80B585}"/>
    <hyperlink ref="C943" r:id="rId770" xr:uid="{E45B7A70-1E4D-43D0-809B-552DE1CE434A}"/>
    <hyperlink ref="C944" r:id="rId771" xr:uid="{D1747A60-679C-41F6-88AC-E9D76C1604BD}"/>
    <hyperlink ref="C945" r:id="rId772" xr:uid="{EA25F8C7-43E2-4E03-ACC8-7BBD975596B2}"/>
    <hyperlink ref="C946" r:id="rId773" xr:uid="{205C6247-8080-4A6A-806F-8FF85AFB0806}"/>
    <hyperlink ref="C947" r:id="rId774" xr:uid="{0F637858-8AC9-4739-BD96-653991FD81AA}"/>
    <hyperlink ref="C948" r:id="rId775" xr:uid="{79C15C66-A2C3-424A-821D-1537317F85C4}"/>
    <hyperlink ref="C949" r:id="rId776" xr:uid="{DCDC5EF8-E7CE-4305-91EE-D3A57FF9950D}"/>
    <hyperlink ref="C950" r:id="rId777" xr:uid="{C3476503-70CF-464A-BCF0-1766FE2857D1}"/>
    <hyperlink ref="C951" r:id="rId778" xr:uid="{5F232F78-9AF1-42C9-B114-7D3BF1FF6696}"/>
    <hyperlink ref="C952" r:id="rId779" xr:uid="{B45184FA-14B7-4FA5-9473-83643B22DCB4}"/>
    <hyperlink ref="C956" r:id="rId780" xr:uid="{4B1D3C0D-9873-46A3-9CB0-86324EF92F1C}"/>
    <hyperlink ref="C957" r:id="rId781" xr:uid="{A0E1EEBD-A5A3-41CB-B15F-200A14BCF5B4}"/>
    <hyperlink ref="C958" r:id="rId782" xr:uid="{7C701CB4-8D29-4819-AEB7-15A6DC39804A}"/>
    <hyperlink ref="C959" r:id="rId783" xr:uid="{F7C092A8-7C26-421C-939E-55E50D738F8D}"/>
    <hyperlink ref="C960" r:id="rId784" xr:uid="{82AFD9EF-FC1E-4537-BAC3-9BB64AFF4C29}"/>
    <hyperlink ref="C961" r:id="rId785" xr:uid="{4360E629-AC14-49C4-9546-1C281E367F99}"/>
    <hyperlink ref="C962" r:id="rId786" xr:uid="{0BBE8BCD-C900-4A3D-A5EF-36A8CD2C5240}"/>
    <hyperlink ref="C963" r:id="rId787" xr:uid="{17AC1B6C-3F7A-4208-B5B3-ABA5D27BC1E0}"/>
    <hyperlink ref="C964" r:id="rId788" xr:uid="{DB5A1F1B-2B50-4AE4-9846-A1EEA762F9BB}"/>
    <hyperlink ref="C965" r:id="rId789" xr:uid="{ECB6BF6F-8F13-46FA-8CE8-0C3C23489C45}"/>
    <hyperlink ref="C966" r:id="rId790" xr:uid="{FE5FC156-E7E7-4546-B50A-128FDB6BF456}"/>
    <hyperlink ref="C967" r:id="rId791" xr:uid="{1E813BA0-6F02-40AA-987E-4434CC2651FE}"/>
    <hyperlink ref="C968" r:id="rId792" xr:uid="{0C69D29C-1E41-4872-90A8-FA91CA424C94}"/>
    <hyperlink ref="C969" r:id="rId793" xr:uid="{926F5DE3-4458-4368-BB1C-89AC345E06D9}"/>
    <hyperlink ref="C970" r:id="rId794" xr:uid="{AEE1DD60-6C62-4C52-84E0-F0532BD37E59}"/>
    <hyperlink ref="C974" r:id="rId795" xr:uid="{0F551779-88B1-4395-B83E-7A3E10C7A2F8}"/>
    <hyperlink ref="C975" r:id="rId796" xr:uid="{43866C27-609E-433C-8C06-04F9F7D09F30}"/>
    <hyperlink ref="C976" r:id="rId797" xr:uid="{6C44EAF7-292F-4260-8ACE-1213AB423EFA}"/>
    <hyperlink ref="C977" r:id="rId798" xr:uid="{C1B8A503-99F4-47D3-9123-7A153DA6E0AA}"/>
    <hyperlink ref="C978" r:id="rId799" xr:uid="{4F29C47D-F708-424D-B60F-81DE52B045A0}"/>
    <hyperlink ref="C979" r:id="rId800" xr:uid="{02A091F0-B6AA-466C-A468-4A7D75D38B48}"/>
    <hyperlink ref="C980" r:id="rId801" xr:uid="{FAEAD292-0853-49A6-95D1-8C4AD335BA4B}"/>
    <hyperlink ref="C981" r:id="rId802" xr:uid="{4FE34472-BFB4-4B45-9B15-39B1B702F21B}"/>
    <hyperlink ref="C982" r:id="rId803" xr:uid="{36A9A092-9E89-48DC-91CA-2898A73B244E}"/>
    <hyperlink ref="C983" r:id="rId804" xr:uid="{3BDAE613-5E22-44CA-B1D3-F55FB3804838}"/>
    <hyperlink ref="C984" r:id="rId805" xr:uid="{5223367C-FB24-4A38-B4DF-648F8C7F1C33}"/>
    <hyperlink ref="C985" r:id="rId806" xr:uid="{B17045D9-E14F-4FC7-AC27-0F0E38BEAE7A}"/>
    <hyperlink ref="C986" r:id="rId807" xr:uid="{52B8BDF8-39DB-4806-BB8C-DC27AE4E8712}"/>
    <hyperlink ref="C987" r:id="rId808" xr:uid="{DA82C443-A97F-4CB7-80C4-4CDC49376B90}"/>
    <hyperlink ref="C988" r:id="rId809" xr:uid="{5EA3B887-B202-4421-ABA4-772C7D69BEE6}"/>
    <hyperlink ref="C989" r:id="rId810" xr:uid="{B4D8C027-4A15-48B4-BAFC-0BD3C12AA0F7}"/>
    <hyperlink ref="C990" r:id="rId811" xr:uid="{09B88ECA-946C-4B11-85B6-9191946FB315}"/>
    <hyperlink ref="C991" r:id="rId812" xr:uid="{38CA8DB8-430A-4677-997F-A4B312ADCA7E}"/>
    <hyperlink ref="C992" r:id="rId813" xr:uid="{8BB06448-8293-496C-8AF2-C0DB4E5C322F}"/>
    <hyperlink ref="C993" r:id="rId814" xr:uid="{13842E73-2E03-4840-A053-90FC3333E28B}"/>
    <hyperlink ref="C995" r:id="rId815" xr:uid="{D8B2EEDE-A49B-4136-8439-C2DEFF4A9953}"/>
    <hyperlink ref="C996" r:id="rId816" xr:uid="{B81C3569-95D9-42DC-884D-A922B730906C}"/>
    <hyperlink ref="C997" r:id="rId817" xr:uid="{2798844F-B314-443F-9BC7-788B1E4FF6D8}"/>
    <hyperlink ref="C998" r:id="rId818" xr:uid="{248CB6D0-9C2D-4687-AD4C-3C14C0A92DDA}"/>
    <hyperlink ref="C999" r:id="rId819" xr:uid="{6A577B38-0BF7-49B3-9B15-AAD0ACC54B70}"/>
    <hyperlink ref="C1000" r:id="rId820" xr:uid="{FFFF1807-5987-4006-9392-7865CF832685}"/>
    <hyperlink ref="C1001" r:id="rId821" xr:uid="{EDE44B46-BF1A-47BB-BEE0-5545D6EC8AAD}"/>
    <hyperlink ref="C1002" r:id="rId822" xr:uid="{23CBD517-4099-419E-81A6-C002E3437EC6}"/>
    <hyperlink ref="C1003" r:id="rId823" xr:uid="{684F090D-742D-4AA0-B442-33A53038615E}"/>
    <hyperlink ref="C1004" r:id="rId824" xr:uid="{2D4582DF-C6B6-49A7-BB0B-643604E5D888}"/>
    <hyperlink ref="C1005" r:id="rId825" xr:uid="{BA97C6A7-3C7E-41EE-BB5A-43085BEAE379}"/>
    <hyperlink ref="C1006" r:id="rId826" xr:uid="{5B141734-0C4A-427F-93DB-A6E324D2C3DF}"/>
    <hyperlink ref="C1007" r:id="rId827" xr:uid="{8244B15F-8FC4-45E0-8581-4F32BE1D4908}"/>
    <hyperlink ref="C1008" r:id="rId828" xr:uid="{BD924369-9236-42BF-8E13-D6D53732775C}"/>
    <hyperlink ref="C1009" r:id="rId829" xr:uid="{A6DBA6A2-B9E4-4F00-9CC5-29A8992DA2D4}"/>
    <hyperlink ref="C1010" r:id="rId830" xr:uid="{9A575A35-9EBA-4B48-9150-879C6F5D818D}"/>
    <hyperlink ref="C1012" r:id="rId831" xr:uid="{3B5CBF4C-818E-41E2-9C6A-E6CF82C917CA}"/>
    <hyperlink ref="C1013" r:id="rId832" xr:uid="{0BD05E08-DE48-4A4C-AA61-69362AFF1143}"/>
    <hyperlink ref="C1014" r:id="rId833" xr:uid="{7B59FC33-CF8C-4E76-B512-A7BE9CDAEB1D}"/>
    <hyperlink ref="C1015" r:id="rId834" xr:uid="{7F069055-7AB5-499F-B469-4E0C171EA043}"/>
    <hyperlink ref="C1016" r:id="rId835" xr:uid="{771847D9-47BC-4511-B7D1-92E45915C8B0}"/>
    <hyperlink ref="C1017" r:id="rId836" xr:uid="{4FE20BB3-49C5-4EFD-B4E2-3FA55B795DDD}"/>
    <hyperlink ref="C1018" r:id="rId837" xr:uid="{F24CCFCF-CB96-4A43-803E-92F54CC064CD}"/>
    <hyperlink ref="C1019" r:id="rId838" xr:uid="{4550E6B4-8B42-45A8-B8F0-C833095B882F}"/>
    <hyperlink ref="C1020" r:id="rId839" xr:uid="{B9E02554-E2E8-46FD-AAB5-DF18A798BF8A}"/>
    <hyperlink ref="C1028" r:id="rId840" xr:uid="{CDA043A3-0097-42AB-84B5-588BED5886DF}"/>
    <hyperlink ref="C1029" r:id="rId841" xr:uid="{C5169D23-E053-4E80-A47E-449B6CDDB112}"/>
    <hyperlink ref="C1030" r:id="rId842" xr:uid="{8968EF9C-3BC2-4A5F-9693-A8DA703531E2}"/>
    <hyperlink ref="C1031" r:id="rId843" xr:uid="{0C450C5A-17C9-4217-9BD6-41213ED7565C}"/>
    <hyperlink ref="C1032" r:id="rId844" xr:uid="{42D45102-EE7B-4275-9FBB-92749E062A91}"/>
    <hyperlink ref="C1033" r:id="rId845" xr:uid="{0FDFB079-D1D6-41EF-96BD-D9C3B99B2EE9}"/>
    <hyperlink ref="C1034" r:id="rId846" xr:uid="{E2F10D31-5FB2-4A45-8FC2-90C7F26A2843}"/>
    <hyperlink ref="C1035" r:id="rId847" xr:uid="{F2A52441-8533-4B23-8EBE-F37096AC1177}"/>
    <hyperlink ref="C1036" r:id="rId848" xr:uid="{40E235A3-5BF6-4E2E-91CD-B088A07CFB2B}"/>
    <hyperlink ref="C1037" r:id="rId849" xr:uid="{2A7F5BC1-D0A1-4C67-913F-AA15FD795425}"/>
    <hyperlink ref="C1038" r:id="rId850" xr:uid="{4924F272-29E5-4A0F-BF64-6E644EB2378F}"/>
    <hyperlink ref="C1039" r:id="rId851" xr:uid="{86E41EC4-2D24-455E-8FD8-34B2A26E2EDD}"/>
    <hyperlink ref="C1040" r:id="rId852" xr:uid="{BF39E12A-73CC-4586-9BFA-08B30977A71B}"/>
    <hyperlink ref="C1041" r:id="rId853" xr:uid="{057B2E76-CD35-4919-8ADD-9D20CF709317}"/>
    <hyperlink ref="C1042" r:id="rId854" xr:uid="{B5D8AB8F-4F10-431E-AFCE-E1BEF4DC644C}"/>
    <hyperlink ref="C1043" r:id="rId855" xr:uid="{14B71B93-2BD1-40BA-92E8-67EBB3A1505D}"/>
    <hyperlink ref="C1044" r:id="rId856" xr:uid="{1B5C7FB8-1F2F-4FDB-B852-A8BBF7D89B2B}"/>
    <hyperlink ref="C1045" r:id="rId857" xr:uid="{4F251793-A521-46F1-955F-EBB6DA7C4FF2}"/>
    <hyperlink ref="C1046" r:id="rId858" xr:uid="{A61E25B8-8D0C-4943-A816-1EE7AB14E05A}"/>
    <hyperlink ref="C1047" r:id="rId859" xr:uid="{5CAEA1D8-9F21-43FC-999A-3C6D2AA23F49}"/>
    <hyperlink ref="C1048" r:id="rId860" xr:uid="{3F23AAF9-EF02-4989-89C2-D3A22A60DF6B}"/>
    <hyperlink ref="C1049" r:id="rId861" xr:uid="{BD890E6F-1641-43B1-89E0-088D5324282F}"/>
    <hyperlink ref="C1052" r:id="rId862" xr:uid="{8A6C2A89-509E-4455-9366-0334E476217C}"/>
    <hyperlink ref="C1053" r:id="rId863" xr:uid="{8A59936D-CEAF-4604-9C2D-FE272E5B6A95}"/>
    <hyperlink ref="C1054" r:id="rId864" xr:uid="{FB5BB1D8-3FA4-4620-BCEC-FED99273404F}"/>
    <hyperlink ref="C1055" r:id="rId865" xr:uid="{196A5040-FC44-46BA-95A0-997550643B43}"/>
    <hyperlink ref="C1056" r:id="rId866" xr:uid="{EA9C3844-D215-49A3-9A43-F8BE870623BB}"/>
    <hyperlink ref="C1057" r:id="rId867" xr:uid="{8B5AADBA-6F48-4735-BC0B-DC32309A8B49}"/>
    <hyperlink ref="C1058" r:id="rId868" xr:uid="{96087265-6D99-42D5-B459-1ED084E2B160}"/>
    <hyperlink ref="C1059" r:id="rId869" xr:uid="{81A47CBF-2A7F-40F8-BC03-AF058AB0D078}"/>
    <hyperlink ref="C1062" r:id="rId870" xr:uid="{E7FE15D3-FE84-4049-A2CA-2DFF2B682542}"/>
    <hyperlink ref="C1063" r:id="rId871" xr:uid="{4BAB6B69-AA30-40CA-A3A0-32EAA4463626}"/>
    <hyperlink ref="C1064" r:id="rId872" xr:uid="{A7C45E73-98A6-4AC3-8FB0-36B81C0F0633}"/>
    <hyperlink ref="C1065" r:id="rId873" xr:uid="{13FE8C3F-503D-4E78-A81F-326E898711F8}"/>
    <hyperlink ref="C1066" r:id="rId874" xr:uid="{6A33095C-0404-439C-AA6B-1B25FA102EA5}"/>
    <hyperlink ref="C1067" r:id="rId875" xr:uid="{FAAB96B5-4561-4D02-9B45-9443BCBC35DA}"/>
    <hyperlink ref="C1068" r:id="rId876" xr:uid="{99CA745A-2370-4845-B4FB-28ACF43B4BEF}"/>
    <hyperlink ref="C1069" r:id="rId877" xr:uid="{2D6C356E-B645-45C0-B7D2-92B9F1B9624B}"/>
    <hyperlink ref="C1070" r:id="rId878" xr:uid="{A72E6714-B755-4BAC-A8AE-0A06F7F3C19D}"/>
    <hyperlink ref="C1071" r:id="rId879" xr:uid="{C89FEDC7-F861-4757-A0B7-F6D3BB587746}"/>
    <hyperlink ref="C1072" r:id="rId880" xr:uid="{4DAC7D0C-2535-4947-8C5F-8875BCC9DDC6}"/>
    <hyperlink ref="C1075" r:id="rId881" xr:uid="{4946C690-FE98-4562-B2E9-B61A8CE4BA0D}"/>
    <hyperlink ref="C1076" r:id="rId882" xr:uid="{19FC0FDF-1241-4767-AFB2-7A2338BDAE2D}"/>
    <hyperlink ref="C1079" r:id="rId883" xr:uid="{93BA7C08-264F-4889-B2F6-F6D2AFCBE380}"/>
    <hyperlink ref="C1080" r:id="rId884" xr:uid="{84C6F5E2-49DA-4835-BDFB-E9964819F783}"/>
    <hyperlink ref="C1081" r:id="rId885" xr:uid="{37AADCE8-2D74-4BDF-A50C-A4FD3DF4AC58}"/>
    <hyperlink ref="C1082" r:id="rId886" xr:uid="{D20F9648-805D-48CC-B230-7E3E6A61EB05}"/>
    <hyperlink ref="C1083" r:id="rId887" xr:uid="{A93C0BB9-FBD7-4249-BC7C-F9784DC9849D}"/>
    <hyperlink ref="C1084" r:id="rId888" xr:uid="{AE26E30D-7767-4269-A04D-BBD933E82918}"/>
    <hyperlink ref="C1085" r:id="rId889" xr:uid="{F6D591DD-F528-4A6D-9430-990B335B15D8}"/>
    <hyperlink ref="C1086" r:id="rId890" xr:uid="{A31DDA60-F4BC-45E4-A28B-64BABB853084}"/>
    <hyperlink ref="C1087" r:id="rId891" xr:uid="{05BAF4BE-19C7-47D9-9D36-3BAF503AE160}"/>
    <hyperlink ref="C1088" r:id="rId892" xr:uid="{1883112D-F903-476E-8DAE-16B68865D5EC}"/>
    <hyperlink ref="C1089" r:id="rId893" xr:uid="{70C521F6-3717-4684-8B76-4047572F3E9A}"/>
    <hyperlink ref="C1090" r:id="rId894" xr:uid="{4DD5794E-986C-49F6-982B-59B3B9EB0AA0}"/>
    <hyperlink ref="C1091" r:id="rId895" xr:uid="{B4003FCA-64A8-4DC2-ACCA-D2ED53BA8FE4}"/>
    <hyperlink ref="C1092" r:id="rId896" xr:uid="{B1917A56-F617-42DB-A200-8FEEA3287DAA}"/>
    <hyperlink ref="C1093" r:id="rId897" xr:uid="{D46D6613-F6D1-40EF-B904-AC94672C3668}"/>
    <hyperlink ref="C1094" r:id="rId898" xr:uid="{3E22C354-5C44-411D-8DA6-83378FA755C4}"/>
    <hyperlink ref="C1095" r:id="rId899" xr:uid="{938B8192-ADA0-471F-8651-9F7B1D81822F}"/>
    <hyperlink ref="C1096" r:id="rId900" xr:uid="{FE7970E4-3F1D-4016-B82D-AAC97265AF9C}"/>
    <hyperlink ref="C1097" r:id="rId901" xr:uid="{998EC094-9AE2-454C-8489-7E50E2004C39}"/>
    <hyperlink ref="C1098" r:id="rId902" xr:uid="{4EDFA468-82C6-4226-9CFD-6187638D7CCC}"/>
    <hyperlink ref="C1101" r:id="rId903" xr:uid="{5E1A8A62-79EA-45F2-AF54-F4FAB3468B23}"/>
    <hyperlink ref="C1102" r:id="rId904" xr:uid="{6E65882B-7FDC-4B97-A2C3-5B9F77B4D619}"/>
    <hyperlink ref="C1103" r:id="rId905" xr:uid="{B93C160A-5623-44A8-BCD2-44338327AFAC}"/>
    <hyperlink ref="C1105" r:id="rId906" xr:uid="{23E8506D-3FAE-4E13-B3CE-093B042744DE}"/>
    <hyperlink ref="C1106" r:id="rId907" xr:uid="{8526CC95-9840-47AD-82D1-A1361FFFCFE3}"/>
    <hyperlink ref="C1108" r:id="rId908" xr:uid="{372A93D7-D864-4B7A-AF39-30456B36148F}"/>
    <hyperlink ref="C1109" r:id="rId909" xr:uid="{2ECD7D89-6077-4C9E-9AF4-86B5032D0999}"/>
    <hyperlink ref="C1111" r:id="rId910" xr:uid="{9C9BF1F0-B401-458C-9393-68C69AFB4333}"/>
    <hyperlink ref="C1112" r:id="rId911" xr:uid="{AE1F02BB-04BD-4AD5-9E79-E67FC68E3EA9}"/>
    <hyperlink ref="C1113" r:id="rId912" xr:uid="{962EC7ED-C020-46DF-B8CE-0AEF22E4EADD}"/>
    <hyperlink ref="C1114" r:id="rId913" xr:uid="{785CA944-D881-4A3D-9241-90A8BFB71FEB}"/>
    <hyperlink ref="C1115" r:id="rId914" xr:uid="{0097080D-2335-41BF-A54E-B7144106771D}"/>
    <hyperlink ref="C1116" r:id="rId915" xr:uid="{49952B4D-C77F-4A29-9475-AE981EC2958F}"/>
    <hyperlink ref="C1117" r:id="rId916" xr:uid="{207DAB42-2385-4AF1-B00B-73B7B2933FB9}"/>
    <hyperlink ref="C1118" r:id="rId917" xr:uid="{83C92D66-497A-4F12-A4C3-39D91CE9F438}"/>
    <hyperlink ref="C1119" r:id="rId918" xr:uid="{E01350B0-A69F-4480-A447-BA2CA9FED794}"/>
    <hyperlink ref="C1121" r:id="rId919" xr:uid="{058BBB93-C1F0-4D82-8021-02292C4E582A}"/>
    <hyperlink ref="C1122" r:id="rId920" xr:uid="{C7388C26-1B51-441E-B2CE-FAA9E36F9C44}"/>
    <hyperlink ref="C1123" r:id="rId921" xr:uid="{AFFD829E-DF61-460B-BEE2-7F1D77D203BC}"/>
    <hyperlink ref="C1124" r:id="rId922" xr:uid="{9D6F504D-6371-4FF1-974C-F720BC83168C}"/>
    <hyperlink ref="C1125" r:id="rId923" xr:uid="{1D9C7EA1-0BD6-4962-AA3B-E81F9E59FFC6}"/>
    <hyperlink ref="C1126" r:id="rId924" xr:uid="{F3B39EA6-9873-44BD-AAED-55AFB059C93D}"/>
    <hyperlink ref="C1127" r:id="rId925" xr:uid="{82308463-8104-4DF3-AC4E-AC81C5D03263}"/>
    <hyperlink ref="C1128" r:id="rId926" xr:uid="{D65924AC-E717-47A9-89B3-57C2156E02DE}"/>
    <hyperlink ref="C1129" r:id="rId927" xr:uid="{4952E390-7351-4D0E-944E-AE9B487FC914}"/>
    <hyperlink ref="C1130" r:id="rId928" xr:uid="{21444848-856D-4572-AE9D-26B5880B85E0}"/>
    <hyperlink ref="C1141" r:id="rId929" xr:uid="{C91C677D-B3A3-4F52-92DC-45C164B4DA7D}"/>
    <hyperlink ref="C1142" r:id="rId930" xr:uid="{95600AB6-C1B6-4C3F-AA6D-8CDF39C975A6}"/>
    <hyperlink ref="C1143" r:id="rId931" xr:uid="{AC267FA6-3BCA-4DE6-B102-809ADFD42844}"/>
    <hyperlink ref="C1144" r:id="rId932" xr:uid="{8C30D9B6-6497-4826-AB06-6F9002978F14}"/>
    <hyperlink ref="C1145" r:id="rId933" xr:uid="{04C53F6D-3133-4485-9307-E40030BD5126}"/>
    <hyperlink ref="C1147" r:id="rId934" xr:uid="{EE2DB2AB-11AD-43D3-BF65-212A4A6FA973}"/>
    <hyperlink ref="C1148" r:id="rId935" xr:uid="{B62FC22A-BA1D-413F-A49F-8199E08987AA}"/>
    <hyperlink ref="C1149" r:id="rId936" xr:uid="{D7F01FFA-A7B4-4CDE-B631-B71709145487}"/>
    <hyperlink ref="C1152" r:id="rId937" xr:uid="{20ACC692-BB57-427F-9172-EA1342D7D4C3}"/>
    <hyperlink ref="C1153" r:id="rId938" xr:uid="{1793A750-43CD-402C-A614-36B516C21D2E}"/>
    <hyperlink ref="C1158" r:id="rId939" xr:uid="{2BC0AD4C-8C64-48DD-BA33-93BB1BB085F9}"/>
    <hyperlink ref="C1161" r:id="rId940" xr:uid="{A5669A9F-FC0B-44A5-85A8-AA9A40061F7C}"/>
    <hyperlink ref="C1162" r:id="rId941" xr:uid="{C218889C-837D-4EE8-8BC5-743198E7F90C}"/>
    <hyperlink ref="C1163" r:id="rId942" xr:uid="{C920D3E0-8CF9-41C2-AE42-71039F054D68}"/>
    <hyperlink ref="C1164" r:id="rId943" xr:uid="{48B986FF-941D-4097-A969-8E6BFA248CDA}"/>
    <hyperlink ref="C1165" r:id="rId944" xr:uid="{3A1B08AC-D32A-4768-9E44-2E3E092C97B8}"/>
    <hyperlink ref="C1166" r:id="rId945" xr:uid="{D6284694-DF83-4066-AA54-D6024A152623}"/>
    <hyperlink ref="C1167" r:id="rId946" xr:uid="{1A01461A-9575-4A50-AE28-1B5E0AC8C520}"/>
    <hyperlink ref="C1168" r:id="rId947" xr:uid="{E701D624-B99F-4BFA-B9A3-C0213A9A2A90}"/>
    <hyperlink ref="C1169" r:id="rId948" xr:uid="{6652A5DD-8B99-48BE-B714-EBD52C4E4CC0}"/>
    <hyperlink ref="C1170" r:id="rId949" xr:uid="{E0FA65C3-1EF8-4141-9FC9-9872F1E86A93}"/>
    <hyperlink ref="C1171" r:id="rId950" xr:uid="{0F463113-9FAF-4423-950F-722C9922BE1D}"/>
    <hyperlink ref="C1172" r:id="rId951" xr:uid="{DD65223C-F1BE-4F40-B292-C557A17E9F45}"/>
    <hyperlink ref="C1173" r:id="rId952" xr:uid="{0319C4CA-BB98-4BF6-8550-F80D4F7B4B25}"/>
    <hyperlink ref="C1174" r:id="rId953" xr:uid="{CDAA167A-C843-497A-B764-F2B303048AA9}"/>
    <hyperlink ref="C1175" r:id="rId954" xr:uid="{241516A4-27AE-491E-9A40-0379BBCAFFF3}"/>
    <hyperlink ref="C1176" r:id="rId955" xr:uid="{29D4EB8E-0F11-4E7B-8E34-62D02266F585}"/>
    <hyperlink ref="C1177" r:id="rId956" xr:uid="{E7269101-952D-4E1D-968F-0D445E62C234}"/>
    <hyperlink ref="C1178" r:id="rId957" xr:uid="{4ADC5721-569A-402F-A036-9178CD382EA9}"/>
    <hyperlink ref="C1179" r:id="rId958" xr:uid="{429A8686-46AA-4D10-A1BF-3AAEAF3F4424}"/>
    <hyperlink ref="C1180" r:id="rId959" xr:uid="{112E992F-CA38-479F-A9BA-31F452BD7370}"/>
    <hyperlink ref="C1181" r:id="rId960" xr:uid="{FE136DD8-1CC2-4A6E-8E33-3408F5FBD64B}"/>
    <hyperlink ref="C1183" r:id="rId961" xr:uid="{B1CE1ECF-4BBE-4406-B7CC-DCA01697C11F}"/>
    <hyperlink ref="C1184" r:id="rId962" xr:uid="{AB300EF3-8264-43ED-8314-050DDA3A82BA}"/>
    <hyperlink ref="C1185" r:id="rId963" xr:uid="{4B3783EB-D11B-4698-A1B7-ECF00D670B0A}"/>
    <hyperlink ref="C1186" r:id="rId964" xr:uid="{5D6188A1-A744-478C-97C0-36E1E4EDE3BC}"/>
    <hyperlink ref="C1187" r:id="rId965" xr:uid="{C143EB85-80AF-4904-8616-648E6DB0FB72}"/>
    <hyperlink ref="C1188" r:id="rId966" xr:uid="{347D4D40-FB85-4D16-8950-45A7386311F8}"/>
    <hyperlink ref="C1189" r:id="rId967" xr:uid="{F2DF0731-AF0C-40B6-A0B2-E68B3ECFC7C1}"/>
    <hyperlink ref="C1190" r:id="rId968" xr:uid="{656EDD0B-DE23-4C10-9D16-9C7412B88C04}"/>
    <hyperlink ref="C1194" r:id="rId969" xr:uid="{2F3BA95D-2EE4-4347-86EB-4EBB9CC80D81}"/>
    <hyperlink ref="C1195" r:id="rId970" xr:uid="{E826DD11-E7EC-4096-8137-3F6718FDB11C}"/>
    <hyperlink ref="C1196" r:id="rId971" xr:uid="{CBA7B917-768B-494D-8CBE-E7B69D09697C}"/>
    <hyperlink ref="C1197" r:id="rId972" xr:uid="{D9576E72-40A0-4A3D-AB85-78938E0AF0DA}"/>
    <hyperlink ref="C1198" r:id="rId973" xr:uid="{B737D373-F686-4A65-BA6F-339BDB5AA07F}"/>
    <hyperlink ref="C1199" r:id="rId974" xr:uid="{A91EF31C-A6DB-4D34-B074-A2BA2E16BFD0}"/>
    <hyperlink ref="C1200" r:id="rId975" xr:uid="{3B14E35D-5273-406B-B7D4-C91BBC9C6849}"/>
    <hyperlink ref="C1201" r:id="rId976" xr:uid="{B092E4C4-D1B4-40CE-A4B7-F51CACE38383}"/>
    <hyperlink ref="C1202" r:id="rId977" xr:uid="{AA4584C0-F49C-4C9C-A936-7CC1CC06FF7A}"/>
    <hyperlink ref="C1203" r:id="rId978" xr:uid="{ADC48EED-636B-4716-B348-C3C55EC73DCD}"/>
    <hyperlink ref="C1207" r:id="rId979" xr:uid="{BAE6B588-DC11-4F3B-A37A-C45BA34BFA9D}"/>
    <hyperlink ref="C1208" r:id="rId980" xr:uid="{C0B1A7BC-C6EC-4A85-AD05-C97DEF3C04B3}"/>
    <hyperlink ref="C1209" r:id="rId981" xr:uid="{8CF17E1F-31F5-481F-A974-E51EB0B84E54}"/>
    <hyperlink ref="C1212" r:id="rId982" xr:uid="{2CB11155-F9B8-4151-93CF-CAC3671478E7}"/>
    <hyperlink ref="C1213" r:id="rId983" xr:uid="{4F322B8B-CB70-4D56-BDEF-43F1C30D7F47}"/>
    <hyperlink ref="C1214" r:id="rId984" xr:uid="{405DBFF6-B05F-4101-B6A7-7DCA4878EBA0}"/>
    <hyperlink ref="C1215" r:id="rId985" xr:uid="{CDF97E39-6418-40E3-88C1-982B23774942}"/>
    <hyperlink ref="C1216" r:id="rId986" xr:uid="{2A83A769-A422-4131-8175-7D4942285F45}"/>
    <hyperlink ref="C1217" r:id="rId987" xr:uid="{84DF656C-BC49-40D2-99C3-197B473FD12A}"/>
    <hyperlink ref="C1218" r:id="rId988" xr:uid="{88A60EAB-EA8A-4F97-A8CD-8A95F396F7BC}"/>
    <hyperlink ref="C1219" r:id="rId989" xr:uid="{31EB128F-652E-4CBA-9FD2-FF8633B87CA1}"/>
    <hyperlink ref="C1220" r:id="rId990" xr:uid="{CC792E0D-1F46-4D7E-B4D0-309F74E7EF94}"/>
    <hyperlink ref="C1221" r:id="rId991" xr:uid="{C2229666-1213-47F5-BB92-45FA1ACB3769}"/>
    <hyperlink ref="C1222" r:id="rId992" xr:uid="{42365600-523C-413F-808C-EB6D24998EDB}"/>
    <hyperlink ref="C1223" r:id="rId993" xr:uid="{A10AC175-EC9C-42EF-98D3-85B8E019EC62}"/>
    <hyperlink ref="C1226" r:id="rId994" xr:uid="{E14EF6E8-4B1F-4831-B7FD-FDCE587BDE77}"/>
    <hyperlink ref="C1227" r:id="rId995" xr:uid="{26B9B57B-F0A4-49CB-A521-0F02DB751BF4}"/>
    <hyperlink ref="C1228" r:id="rId996" xr:uid="{00E563A6-E879-47E4-997D-0C377D1CDB9E}"/>
    <hyperlink ref="C1232" r:id="rId997" xr:uid="{F33AF4B6-B774-4E65-B56A-482C53EB5E2D}"/>
    <hyperlink ref="C1235" r:id="rId998" xr:uid="{0ECD8ED7-6310-490F-8F81-A7BBA8EF1A11}"/>
    <hyperlink ref="C1236" r:id="rId999" xr:uid="{64DB9C9E-8017-4622-831E-B728AAA15C58}"/>
    <hyperlink ref="C1237" r:id="rId1000" xr:uid="{305FD142-565C-4A86-9D9B-65B11185A624}"/>
    <hyperlink ref="C1238" r:id="rId1001" xr:uid="{B751170C-282C-4458-A862-14642FA255A9}"/>
    <hyperlink ref="C1239" r:id="rId1002" xr:uid="{73476D1D-F345-4822-9B28-DAF7BDB4C820}"/>
    <hyperlink ref="C1240" r:id="rId1003" xr:uid="{1143B00C-F351-4437-BBB6-DBC1818BF999}"/>
    <hyperlink ref="C1241" r:id="rId1004" xr:uid="{1617887E-36A2-4A62-A666-89517D9096AC}"/>
    <hyperlink ref="C1242" r:id="rId1005" xr:uid="{2EA30A2F-D9E0-4211-ACAA-A98A246167B5}"/>
    <hyperlink ref="C1243" r:id="rId1006" xr:uid="{6A22AC9A-99C2-4442-ACD7-775B776E69F1}"/>
    <hyperlink ref="C1244" r:id="rId1007" xr:uid="{8E1EC952-0805-4399-9C20-3081899F3F48}"/>
    <hyperlink ref="C1245" r:id="rId1008" xr:uid="{81AED0EB-FD49-41E3-B707-83BE7593101B}"/>
    <hyperlink ref="C1246" r:id="rId1009" xr:uid="{BAA0DD38-3047-4EDA-925F-A726CFDEBB64}"/>
    <hyperlink ref="C1247" r:id="rId1010" xr:uid="{7316CB2C-D0F8-41E4-AE05-72C5B2940CE5}"/>
    <hyperlink ref="C1248" r:id="rId1011" xr:uid="{BDF65CBD-BA85-4F49-B2DC-BC17763FCEB0}"/>
    <hyperlink ref="C1249" r:id="rId1012" xr:uid="{7D4599B9-2B9F-4983-8389-AEDB612E1F86}"/>
    <hyperlink ref="C1250" r:id="rId1013" xr:uid="{FFD1EAE1-5F3B-454F-9AF2-4E5321BEC76D}"/>
    <hyperlink ref="C1251" r:id="rId1014" xr:uid="{1E63FE2D-15DA-437B-A249-E443D8A54431}"/>
    <hyperlink ref="C1252" r:id="rId1015" xr:uid="{F13A2DDB-0A94-4EC3-9101-39133401B10C}"/>
    <hyperlink ref="C1253" r:id="rId1016" xr:uid="{2348E4CA-EB1A-4A49-817A-A98B8BE6BC2E}"/>
    <hyperlink ref="C1254" r:id="rId1017" xr:uid="{249D6405-3662-4211-9F97-E6662CF8AB5B}"/>
    <hyperlink ref="C1255" r:id="rId1018" xr:uid="{9A802773-BED3-4797-B578-35BD1A5EFD82}"/>
    <hyperlink ref="C1256" r:id="rId1019" xr:uid="{06EBC5B7-F564-45D3-99E6-B7A9BF8BFD83}"/>
    <hyperlink ref="C1257" r:id="rId1020" xr:uid="{45EEC748-880D-432D-BFE0-45E536389BBD}"/>
    <hyperlink ref="C1258" r:id="rId1021" xr:uid="{C50E160D-01C9-48F3-A9A0-C8A8D7BF6506}"/>
    <hyperlink ref="C1259" r:id="rId1022" xr:uid="{CD93268B-8991-43C0-A3FD-DF9D44D66F02}"/>
    <hyperlink ref="C1260" r:id="rId1023" xr:uid="{2B0F2F81-5E35-417C-9E11-8E0B2B716A0F}"/>
    <hyperlink ref="C1263" r:id="rId1024" xr:uid="{8A65E599-E0D5-485A-90E3-603030246040}"/>
    <hyperlink ref="C1264" r:id="rId1025" xr:uid="{7069280E-114B-440F-9373-78A2EF2699CD}"/>
    <hyperlink ref="C1265" r:id="rId1026" xr:uid="{412B505D-0BF7-466E-85C0-D9E692CD75C4}"/>
    <hyperlink ref="C1266" r:id="rId1027" xr:uid="{AAEF36B1-B511-48DF-8D3C-DA7D52CD5300}"/>
    <hyperlink ref="C1267" r:id="rId1028" xr:uid="{01FCC6FF-66FA-48DD-A960-32FF526939EA}"/>
    <hyperlink ref="C1268" r:id="rId1029" xr:uid="{2A456250-6E5D-4C6F-AD39-7B443F0D194F}"/>
    <hyperlink ref="C1269" r:id="rId1030" xr:uid="{7EF96C3A-F282-4648-9658-52415143C5AF}"/>
    <hyperlink ref="C1270" r:id="rId1031" xr:uid="{92F6C4DD-508E-4108-B0E2-954C87DB28A7}"/>
    <hyperlink ref="C1271" r:id="rId1032" xr:uid="{B4DD0C4E-157F-400F-8568-D39EE4BAC26F}"/>
    <hyperlink ref="C1272" r:id="rId1033" xr:uid="{EB4D2F64-B457-41AC-831E-E4E9611B4447}"/>
    <hyperlink ref="C1273" r:id="rId1034" xr:uid="{008F9FF9-5E77-4B5D-93AD-D35A4264447F}"/>
    <hyperlink ref="C1274" r:id="rId1035" xr:uid="{A67A5025-5506-477F-B71C-313E6F20BCFA}"/>
    <hyperlink ref="C1275" r:id="rId1036" xr:uid="{A7E65ECF-42B2-4E88-A68B-6A2670730D15}"/>
    <hyperlink ref="C1276" r:id="rId1037" xr:uid="{82571F0C-CCFF-44EE-8CBA-787B708B41F4}"/>
    <hyperlink ref="C1277" r:id="rId1038" xr:uid="{A0323B36-7C05-4D45-A6D8-5D415EDEAF2E}"/>
    <hyperlink ref="C1278" r:id="rId1039" xr:uid="{3C4BE81E-6CB7-4760-8682-66BA7151445F}"/>
    <hyperlink ref="C1279" r:id="rId1040" xr:uid="{C00AD707-BA11-41B4-9324-66982F67628C}"/>
    <hyperlink ref="C1280" r:id="rId1041" xr:uid="{3E7090A1-B29C-44EC-A2DE-C940C547DA49}"/>
    <hyperlink ref="C1285" r:id="rId1042" xr:uid="{D5AE8067-BD17-40DA-85C3-D09FDF9BD308}"/>
    <hyperlink ref="C1287" r:id="rId1043" xr:uid="{41FA839E-644D-4E42-8EB0-724FC5D5B49B}"/>
    <hyperlink ref="C1288" r:id="rId1044" xr:uid="{6F782F40-9198-490C-8D26-FA5E4CE71D02}"/>
    <hyperlink ref="C1289" r:id="rId1045" xr:uid="{BBFFD863-0282-4024-BA12-74F7B9168E87}"/>
    <hyperlink ref="C1290" r:id="rId1046" xr:uid="{4A35DFFE-0B8E-4CFA-9A62-0F1EE2EE72D8}"/>
    <hyperlink ref="C1291" r:id="rId1047" xr:uid="{FF542152-C916-4F4D-9A41-C0EF6B332340}"/>
    <hyperlink ref="C1292" r:id="rId1048" xr:uid="{E2E2E576-9487-4AAD-903B-C9B45ADA9AEA}"/>
    <hyperlink ref="C1295" r:id="rId1049" xr:uid="{883BC40B-02E3-4365-B84F-40A9F57FE90F}"/>
    <hyperlink ref="C1296" r:id="rId1050" xr:uid="{AD5D8305-DA36-4B80-8931-DE9A5C573C6F}"/>
    <hyperlink ref="C1297" r:id="rId1051" xr:uid="{8C9BBFAA-FB6D-478E-8B85-8F1E1F0B9F7D}"/>
    <hyperlink ref="C1301" r:id="rId1052" xr:uid="{22A6A5AC-7CFF-4A4B-8499-D86F5F588E61}"/>
    <hyperlink ref="C1302" r:id="rId1053" xr:uid="{818D7720-AFE9-459D-892C-2D172D7CB0BC}"/>
    <hyperlink ref="C1303" r:id="rId1054" xr:uid="{005F7FC4-A3A5-40CB-B2AF-C25E39D8F4C1}"/>
    <hyperlink ref="C1304" r:id="rId1055" xr:uid="{B3DC3E34-B9F2-4A51-9DCD-B7326EC9D1CA}"/>
    <hyperlink ref="C1305" r:id="rId1056" xr:uid="{746738DF-0E17-4185-B3FC-D0B67C254372}"/>
    <hyperlink ref="C1306" r:id="rId1057" xr:uid="{EED8C9AB-320F-4F6F-8020-CE2234538725}"/>
    <hyperlink ref="C1307" r:id="rId1058" xr:uid="{12241F5A-6F98-4A45-8DF8-75192E8A0422}"/>
    <hyperlink ref="C1308" r:id="rId1059" xr:uid="{AAC26C7A-0CDC-4EA4-AACF-AF748B5D6415}"/>
    <hyperlink ref="C1309" r:id="rId1060" xr:uid="{1B9698E4-4FE2-4FD9-933A-016C85199A80}"/>
    <hyperlink ref="C1310" r:id="rId1061" xr:uid="{0D807282-2C1C-4B9B-BDBB-C91E5FC140B1}"/>
    <hyperlink ref="C1313" r:id="rId1062" xr:uid="{9C49C353-34A8-4C7A-8C38-6F6AB0F710CB}"/>
    <hyperlink ref="C1315" r:id="rId1063" xr:uid="{9F59EC79-B1F0-43F3-82E5-5C9B03B5A623}"/>
    <hyperlink ref="C1316" r:id="rId1064" xr:uid="{2E6D2439-2880-49BA-BE93-0851D93E12ED}"/>
    <hyperlink ref="C1317" r:id="rId1065" xr:uid="{B2583F39-D943-4EC7-9C9E-34AB7CBDCDA7}"/>
    <hyperlink ref="C1318" r:id="rId1066" xr:uid="{0063AC7A-81FB-4AB2-AC5A-54B850254593}"/>
    <hyperlink ref="C1319" r:id="rId1067" xr:uid="{9E55815E-E9F4-4AEA-AB81-A836412A224F}"/>
    <hyperlink ref="C1320" r:id="rId1068" xr:uid="{EC5F3D81-1988-4377-9A63-E22EFDFE6BAB}"/>
    <hyperlink ref="C1323" r:id="rId1069" xr:uid="{7B51F915-B578-4374-81BA-1AC42F87D8B8}"/>
    <hyperlink ref="C1324" r:id="rId1070" xr:uid="{3D92717B-E647-48FC-AC5E-BCF9C0470F12}"/>
    <hyperlink ref="C1325" r:id="rId1071" xr:uid="{9B3FC290-44FF-4844-A72A-885AB824FEF5}"/>
    <hyperlink ref="C1326" r:id="rId1072" xr:uid="{775F72F5-ACC2-4102-94E6-C4C64D1D4933}"/>
    <hyperlink ref="C1327" r:id="rId1073" xr:uid="{C0B9AAA9-E24B-47C2-9F1F-4FD0FB30B588}"/>
    <hyperlink ref="C1328" r:id="rId1074" xr:uid="{572C57B0-0856-4569-AFF4-6276F9054356}"/>
    <hyperlink ref="C1331" r:id="rId1075" xr:uid="{5F874E9D-B6D0-4E86-A406-A9BE247FCE24}"/>
    <hyperlink ref="C1332" r:id="rId1076" xr:uid="{2EF7ABA2-211B-4A66-BABA-121A1DB003CD}"/>
    <hyperlink ref="C1333" r:id="rId1077" xr:uid="{5E4431C8-E069-4D5B-8FCF-A986231932AF}"/>
    <hyperlink ref="C1334" r:id="rId1078" xr:uid="{7526F2BA-486F-4A41-A733-02BE9F0E0B1B}"/>
    <hyperlink ref="C1335" r:id="rId1079" xr:uid="{6356B078-CA63-462B-AA75-94F4EF02F484}"/>
    <hyperlink ref="C1336" r:id="rId1080" xr:uid="{3B70E7CC-8497-43A4-A0E2-BA388696D0F0}"/>
    <hyperlink ref="C1337" r:id="rId1081" xr:uid="{B47FF301-AAC1-45AB-849C-53929AB046A7}"/>
    <hyperlink ref="C1338" r:id="rId1082" xr:uid="{3CC242CC-7819-499B-B56A-D9C6D38A8310}"/>
    <hyperlink ref="C1341" r:id="rId1083" xr:uid="{CEA30484-54F5-4DC9-BE72-B8D067189244}"/>
    <hyperlink ref="C1342" r:id="rId1084" xr:uid="{B6A3AED5-92CD-4186-9E4D-2785D0ECC5EB}"/>
    <hyperlink ref="C1343" r:id="rId1085" xr:uid="{69CA927D-9A41-4F50-8053-584C8F35876B}"/>
    <hyperlink ref="C1344" r:id="rId1086" xr:uid="{523537D5-5BD1-4A67-91D5-B3B91C6C0B01}"/>
    <hyperlink ref="C1345" r:id="rId1087" xr:uid="{D8D3C3E7-6893-4233-9599-8B8E3CCD803E}"/>
    <hyperlink ref="C1346" r:id="rId1088" xr:uid="{1FAABE85-A0C2-4051-9257-5753B9FC7E86}"/>
    <hyperlink ref="C1347" r:id="rId1089" xr:uid="{5CE9665D-BBCF-4A71-8FBB-C43AC0372BD9}"/>
    <hyperlink ref="C1348" r:id="rId1090" xr:uid="{41A0E96E-E811-490C-BE66-9D9B7237B95A}"/>
    <hyperlink ref="C1349" r:id="rId1091" xr:uid="{6C81810E-A86F-491E-99A5-935C235CE576}"/>
    <hyperlink ref="C1350" r:id="rId1092" xr:uid="{F0A040B2-0D06-47F5-B224-9203DA596136}"/>
    <hyperlink ref="C1351" r:id="rId1093" xr:uid="{FA420BEC-BE55-44D6-9724-5066D18C0EA5}"/>
    <hyperlink ref="C1352" r:id="rId1094" xr:uid="{6BC825AC-E518-480D-B804-8CCFD244D0BD}"/>
    <hyperlink ref="C1353" r:id="rId1095" xr:uid="{CDD3C694-2B5D-4B9E-9C37-763FDD1283F7}"/>
    <hyperlink ref="C1354" r:id="rId1096" xr:uid="{58204E03-C859-405A-A205-2CD88EF1ED4B}"/>
    <hyperlink ref="C1355" r:id="rId1097" xr:uid="{DB0FC104-817C-4A9A-99A6-5AE4FDBF6749}"/>
    <hyperlink ref="C1356" r:id="rId1098" xr:uid="{B55A2FB8-00D8-4680-BE91-4D5343909E77}"/>
    <hyperlink ref="C1357" r:id="rId1099" xr:uid="{CDC02E75-AD07-4FD7-9FB4-ECDE4E8C62CA}"/>
    <hyperlink ref="C1358" r:id="rId1100" xr:uid="{7E4F3701-39DB-49D2-BB86-75779F6A95CC}"/>
    <hyperlink ref="C1359" r:id="rId1101" xr:uid="{9BC5B5D2-27EB-44B9-9018-11C014724E62}"/>
    <hyperlink ref="C1360" r:id="rId1102" xr:uid="{6B475EB6-B08D-4935-979A-F6D5911C01FD}"/>
    <hyperlink ref="C1361" r:id="rId1103" xr:uid="{B59291F0-5C48-4041-A1F7-C4A1DAEDB4BF}"/>
    <hyperlink ref="C1364" r:id="rId1104" xr:uid="{211643E7-A7E6-418C-93EA-DFF63A6F116C}"/>
    <hyperlink ref="C1368" r:id="rId1105" xr:uid="{0FC4BE87-38A1-4249-B926-7E1794733898}"/>
    <hyperlink ref="C1371" r:id="rId1106" xr:uid="{4AAA77A0-1313-4DBE-855D-19B7EAC9D317}"/>
    <hyperlink ref="C1372" r:id="rId1107" xr:uid="{FA95A6F8-CCA9-45E5-9C03-28978DB8A6E6}"/>
    <hyperlink ref="C1373" r:id="rId1108" xr:uid="{A300D1CF-39EF-41E4-9DF6-68EA56DE8E1B}"/>
    <hyperlink ref="C1374" r:id="rId1109" xr:uid="{A871FEB2-04F7-49CE-ABA2-806EF3A913ED}"/>
    <hyperlink ref="C1375" r:id="rId1110" xr:uid="{7A31056A-DE86-485D-A0E4-71AE46323CA4}"/>
    <hyperlink ref="C1376" r:id="rId1111" xr:uid="{DB21A11B-FC46-4D6A-9C72-A2ADCD733718}"/>
    <hyperlink ref="C1377" r:id="rId1112" xr:uid="{291E1640-6B3F-4E1F-940B-EF86B8AA0F50}"/>
    <hyperlink ref="C1378" r:id="rId1113" xr:uid="{26F21B3A-E18D-4F52-B337-5EFFEA87B458}"/>
    <hyperlink ref="C1379" r:id="rId1114" xr:uid="{B7767D2D-651A-4FF1-8BC8-17CF78FF8138}"/>
    <hyperlink ref="C1380" r:id="rId1115" xr:uid="{0E4BC160-DFDD-4DB0-ACDA-649C601672C4}"/>
    <hyperlink ref="C1381" r:id="rId1116" xr:uid="{9A39233D-409E-40C8-9823-09A038B6A5AF}"/>
    <hyperlink ref="C1382" r:id="rId1117" xr:uid="{12DED768-DF45-4E1B-9C72-DC93B2D56A72}"/>
    <hyperlink ref="C1383" r:id="rId1118" xr:uid="{2C835481-6C21-4194-A92A-6C5DA00AC90C}"/>
    <hyperlink ref="C1384" r:id="rId1119" xr:uid="{BADFA1EB-256E-4FDB-98FD-EC45FA9F9D4A}"/>
    <hyperlink ref="C1385" r:id="rId1120" xr:uid="{524E47A5-7B66-4D47-AA33-D72C6CDD8C98}"/>
    <hyperlink ref="C1386" r:id="rId1121" xr:uid="{D2F22FAE-2396-4F51-AED0-A438C1460D3E}"/>
    <hyperlink ref="C1387" r:id="rId1122" xr:uid="{C11AFCA9-C456-439A-B8C8-62CBE9055E2F}"/>
    <hyperlink ref="C1388" r:id="rId1123" xr:uid="{CA0D7570-C20B-458B-B4DA-7520C668521E}"/>
    <hyperlink ref="C1389" r:id="rId1124" xr:uid="{F156FA97-DDD9-461C-AE8C-A1A2F62CFCB8}"/>
    <hyperlink ref="C1390" r:id="rId1125" xr:uid="{EC2CA3C5-0A7C-4C54-B97A-583394825CCF}"/>
    <hyperlink ref="C1391" r:id="rId1126" xr:uid="{E01254C1-CA32-4D63-9808-7A7B94BEFB2C}"/>
    <hyperlink ref="C1392" r:id="rId1127" xr:uid="{82E0E765-FBCB-4CC7-934F-FCF2BB165036}"/>
    <hyperlink ref="C1393" r:id="rId1128" xr:uid="{F7521189-AB18-4DD2-8D24-27D346241140}"/>
    <hyperlink ref="C1394" r:id="rId1129" xr:uid="{19CE634F-6028-41ED-A536-3E52525D3AB6}"/>
    <hyperlink ref="C1396" r:id="rId1130" xr:uid="{269ACAC4-EFB7-4B3F-A288-86466AABFC63}"/>
    <hyperlink ref="C1397" r:id="rId1131" xr:uid="{862D7A2E-6829-47C6-A3EA-FDFCDA57C260}"/>
    <hyperlink ref="C1398" r:id="rId1132" xr:uid="{803850D0-FEFD-4A1A-AECA-C7138C7FC3D6}"/>
    <hyperlink ref="C1399" r:id="rId1133" xr:uid="{76FF9412-019D-4EAA-B591-964904CF84BD}"/>
    <hyperlink ref="C1400" r:id="rId1134" xr:uid="{A9CDEDE2-A33E-468B-AEB8-653019E902FD}"/>
    <hyperlink ref="C1401" r:id="rId1135" xr:uid="{6C9DD8F9-431D-4448-B1ED-53C98081C38A}"/>
    <hyperlink ref="C1402" r:id="rId1136" xr:uid="{1747E0AC-03FB-46CE-BC59-E9DD7D9152DD}"/>
    <hyperlink ref="C1403" r:id="rId1137" xr:uid="{90D3F4CB-CB19-4785-ADBE-AC952F98B9D3}"/>
    <hyperlink ref="C1404" r:id="rId1138" xr:uid="{D55D709A-DFE6-4F40-A3B9-79D49A0E273C}"/>
    <hyperlink ref="C1405" r:id="rId1139" xr:uid="{7BB10716-97F5-4D7C-8099-B80224708822}"/>
    <hyperlink ref="C1406" r:id="rId1140" xr:uid="{713DA111-9003-418E-A120-F5380E395D54}"/>
    <hyperlink ref="C1407" r:id="rId1141" xr:uid="{C8E81FCF-6601-4E05-A09A-4ED476CC96A8}"/>
    <hyperlink ref="C1409" r:id="rId1142" xr:uid="{71A7FCCB-94CD-4F80-BB2F-D5E8448C3C3A}"/>
    <hyperlink ref="C1414" r:id="rId1143" xr:uid="{61CD64A6-97C5-45FA-86D6-D4E9DE175B70}"/>
    <hyperlink ref="C1415" r:id="rId1144" xr:uid="{0BAB6C27-F568-4219-B135-33006081CE37}"/>
    <hyperlink ref="C1416" r:id="rId1145" xr:uid="{2DE47D27-D44F-4336-A079-3915D3DFCC0C}"/>
    <hyperlink ref="C1417" r:id="rId1146" xr:uid="{1E96C208-E4FF-4F9A-B3B8-BA4AEAD623B4}"/>
    <hyperlink ref="C1418" r:id="rId1147" xr:uid="{ED9D25F5-2B32-409F-A85E-58E822690519}"/>
    <hyperlink ref="C1419" r:id="rId1148" xr:uid="{AEF8BAEF-10BD-40A9-AC84-FC01F4A72F7D}"/>
    <hyperlink ref="C1420" r:id="rId1149" xr:uid="{0B9D1015-A8DF-4D74-AFFE-BC78C17A3555}"/>
    <hyperlink ref="C1421" r:id="rId1150" xr:uid="{2364ACAC-31B2-4485-A5F0-3D5927ABD6C4}"/>
    <hyperlink ref="C1422" r:id="rId1151" xr:uid="{227FAFC9-1728-43BB-9E80-5AAF395C311F}"/>
    <hyperlink ref="C1423" r:id="rId1152" xr:uid="{33DCAA65-014D-4B8C-B808-FE20972B9E27}"/>
    <hyperlink ref="C1424" r:id="rId1153" xr:uid="{BA6A0639-0E0A-4465-A064-C6A9ABA4FB9B}"/>
    <hyperlink ref="C1425" r:id="rId1154" xr:uid="{52319C11-49A3-4B97-A7B2-FAEB4B363C77}"/>
    <hyperlink ref="C1426" r:id="rId1155" xr:uid="{DCF4AB5C-F7AB-413C-9B92-19F7672900A4}"/>
    <hyperlink ref="C1427" r:id="rId1156" xr:uid="{86E2B49B-0E66-498A-B4BF-A6670CEA683C}"/>
    <hyperlink ref="C1428" r:id="rId1157" xr:uid="{231FB7D7-93DF-4E66-8C33-222AE71B1919}"/>
    <hyperlink ref="C1432" r:id="rId1158" xr:uid="{80DE0446-9BD0-4382-BB14-2E167CC74228}"/>
    <hyperlink ref="C1435" r:id="rId1159" xr:uid="{B1C1A48D-D74F-478B-A4AC-F59942DFFA04}"/>
    <hyperlink ref="C1436" r:id="rId1160" xr:uid="{172492EB-61A6-4C29-BE80-0122BCE863ED}"/>
    <hyperlink ref="C1437" r:id="rId1161" xr:uid="{A95720A6-81AB-4156-8DD0-BD91F4BD8A22}"/>
    <hyperlink ref="C1438" r:id="rId1162" xr:uid="{4D591950-DBEC-4A33-82C8-16F2C183DC7B}"/>
    <hyperlink ref="C1439" r:id="rId1163" xr:uid="{C3968D38-628A-437E-9E91-2A446F006341}"/>
    <hyperlink ref="C1440" r:id="rId1164" xr:uid="{432697B1-9B62-4B6D-BFE4-8F038E4BA2E1}"/>
    <hyperlink ref="C1441" r:id="rId1165" xr:uid="{B29AB9D5-FC6E-42B9-96C2-1F3E8597649C}"/>
    <hyperlink ref="C1442" r:id="rId1166" xr:uid="{8CE2AB1F-1D6A-471A-BA3A-93E20DEF5358}"/>
    <hyperlink ref="C1443" r:id="rId1167" xr:uid="{26157981-500E-497B-963C-D9FE45273FC1}"/>
    <hyperlink ref="C1444" r:id="rId1168" xr:uid="{CF85472B-1FC3-47B1-BE1E-1160EE714532}"/>
    <hyperlink ref="C1445" r:id="rId1169" xr:uid="{EB1208D2-441A-4962-9D8D-85AB43BFC4C3}"/>
    <hyperlink ref="C1446" r:id="rId1170" xr:uid="{A7C22360-CEF8-46E9-9343-2E40B504209A}"/>
    <hyperlink ref="C1449" r:id="rId1171" xr:uid="{8DA01117-33EE-4CC9-A515-6DC6E95CE2AB}"/>
    <hyperlink ref="C1450" r:id="rId1172" xr:uid="{85B21B0F-8E23-4E3F-92AC-777F4BA4C263}"/>
    <hyperlink ref="C1451" r:id="rId1173" xr:uid="{91A4776D-DC2D-4221-AA25-122C229B96C1}"/>
    <hyperlink ref="C1452" r:id="rId1174" xr:uid="{716F9945-A0C9-49B8-9559-43B75D6377EC}"/>
    <hyperlink ref="C1453" r:id="rId1175" xr:uid="{893174C5-1934-4C8D-B01E-F30A5CF49451}"/>
    <hyperlink ref="C1454" r:id="rId1176" xr:uid="{3BD58376-90AA-46FE-BF62-1DEADF690CEF}"/>
    <hyperlink ref="C1456" r:id="rId1177" xr:uid="{770A3976-EB27-4780-BDF8-2D2D02077F4E}"/>
    <hyperlink ref="C1458" r:id="rId1178" xr:uid="{46985C84-E5C3-48A7-AFDB-F575BA773901}"/>
    <hyperlink ref="C1459" r:id="rId1179" xr:uid="{32F0A4E5-4515-4CA3-A94F-2039A2E83765}"/>
    <hyperlink ref="C1462" r:id="rId1180" xr:uid="{1CBD58FE-02E8-4D9A-A3B6-6AD7AC9D1E38}"/>
    <hyperlink ref="C1463" r:id="rId1181" xr:uid="{C6989279-CC45-400D-B26F-F0FCAA4C1AA4}"/>
    <hyperlink ref="C1464" r:id="rId1182" xr:uid="{7379267C-FD2D-4DE8-B85E-0619988B7BE8}"/>
    <hyperlink ref="C1465" r:id="rId1183" xr:uid="{4AC0C37C-D95A-481A-B858-E13A3BDD95F3}"/>
    <hyperlink ref="C1466" r:id="rId1184" xr:uid="{BD635889-A7C4-4AEB-B0E2-DF4F18BFB7F8}"/>
    <hyperlink ref="C1467" r:id="rId1185" xr:uid="{8E89F7D2-3F2A-4C91-9CA3-22451E0383AE}"/>
    <hyperlink ref="C1468" r:id="rId1186" xr:uid="{D03A0910-E982-4CA7-B7A7-6411BA3321FF}"/>
    <hyperlink ref="C1469" r:id="rId1187" xr:uid="{FD4ED9D3-40A9-43A1-8700-A834E395ED0B}"/>
    <hyperlink ref="C1470" r:id="rId1188" xr:uid="{7CE7051E-D9C6-4524-9B87-6CFAE237B211}"/>
    <hyperlink ref="C1471" r:id="rId1189" xr:uid="{EC416860-8D0C-4C10-82ED-07DC305B2020}"/>
    <hyperlink ref="C1472" r:id="rId1190" xr:uid="{99E5261D-4237-4AE6-9191-2F21D7FB4617}"/>
    <hyperlink ref="C1473" r:id="rId1191" xr:uid="{11D84386-C7E7-47B7-8A8A-A793EAC49433}"/>
    <hyperlink ref="C1474" r:id="rId1192" xr:uid="{B9C48A42-6CA5-4A2F-9624-B7ED974BC221}"/>
    <hyperlink ref="C1475" r:id="rId1193" xr:uid="{781A54E7-26DB-4B48-ABD2-DF613ED5511A}"/>
    <hyperlink ref="C1476" r:id="rId1194" xr:uid="{860CF672-A6AE-4F02-ABC7-08FFA1D4701C}"/>
    <hyperlink ref="C1477" r:id="rId1195" xr:uid="{E96EF4C9-7FDC-4B72-BEA1-EE2EC43B77B4}"/>
    <hyperlink ref="C1478" r:id="rId1196" xr:uid="{1200C544-3591-4C29-93C8-2F2D79DB8C2C}"/>
    <hyperlink ref="C1479" r:id="rId1197" xr:uid="{7A78184A-4E1C-43EC-8F04-F55BFF0D37E9}"/>
    <hyperlink ref="C1483" r:id="rId1198" xr:uid="{CC04872D-08A8-4A61-A425-6E193FAE35CC}"/>
    <hyperlink ref="C1487" r:id="rId1199" xr:uid="{EEA7069C-44BB-4DB9-A9E9-3097498E69B5}"/>
    <hyperlink ref="C1488" r:id="rId1200" xr:uid="{D98CC1D5-C062-4742-97CD-8EBF72439D88}"/>
    <hyperlink ref="C1489" r:id="rId1201" xr:uid="{15997787-F768-4094-A42B-5F5CECECFFCC}"/>
    <hyperlink ref="C1491" r:id="rId1202" xr:uid="{CDC0C751-6458-492D-96A7-432853BEED69}"/>
    <hyperlink ref="C1493" r:id="rId1203" xr:uid="{4A6EA4AB-55B8-474E-A11A-D6C3F97C5136}"/>
    <hyperlink ref="C1494" r:id="rId1204" xr:uid="{484727EC-603D-4750-971F-D46D16788BF8}"/>
    <hyperlink ref="C1496" r:id="rId1205" xr:uid="{C50E9391-D12B-4335-BA3D-E601720CFB76}"/>
    <hyperlink ref="C1497" r:id="rId1206" xr:uid="{2B0901EE-88EC-46B1-AA35-1CD069B784B2}"/>
    <hyperlink ref="C1498" r:id="rId1207" xr:uid="{953A6DB4-26E8-482D-9474-45AA799AF714}"/>
    <hyperlink ref="C1499" r:id="rId1208" xr:uid="{7756885D-821C-4DB0-88A6-66BF85B68B70}"/>
    <hyperlink ref="C1500" r:id="rId1209" xr:uid="{E2B5179C-039D-48E9-BA96-A3C2592E1604}"/>
    <hyperlink ref="C1501" r:id="rId1210" xr:uid="{F84350F1-1A6A-4DEA-BEF2-D0CD4AE10E5C}"/>
    <hyperlink ref="C1502" r:id="rId1211" xr:uid="{B1E2CDD8-39A0-467E-A353-E652B725B428}"/>
    <hyperlink ref="C1503" r:id="rId1212" xr:uid="{2A6AFF72-84A3-4B90-B449-64471851F2E8}"/>
    <hyperlink ref="C1506" r:id="rId1213" xr:uid="{B245E601-CFEA-4190-A6C2-809A456170C7}"/>
    <hyperlink ref="C1507" r:id="rId1214" xr:uid="{87F8944A-76E0-43BF-8AF6-E3D5560D065B}"/>
    <hyperlink ref="C1508" r:id="rId1215" xr:uid="{7CACC554-874F-4814-BB45-AEF9A6449E00}"/>
    <hyperlink ref="C1509" r:id="rId1216" xr:uid="{4624D56B-4567-4BB1-8988-67196BAB6979}"/>
    <hyperlink ref="C1510" r:id="rId1217" xr:uid="{78DD165A-C400-4662-AF4C-03D8EA0225B8}"/>
    <hyperlink ref="C1511" r:id="rId1218" xr:uid="{5BC36DEF-012A-48DB-9551-C25E2DC2ECBF}"/>
    <hyperlink ref="C1512" r:id="rId1219" xr:uid="{5967FB85-2114-41D4-9FE2-B438E7296042}"/>
    <hyperlink ref="C1513" r:id="rId1220" xr:uid="{2B065288-A5EE-40C6-9675-837CFCEF2CAB}"/>
    <hyperlink ref="C1514" r:id="rId1221" xr:uid="{882A827A-E8A9-4B81-850C-1E7BBBBFF0E8}"/>
    <hyperlink ref="C1515" r:id="rId1222" xr:uid="{932B70AD-52A2-40EA-987B-1BD11EFEB622}"/>
    <hyperlink ref="C1516" r:id="rId1223" xr:uid="{8ECF6AE3-9FCC-4C70-BC3D-D8F176A7F2CB}"/>
    <hyperlink ref="C1518" r:id="rId1224" xr:uid="{66BECE47-37B7-429D-B088-283DD91B3AF2}"/>
    <hyperlink ref="C1519" r:id="rId1225" xr:uid="{6D388C3E-3B6D-4853-82EA-0352025BC741}"/>
    <hyperlink ref="C1520" r:id="rId1226" xr:uid="{54A9B94E-F0B9-4B36-B299-26CDC2D0E895}"/>
    <hyperlink ref="C1523" r:id="rId1227" xr:uid="{B39FF232-65D7-48F1-BAC3-73CCA02F182C}"/>
    <hyperlink ref="C1526" r:id="rId1228" xr:uid="{EF572868-2DCB-4025-B69E-3B3B062F30E0}"/>
    <hyperlink ref="C1530" r:id="rId1229" xr:uid="{D0AAD2D9-9A07-44C2-8404-94BDC3446316}"/>
    <hyperlink ref="C1531" r:id="rId1230" xr:uid="{06EB5E07-1E11-4F49-9D4C-83DDA6E0CF73}"/>
    <hyperlink ref="C1535" r:id="rId1231" xr:uid="{C254286E-9EFD-479E-93ED-C77D9D36449A}"/>
    <hyperlink ref="C1538" r:id="rId1232" xr:uid="{9E636B7B-8F51-4A93-8689-50E2ADA38C30}"/>
    <hyperlink ref="C1539" r:id="rId1233" xr:uid="{4294EFF7-5337-4FD1-99CE-E8F504967AF1}"/>
    <hyperlink ref="C1540" r:id="rId1234" xr:uid="{A14EA4B7-A481-4A5C-B2CC-713B570FEAD6}"/>
    <hyperlink ref="C1541" r:id="rId1235" xr:uid="{E4618A52-CDE7-48A6-98F3-A245E9DEFDD3}"/>
    <hyperlink ref="C1542" r:id="rId1236" xr:uid="{7A2BC44F-FC96-4674-B5D1-8F3DDC408BE0}"/>
    <hyperlink ref="C1543" r:id="rId1237" xr:uid="{7E729577-5B7F-4ED0-8F60-F2E9DC0DAA31}"/>
    <hyperlink ref="C1544" r:id="rId1238" xr:uid="{621CFFB9-011A-4EBC-A240-245BAB34283F}"/>
    <hyperlink ref="C1545" r:id="rId1239" xr:uid="{5C40A182-07A9-4921-A3D3-4399237084E1}"/>
    <hyperlink ref="C1546" r:id="rId1240" xr:uid="{0FAB37F0-94E8-4666-83CD-1F1093F9FB2A}"/>
    <hyperlink ref="C1547" r:id="rId1241" xr:uid="{683FAD2D-AB65-427A-8825-6792E3BF45A3}"/>
    <hyperlink ref="C1549" r:id="rId1242" xr:uid="{E640D6A5-2E77-40F8-A260-4057CE72B751}"/>
    <hyperlink ref="C1550" r:id="rId1243" xr:uid="{632B7F19-A959-46B6-8FE3-4E617D247702}"/>
    <hyperlink ref="C1551" r:id="rId1244" xr:uid="{A51F0183-A5D1-4300-BF4F-32BC4E50AB46}"/>
    <hyperlink ref="C1552" r:id="rId1245" xr:uid="{17C1DF97-215E-4FE5-837B-AA67EAF0CEE9}"/>
    <hyperlink ref="C1553" r:id="rId1246" xr:uid="{3EB0D137-B82D-49D9-9BE4-B801E96A0F73}"/>
    <hyperlink ref="C1557" r:id="rId1247" xr:uid="{82AE27DE-DB4C-4FC7-8686-369E83714596}"/>
    <hyperlink ref="C1558" r:id="rId1248" xr:uid="{A93DCDDC-DE72-4A24-B813-4EDF8530DE26}"/>
    <hyperlink ref="C1560" r:id="rId1249" xr:uid="{A232D775-F5E9-4F4E-B9F2-DBFC9F5E27DB}"/>
    <hyperlink ref="C1561" r:id="rId1250" xr:uid="{79B23A43-1F3D-4B44-AAC9-CA031F68BC6D}"/>
    <hyperlink ref="C1562" r:id="rId1251" xr:uid="{57B639C6-1FE4-4B97-A4B2-2F461D70E529}"/>
    <hyperlink ref="C1563" r:id="rId1252" xr:uid="{5D153B58-DAF2-4D83-A9E7-4D31743CFD33}"/>
    <hyperlink ref="C1564" r:id="rId1253" xr:uid="{7D0C8194-C3C5-42D5-9C83-0A79B4335296}"/>
    <hyperlink ref="C1565" r:id="rId1254" xr:uid="{912AAD28-F6CD-42FA-A383-DC0BD4816277}"/>
    <hyperlink ref="C1566" r:id="rId1255" xr:uid="{B2DEFF03-5A19-45B9-BF6D-6E2ECADA6234}"/>
    <hyperlink ref="C1567" r:id="rId1256" xr:uid="{18C1198B-323B-4564-A1C5-E87B2C752ABA}"/>
    <hyperlink ref="C1568" r:id="rId1257" xr:uid="{42F76B67-5B94-467A-B44D-143263A95E04}"/>
    <hyperlink ref="C1569" r:id="rId1258" xr:uid="{5DA49499-9FC4-4871-9C6B-42942C7F92C3}"/>
    <hyperlink ref="C1570" r:id="rId1259" xr:uid="{01C03E38-82F9-4C22-99BC-9BBC1F96D576}"/>
    <hyperlink ref="C1571" r:id="rId1260" xr:uid="{64587721-F00B-4F09-BB7C-B0F79D1B6200}"/>
    <hyperlink ref="C1573" r:id="rId1261" xr:uid="{FC212C29-B42C-4C42-A91E-563C48D7D2B1}"/>
    <hyperlink ref="C1574" r:id="rId1262" xr:uid="{CB2E6D97-8CA7-4C3C-B73C-6B0E7DFD8CC2}"/>
    <hyperlink ref="C1577" r:id="rId1263" xr:uid="{D969B642-DC5C-4689-A0DE-BA5AA7A6C39B}"/>
    <hyperlink ref="C1578" r:id="rId1264" xr:uid="{D4CC75BF-6F9C-45CC-A69F-682D78923D02}"/>
    <hyperlink ref="C1580" r:id="rId1265" xr:uid="{0B0FFC93-2FE8-4497-9540-FFD39B372871}"/>
    <hyperlink ref="C1581" r:id="rId1266" xr:uid="{C17CE8BD-69A1-40B7-B137-F69DC9665D86}"/>
    <hyperlink ref="C1582" r:id="rId1267" xr:uid="{F4C1844A-D9E8-4139-B1BB-79C635F8A895}"/>
    <hyperlink ref="C1583" r:id="rId1268" xr:uid="{76B910F6-82F5-431C-80C5-99C44E8FE687}"/>
    <hyperlink ref="C1586" r:id="rId1269" xr:uid="{8DAA1E23-E039-41DA-B9A8-CFF232ECD915}"/>
    <hyperlink ref="C1587" r:id="rId1270" xr:uid="{165E0C25-4532-4B31-9FC7-FBF081CA28FB}"/>
    <hyperlink ref="C1588" r:id="rId1271" xr:uid="{8727222D-682A-4C2C-A2DB-B40401B1520F}"/>
    <hyperlink ref="C1590" r:id="rId1272" xr:uid="{208E3097-FCFD-4807-8877-8F12467F8E4F}"/>
    <hyperlink ref="C1593" r:id="rId1273" xr:uid="{5909FDFE-6ED6-4AA1-A2F1-6E073291AE35}"/>
    <hyperlink ref="C1594" r:id="rId1274" xr:uid="{4E13BDD8-436C-42AA-B70A-DCBE712A3955}"/>
    <hyperlink ref="C1596" r:id="rId1275" xr:uid="{B0E2D5BA-E5D9-4D9E-931B-983D6BD6E74C}"/>
    <hyperlink ref="C1599" r:id="rId1276" xr:uid="{632FFFF7-A480-4FB8-BB12-282708297DF1}"/>
    <hyperlink ref="C1602" r:id="rId1277" xr:uid="{714DE6AE-9CB1-48B3-8211-A3DDEA4FBFCF}"/>
    <hyperlink ref="C1609" r:id="rId1278" xr:uid="{376BE77C-8427-422A-A3E0-122F9E1AC0F9}"/>
    <hyperlink ref="C1613" r:id="rId1279" xr:uid="{5A3C0A57-32B2-4158-82A2-75A4A56D75B4}"/>
    <hyperlink ref="C1614" r:id="rId1280" xr:uid="{7B0D8B23-7CA3-4F71-978C-710399A51771}"/>
    <hyperlink ref="C1615" r:id="rId1281" xr:uid="{5F052D86-EB79-4793-AAE9-3DCF2AF3345E}"/>
    <hyperlink ref="C1616" r:id="rId1282" xr:uid="{567E5655-C125-4289-BD37-9A83CA63FF0B}"/>
    <hyperlink ref="C1617" r:id="rId1283" xr:uid="{CB2E76C0-B4FA-48B2-848C-3D6ED5031A6F}"/>
    <hyperlink ref="C1620" r:id="rId1284" xr:uid="{3C7F0081-9DAD-4A6D-AD5E-2C068BBFFC7E}"/>
    <hyperlink ref="C1621" r:id="rId1285" xr:uid="{5A9BC42F-0339-466E-8E0E-F3E1530AFD8A}"/>
    <hyperlink ref="C1622" r:id="rId1286" xr:uid="{EE34352F-A8FC-4922-8D42-4F044C144FFE}"/>
    <hyperlink ref="C1625" r:id="rId1287" xr:uid="{5A89D721-DC91-4BC1-B370-933705FF31B3}"/>
    <hyperlink ref="C1626" r:id="rId1288" xr:uid="{2D28E57D-748B-4903-8178-C95BF3346C18}"/>
    <hyperlink ref="C1629" r:id="rId1289" xr:uid="{2892307F-7A02-4CCC-9512-516D96D4FC26}"/>
    <hyperlink ref="C1630" r:id="rId1290" xr:uid="{0F214B94-8BC9-4212-8678-6511D5CCEDB2}"/>
    <hyperlink ref="C1631" r:id="rId1291" xr:uid="{C395E05F-D23C-4584-8620-49F04F484F53}"/>
    <hyperlink ref="C1632" r:id="rId1292" xr:uid="{F92C7F8A-E78A-4185-97F0-049910C833B2}"/>
    <hyperlink ref="C1633" r:id="rId1293" xr:uid="{8640FA22-1A7C-4C8E-B25A-84CA98468DB9}"/>
    <hyperlink ref="C1634" r:id="rId1294" xr:uid="{1EEF9452-4B6F-4FFF-83E6-11A9825F7835}"/>
    <hyperlink ref="C1635" r:id="rId1295" xr:uid="{F0E3F674-5F19-4AC6-8C28-A473DA780C7E}"/>
    <hyperlink ref="C1638" r:id="rId1296" xr:uid="{E24FC0C8-9BE8-45BF-9693-E559012D426E}"/>
    <hyperlink ref="C1639" r:id="rId1297" xr:uid="{D362653C-FE1F-48E2-A43C-294099959930}"/>
    <hyperlink ref="C1640" r:id="rId1298" xr:uid="{35D7C649-38B2-4BDD-AF67-B72205F78668}"/>
    <hyperlink ref="C1641" r:id="rId1299" xr:uid="{84B2442C-F6D7-4D3F-AF35-DD042EFF4542}"/>
    <hyperlink ref="C1642" r:id="rId1300" xr:uid="{3FBCB3FD-F95C-4DD7-99C2-F64302BC1EE5}"/>
    <hyperlink ref="C1643" r:id="rId1301" xr:uid="{DF936F4F-BAB4-4A53-B8D9-3C12E3A035BB}"/>
    <hyperlink ref="C1646" r:id="rId1302" xr:uid="{F4A3B11F-01CD-4510-9B47-5DB5A7C5A6C9}"/>
    <hyperlink ref="C1648" r:id="rId1303" xr:uid="{5FBC9FE7-1730-42BC-BBFB-735A71B3E057}"/>
    <hyperlink ref="C1649" r:id="rId1304" xr:uid="{D24248FE-6C01-4D9E-8970-89C4BD019DF9}"/>
    <hyperlink ref="C1651" r:id="rId1305" xr:uid="{FADC9306-F671-482C-B15D-1E8C5AE9D890}"/>
    <hyperlink ref="C1652" r:id="rId1306" xr:uid="{962A8BC0-5FA6-4799-80FB-EF98B6BF030F}"/>
    <hyperlink ref="C1656" r:id="rId1307" xr:uid="{F8252D80-B9BE-4E08-A9EE-3B92B9DF8F95}"/>
    <hyperlink ref="C1657" r:id="rId1308" xr:uid="{B6B42944-A8DF-482D-A228-74EDE2BA06E3}"/>
    <hyperlink ref="C1658" r:id="rId1309" xr:uid="{6A3F65A5-643E-4EDF-8380-FB8185484904}"/>
    <hyperlink ref="C1659" r:id="rId1310" xr:uid="{CD87DC97-7E68-47B1-8EF9-D6441DB9ED78}"/>
    <hyperlink ref="C1660" r:id="rId1311" xr:uid="{D7756D4F-3931-4F44-979B-2810F4B7A79A}"/>
    <hyperlink ref="C1661" r:id="rId1312" xr:uid="{EDE2B8D6-CD7F-4720-84DF-67EA0396DFBC}"/>
    <hyperlink ref="C1664" r:id="rId1313" xr:uid="{A376B59F-E4D1-4C6C-A8E6-3413D92F5405}"/>
    <hyperlink ref="C1667" r:id="rId1314" xr:uid="{BD28A710-8AAA-4E91-AD3D-7B2E3C1A9409}"/>
    <hyperlink ref="C1670" r:id="rId1315" xr:uid="{E09C355D-1CD1-4C27-ADB6-6C04B8224DF5}"/>
    <hyperlink ref="C1676" r:id="rId1316" xr:uid="{5B06D642-2310-4BF5-9F04-840199DDD153}"/>
    <hyperlink ref="C1677" r:id="rId1317" xr:uid="{ACCA1223-B8EC-4CCA-AF89-7A043332A1DB}"/>
    <hyperlink ref="C1680" r:id="rId1318" xr:uid="{3481FD67-4DFB-4003-8B27-E18AE620C08B}"/>
    <hyperlink ref="C1681" r:id="rId1319" xr:uid="{A775DB07-6A8B-4BE6-8EA7-7CEF40D410F1}"/>
    <hyperlink ref="C1684" r:id="rId1320" xr:uid="{821DC3CB-1FF3-4C54-9FB7-12F3080D080A}"/>
    <hyperlink ref="C1685" r:id="rId1321" xr:uid="{B758EE56-FD64-4B95-A1B9-2A913D43A259}"/>
    <hyperlink ref="C1687" r:id="rId1322" xr:uid="{AAB78F2F-BF74-4E76-9270-D1BC95B5227A}"/>
    <hyperlink ref="C1688" r:id="rId1323" xr:uid="{6D0D56E6-935C-4267-BC8D-5FE2EF2D00A4}"/>
    <hyperlink ref="C1689" r:id="rId1324" xr:uid="{4B095D5C-2999-4C04-A6D4-BCB5E33C6CAC}"/>
    <hyperlink ref="C1690" r:id="rId1325" xr:uid="{3FD22571-79C0-45FB-8161-4E8EF9C6CA22}"/>
    <hyperlink ref="C1693" r:id="rId1326" xr:uid="{880C5E49-2512-422A-8EF5-39FC24AECF5E}"/>
    <hyperlink ref="C1694" r:id="rId1327" xr:uid="{F15AC310-0A71-40DA-89C3-0126BFAD31FB}"/>
    <hyperlink ref="C1695" r:id="rId1328" xr:uid="{BBE6103D-046D-4C93-811B-22F71EC11341}"/>
    <hyperlink ref="C1696" r:id="rId1329" xr:uid="{7062A264-1A6D-438C-8BE2-3167078D7B43}"/>
    <hyperlink ref="C1697" r:id="rId1330" xr:uid="{50B8BD78-434E-4D61-91BF-BAA4E91E9E57}"/>
    <hyperlink ref="C1698" r:id="rId1331" xr:uid="{C15E1EB1-2881-462E-8261-24CAFE05527B}"/>
    <hyperlink ref="C1699" r:id="rId1332" xr:uid="{71A85422-BA2C-4BCF-A5AC-3EB8A5A36944}"/>
    <hyperlink ref="C1703" r:id="rId1333" xr:uid="{975BD6BE-00F1-4A5C-8404-6A2B7F68A573}"/>
    <hyperlink ref="C1704" r:id="rId1334" xr:uid="{51F45ABA-BF17-494E-A3A3-222C185EC323}"/>
    <hyperlink ref="C1705" r:id="rId1335" xr:uid="{C8B6FF7D-900C-4455-A182-109624E86E12}"/>
    <hyperlink ref="C1706" r:id="rId1336" xr:uid="{A48E1931-AE19-4FBF-AD2F-2D24C3AE1211}"/>
    <hyperlink ref="C1707" r:id="rId1337" xr:uid="{F21C90B0-B85F-4709-8793-FE6BE1689F7A}"/>
    <hyperlink ref="C1708" r:id="rId1338" xr:uid="{870317E3-B8FD-4732-956A-6AF128A3860A}"/>
    <hyperlink ref="C1709" r:id="rId1339" xr:uid="{303B5CB5-5A0F-48B5-B5EF-95FF7BD2C7EE}"/>
    <hyperlink ref="C1711" r:id="rId1340" xr:uid="{5D30000F-48D2-439C-AA51-1567805F6559}"/>
    <hyperlink ref="C1712" r:id="rId1341" xr:uid="{703761F6-F51A-4B44-80B4-969992E4A892}"/>
    <hyperlink ref="C1713" r:id="rId1342" xr:uid="{51B055C7-B3F0-44F7-8B1F-F939F1E8A484}"/>
    <hyperlink ref="C1714" r:id="rId1343" xr:uid="{C88C95C9-B034-4FEA-8643-6F9E7E006FA8}"/>
    <hyperlink ref="C1715" r:id="rId1344" xr:uid="{3471EEE8-EC77-4864-AE19-FA4CD4D1F962}"/>
    <hyperlink ref="C1716" r:id="rId1345" xr:uid="{60C8E698-7AE4-4C49-8079-8C46854AE6D4}"/>
    <hyperlink ref="C1717" r:id="rId1346" xr:uid="{6071C082-2AA2-467A-9202-705CFF632580}"/>
    <hyperlink ref="C1720" r:id="rId1347" xr:uid="{CE44E24F-55FC-4C2F-9E79-7D3CBD1E9161}"/>
    <hyperlink ref="C1721" r:id="rId1348" xr:uid="{31ECEB5C-F761-4BE6-BF23-6920BE9C2BE3}"/>
    <hyperlink ref="C1722" r:id="rId1349" xr:uid="{68336F7E-C00B-40BD-B32C-075F83EB1FFA}"/>
    <hyperlink ref="C1723" r:id="rId1350" xr:uid="{BB39C6A9-779F-4B2C-A290-350613CC756D}"/>
    <hyperlink ref="C1725" r:id="rId1351" xr:uid="{C31294F0-065E-48B7-A2D6-29D71F705CBF}"/>
    <hyperlink ref="C1726" r:id="rId1352" xr:uid="{3B4A3C54-2246-46B9-8D03-2F88B3CB116C}"/>
    <hyperlink ref="C1727" r:id="rId1353" xr:uid="{E70EE321-C97E-446C-B7D4-FF6C6DE6692A}"/>
    <hyperlink ref="C1728" r:id="rId1354" xr:uid="{CD182BC6-9C62-44BF-B070-B40A5B036B4E}"/>
    <hyperlink ref="C1729" r:id="rId1355" xr:uid="{4C332EAF-6744-431D-B73C-46248B1CF7F4}"/>
    <hyperlink ref="C1732" r:id="rId1356" xr:uid="{3C4C5B58-BB26-4D34-8ABE-76F9CDC18212}"/>
    <hyperlink ref="C1735" r:id="rId1357" xr:uid="{1830A5BE-1920-40C0-BF61-88E3C00920DB}"/>
    <hyperlink ref="C1738" r:id="rId1358" xr:uid="{D59EC824-C4D9-4A96-96CD-E4663898BC10}"/>
    <hyperlink ref="C1741" r:id="rId1359" xr:uid="{DEC1CE5E-A4E2-48E8-8DCF-D7B5F49E786A}"/>
    <hyperlink ref="C1742" r:id="rId1360" xr:uid="{807E398E-E09C-470C-848B-1C99506103E1}"/>
    <hyperlink ref="C1744" r:id="rId1361" xr:uid="{B8CE8380-A14F-4D87-BDB4-7B385DC178EF}"/>
    <hyperlink ref="C1745" r:id="rId1362" xr:uid="{65426AF7-F60D-4B93-AD9A-AFBD522AC488}"/>
    <hyperlink ref="C1746" r:id="rId1363" xr:uid="{10833BD2-8FA6-4A8E-A5B3-E3577E72FEA0}"/>
    <hyperlink ref="C1747" r:id="rId1364" xr:uid="{B7163AC9-4979-4E6B-8DAB-392C84E5BCC5}"/>
    <hyperlink ref="C1748" r:id="rId1365" xr:uid="{0EE03800-BE7A-4C64-8097-11A053BA3DA3}"/>
    <hyperlink ref="C1750" r:id="rId1366" xr:uid="{9CD2552A-A4A9-4EDA-A3C6-46F0A315E855}"/>
    <hyperlink ref="C1752" r:id="rId1367" xr:uid="{21682B10-7903-4803-A8C2-7BA2EFE539EF}"/>
    <hyperlink ref="C1753" r:id="rId1368" xr:uid="{86A5020A-384C-466D-9276-EAA310EB0170}"/>
    <hyperlink ref="C1754" r:id="rId1369" xr:uid="{27864A18-C412-4725-9DB0-D38063A77F10}"/>
    <hyperlink ref="C1755" r:id="rId1370" xr:uid="{FC69C00F-11A6-44FB-A9D4-6CD48B688B22}"/>
    <hyperlink ref="C1756" r:id="rId1371" xr:uid="{10C525DB-BC3A-40B5-9BCB-BF361DBC4030}"/>
    <hyperlink ref="C1758" r:id="rId1372" xr:uid="{B92398EC-9561-43C8-9240-C7B5461EBA45}"/>
    <hyperlink ref="C1760" r:id="rId1373" xr:uid="{B3C0E1E6-6D9A-4146-874F-F4FC9F636A1F}"/>
    <hyperlink ref="C1761" r:id="rId1374" xr:uid="{383A04AD-EE8A-4B63-9C25-E741A639CC33}"/>
    <hyperlink ref="C1762" r:id="rId1375" xr:uid="{82EAAADC-BDEC-46FB-BFCB-38484E581C4F}"/>
    <hyperlink ref="C1763" r:id="rId1376" xr:uid="{5085155B-407D-4176-AE7B-B9FB4C98BF68}"/>
    <hyperlink ref="C1764" r:id="rId1377" xr:uid="{95F8A7F0-0602-447B-8A87-E44CAEF9BE50}"/>
    <hyperlink ref="C1767" r:id="rId1378" xr:uid="{75F44833-815D-4BE7-B755-C087F94A95EA}"/>
    <hyperlink ref="C1768" r:id="rId1379" xr:uid="{9467FDBD-5298-4C04-AD98-E1E79611CF90}"/>
    <hyperlink ref="C1770" r:id="rId1380" xr:uid="{9BD334F7-3EF7-42C7-AFDF-82DD4E94772D}"/>
    <hyperlink ref="C1771" r:id="rId1381" xr:uid="{2D98C7B7-7BA5-4DE8-8958-B49F4F37EC94}"/>
    <hyperlink ref="C1773" r:id="rId1382" xr:uid="{D35516C6-D928-4E94-94B4-77194F75436E}"/>
    <hyperlink ref="C1774" r:id="rId1383" xr:uid="{EBB8830E-10A1-45C2-BDC0-CC5E6A2DDD83}"/>
    <hyperlink ref="C1775" r:id="rId1384" xr:uid="{83E485F8-91A7-4386-84F5-EEFF8B1F6EC4}"/>
    <hyperlink ref="C1776" r:id="rId1385" xr:uid="{B62ABF22-A6AD-4AB9-AC86-FF2B1830FBAC}"/>
    <hyperlink ref="C1777" r:id="rId1386" xr:uid="{D57AD532-5F3C-42E6-AF67-F5B7F3AA7D94}"/>
    <hyperlink ref="C1779" r:id="rId1387" xr:uid="{22EDED91-51FF-4B20-B10B-2749D913E9ED}"/>
    <hyperlink ref="C1780" r:id="rId1388" xr:uid="{DC383777-6C93-440C-8AAA-375223557E78}"/>
    <hyperlink ref="C1781" r:id="rId1389" xr:uid="{EE40F47E-D500-4EE3-A5DF-B3DB48510047}"/>
    <hyperlink ref="C1782" r:id="rId1390" xr:uid="{FAB0B745-86DA-4A0D-8E1F-A86D1456B745}"/>
    <hyperlink ref="C1783" r:id="rId1391" xr:uid="{27D038FE-ABCD-490D-89CF-E79068C5CFCF}"/>
    <hyperlink ref="C1785" r:id="rId1392" xr:uid="{19B39F51-1C49-42EF-B960-6D37EE1A3E2D}"/>
    <hyperlink ref="C1786" r:id="rId1393" xr:uid="{04547E47-A101-47DD-869F-E9390C4E5F60}"/>
    <hyperlink ref="C1787" r:id="rId1394" xr:uid="{2752453C-12F3-4A38-9E85-B7661EFE8259}"/>
    <hyperlink ref="C1788" r:id="rId1395" xr:uid="{7E30238D-C0BE-47AC-AE39-AA1CE3986E3A}"/>
    <hyperlink ref="C1790" r:id="rId1396" xr:uid="{EEC7A391-D88D-49CF-A9B9-4701DA8A9DE6}"/>
    <hyperlink ref="C1791" r:id="rId1397" xr:uid="{F91270FD-D44A-4C58-B248-1164F07A84E6}"/>
    <hyperlink ref="C1792" r:id="rId1398" xr:uid="{EF7FE818-AE0E-4CB7-AA4B-412C92034A1C}"/>
    <hyperlink ref="C1793" r:id="rId1399" xr:uid="{FE0F1795-8F20-408D-900B-AA9237029567}"/>
    <hyperlink ref="C1794" r:id="rId1400" xr:uid="{DCFB6246-F059-45CB-B52D-671830A5D73A}"/>
    <hyperlink ref="C1797" r:id="rId1401" xr:uid="{16B0ADEB-A3C7-434F-8292-1A0DA2A0C4F3}"/>
    <hyperlink ref="C1798" r:id="rId1402" xr:uid="{2C2EB191-A23D-41C0-A598-7EC84D9DFE26}"/>
    <hyperlink ref="C1799" r:id="rId1403" xr:uid="{D0CDAAEB-9A03-4946-A785-BC40AA7860B0}"/>
    <hyperlink ref="C1801" r:id="rId1404" xr:uid="{90D6488A-02BB-4BE0-86B3-F10F55B9B6C4}"/>
    <hyperlink ref="C1802" r:id="rId1405" xr:uid="{00AFED95-41F3-4F2B-8B63-857DB985C743}"/>
    <hyperlink ref="C1803" r:id="rId1406" xr:uid="{6214F659-8912-417F-8A46-91D14A917997}"/>
    <hyperlink ref="C1804" r:id="rId1407" xr:uid="{B5C43D92-693B-4A3B-994A-180B98F90581}"/>
    <hyperlink ref="C1805" r:id="rId1408" xr:uid="{2F496EC2-63BA-471F-B5A6-C2098CC97060}"/>
    <hyperlink ref="C1806" r:id="rId1409" xr:uid="{A06806D5-76C5-4200-9CD1-C543428EFA70}"/>
    <hyperlink ref="C1807" r:id="rId1410" xr:uid="{0051671A-318A-4E58-9C8D-F526A17D8C80}"/>
    <hyperlink ref="C1808" r:id="rId1411" xr:uid="{401FD04E-499F-423E-A527-3A259103A91D}"/>
    <hyperlink ref="C1809" r:id="rId1412" xr:uid="{65E5642F-FCFB-4A41-9828-4A9BAB795DAB}"/>
    <hyperlink ref="C1810" r:id="rId1413" xr:uid="{9C6A24BB-FDC0-472D-89C4-461FB01E5670}"/>
    <hyperlink ref="C1812" r:id="rId1414" xr:uid="{31808FB6-F589-43C9-826A-D004EE2F0EA8}"/>
    <hyperlink ref="C1813" r:id="rId1415" xr:uid="{90709D80-8571-44FF-BC41-360C69858CD0}"/>
    <hyperlink ref="C1814" r:id="rId1416" xr:uid="{F25FEB84-7925-4D0D-AD3A-87AFADB5FF95}"/>
    <hyperlink ref="C1815" r:id="rId1417" xr:uid="{84543D02-5449-48FE-8EC8-073049E46E5D}"/>
    <hyperlink ref="C1819" r:id="rId1418" xr:uid="{73984272-86D0-4977-8A17-F1FF8E3C6545}"/>
    <hyperlink ref="C1821" r:id="rId1419" xr:uid="{21AD52D4-2C89-4988-B5D2-048711D31327}"/>
    <hyperlink ref="C1822" r:id="rId1420" xr:uid="{C2F64B49-B2AF-41A8-BAA1-A77E08A98739}"/>
    <hyperlink ref="C1824" r:id="rId1421" xr:uid="{5AC80ADF-D3CA-4825-A8EE-97B3ECA5513B}"/>
    <hyperlink ref="C1828" r:id="rId1422" xr:uid="{1DA1D276-DF1A-4E76-9533-A7BC99FC8CA7}"/>
    <hyperlink ref="C1829" r:id="rId1423" xr:uid="{897B61E2-B935-4E1D-BC28-C341F2D1EFEA}"/>
    <hyperlink ref="C1830" r:id="rId1424" xr:uid="{625EA501-39E4-413E-BC03-F99E54DC1000}"/>
    <hyperlink ref="C1831" r:id="rId1425" xr:uid="{4767EB37-44E1-4148-A4E2-5AFF70E56BC3}"/>
    <hyperlink ref="C1832" r:id="rId1426" xr:uid="{7C18C2F8-D659-455D-9503-B95CC90CC239}"/>
    <hyperlink ref="C1833" r:id="rId1427" xr:uid="{D4CC3ADA-AAD7-476A-8528-FEBEDE3058ED}"/>
    <hyperlink ref="C1834" r:id="rId1428" xr:uid="{EBEA4400-9524-4C55-96EE-1DA7B3E43896}"/>
    <hyperlink ref="C1835" r:id="rId1429" xr:uid="{FE1E6D33-DDA2-466C-8289-459B5E998289}"/>
    <hyperlink ref="C1836" r:id="rId1430" xr:uid="{E7BAC0CF-6F64-4E49-A330-C7AC84EDF600}"/>
    <hyperlink ref="C1839" r:id="rId1431" xr:uid="{05F727F3-5555-424F-AFD3-72B7E572A906}"/>
    <hyperlink ref="C1840" r:id="rId1432" xr:uid="{9E0753D2-52E8-4E06-829D-15BFBB64CFAF}"/>
    <hyperlink ref="C1841" r:id="rId1433" xr:uid="{15BF613C-E2CB-4BEC-98E0-FC081B17BAF3}"/>
    <hyperlink ref="C1844" r:id="rId1434" xr:uid="{93EC5801-DA6B-4CEB-8E92-8EBEC82A3AC9}"/>
    <hyperlink ref="C1845" r:id="rId1435" xr:uid="{849DD8F2-9F23-421A-A47F-6013CECF0CCF}"/>
    <hyperlink ref="C1846" r:id="rId1436" xr:uid="{3B4E3513-E04D-47A3-AEE8-96CD7661442C}"/>
    <hyperlink ref="C1847" r:id="rId1437" xr:uid="{EB87D460-5654-4C39-A6EE-8694AFCC015D}"/>
    <hyperlink ref="C1848" r:id="rId1438" xr:uid="{CE494902-FDDA-477F-9B14-F2E201104448}"/>
    <hyperlink ref="C1849" r:id="rId1439" xr:uid="{B4C6855F-5545-4B58-9BF3-920EAB479FDB}"/>
    <hyperlink ref="C1850" r:id="rId1440" xr:uid="{9C2E1067-CE5B-4857-A571-BCB3E2CBFE18}"/>
    <hyperlink ref="C1851" r:id="rId1441" xr:uid="{A6AE34C2-2F9E-43D6-870D-792ACF3C0DB4}"/>
    <hyperlink ref="C1852" r:id="rId1442" xr:uid="{5CDCA907-6BA9-4E21-82F8-20CF3A7BD9E4}"/>
    <hyperlink ref="C1853" r:id="rId1443" xr:uid="{EF45A635-7190-4D87-BEA7-64A52C615F0A}"/>
    <hyperlink ref="C1856" r:id="rId1444" xr:uid="{CD1D503A-FAEA-494A-BF0B-419B62814721}"/>
    <hyperlink ref="C1857" r:id="rId1445" xr:uid="{D9C76638-D214-49F0-B8D3-5D8A71F50C80}"/>
    <hyperlink ref="C1858" r:id="rId1446" xr:uid="{D9311586-41DF-4B0D-96BB-108D49B4159D}"/>
    <hyperlink ref="C1859" r:id="rId1447" xr:uid="{8546044F-4A0F-44CE-98F0-AAC3347B5ABE}"/>
    <hyperlink ref="C1860" r:id="rId1448" xr:uid="{CA76EB89-27E7-42CF-888A-B8A2CA11EDD3}"/>
    <hyperlink ref="C1861" r:id="rId1449" xr:uid="{CB48F8C1-C9EE-425D-8284-624B918487DA}"/>
    <hyperlink ref="C1864" r:id="rId1450" xr:uid="{5182BAE3-5EC5-4E28-8D80-995C0BBD85CD}"/>
    <hyperlink ref="C1865" r:id="rId1451" xr:uid="{AE716B6F-BED4-4AEE-8A1B-80CA42F14570}"/>
    <hyperlink ref="C1866" r:id="rId1452" xr:uid="{39E6ED7F-13BB-492D-A788-9215B3D7B030}"/>
    <hyperlink ref="C1867" r:id="rId1453" xr:uid="{091848F8-E862-4BF2-9B79-0ADCBBD5EEB4}"/>
    <hyperlink ref="C1869" r:id="rId1454" xr:uid="{9010218B-B8FC-4027-B22B-BFCAA992363B}"/>
    <hyperlink ref="C1870" r:id="rId1455" xr:uid="{E1A6917E-C869-4B26-801A-1898256EC7AE}"/>
    <hyperlink ref="C1871" r:id="rId1456" xr:uid="{1162C6D8-DFCF-4071-8E14-2E46C72947C4}"/>
    <hyperlink ref="C1872" r:id="rId1457" xr:uid="{C062A6A3-43A8-4F53-B124-8A4249425643}"/>
    <hyperlink ref="C1875" r:id="rId1458" xr:uid="{B3975B88-76F3-43DA-A7A1-337DA1D400F5}"/>
    <hyperlink ref="C1876" r:id="rId1459" xr:uid="{5DC34423-6528-496C-A812-30E6B572D172}"/>
    <hyperlink ref="C1879" r:id="rId1460" xr:uid="{6AF82503-2449-4880-B830-426C36F2CD43}"/>
    <hyperlink ref="C1880" r:id="rId1461" xr:uid="{D9E4E47E-02BE-4B90-B30B-690A899FD3FE}"/>
    <hyperlink ref="C1881" r:id="rId1462" xr:uid="{188438E3-AF16-4A47-97A0-E153EF3E2BE9}"/>
    <hyperlink ref="D8" r:id="rId1463" xr:uid="{6E242934-ED57-432E-9AFA-94FE76F6E482}"/>
    <hyperlink ref="D9" r:id="rId1464" xr:uid="{2908FFD5-546B-4BAB-92EA-F85E0D9F994C}"/>
    <hyperlink ref="D10" r:id="rId1465" xr:uid="{96D84BD7-0924-4CF2-B52C-7352A322A4F1}"/>
    <hyperlink ref="D11" r:id="rId1466" xr:uid="{20A179A6-1E38-4B9D-B543-C79E2A88B565}"/>
    <hyperlink ref="D12" r:id="rId1467" xr:uid="{0BAFE5B5-35E2-4E6E-9D19-7554656EFCF2}"/>
    <hyperlink ref="D13" r:id="rId1468" xr:uid="{54035897-7AD6-40B7-AC18-014ACC31D52B}"/>
    <hyperlink ref="D14" r:id="rId1469" xr:uid="{42DC8A28-BA2D-471C-A65D-B8552BA0594F}"/>
    <hyperlink ref="D15" r:id="rId1470" xr:uid="{08709B99-D8DF-414B-B9B8-531C91FE2093}"/>
    <hyperlink ref="D16" r:id="rId1471" xr:uid="{CC8AD3E2-F477-4AD9-8A73-2B475C288185}"/>
    <hyperlink ref="D17" r:id="rId1472" xr:uid="{C6A1B89B-816E-4B25-AB40-056000560A20}"/>
    <hyperlink ref="D18" r:id="rId1473" xr:uid="{17B6AAD7-54FB-498B-BF19-42C6490F651D}"/>
    <hyperlink ref="D19" r:id="rId1474" xr:uid="{FAB4683F-5B26-432A-8156-129FC8719716}"/>
    <hyperlink ref="D20" r:id="rId1475" xr:uid="{2B2B1ACB-AA41-43B4-B416-F6997E238554}"/>
    <hyperlink ref="D21" r:id="rId1476" xr:uid="{616B40ED-F1BE-439E-A265-F32562D3508A}"/>
    <hyperlink ref="D22" r:id="rId1477" xr:uid="{26ADA121-DCDA-40DE-BE5A-02926AD7E128}"/>
    <hyperlink ref="D23" r:id="rId1478" xr:uid="{DE88EB02-D7DB-4555-811B-EE4AC4704D10}"/>
    <hyperlink ref="D24" r:id="rId1479" xr:uid="{2E0D586D-5D70-4DC1-A55D-A5672375817C}"/>
    <hyperlink ref="D25" r:id="rId1480" xr:uid="{0A4C9751-5E92-43B1-9455-1D492FFD1A6E}"/>
    <hyperlink ref="D26" r:id="rId1481" xr:uid="{E1AAB6B2-0382-42BA-8685-38F3305C01E6}"/>
    <hyperlink ref="D27" r:id="rId1482" xr:uid="{EC8596BC-2EB7-44AC-8AE7-D5A75B418675}"/>
    <hyperlink ref="D28" r:id="rId1483" xr:uid="{7A702BD5-C3B0-43DC-A975-EDD8D1368A99}"/>
    <hyperlink ref="D29" r:id="rId1484" xr:uid="{88BD3B45-1073-49E4-A366-1AB37FAEA725}"/>
    <hyperlink ref="D30" r:id="rId1485" xr:uid="{D85E4EAB-F643-4798-A378-62A037742BDA}"/>
    <hyperlink ref="D31" r:id="rId1486" xr:uid="{1233D643-1704-4FB9-861A-EFCDBB89B123}"/>
    <hyperlink ref="D37" r:id="rId1487" xr:uid="{57618B7A-3792-4F0D-86D2-DE90C7CDF49A}"/>
    <hyperlink ref="D38" r:id="rId1488" xr:uid="{103A026B-5E96-4803-9F84-E4001098D316}"/>
    <hyperlink ref="D39" r:id="rId1489" xr:uid="{9305AFB1-177C-470F-B5A2-E2F9F04EFFC6}"/>
    <hyperlink ref="D40" r:id="rId1490" xr:uid="{F0355B5E-DFB8-4DE7-BCDC-9C79B4684BA3}"/>
    <hyperlink ref="D41" r:id="rId1491" xr:uid="{D89F7FB8-93CD-48D9-882B-77A19D55EC6B}"/>
    <hyperlink ref="D42" r:id="rId1492" xr:uid="{7EE81E95-C7C2-4849-A2D6-C66F968BB155}"/>
    <hyperlink ref="D43" r:id="rId1493" xr:uid="{01844507-8820-4787-82C6-3C06D3767A32}"/>
    <hyperlink ref="D44" r:id="rId1494" xr:uid="{7E750469-CD7A-4B93-978D-6A9513C8F908}"/>
    <hyperlink ref="D45" r:id="rId1495" xr:uid="{BB651E32-133E-46CA-AC32-01124D0232B1}"/>
    <hyperlink ref="D46" r:id="rId1496" xr:uid="{D9B55CCD-33BC-4056-9503-478D5C202CD4}"/>
    <hyperlink ref="D47" r:id="rId1497" xr:uid="{8C647092-0B54-4E7A-9C2D-412DDA75DF37}"/>
    <hyperlink ref="D48" r:id="rId1498" xr:uid="{3CD96DE8-EAAE-4EAE-BCF6-ADE497516275}"/>
    <hyperlink ref="D49" r:id="rId1499" xr:uid="{7D730086-FEE8-4F2E-B2F5-B5D2F27BA069}"/>
    <hyperlink ref="D50" r:id="rId1500" xr:uid="{CDA74327-118E-4B02-9211-61F28CD8774B}"/>
    <hyperlink ref="D51" r:id="rId1501" xr:uid="{4098B817-B886-4CBA-8D9E-79A68B397F4B}"/>
    <hyperlink ref="D52" r:id="rId1502" xr:uid="{BC2A147B-AFCB-4DFD-A55B-B749381CE08A}"/>
    <hyperlink ref="D53" r:id="rId1503" xr:uid="{1FAD8ED8-01D7-4A57-B623-06C19806C8DD}"/>
    <hyperlink ref="D54" r:id="rId1504" xr:uid="{45AEC10D-102C-432B-AC33-E6074E06A3D3}"/>
    <hyperlink ref="D56" r:id="rId1505" xr:uid="{6567F454-F0B1-410D-9508-4AEBC5144F38}"/>
    <hyperlink ref="D57" r:id="rId1506" xr:uid="{734F24C8-FFA7-4F3C-85B2-FA255F73797F}"/>
    <hyperlink ref="D58" r:id="rId1507" xr:uid="{C67D7CFC-1737-4671-8836-ACA441F745EF}"/>
    <hyperlink ref="D59" r:id="rId1508" xr:uid="{D87A5C89-2C6A-44C9-B438-D887E116C24C}"/>
    <hyperlink ref="D60" r:id="rId1509" xr:uid="{0349FFA1-B567-4A65-AAED-485BA73D9E51}"/>
    <hyperlink ref="D61" r:id="rId1510" xr:uid="{98C92742-5FC2-40EA-8ADC-4D5DD3D8669D}"/>
    <hyperlink ref="D62" r:id="rId1511" xr:uid="{7C4BDF98-40E7-427E-AD4F-5936723DBE41}"/>
    <hyperlink ref="D63" r:id="rId1512" xr:uid="{BE8730CA-063A-4308-8607-6C0E8C072C50}"/>
    <hyperlink ref="D64" r:id="rId1513" xr:uid="{E3AE7C69-0F9D-4BA2-93C6-90E6F1871763}"/>
    <hyperlink ref="D65" r:id="rId1514" xr:uid="{D8F7F114-36DB-468D-B0FF-FEFDE039EE94}"/>
    <hyperlink ref="D66" r:id="rId1515" xr:uid="{32894C71-1B1B-4B06-BBEE-ADEEBF406CDC}"/>
    <hyperlink ref="D67" r:id="rId1516" xr:uid="{AAD6FE73-0A98-4876-9264-4391126CEA47}"/>
    <hyperlink ref="D68" r:id="rId1517" xr:uid="{CF7D2DB1-4DE6-4C20-A5DE-E8F711A7027C}"/>
    <hyperlink ref="D69" r:id="rId1518" xr:uid="{3723FCC1-981B-48AE-9585-1BA97770114B}"/>
    <hyperlink ref="D70" r:id="rId1519" xr:uid="{C85092D6-B0A6-428D-BD1B-5778B566A6AC}"/>
    <hyperlink ref="D71" r:id="rId1520" xr:uid="{972B7AF6-1321-4AFD-9B0C-5D3AE38D1277}"/>
    <hyperlink ref="D72" r:id="rId1521" xr:uid="{13615EDF-94BE-4518-A56F-C8BE13369069}"/>
    <hyperlink ref="D73" r:id="rId1522" xr:uid="{5FA76ACB-A9E5-4277-97D6-3B922D7F8609}"/>
    <hyperlink ref="D74" r:id="rId1523" xr:uid="{60BEEE5A-3DB9-4FE6-96D4-A3A9B61A667A}"/>
    <hyperlink ref="D75" r:id="rId1524" xr:uid="{BA108B50-B83A-47EE-A603-E1ECA2275F02}"/>
    <hyperlink ref="D76" r:id="rId1525" xr:uid="{6309CC51-9F52-4731-81EB-6778DED5F01C}"/>
    <hyperlink ref="D77" r:id="rId1526" xr:uid="{2839BA68-D836-47C3-A4C6-9D9C692F1BEA}"/>
    <hyperlink ref="D78" r:id="rId1527" xr:uid="{CB4F7957-FDFE-4683-AA10-AE22359A2705}"/>
    <hyperlink ref="D79" r:id="rId1528" xr:uid="{EB0E829A-5F1D-4C37-9730-A2B84F8AA6BD}"/>
    <hyperlink ref="D80" r:id="rId1529" xr:uid="{807B9850-2C0C-43A6-8FF6-B1AB16E9103C}"/>
    <hyperlink ref="D81" r:id="rId1530" xr:uid="{BF86E9A5-0B10-4D44-B0BE-A319D3022488}"/>
    <hyperlink ref="D82" r:id="rId1531" xr:uid="{61F7E3DA-0593-4739-B542-BCA7C6BD9D73}"/>
    <hyperlink ref="D83" r:id="rId1532" xr:uid="{6874C01C-A067-4ADE-9061-B8E3D6EB4EB2}"/>
    <hyperlink ref="D84" r:id="rId1533" xr:uid="{74B0615D-8744-4B19-AFBF-7DCC11F7F6D1}"/>
    <hyperlink ref="D88" r:id="rId1534" xr:uid="{F5689C20-2D40-46AB-AFB9-58342B905A17}"/>
    <hyperlink ref="D89" r:id="rId1535" xr:uid="{809C7BF8-38B6-4280-86AA-832CD951310B}"/>
    <hyperlink ref="D90" r:id="rId1536" xr:uid="{D1997A7F-DF2A-4585-95D8-0D0AAD35FCBF}"/>
    <hyperlink ref="D91" r:id="rId1537" xr:uid="{C0380E00-AF03-4ABF-B1B0-21F5AF9B8882}"/>
    <hyperlink ref="D92" r:id="rId1538" xr:uid="{9C4E375A-4EE6-402B-8A98-E973EE5D541E}"/>
    <hyperlink ref="D93" r:id="rId1539" xr:uid="{C6BD4E41-7F32-4F63-B301-44C80F59E119}"/>
    <hyperlink ref="D94" r:id="rId1540" xr:uid="{FE0374B9-D078-4072-BB4D-B2FEC9A1F4B1}"/>
    <hyperlink ref="D95" r:id="rId1541" xr:uid="{1182CE72-BCA9-4EAA-A4A6-D88C543C9131}"/>
    <hyperlink ref="D96" r:id="rId1542" xr:uid="{6FAD6DA2-08E2-4FE5-BFE2-6F5EC68FAB3C}"/>
    <hyperlink ref="D97" r:id="rId1543" xr:uid="{9A261BCB-DAFA-46F8-B281-BAA075138B96}"/>
    <hyperlink ref="D98" r:id="rId1544" xr:uid="{0870F6F9-3B05-45D3-A0FA-008AF97F421F}"/>
    <hyperlink ref="D99" r:id="rId1545" xr:uid="{6E555A19-6D5A-47A5-BF68-2352CE487491}"/>
    <hyperlink ref="D100" r:id="rId1546" xr:uid="{77020B45-9F59-48F9-91B4-164E7956F001}"/>
    <hyperlink ref="D101" r:id="rId1547" xr:uid="{70FD5CE1-8D73-4B2C-8EA6-F041687EAB18}"/>
    <hyperlink ref="D102" r:id="rId1548" xr:uid="{073D17BE-2049-4FC4-8725-FC0CC2C21AC9}"/>
    <hyperlink ref="D103" r:id="rId1549" xr:uid="{1C271079-15B2-4DD6-ACEC-FEC8061A6A93}"/>
    <hyperlink ref="D104" r:id="rId1550" xr:uid="{49B37E9D-B2AB-43BA-AE1D-EE3BA40D6438}"/>
    <hyperlink ref="D105" r:id="rId1551" xr:uid="{DF50A75A-0F3B-4921-A571-2634F550832B}"/>
    <hyperlink ref="D108" r:id="rId1552" xr:uid="{0C534DFF-82E0-41DC-8CF1-7DE90F162F78}"/>
    <hyperlink ref="D109" r:id="rId1553" xr:uid="{B985A4B3-3433-4BF6-8F1E-0CD0EE969D2F}"/>
    <hyperlink ref="D110" r:id="rId1554" xr:uid="{72852F61-6231-40EA-BE49-8133A0D9DC97}"/>
    <hyperlink ref="D111" r:id="rId1555" xr:uid="{FFC6BBD1-1E00-4C63-B20D-7E31D740D33E}"/>
    <hyperlink ref="D112" r:id="rId1556" xr:uid="{32330347-64D2-48AD-A3CC-B388E82D9ED9}"/>
    <hyperlink ref="D113" r:id="rId1557" xr:uid="{5D12861A-948E-4086-B931-A6C99165091C}"/>
    <hyperlink ref="D114" r:id="rId1558" xr:uid="{BDA3A0D4-0991-4414-A1F3-BBA2BDE793E9}"/>
    <hyperlink ref="D115" r:id="rId1559" xr:uid="{FB21E0F8-3BBB-40D9-92FF-04228E151E40}"/>
    <hyperlink ref="D126" r:id="rId1560" xr:uid="{4F9AC004-8BFE-4BCE-A70D-4279CF411D18}"/>
    <hyperlink ref="D127" r:id="rId1561" xr:uid="{E1343201-D929-4A8B-A6D6-1D8F8538907F}"/>
    <hyperlink ref="D128" r:id="rId1562" xr:uid="{B83FEB4A-4722-4266-B8CF-867900F39AB7}"/>
    <hyperlink ref="D131" r:id="rId1563" xr:uid="{A5ECB308-5956-40BA-AFD6-6BCEFD5E5381}"/>
    <hyperlink ref="D132" r:id="rId1564" xr:uid="{109C0DC1-EDB0-4A16-9FD6-BCDBBD55F2F0}"/>
    <hyperlink ref="D133" r:id="rId1565" xr:uid="{E5132143-3B28-46CB-9B7A-291661D5D498}"/>
    <hyperlink ref="D134" r:id="rId1566" xr:uid="{E2CA2B07-B825-4764-99BF-A8ACD3F9AF0E}"/>
    <hyperlink ref="D135" r:id="rId1567" xr:uid="{92FFF9B4-C7CB-420C-A672-39EA5A972043}"/>
    <hyperlink ref="D136" r:id="rId1568" xr:uid="{378AF7CD-179C-4103-B781-D4A9B8DFEA6F}"/>
    <hyperlink ref="D137" r:id="rId1569" xr:uid="{5812F548-35D9-404B-89E4-CE25EEE5A9A6}"/>
    <hyperlink ref="D138" r:id="rId1570" xr:uid="{951395C0-7A41-4150-8BA1-36121E5ADE70}"/>
    <hyperlink ref="D139" r:id="rId1571" xr:uid="{FBF261A1-1D19-411B-87EA-4C63F719E3CD}"/>
    <hyperlink ref="D140" r:id="rId1572" xr:uid="{B3FB59E5-830F-4F24-B1CB-A12AF190134B}"/>
    <hyperlink ref="D141" r:id="rId1573" xr:uid="{D2C9F239-CD60-4B1E-B493-11A557F90764}"/>
    <hyperlink ref="D142" r:id="rId1574" xr:uid="{FA1EA0E8-8200-46CB-9D8A-87F88298138A}"/>
    <hyperlink ref="D143" r:id="rId1575" xr:uid="{F67C198B-F3A0-4594-AD59-A08C15249183}"/>
    <hyperlink ref="D144" r:id="rId1576" xr:uid="{CF00EED7-E416-4A14-B715-C46C4071AFF8}"/>
    <hyperlink ref="D145" r:id="rId1577" xr:uid="{1F0E9841-E920-4B4A-A04A-AD58339E8628}"/>
    <hyperlink ref="D146" r:id="rId1578" xr:uid="{8CCD3BA2-FC6B-4DD9-871C-710308E9489D}"/>
    <hyperlink ref="D147" r:id="rId1579" xr:uid="{5C80424C-A328-45B1-97D1-542FAD0D180D}"/>
    <hyperlink ref="D148" r:id="rId1580" xr:uid="{54DCEC73-994A-4AC6-9BF5-F2020D194854}"/>
    <hyperlink ref="D149" r:id="rId1581" xr:uid="{E4E56C94-EF34-4192-8C48-850A42E6C14E}"/>
    <hyperlink ref="D155" r:id="rId1582" xr:uid="{3A8C74CC-329F-4171-B050-1D61729D4361}"/>
    <hyperlink ref="D156" r:id="rId1583" xr:uid="{3EAD0366-E571-4DA1-BAE7-EC68481F61C9}"/>
    <hyperlink ref="D157" r:id="rId1584" xr:uid="{968426A0-82BA-41A1-B3E0-C75ADE43178C}"/>
    <hyperlink ref="D158" r:id="rId1585" xr:uid="{BC33B669-DE63-40BC-8FA4-04EA363B274C}"/>
    <hyperlink ref="D159" r:id="rId1586" xr:uid="{A6FF3A5D-10E2-403D-9072-456DA38C6B3D}"/>
    <hyperlink ref="D160" r:id="rId1587" xr:uid="{2E366F93-8AD9-4999-9A61-513AC13CAAA1}"/>
    <hyperlink ref="D161" r:id="rId1588" xr:uid="{69603DD1-19E5-4BE0-8D66-0AF701E02014}"/>
    <hyperlink ref="D162" r:id="rId1589" xr:uid="{4B486C17-38EB-4AE7-9428-C974B92422C5}"/>
    <hyperlink ref="D163" r:id="rId1590" xr:uid="{D9E72FB6-5C29-4832-908C-C77729DE0A53}"/>
    <hyperlink ref="D164" r:id="rId1591" xr:uid="{278BE66A-0693-4774-A707-89A629B084E7}"/>
    <hyperlink ref="D165" r:id="rId1592" xr:uid="{99A3D46E-A61B-4B24-85F4-30629361E510}"/>
    <hyperlink ref="D167" r:id="rId1593" xr:uid="{A8523229-6930-4D28-9D2C-03B51ADBE194}"/>
    <hyperlink ref="D169" r:id="rId1594" xr:uid="{F4C89105-74FE-4E7E-9096-8ABE83FE2136}"/>
    <hyperlink ref="D170" r:id="rId1595" xr:uid="{4519A09D-A258-4933-944E-D14E5C1DD755}"/>
    <hyperlink ref="D176" r:id="rId1596" xr:uid="{EB05ABB7-6D0C-4FDE-91C9-B4C791675EC1}"/>
    <hyperlink ref="D178" r:id="rId1597" xr:uid="{3CB50733-6F40-4623-BE31-D7D9F629B21A}"/>
    <hyperlink ref="D179" r:id="rId1598" xr:uid="{7ACDD750-4E14-4E9D-99EE-AEA16B3D3C83}"/>
    <hyperlink ref="D180" r:id="rId1599" xr:uid="{1960F25B-CEB0-4F27-BE0B-86758A783F1E}"/>
    <hyperlink ref="D181" r:id="rId1600" xr:uid="{08FD0803-6193-4EFC-B22F-87CE0E041889}"/>
    <hyperlink ref="D182" r:id="rId1601" xr:uid="{58BB225E-0309-451E-B708-7A476BC84113}"/>
    <hyperlink ref="D183" r:id="rId1602" xr:uid="{21484740-3843-4BFB-8117-84D87F37AFF1}"/>
    <hyperlink ref="D184" r:id="rId1603" xr:uid="{6F183C24-999E-422E-AA46-9B38DBAA5434}"/>
    <hyperlink ref="D185" r:id="rId1604" xr:uid="{6E0D9D4B-2813-4358-B342-A42FF47DBBEC}"/>
    <hyperlink ref="D186" r:id="rId1605" xr:uid="{E63BEFC4-C08B-45B8-B05B-59486A270C74}"/>
    <hyperlink ref="D187" r:id="rId1606" xr:uid="{F479A0FB-E19B-4AC5-9FAC-584ABD0D9DD4}"/>
    <hyperlink ref="D188" r:id="rId1607" xr:uid="{6F507850-DD1D-4FB8-8EF5-50F0109B841D}"/>
    <hyperlink ref="D189" r:id="rId1608" xr:uid="{3D7A1CE2-4FD8-4F4D-9D2D-0659E605EB18}"/>
    <hyperlink ref="D190" r:id="rId1609" xr:uid="{AEACDFE3-6FA9-4458-B215-A21678D8A7E6}"/>
    <hyperlink ref="D191" r:id="rId1610" xr:uid="{48A8FCC1-F0EB-4826-BF1A-342D12B71FFD}"/>
    <hyperlink ref="D192" r:id="rId1611" xr:uid="{AA88DE04-05CB-4461-8097-AAFC4A1F3EDD}"/>
    <hyperlink ref="D193" r:id="rId1612" xr:uid="{67FE6819-BC72-42D4-B0F6-C879EE957BD7}"/>
    <hyperlink ref="D194" r:id="rId1613" xr:uid="{E28BF323-C8DA-4C94-9F7D-83EBA10938C5}"/>
    <hyperlink ref="D195" r:id="rId1614" xr:uid="{1315CEF9-EA95-4460-95A5-47C1A7F611EF}"/>
    <hyperlink ref="D196" r:id="rId1615" xr:uid="{09F3B892-706A-449B-8705-042AE6BDE761}"/>
    <hyperlink ref="D197" r:id="rId1616" xr:uid="{01B3C0E7-2AB8-4038-A3AF-DA82F78B4A66}"/>
    <hyperlink ref="D198" r:id="rId1617" xr:uid="{0C7C1204-1E71-4B49-A439-438F96C1BE33}"/>
    <hyperlink ref="D199" r:id="rId1618" xr:uid="{06D0FA23-0A47-4287-82E6-F43705ECADE0}"/>
    <hyperlink ref="D200" r:id="rId1619" xr:uid="{05F5AAFB-5C1B-4560-8237-3C2B99BD581B}"/>
    <hyperlink ref="D201" r:id="rId1620" xr:uid="{CD427D4A-0ED1-40EA-A987-0657487CAA18}"/>
    <hyperlink ref="D202" r:id="rId1621" xr:uid="{68144882-4C8C-4F01-B8E4-190246B61B60}"/>
    <hyperlink ref="D203" r:id="rId1622" xr:uid="{5710E327-CC57-439A-9C47-6F8CB7C4C6D5}"/>
    <hyperlink ref="D204" r:id="rId1623" xr:uid="{40942D95-9362-44D8-9894-957F33205B3F}"/>
    <hyperlink ref="D205" r:id="rId1624" xr:uid="{F2592E1B-3888-45C6-A015-D4FC97DF851D}"/>
    <hyperlink ref="D206" r:id="rId1625" xr:uid="{D6B9A8E8-1344-4349-BC38-E11DFC83062B}"/>
    <hyperlink ref="D207" r:id="rId1626" xr:uid="{4DC13965-0A89-4423-B19C-A703931825D2}"/>
    <hyperlink ref="D208" r:id="rId1627" xr:uid="{FBDAA0DD-D67E-4B52-9DB2-EF4D837AB943}"/>
    <hyperlink ref="D209" r:id="rId1628" xr:uid="{3606FCC8-650C-4930-A4CC-B0D569C2D2B4}"/>
    <hyperlink ref="D210" r:id="rId1629" xr:uid="{1FECE4CC-AB80-4A63-A0DE-CA9D4C02A335}"/>
    <hyperlink ref="D211" r:id="rId1630" xr:uid="{1FD483DD-959E-42DF-9C73-0FFA7654AF12}"/>
    <hyperlink ref="D212" r:id="rId1631" xr:uid="{96748BF3-2061-4F3F-A81D-93704719A24C}"/>
    <hyperlink ref="D213" r:id="rId1632" xr:uid="{7F16A567-AD3B-4987-82E2-AF2C89520544}"/>
    <hyperlink ref="D214" r:id="rId1633" xr:uid="{3F6BD2D0-92C0-4BC6-80A9-E37A3465DF47}"/>
    <hyperlink ref="D215" r:id="rId1634" xr:uid="{64F6E28D-E242-4DB2-BC9D-37961038602D}"/>
    <hyperlink ref="D216" r:id="rId1635" xr:uid="{FDD433E5-0EB6-45E7-823F-6D15D8299F52}"/>
    <hyperlink ref="D217" r:id="rId1636" xr:uid="{32D4EA79-6DC5-46B0-8A1C-46E72014DA29}"/>
    <hyperlink ref="D218" r:id="rId1637" xr:uid="{A2EA7D48-8A95-4A9B-955A-7EF8E494F319}"/>
    <hyperlink ref="D219" r:id="rId1638" xr:uid="{412614A3-BFF1-4591-9E65-D984C368C02B}"/>
    <hyperlink ref="D220" r:id="rId1639" xr:uid="{37ABD8B8-2350-4B49-9299-05FB1B0ED8E7}"/>
    <hyperlink ref="D221" r:id="rId1640" xr:uid="{1F4CC46F-64BD-496D-BB66-B310B47220B3}"/>
    <hyperlink ref="D222" r:id="rId1641" xr:uid="{60C93F7A-224C-4BE9-99AB-915C37CD3919}"/>
    <hyperlink ref="D223" r:id="rId1642" xr:uid="{27D4B138-67BF-4296-9146-5087C03C8A5F}"/>
    <hyperlink ref="D225" r:id="rId1643" xr:uid="{DC550B68-9E30-4ACD-A27C-6155DF01AA5A}"/>
    <hyperlink ref="D226" r:id="rId1644" xr:uid="{81F6E7A0-324D-4AA0-9827-7FB7C4E7E9C2}"/>
    <hyperlink ref="D229" r:id="rId1645" xr:uid="{705FA1FC-69EA-4862-BFD6-8BADD21D55AD}"/>
    <hyperlink ref="D230" r:id="rId1646" xr:uid="{A92BE767-9C6B-4023-AD1B-A74E8C12C01E}"/>
    <hyperlink ref="D231" r:id="rId1647" xr:uid="{0CF676CF-2B81-4194-90B7-635DE3857296}"/>
    <hyperlink ref="D232" r:id="rId1648" xr:uid="{CE66F819-44D2-48AC-8947-F021F9D0EFF8}"/>
    <hyperlink ref="D233" r:id="rId1649" xr:uid="{D38687F7-4319-4244-8C57-78B6B7C83521}"/>
    <hyperlink ref="D234" r:id="rId1650" xr:uid="{2B9DE477-9C77-4567-A918-A867463FAF6A}"/>
    <hyperlink ref="D235" r:id="rId1651" xr:uid="{B580A6ED-8C82-4C92-A82A-7A73FF931451}"/>
    <hyperlink ref="D236" r:id="rId1652" xr:uid="{2BF55529-C56D-42FD-B558-70F518DAA3DF}"/>
    <hyperlink ref="D237" r:id="rId1653" xr:uid="{DA3546E8-CF1D-4080-B8B2-476FDE48F14D}"/>
    <hyperlink ref="D238" r:id="rId1654" xr:uid="{CBB69C62-2549-4F83-BDAB-0299BAC49358}"/>
    <hyperlink ref="D239" r:id="rId1655" xr:uid="{378E88BC-A569-4B69-B145-C6836A3DF88C}"/>
    <hyperlink ref="D240" r:id="rId1656" xr:uid="{C1AFA10B-4615-4A6C-98D7-67537220B1C7}"/>
    <hyperlink ref="D241" r:id="rId1657" xr:uid="{0C499839-6C19-4878-AE86-E1A33D95A7C2}"/>
    <hyperlink ref="D242" r:id="rId1658" xr:uid="{86D72D5F-F407-417C-9236-EC85206AC79D}"/>
    <hyperlink ref="D243" r:id="rId1659" xr:uid="{A16E0B93-E688-455B-B5A1-8F144D5E7B98}"/>
    <hyperlink ref="D262" r:id="rId1660" xr:uid="{D556BF0B-FBB2-4187-9C62-5F588D7F565F}"/>
    <hyperlink ref="D263" r:id="rId1661" xr:uid="{ECEDB5FB-F0E3-48E5-A1EC-1170F79BB89A}"/>
    <hyperlink ref="D264" r:id="rId1662" xr:uid="{7388B7CF-9C40-4C75-B116-BD2ED6621E4D}"/>
    <hyperlink ref="D265" r:id="rId1663" xr:uid="{91680484-638F-41B9-AC66-4893F91865B7}"/>
    <hyperlink ref="D266" r:id="rId1664" xr:uid="{A35A892A-4068-46FD-A538-97B05B82BC26}"/>
    <hyperlink ref="D267" r:id="rId1665" xr:uid="{234A445C-EAB4-41EA-9518-CF9F2D2A398C}"/>
    <hyperlink ref="D268" r:id="rId1666" xr:uid="{0DBC8EBD-0230-4333-91DD-76E49E3F2777}"/>
    <hyperlink ref="D269" r:id="rId1667" xr:uid="{B2CC6379-0DBF-4612-888E-D97672E44DB8}"/>
    <hyperlink ref="D270" r:id="rId1668" xr:uid="{56EC6DD3-D476-4A37-A123-710E95399CA2}"/>
    <hyperlink ref="D271" r:id="rId1669" xr:uid="{422DAEC2-40C6-4E3E-95EF-28FC567116E3}"/>
    <hyperlink ref="D272" r:id="rId1670" xr:uid="{2B480E89-2AAB-4B16-9CF9-13B5AE88D775}"/>
    <hyperlink ref="D273" r:id="rId1671" xr:uid="{7F1A0E3B-6569-4D97-A10B-71F495EA5404}"/>
    <hyperlink ref="D274" r:id="rId1672" xr:uid="{84906B6C-5C88-479E-A808-BF9DE7D358DC}"/>
    <hyperlink ref="D275" r:id="rId1673" xr:uid="{E0961FC2-5470-4FB1-A309-A09EF83C359C}"/>
    <hyperlink ref="D276" r:id="rId1674" xr:uid="{56BB271D-9665-40C0-A944-0F0F12666242}"/>
    <hyperlink ref="D277" r:id="rId1675" xr:uid="{C2E71ABD-673E-41D7-8923-D45D3B1C12DB}"/>
    <hyperlink ref="D278" r:id="rId1676" xr:uid="{4D7B1822-F653-4A3F-9096-378EA970F82B}"/>
    <hyperlink ref="D279" r:id="rId1677" xr:uid="{DA374E21-170C-4C60-8300-04F282BE0B86}"/>
    <hyperlink ref="D280" r:id="rId1678" xr:uid="{2AC70A35-8AE0-4853-AA7A-287F57705F50}"/>
    <hyperlink ref="D281" r:id="rId1679" xr:uid="{6ED43B10-05C0-4388-8020-1F9C4486B3B8}"/>
    <hyperlink ref="D282" r:id="rId1680" xr:uid="{1BE4747E-213A-45AD-A34C-E00D37A547DE}"/>
    <hyperlink ref="D283" r:id="rId1681" xr:uid="{4ED72959-D0F4-41B0-971C-BA78DC09DE36}"/>
    <hyperlink ref="D284" r:id="rId1682" xr:uid="{94610919-7E3D-4745-8F50-281290A1E5D4}"/>
    <hyperlink ref="D285" r:id="rId1683" xr:uid="{629E1EE7-55AD-4416-8B48-D2122AB6CBF6}"/>
    <hyperlink ref="D288" r:id="rId1684" xr:uid="{AC90D77E-6278-47D0-B887-FD473FD6790B}"/>
    <hyperlink ref="D289" r:id="rId1685" xr:uid="{DF27BB6F-DDCE-4B4B-956C-5270A1A80B9A}"/>
    <hyperlink ref="D290" r:id="rId1686" xr:uid="{AFF1D3D3-577E-4C4A-980A-4C6E8A4D2032}"/>
    <hyperlink ref="D291" r:id="rId1687" xr:uid="{431AAB93-967B-42FD-9775-2B4ACC14341B}"/>
    <hyperlink ref="D292" r:id="rId1688" xr:uid="{A77DEC36-24D2-4A2F-80D8-380259C23EDF}"/>
    <hyperlink ref="D293" r:id="rId1689" xr:uid="{ADB9C1CA-6B82-4D5A-A544-0543DF55CD5E}"/>
    <hyperlink ref="D294" r:id="rId1690" xr:uid="{4C894570-ADC6-47C5-BDF2-ACEE69A259A4}"/>
    <hyperlink ref="D295" r:id="rId1691" xr:uid="{4E6488E5-7490-40A9-8074-C95AEA53FC00}"/>
    <hyperlink ref="D296" r:id="rId1692" xr:uid="{12854F04-095B-40D3-B5F4-7C9269229590}"/>
    <hyperlink ref="D297" r:id="rId1693" xr:uid="{20C9F92A-7D20-41CF-AEE3-782AD2CA685C}"/>
    <hyperlink ref="D298" r:id="rId1694" xr:uid="{71CF2D4C-6A5D-4BF7-B097-56D067526077}"/>
    <hyperlink ref="D299" r:id="rId1695" xr:uid="{5BF78DE9-9E85-421D-B391-2B6D6CE39368}"/>
    <hyperlink ref="D300" r:id="rId1696" xr:uid="{4B22DEA8-7A61-4B01-8A6E-9BC706E28CCC}"/>
    <hyperlink ref="D301" r:id="rId1697" xr:uid="{3A0F6914-C467-4F95-B39B-E6D1C34DB149}"/>
    <hyperlink ref="D302" r:id="rId1698" xr:uid="{B295E80F-25ED-4793-9865-85C43CE4DBAE}"/>
    <hyperlink ref="D303" r:id="rId1699" xr:uid="{9D19283F-1D5E-4D76-88CB-09D98468A94F}"/>
    <hyperlink ref="D304" r:id="rId1700" xr:uid="{81EFC739-8F35-4B93-BEA3-34983A769512}"/>
    <hyperlink ref="D305" r:id="rId1701" xr:uid="{E439BDF0-7842-41DE-AA96-B35717A792CB}"/>
    <hyperlink ref="D306" r:id="rId1702" xr:uid="{5D4C2918-8DE8-4A66-8D6D-A0DCEEF42EDF}"/>
    <hyperlink ref="D307" r:id="rId1703" xr:uid="{0C58CB41-E282-460D-8B38-C6E3CE0F7CA4}"/>
    <hyperlink ref="D308" r:id="rId1704" xr:uid="{910813E3-3B67-47D6-86D9-C6AF5511929B}"/>
    <hyperlink ref="D309" r:id="rId1705" xr:uid="{5D3FBE35-4A61-4260-AC1B-77CC8AA32798}"/>
    <hyperlink ref="D310" r:id="rId1706" xr:uid="{5B06089C-EB99-40FD-8539-F8D91F7C2695}"/>
    <hyperlink ref="D311" r:id="rId1707" xr:uid="{E397B7E9-D123-47E4-BC59-FAB2CD8F3137}"/>
    <hyperlink ref="D312" r:id="rId1708" xr:uid="{88ED4846-2244-4F0B-A23A-1616E01D5EDA}"/>
    <hyperlink ref="D313" r:id="rId1709" xr:uid="{F821A9A8-2B2F-4EDA-B18D-DE966526A493}"/>
    <hyperlink ref="D314" r:id="rId1710" xr:uid="{DB91A3F2-BD12-49DD-9DA8-C4AAD903A1E6}"/>
    <hyperlink ref="D315" r:id="rId1711" xr:uid="{25BB5AEB-8033-48F9-B151-13694A33551D}"/>
    <hyperlink ref="D316" r:id="rId1712" xr:uid="{C02BCC6A-1088-429B-9DCD-9699318CBBD5}"/>
    <hyperlink ref="D317" r:id="rId1713" xr:uid="{C94A2691-809D-48D2-AA6B-AA392AF48C59}"/>
    <hyperlink ref="D318" r:id="rId1714" xr:uid="{23B2A24F-4B6D-442C-91D6-9D1AA1717A8F}"/>
    <hyperlink ref="D319" r:id="rId1715" xr:uid="{B0CC8F14-2DB7-44FB-9731-B32D88C4AA6C}"/>
    <hyperlink ref="D320" r:id="rId1716" xr:uid="{6F8F8D80-D1B8-4F79-86A4-28687B7FFEB2}"/>
    <hyperlink ref="D321" r:id="rId1717" xr:uid="{1E95085B-C056-4FD7-ACFF-D6DEE99C083F}"/>
    <hyperlink ref="D322" r:id="rId1718" xr:uid="{0AAD232F-E7EA-44B6-A5FC-7DD5AA447086}"/>
    <hyperlink ref="D323" r:id="rId1719" xr:uid="{403DFB58-F817-4FBF-9637-C7DCC84A812D}"/>
    <hyperlink ref="D324" r:id="rId1720" xr:uid="{D2DA5B7E-A655-4FEE-97A1-9BF35B1C918C}"/>
    <hyperlink ref="D325" r:id="rId1721" xr:uid="{0D5756D2-2D12-41B1-9464-E30FF26F57AD}"/>
    <hyperlink ref="D326" r:id="rId1722" xr:uid="{182F4626-9206-454A-B235-949E52E9BD38}"/>
    <hyperlink ref="D327" r:id="rId1723" xr:uid="{8F081674-83B1-40D7-9314-0C00F7DF750A}"/>
    <hyperlink ref="D328" r:id="rId1724" xr:uid="{41028D55-F6DE-46F8-9A14-6EEDC1680BD0}"/>
    <hyperlink ref="D329" r:id="rId1725" xr:uid="{52D56345-A814-4CB1-96B1-B3786F594658}"/>
    <hyperlink ref="D330" r:id="rId1726" xr:uid="{E9743480-E261-41A4-BCD4-76B09ABA5A9F}"/>
    <hyperlink ref="D331" r:id="rId1727" xr:uid="{8D6BBDF7-C450-4851-89C1-822AB4F314F3}"/>
    <hyperlink ref="D332" r:id="rId1728" xr:uid="{449BCAFE-029D-4D5B-BD3E-6ECA1B885912}"/>
    <hyperlink ref="D333" r:id="rId1729" xr:uid="{278E7475-34E0-47B7-AED5-EDA55DC6D0E1}"/>
    <hyperlink ref="D334" r:id="rId1730" xr:uid="{52DA178A-1476-4534-A777-18FF76DCA25C}"/>
    <hyperlink ref="D335" r:id="rId1731" xr:uid="{1C888A3C-1D80-4B8F-BEA9-705B750B8CF5}"/>
    <hyperlink ref="D336" r:id="rId1732" xr:uid="{3E601D7C-652D-480C-94FB-C1565B7145FD}"/>
    <hyperlink ref="D337" r:id="rId1733" xr:uid="{9433EDBA-7D94-4A15-82C0-B07F603ACAD2}"/>
    <hyperlink ref="D338" r:id="rId1734" xr:uid="{ECDC9847-E293-4AA5-8BB5-8BFAE8F160DE}"/>
    <hyperlink ref="D339" r:id="rId1735" xr:uid="{6A0C5FAE-95C0-4AC6-B93A-94ED0752E8A6}"/>
    <hyperlink ref="D340" r:id="rId1736" xr:uid="{AFC23EC4-99E0-4A78-BA76-14F838BFD902}"/>
    <hyperlink ref="D341" r:id="rId1737" xr:uid="{6E8726C7-882C-42B9-86E4-AD51A80524DD}"/>
    <hyperlink ref="D342" r:id="rId1738" xr:uid="{86F9AC6A-0BD9-4192-A099-17AFC3482CD9}"/>
    <hyperlink ref="D343" r:id="rId1739" xr:uid="{BA82094B-2490-4457-AA69-DABE3308318E}"/>
    <hyperlink ref="D344" r:id="rId1740" xr:uid="{54701036-0E38-409F-AA56-2AF81D0E4E96}"/>
    <hyperlink ref="D345" r:id="rId1741" xr:uid="{D851A64C-5AEA-4BED-808D-203D23F7168E}"/>
    <hyperlink ref="D346" r:id="rId1742" xr:uid="{5A27A4E5-5557-4089-9105-E85881D054DC}"/>
    <hyperlink ref="D347" r:id="rId1743" xr:uid="{E1699E7D-8A82-4893-A9CC-786E34422888}"/>
    <hyperlink ref="D348" r:id="rId1744" xr:uid="{9264049D-3581-4E81-85CD-66F38C474972}"/>
    <hyperlink ref="D349" r:id="rId1745" xr:uid="{1820C7A1-F896-4C61-9AE9-8DEDBA3D10A2}"/>
    <hyperlink ref="D350" r:id="rId1746" xr:uid="{F37CC519-DF32-49BA-AA8A-9125F5E5884C}"/>
    <hyperlink ref="D351" r:id="rId1747" xr:uid="{4B1051F0-3376-4BBF-A383-1944322C6E0D}"/>
    <hyperlink ref="D352" r:id="rId1748" xr:uid="{7F849341-D72A-45D9-A95A-90D54D251A56}"/>
    <hyperlink ref="D353" r:id="rId1749" xr:uid="{D355500E-6360-4D4E-BDCA-B2302A6FB587}"/>
    <hyperlink ref="D354" r:id="rId1750" xr:uid="{F9E17EBA-754B-4FB5-8A63-CD7C1FCE237D}"/>
    <hyperlink ref="D355" r:id="rId1751" xr:uid="{06AF3939-5C45-40AC-95CC-1445BC461029}"/>
    <hyperlink ref="D358" r:id="rId1752" xr:uid="{BB1DDE9F-2D02-4894-B43E-94DD49FDEFCB}"/>
    <hyperlink ref="D359" r:id="rId1753" xr:uid="{4271BDBF-D8C5-4874-9A42-17297DBE4E56}"/>
    <hyperlink ref="D360" r:id="rId1754" xr:uid="{B7573111-F8C8-42D4-B412-DDC76E5017FF}"/>
    <hyperlink ref="D361" r:id="rId1755" xr:uid="{3F691642-88A2-4FF5-AAED-9FB83BD585FB}"/>
    <hyperlink ref="D362" r:id="rId1756" xr:uid="{34EF65F0-B229-435E-AE87-05F4311E218B}"/>
    <hyperlink ref="D363" r:id="rId1757" xr:uid="{3ACB8734-ECF5-4610-B317-7B0EAF117863}"/>
    <hyperlink ref="D364" r:id="rId1758" xr:uid="{C687D654-FC72-4C62-8BFA-61398670A346}"/>
    <hyperlink ref="D365" r:id="rId1759" xr:uid="{32EF0488-62B2-4D85-B641-E3DB536FCDA8}"/>
    <hyperlink ref="D366" r:id="rId1760" xr:uid="{6603FCEB-8F03-459E-9420-1A218EDB8B9E}"/>
    <hyperlink ref="D367" r:id="rId1761" xr:uid="{D434D974-B2E3-4E1F-A399-B2E078EA9BED}"/>
    <hyperlink ref="D368" r:id="rId1762" xr:uid="{3FDA0CCF-8100-4D74-A265-2E53B37B1725}"/>
    <hyperlink ref="D369" r:id="rId1763" xr:uid="{52BE97C2-E37C-4F7B-B766-C4F94D64BAE3}"/>
    <hyperlink ref="D370" r:id="rId1764" xr:uid="{CF9CCD2F-706C-4946-BFB4-94C1641BCD73}"/>
    <hyperlink ref="D371" r:id="rId1765" xr:uid="{DA5BDACA-7494-45E9-8A7B-7263A8C0D947}"/>
    <hyperlink ref="D372" r:id="rId1766" xr:uid="{91A873E6-9ED0-448D-9131-98B5070AA523}"/>
    <hyperlink ref="D373" r:id="rId1767" xr:uid="{87AA70DF-BE35-45F1-937B-E784ECB13D9F}"/>
    <hyperlink ref="D374" r:id="rId1768" xr:uid="{B7DE61AD-DB60-4B4D-A3CF-88A9B35F9EDC}"/>
    <hyperlink ref="D375" r:id="rId1769" xr:uid="{9322EDEA-6082-4A1E-BA09-4E5D543AFB08}"/>
    <hyperlink ref="D376" r:id="rId1770" xr:uid="{23027FD1-4A55-4B5C-9B4B-62122386FF79}"/>
    <hyperlink ref="D377" r:id="rId1771" xr:uid="{9EC0496E-2550-4492-BC61-2FF1AF9220A2}"/>
    <hyperlink ref="D378" r:id="rId1772" xr:uid="{D1136700-B51C-4909-8B8C-C46E2D4200F6}"/>
    <hyperlink ref="D379" r:id="rId1773" xr:uid="{1A55E9C1-1304-4CCE-8FE6-3DD1BD26F608}"/>
    <hyperlink ref="D380" r:id="rId1774" xr:uid="{A9DF52E9-272F-49B6-BECF-60DFFCE2FA28}"/>
    <hyperlink ref="D381" r:id="rId1775" xr:uid="{6DE6D624-FBC8-4CA6-9356-A8A33A9100B6}"/>
    <hyperlink ref="D382" r:id="rId1776" xr:uid="{2D3F2291-8825-45BE-83A6-7869C1606AD8}"/>
    <hyperlink ref="D383" r:id="rId1777" xr:uid="{20ACECF5-ACC4-42D7-BC68-C31230DFC76D}"/>
    <hyperlink ref="D384" r:id="rId1778" xr:uid="{43C1C130-C68B-42F2-A85F-B3C5F7DC7251}"/>
    <hyperlink ref="D385" r:id="rId1779" xr:uid="{795C41A6-315B-4C74-AC6D-5676814FDA44}"/>
    <hyperlink ref="D386" r:id="rId1780" xr:uid="{A05010D4-7CD2-404A-B27B-BD80651BBBE8}"/>
    <hyperlink ref="D387" r:id="rId1781" xr:uid="{7A7672DB-0688-4011-8495-CB8A206B65BD}"/>
    <hyperlink ref="D388" r:id="rId1782" xr:uid="{61D09C9F-DA21-4BF2-B1A6-56669CBC2D99}"/>
    <hyperlink ref="D389" r:id="rId1783" xr:uid="{D8C5F772-D7A3-4FEC-AC61-2EE2E4D9316A}"/>
    <hyperlink ref="D390" r:id="rId1784" xr:uid="{2E281BD6-2B29-4AB7-8678-277DCCDD2F86}"/>
    <hyperlink ref="D391" r:id="rId1785" xr:uid="{2CCC8129-713E-4F10-95F8-08FEA0F3B332}"/>
    <hyperlink ref="D392" r:id="rId1786" xr:uid="{4AA01F2F-D979-4609-9019-CCD3253CD392}"/>
    <hyperlink ref="D393" r:id="rId1787" xr:uid="{60415FDF-4D20-41B8-BF18-8B2A9A1AB3CA}"/>
    <hyperlink ref="D394" r:id="rId1788" xr:uid="{69B9D6C0-FE0E-41DF-96EE-66805D7D700C}"/>
    <hyperlink ref="D395" r:id="rId1789" xr:uid="{A664E0B2-C8CC-4DA9-8F1E-278AEC6E372B}"/>
    <hyperlink ref="D398" r:id="rId1790" xr:uid="{44FDDB86-BBA2-4123-974C-CB87B57DF797}"/>
    <hyperlink ref="D399" r:id="rId1791" xr:uid="{76D8D37D-49FF-424B-8203-B9A091FF8368}"/>
    <hyperlink ref="D400" r:id="rId1792" xr:uid="{974BF5E9-40AF-4F18-9953-C9C74535F505}"/>
    <hyperlink ref="D401" r:id="rId1793" xr:uid="{1B189E7A-F60D-44C7-97D7-2F24A884800A}"/>
    <hyperlink ref="D402" r:id="rId1794" xr:uid="{66FBAD55-2E77-47D6-9695-68820B2A4972}"/>
    <hyperlink ref="D403" r:id="rId1795" xr:uid="{8DFA0C39-F10E-4D8F-8907-8CFA15307067}"/>
    <hyperlink ref="D404" r:id="rId1796" xr:uid="{E4268CA4-7391-43CC-A09A-C156B54D1101}"/>
    <hyperlink ref="D405" r:id="rId1797" xr:uid="{A7BE3DCC-5B9B-4AB7-A129-152A2B3782BC}"/>
    <hyperlink ref="D406" r:id="rId1798" xr:uid="{E75DED05-AE2A-4A99-BBB8-B141285B1E64}"/>
    <hyperlink ref="D407" r:id="rId1799" xr:uid="{23CA6B98-5CAF-44DA-B6AF-F5C4DAD217E8}"/>
    <hyperlink ref="D408" r:id="rId1800" xr:uid="{42A24820-D08E-4886-AF6B-1522129E81DF}"/>
    <hyperlink ref="D409" r:id="rId1801" xr:uid="{36268FAB-2140-4B40-9320-4AC44CB442EA}"/>
    <hyperlink ref="D410" r:id="rId1802" xr:uid="{CC200BEE-2738-4C90-8E52-57718D0BC712}"/>
    <hyperlink ref="D411" r:id="rId1803" xr:uid="{C4DABA2B-5832-4A2B-A6C1-E51B9965FCB1}"/>
    <hyperlink ref="D412" r:id="rId1804" xr:uid="{7E917717-42A0-47CE-897C-7D0D840DEC6A}"/>
    <hyperlink ref="D413" r:id="rId1805" xr:uid="{0150057D-DB76-4AB2-86D6-BFE6421FF85C}"/>
    <hyperlink ref="D414" r:id="rId1806" xr:uid="{6C13C9D4-ACB4-43EB-9A28-BB33AAFB7A4F}"/>
    <hyperlink ref="D415" r:id="rId1807" xr:uid="{E9C2F288-1FB5-4EEE-9B2C-DD0295147616}"/>
    <hyperlink ref="D416" r:id="rId1808" xr:uid="{89B5BBF0-199E-4DE7-B738-DFB12C3BEF0C}"/>
    <hyperlink ref="D417" r:id="rId1809" xr:uid="{9FACA067-5D75-4AA3-9FE9-3281D9C8B747}"/>
    <hyperlink ref="D418" r:id="rId1810" xr:uid="{4AE7DA3E-753D-411B-A8EC-F0A40C8461D8}"/>
    <hyperlink ref="D419" r:id="rId1811" xr:uid="{210DF30A-FA9D-4035-AD68-EE4A0B92D929}"/>
    <hyperlink ref="D420" r:id="rId1812" xr:uid="{D297E9B8-707C-409D-8E47-917E190A4021}"/>
    <hyperlink ref="D421" r:id="rId1813" xr:uid="{8389B3BB-2AA7-4452-BE7A-6FC00DEF82CC}"/>
    <hyperlink ref="D425" r:id="rId1814" xr:uid="{0999C529-CB10-4DB5-9E46-87761D7121A0}"/>
    <hyperlink ref="D426" r:id="rId1815" xr:uid="{24902222-72E1-40F7-B85E-D78AFB075441}"/>
    <hyperlink ref="D427" r:id="rId1816" xr:uid="{B518A3E4-9E4C-4BB4-9FA5-1DA1E2246FAC}"/>
    <hyperlink ref="D428" r:id="rId1817" xr:uid="{6642E8A5-6C42-4795-9D9C-5107BCB64E3B}"/>
    <hyperlink ref="D429" r:id="rId1818" xr:uid="{9BAA8E1E-7742-4D71-805F-6497480F9514}"/>
    <hyperlink ref="D430" r:id="rId1819" xr:uid="{B756520C-C620-4FDA-BD19-27ABE42BC972}"/>
    <hyperlink ref="D431" r:id="rId1820" xr:uid="{37F2DD7B-5E60-4886-AFD1-6D4A4F7F0B80}"/>
    <hyperlink ref="D432" r:id="rId1821" xr:uid="{A8ED8426-2163-493D-9A19-14EE9C861BDF}"/>
    <hyperlink ref="D433" r:id="rId1822" xr:uid="{3EEBC80F-83EA-4956-B7D8-09C49F064145}"/>
    <hyperlink ref="D434" r:id="rId1823" xr:uid="{591F9A52-48E1-474F-8CF9-6F71960675C9}"/>
    <hyperlink ref="D435" r:id="rId1824" xr:uid="{F0594BE0-E170-49EB-B5DD-E3926154C89E}"/>
    <hyperlink ref="D436" r:id="rId1825" xr:uid="{49F72110-F084-4745-9026-AF23110A0416}"/>
    <hyperlink ref="D437" r:id="rId1826" xr:uid="{2D7ABB64-A0BF-416F-A435-57B63EBA056B}"/>
    <hyperlink ref="D438" r:id="rId1827" xr:uid="{E1FA079F-9172-4EFF-9819-E7B7EA6EFDEE}"/>
    <hyperlink ref="D439" r:id="rId1828" xr:uid="{F239927C-DEF2-4809-A7D0-4A295F41A6B3}"/>
    <hyperlink ref="D440" r:id="rId1829" xr:uid="{38C76EEA-3C0A-4300-ABAD-08A6CEAAE8F9}"/>
    <hyperlink ref="D441" r:id="rId1830" xr:uid="{8967053C-6853-4380-BCDE-12AF8BFA117F}"/>
    <hyperlink ref="D442" r:id="rId1831" xr:uid="{6651403B-0910-498A-9C31-0E720F6DEEE2}"/>
    <hyperlink ref="D443" r:id="rId1832" xr:uid="{027ABDD4-4B5B-48FF-87E3-0ACCBB1CD9D8}"/>
    <hyperlink ref="D444" r:id="rId1833" xr:uid="{210C9391-7924-41E7-9EC3-2B63BE802D02}"/>
    <hyperlink ref="D445" r:id="rId1834" xr:uid="{EA8DC92A-D64A-4CE1-B4BE-FBA3CEE03F1F}"/>
    <hyperlink ref="D446" r:id="rId1835" xr:uid="{EA1034D6-CB2C-4924-B995-833F6D4A2B16}"/>
    <hyperlink ref="D447" r:id="rId1836" xr:uid="{605528A6-600B-4AD7-8DBD-20DB090CCB56}"/>
    <hyperlink ref="D448" r:id="rId1837" xr:uid="{9CB242B3-DAED-43AB-883E-39F24A4A2E99}"/>
    <hyperlink ref="D449" r:id="rId1838" xr:uid="{AEB6E254-1CDE-4D98-8F7D-4292D480A136}"/>
    <hyperlink ref="D450" r:id="rId1839" xr:uid="{C261D126-CEB7-415D-8117-DC049D5879E7}"/>
    <hyperlink ref="D451" r:id="rId1840" xr:uid="{F1D307B2-0FC7-494B-AFC3-E90CDAA2DC21}"/>
    <hyperlink ref="D452" r:id="rId1841" xr:uid="{254F0DAA-D68E-44CD-8815-50167415F06B}"/>
    <hyperlink ref="D453" r:id="rId1842" xr:uid="{8F5A374F-3321-450D-93AF-30B80B886627}"/>
    <hyperlink ref="D454" r:id="rId1843" xr:uid="{18A74ABD-9ABE-49EB-B332-E8F679516770}"/>
    <hyperlink ref="D455" r:id="rId1844" xr:uid="{AF8FD81F-5123-46A4-AC14-850FBFED1616}"/>
    <hyperlink ref="D456" r:id="rId1845" xr:uid="{62FCB49D-F443-47AE-84AF-055A2A6CB0B5}"/>
    <hyperlink ref="D457" r:id="rId1846" xr:uid="{C02F289F-D299-43CD-AB6D-2AC45C3C8685}"/>
    <hyperlink ref="D458" r:id="rId1847" xr:uid="{014F50A6-3232-4A1D-935E-6F60AD2ACA69}"/>
    <hyperlink ref="D459" r:id="rId1848" xr:uid="{79BDB335-20D5-4264-A016-82B201EBD7B2}"/>
    <hyperlink ref="D460" r:id="rId1849" xr:uid="{A48DCFF3-09E3-44BC-8F78-D66FABC4C0CE}"/>
    <hyperlink ref="D461" r:id="rId1850" xr:uid="{8ADF8F27-F414-46FF-A0E3-9305881E7042}"/>
    <hyperlink ref="D462" r:id="rId1851" xr:uid="{4F4AD268-9F69-4C00-A7A1-625E1729FCCC}"/>
    <hyperlink ref="D463" r:id="rId1852" xr:uid="{77D08D27-CE8B-4D09-ABA1-23DCA1C81CBC}"/>
    <hyperlink ref="D464" r:id="rId1853" xr:uid="{D3F16E7F-CBA7-4ED9-93E5-2BB850B6380D}"/>
    <hyperlink ref="D465" r:id="rId1854" xr:uid="{36598FEA-6488-45E0-B6C5-2DF5A6BBB816}"/>
    <hyperlink ref="D466" r:id="rId1855" xr:uid="{ED486DA2-C869-42E7-8920-628C97A71EA3}"/>
    <hyperlink ref="D467" r:id="rId1856" xr:uid="{E189EBAD-5BE2-407A-8C8D-C059C68B4258}"/>
    <hyperlink ref="D468" r:id="rId1857" xr:uid="{66283EC0-5AF7-4C58-95D9-161B0430954A}"/>
    <hyperlink ref="D469" r:id="rId1858" xr:uid="{FC0C42C4-4263-4EF7-BDC8-460F28C82FA8}"/>
    <hyperlink ref="D470" r:id="rId1859" xr:uid="{0F9149AD-134F-40AB-A5FE-951BAC4389FE}"/>
    <hyperlink ref="D471" r:id="rId1860" xr:uid="{D436C5E1-24B6-4F7B-A8DB-B162B8398387}"/>
    <hyperlink ref="D472" r:id="rId1861" xr:uid="{2EA38EF8-E508-408B-B684-0B7B985E8609}"/>
    <hyperlink ref="D473" r:id="rId1862" xr:uid="{8BE5D767-85B2-42F2-9412-6C36DEC9DE56}"/>
    <hyperlink ref="D474" r:id="rId1863" xr:uid="{10474166-10F1-462D-8E9B-27CE9A51671F}"/>
    <hyperlink ref="D475" r:id="rId1864" xr:uid="{984CAEC2-1B1F-4C99-800B-1C9ADF8A1CAC}"/>
    <hyperlink ref="D476" r:id="rId1865" xr:uid="{A951CDB7-5092-42C5-9B90-21208BBE116E}"/>
    <hyperlink ref="D477" r:id="rId1866" xr:uid="{08736D41-FF0A-4110-B921-EC834128168F}"/>
    <hyperlink ref="D478" r:id="rId1867" xr:uid="{AA31330A-A67E-49C0-A59C-63E02B2A0C51}"/>
    <hyperlink ref="D479" r:id="rId1868" xr:uid="{44C6DFD3-DC71-4004-B7AC-AED3387CE014}"/>
    <hyperlink ref="D480" r:id="rId1869" xr:uid="{15C47928-6E0B-4419-A90E-FAA53A73EDBE}"/>
    <hyperlink ref="D481" r:id="rId1870" xr:uid="{3C80A5FD-E311-4AA3-9B3F-19DFB153AF90}"/>
    <hyperlink ref="D482" r:id="rId1871" xr:uid="{A95E7394-735E-4F25-B364-8FB7B71B0399}"/>
    <hyperlink ref="D483" r:id="rId1872" xr:uid="{A018EDD7-90D0-4C8E-BB30-326995A8EA3F}"/>
    <hyperlink ref="D484" r:id="rId1873" xr:uid="{0D5E81A7-673A-4702-BC79-48E6BB00F140}"/>
    <hyperlink ref="D485" r:id="rId1874" xr:uid="{7421FB84-EDB3-467D-B04F-3B2606AEBA9F}"/>
    <hyperlink ref="D487" r:id="rId1875" xr:uid="{BB6DC495-7A6B-45F7-AE87-3FEEF2AD2762}"/>
    <hyperlink ref="D488" r:id="rId1876" xr:uid="{F3C71D23-B239-4374-ACA9-B608E4D05B6C}"/>
    <hyperlink ref="D489" r:id="rId1877" xr:uid="{553E8541-8B3A-4ABD-A6E9-0DEDDE5186EC}"/>
    <hyperlink ref="D490" r:id="rId1878" xr:uid="{E983878E-C4CF-43CD-B469-F631DA2B5813}"/>
    <hyperlink ref="D491" r:id="rId1879" xr:uid="{2279DAF0-E815-469D-BD53-68CD0EB2D849}"/>
    <hyperlink ref="D492" r:id="rId1880" xr:uid="{5010EE89-5AF3-40DD-A343-E2CFFF0BE002}"/>
    <hyperlink ref="D493" r:id="rId1881" xr:uid="{80929DC8-0026-4C06-A5BF-9C8D5ACF1776}"/>
    <hyperlink ref="D496" r:id="rId1882" xr:uid="{A7E111D1-0AE6-456A-A0A2-3260BA4700A3}"/>
    <hyperlink ref="D497" r:id="rId1883" xr:uid="{96BF1E99-CC54-4EEE-A256-3669D5385DB5}"/>
    <hyperlink ref="D498" r:id="rId1884" xr:uid="{FEABCC71-A4F9-42D9-B82E-4A0CBE69A80A}"/>
    <hyperlink ref="D499" r:id="rId1885" xr:uid="{41DDD1E9-8B70-407F-A50A-CD5BA91C32FD}"/>
    <hyperlink ref="D500" r:id="rId1886" xr:uid="{FB8CEBDB-9FD1-4E07-9B3A-7435A62A083E}"/>
    <hyperlink ref="D501" r:id="rId1887" xr:uid="{F0928FF2-4483-49A4-A5D1-3CC7854B7B5E}"/>
    <hyperlink ref="D502" r:id="rId1888" xr:uid="{C327D08E-34F9-4E87-9CC1-18DB1B8F7190}"/>
    <hyperlink ref="D503" r:id="rId1889" xr:uid="{3BBEBEBC-9F19-42B2-8177-5149E0F5FC94}"/>
    <hyperlink ref="D504" r:id="rId1890" xr:uid="{BD8B9837-1071-4915-BCF1-E8E47BAA25BF}"/>
    <hyperlink ref="D505" r:id="rId1891" xr:uid="{8A3CBCFF-85AB-4DFC-BFF0-A24272DF2F95}"/>
    <hyperlink ref="D506" r:id="rId1892" xr:uid="{1B7D2742-BE40-4655-BB29-EC3428E0E3BE}"/>
    <hyperlink ref="D512" r:id="rId1893" xr:uid="{C8C61170-358C-4341-9F1C-4D4E0C98E317}"/>
    <hyperlink ref="D513" r:id="rId1894" xr:uid="{3A71423E-F826-49B7-A37D-8A1903D6E859}"/>
    <hyperlink ref="D514" r:id="rId1895" xr:uid="{03DFAC98-DCCF-4BAF-86B6-4119384B938A}"/>
    <hyperlink ref="D515" r:id="rId1896" xr:uid="{E59CD482-CCFF-4B8D-8CD0-35A1B8152DD9}"/>
    <hyperlink ref="D516" r:id="rId1897" xr:uid="{24553E04-4169-42E6-81F1-1506401C066E}"/>
    <hyperlink ref="D517" r:id="rId1898" xr:uid="{55E14936-8CD7-462E-BE46-F10EAF3CCD9B}"/>
    <hyperlink ref="D518" r:id="rId1899" xr:uid="{F9FCED49-2DA7-43CE-86CF-2BD09F37ECB5}"/>
    <hyperlink ref="D519" r:id="rId1900" xr:uid="{62ACB719-D1DA-4FE3-9FB8-A56271948BE6}"/>
    <hyperlink ref="D520" r:id="rId1901" xr:uid="{85B04924-9C7C-462B-BCE6-91271944A1A5}"/>
    <hyperlink ref="D521" r:id="rId1902" xr:uid="{B6B699DF-7C6E-40CF-A724-EDA7C171FE5D}"/>
    <hyperlink ref="D522" r:id="rId1903" xr:uid="{FC4CB936-7E2F-4797-8ED5-B1898717D81F}"/>
    <hyperlink ref="D523" r:id="rId1904" xr:uid="{09DC2190-C43D-46A9-857D-775991B58C94}"/>
    <hyperlink ref="D524" r:id="rId1905" xr:uid="{C1EC6941-CBF7-4D8F-82ED-8F11593A8E95}"/>
    <hyperlink ref="D525" r:id="rId1906" xr:uid="{D637740A-8681-408D-98D3-23E40E057C38}"/>
    <hyperlink ref="D526" r:id="rId1907" xr:uid="{A61E26E2-8D8E-4DE7-9E7F-3A304D0C3F3A}"/>
    <hyperlink ref="D527" r:id="rId1908" xr:uid="{757B2B2F-3288-4D83-8308-40637D00565F}"/>
    <hyperlink ref="D528" r:id="rId1909" xr:uid="{E9E3B5A9-7BD4-4866-B279-82EA7F14AC60}"/>
    <hyperlink ref="D529" r:id="rId1910" xr:uid="{BDC97E7A-B246-4085-B7B7-DFED6A34C9DB}"/>
    <hyperlink ref="D530" r:id="rId1911" xr:uid="{E801B7C7-7D98-4EF7-9406-9EAC81F2E5A7}"/>
    <hyperlink ref="D531" r:id="rId1912" xr:uid="{69FAF24E-4BFD-4C58-93AF-A3B9FE1BA48A}"/>
    <hyperlink ref="D532" r:id="rId1913" xr:uid="{2EA89B1B-21F4-47A8-96F6-0B17E67B6A80}"/>
    <hyperlink ref="D533" r:id="rId1914" xr:uid="{A83AAE6E-ED7E-4A13-AD49-8A6A450892D0}"/>
    <hyperlink ref="D534" r:id="rId1915" xr:uid="{08304086-067F-49A9-8A33-5CAA827622AB}"/>
    <hyperlink ref="D535" r:id="rId1916" xr:uid="{9A8E1278-76BB-4280-B243-37E30F96789F}"/>
    <hyperlink ref="D536" r:id="rId1917" xr:uid="{A36AC932-1371-4C51-BFC4-AD0F3DB5E43C}"/>
    <hyperlink ref="D537" r:id="rId1918" xr:uid="{99AA2FA9-01EB-4E8B-879E-9A55585E49E3}"/>
    <hyperlink ref="D538" r:id="rId1919" xr:uid="{E44089C5-48F8-4E2A-B6CF-98BC8835AA50}"/>
    <hyperlink ref="D539" r:id="rId1920" xr:uid="{75F28FDD-1970-4749-81B1-EC425D4D79FC}"/>
    <hyperlink ref="D540" r:id="rId1921" xr:uid="{7731547C-A95A-487E-875F-09CBCD3FA8CC}"/>
    <hyperlink ref="D541" r:id="rId1922" xr:uid="{6CF55E8E-CD3F-4854-A589-6DE09771DF23}"/>
    <hyperlink ref="D542" r:id="rId1923" xr:uid="{41E25FCD-EBD5-482B-832D-8AF94DFF05FE}"/>
    <hyperlink ref="D543" r:id="rId1924" xr:uid="{71E64B69-6315-47F9-8281-F9A4A816482A}"/>
    <hyperlink ref="D544" r:id="rId1925" xr:uid="{80301EDA-1D3E-4621-A78A-ED3BA5154834}"/>
    <hyperlink ref="D545" r:id="rId1926" xr:uid="{108D3838-BC2D-4984-B240-D65BEC739E49}"/>
    <hyperlink ref="D546" r:id="rId1927" xr:uid="{7080F8AE-3174-48EC-B9C2-1349791C47E8}"/>
    <hyperlink ref="D547" r:id="rId1928" xr:uid="{BBB2B58D-9CEB-4776-B7B1-EFBBFAA82A1F}"/>
    <hyperlink ref="D548" r:id="rId1929" xr:uid="{81D45CEF-3E9F-4E79-A594-0BDF0F495D38}"/>
    <hyperlink ref="D549" r:id="rId1930" xr:uid="{7F5819D4-1EE1-49BF-ABA9-55D6B680ACD0}"/>
    <hyperlink ref="D550" r:id="rId1931" xr:uid="{263B3696-DF46-4C28-8701-A42F82B71CBF}"/>
    <hyperlink ref="D551" r:id="rId1932" xr:uid="{C3BDE71E-17ED-406C-9F2D-77EC83FEC9CB}"/>
    <hyperlink ref="D552" r:id="rId1933" xr:uid="{815682B3-9662-44E8-A2FA-8655F0A5F38F}"/>
    <hyperlink ref="D553" r:id="rId1934" xr:uid="{8E26A64C-ABA4-4BA9-83D7-EA0E7B7785E7}"/>
    <hyperlink ref="D554" r:id="rId1935" xr:uid="{BC42F225-8A97-4EF5-85BF-F5F67693821A}"/>
    <hyperlink ref="D555" r:id="rId1936" xr:uid="{8726824F-79B0-4C60-93B8-3562DB3E7B1C}"/>
    <hyperlink ref="D556" r:id="rId1937" xr:uid="{89FE8276-EABB-4821-A199-3B1C16436245}"/>
    <hyperlink ref="D557" r:id="rId1938" xr:uid="{EF7BCF6A-032C-46C1-865D-028EFE001B78}"/>
    <hyperlink ref="D558" r:id="rId1939" xr:uid="{857892D7-EE27-4D82-9731-9A8E595188E0}"/>
    <hyperlink ref="D559" r:id="rId1940" xr:uid="{D1D512B2-4C3A-4FFF-9368-68B13E2FE01F}"/>
    <hyperlink ref="D560" r:id="rId1941" xr:uid="{AC1D7B4D-6B05-4B40-96D4-B94E074A796F}"/>
    <hyperlink ref="D561" r:id="rId1942" xr:uid="{437F7C8C-C948-43A7-915E-7A2779EF9292}"/>
    <hyperlink ref="D562" r:id="rId1943" xr:uid="{F00AA120-83C0-4102-8366-EBFD7EB685B3}"/>
    <hyperlink ref="D563" r:id="rId1944" xr:uid="{0901F57F-88FC-42DC-A58A-54B689923069}"/>
    <hyperlink ref="D564" r:id="rId1945" xr:uid="{F22FA61E-79AD-483D-A28F-71C4B759AC34}"/>
    <hyperlink ref="D565" r:id="rId1946" xr:uid="{167183A7-D0E6-479B-8F5D-2B2472DED0F3}"/>
    <hyperlink ref="D592" r:id="rId1947" xr:uid="{A550E08B-0D52-4D50-9732-2E69D489DCF0}"/>
    <hyperlink ref="D593" r:id="rId1948" xr:uid="{8A60AFCB-3E81-4129-8BBB-F6976BC88FAD}"/>
    <hyperlink ref="D594" r:id="rId1949" xr:uid="{2912388E-D7B4-4CC0-B4F6-F43BB46CC157}"/>
    <hyperlink ref="D595" r:id="rId1950" xr:uid="{2CA2CCD3-5DBB-4818-95BA-3A385268FEE9}"/>
    <hyperlink ref="D596" r:id="rId1951" xr:uid="{06835F8B-5510-44AE-96CF-C997AEABD974}"/>
    <hyperlink ref="D597" r:id="rId1952" xr:uid="{F2658210-DB3D-4CEA-BB82-2D834D3FCE56}"/>
    <hyperlink ref="D598" r:id="rId1953" xr:uid="{9F9C5E30-B26D-4793-828E-1E0CEBC0C0D4}"/>
    <hyperlink ref="D599" r:id="rId1954" xr:uid="{AFE9EEC2-7632-43CA-B39F-853EDDDBC169}"/>
    <hyperlink ref="D600" r:id="rId1955" xr:uid="{14EC3A74-A8F9-46B3-A6C1-9098963BECCF}"/>
    <hyperlink ref="D601" r:id="rId1956" xr:uid="{7F300356-11E5-456B-AC2D-0122FD0C1674}"/>
    <hyperlink ref="D608" r:id="rId1957" xr:uid="{4011890A-77E9-4643-8A26-96E555260996}"/>
    <hyperlink ref="D609" r:id="rId1958" xr:uid="{1F4E7BC0-C754-4CA1-92E6-CFD4EE8972F1}"/>
    <hyperlink ref="D610" r:id="rId1959" xr:uid="{1AD4550C-830C-4CE5-ABE9-B1025BFA9781}"/>
    <hyperlink ref="D611" r:id="rId1960" xr:uid="{14863BAE-775D-4847-9D66-0604118177B4}"/>
    <hyperlink ref="D612" r:id="rId1961" xr:uid="{6DA2D810-9D72-4454-9E60-6979971A6DB5}"/>
    <hyperlink ref="D613" r:id="rId1962" xr:uid="{5FDFB9B3-B541-49BF-B195-925E8E16B0C7}"/>
    <hyperlink ref="D614" r:id="rId1963" xr:uid="{75A5A931-E6E6-4E99-B27A-397DE2B08AF7}"/>
    <hyperlink ref="D615" r:id="rId1964" xr:uid="{BCA25695-BDB4-41EC-BC62-DE86E8967B67}"/>
    <hyperlink ref="D618" r:id="rId1965" xr:uid="{2EC62BF0-AC59-4905-8C62-CC267093D3C7}"/>
    <hyperlink ref="D619" r:id="rId1966" xr:uid="{A4F88542-9099-4C99-B762-7D24D4DC53B4}"/>
    <hyperlink ref="D620" r:id="rId1967" xr:uid="{8C30313A-CE39-4D2B-9D30-ACD73A064557}"/>
    <hyperlink ref="D621" r:id="rId1968" xr:uid="{012F4A5F-2E79-491F-8680-0C1CAF8CABA3}"/>
    <hyperlink ref="D622" r:id="rId1969" xr:uid="{8CAE0A31-46C3-4D14-BB89-B4D924486FED}"/>
    <hyperlink ref="D623" r:id="rId1970" xr:uid="{9E1C0FAD-2625-49B2-BBE8-2A662798B3E9}"/>
    <hyperlink ref="D627" r:id="rId1971" xr:uid="{487828CF-C9E0-4081-9A74-01C24ADF0398}"/>
    <hyperlink ref="D628" r:id="rId1972" xr:uid="{AD139A54-3BA0-4357-B035-2F43B5E1D865}"/>
    <hyperlink ref="D629" r:id="rId1973" xr:uid="{298534C7-29AF-43D1-AA61-D9B0170E2E1E}"/>
    <hyperlink ref="D630" r:id="rId1974" xr:uid="{084A8ABC-AB10-4232-AC6D-D6856B384A49}"/>
    <hyperlink ref="D631" r:id="rId1975" xr:uid="{9C301CC3-3584-49BD-B9C6-62CABDA2B384}"/>
    <hyperlink ref="D632" r:id="rId1976" xr:uid="{B87796AD-BE54-493A-9D30-29F5DB35C766}"/>
    <hyperlink ref="D633" r:id="rId1977" xr:uid="{6D80A521-5FE0-4D2B-9BFD-907D41341F79}"/>
    <hyperlink ref="D634" r:id="rId1978" xr:uid="{4F7E1FD5-AEA9-4408-87AD-F9FC3AA67B59}"/>
    <hyperlink ref="D635" r:id="rId1979" xr:uid="{69647FAF-7196-4866-B8E6-34049FC287D0}"/>
    <hyperlink ref="D636" r:id="rId1980" xr:uid="{B1A4220B-4C0B-4BD3-89DD-9236A25C10A4}"/>
    <hyperlink ref="D637" r:id="rId1981" xr:uid="{F4DEDF24-9F95-422E-B9C1-46AB1B8188F4}"/>
    <hyperlink ref="D638" r:id="rId1982" xr:uid="{3C3F4235-3EB0-407A-90F1-B7CB02D9DFE0}"/>
    <hyperlink ref="D642" r:id="rId1983" xr:uid="{51A187C2-FF4E-4C87-9F93-93EB8647283F}"/>
    <hyperlink ref="D643" r:id="rId1984" xr:uid="{63977439-952D-4AEB-97D7-089DC422C8B1}"/>
    <hyperlink ref="D644" r:id="rId1985" xr:uid="{9246E06B-FF39-4D55-B662-3C3B6C25B000}"/>
    <hyperlink ref="D645" r:id="rId1986" xr:uid="{EC291DB1-54EB-4F71-AC32-6421B139A38F}"/>
    <hyperlink ref="D646" r:id="rId1987" xr:uid="{5B7585A7-EF7D-4694-B3B3-4ACE1F3E2D4E}"/>
    <hyperlink ref="D647" r:id="rId1988" xr:uid="{29674CE3-879E-4AF7-8263-3F6BFF3ECE1C}"/>
    <hyperlink ref="D648" r:id="rId1989" xr:uid="{0A0DB0C3-0F3D-4EE1-849C-03094DE5B05C}"/>
    <hyperlink ref="D649" r:id="rId1990" xr:uid="{EC3BD016-DFF0-48D4-9F93-78CC7628BF15}"/>
    <hyperlink ref="D652" r:id="rId1991" xr:uid="{2EFEFA2A-CB92-40CA-BEC0-3FC2DDCACD51}"/>
    <hyperlink ref="D653" r:id="rId1992" xr:uid="{FE0D83D3-F936-4A2A-8323-9CA63B58D15E}"/>
    <hyperlink ref="D654" r:id="rId1993" xr:uid="{E0682147-A1FF-4941-9273-E721638D3452}"/>
    <hyperlink ref="D655" r:id="rId1994" xr:uid="{AECD9058-7D5C-412B-A3FF-68A09F9A61FE}"/>
    <hyperlink ref="D656" r:id="rId1995" xr:uid="{88A7F8C5-8A53-4EF5-BBDA-98F683416D8F}"/>
    <hyperlink ref="D657" r:id="rId1996" xr:uid="{7ED3438E-31C2-46A8-B42D-A1C8E79E3C9E}"/>
    <hyperlink ref="D658" r:id="rId1997" xr:uid="{D66ED858-A9A4-4242-966E-84F128F46259}"/>
    <hyperlink ref="D659" r:id="rId1998" xr:uid="{BAB3CB87-7447-4736-8116-2606BBDC1F45}"/>
    <hyperlink ref="D663" r:id="rId1999" xr:uid="{0B6F76AE-FDFB-4733-A6B9-160983F0B52A}"/>
    <hyperlink ref="D664" r:id="rId2000" xr:uid="{9D7FF3A2-9DAB-44C2-8E52-259113285285}"/>
    <hyperlink ref="D665" r:id="rId2001" xr:uid="{CF693087-CB05-47F0-9DA9-B42CDEE079F3}"/>
    <hyperlink ref="D666" r:id="rId2002" xr:uid="{302EE7A8-F4A2-4D63-BC39-68D002DC9C56}"/>
    <hyperlink ref="D667" r:id="rId2003" xr:uid="{D5CD4971-75F4-4AB8-8B47-8A8D0F45FDCD}"/>
    <hyperlink ref="D668" r:id="rId2004" xr:uid="{7D5600DF-A1F2-4FD8-99B3-A3E669947E33}"/>
    <hyperlink ref="D669" r:id="rId2005" xr:uid="{B7936FAA-E4A4-4A8F-957A-8F896D55D232}"/>
    <hyperlink ref="D670" r:id="rId2006" xr:uid="{DF4F40EA-5F1E-4D88-8667-64AB33B1F888}"/>
    <hyperlink ref="D671" r:id="rId2007" xr:uid="{A81B0AA6-73F4-4577-9924-B3C447829DE8}"/>
    <hyperlink ref="D672" r:id="rId2008" xr:uid="{4488FDA8-5529-4CD2-8BE2-4C616DF36A39}"/>
    <hyperlink ref="D673" r:id="rId2009" xr:uid="{F201D226-2317-4547-9013-F0BE5AE723AA}"/>
    <hyperlink ref="D674" r:id="rId2010" xr:uid="{1ED804AB-36DE-41BA-8525-67C8970F4A69}"/>
    <hyperlink ref="D675" r:id="rId2011" xr:uid="{FC7405BB-0D39-46D1-8096-053D7904C052}"/>
    <hyperlink ref="D676" r:id="rId2012" xr:uid="{F6BACF5B-EBAD-46A9-AA6A-D602BC572487}"/>
    <hyperlink ref="D677" r:id="rId2013" xr:uid="{DB2A482A-0CA5-4408-BD2A-EC00BF5F4271}"/>
    <hyperlink ref="D681" r:id="rId2014" xr:uid="{45B29AE5-CB48-4FEC-9A7C-6020AA925E26}"/>
    <hyperlink ref="D682" r:id="rId2015" xr:uid="{565EFFBF-62B7-40AD-9BB1-E441FD8031A6}"/>
    <hyperlink ref="D683" r:id="rId2016" xr:uid="{00004925-1D2C-4931-971E-8B6FA8F6170D}"/>
    <hyperlink ref="D686" r:id="rId2017" xr:uid="{6A378B6E-F410-4B05-94BD-04E64BF6C6D5}"/>
    <hyperlink ref="D687" r:id="rId2018" xr:uid="{B20E023F-01BB-4B47-965A-702C7E56AB2D}"/>
    <hyperlink ref="D688" r:id="rId2019" xr:uid="{FAE26A8B-50D1-4FCF-8174-23036FA06244}"/>
    <hyperlink ref="D689" r:id="rId2020" xr:uid="{6EECC727-E7A7-4EAA-9B71-F6FE4AD62971}"/>
    <hyperlink ref="D693" r:id="rId2021" xr:uid="{2138E78B-9E9E-473C-BED9-348E2DF089CF}"/>
    <hyperlink ref="D694" r:id="rId2022" xr:uid="{18C8FFCF-F51C-40CF-9894-C47FE48778E2}"/>
    <hyperlink ref="D695" r:id="rId2023" xr:uid="{62A3BE50-1542-454B-8135-A27064562C2F}"/>
    <hyperlink ref="D696" r:id="rId2024" xr:uid="{2659B97F-1FAC-4943-A1C7-6DB0344BBC92}"/>
    <hyperlink ref="D699" r:id="rId2025" xr:uid="{28947504-EE0E-4944-B141-F3AC149DF5C4}"/>
    <hyperlink ref="D700" r:id="rId2026" xr:uid="{71BCC289-0227-4A59-BECE-5D977BF16463}"/>
    <hyperlink ref="D701" r:id="rId2027" xr:uid="{91459D71-A91E-4548-9F43-59E667592B02}"/>
    <hyperlink ref="D702" r:id="rId2028" xr:uid="{108C8517-F291-46DB-BAD1-FE37C5048000}"/>
    <hyperlink ref="D703" r:id="rId2029" xr:uid="{91C25506-63C3-4C0D-A3F5-3210160A9C10}"/>
    <hyperlink ref="D704" r:id="rId2030" xr:uid="{6C54ECB7-AF0C-4C3D-8C31-C6F239FF195D}"/>
    <hyperlink ref="D707" r:id="rId2031" xr:uid="{93EB8CD9-D160-43E2-8297-7C91AA03A7B7}"/>
    <hyperlink ref="D708" r:id="rId2032" xr:uid="{715066BF-D7E0-4101-B68C-DAF10A0D38A5}"/>
    <hyperlink ref="D709" r:id="rId2033" xr:uid="{CDA946E7-D530-4E5E-A5C9-613F83A6B6A0}"/>
    <hyperlink ref="D712" r:id="rId2034" xr:uid="{09FDE8C0-91D1-4E3E-9950-A5C6900C9970}"/>
    <hyperlink ref="D713" r:id="rId2035" xr:uid="{8ECD1051-9DAB-412D-B002-141E5485665C}"/>
    <hyperlink ref="D714" r:id="rId2036" xr:uid="{DCF71D27-115E-4840-824A-40940C34974B}"/>
    <hyperlink ref="D715" r:id="rId2037" xr:uid="{CBA9AC53-8294-4F01-B45B-321DF664D0A0}"/>
    <hyperlink ref="D716" r:id="rId2038" xr:uid="{62A00B39-3274-46E0-AF14-63FA0584BDF0}"/>
    <hyperlink ref="D717" r:id="rId2039" xr:uid="{D02147F4-0DFD-474B-AF05-E4D61877FA9D}"/>
    <hyperlink ref="D720" r:id="rId2040" xr:uid="{64A52595-E6F9-4179-BB46-BD833798731A}"/>
    <hyperlink ref="D721" r:id="rId2041" xr:uid="{4A72BC98-E5A0-428B-BA38-BE0E597BCA5B}"/>
    <hyperlink ref="D722" r:id="rId2042" xr:uid="{0E543A93-462B-43FA-AB07-1B79EF0E5963}"/>
    <hyperlink ref="D725" r:id="rId2043" xr:uid="{C52C95F0-BE63-4C16-AFD0-1AA6EF8751F0}"/>
    <hyperlink ref="D726" r:id="rId2044" xr:uid="{0DD76471-BFCB-4726-9C2F-67643B5D634E}"/>
    <hyperlink ref="D727" r:id="rId2045" xr:uid="{B8363220-F407-4C42-A997-59F2DA84E42B}"/>
    <hyperlink ref="D728" r:id="rId2046" xr:uid="{670D42E3-4232-4E83-BADC-C4B5B43ACFB2}"/>
    <hyperlink ref="D729" r:id="rId2047" xr:uid="{51ED7657-102B-419C-9ED2-3F54332C10AA}"/>
    <hyperlink ref="D730" r:id="rId2048" xr:uid="{6BCB7D83-E938-4777-A081-856AC92AEB16}"/>
    <hyperlink ref="D731" r:id="rId2049" xr:uid="{BBF5FE14-CE15-4CE5-B52B-F5D1EAEB1C85}"/>
    <hyperlink ref="D732" r:id="rId2050" xr:uid="{6CE08288-9304-46D3-BF88-E50CF45625E4}"/>
    <hyperlink ref="D735" r:id="rId2051" xr:uid="{E4C905F9-03BE-4EA4-B9EF-064C1BD2A15C}"/>
    <hyperlink ref="D736" r:id="rId2052" xr:uid="{19A136D9-CF5C-4FF6-8C06-48616F1A6700}"/>
    <hyperlink ref="D737" r:id="rId2053" xr:uid="{B64F98C1-B396-4A48-8F11-E0B060C1AF96}"/>
    <hyperlink ref="D738" r:id="rId2054" xr:uid="{EAFBA10C-07E3-4FFF-8C92-E00D2614F452}"/>
    <hyperlink ref="D739" r:id="rId2055" xr:uid="{2810C7E4-FB3A-4652-AF25-E5E0A233B644}"/>
    <hyperlink ref="D740" r:id="rId2056" xr:uid="{35EC5E95-CE69-420B-90B8-4A9A1CFCBC8B}"/>
    <hyperlink ref="D741" r:id="rId2057" xr:uid="{BB1A7938-7C8F-48F4-BA39-CFBD27A7F930}"/>
    <hyperlink ref="D742" r:id="rId2058" xr:uid="{F2284736-27E1-41BF-AE7E-BCB8D64BA8D4}"/>
    <hyperlink ref="D745" r:id="rId2059" xr:uid="{7A95880F-6BF6-417B-886B-C25688FF32BE}"/>
    <hyperlink ref="D746" r:id="rId2060" xr:uid="{F34569C7-7708-427C-8D4B-1EFD4C6B54C5}"/>
    <hyperlink ref="D747" r:id="rId2061" xr:uid="{4CC194DD-504E-4B9E-8073-8C55AB645E51}"/>
    <hyperlink ref="D748" r:id="rId2062" xr:uid="{A4166494-CA51-4EDE-95E9-4BFE48E2B272}"/>
    <hyperlink ref="D751" r:id="rId2063" xr:uid="{7D856E42-1FEF-41C5-9E0B-431647C703D0}"/>
    <hyperlink ref="D752" r:id="rId2064" xr:uid="{D8590B5A-CA5E-4EF5-BD04-85ADE39D73EA}"/>
    <hyperlink ref="D753" r:id="rId2065" xr:uid="{2F91D613-FBF3-494A-948D-9508C7895AF8}"/>
    <hyperlink ref="D754" r:id="rId2066" xr:uid="{7A210268-C869-4EFE-8472-1C5CB01F89FF}"/>
    <hyperlink ref="D755" r:id="rId2067" xr:uid="{DF41A4EA-C0FE-4DB6-A78F-93643637CC43}"/>
    <hyperlink ref="D756" r:id="rId2068" xr:uid="{CD6FB419-830C-4542-94D4-3587AF8B5F64}"/>
    <hyperlink ref="D757" r:id="rId2069" xr:uid="{88EA0CD7-C352-405D-9365-A3D0836B7FBA}"/>
    <hyperlink ref="D758" r:id="rId2070" xr:uid="{394DB002-D77C-49A5-A583-B2756E516970}"/>
    <hyperlink ref="D761" r:id="rId2071" xr:uid="{8EB35C72-87F0-44E6-AF49-37CAC66B832F}"/>
    <hyperlink ref="D762" r:id="rId2072" xr:uid="{55A0E1E6-8549-480E-AE27-8B94E759A126}"/>
    <hyperlink ref="D763" r:id="rId2073" xr:uid="{9B5DA026-5B6B-41E2-9ADC-09F7A4FA8155}"/>
    <hyperlink ref="D764" r:id="rId2074" xr:uid="{3FF0E232-568A-48E7-849A-B96C69F2AEF5}"/>
    <hyperlink ref="D767" r:id="rId2075" xr:uid="{AA7597E2-62C3-4150-B8BB-8C10D08E5878}"/>
    <hyperlink ref="D768" r:id="rId2076" xr:uid="{1A79C279-D590-4064-B156-5EFD001884BF}"/>
    <hyperlink ref="D773" r:id="rId2077" xr:uid="{203CF112-B9B2-495C-A6CE-307B2913BD51}"/>
    <hyperlink ref="D774" r:id="rId2078" xr:uid="{5D45A144-A957-4B51-A5A1-0E289B2A1DA4}"/>
    <hyperlink ref="D779" r:id="rId2079" xr:uid="{FE7D1153-3B6B-48CA-A2B1-69457BB00EE2}"/>
    <hyperlink ref="D780" r:id="rId2080" xr:uid="{7D9B53FC-144C-470A-A528-47D002C812CF}"/>
    <hyperlink ref="D781" r:id="rId2081" xr:uid="{7BF1FCF1-3BF1-40F6-B953-C5BDFF5BAB50}"/>
    <hyperlink ref="D782" r:id="rId2082" xr:uid="{968516A7-C696-44AC-BDE4-FCF175897246}"/>
    <hyperlink ref="D783" r:id="rId2083" xr:uid="{D7E76BB0-D1EA-4BAE-9AF9-FBE6F03BBFE2}"/>
    <hyperlink ref="D784" r:id="rId2084" xr:uid="{C7AB50C9-7D79-4C99-9E7D-802467D2C0F5}"/>
    <hyperlink ref="D785" r:id="rId2085" xr:uid="{71810CB2-5382-4015-9050-50C273805D9F}"/>
    <hyperlink ref="D786" r:id="rId2086" xr:uid="{A7125700-59E6-4A41-B969-4FBD4ABB95E9}"/>
    <hyperlink ref="D787" r:id="rId2087" xr:uid="{253E97F9-93C9-47CC-8D1F-6C3C80C04145}"/>
    <hyperlink ref="D788" r:id="rId2088" xr:uid="{4126B8CF-A66C-40A4-8FD9-06FEC0C7FF42}"/>
    <hyperlink ref="D789" r:id="rId2089" xr:uid="{DA380F17-FA22-4CD5-98E1-CE5C27099198}"/>
    <hyperlink ref="D790" r:id="rId2090" xr:uid="{1906285C-AEE2-4DC0-833D-6059EAD34589}"/>
    <hyperlink ref="D791" r:id="rId2091" xr:uid="{610C7D30-801D-42B5-BED7-220CB8768748}"/>
    <hyperlink ref="D792" r:id="rId2092" xr:uid="{5655F72D-6044-4114-8E9D-06747C0805F9}"/>
    <hyperlink ref="D793" r:id="rId2093" xr:uid="{6662AFD9-6195-4068-8E1E-287E6721E175}"/>
    <hyperlink ref="D794" r:id="rId2094" xr:uid="{C83C82DC-0A1E-42F4-8B54-F8B17EB3A897}"/>
    <hyperlink ref="D795" r:id="rId2095" xr:uid="{9ECFBD8E-452B-4832-A27E-98B2C60A0A2B}"/>
    <hyperlink ref="D796" r:id="rId2096" xr:uid="{95E6AD1F-4C24-4DDC-9ED5-9D47E8128DFE}"/>
    <hyperlink ref="D797" r:id="rId2097" xr:uid="{D61602DB-76C7-425C-BDC4-ED6989AF85DB}"/>
    <hyperlink ref="D798" r:id="rId2098" xr:uid="{4E4B5F99-ED41-4318-B6C2-D6EF9B809395}"/>
    <hyperlink ref="D799" r:id="rId2099" xr:uid="{DE2D4B86-9AC0-484F-A2A1-69C5953E82F8}"/>
    <hyperlink ref="D800" r:id="rId2100" xr:uid="{1EA69528-8710-430D-AF34-EF3C1CD9B170}"/>
    <hyperlink ref="D801" r:id="rId2101" xr:uid="{D2AD68BC-D819-4C18-9655-AF0D339BDFDC}"/>
    <hyperlink ref="D802" r:id="rId2102" xr:uid="{D4A0617E-7CF3-4A5F-B870-F2398CD433E3}"/>
    <hyperlink ref="D803" r:id="rId2103" xr:uid="{9F505FFB-23E9-46BC-A760-C9B6034E3096}"/>
    <hyperlink ref="D804" r:id="rId2104" xr:uid="{459FB382-477D-4608-B086-3A11678E2CD2}"/>
    <hyperlink ref="D805" r:id="rId2105" xr:uid="{E0B20D2B-5F5A-47AF-A8BB-09DF51E498A2}"/>
    <hyperlink ref="D806" r:id="rId2106" xr:uid="{B709F350-29A3-4120-8B04-72B30D94F61E}"/>
    <hyperlink ref="D807" r:id="rId2107" xr:uid="{1888544B-8311-4BCA-940B-009FD2575B01}"/>
    <hyperlink ref="D808" r:id="rId2108" xr:uid="{D78D686C-495E-4FF4-AB40-1CB09485E1A1}"/>
    <hyperlink ref="D809" r:id="rId2109" xr:uid="{C54279C4-2331-485E-B114-48778D5463C6}"/>
    <hyperlink ref="D810" r:id="rId2110" xr:uid="{DB2C63D6-D7B4-44BD-8223-086DA9BDCDD0}"/>
    <hyperlink ref="D811" r:id="rId2111" xr:uid="{FE3A50EA-9C5F-4F5E-B04F-CBF9D3695BB1}"/>
    <hyperlink ref="D812" r:id="rId2112" xr:uid="{C92C87FD-B844-4221-A978-52715D39E76F}"/>
    <hyperlink ref="D813" r:id="rId2113" xr:uid="{02CFD59D-3359-4563-B327-28933576CBFB}"/>
    <hyperlink ref="D814" r:id="rId2114" xr:uid="{C7CD1459-01CB-445A-8176-D91B59E4AC0A}"/>
    <hyperlink ref="D815" r:id="rId2115" xr:uid="{60DF7988-FFF0-49EE-91E7-A5D192C23754}"/>
    <hyperlink ref="D816" r:id="rId2116" xr:uid="{295DA45F-2333-4B71-852D-AC0ABFB8450A}"/>
    <hyperlink ref="D817" r:id="rId2117" xr:uid="{35C2F464-5255-40E3-B80D-FFD41F4C699C}"/>
    <hyperlink ref="D818" r:id="rId2118" xr:uid="{3238BFC2-C433-49A9-BFBD-BB4144026411}"/>
    <hyperlink ref="D819" r:id="rId2119" xr:uid="{2DB6C160-D1E7-4F3B-82CB-36F0AE289984}"/>
    <hyperlink ref="D820" r:id="rId2120" xr:uid="{660C4AC3-5FCB-47FF-900F-DA145B2CCEE2}"/>
    <hyperlink ref="D821" r:id="rId2121" xr:uid="{9010DB86-E006-40A8-88EB-1D7A970B16E7}"/>
    <hyperlink ref="D822" r:id="rId2122" xr:uid="{118CDCC6-921A-41C6-9C95-BD9DC4D994D6}"/>
    <hyperlink ref="D823" r:id="rId2123" xr:uid="{2C9766C3-FDAB-4BB7-A170-5763A1D19F58}"/>
    <hyperlink ref="D824" r:id="rId2124" xr:uid="{648231F7-F357-4A38-9F34-934CFCFC60AA}"/>
    <hyperlink ref="D825" r:id="rId2125" xr:uid="{6B9EE8F8-50E9-40D4-A7B7-C8F698835F5D}"/>
    <hyperlink ref="D826" r:id="rId2126" xr:uid="{D77600B4-2742-4ABD-B987-6B300C6826FD}"/>
    <hyperlink ref="D827" r:id="rId2127" xr:uid="{FD85F2D9-12AD-4964-9BBE-1C92193E4E2B}"/>
    <hyperlink ref="D828" r:id="rId2128" xr:uid="{BE75FCB0-1ACA-4049-A753-FE21925FCB70}"/>
    <hyperlink ref="D829" r:id="rId2129" xr:uid="{B41FF1E2-45A8-42AB-B64C-A96989FAA4FA}"/>
    <hyperlink ref="D830" r:id="rId2130" xr:uid="{86647BC5-66AF-4BFB-AA8F-CBECA37047C6}"/>
    <hyperlink ref="D831" r:id="rId2131" xr:uid="{20313A87-B069-4713-AF59-0DF912D64EBA}"/>
    <hyperlink ref="D832" r:id="rId2132" xr:uid="{7D800878-2579-44AA-B174-6796989FA3FA}"/>
    <hyperlink ref="D833" r:id="rId2133" xr:uid="{C488545A-8661-4967-A31E-F78B0988F472}"/>
    <hyperlink ref="D834" r:id="rId2134" xr:uid="{8678704E-2295-4040-A22F-8484419DBE51}"/>
    <hyperlink ref="D835" r:id="rId2135" xr:uid="{38B780C4-6525-4E32-A059-ABC57D6848AF}"/>
    <hyperlink ref="D836" r:id="rId2136" xr:uid="{3A014910-F0F7-4930-AC1C-1B56766E6CD7}"/>
    <hyperlink ref="D837" r:id="rId2137" xr:uid="{4EAA5970-1AE7-4DAC-9561-71A6355462C6}"/>
    <hyperlink ref="D838" r:id="rId2138" xr:uid="{07E985DD-F49F-4212-89E8-35F0C3339C74}"/>
    <hyperlink ref="D839" r:id="rId2139" xr:uid="{EACD27B4-8514-4B2F-8769-FC39E46E0A89}"/>
    <hyperlink ref="D840" r:id="rId2140" xr:uid="{6D22E35E-F7AB-4E26-A039-6F7DC761BD9E}"/>
    <hyperlink ref="D846" r:id="rId2141" xr:uid="{8E934FEB-ADAC-4796-A709-E70134E2D722}"/>
    <hyperlink ref="D847" r:id="rId2142" xr:uid="{2400DB39-F3CE-4437-9D8F-11B26EA1991D}"/>
    <hyperlink ref="D848" r:id="rId2143" xr:uid="{2F9CD4A2-1CFE-4E8D-AF26-0C5F86BED8E8}"/>
    <hyperlink ref="D849" r:id="rId2144" xr:uid="{ACA1C32D-C923-4201-94B2-CE5D3FFD8463}"/>
    <hyperlink ref="D850" r:id="rId2145" xr:uid="{782FCBFD-58BA-4D22-8717-86FCE5302BA6}"/>
    <hyperlink ref="D851" r:id="rId2146" xr:uid="{D0419EEE-3B8A-459A-B4C9-E96D121B7DA7}"/>
    <hyperlink ref="D852" r:id="rId2147" xr:uid="{750F608D-CE6A-430D-9668-8951C266F53A}"/>
    <hyperlink ref="D853" r:id="rId2148" xr:uid="{BF7BF865-6D9E-43C0-8CE9-5B3291446C40}"/>
    <hyperlink ref="D857" r:id="rId2149" xr:uid="{262CA6BB-CA4C-4FB7-9F69-6CEEBE243040}"/>
    <hyperlink ref="D858" r:id="rId2150" xr:uid="{E3969C13-0248-4C2B-A0B0-26B93AB53875}"/>
    <hyperlink ref="D859" r:id="rId2151" xr:uid="{7FDD5910-877F-4CAB-A9AC-FC20B016F30F}"/>
    <hyperlink ref="D860" r:id="rId2152" xr:uid="{44F575CD-268C-4DB8-9181-7BD32CC74BF1}"/>
    <hyperlink ref="D861" r:id="rId2153" xr:uid="{6B1445DF-BEC3-4A88-9345-262869667D81}"/>
    <hyperlink ref="D862" r:id="rId2154" xr:uid="{DCCCD980-6852-4099-AB89-8C210A51EF3A}"/>
    <hyperlink ref="D863" r:id="rId2155" xr:uid="{A1549E72-A66E-4AF8-B750-0FA2B9606CBB}"/>
    <hyperlink ref="D864" r:id="rId2156" xr:uid="{EBCB299D-B5E5-4C95-9927-E323AFC16F1F}"/>
    <hyperlink ref="D865" r:id="rId2157" xr:uid="{DAB1ECBF-7E0D-4AAC-9457-95FB85D7C03F}"/>
    <hyperlink ref="D866" r:id="rId2158" xr:uid="{8F29024B-4EA2-4C76-8D3B-83165A0486B1}"/>
    <hyperlink ref="D867" r:id="rId2159" xr:uid="{C75EBCB0-2988-40AA-94F5-71C09E105613}"/>
    <hyperlink ref="D868" r:id="rId2160" xr:uid="{9422E3A6-8330-48DC-9C18-DE36BC085431}"/>
    <hyperlink ref="D869" r:id="rId2161" xr:uid="{174E87D8-EBDC-4C56-8808-59DA76B23C57}"/>
    <hyperlink ref="D870" r:id="rId2162" xr:uid="{0CB32760-F403-4359-8424-35687BD5C17A}"/>
    <hyperlink ref="D871" r:id="rId2163" xr:uid="{658E3DD5-A535-4F02-880E-6D155D34EC89}"/>
    <hyperlink ref="D875" r:id="rId2164" xr:uid="{0DF1CE66-4C1A-4D2A-9887-05A9193E788C}"/>
    <hyperlink ref="D876" r:id="rId2165" xr:uid="{90C6BA9C-25CB-472C-8156-7A5A51B934BE}"/>
    <hyperlink ref="D877" r:id="rId2166" xr:uid="{C7CF0DF9-9251-4040-96AF-EA090FF2F81E}"/>
    <hyperlink ref="D878" r:id="rId2167" xr:uid="{21F0E5C3-3BF2-4782-AEEA-B296CD66962B}"/>
    <hyperlink ref="D879" r:id="rId2168" xr:uid="{5F89D4FE-3444-4B35-92F6-1A572B8611A5}"/>
    <hyperlink ref="D880" r:id="rId2169" xr:uid="{117143A8-20BD-4134-8CF5-CB968411729D}"/>
    <hyperlink ref="D881" r:id="rId2170" xr:uid="{10678C68-4AA2-435D-8D3E-E0D9AE8B73E8}"/>
    <hyperlink ref="D882" r:id="rId2171" xr:uid="{F1E8A681-EA7C-4952-B7E3-BA241DBB5EE1}"/>
    <hyperlink ref="D883" r:id="rId2172" xr:uid="{D96D7F5D-8D0D-4895-8D4D-F89FE1F22BCD}"/>
    <hyperlink ref="D884" r:id="rId2173" xr:uid="{9CE96D05-38BC-4A2B-BCD0-C37430B04695}"/>
    <hyperlink ref="D885" r:id="rId2174" xr:uid="{BB118778-D786-47B2-AC6A-B904F273DB24}"/>
    <hyperlink ref="D886" r:id="rId2175" xr:uid="{8BEF7245-BADF-422F-9812-21EBD8DFA82B}"/>
    <hyperlink ref="D887" r:id="rId2176" xr:uid="{7BB1A088-0FF6-4DC4-9395-A34756714570}"/>
    <hyperlink ref="D888" r:id="rId2177" xr:uid="{C76AA6D3-5A58-4FD2-8A49-CB1514CE422C}"/>
    <hyperlink ref="D889" r:id="rId2178" xr:uid="{2FE86A49-FE82-4E59-860C-666670279D4C}"/>
    <hyperlink ref="D890" r:id="rId2179" xr:uid="{A3099F65-0F75-4460-BD9E-84F233DE6325}"/>
    <hyperlink ref="D891" r:id="rId2180" xr:uid="{90E0E90A-4006-464B-8A93-667451068E4E}"/>
    <hyperlink ref="D896" r:id="rId2181" xr:uid="{29B87393-8954-4E07-B3F8-3129D818B779}"/>
    <hyperlink ref="D897" r:id="rId2182" xr:uid="{683B0EEE-0454-4327-90B6-CA3FF4E1BC99}"/>
    <hyperlink ref="D898" r:id="rId2183" xr:uid="{0DA7E8F7-52DD-4FDA-BA2F-6B91E09DEC9E}"/>
    <hyperlink ref="D899" r:id="rId2184" xr:uid="{24637DC5-4520-472D-B459-FED383D396FD}"/>
    <hyperlink ref="D900" r:id="rId2185" xr:uid="{F3DFEBE4-7580-4612-A3FA-06DB6F180E44}"/>
    <hyperlink ref="D901" r:id="rId2186" xr:uid="{8E9A74C7-86D7-4B69-A92A-56B592DC234A}"/>
    <hyperlink ref="D902" r:id="rId2187" xr:uid="{E8A7D938-2867-4829-AC38-53D6FB34CAD9}"/>
    <hyperlink ref="D903" r:id="rId2188" xr:uid="{064743BB-424E-4213-94F6-8EDF7732B4E3}"/>
    <hyperlink ref="D904" r:id="rId2189" xr:uid="{ADA712CA-00E2-4978-B016-3AC5276151A4}"/>
    <hyperlink ref="D905" r:id="rId2190" xr:uid="{BF0E1A7D-1BA0-4162-ADE9-48023E2390A7}"/>
    <hyperlink ref="D906" r:id="rId2191" xr:uid="{1FF9A6C0-8909-4067-A25C-912ADE491085}"/>
    <hyperlink ref="D907" r:id="rId2192" xr:uid="{92A4D47C-135C-4739-859D-FA0CAEBC5EF0}"/>
    <hyperlink ref="D908" r:id="rId2193" xr:uid="{C4C3995E-9235-4AA0-89E8-1F7E9A934DDC}"/>
    <hyperlink ref="D909" r:id="rId2194" xr:uid="{6DCBAE0A-7DDE-466A-BA48-10E9B37DAE07}"/>
    <hyperlink ref="D910" r:id="rId2195" xr:uid="{48404481-E700-473B-A377-63D247C661BD}"/>
    <hyperlink ref="D911" r:id="rId2196" xr:uid="{A1829872-144A-4268-8732-29D4733C4F76}"/>
    <hyperlink ref="D912" r:id="rId2197" xr:uid="{113E808F-32DA-4293-94FD-320372B578BB}"/>
    <hyperlink ref="D913" r:id="rId2198" xr:uid="{80FDDE91-A19E-401D-8071-EE00436ED4A7}"/>
    <hyperlink ref="D914" r:id="rId2199" xr:uid="{69A3D73A-5391-457E-BD42-B74B8672E0E3}"/>
    <hyperlink ref="D915" r:id="rId2200" xr:uid="{F20E94F9-2094-4E58-BC69-24CEDD5EBE57}"/>
    <hyperlink ref="D916" r:id="rId2201" xr:uid="{F8229F0C-6D3A-42B4-AC30-3EDF2E7869CD}"/>
    <hyperlink ref="D917" r:id="rId2202" xr:uid="{ECDF4B77-3089-409C-B112-B2E371C39846}"/>
    <hyperlink ref="D918" r:id="rId2203" xr:uid="{938E7F28-DF04-4C92-AAB6-72147870ED61}"/>
    <hyperlink ref="D919" r:id="rId2204" xr:uid="{E64A81CA-EFC0-4390-A909-2685386761EA}"/>
    <hyperlink ref="D920" r:id="rId2205" xr:uid="{236DA5CA-3EA2-4C98-97B5-741B5D9AA75E}"/>
    <hyperlink ref="D921" r:id="rId2206" xr:uid="{FC6B7823-8D3E-45C8-B024-8C9EBA304872}"/>
    <hyperlink ref="D922" r:id="rId2207" xr:uid="{D3EB8D5B-4910-4BA8-8E39-3BDBC8181631}"/>
    <hyperlink ref="D926" r:id="rId2208" xr:uid="{F186DA66-B861-47BC-BCC0-8EFBA084E663}"/>
    <hyperlink ref="D927" r:id="rId2209" xr:uid="{2655436C-EB64-480E-8061-1B551F8EC51F}"/>
    <hyperlink ref="D928" r:id="rId2210" xr:uid="{F33F6DE7-3750-4B87-9682-9A1615613FCB}"/>
    <hyperlink ref="D929" r:id="rId2211" xr:uid="{FD918623-D5F6-4936-8A03-74EEF2C432D4}"/>
    <hyperlink ref="D930" r:id="rId2212" xr:uid="{A412AFD3-3A5C-46FA-BEAB-4FCFDCE283FE}"/>
    <hyperlink ref="D931" r:id="rId2213" xr:uid="{4EDE1098-923C-4F0D-A108-7A9B74884DC1}"/>
    <hyperlink ref="D932" r:id="rId2214" xr:uid="{C465955F-44BE-4DE2-8C3E-A18D5F2F224F}"/>
    <hyperlink ref="D933" r:id="rId2215" xr:uid="{E10D9ED1-559F-4FDF-A6AB-5A3A380E50A8}"/>
    <hyperlink ref="D934" r:id="rId2216" xr:uid="{08CDFA5F-66C0-42DF-BDA2-F78858B3EC67}"/>
    <hyperlink ref="D935" r:id="rId2217" xr:uid="{00FF83AF-8A3A-4C20-BE98-06018CA59FCD}"/>
    <hyperlink ref="D936" r:id="rId2218" xr:uid="{2CF11025-9C80-4A33-8F65-19A054887682}"/>
    <hyperlink ref="D937" r:id="rId2219" xr:uid="{44EFFA86-2B25-4F5B-94EF-AC1C5FE7FE9B}"/>
    <hyperlink ref="D938" r:id="rId2220" xr:uid="{DE1E6139-61AB-4501-80CA-F14BD1EF7A10}"/>
    <hyperlink ref="D939" r:id="rId2221" xr:uid="{C762D657-D4FB-422D-BF01-75BA81AA31E4}"/>
    <hyperlink ref="D940" r:id="rId2222" xr:uid="{15593852-B946-4347-A7D0-A0C37DF09FFC}"/>
    <hyperlink ref="D941" r:id="rId2223" xr:uid="{A22BCBC3-8DE9-43EE-88BA-7FE33310F395}"/>
    <hyperlink ref="D942" r:id="rId2224" xr:uid="{4658A319-17DD-4535-AB3C-823520B06E2A}"/>
    <hyperlink ref="D943" r:id="rId2225" xr:uid="{BBA1D798-2CE8-4FDD-A11B-F3FAAA770495}"/>
    <hyperlink ref="D944" r:id="rId2226" xr:uid="{21BCF8BB-D3D7-484D-8930-590E5B691847}"/>
    <hyperlink ref="D945" r:id="rId2227" xr:uid="{8433528D-F09E-483E-93FD-9791DB8EE36B}"/>
    <hyperlink ref="D946" r:id="rId2228" xr:uid="{B469BA42-E028-4943-A4D2-2A493209A8DF}"/>
    <hyperlink ref="D947" r:id="rId2229" xr:uid="{23D34E41-09D8-4DDC-86DA-A85A3BC27CB1}"/>
    <hyperlink ref="D948" r:id="rId2230" xr:uid="{B9941643-0469-4828-BFC2-6F3975A7E5AE}"/>
    <hyperlink ref="D949" r:id="rId2231" xr:uid="{A1A3C9AF-42E7-4E17-95D5-786DDFA9FB38}"/>
    <hyperlink ref="D950" r:id="rId2232" xr:uid="{E022F682-CA34-4A0F-8CA5-59F0BEE7DD24}"/>
    <hyperlink ref="D951" r:id="rId2233" xr:uid="{1C056829-B0E0-43C7-B516-F5BF8E69ABD9}"/>
    <hyperlink ref="D952" r:id="rId2234" xr:uid="{1875A092-EB6C-43A4-9BB3-5D4CABBCFD5D}"/>
    <hyperlink ref="D956" r:id="rId2235" xr:uid="{9AB4926D-CC7F-4EE8-B5C1-2CB62ED79368}"/>
    <hyperlink ref="D957" r:id="rId2236" xr:uid="{BD1B4B53-F10D-4026-A72D-F4FA17C52EE8}"/>
    <hyperlink ref="D958" r:id="rId2237" xr:uid="{63689972-CC05-4211-AECF-68D400BC3CEC}"/>
    <hyperlink ref="D959" r:id="rId2238" xr:uid="{F5E17FB5-140F-4D48-B17D-566856BAFFE5}"/>
    <hyperlink ref="D960" r:id="rId2239" xr:uid="{4DD40FA2-2DD4-4B2B-9FBD-53A571C291EE}"/>
    <hyperlink ref="D961" r:id="rId2240" xr:uid="{6D9E19DF-026D-400F-AE67-17D76DF5046D}"/>
    <hyperlink ref="D962" r:id="rId2241" xr:uid="{D99FAA9E-5971-4782-A1CE-2F0E1C0A3192}"/>
    <hyperlink ref="D963" r:id="rId2242" xr:uid="{142F97B9-EEDC-4758-9ABF-F134F4FF286D}"/>
    <hyperlink ref="D964" r:id="rId2243" xr:uid="{F246B3C0-78E2-4899-8AD3-5634E095EBF2}"/>
    <hyperlink ref="D965" r:id="rId2244" xr:uid="{60518CB4-C52B-402E-AD60-4E80882F326A}"/>
    <hyperlink ref="D966" r:id="rId2245" xr:uid="{18A53554-10F2-49BE-8FB3-9E4CF8A7BBFF}"/>
    <hyperlink ref="D967" r:id="rId2246" xr:uid="{673B46F8-4EE9-47EF-998D-F4CB63B857C9}"/>
    <hyperlink ref="D968" r:id="rId2247" xr:uid="{D8DB43FF-6B00-465F-89CB-8276C4A333B9}"/>
    <hyperlink ref="D969" r:id="rId2248" xr:uid="{4D25EDA9-7977-48B3-BBE9-4774A3C95D02}"/>
    <hyperlink ref="D970" r:id="rId2249" xr:uid="{24B36641-195E-416E-9E74-89114BB094B4}"/>
    <hyperlink ref="D974" r:id="rId2250" xr:uid="{3A7EE83A-939D-4454-B434-A5EBC5B31C79}"/>
    <hyperlink ref="D975" r:id="rId2251" xr:uid="{86AF8888-8250-47B6-9359-B6C9E164C710}"/>
    <hyperlink ref="D976" r:id="rId2252" xr:uid="{44472DFB-AC3F-4AE3-9E8F-4AE44D1A429A}"/>
    <hyperlink ref="D977" r:id="rId2253" xr:uid="{63223201-703D-41EB-B42D-C3FD07AA8F30}"/>
    <hyperlink ref="D978" r:id="rId2254" xr:uid="{01B738DD-56AC-4927-B66F-CA8CCFDA5029}"/>
    <hyperlink ref="D979" r:id="rId2255" xr:uid="{FEEF38CC-723A-4311-8157-672237FB8E8D}"/>
    <hyperlink ref="D980" r:id="rId2256" xr:uid="{C238B9DD-3B7F-485D-A0DB-45BFB003F4C2}"/>
    <hyperlink ref="D981" r:id="rId2257" xr:uid="{57F4C5CE-0017-43BB-BE4F-6E28733248C6}"/>
    <hyperlink ref="D982" r:id="rId2258" xr:uid="{7D2516F4-48D6-46D3-902E-1219674C81D4}"/>
    <hyperlink ref="D983" r:id="rId2259" xr:uid="{3F510A76-F037-47C0-8AC6-7BEADEEC32D4}"/>
    <hyperlink ref="D984" r:id="rId2260" xr:uid="{8B4BAE09-503F-4D4F-9083-6E967C01F832}"/>
    <hyperlink ref="D985" r:id="rId2261" xr:uid="{C986513A-0C11-4880-A07E-EF2D88E8D66B}"/>
    <hyperlink ref="D986" r:id="rId2262" xr:uid="{14F706AA-1C70-4FAD-AD93-080F6705CDED}"/>
    <hyperlink ref="D987" r:id="rId2263" xr:uid="{78CA3F24-DF80-4F3D-B75A-A0D5B19C43B6}"/>
    <hyperlink ref="D988" r:id="rId2264" xr:uid="{D28F93FC-F8C9-45C2-ADC1-765CD17B1BD2}"/>
    <hyperlink ref="D989" r:id="rId2265" xr:uid="{03E8E078-138D-477C-9801-032DC54B98F8}"/>
    <hyperlink ref="D990" r:id="rId2266" xr:uid="{E56BA08E-5370-474A-811B-86893E66B853}"/>
    <hyperlink ref="D991" r:id="rId2267" xr:uid="{66749CE0-ED9C-410D-A108-076DD625360B}"/>
    <hyperlink ref="D992" r:id="rId2268" xr:uid="{978874D9-D720-4993-904D-BCFF91FA52D8}"/>
    <hyperlink ref="D993" r:id="rId2269" xr:uid="{619077BA-A0DB-4D49-9C20-4390B17DEDE1}"/>
    <hyperlink ref="D995" r:id="rId2270" xr:uid="{9648E1AC-F0A9-4CA5-856F-E631AC60659E}"/>
    <hyperlink ref="D996" r:id="rId2271" xr:uid="{129A63AB-F8F0-41A5-8D5F-CF5D5102BC2C}"/>
    <hyperlink ref="D997" r:id="rId2272" xr:uid="{6BADAC6D-1A9A-4915-89C2-C3379A1DACD9}"/>
    <hyperlink ref="D998" r:id="rId2273" xr:uid="{6C25008C-2B6A-4D77-A33D-B163465A55D4}"/>
    <hyperlink ref="D999" r:id="rId2274" xr:uid="{FF8C798C-5BA0-48F2-8D70-B25ECCEEC305}"/>
    <hyperlink ref="D1000" r:id="rId2275" xr:uid="{3B5FCE25-25E5-41DE-AFCD-4CCB7756BF45}"/>
    <hyperlink ref="D1001" r:id="rId2276" xr:uid="{BBF86D27-D4C8-46A3-AB7B-F29ED5B3F212}"/>
    <hyperlink ref="D1002" r:id="rId2277" xr:uid="{45593D62-CE63-4D5B-8AF4-E90F31B45F43}"/>
    <hyperlink ref="D1003" r:id="rId2278" xr:uid="{AB72E82A-5A66-4D1B-989A-BB78A541082F}"/>
    <hyperlink ref="D1004" r:id="rId2279" xr:uid="{B1ABCB63-288F-4BE1-9F62-07608906890E}"/>
    <hyperlink ref="D1005" r:id="rId2280" xr:uid="{9C491038-0EB7-465A-A4DC-5B6A1CB86A5B}"/>
    <hyperlink ref="D1006" r:id="rId2281" xr:uid="{CBAE94D0-0105-4EF7-80F7-8FB06946072F}"/>
    <hyperlink ref="D1007" r:id="rId2282" xr:uid="{21DDE9FF-D1B5-4664-8651-46A8C0E70E29}"/>
    <hyperlink ref="D1008" r:id="rId2283" xr:uid="{6C0107FE-0315-40F8-B444-83789CF2AF2A}"/>
    <hyperlink ref="D1009" r:id="rId2284" xr:uid="{79490A9D-D62B-4140-B9F8-BAA372B3757E}"/>
    <hyperlink ref="D1010" r:id="rId2285" xr:uid="{084AAF8A-42D0-4921-B25E-50FE5C6923BF}"/>
    <hyperlink ref="D1017" r:id="rId2286" xr:uid="{7E4D1788-25B4-4232-A8F0-18E3C08719A2}"/>
    <hyperlink ref="D1018" r:id="rId2287" xr:uid="{EEA76D53-1334-4F68-BDFE-0FC8BE0EB7F6}"/>
    <hyperlink ref="D1019" r:id="rId2288" xr:uid="{BA1A7F45-6BC0-4E8E-9D08-820848BD4C24}"/>
    <hyperlink ref="D1020" r:id="rId2289" xr:uid="{DD3B7790-1EF6-4463-A4D4-683FB5B626CE}"/>
    <hyperlink ref="D1028" r:id="rId2290" xr:uid="{48CAA120-983F-4309-824D-722D0D95C9A7}"/>
    <hyperlink ref="D1029" r:id="rId2291" xr:uid="{E778E51F-A60E-4F6B-BD42-8FD0317BCF0E}"/>
    <hyperlink ref="D1030" r:id="rId2292" xr:uid="{7C7CC272-833F-4415-9509-0D25E3F03040}"/>
    <hyperlink ref="D1031" r:id="rId2293" xr:uid="{3F58EE9B-290C-47E4-A7A6-785AE6772EF6}"/>
    <hyperlink ref="D1032" r:id="rId2294" xr:uid="{043BDFD7-6DF7-4AE4-B848-41AAC583F687}"/>
    <hyperlink ref="D1033" r:id="rId2295" xr:uid="{550E677D-E235-4348-928A-57F2430B4DBB}"/>
    <hyperlink ref="D1034" r:id="rId2296" xr:uid="{1E91E4D2-3D22-420D-9C22-3153706388C0}"/>
    <hyperlink ref="D1035" r:id="rId2297" xr:uid="{33B9B55B-18D1-4457-A2DA-FF2EE6D943F6}"/>
    <hyperlink ref="D1036" r:id="rId2298" xr:uid="{223AB8F5-C32B-4511-9543-E3DB00FE2698}"/>
    <hyperlink ref="D1037" r:id="rId2299" xr:uid="{BB73E49E-CA22-4923-817E-6C1D97B4918C}"/>
    <hyperlink ref="D1038" r:id="rId2300" xr:uid="{6A399096-B26A-4BD2-84B2-D228B1D07D12}"/>
    <hyperlink ref="D1039" r:id="rId2301" xr:uid="{7EC53BA6-6E4F-479A-9AAA-47D51A0CAFFD}"/>
    <hyperlink ref="D1040" r:id="rId2302" xr:uid="{0EB559F1-7DF9-4DC9-A739-C06E58343197}"/>
    <hyperlink ref="D1041" r:id="rId2303" xr:uid="{7063C74F-AEB3-4508-B50D-690FC48C43E7}"/>
    <hyperlink ref="D1042" r:id="rId2304" xr:uid="{41D85BC1-0C8A-456A-B5DC-D3434EC120E5}"/>
    <hyperlink ref="D1043" r:id="rId2305" xr:uid="{4D2FF369-62E1-4E73-9AFE-D5ADFC870C50}"/>
    <hyperlink ref="D1044" r:id="rId2306" xr:uid="{53182AC0-68BE-4F66-BD28-61ECC2C526C1}"/>
    <hyperlink ref="D1045" r:id="rId2307" xr:uid="{975FEC5D-4230-436B-8BCD-038FF786A566}"/>
    <hyperlink ref="D1046" r:id="rId2308" xr:uid="{65C8AED7-303C-4EB1-AF86-D44E9F3A9E04}"/>
    <hyperlink ref="D1047" r:id="rId2309" xr:uid="{A6DF28C3-6F1B-4D35-8436-A9C494E2CFE0}"/>
    <hyperlink ref="D1048" r:id="rId2310" xr:uid="{59CAC09D-B17A-40BB-A4F1-7C7FA6B37212}"/>
    <hyperlink ref="D1049" r:id="rId2311" xr:uid="{B8CE684A-1686-4CC7-A109-00A6E5F39D95}"/>
    <hyperlink ref="D1052" r:id="rId2312" xr:uid="{699B6057-A0F3-49B2-A8BA-79D0AB57C461}"/>
    <hyperlink ref="D1053" r:id="rId2313" xr:uid="{54A90924-ED88-407B-84B8-8B37259FED04}"/>
    <hyperlink ref="D1054" r:id="rId2314" xr:uid="{A0BD069D-CE26-4317-99AE-27D7E139B878}"/>
    <hyperlink ref="D1055" r:id="rId2315" xr:uid="{5CD6EE12-3CB2-476A-B6A9-58D3B93BFA97}"/>
    <hyperlink ref="D1056" r:id="rId2316" xr:uid="{F61726EE-78B2-4A35-9AF5-F798E57D94C4}"/>
    <hyperlink ref="D1057" r:id="rId2317" xr:uid="{D2980EF3-5324-451C-BA41-4D5DF5433FDD}"/>
    <hyperlink ref="D1058" r:id="rId2318" xr:uid="{2A967B8C-C94A-4980-8BBB-1A649C315D5D}"/>
    <hyperlink ref="D1059" r:id="rId2319" xr:uid="{323F1F9B-114D-4DF5-832E-809DE253F6E7}"/>
    <hyperlink ref="D1062" r:id="rId2320" xr:uid="{C709325D-8FC8-4BE2-A0F5-D28A5625C5C5}"/>
    <hyperlink ref="D1063" r:id="rId2321" xr:uid="{7EFFC040-2510-4000-9B1B-7DEC340AC41C}"/>
    <hyperlink ref="D1064" r:id="rId2322" xr:uid="{1DB6DDC9-2F7C-44B4-BEA8-EC8B2AC8694D}"/>
    <hyperlink ref="D1065" r:id="rId2323" xr:uid="{24C7CE01-50BB-49B4-A935-66038C0191FF}"/>
    <hyperlink ref="D1066" r:id="rId2324" xr:uid="{F75D18DA-EEF0-48BD-9405-AF6C165053DF}"/>
    <hyperlink ref="D1067" r:id="rId2325" xr:uid="{FB0B0F50-C944-4A90-9697-6CDB7A1029B2}"/>
    <hyperlink ref="D1068" r:id="rId2326" xr:uid="{4684C959-2E27-42D0-A3EE-A7280C3E0F65}"/>
    <hyperlink ref="D1069" r:id="rId2327" xr:uid="{5184D7A1-935B-4796-883E-AC0134F98799}"/>
    <hyperlink ref="D1070" r:id="rId2328" xr:uid="{BA64AFE0-F94A-44D1-9D55-B9C6CBA169E7}"/>
    <hyperlink ref="D1071" r:id="rId2329" xr:uid="{5F416A27-9817-4091-8C19-4D6F25D968A8}"/>
    <hyperlink ref="D1072" r:id="rId2330" xr:uid="{05C00B81-86AE-402E-94C3-E7273F0546A5}"/>
    <hyperlink ref="D1075" r:id="rId2331" xr:uid="{00E64298-ACA6-4B89-97C0-D48208503B5A}"/>
    <hyperlink ref="D1076" r:id="rId2332" xr:uid="{2DF982A5-9970-4700-8107-40C1737233AA}"/>
    <hyperlink ref="D1079" r:id="rId2333" xr:uid="{103F1091-8198-4C8E-9259-E517F96F5C62}"/>
    <hyperlink ref="D1080" r:id="rId2334" xr:uid="{B4EF2998-B2C4-4279-AA40-9EB13836BB4F}"/>
    <hyperlink ref="D1081" r:id="rId2335" xr:uid="{A4BC2364-E1B8-4444-A544-8CC263272EAC}"/>
    <hyperlink ref="D1082" r:id="rId2336" xr:uid="{D575D22F-6F27-4CA5-869E-947B62518575}"/>
    <hyperlink ref="D1083" r:id="rId2337" xr:uid="{EF92FC20-6542-4852-8E24-2B47E73C2ED4}"/>
    <hyperlink ref="D1084" r:id="rId2338" xr:uid="{B0DAA0EC-0FF0-47A1-8ED3-BF10719657F0}"/>
    <hyperlink ref="D1085" r:id="rId2339" xr:uid="{56DBE42C-2DA9-4833-8023-BD075C57CF21}"/>
    <hyperlink ref="D1086" r:id="rId2340" xr:uid="{5848AF38-DDBF-4044-AABE-A473669BD13B}"/>
    <hyperlink ref="D1087" r:id="rId2341" xr:uid="{2CDA5BB1-B8E9-4A50-96CB-5115C4A7C189}"/>
    <hyperlink ref="D1088" r:id="rId2342" xr:uid="{0AA471D1-BD7B-403B-82B9-B05B02B52F45}"/>
    <hyperlink ref="D1089" r:id="rId2343" xr:uid="{4D37F1E6-40C1-4873-A1B9-64326026F723}"/>
    <hyperlink ref="D1090" r:id="rId2344" xr:uid="{34C4B458-3952-47ED-8CF1-E3D3747BE3D7}"/>
    <hyperlink ref="D1091" r:id="rId2345" xr:uid="{75A940BD-1FD7-44AA-BD2A-9905EE9CD519}"/>
    <hyperlink ref="D1092" r:id="rId2346" xr:uid="{115CAD6F-6B2B-47B2-961E-520E2D4079CD}"/>
    <hyperlink ref="D1093" r:id="rId2347" xr:uid="{C3E1DFD8-1C2B-48C4-B1FC-724AA7029864}"/>
    <hyperlink ref="D1094" r:id="rId2348" xr:uid="{CF4C7D7D-59E5-494C-8DCC-B0AA88558250}"/>
    <hyperlink ref="D1095" r:id="rId2349" xr:uid="{DF371A8C-7F01-4733-BA84-35534EE05896}"/>
    <hyperlink ref="D1096" r:id="rId2350" xr:uid="{A73990C4-BFA6-43BB-90CA-A3B5846691F0}"/>
    <hyperlink ref="D1097" r:id="rId2351" xr:uid="{C3926EFC-447E-4E2C-90B0-C09ADC8EDC7D}"/>
    <hyperlink ref="D1098" r:id="rId2352" xr:uid="{DFFCDC0E-B4A2-4D25-8AB1-A98D66D77F45}"/>
    <hyperlink ref="D1101" r:id="rId2353" xr:uid="{3610ECA8-DE14-4BD8-8632-34AFD3A7CDD8}"/>
    <hyperlink ref="D1102" r:id="rId2354" xr:uid="{ABFB840D-EDA2-4D24-95CE-D839645793FC}"/>
    <hyperlink ref="D1103" r:id="rId2355" xr:uid="{6C5294F6-EFAE-4DAA-BD83-41D5854A6401}"/>
    <hyperlink ref="D1105" r:id="rId2356" xr:uid="{3F58BB41-508F-4E34-8758-6337AC81653C}"/>
    <hyperlink ref="D1106" r:id="rId2357" xr:uid="{78F69257-E491-4A5A-A487-E7ABF6C40E52}"/>
    <hyperlink ref="D1108" r:id="rId2358" xr:uid="{FE53E9CB-C1A8-4B35-930F-7FB11DB22D58}"/>
    <hyperlink ref="D1109" r:id="rId2359" xr:uid="{1978A5FC-F588-4161-8D03-E065CAD5BBEE}"/>
    <hyperlink ref="D1111" r:id="rId2360" xr:uid="{FDE792AC-6D55-4785-A4B2-2B5B80AACF83}"/>
    <hyperlink ref="D1112" r:id="rId2361" xr:uid="{33CA423A-2AE7-4382-9371-297BF4233955}"/>
    <hyperlink ref="D1113" r:id="rId2362" xr:uid="{96FF4075-7E3A-4A4C-A1B4-800FD19972E7}"/>
    <hyperlink ref="D1114" r:id="rId2363" xr:uid="{DDC2E0F7-2338-4F36-9939-63CE2D30BF5A}"/>
    <hyperlink ref="D1115" r:id="rId2364" xr:uid="{D4F3A8C2-797D-43E9-804D-C3A62E043712}"/>
    <hyperlink ref="D1116" r:id="rId2365" xr:uid="{A65B6DA5-D70B-44B7-AB52-7AD61AB48F6A}"/>
    <hyperlink ref="D1117" r:id="rId2366" xr:uid="{C016D85D-FA12-4C00-8612-F775F747FE0C}"/>
    <hyperlink ref="D1118" r:id="rId2367" xr:uid="{84587F46-F53D-4EF0-A735-50CA41D657D8}"/>
    <hyperlink ref="D1119" r:id="rId2368" xr:uid="{F7D2B65A-2FCE-4FBA-94A3-735E1872D9C0}"/>
    <hyperlink ref="D1121" r:id="rId2369" xr:uid="{3E6B697B-AD84-4FCC-9C7A-6E192108F117}"/>
    <hyperlink ref="D1122" r:id="rId2370" xr:uid="{7850807D-B602-4A66-B6B9-6DAB392ACF1F}"/>
    <hyperlink ref="D1123" r:id="rId2371" xr:uid="{ACA5FEB0-C6D6-4A8E-ACC8-50E7C4D0833E}"/>
    <hyperlink ref="D1124" r:id="rId2372" xr:uid="{63DFD517-4A90-4992-BA71-19194C4FA78E}"/>
    <hyperlink ref="D1125" r:id="rId2373" xr:uid="{E57F729B-2801-40AD-A6A1-1718678ACB21}"/>
    <hyperlink ref="D1126" r:id="rId2374" xr:uid="{FFF3EDB2-8D0A-4CC1-A966-8CFD90E8DD17}"/>
    <hyperlink ref="D1127" r:id="rId2375" xr:uid="{84D5F228-6BD4-4776-90E9-57FCB540E182}"/>
    <hyperlink ref="D1128" r:id="rId2376" xr:uid="{619C39A4-E552-4DE1-85B2-6501CB4A9189}"/>
    <hyperlink ref="D1129" r:id="rId2377" xr:uid="{7062692E-BB19-46D9-BFAE-4B535904DADE}"/>
    <hyperlink ref="D1130" r:id="rId2378" xr:uid="{5DC7C15A-1489-4DE3-A01C-BA92A42575FF}"/>
    <hyperlink ref="D1141" r:id="rId2379" xr:uid="{5113385B-9AB7-4C91-B011-0847E44FAD64}"/>
    <hyperlink ref="D1142" r:id="rId2380" xr:uid="{71802FAC-B181-4959-9805-7E7CE8822696}"/>
    <hyperlink ref="D1143" r:id="rId2381" xr:uid="{EF4ED38E-57EF-4054-9BD0-4869FB19C0AF}"/>
    <hyperlink ref="D1144" r:id="rId2382" xr:uid="{1DEF7C75-CECB-4F1C-A49C-A6C062833C4A}"/>
    <hyperlink ref="D1145" r:id="rId2383" xr:uid="{4F70AD3E-147D-4116-BF02-5E1F4EFEC3E1}"/>
    <hyperlink ref="D1147" r:id="rId2384" xr:uid="{0438020E-B938-4AC4-843E-3CF6DE10E9C7}"/>
    <hyperlink ref="D1148" r:id="rId2385" xr:uid="{50DCACDF-A312-41DC-B32C-43B069D52A07}"/>
    <hyperlink ref="D1149" r:id="rId2386" xr:uid="{56C221B6-46E5-4B1A-B7EA-445CF38C1BFC}"/>
    <hyperlink ref="D1152" r:id="rId2387" xr:uid="{2E71489A-D88A-42E1-B592-FC225FF6E959}"/>
    <hyperlink ref="D1153" r:id="rId2388" xr:uid="{3C5E93AB-287E-49EC-B8B7-0CFD7220A7DC}"/>
    <hyperlink ref="D1158" r:id="rId2389" xr:uid="{FECD62A9-65E7-428B-A768-28F622F322AB}"/>
    <hyperlink ref="D1161" r:id="rId2390" xr:uid="{26E2610A-1CD1-4486-8B35-DFAE96A20EAC}"/>
    <hyperlink ref="D1162" r:id="rId2391" xr:uid="{D8314E25-1879-43BB-AEEE-0236D680B4E7}"/>
    <hyperlink ref="D1163" r:id="rId2392" xr:uid="{1602DBA4-6FAF-4692-99F3-A7A861899805}"/>
    <hyperlink ref="D1164" r:id="rId2393" xr:uid="{D6404D62-F09F-49FE-99C9-2D5971F62594}"/>
    <hyperlink ref="D1165" r:id="rId2394" xr:uid="{DCDDEE79-5B6B-4778-A799-759263B6CF4C}"/>
    <hyperlink ref="D1166" r:id="rId2395" xr:uid="{800CB18A-7C9D-4CA8-9B14-3D0402406319}"/>
    <hyperlink ref="D1167" r:id="rId2396" xr:uid="{FFCBA12D-D79E-4E48-AA0A-30AD3703F717}"/>
    <hyperlink ref="D1168" r:id="rId2397" xr:uid="{51083704-44CE-4794-9FD6-9C7BD4BFB27D}"/>
    <hyperlink ref="D1169" r:id="rId2398" xr:uid="{010B5F6F-43EC-4376-813D-F2585F736098}"/>
    <hyperlink ref="D1170" r:id="rId2399" xr:uid="{B6366509-B772-4FA0-BE4C-F6A6B2A0E46D}"/>
    <hyperlink ref="D1171" r:id="rId2400" xr:uid="{7B1F690A-3113-46EE-9D8B-F99B4640785E}"/>
    <hyperlink ref="D1172" r:id="rId2401" xr:uid="{6846EC0F-E4AC-454E-8DD2-020A07499CD5}"/>
    <hyperlink ref="D1173" r:id="rId2402" xr:uid="{E043FC4A-F495-4101-BA79-07CBB51943B0}"/>
    <hyperlink ref="D1174" r:id="rId2403" xr:uid="{0897226B-622E-4BF1-B0BE-8EF83F015968}"/>
    <hyperlink ref="D1175" r:id="rId2404" xr:uid="{48B15B72-8CD2-4C87-9613-B1D0BED0BF1A}"/>
    <hyperlink ref="D1176" r:id="rId2405" xr:uid="{1D908772-ABF5-411C-B003-099C411CE88B}"/>
    <hyperlink ref="D1177" r:id="rId2406" xr:uid="{61568D3A-54DD-4813-A95F-27E9DE44A4E8}"/>
    <hyperlink ref="D1178" r:id="rId2407" xr:uid="{608D48BD-4A69-40F8-AD0F-5148727140BD}"/>
    <hyperlink ref="D1179" r:id="rId2408" xr:uid="{EDEEE7CF-592E-4AAF-8D6D-82391286BC4A}"/>
    <hyperlink ref="D1180" r:id="rId2409" xr:uid="{7A6C2DA7-2D05-447B-824D-49BF4D41FC38}"/>
    <hyperlink ref="D1181" r:id="rId2410" xr:uid="{A30C36DD-1C7B-48C6-8782-DED72E7CE3F3}"/>
    <hyperlink ref="D1183" r:id="rId2411" xr:uid="{F62A37EC-135A-4D2D-B03E-E107E2F8339B}"/>
    <hyperlink ref="D1184" r:id="rId2412" xr:uid="{981A6327-9C63-4585-9F11-AA0569ECFAF6}"/>
    <hyperlink ref="D1185" r:id="rId2413" xr:uid="{D07735EF-E88E-4523-B10C-E6056CF0449F}"/>
    <hyperlink ref="D1186" r:id="rId2414" xr:uid="{6F29F289-250C-4ED0-9CCA-322CC7B6681E}"/>
    <hyperlink ref="D1187" r:id="rId2415" xr:uid="{C7592099-E4A2-4256-801B-897120EDB8DD}"/>
    <hyperlink ref="D1188" r:id="rId2416" xr:uid="{3CBB6F5E-623A-4EB5-AE7C-8907D9FEACD6}"/>
    <hyperlink ref="D1189" r:id="rId2417" xr:uid="{9E48D15D-8E0F-47DA-B2B6-F08142E74E31}"/>
    <hyperlink ref="D1190" r:id="rId2418" xr:uid="{810EB3D3-FE70-49B4-91F0-70112B0373C8}"/>
    <hyperlink ref="D1201" r:id="rId2419" xr:uid="{4E775857-86CD-4158-B294-E6357AB84682}"/>
    <hyperlink ref="D1202" r:id="rId2420" xr:uid="{FF80ADCE-B96C-458D-904F-1D6955332848}"/>
    <hyperlink ref="D1203" r:id="rId2421" xr:uid="{B8C9CF11-F81E-440D-A92A-4AE0ADC38EFD}"/>
    <hyperlink ref="D1207" r:id="rId2422" xr:uid="{6BF1DEDC-3637-4B5F-94E1-625885352852}"/>
    <hyperlink ref="D1208" r:id="rId2423" xr:uid="{07AFE62C-C90B-4AF2-A0AE-7290BED2441D}"/>
    <hyperlink ref="D1209" r:id="rId2424" xr:uid="{90B59747-04BB-46D2-A655-9D5C4D6B748E}"/>
    <hyperlink ref="D1212" r:id="rId2425" xr:uid="{861B43CB-5B06-4026-84BF-923BE4172683}"/>
    <hyperlink ref="D1213" r:id="rId2426" xr:uid="{FBB3C127-1B5A-40D3-A819-CF0541B8D3CE}"/>
    <hyperlink ref="D1214" r:id="rId2427" xr:uid="{8AF7116A-3755-4DCD-8DDB-20F3D2C82E9F}"/>
    <hyperlink ref="D1215" r:id="rId2428" xr:uid="{39708705-A64D-4EA2-9DDB-E7EE4BB781CA}"/>
    <hyperlink ref="D1216" r:id="rId2429" xr:uid="{125A692E-7F61-4DA0-8D01-B94EBDE89B0D}"/>
    <hyperlink ref="D1217" r:id="rId2430" xr:uid="{91CF67EA-321D-416E-9E9F-EA1BBAD87D3D}"/>
    <hyperlink ref="D1218" r:id="rId2431" xr:uid="{636EB20E-1DDA-4B09-A5CB-FA55BAB618AC}"/>
    <hyperlink ref="D1219" r:id="rId2432" xr:uid="{E4A8CC00-AFFF-41C1-98FC-79791D33273E}"/>
    <hyperlink ref="D1220" r:id="rId2433" xr:uid="{B58432FA-01B3-4C78-AFC5-8B9691ABF68A}"/>
    <hyperlink ref="D1221" r:id="rId2434" xr:uid="{F203A6CC-2DB2-4CB2-8125-515133FB421E}"/>
    <hyperlink ref="D1222" r:id="rId2435" xr:uid="{B6897F3A-D6AD-454F-B4B2-C4485ED41F8D}"/>
    <hyperlink ref="D1223" r:id="rId2436" xr:uid="{B8732C4B-4ED0-49A1-A1E5-B8B8D0722767}"/>
    <hyperlink ref="D1226" r:id="rId2437" xr:uid="{1474ABA1-60E6-45CD-910C-E918D054F1F7}"/>
    <hyperlink ref="D1227" r:id="rId2438" xr:uid="{81329F7F-4B81-4BCE-9469-CAEB557469F7}"/>
    <hyperlink ref="D1228" r:id="rId2439" xr:uid="{320C9394-9CDA-450B-BDDF-5D08861720DC}"/>
    <hyperlink ref="D1232" r:id="rId2440" xr:uid="{93F58CED-2A81-4059-AA13-32B67A9BAF8B}"/>
    <hyperlink ref="D1235" r:id="rId2441" xr:uid="{C9649342-F585-43DD-A896-96DAD5F05DEF}"/>
    <hyperlink ref="D1236" r:id="rId2442" xr:uid="{EB7D5784-3400-4BC5-8564-0343671812B4}"/>
    <hyperlink ref="D1237" r:id="rId2443" xr:uid="{045EC3BC-30DF-426B-A20B-49C1729BEC38}"/>
    <hyperlink ref="D1238" r:id="rId2444" xr:uid="{72D25F04-12BA-472C-8100-0329FEF10257}"/>
    <hyperlink ref="D1239" r:id="rId2445" xr:uid="{18FB0D5F-71B0-4F36-B386-7A72D14D3306}"/>
    <hyperlink ref="D1240" r:id="rId2446" xr:uid="{D9687A9F-80E4-47ED-9D25-C93E80437056}"/>
    <hyperlink ref="D1241" r:id="rId2447" xr:uid="{CBB58C3F-1CD3-433A-9F87-4C16981A9624}"/>
    <hyperlink ref="D1242" r:id="rId2448" xr:uid="{06D26F47-92F5-4CD9-A386-283767F2F3D5}"/>
    <hyperlink ref="D1243" r:id="rId2449" xr:uid="{B4947228-E667-41AF-B977-4B5C3A4A0C06}"/>
    <hyperlink ref="D1244" r:id="rId2450" xr:uid="{9ABAAA12-A916-4434-BFC8-34864B0C625B}"/>
    <hyperlink ref="D1245" r:id="rId2451" xr:uid="{678B4D91-89AE-4F4A-9401-13542F6047E8}"/>
    <hyperlink ref="D1246" r:id="rId2452" xr:uid="{392E20BB-E32F-4CCC-B1EE-B8E6640F77FB}"/>
    <hyperlink ref="D1247" r:id="rId2453" xr:uid="{815A7AC5-70AF-4522-A56A-10103FD6A01B}"/>
    <hyperlink ref="D1248" r:id="rId2454" xr:uid="{C02957F5-63D7-4966-B67A-0E20DD24EF9B}"/>
    <hyperlink ref="D1249" r:id="rId2455" xr:uid="{6DD0345F-ADF1-4B8F-8A2C-30AECE9C12A5}"/>
    <hyperlink ref="D1250" r:id="rId2456" xr:uid="{6E4C3BE0-DB8D-47C1-BDE3-9B473C1CC991}"/>
    <hyperlink ref="D1251" r:id="rId2457" xr:uid="{010A8960-2457-4423-815D-24ED560CCB1A}"/>
    <hyperlink ref="D1252" r:id="rId2458" xr:uid="{17BFD657-C063-4E01-93C9-A33B49045996}"/>
    <hyperlink ref="D1253" r:id="rId2459" xr:uid="{A7456E03-0E22-4F15-A252-0687C37F8131}"/>
    <hyperlink ref="D1254" r:id="rId2460" xr:uid="{E2DEA0F4-E967-476B-9A7E-EDBFEF5864D6}"/>
    <hyperlink ref="D1255" r:id="rId2461" xr:uid="{93F97446-1253-4396-9A78-A97C38CA3B49}"/>
    <hyperlink ref="D1256" r:id="rId2462" xr:uid="{10515872-325B-4D5F-A30F-75DC42A9D107}"/>
    <hyperlink ref="D1257" r:id="rId2463" xr:uid="{17736F65-2DEB-4BA6-BF36-C6EAD038EABA}"/>
    <hyperlink ref="D1258" r:id="rId2464" xr:uid="{E5F631A9-C85E-4A0A-BC6F-C40CD0F6740C}"/>
    <hyperlink ref="D1259" r:id="rId2465" xr:uid="{CCB52BD7-ABA6-4532-BC77-EDF4E755D60F}"/>
    <hyperlink ref="D1260" r:id="rId2466" xr:uid="{1A629006-C64C-43A5-8CD9-CEDEFF272653}"/>
    <hyperlink ref="D1263" r:id="rId2467" xr:uid="{E4DD4ABB-0A52-4A76-894F-8C83607B5D8B}"/>
    <hyperlink ref="D1264" r:id="rId2468" xr:uid="{12C17586-CA5B-4229-ADD8-CC9F040A8DC7}"/>
    <hyperlink ref="D1265" r:id="rId2469" xr:uid="{E5CB2F29-F3EC-4E1E-8BDB-854942E3F7AB}"/>
    <hyperlink ref="D1266" r:id="rId2470" xr:uid="{A204ED64-3547-40B8-B8E8-C045B34681CA}"/>
    <hyperlink ref="D1267" r:id="rId2471" xr:uid="{C74010D5-4ABE-4B6F-8174-50ADAE7960A3}"/>
    <hyperlink ref="D1268" r:id="rId2472" xr:uid="{B230EAA6-075B-441E-8352-7CE2A2151E96}"/>
    <hyperlink ref="D1269" r:id="rId2473" xr:uid="{5666AB30-1749-4AEE-AD0A-85C4ABDC9C77}"/>
    <hyperlink ref="D1270" r:id="rId2474" xr:uid="{AC4E0705-28C4-48D9-BBD0-047459DCA0F5}"/>
    <hyperlink ref="D1271" r:id="rId2475" xr:uid="{324300F0-63FB-4C23-B52A-2D3567714090}"/>
    <hyperlink ref="D1272" r:id="rId2476" xr:uid="{796D58CF-ED40-4F2B-8C44-6D6D8CE6D9EA}"/>
    <hyperlink ref="D1273" r:id="rId2477" xr:uid="{8EB2D1D9-D1BE-4DEE-844C-5018939995CC}"/>
    <hyperlink ref="D1274" r:id="rId2478" xr:uid="{02F0ECA3-3141-486A-8149-702AA069442C}"/>
    <hyperlink ref="D1275" r:id="rId2479" xr:uid="{49DDB3B4-9A87-468E-9604-9280DC6765EB}"/>
    <hyperlink ref="D1276" r:id="rId2480" xr:uid="{40552C78-3980-4495-BD7F-4451410F2DEE}"/>
    <hyperlink ref="D1277" r:id="rId2481" xr:uid="{5BE38AD9-7358-464D-A8A6-E16DCF6393D2}"/>
    <hyperlink ref="D1278" r:id="rId2482" xr:uid="{0AAD42C3-A94D-4415-B839-06F5A86036B6}"/>
    <hyperlink ref="D1279" r:id="rId2483" xr:uid="{2766432C-4FF7-46F2-9B32-6310A641337C}"/>
    <hyperlink ref="D1280" r:id="rId2484" xr:uid="{FC8C2238-E14B-415A-8E78-C007C1208448}"/>
    <hyperlink ref="D1285" r:id="rId2485" xr:uid="{7E185553-01E0-4AB4-AD02-0A449B7BF15B}"/>
    <hyperlink ref="D1287" r:id="rId2486" xr:uid="{E7119EA8-B7C3-47AF-9F78-BADA16B4925A}"/>
    <hyperlink ref="D1288" r:id="rId2487" xr:uid="{586162EB-7FF5-4931-B6DA-F6036BFC6BCC}"/>
    <hyperlink ref="D1289" r:id="rId2488" xr:uid="{4D33C1A5-C94B-449E-BB7C-BD634F670079}"/>
    <hyperlink ref="D1290" r:id="rId2489" xr:uid="{F713F95E-90C8-42C1-8033-913A2C8FD218}"/>
    <hyperlink ref="D1291" r:id="rId2490" xr:uid="{CA4F90D3-2472-4FB0-967B-8C1664BA9ABC}"/>
    <hyperlink ref="D1292" r:id="rId2491" xr:uid="{EA462560-4E07-46FC-A0D8-2494E227A2AB}"/>
    <hyperlink ref="D1295" r:id="rId2492" xr:uid="{4F2DA574-F8AC-43EF-9B45-370EA7B969E6}"/>
    <hyperlink ref="D1296" r:id="rId2493" xr:uid="{B06C60C7-30AB-4C2C-BF1E-B93B041DB54C}"/>
    <hyperlink ref="D1297" r:id="rId2494" xr:uid="{B64739A7-825F-461E-AA3C-41C2CB4A7692}"/>
    <hyperlink ref="D1301" r:id="rId2495" xr:uid="{0DED09B8-7F01-4591-956B-93D32CF03CB6}"/>
    <hyperlink ref="D1302" r:id="rId2496" xr:uid="{D1ABCD39-79FD-4011-B049-D0801D0F45FB}"/>
    <hyperlink ref="D1303" r:id="rId2497" xr:uid="{16E9DCD0-99CA-4EAE-98DC-0B3D433CC396}"/>
    <hyperlink ref="D1304" r:id="rId2498" xr:uid="{F64FD82C-0854-4D91-BEE0-C9AE8F80B0C4}"/>
    <hyperlink ref="D1305" r:id="rId2499" xr:uid="{5B2E39A7-F72A-497B-8E9D-4546164246DB}"/>
    <hyperlink ref="D1306" r:id="rId2500" xr:uid="{4FB294C2-62CC-4632-9B2E-1F1906D3BC04}"/>
    <hyperlink ref="D1307" r:id="rId2501" xr:uid="{F1447E4F-75AC-4221-9C26-9890C58D18E8}"/>
    <hyperlink ref="D1308" r:id="rId2502" xr:uid="{5372AC83-68B6-442A-B40F-C79AC89E1C33}"/>
    <hyperlink ref="D1309" r:id="rId2503" xr:uid="{7DD70485-3FCF-4EE3-9C74-50FEAADE4AD3}"/>
    <hyperlink ref="D1310" r:id="rId2504" xr:uid="{62850112-E1BA-4E39-A056-F26971B0F280}"/>
    <hyperlink ref="D1313" r:id="rId2505" xr:uid="{0E2D7E31-BBF6-42FD-8A57-28F4CC68B6D8}"/>
    <hyperlink ref="D1315" r:id="rId2506" xr:uid="{90067AF3-5317-4621-AA32-024A0880131F}"/>
    <hyperlink ref="D1316" r:id="rId2507" xr:uid="{6DAA2C06-54F0-4E26-A653-984AF458FFB1}"/>
    <hyperlink ref="D1317" r:id="rId2508" xr:uid="{433C5F0A-1BE7-4131-8812-ADD51BDBD46E}"/>
    <hyperlink ref="D1318" r:id="rId2509" xr:uid="{4155CD2D-D7A1-42ED-99D4-D58BA77E9957}"/>
    <hyperlink ref="D1319" r:id="rId2510" xr:uid="{C47974E3-BF2C-406E-A9ED-A2FDD3CBF708}"/>
    <hyperlink ref="D1320" r:id="rId2511" xr:uid="{6BED2B70-28F2-4140-BF8D-6FEE8E972B03}"/>
    <hyperlink ref="D1323" r:id="rId2512" xr:uid="{2265E40F-5DA0-4FBE-B9ED-D3A84BA17B3F}"/>
    <hyperlink ref="D1324" r:id="rId2513" xr:uid="{8AA0C600-ED80-4C04-8237-A0C08369D433}"/>
    <hyperlink ref="D1325" r:id="rId2514" xr:uid="{DCE1F243-23FE-4641-815A-2664A5FFAECC}"/>
    <hyperlink ref="D1326" r:id="rId2515" xr:uid="{5A5CD407-C167-4614-ACB3-68FADBD8FEDC}"/>
    <hyperlink ref="D1327" r:id="rId2516" xr:uid="{3075FBCB-10E0-4B4B-8006-8179C50452B3}"/>
    <hyperlink ref="D1328" r:id="rId2517" xr:uid="{4DE01F21-00E8-47EC-8F89-C2833F9CFDD9}"/>
    <hyperlink ref="D1331" r:id="rId2518" xr:uid="{16007ABF-1DCD-46B1-8619-D6EE1F005CB1}"/>
    <hyperlink ref="D1332" r:id="rId2519" xr:uid="{ED53A0BA-4690-4D74-A9E3-3D4E542F65F3}"/>
    <hyperlink ref="D1333" r:id="rId2520" xr:uid="{F381885E-C3C6-4627-98AB-75E75203D2D6}"/>
    <hyperlink ref="D1334" r:id="rId2521" xr:uid="{EE25625D-CB88-45A1-8B99-75F1E5688CAA}"/>
    <hyperlink ref="D1335" r:id="rId2522" xr:uid="{A6DDE3F5-7076-4892-B258-6B7F1FB13293}"/>
    <hyperlink ref="D1336" r:id="rId2523" xr:uid="{4E50E9C5-D90D-4069-861D-D0396FD4AC02}"/>
    <hyperlink ref="D1337" r:id="rId2524" xr:uid="{45A2C67A-BD5C-4C81-9042-33CB6259E5AA}"/>
    <hyperlink ref="D1338" r:id="rId2525" xr:uid="{9DC12244-B4C1-4904-8272-FD886F3026C2}"/>
    <hyperlink ref="D1341" r:id="rId2526" xr:uid="{4CD9ECC2-7CC8-46F8-B1E7-4EBE5B59B2C6}"/>
    <hyperlink ref="D1342" r:id="rId2527" xr:uid="{2F115473-C54B-42A5-9E3F-1E22A9D625C8}"/>
    <hyperlink ref="D1343" r:id="rId2528" xr:uid="{177CF350-849C-4EA1-8CE3-4CB8E9FC9010}"/>
    <hyperlink ref="D1344" r:id="rId2529" xr:uid="{B5C3D103-A92D-4628-BA98-4E5AA4127A17}"/>
    <hyperlink ref="D1345" r:id="rId2530" xr:uid="{979936BA-CA20-451D-BE00-1D48B6336EC9}"/>
    <hyperlink ref="D1346" r:id="rId2531" xr:uid="{4ECC38F4-7898-4181-B5AB-43BCB5CF4E87}"/>
    <hyperlink ref="D1347" r:id="rId2532" xr:uid="{B1714E6D-5D18-4BFE-ABA2-2A3808A479E0}"/>
    <hyperlink ref="D1348" r:id="rId2533" xr:uid="{97B5B94D-84F7-43AC-BC54-7BC63B2F4D87}"/>
    <hyperlink ref="D1349" r:id="rId2534" xr:uid="{2DDBAAA4-1527-4639-9021-4DF683AB06A7}"/>
    <hyperlink ref="D1350" r:id="rId2535" xr:uid="{D2CF2B3C-69ED-4ADD-A0A7-4FA302048389}"/>
    <hyperlink ref="D1351" r:id="rId2536" xr:uid="{5F83D943-56C9-4C67-9C41-9031F516884B}"/>
    <hyperlink ref="D1352" r:id="rId2537" xr:uid="{AAD81721-595F-4638-ABB6-CEBDE54919A2}"/>
    <hyperlink ref="D1353" r:id="rId2538" xr:uid="{077CC0E2-E4C9-43DC-A839-ABBF2958A368}"/>
    <hyperlink ref="D1354" r:id="rId2539" xr:uid="{4AA89D9F-0CFE-4F67-A418-6B4C36140CB2}"/>
    <hyperlink ref="D1355" r:id="rId2540" xr:uid="{D3672528-6534-474D-B64E-3C03A5703934}"/>
    <hyperlink ref="D1356" r:id="rId2541" xr:uid="{4FCABFEA-E3B4-4FEC-B28D-02A77CB65C7C}"/>
    <hyperlink ref="D1357" r:id="rId2542" xr:uid="{5D6E7847-CEE9-440D-8D9D-20864EC32413}"/>
    <hyperlink ref="D1358" r:id="rId2543" xr:uid="{B61A990F-7376-4206-B872-8A932DDE432F}"/>
    <hyperlink ref="D1359" r:id="rId2544" xr:uid="{009FE128-FFDE-478D-9FC3-87B9D682F825}"/>
    <hyperlink ref="D1360" r:id="rId2545" xr:uid="{97C09DA8-CD94-4253-8B67-452685FDD8DB}"/>
    <hyperlink ref="D1361" r:id="rId2546" xr:uid="{76BA6A6B-883C-415F-8344-D3303C8AB7D4}"/>
    <hyperlink ref="D1364" r:id="rId2547" xr:uid="{C8660F4A-1204-404B-AFA4-DF88199CE24A}"/>
    <hyperlink ref="D1368" r:id="rId2548" xr:uid="{C78BCB52-D217-4093-A406-A9715E73D56B}"/>
    <hyperlink ref="D1371" r:id="rId2549" xr:uid="{6B154897-2914-48DC-8018-5E469E017561}"/>
    <hyperlink ref="D1372" r:id="rId2550" xr:uid="{208A0C84-8FBA-4D03-A402-4993CDF44071}"/>
    <hyperlink ref="D1373" r:id="rId2551" xr:uid="{33A75DBF-9D69-457D-87F0-46A9D1291910}"/>
    <hyperlink ref="D1374" r:id="rId2552" xr:uid="{34889961-0ECE-41AA-A8A6-7C360EC0DCD2}"/>
    <hyperlink ref="D1375" r:id="rId2553" xr:uid="{5E330959-9FBE-4801-9ECA-0E3F1F5BBDBB}"/>
    <hyperlink ref="D1376" r:id="rId2554" xr:uid="{0642E09C-5141-4702-9834-093005C9F2B1}"/>
    <hyperlink ref="D1377" r:id="rId2555" xr:uid="{73BA5465-AD72-4257-9AE8-1B12DB7FC87C}"/>
    <hyperlink ref="D1378" r:id="rId2556" xr:uid="{DBBCB9E0-D660-437F-B97E-00314AAE49F8}"/>
    <hyperlink ref="D1379" r:id="rId2557" xr:uid="{2D1CE665-69F5-4BD7-B37A-A1D0C80885B4}"/>
    <hyperlink ref="D1380" r:id="rId2558" xr:uid="{4B9BC72D-C021-40E0-8E65-4BD38922FDA2}"/>
    <hyperlink ref="D1381" r:id="rId2559" xr:uid="{72B90404-3A3D-44FC-9820-A458207F9631}"/>
    <hyperlink ref="D1382" r:id="rId2560" xr:uid="{95034271-F6F8-421D-9409-2224BB8E75F5}"/>
    <hyperlink ref="D1383" r:id="rId2561" xr:uid="{57144060-7CAA-4D77-8CBF-E1E3235B36FF}"/>
    <hyperlink ref="D1384" r:id="rId2562" xr:uid="{FA5469C5-C1FD-4FE0-A8CF-2A7DC5EADBB7}"/>
    <hyperlink ref="D1385" r:id="rId2563" xr:uid="{1F89FC01-1472-4BFA-845C-EDEF10363675}"/>
    <hyperlink ref="D1386" r:id="rId2564" xr:uid="{776A2F17-6646-4DCA-AFAC-61DB5E6D3580}"/>
    <hyperlink ref="D1387" r:id="rId2565" xr:uid="{04719ECD-C050-42A5-8DEB-ADC7EBA974A8}"/>
    <hyperlink ref="D1388" r:id="rId2566" xr:uid="{D6B601B9-DCD5-48C0-8EC6-D850714C8ADF}"/>
    <hyperlink ref="D1389" r:id="rId2567" xr:uid="{8C43A6A2-CE3A-4504-9E0E-6AE25FBD1550}"/>
    <hyperlink ref="D1390" r:id="rId2568" xr:uid="{305EDC3A-4F83-4BD8-B049-5194FFE1CF0E}"/>
    <hyperlink ref="D1391" r:id="rId2569" xr:uid="{E0273D18-F462-4C54-82F2-D0ECF2592899}"/>
    <hyperlink ref="D1392" r:id="rId2570" xr:uid="{FB141783-5027-44F2-AEE2-4C1236EF48F6}"/>
    <hyperlink ref="D1393" r:id="rId2571" xr:uid="{05957ABD-57B3-4D0D-923A-837A5BDBBC96}"/>
    <hyperlink ref="D1394" r:id="rId2572" xr:uid="{816A9965-D67D-47AD-BEC7-A184E157F358}"/>
    <hyperlink ref="D1396" r:id="rId2573" xr:uid="{8F22E2C7-B824-4AAF-8B95-5407CD2825F3}"/>
    <hyperlink ref="D1397" r:id="rId2574" xr:uid="{FE7E64B5-4EB3-4F0B-8A87-82B494A8F171}"/>
    <hyperlink ref="D1400" r:id="rId2575" xr:uid="{2F1CD658-0D88-4608-9760-883F7E707C82}"/>
    <hyperlink ref="D1402" r:id="rId2576" xr:uid="{16263985-4479-4E2C-848C-274EFD854C53}"/>
    <hyperlink ref="D1403" r:id="rId2577" xr:uid="{55195D3C-5D93-40A3-95D3-88DE37D7E193}"/>
    <hyperlink ref="D1404" r:id="rId2578" xr:uid="{EFCE1D7F-22A6-443E-ABAB-03A8B5F6CE39}"/>
    <hyperlink ref="D1405" r:id="rId2579" xr:uid="{483C885C-F6D6-4443-8771-5E85744C21BA}"/>
    <hyperlink ref="D1406" r:id="rId2580" xr:uid="{30D44EFF-AA03-4AEF-B7B8-F9BDEF31369B}"/>
    <hyperlink ref="D1407" r:id="rId2581" xr:uid="{44D30EEC-D0AE-450B-8920-3B310DD763AE}"/>
    <hyperlink ref="D1409" r:id="rId2582" xr:uid="{F1F52E66-9D76-4875-8A7C-A9F7E4F75A73}"/>
    <hyperlink ref="D1414" r:id="rId2583" xr:uid="{C41924C9-74B1-4E4C-BED3-6E6120D59F8C}"/>
    <hyperlink ref="D1415" r:id="rId2584" xr:uid="{8C55E100-020B-4D9B-89BC-3BB23CE4F644}"/>
    <hyperlink ref="D1416" r:id="rId2585" xr:uid="{41289557-EF79-43E8-9920-067988D7C52B}"/>
    <hyperlink ref="D1417" r:id="rId2586" xr:uid="{17560BBA-D157-4430-9B36-E74D6FEABA2E}"/>
    <hyperlink ref="D1418" r:id="rId2587" xr:uid="{5988E64B-A7AF-4F81-84E5-76F9F62AC4FC}"/>
    <hyperlink ref="D1419" r:id="rId2588" xr:uid="{F7214B79-9D00-4811-B32A-BC640A236527}"/>
    <hyperlink ref="D1420" r:id="rId2589" xr:uid="{63EF9931-64C3-44DD-8A45-5CD438464904}"/>
    <hyperlink ref="D1421" r:id="rId2590" xr:uid="{2F942019-94E7-489C-B29D-C4EDCE3E01B7}"/>
    <hyperlink ref="D1422" r:id="rId2591" xr:uid="{5EE44AAA-8307-4CD0-8783-385C63EB2345}"/>
    <hyperlink ref="D1423" r:id="rId2592" xr:uid="{963F5FCE-02B2-4750-B8D6-6522F4068E95}"/>
    <hyperlink ref="D1424" r:id="rId2593" xr:uid="{96C7A828-B6E3-4F35-B5B5-6956B6EB8913}"/>
    <hyperlink ref="D1425" r:id="rId2594" xr:uid="{DA990BB2-772F-4C63-948B-5B9E1D913C04}"/>
    <hyperlink ref="D1426" r:id="rId2595" xr:uid="{0575404F-8BD6-46B2-BCA8-E7ED58F4EB2F}"/>
    <hyperlink ref="D1427" r:id="rId2596" xr:uid="{FFC4C308-FE40-4AFC-BC1C-3C9F333547FA}"/>
    <hyperlink ref="D1428" r:id="rId2597" xr:uid="{A7690FAB-4853-427C-8D68-8A41479DA493}"/>
    <hyperlink ref="D1432" r:id="rId2598" xr:uid="{FC7C8058-170D-4E5D-A87D-4229CA0BA007}"/>
    <hyperlink ref="D1435" r:id="rId2599" xr:uid="{07534B75-6E69-4EF4-B1A9-5AA015C7FE6A}"/>
    <hyperlink ref="D1436" r:id="rId2600" xr:uid="{93942356-0A58-4751-AAFC-F9EA9CDB0292}"/>
    <hyperlink ref="D1437" r:id="rId2601" xr:uid="{0D737F6F-5A34-4B53-81FE-A0387B372810}"/>
    <hyperlink ref="D1438" r:id="rId2602" xr:uid="{78F6647F-4D2E-457A-B1FA-2B67824E1EB1}"/>
    <hyperlink ref="D1439" r:id="rId2603" xr:uid="{69EA00FA-5788-44C3-ABC8-5E7A4B0F4E74}"/>
    <hyperlink ref="D1440" r:id="rId2604" xr:uid="{0B36C469-D915-4B7F-B049-0DCC9F7C2F04}"/>
    <hyperlink ref="D1441" r:id="rId2605" xr:uid="{686A0BE4-1C2A-4A60-8ADF-836E02092547}"/>
    <hyperlink ref="D1442" r:id="rId2606" xr:uid="{D282BC51-75C2-4ED1-AD5A-C7E4D4FEF10D}"/>
    <hyperlink ref="D1443" r:id="rId2607" xr:uid="{9938344E-609F-4685-B216-8EE170CD7C77}"/>
    <hyperlink ref="D1444" r:id="rId2608" xr:uid="{20BDF45B-68CF-4345-9B7E-74C4F4AA1BE6}"/>
    <hyperlink ref="D1445" r:id="rId2609" xr:uid="{570B1223-EA61-4DEB-8239-B35F99EC52F5}"/>
    <hyperlink ref="D1446" r:id="rId2610" xr:uid="{4CA29AEA-450F-49CA-89EE-EDA11DCF1FD9}"/>
    <hyperlink ref="D1449" r:id="rId2611" xr:uid="{E25750E6-B096-4418-95C1-D9CBE2C5A76B}"/>
    <hyperlink ref="D1450" r:id="rId2612" xr:uid="{6E094034-00BA-48A0-BF59-79D8B635A8CB}"/>
    <hyperlink ref="D1451" r:id="rId2613" xr:uid="{C00BDA80-2F64-4258-8346-5B489505B10D}"/>
    <hyperlink ref="D1452" r:id="rId2614" xr:uid="{A017A7CD-28AD-4999-A086-6887B2416648}"/>
    <hyperlink ref="D1453" r:id="rId2615" xr:uid="{FC993DDD-50F0-454A-910F-907DF2E4DF5E}"/>
    <hyperlink ref="D1454" r:id="rId2616" xr:uid="{87E2BDB1-50E5-4ADC-BD77-F305BB27A99A}"/>
    <hyperlink ref="D1456" r:id="rId2617" xr:uid="{3D774A1E-698C-4CF3-B84F-83D35BE56BBA}"/>
    <hyperlink ref="D1458" r:id="rId2618" xr:uid="{DB6009BA-3896-4784-9B32-1CFF3BAAD9F1}"/>
    <hyperlink ref="D1459" r:id="rId2619" xr:uid="{01969CF1-D858-4DBC-A8D1-E5D8A64626E6}"/>
    <hyperlink ref="D1462" r:id="rId2620" xr:uid="{89CDE980-1E89-42F4-9ACD-ABEBBC63D46A}"/>
    <hyperlink ref="D1463" r:id="rId2621" xr:uid="{A44C8820-EC12-44D6-9591-0B0275C84ACC}"/>
    <hyperlink ref="D1464" r:id="rId2622" xr:uid="{BFB9B0B3-D494-44CB-93F9-29A751ABBB05}"/>
    <hyperlink ref="D1465" r:id="rId2623" xr:uid="{C961AD12-34FF-470F-9FFE-9C1C553B9E02}"/>
    <hyperlink ref="D1466" r:id="rId2624" xr:uid="{1AA6C26B-67D7-4729-9A1F-07201D4DA246}"/>
    <hyperlink ref="D1467" r:id="rId2625" xr:uid="{A202081A-9F7A-4316-8D0E-22D1AF3BC0E5}"/>
    <hyperlink ref="D1468" r:id="rId2626" xr:uid="{07E33F0B-57D0-4862-8E6D-7B41088F909C}"/>
    <hyperlink ref="D1469" r:id="rId2627" xr:uid="{DEA06D64-CD3D-4BFD-8666-271542CC1FF1}"/>
    <hyperlink ref="D1470" r:id="rId2628" xr:uid="{64EDA259-197F-4F1A-A600-B92EFBBCC50B}"/>
    <hyperlink ref="D1471" r:id="rId2629" xr:uid="{8D731330-E4AC-4180-81D3-073C958BACFB}"/>
    <hyperlink ref="D1472" r:id="rId2630" xr:uid="{5F5EB23F-0764-4908-85D5-CA299E0347F3}"/>
    <hyperlink ref="D1473" r:id="rId2631" xr:uid="{AD9C3A3E-C58B-499E-8A8A-618F6DD2E97A}"/>
    <hyperlink ref="D1474" r:id="rId2632" xr:uid="{A7DB569E-49EB-4A31-A2FF-C1C38774A23C}"/>
    <hyperlink ref="D1475" r:id="rId2633" xr:uid="{7D29072F-AF33-4B79-9AE4-30DE3625EE7A}"/>
    <hyperlink ref="D1476" r:id="rId2634" xr:uid="{14D206C7-B679-4470-BFA9-19F6E11777BF}"/>
    <hyperlink ref="D1477" r:id="rId2635" xr:uid="{EC6744EB-7CCB-4C66-B70E-04D80AC5D835}"/>
    <hyperlink ref="D1478" r:id="rId2636" xr:uid="{68DE953F-A343-4AAF-ABB2-04C95BCD2157}"/>
    <hyperlink ref="D1479" r:id="rId2637" xr:uid="{2E792497-CA89-43C0-A3B5-BB2DA01A91DA}"/>
    <hyperlink ref="D1483" r:id="rId2638" xr:uid="{06F396C6-64E5-4F7E-8A1D-86DC0B52362D}"/>
    <hyperlink ref="D1487" r:id="rId2639" xr:uid="{1EE2813D-885A-4B72-89EC-E99E30C2AD80}"/>
    <hyperlink ref="D1488" r:id="rId2640" xr:uid="{2DB89D51-CBAF-4874-ADC5-F62946039085}"/>
    <hyperlink ref="D1489" r:id="rId2641" xr:uid="{A972F036-B667-443C-801E-4672BBB81146}"/>
    <hyperlink ref="D1491" r:id="rId2642" xr:uid="{F4102634-9F3A-4D74-8571-2E083E7BC30E}"/>
    <hyperlink ref="D1493" r:id="rId2643" xr:uid="{AD7B6DBE-7616-4AB5-A35E-04BDA089DD34}"/>
    <hyperlink ref="D1494" r:id="rId2644" xr:uid="{F071F999-C4B7-4005-AF25-A6B6B43B89EE}"/>
    <hyperlink ref="D1496" r:id="rId2645" xr:uid="{560297C0-A050-4B49-9EC2-E66BCB45DE4C}"/>
    <hyperlink ref="D1497" r:id="rId2646" xr:uid="{BEFF1432-3031-426F-93EE-9CA9C508B87E}"/>
    <hyperlink ref="D1498" r:id="rId2647" xr:uid="{2CF03348-4BCC-4F8F-ACAD-A393D8FC20A0}"/>
    <hyperlink ref="D1499" r:id="rId2648" xr:uid="{5A6F221C-11F5-44D1-A26B-8B04B75CDA9E}"/>
    <hyperlink ref="D1500" r:id="rId2649" xr:uid="{2CFC1496-DF30-475F-9671-CA02ED12F614}"/>
    <hyperlink ref="D1501" r:id="rId2650" xr:uid="{30BDF8DB-CF6C-4A95-93AA-6840FCF22ED3}"/>
    <hyperlink ref="D1502" r:id="rId2651" xr:uid="{836333A6-E60B-4987-A3A5-450D6E17A70F}"/>
    <hyperlink ref="D1503" r:id="rId2652" xr:uid="{F1578658-822C-4DCB-8FC5-F1C1ABA8280F}"/>
    <hyperlink ref="D1506" r:id="rId2653" xr:uid="{6AC30026-FBCB-41CB-9352-2B94B4EAC03C}"/>
    <hyperlink ref="D1507" r:id="rId2654" xr:uid="{53FC21D8-2623-43FD-896D-BB0A44AC8357}"/>
    <hyperlink ref="D1508" r:id="rId2655" xr:uid="{5209DFDB-B82D-48E6-953D-001AE86CB5E6}"/>
    <hyperlink ref="D1509" r:id="rId2656" xr:uid="{4CFB2C28-B5ED-4931-B317-244B8D2458AE}"/>
    <hyperlink ref="D1510" r:id="rId2657" xr:uid="{D9DE3C24-BA77-4458-BD51-DBBC045E9E99}"/>
    <hyperlink ref="D1511" r:id="rId2658" xr:uid="{B50FD5F2-6FFF-4D66-A3FE-D99A049B3C31}"/>
    <hyperlink ref="D1512" r:id="rId2659" xr:uid="{A42FE661-2F42-46F8-9C8B-8B0D3EA343F1}"/>
    <hyperlink ref="D1513" r:id="rId2660" xr:uid="{909E83C9-4DFF-42F2-A2D1-3A6FCEC5AC64}"/>
    <hyperlink ref="D1514" r:id="rId2661" xr:uid="{8990164D-679F-4080-8A3F-7F48BCEEC0E5}"/>
    <hyperlink ref="D1515" r:id="rId2662" xr:uid="{BDB1BB28-F921-400F-BE40-42A4C65CB9B2}"/>
    <hyperlink ref="D1516" r:id="rId2663" xr:uid="{2BC9A009-DB7B-4C18-9908-FBBC6AB326C5}"/>
    <hyperlink ref="D1518" r:id="rId2664" xr:uid="{5D1704E4-2541-4AE4-8055-1CA04AB6D087}"/>
    <hyperlink ref="D1519" r:id="rId2665" xr:uid="{EB98B28F-C212-4868-A33D-0E0C2824284C}"/>
    <hyperlink ref="D1520" r:id="rId2666" xr:uid="{160D1303-F45F-4508-A9BF-E57F451E57E3}"/>
    <hyperlink ref="D1530" r:id="rId2667" xr:uid="{0D3EB2D0-F5E8-40FC-A7E9-5EADE455425B}"/>
    <hyperlink ref="D1531" r:id="rId2668" xr:uid="{437B6223-EA1E-4241-A907-E274E74FDB70}"/>
    <hyperlink ref="D1535" r:id="rId2669" xr:uid="{903C43FB-07FC-435E-8355-8FD900975E16}"/>
    <hyperlink ref="D1538" r:id="rId2670" xr:uid="{C747D9A2-E11A-4121-93C0-1D040EA5466F}"/>
    <hyperlink ref="D1539" r:id="rId2671" xr:uid="{E1937372-E8F3-4B53-8A06-2BE03EE3E0D4}"/>
    <hyperlink ref="D1540" r:id="rId2672" xr:uid="{5F1AAAB6-675C-48F9-9947-716F159FEBAF}"/>
    <hyperlink ref="D1541" r:id="rId2673" xr:uid="{0F643ACD-0585-4D9B-B545-6A2508399B8A}"/>
    <hyperlink ref="D1542" r:id="rId2674" xr:uid="{9F9B6791-595B-4200-B0FA-9224478DBA8A}"/>
    <hyperlink ref="D1543" r:id="rId2675" xr:uid="{BB3572CD-70F2-48F6-AC36-7DB7F484D4D6}"/>
    <hyperlink ref="D1544" r:id="rId2676" xr:uid="{7DED362C-B867-4CE0-AEDD-A51B33F6F60E}"/>
    <hyperlink ref="D1545" r:id="rId2677" xr:uid="{B8462B00-A985-44C4-AA44-C685E3846A7D}"/>
    <hyperlink ref="D1546" r:id="rId2678" xr:uid="{AAB38EA6-1E3B-47BD-8B6D-870227E5A075}"/>
    <hyperlink ref="D1547" r:id="rId2679" xr:uid="{0D919279-EE4F-49EA-8D10-C080EC6AE6AE}"/>
    <hyperlink ref="D1549" r:id="rId2680" xr:uid="{4AEAB9CF-5697-4CFC-A0E7-3DB98914572A}"/>
    <hyperlink ref="D1550" r:id="rId2681" xr:uid="{CC0291E7-BDD8-48A0-ABA5-48767EFA0D98}"/>
    <hyperlink ref="D1551" r:id="rId2682" xr:uid="{08BCA397-80DC-42C3-9206-0A641AF4FD0B}"/>
    <hyperlink ref="D1552" r:id="rId2683" xr:uid="{0E9E92E2-E2BB-4A1C-B47D-E268154B86B6}"/>
    <hyperlink ref="D1553" r:id="rId2684" xr:uid="{5DAFE0CC-7E3A-4339-AF39-4B8983CD3F32}"/>
    <hyperlink ref="D1557" r:id="rId2685" xr:uid="{59171DFA-7066-4255-B289-3261A4B999D1}"/>
    <hyperlink ref="D1558" r:id="rId2686" xr:uid="{C6F4E457-A585-48AF-93DA-E299E2D53111}"/>
    <hyperlink ref="D1560" r:id="rId2687" xr:uid="{2B87574E-A9D9-4F88-B3EF-3EFED12FE473}"/>
    <hyperlink ref="D1561" r:id="rId2688" xr:uid="{6C46F308-7BB4-43B9-B282-E45B0EB1FCB8}"/>
    <hyperlink ref="D1562" r:id="rId2689" xr:uid="{EEBAF9B5-79BC-438B-A26D-F919CEBE2CF8}"/>
    <hyperlink ref="D1563" r:id="rId2690" xr:uid="{51597870-B230-4B4E-BDAA-3C5A5D14B3D3}"/>
    <hyperlink ref="D1564" r:id="rId2691" xr:uid="{03D23B12-C5D4-4578-B04C-81D101945A98}"/>
    <hyperlink ref="D1565" r:id="rId2692" xr:uid="{5498615D-5D1D-4960-BBA2-1069371BC0D8}"/>
    <hyperlink ref="D1566" r:id="rId2693" xr:uid="{DA203870-F967-4119-BB91-32D335A1C595}"/>
    <hyperlink ref="D1567" r:id="rId2694" xr:uid="{EA9BD479-D7B9-41D0-A5C3-DF3FD41CC6D2}"/>
    <hyperlink ref="D1568" r:id="rId2695" xr:uid="{0B9317D2-B055-4258-94E4-D8EE8AC8B3A8}"/>
    <hyperlink ref="D1569" r:id="rId2696" xr:uid="{8D992AFF-E825-4AD2-8095-465E432693DD}"/>
    <hyperlink ref="D1570" r:id="rId2697" xr:uid="{6BCDCFDC-B5FC-45D4-80B4-3370C6BB4329}"/>
    <hyperlink ref="D1571" r:id="rId2698" xr:uid="{8F77D312-32D4-45EF-A9DC-B29BCDF71F4A}"/>
    <hyperlink ref="D1573" r:id="rId2699" xr:uid="{F7CCE1A7-5F7D-4289-B6B8-A6B5C292ED59}"/>
    <hyperlink ref="D1574" r:id="rId2700" xr:uid="{DFBAC409-76BF-4C0C-8192-67E0CF393F2A}"/>
    <hyperlink ref="D1577" r:id="rId2701" xr:uid="{F9E6BA38-E524-4FD0-9129-D2EE01719A72}"/>
    <hyperlink ref="D1578" r:id="rId2702" xr:uid="{72723F84-57C6-4694-A24E-EB6AB2E80032}"/>
    <hyperlink ref="D1580" r:id="rId2703" xr:uid="{6839162C-AFC8-442C-B263-D1E1575C15BA}"/>
    <hyperlink ref="D1581" r:id="rId2704" xr:uid="{42BC20D2-FFA5-456B-8813-1B5106C0C1B1}"/>
    <hyperlink ref="D1582" r:id="rId2705" xr:uid="{CC50E577-ABE1-45EE-AABA-8A2A1F23483A}"/>
    <hyperlink ref="D1583" r:id="rId2706" xr:uid="{A8D6ADD1-B52F-4CD9-9E80-D081E27653E7}"/>
    <hyperlink ref="D1586" r:id="rId2707" xr:uid="{FAE43939-0619-4379-AC30-915865C413D3}"/>
    <hyperlink ref="D1587" r:id="rId2708" xr:uid="{967E6688-3F39-4B1F-92DA-2726EEF27CC3}"/>
    <hyperlink ref="D1588" r:id="rId2709" xr:uid="{C53D6337-64D1-4C39-B8E6-BE23CF05652D}"/>
    <hyperlink ref="D1590" r:id="rId2710" xr:uid="{AC61549F-3DB9-4C32-8B3C-E814A839BF26}"/>
    <hyperlink ref="D1593" r:id="rId2711" xr:uid="{CF90D0D4-1907-4D21-86ED-BF456E9FA8BD}"/>
    <hyperlink ref="D1594" r:id="rId2712" xr:uid="{B9227848-AAAC-4795-85D1-D9EBD199A7C4}"/>
    <hyperlink ref="D1596" r:id="rId2713" xr:uid="{2B456DA6-7D51-4CF5-B21A-12B69CFD8814}"/>
    <hyperlink ref="D1599" r:id="rId2714" xr:uid="{EC201C0B-6A26-4A1F-A7A0-137A523E93A2}"/>
    <hyperlink ref="D1602" r:id="rId2715" xr:uid="{905347A0-2A7D-433F-8A06-B13CD31327BA}"/>
    <hyperlink ref="D1609" r:id="rId2716" xr:uid="{166510C5-4CD7-4FF0-871C-F675971DEA14}"/>
    <hyperlink ref="D1613" r:id="rId2717" xr:uid="{337F7FCF-5DE2-455F-A869-636B878E33BB}"/>
    <hyperlink ref="D1614" r:id="rId2718" xr:uid="{F8781608-4FC1-4CBF-B96D-71F11815E199}"/>
    <hyperlink ref="D1615" r:id="rId2719" xr:uid="{4837AEF5-5469-4AA5-B125-9BF44AA8A46D}"/>
    <hyperlink ref="D1616" r:id="rId2720" xr:uid="{9596108D-E918-40EA-9C2E-A6246F839158}"/>
    <hyperlink ref="D1617" r:id="rId2721" xr:uid="{951B82C5-861F-488E-82D2-DA1CD6863FA6}"/>
    <hyperlink ref="D1620" r:id="rId2722" xr:uid="{67CDD3B0-BACD-46C0-8923-D8CF3504C055}"/>
    <hyperlink ref="D1621" r:id="rId2723" xr:uid="{1B0BB2B9-FBAA-49A5-9842-DBADEF064C14}"/>
    <hyperlink ref="D1622" r:id="rId2724" xr:uid="{81A8B7D0-E54C-4171-9F6F-EEF5564A0FAA}"/>
    <hyperlink ref="D1625" r:id="rId2725" xr:uid="{B1A7DA5A-0F67-4AC4-A9AA-A7463AD05D5E}"/>
    <hyperlink ref="D1626" r:id="rId2726" xr:uid="{4BE840EB-19F4-4B02-92C0-53DA3B670D90}"/>
    <hyperlink ref="D1629" r:id="rId2727" xr:uid="{3CF5E1AB-B476-48AB-A9DC-8E6E8F696D3A}"/>
    <hyperlink ref="D1630" r:id="rId2728" xr:uid="{7DEE47A8-E5B5-4A0A-B02D-0513C4A9CF05}"/>
    <hyperlink ref="D1631" r:id="rId2729" xr:uid="{19C29D49-3683-4276-ABDC-0A3F01911E5C}"/>
    <hyperlink ref="D1632" r:id="rId2730" xr:uid="{61E459ED-EB32-4289-A34B-8494BC10C0CF}"/>
    <hyperlink ref="D1633" r:id="rId2731" xr:uid="{0AE4F571-9E7D-488C-B9F9-09FEE24BAAE9}"/>
    <hyperlink ref="D1634" r:id="rId2732" xr:uid="{C4DD191D-406E-44C6-AEB0-4BAA083CCA57}"/>
    <hyperlink ref="D1635" r:id="rId2733" xr:uid="{D0B260BC-C9EC-472D-A60A-B0134A36CDDC}"/>
    <hyperlink ref="D1638" r:id="rId2734" xr:uid="{64ADF019-9A27-49E0-B05C-BD359B2C90E5}"/>
    <hyperlink ref="D1639" r:id="rId2735" xr:uid="{19AB84D7-5DEF-4D11-9EEF-CBFB7BDD24F4}"/>
    <hyperlink ref="D1640" r:id="rId2736" xr:uid="{E20156ED-7B1F-4BD6-9A63-9BD064F3F3AD}"/>
    <hyperlink ref="D1641" r:id="rId2737" xr:uid="{8BF6C73A-A851-4112-8FB8-9231547B5084}"/>
    <hyperlink ref="D1642" r:id="rId2738" xr:uid="{F9AA7B02-F184-4672-9DDC-BE81E710F398}"/>
    <hyperlink ref="D1643" r:id="rId2739" xr:uid="{61F09DFF-549B-4B1B-9338-3FCF35B6CD59}"/>
    <hyperlink ref="D1646" r:id="rId2740" xr:uid="{33BD1499-AE6C-47F2-AFC1-44F88629506E}"/>
    <hyperlink ref="D1648" r:id="rId2741" xr:uid="{4BA1B55D-B2BA-43C3-A1F6-677E2264322A}"/>
    <hyperlink ref="D1649" r:id="rId2742" xr:uid="{145EC61E-C997-4F35-B3C5-DB483CE5259E}"/>
    <hyperlink ref="D1651" r:id="rId2743" xr:uid="{9D2824A5-A00F-489E-A7AE-F9518AF802FA}"/>
    <hyperlink ref="D1652" r:id="rId2744" xr:uid="{FD58913D-03FC-4239-8A14-D804B4FEDF2C}"/>
    <hyperlink ref="D1656" r:id="rId2745" xr:uid="{54AC086E-47BB-4233-A463-AD2F047A6C7D}"/>
    <hyperlink ref="D1657" r:id="rId2746" xr:uid="{668AFEDB-0B07-4954-BEEC-8D423D205B94}"/>
    <hyperlink ref="D1658" r:id="rId2747" xr:uid="{61652F90-C2AB-43EB-AE19-1B5FE6570DA2}"/>
    <hyperlink ref="D1659" r:id="rId2748" xr:uid="{FBC20454-E0DC-4C6C-8E6A-B46B483FF5F5}"/>
    <hyperlink ref="D1660" r:id="rId2749" xr:uid="{E04F59CE-494B-44F6-BBDC-33B34BF73E6D}"/>
    <hyperlink ref="D1661" r:id="rId2750" xr:uid="{87D48864-CFB7-43AD-B629-388611D3303E}"/>
    <hyperlink ref="D1664" r:id="rId2751" xr:uid="{88F6D374-1763-4653-AD48-01251D2B181E}"/>
    <hyperlink ref="D1667" r:id="rId2752" xr:uid="{0E623516-5164-47F3-9BAD-1747E0C97312}"/>
    <hyperlink ref="D1670" r:id="rId2753" xr:uid="{413130E8-B882-4036-B1FE-38C35CDE0B86}"/>
    <hyperlink ref="D1676" r:id="rId2754" xr:uid="{7899F634-49AC-4CEC-BAF2-0F0C5EE3D909}"/>
    <hyperlink ref="D1677" r:id="rId2755" xr:uid="{B2A7FD57-51CC-4AEF-A408-CD40DB101D1A}"/>
    <hyperlink ref="D1680" r:id="rId2756" xr:uid="{7971DA21-53B7-4053-9E76-283607F23DD9}"/>
    <hyperlink ref="D1681" r:id="rId2757" xr:uid="{051C9F26-8CFE-4364-9854-E0B4FA02BE3C}"/>
    <hyperlink ref="D1684" r:id="rId2758" xr:uid="{610C79DF-1302-4C44-A3A8-7B538CF71898}"/>
    <hyperlink ref="D1685" r:id="rId2759" xr:uid="{B7258263-1A72-4811-815F-149D732B7C3C}"/>
    <hyperlink ref="D1687" r:id="rId2760" xr:uid="{7324CF5F-193C-46FB-85F2-F278E76D2C04}"/>
    <hyperlink ref="D1688" r:id="rId2761" xr:uid="{3C966937-9C48-4E7B-AE9D-A4F09E9400F8}"/>
    <hyperlink ref="D1689" r:id="rId2762" xr:uid="{49946D94-BDBC-47FE-876E-7C023C4ED966}"/>
    <hyperlink ref="D1690" r:id="rId2763" xr:uid="{739B3109-3B1D-4FD3-95D5-A9173D7F09EE}"/>
    <hyperlink ref="D1693" r:id="rId2764" xr:uid="{6E56609E-E20C-4426-BCC5-51D05ACAFF8F}"/>
    <hyperlink ref="D1694" r:id="rId2765" xr:uid="{4C9BBAD6-0423-46CE-82CE-4D7F661B847F}"/>
    <hyperlink ref="D1695" r:id="rId2766" xr:uid="{864D6E23-0729-4FB7-8C9F-5295483BDC30}"/>
    <hyperlink ref="D1696" r:id="rId2767" xr:uid="{4308A885-34A1-49A0-9F70-BB46B23370CF}"/>
    <hyperlink ref="D1697" r:id="rId2768" xr:uid="{53A11F58-FCB6-406C-8ED9-BB82737C4D10}"/>
    <hyperlink ref="D1698" r:id="rId2769" xr:uid="{378D4AEA-29B3-46DE-A99C-8993A1D9B1E3}"/>
    <hyperlink ref="D1699" r:id="rId2770" xr:uid="{0489A35C-FCA5-460E-A69F-531858D9D0D6}"/>
    <hyperlink ref="D1703" r:id="rId2771" xr:uid="{774AC505-7152-47E4-AE44-56AD150E8361}"/>
    <hyperlink ref="D1704" r:id="rId2772" xr:uid="{700E8F27-6A8B-4D10-8849-9FDDCB222DE3}"/>
    <hyperlink ref="D1705" r:id="rId2773" xr:uid="{5CFCAF24-DFCB-4504-8543-76D1AD64BF94}"/>
    <hyperlink ref="D1706" r:id="rId2774" xr:uid="{8B1E9265-3328-49F7-B427-19DC3873EB71}"/>
    <hyperlink ref="D1707" r:id="rId2775" xr:uid="{07328391-9BD1-4AB6-8C94-98F9C43F593F}"/>
    <hyperlink ref="D1708" r:id="rId2776" xr:uid="{3174ACE7-808F-4C11-8A80-71C0563C6AA3}"/>
    <hyperlink ref="D1709" r:id="rId2777" xr:uid="{51B5BB07-5F84-4E73-8B04-775A353B3C22}"/>
    <hyperlink ref="D1711" r:id="rId2778" xr:uid="{B588EE61-19FF-4B0C-BC07-DB09B0B6004D}"/>
    <hyperlink ref="D1712" r:id="rId2779" xr:uid="{2DA7845C-CCA0-4640-9A44-165C01DC8DC8}"/>
    <hyperlink ref="D1713" r:id="rId2780" xr:uid="{E8AAE15F-F0D8-4BB5-A20F-47B325523A77}"/>
    <hyperlink ref="D1714" r:id="rId2781" xr:uid="{9F4606AA-D574-4077-9CF1-01DEF408B05D}"/>
    <hyperlink ref="D1715" r:id="rId2782" xr:uid="{A994A34D-06D8-4745-92CF-C6971538C7E7}"/>
    <hyperlink ref="D1716" r:id="rId2783" xr:uid="{7400E7B9-F7F4-4E0E-BFBA-73319F3FBD60}"/>
    <hyperlink ref="D1717" r:id="rId2784" xr:uid="{16C2514C-EB36-4D1E-BC9C-F1A671956B62}"/>
    <hyperlink ref="D1720" r:id="rId2785" xr:uid="{25886888-CDCE-4B3B-B1DA-2B647C4F2706}"/>
    <hyperlink ref="D1721" r:id="rId2786" xr:uid="{577C6BC5-F4A2-4CB7-8CF9-3629DABEB61B}"/>
    <hyperlink ref="D1722" r:id="rId2787" xr:uid="{C1FA15FE-24E9-406C-BFBD-4378426362B7}"/>
    <hyperlink ref="D1723" r:id="rId2788" xr:uid="{D210F79C-FF1C-46D9-8B57-BC7EBF248069}"/>
    <hyperlink ref="D1725" r:id="rId2789" xr:uid="{0DE9AC40-5FC1-4A70-BA61-87C8647B63CB}"/>
    <hyperlink ref="D1726" r:id="rId2790" xr:uid="{483A6A27-B8C3-4580-8D9F-A2052FD72228}"/>
    <hyperlink ref="D1727" r:id="rId2791" xr:uid="{D6535396-1BBB-49E6-9F65-3EE86BA88A12}"/>
    <hyperlink ref="D1728" r:id="rId2792" xr:uid="{A82BC16B-819C-4A3F-83D2-BC57856C65BB}"/>
    <hyperlink ref="D1729" r:id="rId2793" xr:uid="{3C786675-B5FF-4EE8-BF92-89C661E7E94D}"/>
    <hyperlink ref="D1732" r:id="rId2794" xr:uid="{E13822DA-25B5-4510-BEC9-5304380915C6}"/>
    <hyperlink ref="D1735" r:id="rId2795" xr:uid="{B0B672FB-0903-40BD-A540-184D5F531DC7}"/>
    <hyperlink ref="D1738" r:id="rId2796" xr:uid="{57DCBADE-9257-43EE-A966-E245B0ACE289}"/>
    <hyperlink ref="D1741" r:id="rId2797" xr:uid="{CE06BFA6-9B25-4B3B-8C39-591178F58F48}"/>
    <hyperlink ref="D1742" r:id="rId2798" xr:uid="{11FFB9C2-E2BA-4FD2-980B-5F2A41C7167A}"/>
    <hyperlink ref="D1744" r:id="rId2799" xr:uid="{8D349812-4869-4B3D-8A25-9E965123C98C}"/>
    <hyperlink ref="D1745" r:id="rId2800" xr:uid="{8D9B01E8-AE48-4B5C-8C66-5F26FE9B1D81}"/>
    <hyperlink ref="D1746" r:id="rId2801" xr:uid="{32BAA6C8-F576-40A6-9FAE-5A37FC0EFB9D}"/>
    <hyperlink ref="D1747" r:id="rId2802" xr:uid="{AF46A289-455C-41FD-895D-D02CA17EF34A}"/>
    <hyperlink ref="D1748" r:id="rId2803" xr:uid="{5B1424E3-551D-4B1E-A5C5-6C4BF6393762}"/>
    <hyperlink ref="D1750" r:id="rId2804" xr:uid="{C4038BBC-A1AD-4D80-8F1D-6A8D4CBCE279}"/>
    <hyperlink ref="D1752" r:id="rId2805" xr:uid="{8CF9C8AF-80AB-46A0-AA64-F25F0AF23DCD}"/>
    <hyperlink ref="D1753" r:id="rId2806" xr:uid="{FB2364BB-377A-4580-8A0D-2A2BFF3E6333}"/>
    <hyperlink ref="D1754" r:id="rId2807" xr:uid="{A924A4D8-445E-42E9-8F19-542B1642CE55}"/>
    <hyperlink ref="D1755" r:id="rId2808" xr:uid="{D53641EF-445A-4814-BB6E-BB734DF2B776}"/>
    <hyperlink ref="D1756" r:id="rId2809" xr:uid="{D9DA8B9C-3C0B-4DA8-8F1A-0B35C5FDB7FF}"/>
    <hyperlink ref="D1758" r:id="rId2810" xr:uid="{854C162C-DFC8-4EE1-A1EF-5B47E824464E}"/>
    <hyperlink ref="D1760" r:id="rId2811" xr:uid="{DDCF7603-8512-49DF-A4D3-E50BC84D7D69}"/>
    <hyperlink ref="D1761" r:id="rId2812" xr:uid="{94CC3A48-2768-46C6-934C-5FB10F23B964}"/>
    <hyperlink ref="D1762" r:id="rId2813" xr:uid="{A95E14C4-3087-4BF8-A7D6-0ED7F95C8CA3}"/>
    <hyperlink ref="D1763" r:id="rId2814" xr:uid="{91FA1F1F-95C3-4AF3-9862-5B692ACB7C52}"/>
    <hyperlink ref="D1764" r:id="rId2815" xr:uid="{0E45EFD3-6D5E-4A35-9430-BF1F7AF9C906}"/>
    <hyperlink ref="D1767" r:id="rId2816" xr:uid="{B9279665-BCA9-411E-B99B-DDE5FFE608CC}"/>
    <hyperlink ref="D1768" r:id="rId2817" xr:uid="{45102EF4-0293-4C35-B30F-ABA216CA8EE8}"/>
    <hyperlink ref="D1770" r:id="rId2818" xr:uid="{31B34902-C123-4D06-A609-75A5D3F03446}"/>
    <hyperlink ref="D1771" r:id="rId2819" xr:uid="{34B96CBF-ED3F-4E08-A0A5-48A6D79F0CA2}"/>
    <hyperlink ref="D1773" r:id="rId2820" xr:uid="{77AA6A35-9341-4C54-B37B-1960BAD9F2F3}"/>
    <hyperlink ref="D1774" r:id="rId2821" xr:uid="{D4E14C66-4676-4A90-8FAF-FACC3A7CC3FB}"/>
    <hyperlink ref="D1775" r:id="rId2822" xr:uid="{C9505E09-8695-4D15-BC02-057015D884A3}"/>
    <hyperlink ref="D1776" r:id="rId2823" xr:uid="{8FFF086D-43A3-4900-B72C-A26570B8161B}"/>
    <hyperlink ref="D1777" r:id="rId2824" xr:uid="{F93D9BA7-27ED-4E29-B0EF-9BA27FDD5648}"/>
    <hyperlink ref="D1779" r:id="rId2825" xr:uid="{8EC96B52-F735-4AD2-83CD-50937CD1F85F}"/>
    <hyperlink ref="D1780" r:id="rId2826" xr:uid="{05B1ACB2-B029-4428-B12F-52B93C61F83C}"/>
    <hyperlink ref="D1781" r:id="rId2827" xr:uid="{AD5A788A-F7DF-4AF1-A90B-57151904D3D2}"/>
    <hyperlink ref="D1782" r:id="rId2828" xr:uid="{0E375FB9-7F3C-4ED8-8FC1-637BAAD8DE76}"/>
    <hyperlink ref="D1783" r:id="rId2829" xr:uid="{426B2BF9-ADD2-4EC3-9532-E634878683EE}"/>
    <hyperlink ref="D1785" r:id="rId2830" xr:uid="{423C956E-8CBA-4569-83F4-12550948DAD5}"/>
    <hyperlink ref="D1786" r:id="rId2831" xr:uid="{72BF8243-E7D7-46C7-9627-FEAD1E29079E}"/>
    <hyperlink ref="D1787" r:id="rId2832" xr:uid="{39891346-7D31-4BB9-AC4E-7D5B0601598A}"/>
    <hyperlink ref="D1788" r:id="rId2833" xr:uid="{7E97A624-4E1F-4E32-A855-D22B75D39A5D}"/>
    <hyperlink ref="D1790" r:id="rId2834" xr:uid="{23E2B615-4C1A-417A-B940-168B304C5B40}"/>
    <hyperlink ref="D1791" r:id="rId2835" xr:uid="{B307B616-B355-423E-B043-1292601B1C93}"/>
    <hyperlink ref="D1792" r:id="rId2836" xr:uid="{76D6293B-E337-4115-B628-3130D612DBED}"/>
    <hyperlink ref="D1793" r:id="rId2837" xr:uid="{2268DF5D-82EE-43E6-87A8-24D3CC0424B7}"/>
    <hyperlink ref="D1794" r:id="rId2838" xr:uid="{19164C11-43E1-491E-A82F-991DDADAD7BC}"/>
    <hyperlink ref="D1797" r:id="rId2839" xr:uid="{83E2C06F-8CA1-4B23-A627-EDCAEEF5A082}"/>
    <hyperlink ref="D1798" r:id="rId2840" xr:uid="{06730C4D-C06D-49F3-B231-DA0E2FBA76F9}"/>
    <hyperlink ref="D1799" r:id="rId2841" xr:uid="{3F517FCF-62A0-4A01-A0F8-191D97C893AB}"/>
    <hyperlink ref="D1801" r:id="rId2842" xr:uid="{8ADE2BDD-FA9E-44A8-B15E-0046B5F5C390}"/>
    <hyperlink ref="D1802" r:id="rId2843" xr:uid="{114704A0-0A8B-468A-9E22-F8B6E0E4CDF2}"/>
    <hyperlink ref="D1803" r:id="rId2844" xr:uid="{B77E2373-4E65-480E-857A-E59B78186849}"/>
    <hyperlink ref="D1804" r:id="rId2845" xr:uid="{EB9EF213-6492-40B6-BACE-4ED63D6690BF}"/>
    <hyperlink ref="D1805" r:id="rId2846" xr:uid="{EB227B13-1588-431D-8378-83E08BB2548D}"/>
    <hyperlink ref="D1806" r:id="rId2847" xr:uid="{3B8A8282-977A-4ADD-A86E-E22E576F644D}"/>
    <hyperlink ref="D1807" r:id="rId2848" xr:uid="{33A8614F-3C41-480E-93E3-BE8368FF3AE6}"/>
    <hyperlink ref="D1808" r:id="rId2849" xr:uid="{C874BEAB-80AE-4B6D-8191-9185EA151371}"/>
    <hyperlink ref="D1809" r:id="rId2850" xr:uid="{E53BBE99-EFB1-41F2-BD3E-5FF38AAD0979}"/>
    <hyperlink ref="D1810" r:id="rId2851" xr:uid="{DBCEFBAC-C9CB-4C86-ACA6-F68DEBE31F93}"/>
    <hyperlink ref="D1812" r:id="rId2852" xr:uid="{A946DDE1-3333-4035-A2C3-F59E496A0490}"/>
    <hyperlink ref="D1813" r:id="rId2853" xr:uid="{56EE2D87-164E-4B22-9B1D-754E420B75B6}"/>
    <hyperlink ref="D1814" r:id="rId2854" xr:uid="{294E7DC6-DB18-4708-8391-FAD48B39AF9C}"/>
    <hyperlink ref="D1815" r:id="rId2855" xr:uid="{E3513E04-3A12-42A4-91A0-F379787223B1}"/>
    <hyperlink ref="D1819" r:id="rId2856" xr:uid="{336A4F94-EE4E-4F4E-A3C4-D81C498DDBCF}"/>
    <hyperlink ref="D1821" r:id="rId2857" xr:uid="{E4F57D11-004D-469C-8A6C-E2AEFFB0EBE0}"/>
    <hyperlink ref="D1822" r:id="rId2858" xr:uid="{573E5BB3-3050-4A1D-8BEE-F4D3852E86C3}"/>
    <hyperlink ref="D1824" r:id="rId2859" xr:uid="{588B30F5-AB55-47BF-B686-ED3CAD0C582A}"/>
    <hyperlink ref="D1828" r:id="rId2860" xr:uid="{25C622E8-7DF5-46E8-904C-1DF9986252DF}"/>
    <hyperlink ref="D1829" r:id="rId2861" xr:uid="{F079B7DF-B9EA-4609-AE28-08C9D8FF6BB9}"/>
    <hyperlink ref="D1830" r:id="rId2862" xr:uid="{6D76528C-24C7-48E4-AD20-3BA9A0A86B5C}"/>
    <hyperlink ref="D1831" r:id="rId2863" xr:uid="{F2C9E6FC-0594-44DE-A3A1-C7890E76BA75}"/>
    <hyperlink ref="D1832" r:id="rId2864" xr:uid="{7E681C63-C4D7-45F3-9504-3E64EBF24F32}"/>
    <hyperlink ref="D1833" r:id="rId2865" xr:uid="{6CBF16C0-26E3-423B-AD70-AFB55ADD0145}"/>
    <hyperlink ref="D1834" r:id="rId2866" xr:uid="{7DA589DE-DF55-43ED-8E48-3E8DAD32EB7F}"/>
    <hyperlink ref="D1835" r:id="rId2867" xr:uid="{3AA80233-984F-45B0-8085-5BBAF044BD1D}"/>
    <hyperlink ref="D1836" r:id="rId2868" xr:uid="{2CFE6F96-ABE7-4D3C-A992-630AF35C8300}"/>
    <hyperlink ref="D1839" r:id="rId2869" xr:uid="{7F24C6C8-03D6-4CFE-BA7E-774CE822F24E}"/>
    <hyperlink ref="D1840" r:id="rId2870" xr:uid="{BC1E1835-7D89-4716-929C-A5ABC02E321A}"/>
    <hyperlink ref="D1841" r:id="rId2871" xr:uid="{F526B76D-BE6C-405D-ADE7-30D331229512}"/>
    <hyperlink ref="D1844" r:id="rId2872" xr:uid="{FF7B2A65-0B69-46DD-967D-4F57DA8E5BA4}"/>
    <hyperlink ref="D1845" r:id="rId2873" xr:uid="{B6A1F7E9-6072-4C33-9B07-4554266A352B}"/>
    <hyperlink ref="D1846" r:id="rId2874" xr:uid="{FF54E0A9-73D4-4000-9FE3-90972EC13240}"/>
    <hyperlink ref="D1847" r:id="rId2875" xr:uid="{079BB46C-66BE-47A8-A16C-3878D737FE49}"/>
    <hyperlink ref="D1848" r:id="rId2876" xr:uid="{5B43D7CE-0A26-40E1-A7A7-27D90B479FA7}"/>
    <hyperlink ref="D1849" r:id="rId2877" xr:uid="{FF5E12F5-8F84-48BF-ABF2-1BC9E9A669F0}"/>
    <hyperlink ref="D1850" r:id="rId2878" xr:uid="{3C0836E5-38D6-416B-8B9B-57CB3970729E}"/>
    <hyperlink ref="D1851" r:id="rId2879" xr:uid="{0CA99BF1-EB25-4F95-A330-EC898118E1EF}"/>
    <hyperlink ref="D1852" r:id="rId2880" xr:uid="{20617593-252D-4D92-A59B-1CE1DC606DA1}"/>
    <hyperlink ref="D1853" r:id="rId2881" xr:uid="{5972A3CE-FC4D-4B69-B06C-277872501669}"/>
    <hyperlink ref="D1856" r:id="rId2882" xr:uid="{D9027746-9E1C-493B-8B82-9CECB8E04473}"/>
    <hyperlink ref="D1857" r:id="rId2883" xr:uid="{2D1DB2D3-961D-4311-AC81-FFE43622CACF}"/>
    <hyperlink ref="D1858" r:id="rId2884" xr:uid="{2AAD9A6B-5BF8-4D38-9C6A-44FCB6EBB88F}"/>
    <hyperlink ref="D1859" r:id="rId2885" xr:uid="{468B69AF-3315-43FE-AA1A-785B8BEB3005}"/>
    <hyperlink ref="D1860" r:id="rId2886" xr:uid="{5EE07CBB-9344-4EB1-B002-DAC28B3E418C}"/>
    <hyperlink ref="D1861" r:id="rId2887" xr:uid="{BE710352-0C5D-454C-895D-3B8F96D969F3}"/>
    <hyperlink ref="D1864" r:id="rId2888" xr:uid="{23729EE7-C126-4153-9476-F35D86C28C94}"/>
    <hyperlink ref="D1865" r:id="rId2889" xr:uid="{1933DF4F-95B6-450A-9BDA-0E2FD33611CB}"/>
    <hyperlink ref="D1866" r:id="rId2890" xr:uid="{E790D021-1A3B-458B-A158-49BE43E56F2F}"/>
    <hyperlink ref="D1867" r:id="rId2891" xr:uid="{F11F7F3D-EA5B-4CBC-B2C8-81FD03E7AB27}"/>
    <hyperlink ref="D1869" r:id="rId2892" xr:uid="{7C1370C7-44ED-41ED-87B5-6E7B0BDDCBCA}"/>
    <hyperlink ref="D1870" r:id="rId2893" xr:uid="{5F6333DE-43E6-4FC6-AEE7-982A26631A15}"/>
    <hyperlink ref="D1871" r:id="rId2894" xr:uid="{0C1ABB07-4945-4DE5-B966-E2E4FA77D54A}"/>
    <hyperlink ref="D1872" r:id="rId2895" xr:uid="{7091234D-BCD2-4957-ADAB-FB7EA087D465}"/>
    <hyperlink ref="D1875" r:id="rId2896" xr:uid="{ACD65B47-2BF7-4A49-8774-AC3CC738E7B8}"/>
    <hyperlink ref="D1876" r:id="rId2897" xr:uid="{103F7269-ED59-481D-AB8B-124B7605EFD1}"/>
    <hyperlink ref="D1879" r:id="rId2898" xr:uid="{5E03D8F6-520E-44A7-A65E-93F9DF339E1A}"/>
    <hyperlink ref="D1880" r:id="rId2899" xr:uid="{EB8A18F9-242E-4E61-8FB0-632A19436281}"/>
    <hyperlink ref="D1881" r:id="rId2900" xr:uid="{4E898AB5-C837-4DE6-AE03-B8A120EFDCC6}"/>
    <hyperlink ref="E8" r:id="rId2901" xr:uid="{11E05F48-0C68-46EF-8E3C-8BF5951FAD4B}"/>
    <hyperlink ref="E9" r:id="rId2902" xr:uid="{9345FEFE-A356-4BBC-B04A-8298D4C82022}"/>
    <hyperlink ref="E10" r:id="rId2903" xr:uid="{4F532D10-C002-466D-9976-9A27AA6D1791}"/>
    <hyperlink ref="E11" r:id="rId2904" xr:uid="{2C07639C-311D-411E-BDE1-0EA5F74985F1}"/>
    <hyperlink ref="E12" r:id="rId2905" xr:uid="{542796BC-0DA8-49D9-8A6E-18E015EB19F9}"/>
    <hyperlink ref="E13" r:id="rId2906" xr:uid="{D7A9C6A0-0A3F-4F07-BD35-41931D5FA191}"/>
    <hyperlink ref="E14" r:id="rId2907" xr:uid="{98F5F1D7-4258-438F-A204-D4FA6D77BB0F}"/>
    <hyperlink ref="E15" r:id="rId2908" xr:uid="{EEC9DFB4-3A0B-48C9-9E97-188831D5BA63}"/>
    <hyperlink ref="E16" r:id="rId2909" xr:uid="{46602118-9167-4222-A1D5-74EFDCC1BB36}"/>
    <hyperlink ref="E17" r:id="rId2910" xr:uid="{76D37981-065B-4764-BD4E-700776F3A647}"/>
    <hyperlink ref="E18" r:id="rId2911" xr:uid="{E094CBC8-CFF3-482B-BE71-CDE916247DD8}"/>
    <hyperlink ref="E21" r:id="rId2912" xr:uid="{D3DB582C-414C-4B40-AC5B-12799BED7515}"/>
    <hyperlink ref="E22" r:id="rId2913" xr:uid="{BA2E79CD-CEE3-4C46-BAF2-E6A15BE25C9C}"/>
    <hyperlink ref="E23" r:id="rId2914" xr:uid="{563213F1-CFB1-426C-A1CC-CC17D7F232AE}"/>
    <hyperlink ref="E26" r:id="rId2915" xr:uid="{C7E0777D-93E6-40EB-9AB0-137F63B66BCB}"/>
    <hyperlink ref="E27" r:id="rId2916" xr:uid="{6C364A7F-E389-4103-BBA1-C7662809CD70}"/>
    <hyperlink ref="E28" r:id="rId2917" xr:uid="{067DC5CC-B7B0-4DF7-8319-B7B5F7C379BF}"/>
    <hyperlink ref="E29" r:id="rId2918" xr:uid="{CF369E50-99FE-48A2-A28B-9AD30FEA728C}"/>
    <hyperlink ref="E30" r:id="rId2919" xr:uid="{94ED6380-33DF-49CB-AB84-70ED4E8F3FC1}"/>
    <hyperlink ref="E31" r:id="rId2920" xr:uid="{E0912322-BA2D-442B-9120-AD113DF0A0E2}"/>
    <hyperlink ref="E37" r:id="rId2921" xr:uid="{EC683390-7C37-459B-A239-3852A27AE80A}"/>
    <hyperlink ref="E38" r:id="rId2922" xr:uid="{2D854485-A37E-4B7B-B8B1-0DA756928A64}"/>
    <hyperlink ref="E39" r:id="rId2923" xr:uid="{9DFD0C8D-FECA-44B3-8F6D-F991FD7CB18D}"/>
    <hyperlink ref="E40" r:id="rId2924" xr:uid="{F79EDAFD-8F6C-4857-B933-C3EA32D1C488}"/>
    <hyperlink ref="E41" r:id="rId2925" xr:uid="{FC893F4F-CFAF-4FE9-B187-82055DE3A3D7}"/>
    <hyperlink ref="E42" r:id="rId2926" xr:uid="{A051DA82-B6AE-452A-997C-076D004EB882}"/>
    <hyperlink ref="E43" r:id="rId2927" xr:uid="{62941979-AF3C-45C9-BD18-0145BF056951}"/>
    <hyperlink ref="E44" r:id="rId2928" xr:uid="{D1F7BA24-78FC-45AC-AA4B-D65FA6913B2E}"/>
    <hyperlink ref="E45" r:id="rId2929" xr:uid="{60FDDCD4-83D0-45DC-BB31-5C7C9A639B0B}"/>
    <hyperlink ref="E46" r:id="rId2930" xr:uid="{049C2EF1-D07C-4AD5-BCC2-9392BAD94526}"/>
    <hyperlink ref="E47" r:id="rId2931" xr:uid="{419F9C6D-BCC8-4730-AF61-CC8D0C0D964C}"/>
    <hyperlink ref="E48" r:id="rId2932" xr:uid="{56E9FDAA-1385-428E-B8EF-B0D247AD28F6}"/>
    <hyperlink ref="E49" r:id="rId2933" xr:uid="{1586B212-5AC8-4853-817B-88D7AB626DD8}"/>
    <hyperlink ref="E50" r:id="rId2934" xr:uid="{DADB7BA8-D319-46E5-9D7F-F0BEF6125F52}"/>
    <hyperlink ref="E51" r:id="rId2935" xr:uid="{2BDB2EC5-9F43-48B0-B852-8B45DEF1C4A3}"/>
    <hyperlink ref="E52" r:id="rId2936" xr:uid="{7444EA4C-CCAA-4A12-96AD-254A0334E24C}"/>
    <hyperlink ref="E53" r:id="rId2937" xr:uid="{B32A3892-1A5A-476B-9A1C-EEDFA02C606A}"/>
    <hyperlink ref="E54" r:id="rId2938" xr:uid="{8C5924DE-7588-42E9-AB60-62CBBA18DAC7}"/>
    <hyperlink ref="E56" r:id="rId2939" xr:uid="{AAE87FC0-B1E4-4477-B885-E9F7CB8714C9}"/>
    <hyperlink ref="E57" r:id="rId2940" xr:uid="{BADE6513-C103-4722-BB05-5D56FE81C8C3}"/>
    <hyperlink ref="E58" r:id="rId2941" xr:uid="{3FBA3C65-2FE5-4C2D-81C8-2481BBE74133}"/>
    <hyperlink ref="E59" r:id="rId2942" xr:uid="{1E4DFE76-2840-48F4-AAC8-8EFB51D8A6BB}"/>
    <hyperlink ref="E60" r:id="rId2943" xr:uid="{011D6EDA-5CE5-4876-94B8-7C5F270011A5}"/>
    <hyperlink ref="E61" r:id="rId2944" xr:uid="{0AE1AA1C-F04A-4963-9671-344F7775E4CF}"/>
    <hyperlink ref="E62" r:id="rId2945" xr:uid="{463E8891-3DD8-4D71-954F-0CA2F5434B79}"/>
    <hyperlink ref="E63" r:id="rId2946" xr:uid="{68383BEE-E3F3-4A3C-A4DC-ADCCD08E9FAE}"/>
    <hyperlink ref="E64" r:id="rId2947" xr:uid="{5A788643-C044-4AE8-89C9-B05784C40269}"/>
    <hyperlink ref="E65" r:id="rId2948" xr:uid="{0C0BC2B8-190A-4678-BA18-E0B6147B3E0A}"/>
    <hyperlink ref="E66" r:id="rId2949" xr:uid="{E7D473C7-84CD-40CE-A774-4796FC0F6DC8}"/>
    <hyperlink ref="E67" r:id="rId2950" xr:uid="{C154802A-9156-4507-BD03-3B7D5F2F9B62}"/>
    <hyperlink ref="E68" r:id="rId2951" xr:uid="{CCD0E2D6-82EC-44D5-87CE-93E6641E7C20}"/>
    <hyperlink ref="E69" r:id="rId2952" xr:uid="{2AC3AB08-69A3-4A0D-B672-752FBDEA5C14}"/>
    <hyperlink ref="E70" r:id="rId2953" xr:uid="{032534A8-1DF1-44ED-9A02-2F53682BDAC5}"/>
    <hyperlink ref="E71" r:id="rId2954" xr:uid="{81D5B2F7-9319-4189-8689-2528FD4B9A8C}"/>
    <hyperlink ref="E72" r:id="rId2955" xr:uid="{508358F7-73D8-4C5A-9A07-2389B0FD7D0C}"/>
    <hyperlink ref="E73" r:id="rId2956" xr:uid="{4616F43A-A3B1-4474-A0FF-683DABF1D504}"/>
    <hyperlink ref="E74" r:id="rId2957" xr:uid="{7CB242E0-EAAE-49FB-B496-3E72BFF7650F}"/>
    <hyperlink ref="E75" r:id="rId2958" xr:uid="{2DDA25D1-D2B0-4B18-8686-DADADF4DCD3F}"/>
    <hyperlink ref="E76" r:id="rId2959" xr:uid="{938F9FBE-DA00-46FA-AC66-67CB03D3A529}"/>
    <hyperlink ref="E77" r:id="rId2960" xr:uid="{CC405FE1-F4B0-4536-8D05-72845EFDD8BA}"/>
    <hyperlink ref="E78" r:id="rId2961" xr:uid="{952B812D-0CCB-40E7-917D-402585E9DD2F}"/>
    <hyperlink ref="E79" r:id="rId2962" xr:uid="{7AB5BB7D-0B91-44EF-8299-D97D6CCFA3C5}"/>
    <hyperlink ref="E80" r:id="rId2963" xr:uid="{950E6798-134A-44EF-8D6E-7ABBBBE25A32}"/>
    <hyperlink ref="E81" r:id="rId2964" xr:uid="{2E9BEE2A-63D2-47A1-B138-A7FECE859BF3}"/>
    <hyperlink ref="E82" r:id="rId2965" xr:uid="{9438F782-A130-4970-B7BC-28FFA9B68386}"/>
    <hyperlink ref="E88" r:id="rId2966" xr:uid="{979BB460-B907-48A3-8935-A1E2182E6751}"/>
    <hyperlink ref="E89" r:id="rId2967" xr:uid="{93A5DDC1-7225-433A-8738-59A6980AFE31}"/>
    <hyperlink ref="E90" r:id="rId2968" xr:uid="{1DE6FC03-800E-42AF-A897-387E3ADC9B34}"/>
    <hyperlink ref="E91" r:id="rId2969" xr:uid="{71E2D9BE-FC81-44A5-AED9-54D1FED94B2E}"/>
    <hyperlink ref="E92" r:id="rId2970" xr:uid="{70FD1DAD-31FC-4C22-86FC-312E634CB404}"/>
    <hyperlink ref="E93" r:id="rId2971" xr:uid="{7A908E9B-F04E-444D-9C42-013FEAC580AF}"/>
    <hyperlink ref="E94" r:id="rId2972" xr:uid="{FA519E54-5F64-44ED-96CF-2AF534D50758}"/>
    <hyperlink ref="E95" r:id="rId2973" xr:uid="{33D8AD19-704E-443C-833E-F94B49057EDE}"/>
    <hyperlink ref="E96" r:id="rId2974" xr:uid="{22ED64D6-A5CD-4E94-A5E4-6AEECA046D5F}"/>
    <hyperlink ref="E97" r:id="rId2975" xr:uid="{3249CE7F-8007-4E65-A16B-A33030F7CB7A}"/>
    <hyperlink ref="E98" r:id="rId2976" xr:uid="{B915668C-D4FC-420A-8A1F-7E214438E20A}"/>
    <hyperlink ref="E99" r:id="rId2977" xr:uid="{F84522D0-0423-4516-9A54-D4C85C2407B1}"/>
    <hyperlink ref="E100" r:id="rId2978" xr:uid="{2A3C8993-8133-40B1-B751-BF1E9739256B}"/>
    <hyperlink ref="E101" r:id="rId2979" xr:uid="{057A3231-3E91-4979-A782-862118E4D4E9}"/>
    <hyperlink ref="E104" r:id="rId2980" xr:uid="{BFE5F1B0-D7EB-4470-B264-707539B89F50}"/>
    <hyperlink ref="E105" r:id="rId2981" xr:uid="{BDFF3DF6-2F2F-4319-B8E6-4096E63D7ABE}"/>
    <hyperlink ref="E108" r:id="rId2982" xr:uid="{C22B321F-8002-4B8F-AC09-98C60A227F5C}"/>
    <hyperlink ref="E109" r:id="rId2983" xr:uid="{2B19BB3F-B642-41EE-9D81-7CC0B6762D9B}"/>
    <hyperlink ref="E110" r:id="rId2984" xr:uid="{108BDBF2-4322-4D0D-A04E-F3D8B96B5622}"/>
    <hyperlink ref="E111" r:id="rId2985" xr:uid="{6BD518BB-4FA3-47A4-8C2D-0FC315A6DF9B}"/>
    <hyperlink ref="E112" r:id="rId2986" xr:uid="{4F68A832-25F0-4903-AE76-136B74BD9040}"/>
    <hyperlink ref="E113" r:id="rId2987" xr:uid="{39BF4613-333C-4D8B-BB1B-46C499DED306}"/>
    <hyperlink ref="E114" r:id="rId2988" xr:uid="{B726D70D-8CD6-4AD7-B585-983A89A9D8FF}"/>
    <hyperlink ref="E115" r:id="rId2989" xr:uid="{4F961BAF-A1F1-4F8E-832A-0B1E47BE3367}"/>
    <hyperlink ref="E116" r:id="rId2990" xr:uid="{2346A0D5-F0FA-42FC-94C9-3042B12456DA}"/>
    <hyperlink ref="E117" r:id="rId2991" xr:uid="{ECE42AF7-5644-4E98-97EF-2AB2379F436B}"/>
    <hyperlink ref="E126" r:id="rId2992" xr:uid="{534D36BC-E31A-4115-B8D9-0C0D64A1B23F}"/>
    <hyperlink ref="E127" r:id="rId2993" xr:uid="{40D27FFE-E394-4B18-BEEB-B175F40656C7}"/>
    <hyperlink ref="E128" r:id="rId2994" xr:uid="{C034F766-BF3A-4436-8803-0D1F14ACB31A}"/>
    <hyperlink ref="E131" r:id="rId2995" xr:uid="{27C7C981-EA7B-43A6-9C0E-447A76691628}"/>
    <hyperlink ref="E132" r:id="rId2996" xr:uid="{E626AF1E-AA9D-4EB0-B3AB-CDF073E5D775}"/>
    <hyperlink ref="E133" r:id="rId2997" xr:uid="{95A1630D-6438-449A-A4E1-25DD6126F5C5}"/>
    <hyperlink ref="E134" r:id="rId2998" xr:uid="{5FD52E8F-3DA1-4849-81F6-C7D7AFAEFF14}"/>
    <hyperlink ref="E135" r:id="rId2999" xr:uid="{D327A3B9-83CD-427C-A463-D6A819266B58}"/>
    <hyperlink ref="E136" r:id="rId3000" xr:uid="{48E3BE23-E41B-48AE-AD50-D974ECE33301}"/>
    <hyperlink ref="E137" r:id="rId3001" xr:uid="{DAE698FE-1492-47E5-9827-69FAEAA255EB}"/>
    <hyperlink ref="E138" r:id="rId3002" xr:uid="{F4356C5D-FE06-4373-9603-E15E7DE097BA}"/>
    <hyperlink ref="E139" r:id="rId3003" xr:uid="{C1732807-F090-4F76-8125-CFB60AE63E22}"/>
    <hyperlink ref="E140" r:id="rId3004" xr:uid="{2608E7FB-C010-4EBD-8693-3BCD07F3F407}"/>
    <hyperlink ref="E141" r:id="rId3005" xr:uid="{0F9BC533-8CE1-411B-80DF-BEB2928D72CC}"/>
    <hyperlink ref="E142" r:id="rId3006" xr:uid="{F0D3C340-8D34-495F-AEF5-17C1F189D7E9}"/>
    <hyperlink ref="E143" r:id="rId3007" xr:uid="{FE0967F6-DF99-4F42-ADF2-2E32E9110B18}"/>
    <hyperlink ref="E155" r:id="rId3008" xr:uid="{BBB87B12-9A72-4EB4-8251-CD6ED15ED354}"/>
    <hyperlink ref="E156" r:id="rId3009" xr:uid="{283CCBA8-D4FA-48BD-8680-5FECA597EBF3}"/>
    <hyperlink ref="E157" r:id="rId3010" xr:uid="{AAA1E574-C637-47B4-924D-60971C7872AB}"/>
    <hyperlink ref="E176" r:id="rId3011" xr:uid="{298B9F96-B89C-45C6-AAAF-9FEDAA252A1C}"/>
    <hyperlink ref="E177" r:id="rId3012" xr:uid="{62D3B7D2-1BDA-460A-BFD3-36853E7287AB}"/>
    <hyperlink ref="E178" r:id="rId3013" xr:uid="{637FBE1A-AEFC-4A90-96BD-D8DE7D86E157}"/>
    <hyperlink ref="E179" r:id="rId3014" xr:uid="{A9404182-4FBE-45EA-9692-B40C9FEE10EF}"/>
    <hyperlink ref="E180" r:id="rId3015" xr:uid="{AD820A4A-7E42-482D-95AD-2B19A2113ED0}"/>
    <hyperlink ref="E181" r:id="rId3016" xr:uid="{020DCAB7-8FAB-45D3-8977-E8C9095C8787}"/>
    <hyperlink ref="E182" r:id="rId3017" xr:uid="{186CBDB5-1A48-4684-952A-A6A7C40F94DF}"/>
    <hyperlink ref="E183" r:id="rId3018" xr:uid="{B4E13CD5-3FFD-4D1E-B4D7-1E3CC03F245D}"/>
    <hyperlink ref="E184" r:id="rId3019" xr:uid="{55B081C8-5DE9-4AE9-B918-45A1AE88C93A}"/>
    <hyperlink ref="E185" r:id="rId3020" xr:uid="{94C74F5A-B581-4588-9A0B-4666218518B8}"/>
    <hyperlink ref="E186" r:id="rId3021" xr:uid="{A78E46B4-D3CC-4B68-93A0-AEBC8C880796}"/>
    <hyperlink ref="E187" r:id="rId3022" xr:uid="{1BEA5132-04C8-4FF7-9BCC-EA00EF505EFC}"/>
    <hyperlink ref="E188" r:id="rId3023" xr:uid="{D54FA05D-334C-4215-B2DA-78B8D0AA9A0F}"/>
    <hyperlink ref="E189" r:id="rId3024" xr:uid="{C028DEB8-339C-4D62-B80D-94F560D816DB}"/>
    <hyperlink ref="E190" r:id="rId3025" xr:uid="{E63884DF-59A3-4F67-97F3-ECD06177A104}"/>
    <hyperlink ref="E191" r:id="rId3026" xr:uid="{5A36FFD6-D6D9-4307-A021-97935DBDC89D}"/>
    <hyperlink ref="E192" r:id="rId3027" xr:uid="{0EF588D0-8A99-4FCB-ADC6-105EB2333F36}"/>
    <hyperlink ref="E193" r:id="rId3028" xr:uid="{CB66DCF9-0F9A-4367-B02B-F1E7DF94B6A3}"/>
    <hyperlink ref="E194" r:id="rId3029" xr:uid="{21B64853-DE77-4AEA-AC4F-E3C65B525213}"/>
    <hyperlink ref="E195" r:id="rId3030" xr:uid="{69E99863-4CDE-4816-A2D5-D6DB37F090F0}"/>
    <hyperlink ref="E196" r:id="rId3031" xr:uid="{1EA708C3-718B-44DB-A1AF-9909CAFF2161}"/>
    <hyperlink ref="E197" r:id="rId3032" xr:uid="{4F516788-F8C8-40D3-9BAB-DDD830ABCD3E}"/>
    <hyperlink ref="E198" r:id="rId3033" xr:uid="{301C2289-1276-4168-A773-24D6EE656A89}"/>
    <hyperlink ref="E199" r:id="rId3034" xr:uid="{9BFBF752-949F-42FC-B7FB-12B27911877F}"/>
    <hyperlink ref="E200" r:id="rId3035" xr:uid="{23F74A8B-B1A6-4BF9-8785-0E4B2033A6D2}"/>
    <hyperlink ref="E201" r:id="rId3036" xr:uid="{AD88E6F7-40E3-4D27-8469-428E8D242BB7}"/>
    <hyperlink ref="E202" r:id="rId3037" xr:uid="{DBD1E83D-7926-49CE-8C5A-2AE0F000DC54}"/>
    <hyperlink ref="E203" r:id="rId3038" xr:uid="{06F5C9F4-E780-43A3-8118-19ED4180BDDF}"/>
    <hyperlink ref="E204" r:id="rId3039" xr:uid="{8CD6D313-9541-4144-8646-55070F787D9A}"/>
    <hyperlink ref="E205" r:id="rId3040" xr:uid="{CDB7A748-2FBE-44C3-81F1-72B1F7C9B6D3}"/>
    <hyperlink ref="E206" r:id="rId3041" xr:uid="{8D086733-7ABE-41D5-80ED-EBDE1382687F}"/>
    <hyperlink ref="E207" r:id="rId3042" xr:uid="{578ACA5A-7678-472E-8BDC-0522B28EE0CC}"/>
    <hyperlink ref="E208" r:id="rId3043" xr:uid="{A0166B7E-E6B3-48A2-8F77-06286FA729EF}"/>
    <hyperlink ref="E209" r:id="rId3044" xr:uid="{00E911F7-8A5B-4564-BEA8-544B6E6999B6}"/>
    <hyperlink ref="E210" r:id="rId3045" xr:uid="{48F19630-1039-4603-9482-CF744C04AEAA}"/>
    <hyperlink ref="E211" r:id="rId3046" xr:uid="{C5F36C24-F9EA-47AC-9A89-E22D0CE86562}"/>
    <hyperlink ref="E212" r:id="rId3047" xr:uid="{AF9BEDC9-50ED-43C9-BC1A-F255E4515CB0}"/>
    <hyperlink ref="E213" r:id="rId3048" xr:uid="{923746A3-F065-4F15-A962-DEB335D708F3}"/>
    <hyperlink ref="E214" r:id="rId3049" xr:uid="{8C52A016-8C58-4278-853C-0FC657B731B9}"/>
    <hyperlink ref="E215" r:id="rId3050" xr:uid="{4577A7DF-CA7B-4CC0-97E2-C6E82F86D6E4}"/>
    <hyperlink ref="E216" r:id="rId3051" xr:uid="{AD4BBC49-30DD-4E0F-9C7C-7E90EBB96B2E}"/>
    <hyperlink ref="E217" r:id="rId3052" xr:uid="{8434F9CD-B3AF-45FB-B3D8-5172B88C665C}"/>
    <hyperlink ref="E218" r:id="rId3053" xr:uid="{A7C85223-DC88-4F26-ABE0-61A40B3C0583}"/>
    <hyperlink ref="E219" r:id="rId3054" xr:uid="{28B1ADD8-1029-450B-9F42-DC5608C4F7CF}"/>
    <hyperlink ref="E220" r:id="rId3055" xr:uid="{6A8828A3-2458-46C2-AD19-05433850C344}"/>
    <hyperlink ref="E221" r:id="rId3056" xr:uid="{EE7A7486-7B65-464D-9993-CD3B539712F8}"/>
    <hyperlink ref="E222" r:id="rId3057" xr:uid="{1FD35AA9-04DE-4107-81A3-3BA878BECE0F}"/>
    <hyperlink ref="E223" r:id="rId3058" xr:uid="{C594A8C5-4ECB-43CE-A367-17206FFD6A16}"/>
    <hyperlink ref="E224" r:id="rId3059" xr:uid="{22096BD3-3E5D-4B48-9BFC-20F113EC5261}"/>
    <hyperlink ref="E225" r:id="rId3060" xr:uid="{7B86545D-0EB7-47C0-8B74-B40FAEDF53D1}"/>
    <hyperlink ref="E226" r:id="rId3061" xr:uid="{4354AE57-3C77-4F92-8370-863011ACDBE3}"/>
    <hyperlink ref="E229" r:id="rId3062" xr:uid="{67E422A2-4F2B-4B27-AC71-E59B112AD343}"/>
    <hyperlink ref="E230" r:id="rId3063" xr:uid="{30F17454-ED93-45D5-A21C-B80B171B1A19}"/>
    <hyperlink ref="E231" r:id="rId3064" xr:uid="{C0C88967-3185-4048-A46A-1A27C90755BB}"/>
    <hyperlink ref="E232" r:id="rId3065" xr:uid="{19E31220-EA14-4326-9E60-81F02E59F774}"/>
    <hyperlink ref="E233" r:id="rId3066" xr:uid="{2944719C-E8DE-4C36-944E-2B56DA27C30C}"/>
    <hyperlink ref="E234" r:id="rId3067" xr:uid="{1A15DF2B-8DF5-4D11-82F9-2553D52405B3}"/>
    <hyperlink ref="E235" r:id="rId3068" xr:uid="{A9DDCF4F-CDB4-4AED-BFC1-BF2F2A7C61E7}"/>
    <hyperlink ref="E236" r:id="rId3069" xr:uid="{02C007A3-5396-4816-A8DB-50ABB3F0B1FF}"/>
    <hyperlink ref="E237" r:id="rId3070" xr:uid="{90ABB25C-A79C-4383-BE70-912E98197095}"/>
    <hyperlink ref="E238" r:id="rId3071" xr:uid="{C0FA9EB3-DF17-40C1-96F9-BDFD5A58AD7A}"/>
    <hyperlink ref="E239" r:id="rId3072" xr:uid="{B38B1B29-84A4-4743-B295-74F77D728616}"/>
    <hyperlink ref="E240" r:id="rId3073" xr:uid="{BBFB7FFF-6BBD-4481-AC79-560DBF713664}"/>
    <hyperlink ref="E264" r:id="rId3074" xr:uid="{B304DB66-9E6A-4BAC-99A4-1D10141C5CCE}"/>
    <hyperlink ref="E265" r:id="rId3075" xr:uid="{F997278C-E5A9-4878-9570-E79EEB2300B5}"/>
    <hyperlink ref="E266" r:id="rId3076" xr:uid="{870275FC-3D20-4674-8088-D53896E2A55A}"/>
    <hyperlink ref="E267" r:id="rId3077" xr:uid="{EA3B2E48-916E-49E1-9842-9BFD6B0BD4CD}"/>
    <hyperlink ref="E268" r:id="rId3078" xr:uid="{7FA17831-E713-4099-BE0B-FC9E4D06A771}"/>
    <hyperlink ref="E269" r:id="rId3079" xr:uid="{708BF16B-C8EE-4BC7-AADF-F88F8DDDEB2F}"/>
    <hyperlink ref="E270" r:id="rId3080" xr:uid="{CEE18BA4-7ECB-4833-A593-95CAEFE894B8}"/>
    <hyperlink ref="E271" r:id="rId3081" xr:uid="{44EB29DF-08D5-41B0-A015-8598AF652896}"/>
    <hyperlink ref="E272" r:id="rId3082" xr:uid="{204347E4-F510-4B99-A578-7294692CA5C4}"/>
    <hyperlink ref="E273" r:id="rId3083" xr:uid="{107CE9F0-5B06-440E-A1A3-E41D0FD5319F}"/>
    <hyperlink ref="E274" r:id="rId3084" xr:uid="{782501A1-FDD0-4DC1-A57B-FB9B36381B4C}"/>
    <hyperlink ref="E275" r:id="rId3085" xr:uid="{EA182B74-822C-4514-AE99-5F15594C7243}"/>
    <hyperlink ref="E276" r:id="rId3086" xr:uid="{6F34C52C-087D-46F1-84A3-D695E31E7325}"/>
    <hyperlink ref="E277" r:id="rId3087" xr:uid="{43EA4A15-153E-439F-B46E-A0427B3CC168}"/>
    <hyperlink ref="E278" r:id="rId3088" xr:uid="{1EB3E07B-F336-4441-B63B-5FB96A4DD1B9}"/>
    <hyperlink ref="E280" r:id="rId3089" xr:uid="{2554EAA6-643F-40F4-8771-43B25505A720}"/>
    <hyperlink ref="E281" r:id="rId3090" xr:uid="{67F254E5-9772-400F-B167-54E6D80F0C54}"/>
    <hyperlink ref="E282" r:id="rId3091" xr:uid="{4105C2CE-5EF5-40D1-9EB2-5B10E7360220}"/>
    <hyperlink ref="E283" r:id="rId3092" xr:uid="{4B16C56A-15AA-4D9E-B74E-95C7340D6F3F}"/>
    <hyperlink ref="E284" r:id="rId3093" xr:uid="{FF4F65C1-7424-4E09-A4AA-51EF1AAFF595}"/>
    <hyperlink ref="E285" r:id="rId3094" xr:uid="{CB377731-561F-47C4-92CC-F35BA7353E14}"/>
    <hyperlink ref="E288" r:id="rId3095" xr:uid="{E0DC26E1-9674-41F7-9D69-C8E4343EC589}"/>
    <hyperlink ref="E289" r:id="rId3096" xr:uid="{7F1D7F51-5DCB-4F88-9762-9FC9F3F83C91}"/>
    <hyperlink ref="E290" r:id="rId3097" xr:uid="{4CCF2AE0-E0E7-4610-A3CD-017B902DD153}"/>
    <hyperlink ref="E291" r:id="rId3098" xr:uid="{4D0A64CB-4278-40DA-AB06-C318ABD81B8C}"/>
    <hyperlink ref="E292" r:id="rId3099" xr:uid="{C94C5155-FC03-4628-8253-8504B6EC5E6C}"/>
    <hyperlink ref="E293" r:id="rId3100" xr:uid="{6B874BDF-EA56-47AA-956A-870E330A1F4F}"/>
    <hyperlink ref="E294" r:id="rId3101" xr:uid="{A8678373-1240-476E-A634-110E3375094D}"/>
    <hyperlink ref="E295" r:id="rId3102" xr:uid="{3854D6D3-9394-46E7-AF78-D7111061018B}"/>
    <hyperlink ref="E296" r:id="rId3103" xr:uid="{3554EC6E-B4E0-4DB8-92C5-0AE8F1240DCD}"/>
    <hyperlink ref="E297" r:id="rId3104" xr:uid="{5303E4A0-6BC3-4E77-93E9-467653944884}"/>
    <hyperlink ref="E298" r:id="rId3105" xr:uid="{B180AE6F-5634-4632-9BF1-F74D9FD4E247}"/>
    <hyperlink ref="E299" r:id="rId3106" xr:uid="{E080A797-D2A0-49A4-9266-240BC957A201}"/>
    <hyperlink ref="E300" r:id="rId3107" xr:uid="{CB5F80DF-D716-4AEA-86C2-E95A62098711}"/>
    <hyperlink ref="E301" r:id="rId3108" xr:uid="{8610B68E-F617-492C-AF9D-9FAD01728BDF}"/>
    <hyperlink ref="E302" r:id="rId3109" xr:uid="{B8AF7E04-1E8E-4BFC-BB1B-D3CE48999546}"/>
    <hyperlink ref="E303" r:id="rId3110" xr:uid="{C7F06DCF-263E-4931-B7D5-1988AE2B793A}"/>
    <hyperlink ref="E304" r:id="rId3111" xr:uid="{B948DB72-F0F0-45F9-AE70-BB269FA13391}"/>
    <hyperlink ref="E305" r:id="rId3112" xr:uid="{F0F3C4AF-43B0-42E5-8DDD-480B4C10FF7C}"/>
    <hyperlink ref="E306" r:id="rId3113" xr:uid="{9E0C9FF1-A3E3-46BF-82C4-DC729E28092B}"/>
    <hyperlink ref="E307" r:id="rId3114" xr:uid="{6E1A2A0A-7439-4794-B2B2-EC617B063223}"/>
    <hyperlink ref="E308" r:id="rId3115" xr:uid="{19821DE3-E300-40BF-9B46-64375774F593}"/>
    <hyperlink ref="E309" r:id="rId3116" xr:uid="{392C0C7E-46C7-44C2-81B2-D9E98D9AFD85}"/>
    <hyperlink ref="E310" r:id="rId3117" xr:uid="{EFE681C7-C4AF-4D31-B284-FE2136F87B7E}"/>
    <hyperlink ref="E311" r:id="rId3118" xr:uid="{1930D62A-ECF8-4F5F-946D-642D2839FED6}"/>
    <hyperlink ref="E312" r:id="rId3119" xr:uid="{3027CB38-9175-45E3-B5FF-83F4776EAADB}"/>
    <hyperlink ref="E313" r:id="rId3120" xr:uid="{D134A5F5-16A9-43B8-998D-3A49B6A62C29}"/>
    <hyperlink ref="E314" r:id="rId3121" xr:uid="{028F1EC0-FF9C-4FEB-AE8E-21359BCD64A9}"/>
    <hyperlink ref="E315" r:id="rId3122" xr:uid="{070323BB-7D50-4C10-A8D4-17F752757E82}"/>
    <hyperlink ref="E316" r:id="rId3123" xr:uid="{4B33DD7E-6823-4BC3-B444-101107FE6FFA}"/>
    <hyperlink ref="E317" r:id="rId3124" xr:uid="{AA615A90-C7C3-4676-BB1A-E7352ECDBA24}"/>
    <hyperlink ref="E318" r:id="rId3125" xr:uid="{97B9749E-26F8-4B54-8274-D676D700AC90}"/>
    <hyperlink ref="E319" r:id="rId3126" xr:uid="{C014B9BD-76CA-41EB-BD19-5B4EA8914D50}"/>
    <hyperlink ref="E320" r:id="rId3127" xr:uid="{08B94C88-2D2C-4C80-9F74-D8687F75429B}"/>
    <hyperlink ref="E321" r:id="rId3128" xr:uid="{A00D8A2B-B7FE-475B-AB40-E08536825C4E}"/>
    <hyperlink ref="E322" r:id="rId3129" xr:uid="{7B13EB4F-6B8A-4470-81C7-5D9C43ED6F36}"/>
    <hyperlink ref="E323" r:id="rId3130" xr:uid="{35550649-D100-4974-B94A-90F169784CD0}"/>
    <hyperlink ref="E324" r:id="rId3131" xr:uid="{5FAD407B-6F8E-4B6D-A3C2-31C5A52FA069}"/>
    <hyperlink ref="E325" r:id="rId3132" xr:uid="{CD76A5F6-73AD-431F-B67B-4DC65BBC5809}"/>
    <hyperlink ref="E326" r:id="rId3133" xr:uid="{6DFF6BDE-4554-48BC-9B24-8790E165F55A}"/>
    <hyperlink ref="E327" r:id="rId3134" xr:uid="{F341541E-3445-4720-BDBF-A6C1FBDF45CE}"/>
    <hyperlink ref="E328" r:id="rId3135" xr:uid="{3523C666-33B4-4084-B08B-9E86A60F466F}"/>
    <hyperlink ref="E329" r:id="rId3136" xr:uid="{7C9AC48D-0C1E-402D-9A57-E60277374DB8}"/>
    <hyperlink ref="E330" r:id="rId3137" xr:uid="{BAD6AC09-D728-479D-825B-BBF5947F6FAB}"/>
    <hyperlink ref="E331" r:id="rId3138" xr:uid="{11A5F2D8-1249-41FC-9B68-BAAF65A78D4C}"/>
    <hyperlink ref="E332" r:id="rId3139" xr:uid="{9ED4C256-3704-46C8-8C74-42F83D8F2A0F}"/>
    <hyperlink ref="E333" r:id="rId3140" xr:uid="{E640D88F-2385-4797-A232-0A7D42C9F9C4}"/>
    <hyperlink ref="E342" r:id="rId3141" xr:uid="{695D7F09-2CBE-4969-9287-F89F772F665C}"/>
    <hyperlink ref="E343" r:id="rId3142" xr:uid="{E373CA9B-0682-4442-8D9D-4F90CC8EB55C}"/>
    <hyperlink ref="E344" r:id="rId3143" xr:uid="{E5CCFA79-C5C2-4AFB-9A09-3D10FB877FE0}"/>
    <hyperlink ref="E347" r:id="rId3144" xr:uid="{121964DB-2699-4551-9A3F-2BB7526B913E}"/>
    <hyperlink ref="E348" r:id="rId3145" xr:uid="{29F8B58B-F300-4EE4-9DFE-09FB78EBCE1A}"/>
    <hyperlink ref="E349" r:id="rId3146" xr:uid="{965C4800-6395-455E-907A-33183E4D270E}"/>
    <hyperlink ref="E350" r:id="rId3147" xr:uid="{B2BCEDE3-F102-4D18-B458-C60DF8EAFF8F}"/>
    <hyperlink ref="E351" r:id="rId3148" xr:uid="{A63425B1-CAE1-4EC1-A4F3-30034B5F21FC}"/>
    <hyperlink ref="E352" r:id="rId3149" xr:uid="{0BA980E0-3DE0-479B-9561-24E25C30D4F6}"/>
    <hyperlink ref="E353" r:id="rId3150" xr:uid="{F9A0C3CC-14BE-4D39-B0AE-7668D4E40310}"/>
    <hyperlink ref="E358" r:id="rId3151" xr:uid="{2409F59B-3A43-4A8F-B416-6B6D9F5AADFE}"/>
    <hyperlink ref="E359" r:id="rId3152" xr:uid="{ADA43DC8-D111-483B-A385-3109CD448F86}"/>
    <hyperlink ref="E360" r:id="rId3153" xr:uid="{E179DB8A-EA59-4413-AE4B-FD3A455F8FDA}"/>
    <hyperlink ref="E361" r:id="rId3154" xr:uid="{DE0498C8-0FEE-4A9B-B64D-0BA1CCA7CA95}"/>
    <hyperlink ref="E362" r:id="rId3155" xr:uid="{27E8BC77-F5F5-4FF4-B406-EF0B897C01FF}"/>
    <hyperlink ref="E363" r:id="rId3156" xr:uid="{341D0AED-1804-4239-8CCB-828696A98FCE}"/>
    <hyperlink ref="E364" r:id="rId3157" xr:uid="{17E1CAD3-B5EB-446B-BB47-F1F186DF44B9}"/>
    <hyperlink ref="E365" r:id="rId3158" xr:uid="{77C08C00-33F8-412B-90E7-51FB4A1943F5}"/>
    <hyperlink ref="E366" r:id="rId3159" xr:uid="{72687899-53DC-45BD-BFF5-EF69C7AFD240}"/>
    <hyperlink ref="E367" r:id="rId3160" xr:uid="{13CEB7CE-4CB3-44E1-B179-2A3C546F20C4}"/>
    <hyperlink ref="E368" r:id="rId3161" xr:uid="{EA5A3CDE-1F0B-4450-A1BF-28C9033D72B5}"/>
    <hyperlink ref="E369" r:id="rId3162" xr:uid="{910B0458-7BCF-47D7-94DA-E1F3A049618A}"/>
    <hyperlink ref="E370" r:id="rId3163" xr:uid="{2A0830F5-44A1-4E86-BC46-698CAC36BD2A}"/>
    <hyperlink ref="E371" r:id="rId3164" xr:uid="{53FA0104-51A8-4641-A79A-C624E80654D3}"/>
    <hyperlink ref="E372" r:id="rId3165" xr:uid="{2F09A3C2-D337-4CD3-BCED-DDA54AB26FD7}"/>
    <hyperlink ref="E373" r:id="rId3166" xr:uid="{B801C19E-A50B-4FFA-B668-C8028E0E5BAF}"/>
    <hyperlink ref="E374" r:id="rId3167" xr:uid="{719934B0-AAA5-40F1-845B-0C6B979CCDA3}"/>
    <hyperlink ref="E375" r:id="rId3168" xr:uid="{B4F2B086-42B4-4A7E-AF09-CE6C12D7E67C}"/>
    <hyperlink ref="E376" r:id="rId3169" xr:uid="{97D11447-CE14-4201-82A4-51F79C63917D}"/>
    <hyperlink ref="E377" r:id="rId3170" xr:uid="{323118B3-131F-4C8C-8236-12C15B20DD47}"/>
    <hyperlink ref="E378" r:id="rId3171" xr:uid="{9D46F381-7985-4A54-84C4-19EEEC2327A4}"/>
    <hyperlink ref="E379" r:id="rId3172" xr:uid="{722C2C50-F8D5-45D3-A31A-86EE6CE670DD}"/>
    <hyperlink ref="E380" r:id="rId3173" xr:uid="{A5DC2B43-AAD2-4C4A-A026-291942C1D199}"/>
    <hyperlink ref="E381" r:id="rId3174" xr:uid="{82322EB5-DE5D-41CC-8FD0-50B1763E8B91}"/>
    <hyperlink ref="E382" r:id="rId3175" xr:uid="{F7F1893E-7E52-4A5A-A99F-21F564B09654}"/>
    <hyperlink ref="E383" r:id="rId3176" xr:uid="{3F246861-1476-49D0-9432-11370DA20B5C}"/>
    <hyperlink ref="E384" r:id="rId3177" xr:uid="{CAF2F6D6-BDAD-4685-B610-3BE1D6F34901}"/>
    <hyperlink ref="E385" r:id="rId3178" xr:uid="{AA1A8EEF-451B-43FA-BE37-C066D647D095}"/>
    <hyperlink ref="E386" r:id="rId3179" xr:uid="{6A9D76CB-7776-43FA-817F-1C77B1BF62D0}"/>
    <hyperlink ref="E387" r:id="rId3180" xr:uid="{34103574-8006-4084-9664-4779B9408D0B}"/>
    <hyperlink ref="E388" r:id="rId3181" xr:uid="{DADA7AC6-4D4D-4083-82AF-FE5AEB86DFA5}"/>
    <hyperlink ref="E389" r:id="rId3182" xr:uid="{BA3757EE-742F-4FF2-B152-C096B63243F5}"/>
    <hyperlink ref="E390" r:id="rId3183" xr:uid="{B1C2AB23-248C-4DA2-8C65-0176086A1B72}"/>
    <hyperlink ref="E391" r:id="rId3184" xr:uid="{6AE21F2A-9127-4451-8DE2-2F3FFC5E1145}"/>
    <hyperlink ref="E392" r:id="rId3185" xr:uid="{13588E8F-E7D0-4C59-9A04-409CE5E373F0}"/>
    <hyperlink ref="E393" r:id="rId3186" xr:uid="{D3876283-0F6D-4989-B3E6-415026827423}"/>
    <hyperlink ref="E394" r:id="rId3187" xr:uid="{36BD21F7-505D-4240-86A6-4926515DD9B1}"/>
    <hyperlink ref="E395" r:id="rId3188" xr:uid="{94FF0912-A313-421A-8215-F968A0CBB5A3}"/>
    <hyperlink ref="E398" r:id="rId3189" xr:uid="{31034DD8-76D3-4E99-AFBB-C2CEC00EC773}"/>
    <hyperlink ref="E399" r:id="rId3190" xr:uid="{236C16D9-1253-4B8F-8AED-F170CDCE2ABE}"/>
    <hyperlink ref="E400" r:id="rId3191" xr:uid="{F57C1DF9-170C-4BF8-9EE4-0FC1EB2B0E1C}"/>
    <hyperlink ref="E401" r:id="rId3192" xr:uid="{76544B78-CC97-4D69-8FC0-1F9D90917C9D}"/>
    <hyperlink ref="E402" r:id="rId3193" xr:uid="{A0D25AFF-425B-4AA4-A6E8-18FF689A5831}"/>
    <hyperlink ref="E403" r:id="rId3194" xr:uid="{1C84DBC1-68AD-4476-A9BF-D1E8B88D6932}"/>
    <hyperlink ref="E404" r:id="rId3195" xr:uid="{ACD3AB09-BB4C-495A-9483-CB72E9D8D180}"/>
    <hyperlink ref="E405" r:id="rId3196" xr:uid="{94CB6E2B-FDCB-45E1-B4FE-CFCC3E578915}"/>
    <hyperlink ref="E406" r:id="rId3197" xr:uid="{ED0A8C00-FAEF-4DEB-BEBB-987A520AE5AA}"/>
    <hyperlink ref="E407" r:id="rId3198" xr:uid="{98ADE10C-43ED-4515-8002-6FBF518E745E}"/>
    <hyperlink ref="E408" r:id="rId3199" xr:uid="{34047D06-3C4D-40A6-8FB2-31C6D995088F}"/>
    <hyperlink ref="E409" r:id="rId3200" xr:uid="{2D34285A-33BD-4FE1-99D0-37DD7463CB1D}"/>
    <hyperlink ref="E411" r:id="rId3201" xr:uid="{A8D8EDE3-41B8-425B-8935-650C1D739FA8}"/>
    <hyperlink ref="E412" r:id="rId3202" xr:uid="{B313D237-122E-4B0E-AB33-AFC06AAE1D14}"/>
    <hyperlink ref="E413" r:id="rId3203" xr:uid="{36B9A5D8-B044-4651-89F3-6C52FA01FAC2}"/>
    <hyperlink ref="E414" r:id="rId3204" xr:uid="{447208F4-9B48-451A-9170-9A74E7D7E7B1}"/>
    <hyperlink ref="E415" r:id="rId3205" xr:uid="{C5597C60-A7BB-4842-957B-32D8E84E4E65}"/>
    <hyperlink ref="E416" r:id="rId3206" xr:uid="{E988CF40-1A75-43D8-9D95-5D839B1C3B3D}"/>
    <hyperlink ref="E417" r:id="rId3207" xr:uid="{D67E1D7F-BABA-49BA-A1C8-EE54F95D39B5}"/>
    <hyperlink ref="E418" r:id="rId3208" xr:uid="{158A6B84-4CEC-45DF-A24A-B0EDBD884ECF}"/>
    <hyperlink ref="E419" r:id="rId3209" xr:uid="{B09B7187-87B2-4BC9-83E7-8E03C5E2A11C}"/>
    <hyperlink ref="E420" r:id="rId3210" xr:uid="{9153D4D0-6A06-4389-A981-48572E304145}"/>
    <hyperlink ref="E421" r:id="rId3211" xr:uid="{C4DCC861-102A-4C06-8C03-12A35F7562DE}"/>
    <hyperlink ref="E422" r:id="rId3212" xr:uid="{1A623757-012A-449D-9E07-7CAF84321004}"/>
    <hyperlink ref="E425" r:id="rId3213" xr:uid="{164DF540-0FBC-4A14-9374-EF16AB6BF0C5}"/>
    <hyperlink ref="E426" r:id="rId3214" xr:uid="{FF1358B0-36A4-4D1B-8B1B-3300AAF93918}"/>
    <hyperlink ref="E427" r:id="rId3215" xr:uid="{AA604BED-0022-4992-9313-FB96A2785D0A}"/>
    <hyperlink ref="E428" r:id="rId3216" xr:uid="{30E643E8-6D72-46F7-9E3A-2DE3DCE15E54}"/>
    <hyperlink ref="E429" r:id="rId3217" xr:uid="{1BB3EECF-ED57-4A1C-B45D-7C0A861530F4}"/>
    <hyperlink ref="E430" r:id="rId3218" xr:uid="{FB4E86E6-1E8C-4650-BA9C-23E59C3779D9}"/>
    <hyperlink ref="E431" r:id="rId3219" xr:uid="{2181C980-56ED-48BC-BB1F-E52C44343DE6}"/>
    <hyperlink ref="E432" r:id="rId3220" xr:uid="{975D4941-2B48-48E0-97E5-3B239C0DBCDB}"/>
    <hyperlink ref="E433" r:id="rId3221" xr:uid="{F5D8E106-63E5-4CB0-9F99-04373ABC06DA}"/>
    <hyperlink ref="E434" r:id="rId3222" xr:uid="{C462929D-E053-401B-9073-6373A27E3DFD}"/>
    <hyperlink ref="E435" r:id="rId3223" xr:uid="{7AFAF744-07A7-4A39-89D2-FF55B8D2B6E8}"/>
    <hyperlink ref="E436" r:id="rId3224" xr:uid="{CF5886C2-2A22-437A-8BED-AB0645852634}"/>
    <hyperlink ref="E437" r:id="rId3225" xr:uid="{0789E10F-A29B-47EC-81F6-787EFEAB0D1A}"/>
    <hyperlink ref="E438" r:id="rId3226" xr:uid="{3519FE67-AA84-49E0-AE31-9F4E3002595D}"/>
    <hyperlink ref="E439" r:id="rId3227" xr:uid="{0C6FD8B8-D8C9-4C37-86F7-E36FCA7EE1AD}"/>
    <hyperlink ref="E440" r:id="rId3228" xr:uid="{B1ACC29F-070B-419B-9EDA-E02F28D941FB}"/>
    <hyperlink ref="E441" r:id="rId3229" xr:uid="{36937D22-3DD9-47E8-A6AF-423453D33D75}"/>
    <hyperlink ref="E442" r:id="rId3230" xr:uid="{05F4E5C2-3071-4E21-BFED-63CDFEF2ABB5}"/>
    <hyperlink ref="E443" r:id="rId3231" xr:uid="{B1B09AEC-6DAC-4073-B333-165F3BFB70AD}"/>
    <hyperlink ref="E444" r:id="rId3232" xr:uid="{549051B0-BB62-46C3-A9AA-CF244E6D4702}"/>
    <hyperlink ref="E445" r:id="rId3233" xr:uid="{411D432A-DEC1-4D22-A506-BF18527FF71F}"/>
    <hyperlink ref="E446" r:id="rId3234" xr:uid="{41DC5145-AE98-41B7-9795-6BD969E97185}"/>
    <hyperlink ref="E447" r:id="rId3235" xr:uid="{C4F627A1-F237-443B-8876-75904BA5798E}"/>
    <hyperlink ref="E448" r:id="rId3236" xr:uid="{A901C1F5-FD3D-458A-B371-C76C6A2D4E52}"/>
    <hyperlink ref="E449" r:id="rId3237" xr:uid="{E0347264-F418-47D8-A88E-DE03869A0512}"/>
    <hyperlink ref="E450" r:id="rId3238" xr:uid="{3C1F8FA8-1DCB-47C1-9909-C0EBD1710F79}"/>
    <hyperlink ref="E451" r:id="rId3239" xr:uid="{BB455D51-31BF-4157-8149-047AB6886386}"/>
    <hyperlink ref="E452" r:id="rId3240" xr:uid="{852BADDA-9D2D-4C3B-ACFF-C2862C0CBD32}"/>
    <hyperlink ref="E454" r:id="rId3241" xr:uid="{51B872E4-9E72-4E9B-B010-4FA86D7DDED9}"/>
    <hyperlink ref="E455" r:id="rId3242" xr:uid="{E9FD5BD5-B287-48D3-B1B1-F7689EDB8D23}"/>
    <hyperlink ref="E456" r:id="rId3243" xr:uid="{65B01AAA-62D7-45E0-9C87-6D7E0A8DEC64}"/>
    <hyperlink ref="E457" r:id="rId3244" xr:uid="{D6ACF824-EF87-4107-9F9A-96F4F8C5C661}"/>
    <hyperlink ref="E458" r:id="rId3245" xr:uid="{02477343-0303-40D9-879C-0284C246495C}"/>
    <hyperlink ref="E459" r:id="rId3246" xr:uid="{B82F5864-47BA-4BE4-99B3-B41E77AAA2CE}"/>
    <hyperlink ref="E460" r:id="rId3247" xr:uid="{FE5DD620-13A8-47F7-8F91-511D05A81B27}"/>
    <hyperlink ref="E461" r:id="rId3248" xr:uid="{05BD63CF-FAD6-475E-87D0-84FC98A21D24}"/>
    <hyperlink ref="E462" r:id="rId3249" xr:uid="{A4564341-B66D-4E9F-AE87-A4E125C73F55}"/>
    <hyperlink ref="E463" r:id="rId3250" xr:uid="{69572D11-EC43-4399-AC80-F16A287EE1A5}"/>
    <hyperlink ref="E464" r:id="rId3251" xr:uid="{BD458DC2-F2B5-4BE3-9972-D5693250CC60}"/>
    <hyperlink ref="E465" r:id="rId3252" xr:uid="{C559215D-42F4-46CF-842C-E71874C6572A}"/>
    <hyperlink ref="E466" r:id="rId3253" xr:uid="{08D07527-F89F-46F7-80CD-ADA6B5CFF989}"/>
    <hyperlink ref="E467" r:id="rId3254" xr:uid="{8DA08760-171B-46F8-840B-CB9AECC88C99}"/>
    <hyperlink ref="E468" r:id="rId3255" xr:uid="{FD69353C-64D8-4510-A315-8B08E4613441}"/>
    <hyperlink ref="E469" r:id="rId3256" xr:uid="{A8241BB9-5E75-43C6-A3FC-D5D453F87BE9}"/>
    <hyperlink ref="E470" r:id="rId3257" xr:uid="{12FFD323-D082-4DB0-933F-6CD08CA71D6F}"/>
    <hyperlink ref="E471" r:id="rId3258" xr:uid="{97E61874-B051-41D1-819E-2A6238772AB5}"/>
    <hyperlink ref="E472" r:id="rId3259" xr:uid="{6AE60B11-8884-45D7-B6D7-CA711923E0C1}"/>
    <hyperlink ref="E473" r:id="rId3260" xr:uid="{69929799-FC23-412B-ADE0-0258F1C8778A}"/>
    <hyperlink ref="E474" r:id="rId3261" xr:uid="{3BB91437-A7A6-4068-B468-7E0B489218E1}"/>
    <hyperlink ref="E475" r:id="rId3262" xr:uid="{8185C95F-0DA3-42B8-9170-6051F4C12971}"/>
    <hyperlink ref="E476" r:id="rId3263" xr:uid="{98BCBE7F-19D9-4980-B7B1-77A316EF8E7A}"/>
    <hyperlink ref="E477" r:id="rId3264" xr:uid="{2B775B2D-40CB-4A5B-A7AE-E22C37C65C3E}"/>
    <hyperlink ref="E478" r:id="rId3265" xr:uid="{59970C7C-E1F8-456A-8F3D-A94E34E08D28}"/>
    <hyperlink ref="E479" r:id="rId3266" xr:uid="{E65BEE72-8CA5-4311-898B-D18E833357E0}"/>
    <hyperlink ref="E480" r:id="rId3267" xr:uid="{D02A2C78-D203-4F0F-9A0C-1A8451992D78}"/>
    <hyperlink ref="E481" r:id="rId3268" xr:uid="{F3A51922-202A-4BC0-95F9-3BC2DEB6A62B}"/>
    <hyperlink ref="E482" r:id="rId3269" xr:uid="{A09A181C-24C5-40D0-93F0-5FF3426EDDCB}"/>
    <hyperlink ref="E483" r:id="rId3270" xr:uid="{24EB86EC-D785-4019-BEA9-26AE156326E3}"/>
    <hyperlink ref="E484" r:id="rId3271" xr:uid="{6AFBC2D4-C9AE-4BB6-AB8B-C8ED572232EB}"/>
    <hyperlink ref="E485" r:id="rId3272" xr:uid="{C6113EB3-8A81-41EB-8164-285421C4DD65}"/>
    <hyperlink ref="E488" r:id="rId3273" xr:uid="{7A5A3715-3FEE-4042-9AE7-B984ED796A3E}"/>
    <hyperlink ref="E489" r:id="rId3274" xr:uid="{19393C20-9F9A-4C98-AE7A-53B810FA3E89}"/>
    <hyperlink ref="E490" r:id="rId3275" xr:uid="{D80B31C9-3D1E-4D85-B4A6-2D5A371D7F2E}"/>
    <hyperlink ref="E496" r:id="rId3276" xr:uid="{42A906F3-12EE-4559-ADF3-24C392BA53C8}"/>
    <hyperlink ref="E497" r:id="rId3277" xr:uid="{8D863650-C14F-4083-95D5-0D4896DBCF24}"/>
    <hyperlink ref="E498" r:id="rId3278" xr:uid="{CF12DC71-3E54-47DB-8504-7DEA8D432F67}"/>
    <hyperlink ref="E499" r:id="rId3279" xr:uid="{8CF097C9-185A-4449-ADF4-A195A666750E}"/>
    <hyperlink ref="E507" r:id="rId3280" xr:uid="{0D70CC9C-78EA-4EF8-8542-86D36770628E}"/>
    <hyperlink ref="E508" r:id="rId3281" xr:uid="{FF7363E8-3422-43D8-8A55-F805F0E929D3}"/>
    <hyperlink ref="E509" r:id="rId3282" xr:uid="{24C8A136-9F86-49DA-B1F4-B22D06D8054C}"/>
    <hyperlink ref="E512" r:id="rId3283" xr:uid="{09BF85CE-5F85-4DB6-BE32-2BDBCA39D46A}"/>
    <hyperlink ref="E513" r:id="rId3284" xr:uid="{725B932C-457E-4CED-A9C2-A6BE2C2BE503}"/>
    <hyperlink ref="E514" r:id="rId3285" xr:uid="{5BAD5BC3-BC8C-4932-B144-269DA4537152}"/>
    <hyperlink ref="E515" r:id="rId3286" xr:uid="{F4C38A08-6E9F-47B8-9364-1E8BC571A819}"/>
    <hyperlink ref="E516" r:id="rId3287" xr:uid="{152E8405-BF38-4955-95ED-083D68D87BBE}"/>
    <hyperlink ref="E517" r:id="rId3288" xr:uid="{C78411B8-7E86-479B-BA1F-FB787EB217D6}"/>
    <hyperlink ref="E518" r:id="rId3289" xr:uid="{03ABC69E-F0E5-4624-B4FB-54138B8F09B8}"/>
    <hyperlink ref="E519" r:id="rId3290" xr:uid="{3814E2D3-BE24-4115-BED2-66C93639E418}"/>
    <hyperlink ref="E520" r:id="rId3291" xr:uid="{7AB397BE-1ABE-498B-89F9-2A6745A7144F}"/>
    <hyperlink ref="E521" r:id="rId3292" xr:uid="{01B8726A-FA37-415F-9EB1-251628B46154}"/>
    <hyperlink ref="E522" r:id="rId3293" xr:uid="{757E565E-783C-4F52-88AD-CAA1EE6BB91E}"/>
    <hyperlink ref="E523" r:id="rId3294" xr:uid="{0420527D-2464-4F00-AE84-1B01FB22F1E5}"/>
    <hyperlink ref="E524" r:id="rId3295" xr:uid="{E1B01B6E-E800-4F56-8181-3847FB275604}"/>
    <hyperlink ref="E525" r:id="rId3296" xr:uid="{48D4C42A-5609-403D-8403-6FE04F10BB1B}"/>
    <hyperlink ref="E526" r:id="rId3297" xr:uid="{37593227-8B2F-45D3-A9FA-2A484716105F}"/>
    <hyperlink ref="E527" r:id="rId3298" xr:uid="{DC3C68C2-B46F-4CED-8E0F-C2746183D8DB}"/>
    <hyperlink ref="E528" r:id="rId3299" xr:uid="{7FF465F4-0766-4E55-A3CA-F292C99B302B}"/>
    <hyperlink ref="E529" r:id="rId3300" xr:uid="{FF54F2EB-9AFD-45BC-BEB5-D1AEDA7E5CE9}"/>
    <hyperlink ref="E530" r:id="rId3301" xr:uid="{6DFD0F29-CB25-46DD-AC9A-4EB06AE7E6DD}"/>
    <hyperlink ref="E531" r:id="rId3302" xr:uid="{4F36937E-D0DB-4F5D-BB66-F89B82E410B3}"/>
    <hyperlink ref="E532" r:id="rId3303" xr:uid="{C40414C4-010F-435F-8EAA-95A53D863B9E}"/>
    <hyperlink ref="E533" r:id="rId3304" xr:uid="{A8845BE3-1239-4C82-AEE6-43A449D8D947}"/>
    <hyperlink ref="E534" r:id="rId3305" xr:uid="{9EBF1A62-D870-4CBF-932E-A5B016851468}"/>
    <hyperlink ref="E535" r:id="rId3306" xr:uid="{630D933C-ACE4-48A6-BBC1-11A41B505612}"/>
    <hyperlink ref="E536" r:id="rId3307" xr:uid="{08661A79-BCAB-43BB-9278-01BC2B46A49E}"/>
    <hyperlink ref="E537" r:id="rId3308" xr:uid="{2BC717F9-DBB2-4F54-BDEC-9E6CD0A15F34}"/>
    <hyperlink ref="E538" r:id="rId3309" xr:uid="{EE9438A2-24EE-47D1-AD3E-A4A060ADEA69}"/>
    <hyperlink ref="E539" r:id="rId3310" xr:uid="{32794DDA-FBB0-4EBA-A6CD-58A68749F16E}"/>
    <hyperlink ref="E540" r:id="rId3311" xr:uid="{E8ABD29D-06BB-45F9-AFD3-2CD8A2E68601}"/>
    <hyperlink ref="E541" r:id="rId3312" xr:uid="{78460061-2081-419D-A69E-CAC4052DDC86}"/>
    <hyperlink ref="E542" r:id="rId3313" xr:uid="{D58E9A19-5242-47C8-A27F-C379AA53EA3A}"/>
    <hyperlink ref="E543" r:id="rId3314" xr:uid="{47B40EAB-0FBA-4365-A746-93873EFABD35}"/>
    <hyperlink ref="E544" r:id="rId3315" xr:uid="{6870B99C-8A65-4212-978F-15D17D231AF3}"/>
    <hyperlink ref="E545" r:id="rId3316" xr:uid="{8AF4DFC4-91C9-474F-902F-A7FA75787CC4}"/>
    <hyperlink ref="E546" r:id="rId3317" xr:uid="{091AD9DB-A9BC-4D05-BF13-91349100CDDE}"/>
    <hyperlink ref="E547" r:id="rId3318" xr:uid="{65BFB4D4-3832-4521-BE6A-F38EB4A946AB}"/>
    <hyperlink ref="E548" r:id="rId3319" xr:uid="{998CB603-A0E3-48F9-B8C5-CAB80DABBCD9}"/>
    <hyperlink ref="E549" r:id="rId3320" xr:uid="{2EF4B722-4A2E-40B2-80C5-D0A2D811D39F}"/>
    <hyperlink ref="E550" r:id="rId3321" xr:uid="{99F3AAAC-E4F7-41B6-95DD-B63AB6FA3CA1}"/>
    <hyperlink ref="E551" r:id="rId3322" xr:uid="{1F83B5AB-141E-4BF1-BEFE-C8DECBE50E9B}"/>
    <hyperlink ref="E552" r:id="rId3323" xr:uid="{5F38FE6C-34C0-454E-A258-DD8317E2AFDC}"/>
    <hyperlink ref="E553" r:id="rId3324" xr:uid="{4DE1337E-FAD0-47C7-B652-A5B82C6BDCDA}"/>
    <hyperlink ref="E554" r:id="rId3325" xr:uid="{99697294-B8C1-463C-915E-8CA5EEDB62F8}"/>
    <hyperlink ref="E555" r:id="rId3326" xr:uid="{F27EB14F-B003-4B6C-8592-8EB84111A7A1}"/>
    <hyperlink ref="E556" r:id="rId3327" xr:uid="{B765B336-B31E-4F3D-AC8E-A71F7808E2D1}"/>
    <hyperlink ref="E557" r:id="rId3328" xr:uid="{1FFB5716-FA90-41C5-88DB-EA8631884F9E}"/>
    <hyperlink ref="E558" r:id="rId3329" xr:uid="{199F69C9-8AB9-4C1D-82F8-BD386E98963C}"/>
    <hyperlink ref="E559" r:id="rId3330" xr:uid="{1A9D5896-1330-406B-9ED0-E274FDAC2006}"/>
    <hyperlink ref="E560" r:id="rId3331" xr:uid="{F428A6A5-424B-4768-A3E5-F95E6776D798}"/>
    <hyperlink ref="E561" r:id="rId3332" xr:uid="{2B7B4F94-032A-4F67-ADA0-03C8EEA612E4}"/>
    <hyperlink ref="E562" r:id="rId3333" xr:uid="{CBD024F9-777A-4A9A-AFE3-681880A89355}"/>
    <hyperlink ref="E563" r:id="rId3334" xr:uid="{8E3405C5-332B-441C-9466-9FB7286B869D}"/>
    <hyperlink ref="E592" r:id="rId3335" xr:uid="{76B1B63A-504C-4A80-9795-535E0A06C47B}"/>
    <hyperlink ref="E593" r:id="rId3336" xr:uid="{7E638EDD-FF9F-408C-9279-6950A6EE28D3}"/>
    <hyperlink ref="E594" r:id="rId3337" xr:uid="{068EE913-834E-4E2C-90BD-FB9C39FD2495}"/>
    <hyperlink ref="E595" r:id="rId3338" xr:uid="{C2F2D456-1C1B-42AA-BC93-344A613249DC}"/>
    <hyperlink ref="E596" r:id="rId3339" xr:uid="{44B2A422-3D75-445C-A57A-25626CDF7F60}"/>
    <hyperlink ref="E597" r:id="rId3340" xr:uid="{7F523405-D81D-45ED-A387-4A050BA56095}"/>
    <hyperlink ref="E598" r:id="rId3341" xr:uid="{4E35B3E5-B396-45CA-B7AB-57C6C7ACD382}"/>
    <hyperlink ref="E599" r:id="rId3342" xr:uid="{A8186862-4AAE-44D2-9D82-75AEA5802239}"/>
    <hyperlink ref="E601" r:id="rId3343" xr:uid="{455CA1A1-98F0-48B3-9853-737E4DCB67CB}"/>
    <hyperlink ref="E608" r:id="rId3344" xr:uid="{BD3DAEF8-809C-4FBB-95DB-021F194DDA8F}"/>
    <hyperlink ref="E609" r:id="rId3345" xr:uid="{4D8AE984-FC7A-4689-AE29-0389D2324027}"/>
    <hyperlink ref="E610" r:id="rId3346" xr:uid="{FDB0DC0A-95F5-4804-93A1-8EA8346B58CF}"/>
    <hyperlink ref="E611" r:id="rId3347" xr:uid="{CF609F43-21FD-4C7F-9917-027DFA1B8088}"/>
    <hyperlink ref="E612" r:id="rId3348" xr:uid="{679F6C26-D61D-41AA-B80B-268997D1149A}"/>
    <hyperlink ref="E613" r:id="rId3349" xr:uid="{B65FECD3-480C-466F-B980-B9F6038279AD}"/>
    <hyperlink ref="E614" r:id="rId3350" xr:uid="{36BF19CC-1C61-4A65-8AE7-9FBC2F52A6F9}"/>
    <hyperlink ref="E615" r:id="rId3351" xr:uid="{5EF4313A-760C-4DF6-B233-8F989D2BA1D7}"/>
    <hyperlink ref="E618" r:id="rId3352" xr:uid="{E9A58ED3-3CBE-445C-80B6-C17FC9F1EC9C}"/>
    <hyperlink ref="E619" r:id="rId3353" xr:uid="{C5284BB6-533B-40D7-94E3-4612A2A7A3AA}"/>
    <hyperlink ref="E620" r:id="rId3354" xr:uid="{224D1D81-831B-4630-8724-4C66457EE54F}"/>
    <hyperlink ref="E621" r:id="rId3355" xr:uid="{E6772527-F1C5-4BD1-A1DC-469BD809E435}"/>
    <hyperlink ref="E622" r:id="rId3356" xr:uid="{BC2B8893-D00E-4FEE-852B-1A560DDB1C9F}"/>
    <hyperlink ref="E623" r:id="rId3357" xr:uid="{4197EFAB-7EE9-4F32-9139-2312BA2224AA}"/>
    <hyperlink ref="E627" r:id="rId3358" xr:uid="{FD4510D6-1084-488A-8637-B3822C410CE4}"/>
    <hyperlink ref="E628" r:id="rId3359" xr:uid="{41E4E6AA-37EE-4645-B1D8-229163F232FF}"/>
    <hyperlink ref="E629" r:id="rId3360" xr:uid="{37574B21-BEA0-4087-AC48-EC1552DEFEE0}"/>
    <hyperlink ref="E630" r:id="rId3361" xr:uid="{E37596C0-E85A-40FA-81DF-E4C400AB3A81}"/>
    <hyperlink ref="E631" r:id="rId3362" xr:uid="{CA24CF03-08AA-42FC-A833-E56402671172}"/>
    <hyperlink ref="E632" r:id="rId3363" xr:uid="{B3BD8176-24CC-44F6-BD2A-7185C0ECE0F8}"/>
    <hyperlink ref="E633" r:id="rId3364" xr:uid="{1BEBF8E8-47B6-4467-AC02-6CCF7CFA2583}"/>
    <hyperlink ref="E634" r:id="rId3365" xr:uid="{989CD817-FAAB-4F95-8E1B-090B9774D5AC}"/>
    <hyperlink ref="E635" r:id="rId3366" xr:uid="{C45BCB3A-A2F5-4B49-9558-82E214767947}"/>
    <hyperlink ref="E636" r:id="rId3367" xr:uid="{D90D9D2D-4419-42D8-9A85-D6E1F847BA61}"/>
    <hyperlink ref="E637" r:id="rId3368" xr:uid="{4AB7A75E-4A30-4301-8A70-F96B63F168D1}"/>
    <hyperlink ref="E638" r:id="rId3369" xr:uid="{316AD838-7E90-412C-AE03-A221873B45A8}"/>
    <hyperlink ref="E642" r:id="rId3370" xr:uid="{3A8F4098-A0B1-4FF6-9CB4-E20C37124B42}"/>
    <hyperlink ref="E643" r:id="rId3371" xr:uid="{C819D058-FD49-4A9A-8C1F-486118CBCB33}"/>
    <hyperlink ref="E644" r:id="rId3372" xr:uid="{968E540A-BFC7-4053-B911-8DAFB6A84C25}"/>
    <hyperlink ref="E645" r:id="rId3373" xr:uid="{BA2AA729-E4FB-459A-B23F-94AC5B3B0B3D}"/>
    <hyperlink ref="E646" r:id="rId3374" xr:uid="{A1DF3407-07F4-403A-B5A4-257EB62261F3}"/>
    <hyperlink ref="E647" r:id="rId3375" xr:uid="{48A3748C-2908-4A69-91DB-D3A3C5CE17D4}"/>
    <hyperlink ref="E648" r:id="rId3376" xr:uid="{73032B07-DDAB-4168-9348-46E703F2D7B6}"/>
    <hyperlink ref="E649" r:id="rId3377" xr:uid="{5FC94BCF-745A-4B63-B1AF-DA84DCA3D8E9}"/>
    <hyperlink ref="E652" r:id="rId3378" xr:uid="{1F697A7F-9B64-40F0-A2DF-8F3B2D6996B8}"/>
    <hyperlink ref="E653" r:id="rId3379" xr:uid="{45DB527B-66CD-42A9-8E8B-1E76BED4E572}"/>
    <hyperlink ref="E654" r:id="rId3380" xr:uid="{AF803E1A-AB90-4948-B868-5AF1C5E7CD3B}"/>
    <hyperlink ref="E655" r:id="rId3381" xr:uid="{5C07D4FB-44DA-4095-AD19-8C1161F447E3}"/>
    <hyperlink ref="E656" r:id="rId3382" xr:uid="{3DDE4E08-A596-4004-AE93-8FA1E05F0309}"/>
    <hyperlink ref="E657" r:id="rId3383" xr:uid="{888B5B7C-0A58-43E2-B380-9B9721C11D9D}"/>
    <hyperlink ref="E658" r:id="rId3384" xr:uid="{2F78A498-90B4-4A76-ABC1-C834C92EA5DC}"/>
    <hyperlink ref="E659" r:id="rId3385" xr:uid="{8C5DA702-3CF5-40FA-AC73-5052F0078111}"/>
    <hyperlink ref="E663" r:id="rId3386" xr:uid="{A7D0012B-3A23-406E-B05E-BCD6A98FC381}"/>
    <hyperlink ref="E664" r:id="rId3387" xr:uid="{4E09DF91-A925-4CC8-9B1D-4AB1CDCB817B}"/>
    <hyperlink ref="E665" r:id="rId3388" xr:uid="{3D98D52B-8BE8-4223-AA9E-5E33961419A1}"/>
    <hyperlink ref="E666" r:id="rId3389" xr:uid="{580AE855-141D-4D45-A7E8-892BEF0A1092}"/>
    <hyperlink ref="E667" r:id="rId3390" xr:uid="{F3CFC975-F0CA-49E9-8492-0E1ACB223B32}"/>
    <hyperlink ref="E668" r:id="rId3391" xr:uid="{53CC684E-D1A1-44F8-A0AD-209511E885DD}"/>
    <hyperlink ref="E669" r:id="rId3392" xr:uid="{BDFA51D1-8EAD-468D-A7C5-9B338C708707}"/>
    <hyperlink ref="E670" r:id="rId3393" xr:uid="{274F8C83-4A69-41F8-8482-4EA7BB8097CB}"/>
    <hyperlink ref="E671" r:id="rId3394" xr:uid="{A6F02D90-C5B4-45CB-8820-D7153890DA4B}"/>
    <hyperlink ref="E672" r:id="rId3395" xr:uid="{44C6821C-DDCB-4DFC-9774-56286850722D}"/>
    <hyperlink ref="E673" r:id="rId3396" xr:uid="{84797B3F-09B8-4AAD-8D43-D0F3C688D17C}"/>
    <hyperlink ref="E674" r:id="rId3397" xr:uid="{7E0619C6-D5DB-4BCD-8B34-AA74A8C3F224}"/>
    <hyperlink ref="E675" r:id="rId3398" xr:uid="{E6B2113B-F6D3-45EE-BCD3-AB04327C6AB3}"/>
    <hyperlink ref="E676" r:id="rId3399" xr:uid="{D2F4AC73-E8C0-4268-9D59-F1F022D4CF8E}"/>
    <hyperlink ref="E677" r:id="rId3400" xr:uid="{1332F7D9-5918-4919-B0F3-E198F50CE111}"/>
    <hyperlink ref="E686" r:id="rId3401" xr:uid="{86A6448F-1A0A-419D-9C34-326306B6EB8B}"/>
    <hyperlink ref="E687" r:id="rId3402" xr:uid="{96944F56-F83D-4926-B064-3E41DF80C9C4}"/>
    <hyperlink ref="E688" r:id="rId3403" xr:uid="{56967958-4CD5-4428-9C7B-32C2BFF731D0}"/>
    <hyperlink ref="E689" r:id="rId3404" xr:uid="{3D1D88D6-0F87-40E5-A528-301F71EE4BFA}"/>
    <hyperlink ref="E693" r:id="rId3405" xr:uid="{2D8B5775-AB36-4877-A3F1-95572C497C4F}"/>
    <hyperlink ref="E694" r:id="rId3406" xr:uid="{21EF51A7-7748-4C45-9833-782E51D7B550}"/>
    <hyperlink ref="E695" r:id="rId3407" xr:uid="{59E27A42-C6F1-4D22-B532-5D5C8AE5CD89}"/>
    <hyperlink ref="E696" r:id="rId3408" xr:uid="{6809F851-D699-49A2-B318-3BE3137A4BC0}"/>
    <hyperlink ref="E699" r:id="rId3409" xr:uid="{9F8D907A-D995-449B-B6E7-07F6871D5226}"/>
    <hyperlink ref="E700" r:id="rId3410" xr:uid="{AFEC8BCE-5FA2-45D3-90B8-B122D9899F35}"/>
    <hyperlink ref="E701" r:id="rId3411" xr:uid="{8CC8D879-9F26-4671-9A75-96751038D65D}"/>
    <hyperlink ref="E702" r:id="rId3412" xr:uid="{391C927D-6580-43EA-A506-BA2A818D22DB}"/>
    <hyperlink ref="E703" r:id="rId3413" xr:uid="{56E82E27-5F6C-4866-BAD5-7DA44183B125}"/>
    <hyperlink ref="E704" r:id="rId3414" xr:uid="{798E6776-69B6-4588-9324-C8147EABE8F7}"/>
    <hyperlink ref="E707" r:id="rId3415" xr:uid="{80CCA901-0BF2-4340-882B-793FFEA7B1C9}"/>
    <hyperlink ref="E708" r:id="rId3416" xr:uid="{A15A1BFF-8CF8-488D-AA21-1FF7D82901F9}"/>
    <hyperlink ref="E709" r:id="rId3417" xr:uid="{9D0F9FEB-5D24-4789-9059-08D489AD99BD}"/>
    <hyperlink ref="E712" r:id="rId3418" xr:uid="{A6355BE2-8BD1-41C6-AD4C-13A16AFCF5BA}"/>
    <hyperlink ref="E713" r:id="rId3419" xr:uid="{31661549-5CFB-4038-8393-CDC9F6563C04}"/>
    <hyperlink ref="E714" r:id="rId3420" xr:uid="{B1C8C544-3429-43D4-94F8-71EE85D0401C}"/>
    <hyperlink ref="E715" r:id="rId3421" xr:uid="{90635FB7-7DE9-4A06-9010-1727784B5126}"/>
    <hyperlink ref="E716" r:id="rId3422" xr:uid="{FB57C2EA-DFE2-4C90-A79F-CD577A3BF223}"/>
    <hyperlink ref="E717" r:id="rId3423" xr:uid="{B1F71007-E122-407F-9A6A-BAB1A7DED2B6}"/>
    <hyperlink ref="E720" r:id="rId3424" xr:uid="{7F1944EE-0893-4F7E-83BE-64B3B0029CEF}"/>
    <hyperlink ref="E721" r:id="rId3425" xr:uid="{178EE6C3-5B18-4354-B8F8-DE5F6433A5D3}"/>
    <hyperlink ref="E722" r:id="rId3426" xr:uid="{74D6FAC0-31AF-431B-A3E3-CC074EA01EB6}"/>
    <hyperlink ref="E725" r:id="rId3427" xr:uid="{480C0A2E-718E-42DC-B3DD-8480536D6C06}"/>
    <hyperlink ref="E726" r:id="rId3428" xr:uid="{1A3CCB26-9D5E-4B1B-86B6-5E0108558F61}"/>
    <hyperlink ref="E727" r:id="rId3429" xr:uid="{CF1FE316-BA0E-4DB5-89A1-FD58782BFE91}"/>
    <hyperlink ref="E728" r:id="rId3430" xr:uid="{F7F09F1E-9DBC-47C7-9A48-807851B55C3D}"/>
    <hyperlink ref="E729" r:id="rId3431" xr:uid="{4FE62CE7-7C29-430F-AC7F-2C225408581B}"/>
    <hyperlink ref="E730" r:id="rId3432" xr:uid="{6E04F7F9-95AE-454E-A97C-CFC13C61F1FE}"/>
    <hyperlink ref="E731" r:id="rId3433" xr:uid="{97486FBA-1B4C-43F9-B5EE-3F538B729148}"/>
    <hyperlink ref="E732" r:id="rId3434" xr:uid="{2E7BAF57-CCC1-40F3-951E-80AC4CC71569}"/>
    <hyperlink ref="E735" r:id="rId3435" xr:uid="{ECC7C1C2-393B-4D17-BAC9-85D834A24D02}"/>
    <hyperlink ref="E736" r:id="rId3436" xr:uid="{41EAAFBF-28DD-4FE4-96F1-C98C2AC3C049}"/>
    <hyperlink ref="E737" r:id="rId3437" xr:uid="{B2E94F9B-2EF8-41AD-8A80-37C5C49115F7}"/>
    <hyperlink ref="E738" r:id="rId3438" xr:uid="{E03C7AE9-CE9F-43F6-8E23-2970F7F681FB}"/>
    <hyperlink ref="E739" r:id="rId3439" xr:uid="{0B3AB063-ED62-4C85-9371-B563F4B9FA58}"/>
    <hyperlink ref="E740" r:id="rId3440" xr:uid="{20257648-D152-4D03-BFB5-801B20B8B15C}"/>
    <hyperlink ref="E741" r:id="rId3441" xr:uid="{9435B8D4-79FD-4CEB-9D39-0944F7AF104E}"/>
    <hyperlink ref="E742" r:id="rId3442" xr:uid="{81F5E82D-F3EA-4B67-9818-2564DD2BABEA}"/>
    <hyperlink ref="E745" r:id="rId3443" xr:uid="{9BC919E4-3247-4E9C-84B0-59AAB35A93B8}"/>
    <hyperlink ref="E746" r:id="rId3444" xr:uid="{FD380D1B-A399-46DE-903F-B48BAFA31748}"/>
    <hyperlink ref="E747" r:id="rId3445" xr:uid="{7FDA3E8F-A819-4053-B2CD-A482D5CE89FE}"/>
    <hyperlink ref="E748" r:id="rId3446" xr:uid="{BB40E686-F202-4623-A9C5-FA3FB8D54101}"/>
    <hyperlink ref="E751" r:id="rId3447" xr:uid="{2D01AEDC-F769-4A8E-850F-891558264979}"/>
    <hyperlink ref="E752" r:id="rId3448" xr:uid="{1FA06298-3935-4C14-B941-A67FB8A01AD5}"/>
    <hyperlink ref="E753" r:id="rId3449" xr:uid="{41D15C9A-0ADB-4514-B977-373465F02F1C}"/>
    <hyperlink ref="E754" r:id="rId3450" xr:uid="{CB0A11E4-7170-41AD-BA05-61440FE350B1}"/>
    <hyperlink ref="E755" r:id="rId3451" xr:uid="{E8312F65-C61C-405E-B512-2C778ABA09CB}"/>
    <hyperlink ref="E756" r:id="rId3452" xr:uid="{262CD601-756D-432A-BE65-AD1C1633B742}"/>
    <hyperlink ref="E757" r:id="rId3453" xr:uid="{A66A2433-260D-49A9-B293-48BD28F316F1}"/>
    <hyperlink ref="E758" r:id="rId3454" xr:uid="{D60C60B7-EB15-41BB-8F5B-0658969E558E}"/>
    <hyperlink ref="E761" r:id="rId3455" xr:uid="{59C29F69-9A71-4857-B6ED-C5144FEF457C}"/>
    <hyperlink ref="E762" r:id="rId3456" xr:uid="{ABF4E820-5CBE-4ADB-A40D-DCCCB8485ACE}"/>
    <hyperlink ref="E763" r:id="rId3457" xr:uid="{B0057CDF-ECD0-4864-A96E-7AF8C074751E}"/>
    <hyperlink ref="E764" r:id="rId3458" xr:uid="{EAF0F214-B7FB-4B6F-AD34-08B330822B63}"/>
    <hyperlink ref="E767" r:id="rId3459" xr:uid="{E8CAC0ED-FFD6-4D58-89F9-890A3EE0FBD4}"/>
    <hyperlink ref="E768" r:id="rId3460" xr:uid="{ABE24FB1-836A-4BFF-9095-FB934E41CF8A}"/>
    <hyperlink ref="E772" r:id="rId3461" xr:uid="{9D4D1EF4-B121-4E5A-B2B7-811BD7690031}"/>
    <hyperlink ref="E773" r:id="rId3462" xr:uid="{E2CAEAB2-C7DF-4206-9E0D-10E108A98DE1}"/>
    <hyperlink ref="E774" r:id="rId3463" xr:uid="{11144E13-8071-4207-A46F-4B4487AB0C84}"/>
    <hyperlink ref="E775" r:id="rId3464" xr:uid="{FF2C9A57-2767-43A4-BD7C-E80C6D656B15}"/>
    <hyperlink ref="E779" r:id="rId3465" xr:uid="{2E7EBCF8-9EEC-4A22-BAB0-9D0681ACF030}"/>
    <hyperlink ref="E780" r:id="rId3466" xr:uid="{9429545E-AF43-4A9A-86AE-7DC582D8AB47}"/>
    <hyperlink ref="E781" r:id="rId3467" xr:uid="{D7C08D7B-E046-4D07-86C8-1DBB2A184A8B}"/>
    <hyperlink ref="E782" r:id="rId3468" xr:uid="{4E2D75A0-62D1-4C12-A02F-739C69D14E3B}"/>
    <hyperlink ref="E783" r:id="rId3469" xr:uid="{9C8539B0-A3C3-4FCA-A61A-2F00B15CDFFA}"/>
    <hyperlink ref="E784" r:id="rId3470" xr:uid="{2FAC1337-831D-44CC-8279-3FCF92C65BB4}"/>
    <hyperlink ref="E785" r:id="rId3471" xr:uid="{4414E80F-3E5E-4024-821F-198113F66771}"/>
    <hyperlink ref="E786" r:id="rId3472" xr:uid="{289109AA-F5F1-4612-90FC-2B63D2D51D60}"/>
    <hyperlink ref="E787" r:id="rId3473" xr:uid="{70A3BC6F-C226-4125-8266-65AB33ED6957}"/>
    <hyperlink ref="E788" r:id="rId3474" xr:uid="{77BC9F2D-0FAD-4712-9D34-D6DC9DF90FFC}"/>
    <hyperlink ref="E789" r:id="rId3475" xr:uid="{78E95FF5-223B-42B7-97E8-5025C7B6AAB0}"/>
    <hyperlink ref="E790" r:id="rId3476" xr:uid="{5A135E86-A9A4-4D06-A5B4-7BF16E181CA5}"/>
    <hyperlink ref="E791" r:id="rId3477" xr:uid="{D4D55AFE-498E-4205-B252-BD6439B65979}"/>
    <hyperlink ref="E792" r:id="rId3478" xr:uid="{E9649F0D-D92B-46E4-8CE6-0BD314826A94}"/>
    <hyperlink ref="E793" r:id="rId3479" xr:uid="{2BA488B1-EC1D-49BF-A858-7033714F99B5}"/>
    <hyperlink ref="E794" r:id="rId3480" xr:uid="{06086F8C-6D3B-4C8D-BDF2-74A9CB9E42C7}"/>
    <hyperlink ref="E795" r:id="rId3481" xr:uid="{4C5E4413-6D02-4D2D-BE61-B9D4CA4BAD50}"/>
    <hyperlink ref="E796" r:id="rId3482" xr:uid="{00797C39-1ECA-4689-A17D-65657F954395}"/>
    <hyperlink ref="E797" r:id="rId3483" xr:uid="{4E64B0B8-11D0-4DC8-B7DA-9E50603B7750}"/>
    <hyperlink ref="E798" r:id="rId3484" xr:uid="{CC2A0CB4-F73D-46C1-8FD6-CC61A94A3593}"/>
    <hyperlink ref="E799" r:id="rId3485" xr:uid="{65691C01-2286-4A56-910C-8DB1E4CB38F3}"/>
    <hyperlink ref="E801" r:id="rId3486" xr:uid="{8C9CBF1A-F4DC-47E8-95EF-D7DC38537BEC}"/>
    <hyperlink ref="E802" r:id="rId3487" xr:uid="{22D72449-0417-4092-94C9-44B93DBD9AB0}"/>
    <hyperlink ref="E803" r:id="rId3488" xr:uid="{CC229D0A-9ED4-4DC2-A53A-2785F4347A0A}"/>
    <hyperlink ref="E804" r:id="rId3489" xr:uid="{6D77BA99-1983-4F2C-9B2F-768BF63BB34E}"/>
    <hyperlink ref="E805" r:id="rId3490" xr:uid="{2CC6B350-AADE-4181-894F-95743E048124}"/>
    <hyperlink ref="E806" r:id="rId3491" xr:uid="{2B1044EC-15A8-4834-B031-210AAB32714C}"/>
    <hyperlink ref="E807" r:id="rId3492" xr:uid="{83C1CFEB-DAC2-436F-AF47-223362B2B1F6}"/>
    <hyperlink ref="E808" r:id="rId3493" xr:uid="{FF2120D0-4607-4B2B-9E51-4A26DF220381}"/>
    <hyperlink ref="E809" r:id="rId3494" xr:uid="{5041D0C4-8DAD-4A7A-99EF-6B9856052A5A}"/>
    <hyperlink ref="E810" r:id="rId3495" xr:uid="{68C7E059-3CDF-4FB9-9916-247EF06604D4}"/>
    <hyperlink ref="E811" r:id="rId3496" xr:uid="{7FDCD674-87FC-46AB-8068-2E1C7B144792}"/>
    <hyperlink ref="E812" r:id="rId3497" xr:uid="{75E5E70C-B325-4FD4-BB19-6C5F027C1645}"/>
    <hyperlink ref="E813" r:id="rId3498" xr:uid="{6FC23988-1B5D-4DF2-B81A-28298CD8E400}"/>
    <hyperlink ref="E814" r:id="rId3499" xr:uid="{232BB9D7-C0F2-4083-BB5B-BA9AAA401725}"/>
    <hyperlink ref="E815" r:id="rId3500" xr:uid="{8B0379F0-B6F8-4DB8-8766-BC096A000464}"/>
    <hyperlink ref="E816" r:id="rId3501" xr:uid="{6E0DB58E-110E-4EFE-9757-545E123A4444}"/>
    <hyperlink ref="E817" r:id="rId3502" xr:uid="{BD3FA10F-43AD-4662-BC38-98AAEEFE9AB3}"/>
    <hyperlink ref="E818" r:id="rId3503" xr:uid="{497D1460-C43C-48DD-959D-2F6E4DC3DAD5}"/>
    <hyperlink ref="E819" r:id="rId3504" xr:uid="{EFCF6E87-8066-4E30-A42A-AC7CF0567D25}"/>
    <hyperlink ref="E820" r:id="rId3505" xr:uid="{77A50022-E7F1-460B-BDB0-66F5E00A9B43}"/>
    <hyperlink ref="E821" r:id="rId3506" xr:uid="{C23E3C71-6450-4798-BD0D-DE014AAC52FF}"/>
    <hyperlink ref="E822" r:id="rId3507" xr:uid="{6CB9210A-03B7-4106-82BB-D602205DE470}"/>
    <hyperlink ref="E823" r:id="rId3508" xr:uid="{F138BAFC-9582-4AE7-A768-45FCCD1670AB}"/>
    <hyperlink ref="E824" r:id="rId3509" xr:uid="{D2BA83C8-BEFC-4FBE-9448-F329707D828A}"/>
    <hyperlink ref="E825" r:id="rId3510" xr:uid="{BE9B1EDF-A3CD-450F-B1A8-9027BF287FAD}"/>
    <hyperlink ref="E826" r:id="rId3511" xr:uid="{E2F91BB3-DCD8-4676-B11C-6D41EB06F29D}"/>
    <hyperlink ref="E827" r:id="rId3512" xr:uid="{38746B4E-EED0-4CF6-9B90-012085434BAC}"/>
    <hyperlink ref="E828" r:id="rId3513" xr:uid="{E795FB0E-D775-4F12-9D49-B4E6D68EEF75}"/>
    <hyperlink ref="E829" r:id="rId3514" xr:uid="{A1867286-56A4-4882-843D-8E09BAA51C5A}"/>
    <hyperlink ref="E830" r:id="rId3515" xr:uid="{63552EEC-BA11-4B54-9846-DD8AD8E00D78}"/>
    <hyperlink ref="E831" r:id="rId3516" xr:uid="{596F2F4E-270C-4C27-9CCE-CB861D06490E}"/>
    <hyperlink ref="E832" r:id="rId3517" xr:uid="{057589F3-986B-42BA-B008-87535D0F467D}"/>
    <hyperlink ref="E833" r:id="rId3518" xr:uid="{803D8E22-CF05-4D3A-BD78-AAA645978205}"/>
    <hyperlink ref="E834" r:id="rId3519" xr:uid="{B987C2BC-998B-4230-BD2C-411B8BDF5E0D}"/>
    <hyperlink ref="E835" r:id="rId3520" xr:uid="{58B6918E-3602-4A6C-A2E4-DDE4B1CF6ABA}"/>
    <hyperlink ref="E836" r:id="rId3521" xr:uid="{FAB5C111-B208-413F-A150-4D9BC10E9C72}"/>
    <hyperlink ref="E837" r:id="rId3522" xr:uid="{FA01C2C3-C18B-463E-A6DA-D4BEE2DB0A64}"/>
    <hyperlink ref="E838" r:id="rId3523" xr:uid="{056A520F-B7D2-4430-A3B8-2816C5DDA779}"/>
    <hyperlink ref="E839" r:id="rId3524" xr:uid="{A6B42CF2-B6B3-466B-9F84-641B125EAF33}"/>
    <hyperlink ref="E840" r:id="rId3525" xr:uid="{614EE66A-871C-4D24-A545-80790D6FDFF3}"/>
    <hyperlink ref="E857" r:id="rId3526" xr:uid="{FAB4C8FF-58A1-404B-BFAA-E670B60BD00D}"/>
    <hyperlink ref="E858" r:id="rId3527" xr:uid="{7F0A1F87-AD38-4CDF-84D9-1178BFD4B58B}"/>
    <hyperlink ref="E859" r:id="rId3528" xr:uid="{1894702E-F3CB-412F-94E2-E14D2B068603}"/>
    <hyperlink ref="E860" r:id="rId3529" xr:uid="{0EF7696F-F1DA-466F-A8CC-988CF2CB2A77}"/>
    <hyperlink ref="E861" r:id="rId3530" xr:uid="{C0CFDBA6-2CE9-49DB-9284-FD6C24454656}"/>
    <hyperlink ref="E862" r:id="rId3531" xr:uid="{C4AC01D1-B59B-494E-A7E1-75F2C43174CA}"/>
    <hyperlink ref="E863" r:id="rId3532" xr:uid="{5A20EB93-5250-49F5-B1D9-6FD1703ADFCE}"/>
    <hyperlink ref="E864" r:id="rId3533" xr:uid="{46626ED9-61DA-4CF3-84F2-E2A8BC16ADC8}"/>
    <hyperlink ref="E865" r:id="rId3534" xr:uid="{6BA42C84-1CB0-4CF0-A0AD-678A29100B81}"/>
    <hyperlink ref="E866" r:id="rId3535" xr:uid="{B1636A22-7ED9-4082-AAB5-0A57B412F9F0}"/>
    <hyperlink ref="E867" r:id="rId3536" xr:uid="{1DE5685A-313A-4B32-91A2-E5B049B5B70A}"/>
    <hyperlink ref="E868" r:id="rId3537" xr:uid="{FB38FF02-C621-43AA-808C-76720539B6F2}"/>
    <hyperlink ref="E869" r:id="rId3538" xr:uid="{F34E655D-6852-4AA0-B091-2703F8377AD5}"/>
    <hyperlink ref="E870" r:id="rId3539" xr:uid="{5D894CA5-87E5-4355-92D6-0DCAB67AFE87}"/>
    <hyperlink ref="E871" r:id="rId3540" xr:uid="{F54F2047-C748-446D-9A92-CD94902067B7}"/>
    <hyperlink ref="E875" r:id="rId3541" xr:uid="{91B8DBDD-8C68-40B7-908D-76079899CB45}"/>
    <hyperlink ref="E876" r:id="rId3542" xr:uid="{D370B14F-C827-4357-932B-E44F771A2F46}"/>
    <hyperlink ref="E877" r:id="rId3543" xr:uid="{152877FA-0EF2-4687-A5C8-257FBE6DD074}"/>
    <hyperlink ref="E878" r:id="rId3544" xr:uid="{0A199F8F-84C7-4A60-85B3-AA80710AEF3E}"/>
    <hyperlink ref="E879" r:id="rId3545" xr:uid="{B02EAC51-5613-4111-8A3C-9AE795BBB4D4}"/>
    <hyperlink ref="E880" r:id="rId3546" xr:uid="{3B68DF05-3C44-4EBE-A514-AE806E0E5A11}"/>
    <hyperlink ref="E881" r:id="rId3547" xr:uid="{4C9AA42C-368B-4725-8E4D-3008067083F9}"/>
    <hyperlink ref="E882" r:id="rId3548" xr:uid="{67D6D28C-97F4-49EF-A55F-8DF629513681}"/>
    <hyperlink ref="E883" r:id="rId3549" xr:uid="{9D626C09-28F9-45D8-8210-773AC88BC2B1}"/>
    <hyperlink ref="E884" r:id="rId3550" xr:uid="{2F2A2FA7-EFD8-468F-A939-1B3E6C102851}"/>
    <hyperlink ref="E885" r:id="rId3551" xr:uid="{25E235EA-8B80-46FA-8050-D4E3A4A458D5}"/>
    <hyperlink ref="E886" r:id="rId3552" xr:uid="{DD0F594B-DA66-4C5F-9277-027061173435}"/>
    <hyperlink ref="E888" r:id="rId3553" xr:uid="{A2925742-D1C8-4F68-BCD6-5328F1ECFBE4}"/>
    <hyperlink ref="E889" r:id="rId3554" xr:uid="{39FC6F07-1D49-4592-B2F5-372382D5A524}"/>
    <hyperlink ref="E890" r:id="rId3555" xr:uid="{8B602B80-24BC-4884-BEE0-706648FFE347}"/>
    <hyperlink ref="E896" r:id="rId3556" xr:uid="{00CE758B-2E5A-441F-9203-AE62A9C99575}"/>
    <hyperlink ref="E897" r:id="rId3557" xr:uid="{FFFA2D3E-11D7-423D-8B51-5B09C7C2AE92}"/>
    <hyperlink ref="E898" r:id="rId3558" xr:uid="{5519E834-F612-4B9C-A545-DFF97ADC5634}"/>
    <hyperlink ref="E908" r:id="rId3559" xr:uid="{E484AF38-455A-460E-A17E-7588582F17C3}"/>
    <hyperlink ref="E909" r:id="rId3560" xr:uid="{EA566B63-A25E-4B9F-894A-2D3C36C895DB}"/>
    <hyperlink ref="E910" r:id="rId3561" xr:uid="{6C05A9FC-14B3-4766-8A56-5EBC952531B5}"/>
    <hyperlink ref="E911" r:id="rId3562" xr:uid="{05B0F7EF-FC3D-42CC-A17C-94BA1BF48005}"/>
    <hyperlink ref="E912" r:id="rId3563" xr:uid="{D0A91AF4-EBB0-49F2-84AC-B337008D49E8}"/>
    <hyperlink ref="E913" r:id="rId3564" xr:uid="{AB019931-0E8F-46CD-A40E-8B9965D3A3E0}"/>
    <hyperlink ref="E914" r:id="rId3565" xr:uid="{EBA4B4F7-11D7-4A1E-B120-7B0ECB9FA431}"/>
    <hyperlink ref="E915" r:id="rId3566" xr:uid="{38B6F5CF-31A6-49F7-9E1D-D9E12F2DE519}"/>
    <hyperlink ref="E916" r:id="rId3567" xr:uid="{0B56D01E-98CC-4A19-8105-BA5BD321477E}"/>
    <hyperlink ref="E917" r:id="rId3568" xr:uid="{53E68F91-19AD-4CF7-9597-460303C5D80B}"/>
    <hyperlink ref="E918" r:id="rId3569" xr:uid="{AF1BD849-E998-48D0-B942-7328CD022A66}"/>
    <hyperlink ref="E919" r:id="rId3570" xr:uid="{67B07BEC-B9DE-4F9F-8229-F27982B7328B}"/>
    <hyperlink ref="E920" r:id="rId3571" xr:uid="{018F12DF-C4C5-42FA-B711-BB56E0667AD8}"/>
    <hyperlink ref="E921" r:id="rId3572" xr:uid="{CF4BF7B5-0FBC-4543-91B6-D4A651726E18}"/>
    <hyperlink ref="E922" r:id="rId3573" xr:uid="{250190D9-26F2-4EBF-B88B-42674F1200AE}"/>
    <hyperlink ref="E926" r:id="rId3574" xr:uid="{DE9127CA-B072-4652-B597-F16CA74D3F16}"/>
    <hyperlink ref="E927" r:id="rId3575" xr:uid="{EEB3C9BD-6779-4AD9-911D-A54A1BF17EF3}"/>
    <hyperlink ref="E928" r:id="rId3576" xr:uid="{204AE110-A286-4742-AD10-FC76F0D5F661}"/>
    <hyperlink ref="E938" r:id="rId3577" xr:uid="{901A79B9-D161-451B-A714-4897F5E873A0}"/>
    <hyperlink ref="E939" r:id="rId3578" xr:uid="{2FF4EF71-D825-40CE-A39C-C82ACDA6A884}"/>
    <hyperlink ref="E940" r:id="rId3579" xr:uid="{DE2C40B2-3396-4C65-8AF9-C6CB03DDAA74}"/>
    <hyperlink ref="E941" r:id="rId3580" xr:uid="{FCE33C5E-B49C-4F97-927E-791BBB071724}"/>
    <hyperlink ref="E942" r:id="rId3581" xr:uid="{B029676A-EAB4-412C-AAF2-8532BCA575EC}"/>
    <hyperlink ref="E943" r:id="rId3582" xr:uid="{0C484176-69D8-4343-92CF-29BBD005BAA3}"/>
    <hyperlink ref="E944" r:id="rId3583" xr:uid="{6BA609ED-F685-4824-92F1-7699716A6DDF}"/>
    <hyperlink ref="E945" r:id="rId3584" xr:uid="{AD16554A-6103-420C-AF7D-BB53AFE71FA9}"/>
    <hyperlink ref="E946" r:id="rId3585" xr:uid="{0C305809-1ECC-4799-9627-92284E8AE157}"/>
    <hyperlink ref="E947" r:id="rId3586" xr:uid="{F532199F-029D-47C6-B7AB-36C8BDCB2E01}"/>
    <hyperlink ref="E948" r:id="rId3587" xr:uid="{2F84F678-5228-452C-AA63-3CDEF858988E}"/>
    <hyperlink ref="E949" r:id="rId3588" xr:uid="{C97F442E-BA05-4220-9EC3-95052857C198}"/>
    <hyperlink ref="E950" r:id="rId3589" xr:uid="{2A449934-BD7B-4C71-9F34-4862BE97BAAF}"/>
    <hyperlink ref="E951" r:id="rId3590" xr:uid="{FE756F8F-1948-4ACE-9DE8-9C7096F172F6}"/>
    <hyperlink ref="E952" r:id="rId3591" xr:uid="{0D478D50-2F24-42DF-8A2C-209B0DE82D25}"/>
    <hyperlink ref="E956" r:id="rId3592" xr:uid="{4F09D610-D0FB-4226-A736-3E992CC0222D}"/>
    <hyperlink ref="E957" r:id="rId3593" xr:uid="{19DBCAA4-1FC1-4DCA-905B-1D7C278816DC}"/>
    <hyperlink ref="E958" r:id="rId3594" xr:uid="{775AC11F-201C-46DA-8187-86ABBEE62AC3}"/>
    <hyperlink ref="E959" r:id="rId3595" xr:uid="{E8EF4ACF-5C4E-4A6A-9AF3-65111B9FF61B}"/>
    <hyperlink ref="E960" r:id="rId3596" xr:uid="{6F8B46B4-F0A3-4AD1-ADF2-7AA805D17C31}"/>
    <hyperlink ref="E961" r:id="rId3597" xr:uid="{D7CCFE25-C5A0-41D8-BCE5-E1E8ECDEFCD2}"/>
    <hyperlink ref="E962" r:id="rId3598" xr:uid="{79717F10-6502-4D95-BDA8-3A43BD16161E}"/>
    <hyperlink ref="E963" r:id="rId3599" xr:uid="{67FE4ADC-2747-4915-AF79-E9613B39E632}"/>
    <hyperlink ref="E964" r:id="rId3600" xr:uid="{E08A9EAC-AA4E-457A-AB6D-DA261432F4CC}"/>
    <hyperlink ref="E965" r:id="rId3601" xr:uid="{2EFC4365-EEB7-455D-8591-0E7F3AC4751B}"/>
    <hyperlink ref="E966" r:id="rId3602" xr:uid="{DA839E05-6DCD-4016-A787-137F147D24BB}"/>
    <hyperlink ref="E967" r:id="rId3603" xr:uid="{10C24063-3B81-44EC-97C9-94BE0C5D1B5F}"/>
    <hyperlink ref="E968" r:id="rId3604" xr:uid="{1A0E7779-8AEE-44F2-83E0-E4C819348838}"/>
    <hyperlink ref="E969" r:id="rId3605" xr:uid="{2919B433-539B-4E35-867E-D019FCF4B583}"/>
    <hyperlink ref="E970" r:id="rId3606" xr:uid="{CE06F43A-53C9-4E01-BB90-34EC93335A0A}"/>
    <hyperlink ref="E974" r:id="rId3607" xr:uid="{70D39AAB-DF07-4A35-B010-3822262C6C43}"/>
    <hyperlink ref="E975" r:id="rId3608" xr:uid="{973A5CAD-C1D9-4E06-9033-7A03745CE01A}"/>
    <hyperlink ref="E976" r:id="rId3609" xr:uid="{042079A2-7DA4-4F0D-A822-CCC958AA58E3}"/>
    <hyperlink ref="E977" r:id="rId3610" xr:uid="{2A7D483C-D7DF-4F06-AB6B-064B492CC867}"/>
    <hyperlink ref="E978" r:id="rId3611" xr:uid="{7148B763-1AE0-449C-ADDE-045CAD1EB522}"/>
    <hyperlink ref="E979" r:id="rId3612" xr:uid="{EB237EA4-CF8B-441B-A87B-2415BDA1859E}"/>
    <hyperlink ref="E980" r:id="rId3613" xr:uid="{C139F7AB-6813-44B5-8051-AF6A54D323C1}"/>
    <hyperlink ref="E981" r:id="rId3614" xr:uid="{651DE470-DABA-4337-BCF8-99B0457E4CA7}"/>
    <hyperlink ref="E982" r:id="rId3615" xr:uid="{849C622B-A170-4E36-8183-46F9084FCC18}"/>
    <hyperlink ref="E983" r:id="rId3616" xr:uid="{DBB2B9BC-1545-4010-ABB1-72250A52F221}"/>
    <hyperlink ref="E984" r:id="rId3617" xr:uid="{8E0DAFF2-3A53-49B6-A8D3-F7F73D41C649}"/>
    <hyperlink ref="E985" r:id="rId3618" xr:uid="{66D2924C-1783-42FB-A689-1B6CBB9A5AC2}"/>
    <hyperlink ref="E986" r:id="rId3619" xr:uid="{BCBBD31F-1B16-409F-9FEB-1115085372DA}"/>
    <hyperlink ref="E987" r:id="rId3620" xr:uid="{6BDE71A0-AB3E-4902-B938-E264CD271DE4}"/>
    <hyperlink ref="E988" r:id="rId3621" xr:uid="{EB74F95D-2150-4C82-9AE4-81772DE06233}"/>
    <hyperlink ref="E989" r:id="rId3622" xr:uid="{78B0F1CA-F623-4ECD-A7D5-B9FB521A6F28}"/>
    <hyperlink ref="E990" r:id="rId3623" xr:uid="{208623AB-1C84-44AF-A3A7-9BACE7D2628A}"/>
    <hyperlink ref="E991" r:id="rId3624" xr:uid="{FFC9EE05-9185-42EB-8565-BC807189AE98}"/>
    <hyperlink ref="E992" r:id="rId3625" xr:uid="{420B2BBE-43F9-49CE-83A7-E7F52F252F03}"/>
    <hyperlink ref="E993" r:id="rId3626" xr:uid="{D863447C-DD89-4811-A9A8-D72094300B9C}"/>
    <hyperlink ref="E995" r:id="rId3627" xr:uid="{7358A39F-74A9-4849-9D58-A4C1F5D407B7}"/>
    <hyperlink ref="E996" r:id="rId3628" xr:uid="{EA578B43-1831-47FB-A79A-C63B66A8A7C4}"/>
    <hyperlink ref="E997" r:id="rId3629" xr:uid="{2FFAA4EF-6CFF-4519-B916-A72BD90B15C9}"/>
    <hyperlink ref="E998" r:id="rId3630" xr:uid="{8BF6FB5F-771C-4BCC-BB43-A17FAAB635C1}"/>
    <hyperlink ref="E999" r:id="rId3631" xr:uid="{AE32EB21-80D0-4106-AE3E-507A19EEA42A}"/>
    <hyperlink ref="E1000" r:id="rId3632" xr:uid="{22896CBC-3E22-4646-8EC0-C06B7B766163}"/>
    <hyperlink ref="E1001" r:id="rId3633" xr:uid="{5A1532EE-01EC-473E-9E94-02E195D9EA96}"/>
    <hyperlink ref="E1002" r:id="rId3634" xr:uid="{0C2A5B17-669C-4610-83A8-46CA1BAFE9D5}"/>
    <hyperlink ref="E1003" r:id="rId3635" xr:uid="{C731927E-FF4F-453D-94FB-8DBFEEE90F93}"/>
    <hyperlink ref="E1004" r:id="rId3636" xr:uid="{90F65B08-7AA2-4637-8589-F201B30778D9}"/>
    <hyperlink ref="E1005" r:id="rId3637" xr:uid="{C6248BD9-B020-4AFE-9EDB-CE2C13FA78B9}"/>
    <hyperlink ref="E1006" r:id="rId3638" xr:uid="{CCE6FD00-31E2-49A0-B8AF-E0DE8F3804D1}"/>
    <hyperlink ref="E1007" r:id="rId3639" xr:uid="{31EE1FAA-6AB6-403E-ACD9-40BFA7CF00CD}"/>
    <hyperlink ref="E1008" r:id="rId3640" xr:uid="{D7EEFE83-6DDE-4D91-B610-72F6F4C57DC1}"/>
    <hyperlink ref="E1009" r:id="rId3641" xr:uid="{EB2F5831-E94E-48F8-B8DF-02B8F642BEB5}"/>
    <hyperlink ref="E1010" r:id="rId3642" xr:uid="{B1DAEA1B-1CE0-4265-B36F-B2D14CE7E240}"/>
    <hyperlink ref="E1158" r:id="rId3643" xr:uid="{E3892F8D-2098-4970-B41E-EEB2514E9D2E}"/>
    <hyperlink ref="E1364" r:id="rId3644" xr:uid="{7179557A-CBB7-4318-AEE9-27E8B34F0BB6}"/>
    <hyperlink ref="C1134" r:id="rId3645" xr:uid="{2CD6EB60-D532-4136-B987-A98F086C6DEF}"/>
    <hyperlink ref="C1135" r:id="rId3646" xr:uid="{ADFB24EF-2EAF-4501-B3E8-C458C3F16671}"/>
    <hyperlink ref="C1136" r:id="rId3647" xr:uid="{A736472C-650A-4DB1-AD36-C62121AB37D1}"/>
    <hyperlink ref="C1137" r:id="rId3648" xr:uid="{8C89807F-49F8-4710-A857-F29A9CF5B416}"/>
    <hyperlink ref="C1138" r:id="rId3649" xr:uid="{81B91AB6-EE24-413F-9C22-303F4AA4B4D3}"/>
    <hyperlink ref="C1139" r:id="rId3650" xr:uid="{FE701184-E228-4F24-BB7A-6C8D770BDDD4}"/>
    <hyperlink ref="C1140" r:id="rId3651" xr:uid="{41BDF9AF-7947-4917-8BBE-1B864757FA60}"/>
    <hyperlink ref="D1134" r:id="rId3652" xr:uid="{EBBC4F6B-4AEF-4869-810B-B2FC21C8A4C0}"/>
    <hyperlink ref="D1135" r:id="rId3653" xr:uid="{0EFB4837-10A0-4C27-BDCD-003A0EB3FAAC}"/>
    <hyperlink ref="D1136" r:id="rId3654" xr:uid="{C28A08ED-9D41-4E1C-8568-CDA768D7286C}"/>
    <hyperlink ref="D1137" r:id="rId3655" xr:uid="{D177E5F6-F3B8-4FE5-82CD-6BFC8EF44022}"/>
    <hyperlink ref="D1138" r:id="rId3656" xr:uid="{48053DB4-4C4B-447F-B34F-97448CB9F8E0}"/>
    <hyperlink ref="D1139" r:id="rId3657" xr:uid="{F6786469-0AA7-4951-B629-21F7A9325FF1}"/>
    <hyperlink ref="D1140" r:id="rId3658" xr:uid="{01E1423D-1688-4C9B-A2EF-EBA7B4CD06C3}"/>
    <hyperlink ref="C1104" r:id="rId3659" xr:uid="{7B316B73-4EAA-4D1F-BA8A-D2E6CF2F859E}"/>
    <hyperlink ref="C1107" r:id="rId3660" xr:uid="{9BB1A959-690E-4A98-AFE7-0C5318232560}"/>
    <hyperlink ref="D1107" r:id="rId3661" xr:uid="{FC06A519-023F-469E-B71F-84DF67C5A080}"/>
    <hyperlink ref="C1110" r:id="rId3662" xr:uid="{F934D529-DDC3-46E9-AC63-1D48AF9A0183}"/>
    <hyperlink ref="C1155" r:id="rId3663" xr:uid="{45CA53C0-1F6B-4574-9443-7409F17C1A55}"/>
    <hyperlink ref="D1155" r:id="rId3664" xr:uid="{6E2C89A8-DC94-47EF-922E-E2C4B34A579E}"/>
    <hyperlink ref="C1282" r:id="rId3665" xr:uid="{04EE9DF5-7F17-433B-9476-43D9127573BB}"/>
    <hyperlink ref="C1283" r:id="rId3666" xr:uid="{57FE4365-BD67-4C20-98C6-B7F62649FB37}"/>
    <hyperlink ref="D1282" r:id="rId3667" xr:uid="{C757737E-9962-46C7-9187-0C9C7DE489D2}"/>
    <hyperlink ref="D1283" r:id="rId3668" xr:uid="{5871827B-11FA-4A6D-AFC4-40D7DCF6F572}"/>
    <hyperlink ref="C1294" r:id="rId3669" xr:uid="{38723B81-485B-469D-BA2F-D6616D9721AD}"/>
    <hyperlink ref="D1294" r:id="rId3670" xr:uid="{27927461-EFAC-4FB7-8517-E486DAEFCCA5}"/>
    <hyperlink ref="C1485" r:id="rId3671" xr:uid="{70F7C1D9-384C-489F-9704-2097EF4D6188}"/>
    <hyperlink ref="D1485" r:id="rId3672" xr:uid="{F16F8527-AE8B-4F8B-B0DE-137A90164DED}"/>
  </hyperlinks>
  <pageMargins left="0.7" right="0.7" top="0.75" bottom="0.75" header="0.3" footer="0.3"/>
  <pageSetup paperSize="9" orientation="portrait" r:id="rId3673"/>
  <customProperties>
    <customPr name="_pios_id" r:id="rId3674"/>
  </customProperties>
  <drawing r:id="rId3675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0D4B1-B22B-47A7-A2AA-38432DF9AA41}">
  <sheetPr codeName="Sheet9">
    <tabColor rgb="FF00E487"/>
    <pageSetUpPr autoPageBreaks="0"/>
  </sheetPr>
  <dimension ref="B1:AM1568"/>
  <sheetViews>
    <sheetView showGridLines="0" zoomScale="80" zoomScaleNormal="80" workbookViewId="0">
      <pane xSplit="8" ySplit="5" topLeftCell="I6" activePane="bottomRight" state="frozen"/>
      <selection pane="topRight" activeCell="I1" sqref="I1"/>
      <selection pane="bottomLeft" activeCell="A8" sqref="A8"/>
      <selection pane="bottomRight" activeCell="F3" sqref="F3"/>
    </sheetView>
  </sheetViews>
  <sheetFormatPr defaultRowHeight="14.5" outlineLevelCol="1"/>
  <cols>
    <col min="1" max="1" width="1.54296875" customWidth="1"/>
    <col min="2" max="2" width="8.984375E-2" customWidth="1"/>
    <col min="3" max="5" width="2.90625" customWidth="1"/>
    <col min="6" max="6" width="12.36328125" customWidth="1"/>
    <col min="7" max="7" width="13.54296875" customWidth="1"/>
    <col min="8" max="8" width="43.453125" customWidth="1"/>
    <col min="9" max="9" width="119.90625" hidden="1" customWidth="1" outlineLevel="1"/>
    <col min="10" max="10" width="11.81640625" style="195" customWidth="1" collapsed="1"/>
    <col min="11" max="11" width="15.7265625" style="195" customWidth="1"/>
    <col min="12" max="12" width="16.54296875" style="195" customWidth="1"/>
    <col min="13" max="13" width="7.6328125" style="195" customWidth="1"/>
    <col min="14" max="14" width="6" style="195" customWidth="1"/>
    <col min="15" max="15" width="9.453125" style="195" customWidth="1"/>
    <col min="16" max="16" width="8.7265625" style="195"/>
    <col min="17" max="17" width="7.08984375" bestFit="1" customWidth="1"/>
    <col min="18" max="18" width="4.1796875" style="195" hidden="1" customWidth="1" outlineLevel="1"/>
    <col min="19" max="19" width="6.453125" style="195" hidden="1" customWidth="1" outlineLevel="1"/>
    <col min="20" max="20" width="28" style="195" hidden="1" customWidth="1" outlineLevel="1"/>
    <col min="21" max="21" width="11" style="195" hidden="1" customWidth="1" outlineLevel="1"/>
    <col min="22" max="22" width="16.36328125" style="195" hidden="1" customWidth="1" outlineLevel="1"/>
    <col min="23" max="24" width="9.54296875" style="195" hidden="1" customWidth="1" outlineLevel="1"/>
    <col min="25" max="25" width="8.7265625" style="195" hidden="1" customWidth="1" outlineLevel="1"/>
    <col min="26" max="26" width="8.81640625" style="195" hidden="1" customWidth="1" outlineLevel="1"/>
    <col min="27" max="27" width="8.7265625" style="195" hidden="1" customWidth="1" outlineLevel="1"/>
    <col min="28" max="28" width="10.1796875" style="195" hidden="1" customWidth="1" outlineLevel="1"/>
    <col min="29" max="29" width="11" style="195" hidden="1" customWidth="1" outlineLevel="1"/>
    <col min="30" max="30" width="8.7265625" style="195" hidden="1" customWidth="1" outlineLevel="1"/>
    <col min="31" max="31" width="14.453125" style="195" hidden="1" customWidth="1" outlineLevel="1"/>
    <col min="32" max="32" width="6.54296875" style="195" hidden="1" customWidth="1" outlineLevel="1"/>
    <col min="33" max="33" width="7.453125" style="195" hidden="1" customWidth="1" outlineLevel="1"/>
    <col min="34" max="34" width="9.26953125" style="195" hidden="1" customWidth="1" outlineLevel="1"/>
    <col min="35" max="35" width="9.36328125" customWidth="1" collapsed="1"/>
  </cols>
  <sheetData>
    <row r="1" spans="2:39" ht="15.5" customHeight="1">
      <c r="G1" s="3285" t="str">
        <f>HYPERLINK("#OBSAH","OBSAH")</f>
        <v>OBSAH</v>
      </c>
      <c r="I1" s="1453"/>
      <c r="J1" s="1660" t="s">
        <v>2987</v>
      </c>
      <c r="K1" s="925" t="s">
        <v>3516</v>
      </c>
      <c r="R1" s="2480"/>
      <c r="S1" s="2480"/>
      <c r="T1" s="2480"/>
      <c r="U1" s="2480"/>
      <c r="V1" s="2480"/>
      <c r="W1" s="2480"/>
      <c r="X1" s="2480"/>
      <c r="Y1" s="2480"/>
      <c r="Z1" s="2480"/>
      <c r="AA1" s="2480"/>
      <c r="AB1" s="2480"/>
      <c r="AC1" s="2480"/>
      <c r="AD1" s="2480"/>
      <c r="AE1" s="2480"/>
      <c r="AF1" s="2480"/>
      <c r="AG1" s="2480"/>
      <c r="AH1" s="2480"/>
      <c r="AI1" s="1660" t="s">
        <v>2986</v>
      </c>
      <c r="AJ1" s="1453"/>
      <c r="AK1" s="1453"/>
      <c r="AL1" s="1453"/>
      <c r="AM1" s="925" t="s">
        <v>3517</v>
      </c>
    </row>
    <row r="2" spans="2:39">
      <c r="J2"/>
      <c r="K2"/>
    </row>
    <row r="3" spans="2:39" ht="21" customHeight="1">
      <c r="B3" s="1457"/>
      <c r="C3" s="1457"/>
      <c r="D3" s="1457"/>
      <c r="E3" s="1457"/>
      <c r="F3" s="1457" t="s">
        <v>3758</v>
      </c>
      <c r="G3" s="1457"/>
      <c r="H3" s="1457"/>
      <c r="I3" s="1458"/>
      <c r="J3" s="1457"/>
      <c r="K3" s="1457"/>
      <c r="L3" s="1665"/>
      <c r="M3" s="1665"/>
      <c r="N3" s="1665"/>
      <c r="O3" s="2480"/>
      <c r="P3" s="1665"/>
      <c r="Q3" s="1453"/>
      <c r="R3" s="2480"/>
      <c r="S3" s="2480"/>
      <c r="T3" s="2480"/>
      <c r="U3" s="2480"/>
      <c r="V3" s="2480"/>
      <c r="W3" s="2480"/>
      <c r="X3" s="2480"/>
      <c r="Y3" s="2480"/>
      <c r="Z3" s="2480"/>
      <c r="AA3" s="2480"/>
      <c r="AB3" s="2480"/>
      <c r="AC3" s="2480"/>
      <c r="AD3" s="2480"/>
      <c r="AE3" s="2480"/>
      <c r="AF3" s="2480"/>
      <c r="AG3" s="2480"/>
      <c r="AH3" s="1665"/>
    </row>
    <row r="4" spans="2:39">
      <c r="J4"/>
      <c r="K4"/>
    </row>
    <row r="5" spans="2:39" ht="29" customHeight="1">
      <c r="B5" s="467"/>
      <c r="C5" s="1459" t="s">
        <v>2767</v>
      </c>
      <c r="D5" s="1455"/>
      <c r="E5" s="1456"/>
      <c r="F5" s="467" t="s">
        <v>33</v>
      </c>
      <c r="G5" s="467" t="s">
        <v>2046</v>
      </c>
      <c r="H5" s="467" t="s">
        <v>40</v>
      </c>
      <c r="I5" s="467" t="s">
        <v>41</v>
      </c>
      <c r="J5" s="540" t="s">
        <v>3159</v>
      </c>
      <c r="K5" s="542" t="s">
        <v>1815</v>
      </c>
      <c r="L5" s="540" t="s">
        <v>3160</v>
      </c>
      <c r="M5" s="541" t="s">
        <v>3161</v>
      </c>
      <c r="N5" s="2097" t="s">
        <v>3162</v>
      </c>
      <c r="O5" s="2097" t="s">
        <v>2048</v>
      </c>
      <c r="P5" s="2098" t="s">
        <v>3163</v>
      </c>
      <c r="Q5" s="539" t="s">
        <v>2049</v>
      </c>
      <c r="R5" s="540" t="s">
        <v>43</v>
      </c>
      <c r="S5" s="540" t="s">
        <v>44</v>
      </c>
      <c r="T5" s="539" t="s">
        <v>145</v>
      </c>
      <c r="U5" s="1460" t="s">
        <v>109</v>
      </c>
      <c r="V5" s="540" t="s">
        <v>3164</v>
      </c>
      <c r="W5" s="541" t="s">
        <v>3165</v>
      </c>
      <c r="X5" s="541" t="s">
        <v>3172</v>
      </c>
      <c r="Y5" s="2099" t="s">
        <v>3169</v>
      </c>
      <c r="Z5" s="2099" t="s">
        <v>1731</v>
      </c>
      <c r="AA5" s="1460" t="s">
        <v>3166</v>
      </c>
      <c r="AB5" s="1460" t="s">
        <v>154</v>
      </c>
      <c r="AC5" s="2100" t="s">
        <v>3167</v>
      </c>
      <c r="AD5" s="2482" t="s">
        <v>110</v>
      </c>
      <c r="AE5" s="2482" t="s">
        <v>3520</v>
      </c>
      <c r="AF5" s="2481" t="s">
        <v>2047</v>
      </c>
      <c r="AG5" s="541" t="s">
        <v>1717</v>
      </c>
      <c r="AH5" s="2097" t="s">
        <v>3168</v>
      </c>
    </row>
    <row r="6" spans="2:39">
      <c r="C6" s="2394" t="s">
        <v>2766</v>
      </c>
      <c r="D6" s="1461" t="s">
        <v>2193</v>
      </c>
      <c r="E6" s="1462" t="s">
        <v>2769</v>
      </c>
      <c r="F6" s="2232">
        <v>911401805980</v>
      </c>
      <c r="G6" s="1485">
        <v>8710163339474</v>
      </c>
      <c r="H6" s="2400" t="s">
        <v>572</v>
      </c>
      <c r="I6" s="995" t="s">
        <v>573</v>
      </c>
      <c r="J6" s="3094">
        <v>11</v>
      </c>
      <c r="K6" s="1586">
        <v>1100</v>
      </c>
      <c r="L6" s="1020">
        <v>3000</v>
      </c>
      <c r="M6" s="1508">
        <v>50000</v>
      </c>
      <c r="N6" s="1020">
        <v>5</v>
      </c>
      <c r="O6" s="996"/>
      <c r="P6" s="1980">
        <v>635</v>
      </c>
      <c r="Q6" s="508"/>
      <c r="R6" s="1727" t="s">
        <v>48</v>
      </c>
      <c r="S6" s="996" t="s">
        <v>3033</v>
      </c>
      <c r="T6" s="996" t="s">
        <v>3625</v>
      </c>
      <c r="U6" s="996"/>
      <c r="V6" s="996" t="s">
        <v>147</v>
      </c>
      <c r="W6" s="1018" t="s">
        <v>198</v>
      </c>
      <c r="X6" s="1018">
        <v>100</v>
      </c>
      <c r="Y6" s="1020">
        <v>166</v>
      </c>
      <c r="Z6" s="1020">
        <v>166</v>
      </c>
      <c r="AA6" s="1020">
        <v>28</v>
      </c>
      <c r="AB6" s="996" t="s">
        <v>113</v>
      </c>
      <c r="AC6" s="1018" t="s">
        <v>3079</v>
      </c>
      <c r="AD6" s="1020"/>
      <c r="AE6" s="1486">
        <v>871016333947499</v>
      </c>
      <c r="AF6" s="1020">
        <v>1</v>
      </c>
      <c r="AG6" s="1020" t="s">
        <v>113</v>
      </c>
      <c r="AH6" s="2776">
        <v>1</v>
      </c>
    </row>
    <row r="7" spans="2:39">
      <c r="C7" s="2401" t="s">
        <v>2766</v>
      </c>
      <c r="D7" s="557" t="s">
        <v>2193</v>
      </c>
      <c r="E7" s="1463" t="s">
        <v>2769</v>
      </c>
      <c r="F7" s="148">
        <v>911401816185</v>
      </c>
      <c r="G7" s="198">
        <v>8720169500419</v>
      </c>
      <c r="H7" s="241" t="s">
        <v>2347</v>
      </c>
      <c r="I7" s="52" t="s">
        <v>2506</v>
      </c>
      <c r="J7" s="347">
        <v>9.5</v>
      </c>
      <c r="K7" s="388" t="s">
        <v>2692</v>
      </c>
      <c r="L7" s="340" t="s">
        <v>3699</v>
      </c>
      <c r="M7" s="338">
        <v>50000</v>
      </c>
      <c r="N7" s="340">
        <v>5</v>
      </c>
      <c r="O7" s="347"/>
      <c r="P7" s="1320">
        <v>795</v>
      </c>
      <c r="Q7" s="508"/>
      <c r="R7" s="1710" t="s">
        <v>48</v>
      </c>
      <c r="S7" s="347" t="s">
        <v>3033</v>
      </c>
      <c r="T7" s="347" t="s">
        <v>3625</v>
      </c>
      <c r="U7" s="347"/>
      <c r="V7" s="347" t="s">
        <v>3002</v>
      </c>
      <c r="W7" s="341" t="s">
        <v>198</v>
      </c>
      <c r="X7" s="341">
        <v>121</v>
      </c>
      <c r="Y7" s="340">
        <v>170</v>
      </c>
      <c r="Z7" s="340">
        <v>170</v>
      </c>
      <c r="AA7" s="340">
        <v>25</v>
      </c>
      <c r="AB7" s="347" t="s">
        <v>113</v>
      </c>
      <c r="AC7" s="341" t="s">
        <v>3079</v>
      </c>
      <c r="AD7" s="340"/>
      <c r="AE7" s="1282">
        <v>872016950041999</v>
      </c>
      <c r="AF7" s="340">
        <v>1</v>
      </c>
      <c r="AG7" s="340" t="s">
        <v>113</v>
      </c>
      <c r="AH7" s="2785">
        <v>1</v>
      </c>
    </row>
    <row r="8" spans="2:39">
      <c r="C8" s="2401" t="s">
        <v>2766</v>
      </c>
      <c r="D8" s="557" t="s">
        <v>2193</v>
      </c>
      <c r="E8" s="1463" t="s">
        <v>2769</v>
      </c>
      <c r="F8" s="148">
        <v>911401894687</v>
      </c>
      <c r="G8" s="198">
        <v>8721103316998</v>
      </c>
      <c r="H8" s="241" t="s">
        <v>2685</v>
      </c>
      <c r="I8" s="52" t="s">
        <v>2686</v>
      </c>
      <c r="J8" s="347">
        <v>10</v>
      </c>
      <c r="K8" s="388" t="s">
        <v>2692</v>
      </c>
      <c r="L8" s="340" t="s">
        <v>3699</v>
      </c>
      <c r="M8" s="338">
        <v>50000</v>
      </c>
      <c r="N8" s="340">
        <v>5</v>
      </c>
      <c r="O8" s="347"/>
      <c r="P8" s="1320">
        <v>1595</v>
      </c>
      <c r="Q8" s="508"/>
      <c r="R8" s="1710" t="s">
        <v>48</v>
      </c>
      <c r="S8" s="347" t="s">
        <v>3033</v>
      </c>
      <c r="T8" s="347" t="s">
        <v>3625</v>
      </c>
      <c r="U8" s="347"/>
      <c r="V8" s="347" t="s">
        <v>3002</v>
      </c>
      <c r="W8" s="341" t="s">
        <v>198</v>
      </c>
      <c r="X8" s="341">
        <v>115</v>
      </c>
      <c r="Y8" s="340">
        <v>170</v>
      </c>
      <c r="Z8" s="340">
        <v>170</v>
      </c>
      <c r="AA8" s="340">
        <v>30</v>
      </c>
      <c r="AB8" s="347" t="s">
        <v>133</v>
      </c>
      <c r="AC8" s="341" t="s">
        <v>3079</v>
      </c>
      <c r="AD8" s="340"/>
      <c r="AE8" s="1282">
        <v>872110331699899</v>
      </c>
      <c r="AF8" s="340">
        <v>1</v>
      </c>
      <c r="AG8" s="340" t="s">
        <v>113</v>
      </c>
      <c r="AH8" s="2785">
        <v>1</v>
      </c>
    </row>
    <row r="9" spans="2:39">
      <c r="C9" s="2401" t="s">
        <v>2766</v>
      </c>
      <c r="D9" s="557" t="s">
        <v>2193</v>
      </c>
      <c r="E9" s="1463" t="s">
        <v>2769</v>
      </c>
      <c r="F9" s="148">
        <v>911401895087</v>
      </c>
      <c r="G9" s="198">
        <v>8721103317032</v>
      </c>
      <c r="H9" s="241" t="s">
        <v>2688</v>
      </c>
      <c r="I9" s="52" t="s">
        <v>2690</v>
      </c>
      <c r="J9" s="347"/>
      <c r="K9" s="388"/>
      <c r="L9" s="340"/>
      <c r="M9" s="338"/>
      <c r="N9" s="340">
        <v>2</v>
      </c>
      <c r="O9" s="347"/>
      <c r="P9" s="1320">
        <v>175</v>
      </c>
      <c r="Q9" s="508"/>
      <c r="R9" s="1710"/>
      <c r="S9" s="347"/>
      <c r="T9" s="347"/>
      <c r="U9" s="347"/>
      <c r="V9" s="347"/>
      <c r="W9" s="341"/>
      <c r="X9" s="341"/>
      <c r="Y9" s="340">
        <v>176.5</v>
      </c>
      <c r="Z9" s="340">
        <v>176.5</v>
      </c>
      <c r="AA9" s="340">
        <v>44.5</v>
      </c>
      <c r="AB9" s="347"/>
      <c r="AC9" s="341"/>
      <c r="AD9" s="340"/>
      <c r="AE9" s="1282">
        <v>872110331703299</v>
      </c>
      <c r="AF9" s="340">
        <v>1</v>
      </c>
      <c r="AG9" s="340" t="s">
        <v>113</v>
      </c>
      <c r="AH9" s="2785">
        <v>0</v>
      </c>
    </row>
    <row r="10" spans="2:39">
      <c r="C10" s="2401" t="s">
        <v>2766</v>
      </c>
      <c r="D10" s="557" t="s">
        <v>2193</v>
      </c>
      <c r="E10" s="1463" t="s">
        <v>2769</v>
      </c>
      <c r="F10" s="148">
        <v>911401816285</v>
      </c>
      <c r="G10" s="198">
        <v>8720169500426</v>
      </c>
      <c r="H10" s="241" t="s">
        <v>2348</v>
      </c>
      <c r="I10" s="52" t="s">
        <v>2506</v>
      </c>
      <c r="J10" s="347">
        <v>17.5</v>
      </c>
      <c r="K10" s="388" t="s">
        <v>2693</v>
      </c>
      <c r="L10" s="340" t="s">
        <v>3699</v>
      </c>
      <c r="M10" s="338">
        <v>50000</v>
      </c>
      <c r="N10" s="340">
        <v>5</v>
      </c>
      <c r="O10" s="347"/>
      <c r="P10" s="1320">
        <v>990</v>
      </c>
      <c r="Q10" s="508"/>
      <c r="R10" s="1710" t="s">
        <v>48</v>
      </c>
      <c r="S10" s="347" t="s">
        <v>3033</v>
      </c>
      <c r="T10" s="347" t="s">
        <v>3635</v>
      </c>
      <c r="U10" s="347"/>
      <c r="V10" s="347" t="s">
        <v>3002</v>
      </c>
      <c r="W10" s="341" t="s">
        <v>198</v>
      </c>
      <c r="X10" s="341">
        <v>120</v>
      </c>
      <c r="Y10" s="340">
        <v>218</v>
      </c>
      <c r="Z10" s="340">
        <v>218</v>
      </c>
      <c r="AA10" s="340">
        <v>25</v>
      </c>
      <c r="AB10" s="347" t="s">
        <v>113</v>
      </c>
      <c r="AC10" s="341" t="s">
        <v>3079</v>
      </c>
      <c r="AD10" s="340"/>
      <c r="AE10" s="1282">
        <v>872016950042699</v>
      </c>
      <c r="AF10" s="340">
        <v>1</v>
      </c>
      <c r="AG10" s="340" t="s">
        <v>113</v>
      </c>
      <c r="AH10" s="2785">
        <v>1</v>
      </c>
    </row>
    <row r="11" spans="2:39">
      <c r="C11" s="2401" t="s">
        <v>2766</v>
      </c>
      <c r="D11" s="557" t="s">
        <v>2193</v>
      </c>
      <c r="E11" s="1463" t="s">
        <v>2769</v>
      </c>
      <c r="F11" s="148">
        <v>911401894787</v>
      </c>
      <c r="G11" s="198">
        <v>8721103317001</v>
      </c>
      <c r="H11" s="241" t="s">
        <v>2687</v>
      </c>
      <c r="I11" s="52" t="s">
        <v>2686</v>
      </c>
      <c r="J11" s="347">
        <v>18</v>
      </c>
      <c r="K11" s="388" t="s">
        <v>2693</v>
      </c>
      <c r="L11" s="340" t="s">
        <v>3699</v>
      </c>
      <c r="M11" s="338">
        <v>50000</v>
      </c>
      <c r="N11" s="340">
        <v>5</v>
      </c>
      <c r="O11" s="347"/>
      <c r="P11" s="1320">
        <v>1790</v>
      </c>
      <c r="Q11" s="508"/>
      <c r="R11" s="1710" t="s">
        <v>48</v>
      </c>
      <c r="S11" s="347" t="s">
        <v>3033</v>
      </c>
      <c r="T11" s="347" t="s">
        <v>3635</v>
      </c>
      <c r="U11" s="347"/>
      <c r="V11" s="347" t="s">
        <v>3002</v>
      </c>
      <c r="W11" s="341" t="s">
        <v>198</v>
      </c>
      <c r="X11" s="341">
        <v>116</v>
      </c>
      <c r="Y11" s="340">
        <v>218</v>
      </c>
      <c r="Z11" s="340">
        <v>218</v>
      </c>
      <c r="AA11" s="340">
        <v>30</v>
      </c>
      <c r="AB11" s="347" t="s">
        <v>133</v>
      </c>
      <c r="AC11" s="341" t="s">
        <v>3079</v>
      </c>
      <c r="AD11" s="340"/>
      <c r="AE11" s="1282">
        <v>872110331700199</v>
      </c>
      <c r="AF11" s="340">
        <v>1</v>
      </c>
      <c r="AG11" s="340" t="s">
        <v>113</v>
      </c>
      <c r="AH11" s="2785">
        <v>4</v>
      </c>
    </row>
    <row r="12" spans="2:39">
      <c r="C12" s="2395" t="s">
        <v>2766</v>
      </c>
      <c r="D12" s="834" t="s">
        <v>2193</v>
      </c>
      <c r="E12" s="1483" t="s">
        <v>2769</v>
      </c>
      <c r="F12" s="184">
        <v>911401895187</v>
      </c>
      <c r="G12" s="201">
        <v>8721103317049</v>
      </c>
      <c r="H12" s="1281" t="s">
        <v>2689</v>
      </c>
      <c r="I12" s="54" t="s">
        <v>2690</v>
      </c>
      <c r="J12" s="432"/>
      <c r="K12" s="429"/>
      <c r="L12" s="428"/>
      <c r="M12" s="429"/>
      <c r="N12" s="428">
        <v>2</v>
      </c>
      <c r="O12" s="432"/>
      <c r="P12" s="1321">
        <v>195</v>
      </c>
      <c r="Q12" s="508"/>
      <c r="R12" s="1717"/>
      <c r="S12" s="432"/>
      <c r="T12" s="432"/>
      <c r="U12" s="432"/>
      <c r="V12" s="432"/>
      <c r="W12" s="456"/>
      <c r="X12" s="456"/>
      <c r="Y12" s="428">
        <v>224.5</v>
      </c>
      <c r="Z12" s="428">
        <v>224.5</v>
      </c>
      <c r="AA12" s="428">
        <v>44.5</v>
      </c>
      <c r="AB12" s="432"/>
      <c r="AC12" s="456"/>
      <c r="AD12" s="428"/>
      <c r="AE12" s="1687">
        <v>872110331704999</v>
      </c>
      <c r="AF12" s="428">
        <v>1</v>
      </c>
      <c r="AG12" s="428" t="s">
        <v>113</v>
      </c>
      <c r="AH12" s="2786">
        <v>0</v>
      </c>
    </row>
    <row r="13" spans="2:39">
      <c r="C13" s="2395" t="s">
        <v>2766</v>
      </c>
      <c r="D13" s="834" t="s">
        <v>2193</v>
      </c>
      <c r="E13" s="1483" t="s">
        <v>2769</v>
      </c>
      <c r="F13" s="2221">
        <v>911401806680</v>
      </c>
      <c r="G13" s="1332">
        <v>8710163339542</v>
      </c>
      <c r="H13" s="1333" t="s">
        <v>581</v>
      </c>
      <c r="I13" s="986" t="s">
        <v>578</v>
      </c>
      <c r="J13" s="1037">
        <v>21</v>
      </c>
      <c r="K13" s="1334">
        <v>2100</v>
      </c>
      <c r="L13" s="910">
        <v>4000</v>
      </c>
      <c r="M13" s="1334">
        <v>50000</v>
      </c>
      <c r="N13" s="910">
        <v>5</v>
      </c>
      <c r="O13" s="1037"/>
      <c r="P13" s="985">
        <v>990</v>
      </c>
      <c r="Q13" s="508"/>
      <c r="R13" s="1718" t="s">
        <v>48</v>
      </c>
      <c r="S13" s="1037" t="s">
        <v>3033</v>
      </c>
      <c r="T13" s="1037" t="s">
        <v>3635</v>
      </c>
      <c r="U13" s="1037"/>
      <c r="V13" s="1037" t="s">
        <v>121</v>
      </c>
      <c r="W13" s="1176" t="s">
        <v>198</v>
      </c>
      <c r="X13" s="1176">
        <v>100</v>
      </c>
      <c r="Y13" s="910">
        <v>219</v>
      </c>
      <c r="Z13" s="910">
        <v>219</v>
      </c>
      <c r="AA13" s="910">
        <v>50</v>
      </c>
      <c r="AB13" s="1037" t="s">
        <v>113</v>
      </c>
      <c r="AC13" s="1176" t="s">
        <v>3079</v>
      </c>
      <c r="AD13" s="910"/>
      <c r="AE13" s="2543">
        <v>871016333954299</v>
      </c>
      <c r="AF13" s="910">
        <v>1</v>
      </c>
      <c r="AG13" s="910" t="s">
        <v>113</v>
      </c>
      <c r="AH13" s="2787">
        <v>4</v>
      </c>
    </row>
    <row r="14" spans="2:39">
      <c r="C14" s="2471" t="s">
        <v>2766</v>
      </c>
      <c r="D14" s="832" t="s">
        <v>2193</v>
      </c>
      <c r="E14" s="1490" t="s">
        <v>2769</v>
      </c>
      <c r="F14" s="2236">
        <v>929003250532</v>
      </c>
      <c r="G14" s="224">
        <v>8719514464278</v>
      </c>
      <c r="H14" s="30" t="s">
        <v>2551</v>
      </c>
      <c r="I14" s="240" t="s">
        <v>2322</v>
      </c>
      <c r="J14" s="433">
        <v>12</v>
      </c>
      <c r="K14" s="1090">
        <v>1200</v>
      </c>
      <c r="L14" s="364">
        <v>3000</v>
      </c>
      <c r="M14" s="388">
        <v>50000</v>
      </c>
      <c r="N14" s="408">
        <v>5</v>
      </c>
      <c r="O14" s="433"/>
      <c r="P14" s="3232">
        <v>255</v>
      </c>
      <c r="Q14" s="508"/>
      <c r="R14" s="1713" t="s">
        <v>560</v>
      </c>
      <c r="S14" s="433" t="s">
        <v>3033</v>
      </c>
      <c r="T14" s="433" t="s">
        <v>3617</v>
      </c>
      <c r="U14" s="433"/>
      <c r="V14" s="433" t="s">
        <v>147</v>
      </c>
      <c r="W14" s="342" t="s">
        <v>198</v>
      </c>
      <c r="X14" s="342">
        <v>100</v>
      </c>
      <c r="Y14" s="364">
        <v>175</v>
      </c>
      <c r="Z14" s="364">
        <v>175</v>
      </c>
      <c r="AA14" s="364">
        <v>45</v>
      </c>
      <c r="AB14" s="433" t="s">
        <v>113</v>
      </c>
      <c r="AC14" s="352">
        <v>80</v>
      </c>
      <c r="AD14" s="364"/>
      <c r="AE14" s="831">
        <v>871951446427800</v>
      </c>
      <c r="AF14" s="364">
        <v>1</v>
      </c>
      <c r="AG14" s="364" t="s">
        <v>113</v>
      </c>
      <c r="AH14" s="2778">
        <v>0.5</v>
      </c>
    </row>
    <row r="15" spans="2:39">
      <c r="C15" s="2401" t="s">
        <v>2766</v>
      </c>
      <c r="D15" s="557" t="s">
        <v>2193</v>
      </c>
      <c r="E15" s="1463" t="s">
        <v>2769</v>
      </c>
      <c r="F15" s="3086">
        <v>929003250632</v>
      </c>
      <c r="G15" s="198">
        <v>8719514464292</v>
      </c>
      <c r="H15" s="40" t="s">
        <v>2552</v>
      </c>
      <c r="I15" s="40" t="s">
        <v>563</v>
      </c>
      <c r="J15" s="347">
        <v>12</v>
      </c>
      <c r="K15" s="1075">
        <v>1200</v>
      </c>
      <c r="L15" s="271">
        <v>4000</v>
      </c>
      <c r="M15" s="338">
        <v>50000</v>
      </c>
      <c r="N15" s="408">
        <v>5</v>
      </c>
      <c r="O15" s="324"/>
      <c r="P15" s="3233">
        <v>255</v>
      </c>
      <c r="Q15" s="508"/>
      <c r="R15" s="1711" t="s">
        <v>560</v>
      </c>
      <c r="S15" s="324" t="s">
        <v>3034</v>
      </c>
      <c r="T15" s="324" t="s">
        <v>3617</v>
      </c>
      <c r="U15" s="324"/>
      <c r="V15" s="324" t="s">
        <v>121</v>
      </c>
      <c r="W15" s="291" t="s">
        <v>198</v>
      </c>
      <c r="X15" s="291">
        <v>100</v>
      </c>
      <c r="Y15" s="271">
        <v>175</v>
      </c>
      <c r="Z15" s="271">
        <v>175</v>
      </c>
      <c r="AA15" s="271">
        <v>45</v>
      </c>
      <c r="AB15" s="324" t="s">
        <v>113</v>
      </c>
      <c r="AC15" s="352">
        <v>80</v>
      </c>
      <c r="AD15" s="271"/>
      <c r="AE15" s="1282">
        <v>871951446429200</v>
      </c>
      <c r="AF15" s="271">
        <v>1</v>
      </c>
      <c r="AG15" s="271" t="s">
        <v>113</v>
      </c>
      <c r="AH15" s="2779">
        <v>0.5</v>
      </c>
    </row>
    <row r="16" spans="2:39">
      <c r="C16" s="2401" t="s">
        <v>2766</v>
      </c>
      <c r="D16" s="557" t="s">
        <v>2193</v>
      </c>
      <c r="E16" s="1463" t="s">
        <v>2769</v>
      </c>
      <c r="F16" s="3086">
        <v>929003251332</v>
      </c>
      <c r="G16" s="198">
        <v>8719514464438</v>
      </c>
      <c r="H16" s="40" t="s">
        <v>2115</v>
      </c>
      <c r="I16" s="40" t="s">
        <v>2240</v>
      </c>
      <c r="J16" s="347">
        <v>12</v>
      </c>
      <c r="K16" s="1075">
        <v>1200</v>
      </c>
      <c r="L16" s="271" t="s">
        <v>3698</v>
      </c>
      <c r="M16" s="338">
        <v>50000</v>
      </c>
      <c r="N16" s="352">
        <v>5</v>
      </c>
      <c r="O16" s="324"/>
      <c r="P16" s="3233">
        <v>350</v>
      </c>
      <c r="Q16" s="508"/>
      <c r="R16" s="1711" t="s">
        <v>48</v>
      </c>
      <c r="S16" s="324" t="s">
        <v>3033</v>
      </c>
      <c r="T16" s="324" t="s">
        <v>3617</v>
      </c>
      <c r="U16" s="324"/>
      <c r="V16" s="324" t="s">
        <v>3002</v>
      </c>
      <c r="W16" s="291" t="s">
        <v>198</v>
      </c>
      <c r="X16" s="291">
        <v>100</v>
      </c>
      <c r="Y16" s="271">
        <v>175</v>
      </c>
      <c r="Z16" s="271">
        <v>175</v>
      </c>
      <c r="AA16" s="271">
        <v>45</v>
      </c>
      <c r="AB16" s="324" t="s">
        <v>113</v>
      </c>
      <c r="AC16" s="352">
        <v>80</v>
      </c>
      <c r="AD16" s="271"/>
      <c r="AE16" s="1282">
        <v>871951446443800</v>
      </c>
      <c r="AF16" s="271">
        <v>1</v>
      </c>
      <c r="AG16" s="271" t="s">
        <v>113</v>
      </c>
      <c r="AH16" s="2779">
        <v>0.5</v>
      </c>
    </row>
    <row r="17" spans="3:34">
      <c r="C17" s="2401" t="s">
        <v>2766</v>
      </c>
      <c r="D17" s="557" t="s">
        <v>2193</v>
      </c>
      <c r="E17" s="1463"/>
      <c r="F17" s="3086">
        <v>929003311602</v>
      </c>
      <c r="G17" s="198">
        <v>8720169185630</v>
      </c>
      <c r="H17" s="40" t="s">
        <v>2096</v>
      </c>
      <c r="I17" s="40" t="s">
        <v>2226</v>
      </c>
      <c r="J17" s="347"/>
      <c r="K17" s="1075"/>
      <c r="L17" s="271" t="s">
        <v>45</v>
      </c>
      <c r="M17" s="338" t="s">
        <v>45</v>
      </c>
      <c r="N17" s="408">
        <v>5</v>
      </c>
      <c r="O17" s="324"/>
      <c r="P17" s="3233">
        <v>165</v>
      </c>
      <c r="Q17" s="508"/>
      <c r="R17" s="1711" t="s">
        <v>45</v>
      </c>
      <c r="S17" s="324" t="s">
        <v>45</v>
      </c>
      <c r="T17" s="324"/>
      <c r="U17" s="324"/>
      <c r="V17" s="324"/>
      <c r="W17" s="291"/>
      <c r="X17" s="291"/>
      <c r="Y17" s="271">
        <v>176.5</v>
      </c>
      <c r="Z17" s="271">
        <v>176.5</v>
      </c>
      <c r="AA17" s="271">
        <v>8.5</v>
      </c>
      <c r="AB17" s="324"/>
      <c r="AC17" s="352"/>
      <c r="AD17" s="271"/>
      <c r="AE17" s="1282">
        <v>872016918563000</v>
      </c>
      <c r="AF17" s="271">
        <v>1</v>
      </c>
      <c r="AG17" s="271" t="s">
        <v>113</v>
      </c>
      <c r="AH17" s="2779">
        <v>0</v>
      </c>
    </row>
    <row r="18" spans="3:34">
      <c r="C18" s="2401" t="s">
        <v>2766</v>
      </c>
      <c r="D18" s="557" t="s">
        <v>2193</v>
      </c>
      <c r="E18" s="1463"/>
      <c r="F18" s="3086">
        <v>929003313002</v>
      </c>
      <c r="G18" s="198">
        <v>8720169190115</v>
      </c>
      <c r="H18" s="40" t="s">
        <v>2098</v>
      </c>
      <c r="I18" s="40" t="s">
        <v>2315</v>
      </c>
      <c r="J18" s="347"/>
      <c r="K18" s="1075"/>
      <c r="L18" s="271" t="s">
        <v>45</v>
      </c>
      <c r="M18" s="338" t="s">
        <v>45</v>
      </c>
      <c r="N18" s="352">
        <v>5</v>
      </c>
      <c r="O18" s="324"/>
      <c r="P18" s="3233">
        <v>165</v>
      </c>
      <c r="Q18" s="508"/>
      <c r="R18" s="1711" t="s">
        <v>45</v>
      </c>
      <c r="S18" s="324" t="s">
        <v>45</v>
      </c>
      <c r="T18" s="324"/>
      <c r="U18" s="324"/>
      <c r="V18" s="324"/>
      <c r="W18" s="291"/>
      <c r="X18" s="291"/>
      <c r="Y18" s="271">
        <v>176.5</v>
      </c>
      <c r="Z18" s="271">
        <v>176.5</v>
      </c>
      <c r="AA18" s="271">
        <v>8.5</v>
      </c>
      <c r="AB18" s="324"/>
      <c r="AC18" s="352"/>
      <c r="AD18" s="271"/>
      <c r="AE18" s="1282">
        <v>872016919011500</v>
      </c>
      <c r="AF18" s="271">
        <v>1</v>
      </c>
      <c r="AG18" s="271" t="s">
        <v>113</v>
      </c>
      <c r="AH18" s="2779">
        <v>0</v>
      </c>
    </row>
    <row r="19" spans="3:34">
      <c r="C19" s="2401" t="s">
        <v>2766</v>
      </c>
      <c r="D19" s="557" t="s">
        <v>2193</v>
      </c>
      <c r="E19" s="1463" t="s">
        <v>2769</v>
      </c>
      <c r="F19" s="2236">
        <v>929003250832</v>
      </c>
      <c r="G19" s="198">
        <v>8719514464339</v>
      </c>
      <c r="H19" s="30" t="s">
        <v>2553</v>
      </c>
      <c r="I19" s="52" t="s">
        <v>563</v>
      </c>
      <c r="J19" s="433">
        <v>19</v>
      </c>
      <c r="K19" s="1090">
        <v>2000</v>
      </c>
      <c r="L19" s="364">
        <v>3000</v>
      </c>
      <c r="M19" s="338">
        <v>50000</v>
      </c>
      <c r="N19" s="408">
        <v>5</v>
      </c>
      <c r="O19" s="433"/>
      <c r="P19" s="3233">
        <v>350</v>
      </c>
      <c r="Q19" s="508"/>
      <c r="R19" s="1713" t="s">
        <v>560</v>
      </c>
      <c r="S19" s="433" t="s">
        <v>3034</v>
      </c>
      <c r="T19" s="433" t="s">
        <v>3635</v>
      </c>
      <c r="U19" s="433"/>
      <c r="V19" s="433" t="s">
        <v>147</v>
      </c>
      <c r="W19" s="342" t="s">
        <v>198</v>
      </c>
      <c r="X19" s="342">
        <v>105</v>
      </c>
      <c r="Y19" s="364">
        <v>225</v>
      </c>
      <c r="Z19" s="364">
        <v>225</v>
      </c>
      <c r="AA19" s="364">
        <v>45</v>
      </c>
      <c r="AB19" s="433" t="s">
        <v>113</v>
      </c>
      <c r="AC19" s="352">
        <v>80</v>
      </c>
      <c r="AD19" s="364"/>
      <c r="AE19" s="1282">
        <v>871951446433900</v>
      </c>
      <c r="AF19" s="364">
        <v>1</v>
      </c>
      <c r="AG19" s="364" t="s">
        <v>113</v>
      </c>
      <c r="AH19" s="2778">
        <v>1</v>
      </c>
    </row>
    <row r="20" spans="3:34">
      <c r="C20" s="2401" t="s">
        <v>2766</v>
      </c>
      <c r="D20" s="557" t="s">
        <v>2193</v>
      </c>
      <c r="E20" s="1463" t="s">
        <v>2769</v>
      </c>
      <c r="F20" s="3087">
        <v>929003250932</v>
      </c>
      <c r="G20" s="198">
        <v>8719514464353</v>
      </c>
      <c r="H20" s="189" t="s">
        <v>2554</v>
      </c>
      <c r="I20" s="40" t="s">
        <v>563</v>
      </c>
      <c r="J20" s="434">
        <v>19</v>
      </c>
      <c r="K20" s="1075">
        <v>2000</v>
      </c>
      <c r="L20" s="271">
        <v>4000</v>
      </c>
      <c r="M20" s="338">
        <v>50000</v>
      </c>
      <c r="N20" s="352">
        <v>5</v>
      </c>
      <c r="O20" s="324"/>
      <c r="P20" s="3233">
        <v>350</v>
      </c>
      <c r="Q20" s="508"/>
      <c r="R20" s="1711" t="s">
        <v>560</v>
      </c>
      <c r="S20" s="324" t="s">
        <v>3034</v>
      </c>
      <c r="T20" s="324" t="s">
        <v>3635</v>
      </c>
      <c r="U20" s="324"/>
      <c r="V20" s="324" t="s">
        <v>121</v>
      </c>
      <c r="W20" s="291" t="s">
        <v>198</v>
      </c>
      <c r="X20" s="291">
        <v>105</v>
      </c>
      <c r="Y20" s="271">
        <v>225</v>
      </c>
      <c r="Z20" s="271">
        <v>225</v>
      </c>
      <c r="AA20" s="271">
        <v>45</v>
      </c>
      <c r="AB20" s="324" t="s">
        <v>113</v>
      </c>
      <c r="AC20" s="352">
        <v>80</v>
      </c>
      <c r="AD20" s="271"/>
      <c r="AE20" s="1282">
        <v>871951446435300</v>
      </c>
      <c r="AF20" s="271">
        <v>1</v>
      </c>
      <c r="AG20" s="271" t="s">
        <v>113</v>
      </c>
      <c r="AH20" s="2779">
        <v>1</v>
      </c>
    </row>
    <row r="21" spans="3:34">
      <c r="C21" s="2401" t="s">
        <v>2766</v>
      </c>
      <c r="D21" s="557" t="s">
        <v>2193</v>
      </c>
      <c r="E21" s="1463" t="s">
        <v>2769</v>
      </c>
      <c r="F21" s="3086">
        <v>929003251432</v>
      </c>
      <c r="G21" s="198">
        <v>8719514464452</v>
      </c>
      <c r="H21" s="40" t="s">
        <v>2116</v>
      </c>
      <c r="I21" s="40" t="s">
        <v>2240</v>
      </c>
      <c r="J21" s="347">
        <v>19</v>
      </c>
      <c r="K21" s="1075">
        <v>2000</v>
      </c>
      <c r="L21" s="271" t="s">
        <v>3698</v>
      </c>
      <c r="M21" s="338">
        <v>50000</v>
      </c>
      <c r="N21" s="408">
        <v>5</v>
      </c>
      <c r="O21" s="324"/>
      <c r="P21" s="3233">
        <v>485</v>
      </c>
      <c r="Q21" s="508"/>
      <c r="R21" s="1711" t="s">
        <v>48</v>
      </c>
      <c r="S21" s="324" t="s">
        <v>3033</v>
      </c>
      <c r="T21" s="324" t="s">
        <v>3635</v>
      </c>
      <c r="U21" s="324"/>
      <c r="V21" s="324" t="s">
        <v>3002</v>
      </c>
      <c r="W21" s="291" t="s">
        <v>198</v>
      </c>
      <c r="X21" s="291">
        <v>105</v>
      </c>
      <c r="Y21" s="271">
        <v>225</v>
      </c>
      <c r="Z21" s="271">
        <v>225</v>
      </c>
      <c r="AA21" s="271">
        <v>45</v>
      </c>
      <c r="AB21" s="324" t="s">
        <v>113</v>
      </c>
      <c r="AC21" s="352">
        <v>80</v>
      </c>
      <c r="AD21" s="271"/>
      <c r="AE21" s="1282">
        <v>871951446445200</v>
      </c>
      <c r="AF21" s="271">
        <v>1</v>
      </c>
      <c r="AG21" s="271" t="s">
        <v>113</v>
      </c>
      <c r="AH21" s="2779">
        <v>1</v>
      </c>
    </row>
    <row r="22" spans="3:34">
      <c r="C22" s="2401" t="s">
        <v>2766</v>
      </c>
      <c r="D22" s="557" t="s">
        <v>2193</v>
      </c>
      <c r="E22" s="1463"/>
      <c r="F22" s="3086">
        <v>929003311702</v>
      </c>
      <c r="G22" s="198">
        <v>8720169185654</v>
      </c>
      <c r="H22" s="40" t="s">
        <v>2097</v>
      </c>
      <c r="I22" s="40" t="s">
        <v>2226</v>
      </c>
      <c r="J22" s="347"/>
      <c r="K22" s="1075"/>
      <c r="L22" s="271" t="s">
        <v>45</v>
      </c>
      <c r="M22" s="338" t="s">
        <v>45</v>
      </c>
      <c r="N22" s="352">
        <v>5</v>
      </c>
      <c r="O22" s="324"/>
      <c r="P22" s="3233">
        <v>200</v>
      </c>
      <c r="Q22" s="508"/>
      <c r="R22" s="1711" t="s">
        <v>45</v>
      </c>
      <c r="S22" s="324" t="s">
        <v>45</v>
      </c>
      <c r="T22" s="324"/>
      <c r="U22" s="324"/>
      <c r="V22" s="324"/>
      <c r="W22" s="291"/>
      <c r="X22" s="291"/>
      <c r="Y22" s="271">
        <v>226.5</v>
      </c>
      <c r="Z22" s="271">
        <v>226.5</v>
      </c>
      <c r="AA22" s="271">
        <v>8.5</v>
      </c>
      <c r="AB22" s="324"/>
      <c r="AC22" s="352"/>
      <c r="AD22" s="271"/>
      <c r="AE22" s="1282">
        <v>872016918565400</v>
      </c>
      <c r="AF22" s="271">
        <v>1</v>
      </c>
      <c r="AG22" s="271" t="s">
        <v>113</v>
      </c>
      <c r="AH22" s="2779">
        <v>0</v>
      </c>
    </row>
    <row r="23" spans="3:34">
      <c r="C23" s="2401" t="s">
        <v>2766</v>
      </c>
      <c r="D23" s="557" t="s">
        <v>2193</v>
      </c>
      <c r="E23" s="1463"/>
      <c r="F23" s="3086">
        <v>929003313102</v>
      </c>
      <c r="G23" s="198">
        <v>8720169190139</v>
      </c>
      <c r="H23" s="40" t="s">
        <v>2099</v>
      </c>
      <c r="I23" s="40" t="s">
        <v>2315</v>
      </c>
      <c r="J23" s="347"/>
      <c r="K23" s="1075"/>
      <c r="L23" s="271" t="s">
        <v>45</v>
      </c>
      <c r="M23" s="338" t="s">
        <v>45</v>
      </c>
      <c r="N23" s="408">
        <v>5</v>
      </c>
      <c r="O23" s="324"/>
      <c r="P23" s="3233">
        <v>200</v>
      </c>
      <c r="Q23" s="508"/>
      <c r="R23" s="1711" t="s">
        <v>45</v>
      </c>
      <c r="S23" s="324" t="s">
        <v>45</v>
      </c>
      <c r="T23" s="324"/>
      <c r="U23" s="324"/>
      <c r="V23" s="324"/>
      <c r="W23" s="291"/>
      <c r="X23" s="291"/>
      <c r="Y23" s="271">
        <v>226.5</v>
      </c>
      <c r="Z23" s="271">
        <v>226.5</v>
      </c>
      <c r="AA23" s="271">
        <v>8.5</v>
      </c>
      <c r="AB23" s="324"/>
      <c r="AC23" s="352"/>
      <c r="AD23" s="271"/>
      <c r="AE23" s="1282">
        <v>872016919013900</v>
      </c>
      <c r="AF23" s="271">
        <v>1</v>
      </c>
      <c r="AG23" s="271" t="s">
        <v>113</v>
      </c>
      <c r="AH23" s="2779">
        <v>0</v>
      </c>
    </row>
    <row r="24" spans="3:34">
      <c r="C24" s="2401" t="s">
        <v>2766</v>
      </c>
      <c r="D24" s="557" t="s">
        <v>2193</v>
      </c>
      <c r="E24" s="1463" t="s">
        <v>2769</v>
      </c>
      <c r="F24" s="148">
        <v>929003251132</v>
      </c>
      <c r="G24" s="198">
        <v>8719514464391</v>
      </c>
      <c r="H24" s="40" t="s">
        <v>2555</v>
      </c>
      <c r="I24" s="52" t="s">
        <v>565</v>
      </c>
      <c r="J24" s="347">
        <v>12</v>
      </c>
      <c r="K24" s="1090">
        <v>1200</v>
      </c>
      <c r="L24" s="364">
        <v>3000</v>
      </c>
      <c r="M24" s="338">
        <v>50000</v>
      </c>
      <c r="N24" s="352">
        <v>5</v>
      </c>
      <c r="O24" s="433"/>
      <c r="P24" s="3233">
        <v>275</v>
      </c>
      <c r="Q24" s="508"/>
      <c r="R24" s="1713" t="s">
        <v>560</v>
      </c>
      <c r="S24" s="433" t="s">
        <v>3034</v>
      </c>
      <c r="T24" s="433" t="s">
        <v>3617</v>
      </c>
      <c r="U24" s="433"/>
      <c r="V24" s="433" t="s">
        <v>147</v>
      </c>
      <c r="W24" s="342" t="s">
        <v>198</v>
      </c>
      <c r="X24" s="342">
        <v>100</v>
      </c>
      <c r="Y24" s="364">
        <v>175</v>
      </c>
      <c r="Z24" s="364">
        <v>175</v>
      </c>
      <c r="AA24" s="364">
        <v>45</v>
      </c>
      <c r="AB24" s="433" t="s">
        <v>113</v>
      </c>
      <c r="AC24" s="352">
        <v>80</v>
      </c>
      <c r="AD24" s="364"/>
      <c r="AE24" s="1282">
        <v>871951446439100</v>
      </c>
      <c r="AF24" s="364">
        <v>1</v>
      </c>
      <c r="AG24" s="364" t="s">
        <v>113</v>
      </c>
      <c r="AH24" s="2778">
        <v>0.5</v>
      </c>
    </row>
    <row r="25" spans="3:34">
      <c r="C25" s="2395" t="s">
        <v>2766</v>
      </c>
      <c r="D25" s="834" t="s">
        <v>2193</v>
      </c>
      <c r="E25" s="1483" t="s">
        <v>2769</v>
      </c>
      <c r="F25" s="184">
        <v>929003251232</v>
      </c>
      <c r="G25" s="198">
        <v>8719514464414</v>
      </c>
      <c r="H25" s="168" t="s">
        <v>2556</v>
      </c>
      <c r="I25" s="54" t="s">
        <v>565</v>
      </c>
      <c r="J25" s="432">
        <v>12</v>
      </c>
      <c r="K25" s="1075">
        <v>1200</v>
      </c>
      <c r="L25" s="273">
        <v>4000</v>
      </c>
      <c r="M25" s="429">
        <v>50000</v>
      </c>
      <c r="N25" s="458">
        <v>5</v>
      </c>
      <c r="O25" s="431"/>
      <c r="P25" s="3234">
        <v>275</v>
      </c>
      <c r="Q25" s="508"/>
      <c r="R25" s="1712" t="s">
        <v>560</v>
      </c>
      <c r="S25" s="431" t="s">
        <v>3034</v>
      </c>
      <c r="T25" s="431" t="s">
        <v>3617</v>
      </c>
      <c r="U25" s="431"/>
      <c r="V25" s="431" t="s">
        <v>121</v>
      </c>
      <c r="W25" s="284" t="s">
        <v>198</v>
      </c>
      <c r="X25" s="284">
        <v>100</v>
      </c>
      <c r="Y25" s="273">
        <v>175</v>
      </c>
      <c r="Z25" s="273">
        <v>175</v>
      </c>
      <c r="AA25" s="273">
        <v>45</v>
      </c>
      <c r="AB25" s="431" t="s">
        <v>113</v>
      </c>
      <c r="AC25" s="473">
        <v>80</v>
      </c>
      <c r="AD25" s="273"/>
      <c r="AE25" s="1282">
        <v>871951446441400</v>
      </c>
      <c r="AF25" s="273">
        <v>1</v>
      </c>
      <c r="AG25" s="273" t="s">
        <v>113</v>
      </c>
      <c r="AH25" s="2780">
        <v>0.5</v>
      </c>
    </row>
    <row r="26" spans="3:34">
      <c r="C26" s="2471" t="s">
        <v>2766</v>
      </c>
      <c r="D26" s="832" t="s">
        <v>2193</v>
      </c>
      <c r="E26" s="1490" t="s">
        <v>2769</v>
      </c>
      <c r="F26" s="2236">
        <v>929003251532</v>
      </c>
      <c r="G26" s="197">
        <v>8719514464476</v>
      </c>
      <c r="H26" s="30" t="s">
        <v>2557</v>
      </c>
      <c r="I26" s="203" t="s">
        <v>566</v>
      </c>
      <c r="J26" s="323">
        <v>12</v>
      </c>
      <c r="K26" s="421">
        <v>1200</v>
      </c>
      <c r="L26" s="364">
        <v>3000</v>
      </c>
      <c r="M26" s="388">
        <v>50000</v>
      </c>
      <c r="N26" s="408">
        <v>5</v>
      </c>
      <c r="O26" s="433"/>
      <c r="P26" s="3232">
        <v>320</v>
      </c>
      <c r="Q26" s="508"/>
      <c r="R26" s="1713" t="s">
        <v>560</v>
      </c>
      <c r="S26" s="433" t="s">
        <v>3034</v>
      </c>
      <c r="T26" s="433" t="s">
        <v>3617</v>
      </c>
      <c r="U26" s="433"/>
      <c r="V26" s="433" t="s">
        <v>147</v>
      </c>
      <c r="W26" s="342" t="s">
        <v>198</v>
      </c>
      <c r="X26" s="342">
        <v>100</v>
      </c>
      <c r="Y26" s="364">
        <v>175</v>
      </c>
      <c r="Z26" s="364">
        <v>175</v>
      </c>
      <c r="AA26" s="364">
        <v>27</v>
      </c>
      <c r="AB26" s="433" t="s">
        <v>113</v>
      </c>
      <c r="AC26" s="352">
        <v>80</v>
      </c>
      <c r="AD26" s="364"/>
      <c r="AE26" s="1503">
        <v>871951446447600</v>
      </c>
      <c r="AF26" s="364">
        <v>1</v>
      </c>
      <c r="AG26" s="364" t="s">
        <v>113</v>
      </c>
      <c r="AH26" s="2778">
        <v>1</v>
      </c>
    </row>
    <row r="27" spans="3:34">
      <c r="C27" s="2401" t="s">
        <v>2766</v>
      </c>
      <c r="D27" s="557" t="s">
        <v>2193</v>
      </c>
      <c r="E27" s="1463" t="s">
        <v>2769</v>
      </c>
      <c r="F27" s="3087">
        <v>929003251632</v>
      </c>
      <c r="G27" s="198">
        <v>8719514464490</v>
      </c>
      <c r="H27" s="189" t="s">
        <v>2558</v>
      </c>
      <c r="I27" s="203" t="s">
        <v>566</v>
      </c>
      <c r="J27" s="324">
        <v>12</v>
      </c>
      <c r="K27" s="1075">
        <v>1200</v>
      </c>
      <c r="L27" s="271">
        <v>4000</v>
      </c>
      <c r="M27" s="338">
        <v>50000</v>
      </c>
      <c r="N27" s="408">
        <v>5</v>
      </c>
      <c r="O27" s="324"/>
      <c r="P27" s="3233">
        <v>320</v>
      </c>
      <c r="Q27" s="508"/>
      <c r="R27" s="1711" t="s">
        <v>560</v>
      </c>
      <c r="S27" s="324" t="s">
        <v>3034</v>
      </c>
      <c r="T27" s="324" t="s">
        <v>3617</v>
      </c>
      <c r="U27" s="324"/>
      <c r="V27" s="324" t="s">
        <v>121</v>
      </c>
      <c r="W27" s="291" t="s">
        <v>198</v>
      </c>
      <c r="X27" s="291">
        <v>100</v>
      </c>
      <c r="Y27" s="271">
        <v>175</v>
      </c>
      <c r="Z27" s="271">
        <v>175</v>
      </c>
      <c r="AA27" s="271">
        <v>27</v>
      </c>
      <c r="AB27" s="324" t="s">
        <v>113</v>
      </c>
      <c r="AC27" s="352">
        <v>80</v>
      </c>
      <c r="AD27" s="271"/>
      <c r="AE27" s="1282">
        <v>871951446449000</v>
      </c>
      <c r="AF27" s="271">
        <v>1</v>
      </c>
      <c r="AG27" s="271" t="s">
        <v>113</v>
      </c>
      <c r="AH27" s="2779">
        <v>1</v>
      </c>
    </row>
    <row r="28" spans="3:34">
      <c r="C28" s="2401" t="s">
        <v>2766</v>
      </c>
      <c r="D28" s="557" t="s">
        <v>2193</v>
      </c>
      <c r="E28" s="1463" t="s">
        <v>2769</v>
      </c>
      <c r="F28" s="148">
        <v>929003251732</v>
      </c>
      <c r="G28" s="198">
        <v>8719514464513</v>
      </c>
      <c r="H28" s="40" t="s">
        <v>2559</v>
      </c>
      <c r="I28" s="40" t="s">
        <v>567</v>
      </c>
      <c r="J28" s="324">
        <v>19</v>
      </c>
      <c r="K28" s="1090">
        <v>2000</v>
      </c>
      <c r="L28" s="364">
        <v>3000</v>
      </c>
      <c r="M28" s="338">
        <v>50000</v>
      </c>
      <c r="N28" s="408">
        <v>5</v>
      </c>
      <c r="O28" s="433"/>
      <c r="P28" s="3233">
        <v>440</v>
      </c>
      <c r="Q28" s="508"/>
      <c r="R28" s="1713" t="s">
        <v>560</v>
      </c>
      <c r="S28" s="433" t="s">
        <v>3034</v>
      </c>
      <c r="T28" s="433" t="s">
        <v>3635</v>
      </c>
      <c r="U28" s="433"/>
      <c r="V28" s="433" t="s">
        <v>147</v>
      </c>
      <c r="W28" s="342" t="s">
        <v>198</v>
      </c>
      <c r="X28" s="342">
        <v>105</v>
      </c>
      <c r="Y28" s="364">
        <v>225</v>
      </c>
      <c r="Z28" s="364">
        <v>225</v>
      </c>
      <c r="AA28" s="364">
        <v>27</v>
      </c>
      <c r="AB28" s="433" t="s">
        <v>113</v>
      </c>
      <c r="AC28" s="352">
        <v>80</v>
      </c>
      <c r="AD28" s="364"/>
      <c r="AE28" s="1282">
        <v>871951446451300</v>
      </c>
      <c r="AF28" s="364">
        <v>1</v>
      </c>
      <c r="AG28" s="364" t="s">
        <v>113</v>
      </c>
      <c r="AH28" s="2778">
        <v>4</v>
      </c>
    </row>
    <row r="29" spans="3:34">
      <c r="C29" s="2395" t="s">
        <v>2766</v>
      </c>
      <c r="D29" s="834" t="s">
        <v>2193</v>
      </c>
      <c r="E29" s="1483" t="s">
        <v>2769</v>
      </c>
      <c r="F29" s="2266">
        <v>929003251832</v>
      </c>
      <c r="G29" s="222">
        <v>8719514464537</v>
      </c>
      <c r="H29" s="168" t="s">
        <v>2560</v>
      </c>
      <c r="I29" s="55" t="s">
        <v>567</v>
      </c>
      <c r="J29" s="431">
        <v>19</v>
      </c>
      <c r="K29" s="1077">
        <v>2000</v>
      </c>
      <c r="L29" s="273">
        <v>4000</v>
      </c>
      <c r="M29" s="429">
        <v>50000</v>
      </c>
      <c r="N29" s="458">
        <v>5</v>
      </c>
      <c r="O29" s="431"/>
      <c r="P29" s="3234">
        <v>440</v>
      </c>
      <c r="Q29" s="508"/>
      <c r="R29" s="1712" t="s">
        <v>560</v>
      </c>
      <c r="S29" s="431" t="s">
        <v>3034</v>
      </c>
      <c r="T29" s="431" t="s">
        <v>3635</v>
      </c>
      <c r="U29" s="431"/>
      <c r="V29" s="431" t="s">
        <v>121</v>
      </c>
      <c r="W29" s="284" t="s">
        <v>198</v>
      </c>
      <c r="X29" s="284">
        <v>105</v>
      </c>
      <c r="Y29" s="273">
        <v>225</v>
      </c>
      <c r="Z29" s="273">
        <v>225</v>
      </c>
      <c r="AA29" s="273">
        <v>27</v>
      </c>
      <c r="AB29" s="431" t="s">
        <v>113</v>
      </c>
      <c r="AC29" s="473">
        <v>80</v>
      </c>
      <c r="AD29" s="273"/>
      <c r="AE29" s="559">
        <v>871951446453700</v>
      </c>
      <c r="AF29" s="273">
        <v>1</v>
      </c>
      <c r="AG29" s="273" t="s">
        <v>113</v>
      </c>
      <c r="AH29" s="2780">
        <v>4</v>
      </c>
    </row>
    <row r="30" spans="3:34">
      <c r="C30" s="2394"/>
      <c r="D30" s="1461"/>
      <c r="E30" s="1462"/>
      <c r="F30" s="2343">
        <v>929003279882</v>
      </c>
      <c r="G30" s="1504">
        <v>8727900974416</v>
      </c>
      <c r="H30" s="2109" t="s">
        <v>102</v>
      </c>
      <c r="I30" s="1496" t="s">
        <v>103</v>
      </c>
      <c r="J30" s="1505">
        <v>13</v>
      </c>
      <c r="K30" s="1079">
        <v>1200</v>
      </c>
      <c r="L30" s="1505">
        <v>3000</v>
      </c>
      <c r="M30" s="1510">
        <v>20000</v>
      </c>
      <c r="N30" s="1505">
        <v>2</v>
      </c>
      <c r="O30" s="1505"/>
      <c r="P30" s="1986">
        <v>185</v>
      </c>
      <c r="Q30" s="69"/>
      <c r="R30" s="1774" t="s">
        <v>48</v>
      </c>
      <c r="S30" s="1505" t="s">
        <v>104</v>
      </c>
      <c r="T30" s="1505" t="s">
        <v>3643</v>
      </c>
      <c r="U30" s="1505"/>
      <c r="V30" s="1505" t="s">
        <v>147</v>
      </c>
      <c r="W30" s="2047" t="s">
        <v>198</v>
      </c>
      <c r="X30" s="2047">
        <v>92</v>
      </c>
      <c r="Y30" s="1505">
        <v>165</v>
      </c>
      <c r="Z30" s="1505">
        <v>165</v>
      </c>
      <c r="AA30" s="1505">
        <v>35</v>
      </c>
      <c r="AB30" s="1505" t="s">
        <v>113</v>
      </c>
      <c r="AC30" s="2047">
        <v>80</v>
      </c>
      <c r="AD30" s="1505"/>
      <c r="AE30" s="2573">
        <v>872790097441600</v>
      </c>
      <c r="AF30" s="1505">
        <v>30</v>
      </c>
      <c r="AG30" s="1505" t="s">
        <v>113</v>
      </c>
      <c r="AH30" s="2837">
        <v>0.5</v>
      </c>
    </row>
    <row r="31" spans="3:34">
      <c r="C31" s="2401"/>
      <c r="D31" s="557"/>
      <c r="E31" s="1463"/>
      <c r="F31" s="2251">
        <v>929003279982</v>
      </c>
      <c r="G31" s="825">
        <v>8727900974430</v>
      </c>
      <c r="H31" s="2110" t="s">
        <v>105</v>
      </c>
      <c r="I31" s="237" t="s">
        <v>103</v>
      </c>
      <c r="J31" s="331">
        <v>13</v>
      </c>
      <c r="K31" s="1089">
        <v>1200</v>
      </c>
      <c r="L31" s="331">
        <v>4000</v>
      </c>
      <c r="M31" s="312">
        <v>20000</v>
      </c>
      <c r="N31" s="331">
        <v>2</v>
      </c>
      <c r="O31" s="331"/>
      <c r="P31" s="743">
        <v>185</v>
      </c>
      <c r="Q31" s="69"/>
      <c r="R31" s="1770" t="s">
        <v>48</v>
      </c>
      <c r="S31" s="331" t="s">
        <v>104</v>
      </c>
      <c r="T31" s="331" t="s">
        <v>3643</v>
      </c>
      <c r="U31" s="331"/>
      <c r="V31" s="331" t="s">
        <v>121</v>
      </c>
      <c r="W31" s="305" t="s">
        <v>198</v>
      </c>
      <c r="X31" s="305">
        <v>92</v>
      </c>
      <c r="Y31" s="331">
        <v>165</v>
      </c>
      <c r="Z31" s="331">
        <v>165</v>
      </c>
      <c r="AA31" s="331">
        <v>35</v>
      </c>
      <c r="AB31" s="331" t="s">
        <v>113</v>
      </c>
      <c r="AC31" s="305">
        <v>80</v>
      </c>
      <c r="AD31" s="331"/>
      <c r="AE31" s="2534">
        <v>872790097443000</v>
      </c>
      <c r="AF31" s="331">
        <v>30</v>
      </c>
      <c r="AG31" s="331" t="s">
        <v>113</v>
      </c>
      <c r="AH31" s="2833">
        <v>0.5</v>
      </c>
    </row>
    <row r="32" spans="3:34">
      <c r="C32" s="2401"/>
      <c r="D32" s="557"/>
      <c r="E32" s="1463"/>
      <c r="F32" s="2251">
        <v>929003280482</v>
      </c>
      <c r="G32" s="825">
        <v>8727900974454</v>
      </c>
      <c r="H32" s="2110" t="s">
        <v>106</v>
      </c>
      <c r="I32" s="237" t="s">
        <v>107</v>
      </c>
      <c r="J32" s="331">
        <v>20</v>
      </c>
      <c r="K32" s="1089">
        <v>2000</v>
      </c>
      <c r="L32" s="331">
        <v>3000</v>
      </c>
      <c r="M32" s="312">
        <v>20000</v>
      </c>
      <c r="N32" s="331">
        <v>2</v>
      </c>
      <c r="O32" s="331"/>
      <c r="P32" s="743">
        <v>265</v>
      </c>
      <c r="Q32" s="69"/>
      <c r="R32" s="1770" t="s">
        <v>48</v>
      </c>
      <c r="S32" s="331" t="s">
        <v>104</v>
      </c>
      <c r="T32" s="331" t="s">
        <v>3644</v>
      </c>
      <c r="U32" s="331"/>
      <c r="V32" s="331" t="s">
        <v>147</v>
      </c>
      <c r="W32" s="305" t="s">
        <v>198</v>
      </c>
      <c r="X32" s="305">
        <v>100</v>
      </c>
      <c r="Y32" s="331">
        <v>225</v>
      </c>
      <c r="Z32" s="331">
        <v>225</v>
      </c>
      <c r="AA32" s="331">
        <v>35</v>
      </c>
      <c r="AB32" s="331" t="s">
        <v>113</v>
      </c>
      <c r="AC32" s="305">
        <v>80</v>
      </c>
      <c r="AD32" s="331"/>
      <c r="AE32" s="2534">
        <v>872790097445400</v>
      </c>
      <c r="AF32" s="331">
        <v>30</v>
      </c>
      <c r="AG32" s="331" t="s">
        <v>113</v>
      </c>
      <c r="AH32" s="2833">
        <v>0.5</v>
      </c>
    </row>
    <row r="33" spans="3:34">
      <c r="C33" s="2395"/>
      <c r="D33" s="834"/>
      <c r="E33" s="1483"/>
      <c r="F33" s="188">
        <v>929003280582</v>
      </c>
      <c r="G33" s="147">
        <v>8727900974478</v>
      </c>
      <c r="H33" s="2102" t="s">
        <v>108</v>
      </c>
      <c r="I33" s="202" t="s">
        <v>107</v>
      </c>
      <c r="J33" s="273">
        <v>20</v>
      </c>
      <c r="K33" s="1077">
        <v>2000</v>
      </c>
      <c r="L33" s="273">
        <v>4000</v>
      </c>
      <c r="M33" s="274">
        <v>20000</v>
      </c>
      <c r="N33" s="273">
        <v>2</v>
      </c>
      <c r="O33" s="273"/>
      <c r="P33" s="665">
        <v>265</v>
      </c>
      <c r="Q33" s="69"/>
      <c r="R33" s="1769" t="s">
        <v>48</v>
      </c>
      <c r="S33" s="273" t="s">
        <v>104</v>
      </c>
      <c r="T33" s="273" t="s">
        <v>3644</v>
      </c>
      <c r="U33" s="273"/>
      <c r="V33" s="273" t="s">
        <v>121</v>
      </c>
      <c r="W33" s="284" t="s">
        <v>198</v>
      </c>
      <c r="X33" s="284">
        <v>100</v>
      </c>
      <c r="Y33" s="273">
        <v>225</v>
      </c>
      <c r="Z33" s="273">
        <v>225</v>
      </c>
      <c r="AA33" s="273">
        <v>35</v>
      </c>
      <c r="AB33" s="273" t="s">
        <v>113</v>
      </c>
      <c r="AC33" s="284">
        <v>80</v>
      </c>
      <c r="AD33" s="273"/>
      <c r="AE33" s="492">
        <v>872790097447800</v>
      </c>
      <c r="AF33" s="273">
        <v>30</v>
      </c>
      <c r="AG33" s="273" t="s">
        <v>113</v>
      </c>
      <c r="AH33" s="2780">
        <v>0.5</v>
      </c>
    </row>
    <row r="34" spans="3:34">
      <c r="C34" s="2394" t="s">
        <v>2766</v>
      </c>
      <c r="D34" s="1461" t="s">
        <v>2193</v>
      </c>
      <c r="E34" s="1462" t="s">
        <v>2769</v>
      </c>
      <c r="F34" s="2218">
        <v>911401551232</v>
      </c>
      <c r="G34" s="841">
        <v>8720169503038</v>
      </c>
      <c r="H34" s="842" t="s">
        <v>315</v>
      </c>
      <c r="I34" s="29" t="s">
        <v>568</v>
      </c>
      <c r="J34" s="326">
        <v>9.8000000000000007</v>
      </c>
      <c r="K34" s="421">
        <v>1200</v>
      </c>
      <c r="L34" s="269">
        <v>3000</v>
      </c>
      <c r="M34" s="421">
        <v>50000</v>
      </c>
      <c r="N34" s="400">
        <v>5</v>
      </c>
      <c r="O34" s="326"/>
      <c r="P34" s="1322">
        <v>1340</v>
      </c>
      <c r="Q34" s="508"/>
      <c r="R34" s="1715" t="s">
        <v>48</v>
      </c>
      <c r="S34" s="326" t="s">
        <v>104</v>
      </c>
      <c r="T34" s="326" t="s">
        <v>3617</v>
      </c>
      <c r="U34" s="326"/>
      <c r="V34" s="326" t="s">
        <v>147</v>
      </c>
      <c r="W34" s="295" t="s">
        <v>198</v>
      </c>
      <c r="X34" s="295">
        <v>122</v>
      </c>
      <c r="Y34" s="269">
        <v>162</v>
      </c>
      <c r="Z34" s="269">
        <v>162</v>
      </c>
      <c r="AA34" s="269">
        <v>82</v>
      </c>
      <c r="AB34" s="326" t="s">
        <v>113</v>
      </c>
      <c r="AC34" s="360" t="s">
        <v>3079</v>
      </c>
      <c r="AD34" s="269"/>
      <c r="AE34" s="2540">
        <v>872016950303899</v>
      </c>
      <c r="AF34" s="269">
        <v>1</v>
      </c>
      <c r="AG34" s="269" t="s">
        <v>113</v>
      </c>
      <c r="AH34" s="2782">
        <v>1</v>
      </c>
    </row>
    <row r="35" spans="3:34">
      <c r="C35" s="2401" t="s">
        <v>2766</v>
      </c>
      <c r="D35" s="557" t="s">
        <v>2193</v>
      </c>
      <c r="E35" s="1463" t="s">
        <v>2769</v>
      </c>
      <c r="F35" s="2216">
        <v>911401551632</v>
      </c>
      <c r="G35" s="238">
        <v>8720169502994</v>
      </c>
      <c r="H35" s="759" t="s">
        <v>317</v>
      </c>
      <c r="I35" s="40" t="s">
        <v>568</v>
      </c>
      <c r="J35" s="324">
        <v>9.8000000000000007</v>
      </c>
      <c r="K35" s="1075">
        <v>1200</v>
      </c>
      <c r="L35" s="271">
        <v>4000</v>
      </c>
      <c r="M35" s="388">
        <v>50000</v>
      </c>
      <c r="N35" s="340">
        <v>5</v>
      </c>
      <c r="O35" s="324"/>
      <c r="P35" s="1320">
        <v>1340</v>
      </c>
      <c r="Q35" s="508"/>
      <c r="R35" s="1711" t="s">
        <v>48</v>
      </c>
      <c r="S35" s="324" t="s">
        <v>104</v>
      </c>
      <c r="T35" s="324" t="s">
        <v>3617</v>
      </c>
      <c r="U35" s="324"/>
      <c r="V35" s="324" t="s">
        <v>121</v>
      </c>
      <c r="W35" s="291" t="s">
        <v>198</v>
      </c>
      <c r="X35" s="291">
        <v>122</v>
      </c>
      <c r="Y35" s="271">
        <v>162</v>
      </c>
      <c r="Z35" s="271">
        <v>162</v>
      </c>
      <c r="AA35" s="271">
        <v>82</v>
      </c>
      <c r="AB35" s="324" t="s">
        <v>113</v>
      </c>
      <c r="AC35" s="341" t="s">
        <v>3079</v>
      </c>
      <c r="AD35" s="271"/>
      <c r="AE35" s="2538">
        <v>872016950299499</v>
      </c>
      <c r="AF35" s="271">
        <v>1</v>
      </c>
      <c r="AG35" s="271" t="s">
        <v>113</v>
      </c>
      <c r="AH35" s="2779">
        <v>1</v>
      </c>
    </row>
    <row r="36" spans="3:34">
      <c r="C36" s="2401" t="s">
        <v>2766</v>
      </c>
      <c r="D36" s="557" t="s">
        <v>2193</v>
      </c>
      <c r="E36" s="1463" t="s">
        <v>2769</v>
      </c>
      <c r="F36" s="2216">
        <v>911401552032</v>
      </c>
      <c r="G36" s="238">
        <v>8720169502956</v>
      </c>
      <c r="H36" s="759" t="s">
        <v>319</v>
      </c>
      <c r="I36" s="40" t="s">
        <v>568</v>
      </c>
      <c r="J36" s="324">
        <v>19.2</v>
      </c>
      <c r="K36" s="1090">
        <v>2300</v>
      </c>
      <c r="L36" s="271">
        <v>3000</v>
      </c>
      <c r="M36" s="388">
        <v>50000</v>
      </c>
      <c r="N36" s="340">
        <v>5</v>
      </c>
      <c r="O36" s="324"/>
      <c r="P36" s="1320">
        <v>1525</v>
      </c>
      <c r="Q36" s="508"/>
      <c r="R36" s="1711" t="s">
        <v>48</v>
      </c>
      <c r="S36" s="324" t="s">
        <v>104</v>
      </c>
      <c r="T36" s="324" t="s">
        <v>3635</v>
      </c>
      <c r="U36" s="324"/>
      <c r="V36" s="324" t="s">
        <v>147</v>
      </c>
      <c r="W36" s="291" t="s">
        <v>198</v>
      </c>
      <c r="X36" s="291">
        <v>119</v>
      </c>
      <c r="Y36" s="271">
        <v>216</v>
      </c>
      <c r="Z36" s="271">
        <v>216</v>
      </c>
      <c r="AA36" s="271">
        <v>105</v>
      </c>
      <c r="AB36" s="324" t="s">
        <v>113</v>
      </c>
      <c r="AC36" s="341" t="s">
        <v>3079</v>
      </c>
      <c r="AD36" s="271"/>
      <c r="AE36" s="2538">
        <v>872016950295699</v>
      </c>
      <c r="AF36" s="271">
        <v>1</v>
      </c>
      <c r="AG36" s="271" t="s">
        <v>113</v>
      </c>
      <c r="AH36" s="2779">
        <v>1</v>
      </c>
    </row>
    <row r="37" spans="3:34">
      <c r="C37" s="2395" t="s">
        <v>2766</v>
      </c>
      <c r="D37" s="834" t="s">
        <v>2193</v>
      </c>
      <c r="E37" s="1483" t="s">
        <v>2769</v>
      </c>
      <c r="F37" s="2217">
        <v>911401552432</v>
      </c>
      <c r="G37" s="239">
        <v>8720169502918</v>
      </c>
      <c r="H37" s="760" t="s">
        <v>321</v>
      </c>
      <c r="I37" s="55" t="s">
        <v>568</v>
      </c>
      <c r="J37" s="330">
        <v>19.2</v>
      </c>
      <c r="K37" s="1089">
        <v>2300</v>
      </c>
      <c r="L37" s="273">
        <v>4000</v>
      </c>
      <c r="M37" s="429">
        <v>50000</v>
      </c>
      <c r="N37" s="428">
        <v>5</v>
      </c>
      <c r="O37" s="431"/>
      <c r="P37" s="1321">
        <v>1525</v>
      </c>
      <c r="Q37" s="508"/>
      <c r="R37" s="1712" t="s">
        <v>48</v>
      </c>
      <c r="S37" s="431" t="s">
        <v>104</v>
      </c>
      <c r="T37" s="431" t="s">
        <v>3635</v>
      </c>
      <c r="U37" s="431"/>
      <c r="V37" s="431" t="s">
        <v>121</v>
      </c>
      <c r="W37" s="284" t="s">
        <v>198</v>
      </c>
      <c r="X37" s="284">
        <v>119</v>
      </c>
      <c r="Y37" s="273">
        <v>216</v>
      </c>
      <c r="Z37" s="273">
        <v>216</v>
      </c>
      <c r="AA37" s="273">
        <v>105</v>
      </c>
      <c r="AB37" s="431" t="s">
        <v>113</v>
      </c>
      <c r="AC37" s="456" t="s">
        <v>3079</v>
      </c>
      <c r="AD37" s="273"/>
      <c r="AE37" s="2539">
        <v>872016950291899</v>
      </c>
      <c r="AF37" s="273">
        <v>1</v>
      </c>
      <c r="AG37" s="273" t="s">
        <v>113</v>
      </c>
      <c r="AH37" s="2780">
        <v>1</v>
      </c>
    </row>
    <row r="38" spans="3:34">
      <c r="C38" s="2471" t="s">
        <v>2766</v>
      </c>
      <c r="D38" s="832" t="s">
        <v>2193</v>
      </c>
      <c r="E38" s="1490" t="s">
        <v>2769</v>
      </c>
      <c r="F38" s="2218">
        <v>911401551032</v>
      </c>
      <c r="G38" s="841">
        <v>8720169503052</v>
      </c>
      <c r="H38" s="842" t="s">
        <v>323</v>
      </c>
      <c r="I38" s="112" t="s">
        <v>569</v>
      </c>
      <c r="J38" s="326">
        <v>9.8000000000000007</v>
      </c>
      <c r="K38" s="421">
        <v>1200</v>
      </c>
      <c r="L38" s="269">
        <v>3000</v>
      </c>
      <c r="M38" s="421">
        <v>50000</v>
      </c>
      <c r="N38" s="400">
        <v>5</v>
      </c>
      <c r="O38" s="326"/>
      <c r="P38" s="1322">
        <v>1240</v>
      </c>
      <c r="Q38" s="508"/>
      <c r="R38" s="1715" t="s">
        <v>48</v>
      </c>
      <c r="S38" s="326" t="s">
        <v>104</v>
      </c>
      <c r="T38" s="326" t="s">
        <v>3617</v>
      </c>
      <c r="U38" s="326"/>
      <c r="V38" s="326" t="s">
        <v>147</v>
      </c>
      <c r="W38" s="295" t="s">
        <v>198</v>
      </c>
      <c r="X38" s="295">
        <v>122</v>
      </c>
      <c r="Y38" s="269">
        <v>162</v>
      </c>
      <c r="Z38" s="269">
        <v>162</v>
      </c>
      <c r="AA38" s="269">
        <v>82</v>
      </c>
      <c r="AB38" s="326" t="s">
        <v>113</v>
      </c>
      <c r="AC38" s="360" t="s">
        <v>3079</v>
      </c>
      <c r="AD38" s="269"/>
      <c r="AE38" s="2540">
        <v>872016950305299</v>
      </c>
      <c r="AF38" s="269">
        <v>1</v>
      </c>
      <c r="AG38" s="269" t="s">
        <v>113</v>
      </c>
      <c r="AH38" s="2782">
        <v>1</v>
      </c>
    </row>
    <row r="39" spans="3:34">
      <c r="C39" s="2401" t="s">
        <v>2766</v>
      </c>
      <c r="D39" s="557" t="s">
        <v>2193</v>
      </c>
      <c r="E39" s="1463" t="s">
        <v>2769</v>
      </c>
      <c r="F39" s="2216">
        <v>911401551432</v>
      </c>
      <c r="G39" s="238">
        <v>8720169503014</v>
      </c>
      <c r="H39" s="759" t="s">
        <v>325</v>
      </c>
      <c r="I39" s="40" t="s">
        <v>569</v>
      </c>
      <c r="J39" s="324">
        <v>9.8000000000000007</v>
      </c>
      <c r="K39" s="1075">
        <v>1200</v>
      </c>
      <c r="L39" s="271">
        <v>4000</v>
      </c>
      <c r="M39" s="388">
        <v>50000</v>
      </c>
      <c r="N39" s="340">
        <v>5</v>
      </c>
      <c r="O39" s="324"/>
      <c r="P39" s="1320">
        <v>1240</v>
      </c>
      <c r="Q39" s="508"/>
      <c r="R39" s="1711" t="s">
        <v>48</v>
      </c>
      <c r="S39" s="324" t="s">
        <v>104</v>
      </c>
      <c r="T39" s="324" t="s">
        <v>3617</v>
      </c>
      <c r="U39" s="324"/>
      <c r="V39" s="324" t="s">
        <v>121</v>
      </c>
      <c r="W39" s="291" t="s">
        <v>198</v>
      </c>
      <c r="X39" s="291">
        <v>122</v>
      </c>
      <c r="Y39" s="271">
        <v>162</v>
      </c>
      <c r="Z39" s="271">
        <v>162</v>
      </c>
      <c r="AA39" s="271">
        <v>82</v>
      </c>
      <c r="AB39" s="324" t="s">
        <v>113</v>
      </c>
      <c r="AC39" s="341" t="s">
        <v>3079</v>
      </c>
      <c r="AD39" s="271"/>
      <c r="AE39" s="2538">
        <v>872016950301499</v>
      </c>
      <c r="AF39" s="271">
        <v>1</v>
      </c>
      <c r="AG39" s="271" t="s">
        <v>113</v>
      </c>
      <c r="AH39" s="2779">
        <v>1</v>
      </c>
    </row>
    <row r="40" spans="3:34">
      <c r="C40" s="2401" t="s">
        <v>2766</v>
      </c>
      <c r="D40" s="557" t="s">
        <v>2193</v>
      </c>
      <c r="E40" s="1463" t="s">
        <v>2769</v>
      </c>
      <c r="F40" s="2216">
        <v>911401551832</v>
      </c>
      <c r="G40" s="238">
        <v>8720169502970</v>
      </c>
      <c r="H40" s="759" t="s">
        <v>327</v>
      </c>
      <c r="I40" s="240" t="s">
        <v>569</v>
      </c>
      <c r="J40" s="324">
        <v>19.2</v>
      </c>
      <c r="K40" s="1075">
        <v>2350</v>
      </c>
      <c r="L40" s="271">
        <v>3000</v>
      </c>
      <c r="M40" s="388">
        <v>50000</v>
      </c>
      <c r="N40" s="340">
        <v>5</v>
      </c>
      <c r="O40" s="324"/>
      <c r="P40" s="1320">
        <v>1420</v>
      </c>
      <c r="Q40" s="508"/>
      <c r="R40" s="1711" t="s">
        <v>48</v>
      </c>
      <c r="S40" s="324" t="s">
        <v>104</v>
      </c>
      <c r="T40" s="324" t="s">
        <v>3635</v>
      </c>
      <c r="U40" s="324"/>
      <c r="V40" s="324" t="s">
        <v>147</v>
      </c>
      <c r="W40" s="291" t="s">
        <v>198</v>
      </c>
      <c r="X40" s="291">
        <v>122</v>
      </c>
      <c r="Y40" s="271">
        <v>216</v>
      </c>
      <c r="Z40" s="271">
        <v>216</v>
      </c>
      <c r="AA40" s="271">
        <v>105</v>
      </c>
      <c r="AB40" s="324" t="s">
        <v>113</v>
      </c>
      <c r="AC40" s="341" t="s">
        <v>3079</v>
      </c>
      <c r="AD40" s="271"/>
      <c r="AE40" s="2538">
        <v>872016950297099</v>
      </c>
      <c r="AF40" s="271">
        <v>1</v>
      </c>
      <c r="AG40" s="271" t="s">
        <v>113</v>
      </c>
      <c r="AH40" s="2779">
        <v>1</v>
      </c>
    </row>
    <row r="41" spans="3:34">
      <c r="C41" s="2395" t="s">
        <v>2766</v>
      </c>
      <c r="D41" s="834" t="s">
        <v>2193</v>
      </c>
      <c r="E41" s="1483" t="s">
        <v>2769</v>
      </c>
      <c r="F41" s="2217">
        <v>911401552232</v>
      </c>
      <c r="G41" s="239">
        <v>8720169502932</v>
      </c>
      <c r="H41" s="760" t="s">
        <v>329</v>
      </c>
      <c r="I41" s="54" t="s">
        <v>569</v>
      </c>
      <c r="J41" s="431">
        <v>19.2</v>
      </c>
      <c r="K41" s="1077">
        <v>2350</v>
      </c>
      <c r="L41" s="273">
        <v>4000</v>
      </c>
      <c r="M41" s="429">
        <v>50000</v>
      </c>
      <c r="N41" s="428">
        <v>5</v>
      </c>
      <c r="O41" s="431"/>
      <c r="P41" s="1321">
        <v>1420</v>
      </c>
      <c r="Q41" s="508"/>
      <c r="R41" s="1712" t="s">
        <v>48</v>
      </c>
      <c r="S41" s="431" t="s">
        <v>104</v>
      </c>
      <c r="T41" s="431" t="s">
        <v>3635</v>
      </c>
      <c r="U41" s="431"/>
      <c r="V41" s="431" t="s">
        <v>121</v>
      </c>
      <c r="W41" s="284" t="s">
        <v>198</v>
      </c>
      <c r="X41" s="284">
        <v>122</v>
      </c>
      <c r="Y41" s="273">
        <v>216</v>
      </c>
      <c r="Z41" s="273">
        <v>216</v>
      </c>
      <c r="AA41" s="273">
        <v>105</v>
      </c>
      <c r="AB41" s="431" t="s">
        <v>113</v>
      </c>
      <c r="AC41" s="456" t="s">
        <v>3079</v>
      </c>
      <c r="AD41" s="273"/>
      <c r="AE41" s="2539">
        <v>872016950293299</v>
      </c>
      <c r="AF41" s="273">
        <v>1</v>
      </c>
      <c r="AG41" s="273" t="s">
        <v>113</v>
      </c>
      <c r="AH41" s="2780">
        <v>1</v>
      </c>
    </row>
    <row r="42" spans="3:34">
      <c r="C42" s="2394" t="s">
        <v>2766</v>
      </c>
      <c r="D42" s="1461" t="s">
        <v>2193</v>
      </c>
      <c r="E42" s="1462" t="s">
        <v>2769</v>
      </c>
      <c r="F42" s="187">
        <v>910505103588</v>
      </c>
      <c r="G42" s="236">
        <v>8720169108899</v>
      </c>
      <c r="H42" s="761" t="s">
        <v>2050</v>
      </c>
      <c r="I42" s="165" t="s">
        <v>570</v>
      </c>
      <c r="J42" s="323">
        <v>10.4</v>
      </c>
      <c r="K42" s="421">
        <v>1150</v>
      </c>
      <c r="L42" s="271">
        <v>3000</v>
      </c>
      <c r="M42" s="388">
        <v>50000</v>
      </c>
      <c r="N42" s="364">
        <v>5</v>
      </c>
      <c r="O42" s="324"/>
      <c r="P42" s="1319">
        <v>2400</v>
      </c>
      <c r="Q42" s="508"/>
      <c r="R42" s="1711" t="s">
        <v>48</v>
      </c>
      <c r="S42" s="324" t="s">
        <v>104</v>
      </c>
      <c r="T42" s="324" t="s">
        <v>3617</v>
      </c>
      <c r="U42" s="324"/>
      <c r="V42" s="324" t="s">
        <v>147</v>
      </c>
      <c r="W42" s="291" t="s">
        <v>198</v>
      </c>
      <c r="X42" s="291">
        <v>110</v>
      </c>
      <c r="Y42" s="271">
        <v>162</v>
      </c>
      <c r="Z42" s="271">
        <v>162</v>
      </c>
      <c r="AA42" s="271">
        <v>82</v>
      </c>
      <c r="AB42" s="324" t="s">
        <v>133</v>
      </c>
      <c r="AC42" s="342" t="s">
        <v>3079</v>
      </c>
      <c r="AD42" s="271"/>
      <c r="AE42" s="2537">
        <v>872016910889900</v>
      </c>
      <c r="AF42" s="271">
        <v>1</v>
      </c>
      <c r="AG42" s="271" t="s">
        <v>113</v>
      </c>
      <c r="AH42" s="2779">
        <v>4</v>
      </c>
    </row>
    <row r="43" spans="3:34">
      <c r="C43" s="2401" t="s">
        <v>2766</v>
      </c>
      <c r="D43" s="557" t="s">
        <v>2193</v>
      </c>
      <c r="E43" s="1463" t="s">
        <v>2769</v>
      </c>
      <c r="F43" s="2216">
        <v>910505103592</v>
      </c>
      <c r="G43" s="238">
        <v>8720169108936</v>
      </c>
      <c r="H43" s="759" t="s">
        <v>2051</v>
      </c>
      <c r="I43" s="99" t="s">
        <v>570</v>
      </c>
      <c r="J43" s="324">
        <v>10.4</v>
      </c>
      <c r="K43" s="1075">
        <v>1150</v>
      </c>
      <c r="L43" s="271">
        <v>4000</v>
      </c>
      <c r="M43" s="388">
        <v>50000</v>
      </c>
      <c r="N43" s="340">
        <v>5</v>
      </c>
      <c r="O43" s="324"/>
      <c r="P43" s="1320">
        <v>2400</v>
      </c>
      <c r="Q43" s="508"/>
      <c r="R43" s="1711" t="s">
        <v>48</v>
      </c>
      <c r="S43" s="324" t="s">
        <v>104</v>
      </c>
      <c r="T43" s="324" t="s">
        <v>3617</v>
      </c>
      <c r="U43" s="324"/>
      <c r="V43" s="324" t="s">
        <v>121</v>
      </c>
      <c r="W43" s="291" t="s">
        <v>198</v>
      </c>
      <c r="X43" s="291">
        <v>110</v>
      </c>
      <c r="Y43" s="271">
        <v>162</v>
      </c>
      <c r="Z43" s="271">
        <v>162</v>
      </c>
      <c r="AA43" s="271">
        <v>82</v>
      </c>
      <c r="AB43" s="324" t="s">
        <v>133</v>
      </c>
      <c r="AC43" s="341" t="s">
        <v>3079</v>
      </c>
      <c r="AD43" s="271"/>
      <c r="AE43" s="2538">
        <v>872016910893600</v>
      </c>
      <c r="AF43" s="271">
        <v>1</v>
      </c>
      <c r="AG43" s="271" t="s">
        <v>113</v>
      </c>
      <c r="AH43" s="2779">
        <v>4</v>
      </c>
    </row>
    <row r="44" spans="3:34">
      <c r="C44" s="2401" t="s">
        <v>2766</v>
      </c>
      <c r="D44" s="557" t="s">
        <v>2193</v>
      </c>
      <c r="E44" s="1463" t="s">
        <v>2769</v>
      </c>
      <c r="F44" s="2216">
        <v>910505103601</v>
      </c>
      <c r="G44" s="238">
        <v>8720169109018</v>
      </c>
      <c r="H44" s="759" t="s">
        <v>2052</v>
      </c>
      <c r="I44" s="99" t="s">
        <v>570</v>
      </c>
      <c r="J44" s="324">
        <v>20</v>
      </c>
      <c r="K44" s="1075">
        <v>2250</v>
      </c>
      <c r="L44" s="271">
        <v>4000</v>
      </c>
      <c r="M44" s="388">
        <v>50000</v>
      </c>
      <c r="N44" s="340">
        <v>5</v>
      </c>
      <c r="O44" s="324"/>
      <c r="P44" s="1320">
        <v>2500</v>
      </c>
      <c r="Q44" s="508"/>
      <c r="R44" s="1711" t="s">
        <v>48</v>
      </c>
      <c r="S44" s="324" t="s">
        <v>104</v>
      </c>
      <c r="T44" s="324" t="s">
        <v>3635</v>
      </c>
      <c r="U44" s="324"/>
      <c r="V44" s="324" t="s">
        <v>121</v>
      </c>
      <c r="W44" s="291" t="s">
        <v>198</v>
      </c>
      <c r="X44" s="291">
        <v>112</v>
      </c>
      <c r="Y44" s="271">
        <v>216</v>
      </c>
      <c r="Z44" s="271">
        <v>216</v>
      </c>
      <c r="AA44" s="271">
        <v>105</v>
      </c>
      <c r="AB44" s="324" t="s">
        <v>133</v>
      </c>
      <c r="AC44" s="341" t="s">
        <v>3079</v>
      </c>
      <c r="AD44" s="271"/>
      <c r="AE44" s="2538">
        <v>872016910901800</v>
      </c>
      <c r="AF44" s="271">
        <v>1</v>
      </c>
      <c r="AG44" s="271" t="s">
        <v>113</v>
      </c>
      <c r="AH44" s="2779">
        <v>4</v>
      </c>
    </row>
    <row r="45" spans="3:34">
      <c r="C45" s="2395" t="s">
        <v>2766</v>
      </c>
      <c r="D45" s="834" t="s">
        <v>2193</v>
      </c>
      <c r="E45" s="1483" t="s">
        <v>2769</v>
      </c>
      <c r="F45" s="2219">
        <v>910505103596</v>
      </c>
      <c r="G45" s="843">
        <v>8720169108974</v>
      </c>
      <c r="H45" s="844" t="s">
        <v>2053</v>
      </c>
      <c r="I45" s="626" t="s">
        <v>570</v>
      </c>
      <c r="J45" s="330">
        <v>20</v>
      </c>
      <c r="K45" s="1077">
        <v>2250</v>
      </c>
      <c r="L45" s="273">
        <v>3000</v>
      </c>
      <c r="M45" s="437">
        <v>50000</v>
      </c>
      <c r="N45" s="455">
        <v>5</v>
      </c>
      <c r="O45" s="431"/>
      <c r="P45" s="1978">
        <v>2500</v>
      </c>
      <c r="Q45" s="508"/>
      <c r="R45" s="1712" t="s">
        <v>48</v>
      </c>
      <c r="S45" s="431" t="s">
        <v>104</v>
      </c>
      <c r="T45" s="431" t="s">
        <v>3635</v>
      </c>
      <c r="U45" s="431"/>
      <c r="V45" s="431" t="s">
        <v>147</v>
      </c>
      <c r="W45" s="284" t="s">
        <v>198</v>
      </c>
      <c r="X45" s="284">
        <v>112</v>
      </c>
      <c r="Y45" s="273">
        <v>216</v>
      </c>
      <c r="Z45" s="273">
        <v>216</v>
      </c>
      <c r="AA45" s="273">
        <v>105</v>
      </c>
      <c r="AB45" s="431" t="s">
        <v>133</v>
      </c>
      <c r="AC45" s="568" t="s">
        <v>3079</v>
      </c>
      <c r="AD45" s="273"/>
      <c r="AE45" s="2541">
        <v>872016910897400</v>
      </c>
      <c r="AF45" s="273">
        <v>1</v>
      </c>
      <c r="AG45" s="273" t="s">
        <v>113</v>
      </c>
      <c r="AH45" s="2780">
        <v>4</v>
      </c>
    </row>
    <row r="46" spans="3:34">
      <c r="C46" s="2471" t="s">
        <v>2766</v>
      </c>
      <c r="D46" s="832" t="s">
        <v>2193</v>
      </c>
      <c r="E46" s="1490" t="s">
        <v>2769</v>
      </c>
      <c r="F46" s="2218">
        <v>910505103586</v>
      </c>
      <c r="G46" s="841">
        <v>8720169108875</v>
      </c>
      <c r="H46" s="842" t="s">
        <v>2054</v>
      </c>
      <c r="I46" s="845" t="s">
        <v>571</v>
      </c>
      <c r="J46" s="326">
        <v>10.4</v>
      </c>
      <c r="K46" s="421">
        <v>1200</v>
      </c>
      <c r="L46" s="282">
        <v>3000</v>
      </c>
      <c r="M46" s="421">
        <v>50000</v>
      </c>
      <c r="N46" s="400">
        <v>5</v>
      </c>
      <c r="O46" s="323"/>
      <c r="P46" s="1322">
        <v>2400</v>
      </c>
      <c r="Q46" s="508"/>
      <c r="R46" s="1714" t="s">
        <v>48</v>
      </c>
      <c r="S46" s="323" t="s">
        <v>104</v>
      </c>
      <c r="T46" s="323" t="s">
        <v>3617</v>
      </c>
      <c r="U46" s="323"/>
      <c r="V46" s="323" t="s">
        <v>147</v>
      </c>
      <c r="W46" s="283" t="s">
        <v>198</v>
      </c>
      <c r="X46" s="283">
        <v>115</v>
      </c>
      <c r="Y46" s="282">
        <v>162</v>
      </c>
      <c r="Z46" s="282">
        <v>162</v>
      </c>
      <c r="AA46" s="282">
        <v>82</v>
      </c>
      <c r="AB46" s="323" t="s">
        <v>133</v>
      </c>
      <c r="AC46" s="360" t="s">
        <v>3079</v>
      </c>
      <c r="AD46" s="282"/>
      <c r="AE46" s="2540">
        <v>872016910887500</v>
      </c>
      <c r="AF46" s="282">
        <v>1</v>
      </c>
      <c r="AG46" s="282" t="s">
        <v>113</v>
      </c>
      <c r="AH46" s="2781">
        <v>1</v>
      </c>
    </row>
    <row r="47" spans="3:34">
      <c r="C47" s="2401" t="s">
        <v>2766</v>
      </c>
      <c r="D47" s="557" t="s">
        <v>2193</v>
      </c>
      <c r="E47" s="1463" t="s">
        <v>2769</v>
      </c>
      <c r="F47" s="2216">
        <v>910505103590</v>
      </c>
      <c r="G47" s="238">
        <v>8720169108912</v>
      </c>
      <c r="H47" s="759" t="s">
        <v>2055</v>
      </c>
      <c r="I47" s="261" t="s">
        <v>571</v>
      </c>
      <c r="J47" s="324">
        <v>10.4</v>
      </c>
      <c r="K47" s="1075">
        <v>1200</v>
      </c>
      <c r="L47" s="271">
        <v>4000</v>
      </c>
      <c r="M47" s="388">
        <v>50000</v>
      </c>
      <c r="N47" s="340">
        <v>5</v>
      </c>
      <c r="O47" s="324"/>
      <c r="P47" s="1320">
        <v>2400</v>
      </c>
      <c r="Q47" s="508"/>
      <c r="R47" s="1711" t="s">
        <v>48</v>
      </c>
      <c r="S47" s="324" t="s">
        <v>104</v>
      </c>
      <c r="T47" s="324" t="s">
        <v>3617</v>
      </c>
      <c r="U47" s="324"/>
      <c r="V47" s="324" t="s">
        <v>121</v>
      </c>
      <c r="W47" s="291" t="s">
        <v>198</v>
      </c>
      <c r="X47" s="291">
        <v>115</v>
      </c>
      <c r="Y47" s="271">
        <v>162</v>
      </c>
      <c r="Z47" s="271">
        <v>162</v>
      </c>
      <c r="AA47" s="271">
        <v>82</v>
      </c>
      <c r="AB47" s="324" t="s">
        <v>133</v>
      </c>
      <c r="AC47" s="341" t="s">
        <v>3079</v>
      </c>
      <c r="AD47" s="271"/>
      <c r="AE47" s="2538">
        <v>872016910891200</v>
      </c>
      <c r="AF47" s="271">
        <v>1</v>
      </c>
      <c r="AG47" s="271" t="s">
        <v>113</v>
      </c>
      <c r="AH47" s="2779">
        <v>1</v>
      </c>
    </row>
    <row r="48" spans="3:34">
      <c r="C48" s="2401" t="s">
        <v>2766</v>
      </c>
      <c r="D48" s="557" t="s">
        <v>2193</v>
      </c>
      <c r="E48" s="1463" t="s">
        <v>2769</v>
      </c>
      <c r="F48" s="2216">
        <v>910505103594</v>
      </c>
      <c r="G48" s="238">
        <v>8720169108950</v>
      </c>
      <c r="H48" s="759" t="s">
        <v>2056</v>
      </c>
      <c r="I48" s="261" t="s">
        <v>571</v>
      </c>
      <c r="J48" s="324">
        <v>20</v>
      </c>
      <c r="K48" s="1075">
        <v>2350</v>
      </c>
      <c r="L48" s="271">
        <v>3000</v>
      </c>
      <c r="M48" s="388">
        <v>50000</v>
      </c>
      <c r="N48" s="340">
        <v>5</v>
      </c>
      <c r="O48" s="324"/>
      <c r="P48" s="1320">
        <v>2500</v>
      </c>
      <c r="Q48" s="508"/>
      <c r="R48" s="1711" t="s">
        <v>48</v>
      </c>
      <c r="S48" s="324" t="s">
        <v>104</v>
      </c>
      <c r="T48" s="324" t="s">
        <v>3636</v>
      </c>
      <c r="U48" s="324"/>
      <c r="V48" s="324" t="s">
        <v>147</v>
      </c>
      <c r="W48" s="291" t="s">
        <v>198</v>
      </c>
      <c r="X48" s="291">
        <v>117</v>
      </c>
      <c r="Y48" s="271">
        <v>216</v>
      </c>
      <c r="Z48" s="271">
        <v>216</v>
      </c>
      <c r="AA48" s="271">
        <v>105</v>
      </c>
      <c r="AB48" s="324" t="s">
        <v>133</v>
      </c>
      <c r="AC48" s="341" t="s">
        <v>3079</v>
      </c>
      <c r="AD48" s="271"/>
      <c r="AE48" s="2538">
        <v>872016910895000</v>
      </c>
      <c r="AF48" s="271">
        <v>1</v>
      </c>
      <c r="AG48" s="271" t="s">
        <v>113</v>
      </c>
      <c r="AH48" s="2779">
        <v>4</v>
      </c>
    </row>
    <row r="49" spans="3:34">
      <c r="C49" s="2395" t="s">
        <v>2766</v>
      </c>
      <c r="D49" s="834" t="s">
        <v>2193</v>
      </c>
      <c r="E49" s="1483" t="s">
        <v>2769</v>
      </c>
      <c r="F49" s="2217">
        <v>910505103598</v>
      </c>
      <c r="G49" s="239">
        <v>8720169108998</v>
      </c>
      <c r="H49" s="760" t="s">
        <v>2057</v>
      </c>
      <c r="I49" s="260" t="s">
        <v>571</v>
      </c>
      <c r="J49" s="431">
        <v>20</v>
      </c>
      <c r="K49" s="1077">
        <v>2350</v>
      </c>
      <c r="L49" s="273">
        <v>4000</v>
      </c>
      <c r="M49" s="429">
        <v>50000</v>
      </c>
      <c r="N49" s="428">
        <v>5</v>
      </c>
      <c r="O49" s="431"/>
      <c r="P49" s="1321">
        <v>2500</v>
      </c>
      <c r="Q49" s="508"/>
      <c r="R49" s="1712" t="s">
        <v>48</v>
      </c>
      <c r="S49" s="431" t="s">
        <v>104</v>
      </c>
      <c r="T49" s="431" t="s">
        <v>3636</v>
      </c>
      <c r="U49" s="431"/>
      <c r="V49" s="431" t="s">
        <v>121</v>
      </c>
      <c r="W49" s="284" t="s">
        <v>198</v>
      </c>
      <c r="X49" s="284">
        <v>117</v>
      </c>
      <c r="Y49" s="273">
        <v>216</v>
      </c>
      <c r="Z49" s="273">
        <v>216</v>
      </c>
      <c r="AA49" s="273">
        <v>105</v>
      </c>
      <c r="AB49" s="431" t="s">
        <v>133</v>
      </c>
      <c r="AC49" s="456" t="s">
        <v>3079</v>
      </c>
      <c r="AD49" s="273"/>
      <c r="AE49" s="2539">
        <v>872016910899800</v>
      </c>
      <c r="AF49" s="273">
        <v>1</v>
      </c>
      <c r="AG49" s="273" t="s">
        <v>113</v>
      </c>
      <c r="AH49" s="2780">
        <v>4</v>
      </c>
    </row>
    <row r="50" spans="3:34">
      <c r="C50" s="2394" t="s">
        <v>2766</v>
      </c>
      <c r="D50" s="1461" t="s">
        <v>2193</v>
      </c>
      <c r="E50" s="1462" t="s">
        <v>2769</v>
      </c>
      <c r="F50" s="3084">
        <v>929003165332</v>
      </c>
      <c r="G50" s="1485">
        <v>8719514353985</v>
      </c>
      <c r="H50" s="994" t="s">
        <v>558</v>
      </c>
      <c r="I50" s="995" t="s">
        <v>559</v>
      </c>
      <c r="J50" s="996">
        <v>12</v>
      </c>
      <c r="K50" s="1586">
        <v>1200</v>
      </c>
      <c r="L50" s="1020">
        <v>3000</v>
      </c>
      <c r="M50" s="1586">
        <v>50000</v>
      </c>
      <c r="N50" s="1169">
        <v>5</v>
      </c>
      <c r="O50" s="996"/>
      <c r="P50" s="2117">
        <v>375</v>
      </c>
      <c r="Q50" s="508"/>
      <c r="R50" s="1727" t="s">
        <v>560</v>
      </c>
      <c r="S50" s="996" t="s">
        <v>3032</v>
      </c>
      <c r="T50" s="996" t="s">
        <v>3617</v>
      </c>
      <c r="U50" s="996"/>
      <c r="V50" s="996" t="s">
        <v>147</v>
      </c>
      <c r="W50" s="1018" t="s">
        <v>198</v>
      </c>
      <c r="X50" s="1018">
        <v>100</v>
      </c>
      <c r="Y50" s="1020">
        <v>170</v>
      </c>
      <c r="Z50" s="1020">
        <v>170</v>
      </c>
      <c r="AA50" s="1020">
        <v>82</v>
      </c>
      <c r="AB50" s="996" t="s">
        <v>113</v>
      </c>
      <c r="AC50" s="998">
        <v>80</v>
      </c>
      <c r="AD50" s="1020"/>
      <c r="AE50" s="1486">
        <v>871951435398500</v>
      </c>
      <c r="AF50" s="1020">
        <v>1</v>
      </c>
      <c r="AG50" s="1020" t="s">
        <v>113</v>
      </c>
      <c r="AH50" s="2776">
        <v>1</v>
      </c>
    </row>
    <row r="51" spans="3:34">
      <c r="C51" s="2395" t="s">
        <v>2766</v>
      </c>
      <c r="D51" s="834" t="s">
        <v>2193</v>
      </c>
      <c r="E51" s="1483" t="s">
        <v>2769</v>
      </c>
      <c r="F51" s="3085">
        <v>929003165532</v>
      </c>
      <c r="G51" s="1332">
        <v>8719514354029</v>
      </c>
      <c r="H51" s="909" t="s">
        <v>561</v>
      </c>
      <c r="I51" s="909" t="s">
        <v>562</v>
      </c>
      <c r="J51" s="1037">
        <v>24</v>
      </c>
      <c r="K51" s="1045">
        <v>2400</v>
      </c>
      <c r="L51" s="1044">
        <v>3000</v>
      </c>
      <c r="M51" s="1334">
        <v>50000</v>
      </c>
      <c r="N51" s="2474">
        <v>5</v>
      </c>
      <c r="O51" s="1429"/>
      <c r="P51" s="1988">
        <v>645</v>
      </c>
      <c r="Q51" s="508"/>
      <c r="R51" s="2118" t="s">
        <v>560</v>
      </c>
      <c r="S51" s="1429" t="s">
        <v>3032</v>
      </c>
      <c r="T51" s="1429" t="s">
        <v>3635</v>
      </c>
      <c r="U51" s="1429"/>
      <c r="V51" s="1429" t="s">
        <v>147</v>
      </c>
      <c r="W51" s="2049" t="s">
        <v>198</v>
      </c>
      <c r="X51" s="2049">
        <v>100</v>
      </c>
      <c r="Y51" s="1044">
        <v>225</v>
      </c>
      <c r="Z51" s="1044">
        <v>225</v>
      </c>
      <c r="AA51" s="1044">
        <v>100</v>
      </c>
      <c r="AB51" s="1429" t="s">
        <v>113</v>
      </c>
      <c r="AC51" s="1452">
        <v>80</v>
      </c>
      <c r="AD51" s="1044"/>
      <c r="AE51" s="2543">
        <v>871951435402900</v>
      </c>
      <c r="AF51" s="1044">
        <v>1</v>
      </c>
      <c r="AG51" s="1044" t="s">
        <v>113</v>
      </c>
      <c r="AH51" s="2777">
        <v>4</v>
      </c>
    </row>
    <row r="52" spans="3:34">
      <c r="C52" s="2394" t="s">
        <v>2766</v>
      </c>
      <c r="D52" s="1461" t="s">
        <v>2193</v>
      </c>
      <c r="E52" s="1462" t="s">
        <v>2769</v>
      </c>
      <c r="F52" s="2224">
        <v>911401898982</v>
      </c>
      <c r="G52" s="766">
        <v>8719514548268</v>
      </c>
      <c r="H52" s="757" t="s">
        <v>2561</v>
      </c>
      <c r="I52" s="771" t="s">
        <v>594</v>
      </c>
      <c r="J52" s="382">
        <v>7.2</v>
      </c>
      <c r="K52" s="1079">
        <v>680</v>
      </c>
      <c r="L52" s="269">
        <v>3000</v>
      </c>
      <c r="M52" s="421">
        <v>50000</v>
      </c>
      <c r="N52" s="421">
        <v>5</v>
      </c>
      <c r="O52" s="270"/>
      <c r="P52" s="965">
        <v>1040</v>
      </c>
      <c r="Q52" s="508"/>
      <c r="R52" s="1723" t="s">
        <v>48</v>
      </c>
      <c r="S52" s="270" t="s">
        <v>3035</v>
      </c>
      <c r="T52" s="270" t="s">
        <v>3022</v>
      </c>
      <c r="U52" s="270"/>
      <c r="V52" s="270" t="s">
        <v>147</v>
      </c>
      <c r="W52" s="295" t="s">
        <v>198</v>
      </c>
      <c r="X52" s="295">
        <v>94</v>
      </c>
      <c r="Y52" s="269">
        <v>95</v>
      </c>
      <c r="Z52" s="269">
        <v>95</v>
      </c>
      <c r="AA52" s="269">
        <v>60</v>
      </c>
      <c r="AB52" s="270" t="s">
        <v>133</v>
      </c>
      <c r="AC52" s="360" t="s">
        <v>3079</v>
      </c>
      <c r="AD52" s="269"/>
      <c r="AE52" s="2547">
        <v>871951454826899</v>
      </c>
      <c r="AF52" s="269">
        <v>1</v>
      </c>
      <c r="AG52" s="269" t="s">
        <v>113</v>
      </c>
      <c r="AH52" s="2782">
        <v>1</v>
      </c>
    </row>
    <row r="53" spans="3:34">
      <c r="C53" s="2401" t="s">
        <v>2766</v>
      </c>
      <c r="D53" s="557" t="s">
        <v>2193</v>
      </c>
      <c r="E53" s="1463" t="s">
        <v>2769</v>
      </c>
      <c r="F53" s="2222">
        <v>911401899082</v>
      </c>
      <c r="G53" s="764">
        <v>8719514548275</v>
      </c>
      <c r="H53" s="755" t="s">
        <v>2562</v>
      </c>
      <c r="I53" s="660" t="s">
        <v>594</v>
      </c>
      <c r="J53" s="347">
        <v>7.2</v>
      </c>
      <c r="K53" s="1075">
        <v>720</v>
      </c>
      <c r="L53" s="271">
        <v>4000</v>
      </c>
      <c r="M53" s="338">
        <v>50000</v>
      </c>
      <c r="N53" s="388">
        <v>5</v>
      </c>
      <c r="O53" s="272"/>
      <c r="P53" s="956">
        <v>1040</v>
      </c>
      <c r="Q53" s="508"/>
      <c r="R53" s="1721" t="s">
        <v>48</v>
      </c>
      <c r="S53" s="272" t="s">
        <v>3035</v>
      </c>
      <c r="T53" s="272" t="s">
        <v>3022</v>
      </c>
      <c r="U53" s="272"/>
      <c r="V53" s="272" t="s">
        <v>121</v>
      </c>
      <c r="W53" s="291" t="s">
        <v>198</v>
      </c>
      <c r="X53" s="291">
        <v>100</v>
      </c>
      <c r="Y53" s="271">
        <v>95</v>
      </c>
      <c r="Z53" s="271">
        <v>95</v>
      </c>
      <c r="AA53" s="271">
        <v>60</v>
      </c>
      <c r="AB53" s="272" t="s">
        <v>133</v>
      </c>
      <c r="AC53" s="342" t="s">
        <v>3079</v>
      </c>
      <c r="AD53" s="271"/>
      <c r="AE53" s="2545">
        <v>871951454827599</v>
      </c>
      <c r="AF53" s="271">
        <v>1</v>
      </c>
      <c r="AG53" s="271" t="s">
        <v>113</v>
      </c>
      <c r="AH53" s="2779">
        <v>1</v>
      </c>
    </row>
    <row r="54" spans="3:34">
      <c r="C54" s="2401" t="s">
        <v>2766</v>
      </c>
      <c r="D54" s="557" t="s">
        <v>2193</v>
      </c>
      <c r="E54" s="1463" t="s">
        <v>2769</v>
      </c>
      <c r="F54" s="2222">
        <v>911401899182</v>
      </c>
      <c r="G54" s="764">
        <v>8719514548282</v>
      </c>
      <c r="H54" s="755" t="s">
        <v>2563</v>
      </c>
      <c r="I54" s="660" t="s">
        <v>594</v>
      </c>
      <c r="J54" s="347">
        <v>10.199999999999999</v>
      </c>
      <c r="K54" s="1075">
        <v>900</v>
      </c>
      <c r="L54" s="271">
        <v>3000</v>
      </c>
      <c r="M54" s="338">
        <v>50000</v>
      </c>
      <c r="N54" s="388">
        <v>5</v>
      </c>
      <c r="O54" s="272"/>
      <c r="P54" s="956">
        <v>1220</v>
      </c>
      <c r="Q54" s="508"/>
      <c r="R54" s="1721" t="s">
        <v>48</v>
      </c>
      <c r="S54" s="272" t="s">
        <v>3035</v>
      </c>
      <c r="T54" s="272" t="s">
        <v>3023</v>
      </c>
      <c r="U54" s="272"/>
      <c r="V54" s="272" t="s">
        <v>147</v>
      </c>
      <c r="W54" s="291" t="s">
        <v>198</v>
      </c>
      <c r="X54" s="291">
        <v>88</v>
      </c>
      <c r="Y54" s="271">
        <v>95</v>
      </c>
      <c r="Z54" s="271">
        <v>95</v>
      </c>
      <c r="AA54" s="271">
        <v>60</v>
      </c>
      <c r="AB54" s="272" t="s">
        <v>133</v>
      </c>
      <c r="AC54" s="342" t="s">
        <v>3079</v>
      </c>
      <c r="AD54" s="271"/>
      <c r="AE54" s="2545">
        <v>871951454828299</v>
      </c>
      <c r="AF54" s="271">
        <v>1</v>
      </c>
      <c r="AG54" s="271" t="s">
        <v>113</v>
      </c>
      <c r="AH54" s="2779">
        <v>1</v>
      </c>
    </row>
    <row r="55" spans="3:34">
      <c r="C55" s="2401" t="s">
        <v>2766</v>
      </c>
      <c r="D55" s="557" t="s">
        <v>2193</v>
      </c>
      <c r="E55" s="1463" t="s">
        <v>2769</v>
      </c>
      <c r="F55" s="2222">
        <v>911401899282</v>
      </c>
      <c r="G55" s="764">
        <v>8719514548299</v>
      </c>
      <c r="H55" s="755" t="s">
        <v>2564</v>
      </c>
      <c r="I55" s="660" t="s">
        <v>594</v>
      </c>
      <c r="J55" s="347">
        <v>10.199999999999999</v>
      </c>
      <c r="K55" s="1075">
        <v>950</v>
      </c>
      <c r="L55" s="271">
        <v>4000</v>
      </c>
      <c r="M55" s="338">
        <v>50000</v>
      </c>
      <c r="N55" s="388">
        <v>5</v>
      </c>
      <c r="O55" s="272"/>
      <c r="P55" s="956">
        <v>1220</v>
      </c>
      <c r="Q55" s="508"/>
      <c r="R55" s="1721" t="s">
        <v>48</v>
      </c>
      <c r="S55" s="272" t="s">
        <v>3035</v>
      </c>
      <c r="T55" s="272" t="s">
        <v>3023</v>
      </c>
      <c r="U55" s="272"/>
      <c r="V55" s="272" t="s">
        <v>121</v>
      </c>
      <c r="W55" s="291" t="s">
        <v>198</v>
      </c>
      <c r="X55" s="291">
        <v>93</v>
      </c>
      <c r="Y55" s="271">
        <v>95</v>
      </c>
      <c r="Z55" s="271">
        <v>95</v>
      </c>
      <c r="AA55" s="271">
        <v>60</v>
      </c>
      <c r="AB55" s="272" t="s">
        <v>133</v>
      </c>
      <c r="AC55" s="342" t="s">
        <v>3079</v>
      </c>
      <c r="AD55" s="271"/>
      <c r="AE55" s="2545">
        <v>871951454829999</v>
      </c>
      <c r="AF55" s="271">
        <v>1</v>
      </c>
      <c r="AG55" s="271" t="s">
        <v>113</v>
      </c>
      <c r="AH55" s="2779">
        <v>1</v>
      </c>
    </row>
    <row r="56" spans="3:34">
      <c r="C56" s="2401" t="s">
        <v>2766</v>
      </c>
      <c r="D56" s="557" t="s">
        <v>2193</v>
      </c>
      <c r="E56" s="1463" t="s">
        <v>2769</v>
      </c>
      <c r="F56" s="2222">
        <v>911401899382</v>
      </c>
      <c r="G56" s="764">
        <v>8719514548305</v>
      </c>
      <c r="H56" s="755" t="s">
        <v>2565</v>
      </c>
      <c r="I56" s="660" t="s">
        <v>594</v>
      </c>
      <c r="J56" s="347">
        <v>12.3</v>
      </c>
      <c r="K56" s="1075">
        <v>1280</v>
      </c>
      <c r="L56" s="271">
        <v>3000</v>
      </c>
      <c r="M56" s="338">
        <v>50000</v>
      </c>
      <c r="N56" s="388">
        <v>5</v>
      </c>
      <c r="O56" s="272"/>
      <c r="P56" s="956">
        <v>1330</v>
      </c>
      <c r="Q56" s="508"/>
      <c r="R56" s="1721" t="s">
        <v>48</v>
      </c>
      <c r="S56" s="272" t="s">
        <v>3035</v>
      </c>
      <c r="T56" s="272" t="s">
        <v>3024</v>
      </c>
      <c r="U56" s="272"/>
      <c r="V56" s="272" t="s">
        <v>147</v>
      </c>
      <c r="W56" s="291" t="s">
        <v>198</v>
      </c>
      <c r="X56" s="291">
        <v>104</v>
      </c>
      <c r="Y56" s="271">
        <v>95</v>
      </c>
      <c r="Z56" s="271">
        <v>95</v>
      </c>
      <c r="AA56" s="271">
        <v>60</v>
      </c>
      <c r="AB56" s="272" t="s">
        <v>133</v>
      </c>
      <c r="AC56" s="342" t="s">
        <v>3079</v>
      </c>
      <c r="AD56" s="271"/>
      <c r="AE56" s="2545">
        <v>871951454830599</v>
      </c>
      <c r="AF56" s="271">
        <v>1</v>
      </c>
      <c r="AG56" s="271" t="s">
        <v>113</v>
      </c>
      <c r="AH56" s="2779">
        <v>1</v>
      </c>
    </row>
    <row r="57" spans="3:34">
      <c r="C57" s="2395" t="s">
        <v>2766</v>
      </c>
      <c r="D57" s="834" t="s">
        <v>2193</v>
      </c>
      <c r="E57" s="1483" t="s">
        <v>2769</v>
      </c>
      <c r="F57" s="2223">
        <v>911401899482</v>
      </c>
      <c r="G57" s="765">
        <v>8719514548312</v>
      </c>
      <c r="H57" s="756" t="s">
        <v>2566</v>
      </c>
      <c r="I57" s="770" t="s">
        <v>594</v>
      </c>
      <c r="J57" s="432">
        <v>12.3</v>
      </c>
      <c r="K57" s="1077">
        <v>1320</v>
      </c>
      <c r="L57" s="273">
        <v>4000</v>
      </c>
      <c r="M57" s="429">
        <v>50000</v>
      </c>
      <c r="N57" s="429">
        <v>5</v>
      </c>
      <c r="O57" s="274"/>
      <c r="P57" s="964">
        <v>1330</v>
      </c>
      <c r="Q57" s="508"/>
      <c r="R57" s="1722" t="s">
        <v>48</v>
      </c>
      <c r="S57" s="274" t="s">
        <v>3035</v>
      </c>
      <c r="T57" s="274" t="s">
        <v>3024</v>
      </c>
      <c r="U57" s="274"/>
      <c r="V57" s="274" t="s">
        <v>121</v>
      </c>
      <c r="W57" s="284" t="s">
        <v>198</v>
      </c>
      <c r="X57" s="284">
        <v>107</v>
      </c>
      <c r="Y57" s="273">
        <v>95</v>
      </c>
      <c r="Z57" s="273">
        <v>95</v>
      </c>
      <c r="AA57" s="273">
        <v>60</v>
      </c>
      <c r="AB57" s="274" t="s">
        <v>133</v>
      </c>
      <c r="AC57" s="456" t="s">
        <v>3079</v>
      </c>
      <c r="AD57" s="273"/>
      <c r="AE57" s="2546">
        <v>871951454831299</v>
      </c>
      <c r="AF57" s="273">
        <v>1</v>
      </c>
      <c r="AG57" s="273" t="s">
        <v>113</v>
      </c>
      <c r="AH57" s="2780">
        <v>1</v>
      </c>
    </row>
    <row r="58" spans="3:34">
      <c r="C58" s="2471" t="s">
        <v>2766</v>
      </c>
      <c r="D58" s="832" t="s">
        <v>2193</v>
      </c>
      <c r="E58" s="1490" t="s">
        <v>2769</v>
      </c>
      <c r="F58" s="2224">
        <v>911401810584</v>
      </c>
      <c r="G58" s="766">
        <v>8719514938205</v>
      </c>
      <c r="H58" s="757" t="s">
        <v>2518</v>
      </c>
      <c r="I58" s="771" t="s">
        <v>594</v>
      </c>
      <c r="J58" s="382">
        <v>7.2</v>
      </c>
      <c r="K58" s="421">
        <v>680</v>
      </c>
      <c r="L58" s="269">
        <v>3000</v>
      </c>
      <c r="M58" s="421">
        <v>50000</v>
      </c>
      <c r="N58" s="388">
        <v>5</v>
      </c>
      <c r="O58" s="270"/>
      <c r="P58" s="965">
        <v>1200</v>
      </c>
      <c r="Q58" s="508"/>
      <c r="R58" s="1723" t="s">
        <v>48</v>
      </c>
      <c r="S58" s="270" t="s">
        <v>3035</v>
      </c>
      <c r="T58" s="270" t="s">
        <v>3022</v>
      </c>
      <c r="U58" s="270"/>
      <c r="V58" s="270" t="s">
        <v>147</v>
      </c>
      <c r="W58" s="295" t="s">
        <v>198</v>
      </c>
      <c r="X58" s="295">
        <v>94</v>
      </c>
      <c r="Y58" s="269">
        <v>95</v>
      </c>
      <c r="Z58" s="269">
        <v>95</v>
      </c>
      <c r="AA58" s="269">
        <v>60</v>
      </c>
      <c r="AB58" s="270" t="s">
        <v>133</v>
      </c>
      <c r="AC58" s="342" t="s">
        <v>3079</v>
      </c>
      <c r="AD58" s="269"/>
      <c r="AE58" s="2547">
        <v>871951493820599</v>
      </c>
      <c r="AF58" s="269">
        <v>1</v>
      </c>
      <c r="AG58" s="269" t="s">
        <v>113</v>
      </c>
      <c r="AH58" s="2782">
        <v>1</v>
      </c>
    </row>
    <row r="59" spans="3:34">
      <c r="C59" s="2401" t="s">
        <v>2766</v>
      </c>
      <c r="D59" s="557" t="s">
        <v>2193</v>
      </c>
      <c r="E59" s="1463" t="s">
        <v>2769</v>
      </c>
      <c r="F59" s="2225">
        <v>911401824484</v>
      </c>
      <c r="G59" s="823">
        <v>8719514941663</v>
      </c>
      <c r="H59" s="755" t="s">
        <v>2519</v>
      </c>
      <c r="I59" s="530" t="s">
        <v>594</v>
      </c>
      <c r="J59" s="347">
        <v>7.2</v>
      </c>
      <c r="K59" s="1075">
        <v>720</v>
      </c>
      <c r="L59" s="271">
        <v>4000</v>
      </c>
      <c r="M59" s="338">
        <v>50000</v>
      </c>
      <c r="N59" s="388">
        <v>5</v>
      </c>
      <c r="O59" s="272"/>
      <c r="P59" s="956">
        <v>1200</v>
      </c>
      <c r="Q59" s="508"/>
      <c r="R59" s="1721" t="s">
        <v>48</v>
      </c>
      <c r="S59" s="272" t="s">
        <v>3035</v>
      </c>
      <c r="T59" s="272" t="s">
        <v>3022</v>
      </c>
      <c r="U59" s="272"/>
      <c r="V59" s="272" t="s">
        <v>121</v>
      </c>
      <c r="W59" s="291" t="s">
        <v>198</v>
      </c>
      <c r="X59" s="291">
        <v>100</v>
      </c>
      <c r="Y59" s="271">
        <v>95</v>
      </c>
      <c r="Z59" s="271">
        <v>95</v>
      </c>
      <c r="AA59" s="271">
        <v>60</v>
      </c>
      <c r="AB59" s="272" t="s">
        <v>133</v>
      </c>
      <c r="AC59" s="342" t="s">
        <v>3079</v>
      </c>
      <c r="AD59" s="271"/>
      <c r="AE59" s="2548">
        <v>871951494166399</v>
      </c>
      <c r="AF59" s="271">
        <v>1</v>
      </c>
      <c r="AG59" s="271" t="s">
        <v>113</v>
      </c>
      <c r="AH59" s="2779">
        <v>1</v>
      </c>
    </row>
    <row r="60" spans="3:34">
      <c r="C60" s="2401" t="s">
        <v>2766</v>
      </c>
      <c r="D60" s="557" t="s">
        <v>2193</v>
      </c>
      <c r="E60" s="1463" t="s">
        <v>2769</v>
      </c>
      <c r="F60" s="2225">
        <v>911401810684</v>
      </c>
      <c r="G60" s="823">
        <v>8719514938212</v>
      </c>
      <c r="H60" s="755" t="s">
        <v>2520</v>
      </c>
      <c r="I60" s="530" t="s">
        <v>594</v>
      </c>
      <c r="J60" s="347">
        <v>10.199999999999999</v>
      </c>
      <c r="K60" s="1075">
        <v>900</v>
      </c>
      <c r="L60" s="271">
        <v>3000</v>
      </c>
      <c r="M60" s="338">
        <v>50000</v>
      </c>
      <c r="N60" s="388">
        <v>5</v>
      </c>
      <c r="O60" s="272"/>
      <c r="P60" s="956">
        <v>1265</v>
      </c>
      <c r="Q60" s="508"/>
      <c r="R60" s="1721" t="s">
        <v>48</v>
      </c>
      <c r="S60" s="272" t="s">
        <v>3035</v>
      </c>
      <c r="T60" s="272" t="s">
        <v>3023</v>
      </c>
      <c r="U60" s="272"/>
      <c r="V60" s="272" t="s">
        <v>147</v>
      </c>
      <c r="W60" s="291" t="s">
        <v>198</v>
      </c>
      <c r="X60" s="291">
        <v>88</v>
      </c>
      <c r="Y60" s="271">
        <v>95</v>
      </c>
      <c r="Z60" s="271">
        <v>95</v>
      </c>
      <c r="AA60" s="271">
        <v>60</v>
      </c>
      <c r="AB60" s="272" t="s">
        <v>133</v>
      </c>
      <c r="AC60" s="342" t="s">
        <v>3079</v>
      </c>
      <c r="AD60" s="271"/>
      <c r="AE60" s="2548">
        <v>871951493821299</v>
      </c>
      <c r="AF60" s="271">
        <v>1</v>
      </c>
      <c r="AG60" s="271" t="s">
        <v>113</v>
      </c>
      <c r="AH60" s="2779">
        <v>1</v>
      </c>
    </row>
    <row r="61" spans="3:34">
      <c r="C61" s="2395" t="s">
        <v>2766</v>
      </c>
      <c r="D61" s="834" t="s">
        <v>2193</v>
      </c>
      <c r="E61" s="1483" t="s">
        <v>2769</v>
      </c>
      <c r="F61" s="2226">
        <v>911401810784</v>
      </c>
      <c r="G61" s="836">
        <v>8719514938229</v>
      </c>
      <c r="H61" s="837" t="s">
        <v>2521</v>
      </c>
      <c r="I61" s="838" t="s">
        <v>594</v>
      </c>
      <c r="J61" s="431">
        <v>12.3</v>
      </c>
      <c r="K61" s="1077">
        <v>1280</v>
      </c>
      <c r="L61" s="273">
        <v>3000</v>
      </c>
      <c r="M61" s="274">
        <v>50000</v>
      </c>
      <c r="N61" s="274">
        <v>5</v>
      </c>
      <c r="O61" s="274"/>
      <c r="P61" s="966">
        <v>1375</v>
      </c>
      <c r="Q61" s="508"/>
      <c r="R61" s="1722" t="s">
        <v>48</v>
      </c>
      <c r="S61" s="274" t="s">
        <v>3035</v>
      </c>
      <c r="T61" s="274" t="s">
        <v>3024</v>
      </c>
      <c r="U61" s="274"/>
      <c r="V61" s="274" t="s">
        <v>147</v>
      </c>
      <c r="W61" s="284" t="s">
        <v>198</v>
      </c>
      <c r="X61" s="284">
        <v>104</v>
      </c>
      <c r="Y61" s="273">
        <v>95</v>
      </c>
      <c r="Z61" s="273">
        <v>95</v>
      </c>
      <c r="AA61" s="273">
        <v>60</v>
      </c>
      <c r="AB61" s="274" t="s">
        <v>133</v>
      </c>
      <c r="AC61" s="284" t="s">
        <v>3079</v>
      </c>
      <c r="AD61" s="273"/>
      <c r="AE61" s="2549">
        <v>871951493822999</v>
      </c>
      <c r="AF61" s="273">
        <v>1</v>
      </c>
      <c r="AG61" s="273" t="s">
        <v>113</v>
      </c>
      <c r="AH61" s="2780">
        <v>1</v>
      </c>
    </row>
    <row r="62" spans="3:34">
      <c r="C62" s="2471" t="s">
        <v>2766</v>
      </c>
      <c r="D62" s="832" t="s">
        <v>2193</v>
      </c>
      <c r="E62" s="1490" t="s">
        <v>2769</v>
      </c>
      <c r="F62" s="2227">
        <v>911401897482</v>
      </c>
      <c r="G62" s="786">
        <v>8719514548114</v>
      </c>
      <c r="H62" s="839" t="s">
        <v>2567</v>
      </c>
      <c r="I62" s="840" t="s">
        <v>595</v>
      </c>
      <c r="J62" s="326">
        <v>7.2</v>
      </c>
      <c r="K62" s="1079">
        <v>680</v>
      </c>
      <c r="L62" s="271">
        <v>3000</v>
      </c>
      <c r="M62" s="270">
        <v>50000</v>
      </c>
      <c r="N62" s="286">
        <v>5</v>
      </c>
      <c r="O62" s="324"/>
      <c r="P62" s="967">
        <v>1080</v>
      </c>
      <c r="Q62" s="508"/>
      <c r="R62" s="1711" t="s">
        <v>48</v>
      </c>
      <c r="S62" s="324" t="s">
        <v>3033</v>
      </c>
      <c r="T62" s="324" t="s">
        <v>3022</v>
      </c>
      <c r="U62" s="324"/>
      <c r="V62" s="324" t="s">
        <v>147</v>
      </c>
      <c r="W62" s="291" t="s">
        <v>198</v>
      </c>
      <c r="X62" s="291">
        <v>94</v>
      </c>
      <c r="Y62" s="271">
        <v>95</v>
      </c>
      <c r="Z62" s="271">
        <v>95</v>
      </c>
      <c r="AA62" s="271">
        <v>60</v>
      </c>
      <c r="AB62" s="324" t="s">
        <v>133</v>
      </c>
      <c r="AC62" s="283" t="s">
        <v>3079</v>
      </c>
      <c r="AD62" s="271"/>
      <c r="AE62" s="1930">
        <v>871951454811499</v>
      </c>
      <c r="AF62" s="271">
        <v>1</v>
      </c>
      <c r="AG62" s="271" t="s">
        <v>113</v>
      </c>
      <c r="AH62" s="2779">
        <v>1</v>
      </c>
    </row>
    <row r="63" spans="3:34">
      <c r="C63" s="2401" t="s">
        <v>2766</v>
      </c>
      <c r="D63" s="557" t="s">
        <v>2193</v>
      </c>
      <c r="E63" s="1463" t="s">
        <v>2769</v>
      </c>
      <c r="F63" s="2228">
        <v>911401897682</v>
      </c>
      <c r="G63" s="764">
        <v>8719514548138</v>
      </c>
      <c r="H63" s="755" t="s">
        <v>2568</v>
      </c>
      <c r="I63" s="530" t="s">
        <v>595</v>
      </c>
      <c r="J63" s="324">
        <v>7.2</v>
      </c>
      <c r="K63" s="1075">
        <v>720</v>
      </c>
      <c r="L63" s="271">
        <v>4000</v>
      </c>
      <c r="M63" s="338">
        <v>50000</v>
      </c>
      <c r="N63" s="388">
        <v>5</v>
      </c>
      <c r="O63" s="272"/>
      <c r="P63" s="968">
        <v>1080</v>
      </c>
      <c r="Q63" s="508"/>
      <c r="R63" s="1721" t="s">
        <v>48</v>
      </c>
      <c r="S63" s="272" t="s">
        <v>3033</v>
      </c>
      <c r="T63" s="272" t="s">
        <v>3022</v>
      </c>
      <c r="U63" s="272"/>
      <c r="V63" s="272" t="s">
        <v>121</v>
      </c>
      <c r="W63" s="291" t="s">
        <v>198</v>
      </c>
      <c r="X63" s="291">
        <v>100</v>
      </c>
      <c r="Y63" s="271">
        <v>95</v>
      </c>
      <c r="Z63" s="271">
        <v>95</v>
      </c>
      <c r="AA63" s="271">
        <v>60</v>
      </c>
      <c r="AB63" s="272" t="s">
        <v>133</v>
      </c>
      <c r="AC63" s="342" t="s">
        <v>3079</v>
      </c>
      <c r="AD63" s="271"/>
      <c r="AE63" s="2545">
        <v>871951454813899</v>
      </c>
      <c r="AF63" s="271">
        <v>1</v>
      </c>
      <c r="AG63" s="271" t="s">
        <v>113</v>
      </c>
      <c r="AH63" s="2779">
        <v>1</v>
      </c>
    </row>
    <row r="64" spans="3:34">
      <c r="C64" s="2401" t="s">
        <v>2766</v>
      </c>
      <c r="D64" s="557" t="s">
        <v>2193</v>
      </c>
      <c r="E64" s="1463" t="s">
        <v>2769</v>
      </c>
      <c r="F64" s="2228">
        <v>911401897982</v>
      </c>
      <c r="G64" s="764">
        <v>8719514548169</v>
      </c>
      <c r="H64" s="755" t="s">
        <v>2569</v>
      </c>
      <c r="I64" s="530" t="s">
        <v>595</v>
      </c>
      <c r="J64" s="324">
        <v>10.199999999999999</v>
      </c>
      <c r="K64" s="1075">
        <v>900</v>
      </c>
      <c r="L64" s="271">
        <v>3000</v>
      </c>
      <c r="M64" s="338">
        <v>50000</v>
      </c>
      <c r="N64" s="388">
        <v>5</v>
      </c>
      <c r="O64" s="272"/>
      <c r="P64" s="968">
        <v>1255</v>
      </c>
      <c r="Q64" s="508"/>
      <c r="R64" s="1721" t="s">
        <v>48</v>
      </c>
      <c r="S64" s="272" t="s">
        <v>3033</v>
      </c>
      <c r="T64" s="272" t="s">
        <v>3023</v>
      </c>
      <c r="U64" s="272"/>
      <c r="V64" s="272" t="s">
        <v>147</v>
      </c>
      <c r="W64" s="291" t="s">
        <v>198</v>
      </c>
      <c r="X64" s="291">
        <v>88</v>
      </c>
      <c r="Y64" s="271">
        <v>95</v>
      </c>
      <c r="Z64" s="271">
        <v>95</v>
      </c>
      <c r="AA64" s="271">
        <v>60</v>
      </c>
      <c r="AB64" s="272" t="s">
        <v>133</v>
      </c>
      <c r="AC64" s="342" t="s">
        <v>3079</v>
      </c>
      <c r="AD64" s="271"/>
      <c r="AE64" s="2545">
        <v>871951454816999</v>
      </c>
      <c r="AF64" s="271">
        <v>1</v>
      </c>
      <c r="AG64" s="271" t="s">
        <v>113</v>
      </c>
      <c r="AH64" s="2779">
        <v>1</v>
      </c>
    </row>
    <row r="65" spans="3:34">
      <c r="C65" s="2401" t="s">
        <v>2766</v>
      </c>
      <c r="D65" s="557" t="s">
        <v>2193</v>
      </c>
      <c r="E65" s="1463" t="s">
        <v>2769</v>
      </c>
      <c r="F65" s="2228">
        <v>911401898182</v>
      </c>
      <c r="G65" s="764">
        <v>8719514548183</v>
      </c>
      <c r="H65" s="755" t="s">
        <v>2570</v>
      </c>
      <c r="I65" s="530" t="s">
        <v>595</v>
      </c>
      <c r="J65" s="324">
        <v>10.199999999999999</v>
      </c>
      <c r="K65" s="1075">
        <v>950</v>
      </c>
      <c r="L65" s="271">
        <v>4000</v>
      </c>
      <c r="M65" s="338">
        <v>50000</v>
      </c>
      <c r="N65" s="388">
        <v>5</v>
      </c>
      <c r="O65" s="272"/>
      <c r="P65" s="968">
        <v>1255</v>
      </c>
      <c r="Q65" s="508"/>
      <c r="R65" s="1721" t="s">
        <v>48</v>
      </c>
      <c r="S65" s="272" t="s">
        <v>3033</v>
      </c>
      <c r="T65" s="272" t="s">
        <v>3023</v>
      </c>
      <c r="U65" s="272"/>
      <c r="V65" s="272" t="s">
        <v>121</v>
      </c>
      <c r="W65" s="291" t="s">
        <v>198</v>
      </c>
      <c r="X65" s="291">
        <v>93</v>
      </c>
      <c r="Y65" s="271">
        <v>95</v>
      </c>
      <c r="Z65" s="271">
        <v>95</v>
      </c>
      <c r="AA65" s="271">
        <v>60</v>
      </c>
      <c r="AB65" s="272" t="s">
        <v>133</v>
      </c>
      <c r="AC65" s="342" t="s">
        <v>3079</v>
      </c>
      <c r="AD65" s="271"/>
      <c r="AE65" s="2545">
        <v>871951454818399</v>
      </c>
      <c r="AF65" s="271">
        <v>1</v>
      </c>
      <c r="AG65" s="271" t="s">
        <v>113</v>
      </c>
      <c r="AH65" s="2779">
        <v>1</v>
      </c>
    </row>
    <row r="66" spans="3:34">
      <c r="C66" s="2401" t="s">
        <v>2766</v>
      </c>
      <c r="D66" s="557" t="s">
        <v>2193</v>
      </c>
      <c r="E66" s="1463" t="s">
        <v>2769</v>
      </c>
      <c r="F66" s="2228">
        <v>911401898282</v>
      </c>
      <c r="G66" s="764">
        <v>8719514548190</v>
      </c>
      <c r="H66" s="755" t="s">
        <v>2571</v>
      </c>
      <c r="I66" s="530" t="s">
        <v>595</v>
      </c>
      <c r="J66" s="324">
        <v>12.3</v>
      </c>
      <c r="K66" s="1075">
        <v>1280</v>
      </c>
      <c r="L66" s="271">
        <v>3000</v>
      </c>
      <c r="M66" s="338">
        <v>50000</v>
      </c>
      <c r="N66" s="388">
        <v>5</v>
      </c>
      <c r="O66" s="272"/>
      <c r="P66" s="968">
        <v>1380</v>
      </c>
      <c r="Q66" s="508"/>
      <c r="R66" s="1721" t="s">
        <v>48</v>
      </c>
      <c r="S66" s="272" t="s">
        <v>3033</v>
      </c>
      <c r="T66" s="272" t="s">
        <v>3024</v>
      </c>
      <c r="U66" s="272"/>
      <c r="V66" s="272" t="s">
        <v>147</v>
      </c>
      <c r="W66" s="291" t="s">
        <v>198</v>
      </c>
      <c r="X66" s="291">
        <v>104</v>
      </c>
      <c r="Y66" s="271">
        <v>95</v>
      </c>
      <c r="Z66" s="271">
        <v>95</v>
      </c>
      <c r="AA66" s="271">
        <v>60</v>
      </c>
      <c r="AB66" s="272" t="s">
        <v>133</v>
      </c>
      <c r="AC66" s="342" t="s">
        <v>3079</v>
      </c>
      <c r="AD66" s="271"/>
      <c r="AE66" s="2545">
        <v>871951454819099</v>
      </c>
      <c r="AF66" s="271">
        <v>1</v>
      </c>
      <c r="AG66" s="271" t="s">
        <v>113</v>
      </c>
      <c r="AH66" s="2779">
        <v>1</v>
      </c>
    </row>
    <row r="67" spans="3:34">
      <c r="C67" s="2395" t="s">
        <v>2766</v>
      </c>
      <c r="D67" s="834" t="s">
        <v>2193</v>
      </c>
      <c r="E67" s="1483" t="s">
        <v>2769</v>
      </c>
      <c r="F67" s="2226">
        <v>911401898482</v>
      </c>
      <c r="G67" s="836">
        <v>8719514548213</v>
      </c>
      <c r="H67" s="837" t="s">
        <v>2572</v>
      </c>
      <c r="I67" s="838" t="s">
        <v>595</v>
      </c>
      <c r="J67" s="431">
        <v>12.3</v>
      </c>
      <c r="K67" s="1077">
        <v>1320</v>
      </c>
      <c r="L67" s="273">
        <v>4000</v>
      </c>
      <c r="M67" s="274">
        <v>50000</v>
      </c>
      <c r="N67" s="274">
        <v>5</v>
      </c>
      <c r="O67" s="431"/>
      <c r="P67" s="969">
        <v>1380</v>
      </c>
      <c r="Q67" s="508"/>
      <c r="R67" s="1712" t="s">
        <v>48</v>
      </c>
      <c r="S67" s="431" t="s">
        <v>3033</v>
      </c>
      <c r="T67" s="431" t="s">
        <v>3024</v>
      </c>
      <c r="U67" s="431"/>
      <c r="V67" s="431" t="s">
        <v>121</v>
      </c>
      <c r="W67" s="284" t="s">
        <v>198</v>
      </c>
      <c r="X67" s="284">
        <v>107</v>
      </c>
      <c r="Y67" s="273">
        <v>95</v>
      </c>
      <c r="Z67" s="273">
        <v>95</v>
      </c>
      <c r="AA67" s="273">
        <v>60</v>
      </c>
      <c r="AB67" s="431" t="s">
        <v>133</v>
      </c>
      <c r="AC67" s="284" t="s">
        <v>3079</v>
      </c>
      <c r="AD67" s="273"/>
      <c r="AE67" s="2549">
        <v>871951454821399</v>
      </c>
      <c r="AF67" s="273">
        <v>1</v>
      </c>
      <c r="AG67" s="273" t="s">
        <v>113</v>
      </c>
      <c r="AH67" s="2780">
        <v>1</v>
      </c>
    </row>
    <row r="68" spans="3:34">
      <c r="C68" s="2471" t="s">
        <v>2766</v>
      </c>
      <c r="D68" s="832" t="s">
        <v>2193</v>
      </c>
      <c r="E68" s="1490" t="s">
        <v>2769</v>
      </c>
      <c r="F68" s="2222">
        <v>911401897582</v>
      </c>
      <c r="G68" s="764">
        <v>8719514548121</v>
      </c>
      <c r="H68" s="755" t="s">
        <v>2522</v>
      </c>
      <c r="I68" s="840" t="s">
        <v>595</v>
      </c>
      <c r="J68" s="433">
        <v>7.2</v>
      </c>
      <c r="K68" s="1090">
        <v>680</v>
      </c>
      <c r="L68" s="271">
        <v>3000</v>
      </c>
      <c r="M68" s="388">
        <v>50000</v>
      </c>
      <c r="N68" s="388">
        <v>5</v>
      </c>
      <c r="O68" s="324"/>
      <c r="P68" s="956">
        <v>1240</v>
      </c>
      <c r="Q68" s="508"/>
      <c r="R68" s="1711" t="s">
        <v>48</v>
      </c>
      <c r="S68" s="324" t="s">
        <v>3033</v>
      </c>
      <c r="T68" s="324" t="s">
        <v>3022</v>
      </c>
      <c r="U68" s="324"/>
      <c r="V68" s="324" t="s">
        <v>147</v>
      </c>
      <c r="W68" s="291" t="s">
        <v>198</v>
      </c>
      <c r="X68" s="291">
        <v>94</v>
      </c>
      <c r="Y68" s="271">
        <v>95</v>
      </c>
      <c r="Z68" s="271">
        <v>95</v>
      </c>
      <c r="AA68" s="271">
        <v>60</v>
      </c>
      <c r="AB68" s="324" t="s">
        <v>133</v>
      </c>
      <c r="AC68" s="342" t="s">
        <v>3079</v>
      </c>
      <c r="AD68" s="271"/>
      <c r="AE68" s="2545">
        <v>871951454812199</v>
      </c>
      <c r="AF68" s="271">
        <v>1</v>
      </c>
      <c r="AG68" s="271" t="s">
        <v>113</v>
      </c>
      <c r="AH68" s="2779">
        <v>1</v>
      </c>
    </row>
    <row r="69" spans="3:34">
      <c r="C69" s="2401" t="s">
        <v>2766</v>
      </c>
      <c r="D69" s="557" t="s">
        <v>2193</v>
      </c>
      <c r="E69" s="1463" t="s">
        <v>2769</v>
      </c>
      <c r="F69" s="2222">
        <v>911401897782</v>
      </c>
      <c r="G69" s="764">
        <v>8719514548145</v>
      </c>
      <c r="H69" s="755" t="s">
        <v>2523</v>
      </c>
      <c r="I69" s="660" t="s">
        <v>595</v>
      </c>
      <c r="J69" s="347">
        <v>7.2</v>
      </c>
      <c r="K69" s="1075">
        <v>720</v>
      </c>
      <c r="L69" s="271">
        <v>4000</v>
      </c>
      <c r="M69" s="338">
        <v>50000</v>
      </c>
      <c r="N69" s="388">
        <v>5</v>
      </c>
      <c r="O69" s="272"/>
      <c r="P69" s="956">
        <v>1240</v>
      </c>
      <c r="Q69" s="508"/>
      <c r="R69" s="1721" t="s">
        <v>48</v>
      </c>
      <c r="S69" s="272" t="s">
        <v>3033</v>
      </c>
      <c r="T69" s="272" t="s">
        <v>3022</v>
      </c>
      <c r="U69" s="272"/>
      <c r="V69" s="272" t="s">
        <v>121</v>
      </c>
      <c r="W69" s="291" t="s">
        <v>198</v>
      </c>
      <c r="X69" s="291">
        <v>100</v>
      </c>
      <c r="Y69" s="271">
        <v>95</v>
      </c>
      <c r="Z69" s="271">
        <v>95</v>
      </c>
      <c r="AA69" s="271">
        <v>60</v>
      </c>
      <c r="AB69" s="272" t="s">
        <v>133</v>
      </c>
      <c r="AC69" s="342" t="s">
        <v>3079</v>
      </c>
      <c r="AD69" s="271"/>
      <c r="AE69" s="2545">
        <v>871951454814599</v>
      </c>
      <c r="AF69" s="271">
        <v>1</v>
      </c>
      <c r="AG69" s="271" t="s">
        <v>113</v>
      </c>
      <c r="AH69" s="2779">
        <v>1</v>
      </c>
    </row>
    <row r="70" spans="3:34">
      <c r="C70" s="2401" t="s">
        <v>2766</v>
      </c>
      <c r="D70" s="557" t="s">
        <v>2193</v>
      </c>
      <c r="E70" s="1463" t="s">
        <v>2769</v>
      </c>
      <c r="F70" s="2222">
        <v>911401898082</v>
      </c>
      <c r="G70" s="764">
        <v>8719514548176</v>
      </c>
      <c r="H70" s="755" t="s">
        <v>2524</v>
      </c>
      <c r="I70" s="660" t="s">
        <v>595</v>
      </c>
      <c r="J70" s="347">
        <v>10.199999999999999</v>
      </c>
      <c r="K70" s="1075">
        <v>900</v>
      </c>
      <c r="L70" s="271">
        <v>3000</v>
      </c>
      <c r="M70" s="338">
        <v>50000</v>
      </c>
      <c r="N70" s="388">
        <v>5</v>
      </c>
      <c r="O70" s="272"/>
      <c r="P70" s="956">
        <v>1300</v>
      </c>
      <c r="Q70" s="508"/>
      <c r="R70" s="1721" t="s">
        <v>48</v>
      </c>
      <c r="S70" s="272" t="s">
        <v>3033</v>
      </c>
      <c r="T70" s="272" t="s">
        <v>3023</v>
      </c>
      <c r="U70" s="272"/>
      <c r="V70" s="272" t="s">
        <v>147</v>
      </c>
      <c r="W70" s="291" t="s">
        <v>198</v>
      </c>
      <c r="X70" s="291">
        <v>88</v>
      </c>
      <c r="Y70" s="271">
        <v>95</v>
      </c>
      <c r="Z70" s="271">
        <v>95</v>
      </c>
      <c r="AA70" s="271">
        <v>60</v>
      </c>
      <c r="AB70" s="272" t="s">
        <v>133</v>
      </c>
      <c r="AC70" s="342" t="s">
        <v>3079</v>
      </c>
      <c r="AD70" s="271"/>
      <c r="AE70" s="2545">
        <v>871951454817699</v>
      </c>
      <c r="AF70" s="271">
        <v>1</v>
      </c>
      <c r="AG70" s="271" t="s">
        <v>113</v>
      </c>
      <c r="AH70" s="2779">
        <v>1</v>
      </c>
    </row>
    <row r="71" spans="3:34">
      <c r="C71" s="2401" t="s">
        <v>2766</v>
      </c>
      <c r="D71" s="557" t="s">
        <v>2193</v>
      </c>
      <c r="E71" s="1463" t="s">
        <v>2769</v>
      </c>
      <c r="F71" s="2222">
        <v>911401810384</v>
      </c>
      <c r="G71" s="764">
        <v>8719514938182</v>
      </c>
      <c r="H71" s="755" t="s">
        <v>2525</v>
      </c>
      <c r="I71" s="660" t="s">
        <v>595</v>
      </c>
      <c r="J71" s="347">
        <v>10.199999999999999</v>
      </c>
      <c r="K71" s="1075">
        <v>950</v>
      </c>
      <c r="L71" s="271">
        <v>4000</v>
      </c>
      <c r="M71" s="338">
        <v>50000</v>
      </c>
      <c r="N71" s="388">
        <v>5</v>
      </c>
      <c r="O71" s="272"/>
      <c r="P71" s="956">
        <v>1300</v>
      </c>
      <c r="Q71" s="508"/>
      <c r="R71" s="1721" t="s">
        <v>48</v>
      </c>
      <c r="S71" s="272" t="s">
        <v>3033</v>
      </c>
      <c r="T71" s="272" t="s">
        <v>3023</v>
      </c>
      <c r="U71" s="272"/>
      <c r="V71" s="272" t="s">
        <v>121</v>
      </c>
      <c r="W71" s="291" t="s">
        <v>198</v>
      </c>
      <c r="X71" s="291">
        <v>93</v>
      </c>
      <c r="Y71" s="271">
        <v>95</v>
      </c>
      <c r="Z71" s="271">
        <v>95</v>
      </c>
      <c r="AA71" s="271">
        <v>60</v>
      </c>
      <c r="AB71" s="272" t="s">
        <v>133</v>
      </c>
      <c r="AC71" s="342" t="s">
        <v>3079</v>
      </c>
      <c r="AD71" s="271"/>
      <c r="AE71" s="2545">
        <v>871951493818299</v>
      </c>
      <c r="AF71" s="271">
        <v>1</v>
      </c>
      <c r="AG71" s="271" t="s">
        <v>113</v>
      </c>
      <c r="AH71" s="2779">
        <v>1</v>
      </c>
    </row>
    <row r="72" spans="3:34">
      <c r="C72" s="2401" t="s">
        <v>2766</v>
      </c>
      <c r="D72" s="557" t="s">
        <v>2193</v>
      </c>
      <c r="E72" s="1463" t="s">
        <v>2769</v>
      </c>
      <c r="F72" s="2229">
        <v>911401898382</v>
      </c>
      <c r="G72" s="763">
        <v>8719514548206</v>
      </c>
      <c r="H72" s="758" t="s">
        <v>2526</v>
      </c>
      <c r="I72" s="660" t="s">
        <v>595</v>
      </c>
      <c r="J72" s="347">
        <v>12.3</v>
      </c>
      <c r="K72" s="1075">
        <v>1280</v>
      </c>
      <c r="L72" s="271">
        <v>3000</v>
      </c>
      <c r="M72" s="338">
        <v>50000</v>
      </c>
      <c r="N72" s="338">
        <v>5</v>
      </c>
      <c r="O72" s="272"/>
      <c r="P72" s="970">
        <v>1480</v>
      </c>
      <c r="Q72" s="508"/>
      <c r="R72" s="1721" t="s">
        <v>48</v>
      </c>
      <c r="S72" s="272" t="s">
        <v>3033</v>
      </c>
      <c r="T72" s="272" t="s">
        <v>3024</v>
      </c>
      <c r="U72" s="272"/>
      <c r="V72" s="272" t="s">
        <v>147</v>
      </c>
      <c r="W72" s="291" t="s">
        <v>198</v>
      </c>
      <c r="X72" s="291">
        <v>104</v>
      </c>
      <c r="Y72" s="271">
        <v>95</v>
      </c>
      <c r="Z72" s="271">
        <v>95</v>
      </c>
      <c r="AA72" s="271">
        <v>60</v>
      </c>
      <c r="AB72" s="272" t="s">
        <v>133</v>
      </c>
      <c r="AC72" s="341" t="s">
        <v>3079</v>
      </c>
      <c r="AD72" s="271"/>
      <c r="AE72" s="2544">
        <v>871951454820699</v>
      </c>
      <c r="AF72" s="271">
        <v>1</v>
      </c>
      <c r="AG72" s="271" t="s">
        <v>113</v>
      </c>
      <c r="AH72" s="2779">
        <v>1</v>
      </c>
    </row>
    <row r="73" spans="3:34">
      <c r="C73" s="2395" t="s">
        <v>2766</v>
      </c>
      <c r="D73" s="834" t="s">
        <v>2193</v>
      </c>
      <c r="E73" s="1483" t="s">
        <v>2769</v>
      </c>
      <c r="F73" s="2230">
        <v>911401810484</v>
      </c>
      <c r="G73" s="767">
        <v>8719514938199</v>
      </c>
      <c r="H73" s="768" t="s">
        <v>2527</v>
      </c>
      <c r="I73" s="770" t="s">
        <v>595</v>
      </c>
      <c r="J73" s="432">
        <v>12.3</v>
      </c>
      <c r="K73" s="1077">
        <v>1320</v>
      </c>
      <c r="L73" s="273">
        <v>4000</v>
      </c>
      <c r="M73" s="429">
        <v>50000</v>
      </c>
      <c r="N73" s="438">
        <v>5</v>
      </c>
      <c r="O73" s="431"/>
      <c r="P73" s="964">
        <v>1480</v>
      </c>
      <c r="Q73" s="508"/>
      <c r="R73" s="1712" t="s">
        <v>48</v>
      </c>
      <c r="S73" s="431" t="s">
        <v>3033</v>
      </c>
      <c r="T73" s="431" t="s">
        <v>3024</v>
      </c>
      <c r="U73" s="431"/>
      <c r="V73" s="431" t="s">
        <v>121</v>
      </c>
      <c r="W73" s="284" t="s">
        <v>198</v>
      </c>
      <c r="X73" s="284">
        <v>107</v>
      </c>
      <c r="Y73" s="273">
        <v>95</v>
      </c>
      <c r="Z73" s="273">
        <v>95</v>
      </c>
      <c r="AA73" s="273">
        <v>60</v>
      </c>
      <c r="AB73" s="431" t="s">
        <v>133</v>
      </c>
      <c r="AC73" s="1197" t="s">
        <v>3079</v>
      </c>
      <c r="AD73" s="273"/>
      <c r="AE73" s="2550">
        <v>871951493819999</v>
      </c>
      <c r="AF73" s="273">
        <v>1</v>
      </c>
      <c r="AG73" s="273" t="s">
        <v>113</v>
      </c>
      <c r="AH73" s="2780">
        <v>1</v>
      </c>
    </row>
    <row r="74" spans="3:34">
      <c r="C74" s="2396" t="s">
        <v>2766</v>
      </c>
      <c r="D74" s="1395" t="s">
        <v>2193</v>
      </c>
      <c r="E74" s="1501" t="s">
        <v>2769</v>
      </c>
      <c r="F74" s="2397">
        <v>929002670132</v>
      </c>
      <c r="G74" s="3095">
        <v>8719514331273</v>
      </c>
      <c r="H74" s="3096" t="s">
        <v>584</v>
      </c>
      <c r="I74" s="1611" t="s">
        <v>583</v>
      </c>
      <c r="J74" s="1612">
        <v>6</v>
      </c>
      <c r="K74" s="2411">
        <v>500</v>
      </c>
      <c r="L74" s="2412">
        <v>4000</v>
      </c>
      <c r="M74" s="1571">
        <v>35000</v>
      </c>
      <c r="N74" s="1941">
        <v>5</v>
      </c>
      <c r="O74" s="2410"/>
      <c r="P74" s="2013">
        <v>380</v>
      </c>
      <c r="Q74" s="508"/>
      <c r="R74" s="2118" t="s">
        <v>48</v>
      </c>
      <c r="S74" s="1429" t="s">
        <v>104</v>
      </c>
      <c r="T74" s="1429" t="s">
        <v>3003</v>
      </c>
      <c r="U74" s="1429"/>
      <c r="V74" s="1429" t="s">
        <v>121</v>
      </c>
      <c r="W74" s="2049" t="s">
        <v>198</v>
      </c>
      <c r="X74" s="2049">
        <v>83</v>
      </c>
      <c r="Y74" s="1044">
        <v>80</v>
      </c>
      <c r="Z74" s="1044">
        <v>80</v>
      </c>
      <c r="AA74" s="1044">
        <v>55</v>
      </c>
      <c r="AB74" s="1429" t="s">
        <v>133</v>
      </c>
      <c r="AC74" s="1176">
        <v>80</v>
      </c>
      <c r="AD74" s="1044"/>
      <c r="AE74" s="2536">
        <v>871951433127300</v>
      </c>
      <c r="AF74" s="1044">
        <v>1</v>
      </c>
      <c r="AG74" s="1044" t="s">
        <v>113</v>
      </c>
      <c r="AH74" s="2777">
        <v>0.5</v>
      </c>
    </row>
    <row r="75" spans="3:34">
      <c r="C75" s="2471" t="s">
        <v>2766</v>
      </c>
      <c r="D75" s="832" t="s">
        <v>2193</v>
      </c>
      <c r="E75" s="1490" t="s">
        <v>2769</v>
      </c>
      <c r="F75" s="2265">
        <v>929003322502</v>
      </c>
      <c r="G75" s="197">
        <v>8720169208827</v>
      </c>
      <c r="H75" s="29" t="s">
        <v>585</v>
      </c>
      <c r="I75" s="112" t="s">
        <v>2424</v>
      </c>
      <c r="J75" s="382">
        <v>6</v>
      </c>
      <c r="K75" s="421">
        <v>550</v>
      </c>
      <c r="L75" s="271" t="s">
        <v>3700</v>
      </c>
      <c r="M75" s="421">
        <v>50000</v>
      </c>
      <c r="N75" s="364">
        <v>5</v>
      </c>
      <c r="O75" s="324"/>
      <c r="P75" s="3232">
        <v>515</v>
      </c>
      <c r="Q75" s="508"/>
      <c r="R75" s="1711" t="s">
        <v>560</v>
      </c>
      <c r="S75" s="324" t="s">
        <v>3035</v>
      </c>
      <c r="T75" s="324" t="s">
        <v>3003</v>
      </c>
      <c r="U75" s="324"/>
      <c r="V75" s="324" t="s">
        <v>3002</v>
      </c>
      <c r="W75" s="291" t="s">
        <v>198</v>
      </c>
      <c r="X75" s="291">
        <v>91</v>
      </c>
      <c r="Y75" s="271">
        <v>89</v>
      </c>
      <c r="Z75" s="271">
        <v>89</v>
      </c>
      <c r="AA75" s="271">
        <v>43</v>
      </c>
      <c r="AB75" s="324" t="s">
        <v>133</v>
      </c>
      <c r="AC75" s="342">
        <v>80</v>
      </c>
      <c r="AD75" s="271"/>
      <c r="AE75" s="1503">
        <v>872016920882700</v>
      </c>
      <c r="AF75" s="271">
        <v>1</v>
      </c>
      <c r="AG75" s="271" t="s">
        <v>113</v>
      </c>
      <c r="AH75" s="2779">
        <v>0.5</v>
      </c>
    </row>
    <row r="76" spans="3:34">
      <c r="C76" s="2401" t="s">
        <v>2766</v>
      </c>
      <c r="D76" s="557" t="s">
        <v>2193</v>
      </c>
      <c r="E76" s="1463" t="s">
        <v>2769</v>
      </c>
      <c r="F76" s="148">
        <v>929003322602</v>
      </c>
      <c r="G76" s="198">
        <v>8720169208841</v>
      </c>
      <c r="H76" s="199" t="s">
        <v>586</v>
      </c>
      <c r="I76" s="52" t="s">
        <v>2425</v>
      </c>
      <c r="J76" s="347">
        <v>6</v>
      </c>
      <c r="K76" s="1075">
        <v>550</v>
      </c>
      <c r="L76" s="271" t="s">
        <v>3700</v>
      </c>
      <c r="M76" s="338">
        <v>50000</v>
      </c>
      <c r="N76" s="364">
        <v>5</v>
      </c>
      <c r="O76" s="324"/>
      <c r="P76" s="3232">
        <v>515</v>
      </c>
      <c r="Q76" s="508"/>
      <c r="R76" s="1711" t="s">
        <v>560</v>
      </c>
      <c r="S76" s="324" t="s">
        <v>3035</v>
      </c>
      <c r="T76" s="324" t="s">
        <v>3003</v>
      </c>
      <c r="U76" s="324"/>
      <c r="V76" s="324" t="s">
        <v>3002</v>
      </c>
      <c r="W76" s="291" t="s">
        <v>198</v>
      </c>
      <c r="X76" s="291">
        <v>91</v>
      </c>
      <c r="Y76" s="271">
        <v>89</v>
      </c>
      <c r="Z76" s="271">
        <v>89</v>
      </c>
      <c r="AA76" s="271">
        <v>43</v>
      </c>
      <c r="AB76" s="324" t="s">
        <v>133</v>
      </c>
      <c r="AC76" s="342">
        <v>80</v>
      </c>
      <c r="AD76" s="271"/>
      <c r="AE76" s="1282">
        <v>872016920884100</v>
      </c>
      <c r="AF76" s="271">
        <v>1</v>
      </c>
      <c r="AG76" s="271" t="s">
        <v>113</v>
      </c>
      <c r="AH76" s="2779">
        <v>0.5</v>
      </c>
    </row>
    <row r="77" spans="3:34">
      <c r="C77" s="2401" t="s">
        <v>2766</v>
      </c>
      <c r="D77" s="557" t="s">
        <v>2193</v>
      </c>
      <c r="E77" s="1463" t="s">
        <v>2769</v>
      </c>
      <c r="F77" s="148">
        <v>929003322702</v>
      </c>
      <c r="G77" s="198">
        <v>8720169208865</v>
      </c>
      <c r="H77" s="40" t="s">
        <v>587</v>
      </c>
      <c r="I77" s="52" t="s">
        <v>2426</v>
      </c>
      <c r="J77" s="347">
        <v>6</v>
      </c>
      <c r="K77" s="1075">
        <v>550</v>
      </c>
      <c r="L77" s="271" t="s">
        <v>3700</v>
      </c>
      <c r="M77" s="338">
        <v>50000</v>
      </c>
      <c r="N77" s="364">
        <v>5</v>
      </c>
      <c r="O77" s="324"/>
      <c r="P77" s="3232">
        <v>515</v>
      </c>
      <c r="Q77" s="508"/>
      <c r="R77" s="1711" t="s">
        <v>560</v>
      </c>
      <c r="S77" s="324" t="s">
        <v>3035</v>
      </c>
      <c r="T77" s="324" t="s">
        <v>3003</v>
      </c>
      <c r="U77" s="324"/>
      <c r="V77" s="324" t="s">
        <v>3002</v>
      </c>
      <c r="W77" s="291" t="s">
        <v>198</v>
      </c>
      <c r="X77" s="291">
        <v>91</v>
      </c>
      <c r="Y77" s="271">
        <v>89</v>
      </c>
      <c r="Z77" s="271">
        <v>89</v>
      </c>
      <c r="AA77" s="271">
        <v>43</v>
      </c>
      <c r="AB77" s="324" t="s">
        <v>133</v>
      </c>
      <c r="AC77" s="342">
        <v>80</v>
      </c>
      <c r="AD77" s="271"/>
      <c r="AE77" s="1282">
        <v>872016920886500</v>
      </c>
      <c r="AF77" s="271">
        <v>1</v>
      </c>
      <c r="AG77" s="271" t="s">
        <v>113</v>
      </c>
      <c r="AH77" s="2779">
        <v>0.5</v>
      </c>
    </row>
    <row r="78" spans="3:34">
      <c r="C78" s="2395" t="s">
        <v>2766</v>
      </c>
      <c r="D78" s="834" t="s">
        <v>2193</v>
      </c>
      <c r="E78" s="1483" t="s">
        <v>2769</v>
      </c>
      <c r="F78" s="184">
        <v>929003322802</v>
      </c>
      <c r="G78" s="222">
        <v>8720169208889</v>
      </c>
      <c r="H78" s="219" t="s">
        <v>588</v>
      </c>
      <c r="I78" s="54" t="s">
        <v>2427</v>
      </c>
      <c r="J78" s="432">
        <v>6</v>
      </c>
      <c r="K78" s="1077">
        <v>550</v>
      </c>
      <c r="L78" s="273" t="s">
        <v>3700</v>
      </c>
      <c r="M78" s="429">
        <v>50000</v>
      </c>
      <c r="N78" s="428">
        <v>5</v>
      </c>
      <c r="O78" s="431"/>
      <c r="P78" s="3235">
        <v>515</v>
      </c>
      <c r="Q78" s="508"/>
      <c r="R78" s="1712" t="s">
        <v>560</v>
      </c>
      <c r="S78" s="431" t="s">
        <v>3035</v>
      </c>
      <c r="T78" s="431" t="s">
        <v>3003</v>
      </c>
      <c r="U78" s="431"/>
      <c r="V78" s="431" t="s">
        <v>3002</v>
      </c>
      <c r="W78" s="284" t="s">
        <v>198</v>
      </c>
      <c r="X78" s="284">
        <v>91</v>
      </c>
      <c r="Y78" s="273">
        <v>89</v>
      </c>
      <c r="Z78" s="273">
        <v>89</v>
      </c>
      <c r="AA78" s="273">
        <v>43</v>
      </c>
      <c r="AB78" s="431" t="s">
        <v>133</v>
      </c>
      <c r="AC78" s="456">
        <v>80</v>
      </c>
      <c r="AD78" s="273"/>
      <c r="AE78" s="559">
        <v>872016920888900</v>
      </c>
      <c r="AF78" s="273">
        <v>1</v>
      </c>
      <c r="AG78" s="273" t="s">
        <v>113</v>
      </c>
      <c r="AH78" s="2780">
        <v>0.5</v>
      </c>
    </row>
    <row r="79" spans="3:34">
      <c r="C79" s="2471" t="s">
        <v>2766</v>
      </c>
      <c r="D79" s="832" t="s">
        <v>2193</v>
      </c>
      <c r="E79" s="1490"/>
      <c r="F79" s="187">
        <v>929003322902</v>
      </c>
      <c r="G79" s="224">
        <v>8720169208902</v>
      </c>
      <c r="H79" s="897" t="s">
        <v>589</v>
      </c>
      <c r="I79" s="225" t="s">
        <v>590</v>
      </c>
      <c r="J79" s="2035"/>
      <c r="K79" s="1086"/>
      <c r="L79" s="831"/>
      <c r="M79" s="388"/>
      <c r="N79" s="364">
        <v>5</v>
      </c>
      <c r="O79" s="831"/>
      <c r="P79" s="3232">
        <v>70</v>
      </c>
      <c r="Q79" s="508"/>
      <c r="R79" s="1719"/>
      <c r="S79" s="831"/>
      <c r="T79" s="831"/>
      <c r="U79" s="831"/>
      <c r="V79" s="831"/>
      <c r="W79" s="2020"/>
      <c r="X79" s="2020"/>
      <c r="Y79" s="831">
        <v>89</v>
      </c>
      <c r="Z79" s="831">
        <v>89</v>
      </c>
      <c r="AA79" s="831">
        <v>3.3</v>
      </c>
      <c r="AB79" s="831"/>
      <c r="AC79" s="342"/>
      <c r="AD79" s="831"/>
      <c r="AE79" s="831">
        <v>872016920890200</v>
      </c>
      <c r="AF79" s="831">
        <v>1</v>
      </c>
      <c r="AG79" s="831" t="s">
        <v>113</v>
      </c>
      <c r="AH79" s="2788">
        <v>0</v>
      </c>
    </row>
    <row r="80" spans="3:34">
      <c r="C80" s="2395" t="s">
        <v>2766</v>
      </c>
      <c r="D80" s="834" t="s">
        <v>2193</v>
      </c>
      <c r="E80" s="1483"/>
      <c r="F80" s="184">
        <v>929003323002</v>
      </c>
      <c r="G80" s="201">
        <v>8720169208926</v>
      </c>
      <c r="H80" s="828" t="s">
        <v>591</v>
      </c>
      <c r="I80" s="863" t="s">
        <v>592</v>
      </c>
      <c r="J80" s="905"/>
      <c r="K80" s="1085"/>
      <c r="L80" s="1667"/>
      <c r="M80" s="429"/>
      <c r="N80" s="454">
        <v>5</v>
      </c>
      <c r="O80" s="1667"/>
      <c r="P80" s="3235">
        <v>70</v>
      </c>
      <c r="Q80" s="508"/>
      <c r="R80" s="1720"/>
      <c r="S80" s="1667"/>
      <c r="T80" s="1667"/>
      <c r="U80" s="1667"/>
      <c r="V80" s="1667"/>
      <c r="W80" s="2021"/>
      <c r="X80" s="2021"/>
      <c r="Y80" s="1667">
        <v>89</v>
      </c>
      <c r="Z80" s="1667">
        <v>89</v>
      </c>
      <c r="AA80" s="1667">
        <v>3.3</v>
      </c>
      <c r="AB80" s="1667"/>
      <c r="AC80" s="1197"/>
      <c r="AD80" s="1667"/>
      <c r="AE80" s="1687">
        <v>872016920892600</v>
      </c>
      <c r="AF80" s="1667">
        <v>1</v>
      </c>
      <c r="AG80" s="1667" t="s">
        <v>113</v>
      </c>
      <c r="AH80" s="2789">
        <v>0</v>
      </c>
    </row>
    <row r="81" spans="3:34">
      <c r="C81" s="2394" t="s">
        <v>2766</v>
      </c>
      <c r="D81" s="1461" t="s">
        <v>2193</v>
      </c>
      <c r="E81" s="1462" t="s">
        <v>2769</v>
      </c>
      <c r="F81" s="56">
        <v>912401483504</v>
      </c>
      <c r="G81" s="197">
        <v>8718699798895</v>
      </c>
      <c r="H81" s="29" t="s">
        <v>2286</v>
      </c>
      <c r="I81" s="610" t="s">
        <v>2313</v>
      </c>
      <c r="J81" s="1553">
        <v>2</v>
      </c>
      <c r="K81" s="1578">
        <v>135</v>
      </c>
      <c r="L81" s="1503">
        <v>6500</v>
      </c>
      <c r="M81" s="1494">
        <v>100000</v>
      </c>
      <c r="N81" s="400">
        <v>5</v>
      </c>
      <c r="O81" s="1553"/>
      <c r="P81" s="967">
        <v>1250</v>
      </c>
      <c r="Q81" s="508"/>
      <c r="R81" s="2402" t="s">
        <v>2091</v>
      </c>
      <c r="S81" s="1553" t="s">
        <v>104</v>
      </c>
      <c r="T81" s="1553" t="s">
        <v>3082</v>
      </c>
      <c r="U81" s="1553"/>
      <c r="V81" s="1553" t="s">
        <v>150</v>
      </c>
      <c r="W81" s="1673" t="s">
        <v>198</v>
      </c>
      <c r="X81" s="1673">
        <v>67</v>
      </c>
      <c r="Y81" s="1503">
        <v>50</v>
      </c>
      <c r="Z81" s="1503">
        <v>50</v>
      </c>
      <c r="AA81" s="1503">
        <v>27</v>
      </c>
      <c r="AB81" s="1553" t="s">
        <v>113</v>
      </c>
      <c r="AC81" s="360" t="s">
        <v>3079</v>
      </c>
      <c r="AD81" s="1503"/>
      <c r="AE81" s="1503">
        <v>871869979889500</v>
      </c>
      <c r="AF81" s="1503">
        <v>1</v>
      </c>
      <c r="AG81" s="1503" t="s">
        <v>113</v>
      </c>
      <c r="AH81" s="2792">
        <v>0.5</v>
      </c>
    </row>
    <row r="82" spans="3:34">
      <c r="C82" s="2401" t="s">
        <v>2766</v>
      </c>
      <c r="D82" s="557" t="s">
        <v>2193</v>
      </c>
      <c r="E82" s="1463" t="s">
        <v>2769</v>
      </c>
      <c r="F82" s="51">
        <v>912401483505</v>
      </c>
      <c r="G82" s="198">
        <v>8718699798901</v>
      </c>
      <c r="H82" s="40" t="s">
        <v>2287</v>
      </c>
      <c r="I82" s="52" t="s">
        <v>2314</v>
      </c>
      <c r="J82" s="556">
        <v>2</v>
      </c>
      <c r="K82" s="1091">
        <v>135</v>
      </c>
      <c r="L82" s="1282">
        <v>6500</v>
      </c>
      <c r="M82" s="420">
        <v>100000</v>
      </c>
      <c r="N82" s="340">
        <v>5</v>
      </c>
      <c r="O82" s="556"/>
      <c r="P82" s="968">
        <v>1000</v>
      </c>
      <c r="Q82" s="508"/>
      <c r="R82" s="1724" t="s">
        <v>2091</v>
      </c>
      <c r="S82" s="556" t="s">
        <v>104</v>
      </c>
      <c r="T82" s="556" t="s">
        <v>3082</v>
      </c>
      <c r="U82" s="556"/>
      <c r="V82" s="556" t="s">
        <v>150</v>
      </c>
      <c r="W82" s="1674" t="s">
        <v>198</v>
      </c>
      <c r="X82" s="1674">
        <v>67</v>
      </c>
      <c r="Y82" s="1282">
        <v>50</v>
      </c>
      <c r="Z82" s="1282">
        <v>50</v>
      </c>
      <c r="AA82" s="1282">
        <v>27</v>
      </c>
      <c r="AB82" s="556" t="s">
        <v>113</v>
      </c>
      <c r="AC82" s="341" t="s">
        <v>3079</v>
      </c>
      <c r="AD82" s="1282"/>
      <c r="AE82" s="1282">
        <v>871869979890100</v>
      </c>
      <c r="AF82" s="1282">
        <v>1</v>
      </c>
      <c r="AG82" s="1282" t="s">
        <v>113</v>
      </c>
      <c r="AH82" s="2793">
        <v>0.5</v>
      </c>
    </row>
    <row r="83" spans="3:34">
      <c r="C83" s="2401" t="s">
        <v>2766</v>
      </c>
      <c r="D83" s="557" t="s">
        <v>2193</v>
      </c>
      <c r="E83" s="1463" t="s">
        <v>2769</v>
      </c>
      <c r="F83" s="51">
        <v>912401483506</v>
      </c>
      <c r="G83" s="198">
        <v>8718699798918</v>
      </c>
      <c r="H83" s="40" t="s">
        <v>2288</v>
      </c>
      <c r="I83" s="242" t="s">
        <v>2306</v>
      </c>
      <c r="J83" s="556">
        <v>3</v>
      </c>
      <c r="K83" s="1091">
        <v>328</v>
      </c>
      <c r="L83" s="1282">
        <v>6500</v>
      </c>
      <c r="M83" s="420">
        <v>100000</v>
      </c>
      <c r="N83" s="340">
        <v>5</v>
      </c>
      <c r="O83" s="556"/>
      <c r="P83" s="968">
        <v>1750</v>
      </c>
      <c r="Q83" s="508"/>
      <c r="R83" s="1724" t="s">
        <v>891</v>
      </c>
      <c r="S83" s="556" t="s">
        <v>104</v>
      </c>
      <c r="T83" s="556" t="s">
        <v>3084</v>
      </c>
      <c r="U83" s="556"/>
      <c r="V83" s="556" t="s">
        <v>150</v>
      </c>
      <c r="W83" s="1674" t="s">
        <v>198</v>
      </c>
      <c r="X83" s="1674">
        <v>109</v>
      </c>
      <c r="Y83" s="1282">
        <v>95</v>
      </c>
      <c r="Z83" s="1282">
        <v>95</v>
      </c>
      <c r="AA83" s="1282">
        <v>33</v>
      </c>
      <c r="AB83" s="556" t="s">
        <v>113</v>
      </c>
      <c r="AC83" s="341" t="s">
        <v>3079</v>
      </c>
      <c r="AD83" s="1282"/>
      <c r="AE83" s="1282">
        <v>871869979891800</v>
      </c>
      <c r="AF83" s="1282">
        <v>1</v>
      </c>
      <c r="AG83" s="1282" t="s">
        <v>113</v>
      </c>
      <c r="AH83" s="2793">
        <v>1</v>
      </c>
    </row>
    <row r="84" spans="3:34">
      <c r="C84" s="2401" t="s">
        <v>2766</v>
      </c>
      <c r="D84" s="557" t="s">
        <v>2193</v>
      </c>
      <c r="E84" s="1463" t="s">
        <v>2769</v>
      </c>
      <c r="F84" s="51">
        <v>912401483507</v>
      </c>
      <c r="G84" s="198">
        <v>8718699798925</v>
      </c>
      <c r="H84" s="40" t="s">
        <v>2289</v>
      </c>
      <c r="I84" s="52" t="s">
        <v>2305</v>
      </c>
      <c r="J84" s="556">
        <v>2</v>
      </c>
      <c r="K84" s="1091">
        <v>273</v>
      </c>
      <c r="L84" s="1282">
        <v>6500</v>
      </c>
      <c r="M84" s="420">
        <v>100000</v>
      </c>
      <c r="N84" s="340">
        <v>5</v>
      </c>
      <c r="O84" s="556"/>
      <c r="P84" s="968">
        <v>1500</v>
      </c>
      <c r="Q84" s="508"/>
      <c r="R84" s="1724" t="s">
        <v>891</v>
      </c>
      <c r="S84" s="556" t="s">
        <v>49</v>
      </c>
      <c r="T84" s="556" t="s">
        <v>3084</v>
      </c>
      <c r="U84" s="556"/>
      <c r="V84" s="556" t="s">
        <v>150</v>
      </c>
      <c r="W84" s="1674" t="s">
        <v>198</v>
      </c>
      <c r="X84" s="1674">
        <v>136</v>
      </c>
      <c r="Y84" s="1282">
        <v>155</v>
      </c>
      <c r="Z84" s="1282">
        <v>155</v>
      </c>
      <c r="AA84" s="1282">
        <v>46</v>
      </c>
      <c r="AB84" s="556" t="s">
        <v>113</v>
      </c>
      <c r="AC84" s="341" t="s">
        <v>3079</v>
      </c>
      <c r="AD84" s="1282"/>
      <c r="AE84" s="1282">
        <v>871869979892500</v>
      </c>
      <c r="AF84" s="1282">
        <v>1</v>
      </c>
      <c r="AG84" s="1282" t="s">
        <v>113</v>
      </c>
      <c r="AH84" s="2793">
        <v>1</v>
      </c>
    </row>
    <row r="85" spans="3:34">
      <c r="C85" s="2395" t="s">
        <v>2766</v>
      </c>
      <c r="D85" s="834" t="s">
        <v>2193</v>
      </c>
      <c r="E85" s="1483" t="s">
        <v>2769</v>
      </c>
      <c r="F85" s="53">
        <v>912401483508</v>
      </c>
      <c r="G85" s="201">
        <v>8718699798932</v>
      </c>
      <c r="H85" s="55" t="s">
        <v>2290</v>
      </c>
      <c r="I85" s="1195" t="s">
        <v>2304</v>
      </c>
      <c r="J85" s="833">
        <v>2</v>
      </c>
      <c r="K85" s="1193">
        <v>273</v>
      </c>
      <c r="L85" s="1687">
        <v>6500</v>
      </c>
      <c r="M85" s="1312">
        <v>100000</v>
      </c>
      <c r="N85" s="428">
        <v>5</v>
      </c>
      <c r="O85" s="833"/>
      <c r="P85" s="969">
        <v>1250</v>
      </c>
      <c r="Q85" s="508"/>
      <c r="R85" s="1725" t="s">
        <v>891</v>
      </c>
      <c r="S85" s="833" t="s">
        <v>49</v>
      </c>
      <c r="T85" s="833" t="s">
        <v>3084</v>
      </c>
      <c r="U85" s="833"/>
      <c r="V85" s="833" t="s">
        <v>150</v>
      </c>
      <c r="W85" s="1252" t="s">
        <v>198</v>
      </c>
      <c r="X85" s="1252">
        <v>136</v>
      </c>
      <c r="Y85" s="1687">
        <v>155</v>
      </c>
      <c r="Z85" s="1687">
        <v>155</v>
      </c>
      <c r="AA85" s="1687">
        <v>46</v>
      </c>
      <c r="AB85" s="833" t="s">
        <v>113</v>
      </c>
      <c r="AC85" s="456" t="s">
        <v>3079</v>
      </c>
      <c r="AD85" s="1687"/>
      <c r="AE85" s="1687">
        <v>871869979893200</v>
      </c>
      <c r="AF85" s="1687">
        <v>1</v>
      </c>
      <c r="AG85" s="1687" t="s">
        <v>113</v>
      </c>
      <c r="AH85" s="2794">
        <v>1</v>
      </c>
    </row>
    <row r="86" spans="3:34">
      <c r="C86" s="2394" t="s">
        <v>2766</v>
      </c>
      <c r="D86" s="1461" t="s">
        <v>2193</v>
      </c>
      <c r="E86" s="1462" t="s">
        <v>2769</v>
      </c>
      <c r="F86" s="75">
        <v>912401483509</v>
      </c>
      <c r="G86" s="224">
        <v>8718699798949</v>
      </c>
      <c r="H86" s="30" t="s">
        <v>2291</v>
      </c>
      <c r="I86" s="240" t="s">
        <v>2429</v>
      </c>
      <c r="J86" s="830">
        <v>4</v>
      </c>
      <c r="K86" s="1098">
        <v>175</v>
      </c>
      <c r="L86" s="831">
        <v>6500</v>
      </c>
      <c r="M86" s="387">
        <v>100000</v>
      </c>
      <c r="N86" s="364">
        <v>5</v>
      </c>
      <c r="O86" s="830"/>
      <c r="P86" s="1319">
        <v>1050</v>
      </c>
      <c r="Q86" s="508"/>
      <c r="R86" s="1726" t="s">
        <v>2091</v>
      </c>
      <c r="S86" s="830" t="s">
        <v>49</v>
      </c>
      <c r="T86" s="830" t="s">
        <v>3082</v>
      </c>
      <c r="U86" s="830"/>
      <c r="V86" s="830" t="s">
        <v>150</v>
      </c>
      <c r="W86" s="2020" t="s">
        <v>198</v>
      </c>
      <c r="X86" s="2020">
        <v>43</v>
      </c>
      <c r="Y86" s="831">
        <v>111</v>
      </c>
      <c r="Z86" s="831">
        <v>351</v>
      </c>
      <c r="AA86" s="831">
        <v>63</v>
      </c>
      <c r="AB86" s="830" t="s">
        <v>113</v>
      </c>
      <c r="AC86" s="342" t="s">
        <v>3079</v>
      </c>
      <c r="AD86" s="831"/>
      <c r="AE86" s="831">
        <v>871869979894900</v>
      </c>
      <c r="AF86" s="831">
        <v>1</v>
      </c>
      <c r="AG86" s="831" t="s">
        <v>113</v>
      </c>
      <c r="AH86" s="2788">
        <v>4</v>
      </c>
    </row>
    <row r="87" spans="3:34">
      <c r="C87" s="2401" t="s">
        <v>2766</v>
      </c>
      <c r="D87" s="557" t="s">
        <v>2193</v>
      </c>
      <c r="E87" s="1463" t="s">
        <v>2769</v>
      </c>
      <c r="F87" s="51">
        <v>912401483510</v>
      </c>
      <c r="G87" s="198">
        <v>8718699798956</v>
      </c>
      <c r="H87" s="40" t="s">
        <v>2292</v>
      </c>
      <c r="I87" s="52" t="s">
        <v>2430</v>
      </c>
      <c r="J87" s="556">
        <v>4</v>
      </c>
      <c r="K87" s="1091">
        <v>175</v>
      </c>
      <c r="L87" s="1282">
        <v>6500</v>
      </c>
      <c r="M87" s="420">
        <v>100000</v>
      </c>
      <c r="N87" s="340">
        <v>5</v>
      </c>
      <c r="O87" s="556"/>
      <c r="P87" s="1320">
        <v>800</v>
      </c>
      <c r="Q87" s="508"/>
      <c r="R87" s="1724" t="s">
        <v>2091</v>
      </c>
      <c r="S87" s="556" t="s">
        <v>49</v>
      </c>
      <c r="T87" s="556" t="s">
        <v>3082</v>
      </c>
      <c r="U87" s="556"/>
      <c r="V87" s="556" t="s">
        <v>150</v>
      </c>
      <c r="W87" s="1674" t="s">
        <v>198</v>
      </c>
      <c r="X87" s="1674">
        <v>43</v>
      </c>
      <c r="Y87" s="1282">
        <v>111</v>
      </c>
      <c r="Z87" s="1282">
        <v>351</v>
      </c>
      <c r="AA87" s="1282">
        <v>63</v>
      </c>
      <c r="AB87" s="556" t="s">
        <v>113</v>
      </c>
      <c r="AC87" s="341" t="s">
        <v>3079</v>
      </c>
      <c r="AD87" s="1282"/>
      <c r="AE87" s="1282">
        <v>871869979895600</v>
      </c>
      <c r="AF87" s="1282">
        <v>1</v>
      </c>
      <c r="AG87" s="1282" t="s">
        <v>113</v>
      </c>
      <c r="AH87" s="2793">
        <v>4</v>
      </c>
    </row>
    <row r="88" spans="3:34">
      <c r="C88" s="2401" t="s">
        <v>2766</v>
      </c>
      <c r="D88" s="557" t="s">
        <v>2193</v>
      </c>
      <c r="E88" s="1463" t="s">
        <v>2769</v>
      </c>
      <c r="F88" s="51">
        <v>912401483511</v>
      </c>
      <c r="G88" s="198">
        <v>8718699798963</v>
      </c>
      <c r="H88" s="40" t="s">
        <v>2293</v>
      </c>
      <c r="I88" s="52" t="s">
        <v>2431</v>
      </c>
      <c r="J88" s="556">
        <v>10</v>
      </c>
      <c r="K88" s="1091">
        <v>1587</v>
      </c>
      <c r="L88" s="1282">
        <v>6500</v>
      </c>
      <c r="M88" s="420">
        <v>100000</v>
      </c>
      <c r="N88" s="340">
        <v>5</v>
      </c>
      <c r="O88" s="556"/>
      <c r="P88" s="1320">
        <v>2650</v>
      </c>
      <c r="Q88" s="508"/>
      <c r="R88" s="1724" t="s">
        <v>2091</v>
      </c>
      <c r="S88" s="556" t="s">
        <v>49</v>
      </c>
      <c r="T88" s="556" t="s">
        <v>3173</v>
      </c>
      <c r="U88" s="556"/>
      <c r="V88" s="556" t="s">
        <v>150</v>
      </c>
      <c r="W88" s="1674" t="s">
        <v>198</v>
      </c>
      <c r="X88" s="1674">
        <v>158</v>
      </c>
      <c r="Y88" s="1282">
        <v>167</v>
      </c>
      <c r="Z88" s="1282">
        <v>321</v>
      </c>
      <c r="AA88" s="1282">
        <v>83</v>
      </c>
      <c r="AB88" s="556" t="s">
        <v>113</v>
      </c>
      <c r="AC88" s="341" t="s">
        <v>3079</v>
      </c>
      <c r="AD88" s="1282"/>
      <c r="AE88" s="1282">
        <v>871869979896300</v>
      </c>
      <c r="AF88" s="1282">
        <v>1</v>
      </c>
      <c r="AG88" s="1282" t="s">
        <v>113</v>
      </c>
      <c r="AH88" s="2793">
        <v>4</v>
      </c>
    </row>
    <row r="89" spans="3:34">
      <c r="C89" s="2401" t="s">
        <v>2766</v>
      </c>
      <c r="D89" s="557" t="s">
        <v>2193</v>
      </c>
      <c r="E89" s="1463" t="s">
        <v>2769</v>
      </c>
      <c r="F89" s="51">
        <v>912401483512</v>
      </c>
      <c r="G89" s="198">
        <v>8718699798970</v>
      </c>
      <c r="H89" s="40" t="s">
        <v>2294</v>
      </c>
      <c r="I89" s="52" t="s">
        <v>2432</v>
      </c>
      <c r="J89" s="556">
        <v>10</v>
      </c>
      <c r="K89" s="1091">
        <v>1587</v>
      </c>
      <c r="L89" s="1282">
        <v>6500</v>
      </c>
      <c r="M89" s="420">
        <v>100000</v>
      </c>
      <c r="N89" s="340">
        <v>5</v>
      </c>
      <c r="O89" s="556"/>
      <c r="P89" s="1320">
        <v>2400</v>
      </c>
      <c r="Q89" s="508"/>
      <c r="R89" s="1724" t="s">
        <v>2091</v>
      </c>
      <c r="S89" s="556" t="s">
        <v>49</v>
      </c>
      <c r="T89" s="556" t="s">
        <v>3173</v>
      </c>
      <c r="U89" s="556"/>
      <c r="V89" s="556" t="s">
        <v>150</v>
      </c>
      <c r="W89" s="1674" t="s">
        <v>198</v>
      </c>
      <c r="X89" s="1674">
        <v>158</v>
      </c>
      <c r="Y89" s="1282">
        <v>167</v>
      </c>
      <c r="Z89" s="1282">
        <v>321</v>
      </c>
      <c r="AA89" s="1282">
        <v>83</v>
      </c>
      <c r="AB89" s="556" t="s">
        <v>113</v>
      </c>
      <c r="AC89" s="341" t="s">
        <v>3079</v>
      </c>
      <c r="AD89" s="1282"/>
      <c r="AE89" s="1282">
        <v>871869979897000</v>
      </c>
      <c r="AF89" s="1282">
        <v>1</v>
      </c>
      <c r="AG89" s="1282" t="s">
        <v>113</v>
      </c>
      <c r="AH89" s="2793">
        <v>4</v>
      </c>
    </row>
    <row r="90" spans="3:34">
      <c r="C90" s="2401" t="s">
        <v>2766</v>
      </c>
      <c r="D90" s="557" t="s">
        <v>2193</v>
      </c>
      <c r="E90" s="1463" t="s">
        <v>2769</v>
      </c>
      <c r="F90" s="51">
        <v>912401483513</v>
      </c>
      <c r="G90" s="198">
        <v>8718699798987</v>
      </c>
      <c r="H90" s="40" t="s">
        <v>2295</v>
      </c>
      <c r="I90" s="52" t="s">
        <v>2307</v>
      </c>
      <c r="J90" s="556">
        <v>9</v>
      </c>
      <c r="K90" s="1091">
        <v>1140</v>
      </c>
      <c r="L90" s="1282">
        <v>6500</v>
      </c>
      <c r="M90" s="420">
        <v>100000</v>
      </c>
      <c r="N90" s="340">
        <v>5</v>
      </c>
      <c r="O90" s="556"/>
      <c r="P90" s="1320">
        <v>2400</v>
      </c>
      <c r="Q90" s="508"/>
      <c r="R90" s="1724" t="s">
        <v>2091</v>
      </c>
      <c r="S90" s="556" t="s">
        <v>49</v>
      </c>
      <c r="T90" s="556" t="s">
        <v>3083</v>
      </c>
      <c r="U90" s="556"/>
      <c r="V90" s="556" t="s">
        <v>150</v>
      </c>
      <c r="W90" s="1674" t="s">
        <v>198</v>
      </c>
      <c r="X90" s="1674">
        <v>126</v>
      </c>
      <c r="Y90" s="1282">
        <v>288</v>
      </c>
      <c r="Z90" s="1282">
        <v>300</v>
      </c>
      <c r="AA90" s="1282">
        <v>69</v>
      </c>
      <c r="AB90" s="556" t="s">
        <v>113</v>
      </c>
      <c r="AC90" s="341" t="s">
        <v>3079</v>
      </c>
      <c r="AD90" s="1282"/>
      <c r="AE90" s="1282">
        <v>871869979898700</v>
      </c>
      <c r="AF90" s="1282">
        <v>1</v>
      </c>
      <c r="AG90" s="1282" t="s">
        <v>113</v>
      </c>
      <c r="AH90" s="2793">
        <v>4</v>
      </c>
    </row>
    <row r="91" spans="3:34">
      <c r="C91" s="2401" t="s">
        <v>2766</v>
      </c>
      <c r="D91" s="557" t="s">
        <v>2193</v>
      </c>
      <c r="E91" s="1463" t="s">
        <v>2769</v>
      </c>
      <c r="F91" s="51">
        <v>912401483514</v>
      </c>
      <c r="G91" s="198">
        <v>8718699798994</v>
      </c>
      <c r="H91" s="40" t="s">
        <v>2296</v>
      </c>
      <c r="I91" s="242" t="s">
        <v>2311</v>
      </c>
      <c r="J91" s="556">
        <v>4</v>
      </c>
      <c r="K91" s="1091">
        <v>85</v>
      </c>
      <c r="L91" s="1282">
        <v>6500</v>
      </c>
      <c r="M91" s="420">
        <v>100000</v>
      </c>
      <c r="N91" s="340">
        <v>5</v>
      </c>
      <c r="O91" s="556"/>
      <c r="P91" s="1320">
        <v>1500</v>
      </c>
      <c r="Q91" s="508"/>
      <c r="R91" s="1724" t="s">
        <v>2308</v>
      </c>
      <c r="S91" s="556" t="s">
        <v>104</v>
      </c>
      <c r="T91" s="556" t="s">
        <v>3082</v>
      </c>
      <c r="U91" s="556"/>
      <c r="V91" s="556" t="s">
        <v>150</v>
      </c>
      <c r="W91" s="1674" t="s">
        <v>198</v>
      </c>
      <c r="X91" s="1674">
        <v>21</v>
      </c>
      <c r="Y91" s="1282">
        <v>186</v>
      </c>
      <c r="Z91" s="1282">
        <v>330</v>
      </c>
      <c r="AA91" s="1282">
        <v>30</v>
      </c>
      <c r="AB91" s="556" t="s">
        <v>113</v>
      </c>
      <c r="AC91" s="341" t="s">
        <v>3079</v>
      </c>
      <c r="AD91" s="1282"/>
      <c r="AE91" s="1282">
        <v>871869979899400</v>
      </c>
      <c r="AF91" s="1282">
        <v>1</v>
      </c>
      <c r="AG91" s="1282" t="s">
        <v>113</v>
      </c>
      <c r="AH91" s="2793">
        <v>4</v>
      </c>
    </row>
    <row r="92" spans="3:34">
      <c r="C92" s="2401" t="s">
        <v>2766</v>
      </c>
      <c r="D92" s="557" t="s">
        <v>2193</v>
      </c>
      <c r="E92" s="1463" t="s">
        <v>2769</v>
      </c>
      <c r="F92" s="51">
        <v>912401483515</v>
      </c>
      <c r="G92" s="198">
        <v>8718699799007</v>
      </c>
      <c r="H92" s="40" t="s">
        <v>2297</v>
      </c>
      <c r="I92" s="52" t="s">
        <v>2312</v>
      </c>
      <c r="J92" s="556">
        <v>4</v>
      </c>
      <c r="K92" s="1091">
        <v>85</v>
      </c>
      <c r="L92" s="1282">
        <v>6500</v>
      </c>
      <c r="M92" s="420">
        <v>100000</v>
      </c>
      <c r="N92" s="340">
        <v>5</v>
      </c>
      <c r="O92" s="556"/>
      <c r="P92" s="1320">
        <v>1250</v>
      </c>
      <c r="Q92" s="508"/>
      <c r="R92" s="1724" t="s">
        <v>2308</v>
      </c>
      <c r="S92" s="556" t="s">
        <v>104</v>
      </c>
      <c r="T92" s="556" t="s">
        <v>3082</v>
      </c>
      <c r="U92" s="556"/>
      <c r="V92" s="556" t="s">
        <v>150</v>
      </c>
      <c r="W92" s="1674" t="s">
        <v>198</v>
      </c>
      <c r="X92" s="1674">
        <v>21</v>
      </c>
      <c r="Y92" s="1282">
        <v>186</v>
      </c>
      <c r="Z92" s="1282">
        <v>330</v>
      </c>
      <c r="AA92" s="1282">
        <v>30</v>
      </c>
      <c r="AB92" s="556" t="s">
        <v>113</v>
      </c>
      <c r="AC92" s="341" t="s">
        <v>3079</v>
      </c>
      <c r="AD92" s="1282"/>
      <c r="AE92" s="1282">
        <v>871869979900700</v>
      </c>
      <c r="AF92" s="1282">
        <v>1</v>
      </c>
      <c r="AG92" s="1282" t="s">
        <v>113</v>
      </c>
      <c r="AH92" s="2793">
        <v>4</v>
      </c>
    </row>
    <row r="93" spans="3:34">
      <c r="C93" s="2401" t="s">
        <v>2766</v>
      </c>
      <c r="D93" s="557" t="s">
        <v>2193</v>
      </c>
      <c r="E93" s="1463" t="s">
        <v>2769</v>
      </c>
      <c r="F93" s="51">
        <v>912401483519</v>
      </c>
      <c r="G93" s="198">
        <v>8718699799045</v>
      </c>
      <c r="H93" s="40" t="s">
        <v>2298</v>
      </c>
      <c r="I93" s="242" t="s">
        <v>2311</v>
      </c>
      <c r="J93" s="556">
        <v>3</v>
      </c>
      <c r="K93" s="1091">
        <v>23</v>
      </c>
      <c r="L93" s="1282">
        <v>6500</v>
      </c>
      <c r="M93" s="420">
        <v>100000</v>
      </c>
      <c r="N93" s="340">
        <v>5</v>
      </c>
      <c r="O93" s="556"/>
      <c r="P93" s="1320">
        <v>1500</v>
      </c>
      <c r="Q93" s="508"/>
      <c r="R93" s="1724" t="s">
        <v>2308</v>
      </c>
      <c r="S93" s="556" t="s">
        <v>104</v>
      </c>
      <c r="T93" s="556" t="s">
        <v>3082</v>
      </c>
      <c r="U93" s="556"/>
      <c r="V93" s="556" t="s">
        <v>150</v>
      </c>
      <c r="W93" s="1674" t="s">
        <v>198</v>
      </c>
      <c r="X93" s="1674">
        <v>7</v>
      </c>
      <c r="Y93" s="1282">
        <v>212</v>
      </c>
      <c r="Z93" s="1282">
        <v>313</v>
      </c>
      <c r="AA93" s="1282">
        <v>42</v>
      </c>
      <c r="AB93" s="556" t="s">
        <v>113</v>
      </c>
      <c r="AC93" s="341" t="s">
        <v>3079</v>
      </c>
      <c r="AD93" s="1282"/>
      <c r="AE93" s="1282">
        <v>871869979904500</v>
      </c>
      <c r="AF93" s="1282">
        <v>1</v>
      </c>
      <c r="AG93" s="1282" t="s">
        <v>113</v>
      </c>
      <c r="AH93" s="2793">
        <v>1</v>
      </c>
    </row>
    <row r="94" spans="3:34">
      <c r="C94" s="2401" t="s">
        <v>2766</v>
      </c>
      <c r="D94" s="557" t="s">
        <v>2193</v>
      </c>
      <c r="E94" s="1463" t="s">
        <v>2769</v>
      </c>
      <c r="F94" s="51">
        <v>912401483520</v>
      </c>
      <c r="G94" s="198">
        <v>8718699799052</v>
      </c>
      <c r="H94" s="40" t="s">
        <v>2299</v>
      </c>
      <c r="I94" s="52" t="s">
        <v>2312</v>
      </c>
      <c r="J94" s="556">
        <v>3</v>
      </c>
      <c r="K94" s="1091">
        <v>23</v>
      </c>
      <c r="L94" s="1282">
        <v>6500</v>
      </c>
      <c r="M94" s="420">
        <v>100000</v>
      </c>
      <c r="N94" s="340">
        <v>5</v>
      </c>
      <c r="O94" s="556"/>
      <c r="P94" s="1320">
        <v>1250</v>
      </c>
      <c r="Q94" s="508"/>
      <c r="R94" s="1724" t="s">
        <v>2308</v>
      </c>
      <c r="S94" s="556" t="s">
        <v>104</v>
      </c>
      <c r="T94" s="556" t="s">
        <v>3082</v>
      </c>
      <c r="U94" s="556"/>
      <c r="V94" s="556" t="s">
        <v>150</v>
      </c>
      <c r="W94" s="1674" t="s">
        <v>198</v>
      </c>
      <c r="X94" s="1674">
        <v>7</v>
      </c>
      <c r="Y94" s="1282">
        <v>212</v>
      </c>
      <c r="Z94" s="1282">
        <v>313</v>
      </c>
      <c r="AA94" s="1282">
        <v>42</v>
      </c>
      <c r="AB94" s="556" t="s">
        <v>113</v>
      </c>
      <c r="AC94" s="341" t="s">
        <v>3079</v>
      </c>
      <c r="AD94" s="1282"/>
      <c r="AE94" s="1282">
        <v>871869979905200</v>
      </c>
      <c r="AF94" s="1282">
        <v>1</v>
      </c>
      <c r="AG94" s="1282" t="s">
        <v>113</v>
      </c>
      <c r="AH94" s="2793">
        <v>1</v>
      </c>
    </row>
    <row r="95" spans="3:34">
      <c r="C95" s="2401" t="s">
        <v>2766</v>
      </c>
      <c r="D95" s="557" t="s">
        <v>2193</v>
      </c>
      <c r="E95" s="1463"/>
      <c r="F95" s="51">
        <v>912401483521</v>
      </c>
      <c r="G95" s="198">
        <v>8718699799069</v>
      </c>
      <c r="H95" s="40" t="s">
        <v>2300</v>
      </c>
      <c r="I95" s="242" t="s">
        <v>2433</v>
      </c>
      <c r="J95" s="556"/>
      <c r="K95" s="1091"/>
      <c r="L95" s="1282"/>
      <c r="M95" s="420"/>
      <c r="N95" s="340">
        <v>5</v>
      </c>
      <c r="O95" s="556"/>
      <c r="P95" s="1320">
        <v>125</v>
      </c>
      <c r="Q95" s="508"/>
      <c r="R95" s="1724"/>
      <c r="S95" s="556"/>
      <c r="T95" s="556"/>
      <c r="U95" s="556"/>
      <c r="V95" s="556"/>
      <c r="W95" s="1674"/>
      <c r="X95" s="1674"/>
      <c r="Y95" s="1282">
        <v>163</v>
      </c>
      <c r="Z95" s="1282">
        <v>270</v>
      </c>
      <c r="AA95" s="1282">
        <v>1</v>
      </c>
      <c r="AB95" s="556" t="s">
        <v>113</v>
      </c>
      <c r="AC95" s="341"/>
      <c r="AD95" s="1282"/>
      <c r="AE95" s="1282">
        <v>871869979906900</v>
      </c>
      <c r="AF95" s="1282">
        <v>1</v>
      </c>
      <c r="AG95" s="1282" t="s">
        <v>113</v>
      </c>
      <c r="AH95" s="2793">
        <v>0</v>
      </c>
    </row>
    <row r="96" spans="3:34">
      <c r="C96" s="2401" t="s">
        <v>2766</v>
      </c>
      <c r="D96" s="557" t="s">
        <v>2193</v>
      </c>
      <c r="E96" s="1463"/>
      <c r="F96" s="51">
        <v>912401483522</v>
      </c>
      <c r="G96" s="198">
        <v>8718699799076</v>
      </c>
      <c r="H96" s="40" t="s">
        <v>2301</v>
      </c>
      <c r="I96" s="52" t="s">
        <v>2434</v>
      </c>
      <c r="J96" s="556"/>
      <c r="K96" s="1091"/>
      <c r="L96" s="1282"/>
      <c r="M96" s="420"/>
      <c r="N96" s="340">
        <v>5</v>
      </c>
      <c r="O96" s="556"/>
      <c r="P96" s="1320">
        <v>125</v>
      </c>
      <c r="Q96" s="508"/>
      <c r="R96" s="1724"/>
      <c r="S96" s="556"/>
      <c r="T96" s="556"/>
      <c r="U96" s="556"/>
      <c r="V96" s="556"/>
      <c r="W96" s="1674"/>
      <c r="X96" s="1674"/>
      <c r="Y96" s="1282">
        <v>163</v>
      </c>
      <c r="Z96" s="1282">
        <v>270</v>
      </c>
      <c r="AA96" s="1282">
        <v>1</v>
      </c>
      <c r="AB96" s="556" t="s">
        <v>113</v>
      </c>
      <c r="AC96" s="341"/>
      <c r="AD96" s="1282"/>
      <c r="AE96" s="1282">
        <v>871869979907600</v>
      </c>
      <c r="AF96" s="1282">
        <v>1</v>
      </c>
      <c r="AG96" s="1282" t="s">
        <v>113</v>
      </c>
      <c r="AH96" s="2793">
        <v>0</v>
      </c>
    </row>
    <row r="97" spans="3:34">
      <c r="C97" s="2401" t="s">
        <v>2766</v>
      </c>
      <c r="D97" s="557" t="s">
        <v>2193</v>
      </c>
      <c r="E97" s="1463" t="s">
        <v>2769</v>
      </c>
      <c r="F97" s="51">
        <v>912401483523</v>
      </c>
      <c r="G97" s="198">
        <v>8718699799083</v>
      </c>
      <c r="H97" s="40" t="s">
        <v>2302</v>
      </c>
      <c r="I97" s="242" t="s">
        <v>2309</v>
      </c>
      <c r="J97" s="556"/>
      <c r="K97" s="1091"/>
      <c r="L97" s="1282"/>
      <c r="M97" s="420"/>
      <c r="N97" s="340">
        <v>5</v>
      </c>
      <c r="O97" s="556"/>
      <c r="P97" s="1320">
        <v>225</v>
      </c>
      <c r="Q97" s="508"/>
      <c r="R97" s="1724"/>
      <c r="S97" s="556"/>
      <c r="T97" s="556"/>
      <c r="U97" s="556"/>
      <c r="V97" s="556"/>
      <c r="W97" s="1674"/>
      <c r="X97" s="1674"/>
      <c r="Y97" s="1282">
        <v>82</v>
      </c>
      <c r="Z97" s="1282">
        <v>350</v>
      </c>
      <c r="AA97" s="1282">
        <v>45</v>
      </c>
      <c r="AB97" s="556" t="s">
        <v>113</v>
      </c>
      <c r="AC97" s="341"/>
      <c r="AD97" s="1282"/>
      <c r="AE97" s="1282">
        <v>871869979908300</v>
      </c>
      <c r="AF97" s="1282">
        <v>1</v>
      </c>
      <c r="AG97" s="1282" t="s">
        <v>113</v>
      </c>
      <c r="AH97" s="2793">
        <v>0</v>
      </c>
    </row>
    <row r="98" spans="3:34">
      <c r="C98" s="2395" t="s">
        <v>2766</v>
      </c>
      <c r="D98" s="834" t="s">
        <v>2193</v>
      </c>
      <c r="E98" s="1483" t="s">
        <v>2769</v>
      </c>
      <c r="F98" s="53">
        <v>912401483524</v>
      </c>
      <c r="G98" s="201">
        <v>8718699799090</v>
      </c>
      <c r="H98" s="55" t="s">
        <v>2303</v>
      </c>
      <c r="I98" s="54" t="s">
        <v>2310</v>
      </c>
      <c r="J98" s="833"/>
      <c r="K98" s="1193"/>
      <c r="L98" s="1687"/>
      <c r="M98" s="1312"/>
      <c r="N98" s="428">
        <v>5</v>
      </c>
      <c r="O98" s="833"/>
      <c r="P98" s="1321">
        <v>275</v>
      </c>
      <c r="Q98" s="508"/>
      <c r="R98" s="1725"/>
      <c r="S98" s="833" t="s">
        <v>104</v>
      </c>
      <c r="T98" s="833"/>
      <c r="U98" s="833"/>
      <c r="V98" s="833"/>
      <c r="W98" s="1252"/>
      <c r="X98" s="1252"/>
      <c r="Y98" s="1687">
        <v>40</v>
      </c>
      <c r="Z98" s="1687">
        <v>309</v>
      </c>
      <c r="AA98" s="1687">
        <v>18</v>
      </c>
      <c r="AB98" s="833" t="s">
        <v>113</v>
      </c>
      <c r="AC98" s="456"/>
      <c r="AD98" s="1687"/>
      <c r="AE98" s="1687">
        <v>871869979909000</v>
      </c>
      <c r="AF98" s="1687">
        <v>1</v>
      </c>
      <c r="AG98" s="1687" t="s">
        <v>113</v>
      </c>
      <c r="AH98" s="2794">
        <v>0</v>
      </c>
    </row>
    <row r="99" spans="3:34">
      <c r="C99" s="2394" t="s">
        <v>2766</v>
      </c>
      <c r="D99" s="1461" t="s">
        <v>2193</v>
      </c>
      <c r="E99" s="1462" t="s">
        <v>2769</v>
      </c>
      <c r="F99" s="2231">
        <v>911401847582</v>
      </c>
      <c r="G99" s="1485">
        <v>8719514528734</v>
      </c>
      <c r="H99" s="994" t="s">
        <v>609</v>
      </c>
      <c r="I99" s="1487" t="s">
        <v>2436</v>
      </c>
      <c r="J99" s="1168">
        <v>20</v>
      </c>
      <c r="K99" s="997">
        <v>2100</v>
      </c>
      <c r="L99" s="1020">
        <v>3000</v>
      </c>
      <c r="M99" s="997">
        <v>50000</v>
      </c>
      <c r="N99" s="1020">
        <v>5</v>
      </c>
      <c r="O99" s="996"/>
      <c r="P99" s="1980">
        <v>1720</v>
      </c>
      <c r="Q99" s="508"/>
      <c r="R99" s="1727" t="s">
        <v>56</v>
      </c>
      <c r="S99" s="996" t="s">
        <v>49</v>
      </c>
      <c r="T99" s="996" t="s">
        <v>3641</v>
      </c>
      <c r="U99" s="996"/>
      <c r="V99" s="996" t="s">
        <v>147</v>
      </c>
      <c r="W99" s="1018" t="s">
        <v>198</v>
      </c>
      <c r="X99" s="1018">
        <v>105</v>
      </c>
      <c r="Y99" s="1020">
        <v>390</v>
      </c>
      <c r="Z99" s="1020">
        <v>390</v>
      </c>
      <c r="AA99" s="1020">
        <v>85</v>
      </c>
      <c r="AB99" s="996" t="s">
        <v>113</v>
      </c>
      <c r="AC99" s="1018" t="s">
        <v>3079</v>
      </c>
      <c r="AD99" s="1020"/>
      <c r="AE99" s="1486">
        <v>871951452873499</v>
      </c>
      <c r="AF99" s="1020">
        <v>1</v>
      </c>
      <c r="AG99" s="1020" t="s">
        <v>113</v>
      </c>
      <c r="AH99" s="2776">
        <v>4</v>
      </c>
    </row>
    <row r="100" spans="3:34">
      <c r="C100" s="2401" t="s">
        <v>2766</v>
      </c>
      <c r="D100" s="557" t="s">
        <v>2193</v>
      </c>
      <c r="E100" s="1463" t="s">
        <v>2769</v>
      </c>
      <c r="F100" s="51">
        <v>911401873687</v>
      </c>
      <c r="G100" s="198">
        <v>8721103307132</v>
      </c>
      <c r="H100" s="40" t="s">
        <v>2541</v>
      </c>
      <c r="I100" s="165" t="s">
        <v>2508</v>
      </c>
      <c r="J100" s="348" t="s">
        <v>3695</v>
      </c>
      <c r="K100" s="304" t="s">
        <v>2405</v>
      </c>
      <c r="L100" s="340" t="s">
        <v>3700</v>
      </c>
      <c r="M100" s="420">
        <v>50000</v>
      </c>
      <c r="N100" s="340">
        <v>5</v>
      </c>
      <c r="O100" s="347"/>
      <c r="P100" s="1320">
        <v>2065</v>
      </c>
      <c r="Q100" s="508"/>
      <c r="R100" s="1710" t="s">
        <v>56</v>
      </c>
      <c r="S100" s="347" t="s">
        <v>49</v>
      </c>
      <c r="T100" s="347" t="s">
        <v>3642</v>
      </c>
      <c r="U100" s="347"/>
      <c r="V100" s="347" t="s">
        <v>3002</v>
      </c>
      <c r="W100" s="341" t="s">
        <v>198</v>
      </c>
      <c r="X100" s="341">
        <v>139</v>
      </c>
      <c r="Y100" s="340">
        <v>390</v>
      </c>
      <c r="Z100" s="340">
        <v>390</v>
      </c>
      <c r="AA100" s="340">
        <v>85</v>
      </c>
      <c r="AB100" s="347" t="s">
        <v>113</v>
      </c>
      <c r="AC100" s="341" t="s">
        <v>3079</v>
      </c>
      <c r="AD100" s="340"/>
      <c r="AE100" s="1282">
        <v>872110330713299</v>
      </c>
      <c r="AF100" s="340">
        <v>1</v>
      </c>
      <c r="AG100" s="340" t="s">
        <v>113</v>
      </c>
      <c r="AH100" s="2785">
        <v>4</v>
      </c>
    </row>
    <row r="101" spans="3:34">
      <c r="C101" s="2401" t="s">
        <v>2766</v>
      </c>
      <c r="D101" s="557" t="s">
        <v>2193</v>
      </c>
      <c r="E101" s="1463" t="s">
        <v>2769</v>
      </c>
      <c r="F101" s="51">
        <v>911401873787</v>
      </c>
      <c r="G101" s="198">
        <v>8721103307149</v>
      </c>
      <c r="H101" s="40" t="s">
        <v>2542</v>
      </c>
      <c r="I101" s="99" t="s">
        <v>2510</v>
      </c>
      <c r="J101" s="1297" t="s">
        <v>3696</v>
      </c>
      <c r="K101" s="304" t="s">
        <v>2405</v>
      </c>
      <c r="L101" s="340" t="s">
        <v>3700</v>
      </c>
      <c r="M101" s="420">
        <v>50000</v>
      </c>
      <c r="N101" s="340">
        <v>5</v>
      </c>
      <c r="O101" s="347"/>
      <c r="P101" s="1320">
        <v>2550</v>
      </c>
      <c r="Q101" s="508"/>
      <c r="R101" s="1710" t="s">
        <v>56</v>
      </c>
      <c r="S101" s="347" t="s">
        <v>49</v>
      </c>
      <c r="T101" s="347" t="s">
        <v>3642</v>
      </c>
      <c r="U101" s="347"/>
      <c r="V101" s="347" t="s">
        <v>3002</v>
      </c>
      <c r="W101" s="341" t="s">
        <v>198</v>
      </c>
      <c r="X101" s="341">
        <v>135</v>
      </c>
      <c r="Y101" s="340">
        <v>390</v>
      </c>
      <c r="Z101" s="340">
        <v>390</v>
      </c>
      <c r="AA101" s="340">
        <v>85</v>
      </c>
      <c r="AB101" s="347" t="s">
        <v>113</v>
      </c>
      <c r="AC101" s="341" t="s">
        <v>3079</v>
      </c>
      <c r="AD101" s="340"/>
      <c r="AE101" s="1282">
        <v>872110330714999</v>
      </c>
      <c r="AF101" s="340">
        <v>1</v>
      </c>
      <c r="AG101" s="340" t="s">
        <v>113</v>
      </c>
      <c r="AH101" s="2785">
        <v>4</v>
      </c>
    </row>
    <row r="102" spans="3:34">
      <c r="C102" s="2401" t="s">
        <v>2766</v>
      </c>
      <c r="D102" s="557" t="s">
        <v>2193</v>
      </c>
      <c r="E102" s="1463" t="s">
        <v>2769</v>
      </c>
      <c r="F102" s="2220">
        <v>911401851882</v>
      </c>
      <c r="G102" s="1007">
        <v>8719514530850</v>
      </c>
      <c r="H102" s="988" t="s">
        <v>2090</v>
      </c>
      <c r="I102" s="1047" t="s">
        <v>2437</v>
      </c>
      <c r="J102" s="933">
        <v>23</v>
      </c>
      <c r="K102" s="1001">
        <v>2200</v>
      </c>
      <c r="L102" s="915">
        <v>4000</v>
      </c>
      <c r="M102" s="1001">
        <v>50000</v>
      </c>
      <c r="N102" s="509">
        <v>5</v>
      </c>
      <c r="O102" s="989"/>
      <c r="P102" s="1318">
        <v>4350</v>
      </c>
      <c r="Q102" s="508"/>
      <c r="R102" s="1716" t="s">
        <v>56</v>
      </c>
      <c r="S102" s="989" t="s">
        <v>49</v>
      </c>
      <c r="T102" s="989" t="s">
        <v>3641</v>
      </c>
      <c r="U102" s="989"/>
      <c r="V102" s="989" t="s">
        <v>121</v>
      </c>
      <c r="W102" s="509" t="s">
        <v>198</v>
      </c>
      <c r="X102" s="509">
        <v>95</v>
      </c>
      <c r="Y102" s="915">
        <v>390</v>
      </c>
      <c r="Z102" s="915">
        <v>390</v>
      </c>
      <c r="AA102" s="915">
        <v>85</v>
      </c>
      <c r="AB102" s="989" t="s">
        <v>133</v>
      </c>
      <c r="AC102" s="509" t="s">
        <v>3079</v>
      </c>
      <c r="AD102" s="915"/>
      <c r="AE102" s="2542">
        <v>871951453085099</v>
      </c>
      <c r="AF102" s="915">
        <v>1</v>
      </c>
      <c r="AG102" s="915" t="s">
        <v>113</v>
      </c>
      <c r="AH102" s="2784">
        <v>4</v>
      </c>
    </row>
    <row r="103" spans="3:34">
      <c r="C103" s="2395" t="s">
        <v>2766</v>
      </c>
      <c r="D103" s="834" t="s">
        <v>2193</v>
      </c>
      <c r="E103" s="1483" t="s">
        <v>2769</v>
      </c>
      <c r="F103" s="53">
        <v>911401873887</v>
      </c>
      <c r="G103" s="201">
        <v>8721103307156</v>
      </c>
      <c r="H103" s="55" t="s">
        <v>2543</v>
      </c>
      <c r="I103" s="166" t="s">
        <v>2509</v>
      </c>
      <c r="J103" s="435" t="s">
        <v>3695</v>
      </c>
      <c r="K103" s="444" t="s">
        <v>2405</v>
      </c>
      <c r="L103" s="428" t="s">
        <v>3700</v>
      </c>
      <c r="M103" s="1312">
        <v>50000</v>
      </c>
      <c r="N103" s="428">
        <v>5</v>
      </c>
      <c r="O103" s="432"/>
      <c r="P103" s="1321">
        <v>4860</v>
      </c>
      <c r="Q103" s="508"/>
      <c r="R103" s="1717" t="s">
        <v>56</v>
      </c>
      <c r="S103" s="432" t="s">
        <v>49</v>
      </c>
      <c r="T103" s="432" t="s">
        <v>3642</v>
      </c>
      <c r="U103" s="432"/>
      <c r="V103" s="432" t="s">
        <v>3002</v>
      </c>
      <c r="W103" s="456" t="s">
        <v>198</v>
      </c>
      <c r="X103" s="456">
        <v>139</v>
      </c>
      <c r="Y103" s="428">
        <v>390</v>
      </c>
      <c r="Z103" s="428">
        <v>390</v>
      </c>
      <c r="AA103" s="428">
        <v>85</v>
      </c>
      <c r="AB103" s="432" t="s">
        <v>133</v>
      </c>
      <c r="AC103" s="456" t="s">
        <v>3079</v>
      </c>
      <c r="AD103" s="428"/>
      <c r="AE103" s="1687">
        <v>872110330715699</v>
      </c>
      <c r="AF103" s="428">
        <v>1</v>
      </c>
      <c r="AG103" s="428" t="s">
        <v>113</v>
      </c>
      <c r="AH103" s="2786">
        <v>4</v>
      </c>
    </row>
    <row r="104" spans="3:34">
      <c r="C104" s="2394" t="s">
        <v>2766</v>
      </c>
      <c r="D104" s="1461" t="s">
        <v>2193</v>
      </c>
      <c r="E104" s="1462" t="s">
        <v>2769</v>
      </c>
      <c r="F104" s="2231">
        <v>911401826582</v>
      </c>
      <c r="G104" s="1485">
        <v>8719514522688</v>
      </c>
      <c r="H104" s="994" t="s">
        <v>601</v>
      </c>
      <c r="I104" s="1487" t="s">
        <v>2435</v>
      </c>
      <c r="J104" s="1168">
        <v>17</v>
      </c>
      <c r="K104" s="997">
        <v>1700</v>
      </c>
      <c r="L104" s="1020">
        <v>3000</v>
      </c>
      <c r="M104" s="997">
        <v>50000</v>
      </c>
      <c r="N104" s="1020">
        <v>5</v>
      </c>
      <c r="O104" s="996"/>
      <c r="P104" s="1980">
        <v>670</v>
      </c>
      <c r="Q104" s="508"/>
      <c r="R104" s="1727" t="s">
        <v>48</v>
      </c>
      <c r="S104" s="996" t="s">
        <v>49</v>
      </c>
      <c r="T104" s="996" t="s">
        <v>3641</v>
      </c>
      <c r="U104" s="996"/>
      <c r="V104" s="996" t="s">
        <v>147</v>
      </c>
      <c r="W104" s="1018" t="s">
        <v>198</v>
      </c>
      <c r="X104" s="1018">
        <v>100</v>
      </c>
      <c r="Y104" s="1020">
        <v>285</v>
      </c>
      <c r="Z104" s="1020">
        <v>285</v>
      </c>
      <c r="AA104" s="1020">
        <v>64</v>
      </c>
      <c r="AB104" s="996" t="s">
        <v>113</v>
      </c>
      <c r="AC104" s="1018" t="s">
        <v>3079</v>
      </c>
      <c r="AD104" s="1020"/>
      <c r="AE104" s="1486">
        <v>871951452268899</v>
      </c>
      <c r="AF104" s="1020">
        <v>1</v>
      </c>
      <c r="AG104" s="1020" t="s">
        <v>113</v>
      </c>
      <c r="AH104" s="2776">
        <v>4</v>
      </c>
    </row>
    <row r="105" spans="3:34">
      <c r="C105" s="2401" t="s">
        <v>2766</v>
      </c>
      <c r="D105" s="557" t="s">
        <v>2193</v>
      </c>
      <c r="E105" s="1463" t="s">
        <v>2769</v>
      </c>
      <c r="F105" s="148">
        <v>911401846087</v>
      </c>
      <c r="G105" s="198">
        <v>8720169767461</v>
      </c>
      <c r="H105" s="40" t="s">
        <v>2349</v>
      </c>
      <c r="I105" s="52" t="s">
        <v>2507</v>
      </c>
      <c r="J105" s="556" t="s">
        <v>3694</v>
      </c>
      <c r="K105" s="1282" t="s">
        <v>2406</v>
      </c>
      <c r="L105" s="1282" t="s">
        <v>3701</v>
      </c>
      <c r="M105" s="420">
        <v>50000</v>
      </c>
      <c r="N105" s="340">
        <v>5</v>
      </c>
      <c r="O105" s="556"/>
      <c r="P105" s="1320">
        <v>795</v>
      </c>
      <c r="Q105" s="508"/>
      <c r="R105" s="1724" t="s">
        <v>48</v>
      </c>
      <c r="S105" s="556" t="s">
        <v>49</v>
      </c>
      <c r="T105" s="556" t="s">
        <v>3641</v>
      </c>
      <c r="U105" s="556"/>
      <c r="V105" s="556" t="s">
        <v>3002</v>
      </c>
      <c r="W105" s="1674" t="s">
        <v>198</v>
      </c>
      <c r="X105" s="1674">
        <v>105</v>
      </c>
      <c r="Y105" s="1282">
        <v>300</v>
      </c>
      <c r="Z105" s="1282">
        <v>300</v>
      </c>
      <c r="AA105" s="1282">
        <v>64</v>
      </c>
      <c r="AB105" s="556" t="s">
        <v>113</v>
      </c>
      <c r="AC105" s="341">
        <v>80</v>
      </c>
      <c r="AD105" s="1282"/>
      <c r="AE105" s="1282">
        <v>872016976746199</v>
      </c>
      <c r="AF105" s="1282">
        <v>1</v>
      </c>
      <c r="AG105" s="1282" t="s">
        <v>113</v>
      </c>
      <c r="AH105" s="2793">
        <v>4</v>
      </c>
    </row>
    <row r="106" spans="3:34">
      <c r="C106" s="2395" t="s">
        <v>2766</v>
      </c>
      <c r="D106" s="834" t="s">
        <v>2193</v>
      </c>
      <c r="E106" s="1483" t="s">
        <v>2769</v>
      </c>
      <c r="F106" s="184">
        <v>911401846187</v>
      </c>
      <c r="G106" s="201">
        <v>8720169767478</v>
      </c>
      <c r="H106" s="55" t="s">
        <v>2350</v>
      </c>
      <c r="I106" s="54" t="s">
        <v>2677</v>
      </c>
      <c r="J106" s="432" t="s">
        <v>3694</v>
      </c>
      <c r="K106" s="1095" t="s">
        <v>2406</v>
      </c>
      <c r="L106" s="559" t="s">
        <v>3701</v>
      </c>
      <c r="M106" s="1312">
        <v>50000</v>
      </c>
      <c r="N106" s="428">
        <v>5</v>
      </c>
      <c r="O106" s="558"/>
      <c r="P106" s="1321">
        <v>1195</v>
      </c>
      <c r="Q106" s="508"/>
      <c r="R106" s="1725" t="s">
        <v>48</v>
      </c>
      <c r="S106" s="558" t="s">
        <v>49</v>
      </c>
      <c r="T106" s="558" t="s">
        <v>3641</v>
      </c>
      <c r="U106" s="558"/>
      <c r="V106" s="558" t="s">
        <v>3002</v>
      </c>
      <c r="W106" s="2022" t="s">
        <v>198</v>
      </c>
      <c r="X106" s="2022">
        <v>105</v>
      </c>
      <c r="Y106" s="559">
        <v>300</v>
      </c>
      <c r="Z106" s="559">
        <v>300</v>
      </c>
      <c r="AA106" s="559">
        <v>64</v>
      </c>
      <c r="AB106" s="558" t="s">
        <v>133</v>
      </c>
      <c r="AC106" s="456">
        <v>80</v>
      </c>
      <c r="AD106" s="559"/>
      <c r="AE106" s="1687">
        <v>872016976747899</v>
      </c>
      <c r="AF106" s="559">
        <v>1</v>
      </c>
      <c r="AG106" s="559" t="s">
        <v>113</v>
      </c>
      <c r="AH106" s="2795">
        <v>4</v>
      </c>
    </row>
    <row r="107" spans="3:34">
      <c r="C107" s="2394" t="s">
        <v>2766</v>
      </c>
      <c r="D107" s="1461"/>
      <c r="E107" s="1462" t="s">
        <v>2769</v>
      </c>
      <c r="F107" s="169">
        <v>915005778323</v>
      </c>
      <c r="G107" s="206">
        <v>8727900967807</v>
      </c>
      <c r="H107" s="221" t="s">
        <v>911</v>
      </c>
      <c r="I107" s="112" t="s">
        <v>912</v>
      </c>
      <c r="J107" s="1080">
        <v>10</v>
      </c>
      <c r="K107" s="1079">
        <v>1100</v>
      </c>
      <c r="L107" s="269">
        <v>4000</v>
      </c>
      <c r="M107" s="270">
        <v>15000</v>
      </c>
      <c r="N107" s="269">
        <v>2</v>
      </c>
      <c r="O107" s="269"/>
      <c r="P107" s="1986">
        <v>300</v>
      </c>
      <c r="Q107" s="69"/>
      <c r="R107" s="1768" t="s">
        <v>48</v>
      </c>
      <c r="S107" s="269" t="s">
        <v>104</v>
      </c>
      <c r="T107" s="269" t="s">
        <v>3104</v>
      </c>
      <c r="U107" s="269"/>
      <c r="V107" s="269" t="s">
        <v>121</v>
      </c>
      <c r="W107" s="295" t="s">
        <v>198</v>
      </c>
      <c r="X107" s="295">
        <v>110</v>
      </c>
      <c r="Y107" s="269">
        <v>250</v>
      </c>
      <c r="Z107" s="269">
        <v>250</v>
      </c>
      <c r="AA107" s="269">
        <v>68</v>
      </c>
      <c r="AB107" s="269" t="s">
        <v>113</v>
      </c>
      <c r="AC107" s="295">
        <v>80</v>
      </c>
      <c r="AD107" s="269"/>
      <c r="AE107" s="553">
        <v>872790096780700</v>
      </c>
      <c r="AF107" s="269">
        <v>12</v>
      </c>
      <c r="AG107" s="269" t="s">
        <v>113</v>
      </c>
      <c r="AH107" s="2782">
        <v>0.5</v>
      </c>
    </row>
    <row r="108" spans="3:34">
      <c r="C108" s="2395" t="s">
        <v>2766</v>
      </c>
      <c r="D108" s="834"/>
      <c r="E108" s="1483" t="s">
        <v>2769</v>
      </c>
      <c r="F108" s="188">
        <v>915005778923</v>
      </c>
      <c r="G108" s="147">
        <v>8727900967821</v>
      </c>
      <c r="H108" s="2102" t="s">
        <v>913</v>
      </c>
      <c r="I108" s="54" t="s">
        <v>914</v>
      </c>
      <c r="J108" s="1078">
        <v>17</v>
      </c>
      <c r="K108" s="1077">
        <v>1900</v>
      </c>
      <c r="L108" s="273">
        <v>4000</v>
      </c>
      <c r="M108" s="274">
        <v>15000</v>
      </c>
      <c r="N108" s="273">
        <v>2</v>
      </c>
      <c r="O108" s="273"/>
      <c r="P108" s="665">
        <v>440</v>
      </c>
      <c r="Q108" s="69"/>
      <c r="R108" s="1769" t="s">
        <v>48</v>
      </c>
      <c r="S108" s="273" t="s">
        <v>104</v>
      </c>
      <c r="T108" s="273" t="s">
        <v>3107</v>
      </c>
      <c r="U108" s="273"/>
      <c r="V108" s="273" t="s">
        <v>121</v>
      </c>
      <c r="W108" s="284" t="s">
        <v>198</v>
      </c>
      <c r="X108" s="284">
        <v>111</v>
      </c>
      <c r="Y108" s="273">
        <v>320</v>
      </c>
      <c r="Z108" s="273">
        <v>320</v>
      </c>
      <c r="AA108" s="273">
        <v>68</v>
      </c>
      <c r="AB108" s="273" t="s">
        <v>113</v>
      </c>
      <c r="AC108" s="284">
        <v>80</v>
      </c>
      <c r="AD108" s="273"/>
      <c r="AE108" s="492">
        <v>872790096782100</v>
      </c>
      <c r="AF108" s="273">
        <v>10</v>
      </c>
      <c r="AG108" s="273" t="s">
        <v>113</v>
      </c>
      <c r="AH108" s="2780">
        <v>1</v>
      </c>
    </row>
    <row r="109" spans="3:34">
      <c r="C109" s="2471"/>
      <c r="D109" s="832"/>
      <c r="E109" s="1490"/>
      <c r="F109" s="169">
        <v>929004100723</v>
      </c>
      <c r="G109" s="206">
        <v>8727900974331</v>
      </c>
      <c r="H109" s="221" t="s">
        <v>915</v>
      </c>
      <c r="I109" s="112" t="s">
        <v>916</v>
      </c>
      <c r="J109" s="1080">
        <v>10</v>
      </c>
      <c r="K109" s="1079">
        <v>820</v>
      </c>
      <c r="L109" s="269">
        <v>3000</v>
      </c>
      <c r="M109" s="270">
        <v>20000</v>
      </c>
      <c r="N109" s="269">
        <v>2</v>
      </c>
      <c r="O109" s="269"/>
      <c r="P109" s="664">
        <v>300</v>
      </c>
      <c r="Q109" s="69"/>
      <c r="R109" s="1768" t="s">
        <v>48</v>
      </c>
      <c r="S109" s="269" t="s">
        <v>97</v>
      </c>
      <c r="T109" s="269" t="s">
        <v>3103</v>
      </c>
      <c r="U109" s="269"/>
      <c r="V109" s="269" t="s">
        <v>147</v>
      </c>
      <c r="W109" s="295" t="s">
        <v>198</v>
      </c>
      <c r="X109" s="295">
        <v>82</v>
      </c>
      <c r="Y109" s="269">
        <v>240</v>
      </c>
      <c r="Z109" s="269">
        <v>240</v>
      </c>
      <c r="AA109" s="269">
        <v>50</v>
      </c>
      <c r="AB109" s="269" t="s">
        <v>113</v>
      </c>
      <c r="AC109" s="295">
        <v>80</v>
      </c>
      <c r="AD109" s="269"/>
      <c r="AE109" s="553">
        <v>872790097433100</v>
      </c>
      <c r="AF109" s="269">
        <v>12</v>
      </c>
      <c r="AG109" s="269" t="s">
        <v>113</v>
      </c>
      <c r="AH109" s="2782">
        <v>0.5</v>
      </c>
    </row>
    <row r="110" spans="3:34">
      <c r="C110" s="2401"/>
      <c r="D110" s="557"/>
      <c r="E110" s="1463"/>
      <c r="F110" s="2251">
        <v>929004100823</v>
      </c>
      <c r="G110" s="825">
        <v>8727900974355</v>
      </c>
      <c r="H110" s="2110" t="s">
        <v>917</v>
      </c>
      <c r="I110" s="203" t="s">
        <v>916</v>
      </c>
      <c r="J110" s="331">
        <v>10</v>
      </c>
      <c r="K110" s="1089">
        <v>880</v>
      </c>
      <c r="L110" s="331">
        <v>4000</v>
      </c>
      <c r="M110" s="312">
        <v>20000</v>
      </c>
      <c r="N110" s="331">
        <v>2</v>
      </c>
      <c r="O110" s="331"/>
      <c r="P110" s="664">
        <v>300</v>
      </c>
      <c r="Q110" s="69"/>
      <c r="R110" s="1770" t="s">
        <v>48</v>
      </c>
      <c r="S110" s="331" t="s">
        <v>97</v>
      </c>
      <c r="T110" s="331" t="s">
        <v>3103</v>
      </c>
      <c r="U110" s="331"/>
      <c r="V110" s="331" t="s">
        <v>121</v>
      </c>
      <c r="W110" s="305" t="s">
        <v>198</v>
      </c>
      <c r="X110" s="305">
        <v>88</v>
      </c>
      <c r="Y110" s="331">
        <v>240</v>
      </c>
      <c r="Z110" s="331">
        <v>240</v>
      </c>
      <c r="AA110" s="331">
        <v>50</v>
      </c>
      <c r="AB110" s="331" t="s">
        <v>113</v>
      </c>
      <c r="AC110" s="305">
        <v>80</v>
      </c>
      <c r="AD110" s="331"/>
      <c r="AE110" s="2534">
        <v>872790097435500</v>
      </c>
      <c r="AF110" s="331">
        <v>12</v>
      </c>
      <c r="AG110" s="331" t="s">
        <v>113</v>
      </c>
      <c r="AH110" s="2833">
        <v>0.5</v>
      </c>
    </row>
    <row r="111" spans="3:34">
      <c r="C111" s="2401"/>
      <c r="D111" s="557"/>
      <c r="E111" s="1463"/>
      <c r="F111" s="151">
        <v>929004100923</v>
      </c>
      <c r="G111" s="70">
        <v>8727900974379</v>
      </c>
      <c r="H111" s="243" t="s">
        <v>918</v>
      </c>
      <c r="I111" s="203" t="s">
        <v>920</v>
      </c>
      <c r="J111" s="1076">
        <v>24</v>
      </c>
      <c r="K111" s="1075">
        <v>2100</v>
      </c>
      <c r="L111" s="271">
        <v>3000</v>
      </c>
      <c r="M111" s="312">
        <v>20000</v>
      </c>
      <c r="N111" s="271">
        <v>2</v>
      </c>
      <c r="O111" s="271"/>
      <c r="P111" s="664">
        <v>540</v>
      </c>
      <c r="Q111" s="69"/>
      <c r="R111" s="1771" t="s">
        <v>48</v>
      </c>
      <c r="S111" s="271" t="s">
        <v>97</v>
      </c>
      <c r="T111" s="271" t="s">
        <v>3107</v>
      </c>
      <c r="U111" s="271"/>
      <c r="V111" s="271" t="s">
        <v>147</v>
      </c>
      <c r="W111" s="291" t="s">
        <v>198</v>
      </c>
      <c r="X111" s="291">
        <v>87</v>
      </c>
      <c r="Y111" s="271">
        <v>380</v>
      </c>
      <c r="Z111" s="271">
        <v>380</v>
      </c>
      <c r="AA111" s="271">
        <v>50</v>
      </c>
      <c r="AB111" s="271" t="s">
        <v>113</v>
      </c>
      <c r="AC111" s="291">
        <v>80</v>
      </c>
      <c r="AD111" s="271"/>
      <c r="AE111" s="405">
        <v>872790097437900</v>
      </c>
      <c r="AF111" s="271">
        <v>8</v>
      </c>
      <c r="AG111" s="271" t="s">
        <v>113</v>
      </c>
      <c r="AH111" s="2779">
        <v>4</v>
      </c>
    </row>
    <row r="112" spans="3:34">
      <c r="C112" s="2395"/>
      <c r="D112" s="834"/>
      <c r="E112" s="1483"/>
      <c r="F112" s="188">
        <v>929004101023</v>
      </c>
      <c r="G112" s="147">
        <v>8727900974393</v>
      </c>
      <c r="H112" s="2102" t="s">
        <v>919</v>
      </c>
      <c r="I112" s="54" t="s">
        <v>920</v>
      </c>
      <c r="J112" s="1078">
        <v>24</v>
      </c>
      <c r="K112" s="1077">
        <v>2200</v>
      </c>
      <c r="L112" s="273">
        <v>4000</v>
      </c>
      <c r="M112" s="274">
        <v>20000</v>
      </c>
      <c r="N112" s="273">
        <v>2</v>
      </c>
      <c r="O112" s="273"/>
      <c r="P112" s="665">
        <v>540</v>
      </c>
      <c r="Q112" s="69"/>
      <c r="R112" s="1769" t="s">
        <v>48</v>
      </c>
      <c r="S112" s="273" t="s">
        <v>97</v>
      </c>
      <c r="T112" s="273" t="s">
        <v>3107</v>
      </c>
      <c r="U112" s="273"/>
      <c r="V112" s="273" t="s">
        <v>121</v>
      </c>
      <c r="W112" s="284" t="s">
        <v>198</v>
      </c>
      <c r="X112" s="284">
        <v>91</v>
      </c>
      <c r="Y112" s="273">
        <v>380</v>
      </c>
      <c r="Z112" s="273">
        <v>380</v>
      </c>
      <c r="AA112" s="273">
        <v>50</v>
      </c>
      <c r="AB112" s="273" t="s">
        <v>113</v>
      </c>
      <c r="AC112" s="284">
        <v>80</v>
      </c>
      <c r="AD112" s="273"/>
      <c r="AE112" s="492">
        <v>872790097439300</v>
      </c>
      <c r="AF112" s="273">
        <v>8</v>
      </c>
      <c r="AG112" s="273" t="s">
        <v>113</v>
      </c>
      <c r="AH112" s="2780">
        <v>4</v>
      </c>
    </row>
    <row r="113" spans="3:34">
      <c r="C113" s="2471"/>
      <c r="D113" s="832"/>
      <c r="E113" s="1490"/>
      <c r="F113" s="2251">
        <v>929004100323</v>
      </c>
      <c r="G113" s="825">
        <v>8727900974256</v>
      </c>
      <c r="H113" s="2110" t="s">
        <v>95</v>
      </c>
      <c r="I113" s="203" t="s">
        <v>96</v>
      </c>
      <c r="J113" s="331">
        <v>12</v>
      </c>
      <c r="K113" s="1089">
        <v>1250</v>
      </c>
      <c r="L113" s="331">
        <v>3000</v>
      </c>
      <c r="M113" s="2496">
        <v>20000</v>
      </c>
      <c r="N113" s="331">
        <v>2</v>
      </c>
      <c r="O113" s="331"/>
      <c r="P113" s="3236">
        <v>585</v>
      </c>
      <c r="Q113" s="69"/>
      <c r="R113" s="1770" t="s">
        <v>48</v>
      </c>
      <c r="S113" s="331" t="s">
        <v>97</v>
      </c>
      <c r="T113" s="331" t="s">
        <v>3105</v>
      </c>
      <c r="U113" s="331"/>
      <c r="V113" s="331" t="s">
        <v>147</v>
      </c>
      <c r="W113" s="305" t="s">
        <v>198</v>
      </c>
      <c r="X113" s="305">
        <v>104</v>
      </c>
      <c r="Y113" s="331">
        <v>245</v>
      </c>
      <c r="Z113" s="331">
        <v>245</v>
      </c>
      <c r="AA113" s="331">
        <v>63</v>
      </c>
      <c r="AB113" s="331" t="s">
        <v>113</v>
      </c>
      <c r="AC113" s="305">
        <v>80</v>
      </c>
      <c r="AD113" s="331"/>
      <c r="AE113" s="2534">
        <v>872790097425600</v>
      </c>
      <c r="AF113" s="331">
        <v>12</v>
      </c>
      <c r="AG113" s="331" t="s">
        <v>113</v>
      </c>
      <c r="AH113" s="2833">
        <v>1</v>
      </c>
    </row>
    <row r="114" spans="3:34">
      <c r="C114" s="2401"/>
      <c r="D114" s="557"/>
      <c r="E114" s="1463"/>
      <c r="F114" s="2251">
        <v>929004100423</v>
      </c>
      <c r="G114" s="825">
        <v>8727900974270</v>
      </c>
      <c r="H114" s="2110" t="s">
        <v>98</v>
      </c>
      <c r="I114" s="203" t="s">
        <v>96</v>
      </c>
      <c r="J114" s="331">
        <v>12</v>
      </c>
      <c r="K114" s="1089">
        <v>1300</v>
      </c>
      <c r="L114" s="331">
        <v>4000</v>
      </c>
      <c r="M114" s="312">
        <v>20000</v>
      </c>
      <c r="N114" s="331">
        <v>2</v>
      </c>
      <c r="O114" s="331"/>
      <c r="P114" s="3236">
        <v>585</v>
      </c>
      <c r="Q114" s="69"/>
      <c r="R114" s="1770" t="s">
        <v>48</v>
      </c>
      <c r="S114" s="331" t="s">
        <v>97</v>
      </c>
      <c r="T114" s="331" t="s">
        <v>3105</v>
      </c>
      <c r="U114" s="331"/>
      <c r="V114" s="331" t="s">
        <v>121</v>
      </c>
      <c r="W114" s="305" t="s">
        <v>198</v>
      </c>
      <c r="X114" s="305">
        <v>108</v>
      </c>
      <c r="Y114" s="331">
        <v>245</v>
      </c>
      <c r="Z114" s="331">
        <v>245</v>
      </c>
      <c r="AA114" s="331">
        <v>63</v>
      </c>
      <c r="AB114" s="331" t="s">
        <v>113</v>
      </c>
      <c r="AC114" s="305">
        <v>80</v>
      </c>
      <c r="AD114" s="331"/>
      <c r="AE114" s="2534">
        <v>872790097427000</v>
      </c>
      <c r="AF114" s="331">
        <v>12</v>
      </c>
      <c r="AG114" s="331" t="s">
        <v>113</v>
      </c>
      <c r="AH114" s="2833">
        <v>1</v>
      </c>
    </row>
    <row r="115" spans="3:34">
      <c r="C115" s="2401"/>
      <c r="D115" s="557"/>
      <c r="E115" s="1463"/>
      <c r="F115" s="2251">
        <v>929004100523</v>
      </c>
      <c r="G115" s="825">
        <v>8727900974294</v>
      </c>
      <c r="H115" s="2110" t="s">
        <v>99</v>
      </c>
      <c r="I115" s="203" t="s">
        <v>100</v>
      </c>
      <c r="J115" s="331">
        <v>21</v>
      </c>
      <c r="K115" s="1089">
        <v>2200</v>
      </c>
      <c r="L115" s="331">
        <v>3000</v>
      </c>
      <c r="M115" s="312">
        <v>20000</v>
      </c>
      <c r="N115" s="331">
        <v>2</v>
      </c>
      <c r="O115" s="331"/>
      <c r="P115" s="3236">
        <v>775</v>
      </c>
      <c r="Q115" s="69"/>
      <c r="R115" s="1770" t="s">
        <v>48</v>
      </c>
      <c r="S115" s="331" t="s">
        <v>97</v>
      </c>
      <c r="T115" s="331" t="s">
        <v>3107</v>
      </c>
      <c r="U115" s="331"/>
      <c r="V115" s="331" t="s">
        <v>147</v>
      </c>
      <c r="W115" s="305" t="s">
        <v>198</v>
      </c>
      <c r="X115" s="305">
        <v>104</v>
      </c>
      <c r="Y115" s="331">
        <v>345</v>
      </c>
      <c r="Z115" s="331">
        <v>345</v>
      </c>
      <c r="AA115" s="331">
        <v>71</v>
      </c>
      <c r="AB115" s="331" t="s">
        <v>113</v>
      </c>
      <c r="AC115" s="305">
        <v>80</v>
      </c>
      <c r="AD115" s="331"/>
      <c r="AE115" s="2534">
        <v>872790097429400</v>
      </c>
      <c r="AF115" s="331">
        <v>8</v>
      </c>
      <c r="AG115" s="331" t="s">
        <v>113</v>
      </c>
      <c r="AH115" s="2833">
        <v>4</v>
      </c>
    </row>
    <row r="116" spans="3:34">
      <c r="C116" s="2395"/>
      <c r="D116" s="834"/>
      <c r="E116" s="1483"/>
      <c r="F116" s="188">
        <v>929004100623</v>
      </c>
      <c r="G116" s="147">
        <v>8727900974317</v>
      </c>
      <c r="H116" s="2102" t="s">
        <v>101</v>
      </c>
      <c r="I116" s="54" t="s">
        <v>100</v>
      </c>
      <c r="J116" s="273">
        <v>21</v>
      </c>
      <c r="K116" s="1077">
        <v>2300</v>
      </c>
      <c r="L116" s="273">
        <v>4000</v>
      </c>
      <c r="M116" s="274">
        <v>20000</v>
      </c>
      <c r="N116" s="273">
        <v>2</v>
      </c>
      <c r="O116" s="273"/>
      <c r="P116" s="3237">
        <v>775</v>
      </c>
      <c r="Q116" s="69"/>
      <c r="R116" s="1769" t="s">
        <v>48</v>
      </c>
      <c r="S116" s="273" t="s">
        <v>97</v>
      </c>
      <c r="T116" s="273" t="s">
        <v>3107</v>
      </c>
      <c r="U116" s="273"/>
      <c r="V116" s="273" t="s">
        <v>121</v>
      </c>
      <c r="W116" s="284" t="s">
        <v>198</v>
      </c>
      <c r="X116" s="284">
        <v>109</v>
      </c>
      <c r="Y116" s="273">
        <v>345</v>
      </c>
      <c r="Z116" s="273">
        <v>345</v>
      </c>
      <c r="AA116" s="273">
        <v>71</v>
      </c>
      <c r="AB116" s="273" t="s">
        <v>113</v>
      </c>
      <c r="AC116" s="284">
        <v>80</v>
      </c>
      <c r="AD116" s="273"/>
      <c r="AE116" s="492">
        <v>872790097431700</v>
      </c>
      <c r="AF116" s="273">
        <v>8</v>
      </c>
      <c r="AG116" s="273" t="s">
        <v>113</v>
      </c>
      <c r="AH116" s="2780">
        <v>4</v>
      </c>
    </row>
    <row r="117" spans="3:34">
      <c r="C117" s="2471" t="s">
        <v>2766</v>
      </c>
      <c r="D117" s="832" t="s">
        <v>2193</v>
      </c>
      <c r="E117" s="1490" t="s">
        <v>2769</v>
      </c>
      <c r="F117" s="150">
        <v>911401774752</v>
      </c>
      <c r="G117" s="143">
        <v>8710163364421</v>
      </c>
      <c r="H117" s="247" t="s">
        <v>921</v>
      </c>
      <c r="I117" s="240" t="s">
        <v>3170</v>
      </c>
      <c r="J117" s="1137">
        <v>12</v>
      </c>
      <c r="K117" s="1090">
        <v>1000</v>
      </c>
      <c r="L117" s="282">
        <v>4000</v>
      </c>
      <c r="M117" s="286">
        <v>35000</v>
      </c>
      <c r="N117" s="282">
        <v>2</v>
      </c>
      <c r="O117" s="282"/>
      <c r="P117" s="2214">
        <v>295</v>
      </c>
      <c r="Q117" s="69"/>
      <c r="R117" s="1772" t="s">
        <v>48</v>
      </c>
      <c r="S117" s="282" t="s">
        <v>922</v>
      </c>
      <c r="T117" s="282" t="s">
        <v>3104</v>
      </c>
      <c r="U117" s="282"/>
      <c r="V117" s="282" t="s">
        <v>121</v>
      </c>
      <c r="W117" s="283" t="s">
        <v>198</v>
      </c>
      <c r="X117" s="283">
        <v>83</v>
      </c>
      <c r="Y117" s="282">
        <v>170</v>
      </c>
      <c r="Z117" s="282">
        <v>170</v>
      </c>
      <c r="AA117" s="282">
        <v>50</v>
      </c>
      <c r="AB117" s="282" t="s">
        <v>113</v>
      </c>
      <c r="AC117" s="283" t="s">
        <v>3079</v>
      </c>
      <c r="AD117" s="282"/>
      <c r="AE117" s="1368">
        <v>871016336442199</v>
      </c>
      <c r="AF117" s="282">
        <v>20</v>
      </c>
      <c r="AG117" s="282" t="s">
        <v>113</v>
      </c>
      <c r="AH117" s="2781">
        <v>0.5</v>
      </c>
    </row>
    <row r="118" spans="3:34">
      <c r="C118" s="2395" t="s">
        <v>2766</v>
      </c>
      <c r="D118" s="834" t="s">
        <v>2193</v>
      </c>
      <c r="E118" s="1483" t="s">
        <v>2769</v>
      </c>
      <c r="F118" s="955">
        <v>911401774762</v>
      </c>
      <c r="G118" s="147">
        <v>8710163364438</v>
      </c>
      <c r="H118" s="2102" t="s">
        <v>923</v>
      </c>
      <c r="I118" s="54" t="s">
        <v>3171</v>
      </c>
      <c r="J118" s="1078">
        <v>20</v>
      </c>
      <c r="K118" s="1077">
        <v>1600</v>
      </c>
      <c r="L118" s="273">
        <v>4000</v>
      </c>
      <c r="M118" s="274">
        <v>35000</v>
      </c>
      <c r="N118" s="273">
        <v>2</v>
      </c>
      <c r="O118" s="273"/>
      <c r="P118" s="3238">
        <v>415</v>
      </c>
      <c r="Q118" s="69"/>
      <c r="R118" s="1769" t="s">
        <v>48</v>
      </c>
      <c r="S118" s="273" t="s">
        <v>922</v>
      </c>
      <c r="T118" s="273" t="s">
        <v>3106</v>
      </c>
      <c r="U118" s="273"/>
      <c r="V118" s="273" t="s">
        <v>121</v>
      </c>
      <c r="W118" s="284" t="s">
        <v>198</v>
      </c>
      <c r="X118" s="284">
        <v>80</v>
      </c>
      <c r="Y118" s="273">
        <v>200</v>
      </c>
      <c r="Z118" s="273">
        <v>200</v>
      </c>
      <c r="AA118" s="273">
        <v>55</v>
      </c>
      <c r="AB118" s="273" t="s">
        <v>113</v>
      </c>
      <c r="AC118" s="284" t="s">
        <v>3079</v>
      </c>
      <c r="AD118" s="273"/>
      <c r="AE118" s="492">
        <v>871016336443899</v>
      </c>
      <c r="AF118" s="273">
        <v>20</v>
      </c>
      <c r="AG118" s="273" t="s">
        <v>113</v>
      </c>
      <c r="AH118" s="2780">
        <v>0.5</v>
      </c>
    </row>
    <row r="119" spans="3:34">
      <c r="C119" s="2395" t="s">
        <v>2766</v>
      </c>
      <c r="D119" s="834" t="s">
        <v>2193</v>
      </c>
      <c r="E119" s="1483" t="s">
        <v>2769</v>
      </c>
      <c r="F119" s="188">
        <v>911401892787</v>
      </c>
      <c r="G119" s="147">
        <v>8721103315861</v>
      </c>
      <c r="H119" s="2102" t="s">
        <v>2354</v>
      </c>
      <c r="I119" s="54" t="s">
        <v>927</v>
      </c>
      <c r="J119" s="273">
        <v>15</v>
      </c>
      <c r="K119" s="1077">
        <v>1400</v>
      </c>
      <c r="L119" s="273">
        <v>4000</v>
      </c>
      <c r="M119" s="444">
        <v>30000</v>
      </c>
      <c r="N119" s="273">
        <v>2</v>
      </c>
      <c r="O119" s="273"/>
      <c r="P119" s="3237">
        <v>760</v>
      </c>
      <c r="Q119" s="508"/>
      <c r="R119" s="1769" t="s">
        <v>48</v>
      </c>
      <c r="S119" s="273" t="s">
        <v>49</v>
      </c>
      <c r="T119" s="273" t="s">
        <v>3105</v>
      </c>
      <c r="U119" s="273"/>
      <c r="V119" s="273" t="s">
        <v>121</v>
      </c>
      <c r="W119" s="284" t="s">
        <v>198</v>
      </c>
      <c r="X119" s="284">
        <v>93</v>
      </c>
      <c r="Y119" s="273">
        <v>182</v>
      </c>
      <c r="Z119" s="273">
        <v>182</v>
      </c>
      <c r="AA119" s="273">
        <v>66</v>
      </c>
      <c r="AB119" s="273" t="s">
        <v>113</v>
      </c>
      <c r="AC119" s="284">
        <v>80</v>
      </c>
      <c r="AD119" s="273"/>
      <c r="AE119" s="492">
        <v>872110331586199</v>
      </c>
      <c r="AF119" s="273">
        <v>20</v>
      </c>
      <c r="AG119" s="273" t="s">
        <v>113</v>
      </c>
      <c r="AH119" s="2780">
        <v>1</v>
      </c>
    </row>
    <row r="120" spans="3:34">
      <c r="C120" s="2394" t="s">
        <v>2766</v>
      </c>
      <c r="D120" s="1461" t="s">
        <v>2193</v>
      </c>
      <c r="E120" s="1462" t="s">
        <v>2769</v>
      </c>
      <c r="F120" s="41">
        <v>911401846582</v>
      </c>
      <c r="G120" s="220">
        <v>8719514528550</v>
      </c>
      <c r="H120" s="221" t="s">
        <v>615</v>
      </c>
      <c r="I120" s="218" t="s">
        <v>2664</v>
      </c>
      <c r="J120" s="326">
        <v>30</v>
      </c>
      <c r="K120" s="1079">
        <v>3000</v>
      </c>
      <c r="L120" s="269">
        <v>3000</v>
      </c>
      <c r="M120" s="270">
        <v>50000</v>
      </c>
      <c r="N120" s="269">
        <v>5</v>
      </c>
      <c r="O120" s="326"/>
      <c r="P120" s="641">
        <v>1600</v>
      </c>
      <c r="Q120" s="508"/>
      <c r="R120" s="1715" t="s">
        <v>48</v>
      </c>
      <c r="S120" s="326" t="s">
        <v>104</v>
      </c>
      <c r="T120" s="326" t="s">
        <v>3081</v>
      </c>
      <c r="U120" s="326"/>
      <c r="V120" s="326" t="s">
        <v>147</v>
      </c>
      <c r="W120" s="295" t="s">
        <v>198</v>
      </c>
      <c r="X120" s="295">
        <v>100</v>
      </c>
      <c r="Y120" s="269">
        <v>87</v>
      </c>
      <c r="Z120" s="269">
        <v>207</v>
      </c>
      <c r="AA120" s="269">
        <v>125</v>
      </c>
      <c r="AB120" s="326" t="s">
        <v>113</v>
      </c>
      <c r="AC120" s="295" t="s">
        <v>3080</v>
      </c>
      <c r="AD120" s="269"/>
      <c r="AE120" s="2551">
        <v>871951452855099</v>
      </c>
      <c r="AF120" s="269">
        <v>1</v>
      </c>
      <c r="AG120" s="269" t="s">
        <v>113</v>
      </c>
      <c r="AH120" s="2782">
        <v>4</v>
      </c>
    </row>
    <row r="121" spans="3:34">
      <c r="C121" s="2401" t="s">
        <v>2766</v>
      </c>
      <c r="D121" s="557" t="s">
        <v>2193</v>
      </c>
      <c r="E121" s="1463" t="s">
        <v>2769</v>
      </c>
      <c r="F121" s="2233">
        <v>911401846682</v>
      </c>
      <c r="G121" s="36">
        <v>8719514528567</v>
      </c>
      <c r="H121" s="243" t="s">
        <v>616</v>
      </c>
      <c r="I121" s="229" t="s">
        <v>2664</v>
      </c>
      <c r="J121" s="324">
        <v>27</v>
      </c>
      <c r="K121" s="1075">
        <v>3000</v>
      </c>
      <c r="L121" s="271">
        <v>4000</v>
      </c>
      <c r="M121" s="272">
        <v>50000</v>
      </c>
      <c r="N121" s="271">
        <v>5</v>
      </c>
      <c r="O121" s="324"/>
      <c r="P121" s="642">
        <v>1600</v>
      </c>
      <c r="Q121" s="508"/>
      <c r="R121" s="1711" t="s">
        <v>48</v>
      </c>
      <c r="S121" s="324" t="s">
        <v>104</v>
      </c>
      <c r="T121" s="324" t="s">
        <v>3081</v>
      </c>
      <c r="U121" s="324"/>
      <c r="V121" s="324" t="s">
        <v>121</v>
      </c>
      <c r="W121" s="291" t="s">
        <v>198</v>
      </c>
      <c r="X121" s="291">
        <v>111</v>
      </c>
      <c r="Y121" s="271">
        <v>87</v>
      </c>
      <c r="Z121" s="271">
        <v>207</v>
      </c>
      <c r="AA121" s="271">
        <v>125</v>
      </c>
      <c r="AB121" s="324" t="s">
        <v>113</v>
      </c>
      <c r="AC121" s="291" t="s">
        <v>3080</v>
      </c>
      <c r="AD121" s="271"/>
      <c r="AE121" s="1929">
        <v>871951452856799</v>
      </c>
      <c r="AF121" s="271">
        <v>1</v>
      </c>
      <c r="AG121" s="271" t="s">
        <v>113</v>
      </c>
      <c r="AH121" s="2779">
        <v>4</v>
      </c>
    </row>
    <row r="122" spans="3:34">
      <c r="C122" s="2401" t="s">
        <v>2766</v>
      </c>
      <c r="D122" s="557" t="s">
        <v>2193</v>
      </c>
      <c r="E122" s="1463" t="s">
        <v>2769</v>
      </c>
      <c r="F122" s="2233">
        <v>911401846982</v>
      </c>
      <c r="G122" s="36">
        <v>8719514528598</v>
      </c>
      <c r="H122" s="243" t="s">
        <v>617</v>
      </c>
      <c r="I122" s="229" t="s">
        <v>2665</v>
      </c>
      <c r="J122" s="324">
        <v>30</v>
      </c>
      <c r="K122" s="1075">
        <v>3000</v>
      </c>
      <c r="L122" s="271">
        <v>3000</v>
      </c>
      <c r="M122" s="272">
        <v>50000</v>
      </c>
      <c r="N122" s="271">
        <v>5</v>
      </c>
      <c r="O122" s="324"/>
      <c r="P122" s="642">
        <v>1600</v>
      </c>
      <c r="Q122" s="508"/>
      <c r="R122" s="1711" t="s">
        <v>48</v>
      </c>
      <c r="S122" s="324" t="s">
        <v>104</v>
      </c>
      <c r="T122" s="324" t="s">
        <v>3081</v>
      </c>
      <c r="U122" s="324"/>
      <c r="V122" s="324" t="s">
        <v>147</v>
      </c>
      <c r="W122" s="291" t="s">
        <v>198</v>
      </c>
      <c r="X122" s="291">
        <v>100</v>
      </c>
      <c r="Y122" s="271">
        <v>87</v>
      </c>
      <c r="Z122" s="271">
        <v>207</v>
      </c>
      <c r="AA122" s="271">
        <v>125</v>
      </c>
      <c r="AB122" s="324" t="s">
        <v>113</v>
      </c>
      <c r="AC122" s="291" t="s">
        <v>3080</v>
      </c>
      <c r="AD122" s="271"/>
      <c r="AE122" s="1929">
        <v>871951452859899</v>
      </c>
      <c r="AF122" s="271">
        <v>1</v>
      </c>
      <c r="AG122" s="271" t="s">
        <v>113</v>
      </c>
      <c r="AH122" s="2779">
        <v>4</v>
      </c>
    </row>
    <row r="123" spans="3:34">
      <c r="C123" s="2401" t="s">
        <v>2766</v>
      </c>
      <c r="D123" s="557" t="s">
        <v>2193</v>
      </c>
      <c r="E123" s="1463" t="s">
        <v>2769</v>
      </c>
      <c r="F123" s="59">
        <v>911401847082</v>
      </c>
      <c r="G123" s="244">
        <v>8719514528604</v>
      </c>
      <c r="H123" s="245" t="s">
        <v>618</v>
      </c>
      <c r="I123" s="230" t="s">
        <v>2665</v>
      </c>
      <c r="J123" s="431">
        <v>27</v>
      </c>
      <c r="K123" s="1077">
        <v>3000</v>
      </c>
      <c r="L123" s="273">
        <v>4000</v>
      </c>
      <c r="M123" s="274">
        <v>50000</v>
      </c>
      <c r="N123" s="273">
        <v>5</v>
      </c>
      <c r="O123" s="431"/>
      <c r="P123" s="639">
        <v>1600</v>
      </c>
      <c r="Q123" s="508"/>
      <c r="R123" s="1712" t="s">
        <v>48</v>
      </c>
      <c r="S123" s="431" t="s">
        <v>104</v>
      </c>
      <c r="T123" s="431" t="s">
        <v>3081</v>
      </c>
      <c r="U123" s="431"/>
      <c r="V123" s="431" t="s">
        <v>121</v>
      </c>
      <c r="W123" s="284" t="s">
        <v>198</v>
      </c>
      <c r="X123" s="284">
        <v>111</v>
      </c>
      <c r="Y123" s="273">
        <v>87</v>
      </c>
      <c r="Z123" s="273">
        <v>207</v>
      </c>
      <c r="AA123" s="273">
        <v>125</v>
      </c>
      <c r="AB123" s="431" t="s">
        <v>113</v>
      </c>
      <c r="AC123" s="284" t="s">
        <v>3080</v>
      </c>
      <c r="AD123" s="273"/>
      <c r="AE123" s="2552">
        <v>871951452860499</v>
      </c>
      <c r="AF123" s="273">
        <v>1</v>
      </c>
      <c r="AG123" s="273" t="s">
        <v>113</v>
      </c>
      <c r="AH123" s="2780">
        <v>4</v>
      </c>
    </row>
    <row r="124" spans="3:34">
      <c r="C124" s="2401" t="s">
        <v>2766</v>
      </c>
      <c r="D124" s="557" t="s">
        <v>2193</v>
      </c>
      <c r="E124" s="1463" t="s">
        <v>2769</v>
      </c>
      <c r="F124" s="42">
        <v>911401846782</v>
      </c>
      <c r="G124" s="246">
        <v>8719514528574</v>
      </c>
      <c r="H124" s="247" t="s">
        <v>619</v>
      </c>
      <c r="I124" s="231" t="s">
        <v>2666</v>
      </c>
      <c r="J124" s="323">
        <v>30</v>
      </c>
      <c r="K124" s="1090">
        <v>3000</v>
      </c>
      <c r="L124" s="282">
        <v>3000</v>
      </c>
      <c r="M124" s="286">
        <v>50000</v>
      </c>
      <c r="N124" s="282">
        <v>5</v>
      </c>
      <c r="O124" s="323"/>
      <c r="P124" s="641">
        <v>1600</v>
      </c>
      <c r="Q124" s="508"/>
      <c r="R124" s="1714" t="s">
        <v>48</v>
      </c>
      <c r="S124" s="323" t="s">
        <v>104</v>
      </c>
      <c r="T124" s="323" t="s">
        <v>3081</v>
      </c>
      <c r="U124" s="323"/>
      <c r="V124" s="323" t="s">
        <v>147</v>
      </c>
      <c r="W124" s="283" t="s">
        <v>198</v>
      </c>
      <c r="X124" s="283">
        <v>100</v>
      </c>
      <c r="Y124" s="282">
        <v>87</v>
      </c>
      <c r="Z124" s="282">
        <v>207</v>
      </c>
      <c r="AA124" s="282">
        <v>125</v>
      </c>
      <c r="AB124" s="323" t="s">
        <v>113</v>
      </c>
      <c r="AC124" s="283" t="s">
        <v>3080</v>
      </c>
      <c r="AD124" s="282"/>
      <c r="AE124" s="2553">
        <v>871951452857499</v>
      </c>
      <c r="AF124" s="282">
        <v>1</v>
      </c>
      <c r="AG124" s="282" t="s">
        <v>113</v>
      </c>
      <c r="AH124" s="2781">
        <v>4</v>
      </c>
    </row>
    <row r="125" spans="3:34">
      <c r="C125" s="2401" t="s">
        <v>2766</v>
      </c>
      <c r="D125" s="557" t="s">
        <v>2193</v>
      </c>
      <c r="E125" s="1463" t="s">
        <v>2769</v>
      </c>
      <c r="F125" s="2233">
        <v>911401846882</v>
      </c>
      <c r="G125" s="36">
        <v>8719514528581</v>
      </c>
      <c r="H125" s="243" t="s">
        <v>620</v>
      </c>
      <c r="I125" s="229" t="s">
        <v>2666</v>
      </c>
      <c r="J125" s="324">
        <v>27</v>
      </c>
      <c r="K125" s="1075">
        <v>3000</v>
      </c>
      <c r="L125" s="271">
        <v>4000</v>
      </c>
      <c r="M125" s="272">
        <v>50000</v>
      </c>
      <c r="N125" s="271">
        <v>5</v>
      </c>
      <c r="O125" s="324"/>
      <c r="P125" s="642">
        <v>1600</v>
      </c>
      <c r="Q125" s="508"/>
      <c r="R125" s="1711" t="s">
        <v>48</v>
      </c>
      <c r="S125" s="324" t="s">
        <v>104</v>
      </c>
      <c r="T125" s="324" t="s">
        <v>3081</v>
      </c>
      <c r="U125" s="324"/>
      <c r="V125" s="324" t="s">
        <v>121</v>
      </c>
      <c r="W125" s="291" t="s">
        <v>198</v>
      </c>
      <c r="X125" s="291">
        <v>111</v>
      </c>
      <c r="Y125" s="271">
        <v>87</v>
      </c>
      <c r="Z125" s="271">
        <v>207</v>
      </c>
      <c r="AA125" s="271">
        <v>125</v>
      </c>
      <c r="AB125" s="324" t="s">
        <v>113</v>
      </c>
      <c r="AC125" s="291" t="s">
        <v>3080</v>
      </c>
      <c r="AD125" s="271"/>
      <c r="AE125" s="1929">
        <v>871951452858199</v>
      </c>
      <c r="AF125" s="271">
        <v>1</v>
      </c>
      <c r="AG125" s="271" t="s">
        <v>113</v>
      </c>
      <c r="AH125" s="2779">
        <v>4</v>
      </c>
    </row>
    <row r="126" spans="3:34">
      <c r="C126" s="2401" t="s">
        <v>2766</v>
      </c>
      <c r="D126" s="557" t="s">
        <v>2193</v>
      </c>
      <c r="E126" s="1463" t="s">
        <v>2769</v>
      </c>
      <c r="F126" s="2233">
        <v>911401847182</v>
      </c>
      <c r="G126" s="36">
        <v>8719514528611</v>
      </c>
      <c r="H126" s="243" t="s">
        <v>621</v>
      </c>
      <c r="I126" s="229" t="s">
        <v>2667</v>
      </c>
      <c r="J126" s="324">
        <v>30</v>
      </c>
      <c r="K126" s="1075">
        <v>3000</v>
      </c>
      <c r="L126" s="271">
        <v>3000</v>
      </c>
      <c r="M126" s="272">
        <v>50000</v>
      </c>
      <c r="N126" s="271">
        <v>5</v>
      </c>
      <c r="O126" s="324"/>
      <c r="P126" s="642">
        <v>1600</v>
      </c>
      <c r="Q126" s="508"/>
      <c r="R126" s="1711" t="s">
        <v>48</v>
      </c>
      <c r="S126" s="324" t="s">
        <v>104</v>
      </c>
      <c r="T126" s="324" t="s">
        <v>3081</v>
      </c>
      <c r="U126" s="324"/>
      <c r="V126" s="324" t="s">
        <v>147</v>
      </c>
      <c r="W126" s="291" t="s">
        <v>198</v>
      </c>
      <c r="X126" s="291">
        <v>100</v>
      </c>
      <c r="Y126" s="271">
        <v>87</v>
      </c>
      <c r="Z126" s="271">
        <v>207</v>
      </c>
      <c r="AA126" s="271">
        <v>125</v>
      </c>
      <c r="AB126" s="324" t="s">
        <v>113</v>
      </c>
      <c r="AC126" s="291" t="s">
        <v>3080</v>
      </c>
      <c r="AD126" s="271"/>
      <c r="AE126" s="1929">
        <v>871951452861199</v>
      </c>
      <c r="AF126" s="271">
        <v>1</v>
      </c>
      <c r="AG126" s="271" t="s">
        <v>113</v>
      </c>
      <c r="AH126" s="2779">
        <v>4</v>
      </c>
    </row>
    <row r="127" spans="3:34">
      <c r="C127" s="2395" t="s">
        <v>2766</v>
      </c>
      <c r="D127" s="834" t="s">
        <v>2193</v>
      </c>
      <c r="E127" s="1483" t="s">
        <v>2769</v>
      </c>
      <c r="F127" s="59">
        <v>911401847282</v>
      </c>
      <c r="G127" s="244">
        <v>8719514528628</v>
      </c>
      <c r="H127" s="245" t="s">
        <v>622</v>
      </c>
      <c r="I127" s="230" t="s">
        <v>2667</v>
      </c>
      <c r="J127" s="431">
        <v>27</v>
      </c>
      <c r="K127" s="1077">
        <v>3000</v>
      </c>
      <c r="L127" s="273">
        <v>4000</v>
      </c>
      <c r="M127" s="274">
        <v>50000</v>
      </c>
      <c r="N127" s="273">
        <v>5</v>
      </c>
      <c r="O127" s="431"/>
      <c r="P127" s="640">
        <v>1600</v>
      </c>
      <c r="Q127" s="508"/>
      <c r="R127" s="1712" t="s">
        <v>48</v>
      </c>
      <c r="S127" s="431" t="s">
        <v>104</v>
      </c>
      <c r="T127" s="431" t="s">
        <v>3081</v>
      </c>
      <c r="U127" s="431"/>
      <c r="V127" s="431" t="s">
        <v>121</v>
      </c>
      <c r="W127" s="284" t="s">
        <v>198</v>
      </c>
      <c r="X127" s="284">
        <v>111</v>
      </c>
      <c r="Y127" s="273">
        <v>87</v>
      </c>
      <c r="Z127" s="273">
        <v>207</v>
      </c>
      <c r="AA127" s="273">
        <v>125</v>
      </c>
      <c r="AB127" s="431" t="s">
        <v>113</v>
      </c>
      <c r="AC127" s="284" t="s">
        <v>3080</v>
      </c>
      <c r="AD127" s="273"/>
      <c r="AE127" s="2552">
        <v>871951452862899</v>
      </c>
      <c r="AF127" s="273">
        <v>1</v>
      </c>
      <c r="AG127" s="273" t="s">
        <v>113</v>
      </c>
      <c r="AH127" s="2780">
        <v>4</v>
      </c>
    </row>
    <row r="128" spans="3:34">
      <c r="C128" s="2394" t="s">
        <v>2766</v>
      </c>
      <c r="D128" s="1461" t="s">
        <v>2193</v>
      </c>
      <c r="E128" s="1462" t="s">
        <v>2769</v>
      </c>
      <c r="F128" s="56">
        <v>910930013218</v>
      </c>
      <c r="G128" s="234">
        <v>8711559798516</v>
      </c>
      <c r="H128" s="1492" t="s">
        <v>2438</v>
      </c>
      <c r="I128" s="112" t="s">
        <v>624</v>
      </c>
      <c r="J128" s="382"/>
      <c r="K128" s="421"/>
      <c r="L128" s="400"/>
      <c r="M128" s="421"/>
      <c r="N128" s="400">
        <v>2</v>
      </c>
      <c r="O128" s="382"/>
      <c r="P128" s="641">
        <v>795</v>
      </c>
      <c r="Q128" s="508"/>
      <c r="R128" s="1709"/>
      <c r="S128" s="382" t="s">
        <v>3031</v>
      </c>
      <c r="T128" s="382"/>
      <c r="U128" s="382"/>
      <c r="V128" s="382"/>
      <c r="W128" s="360"/>
      <c r="X128" s="360"/>
      <c r="Y128" s="400"/>
      <c r="Z128" s="400"/>
      <c r="AA128" s="400"/>
      <c r="AB128" s="382"/>
      <c r="AC128" s="360"/>
      <c r="AD128" s="400"/>
      <c r="AE128" s="2554">
        <v>871155979851600</v>
      </c>
      <c r="AF128" s="400">
        <v>1</v>
      </c>
      <c r="AG128" s="400" t="s">
        <v>113</v>
      </c>
      <c r="AH128" s="2796">
        <v>14.5</v>
      </c>
    </row>
    <row r="129" spans="3:34">
      <c r="C129" s="2401" t="s">
        <v>2766</v>
      </c>
      <c r="D129" s="557" t="s">
        <v>2193</v>
      </c>
      <c r="E129" s="1463" t="s">
        <v>2769</v>
      </c>
      <c r="F129" s="51">
        <v>910930013318</v>
      </c>
      <c r="G129" s="227">
        <v>8711559798523</v>
      </c>
      <c r="H129" s="40" t="s">
        <v>2439</v>
      </c>
      <c r="I129" s="52" t="s">
        <v>625</v>
      </c>
      <c r="J129" s="347"/>
      <c r="K129" s="338"/>
      <c r="L129" s="340"/>
      <c r="M129" s="338"/>
      <c r="N129" s="340">
        <v>2</v>
      </c>
      <c r="O129" s="347"/>
      <c r="P129" s="642">
        <v>1455</v>
      </c>
      <c r="Q129" s="508"/>
      <c r="R129" s="1710"/>
      <c r="S129" s="347" t="s">
        <v>3031</v>
      </c>
      <c r="T129" s="347"/>
      <c r="U129" s="347"/>
      <c r="V129" s="347"/>
      <c r="W129" s="341"/>
      <c r="X129" s="341"/>
      <c r="Y129" s="340"/>
      <c r="Z129" s="340"/>
      <c r="AA129" s="340"/>
      <c r="AB129" s="347"/>
      <c r="AC129" s="341"/>
      <c r="AD129" s="340"/>
      <c r="AE129" s="1903">
        <v>871155979852300</v>
      </c>
      <c r="AF129" s="340">
        <v>1</v>
      </c>
      <c r="AG129" s="340" t="s">
        <v>113</v>
      </c>
      <c r="AH129" s="2785">
        <v>14.5</v>
      </c>
    </row>
    <row r="130" spans="3:34">
      <c r="C130" s="2401" t="s">
        <v>2766</v>
      </c>
      <c r="D130" s="557" t="s">
        <v>2193</v>
      </c>
      <c r="E130" s="1463" t="s">
        <v>2769</v>
      </c>
      <c r="F130" s="51">
        <v>910930013418</v>
      </c>
      <c r="G130" s="227">
        <v>8711559798530</v>
      </c>
      <c r="H130" s="199" t="s">
        <v>2440</v>
      </c>
      <c r="I130" s="52" t="s">
        <v>626</v>
      </c>
      <c r="J130" s="347"/>
      <c r="K130" s="338"/>
      <c r="L130" s="340"/>
      <c r="M130" s="338"/>
      <c r="N130" s="340">
        <v>2</v>
      </c>
      <c r="O130" s="347"/>
      <c r="P130" s="642">
        <v>1945</v>
      </c>
      <c r="Q130" s="508"/>
      <c r="R130" s="1710"/>
      <c r="S130" s="347" t="s">
        <v>3031</v>
      </c>
      <c r="T130" s="347"/>
      <c r="U130" s="347"/>
      <c r="V130" s="347"/>
      <c r="W130" s="341"/>
      <c r="X130" s="341"/>
      <c r="Y130" s="340"/>
      <c r="Z130" s="340"/>
      <c r="AA130" s="340"/>
      <c r="AB130" s="347"/>
      <c r="AC130" s="341"/>
      <c r="AD130" s="340"/>
      <c r="AE130" s="1903">
        <v>871155979853000</v>
      </c>
      <c r="AF130" s="340">
        <v>1</v>
      </c>
      <c r="AG130" s="340" t="s">
        <v>113</v>
      </c>
      <c r="AH130" s="2785">
        <v>14.5</v>
      </c>
    </row>
    <row r="131" spans="3:34">
      <c r="C131" s="2401" t="s">
        <v>2766</v>
      </c>
      <c r="D131" s="557" t="s">
        <v>2193</v>
      </c>
      <c r="E131" s="1463" t="s">
        <v>2769</v>
      </c>
      <c r="F131" s="51">
        <v>910930013518</v>
      </c>
      <c r="G131" s="227">
        <v>8711559798547</v>
      </c>
      <c r="H131" s="199" t="s">
        <v>2441</v>
      </c>
      <c r="I131" s="52" t="s">
        <v>2247</v>
      </c>
      <c r="J131" s="347" t="s">
        <v>45</v>
      </c>
      <c r="K131" s="338" t="s">
        <v>45</v>
      </c>
      <c r="L131" s="340" t="s">
        <v>45</v>
      </c>
      <c r="M131" s="338" t="s">
        <v>45</v>
      </c>
      <c r="N131" s="341">
        <v>5</v>
      </c>
      <c r="O131" s="347"/>
      <c r="P131" s="642">
        <v>2640</v>
      </c>
      <c r="Q131" s="508"/>
      <c r="R131" s="1710" t="s">
        <v>45</v>
      </c>
      <c r="S131" s="347" t="s">
        <v>3031</v>
      </c>
      <c r="T131" s="347"/>
      <c r="U131" s="347"/>
      <c r="V131" s="347"/>
      <c r="W131" s="341"/>
      <c r="X131" s="341"/>
      <c r="Y131" s="340"/>
      <c r="Z131" s="340"/>
      <c r="AA131" s="340"/>
      <c r="AB131" s="347"/>
      <c r="AC131" s="341"/>
      <c r="AD131" s="340"/>
      <c r="AE131" s="1903">
        <v>871155979854700</v>
      </c>
      <c r="AF131" s="340">
        <v>1</v>
      </c>
      <c r="AG131" s="340" t="s">
        <v>113</v>
      </c>
      <c r="AH131" s="2785">
        <v>14.5</v>
      </c>
    </row>
    <row r="132" spans="3:34">
      <c r="C132" s="2401" t="s">
        <v>2766</v>
      </c>
      <c r="D132" s="557" t="s">
        <v>2193</v>
      </c>
      <c r="E132" s="1463" t="s">
        <v>2769</v>
      </c>
      <c r="F132" s="51">
        <v>910500189115</v>
      </c>
      <c r="G132" s="227">
        <v>8711559381138</v>
      </c>
      <c r="H132" s="199" t="s">
        <v>2442</v>
      </c>
      <c r="I132" s="52" t="s">
        <v>2248</v>
      </c>
      <c r="J132" s="347" t="s">
        <v>45</v>
      </c>
      <c r="K132" s="338" t="s">
        <v>45</v>
      </c>
      <c r="L132" s="340" t="s">
        <v>45</v>
      </c>
      <c r="M132" s="338" t="s">
        <v>45</v>
      </c>
      <c r="N132" s="341">
        <v>5</v>
      </c>
      <c r="O132" s="347"/>
      <c r="P132" s="642">
        <v>2640</v>
      </c>
      <c r="Q132" s="508"/>
      <c r="R132" s="1710" t="s">
        <v>45</v>
      </c>
      <c r="S132" s="347" t="s">
        <v>3031</v>
      </c>
      <c r="T132" s="347"/>
      <c r="U132" s="347"/>
      <c r="V132" s="347"/>
      <c r="W132" s="341"/>
      <c r="X132" s="341"/>
      <c r="Y132" s="340"/>
      <c r="Z132" s="340"/>
      <c r="AA132" s="340"/>
      <c r="AB132" s="347"/>
      <c r="AC132" s="341"/>
      <c r="AD132" s="340"/>
      <c r="AE132" s="1903">
        <v>871155938113800</v>
      </c>
      <c r="AF132" s="340">
        <v>1</v>
      </c>
      <c r="AG132" s="340" t="s">
        <v>113</v>
      </c>
      <c r="AH132" s="2785">
        <v>14.5</v>
      </c>
    </row>
    <row r="133" spans="3:34">
      <c r="C133" s="2401" t="s">
        <v>2766</v>
      </c>
      <c r="D133" s="557" t="s">
        <v>2193</v>
      </c>
      <c r="E133" s="1463"/>
      <c r="F133" s="51">
        <v>910502558518</v>
      </c>
      <c r="G133" s="227">
        <v>8711559141497</v>
      </c>
      <c r="H133" s="199" t="s">
        <v>2443</v>
      </c>
      <c r="I133" s="259" t="s">
        <v>627</v>
      </c>
      <c r="J133" s="347"/>
      <c r="K133" s="338"/>
      <c r="L133" s="340"/>
      <c r="M133" s="338"/>
      <c r="N133" s="340">
        <v>2</v>
      </c>
      <c r="O133" s="347"/>
      <c r="P133" s="642">
        <v>405</v>
      </c>
      <c r="Q133" s="508"/>
      <c r="R133" s="1710"/>
      <c r="S133" s="347"/>
      <c r="T133" s="347"/>
      <c r="U133" s="347"/>
      <c r="V133" s="347"/>
      <c r="W133" s="341"/>
      <c r="X133" s="341"/>
      <c r="Y133" s="340"/>
      <c r="Z133" s="340"/>
      <c r="AA133" s="340"/>
      <c r="AB133" s="347"/>
      <c r="AC133" s="341"/>
      <c r="AD133" s="340"/>
      <c r="AE133" s="1903">
        <v>871155914149799</v>
      </c>
      <c r="AF133" s="340">
        <v>1</v>
      </c>
      <c r="AG133" s="340" t="s">
        <v>113</v>
      </c>
      <c r="AH133" s="2785">
        <v>0.5</v>
      </c>
    </row>
    <row r="134" spans="3:34">
      <c r="C134" s="2401" t="s">
        <v>2766</v>
      </c>
      <c r="D134" s="557" t="s">
        <v>2193</v>
      </c>
      <c r="E134" s="1463"/>
      <c r="F134" s="51">
        <v>910502558418</v>
      </c>
      <c r="G134" s="198">
        <v>8711559141480</v>
      </c>
      <c r="H134" s="30" t="s">
        <v>2444</v>
      </c>
      <c r="I134" s="259" t="s">
        <v>628</v>
      </c>
      <c r="J134" s="347"/>
      <c r="K134" s="338"/>
      <c r="L134" s="340"/>
      <c r="M134" s="338"/>
      <c r="N134" s="340">
        <v>2</v>
      </c>
      <c r="O134" s="347"/>
      <c r="P134" s="642">
        <v>405</v>
      </c>
      <c r="Q134" s="508"/>
      <c r="R134" s="1710"/>
      <c r="S134" s="347"/>
      <c r="T134" s="347"/>
      <c r="U134" s="347"/>
      <c r="V134" s="347"/>
      <c r="W134" s="341"/>
      <c r="X134" s="341"/>
      <c r="Y134" s="340"/>
      <c r="Z134" s="340"/>
      <c r="AA134" s="340"/>
      <c r="AB134" s="347"/>
      <c r="AC134" s="341"/>
      <c r="AD134" s="340"/>
      <c r="AE134" s="1282">
        <v>871155914148099</v>
      </c>
      <c r="AF134" s="340">
        <v>1</v>
      </c>
      <c r="AG134" s="340" t="s">
        <v>113</v>
      </c>
      <c r="AH134" s="2785">
        <v>0.5</v>
      </c>
    </row>
    <row r="135" spans="3:34">
      <c r="C135" s="2401" t="s">
        <v>2766</v>
      </c>
      <c r="D135" s="557" t="s">
        <v>2193</v>
      </c>
      <c r="E135" s="1463"/>
      <c r="F135" s="51">
        <v>910502558718</v>
      </c>
      <c r="G135" s="227">
        <v>8711559141510</v>
      </c>
      <c r="H135" s="199" t="s">
        <v>2445</v>
      </c>
      <c r="I135" s="259" t="s">
        <v>629</v>
      </c>
      <c r="J135" s="347"/>
      <c r="K135" s="338"/>
      <c r="L135" s="340"/>
      <c r="M135" s="338"/>
      <c r="N135" s="340">
        <v>2</v>
      </c>
      <c r="O135" s="347"/>
      <c r="P135" s="642">
        <v>240</v>
      </c>
      <c r="Q135" s="508"/>
      <c r="R135" s="1710"/>
      <c r="S135" s="347"/>
      <c r="T135" s="347"/>
      <c r="U135" s="347"/>
      <c r="V135" s="347"/>
      <c r="W135" s="341"/>
      <c r="X135" s="341"/>
      <c r="Y135" s="340"/>
      <c r="Z135" s="340"/>
      <c r="AA135" s="340"/>
      <c r="AB135" s="347"/>
      <c r="AC135" s="341"/>
      <c r="AD135" s="340"/>
      <c r="AE135" s="1903">
        <v>871155914151099</v>
      </c>
      <c r="AF135" s="340">
        <v>1</v>
      </c>
      <c r="AG135" s="340" t="s">
        <v>113</v>
      </c>
      <c r="AH135" s="2785">
        <v>0.5</v>
      </c>
    </row>
    <row r="136" spans="3:34">
      <c r="C136" s="2401" t="s">
        <v>2766</v>
      </c>
      <c r="D136" s="557" t="s">
        <v>2193</v>
      </c>
      <c r="E136" s="1463"/>
      <c r="F136" s="51">
        <v>910502558818</v>
      </c>
      <c r="G136" s="227">
        <v>8711559141527</v>
      </c>
      <c r="H136" s="40" t="s">
        <v>2446</v>
      </c>
      <c r="I136" s="259" t="s">
        <v>630</v>
      </c>
      <c r="J136" s="347"/>
      <c r="K136" s="338"/>
      <c r="L136" s="340"/>
      <c r="M136" s="338"/>
      <c r="N136" s="340">
        <v>2</v>
      </c>
      <c r="O136" s="347"/>
      <c r="P136" s="642">
        <v>950</v>
      </c>
      <c r="Q136" s="508"/>
      <c r="R136" s="1710"/>
      <c r="S136" s="347"/>
      <c r="T136" s="347"/>
      <c r="U136" s="347"/>
      <c r="V136" s="347"/>
      <c r="W136" s="341"/>
      <c r="X136" s="341"/>
      <c r="Y136" s="340"/>
      <c r="Z136" s="340"/>
      <c r="AA136" s="340"/>
      <c r="AB136" s="347"/>
      <c r="AC136" s="341"/>
      <c r="AD136" s="340"/>
      <c r="AE136" s="1903">
        <v>871155914152799</v>
      </c>
      <c r="AF136" s="340">
        <v>1</v>
      </c>
      <c r="AG136" s="340" t="s">
        <v>113</v>
      </c>
      <c r="AH136" s="2785">
        <v>0.5</v>
      </c>
    </row>
    <row r="137" spans="3:34">
      <c r="C137" s="2401" t="s">
        <v>2766</v>
      </c>
      <c r="D137" s="557" t="s">
        <v>2193</v>
      </c>
      <c r="E137" s="1463"/>
      <c r="F137" s="51">
        <v>910930013618</v>
      </c>
      <c r="G137" s="227">
        <v>8711559798554</v>
      </c>
      <c r="H137" s="199" t="s">
        <v>2447</v>
      </c>
      <c r="I137" s="259" t="s">
        <v>631</v>
      </c>
      <c r="J137" s="347"/>
      <c r="K137" s="338"/>
      <c r="L137" s="340"/>
      <c r="M137" s="338"/>
      <c r="N137" s="340">
        <v>2</v>
      </c>
      <c r="O137" s="347"/>
      <c r="P137" s="642">
        <v>1580</v>
      </c>
      <c r="Q137" s="508"/>
      <c r="R137" s="1710"/>
      <c r="S137" s="347"/>
      <c r="T137" s="347"/>
      <c r="U137" s="347"/>
      <c r="V137" s="347"/>
      <c r="W137" s="341"/>
      <c r="X137" s="341"/>
      <c r="Y137" s="340"/>
      <c r="Z137" s="340"/>
      <c r="AA137" s="340"/>
      <c r="AB137" s="347"/>
      <c r="AC137" s="341"/>
      <c r="AD137" s="340"/>
      <c r="AE137" s="1903">
        <v>871155979855499</v>
      </c>
      <c r="AF137" s="340">
        <v>1</v>
      </c>
      <c r="AG137" s="340" t="s">
        <v>113</v>
      </c>
      <c r="AH137" s="2785">
        <v>0.5</v>
      </c>
    </row>
    <row r="138" spans="3:34">
      <c r="C138" s="2401" t="s">
        <v>2766</v>
      </c>
      <c r="D138" s="557" t="s">
        <v>2193</v>
      </c>
      <c r="E138" s="1463"/>
      <c r="F138" s="51">
        <v>910502559018</v>
      </c>
      <c r="G138" s="198">
        <v>8711559141541</v>
      </c>
      <c r="H138" s="199" t="s">
        <v>2448</v>
      </c>
      <c r="I138" s="52" t="s">
        <v>632</v>
      </c>
      <c r="J138" s="347"/>
      <c r="K138" s="338"/>
      <c r="L138" s="340"/>
      <c r="M138" s="338"/>
      <c r="N138" s="340">
        <v>2</v>
      </c>
      <c r="O138" s="347"/>
      <c r="P138" s="642">
        <v>1160</v>
      </c>
      <c r="Q138" s="508"/>
      <c r="R138" s="1710"/>
      <c r="S138" s="347"/>
      <c r="T138" s="347"/>
      <c r="U138" s="347"/>
      <c r="V138" s="347"/>
      <c r="W138" s="341"/>
      <c r="X138" s="341"/>
      <c r="Y138" s="340"/>
      <c r="Z138" s="340"/>
      <c r="AA138" s="340"/>
      <c r="AB138" s="347"/>
      <c r="AC138" s="341"/>
      <c r="AD138" s="340"/>
      <c r="AE138" s="1282">
        <v>871155914154199</v>
      </c>
      <c r="AF138" s="340">
        <v>1</v>
      </c>
      <c r="AG138" s="340" t="s">
        <v>113</v>
      </c>
      <c r="AH138" s="2785">
        <v>0.5</v>
      </c>
    </row>
    <row r="139" spans="3:34">
      <c r="C139" s="2401"/>
      <c r="D139" s="557"/>
      <c r="E139" s="1463"/>
      <c r="F139" s="51">
        <v>910503910230</v>
      </c>
      <c r="G139" s="198">
        <v>8718696074121</v>
      </c>
      <c r="H139" s="199" t="s">
        <v>2449</v>
      </c>
      <c r="I139" s="52" t="s">
        <v>633</v>
      </c>
      <c r="J139" s="347"/>
      <c r="K139" s="338"/>
      <c r="L139" s="340"/>
      <c r="M139" s="338"/>
      <c r="N139" s="340">
        <v>2</v>
      </c>
      <c r="O139" s="347"/>
      <c r="P139" s="642">
        <v>1160</v>
      </c>
      <c r="Q139" s="508"/>
      <c r="R139" s="1710"/>
      <c r="S139" s="347"/>
      <c r="T139" s="347"/>
      <c r="U139" s="347"/>
      <c r="V139" s="347"/>
      <c r="W139" s="341"/>
      <c r="X139" s="341"/>
      <c r="Y139" s="340"/>
      <c r="Z139" s="340"/>
      <c r="AA139" s="340"/>
      <c r="AB139" s="347"/>
      <c r="AC139" s="341"/>
      <c r="AD139" s="340"/>
      <c r="AE139" s="1282">
        <v>871869607412199</v>
      </c>
      <c r="AF139" s="340">
        <v>1</v>
      </c>
      <c r="AG139" s="340" t="s">
        <v>113</v>
      </c>
      <c r="AH139" s="2785">
        <v>0.5</v>
      </c>
    </row>
    <row r="140" spans="3:34">
      <c r="C140" s="2401"/>
      <c r="D140" s="557"/>
      <c r="E140" s="1463"/>
      <c r="F140" s="51">
        <v>910503910235</v>
      </c>
      <c r="G140" s="227">
        <v>8718696074190</v>
      </c>
      <c r="H140" s="199" t="s">
        <v>2450</v>
      </c>
      <c r="I140" s="259" t="s">
        <v>634</v>
      </c>
      <c r="J140" s="347"/>
      <c r="K140" s="338"/>
      <c r="L140" s="340"/>
      <c r="M140" s="338"/>
      <c r="N140" s="340">
        <v>2</v>
      </c>
      <c r="O140" s="347"/>
      <c r="P140" s="642">
        <v>90</v>
      </c>
      <c r="Q140" s="508"/>
      <c r="R140" s="1710"/>
      <c r="S140" s="347"/>
      <c r="T140" s="347"/>
      <c r="U140" s="347"/>
      <c r="V140" s="347"/>
      <c r="W140" s="341"/>
      <c r="X140" s="341"/>
      <c r="Y140" s="340"/>
      <c r="Z140" s="340"/>
      <c r="AA140" s="340"/>
      <c r="AB140" s="347"/>
      <c r="AC140" s="341"/>
      <c r="AD140" s="340"/>
      <c r="AE140" s="1903">
        <v>871869607419099</v>
      </c>
      <c r="AF140" s="340">
        <v>1</v>
      </c>
      <c r="AG140" s="340" t="s">
        <v>113</v>
      </c>
      <c r="AH140" s="2785">
        <v>0</v>
      </c>
    </row>
    <row r="141" spans="3:34">
      <c r="C141" s="2401"/>
      <c r="D141" s="557"/>
      <c r="E141" s="1463"/>
      <c r="F141" s="51">
        <v>910503910236</v>
      </c>
      <c r="G141" s="198">
        <v>8718696074206</v>
      </c>
      <c r="H141" s="199" t="s">
        <v>2451</v>
      </c>
      <c r="I141" s="259" t="s">
        <v>635</v>
      </c>
      <c r="J141" s="347"/>
      <c r="K141" s="338"/>
      <c r="L141" s="340"/>
      <c r="M141" s="338"/>
      <c r="N141" s="340">
        <v>2</v>
      </c>
      <c r="O141" s="347"/>
      <c r="P141" s="642">
        <v>90</v>
      </c>
      <c r="Q141" s="508"/>
      <c r="R141" s="1710"/>
      <c r="S141" s="347"/>
      <c r="T141" s="347"/>
      <c r="U141" s="347"/>
      <c r="V141" s="347"/>
      <c r="W141" s="341"/>
      <c r="X141" s="341"/>
      <c r="Y141" s="340"/>
      <c r="Z141" s="340"/>
      <c r="AA141" s="340"/>
      <c r="AB141" s="347"/>
      <c r="AC141" s="341"/>
      <c r="AD141" s="340"/>
      <c r="AE141" s="1282">
        <v>871869607420699</v>
      </c>
      <c r="AF141" s="340">
        <v>1</v>
      </c>
      <c r="AG141" s="340" t="s">
        <v>113</v>
      </c>
      <c r="AH141" s="2785">
        <v>0</v>
      </c>
    </row>
    <row r="142" spans="3:34">
      <c r="C142" s="2401"/>
      <c r="D142" s="557"/>
      <c r="E142" s="1463"/>
      <c r="F142" s="2234">
        <v>910503910241</v>
      </c>
      <c r="G142" s="226">
        <v>8718696067109</v>
      </c>
      <c r="H142" s="248" t="s">
        <v>2452</v>
      </c>
      <c r="I142" s="607" t="s">
        <v>636</v>
      </c>
      <c r="J142" s="436"/>
      <c r="K142" s="437"/>
      <c r="L142" s="455"/>
      <c r="M142" s="437"/>
      <c r="N142" s="455">
        <v>2</v>
      </c>
      <c r="O142" s="436"/>
      <c r="P142" s="642">
        <v>104</v>
      </c>
      <c r="Q142" s="508"/>
      <c r="R142" s="1728"/>
      <c r="S142" s="436"/>
      <c r="T142" s="436"/>
      <c r="U142" s="436"/>
      <c r="V142" s="436"/>
      <c r="W142" s="568"/>
      <c r="X142" s="568"/>
      <c r="Y142" s="455"/>
      <c r="Z142" s="455"/>
      <c r="AA142" s="455"/>
      <c r="AB142" s="436"/>
      <c r="AC142" s="568"/>
      <c r="AD142" s="455"/>
      <c r="AE142" s="2555">
        <v>871869606710999</v>
      </c>
      <c r="AF142" s="455">
        <v>1</v>
      </c>
      <c r="AG142" s="455" t="s">
        <v>113</v>
      </c>
      <c r="AH142" s="2797">
        <v>0</v>
      </c>
    </row>
    <row r="143" spans="3:34">
      <c r="C143" s="2395"/>
      <c r="D143" s="834"/>
      <c r="E143" s="1483"/>
      <c r="F143" s="53">
        <v>910503910276</v>
      </c>
      <c r="G143" s="201">
        <v>8718696074626</v>
      </c>
      <c r="H143" s="219" t="s">
        <v>2453</v>
      </c>
      <c r="I143" s="260" t="s">
        <v>637</v>
      </c>
      <c r="J143" s="432"/>
      <c r="K143" s="429"/>
      <c r="L143" s="428"/>
      <c r="M143" s="429"/>
      <c r="N143" s="428">
        <v>2</v>
      </c>
      <c r="O143" s="432"/>
      <c r="P143" s="639">
        <v>540</v>
      </c>
      <c r="Q143" s="508"/>
      <c r="R143" s="1717"/>
      <c r="S143" s="432"/>
      <c r="T143" s="432"/>
      <c r="U143" s="432"/>
      <c r="V143" s="432"/>
      <c r="W143" s="456"/>
      <c r="X143" s="456"/>
      <c r="Y143" s="428"/>
      <c r="Z143" s="428"/>
      <c r="AA143" s="428"/>
      <c r="AB143" s="432"/>
      <c r="AC143" s="456"/>
      <c r="AD143" s="428"/>
      <c r="AE143" s="1687">
        <v>871869607462699</v>
      </c>
      <c r="AF143" s="428">
        <v>1</v>
      </c>
      <c r="AG143" s="428" t="s">
        <v>113</v>
      </c>
      <c r="AH143" s="2786">
        <v>0.5</v>
      </c>
    </row>
    <row r="144" spans="3:34">
      <c r="C144" s="2471" t="s">
        <v>2766</v>
      </c>
      <c r="D144" s="832" t="s">
        <v>2193</v>
      </c>
      <c r="E144" s="1490" t="s">
        <v>2769</v>
      </c>
      <c r="F144" s="51">
        <v>910500188815</v>
      </c>
      <c r="G144" s="227">
        <v>8711559381107</v>
      </c>
      <c r="H144" s="199" t="s">
        <v>2454</v>
      </c>
      <c r="I144" s="259" t="s">
        <v>638</v>
      </c>
      <c r="J144" s="347"/>
      <c r="K144" s="338"/>
      <c r="L144" s="340"/>
      <c r="M144" s="338"/>
      <c r="N144" s="340">
        <v>2</v>
      </c>
      <c r="O144" s="347"/>
      <c r="P144" s="641">
        <v>730</v>
      </c>
      <c r="Q144" s="508"/>
      <c r="R144" s="1710"/>
      <c r="S144" s="347" t="s">
        <v>3031</v>
      </c>
      <c r="T144" s="347"/>
      <c r="U144" s="347"/>
      <c r="V144" s="347"/>
      <c r="W144" s="341"/>
      <c r="X144" s="341"/>
      <c r="Y144" s="340"/>
      <c r="Z144" s="340"/>
      <c r="AA144" s="340"/>
      <c r="AB144" s="347"/>
      <c r="AC144" s="341"/>
      <c r="AD144" s="340"/>
      <c r="AE144" s="1903">
        <v>871155938110700</v>
      </c>
      <c r="AF144" s="340">
        <v>1</v>
      </c>
      <c r="AG144" s="340" t="s">
        <v>113</v>
      </c>
      <c r="AH144" s="2785">
        <v>14.5</v>
      </c>
    </row>
    <row r="145" spans="3:34">
      <c r="C145" s="2401" t="s">
        <v>2766</v>
      </c>
      <c r="D145" s="557" t="s">
        <v>2193</v>
      </c>
      <c r="E145" s="1463" t="s">
        <v>2769</v>
      </c>
      <c r="F145" s="51">
        <v>910500188915</v>
      </c>
      <c r="G145" s="227">
        <v>8711559381114</v>
      </c>
      <c r="H145" s="40" t="s">
        <v>2455</v>
      </c>
      <c r="I145" s="259" t="s">
        <v>639</v>
      </c>
      <c r="J145" s="347"/>
      <c r="K145" s="338"/>
      <c r="L145" s="340"/>
      <c r="M145" s="338"/>
      <c r="N145" s="340">
        <v>2</v>
      </c>
      <c r="O145" s="347"/>
      <c r="P145" s="642">
        <v>1340</v>
      </c>
      <c r="Q145" s="508"/>
      <c r="R145" s="1710"/>
      <c r="S145" s="347" t="s">
        <v>3031</v>
      </c>
      <c r="T145" s="347"/>
      <c r="U145" s="347"/>
      <c r="V145" s="347"/>
      <c r="W145" s="341"/>
      <c r="X145" s="341"/>
      <c r="Y145" s="340"/>
      <c r="Z145" s="340"/>
      <c r="AA145" s="340"/>
      <c r="AB145" s="347"/>
      <c r="AC145" s="341"/>
      <c r="AD145" s="340"/>
      <c r="AE145" s="1903">
        <v>871155938111400</v>
      </c>
      <c r="AF145" s="340">
        <v>1</v>
      </c>
      <c r="AG145" s="340" t="s">
        <v>113</v>
      </c>
      <c r="AH145" s="2785">
        <v>14.5</v>
      </c>
    </row>
    <row r="146" spans="3:34">
      <c r="C146" s="2401" t="s">
        <v>2766</v>
      </c>
      <c r="D146" s="557" t="s">
        <v>2193</v>
      </c>
      <c r="E146" s="1463" t="s">
        <v>2769</v>
      </c>
      <c r="F146" s="75">
        <v>910500189015</v>
      </c>
      <c r="G146" s="235">
        <v>8711559381121</v>
      </c>
      <c r="H146" s="30" t="s">
        <v>2456</v>
      </c>
      <c r="I146" s="261" t="s">
        <v>640</v>
      </c>
      <c r="J146" s="433"/>
      <c r="K146" s="388"/>
      <c r="L146" s="364"/>
      <c r="M146" s="388"/>
      <c r="N146" s="364">
        <v>2</v>
      </c>
      <c r="O146" s="433"/>
      <c r="P146" s="642">
        <v>1840</v>
      </c>
      <c r="Q146" s="508"/>
      <c r="R146" s="1713"/>
      <c r="S146" s="433" t="s">
        <v>3031</v>
      </c>
      <c r="T146" s="433"/>
      <c r="U146" s="433"/>
      <c r="V146" s="433"/>
      <c r="W146" s="342"/>
      <c r="X146" s="342"/>
      <c r="Y146" s="364"/>
      <c r="Z146" s="364"/>
      <c r="AA146" s="364"/>
      <c r="AB146" s="433"/>
      <c r="AC146" s="342"/>
      <c r="AD146" s="364"/>
      <c r="AE146" s="1902">
        <v>871155938112100</v>
      </c>
      <c r="AF146" s="364">
        <v>1</v>
      </c>
      <c r="AG146" s="364" t="s">
        <v>113</v>
      </c>
      <c r="AH146" s="2778">
        <v>14.5</v>
      </c>
    </row>
    <row r="147" spans="3:34">
      <c r="C147" s="2401" t="s">
        <v>2766</v>
      </c>
      <c r="D147" s="557" t="s">
        <v>2193</v>
      </c>
      <c r="E147" s="1463"/>
      <c r="F147" s="51">
        <v>910500187215</v>
      </c>
      <c r="G147" s="198">
        <v>8711559381145</v>
      </c>
      <c r="H147" s="40" t="s">
        <v>2457</v>
      </c>
      <c r="I147" s="259" t="s">
        <v>641</v>
      </c>
      <c r="J147" s="347"/>
      <c r="K147" s="338"/>
      <c r="L147" s="340"/>
      <c r="M147" s="338"/>
      <c r="N147" s="340">
        <v>2</v>
      </c>
      <c r="O147" s="347"/>
      <c r="P147" s="642">
        <v>300</v>
      </c>
      <c r="Q147" s="508"/>
      <c r="R147" s="1710"/>
      <c r="S147" s="347"/>
      <c r="T147" s="347"/>
      <c r="U147" s="347"/>
      <c r="V147" s="347"/>
      <c r="W147" s="341"/>
      <c r="X147" s="341"/>
      <c r="Y147" s="340"/>
      <c r="Z147" s="340"/>
      <c r="AA147" s="340"/>
      <c r="AB147" s="347"/>
      <c r="AC147" s="341"/>
      <c r="AD147" s="340"/>
      <c r="AE147" s="1282">
        <v>871155938114599</v>
      </c>
      <c r="AF147" s="340">
        <v>1</v>
      </c>
      <c r="AG147" s="340" t="s">
        <v>113</v>
      </c>
      <c r="AH147" s="2785">
        <v>0.5</v>
      </c>
    </row>
    <row r="148" spans="3:34">
      <c r="C148" s="2401" t="s">
        <v>2766</v>
      </c>
      <c r="D148" s="557" t="s">
        <v>2193</v>
      </c>
      <c r="E148" s="1463"/>
      <c r="F148" s="148">
        <v>910500187315</v>
      </c>
      <c r="G148" s="227">
        <v>8711559381169</v>
      </c>
      <c r="H148" s="40" t="s">
        <v>2458</v>
      </c>
      <c r="I148" s="259" t="s">
        <v>642</v>
      </c>
      <c r="J148" s="347"/>
      <c r="K148" s="338"/>
      <c r="L148" s="340"/>
      <c r="M148" s="338"/>
      <c r="N148" s="340">
        <v>2</v>
      </c>
      <c r="O148" s="347"/>
      <c r="P148" s="642">
        <v>300</v>
      </c>
      <c r="Q148" s="508"/>
      <c r="R148" s="1710"/>
      <c r="S148" s="347"/>
      <c r="T148" s="347"/>
      <c r="U148" s="347"/>
      <c r="V148" s="347"/>
      <c r="W148" s="341"/>
      <c r="X148" s="341"/>
      <c r="Y148" s="340"/>
      <c r="Z148" s="340"/>
      <c r="AA148" s="340"/>
      <c r="AB148" s="347"/>
      <c r="AC148" s="341"/>
      <c r="AD148" s="340"/>
      <c r="AE148" s="1903">
        <v>871155938116999</v>
      </c>
      <c r="AF148" s="340">
        <v>1</v>
      </c>
      <c r="AG148" s="340" t="s">
        <v>113</v>
      </c>
      <c r="AH148" s="2785">
        <v>0.5</v>
      </c>
    </row>
    <row r="149" spans="3:34">
      <c r="C149" s="2401" t="s">
        <v>2766</v>
      </c>
      <c r="D149" s="557" t="s">
        <v>2193</v>
      </c>
      <c r="E149" s="1463"/>
      <c r="F149" s="51">
        <v>910500187415</v>
      </c>
      <c r="G149" s="227">
        <v>8711559381183</v>
      </c>
      <c r="H149" s="199" t="s">
        <v>2459</v>
      </c>
      <c r="I149" s="259" t="s">
        <v>643</v>
      </c>
      <c r="J149" s="347"/>
      <c r="K149" s="338"/>
      <c r="L149" s="340"/>
      <c r="M149" s="338"/>
      <c r="N149" s="340">
        <v>2</v>
      </c>
      <c r="O149" s="347"/>
      <c r="P149" s="642">
        <v>187</v>
      </c>
      <c r="Q149" s="508"/>
      <c r="R149" s="1710"/>
      <c r="S149" s="347"/>
      <c r="T149" s="347"/>
      <c r="U149" s="347"/>
      <c r="V149" s="347"/>
      <c r="W149" s="341"/>
      <c r="X149" s="341"/>
      <c r="Y149" s="340"/>
      <c r="Z149" s="340"/>
      <c r="AA149" s="340"/>
      <c r="AB149" s="347"/>
      <c r="AC149" s="341"/>
      <c r="AD149" s="340"/>
      <c r="AE149" s="1903">
        <v>871155938118399</v>
      </c>
      <c r="AF149" s="340">
        <v>1</v>
      </c>
      <c r="AG149" s="340" t="s">
        <v>113</v>
      </c>
      <c r="AH149" s="2785">
        <v>0.5</v>
      </c>
    </row>
    <row r="150" spans="3:34">
      <c r="C150" s="2401" t="s">
        <v>2766</v>
      </c>
      <c r="D150" s="557" t="s">
        <v>2193</v>
      </c>
      <c r="E150" s="1463"/>
      <c r="F150" s="51">
        <v>910500187915</v>
      </c>
      <c r="G150" s="227">
        <v>8711559381282</v>
      </c>
      <c r="H150" s="40" t="s">
        <v>2460</v>
      </c>
      <c r="I150" s="259" t="s">
        <v>644</v>
      </c>
      <c r="J150" s="347"/>
      <c r="K150" s="338"/>
      <c r="L150" s="340"/>
      <c r="M150" s="338"/>
      <c r="N150" s="340">
        <v>2</v>
      </c>
      <c r="O150" s="347"/>
      <c r="P150" s="642">
        <v>810</v>
      </c>
      <c r="Q150" s="508"/>
      <c r="R150" s="1710"/>
      <c r="S150" s="347"/>
      <c r="T150" s="347"/>
      <c r="U150" s="347"/>
      <c r="V150" s="347"/>
      <c r="W150" s="341"/>
      <c r="X150" s="341"/>
      <c r="Y150" s="340"/>
      <c r="Z150" s="340"/>
      <c r="AA150" s="340"/>
      <c r="AB150" s="347"/>
      <c r="AC150" s="341"/>
      <c r="AD150" s="340"/>
      <c r="AE150" s="1903">
        <v>871155938128299</v>
      </c>
      <c r="AF150" s="340">
        <v>1</v>
      </c>
      <c r="AG150" s="340" t="s">
        <v>113</v>
      </c>
      <c r="AH150" s="2785">
        <v>0.5</v>
      </c>
    </row>
    <row r="151" spans="3:34">
      <c r="C151" s="2401" t="s">
        <v>2766</v>
      </c>
      <c r="D151" s="557" t="s">
        <v>2193</v>
      </c>
      <c r="E151" s="1463"/>
      <c r="F151" s="51">
        <v>910500187515</v>
      </c>
      <c r="G151" s="227">
        <v>8711559381206</v>
      </c>
      <c r="H151" s="199" t="s">
        <v>2461</v>
      </c>
      <c r="I151" s="259" t="s">
        <v>645</v>
      </c>
      <c r="J151" s="347"/>
      <c r="K151" s="338"/>
      <c r="L151" s="340"/>
      <c r="M151" s="338"/>
      <c r="N151" s="340">
        <v>2</v>
      </c>
      <c r="O151" s="347"/>
      <c r="P151" s="642">
        <v>1350</v>
      </c>
      <c r="Q151" s="508"/>
      <c r="R151" s="1710"/>
      <c r="S151" s="347"/>
      <c r="T151" s="347"/>
      <c r="U151" s="347"/>
      <c r="V151" s="347"/>
      <c r="W151" s="341"/>
      <c r="X151" s="341"/>
      <c r="Y151" s="340"/>
      <c r="Z151" s="340"/>
      <c r="AA151" s="340"/>
      <c r="AB151" s="347"/>
      <c r="AC151" s="341"/>
      <c r="AD151" s="340"/>
      <c r="AE151" s="1903">
        <v>871155938120699</v>
      </c>
      <c r="AF151" s="340">
        <v>1</v>
      </c>
      <c r="AG151" s="340" t="s">
        <v>113</v>
      </c>
      <c r="AH151" s="2785">
        <v>0.5</v>
      </c>
    </row>
    <row r="152" spans="3:34">
      <c r="C152" s="2401" t="s">
        <v>2766</v>
      </c>
      <c r="D152" s="557" t="s">
        <v>2193</v>
      </c>
      <c r="E152" s="1463"/>
      <c r="F152" s="51">
        <v>910500188015</v>
      </c>
      <c r="G152" s="198">
        <v>8711559381305</v>
      </c>
      <c r="H152" s="199" t="s">
        <v>2462</v>
      </c>
      <c r="I152" s="52" t="s">
        <v>646</v>
      </c>
      <c r="J152" s="436"/>
      <c r="K152" s="437"/>
      <c r="L152" s="455"/>
      <c r="M152" s="437"/>
      <c r="N152" s="340">
        <v>2</v>
      </c>
      <c r="O152" s="436"/>
      <c r="P152" s="642">
        <v>990</v>
      </c>
      <c r="Q152" s="508"/>
      <c r="R152" s="1728"/>
      <c r="S152" s="436"/>
      <c r="T152" s="436"/>
      <c r="U152" s="436"/>
      <c r="V152" s="436"/>
      <c r="W152" s="568"/>
      <c r="X152" s="568"/>
      <c r="Y152" s="455"/>
      <c r="Z152" s="455"/>
      <c r="AA152" s="455"/>
      <c r="AB152" s="436"/>
      <c r="AC152" s="341"/>
      <c r="AD152" s="455"/>
      <c r="AE152" s="1282">
        <v>871155938130599</v>
      </c>
      <c r="AF152" s="455">
        <v>1</v>
      </c>
      <c r="AG152" s="455" t="s">
        <v>113</v>
      </c>
      <c r="AH152" s="2797">
        <v>0.5</v>
      </c>
    </row>
    <row r="153" spans="3:34">
      <c r="C153" s="2401" t="s">
        <v>2766</v>
      </c>
      <c r="D153" s="557" t="s">
        <v>2193</v>
      </c>
      <c r="E153" s="1463"/>
      <c r="F153" s="51">
        <v>910500188115</v>
      </c>
      <c r="G153" s="198">
        <v>8711559381329</v>
      </c>
      <c r="H153" s="199" t="s">
        <v>2463</v>
      </c>
      <c r="I153" s="52" t="s">
        <v>647</v>
      </c>
      <c r="J153" s="347"/>
      <c r="K153" s="338"/>
      <c r="L153" s="340"/>
      <c r="M153" s="338"/>
      <c r="N153" s="340">
        <v>2</v>
      </c>
      <c r="O153" s="347"/>
      <c r="P153" s="642">
        <v>990</v>
      </c>
      <c r="Q153" s="508"/>
      <c r="R153" s="1710"/>
      <c r="S153" s="347"/>
      <c r="T153" s="347"/>
      <c r="U153" s="347"/>
      <c r="V153" s="347"/>
      <c r="W153" s="341"/>
      <c r="X153" s="341"/>
      <c r="Y153" s="340"/>
      <c r="Z153" s="340"/>
      <c r="AA153" s="340"/>
      <c r="AB153" s="347"/>
      <c r="AC153" s="341"/>
      <c r="AD153" s="340"/>
      <c r="AE153" s="1282">
        <v>871155938132999</v>
      </c>
      <c r="AF153" s="340">
        <v>1</v>
      </c>
      <c r="AG153" s="340" t="s">
        <v>113</v>
      </c>
      <c r="AH153" s="2785">
        <v>0.5</v>
      </c>
    </row>
    <row r="154" spans="3:34">
      <c r="C154" s="2401" t="s">
        <v>2766</v>
      </c>
      <c r="D154" s="557" t="s">
        <v>2193</v>
      </c>
      <c r="E154" s="1463"/>
      <c r="F154" s="75">
        <v>910930009718</v>
      </c>
      <c r="G154" s="235">
        <v>8711559149868</v>
      </c>
      <c r="H154" s="225" t="s">
        <v>2464</v>
      </c>
      <c r="I154" s="261" t="s">
        <v>648</v>
      </c>
      <c r="J154" s="434"/>
      <c r="K154" s="427"/>
      <c r="L154" s="396"/>
      <c r="M154" s="427"/>
      <c r="N154" s="364">
        <v>2</v>
      </c>
      <c r="O154" s="434"/>
      <c r="P154" s="642">
        <v>110</v>
      </c>
      <c r="Q154" s="508"/>
      <c r="R154" s="1729"/>
      <c r="S154" s="434"/>
      <c r="T154" s="434"/>
      <c r="U154" s="434"/>
      <c r="V154" s="434"/>
      <c r="W154" s="2023"/>
      <c r="X154" s="2023"/>
      <c r="Y154" s="396"/>
      <c r="Z154" s="396"/>
      <c r="AA154" s="396"/>
      <c r="AB154" s="434"/>
      <c r="AC154" s="342"/>
      <c r="AD154" s="396"/>
      <c r="AE154" s="1902">
        <v>871155914986899</v>
      </c>
      <c r="AF154" s="396">
        <v>1</v>
      </c>
      <c r="AG154" s="396" t="s">
        <v>113</v>
      </c>
      <c r="AH154" s="2798">
        <v>0</v>
      </c>
    </row>
    <row r="155" spans="3:34">
      <c r="C155" s="2401"/>
      <c r="D155" s="557"/>
      <c r="E155" s="1463"/>
      <c r="F155" s="51">
        <v>910503910237</v>
      </c>
      <c r="G155" s="198">
        <v>8718696067130</v>
      </c>
      <c r="H155" s="199" t="s">
        <v>2465</v>
      </c>
      <c r="I155" s="259" t="s">
        <v>649</v>
      </c>
      <c r="J155" s="436"/>
      <c r="K155" s="437"/>
      <c r="L155" s="455"/>
      <c r="M155" s="437"/>
      <c r="N155" s="340">
        <v>2</v>
      </c>
      <c r="O155" s="436"/>
      <c r="P155" s="642">
        <v>90</v>
      </c>
      <c r="Q155" s="508"/>
      <c r="R155" s="1728"/>
      <c r="S155" s="436"/>
      <c r="T155" s="436"/>
      <c r="U155" s="436"/>
      <c r="V155" s="436"/>
      <c r="W155" s="568"/>
      <c r="X155" s="568"/>
      <c r="Y155" s="455"/>
      <c r="Z155" s="455"/>
      <c r="AA155" s="455"/>
      <c r="AB155" s="436"/>
      <c r="AC155" s="341"/>
      <c r="AD155" s="455"/>
      <c r="AE155" s="1282">
        <v>871869606713099</v>
      </c>
      <c r="AF155" s="455">
        <v>1</v>
      </c>
      <c r="AG155" s="455" t="s">
        <v>113</v>
      </c>
      <c r="AH155" s="2797">
        <v>0</v>
      </c>
    </row>
    <row r="156" spans="3:34">
      <c r="C156" s="2401" t="s">
        <v>2766</v>
      </c>
      <c r="D156" s="557" t="s">
        <v>2193</v>
      </c>
      <c r="E156" s="1463"/>
      <c r="F156" s="2234">
        <v>910930009818</v>
      </c>
      <c r="G156" s="226">
        <v>8711559149875</v>
      </c>
      <c r="H156" s="248" t="s">
        <v>2466</v>
      </c>
      <c r="I156" s="203" t="s">
        <v>650</v>
      </c>
      <c r="J156" s="436"/>
      <c r="K156" s="437"/>
      <c r="L156" s="455"/>
      <c r="M156" s="437"/>
      <c r="N156" s="455">
        <v>2</v>
      </c>
      <c r="O156" s="436"/>
      <c r="P156" s="642">
        <v>125</v>
      </c>
      <c r="Q156" s="508"/>
      <c r="R156" s="1728"/>
      <c r="S156" s="436"/>
      <c r="T156" s="436"/>
      <c r="U156" s="436"/>
      <c r="V156" s="436"/>
      <c r="W156" s="568"/>
      <c r="X156" s="568"/>
      <c r="Y156" s="455"/>
      <c r="Z156" s="455"/>
      <c r="AA156" s="455"/>
      <c r="AB156" s="436"/>
      <c r="AC156" s="568"/>
      <c r="AD156" s="455"/>
      <c r="AE156" s="2555">
        <v>871155914987599</v>
      </c>
      <c r="AF156" s="455">
        <v>1</v>
      </c>
      <c r="AG156" s="455" t="s">
        <v>113</v>
      </c>
      <c r="AH156" s="2797">
        <v>0</v>
      </c>
    </row>
    <row r="157" spans="3:34">
      <c r="C157" s="2401"/>
      <c r="D157" s="557"/>
      <c r="E157" s="1463"/>
      <c r="F157" s="2234">
        <v>910503910274</v>
      </c>
      <c r="G157" s="226">
        <v>8718696074602</v>
      </c>
      <c r="H157" s="248" t="s">
        <v>2467</v>
      </c>
      <c r="I157" s="52" t="s">
        <v>2468</v>
      </c>
      <c r="J157" s="436"/>
      <c r="K157" s="437"/>
      <c r="L157" s="455"/>
      <c r="M157" s="437"/>
      <c r="N157" s="340">
        <v>2</v>
      </c>
      <c r="O157" s="436"/>
      <c r="P157" s="642">
        <v>220</v>
      </c>
      <c r="Q157" s="508"/>
      <c r="R157" s="1728"/>
      <c r="S157" s="436"/>
      <c r="T157" s="436"/>
      <c r="U157" s="436"/>
      <c r="V157" s="436"/>
      <c r="W157" s="568"/>
      <c r="X157" s="568"/>
      <c r="Y157" s="455"/>
      <c r="Z157" s="455"/>
      <c r="AA157" s="455"/>
      <c r="AB157" s="436"/>
      <c r="AC157" s="341"/>
      <c r="AD157" s="455"/>
      <c r="AE157" s="2555">
        <v>871869607460299</v>
      </c>
      <c r="AF157" s="455">
        <v>1</v>
      </c>
      <c r="AG157" s="455" t="s">
        <v>113</v>
      </c>
      <c r="AH157" s="2797">
        <v>0</v>
      </c>
    </row>
    <row r="158" spans="3:34">
      <c r="C158" s="2395" t="s">
        <v>2766</v>
      </c>
      <c r="D158" s="834" t="s">
        <v>2193</v>
      </c>
      <c r="E158" s="1483"/>
      <c r="F158" s="53">
        <v>910930000818</v>
      </c>
      <c r="G158" s="228">
        <v>8711559147154</v>
      </c>
      <c r="H158" s="55" t="s">
        <v>2469</v>
      </c>
      <c r="I158" s="54" t="s">
        <v>651</v>
      </c>
      <c r="J158" s="432"/>
      <c r="K158" s="429"/>
      <c r="L158" s="428"/>
      <c r="M158" s="429"/>
      <c r="N158" s="428">
        <v>2</v>
      </c>
      <c r="O158" s="432"/>
      <c r="P158" s="639">
        <v>660</v>
      </c>
      <c r="Q158" s="508"/>
      <c r="R158" s="1717"/>
      <c r="S158" s="432"/>
      <c r="T158" s="432"/>
      <c r="U158" s="432"/>
      <c r="V158" s="432"/>
      <c r="W158" s="456"/>
      <c r="X158" s="456"/>
      <c r="Y158" s="428"/>
      <c r="Z158" s="428"/>
      <c r="AA158" s="428"/>
      <c r="AB158" s="432"/>
      <c r="AC158" s="456"/>
      <c r="AD158" s="428"/>
      <c r="AE158" s="1904">
        <v>871155914715499</v>
      </c>
      <c r="AF158" s="428">
        <v>1</v>
      </c>
      <c r="AG158" s="428" t="s">
        <v>113</v>
      </c>
      <c r="AH158" s="2786">
        <v>0.5</v>
      </c>
    </row>
    <row r="159" spans="3:34">
      <c r="C159" s="2471" t="s">
        <v>2766</v>
      </c>
      <c r="D159" s="832" t="s">
        <v>2193</v>
      </c>
      <c r="E159" s="1490"/>
      <c r="F159" s="2235">
        <v>910930009918</v>
      </c>
      <c r="G159" s="608">
        <v>8711559149882</v>
      </c>
      <c r="H159" s="609" t="s">
        <v>2470</v>
      </c>
      <c r="I159" s="610" t="s">
        <v>652</v>
      </c>
      <c r="J159" s="597"/>
      <c r="K159" s="611"/>
      <c r="L159" s="457"/>
      <c r="M159" s="611"/>
      <c r="N159" s="457">
        <v>2</v>
      </c>
      <c r="O159" s="597"/>
      <c r="P159" s="641">
        <v>230</v>
      </c>
      <c r="Q159" s="508"/>
      <c r="R159" s="1730"/>
      <c r="S159" s="597"/>
      <c r="T159" s="597"/>
      <c r="U159" s="597"/>
      <c r="V159" s="597"/>
      <c r="W159" s="2024"/>
      <c r="X159" s="2024"/>
      <c r="Y159" s="457"/>
      <c r="Z159" s="457"/>
      <c r="AA159" s="457"/>
      <c r="AB159" s="597"/>
      <c r="AC159" s="2024"/>
      <c r="AD159" s="457"/>
      <c r="AE159" s="2556">
        <v>871155914988299</v>
      </c>
      <c r="AF159" s="457">
        <v>1</v>
      </c>
      <c r="AG159" s="457" t="s">
        <v>113</v>
      </c>
      <c r="AH159" s="2799">
        <v>0</v>
      </c>
    </row>
    <row r="160" spans="3:34">
      <c r="C160" s="2401"/>
      <c r="D160" s="557"/>
      <c r="E160" s="1463"/>
      <c r="F160" s="51">
        <v>910503910242</v>
      </c>
      <c r="G160" s="198">
        <v>8718696074329</v>
      </c>
      <c r="H160" s="199" t="s">
        <v>2471</v>
      </c>
      <c r="I160" s="52" t="s">
        <v>653</v>
      </c>
      <c r="J160" s="347"/>
      <c r="K160" s="338"/>
      <c r="L160" s="340"/>
      <c r="M160" s="338"/>
      <c r="N160" s="340">
        <v>2</v>
      </c>
      <c r="O160" s="347"/>
      <c r="P160" s="639">
        <v>355</v>
      </c>
      <c r="Q160" s="508"/>
      <c r="R160" s="1710"/>
      <c r="S160" s="347"/>
      <c r="T160" s="347"/>
      <c r="U160" s="347"/>
      <c r="V160" s="347"/>
      <c r="W160" s="341"/>
      <c r="X160" s="341"/>
      <c r="Y160" s="340"/>
      <c r="Z160" s="340"/>
      <c r="AA160" s="340"/>
      <c r="AB160" s="347"/>
      <c r="AC160" s="341"/>
      <c r="AD160" s="340"/>
      <c r="AE160" s="1282">
        <v>871869607432999</v>
      </c>
      <c r="AF160" s="340">
        <v>1</v>
      </c>
      <c r="AG160" s="340" t="s">
        <v>113</v>
      </c>
      <c r="AH160" s="2785">
        <v>0</v>
      </c>
    </row>
    <row r="161" spans="3:34">
      <c r="C161" s="2395"/>
      <c r="D161" s="834"/>
      <c r="E161" s="1483"/>
      <c r="F161" s="53">
        <v>910503910243</v>
      </c>
      <c r="G161" s="228">
        <v>8718696067857</v>
      </c>
      <c r="H161" s="55" t="s">
        <v>2472</v>
      </c>
      <c r="I161" s="54" t="s">
        <v>654</v>
      </c>
      <c r="J161" s="432"/>
      <c r="K161" s="429"/>
      <c r="L161" s="428"/>
      <c r="M161" s="429"/>
      <c r="N161" s="428">
        <v>2</v>
      </c>
      <c r="O161" s="432"/>
      <c r="P161" s="640">
        <v>465</v>
      </c>
      <c r="Q161" s="508"/>
      <c r="R161" s="1717"/>
      <c r="S161" s="432"/>
      <c r="T161" s="432"/>
      <c r="U161" s="432"/>
      <c r="V161" s="432"/>
      <c r="W161" s="456"/>
      <c r="X161" s="456"/>
      <c r="Y161" s="428"/>
      <c r="Z161" s="428"/>
      <c r="AA161" s="428"/>
      <c r="AB161" s="432"/>
      <c r="AC161" s="456"/>
      <c r="AD161" s="428"/>
      <c r="AE161" s="1904">
        <v>871869606785799</v>
      </c>
      <c r="AF161" s="428">
        <v>1</v>
      </c>
      <c r="AG161" s="428" t="s">
        <v>113</v>
      </c>
      <c r="AH161" s="2786">
        <v>0</v>
      </c>
    </row>
    <row r="162" spans="3:34">
      <c r="C162" s="2394" t="s">
        <v>2766</v>
      </c>
      <c r="D162" s="1461" t="s">
        <v>2193</v>
      </c>
      <c r="E162" s="1462" t="s">
        <v>2769</v>
      </c>
      <c r="F162" s="2215">
        <v>911401880581</v>
      </c>
      <c r="G162" s="3099">
        <v>8719514512191</v>
      </c>
      <c r="H162" s="994" t="s">
        <v>709</v>
      </c>
      <c r="I162" s="2950" t="s">
        <v>710</v>
      </c>
      <c r="J162" s="996" t="s">
        <v>3207</v>
      </c>
      <c r="K162" s="1586" t="s">
        <v>3202</v>
      </c>
      <c r="L162" s="1020">
        <v>4000</v>
      </c>
      <c r="M162" s="1586">
        <v>50000</v>
      </c>
      <c r="N162" s="1020">
        <v>5</v>
      </c>
      <c r="O162" s="996"/>
      <c r="P162" s="1980">
        <v>2100</v>
      </c>
      <c r="Q162" s="508"/>
      <c r="R162" s="1727" t="s">
        <v>56</v>
      </c>
      <c r="S162" s="996" t="s">
        <v>3033</v>
      </c>
      <c r="T162" s="996" t="s">
        <v>3626</v>
      </c>
      <c r="U162" s="996"/>
      <c r="V162" s="996" t="s">
        <v>121</v>
      </c>
      <c r="W162" s="1018" t="s">
        <v>198</v>
      </c>
      <c r="X162" s="1018">
        <v>138</v>
      </c>
      <c r="Y162" s="1020">
        <v>597</v>
      </c>
      <c r="Z162" s="1020">
        <v>597</v>
      </c>
      <c r="AA162" s="1020">
        <v>44</v>
      </c>
      <c r="AB162" s="996" t="s">
        <v>133</v>
      </c>
      <c r="AC162" s="1018" t="s">
        <v>3079</v>
      </c>
      <c r="AD162" s="1020"/>
      <c r="AE162" s="3100">
        <v>871951451219100</v>
      </c>
      <c r="AF162" s="1020">
        <v>1</v>
      </c>
      <c r="AG162" s="1020" t="s">
        <v>113</v>
      </c>
      <c r="AH162" s="2776">
        <v>14.5</v>
      </c>
    </row>
    <row r="163" spans="3:34">
      <c r="C163" s="2401" t="s">
        <v>2766</v>
      </c>
      <c r="D163" s="557"/>
      <c r="E163" s="1463" t="s">
        <v>2769</v>
      </c>
      <c r="F163" s="48">
        <v>911401841087</v>
      </c>
      <c r="G163" s="198">
        <v>8720169764156</v>
      </c>
      <c r="H163" s="40" t="s">
        <v>2332</v>
      </c>
      <c r="I163" s="199" t="s">
        <v>707</v>
      </c>
      <c r="J163" s="433" t="s">
        <v>3205</v>
      </c>
      <c r="K163" s="338" t="s">
        <v>3203</v>
      </c>
      <c r="L163" s="340">
        <v>4000</v>
      </c>
      <c r="M163" s="437">
        <v>100000</v>
      </c>
      <c r="N163" s="340">
        <v>5</v>
      </c>
      <c r="O163" s="347"/>
      <c r="P163" s="1320">
        <v>2340</v>
      </c>
      <c r="Q163" s="508"/>
      <c r="R163" s="1710" t="s">
        <v>56</v>
      </c>
      <c r="S163" s="347" t="s">
        <v>3033</v>
      </c>
      <c r="T163" s="347" t="s">
        <v>3626</v>
      </c>
      <c r="U163" s="347"/>
      <c r="V163" s="347" t="s">
        <v>121</v>
      </c>
      <c r="W163" s="341" t="s">
        <v>198</v>
      </c>
      <c r="X163" s="341">
        <v>155</v>
      </c>
      <c r="Y163" s="340">
        <v>595</v>
      </c>
      <c r="Z163" s="340">
        <v>595</v>
      </c>
      <c r="AA163" s="340">
        <v>38.5</v>
      </c>
      <c r="AB163" s="347" t="s">
        <v>113</v>
      </c>
      <c r="AC163" s="341" t="s">
        <v>3079</v>
      </c>
      <c r="AD163" s="340"/>
      <c r="AE163" s="1282">
        <v>872016976415699</v>
      </c>
      <c r="AF163" s="340">
        <v>1</v>
      </c>
      <c r="AG163" s="340" t="s">
        <v>113</v>
      </c>
      <c r="AH163" s="2785">
        <v>14.5</v>
      </c>
    </row>
    <row r="164" spans="3:34">
      <c r="C164" s="2401" t="s">
        <v>2766</v>
      </c>
      <c r="D164" s="557" t="s">
        <v>2193</v>
      </c>
      <c r="E164" s="1463" t="s">
        <v>2769</v>
      </c>
      <c r="F164" s="48">
        <v>911401841187</v>
      </c>
      <c r="G164" s="198">
        <v>8720169764163</v>
      </c>
      <c r="H164" s="40" t="s">
        <v>2329</v>
      </c>
      <c r="I164" s="199" t="s">
        <v>708</v>
      </c>
      <c r="J164" s="433" t="s">
        <v>3205</v>
      </c>
      <c r="K164" s="338" t="s">
        <v>3203</v>
      </c>
      <c r="L164" s="340">
        <v>4000</v>
      </c>
      <c r="M164" s="437">
        <v>100000</v>
      </c>
      <c r="N164" s="340">
        <v>5</v>
      </c>
      <c r="O164" s="347"/>
      <c r="P164" s="1320">
        <v>2640</v>
      </c>
      <c r="Q164" s="508"/>
      <c r="R164" s="1710" t="s">
        <v>56</v>
      </c>
      <c r="S164" s="347" t="s">
        <v>3033</v>
      </c>
      <c r="T164" s="347" t="s">
        <v>3626</v>
      </c>
      <c r="U164" s="347"/>
      <c r="V164" s="347" t="s">
        <v>121</v>
      </c>
      <c r="W164" s="341" t="s">
        <v>198</v>
      </c>
      <c r="X164" s="341">
        <v>155</v>
      </c>
      <c r="Y164" s="340">
        <v>595</v>
      </c>
      <c r="Z164" s="340">
        <v>595</v>
      </c>
      <c r="AA164" s="340">
        <v>38.5</v>
      </c>
      <c r="AB164" s="347" t="s">
        <v>113</v>
      </c>
      <c r="AC164" s="341" t="s">
        <v>3079</v>
      </c>
      <c r="AD164" s="340"/>
      <c r="AE164" s="1282">
        <v>872016976416399</v>
      </c>
      <c r="AF164" s="340">
        <v>1</v>
      </c>
      <c r="AG164" s="340" t="s">
        <v>113</v>
      </c>
      <c r="AH164" s="2785">
        <v>14.5</v>
      </c>
    </row>
    <row r="165" spans="3:34">
      <c r="C165" s="2401" t="s">
        <v>2766</v>
      </c>
      <c r="D165" s="557" t="s">
        <v>2193</v>
      </c>
      <c r="E165" s="1463" t="s">
        <v>2769</v>
      </c>
      <c r="F165" s="48">
        <v>911401840787</v>
      </c>
      <c r="G165" s="198">
        <v>8720169764125</v>
      </c>
      <c r="H165" s="40" t="s">
        <v>2331</v>
      </c>
      <c r="I165" s="199" t="s">
        <v>711</v>
      </c>
      <c r="J165" s="433" t="s">
        <v>3205</v>
      </c>
      <c r="K165" s="338" t="s">
        <v>3204</v>
      </c>
      <c r="L165" s="340">
        <v>3000</v>
      </c>
      <c r="M165" s="437">
        <v>100000</v>
      </c>
      <c r="N165" s="340">
        <v>5</v>
      </c>
      <c r="O165" s="347"/>
      <c r="P165" s="1320">
        <v>3240</v>
      </c>
      <c r="Q165" s="508"/>
      <c r="R165" s="1710" t="s">
        <v>56</v>
      </c>
      <c r="S165" s="347" t="s">
        <v>3033</v>
      </c>
      <c r="T165" s="347" t="s">
        <v>3626</v>
      </c>
      <c r="U165" s="347"/>
      <c r="V165" s="347" t="s">
        <v>147</v>
      </c>
      <c r="W165" s="341" t="s">
        <v>198</v>
      </c>
      <c r="X165" s="341">
        <v>148</v>
      </c>
      <c r="Y165" s="340">
        <v>595</v>
      </c>
      <c r="Z165" s="340">
        <v>595</v>
      </c>
      <c r="AA165" s="340">
        <v>38.5</v>
      </c>
      <c r="AB165" s="347" t="s">
        <v>133</v>
      </c>
      <c r="AC165" s="341" t="s">
        <v>3079</v>
      </c>
      <c r="AD165" s="340"/>
      <c r="AE165" s="1282">
        <v>872016976412599</v>
      </c>
      <c r="AF165" s="340">
        <v>1</v>
      </c>
      <c r="AG165" s="340" t="s">
        <v>113</v>
      </c>
      <c r="AH165" s="2785">
        <v>14.5</v>
      </c>
    </row>
    <row r="166" spans="3:34">
      <c r="C166" s="2401" t="s">
        <v>2766</v>
      </c>
      <c r="D166" s="557" t="s">
        <v>2193</v>
      </c>
      <c r="E166" s="1463" t="s">
        <v>2769</v>
      </c>
      <c r="F166" s="48">
        <v>911401840987</v>
      </c>
      <c r="G166" s="198">
        <v>8720169764149</v>
      </c>
      <c r="H166" s="40" t="s">
        <v>2330</v>
      </c>
      <c r="I166" s="199" t="s">
        <v>711</v>
      </c>
      <c r="J166" s="433" t="s">
        <v>3205</v>
      </c>
      <c r="K166" s="338" t="s">
        <v>3203</v>
      </c>
      <c r="L166" s="340">
        <v>4000</v>
      </c>
      <c r="M166" s="437">
        <v>100000</v>
      </c>
      <c r="N166" s="340">
        <v>5</v>
      </c>
      <c r="O166" s="347"/>
      <c r="P166" s="1320">
        <v>3240</v>
      </c>
      <c r="Q166" s="508"/>
      <c r="R166" s="1710" t="s">
        <v>56</v>
      </c>
      <c r="S166" s="347" t="s">
        <v>3033</v>
      </c>
      <c r="T166" s="347" t="s">
        <v>3626</v>
      </c>
      <c r="U166" s="347"/>
      <c r="V166" s="347" t="s">
        <v>121</v>
      </c>
      <c r="W166" s="341" t="s">
        <v>198</v>
      </c>
      <c r="X166" s="341">
        <v>155</v>
      </c>
      <c r="Y166" s="340">
        <v>595</v>
      </c>
      <c r="Z166" s="340">
        <v>595</v>
      </c>
      <c r="AA166" s="340">
        <v>38.5</v>
      </c>
      <c r="AB166" s="347" t="s">
        <v>133</v>
      </c>
      <c r="AC166" s="341" t="s">
        <v>3079</v>
      </c>
      <c r="AD166" s="340"/>
      <c r="AE166" s="1282">
        <v>872016976414999</v>
      </c>
      <c r="AF166" s="340">
        <v>1</v>
      </c>
      <c r="AG166" s="340" t="s">
        <v>113</v>
      </c>
      <c r="AH166" s="2785">
        <v>14.5</v>
      </c>
    </row>
    <row r="167" spans="3:34">
      <c r="C167" s="2401" t="s">
        <v>2766</v>
      </c>
      <c r="D167" s="557" t="s">
        <v>2193</v>
      </c>
      <c r="E167" s="1463" t="s">
        <v>2769</v>
      </c>
      <c r="F167" s="48">
        <v>911401840687</v>
      </c>
      <c r="G167" s="198">
        <v>8720169764118</v>
      </c>
      <c r="H167" s="40" t="s">
        <v>2333</v>
      </c>
      <c r="I167" s="199" t="s">
        <v>2540</v>
      </c>
      <c r="J167" s="433" t="s">
        <v>3205</v>
      </c>
      <c r="K167" s="338" t="s">
        <v>3204</v>
      </c>
      <c r="L167" s="340">
        <v>3000</v>
      </c>
      <c r="M167" s="437">
        <v>100000</v>
      </c>
      <c r="N167" s="340">
        <v>5</v>
      </c>
      <c r="O167" s="347"/>
      <c r="P167" s="1320">
        <v>3600</v>
      </c>
      <c r="Q167" s="508"/>
      <c r="R167" s="1710" t="s">
        <v>56</v>
      </c>
      <c r="S167" s="347" t="s">
        <v>3033</v>
      </c>
      <c r="T167" s="347" t="s">
        <v>3626</v>
      </c>
      <c r="U167" s="347"/>
      <c r="V167" s="347" t="s">
        <v>147</v>
      </c>
      <c r="W167" s="341" t="s">
        <v>198</v>
      </c>
      <c r="X167" s="341">
        <v>148</v>
      </c>
      <c r="Y167" s="340">
        <v>595</v>
      </c>
      <c r="Z167" s="340">
        <v>595</v>
      </c>
      <c r="AA167" s="340">
        <v>38.5</v>
      </c>
      <c r="AB167" s="347" t="s">
        <v>133</v>
      </c>
      <c r="AC167" s="341" t="s">
        <v>3079</v>
      </c>
      <c r="AD167" s="340"/>
      <c r="AE167" s="1282">
        <v>872016976411899</v>
      </c>
      <c r="AF167" s="340">
        <v>1</v>
      </c>
      <c r="AG167" s="340" t="s">
        <v>113</v>
      </c>
      <c r="AH167" s="2785">
        <v>14.5</v>
      </c>
    </row>
    <row r="168" spans="3:34">
      <c r="C168" s="2395" t="s">
        <v>2766</v>
      </c>
      <c r="D168" s="834" t="s">
        <v>2193</v>
      </c>
      <c r="E168" s="1483" t="s">
        <v>2769</v>
      </c>
      <c r="F168" s="1071">
        <v>911401840887</v>
      </c>
      <c r="G168" s="201">
        <v>8720169764132</v>
      </c>
      <c r="H168" s="55" t="s">
        <v>2334</v>
      </c>
      <c r="I168" s="219" t="s">
        <v>2540</v>
      </c>
      <c r="J168" s="835" t="s">
        <v>3205</v>
      </c>
      <c r="K168" s="429" t="s">
        <v>3203</v>
      </c>
      <c r="L168" s="428">
        <v>4000</v>
      </c>
      <c r="M168" s="429">
        <v>100000</v>
      </c>
      <c r="N168" s="428">
        <v>5</v>
      </c>
      <c r="O168" s="432"/>
      <c r="P168" s="1321">
        <v>3600</v>
      </c>
      <c r="Q168" s="508"/>
      <c r="R168" s="1717" t="s">
        <v>56</v>
      </c>
      <c r="S168" s="432" t="s">
        <v>3033</v>
      </c>
      <c r="T168" s="432" t="s">
        <v>3626</v>
      </c>
      <c r="U168" s="432"/>
      <c r="V168" s="432" t="s">
        <v>121</v>
      </c>
      <c r="W168" s="456" t="s">
        <v>198</v>
      </c>
      <c r="X168" s="456">
        <v>155</v>
      </c>
      <c r="Y168" s="428">
        <v>595</v>
      </c>
      <c r="Z168" s="428">
        <v>595</v>
      </c>
      <c r="AA168" s="428">
        <v>38.5</v>
      </c>
      <c r="AB168" s="432" t="s">
        <v>133</v>
      </c>
      <c r="AC168" s="456" t="s">
        <v>3079</v>
      </c>
      <c r="AD168" s="428"/>
      <c r="AE168" s="1687">
        <v>872016976413299</v>
      </c>
      <c r="AF168" s="428">
        <v>1</v>
      </c>
      <c r="AG168" s="428" t="s">
        <v>113</v>
      </c>
      <c r="AH168" s="2786">
        <v>14.5</v>
      </c>
    </row>
    <row r="169" spans="3:34">
      <c r="C169" s="2471" t="s">
        <v>2766</v>
      </c>
      <c r="D169" s="832" t="s">
        <v>2193</v>
      </c>
      <c r="E169" s="1490" t="s">
        <v>2769</v>
      </c>
      <c r="F169" s="2236">
        <v>911401807587</v>
      </c>
      <c r="G169" s="716">
        <v>8720169751330</v>
      </c>
      <c r="H169" s="897" t="s">
        <v>670</v>
      </c>
      <c r="I169" s="237" t="s">
        <v>671</v>
      </c>
      <c r="J169" s="442">
        <v>26</v>
      </c>
      <c r="K169" s="1086" t="s">
        <v>2407</v>
      </c>
      <c r="L169" s="831" t="s">
        <v>3703</v>
      </c>
      <c r="M169" s="388">
        <v>100000</v>
      </c>
      <c r="N169" s="408">
        <v>5</v>
      </c>
      <c r="O169" s="831"/>
      <c r="P169" s="1319">
        <v>1570</v>
      </c>
      <c r="Q169" s="508"/>
      <c r="R169" s="1719" t="s">
        <v>56</v>
      </c>
      <c r="S169" s="831" t="s">
        <v>3033</v>
      </c>
      <c r="T169" s="831" t="s">
        <v>3628</v>
      </c>
      <c r="U169" s="831"/>
      <c r="V169" s="831" t="s">
        <v>147</v>
      </c>
      <c r="W169" s="2020" t="s">
        <v>198</v>
      </c>
      <c r="X169" s="2020">
        <v>130</v>
      </c>
      <c r="Y169" s="831">
        <v>595</v>
      </c>
      <c r="Z169" s="831">
        <v>595</v>
      </c>
      <c r="AA169" s="831">
        <v>62</v>
      </c>
      <c r="AB169" s="831" t="s">
        <v>113</v>
      </c>
      <c r="AC169" s="352" t="s">
        <v>3079</v>
      </c>
      <c r="AD169" s="831"/>
      <c r="AE169" s="2557">
        <v>872016975133099</v>
      </c>
      <c r="AF169" s="831">
        <v>1</v>
      </c>
      <c r="AG169" s="831" t="s">
        <v>113</v>
      </c>
      <c r="AH169" s="2788">
        <v>14.5</v>
      </c>
    </row>
    <row r="170" spans="3:34">
      <c r="C170" s="2401" t="s">
        <v>2766</v>
      </c>
      <c r="D170" s="557" t="s">
        <v>2193</v>
      </c>
      <c r="E170" s="1463" t="s">
        <v>2769</v>
      </c>
      <c r="F170" s="2236">
        <v>911401807687</v>
      </c>
      <c r="G170" s="716">
        <v>8720169751347</v>
      </c>
      <c r="H170" s="787" t="s">
        <v>686</v>
      </c>
      <c r="I170" s="237" t="s">
        <v>687</v>
      </c>
      <c r="J170" s="375">
        <v>26</v>
      </c>
      <c r="K170" s="2112" t="s">
        <v>2407</v>
      </c>
      <c r="L170" s="1905">
        <v>4000</v>
      </c>
      <c r="M170" s="388">
        <v>100000</v>
      </c>
      <c r="N170" s="408">
        <v>5</v>
      </c>
      <c r="O170" s="379"/>
      <c r="P170" s="1319">
        <v>1870</v>
      </c>
      <c r="Q170" s="508"/>
      <c r="R170" s="1710" t="s">
        <v>56</v>
      </c>
      <c r="S170" s="379" t="s">
        <v>3033</v>
      </c>
      <c r="T170" s="379" t="s">
        <v>3628</v>
      </c>
      <c r="U170" s="379"/>
      <c r="V170" s="379" t="s">
        <v>121</v>
      </c>
      <c r="W170" s="2027" t="s">
        <v>198</v>
      </c>
      <c r="X170" s="2027">
        <v>130</v>
      </c>
      <c r="Y170" s="1905">
        <v>595</v>
      </c>
      <c r="Z170" s="1905">
        <v>595</v>
      </c>
      <c r="AA170" s="1905">
        <v>63</v>
      </c>
      <c r="AB170" s="379" t="s">
        <v>113</v>
      </c>
      <c r="AC170" s="352" t="s">
        <v>3079</v>
      </c>
      <c r="AD170" s="1905"/>
      <c r="AE170" s="2557">
        <v>872016975134799</v>
      </c>
      <c r="AF170" s="1905">
        <v>1</v>
      </c>
      <c r="AG170" s="1905" t="s">
        <v>113</v>
      </c>
      <c r="AH170" s="2803">
        <v>14.5</v>
      </c>
    </row>
    <row r="171" spans="3:34">
      <c r="C171" s="2401" t="s">
        <v>2766</v>
      </c>
      <c r="D171" s="557" t="s">
        <v>2193</v>
      </c>
      <c r="E171" s="1463" t="s">
        <v>2769</v>
      </c>
      <c r="F171" s="2236">
        <v>911401890285</v>
      </c>
      <c r="G171" s="716">
        <v>8720169735095</v>
      </c>
      <c r="H171" s="787" t="s">
        <v>672</v>
      </c>
      <c r="I171" s="237" t="s">
        <v>671</v>
      </c>
      <c r="J171" s="375">
        <v>26</v>
      </c>
      <c r="K171" s="1086" t="s">
        <v>1319</v>
      </c>
      <c r="L171" s="831" t="s">
        <v>1321</v>
      </c>
      <c r="M171" s="388">
        <v>100000</v>
      </c>
      <c r="N171" s="408">
        <v>5</v>
      </c>
      <c r="O171" s="831"/>
      <c r="P171" s="1319">
        <v>1600</v>
      </c>
      <c r="Q171" s="508"/>
      <c r="R171" s="1719" t="s">
        <v>56</v>
      </c>
      <c r="S171" s="831" t="s">
        <v>3033</v>
      </c>
      <c r="T171" s="831" t="s">
        <v>3628</v>
      </c>
      <c r="U171" s="831"/>
      <c r="V171" s="831" t="s">
        <v>121</v>
      </c>
      <c r="W171" s="2020" t="s">
        <v>198</v>
      </c>
      <c r="X171" s="2020">
        <v>138</v>
      </c>
      <c r="Y171" s="831">
        <v>595</v>
      </c>
      <c r="Z171" s="831">
        <v>595</v>
      </c>
      <c r="AA171" s="831">
        <v>62</v>
      </c>
      <c r="AB171" s="831" t="s">
        <v>113</v>
      </c>
      <c r="AC171" s="352" t="s">
        <v>3079</v>
      </c>
      <c r="AD171" s="831"/>
      <c r="AE171" s="2557">
        <v>872016973509599</v>
      </c>
      <c r="AF171" s="831">
        <v>1</v>
      </c>
      <c r="AG171" s="831" t="s">
        <v>113</v>
      </c>
      <c r="AH171" s="2788">
        <v>14.5</v>
      </c>
    </row>
    <row r="172" spans="3:34">
      <c r="C172" s="2401" t="s">
        <v>2766</v>
      </c>
      <c r="D172" s="557" t="s">
        <v>2193</v>
      </c>
      <c r="E172" s="1463" t="s">
        <v>2769</v>
      </c>
      <c r="F172" s="2236">
        <v>911401800087</v>
      </c>
      <c r="G172" s="716">
        <v>8720169749818</v>
      </c>
      <c r="H172" s="897" t="s">
        <v>2575</v>
      </c>
      <c r="I172" s="237" t="s">
        <v>674</v>
      </c>
      <c r="J172" s="375" t="s">
        <v>675</v>
      </c>
      <c r="K172" s="1086" t="s">
        <v>1319</v>
      </c>
      <c r="L172" s="1905" t="s">
        <v>1321</v>
      </c>
      <c r="M172" s="388">
        <v>100000</v>
      </c>
      <c r="N172" s="408">
        <v>5</v>
      </c>
      <c r="O172" s="379"/>
      <c r="P172" s="1319">
        <v>1820</v>
      </c>
      <c r="Q172" s="508"/>
      <c r="R172" s="1710" t="s">
        <v>56</v>
      </c>
      <c r="S172" s="379" t="s">
        <v>3033</v>
      </c>
      <c r="T172" s="379" t="s">
        <v>3628</v>
      </c>
      <c r="U172" s="379"/>
      <c r="V172" s="379" t="s">
        <v>121</v>
      </c>
      <c r="W172" s="2027" t="s">
        <v>198</v>
      </c>
      <c r="X172" s="2027">
        <v>160</v>
      </c>
      <c r="Y172" s="1905">
        <v>595</v>
      </c>
      <c r="Z172" s="1905">
        <v>595</v>
      </c>
      <c r="AA172" s="1905">
        <v>62</v>
      </c>
      <c r="AB172" s="379" t="s">
        <v>113</v>
      </c>
      <c r="AC172" s="352" t="s">
        <v>3079</v>
      </c>
      <c r="AD172" s="1905"/>
      <c r="AE172" s="2557">
        <v>872016974981899</v>
      </c>
      <c r="AF172" s="1905">
        <v>1</v>
      </c>
      <c r="AG172" s="1905" t="s">
        <v>113</v>
      </c>
      <c r="AH172" s="2803">
        <v>14.5</v>
      </c>
    </row>
    <row r="173" spans="3:34">
      <c r="C173" s="2401" t="s">
        <v>2766</v>
      </c>
      <c r="D173" s="557" t="s">
        <v>2193</v>
      </c>
      <c r="E173" s="1463" t="s">
        <v>2769</v>
      </c>
      <c r="F173" s="2236">
        <v>911401890585</v>
      </c>
      <c r="G173" s="224">
        <v>8720169735125</v>
      </c>
      <c r="H173" s="787" t="s">
        <v>688</v>
      </c>
      <c r="I173" s="237" t="s">
        <v>687</v>
      </c>
      <c r="J173" s="375">
        <v>26</v>
      </c>
      <c r="K173" s="1086" t="s">
        <v>1319</v>
      </c>
      <c r="L173" s="1905">
        <v>4000</v>
      </c>
      <c r="M173" s="388">
        <v>100000</v>
      </c>
      <c r="N173" s="408">
        <v>5</v>
      </c>
      <c r="O173" s="379"/>
      <c r="P173" s="1319">
        <v>1900</v>
      </c>
      <c r="Q173" s="508"/>
      <c r="R173" s="1710" t="s">
        <v>56</v>
      </c>
      <c r="S173" s="379" t="s">
        <v>3033</v>
      </c>
      <c r="T173" s="379" t="s">
        <v>3628</v>
      </c>
      <c r="U173" s="379"/>
      <c r="V173" s="379" t="s">
        <v>121</v>
      </c>
      <c r="W173" s="2027" t="s">
        <v>198</v>
      </c>
      <c r="X173" s="2027">
        <v>138</v>
      </c>
      <c r="Y173" s="1905">
        <v>595</v>
      </c>
      <c r="Z173" s="1905">
        <v>595</v>
      </c>
      <c r="AA173" s="1905">
        <v>63</v>
      </c>
      <c r="AB173" s="379" t="s">
        <v>113</v>
      </c>
      <c r="AC173" s="352" t="s">
        <v>3079</v>
      </c>
      <c r="AD173" s="1905"/>
      <c r="AE173" s="831">
        <v>872016973512599</v>
      </c>
      <c r="AF173" s="1905">
        <v>1</v>
      </c>
      <c r="AG173" s="1905" t="s">
        <v>113</v>
      </c>
      <c r="AH173" s="2803">
        <v>14.5</v>
      </c>
    </row>
    <row r="174" spans="3:34">
      <c r="C174" s="2401" t="s">
        <v>2766</v>
      </c>
      <c r="D174" s="557" t="s">
        <v>2193</v>
      </c>
      <c r="E174" s="1463" t="s">
        <v>2769</v>
      </c>
      <c r="F174" s="2236">
        <v>911401800687</v>
      </c>
      <c r="G174" s="716">
        <v>8720169749870</v>
      </c>
      <c r="H174" s="787" t="s">
        <v>697</v>
      </c>
      <c r="I174" s="237" t="s">
        <v>2320</v>
      </c>
      <c r="J174" s="744">
        <v>26</v>
      </c>
      <c r="K174" s="1097" t="s">
        <v>1319</v>
      </c>
      <c r="L174" s="1907">
        <v>4000</v>
      </c>
      <c r="M174" s="387">
        <v>100000</v>
      </c>
      <c r="N174" s="408">
        <v>5</v>
      </c>
      <c r="O174" s="378"/>
      <c r="P174" s="1319">
        <v>1725</v>
      </c>
      <c r="Q174" s="508"/>
      <c r="R174" s="1734" t="s">
        <v>56</v>
      </c>
      <c r="S174" s="378" t="s">
        <v>3034</v>
      </c>
      <c r="T174" s="378" t="s">
        <v>3628</v>
      </c>
      <c r="U174" s="378"/>
      <c r="V174" s="378" t="s">
        <v>121</v>
      </c>
      <c r="W174" s="2029" t="s">
        <v>198</v>
      </c>
      <c r="X174" s="2029">
        <v>138</v>
      </c>
      <c r="Y174" s="1907">
        <v>595</v>
      </c>
      <c r="Z174" s="1907">
        <v>595</v>
      </c>
      <c r="AA174" s="1907">
        <v>61</v>
      </c>
      <c r="AB174" s="378" t="s">
        <v>113</v>
      </c>
      <c r="AC174" s="352" t="s">
        <v>3079</v>
      </c>
      <c r="AD174" s="1907"/>
      <c r="AE174" s="2557">
        <v>872016974987099</v>
      </c>
      <c r="AF174" s="1907">
        <v>1</v>
      </c>
      <c r="AG174" s="1907" t="s">
        <v>113</v>
      </c>
      <c r="AH174" s="2804">
        <v>14.5</v>
      </c>
    </row>
    <row r="175" spans="3:34">
      <c r="C175" s="2401" t="s">
        <v>2766</v>
      </c>
      <c r="D175" s="557" t="s">
        <v>2193</v>
      </c>
      <c r="E175" s="1463" t="s">
        <v>2769</v>
      </c>
      <c r="F175" s="2236">
        <v>911401800887</v>
      </c>
      <c r="G175" s="716">
        <v>8720169750159</v>
      </c>
      <c r="H175" s="787" t="s">
        <v>86</v>
      </c>
      <c r="I175" s="237" t="s">
        <v>2738</v>
      </c>
      <c r="J175" s="744">
        <v>26</v>
      </c>
      <c r="K175" s="1099">
        <v>3600</v>
      </c>
      <c r="L175" s="1907">
        <v>4000</v>
      </c>
      <c r="M175" s="321">
        <v>100000</v>
      </c>
      <c r="N175" s="322">
        <v>5</v>
      </c>
      <c r="O175" s="378"/>
      <c r="P175" s="642">
        <v>1600</v>
      </c>
      <c r="Q175" s="508"/>
      <c r="R175" s="1734" t="s">
        <v>56</v>
      </c>
      <c r="S175" s="378" t="s">
        <v>3034</v>
      </c>
      <c r="T175" s="378" t="s">
        <v>3628</v>
      </c>
      <c r="U175" s="378"/>
      <c r="V175" s="378" t="s">
        <v>121</v>
      </c>
      <c r="W175" s="2029" t="s">
        <v>198</v>
      </c>
      <c r="X175" s="2029">
        <v>138</v>
      </c>
      <c r="Y175" s="1907">
        <v>595</v>
      </c>
      <c r="Z175" s="1907">
        <v>595</v>
      </c>
      <c r="AA175" s="1907">
        <v>61</v>
      </c>
      <c r="AB175" s="378" t="s">
        <v>113</v>
      </c>
      <c r="AC175" s="302" t="s">
        <v>3079</v>
      </c>
      <c r="AD175" s="1907"/>
      <c r="AE175" s="2557">
        <v>872016975015999</v>
      </c>
      <c r="AF175" s="1907">
        <v>6</v>
      </c>
      <c r="AG175" s="1907" t="s">
        <v>113</v>
      </c>
      <c r="AH175" s="2804">
        <v>14.5</v>
      </c>
    </row>
    <row r="176" spans="3:34">
      <c r="C176" s="2401" t="s">
        <v>2766</v>
      </c>
      <c r="D176" s="557" t="s">
        <v>2193</v>
      </c>
      <c r="E176" s="1463" t="s">
        <v>2769</v>
      </c>
      <c r="F176" s="215">
        <v>911401800187</v>
      </c>
      <c r="G176" s="716">
        <v>8720169749825</v>
      </c>
      <c r="H176" s="40" t="s">
        <v>2576</v>
      </c>
      <c r="I176" s="237" t="s">
        <v>684</v>
      </c>
      <c r="J176" s="896" t="s">
        <v>675</v>
      </c>
      <c r="K176" s="1086" t="s">
        <v>1319</v>
      </c>
      <c r="L176" s="1905">
        <v>4000</v>
      </c>
      <c r="M176" s="388">
        <v>100000</v>
      </c>
      <c r="N176" s="408">
        <v>5</v>
      </c>
      <c r="O176" s="379"/>
      <c r="P176" s="1319">
        <v>2120</v>
      </c>
      <c r="Q176" s="508"/>
      <c r="R176" s="1710" t="s">
        <v>56</v>
      </c>
      <c r="S176" s="379" t="s">
        <v>3033</v>
      </c>
      <c r="T176" s="379" t="s">
        <v>3628</v>
      </c>
      <c r="U176" s="379"/>
      <c r="V176" s="379" t="s">
        <v>121</v>
      </c>
      <c r="W176" s="2027" t="s">
        <v>198</v>
      </c>
      <c r="X176" s="2027">
        <v>160</v>
      </c>
      <c r="Y176" s="1905">
        <v>595</v>
      </c>
      <c r="Z176" s="1905">
        <v>595</v>
      </c>
      <c r="AA176" s="1905">
        <v>63</v>
      </c>
      <c r="AB176" s="379" t="s">
        <v>113</v>
      </c>
      <c r="AC176" s="352" t="s">
        <v>3079</v>
      </c>
      <c r="AD176" s="1905"/>
      <c r="AE176" s="2557">
        <v>872016974982599</v>
      </c>
      <c r="AF176" s="1905">
        <v>1</v>
      </c>
      <c r="AG176" s="1905" t="s">
        <v>113</v>
      </c>
      <c r="AH176" s="2803">
        <v>14.5</v>
      </c>
    </row>
    <row r="177" spans="3:34">
      <c r="C177" s="2401" t="s">
        <v>2766</v>
      </c>
      <c r="D177" s="557" t="s">
        <v>2193</v>
      </c>
      <c r="E177" s="1463" t="s">
        <v>2769</v>
      </c>
      <c r="F177" s="2236">
        <v>911401890885</v>
      </c>
      <c r="G177" s="716">
        <v>8720169735156</v>
      </c>
      <c r="H177" s="787" t="s">
        <v>689</v>
      </c>
      <c r="I177" s="237" t="s">
        <v>690</v>
      </c>
      <c r="J177" s="744">
        <v>26</v>
      </c>
      <c r="K177" s="1099" t="s">
        <v>1319</v>
      </c>
      <c r="L177" s="1907">
        <v>4000</v>
      </c>
      <c r="M177" s="321">
        <v>100000</v>
      </c>
      <c r="N177" s="322">
        <v>5</v>
      </c>
      <c r="O177" s="378"/>
      <c r="P177" s="642">
        <v>2500</v>
      </c>
      <c r="Q177" s="508"/>
      <c r="R177" s="1734" t="s">
        <v>56</v>
      </c>
      <c r="S177" s="378" t="s">
        <v>3033</v>
      </c>
      <c r="T177" s="378" t="s">
        <v>3628</v>
      </c>
      <c r="U177" s="378"/>
      <c r="V177" s="378" t="s">
        <v>121</v>
      </c>
      <c r="W177" s="2029" t="s">
        <v>198</v>
      </c>
      <c r="X177" s="2029">
        <v>138</v>
      </c>
      <c r="Y177" s="1907">
        <v>595</v>
      </c>
      <c r="Z177" s="1907">
        <v>595</v>
      </c>
      <c r="AA177" s="1907">
        <v>63</v>
      </c>
      <c r="AB177" s="378" t="s">
        <v>133</v>
      </c>
      <c r="AC177" s="302" t="s">
        <v>3079</v>
      </c>
      <c r="AD177" s="1907"/>
      <c r="AE177" s="2557">
        <v>872016973515699</v>
      </c>
      <c r="AF177" s="1907">
        <v>1</v>
      </c>
      <c r="AG177" s="1907" t="s">
        <v>113</v>
      </c>
      <c r="AH177" s="2804">
        <v>14.5</v>
      </c>
    </row>
    <row r="178" spans="3:34">
      <c r="C178" s="2401" t="s">
        <v>2766</v>
      </c>
      <c r="D178" s="557" t="s">
        <v>2193</v>
      </c>
      <c r="E178" s="1463" t="s">
        <v>2769</v>
      </c>
      <c r="F178" s="215">
        <v>911401800287</v>
      </c>
      <c r="G178" s="716">
        <v>8720169749832</v>
      </c>
      <c r="H178" s="40" t="s">
        <v>2577</v>
      </c>
      <c r="I178" s="237" t="s">
        <v>685</v>
      </c>
      <c r="J178" s="896" t="s">
        <v>675</v>
      </c>
      <c r="K178" s="1086" t="s">
        <v>1319</v>
      </c>
      <c r="L178" s="1905">
        <v>4000</v>
      </c>
      <c r="M178" s="388">
        <v>100000</v>
      </c>
      <c r="N178" s="408">
        <v>5</v>
      </c>
      <c r="O178" s="379"/>
      <c r="P178" s="1319">
        <v>2720</v>
      </c>
      <c r="Q178" s="508"/>
      <c r="R178" s="1710" t="s">
        <v>56</v>
      </c>
      <c r="S178" s="379" t="s">
        <v>3033</v>
      </c>
      <c r="T178" s="379" t="s">
        <v>3628</v>
      </c>
      <c r="U178" s="379"/>
      <c r="V178" s="379" t="s">
        <v>121</v>
      </c>
      <c r="W178" s="2027" t="s">
        <v>198</v>
      </c>
      <c r="X178" s="2027">
        <v>160</v>
      </c>
      <c r="Y178" s="1905">
        <v>595</v>
      </c>
      <c r="Z178" s="1905">
        <v>595</v>
      </c>
      <c r="AA178" s="1905">
        <v>63</v>
      </c>
      <c r="AB178" s="379" t="s">
        <v>133</v>
      </c>
      <c r="AC178" s="352" t="s">
        <v>3079</v>
      </c>
      <c r="AD178" s="1905"/>
      <c r="AE178" s="2557">
        <v>872016974983299</v>
      </c>
      <c r="AF178" s="1905">
        <v>1</v>
      </c>
      <c r="AG178" s="1905" t="s">
        <v>113</v>
      </c>
      <c r="AH178" s="2803">
        <v>14.5</v>
      </c>
    </row>
    <row r="179" spans="3:34">
      <c r="C179" s="2401" t="s">
        <v>2766</v>
      </c>
      <c r="D179" s="557" t="s">
        <v>2193</v>
      </c>
      <c r="E179" s="1463" t="s">
        <v>2769</v>
      </c>
      <c r="F179" s="2236">
        <v>911401807087</v>
      </c>
      <c r="G179" s="716">
        <v>8720169751286</v>
      </c>
      <c r="H179" s="787" t="s">
        <v>673</v>
      </c>
      <c r="I179" s="237" t="s">
        <v>2321</v>
      </c>
      <c r="J179" s="375">
        <v>31</v>
      </c>
      <c r="K179" s="1086" t="s">
        <v>2408</v>
      </c>
      <c r="L179" s="831" t="s">
        <v>1321</v>
      </c>
      <c r="M179" s="388">
        <v>100000</v>
      </c>
      <c r="N179" s="408">
        <v>5</v>
      </c>
      <c r="O179" s="831"/>
      <c r="P179" s="1319">
        <v>1595</v>
      </c>
      <c r="Q179" s="508"/>
      <c r="R179" s="1719" t="s">
        <v>56</v>
      </c>
      <c r="S179" s="831" t="s">
        <v>3034</v>
      </c>
      <c r="T179" s="831" t="s">
        <v>3629</v>
      </c>
      <c r="U179" s="831"/>
      <c r="V179" s="831" t="s">
        <v>121</v>
      </c>
      <c r="W179" s="2020" t="s">
        <v>198</v>
      </c>
      <c r="X179" s="2020">
        <v>138</v>
      </c>
      <c r="Y179" s="831">
        <v>595</v>
      </c>
      <c r="Z179" s="831">
        <v>595</v>
      </c>
      <c r="AA179" s="831">
        <v>60</v>
      </c>
      <c r="AB179" s="831" t="s">
        <v>113</v>
      </c>
      <c r="AC179" s="352" t="s">
        <v>3079</v>
      </c>
      <c r="AD179" s="831"/>
      <c r="AE179" s="2557">
        <v>872016975128699</v>
      </c>
      <c r="AF179" s="831">
        <v>1</v>
      </c>
      <c r="AG179" s="831" t="s">
        <v>113</v>
      </c>
      <c r="AH179" s="2788">
        <v>14.5</v>
      </c>
    </row>
    <row r="180" spans="3:34">
      <c r="C180" s="2401" t="s">
        <v>2766</v>
      </c>
      <c r="D180" s="557" t="s">
        <v>2193</v>
      </c>
      <c r="E180" s="1463" t="s">
        <v>2769</v>
      </c>
      <c r="F180" s="2236">
        <v>911401806987</v>
      </c>
      <c r="G180" s="716">
        <v>8720169751279</v>
      </c>
      <c r="H180" s="787" t="s">
        <v>698</v>
      </c>
      <c r="I180" s="237" t="s">
        <v>2320</v>
      </c>
      <c r="J180" s="744">
        <v>31</v>
      </c>
      <c r="K180" s="1097" t="s">
        <v>2408</v>
      </c>
      <c r="L180" s="1907">
        <v>4000</v>
      </c>
      <c r="M180" s="321">
        <v>100000</v>
      </c>
      <c r="N180" s="322">
        <v>5</v>
      </c>
      <c r="O180" s="378"/>
      <c r="P180" s="1319">
        <v>1775</v>
      </c>
      <c r="Q180" s="508"/>
      <c r="R180" s="1734" t="s">
        <v>56</v>
      </c>
      <c r="S180" s="378" t="s">
        <v>3034</v>
      </c>
      <c r="T180" s="378" t="s">
        <v>3628</v>
      </c>
      <c r="U180" s="378"/>
      <c r="V180" s="378" t="s">
        <v>121</v>
      </c>
      <c r="W180" s="2029" t="s">
        <v>198</v>
      </c>
      <c r="X180" s="2029">
        <v>138</v>
      </c>
      <c r="Y180" s="1907">
        <v>595</v>
      </c>
      <c r="Z180" s="1907">
        <v>595</v>
      </c>
      <c r="AA180" s="1907">
        <v>61</v>
      </c>
      <c r="AB180" s="378" t="s">
        <v>113</v>
      </c>
      <c r="AC180" s="302" t="s">
        <v>3079</v>
      </c>
      <c r="AD180" s="1907"/>
      <c r="AE180" s="2557">
        <v>872016975127999</v>
      </c>
      <c r="AF180" s="1907">
        <v>1</v>
      </c>
      <c r="AG180" s="1907" t="s">
        <v>113</v>
      </c>
      <c r="AH180" s="2804">
        <v>14.5</v>
      </c>
    </row>
    <row r="181" spans="3:34">
      <c r="C181" s="2401" t="s">
        <v>2766</v>
      </c>
      <c r="D181" s="557" t="s">
        <v>2193</v>
      </c>
      <c r="E181" s="1463" t="s">
        <v>2769</v>
      </c>
      <c r="F181" s="2236">
        <v>911401807187</v>
      </c>
      <c r="G181" s="716">
        <v>8720169751293</v>
      </c>
      <c r="H181" s="787" t="s">
        <v>699</v>
      </c>
      <c r="I181" s="237" t="s">
        <v>2320</v>
      </c>
      <c r="J181" s="744">
        <v>38</v>
      </c>
      <c r="K181" s="1097" t="s">
        <v>2409</v>
      </c>
      <c r="L181" s="1907">
        <v>4000</v>
      </c>
      <c r="M181" s="387">
        <v>100000</v>
      </c>
      <c r="N181" s="408">
        <v>5</v>
      </c>
      <c r="O181" s="378"/>
      <c r="P181" s="1319">
        <v>2000</v>
      </c>
      <c r="Q181" s="508"/>
      <c r="R181" s="1734" t="s">
        <v>56</v>
      </c>
      <c r="S181" s="378" t="s">
        <v>3034</v>
      </c>
      <c r="T181" s="378" t="s">
        <v>3628</v>
      </c>
      <c r="U181" s="378"/>
      <c r="V181" s="378" t="s">
        <v>121</v>
      </c>
      <c r="W181" s="2029" t="s">
        <v>198</v>
      </c>
      <c r="X181" s="2029">
        <v>131</v>
      </c>
      <c r="Y181" s="1907">
        <v>595</v>
      </c>
      <c r="Z181" s="1907">
        <v>595</v>
      </c>
      <c r="AA181" s="1907">
        <v>61</v>
      </c>
      <c r="AB181" s="378" t="s">
        <v>113</v>
      </c>
      <c r="AC181" s="352" t="s">
        <v>3079</v>
      </c>
      <c r="AD181" s="1907"/>
      <c r="AE181" s="2557">
        <v>872016975129399</v>
      </c>
      <c r="AF181" s="1907">
        <v>1</v>
      </c>
      <c r="AG181" s="1907" t="s">
        <v>113</v>
      </c>
      <c r="AH181" s="2804">
        <v>14.5</v>
      </c>
    </row>
    <row r="182" spans="3:34">
      <c r="C182" s="2395" t="s">
        <v>2766</v>
      </c>
      <c r="D182" s="834" t="s">
        <v>2193</v>
      </c>
      <c r="E182" s="1483" t="s">
        <v>2769</v>
      </c>
      <c r="F182" s="2237">
        <v>911401800387</v>
      </c>
      <c r="G182" s="717">
        <v>8720169749849</v>
      </c>
      <c r="H182" s="828" t="s">
        <v>691</v>
      </c>
      <c r="I182" s="202" t="s">
        <v>690</v>
      </c>
      <c r="J182" s="905" t="s">
        <v>692</v>
      </c>
      <c r="K182" s="2138" t="s">
        <v>2409</v>
      </c>
      <c r="L182" s="2141">
        <v>4000</v>
      </c>
      <c r="M182" s="429">
        <v>100000</v>
      </c>
      <c r="N182" s="458">
        <v>5</v>
      </c>
      <c r="O182" s="2139"/>
      <c r="P182" s="1321">
        <v>2700</v>
      </c>
      <c r="Q182" s="508"/>
      <c r="R182" s="1717" t="s">
        <v>56</v>
      </c>
      <c r="S182" s="2139" t="s">
        <v>3033</v>
      </c>
      <c r="T182" s="2139" t="s">
        <v>3629</v>
      </c>
      <c r="U182" s="2139"/>
      <c r="V182" s="2139" t="s">
        <v>121</v>
      </c>
      <c r="W182" s="2140" t="s">
        <v>198</v>
      </c>
      <c r="X182" s="2140">
        <v>131</v>
      </c>
      <c r="Y182" s="2141">
        <v>595</v>
      </c>
      <c r="Z182" s="2141">
        <v>595</v>
      </c>
      <c r="AA182" s="2141">
        <v>63</v>
      </c>
      <c r="AB182" s="2139" t="s">
        <v>133</v>
      </c>
      <c r="AC182" s="473" t="s">
        <v>3079</v>
      </c>
      <c r="AD182" s="2141"/>
      <c r="AE182" s="2559">
        <v>872016974984999</v>
      </c>
      <c r="AF182" s="2141">
        <v>1</v>
      </c>
      <c r="AG182" s="2141" t="s">
        <v>113</v>
      </c>
      <c r="AH182" s="2805">
        <v>14.5</v>
      </c>
    </row>
    <row r="183" spans="3:34">
      <c r="C183" s="2471" t="s">
        <v>2766</v>
      </c>
      <c r="D183" s="832" t="s">
        <v>2193</v>
      </c>
      <c r="E183" s="1490" t="s">
        <v>2769</v>
      </c>
      <c r="F183" s="2236">
        <v>911401801287</v>
      </c>
      <c r="G183" s="716">
        <v>8720169749900</v>
      </c>
      <c r="H183" s="897" t="s">
        <v>2574</v>
      </c>
      <c r="I183" s="237" t="s">
        <v>2477</v>
      </c>
      <c r="J183" s="442" t="s">
        <v>3207</v>
      </c>
      <c r="K183" s="1098" t="s">
        <v>3208</v>
      </c>
      <c r="L183" s="1906" t="s">
        <v>3704</v>
      </c>
      <c r="M183" s="388">
        <v>100000</v>
      </c>
      <c r="N183" s="408">
        <v>5</v>
      </c>
      <c r="O183" s="439"/>
      <c r="P183" s="1319">
        <v>2050</v>
      </c>
      <c r="Q183" s="508"/>
      <c r="R183" s="1713" t="s">
        <v>56</v>
      </c>
      <c r="S183" s="439" t="s">
        <v>3033</v>
      </c>
      <c r="T183" s="439" t="s">
        <v>3629</v>
      </c>
      <c r="U183" s="439"/>
      <c r="V183" s="439" t="s">
        <v>3002</v>
      </c>
      <c r="W183" s="2028" t="s">
        <v>198</v>
      </c>
      <c r="X183" s="2028">
        <v>129</v>
      </c>
      <c r="Y183" s="1906">
        <v>595</v>
      </c>
      <c r="Z183" s="1906">
        <v>595</v>
      </c>
      <c r="AA183" s="1906">
        <v>62</v>
      </c>
      <c r="AB183" s="439" t="s">
        <v>113</v>
      </c>
      <c r="AC183" s="352" t="s">
        <v>3079</v>
      </c>
      <c r="AD183" s="1906"/>
      <c r="AE183" s="2557">
        <v>872016974990099</v>
      </c>
      <c r="AF183" s="1906">
        <v>1</v>
      </c>
      <c r="AG183" s="1906" t="s">
        <v>113</v>
      </c>
      <c r="AH183" s="2806">
        <v>14.5</v>
      </c>
    </row>
    <row r="184" spans="3:34">
      <c r="C184" s="2401" t="s">
        <v>2766</v>
      </c>
      <c r="D184" s="557" t="s">
        <v>2193</v>
      </c>
      <c r="E184" s="1463" t="s">
        <v>2769</v>
      </c>
      <c r="F184" s="2236">
        <v>911401891185</v>
      </c>
      <c r="G184" s="716">
        <v>8720169735187</v>
      </c>
      <c r="H184" s="897" t="s">
        <v>680</v>
      </c>
      <c r="I184" s="237" t="s">
        <v>2479</v>
      </c>
      <c r="J184" s="898" t="s">
        <v>3207</v>
      </c>
      <c r="K184" s="1086" t="s">
        <v>3208</v>
      </c>
      <c r="L184" s="831" t="s">
        <v>3704</v>
      </c>
      <c r="M184" s="388">
        <v>100000</v>
      </c>
      <c r="N184" s="408">
        <v>5</v>
      </c>
      <c r="O184" s="831"/>
      <c r="P184" s="1319">
        <v>2350</v>
      </c>
      <c r="Q184" s="508"/>
      <c r="R184" s="1719" t="s">
        <v>56</v>
      </c>
      <c r="S184" s="831" t="s">
        <v>3033</v>
      </c>
      <c r="T184" s="831" t="s">
        <v>3629</v>
      </c>
      <c r="U184" s="831"/>
      <c r="V184" s="831" t="s">
        <v>3002</v>
      </c>
      <c r="W184" s="2020" t="s">
        <v>198</v>
      </c>
      <c r="X184" s="2020">
        <v>129</v>
      </c>
      <c r="Y184" s="831">
        <v>595</v>
      </c>
      <c r="Z184" s="831">
        <v>595</v>
      </c>
      <c r="AA184" s="831">
        <v>63</v>
      </c>
      <c r="AB184" s="831" t="s">
        <v>113</v>
      </c>
      <c r="AC184" s="352" t="s">
        <v>3079</v>
      </c>
      <c r="AD184" s="831"/>
      <c r="AE184" s="2557">
        <v>872016973518799</v>
      </c>
      <c r="AF184" s="831">
        <v>1</v>
      </c>
      <c r="AG184" s="831" t="s">
        <v>113</v>
      </c>
      <c r="AH184" s="2788">
        <v>14.5</v>
      </c>
    </row>
    <row r="185" spans="3:34">
      <c r="C185" s="2401" t="s">
        <v>2766</v>
      </c>
      <c r="D185" s="557" t="s">
        <v>2193</v>
      </c>
      <c r="E185" s="1463" t="s">
        <v>2769</v>
      </c>
      <c r="F185" s="2236">
        <v>911401891285</v>
      </c>
      <c r="G185" s="224">
        <v>8720169735194</v>
      </c>
      <c r="H185" s="787" t="s">
        <v>681</v>
      </c>
      <c r="I185" s="237" t="s">
        <v>2480</v>
      </c>
      <c r="J185" s="895" t="s">
        <v>3207</v>
      </c>
      <c r="K185" s="1086" t="s">
        <v>3208</v>
      </c>
      <c r="L185" s="831" t="s">
        <v>3704</v>
      </c>
      <c r="M185" s="388">
        <v>100000</v>
      </c>
      <c r="N185" s="408">
        <v>5</v>
      </c>
      <c r="O185" s="831"/>
      <c r="P185" s="1319">
        <v>2950</v>
      </c>
      <c r="Q185" s="508"/>
      <c r="R185" s="1719" t="s">
        <v>56</v>
      </c>
      <c r="S185" s="831" t="s">
        <v>3033</v>
      </c>
      <c r="T185" s="831" t="s">
        <v>3629</v>
      </c>
      <c r="U185" s="831"/>
      <c r="V185" s="831" t="s">
        <v>3002</v>
      </c>
      <c r="W185" s="2020" t="s">
        <v>198</v>
      </c>
      <c r="X185" s="2020">
        <v>129</v>
      </c>
      <c r="Y185" s="831">
        <v>595</v>
      </c>
      <c r="Z185" s="831">
        <v>595</v>
      </c>
      <c r="AA185" s="831">
        <v>63</v>
      </c>
      <c r="AB185" s="831" t="s">
        <v>133</v>
      </c>
      <c r="AC185" s="352" t="s">
        <v>3079</v>
      </c>
      <c r="AD185" s="831"/>
      <c r="AE185" s="831">
        <v>872016973519499</v>
      </c>
      <c r="AF185" s="831">
        <v>1</v>
      </c>
      <c r="AG185" s="831" t="s">
        <v>113</v>
      </c>
      <c r="AH185" s="2788">
        <v>14.5</v>
      </c>
    </row>
    <row r="186" spans="3:34">
      <c r="C186" s="2395" t="s">
        <v>2766</v>
      </c>
      <c r="D186" s="834" t="s">
        <v>2193</v>
      </c>
      <c r="E186" s="1483" t="s">
        <v>2769</v>
      </c>
      <c r="F186" s="2237">
        <v>911401801787</v>
      </c>
      <c r="G186" s="717">
        <v>8720169749955</v>
      </c>
      <c r="H186" s="828" t="s">
        <v>682</v>
      </c>
      <c r="I186" s="202" t="s">
        <v>683</v>
      </c>
      <c r="J186" s="905" t="s">
        <v>3209</v>
      </c>
      <c r="K186" s="2138" t="s">
        <v>3210</v>
      </c>
      <c r="L186" s="2141">
        <v>4000</v>
      </c>
      <c r="M186" s="429">
        <v>100000</v>
      </c>
      <c r="N186" s="458">
        <v>5</v>
      </c>
      <c r="O186" s="2139"/>
      <c r="P186" s="1321">
        <v>3100</v>
      </c>
      <c r="Q186" s="508"/>
      <c r="R186" s="1717" t="s">
        <v>56</v>
      </c>
      <c r="S186" s="2139" t="s">
        <v>3033</v>
      </c>
      <c r="T186" s="2139" t="s">
        <v>3629</v>
      </c>
      <c r="U186" s="2139"/>
      <c r="V186" s="2139" t="s">
        <v>121</v>
      </c>
      <c r="W186" s="2140" t="s">
        <v>198</v>
      </c>
      <c r="X186" s="2140">
        <v>113</v>
      </c>
      <c r="Y186" s="2141">
        <v>595</v>
      </c>
      <c r="Z186" s="2141">
        <v>595</v>
      </c>
      <c r="AA186" s="2141">
        <v>63</v>
      </c>
      <c r="AB186" s="2139" t="s">
        <v>133</v>
      </c>
      <c r="AC186" s="473" t="s">
        <v>3080</v>
      </c>
      <c r="AD186" s="2141"/>
      <c r="AE186" s="2559">
        <v>872016974995599</v>
      </c>
      <c r="AF186" s="2141">
        <v>1</v>
      </c>
      <c r="AG186" s="2141" t="s">
        <v>113</v>
      </c>
      <c r="AH186" s="2805">
        <v>14.5</v>
      </c>
    </row>
    <row r="187" spans="3:34">
      <c r="C187" s="2471" t="s">
        <v>2766</v>
      </c>
      <c r="D187" s="832" t="s">
        <v>2193</v>
      </c>
      <c r="E187" s="1490" t="s">
        <v>2769</v>
      </c>
      <c r="F187" s="2236">
        <v>911401891585</v>
      </c>
      <c r="G187" s="716">
        <v>8720169735224</v>
      </c>
      <c r="H187" s="897" t="s">
        <v>676</v>
      </c>
      <c r="I187" s="237" t="s">
        <v>677</v>
      </c>
      <c r="J187" s="442">
        <v>26</v>
      </c>
      <c r="K187" s="860" t="s">
        <v>1319</v>
      </c>
      <c r="L187" s="1906">
        <v>4000</v>
      </c>
      <c r="M187" s="388">
        <v>100000</v>
      </c>
      <c r="N187" s="408">
        <v>5</v>
      </c>
      <c r="O187" s="439"/>
      <c r="P187" s="1319">
        <v>3420</v>
      </c>
      <c r="Q187" s="508"/>
      <c r="R187" s="1713" t="s">
        <v>56</v>
      </c>
      <c r="S187" s="439" t="s">
        <v>3035</v>
      </c>
      <c r="T187" s="439" t="s">
        <v>3628</v>
      </c>
      <c r="U187" s="439"/>
      <c r="V187" s="439" t="s">
        <v>121</v>
      </c>
      <c r="W187" s="2028" t="s">
        <v>198</v>
      </c>
      <c r="X187" s="2028">
        <v>129</v>
      </c>
      <c r="Y187" s="1906">
        <v>595</v>
      </c>
      <c r="Z187" s="1906">
        <v>595</v>
      </c>
      <c r="AA187" s="1906">
        <v>65</v>
      </c>
      <c r="AB187" s="439" t="s">
        <v>113</v>
      </c>
      <c r="AC187" s="352" t="s">
        <v>3079</v>
      </c>
      <c r="AD187" s="1906"/>
      <c r="AE187" s="2557">
        <v>872016973522499</v>
      </c>
      <c r="AF187" s="1906">
        <v>1</v>
      </c>
      <c r="AG187" s="1906" t="s">
        <v>113</v>
      </c>
      <c r="AH187" s="2806">
        <v>14.5</v>
      </c>
    </row>
    <row r="188" spans="3:34">
      <c r="C188" s="2401" t="s">
        <v>2766</v>
      </c>
      <c r="D188" s="557" t="s">
        <v>2193</v>
      </c>
      <c r="E188" s="1463" t="s">
        <v>2769</v>
      </c>
      <c r="F188" s="2236">
        <v>911401891685</v>
      </c>
      <c r="G188" s="716">
        <v>8720169735231</v>
      </c>
      <c r="H188" s="897" t="s">
        <v>678</v>
      </c>
      <c r="I188" s="237" t="s">
        <v>679</v>
      </c>
      <c r="J188" s="375">
        <v>45</v>
      </c>
      <c r="K188" s="1098">
        <v>5000</v>
      </c>
      <c r="L188" s="1906">
        <v>4000</v>
      </c>
      <c r="M188" s="388">
        <v>100000</v>
      </c>
      <c r="N188" s="408">
        <v>5</v>
      </c>
      <c r="O188" s="439"/>
      <c r="P188" s="1319">
        <v>4500</v>
      </c>
      <c r="Q188" s="508"/>
      <c r="R188" s="1713" t="s">
        <v>56</v>
      </c>
      <c r="S188" s="439" t="s">
        <v>49</v>
      </c>
      <c r="T188" s="439" t="s">
        <v>3629</v>
      </c>
      <c r="U188" s="439"/>
      <c r="V188" s="439" t="s">
        <v>121</v>
      </c>
      <c r="W188" s="2028" t="s">
        <v>198</v>
      </c>
      <c r="X188" s="2028">
        <v>111</v>
      </c>
      <c r="Y188" s="1906">
        <v>595</v>
      </c>
      <c r="Z188" s="1906">
        <v>595</v>
      </c>
      <c r="AA188" s="1906">
        <v>78</v>
      </c>
      <c r="AB188" s="439" t="s">
        <v>113</v>
      </c>
      <c r="AC188" s="352" t="s">
        <v>3080</v>
      </c>
      <c r="AD188" s="1906"/>
      <c r="AE188" s="2557">
        <v>872016973523199</v>
      </c>
      <c r="AF188" s="1906">
        <v>1</v>
      </c>
      <c r="AG188" s="1906" t="s">
        <v>113</v>
      </c>
      <c r="AH188" s="2806">
        <v>14.5</v>
      </c>
    </row>
    <row r="189" spans="3:34">
      <c r="C189" s="2401" t="s">
        <v>2766</v>
      </c>
      <c r="D189" s="557" t="s">
        <v>2193</v>
      </c>
      <c r="E189" s="1463" t="s">
        <v>2769</v>
      </c>
      <c r="F189" s="2236">
        <v>911401891785</v>
      </c>
      <c r="G189" s="716">
        <v>8720169735613</v>
      </c>
      <c r="H189" s="787" t="s">
        <v>693</v>
      </c>
      <c r="I189" s="237" t="s">
        <v>694</v>
      </c>
      <c r="J189" s="744">
        <v>45</v>
      </c>
      <c r="K189" s="1075">
        <v>4800</v>
      </c>
      <c r="L189" s="1905">
        <v>4000</v>
      </c>
      <c r="M189" s="388">
        <v>100000</v>
      </c>
      <c r="N189" s="408">
        <v>5</v>
      </c>
      <c r="O189" s="379"/>
      <c r="P189" s="1319">
        <v>4800</v>
      </c>
      <c r="Q189" s="508"/>
      <c r="R189" s="1710" t="s">
        <v>56</v>
      </c>
      <c r="S189" s="379" t="s">
        <v>49</v>
      </c>
      <c r="T189" s="379" t="s">
        <v>3629</v>
      </c>
      <c r="U189" s="379"/>
      <c r="V189" s="379" t="s">
        <v>121</v>
      </c>
      <c r="W189" s="2027" t="s">
        <v>198</v>
      </c>
      <c r="X189" s="2027">
        <v>106</v>
      </c>
      <c r="Y189" s="1905">
        <v>595</v>
      </c>
      <c r="Z189" s="1905">
        <v>595</v>
      </c>
      <c r="AA189" s="1905">
        <v>78</v>
      </c>
      <c r="AB189" s="379" t="s">
        <v>113</v>
      </c>
      <c r="AC189" s="352" t="s">
        <v>3080</v>
      </c>
      <c r="AD189" s="1905"/>
      <c r="AE189" s="2557">
        <v>872016973561399</v>
      </c>
      <c r="AF189" s="1905">
        <v>1</v>
      </c>
      <c r="AG189" s="1905" t="s">
        <v>113</v>
      </c>
      <c r="AH189" s="2803">
        <v>14.5</v>
      </c>
    </row>
    <row r="190" spans="3:34">
      <c r="C190" s="2395" t="s">
        <v>2766</v>
      </c>
      <c r="D190" s="834" t="s">
        <v>2193</v>
      </c>
      <c r="E190" s="1483" t="s">
        <v>2769</v>
      </c>
      <c r="F190" s="184">
        <v>911401891885</v>
      </c>
      <c r="G190" s="717">
        <v>8720169735620</v>
      </c>
      <c r="H190" s="828" t="s">
        <v>695</v>
      </c>
      <c r="I190" s="202" t="s">
        <v>696</v>
      </c>
      <c r="J190" s="805">
        <v>45</v>
      </c>
      <c r="K190" s="1092">
        <v>4800</v>
      </c>
      <c r="L190" s="1908">
        <v>4000</v>
      </c>
      <c r="M190" s="1312">
        <v>100000</v>
      </c>
      <c r="N190" s="458">
        <v>5</v>
      </c>
      <c r="O190" s="493"/>
      <c r="P190" s="1321">
        <v>5400</v>
      </c>
      <c r="Q190" s="508"/>
      <c r="R190" s="1735" t="s">
        <v>56</v>
      </c>
      <c r="S190" s="493" t="s">
        <v>49</v>
      </c>
      <c r="T190" s="493" t="s">
        <v>3629</v>
      </c>
      <c r="U190" s="493"/>
      <c r="V190" s="493" t="s">
        <v>121</v>
      </c>
      <c r="W190" s="2030" t="s">
        <v>198</v>
      </c>
      <c r="X190" s="2030">
        <v>106</v>
      </c>
      <c r="Y190" s="1908">
        <v>595</v>
      </c>
      <c r="Z190" s="1908">
        <v>595</v>
      </c>
      <c r="AA190" s="1908">
        <v>78</v>
      </c>
      <c r="AB190" s="493" t="s">
        <v>133</v>
      </c>
      <c r="AC190" s="473" t="s">
        <v>3080</v>
      </c>
      <c r="AD190" s="1908"/>
      <c r="AE190" s="2559">
        <v>872016973562099</v>
      </c>
      <c r="AF190" s="1908">
        <v>1</v>
      </c>
      <c r="AG190" s="1908" t="s">
        <v>113</v>
      </c>
      <c r="AH190" s="2807">
        <v>14.5</v>
      </c>
    </row>
    <row r="191" spans="3:34">
      <c r="C191" s="2471" t="s">
        <v>2766</v>
      </c>
      <c r="D191" s="832" t="s">
        <v>2193</v>
      </c>
      <c r="E191" s="1490" t="s">
        <v>2769</v>
      </c>
      <c r="F191" s="2236">
        <v>911401890485</v>
      </c>
      <c r="G191" s="716">
        <v>8720169735118</v>
      </c>
      <c r="H191" s="897" t="s">
        <v>700</v>
      </c>
      <c r="I191" s="237" t="s">
        <v>701</v>
      </c>
      <c r="J191" s="806">
        <v>26</v>
      </c>
      <c r="K191" s="1097" t="s">
        <v>1319</v>
      </c>
      <c r="L191" s="1909">
        <v>4000</v>
      </c>
      <c r="M191" s="321">
        <v>100000</v>
      </c>
      <c r="N191" s="322">
        <v>5</v>
      </c>
      <c r="O191" s="579"/>
      <c r="P191" s="1319">
        <v>1750</v>
      </c>
      <c r="Q191" s="508"/>
      <c r="R191" s="1736" t="s">
        <v>56</v>
      </c>
      <c r="S191" s="579" t="s">
        <v>3033</v>
      </c>
      <c r="T191" s="579" t="s">
        <v>3616</v>
      </c>
      <c r="U191" s="579"/>
      <c r="V191" s="579" t="s">
        <v>121</v>
      </c>
      <c r="W191" s="2031" t="s">
        <v>198</v>
      </c>
      <c r="X191" s="2031">
        <v>138</v>
      </c>
      <c r="Y191" s="1909">
        <v>295</v>
      </c>
      <c r="Z191" s="1909">
        <v>1195</v>
      </c>
      <c r="AA191" s="1909">
        <v>62</v>
      </c>
      <c r="AB191" s="579" t="s">
        <v>113</v>
      </c>
      <c r="AC191" s="302" t="s">
        <v>3079</v>
      </c>
      <c r="AD191" s="1909"/>
      <c r="AE191" s="2557">
        <v>872016973511899</v>
      </c>
      <c r="AF191" s="1909">
        <v>1</v>
      </c>
      <c r="AG191" s="1909" t="s">
        <v>113</v>
      </c>
      <c r="AH191" s="2808">
        <v>14.5</v>
      </c>
    </row>
    <row r="192" spans="3:34">
      <c r="C192" s="2401" t="s">
        <v>2766</v>
      </c>
      <c r="D192" s="557" t="s">
        <v>2193</v>
      </c>
      <c r="E192" s="1463" t="s">
        <v>2769</v>
      </c>
      <c r="F192" s="2236">
        <v>911401890785</v>
      </c>
      <c r="G192" s="716">
        <v>8720169735149</v>
      </c>
      <c r="H192" s="787" t="s">
        <v>702</v>
      </c>
      <c r="I192" s="237" t="s">
        <v>703</v>
      </c>
      <c r="J192" s="744">
        <v>26</v>
      </c>
      <c r="K192" s="1097" t="s">
        <v>1319</v>
      </c>
      <c r="L192" s="1907">
        <v>4000</v>
      </c>
      <c r="M192" s="321">
        <v>100000</v>
      </c>
      <c r="N192" s="322">
        <v>5</v>
      </c>
      <c r="O192" s="378"/>
      <c r="P192" s="1319">
        <v>2050</v>
      </c>
      <c r="Q192" s="508"/>
      <c r="R192" s="1734" t="s">
        <v>56</v>
      </c>
      <c r="S192" s="378" t="s">
        <v>3033</v>
      </c>
      <c r="T192" s="378" t="s">
        <v>3616</v>
      </c>
      <c r="U192" s="378"/>
      <c r="V192" s="378" t="s">
        <v>121</v>
      </c>
      <c r="W192" s="2029" t="s">
        <v>198</v>
      </c>
      <c r="X192" s="2029">
        <v>138</v>
      </c>
      <c r="Y192" s="1907">
        <v>295</v>
      </c>
      <c r="Z192" s="1907">
        <v>1195</v>
      </c>
      <c r="AA192" s="1907">
        <v>63</v>
      </c>
      <c r="AB192" s="378" t="s">
        <v>113</v>
      </c>
      <c r="AC192" s="302" t="s">
        <v>3079</v>
      </c>
      <c r="AD192" s="1907"/>
      <c r="AE192" s="2557">
        <v>872016973514999</v>
      </c>
      <c r="AF192" s="1907">
        <v>1</v>
      </c>
      <c r="AG192" s="1907" t="s">
        <v>113</v>
      </c>
      <c r="AH192" s="2804">
        <v>14.5</v>
      </c>
    </row>
    <row r="193" spans="3:34">
      <c r="C193" s="2401" t="s">
        <v>2766</v>
      </c>
      <c r="D193" s="557" t="s">
        <v>2193</v>
      </c>
      <c r="E193" s="1463" t="s">
        <v>2769</v>
      </c>
      <c r="F193" s="148">
        <v>911401891085</v>
      </c>
      <c r="G193" s="604">
        <v>8720169735170</v>
      </c>
      <c r="H193" s="787" t="s">
        <v>704</v>
      </c>
      <c r="I193" s="237" t="s">
        <v>705</v>
      </c>
      <c r="J193" s="744">
        <v>26</v>
      </c>
      <c r="K193" s="1096" t="s">
        <v>1319</v>
      </c>
      <c r="L193" s="1907">
        <v>4000</v>
      </c>
      <c r="M193" s="321">
        <v>100000</v>
      </c>
      <c r="N193" s="322">
        <v>5</v>
      </c>
      <c r="O193" s="378"/>
      <c r="P193" s="1320">
        <v>2650</v>
      </c>
      <c r="Q193" s="508"/>
      <c r="R193" s="1734" t="s">
        <v>56</v>
      </c>
      <c r="S193" s="378" t="s">
        <v>3033</v>
      </c>
      <c r="T193" s="378" t="s">
        <v>3616</v>
      </c>
      <c r="U193" s="378"/>
      <c r="V193" s="378" t="s">
        <v>121</v>
      </c>
      <c r="W193" s="2029" t="s">
        <v>198</v>
      </c>
      <c r="X193" s="2029">
        <v>138</v>
      </c>
      <c r="Y193" s="1907">
        <v>295</v>
      </c>
      <c r="Z193" s="1907">
        <v>1195</v>
      </c>
      <c r="AA193" s="1907">
        <v>62</v>
      </c>
      <c r="AB193" s="378" t="s">
        <v>133</v>
      </c>
      <c r="AC193" s="302" t="s">
        <v>3079</v>
      </c>
      <c r="AD193" s="1907"/>
      <c r="AE193" s="2558">
        <v>872016973517099</v>
      </c>
      <c r="AF193" s="1907">
        <v>1</v>
      </c>
      <c r="AG193" s="1907" t="s">
        <v>113</v>
      </c>
      <c r="AH193" s="2804">
        <v>14.5</v>
      </c>
    </row>
    <row r="194" spans="3:34">
      <c r="C194" s="2395" t="s">
        <v>2766</v>
      </c>
      <c r="D194" s="834" t="s">
        <v>2193</v>
      </c>
      <c r="E194" s="1483" t="s">
        <v>2769</v>
      </c>
      <c r="F194" s="2238">
        <v>911401801187</v>
      </c>
      <c r="G194" s="886">
        <v>8720169749894</v>
      </c>
      <c r="H194" s="828" t="s">
        <v>2578</v>
      </c>
      <c r="I194" s="903" t="s">
        <v>2481</v>
      </c>
      <c r="J194" s="805" t="s">
        <v>3207</v>
      </c>
      <c r="K194" s="1336" t="s">
        <v>3208</v>
      </c>
      <c r="L194" s="1908" t="s">
        <v>3704</v>
      </c>
      <c r="M194" s="1337">
        <v>100000</v>
      </c>
      <c r="N194" s="751">
        <v>5</v>
      </c>
      <c r="O194" s="493"/>
      <c r="P194" s="1323">
        <v>3100</v>
      </c>
      <c r="Q194" s="508"/>
      <c r="R194" s="1735" t="s">
        <v>56</v>
      </c>
      <c r="S194" s="493" t="s">
        <v>3033</v>
      </c>
      <c r="T194" s="493" t="s">
        <v>3616</v>
      </c>
      <c r="U194" s="493"/>
      <c r="V194" s="493" t="s">
        <v>3002</v>
      </c>
      <c r="W194" s="2030" t="s">
        <v>198</v>
      </c>
      <c r="X194" s="2030">
        <v>129</v>
      </c>
      <c r="Y194" s="1908">
        <v>295</v>
      </c>
      <c r="Z194" s="1908">
        <v>1195</v>
      </c>
      <c r="AA194" s="1908">
        <v>63</v>
      </c>
      <c r="AB194" s="493" t="s">
        <v>133</v>
      </c>
      <c r="AC194" s="2039" t="s">
        <v>3079</v>
      </c>
      <c r="AD194" s="1908"/>
      <c r="AE194" s="2560">
        <v>872016974989499</v>
      </c>
      <c r="AF194" s="1908">
        <v>1</v>
      </c>
      <c r="AG194" s="1908" t="s">
        <v>113</v>
      </c>
      <c r="AH194" s="2807">
        <v>14.5</v>
      </c>
    </row>
    <row r="195" spans="3:34">
      <c r="C195" s="2394" t="s">
        <v>2766</v>
      </c>
      <c r="D195" s="1461" t="s">
        <v>2193</v>
      </c>
      <c r="E195" s="1462" t="s">
        <v>2769</v>
      </c>
      <c r="F195" s="41">
        <v>911401877685</v>
      </c>
      <c r="G195" s="786">
        <v>8720169517219</v>
      </c>
      <c r="H195" s="1491" t="s">
        <v>657</v>
      </c>
      <c r="I195" s="1492" t="s">
        <v>658</v>
      </c>
      <c r="J195" s="326">
        <v>28</v>
      </c>
      <c r="K195" s="1079">
        <v>3400</v>
      </c>
      <c r="L195" s="269">
        <v>4000</v>
      </c>
      <c r="M195" s="270">
        <v>75000</v>
      </c>
      <c r="N195" s="269">
        <v>5</v>
      </c>
      <c r="O195" s="326"/>
      <c r="P195" s="3239">
        <v>1600</v>
      </c>
      <c r="Q195" s="508"/>
      <c r="R195" s="1715" t="s">
        <v>56</v>
      </c>
      <c r="S195" s="326" t="s">
        <v>3034</v>
      </c>
      <c r="T195" s="326" t="s">
        <v>3614</v>
      </c>
      <c r="U195" s="326"/>
      <c r="V195" s="326" t="s">
        <v>121</v>
      </c>
      <c r="W195" s="295" t="s">
        <v>198</v>
      </c>
      <c r="X195" s="295">
        <v>121</v>
      </c>
      <c r="Y195" s="269">
        <v>595</v>
      </c>
      <c r="Z195" s="269">
        <v>595</v>
      </c>
      <c r="AA195" s="269">
        <v>65</v>
      </c>
      <c r="AB195" s="326" t="s">
        <v>133</v>
      </c>
      <c r="AC195" s="295" t="s">
        <v>3079</v>
      </c>
      <c r="AD195" s="269"/>
      <c r="AE195" s="1930">
        <v>872016951721999</v>
      </c>
      <c r="AF195" s="269">
        <v>1</v>
      </c>
      <c r="AG195" s="269" t="s">
        <v>113</v>
      </c>
      <c r="AH195" s="2782">
        <v>14.5</v>
      </c>
    </row>
    <row r="196" spans="3:34">
      <c r="C196" s="2401" t="s">
        <v>2766</v>
      </c>
      <c r="D196" s="557" t="s">
        <v>2193</v>
      </c>
      <c r="E196" s="1463" t="s">
        <v>2769</v>
      </c>
      <c r="F196" s="2233">
        <v>911401562943</v>
      </c>
      <c r="G196" s="113">
        <v>8720169734166</v>
      </c>
      <c r="H196" s="800" t="s">
        <v>659</v>
      </c>
      <c r="I196" s="52" t="s">
        <v>660</v>
      </c>
      <c r="J196" s="347"/>
      <c r="K196" s="1075"/>
      <c r="L196" s="340"/>
      <c r="M196" s="338"/>
      <c r="N196" s="340">
        <v>5</v>
      </c>
      <c r="O196" s="347"/>
      <c r="P196" s="2213">
        <v>1200</v>
      </c>
      <c r="Q196" s="508"/>
      <c r="R196" s="1710"/>
      <c r="S196" s="347" t="s">
        <v>104</v>
      </c>
      <c r="T196" s="347"/>
      <c r="U196" s="347"/>
      <c r="V196" s="347"/>
      <c r="W196" s="341" t="s">
        <v>198</v>
      </c>
      <c r="X196" s="341"/>
      <c r="Y196" s="340">
        <v>94</v>
      </c>
      <c r="Z196" s="340">
        <v>94</v>
      </c>
      <c r="AA196" s="340">
        <v>48</v>
      </c>
      <c r="AB196" s="347"/>
      <c r="AC196" s="341"/>
      <c r="AD196" s="340"/>
      <c r="AE196" s="1916">
        <v>872016973416699</v>
      </c>
      <c r="AF196" s="340">
        <v>1</v>
      </c>
      <c r="AG196" s="340" t="s">
        <v>113</v>
      </c>
      <c r="AH196" s="2785">
        <v>0.5</v>
      </c>
    </row>
    <row r="197" spans="3:34">
      <c r="C197" s="2401" t="s">
        <v>2766</v>
      </c>
      <c r="D197" s="557" t="s">
        <v>2193</v>
      </c>
      <c r="E197" s="1463" t="s">
        <v>2769</v>
      </c>
      <c r="F197" s="2233">
        <v>911401562743</v>
      </c>
      <c r="G197" s="113">
        <v>8720169732896</v>
      </c>
      <c r="H197" s="800" t="s">
        <v>661</v>
      </c>
      <c r="I197" s="40" t="s">
        <v>662</v>
      </c>
      <c r="J197" s="347"/>
      <c r="K197" s="1075"/>
      <c r="L197" s="271"/>
      <c r="M197" s="338"/>
      <c r="N197" s="340">
        <v>5</v>
      </c>
      <c r="O197" s="324"/>
      <c r="P197" s="1319">
        <v>1000</v>
      </c>
      <c r="Q197" s="508"/>
      <c r="R197" s="1711"/>
      <c r="S197" s="324" t="s">
        <v>104</v>
      </c>
      <c r="T197" s="324"/>
      <c r="U197" s="324"/>
      <c r="V197" s="324"/>
      <c r="W197" s="291"/>
      <c r="X197" s="291"/>
      <c r="Y197" s="271">
        <v>46</v>
      </c>
      <c r="Z197" s="271">
        <v>174</v>
      </c>
      <c r="AA197" s="271">
        <v>23.5</v>
      </c>
      <c r="AB197" s="324"/>
      <c r="AC197" s="341"/>
      <c r="AD197" s="271"/>
      <c r="AE197" s="1916">
        <v>872016973289699</v>
      </c>
      <c r="AF197" s="271">
        <v>1</v>
      </c>
      <c r="AG197" s="271" t="s">
        <v>113</v>
      </c>
      <c r="AH197" s="2779">
        <v>0.5</v>
      </c>
    </row>
    <row r="198" spans="3:34">
      <c r="C198" s="2395" t="s">
        <v>2766</v>
      </c>
      <c r="D198" s="834" t="s">
        <v>2193</v>
      </c>
      <c r="E198" s="1483" t="s">
        <v>2769</v>
      </c>
      <c r="F198" s="59">
        <v>911401562843</v>
      </c>
      <c r="G198" s="498">
        <v>8720169732902</v>
      </c>
      <c r="H198" s="829" t="s">
        <v>663</v>
      </c>
      <c r="I198" s="54" t="s">
        <v>664</v>
      </c>
      <c r="J198" s="432"/>
      <c r="K198" s="1077"/>
      <c r="L198" s="428"/>
      <c r="M198" s="429"/>
      <c r="N198" s="428">
        <v>5</v>
      </c>
      <c r="O198" s="432"/>
      <c r="P198" s="2346">
        <v>1250</v>
      </c>
      <c r="Q198" s="508"/>
      <c r="R198" s="1717"/>
      <c r="S198" s="432" t="s">
        <v>564</v>
      </c>
      <c r="T198" s="432"/>
      <c r="U198" s="432"/>
      <c r="V198" s="432"/>
      <c r="W198" s="456"/>
      <c r="X198" s="456"/>
      <c r="Y198" s="428">
        <v>86</v>
      </c>
      <c r="Z198" s="428">
        <v>88</v>
      </c>
      <c r="AA198" s="428">
        <v>14.5</v>
      </c>
      <c r="AB198" s="432"/>
      <c r="AC198" s="456"/>
      <c r="AD198" s="428"/>
      <c r="AE198" s="1917">
        <v>872016973290299</v>
      </c>
      <c r="AF198" s="428">
        <v>1</v>
      </c>
      <c r="AG198" s="428" t="s">
        <v>113</v>
      </c>
      <c r="AH198" s="2786">
        <v>0.5</v>
      </c>
    </row>
    <row r="199" spans="3:34">
      <c r="C199" s="2401" t="s">
        <v>2766</v>
      </c>
      <c r="D199" s="557" t="s">
        <v>2193</v>
      </c>
      <c r="E199" s="1463" t="s">
        <v>2769</v>
      </c>
      <c r="F199" s="150">
        <v>911401875685</v>
      </c>
      <c r="G199" s="716">
        <v>8720169516564</v>
      </c>
      <c r="H199" s="40" t="s">
        <v>253</v>
      </c>
      <c r="I199" s="225" t="s">
        <v>666</v>
      </c>
      <c r="J199" s="860">
        <v>28</v>
      </c>
      <c r="K199" s="1099">
        <v>3400</v>
      </c>
      <c r="L199" s="1902">
        <v>6500</v>
      </c>
      <c r="M199" s="321">
        <v>75000</v>
      </c>
      <c r="N199" s="282">
        <v>5</v>
      </c>
      <c r="O199" s="852"/>
      <c r="P199" s="2213">
        <v>900</v>
      </c>
      <c r="Q199" s="508"/>
      <c r="R199" s="1731" t="s">
        <v>48</v>
      </c>
      <c r="S199" s="852" t="s">
        <v>3034</v>
      </c>
      <c r="T199" s="852" t="s">
        <v>3614</v>
      </c>
      <c r="U199" s="852"/>
      <c r="V199" s="852" t="s">
        <v>150</v>
      </c>
      <c r="W199" s="980" t="s">
        <v>198</v>
      </c>
      <c r="X199" s="980">
        <v>121</v>
      </c>
      <c r="Y199" s="1902">
        <v>595</v>
      </c>
      <c r="Z199" s="1902">
        <v>595</v>
      </c>
      <c r="AA199" s="1902">
        <v>59</v>
      </c>
      <c r="AB199" s="852" t="s">
        <v>113</v>
      </c>
      <c r="AC199" s="283" t="s">
        <v>3079</v>
      </c>
      <c r="AD199" s="1902"/>
      <c r="AE199" s="2557">
        <v>872016951656499</v>
      </c>
      <c r="AF199" s="1902">
        <v>1</v>
      </c>
      <c r="AG199" s="1902" t="s">
        <v>113</v>
      </c>
      <c r="AH199" s="2800">
        <v>14.5</v>
      </c>
    </row>
    <row r="200" spans="3:34">
      <c r="C200" s="2401" t="s">
        <v>2766</v>
      </c>
      <c r="D200" s="557" t="s">
        <v>2193</v>
      </c>
      <c r="E200" s="1463" t="s">
        <v>2769</v>
      </c>
      <c r="F200" s="151">
        <v>911401875385</v>
      </c>
      <c r="G200" s="604">
        <v>8720169516533</v>
      </c>
      <c r="H200" s="40" t="s">
        <v>260</v>
      </c>
      <c r="I200" s="225" t="s">
        <v>665</v>
      </c>
      <c r="J200" s="859">
        <v>28</v>
      </c>
      <c r="K200" s="1101">
        <v>3400</v>
      </c>
      <c r="L200" s="1903">
        <v>6500</v>
      </c>
      <c r="M200" s="304">
        <v>75000</v>
      </c>
      <c r="N200" s="271">
        <v>5</v>
      </c>
      <c r="O200" s="853"/>
      <c r="P200" s="2213">
        <v>1170</v>
      </c>
      <c r="Q200" s="508"/>
      <c r="R200" s="1732" t="s">
        <v>48</v>
      </c>
      <c r="S200" s="853" t="s">
        <v>3034</v>
      </c>
      <c r="T200" s="853" t="s">
        <v>3614</v>
      </c>
      <c r="U200" s="853"/>
      <c r="V200" s="853" t="s">
        <v>150</v>
      </c>
      <c r="W200" s="2025" t="s">
        <v>198</v>
      </c>
      <c r="X200" s="2025">
        <v>121</v>
      </c>
      <c r="Y200" s="1903">
        <v>595</v>
      </c>
      <c r="Z200" s="1903">
        <v>595</v>
      </c>
      <c r="AA200" s="1903">
        <v>60</v>
      </c>
      <c r="AB200" s="853" t="s">
        <v>113</v>
      </c>
      <c r="AC200" s="291" t="s">
        <v>3079</v>
      </c>
      <c r="AD200" s="1903"/>
      <c r="AE200" s="2558">
        <v>872016951653399</v>
      </c>
      <c r="AF200" s="1903">
        <v>1</v>
      </c>
      <c r="AG200" s="1903" t="s">
        <v>113</v>
      </c>
      <c r="AH200" s="2801">
        <v>14.5</v>
      </c>
    </row>
    <row r="201" spans="3:34">
      <c r="C201" s="2401" t="s">
        <v>2766</v>
      </c>
      <c r="D201" s="557" t="s">
        <v>2193</v>
      </c>
      <c r="E201" s="1463" t="s">
        <v>2769</v>
      </c>
      <c r="F201" s="150">
        <v>911401875585</v>
      </c>
      <c r="G201" s="716">
        <v>8720169516557</v>
      </c>
      <c r="H201" s="61" t="s">
        <v>83</v>
      </c>
      <c r="I201" s="225" t="s">
        <v>84</v>
      </c>
      <c r="J201" s="860">
        <v>28</v>
      </c>
      <c r="K201" s="1100">
        <v>3400</v>
      </c>
      <c r="L201" s="1902">
        <v>4000</v>
      </c>
      <c r="M201" s="321">
        <v>75000</v>
      </c>
      <c r="N201" s="282">
        <v>5</v>
      </c>
      <c r="O201" s="852"/>
      <c r="P201" s="3240">
        <v>1035</v>
      </c>
      <c r="Q201" s="508"/>
      <c r="R201" s="1731" t="s">
        <v>56</v>
      </c>
      <c r="S201" s="852" t="s">
        <v>3034</v>
      </c>
      <c r="T201" s="852" t="s">
        <v>3614</v>
      </c>
      <c r="U201" s="852"/>
      <c r="V201" s="852" t="s">
        <v>121</v>
      </c>
      <c r="W201" s="980" t="s">
        <v>198</v>
      </c>
      <c r="X201" s="980">
        <v>121</v>
      </c>
      <c r="Y201" s="1902">
        <v>595</v>
      </c>
      <c r="Z201" s="1902">
        <v>595</v>
      </c>
      <c r="AA201" s="1902">
        <v>59</v>
      </c>
      <c r="AB201" s="852" t="s">
        <v>113</v>
      </c>
      <c r="AC201" s="283" t="s">
        <v>3079</v>
      </c>
      <c r="AD201" s="1902"/>
      <c r="AE201" s="2557">
        <v>872016951655799</v>
      </c>
      <c r="AF201" s="1902">
        <v>1</v>
      </c>
      <c r="AG201" s="1902" t="s">
        <v>113</v>
      </c>
      <c r="AH201" s="2800">
        <v>14.5</v>
      </c>
    </row>
    <row r="202" spans="3:34">
      <c r="C202" s="2401" t="s">
        <v>2766</v>
      </c>
      <c r="D202" s="557" t="s">
        <v>2193</v>
      </c>
      <c r="E202" s="1463" t="s">
        <v>2769</v>
      </c>
      <c r="F202" s="151">
        <v>911401875785</v>
      </c>
      <c r="G202" s="604">
        <v>8720169516571</v>
      </c>
      <c r="H202" s="61" t="s">
        <v>667</v>
      </c>
      <c r="I202" s="199" t="s">
        <v>668</v>
      </c>
      <c r="J202" s="859">
        <v>28</v>
      </c>
      <c r="K202" s="1101">
        <v>3400</v>
      </c>
      <c r="L202" s="1903">
        <v>4000</v>
      </c>
      <c r="M202" s="304">
        <v>75000</v>
      </c>
      <c r="N202" s="282">
        <v>5</v>
      </c>
      <c r="O202" s="853"/>
      <c r="P202" s="2213">
        <v>1710</v>
      </c>
      <c r="Q202" s="508"/>
      <c r="R202" s="1732" t="s">
        <v>48</v>
      </c>
      <c r="S202" s="853" t="s">
        <v>3034</v>
      </c>
      <c r="T202" s="853" t="s">
        <v>3614</v>
      </c>
      <c r="U202" s="853"/>
      <c r="V202" s="853" t="s">
        <v>121</v>
      </c>
      <c r="W202" s="2025" t="s">
        <v>198</v>
      </c>
      <c r="X202" s="2025">
        <v>121</v>
      </c>
      <c r="Y202" s="1903">
        <v>595</v>
      </c>
      <c r="Z202" s="1903">
        <v>595</v>
      </c>
      <c r="AA202" s="1903">
        <v>60</v>
      </c>
      <c r="AB202" s="853" t="s">
        <v>133</v>
      </c>
      <c r="AC202" s="283" t="s">
        <v>3079</v>
      </c>
      <c r="AD202" s="1903"/>
      <c r="AE202" s="2558">
        <v>872016951657199</v>
      </c>
      <c r="AF202" s="1903">
        <v>1</v>
      </c>
      <c r="AG202" s="1903" t="s">
        <v>113</v>
      </c>
      <c r="AH202" s="2801">
        <v>14.5</v>
      </c>
    </row>
    <row r="203" spans="3:34">
      <c r="C203" s="2401" t="s">
        <v>2766</v>
      </c>
      <c r="D203" s="557" t="s">
        <v>2193</v>
      </c>
      <c r="E203" s="1463" t="s">
        <v>2769</v>
      </c>
      <c r="F203" s="151">
        <v>911401875985</v>
      </c>
      <c r="G203" s="604">
        <v>8720169516595</v>
      </c>
      <c r="H203" s="61" t="s">
        <v>251</v>
      </c>
      <c r="I203" s="225" t="s">
        <v>666</v>
      </c>
      <c r="J203" s="859">
        <v>34</v>
      </c>
      <c r="K203" s="1101">
        <v>4100</v>
      </c>
      <c r="L203" s="1903">
        <v>4000</v>
      </c>
      <c r="M203" s="304">
        <v>75000</v>
      </c>
      <c r="N203" s="282">
        <v>5</v>
      </c>
      <c r="O203" s="853"/>
      <c r="P203" s="2213">
        <v>990</v>
      </c>
      <c r="Q203" s="508"/>
      <c r="R203" s="1732" t="s">
        <v>48</v>
      </c>
      <c r="S203" s="853" t="s">
        <v>3034</v>
      </c>
      <c r="T203" s="853" t="s">
        <v>3615</v>
      </c>
      <c r="U203" s="853"/>
      <c r="V203" s="853" t="s">
        <v>121</v>
      </c>
      <c r="W203" s="2025" t="s">
        <v>198</v>
      </c>
      <c r="X203" s="2025">
        <v>120</v>
      </c>
      <c r="Y203" s="1903">
        <v>595</v>
      </c>
      <c r="Z203" s="1903">
        <v>595</v>
      </c>
      <c r="AA203" s="1903">
        <v>59</v>
      </c>
      <c r="AB203" s="853" t="s">
        <v>113</v>
      </c>
      <c r="AC203" s="283" t="s">
        <v>3079</v>
      </c>
      <c r="AD203" s="1903"/>
      <c r="AE203" s="2558">
        <v>872016951659599</v>
      </c>
      <c r="AF203" s="1903">
        <v>1</v>
      </c>
      <c r="AG203" s="1903" t="s">
        <v>113</v>
      </c>
      <c r="AH203" s="2801">
        <v>14.5</v>
      </c>
    </row>
    <row r="204" spans="3:34">
      <c r="C204" s="2401" t="s">
        <v>2766</v>
      </c>
      <c r="D204" s="557" t="s">
        <v>2193</v>
      </c>
      <c r="E204" s="1463" t="s">
        <v>2769</v>
      </c>
      <c r="F204" s="151">
        <v>911401876085</v>
      </c>
      <c r="G204" s="604">
        <v>8720169516601</v>
      </c>
      <c r="H204" s="61" t="s">
        <v>258</v>
      </c>
      <c r="I204" s="225" t="s">
        <v>665</v>
      </c>
      <c r="J204" s="859">
        <v>34</v>
      </c>
      <c r="K204" s="1101">
        <v>4100</v>
      </c>
      <c r="L204" s="1903">
        <v>4000</v>
      </c>
      <c r="M204" s="304">
        <v>75000</v>
      </c>
      <c r="N204" s="271">
        <v>5</v>
      </c>
      <c r="O204" s="853"/>
      <c r="P204" s="2213">
        <v>1260</v>
      </c>
      <c r="Q204" s="508"/>
      <c r="R204" s="1732" t="s">
        <v>48</v>
      </c>
      <c r="S204" s="853" t="s">
        <v>3034</v>
      </c>
      <c r="T204" s="853" t="s">
        <v>3615</v>
      </c>
      <c r="U204" s="853"/>
      <c r="V204" s="853" t="s">
        <v>121</v>
      </c>
      <c r="W204" s="2025" t="s">
        <v>198</v>
      </c>
      <c r="X204" s="2025">
        <v>120</v>
      </c>
      <c r="Y204" s="1903">
        <v>595</v>
      </c>
      <c r="Z204" s="1903">
        <v>595</v>
      </c>
      <c r="AA204" s="1903">
        <v>60</v>
      </c>
      <c r="AB204" s="853" t="s">
        <v>113</v>
      </c>
      <c r="AC204" s="291" t="s">
        <v>3079</v>
      </c>
      <c r="AD204" s="1903"/>
      <c r="AE204" s="2558">
        <v>872016951660199</v>
      </c>
      <c r="AF204" s="1903">
        <v>1</v>
      </c>
      <c r="AG204" s="1903" t="s">
        <v>113</v>
      </c>
      <c r="AH204" s="2801">
        <v>14.5</v>
      </c>
    </row>
    <row r="205" spans="3:34">
      <c r="C205" s="2401" t="s">
        <v>2766</v>
      </c>
      <c r="D205" s="557" t="s">
        <v>2193</v>
      </c>
      <c r="E205" s="1463" t="s">
        <v>2769</v>
      </c>
      <c r="F205" s="151">
        <v>911401877385</v>
      </c>
      <c r="G205" s="604">
        <v>8720169516731</v>
      </c>
      <c r="H205" s="61" t="s">
        <v>249</v>
      </c>
      <c r="I205" s="225" t="s">
        <v>2474</v>
      </c>
      <c r="J205" s="859">
        <v>28</v>
      </c>
      <c r="K205" s="1101" t="s">
        <v>3206</v>
      </c>
      <c r="L205" s="1903" t="s">
        <v>3702</v>
      </c>
      <c r="M205" s="304">
        <v>75000</v>
      </c>
      <c r="N205" s="282">
        <v>5</v>
      </c>
      <c r="O205" s="853"/>
      <c r="P205" s="2213">
        <v>1125</v>
      </c>
      <c r="Q205" s="508"/>
      <c r="R205" s="1732" t="s">
        <v>48</v>
      </c>
      <c r="S205" s="853" t="s">
        <v>3034</v>
      </c>
      <c r="T205" s="853" t="s">
        <v>3614</v>
      </c>
      <c r="U205" s="853"/>
      <c r="V205" s="853" t="s">
        <v>3002</v>
      </c>
      <c r="W205" s="2025" t="s">
        <v>198</v>
      </c>
      <c r="X205" s="2025">
        <v>128</v>
      </c>
      <c r="Y205" s="1903">
        <v>595</v>
      </c>
      <c r="Z205" s="1903">
        <v>595</v>
      </c>
      <c r="AA205" s="1903">
        <v>59</v>
      </c>
      <c r="AB205" s="853" t="s">
        <v>113</v>
      </c>
      <c r="AC205" s="283" t="s">
        <v>3079</v>
      </c>
      <c r="AD205" s="1903"/>
      <c r="AE205" s="2558">
        <v>872016951673199</v>
      </c>
      <c r="AF205" s="1903">
        <v>1</v>
      </c>
      <c r="AG205" s="1903" t="s">
        <v>113</v>
      </c>
      <c r="AH205" s="2801">
        <v>14.5</v>
      </c>
    </row>
    <row r="206" spans="3:34">
      <c r="C206" s="2401" t="s">
        <v>2766</v>
      </c>
      <c r="D206" s="557" t="s">
        <v>2193</v>
      </c>
      <c r="E206" s="1463" t="s">
        <v>2769</v>
      </c>
      <c r="F206" s="151">
        <v>911401877285</v>
      </c>
      <c r="G206" s="604">
        <v>8720169516724</v>
      </c>
      <c r="H206" s="61" t="s">
        <v>256</v>
      </c>
      <c r="I206" s="225" t="s">
        <v>2473</v>
      </c>
      <c r="J206" s="859">
        <v>28</v>
      </c>
      <c r="K206" s="1101" t="s">
        <v>3206</v>
      </c>
      <c r="L206" s="1903" t="s">
        <v>3702</v>
      </c>
      <c r="M206" s="304">
        <v>75000</v>
      </c>
      <c r="N206" s="271">
        <v>5</v>
      </c>
      <c r="O206" s="853"/>
      <c r="P206" s="2213">
        <v>1395</v>
      </c>
      <c r="Q206" s="508"/>
      <c r="R206" s="1732" t="s">
        <v>48</v>
      </c>
      <c r="S206" s="853" t="s">
        <v>3034</v>
      </c>
      <c r="T206" s="853" t="s">
        <v>3614</v>
      </c>
      <c r="U206" s="853"/>
      <c r="V206" s="853" t="s">
        <v>3002</v>
      </c>
      <c r="W206" s="2025" t="s">
        <v>198</v>
      </c>
      <c r="X206" s="2025">
        <v>128</v>
      </c>
      <c r="Y206" s="1903">
        <v>595</v>
      </c>
      <c r="Z206" s="1903">
        <v>595</v>
      </c>
      <c r="AA206" s="1903">
        <v>60</v>
      </c>
      <c r="AB206" s="853" t="s">
        <v>113</v>
      </c>
      <c r="AC206" s="291" t="s">
        <v>3079</v>
      </c>
      <c r="AD206" s="1903"/>
      <c r="AE206" s="2558">
        <v>872016951672499</v>
      </c>
      <c r="AF206" s="1903">
        <v>1</v>
      </c>
      <c r="AG206" s="1903" t="s">
        <v>113</v>
      </c>
      <c r="AH206" s="2801">
        <v>14.5</v>
      </c>
    </row>
    <row r="207" spans="3:34">
      <c r="C207" s="2401" t="s">
        <v>2766</v>
      </c>
      <c r="D207" s="557" t="s">
        <v>2193</v>
      </c>
      <c r="E207" s="1463" t="s">
        <v>2769</v>
      </c>
      <c r="F207" s="150">
        <v>911401877485</v>
      </c>
      <c r="G207" s="716">
        <v>8720169516977</v>
      </c>
      <c r="H207" s="61" t="s">
        <v>85</v>
      </c>
      <c r="I207" s="225" t="s">
        <v>2475</v>
      </c>
      <c r="J207" s="860">
        <v>28</v>
      </c>
      <c r="K207" s="1100" t="s">
        <v>3206</v>
      </c>
      <c r="L207" s="1902" t="s">
        <v>3702</v>
      </c>
      <c r="M207" s="321">
        <v>75000</v>
      </c>
      <c r="N207" s="282">
        <v>5</v>
      </c>
      <c r="O207" s="852"/>
      <c r="P207" s="3240">
        <v>1935</v>
      </c>
      <c r="Q207" s="508"/>
      <c r="R207" s="1731" t="s">
        <v>56</v>
      </c>
      <c r="S207" s="852" t="s">
        <v>3034</v>
      </c>
      <c r="T207" s="852" t="s">
        <v>3614</v>
      </c>
      <c r="U207" s="852"/>
      <c r="V207" s="852" t="s">
        <v>3002</v>
      </c>
      <c r="W207" s="980" t="s">
        <v>198</v>
      </c>
      <c r="X207" s="980">
        <v>128</v>
      </c>
      <c r="Y207" s="1902">
        <v>595</v>
      </c>
      <c r="Z207" s="1902">
        <v>595</v>
      </c>
      <c r="AA207" s="1902">
        <v>60</v>
      </c>
      <c r="AB207" s="852" t="s">
        <v>133</v>
      </c>
      <c r="AC207" s="283" t="s">
        <v>3079</v>
      </c>
      <c r="AD207" s="1902"/>
      <c r="AE207" s="2557">
        <v>872016951697799</v>
      </c>
      <c r="AF207" s="1902">
        <v>1</v>
      </c>
      <c r="AG207" s="1902" t="s">
        <v>113</v>
      </c>
      <c r="AH207" s="2800">
        <v>14.5</v>
      </c>
    </row>
    <row r="208" spans="3:34">
      <c r="C208" s="2401" t="s">
        <v>2766</v>
      </c>
      <c r="D208" s="557" t="s">
        <v>2193</v>
      </c>
      <c r="E208" s="1463" t="s">
        <v>2769</v>
      </c>
      <c r="F208" s="151">
        <v>911401877585</v>
      </c>
      <c r="G208" s="604">
        <v>8720169516984</v>
      </c>
      <c r="H208" s="61" t="s">
        <v>669</v>
      </c>
      <c r="I208" s="225" t="s">
        <v>2476</v>
      </c>
      <c r="J208" s="859">
        <v>28</v>
      </c>
      <c r="K208" s="1101" t="s">
        <v>3206</v>
      </c>
      <c r="L208" s="1903" t="s">
        <v>3702</v>
      </c>
      <c r="M208" s="304">
        <v>75000</v>
      </c>
      <c r="N208" s="271">
        <v>5</v>
      </c>
      <c r="O208" s="853"/>
      <c r="P208" s="2213">
        <v>1665</v>
      </c>
      <c r="Q208" s="508"/>
      <c r="R208" s="1732" t="s">
        <v>48</v>
      </c>
      <c r="S208" s="853" t="s">
        <v>3034</v>
      </c>
      <c r="T208" s="853" t="s">
        <v>3616</v>
      </c>
      <c r="U208" s="853"/>
      <c r="V208" s="853" t="s">
        <v>3002</v>
      </c>
      <c r="W208" s="2025" t="s">
        <v>198</v>
      </c>
      <c r="X208" s="2025">
        <v>128</v>
      </c>
      <c r="Y208" s="1903">
        <v>295</v>
      </c>
      <c r="Z208" s="1903">
        <v>1195</v>
      </c>
      <c r="AA208" s="1903">
        <v>60</v>
      </c>
      <c r="AB208" s="853" t="s">
        <v>113</v>
      </c>
      <c r="AC208" s="291" t="s">
        <v>3079</v>
      </c>
      <c r="AD208" s="1903"/>
      <c r="AE208" s="2558">
        <v>872016951698499</v>
      </c>
      <c r="AF208" s="1903">
        <v>1</v>
      </c>
      <c r="AG208" s="1903" t="s">
        <v>113</v>
      </c>
      <c r="AH208" s="2801">
        <v>14.5</v>
      </c>
    </row>
    <row r="209" spans="3:34">
      <c r="C209" s="2395" t="s">
        <v>2766</v>
      </c>
      <c r="D209" s="834" t="s">
        <v>2193</v>
      </c>
      <c r="E209" s="1483" t="s">
        <v>2769</v>
      </c>
      <c r="F209" s="188">
        <v>911401876985</v>
      </c>
      <c r="G209" s="717">
        <v>8720169516694</v>
      </c>
      <c r="H209" s="47" t="s">
        <v>2573</v>
      </c>
      <c r="I209" s="219" t="s">
        <v>2221</v>
      </c>
      <c r="J209" s="1338">
        <v>50</v>
      </c>
      <c r="K209" s="1339">
        <v>6000</v>
      </c>
      <c r="L209" s="1904">
        <v>4000</v>
      </c>
      <c r="M209" s="444">
        <v>75000</v>
      </c>
      <c r="N209" s="273">
        <v>5</v>
      </c>
      <c r="O209" s="1340"/>
      <c r="P209" s="2346">
        <v>1980</v>
      </c>
      <c r="Q209" s="973"/>
      <c r="R209" s="1733" t="s">
        <v>56</v>
      </c>
      <c r="S209" s="1340" t="s">
        <v>3034</v>
      </c>
      <c r="T209" s="1340" t="s">
        <v>3624</v>
      </c>
      <c r="U209" s="1340"/>
      <c r="V209" s="1340" t="s">
        <v>121</v>
      </c>
      <c r="W209" s="2026" t="s">
        <v>198</v>
      </c>
      <c r="X209" s="2026">
        <v>120</v>
      </c>
      <c r="Y209" s="1904">
        <v>595</v>
      </c>
      <c r="Z209" s="1904">
        <v>1195</v>
      </c>
      <c r="AA209" s="1904">
        <v>59</v>
      </c>
      <c r="AB209" s="1340" t="s">
        <v>113</v>
      </c>
      <c r="AC209" s="284" t="s">
        <v>3079</v>
      </c>
      <c r="AD209" s="1904"/>
      <c r="AE209" s="2559">
        <v>872016951669499</v>
      </c>
      <c r="AF209" s="1904">
        <v>1</v>
      </c>
      <c r="AG209" s="1904" t="s">
        <v>113</v>
      </c>
      <c r="AH209" s="2802">
        <v>14.5</v>
      </c>
    </row>
    <row r="210" spans="3:34">
      <c r="C210" s="2394" t="s">
        <v>2766</v>
      </c>
      <c r="D210" s="1461"/>
      <c r="E210" s="1462" t="s">
        <v>2769</v>
      </c>
      <c r="F210" s="2271">
        <v>911401801180</v>
      </c>
      <c r="G210" s="1506">
        <v>8710163340173</v>
      </c>
      <c r="H210" s="2357" t="s">
        <v>2088</v>
      </c>
      <c r="I210" s="1507" t="s">
        <v>2222</v>
      </c>
      <c r="J210" s="1170">
        <v>14</v>
      </c>
      <c r="K210" s="1508">
        <v>1200</v>
      </c>
      <c r="L210" s="1170">
        <v>4000</v>
      </c>
      <c r="M210" s="1508">
        <v>35000</v>
      </c>
      <c r="N210" s="1170">
        <v>2</v>
      </c>
      <c r="O210" s="1170"/>
      <c r="P210" s="1980">
        <v>425</v>
      </c>
      <c r="Q210" s="508"/>
      <c r="R210" s="1775" t="s">
        <v>930</v>
      </c>
      <c r="S210" s="1170" t="s">
        <v>104</v>
      </c>
      <c r="T210" s="1170" t="s">
        <v>3108</v>
      </c>
      <c r="U210" s="1170"/>
      <c r="V210" s="1170" t="s">
        <v>121</v>
      </c>
      <c r="W210" s="2048" t="s">
        <v>198</v>
      </c>
      <c r="X210" s="2048">
        <v>85</v>
      </c>
      <c r="Y210" s="1170">
        <v>295</v>
      </c>
      <c r="Z210" s="1170">
        <v>295</v>
      </c>
      <c r="AA210" s="1170">
        <v>34</v>
      </c>
      <c r="AB210" s="1170" t="s">
        <v>113</v>
      </c>
      <c r="AC210" s="2048" t="s">
        <v>3079</v>
      </c>
      <c r="AD210" s="1170"/>
      <c r="AE210" s="1170">
        <v>871016334017399</v>
      </c>
      <c r="AF210" s="1170">
        <v>4</v>
      </c>
      <c r="AG210" s="1170" t="s">
        <v>113</v>
      </c>
      <c r="AH210" s="2838">
        <v>4</v>
      </c>
    </row>
    <row r="211" spans="3:34" ht="15.5">
      <c r="C211" s="2401" t="s">
        <v>2766</v>
      </c>
      <c r="D211" s="557" t="s">
        <v>2193</v>
      </c>
      <c r="E211" s="1463" t="s">
        <v>2769</v>
      </c>
      <c r="F211" s="2272">
        <v>911401879584</v>
      </c>
      <c r="G211" s="212">
        <v>8719514959972</v>
      </c>
      <c r="H211" s="2110" t="s">
        <v>443</v>
      </c>
      <c r="I211" s="203" t="s">
        <v>929</v>
      </c>
      <c r="J211" s="331">
        <v>40</v>
      </c>
      <c r="K211" s="312">
        <v>4000</v>
      </c>
      <c r="L211" s="331">
        <v>4000</v>
      </c>
      <c r="M211" s="312">
        <v>35000</v>
      </c>
      <c r="N211" s="331">
        <v>2</v>
      </c>
      <c r="O211" s="331"/>
      <c r="P211" s="957">
        <v>690</v>
      </c>
      <c r="Q211" s="614"/>
      <c r="R211" s="1770" t="s">
        <v>930</v>
      </c>
      <c r="S211" s="331" t="s">
        <v>104</v>
      </c>
      <c r="T211" s="331" t="s">
        <v>3645</v>
      </c>
      <c r="U211" s="331"/>
      <c r="V211" s="331" t="s">
        <v>121</v>
      </c>
      <c r="W211" s="305" t="s">
        <v>198</v>
      </c>
      <c r="X211" s="305">
        <v>100</v>
      </c>
      <c r="Y211" s="331">
        <v>595</v>
      </c>
      <c r="Z211" s="331">
        <v>595</v>
      </c>
      <c r="AA211" s="331">
        <v>34</v>
      </c>
      <c r="AB211" s="331" t="s">
        <v>113</v>
      </c>
      <c r="AC211" s="305" t="s">
        <v>3079</v>
      </c>
      <c r="AD211" s="331"/>
      <c r="AE211" s="455">
        <v>871951495997299</v>
      </c>
      <c r="AF211" s="331">
        <v>4</v>
      </c>
      <c r="AG211" s="331" t="s">
        <v>113</v>
      </c>
      <c r="AH211" s="2833">
        <v>14.5</v>
      </c>
    </row>
    <row r="212" spans="3:34" ht="15.5">
      <c r="C212" s="2395" t="s">
        <v>2766</v>
      </c>
      <c r="D212" s="834" t="s">
        <v>2193</v>
      </c>
      <c r="E212" s="1483" t="s">
        <v>2769</v>
      </c>
      <c r="F212" s="2273">
        <v>911401879684</v>
      </c>
      <c r="G212" s="55">
        <v>8719514959989</v>
      </c>
      <c r="H212" s="2102" t="s">
        <v>445</v>
      </c>
      <c r="I212" s="54" t="s">
        <v>931</v>
      </c>
      <c r="J212" s="273">
        <v>40</v>
      </c>
      <c r="K212" s="1077">
        <v>4000</v>
      </c>
      <c r="L212" s="273">
        <v>4000</v>
      </c>
      <c r="M212" s="274">
        <v>35000</v>
      </c>
      <c r="N212" s="273">
        <v>2</v>
      </c>
      <c r="O212" s="273"/>
      <c r="P212" s="640">
        <v>765</v>
      </c>
      <c r="Q212" s="614"/>
      <c r="R212" s="1769" t="s">
        <v>930</v>
      </c>
      <c r="S212" s="273" t="s">
        <v>104</v>
      </c>
      <c r="T212" s="273" t="s">
        <v>3645</v>
      </c>
      <c r="U212" s="273"/>
      <c r="V212" s="273" t="s">
        <v>121</v>
      </c>
      <c r="W212" s="284" t="s">
        <v>198</v>
      </c>
      <c r="X212" s="284">
        <v>100</v>
      </c>
      <c r="Y212" s="273">
        <v>595</v>
      </c>
      <c r="Z212" s="273">
        <v>595</v>
      </c>
      <c r="AA212" s="273">
        <v>35</v>
      </c>
      <c r="AB212" s="273" t="s">
        <v>113</v>
      </c>
      <c r="AC212" s="284" t="s">
        <v>3079</v>
      </c>
      <c r="AD212" s="273"/>
      <c r="AE212" s="428">
        <v>871951495998999</v>
      </c>
      <c r="AF212" s="273">
        <v>4</v>
      </c>
      <c r="AG212" s="273" t="s">
        <v>113</v>
      </c>
      <c r="AH212" s="2780">
        <v>14.5</v>
      </c>
    </row>
    <row r="213" spans="3:34">
      <c r="C213" s="2401"/>
      <c r="D213" s="557"/>
      <c r="E213" s="1463"/>
      <c r="F213" s="2270">
        <v>911401866982</v>
      </c>
      <c r="G213" s="1038">
        <v>8719514532366</v>
      </c>
      <c r="H213" s="2121" t="s">
        <v>944</v>
      </c>
      <c r="I213" s="1039" t="s">
        <v>2773</v>
      </c>
      <c r="J213" s="1040"/>
      <c r="K213" s="1041"/>
      <c r="L213" s="1040"/>
      <c r="M213" s="1041"/>
      <c r="N213" s="1040">
        <v>2</v>
      </c>
      <c r="O213" s="1040"/>
      <c r="P213" s="1987">
        <v>195</v>
      </c>
      <c r="Q213" s="14"/>
      <c r="R213" s="1773"/>
      <c r="S213" s="1040"/>
      <c r="T213" s="1040"/>
      <c r="U213" s="1040"/>
      <c r="V213" s="1040"/>
      <c r="W213" s="2046"/>
      <c r="X213" s="2046"/>
      <c r="Y213" s="1040">
        <v>40</v>
      </c>
      <c r="Z213" s="1040">
        <v>1000</v>
      </c>
      <c r="AA213" s="1040">
        <v>40</v>
      </c>
      <c r="AB213" s="1040"/>
      <c r="AC213" s="2046"/>
      <c r="AD213" s="1040"/>
      <c r="AE213" s="1040">
        <v>871951453236699</v>
      </c>
      <c r="AF213" s="1040">
        <v>10</v>
      </c>
      <c r="AG213" s="1040" t="s">
        <v>113</v>
      </c>
      <c r="AH213" s="2836">
        <v>0</v>
      </c>
    </row>
    <row r="214" spans="3:34">
      <c r="C214" s="2395"/>
      <c r="D214" s="834"/>
      <c r="E214" s="1483"/>
      <c r="F214" s="2274">
        <v>911401866882</v>
      </c>
      <c r="G214" s="1042">
        <v>8719514532359</v>
      </c>
      <c r="H214" s="2358" t="s">
        <v>945</v>
      </c>
      <c r="I214" s="1043" t="s">
        <v>2774</v>
      </c>
      <c r="J214" s="1044"/>
      <c r="K214" s="1045"/>
      <c r="L214" s="1044"/>
      <c r="M214" s="1045"/>
      <c r="N214" s="1044">
        <v>2</v>
      </c>
      <c r="O214" s="1044"/>
      <c r="P214" s="1988">
        <v>90</v>
      </c>
      <c r="Q214" s="14"/>
      <c r="R214" s="1776"/>
      <c r="S214" s="1044"/>
      <c r="T214" s="1044"/>
      <c r="U214" s="1044"/>
      <c r="V214" s="1044"/>
      <c r="W214" s="2049"/>
      <c r="X214" s="2049"/>
      <c r="Y214" s="1044">
        <v>25</v>
      </c>
      <c r="Z214" s="1044">
        <v>36</v>
      </c>
      <c r="AA214" s="1044">
        <v>34.4</v>
      </c>
      <c r="AB214" s="1044"/>
      <c r="AC214" s="2049"/>
      <c r="AD214" s="1044"/>
      <c r="AE214" s="1044">
        <v>871951453235999</v>
      </c>
      <c r="AF214" s="1044">
        <v>20</v>
      </c>
      <c r="AG214" s="1044" t="s">
        <v>113</v>
      </c>
      <c r="AH214" s="2777">
        <v>0</v>
      </c>
    </row>
    <row r="215" spans="3:34">
      <c r="C215" s="2394" t="s">
        <v>2766</v>
      </c>
      <c r="D215" s="1461" t="s">
        <v>2193</v>
      </c>
      <c r="E215" s="1462" t="s">
        <v>2769</v>
      </c>
      <c r="F215" s="841">
        <v>911401809287</v>
      </c>
      <c r="G215" s="841">
        <v>8720169752481</v>
      </c>
      <c r="H215" s="1662" t="s">
        <v>2483</v>
      </c>
      <c r="I215" s="845" t="s">
        <v>2988</v>
      </c>
      <c r="J215" s="382"/>
      <c r="K215" s="421"/>
      <c r="L215" s="400"/>
      <c r="M215" s="440"/>
      <c r="N215" s="1663">
        <v>2</v>
      </c>
      <c r="O215" s="382"/>
      <c r="P215" s="1981">
        <v>130</v>
      </c>
      <c r="Q215" s="508"/>
      <c r="R215" s="1709"/>
      <c r="S215" s="382"/>
      <c r="T215" s="382"/>
      <c r="U215" s="382"/>
      <c r="V215" s="382"/>
      <c r="W215" s="360"/>
      <c r="X215" s="360"/>
      <c r="Y215" s="400"/>
      <c r="Z215" s="400"/>
      <c r="AA215" s="400"/>
      <c r="AB215" s="382"/>
      <c r="AC215" s="1663"/>
      <c r="AD215" s="400"/>
      <c r="AE215" s="2540">
        <v>872016975248199</v>
      </c>
      <c r="AF215" s="400">
        <v>1</v>
      </c>
      <c r="AG215" s="400" t="s">
        <v>113</v>
      </c>
      <c r="AH215" s="2796">
        <v>0</v>
      </c>
    </row>
    <row r="216" spans="3:34">
      <c r="C216" s="2401" t="s">
        <v>2766</v>
      </c>
      <c r="D216" s="557" t="s">
        <v>2193</v>
      </c>
      <c r="E216" s="1463" t="s">
        <v>2769</v>
      </c>
      <c r="F216" s="238">
        <v>911401809187</v>
      </c>
      <c r="G216" s="238">
        <v>8720169752474</v>
      </c>
      <c r="H216" s="462" t="s">
        <v>716</v>
      </c>
      <c r="I216" s="259" t="s">
        <v>2989</v>
      </c>
      <c r="J216" s="347"/>
      <c r="K216" s="338"/>
      <c r="L216" s="340"/>
      <c r="M216" s="2485"/>
      <c r="N216" s="747">
        <v>2</v>
      </c>
      <c r="O216" s="347"/>
      <c r="P216" s="643">
        <v>55</v>
      </c>
      <c r="Q216" s="508"/>
      <c r="R216" s="1710"/>
      <c r="S216" s="347"/>
      <c r="T216" s="347"/>
      <c r="U216" s="347"/>
      <c r="V216" s="347"/>
      <c r="W216" s="341"/>
      <c r="X216" s="341"/>
      <c r="Y216" s="340"/>
      <c r="Z216" s="340"/>
      <c r="AA216" s="340"/>
      <c r="AB216" s="347"/>
      <c r="AC216" s="747"/>
      <c r="AD216" s="340"/>
      <c r="AE216" s="2538">
        <v>872016975247499</v>
      </c>
      <c r="AF216" s="340">
        <v>1</v>
      </c>
      <c r="AG216" s="340" t="s">
        <v>113</v>
      </c>
      <c r="AH216" s="2785">
        <v>0</v>
      </c>
    </row>
    <row r="217" spans="3:34">
      <c r="C217" s="2401" t="s">
        <v>2766</v>
      </c>
      <c r="D217" s="557" t="s">
        <v>2193</v>
      </c>
      <c r="E217" s="1463" t="s">
        <v>2769</v>
      </c>
      <c r="F217" s="913">
        <v>911401892680</v>
      </c>
      <c r="G217" s="913">
        <v>8710163362748</v>
      </c>
      <c r="H217" s="916" t="s">
        <v>717</v>
      </c>
      <c r="I217" s="1172" t="s">
        <v>2990</v>
      </c>
      <c r="J217" s="347"/>
      <c r="K217" s="338"/>
      <c r="L217" s="340"/>
      <c r="M217" s="2486"/>
      <c r="N217" s="914">
        <v>2</v>
      </c>
      <c r="O217" s="347"/>
      <c r="P217" s="1318">
        <v>49</v>
      </c>
      <c r="Q217" s="508"/>
      <c r="R217" s="1710"/>
      <c r="S217" s="347"/>
      <c r="T217" s="347"/>
      <c r="U217" s="347"/>
      <c r="V217" s="347"/>
      <c r="W217" s="341"/>
      <c r="X217" s="341"/>
      <c r="Y217" s="340"/>
      <c r="Z217" s="340"/>
      <c r="AA217" s="340"/>
      <c r="AB217" s="347"/>
      <c r="AC217" s="914"/>
      <c r="AD217" s="340"/>
      <c r="AE217" s="2561">
        <v>871016336274899</v>
      </c>
      <c r="AF217" s="340">
        <v>1</v>
      </c>
      <c r="AG217" s="340" t="s">
        <v>113</v>
      </c>
      <c r="AH217" s="2785">
        <v>0</v>
      </c>
    </row>
    <row r="218" spans="3:34">
      <c r="C218" s="2401" t="s">
        <v>2766</v>
      </c>
      <c r="D218" s="557" t="s">
        <v>2193</v>
      </c>
      <c r="E218" s="1463" t="s">
        <v>2769</v>
      </c>
      <c r="F218" s="238">
        <v>911401809587</v>
      </c>
      <c r="G218" s="238">
        <v>8720169752511</v>
      </c>
      <c r="H218" s="462" t="s">
        <v>2484</v>
      </c>
      <c r="I218" s="259" t="s">
        <v>3760</v>
      </c>
      <c r="J218" s="347"/>
      <c r="K218" s="338"/>
      <c r="L218" s="340"/>
      <c r="M218" s="2485"/>
      <c r="N218" s="747">
        <v>2</v>
      </c>
      <c r="O218" s="347"/>
      <c r="P218" s="643">
        <v>555</v>
      </c>
      <c r="Q218" s="508"/>
      <c r="R218" s="1710"/>
      <c r="S218" s="347"/>
      <c r="T218" s="347"/>
      <c r="U218" s="347"/>
      <c r="V218" s="347"/>
      <c r="W218" s="341"/>
      <c r="X218" s="341"/>
      <c r="Y218" s="340"/>
      <c r="Z218" s="340"/>
      <c r="AA218" s="340"/>
      <c r="AB218" s="347"/>
      <c r="AC218" s="747"/>
      <c r="AD218" s="340"/>
      <c r="AE218" s="2538">
        <v>872016975251199</v>
      </c>
      <c r="AF218" s="340">
        <v>1</v>
      </c>
      <c r="AG218" s="340" t="s">
        <v>113</v>
      </c>
      <c r="AH218" s="2785">
        <v>0</v>
      </c>
    </row>
    <row r="219" spans="3:34">
      <c r="C219" s="2401" t="s">
        <v>2766</v>
      </c>
      <c r="D219" s="557" t="s">
        <v>2193</v>
      </c>
      <c r="E219" s="1463" t="s">
        <v>2769</v>
      </c>
      <c r="F219" s="238">
        <v>911401809487</v>
      </c>
      <c r="G219" s="238">
        <v>8720169752504</v>
      </c>
      <c r="H219" s="462" t="s">
        <v>2485</v>
      </c>
      <c r="I219" s="259" t="s">
        <v>2991</v>
      </c>
      <c r="J219" s="347"/>
      <c r="K219" s="338"/>
      <c r="L219" s="340"/>
      <c r="M219" s="2485"/>
      <c r="N219" s="747">
        <v>2</v>
      </c>
      <c r="O219" s="347"/>
      <c r="P219" s="643">
        <v>880</v>
      </c>
      <c r="Q219" s="508"/>
      <c r="R219" s="1710"/>
      <c r="S219" s="347"/>
      <c r="T219" s="347"/>
      <c r="U219" s="347"/>
      <c r="V219" s="347"/>
      <c r="W219" s="341"/>
      <c r="X219" s="341"/>
      <c r="Y219" s="340"/>
      <c r="Z219" s="340"/>
      <c r="AA219" s="340"/>
      <c r="AB219" s="347"/>
      <c r="AC219" s="747"/>
      <c r="AD219" s="340"/>
      <c r="AE219" s="2538">
        <v>872016975250499</v>
      </c>
      <c r="AF219" s="340">
        <v>1</v>
      </c>
      <c r="AG219" s="340" t="s">
        <v>113</v>
      </c>
      <c r="AH219" s="2785">
        <v>1</v>
      </c>
    </row>
    <row r="220" spans="3:34">
      <c r="C220" s="2401" t="s">
        <v>2766</v>
      </c>
      <c r="D220" s="557" t="s">
        <v>2193</v>
      </c>
      <c r="E220" s="1463" t="s">
        <v>2769</v>
      </c>
      <c r="F220" s="913">
        <v>911401805681</v>
      </c>
      <c r="G220" s="913">
        <v>8710163365923</v>
      </c>
      <c r="H220" s="916" t="s">
        <v>2486</v>
      </c>
      <c r="I220" s="1172" t="s">
        <v>2992</v>
      </c>
      <c r="J220" s="347"/>
      <c r="K220" s="338"/>
      <c r="L220" s="340"/>
      <c r="M220" s="2486"/>
      <c r="N220" s="914">
        <v>2</v>
      </c>
      <c r="O220" s="347"/>
      <c r="P220" s="1318">
        <v>850</v>
      </c>
      <c r="Q220" s="508"/>
      <c r="R220" s="1710"/>
      <c r="S220" s="347"/>
      <c r="T220" s="347"/>
      <c r="U220" s="347"/>
      <c r="V220" s="347"/>
      <c r="W220" s="341"/>
      <c r="X220" s="341"/>
      <c r="Y220" s="340"/>
      <c r="Z220" s="340"/>
      <c r="AA220" s="340"/>
      <c r="AB220" s="347"/>
      <c r="AC220" s="914"/>
      <c r="AD220" s="340"/>
      <c r="AE220" s="2561">
        <v>871016336592399</v>
      </c>
      <c r="AF220" s="340">
        <v>1</v>
      </c>
      <c r="AG220" s="340" t="s">
        <v>113</v>
      </c>
      <c r="AH220" s="2785">
        <v>1</v>
      </c>
    </row>
    <row r="221" spans="3:34">
      <c r="C221" s="2401" t="s">
        <v>2766</v>
      </c>
      <c r="D221" s="557" t="s">
        <v>2193</v>
      </c>
      <c r="E221" s="1463" t="s">
        <v>2769</v>
      </c>
      <c r="F221" s="238">
        <v>911401809387</v>
      </c>
      <c r="G221" s="238">
        <v>8720169752498</v>
      </c>
      <c r="H221" s="462" t="s">
        <v>2487</v>
      </c>
      <c r="I221" s="259" t="s">
        <v>2993</v>
      </c>
      <c r="J221" s="347"/>
      <c r="K221" s="338"/>
      <c r="L221" s="340"/>
      <c r="M221" s="2485"/>
      <c r="N221" s="747">
        <v>2</v>
      </c>
      <c r="O221" s="347"/>
      <c r="P221" s="643">
        <v>925</v>
      </c>
      <c r="Q221" s="508"/>
      <c r="R221" s="1710"/>
      <c r="S221" s="347"/>
      <c r="T221" s="347"/>
      <c r="U221" s="347"/>
      <c r="V221" s="347"/>
      <c r="W221" s="341"/>
      <c r="X221" s="341"/>
      <c r="Y221" s="340"/>
      <c r="Z221" s="340"/>
      <c r="AA221" s="340"/>
      <c r="AB221" s="347"/>
      <c r="AC221" s="747"/>
      <c r="AD221" s="340"/>
      <c r="AE221" s="2538">
        <v>872016975249899</v>
      </c>
      <c r="AF221" s="340">
        <v>1</v>
      </c>
      <c r="AG221" s="340" t="s">
        <v>113</v>
      </c>
      <c r="AH221" s="2785">
        <v>1</v>
      </c>
    </row>
    <row r="222" spans="3:34">
      <c r="C222" s="2401" t="s">
        <v>2766</v>
      </c>
      <c r="D222" s="557" t="s">
        <v>2193</v>
      </c>
      <c r="E222" s="1463" t="s">
        <v>2769</v>
      </c>
      <c r="F222" s="238">
        <v>911401807787</v>
      </c>
      <c r="G222" s="719">
        <v>8720169752146</v>
      </c>
      <c r="H222" s="462" t="s">
        <v>719</v>
      </c>
      <c r="I222" s="259" t="s">
        <v>2994</v>
      </c>
      <c r="J222" s="347"/>
      <c r="K222" s="338"/>
      <c r="L222" s="340"/>
      <c r="M222" s="2487"/>
      <c r="N222" s="747">
        <v>2</v>
      </c>
      <c r="O222" s="347"/>
      <c r="P222" s="643">
        <v>650</v>
      </c>
      <c r="Q222" s="508"/>
      <c r="R222" s="1710"/>
      <c r="S222" s="347"/>
      <c r="T222" s="347"/>
      <c r="U222" s="347"/>
      <c r="V222" s="347"/>
      <c r="W222" s="341"/>
      <c r="X222" s="341"/>
      <c r="Y222" s="340"/>
      <c r="Z222" s="340"/>
      <c r="AA222" s="340"/>
      <c r="AB222" s="347"/>
      <c r="AC222" s="747"/>
      <c r="AD222" s="340"/>
      <c r="AE222" s="2562">
        <v>872016975214699</v>
      </c>
      <c r="AF222" s="340">
        <v>1</v>
      </c>
      <c r="AG222" s="340" t="s">
        <v>113</v>
      </c>
      <c r="AH222" s="2785">
        <v>0</v>
      </c>
    </row>
    <row r="223" spans="3:34">
      <c r="C223" s="2401" t="s">
        <v>2766</v>
      </c>
      <c r="D223" s="557" t="s">
        <v>2193</v>
      </c>
      <c r="E223" s="1463" t="s">
        <v>2769</v>
      </c>
      <c r="F223" s="238">
        <v>911401807987</v>
      </c>
      <c r="G223" s="719">
        <v>8720169752160</v>
      </c>
      <c r="H223" s="462" t="s">
        <v>720</v>
      </c>
      <c r="I223" s="259" t="s">
        <v>2995</v>
      </c>
      <c r="J223" s="347"/>
      <c r="K223" s="338"/>
      <c r="L223" s="340"/>
      <c r="M223" s="2487"/>
      <c r="N223" s="747">
        <v>2</v>
      </c>
      <c r="O223" s="347"/>
      <c r="P223" s="643">
        <v>860</v>
      </c>
      <c r="Q223" s="508"/>
      <c r="R223" s="1710"/>
      <c r="S223" s="347"/>
      <c r="T223" s="347"/>
      <c r="U223" s="347"/>
      <c r="V223" s="347"/>
      <c r="W223" s="341"/>
      <c r="X223" s="341"/>
      <c r="Y223" s="340"/>
      <c r="Z223" s="340"/>
      <c r="AA223" s="340"/>
      <c r="AB223" s="347"/>
      <c r="AC223" s="747"/>
      <c r="AD223" s="340"/>
      <c r="AE223" s="2562">
        <v>872016975216099</v>
      </c>
      <c r="AF223" s="340">
        <v>1</v>
      </c>
      <c r="AG223" s="340" t="s">
        <v>113</v>
      </c>
      <c r="AH223" s="2785">
        <v>0</v>
      </c>
    </row>
    <row r="224" spans="3:34">
      <c r="C224" s="2401" t="s">
        <v>2766</v>
      </c>
      <c r="D224" s="557" t="s">
        <v>2193</v>
      </c>
      <c r="E224" s="1463" t="s">
        <v>2769</v>
      </c>
      <c r="F224" s="238">
        <v>911401808087</v>
      </c>
      <c r="G224" s="719">
        <v>8720169752177</v>
      </c>
      <c r="H224" s="462" t="s">
        <v>721</v>
      </c>
      <c r="I224" s="259" t="s">
        <v>2994</v>
      </c>
      <c r="J224" s="347"/>
      <c r="K224" s="338"/>
      <c r="L224" s="340"/>
      <c r="M224" s="2487"/>
      <c r="N224" s="747">
        <v>2</v>
      </c>
      <c r="O224" s="347"/>
      <c r="P224" s="643">
        <v>585</v>
      </c>
      <c r="Q224" s="508"/>
      <c r="R224" s="1710"/>
      <c r="S224" s="347"/>
      <c r="T224" s="347"/>
      <c r="U224" s="347"/>
      <c r="V224" s="347"/>
      <c r="W224" s="341"/>
      <c r="X224" s="341"/>
      <c r="Y224" s="340"/>
      <c r="Z224" s="340"/>
      <c r="AA224" s="340"/>
      <c r="AB224" s="347"/>
      <c r="AC224" s="747"/>
      <c r="AD224" s="340"/>
      <c r="AE224" s="2562">
        <v>872016975217799</v>
      </c>
      <c r="AF224" s="340">
        <v>1</v>
      </c>
      <c r="AG224" s="340" t="s">
        <v>113</v>
      </c>
      <c r="AH224" s="2785">
        <v>0</v>
      </c>
    </row>
    <row r="225" spans="3:34">
      <c r="C225" s="2401" t="s">
        <v>2766</v>
      </c>
      <c r="D225" s="557" t="s">
        <v>2193</v>
      </c>
      <c r="E225" s="1463" t="s">
        <v>2769</v>
      </c>
      <c r="F225" s="2239">
        <v>911401808387</v>
      </c>
      <c r="G225" s="719">
        <v>8720169752207</v>
      </c>
      <c r="H225" s="462" t="s">
        <v>89</v>
      </c>
      <c r="I225" s="259" t="s">
        <v>2996</v>
      </c>
      <c r="J225" s="347"/>
      <c r="K225" s="338"/>
      <c r="L225" s="340"/>
      <c r="M225" s="2487"/>
      <c r="N225" s="974">
        <v>2</v>
      </c>
      <c r="O225" s="347"/>
      <c r="P225" s="642">
        <v>910</v>
      </c>
      <c r="Q225" s="508"/>
      <c r="R225" s="1710"/>
      <c r="S225" s="347"/>
      <c r="T225" s="347"/>
      <c r="U225" s="347"/>
      <c r="V225" s="347"/>
      <c r="W225" s="341"/>
      <c r="X225" s="341"/>
      <c r="Y225" s="340"/>
      <c r="Z225" s="340"/>
      <c r="AA225" s="340"/>
      <c r="AB225" s="347"/>
      <c r="AC225" s="974"/>
      <c r="AD225" s="340"/>
      <c r="AE225" s="2562">
        <v>872016975220799</v>
      </c>
      <c r="AF225" s="340">
        <v>1</v>
      </c>
      <c r="AG225" s="340" t="s">
        <v>113</v>
      </c>
      <c r="AH225" s="2785">
        <v>0</v>
      </c>
    </row>
    <row r="226" spans="3:34">
      <c r="C226" s="2401" t="s">
        <v>2766</v>
      </c>
      <c r="D226" s="557" t="s">
        <v>2193</v>
      </c>
      <c r="E226" s="1463" t="s">
        <v>2769</v>
      </c>
      <c r="F226" s="2239">
        <v>911401808287</v>
      </c>
      <c r="G226" s="719">
        <v>8720169752191</v>
      </c>
      <c r="H226" s="462" t="s">
        <v>88</v>
      </c>
      <c r="I226" s="259" t="s">
        <v>2995</v>
      </c>
      <c r="J226" s="347"/>
      <c r="K226" s="338"/>
      <c r="L226" s="340"/>
      <c r="M226" s="2487"/>
      <c r="N226" s="974">
        <v>2</v>
      </c>
      <c r="O226" s="347"/>
      <c r="P226" s="642">
        <v>860</v>
      </c>
      <c r="Q226" s="508"/>
      <c r="R226" s="1710"/>
      <c r="S226" s="347"/>
      <c r="T226" s="347"/>
      <c r="U226" s="347"/>
      <c r="V226" s="347"/>
      <c r="W226" s="341"/>
      <c r="X226" s="341"/>
      <c r="Y226" s="340"/>
      <c r="Z226" s="340"/>
      <c r="AA226" s="340"/>
      <c r="AB226" s="347"/>
      <c r="AC226" s="974"/>
      <c r="AD226" s="340"/>
      <c r="AE226" s="2562">
        <v>872016975219199</v>
      </c>
      <c r="AF226" s="340">
        <v>1</v>
      </c>
      <c r="AG226" s="340" t="s">
        <v>113</v>
      </c>
      <c r="AH226" s="2785">
        <v>0</v>
      </c>
    </row>
    <row r="227" spans="3:34">
      <c r="C227" s="2401" t="s">
        <v>2766</v>
      </c>
      <c r="D227" s="557" t="s">
        <v>2193</v>
      </c>
      <c r="E227" s="1463"/>
      <c r="F227" s="238">
        <v>912401483525</v>
      </c>
      <c r="G227" s="719">
        <v>8718699799663</v>
      </c>
      <c r="H227" s="462" t="s">
        <v>2597</v>
      </c>
      <c r="I227" s="259" t="s">
        <v>2997</v>
      </c>
      <c r="J227" s="347"/>
      <c r="K227" s="338"/>
      <c r="L227" s="340"/>
      <c r="M227" s="2487"/>
      <c r="N227" s="747">
        <v>2</v>
      </c>
      <c r="O227" s="347"/>
      <c r="P227" s="642">
        <v>4500</v>
      </c>
      <c r="Q227" s="508"/>
      <c r="R227" s="1710"/>
      <c r="S227" s="347"/>
      <c r="T227" s="347"/>
      <c r="U227" s="347"/>
      <c r="V227" s="347"/>
      <c r="W227" s="341"/>
      <c r="X227" s="341"/>
      <c r="Y227" s="340"/>
      <c r="Z227" s="340"/>
      <c r="AA227" s="340"/>
      <c r="AB227" s="347"/>
      <c r="AC227" s="747"/>
      <c r="AD227" s="340"/>
      <c r="AE227" s="2562">
        <v>871869979928100</v>
      </c>
      <c r="AF227" s="340">
        <v>1</v>
      </c>
      <c r="AG227" s="340" t="s">
        <v>113</v>
      </c>
      <c r="AH227" s="2785">
        <v>0</v>
      </c>
    </row>
    <row r="228" spans="3:34">
      <c r="C228" s="2401" t="s">
        <v>2766</v>
      </c>
      <c r="D228" s="557" t="s">
        <v>2193</v>
      </c>
      <c r="E228" s="1463"/>
      <c r="F228" s="2239">
        <v>912401483526</v>
      </c>
      <c r="G228" s="719">
        <v>8718699799670</v>
      </c>
      <c r="H228" s="462" t="s">
        <v>2598</v>
      </c>
      <c r="I228" s="259" t="s">
        <v>2998</v>
      </c>
      <c r="J228" s="347"/>
      <c r="K228" s="338"/>
      <c r="L228" s="340"/>
      <c r="M228" s="2487"/>
      <c r="N228" s="974">
        <v>2</v>
      </c>
      <c r="O228" s="347"/>
      <c r="P228" s="642">
        <v>4500</v>
      </c>
      <c r="Q228" s="508"/>
      <c r="R228" s="1710"/>
      <c r="S228" s="347"/>
      <c r="T228" s="347"/>
      <c r="U228" s="347"/>
      <c r="V228" s="347"/>
      <c r="W228" s="341"/>
      <c r="X228" s="341"/>
      <c r="Y228" s="340"/>
      <c r="Z228" s="340"/>
      <c r="AA228" s="340"/>
      <c r="AB228" s="347"/>
      <c r="AC228" s="974"/>
      <c r="AD228" s="340"/>
      <c r="AE228" s="2562">
        <v>871869979929800</v>
      </c>
      <c r="AF228" s="340">
        <v>1</v>
      </c>
      <c r="AG228" s="340" t="s">
        <v>113</v>
      </c>
      <c r="AH228" s="2785">
        <v>0</v>
      </c>
    </row>
    <row r="229" spans="3:34">
      <c r="C229" s="2395" t="s">
        <v>2766</v>
      </c>
      <c r="D229" s="834" t="s">
        <v>2193</v>
      </c>
      <c r="E229" s="1483"/>
      <c r="F229" s="228">
        <v>912401483527</v>
      </c>
      <c r="G229" s="222">
        <v>8718699799687</v>
      </c>
      <c r="H229" s="3101" t="s">
        <v>2599</v>
      </c>
      <c r="I229" s="260" t="s">
        <v>2999</v>
      </c>
      <c r="J229" s="432"/>
      <c r="K229" s="429"/>
      <c r="L229" s="428"/>
      <c r="M229" s="3102"/>
      <c r="N229" s="924">
        <v>2</v>
      </c>
      <c r="O229" s="432"/>
      <c r="P229" s="701">
        <v>4500</v>
      </c>
      <c r="Q229" s="508"/>
      <c r="R229" s="1717"/>
      <c r="S229" s="432"/>
      <c r="T229" s="432"/>
      <c r="U229" s="432"/>
      <c r="V229" s="432"/>
      <c r="W229" s="456"/>
      <c r="X229" s="456"/>
      <c r="Y229" s="428"/>
      <c r="Z229" s="428"/>
      <c r="AA229" s="428"/>
      <c r="AB229" s="432"/>
      <c r="AC229" s="924"/>
      <c r="AD229" s="428"/>
      <c r="AE229" s="559">
        <v>871869979930400</v>
      </c>
      <c r="AF229" s="428">
        <v>1</v>
      </c>
      <c r="AG229" s="428" t="s">
        <v>113</v>
      </c>
      <c r="AH229" s="2786">
        <v>0</v>
      </c>
    </row>
    <row r="230" spans="3:34">
      <c r="C230" s="2394"/>
      <c r="D230" s="1461"/>
      <c r="E230" s="1462"/>
      <c r="F230" s="1445">
        <v>910505106099</v>
      </c>
      <c r="G230" s="197">
        <v>8721103354235</v>
      </c>
      <c r="H230" s="29" t="s">
        <v>2605</v>
      </c>
      <c r="I230" s="29" t="s">
        <v>2621</v>
      </c>
      <c r="J230" s="326">
        <v>34</v>
      </c>
      <c r="K230" s="1079">
        <v>3450</v>
      </c>
      <c r="L230" s="269">
        <v>4000</v>
      </c>
      <c r="M230" s="421">
        <v>100000</v>
      </c>
      <c r="N230" s="400">
        <v>5</v>
      </c>
      <c r="O230" s="326"/>
      <c r="P230" s="641">
        <v>3200</v>
      </c>
      <c r="Q230" s="508"/>
      <c r="R230" s="1715" t="s">
        <v>56</v>
      </c>
      <c r="S230" s="326" t="s">
        <v>104</v>
      </c>
      <c r="T230" s="326" t="s">
        <v>3631</v>
      </c>
      <c r="U230" s="326"/>
      <c r="V230" s="326" t="s">
        <v>121</v>
      </c>
      <c r="W230" s="295" t="s">
        <v>198</v>
      </c>
      <c r="X230" s="295">
        <v>101</v>
      </c>
      <c r="Y230" s="269">
        <v>61.8</v>
      </c>
      <c r="Z230" s="269">
        <v>1135</v>
      </c>
      <c r="AA230" s="269">
        <v>71.8</v>
      </c>
      <c r="AB230" s="326" t="s">
        <v>113</v>
      </c>
      <c r="AC230" s="360">
        <v>80</v>
      </c>
      <c r="AD230" s="269"/>
      <c r="AE230" s="1503">
        <v>872110335423500</v>
      </c>
      <c r="AF230" s="269">
        <v>1</v>
      </c>
      <c r="AG230" s="269" t="s">
        <v>113</v>
      </c>
      <c r="AH230" s="2782">
        <v>14.5</v>
      </c>
    </row>
    <row r="231" spans="3:34">
      <c r="C231" s="2401"/>
      <c r="D231" s="557"/>
      <c r="E231" s="1463"/>
      <c r="F231" s="2242">
        <v>910505106098</v>
      </c>
      <c r="G231" s="210">
        <v>8721103354228</v>
      </c>
      <c r="H231" s="200" t="s">
        <v>2606</v>
      </c>
      <c r="I231" s="210" t="s">
        <v>2622</v>
      </c>
      <c r="J231" s="744">
        <v>34</v>
      </c>
      <c r="K231" s="1108">
        <v>3450</v>
      </c>
      <c r="L231" s="1911">
        <v>3000</v>
      </c>
      <c r="M231" s="321">
        <v>100000</v>
      </c>
      <c r="N231" s="365">
        <v>5</v>
      </c>
      <c r="O231" s="744"/>
      <c r="P231" s="642">
        <v>3200</v>
      </c>
      <c r="Q231" s="508"/>
      <c r="R231" s="1740" t="s">
        <v>56</v>
      </c>
      <c r="S231" s="744" t="s">
        <v>104</v>
      </c>
      <c r="T231" s="744" t="s">
        <v>3631</v>
      </c>
      <c r="U231" s="744"/>
      <c r="V231" s="744" t="s">
        <v>147</v>
      </c>
      <c r="W231" s="2032" t="s">
        <v>198</v>
      </c>
      <c r="X231" s="2032">
        <v>101</v>
      </c>
      <c r="Y231" s="1911">
        <v>61.8</v>
      </c>
      <c r="Z231" s="1911">
        <v>1135</v>
      </c>
      <c r="AA231" s="1911">
        <v>71.8</v>
      </c>
      <c r="AB231" s="744" t="s">
        <v>113</v>
      </c>
      <c r="AC231" s="343">
        <v>80</v>
      </c>
      <c r="AD231" s="1911"/>
      <c r="AE231" s="1911">
        <v>872110335422800</v>
      </c>
      <c r="AF231" s="1911">
        <v>1</v>
      </c>
      <c r="AG231" s="1911" t="s">
        <v>113</v>
      </c>
      <c r="AH231" s="2811">
        <v>14.5</v>
      </c>
    </row>
    <row r="232" spans="3:34">
      <c r="C232" s="2401"/>
      <c r="D232" s="557"/>
      <c r="E232" s="1463"/>
      <c r="F232" s="2242">
        <v>910505106102</v>
      </c>
      <c r="G232" s="91">
        <v>8721103354259</v>
      </c>
      <c r="H232" s="200" t="s">
        <v>2607</v>
      </c>
      <c r="I232" s="210" t="s">
        <v>2621</v>
      </c>
      <c r="J232" s="744">
        <v>34</v>
      </c>
      <c r="K232" s="1108">
        <v>3700</v>
      </c>
      <c r="L232" s="1911">
        <v>4000</v>
      </c>
      <c r="M232" s="321">
        <v>100000</v>
      </c>
      <c r="N232" s="365">
        <v>5</v>
      </c>
      <c r="O232" s="744"/>
      <c r="P232" s="642">
        <v>3200</v>
      </c>
      <c r="Q232" s="508"/>
      <c r="R232" s="1740" t="s">
        <v>56</v>
      </c>
      <c r="S232" s="744" t="s">
        <v>104</v>
      </c>
      <c r="T232" s="744" t="s">
        <v>3631</v>
      </c>
      <c r="U232" s="744"/>
      <c r="V232" s="744" t="s">
        <v>121</v>
      </c>
      <c r="W232" s="2032" t="s">
        <v>198</v>
      </c>
      <c r="X232" s="2032">
        <v>108</v>
      </c>
      <c r="Y232" s="1911">
        <v>61.8</v>
      </c>
      <c r="Z232" s="1911">
        <v>1135</v>
      </c>
      <c r="AA232" s="1911">
        <v>71.8</v>
      </c>
      <c r="AB232" s="744" t="s">
        <v>113</v>
      </c>
      <c r="AC232" s="343">
        <v>80</v>
      </c>
      <c r="AD232" s="1911"/>
      <c r="AE232" s="320">
        <v>872110335425900</v>
      </c>
      <c r="AF232" s="1911">
        <v>1</v>
      </c>
      <c r="AG232" s="1911" t="s">
        <v>113</v>
      </c>
      <c r="AH232" s="2811">
        <v>14.5</v>
      </c>
    </row>
    <row r="233" spans="3:34">
      <c r="C233" s="2401"/>
      <c r="D233" s="557"/>
      <c r="E233" s="1463"/>
      <c r="F233" s="2242">
        <v>910505106101</v>
      </c>
      <c r="G233" s="91">
        <v>8721103354242</v>
      </c>
      <c r="H233" s="200" t="s">
        <v>2608</v>
      </c>
      <c r="I233" s="210" t="s">
        <v>2622</v>
      </c>
      <c r="J233" s="744">
        <v>34</v>
      </c>
      <c r="K233" s="1108">
        <v>3700</v>
      </c>
      <c r="L233" s="1911">
        <v>4000</v>
      </c>
      <c r="M233" s="321">
        <v>100000</v>
      </c>
      <c r="N233" s="365">
        <v>5</v>
      </c>
      <c r="O233" s="744"/>
      <c r="P233" s="642">
        <v>3200</v>
      </c>
      <c r="Q233" s="508"/>
      <c r="R233" s="1740" t="s">
        <v>56</v>
      </c>
      <c r="S233" s="744" t="s">
        <v>104</v>
      </c>
      <c r="T233" s="744" t="s">
        <v>3631</v>
      </c>
      <c r="U233" s="744"/>
      <c r="V233" s="744" t="s">
        <v>121</v>
      </c>
      <c r="W233" s="2032" t="s">
        <v>198</v>
      </c>
      <c r="X233" s="2032">
        <v>108</v>
      </c>
      <c r="Y233" s="1911">
        <v>61.8</v>
      </c>
      <c r="Z233" s="1911">
        <v>1135</v>
      </c>
      <c r="AA233" s="1911">
        <v>71.8</v>
      </c>
      <c r="AB233" s="744" t="s">
        <v>113</v>
      </c>
      <c r="AC233" s="343">
        <v>80</v>
      </c>
      <c r="AD233" s="1911"/>
      <c r="AE233" s="320">
        <v>872110335424200</v>
      </c>
      <c r="AF233" s="1911">
        <v>1</v>
      </c>
      <c r="AG233" s="1911" t="s">
        <v>113</v>
      </c>
      <c r="AH233" s="2811">
        <v>14.5</v>
      </c>
    </row>
    <row r="234" spans="3:34">
      <c r="C234" s="2401"/>
      <c r="D234" s="557"/>
      <c r="E234" s="1463"/>
      <c r="F234" s="2242">
        <v>910505106044</v>
      </c>
      <c r="G234" s="210">
        <v>8721103352538</v>
      </c>
      <c r="H234" s="200" t="s">
        <v>2609</v>
      </c>
      <c r="I234" s="210" t="s">
        <v>3218</v>
      </c>
      <c r="J234" s="744">
        <v>24.5</v>
      </c>
      <c r="K234" s="1108">
        <v>3650</v>
      </c>
      <c r="L234" s="1911">
        <v>3000</v>
      </c>
      <c r="M234" s="321">
        <v>100000</v>
      </c>
      <c r="N234" s="365">
        <v>5</v>
      </c>
      <c r="O234" s="744"/>
      <c r="P234" s="642">
        <v>3500</v>
      </c>
      <c r="Q234" s="508"/>
      <c r="R234" s="1740" t="s">
        <v>56</v>
      </c>
      <c r="S234" s="744" t="s">
        <v>104</v>
      </c>
      <c r="T234" s="744" t="s">
        <v>3631</v>
      </c>
      <c r="U234" s="744"/>
      <c r="V234" s="744" t="s">
        <v>147</v>
      </c>
      <c r="W234" s="2032" t="s">
        <v>198</v>
      </c>
      <c r="X234" s="2032">
        <v>148</v>
      </c>
      <c r="Y234" s="1911">
        <v>61.8</v>
      </c>
      <c r="Z234" s="1911">
        <v>1135</v>
      </c>
      <c r="AA234" s="1911">
        <v>71.8</v>
      </c>
      <c r="AB234" s="744" t="s">
        <v>113</v>
      </c>
      <c r="AC234" s="343">
        <v>80</v>
      </c>
      <c r="AD234" s="1911"/>
      <c r="AE234" s="1911">
        <v>872110335253800</v>
      </c>
      <c r="AF234" s="1911">
        <v>1</v>
      </c>
      <c r="AG234" s="1911" t="s">
        <v>113</v>
      </c>
      <c r="AH234" s="2811">
        <v>14.5</v>
      </c>
    </row>
    <row r="235" spans="3:34">
      <c r="C235" s="2401"/>
      <c r="D235" s="557"/>
      <c r="E235" s="1463"/>
      <c r="F235" s="2242">
        <v>910505106043</v>
      </c>
      <c r="G235" s="91">
        <v>8721103352521</v>
      </c>
      <c r="H235" s="200" t="s">
        <v>2610</v>
      </c>
      <c r="I235" s="210" t="s">
        <v>3219</v>
      </c>
      <c r="J235" s="744">
        <v>24.5</v>
      </c>
      <c r="K235" s="1108">
        <v>3650</v>
      </c>
      <c r="L235" s="1911">
        <v>3000</v>
      </c>
      <c r="M235" s="321">
        <v>100000</v>
      </c>
      <c r="N235" s="365">
        <v>5</v>
      </c>
      <c r="O235" s="744"/>
      <c r="P235" s="642">
        <v>3500</v>
      </c>
      <c r="Q235" s="508"/>
      <c r="R235" s="1740" t="s">
        <v>56</v>
      </c>
      <c r="S235" s="744" t="s">
        <v>104</v>
      </c>
      <c r="T235" s="744" t="s">
        <v>3631</v>
      </c>
      <c r="U235" s="744"/>
      <c r="V235" s="744" t="s">
        <v>147</v>
      </c>
      <c r="W235" s="2032" t="s">
        <v>198</v>
      </c>
      <c r="X235" s="2032">
        <v>148</v>
      </c>
      <c r="Y235" s="1911">
        <v>61.8</v>
      </c>
      <c r="Z235" s="1911">
        <v>1135</v>
      </c>
      <c r="AA235" s="1911">
        <v>71.8</v>
      </c>
      <c r="AB235" s="744" t="s">
        <v>113</v>
      </c>
      <c r="AC235" s="343">
        <v>80</v>
      </c>
      <c r="AD235" s="1911"/>
      <c r="AE235" s="320">
        <v>872110335252100</v>
      </c>
      <c r="AF235" s="1911">
        <v>1</v>
      </c>
      <c r="AG235" s="1911" t="s">
        <v>113</v>
      </c>
      <c r="AH235" s="2811">
        <v>14.5</v>
      </c>
    </row>
    <row r="236" spans="3:34">
      <c r="C236" s="2401"/>
      <c r="D236" s="557"/>
      <c r="E236" s="1463"/>
      <c r="F236" s="2242">
        <v>910505105783</v>
      </c>
      <c r="G236" s="91">
        <v>8720169630376</v>
      </c>
      <c r="H236" s="200" t="s">
        <v>2611</v>
      </c>
      <c r="I236" s="210" t="s">
        <v>3218</v>
      </c>
      <c r="J236" s="744">
        <v>24.5</v>
      </c>
      <c r="K236" s="1108">
        <v>3900</v>
      </c>
      <c r="L236" s="1911">
        <v>4000</v>
      </c>
      <c r="M236" s="321">
        <v>100000</v>
      </c>
      <c r="N236" s="365">
        <v>5</v>
      </c>
      <c r="O236" s="744"/>
      <c r="P236" s="642">
        <v>3500</v>
      </c>
      <c r="Q236" s="508"/>
      <c r="R236" s="1740" t="s">
        <v>56</v>
      </c>
      <c r="S236" s="744" t="s">
        <v>104</v>
      </c>
      <c r="T236" s="744" t="s">
        <v>3631</v>
      </c>
      <c r="U236" s="744"/>
      <c r="V236" s="744" t="s">
        <v>121</v>
      </c>
      <c r="W236" s="2032" t="s">
        <v>198</v>
      </c>
      <c r="X236" s="2032">
        <v>159</v>
      </c>
      <c r="Y236" s="1911">
        <v>61.8</v>
      </c>
      <c r="Z236" s="1911">
        <v>1135</v>
      </c>
      <c r="AA236" s="1911">
        <v>71.8</v>
      </c>
      <c r="AB236" s="744" t="s">
        <v>113</v>
      </c>
      <c r="AC236" s="343">
        <v>80</v>
      </c>
      <c r="AD236" s="1911"/>
      <c r="AE236" s="320">
        <v>872016963037600</v>
      </c>
      <c r="AF236" s="1911">
        <v>1</v>
      </c>
      <c r="AG236" s="1911" t="s">
        <v>113</v>
      </c>
      <c r="AH236" s="2811">
        <v>14.5</v>
      </c>
    </row>
    <row r="237" spans="3:34">
      <c r="C237" s="2395"/>
      <c r="D237" s="834"/>
      <c r="E237" s="1483"/>
      <c r="F237" s="53">
        <v>910505105782</v>
      </c>
      <c r="G237" s="201">
        <v>8720169630369</v>
      </c>
      <c r="H237" s="55" t="s">
        <v>2612</v>
      </c>
      <c r="I237" s="55" t="s">
        <v>3219</v>
      </c>
      <c r="J237" s="431">
        <v>24.5</v>
      </c>
      <c r="K237" s="1077">
        <v>3900</v>
      </c>
      <c r="L237" s="273">
        <v>4000</v>
      </c>
      <c r="M237" s="429">
        <v>100000</v>
      </c>
      <c r="N237" s="428">
        <v>5</v>
      </c>
      <c r="O237" s="431"/>
      <c r="P237" s="640">
        <v>3500</v>
      </c>
      <c r="Q237" s="508"/>
      <c r="R237" s="1712" t="s">
        <v>56</v>
      </c>
      <c r="S237" s="431" t="s">
        <v>104</v>
      </c>
      <c r="T237" s="431" t="s">
        <v>3631</v>
      </c>
      <c r="U237" s="431"/>
      <c r="V237" s="431" t="s">
        <v>121</v>
      </c>
      <c r="W237" s="284" t="s">
        <v>198</v>
      </c>
      <c r="X237" s="284">
        <v>159</v>
      </c>
      <c r="Y237" s="273">
        <v>61.8</v>
      </c>
      <c r="Z237" s="273">
        <v>1135</v>
      </c>
      <c r="AA237" s="273">
        <v>71.8</v>
      </c>
      <c r="AB237" s="431" t="s">
        <v>113</v>
      </c>
      <c r="AC237" s="456">
        <v>80</v>
      </c>
      <c r="AD237" s="273"/>
      <c r="AE237" s="1687">
        <v>872016963036900</v>
      </c>
      <c r="AF237" s="273">
        <v>1</v>
      </c>
      <c r="AG237" s="273" t="s">
        <v>113</v>
      </c>
      <c r="AH237" s="2780">
        <v>14.5</v>
      </c>
    </row>
    <row r="238" spans="3:34">
      <c r="C238" s="2471"/>
      <c r="D238" s="832"/>
      <c r="E238" s="1490"/>
      <c r="F238" s="130">
        <v>910505106095</v>
      </c>
      <c r="G238" s="224">
        <v>8721103354198</v>
      </c>
      <c r="H238" s="30" t="s">
        <v>2613</v>
      </c>
      <c r="I238" s="30" t="s">
        <v>2623</v>
      </c>
      <c r="J238" s="323">
        <v>34</v>
      </c>
      <c r="K238" s="1090">
        <v>3450</v>
      </c>
      <c r="L238" s="282">
        <v>3000</v>
      </c>
      <c r="M238" s="388">
        <v>100000</v>
      </c>
      <c r="N238" s="364">
        <v>5</v>
      </c>
      <c r="O238" s="323"/>
      <c r="P238" s="642">
        <v>3700</v>
      </c>
      <c r="Q238" s="508"/>
      <c r="R238" s="1714" t="s">
        <v>56</v>
      </c>
      <c r="S238" s="323" t="s">
        <v>104</v>
      </c>
      <c r="T238" s="323" t="s">
        <v>3631</v>
      </c>
      <c r="U238" s="323"/>
      <c r="V238" s="323" t="s">
        <v>147</v>
      </c>
      <c r="W238" s="283" t="s">
        <v>198</v>
      </c>
      <c r="X238" s="283">
        <v>101</v>
      </c>
      <c r="Y238" s="282">
        <v>61.8</v>
      </c>
      <c r="Z238" s="282">
        <v>1135</v>
      </c>
      <c r="AA238" s="282">
        <v>71.8</v>
      </c>
      <c r="AB238" s="323" t="s">
        <v>113</v>
      </c>
      <c r="AC238" s="342">
        <v>80</v>
      </c>
      <c r="AD238" s="282"/>
      <c r="AE238" s="831">
        <v>872110335419800</v>
      </c>
      <c r="AF238" s="282">
        <v>1</v>
      </c>
      <c r="AG238" s="282" t="s">
        <v>113</v>
      </c>
      <c r="AH238" s="2781">
        <v>14.5</v>
      </c>
    </row>
    <row r="239" spans="3:34">
      <c r="C239" s="2401"/>
      <c r="D239" s="557"/>
      <c r="E239" s="1463"/>
      <c r="F239" s="2242">
        <v>910505105994</v>
      </c>
      <c r="G239" s="210">
        <v>8721103350275</v>
      </c>
      <c r="H239" s="200" t="s">
        <v>2614</v>
      </c>
      <c r="I239" s="210" t="s">
        <v>2624</v>
      </c>
      <c r="J239" s="744">
        <v>34</v>
      </c>
      <c r="K239" s="1108">
        <v>3450</v>
      </c>
      <c r="L239" s="1911">
        <v>3000</v>
      </c>
      <c r="M239" s="321">
        <v>100000</v>
      </c>
      <c r="N239" s="365">
        <v>5</v>
      </c>
      <c r="O239" s="744"/>
      <c r="P239" s="642">
        <v>3700</v>
      </c>
      <c r="Q239" s="508"/>
      <c r="R239" s="1740" t="s">
        <v>56</v>
      </c>
      <c r="S239" s="744" t="s">
        <v>104</v>
      </c>
      <c r="T239" s="744" t="s">
        <v>3631</v>
      </c>
      <c r="U239" s="744"/>
      <c r="V239" s="744" t="s">
        <v>147</v>
      </c>
      <c r="W239" s="2032" t="s">
        <v>198</v>
      </c>
      <c r="X239" s="2032">
        <v>101</v>
      </c>
      <c r="Y239" s="1911">
        <v>61.8</v>
      </c>
      <c r="Z239" s="1911">
        <v>1135</v>
      </c>
      <c r="AA239" s="1911">
        <v>71.8</v>
      </c>
      <c r="AB239" s="744" t="s">
        <v>113</v>
      </c>
      <c r="AC239" s="343">
        <v>80</v>
      </c>
      <c r="AD239" s="1911"/>
      <c r="AE239" s="1911">
        <v>872110335027500</v>
      </c>
      <c r="AF239" s="1911">
        <v>1</v>
      </c>
      <c r="AG239" s="1911" t="s">
        <v>113</v>
      </c>
      <c r="AH239" s="2811">
        <v>14.5</v>
      </c>
    </row>
    <row r="240" spans="3:34">
      <c r="C240" s="2401"/>
      <c r="D240" s="557"/>
      <c r="E240" s="1463"/>
      <c r="F240" s="2242">
        <v>910505106097</v>
      </c>
      <c r="G240" s="91">
        <v>8721103354211</v>
      </c>
      <c r="H240" s="200" t="s">
        <v>2615</v>
      </c>
      <c r="I240" s="210" t="s">
        <v>2623</v>
      </c>
      <c r="J240" s="744">
        <v>34</v>
      </c>
      <c r="K240" s="1108">
        <v>3700</v>
      </c>
      <c r="L240" s="1911">
        <v>4000</v>
      </c>
      <c r="M240" s="321">
        <v>100000</v>
      </c>
      <c r="N240" s="365">
        <v>5</v>
      </c>
      <c r="O240" s="744"/>
      <c r="P240" s="642">
        <v>3700</v>
      </c>
      <c r="Q240" s="508"/>
      <c r="R240" s="1740" t="s">
        <v>56</v>
      </c>
      <c r="S240" s="744" t="s">
        <v>104</v>
      </c>
      <c r="T240" s="744" t="s">
        <v>3631</v>
      </c>
      <c r="U240" s="744"/>
      <c r="V240" s="744" t="s">
        <v>121</v>
      </c>
      <c r="W240" s="2032" t="s">
        <v>198</v>
      </c>
      <c r="X240" s="2032">
        <v>108</v>
      </c>
      <c r="Y240" s="1911">
        <v>61.8</v>
      </c>
      <c r="Z240" s="1911">
        <v>1135</v>
      </c>
      <c r="AA240" s="1911">
        <v>71.8</v>
      </c>
      <c r="AB240" s="744" t="s">
        <v>113</v>
      </c>
      <c r="AC240" s="343">
        <v>80</v>
      </c>
      <c r="AD240" s="1911"/>
      <c r="AE240" s="320">
        <v>872110335421100</v>
      </c>
      <c r="AF240" s="1911">
        <v>1</v>
      </c>
      <c r="AG240" s="1911" t="s">
        <v>113</v>
      </c>
      <c r="AH240" s="2811">
        <v>14.5</v>
      </c>
    </row>
    <row r="241" spans="3:34">
      <c r="C241" s="2401"/>
      <c r="D241" s="557"/>
      <c r="E241" s="1463"/>
      <c r="F241" s="2242">
        <v>910505106096</v>
      </c>
      <c r="G241" s="91">
        <v>8721103354204</v>
      </c>
      <c r="H241" s="200" t="s">
        <v>2616</v>
      </c>
      <c r="I241" s="210" t="s">
        <v>2624</v>
      </c>
      <c r="J241" s="744">
        <v>34</v>
      </c>
      <c r="K241" s="1108">
        <v>3700</v>
      </c>
      <c r="L241" s="1911">
        <v>4000</v>
      </c>
      <c r="M241" s="321">
        <v>100000</v>
      </c>
      <c r="N241" s="365">
        <v>5</v>
      </c>
      <c r="O241" s="744"/>
      <c r="P241" s="642">
        <v>3700</v>
      </c>
      <c r="Q241" s="508"/>
      <c r="R241" s="1740" t="s">
        <v>56</v>
      </c>
      <c r="S241" s="744" t="s">
        <v>104</v>
      </c>
      <c r="T241" s="744" t="s">
        <v>3631</v>
      </c>
      <c r="U241" s="744"/>
      <c r="V241" s="744" t="s">
        <v>121</v>
      </c>
      <c r="W241" s="2032" t="s">
        <v>198</v>
      </c>
      <c r="X241" s="2032">
        <v>108</v>
      </c>
      <c r="Y241" s="1911">
        <v>61.8</v>
      </c>
      <c r="Z241" s="1911">
        <v>1135</v>
      </c>
      <c r="AA241" s="1911">
        <v>71.8</v>
      </c>
      <c r="AB241" s="744" t="s">
        <v>113</v>
      </c>
      <c r="AC241" s="343">
        <v>80</v>
      </c>
      <c r="AD241" s="1911"/>
      <c r="AE241" s="320">
        <v>872110335420400</v>
      </c>
      <c r="AF241" s="1911">
        <v>1</v>
      </c>
      <c r="AG241" s="1911" t="s">
        <v>113</v>
      </c>
      <c r="AH241" s="2811">
        <v>14.5</v>
      </c>
    </row>
    <row r="242" spans="3:34">
      <c r="C242" s="2401"/>
      <c r="D242" s="557"/>
      <c r="E242" s="1463"/>
      <c r="F242" s="2242">
        <v>910505106042</v>
      </c>
      <c r="G242" s="210">
        <v>8721103352514</v>
      </c>
      <c r="H242" s="200" t="s">
        <v>2617</v>
      </c>
      <c r="I242" s="210" t="s">
        <v>3220</v>
      </c>
      <c r="J242" s="744">
        <v>24.5</v>
      </c>
      <c r="K242" s="1108">
        <v>3650</v>
      </c>
      <c r="L242" s="1911">
        <v>3000</v>
      </c>
      <c r="M242" s="321">
        <v>100000</v>
      </c>
      <c r="N242" s="365">
        <v>5</v>
      </c>
      <c r="O242" s="744"/>
      <c r="P242" s="642">
        <v>4000</v>
      </c>
      <c r="Q242" s="508"/>
      <c r="R242" s="1740" t="s">
        <v>56</v>
      </c>
      <c r="S242" s="744" t="s">
        <v>104</v>
      </c>
      <c r="T242" s="744" t="s">
        <v>3631</v>
      </c>
      <c r="U242" s="744"/>
      <c r="V242" s="744" t="s">
        <v>147</v>
      </c>
      <c r="W242" s="2032" t="s">
        <v>198</v>
      </c>
      <c r="X242" s="2032">
        <v>148</v>
      </c>
      <c r="Y242" s="1911">
        <v>61.8</v>
      </c>
      <c r="Z242" s="1911">
        <v>1135</v>
      </c>
      <c r="AA242" s="1911">
        <v>71.8</v>
      </c>
      <c r="AB242" s="744" t="s">
        <v>113</v>
      </c>
      <c r="AC242" s="343">
        <v>80</v>
      </c>
      <c r="AD242" s="1911"/>
      <c r="AE242" s="1911">
        <v>872110335251400</v>
      </c>
      <c r="AF242" s="1911">
        <v>1</v>
      </c>
      <c r="AG242" s="1911" t="s">
        <v>113</v>
      </c>
      <c r="AH242" s="2811">
        <v>14.5</v>
      </c>
    </row>
    <row r="243" spans="3:34">
      <c r="C243" s="2401"/>
      <c r="D243" s="557"/>
      <c r="E243" s="1463"/>
      <c r="F243" s="2242">
        <v>910505106041</v>
      </c>
      <c r="G243" s="91">
        <v>8721103352507</v>
      </c>
      <c r="H243" s="200" t="s">
        <v>2618</v>
      </c>
      <c r="I243" s="210" t="s">
        <v>3221</v>
      </c>
      <c r="J243" s="744">
        <v>24.5</v>
      </c>
      <c r="K243" s="1108">
        <v>3650</v>
      </c>
      <c r="L243" s="1911">
        <v>3000</v>
      </c>
      <c r="M243" s="321">
        <v>100000</v>
      </c>
      <c r="N243" s="365">
        <v>5</v>
      </c>
      <c r="O243" s="744"/>
      <c r="P243" s="642">
        <v>4000</v>
      </c>
      <c r="Q243" s="508"/>
      <c r="R243" s="1740" t="s">
        <v>56</v>
      </c>
      <c r="S243" s="744" t="s">
        <v>104</v>
      </c>
      <c r="T243" s="744" t="s">
        <v>3631</v>
      </c>
      <c r="U243" s="744"/>
      <c r="V243" s="744" t="s">
        <v>147</v>
      </c>
      <c r="W243" s="2032" t="s">
        <v>198</v>
      </c>
      <c r="X243" s="2032">
        <v>148</v>
      </c>
      <c r="Y243" s="1911">
        <v>61.8</v>
      </c>
      <c r="Z243" s="1911">
        <v>1135</v>
      </c>
      <c r="AA243" s="1911">
        <v>71.8</v>
      </c>
      <c r="AB243" s="744" t="s">
        <v>113</v>
      </c>
      <c r="AC243" s="343">
        <v>80</v>
      </c>
      <c r="AD243" s="1911"/>
      <c r="AE243" s="320">
        <v>872110335250700</v>
      </c>
      <c r="AF243" s="1911">
        <v>1</v>
      </c>
      <c r="AG243" s="1911" t="s">
        <v>113</v>
      </c>
      <c r="AH243" s="2811">
        <v>14.5</v>
      </c>
    </row>
    <row r="244" spans="3:34">
      <c r="C244" s="2401"/>
      <c r="D244" s="557"/>
      <c r="E244" s="1463"/>
      <c r="F244" s="2242">
        <v>910505105781</v>
      </c>
      <c r="G244" s="91">
        <v>8720169630352</v>
      </c>
      <c r="H244" s="200" t="s">
        <v>2619</v>
      </c>
      <c r="I244" s="210" t="s">
        <v>3220</v>
      </c>
      <c r="J244" s="744">
        <v>24.5</v>
      </c>
      <c r="K244" s="1108">
        <v>3900</v>
      </c>
      <c r="L244" s="1911">
        <v>4000</v>
      </c>
      <c r="M244" s="321">
        <v>100000</v>
      </c>
      <c r="N244" s="365">
        <v>5</v>
      </c>
      <c r="O244" s="744"/>
      <c r="P244" s="642">
        <v>4000</v>
      </c>
      <c r="Q244" s="508"/>
      <c r="R244" s="1740" t="s">
        <v>56</v>
      </c>
      <c r="S244" s="744" t="s">
        <v>104</v>
      </c>
      <c r="T244" s="744" t="s">
        <v>3631</v>
      </c>
      <c r="U244" s="744"/>
      <c r="V244" s="744" t="s">
        <v>121</v>
      </c>
      <c r="W244" s="2032" t="s">
        <v>198</v>
      </c>
      <c r="X244" s="2032">
        <v>159</v>
      </c>
      <c r="Y244" s="1911">
        <v>61.8</v>
      </c>
      <c r="Z244" s="1911">
        <v>1135</v>
      </c>
      <c r="AA244" s="1911">
        <v>71.8</v>
      </c>
      <c r="AB244" s="744" t="s">
        <v>113</v>
      </c>
      <c r="AC244" s="343">
        <v>80</v>
      </c>
      <c r="AD244" s="1911"/>
      <c r="AE244" s="320">
        <v>872016963035200</v>
      </c>
      <c r="AF244" s="1911">
        <v>1</v>
      </c>
      <c r="AG244" s="1911" t="s">
        <v>113</v>
      </c>
      <c r="AH244" s="2811">
        <v>14.5</v>
      </c>
    </row>
    <row r="245" spans="3:34">
      <c r="C245" s="2395"/>
      <c r="D245" s="834"/>
      <c r="E245" s="1483"/>
      <c r="F245" s="53">
        <v>910505105780</v>
      </c>
      <c r="G245" s="201">
        <v>8720169630345</v>
      </c>
      <c r="H245" s="55" t="s">
        <v>2620</v>
      </c>
      <c r="I245" s="55" t="s">
        <v>3221</v>
      </c>
      <c r="J245" s="431">
        <v>24.5</v>
      </c>
      <c r="K245" s="1077">
        <v>3900</v>
      </c>
      <c r="L245" s="273">
        <v>4000</v>
      </c>
      <c r="M245" s="429">
        <v>100000</v>
      </c>
      <c r="N245" s="428">
        <v>5</v>
      </c>
      <c r="O245" s="431"/>
      <c r="P245" s="640">
        <v>4000</v>
      </c>
      <c r="Q245" s="508"/>
      <c r="R245" s="1712" t="s">
        <v>56</v>
      </c>
      <c r="S245" s="431" t="s">
        <v>104</v>
      </c>
      <c r="T245" s="431" t="s">
        <v>3631</v>
      </c>
      <c r="U245" s="431"/>
      <c r="V245" s="431" t="s">
        <v>121</v>
      </c>
      <c r="W245" s="284" t="s">
        <v>198</v>
      </c>
      <c r="X245" s="284">
        <v>159</v>
      </c>
      <c r="Y245" s="273">
        <v>61.8</v>
      </c>
      <c r="Z245" s="273">
        <v>1135</v>
      </c>
      <c r="AA245" s="273">
        <v>71.8</v>
      </c>
      <c r="AB245" s="431" t="s">
        <v>113</v>
      </c>
      <c r="AC245" s="456">
        <v>80</v>
      </c>
      <c r="AD245" s="273"/>
      <c r="AE245" s="1687">
        <v>872016963034500</v>
      </c>
      <c r="AF245" s="273">
        <v>1</v>
      </c>
      <c r="AG245" s="273" t="s">
        <v>113</v>
      </c>
      <c r="AH245" s="2780">
        <v>14.5</v>
      </c>
    </row>
    <row r="246" spans="3:34">
      <c r="C246" s="2471" t="s">
        <v>2766</v>
      </c>
      <c r="D246" s="832" t="s">
        <v>2193</v>
      </c>
      <c r="E246" s="1490"/>
      <c r="F246" s="2242">
        <v>910505103766</v>
      </c>
      <c r="G246" s="91">
        <v>8720169617858</v>
      </c>
      <c r="H246" s="200" t="s">
        <v>2671</v>
      </c>
      <c r="I246" s="210" t="s">
        <v>2669</v>
      </c>
      <c r="J246" s="744"/>
      <c r="K246" s="1108"/>
      <c r="L246" s="1911"/>
      <c r="M246" s="321"/>
      <c r="N246" s="365"/>
      <c r="O246" s="744"/>
      <c r="P246" s="642">
        <v>750</v>
      </c>
      <c r="Q246" s="508"/>
      <c r="R246" s="1740"/>
      <c r="S246" s="744"/>
      <c r="T246" s="744"/>
      <c r="U246" s="744"/>
      <c r="V246" s="744"/>
      <c r="W246" s="2032"/>
      <c r="X246" s="2032"/>
      <c r="Y246" s="1911"/>
      <c r="Z246" s="1911"/>
      <c r="AA246" s="1911"/>
      <c r="AB246" s="744"/>
      <c r="AC246" s="343"/>
      <c r="AD246" s="1911"/>
      <c r="AE246" s="320">
        <v>872016961785800</v>
      </c>
      <c r="AF246" s="1911">
        <v>1</v>
      </c>
      <c r="AG246" s="1911" t="s">
        <v>113</v>
      </c>
      <c r="AH246" s="2811">
        <v>0</v>
      </c>
    </row>
    <row r="247" spans="3:34">
      <c r="C247" s="2395" t="s">
        <v>2766</v>
      </c>
      <c r="D247" s="834" t="s">
        <v>2193</v>
      </c>
      <c r="E247" s="1483"/>
      <c r="F247" s="53">
        <v>910505103765</v>
      </c>
      <c r="G247" s="201">
        <v>8720169617841</v>
      </c>
      <c r="H247" s="55" t="s">
        <v>2672</v>
      </c>
      <c r="I247" s="55" t="s">
        <v>2670</v>
      </c>
      <c r="J247" s="431"/>
      <c r="K247" s="1077"/>
      <c r="L247" s="273"/>
      <c r="M247" s="429"/>
      <c r="N247" s="428"/>
      <c r="O247" s="431"/>
      <c r="P247" s="640">
        <v>750</v>
      </c>
      <c r="Q247" s="508"/>
      <c r="R247" s="1712"/>
      <c r="S247" s="431"/>
      <c r="T247" s="431"/>
      <c r="U247" s="431"/>
      <c r="V247" s="431"/>
      <c r="W247" s="284"/>
      <c r="X247" s="284"/>
      <c r="Y247" s="273"/>
      <c r="Z247" s="273"/>
      <c r="AA247" s="273"/>
      <c r="AB247" s="431"/>
      <c r="AC247" s="456"/>
      <c r="AD247" s="273"/>
      <c r="AE247" s="1687">
        <v>872016961784100</v>
      </c>
      <c r="AF247" s="273">
        <v>1</v>
      </c>
      <c r="AG247" s="273" t="s">
        <v>113</v>
      </c>
      <c r="AH247" s="2780">
        <v>0</v>
      </c>
    </row>
    <row r="248" spans="3:34">
      <c r="C248" s="2471" t="s">
        <v>2766</v>
      </c>
      <c r="D248" s="832" t="s">
        <v>2193</v>
      </c>
      <c r="E248" s="1490" t="s">
        <v>2769</v>
      </c>
      <c r="F248" s="2241">
        <v>911401881981</v>
      </c>
      <c r="G248" s="1171">
        <v>8719514512337</v>
      </c>
      <c r="H248" s="1009" t="s">
        <v>729</v>
      </c>
      <c r="I248" s="1009" t="s">
        <v>730</v>
      </c>
      <c r="J248" s="991" t="s">
        <v>2478</v>
      </c>
      <c r="K248" s="992" t="s">
        <v>2511</v>
      </c>
      <c r="L248" s="1010">
        <v>4000</v>
      </c>
      <c r="M248" s="992">
        <v>50000</v>
      </c>
      <c r="N248" s="1012">
        <v>5</v>
      </c>
      <c r="O248" s="1006"/>
      <c r="P248" s="1318">
        <v>2800</v>
      </c>
      <c r="Q248" s="508"/>
      <c r="R248" s="1739" t="s">
        <v>56</v>
      </c>
      <c r="S248" s="1006" t="s">
        <v>3033</v>
      </c>
      <c r="T248" s="1006" t="s">
        <v>3631</v>
      </c>
      <c r="U248" s="1006"/>
      <c r="V248" s="1006" t="s">
        <v>121</v>
      </c>
      <c r="W248" s="993" t="s">
        <v>198</v>
      </c>
      <c r="X248" s="993">
        <v>138</v>
      </c>
      <c r="Y248" s="1010">
        <v>200</v>
      </c>
      <c r="Z248" s="1010">
        <v>1200</v>
      </c>
      <c r="AA248" s="1010">
        <v>68.5</v>
      </c>
      <c r="AB248" s="1006" t="s">
        <v>133</v>
      </c>
      <c r="AC248" s="928" t="s">
        <v>3079</v>
      </c>
      <c r="AD248" s="1010"/>
      <c r="AE248" s="2564">
        <v>871951451233700</v>
      </c>
      <c r="AF248" s="1010">
        <v>1</v>
      </c>
      <c r="AG248" s="1010" t="s">
        <v>113</v>
      </c>
      <c r="AH248" s="2810">
        <v>14.5</v>
      </c>
    </row>
    <row r="249" spans="3:34">
      <c r="C249" s="2401" t="s">
        <v>2766</v>
      </c>
      <c r="D249" s="557" t="s">
        <v>2193</v>
      </c>
      <c r="E249" s="1463" t="s">
        <v>2769</v>
      </c>
      <c r="F249" s="42">
        <v>911401841687</v>
      </c>
      <c r="G249" s="716">
        <v>8720169764217</v>
      </c>
      <c r="H249" s="68" t="s">
        <v>2327</v>
      </c>
      <c r="I249" s="68" t="s">
        <v>726</v>
      </c>
      <c r="J249" s="323" t="s">
        <v>2482</v>
      </c>
      <c r="K249" s="286" t="s">
        <v>2410</v>
      </c>
      <c r="L249" s="282">
        <v>4000</v>
      </c>
      <c r="M249" s="286">
        <v>100000</v>
      </c>
      <c r="N249" s="271">
        <v>5</v>
      </c>
      <c r="O249" s="323"/>
      <c r="P249" s="1320">
        <v>2650</v>
      </c>
      <c r="Q249" s="508"/>
      <c r="R249" s="1714" t="s">
        <v>56</v>
      </c>
      <c r="S249" s="323" t="s">
        <v>3033</v>
      </c>
      <c r="T249" s="323" t="s">
        <v>3631</v>
      </c>
      <c r="U249" s="323"/>
      <c r="V249" s="323" t="s">
        <v>121</v>
      </c>
      <c r="W249" s="283" t="s">
        <v>198</v>
      </c>
      <c r="X249" s="283">
        <v>155</v>
      </c>
      <c r="Y249" s="282">
        <v>200</v>
      </c>
      <c r="Z249" s="282">
        <v>1200</v>
      </c>
      <c r="AA249" s="282">
        <v>53</v>
      </c>
      <c r="AB249" s="323" t="s">
        <v>113</v>
      </c>
      <c r="AC249" s="291" t="s">
        <v>3079</v>
      </c>
      <c r="AD249" s="282"/>
      <c r="AE249" s="2557">
        <v>872016976421799</v>
      </c>
      <c r="AF249" s="282">
        <v>1</v>
      </c>
      <c r="AG249" s="282" t="s">
        <v>113</v>
      </c>
      <c r="AH249" s="2781">
        <v>14.5</v>
      </c>
    </row>
    <row r="250" spans="3:34">
      <c r="C250" s="2401" t="s">
        <v>2766</v>
      </c>
      <c r="D250" s="557" t="s">
        <v>2193</v>
      </c>
      <c r="E250" s="1463" t="s">
        <v>2769</v>
      </c>
      <c r="F250" s="42">
        <v>911401841787</v>
      </c>
      <c r="G250" s="716">
        <v>8720169764224</v>
      </c>
      <c r="H250" s="68" t="s">
        <v>2325</v>
      </c>
      <c r="I250" s="68" t="s">
        <v>728</v>
      </c>
      <c r="J250" s="324" t="s">
        <v>2482</v>
      </c>
      <c r="K250" s="286" t="s">
        <v>2410</v>
      </c>
      <c r="L250" s="282">
        <v>4000</v>
      </c>
      <c r="M250" s="286">
        <v>100000</v>
      </c>
      <c r="N250" s="331">
        <v>5</v>
      </c>
      <c r="O250" s="323"/>
      <c r="P250" s="1320">
        <v>2950</v>
      </c>
      <c r="Q250" s="508"/>
      <c r="R250" s="1714" t="s">
        <v>56</v>
      </c>
      <c r="S250" s="323" t="s">
        <v>3033</v>
      </c>
      <c r="T250" s="323" t="s">
        <v>3631</v>
      </c>
      <c r="U250" s="323"/>
      <c r="V250" s="323" t="s">
        <v>121</v>
      </c>
      <c r="W250" s="283" t="s">
        <v>198</v>
      </c>
      <c r="X250" s="283">
        <v>155</v>
      </c>
      <c r="Y250" s="282">
        <v>200</v>
      </c>
      <c r="Z250" s="282">
        <v>1200</v>
      </c>
      <c r="AA250" s="282">
        <v>53</v>
      </c>
      <c r="AB250" s="323" t="s">
        <v>113</v>
      </c>
      <c r="AC250" s="305" t="s">
        <v>3079</v>
      </c>
      <c r="AD250" s="282"/>
      <c r="AE250" s="2557">
        <v>872016976422499</v>
      </c>
      <c r="AF250" s="282">
        <v>1</v>
      </c>
      <c r="AG250" s="282" t="s">
        <v>113</v>
      </c>
      <c r="AH250" s="2781">
        <v>14.5</v>
      </c>
    </row>
    <row r="251" spans="3:34">
      <c r="C251" s="2401" t="s">
        <v>2766</v>
      </c>
      <c r="D251" s="557" t="s">
        <v>2193</v>
      </c>
      <c r="E251" s="1463" t="s">
        <v>2769</v>
      </c>
      <c r="F251" s="42">
        <v>911401841887</v>
      </c>
      <c r="G251" s="716">
        <v>8720169764231</v>
      </c>
      <c r="H251" s="68" t="s">
        <v>2328</v>
      </c>
      <c r="I251" s="68" t="s">
        <v>2744</v>
      </c>
      <c r="J251" s="323" t="s">
        <v>2482</v>
      </c>
      <c r="K251" s="272" t="s">
        <v>2411</v>
      </c>
      <c r="L251" s="282">
        <v>3000</v>
      </c>
      <c r="M251" s="286">
        <v>100000</v>
      </c>
      <c r="N251" s="271">
        <v>5</v>
      </c>
      <c r="O251" s="323"/>
      <c r="P251" s="1320">
        <v>3250</v>
      </c>
      <c r="Q251" s="508"/>
      <c r="R251" s="1714" t="s">
        <v>56</v>
      </c>
      <c r="S251" s="323" t="s">
        <v>3033</v>
      </c>
      <c r="T251" s="323" t="s">
        <v>3631</v>
      </c>
      <c r="U251" s="323"/>
      <c r="V251" s="323" t="s">
        <v>147</v>
      </c>
      <c r="W251" s="283" t="s">
        <v>198</v>
      </c>
      <c r="X251" s="283">
        <v>148</v>
      </c>
      <c r="Y251" s="282">
        <v>200</v>
      </c>
      <c r="Z251" s="282">
        <v>1200</v>
      </c>
      <c r="AA251" s="282">
        <v>53</v>
      </c>
      <c r="AB251" s="323" t="s">
        <v>133</v>
      </c>
      <c r="AC251" s="291" t="s">
        <v>3079</v>
      </c>
      <c r="AD251" s="282"/>
      <c r="AE251" s="2557">
        <v>872016976423199</v>
      </c>
      <c r="AF251" s="282">
        <v>1</v>
      </c>
      <c r="AG251" s="282" t="s">
        <v>113</v>
      </c>
      <c r="AH251" s="2781">
        <v>14.5</v>
      </c>
    </row>
    <row r="252" spans="3:34">
      <c r="C252" s="2401" t="s">
        <v>2766</v>
      </c>
      <c r="D252" s="557" t="s">
        <v>2193</v>
      </c>
      <c r="E252" s="1463" t="s">
        <v>2769</v>
      </c>
      <c r="F252" s="42">
        <v>911401841987</v>
      </c>
      <c r="G252" s="716">
        <v>8720169764248</v>
      </c>
      <c r="H252" s="68" t="s">
        <v>2326</v>
      </c>
      <c r="I252" s="68" t="s">
        <v>2744</v>
      </c>
      <c r="J252" s="323" t="s">
        <v>2482</v>
      </c>
      <c r="K252" s="286" t="s">
        <v>2410</v>
      </c>
      <c r="L252" s="282">
        <v>4000</v>
      </c>
      <c r="M252" s="286">
        <v>100000</v>
      </c>
      <c r="N252" s="331">
        <v>5</v>
      </c>
      <c r="O252" s="323"/>
      <c r="P252" s="1320">
        <v>3250</v>
      </c>
      <c r="Q252" s="508"/>
      <c r="R252" s="1714" t="s">
        <v>56</v>
      </c>
      <c r="S252" s="323" t="s">
        <v>3033</v>
      </c>
      <c r="T252" s="323" t="s">
        <v>3631</v>
      </c>
      <c r="U252" s="323"/>
      <c r="V252" s="323" t="s">
        <v>121</v>
      </c>
      <c r="W252" s="283" t="s">
        <v>198</v>
      </c>
      <c r="X252" s="283">
        <v>155</v>
      </c>
      <c r="Y252" s="282">
        <v>200</v>
      </c>
      <c r="Z252" s="282">
        <v>1200</v>
      </c>
      <c r="AA252" s="282">
        <v>53</v>
      </c>
      <c r="AB252" s="323" t="s">
        <v>133</v>
      </c>
      <c r="AC252" s="305" t="s">
        <v>3079</v>
      </c>
      <c r="AD252" s="282"/>
      <c r="AE252" s="2557">
        <v>872016976424899</v>
      </c>
      <c r="AF252" s="282">
        <v>1</v>
      </c>
      <c r="AG252" s="282" t="s">
        <v>113</v>
      </c>
      <c r="AH252" s="2781">
        <v>14.5</v>
      </c>
    </row>
    <row r="253" spans="3:34">
      <c r="C253" s="2401" t="s">
        <v>2766</v>
      </c>
      <c r="D253" s="557" t="s">
        <v>2193</v>
      </c>
      <c r="E253" s="1463" t="s">
        <v>2769</v>
      </c>
      <c r="F253" s="42">
        <v>911401842387</v>
      </c>
      <c r="G253" s="716">
        <v>8720169764286</v>
      </c>
      <c r="H253" s="68" t="s">
        <v>2343</v>
      </c>
      <c r="I253" s="68" t="s">
        <v>728</v>
      </c>
      <c r="J253" s="323" t="s">
        <v>2489</v>
      </c>
      <c r="K253" s="286" t="s">
        <v>2413</v>
      </c>
      <c r="L253" s="282">
        <v>3000</v>
      </c>
      <c r="M253" s="286">
        <v>100000</v>
      </c>
      <c r="N253" s="331">
        <v>5</v>
      </c>
      <c r="O253" s="323"/>
      <c r="P253" s="1320">
        <v>3850</v>
      </c>
      <c r="Q253" s="508"/>
      <c r="R253" s="1714" t="s">
        <v>56</v>
      </c>
      <c r="S253" s="323" t="s">
        <v>3033</v>
      </c>
      <c r="T253" s="323" t="s">
        <v>3632</v>
      </c>
      <c r="U253" s="323"/>
      <c r="V253" s="323" t="s">
        <v>147</v>
      </c>
      <c r="W253" s="283" t="s">
        <v>198</v>
      </c>
      <c r="X253" s="283">
        <v>168</v>
      </c>
      <c r="Y253" s="282">
        <v>200</v>
      </c>
      <c r="Z253" s="282">
        <v>1570</v>
      </c>
      <c r="AA253" s="282">
        <v>53</v>
      </c>
      <c r="AB253" s="323" t="s">
        <v>113</v>
      </c>
      <c r="AC253" s="305" t="s">
        <v>3079</v>
      </c>
      <c r="AD253" s="282"/>
      <c r="AE253" s="2557">
        <v>872016976428699</v>
      </c>
      <c r="AF253" s="282">
        <v>1</v>
      </c>
      <c r="AG253" s="282" t="s">
        <v>113</v>
      </c>
      <c r="AH253" s="2781">
        <v>14.5</v>
      </c>
    </row>
    <row r="254" spans="3:34">
      <c r="C254" s="2401" t="s">
        <v>2766</v>
      </c>
      <c r="D254" s="557" t="s">
        <v>2193</v>
      </c>
      <c r="E254" s="1463" t="s">
        <v>2769</v>
      </c>
      <c r="F254" s="42">
        <v>911401842287</v>
      </c>
      <c r="G254" s="716">
        <v>8720169764279</v>
      </c>
      <c r="H254" s="68" t="s">
        <v>2345</v>
      </c>
      <c r="I254" s="68" t="s">
        <v>728</v>
      </c>
      <c r="J254" s="323" t="s">
        <v>2489</v>
      </c>
      <c r="K254" s="286" t="s">
        <v>2414</v>
      </c>
      <c r="L254" s="282">
        <v>4000</v>
      </c>
      <c r="M254" s="286">
        <v>100000</v>
      </c>
      <c r="N254" s="331">
        <v>5</v>
      </c>
      <c r="O254" s="323"/>
      <c r="P254" s="1319">
        <v>3850</v>
      </c>
      <c r="Q254" s="508"/>
      <c r="R254" s="1714" t="s">
        <v>56</v>
      </c>
      <c r="S254" s="323" t="s">
        <v>3033</v>
      </c>
      <c r="T254" s="323" t="s">
        <v>3632</v>
      </c>
      <c r="U254" s="323"/>
      <c r="V254" s="323" t="s">
        <v>121</v>
      </c>
      <c r="W254" s="283" t="s">
        <v>198</v>
      </c>
      <c r="X254" s="283">
        <v>176</v>
      </c>
      <c r="Y254" s="282">
        <v>200</v>
      </c>
      <c r="Z254" s="282">
        <v>1570</v>
      </c>
      <c r="AA254" s="282">
        <v>53</v>
      </c>
      <c r="AB254" s="323" t="s">
        <v>113</v>
      </c>
      <c r="AC254" s="305" t="s">
        <v>3079</v>
      </c>
      <c r="AD254" s="282"/>
      <c r="AE254" s="2557">
        <v>872016976427999</v>
      </c>
      <c r="AF254" s="282">
        <v>1</v>
      </c>
      <c r="AG254" s="282" t="s">
        <v>113</v>
      </c>
      <c r="AH254" s="2781">
        <v>14.5</v>
      </c>
    </row>
    <row r="255" spans="3:34">
      <c r="C255" s="2401" t="s">
        <v>2766</v>
      </c>
      <c r="D255" s="557" t="s">
        <v>2193</v>
      </c>
      <c r="E255" s="1463" t="s">
        <v>2769</v>
      </c>
      <c r="F255" s="42">
        <v>911401842587</v>
      </c>
      <c r="G255" s="716">
        <v>8720169764309</v>
      </c>
      <c r="H255" s="68" t="s">
        <v>2344</v>
      </c>
      <c r="I255" s="68" t="s">
        <v>731</v>
      </c>
      <c r="J255" s="323" t="s">
        <v>2489</v>
      </c>
      <c r="K255" s="286" t="s">
        <v>2413</v>
      </c>
      <c r="L255" s="282">
        <v>3000</v>
      </c>
      <c r="M255" s="286">
        <v>100000</v>
      </c>
      <c r="N255" s="271">
        <v>5</v>
      </c>
      <c r="O255" s="323"/>
      <c r="P255" s="1319">
        <v>4450</v>
      </c>
      <c r="Q255" s="508"/>
      <c r="R255" s="1714" t="s">
        <v>56</v>
      </c>
      <c r="S255" s="323" t="s">
        <v>3033</v>
      </c>
      <c r="T255" s="323" t="s">
        <v>3632</v>
      </c>
      <c r="U255" s="323"/>
      <c r="V255" s="323" t="s">
        <v>147</v>
      </c>
      <c r="W255" s="283" t="s">
        <v>198</v>
      </c>
      <c r="X255" s="283">
        <v>168</v>
      </c>
      <c r="Y255" s="282">
        <v>200</v>
      </c>
      <c r="Z255" s="282">
        <v>1570</v>
      </c>
      <c r="AA255" s="282">
        <v>53</v>
      </c>
      <c r="AB255" s="323" t="s">
        <v>133</v>
      </c>
      <c r="AC255" s="291" t="s">
        <v>3079</v>
      </c>
      <c r="AD255" s="282"/>
      <c r="AE255" s="2557">
        <v>872016976430999</v>
      </c>
      <c r="AF255" s="282">
        <v>1</v>
      </c>
      <c r="AG255" s="282" t="s">
        <v>113</v>
      </c>
      <c r="AH255" s="2781">
        <v>14.5</v>
      </c>
    </row>
    <row r="256" spans="3:34">
      <c r="C256" s="2395" t="s">
        <v>2766</v>
      </c>
      <c r="D256" s="834" t="s">
        <v>2193</v>
      </c>
      <c r="E256" s="1483" t="s">
        <v>2769</v>
      </c>
      <c r="F256" s="59">
        <v>911401842487</v>
      </c>
      <c r="G256" s="717">
        <v>8720169764293</v>
      </c>
      <c r="H256" s="47" t="s">
        <v>2346</v>
      </c>
      <c r="I256" s="47" t="s">
        <v>731</v>
      </c>
      <c r="J256" s="431" t="s">
        <v>2489</v>
      </c>
      <c r="K256" s="274" t="s">
        <v>2414</v>
      </c>
      <c r="L256" s="273">
        <v>4000</v>
      </c>
      <c r="M256" s="274">
        <v>100000</v>
      </c>
      <c r="N256" s="273">
        <v>5</v>
      </c>
      <c r="O256" s="431"/>
      <c r="P256" s="1321">
        <v>4450</v>
      </c>
      <c r="Q256" s="508"/>
      <c r="R256" s="1712" t="s">
        <v>56</v>
      </c>
      <c r="S256" s="431" t="s">
        <v>3033</v>
      </c>
      <c r="T256" s="431" t="s">
        <v>3632</v>
      </c>
      <c r="U256" s="431"/>
      <c r="V256" s="431" t="s">
        <v>121</v>
      </c>
      <c r="W256" s="284" t="s">
        <v>198</v>
      </c>
      <c r="X256" s="284">
        <v>176</v>
      </c>
      <c r="Y256" s="273">
        <v>200</v>
      </c>
      <c r="Z256" s="273">
        <v>1570</v>
      </c>
      <c r="AA256" s="273">
        <v>53</v>
      </c>
      <c r="AB256" s="431" t="s">
        <v>133</v>
      </c>
      <c r="AC256" s="284" t="s">
        <v>3079</v>
      </c>
      <c r="AD256" s="273"/>
      <c r="AE256" s="2559">
        <v>872016976429399</v>
      </c>
      <c r="AF256" s="273">
        <v>1</v>
      </c>
      <c r="AG256" s="273" t="s">
        <v>113</v>
      </c>
      <c r="AH256" s="2780">
        <v>14.5</v>
      </c>
    </row>
    <row r="257" spans="3:34">
      <c r="C257" s="2471" t="s">
        <v>2766</v>
      </c>
      <c r="D257" s="832" t="s">
        <v>2193</v>
      </c>
      <c r="E257" s="1490" t="s">
        <v>2769</v>
      </c>
      <c r="F257" s="130">
        <v>911401841185</v>
      </c>
      <c r="G257" s="224">
        <v>8720169510135</v>
      </c>
      <c r="H257" s="30" t="s">
        <v>2083</v>
      </c>
      <c r="I257" s="30" t="s">
        <v>2220</v>
      </c>
      <c r="J257" s="323">
        <v>34</v>
      </c>
      <c r="K257" s="1090">
        <v>4800</v>
      </c>
      <c r="L257" s="282">
        <v>4000</v>
      </c>
      <c r="M257" s="388">
        <v>50000</v>
      </c>
      <c r="N257" s="364">
        <v>5</v>
      </c>
      <c r="O257" s="323"/>
      <c r="P257" s="642">
        <v>2400</v>
      </c>
      <c r="Q257" s="508"/>
      <c r="R257" s="1714" t="s">
        <v>56</v>
      </c>
      <c r="S257" s="323" t="s">
        <v>3033</v>
      </c>
      <c r="T257" s="323" t="s">
        <v>3631</v>
      </c>
      <c r="U257" s="323"/>
      <c r="V257" s="323" t="s">
        <v>121</v>
      </c>
      <c r="W257" s="283" t="s">
        <v>198</v>
      </c>
      <c r="X257" s="283">
        <v>141</v>
      </c>
      <c r="Y257" s="282">
        <v>163</v>
      </c>
      <c r="Z257" s="282">
        <v>1160</v>
      </c>
      <c r="AA257" s="282">
        <v>67</v>
      </c>
      <c r="AB257" s="323" t="s">
        <v>113</v>
      </c>
      <c r="AC257" s="342" t="s">
        <v>3079</v>
      </c>
      <c r="AD257" s="282"/>
      <c r="AE257" s="831">
        <v>872016951013599</v>
      </c>
      <c r="AF257" s="282">
        <v>1</v>
      </c>
      <c r="AG257" s="282" t="s">
        <v>113</v>
      </c>
      <c r="AH257" s="2781">
        <v>14.5</v>
      </c>
    </row>
    <row r="258" spans="3:34">
      <c r="C258" s="2401" t="s">
        <v>2766</v>
      </c>
      <c r="D258" s="557" t="s">
        <v>2193</v>
      </c>
      <c r="E258" s="1463" t="s">
        <v>2769</v>
      </c>
      <c r="F258" s="130">
        <v>911401841285</v>
      </c>
      <c r="G258" s="224">
        <v>8720169510142</v>
      </c>
      <c r="H258" s="30" t="s">
        <v>2084</v>
      </c>
      <c r="I258" s="30" t="s">
        <v>2220</v>
      </c>
      <c r="J258" s="324">
        <v>43</v>
      </c>
      <c r="K258" s="1090">
        <v>6000</v>
      </c>
      <c r="L258" s="282">
        <v>4000</v>
      </c>
      <c r="M258" s="388">
        <v>50000</v>
      </c>
      <c r="N258" s="340">
        <v>5</v>
      </c>
      <c r="O258" s="323"/>
      <c r="P258" s="642">
        <v>2900</v>
      </c>
      <c r="Q258" s="508"/>
      <c r="R258" s="1714" t="s">
        <v>56</v>
      </c>
      <c r="S258" s="323" t="s">
        <v>3033</v>
      </c>
      <c r="T258" s="323" t="s">
        <v>3631</v>
      </c>
      <c r="U258" s="323"/>
      <c r="V258" s="323" t="s">
        <v>121</v>
      </c>
      <c r="W258" s="283" t="s">
        <v>198</v>
      </c>
      <c r="X258" s="283">
        <v>139</v>
      </c>
      <c r="Y258" s="282">
        <v>163</v>
      </c>
      <c r="Z258" s="282">
        <v>1440</v>
      </c>
      <c r="AA258" s="282">
        <v>67</v>
      </c>
      <c r="AB258" s="323" t="s">
        <v>113</v>
      </c>
      <c r="AC258" s="341" t="s">
        <v>3079</v>
      </c>
      <c r="AD258" s="282"/>
      <c r="AE258" s="831">
        <v>872016951014299</v>
      </c>
      <c r="AF258" s="282">
        <v>1</v>
      </c>
      <c r="AG258" s="282" t="s">
        <v>113</v>
      </c>
      <c r="AH258" s="2781">
        <v>14.5</v>
      </c>
    </row>
    <row r="259" spans="3:34">
      <c r="C259" s="2401" t="s">
        <v>2766</v>
      </c>
      <c r="D259" s="557" t="s">
        <v>2193</v>
      </c>
      <c r="E259" s="1463" t="s">
        <v>2769</v>
      </c>
      <c r="F259" s="130">
        <v>911401841385</v>
      </c>
      <c r="G259" s="224">
        <v>8720169510159</v>
      </c>
      <c r="H259" s="30" t="s">
        <v>2085</v>
      </c>
      <c r="I259" s="30" t="s">
        <v>2490</v>
      </c>
      <c r="J259" s="324" t="s">
        <v>2491</v>
      </c>
      <c r="K259" s="1090" t="s">
        <v>2512</v>
      </c>
      <c r="L259" s="282" t="s">
        <v>3699</v>
      </c>
      <c r="M259" s="338">
        <v>50000</v>
      </c>
      <c r="N259" s="340">
        <v>5</v>
      </c>
      <c r="O259" s="323"/>
      <c r="P259" s="642">
        <v>2300</v>
      </c>
      <c r="Q259" s="508"/>
      <c r="R259" s="1714" t="s">
        <v>56</v>
      </c>
      <c r="S259" s="323" t="s">
        <v>3033</v>
      </c>
      <c r="T259" s="323" t="s">
        <v>3634</v>
      </c>
      <c r="U259" s="323"/>
      <c r="V259" s="323" t="s">
        <v>3002</v>
      </c>
      <c r="W259" s="283" t="s">
        <v>198</v>
      </c>
      <c r="X259" s="283">
        <v>130</v>
      </c>
      <c r="Y259" s="282">
        <v>163</v>
      </c>
      <c r="Z259" s="282">
        <v>602</v>
      </c>
      <c r="AA259" s="282">
        <v>67</v>
      </c>
      <c r="AB259" s="323" t="s">
        <v>113</v>
      </c>
      <c r="AC259" s="341" t="s">
        <v>3079</v>
      </c>
      <c r="AD259" s="282"/>
      <c r="AE259" s="831">
        <v>872016951015999</v>
      </c>
      <c r="AF259" s="282">
        <v>1</v>
      </c>
      <c r="AG259" s="282" t="s">
        <v>113</v>
      </c>
      <c r="AH259" s="2781">
        <v>14.5</v>
      </c>
    </row>
    <row r="260" spans="3:34">
      <c r="C260" s="2401" t="s">
        <v>2766</v>
      </c>
      <c r="D260" s="557" t="s">
        <v>2193</v>
      </c>
      <c r="E260" s="1463" t="s">
        <v>2769</v>
      </c>
      <c r="F260" s="130">
        <v>911401841485</v>
      </c>
      <c r="G260" s="224">
        <v>8720169510166</v>
      </c>
      <c r="H260" s="30" t="s">
        <v>2086</v>
      </c>
      <c r="I260" s="30" t="s">
        <v>2490</v>
      </c>
      <c r="J260" s="324" t="s">
        <v>2492</v>
      </c>
      <c r="K260" s="1090" t="s">
        <v>2513</v>
      </c>
      <c r="L260" s="282" t="s">
        <v>3699</v>
      </c>
      <c r="M260" s="388">
        <v>50000</v>
      </c>
      <c r="N260" s="340">
        <v>5</v>
      </c>
      <c r="O260" s="323"/>
      <c r="P260" s="642">
        <v>2700</v>
      </c>
      <c r="Q260" s="508"/>
      <c r="R260" s="1714" t="s">
        <v>56</v>
      </c>
      <c r="S260" s="323" t="s">
        <v>3033</v>
      </c>
      <c r="T260" s="323" t="s">
        <v>3631</v>
      </c>
      <c r="U260" s="323"/>
      <c r="V260" s="323" t="s">
        <v>3002</v>
      </c>
      <c r="W260" s="283" t="s">
        <v>198</v>
      </c>
      <c r="X260" s="283">
        <v>141</v>
      </c>
      <c r="Y260" s="282">
        <v>163</v>
      </c>
      <c r="Z260" s="282">
        <v>1160</v>
      </c>
      <c r="AA260" s="282">
        <v>67</v>
      </c>
      <c r="AB260" s="323" t="s">
        <v>113</v>
      </c>
      <c r="AC260" s="341" t="s">
        <v>3079</v>
      </c>
      <c r="AD260" s="282"/>
      <c r="AE260" s="831">
        <v>872016951016699</v>
      </c>
      <c r="AF260" s="282">
        <v>1</v>
      </c>
      <c r="AG260" s="282" t="s">
        <v>113</v>
      </c>
      <c r="AH260" s="2781">
        <v>14.5</v>
      </c>
    </row>
    <row r="261" spans="3:34">
      <c r="C261" s="2401" t="s">
        <v>2766</v>
      </c>
      <c r="D261" s="557" t="s">
        <v>2193</v>
      </c>
      <c r="E261" s="1463" t="s">
        <v>2769</v>
      </c>
      <c r="F261" s="130">
        <v>911401803587</v>
      </c>
      <c r="G261" s="224">
        <v>8720169750739</v>
      </c>
      <c r="H261" s="30" t="s">
        <v>2087</v>
      </c>
      <c r="I261" s="30" t="s">
        <v>2745</v>
      </c>
      <c r="J261" s="324" t="s">
        <v>2493</v>
      </c>
      <c r="K261" s="1090" t="s">
        <v>2415</v>
      </c>
      <c r="L261" s="282" t="s">
        <v>3699</v>
      </c>
      <c r="M261" s="338">
        <v>50000</v>
      </c>
      <c r="N261" s="340">
        <v>5</v>
      </c>
      <c r="O261" s="323"/>
      <c r="P261" s="642">
        <v>4850</v>
      </c>
      <c r="Q261" s="508"/>
      <c r="R261" s="1714" t="s">
        <v>56</v>
      </c>
      <c r="S261" s="323" t="s">
        <v>3033</v>
      </c>
      <c r="T261" s="323" t="s">
        <v>3631</v>
      </c>
      <c r="U261" s="323"/>
      <c r="V261" s="323" t="s">
        <v>3002</v>
      </c>
      <c r="W261" s="283" t="s">
        <v>198</v>
      </c>
      <c r="X261" s="283">
        <v>139</v>
      </c>
      <c r="Y261" s="282">
        <v>163</v>
      </c>
      <c r="Z261" s="282">
        <v>1160</v>
      </c>
      <c r="AA261" s="282">
        <v>67</v>
      </c>
      <c r="AB261" s="323" t="s">
        <v>133</v>
      </c>
      <c r="AC261" s="341" t="s">
        <v>3079</v>
      </c>
      <c r="AD261" s="282"/>
      <c r="AE261" s="831">
        <v>872016975073999</v>
      </c>
      <c r="AF261" s="282">
        <v>1</v>
      </c>
      <c r="AG261" s="282" t="s">
        <v>113</v>
      </c>
      <c r="AH261" s="2781">
        <v>14.5</v>
      </c>
    </row>
    <row r="262" spans="3:34">
      <c r="C262" s="2395" t="s">
        <v>2766</v>
      </c>
      <c r="D262" s="834" t="s">
        <v>2193</v>
      </c>
      <c r="E262" s="1483" t="s">
        <v>2769</v>
      </c>
      <c r="F262" s="53">
        <v>911401803687</v>
      </c>
      <c r="G262" s="201">
        <v>8720169750746</v>
      </c>
      <c r="H262" s="55" t="s">
        <v>2081</v>
      </c>
      <c r="I262" s="55" t="s">
        <v>2745</v>
      </c>
      <c r="J262" s="431" t="s">
        <v>2494</v>
      </c>
      <c r="K262" s="1077" t="s">
        <v>2416</v>
      </c>
      <c r="L262" s="273" t="s">
        <v>3699</v>
      </c>
      <c r="M262" s="429">
        <v>50000</v>
      </c>
      <c r="N262" s="428">
        <v>5</v>
      </c>
      <c r="O262" s="431"/>
      <c r="P262" s="640">
        <v>5400</v>
      </c>
      <c r="Q262" s="508"/>
      <c r="R262" s="1712" t="s">
        <v>56</v>
      </c>
      <c r="S262" s="431" t="s">
        <v>3033</v>
      </c>
      <c r="T262" s="431" t="s">
        <v>3631</v>
      </c>
      <c r="U262" s="431"/>
      <c r="V262" s="431" t="s">
        <v>3002</v>
      </c>
      <c r="W262" s="284" t="s">
        <v>198</v>
      </c>
      <c r="X262" s="284">
        <v>137</v>
      </c>
      <c r="Y262" s="273">
        <v>163</v>
      </c>
      <c r="Z262" s="273">
        <v>1440</v>
      </c>
      <c r="AA262" s="273">
        <v>67</v>
      </c>
      <c r="AB262" s="431" t="s">
        <v>133</v>
      </c>
      <c r="AC262" s="456" t="s">
        <v>3079</v>
      </c>
      <c r="AD262" s="273"/>
      <c r="AE262" s="1687">
        <v>872016975074699</v>
      </c>
      <c r="AF262" s="273">
        <v>1</v>
      </c>
      <c r="AG262" s="273" t="s">
        <v>113</v>
      </c>
      <c r="AH262" s="2780">
        <v>14.5</v>
      </c>
    </row>
    <row r="263" spans="3:34">
      <c r="C263" s="2395" t="s">
        <v>2766</v>
      </c>
      <c r="D263" s="834" t="s">
        <v>2193</v>
      </c>
      <c r="E263" s="1483"/>
      <c r="F263" s="2240">
        <v>911401856685</v>
      </c>
      <c r="G263" s="606">
        <v>8720169513228</v>
      </c>
      <c r="H263" s="901" t="s">
        <v>722</v>
      </c>
      <c r="I263" s="260" t="s">
        <v>3000</v>
      </c>
      <c r="J263" s="432"/>
      <c r="K263" s="429"/>
      <c r="L263" s="428"/>
      <c r="M263" s="2488"/>
      <c r="N263" s="924">
        <v>2</v>
      </c>
      <c r="O263" s="432"/>
      <c r="P263" s="1321">
        <v>85</v>
      </c>
      <c r="Q263" s="508"/>
      <c r="R263" s="1717"/>
      <c r="S263" s="432"/>
      <c r="T263" s="432"/>
      <c r="U263" s="432"/>
      <c r="V263" s="432"/>
      <c r="W263" s="456"/>
      <c r="X263" s="456"/>
      <c r="Y263" s="428"/>
      <c r="Z263" s="428"/>
      <c r="AA263" s="428"/>
      <c r="AB263" s="432"/>
      <c r="AC263" s="924"/>
      <c r="AD263" s="428"/>
      <c r="AE263" s="2563">
        <v>872016951322899</v>
      </c>
      <c r="AF263" s="428">
        <v>1</v>
      </c>
      <c r="AG263" s="428" t="s">
        <v>113</v>
      </c>
      <c r="AH263" s="2786">
        <v>0</v>
      </c>
    </row>
    <row r="264" spans="3:34">
      <c r="C264" s="2394" t="s">
        <v>2766</v>
      </c>
      <c r="D264" s="1461" t="s">
        <v>2193</v>
      </c>
      <c r="E264" s="1462" t="s">
        <v>2769</v>
      </c>
      <c r="F264" s="56">
        <v>911401843787</v>
      </c>
      <c r="G264" s="197">
        <v>8720169764705</v>
      </c>
      <c r="H264" s="29" t="s">
        <v>2544</v>
      </c>
      <c r="I264" s="748" t="s">
        <v>2678</v>
      </c>
      <c r="J264" s="1493" t="s">
        <v>2488</v>
      </c>
      <c r="K264" s="1494" t="s">
        <v>2412</v>
      </c>
      <c r="L264" s="1910">
        <v>4000</v>
      </c>
      <c r="M264" s="1494">
        <v>75000</v>
      </c>
      <c r="N264" s="506">
        <v>5</v>
      </c>
      <c r="O264" s="1203"/>
      <c r="P264" s="1322">
        <v>1950</v>
      </c>
      <c r="Q264" s="508"/>
      <c r="R264" s="1737" t="s">
        <v>48</v>
      </c>
      <c r="S264" s="1203" t="s">
        <v>104</v>
      </c>
      <c r="T264" s="1203" t="s">
        <v>3616</v>
      </c>
      <c r="U264" s="1203"/>
      <c r="V264" s="1203" t="s">
        <v>121</v>
      </c>
      <c r="W264" s="850" t="s">
        <v>198</v>
      </c>
      <c r="X264" s="850">
        <v>121</v>
      </c>
      <c r="Y264" s="1910">
        <v>200</v>
      </c>
      <c r="Z264" s="1910">
        <v>1200</v>
      </c>
      <c r="AA264" s="1910">
        <v>53</v>
      </c>
      <c r="AB264" s="1203" t="s">
        <v>113</v>
      </c>
      <c r="AC264" s="519" t="s">
        <v>3079</v>
      </c>
      <c r="AD264" s="1910"/>
      <c r="AE264" s="1503">
        <v>872016976470599</v>
      </c>
      <c r="AF264" s="1910">
        <v>1</v>
      </c>
      <c r="AG264" s="1910" t="s">
        <v>113</v>
      </c>
      <c r="AH264" s="2809">
        <v>14.5</v>
      </c>
    </row>
    <row r="265" spans="3:34">
      <c r="C265" s="2395" t="s">
        <v>2766</v>
      </c>
      <c r="D265" s="834" t="s">
        <v>2193</v>
      </c>
      <c r="E265" s="1483" t="s">
        <v>2769</v>
      </c>
      <c r="F265" s="53">
        <v>911401843887</v>
      </c>
      <c r="G265" s="201">
        <v>8720169764712</v>
      </c>
      <c r="H265" s="55" t="s">
        <v>2351</v>
      </c>
      <c r="I265" s="1348" t="s">
        <v>2679</v>
      </c>
      <c r="J265" s="1349" t="s">
        <v>2488</v>
      </c>
      <c r="K265" s="1312" t="s">
        <v>2412</v>
      </c>
      <c r="L265" s="1908">
        <v>4000</v>
      </c>
      <c r="M265" s="1312">
        <v>75000</v>
      </c>
      <c r="N265" s="458">
        <v>5</v>
      </c>
      <c r="O265" s="493"/>
      <c r="P265" s="1321">
        <v>2250</v>
      </c>
      <c r="Q265" s="508"/>
      <c r="R265" s="1735" t="s">
        <v>48</v>
      </c>
      <c r="S265" s="493" t="s">
        <v>104</v>
      </c>
      <c r="T265" s="493" t="s">
        <v>3616</v>
      </c>
      <c r="U265" s="493"/>
      <c r="V265" s="493" t="s">
        <v>121</v>
      </c>
      <c r="W265" s="2030" t="s">
        <v>198</v>
      </c>
      <c r="X265" s="2030">
        <v>121</v>
      </c>
      <c r="Y265" s="1908">
        <v>200</v>
      </c>
      <c r="Z265" s="1908">
        <v>1200</v>
      </c>
      <c r="AA265" s="1908">
        <v>53</v>
      </c>
      <c r="AB265" s="493" t="s">
        <v>113</v>
      </c>
      <c r="AC265" s="473" t="s">
        <v>3079</v>
      </c>
      <c r="AD265" s="1908"/>
      <c r="AE265" s="1687">
        <v>872016976471299</v>
      </c>
      <c r="AF265" s="1908">
        <v>1</v>
      </c>
      <c r="AG265" s="1908" t="s">
        <v>113</v>
      </c>
      <c r="AH265" s="2807">
        <v>14.5</v>
      </c>
    </row>
    <row r="266" spans="3:34">
      <c r="C266" s="2471" t="s">
        <v>2766</v>
      </c>
      <c r="D266" s="832" t="s">
        <v>2193</v>
      </c>
      <c r="E266" s="1490" t="s">
        <v>2769</v>
      </c>
      <c r="F266" s="42">
        <v>911401892185</v>
      </c>
      <c r="G266" s="616">
        <v>8720169736856</v>
      </c>
      <c r="H266" s="68" t="s">
        <v>76</v>
      </c>
      <c r="I266" s="978" t="s">
        <v>77</v>
      </c>
      <c r="J266" s="806">
        <v>34</v>
      </c>
      <c r="K266" s="1094">
        <v>4100</v>
      </c>
      <c r="L266" s="1909">
        <v>4000</v>
      </c>
      <c r="M266" s="321">
        <v>50000</v>
      </c>
      <c r="N266" s="408">
        <v>5</v>
      </c>
      <c r="O266" s="579"/>
      <c r="P266" s="1319">
        <v>1300</v>
      </c>
      <c r="Q266" s="508"/>
      <c r="R266" s="1736" t="s">
        <v>56</v>
      </c>
      <c r="S266" s="579" t="s">
        <v>3034</v>
      </c>
      <c r="T266" s="579" t="s">
        <v>3630</v>
      </c>
      <c r="U266" s="579"/>
      <c r="V266" s="579" t="s">
        <v>121</v>
      </c>
      <c r="W266" s="2031" t="s">
        <v>198</v>
      </c>
      <c r="X266" s="2031">
        <v>120</v>
      </c>
      <c r="Y266" s="1909">
        <v>595</v>
      </c>
      <c r="Z266" s="1909">
        <v>595</v>
      </c>
      <c r="AA266" s="1909">
        <v>40</v>
      </c>
      <c r="AB266" s="579" t="s">
        <v>113</v>
      </c>
      <c r="AC266" s="352" t="s">
        <v>3079</v>
      </c>
      <c r="AD266" s="1909"/>
      <c r="AE266" s="2535">
        <v>872016973685699</v>
      </c>
      <c r="AF266" s="1909">
        <v>1</v>
      </c>
      <c r="AG266" s="1909" t="s">
        <v>113</v>
      </c>
      <c r="AH266" s="2808">
        <v>14.5</v>
      </c>
    </row>
    <row r="267" spans="3:34">
      <c r="C267" s="2401" t="s">
        <v>2766</v>
      </c>
      <c r="D267" s="557" t="s">
        <v>2193</v>
      </c>
      <c r="E267" s="1463" t="s">
        <v>2769</v>
      </c>
      <c r="F267" s="42">
        <v>911401892385</v>
      </c>
      <c r="G267" s="616">
        <v>8720169736917</v>
      </c>
      <c r="H267" s="68" t="s">
        <v>79</v>
      </c>
      <c r="I267" s="978" t="s">
        <v>2739</v>
      </c>
      <c r="J267" s="744">
        <v>34</v>
      </c>
      <c r="K267" s="1094">
        <v>4100</v>
      </c>
      <c r="L267" s="1909">
        <v>4000</v>
      </c>
      <c r="M267" s="321">
        <v>50000</v>
      </c>
      <c r="N267" s="365">
        <v>5</v>
      </c>
      <c r="O267" s="579"/>
      <c r="P267" s="1320">
        <v>1250</v>
      </c>
      <c r="Q267" s="508"/>
      <c r="R267" s="1736" t="s">
        <v>56</v>
      </c>
      <c r="S267" s="579" t="s">
        <v>3034</v>
      </c>
      <c r="T267" s="579" t="s">
        <v>3630</v>
      </c>
      <c r="U267" s="579"/>
      <c r="V267" s="579" t="s">
        <v>121</v>
      </c>
      <c r="W267" s="2031" t="s">
        <v>198</v>
      </c>
      <c r="X267" s="2031">
        <v>120</v>
      </c>
      <c r="Y267" s="1909">
        <v>595</v>
      </c>
      <c r="Z267" s="1909">
        <v>595</v>
      </c>
      <c r="AA267" s="1909">
        <v>40</v>
      </c>
      <c r="AB267" s="579" t="s">
        <v>113</v>
      </c>
      <c r="AC267" s="343" t="s">
        <v>3079</v>
      </c>
      <c r="AD267" s="1909"/>
      <c r="AE267" s="2535">
        <v>872016973691799</v>
      </c>
      <c r="AF267" s="1909">
        <v>4</v>
      </c>
      <c r="AG267" s="1909" t="s">
        <v>113</v>
      </c>
      <c r="AH267" s="2808">
        <v>14.5</v>
      </c>
    </row>
    <row r="268" spans="3:34">
      <c r="C268" s="2401" t="s">
        <v>2766</v>
      </c>
      <c r="D268" s="557" t="s">
        <v>2193</v>
      </c>
      <c r="E268" s="1463" t="s">
        <v>2769</v>
      </c>
      <c r="F268" s="75">
        <v>911401892085</v>
      </c>
      <c r="G268" s="224">
        <v>8720169736849</v>
      </c>
      <c r="H268" s="30" t="s">
        <v>74</v>
      </c>
      <c r="I268" s="978" t="s">
        <v>75</v>
      </c>
      <c r="J268" s="744">
        <v>34</v>
      </c>
      <c r="K268" s="1094">
        <v>4100</v>
      </c>
      <c r="L268" s="1909">
        <v>4000</v>
      </c>
      <c r="M268" s="387">
        <v>50000</v>
      </c>
      <c r="N268" s="365">
        <v>5</v>
      </c>
      <c r="O268" s="579"/>
      <c r="P268" s="1320">
        <v>1600</v>
      </c>
      <c r="Q268" s="508"/>
      <c r="R268" s="1736" t="s">
        <v>56</v>
      </c>
      <c r="S268" s="579" t="s">
        <v>3034</v>
      </c>
      <c r="T268" s="579" t="s">
        <v>3630</v>
      </c>
      <c r="U268" s="579"/>
      <c r="V268" s="579" t="s">
        <v>121</v>
      </c>
      <c r="W268" s="2031" t="s">
        <v>198</v>
      </c>
      <c r="X268" s="2031">
        <v>120</v>
      </c>
      <c r="Y268" s="1909">
        <v>595</v>
      </c>
      <c r="Z268" s="1909">
        <v>595</v>
      </c>
      <c r="AA268" s="1909">
        <v>40</v>
      </c>
      <c r="AB268" s="579" t="s">
        <v>113</v>
      </c>
      <c r="AC268" s="343">
        <v>80</v>
      </c>
      <c r="AD268" s="1909"/>
      <c r="AE268" s="831">
        <v>872016973684999</v>
      </c>
      <c r="AF268" s="1909">
        <v>1</v>
      </c>
      <c r="AG268" s="1909" t="s">
        <v>113</v>
      </c>
      <c r="AH268" s="2808">
        <v>14.5</v>
      </c>
    </row>
    <row r="269" spans="3:34">
      <c r="C269" s="2395" t="s">
        <v>2766</v>
      </c>
      <c r="D269" s="834" t="s">
        <v>2193</v>
      </c>
      <c r="E269" s="1483" t="s">
        <v>2769</v>
      </c>
      <c r="F269" s="184">
        <v>911401892285</v>
      </c>
      <c r="G269" s="228">
        <v>8720169736900</v>
      </c>
      <c r="H269" s="166" t="s">
        <v>78</v>
      </c>
      <c r="I269" s="979" t="s">
        <v>2740</v>
      </c>
      <c r="J269" s="805">
        <v>34</v>
      </c>
      <c r="K269" s="1092">
        <v>4100</v>
      </c>
      <c r="L269" s="1908">
        <v>4000</v>
      </c>
      <c r="M269" s="1312">
        <v>50000</v>
      </c>
      <c r="N269" s="458">
        <v>5</v>
      </c>
      <c r="O269" s="493"/>
      <c r="P269" s="1321">
        <v>1550</v>
      </c>
      <c r="Q269" s="508"/>
      <c r="R269" s="1735" t="s">
        <v>56</v>
      </c>
      <c r="S269" s="493" t="s">
        <v>3034</v>
      </c>
      <c r="T269" s="493" t="s">
        <v>3630</v>
      </c>
      <c r="U269" s="493"/>
      <c r="V269" s="493" t="s">
        <v>121</v>
      </c>
      <c r="W269" s="2030" t="s">
        <v>198</v>
      </c>
      <c r="X269" s="2030">
        <v>120</v>
      </c>
      <c r="Y269" s="1908">
        <v>595</v>
      </c>
      <c r="Z269" s="1908">
        <v>595</v>
      </c>
      <c r="AA269" s="1908">
        <v>40</v>
      </c>
      <c r="AB269" s="493" t="s">
        <v>113</v>
      </c>
      <c r="AC269" s="473" t="s">
        <v>3079</v>
      </c>
      <c r="AD269" s="1908"/>
      <c r="AE269" s="1904">
        <v>872016973690099</v>
      </c>
      <c r="AF269" s="1908">
        <v>4</v>
      </c>
      <c r="AG269" s="1908" t="s">
        <v>113</v>
      </c>
      <c r="AH269" s="2807">
        <v>14.5</v>
      </c>
    </row>
    <row r="270" spans="3:34">
      <c r="C270" s="2394" t="s">
        <v>2766</v>
      </c>
      <c r="D270" s="1461" t="s">
        <v>2193</v>
      </c>
      <c r="E270" s="1462" t="s">
        <v>2769</v>
      </c>
      <c r="F270" s="2345">
        <v>911401823480</v>
      </c>
      <c r="G270" s="1487">
        <v>8718291840459</v>
      </c>
      <c r="H270" s="2950" t="s">
        <v>2530</v>
      </c>
      <c r="I270" s="3103" t="s">
        <v>55</v>
      </c>
      <c r="J270" s="1168">
        <v>15</v>
      </c>
      <c r="K270" s="997">
        <v>1900</v>
      </c>
      <c r="L270" s="1169">
        <v>4000</v>
      </c>
      <c r="M270" s="1586">
        <v>50000</v>
      </c>
      <c r="N270" s="1020">
        <v>5</v>
      </c>
      <c r="O270" s="1168"/>
      <c r="P270" s="1980">
        <v>1150</v>
      </c>
      <c r="Q270" s="508"/>
      <c r="R270" s="3104" t="s">
        <v>760</v>
      </c>
      <c r="S270" s="1168" t="s">
        <v>49</v>
      </c>
      <c r="T270" s="1168" t="s">
        <v>3617</v>
      </c>
      <c r="U270" s="1168"/>
      <c r="V270" s="1168" t="s">
        <v>121</v>
      </c>
      <c r="W270" s="998" t="s">
        <v>198</v>
      </c>
      <c r="X270" s="998">
        <v>126</v>
      </c>
      <c r="Y270" s="1169">
        <v>80</v>
      </c>
      <c r="Z270" s="1169">
        <v>665</v>
      </c>
      <c r="AA270" s="1169">
        <v>76</v>
      </c>
      <c r="AB270" s="1168" t="s">
        <v>113</v>
      </c>
      <c r="AC270" s="1018" t="s">
        <v>3079</v>
      </c>
      <c r="AD270" s="3105"/>
      <c r="AE270" s="1169">
        <v>871829184045900</v>
      </c>
      <c r="AF270" s="3105">
        <v>1</v>
      </c>
      <c r="AG270" s="3105" t="s">
        <v>113</v>
      </c>
      <c r="AH270" s="2462">
        <v>14.5</v>
      </c>
    </row>
    <row r="271" spans="3:34">
      <c r="C271" s="2401" t="s">
        <v>2766</v>
      </c>
      <c r="D271" s="557" t="s">
        <v>2193</v>
      </c>
      <c r="E271" s="1463" t="s">
        <v>2769</v>
      </c>
      <c r="F271" s="2246">
        <v>911401835488</v>
      </c>
      <c r="G271" s="91">
        <v>8721103333056</v>
      </c>
      <c r="H271" s="237" t="s">
        <v>3529</v>
      </c>
      <c r="I271" s="978" t="s">
        <v>55</v>
      </c>
      <c r="J271" s="384">
        <v>13</v>
      </c>
      <c r="K271" s="1094">
        <v>2000</v>
      </c>
      <c r="L271" s="322">
        <v>4000</v>
      </c>
      <c r="M271" s="321">
        <v>100000</v>
      </c>
      <c r="N271" s="340">
        <v>5</v>
      </c>
      <c r="O271" s="384"/>
      <c r="P271" s="642">
        <v>1300</v>
      </c>
      <c r="Q271" s="508" t="s">
        <v>2323</v>
      </c>
      <c r="R271" s="1747" t="s">
        <v>56</v>
      </c>
      <c r="S271" s="384" t="s">
        <v>739</v>
      </c>
      <c r="T271" s="384" t="s">
        <v>3617</v>
      </c>
      <c r="U271" s="384"/>
      <c r="V271" s="384" t="s">
        <v>121</v>
      </c>
      <c r="W271" s="302" t="s">
        <v>198</v>
      </c>
      <c r="X271" s="302">
        <v>154</v>
      </c>
      <c r="Y271" s="322">
        <v>80</v>
      </c>
      <c r="Z271" s="322">
        <v>665</v>
      </c>
      <c r="AA271" s="322">
        <v>76</v>
      </c>
      <c r="AB271" s="384" t="s">
        <v>113</v>
      </c>
      <c r="AC271" s="341" t="s">
        <v>3079</v>
      </c>
      <c r="AD271" s="1914"/>
      <c r="AE271" s="322">
        <v>872110333305699</v>
      </c>
      <c r="AF271" s="1914">
        <v>1</v>
      </c>
      <c r="AG271" s="1914" t="s">
        <v>113</v>
      </c>
      <c r="AH271" s="743">
        <v>14.5</v>
      </c>
    </row>
    <row r="272" spans="3:34">
      <c r="C272" s="2401" t="s">
        <v>2766</v>
      </c>
      <c r="D272" s="557" t="s">
        <v>2193</v>
      </c>
      <c r="E272" s="1463" t="s">
        <v>2769</v>
      </c>
      <c r="F272" s="2247">
        <v>911401836088</v>
      </c>
      <c r="G272" s="91">
        <v>8721103333117</v>
      </c>
      <c r="H272" s="200" t="s">
        <v>3531</v>
      </c>
      <c r="I272" s="978" t="s">
        <v>55</v>
      </c>
      <c r="J272" s="384">
        <v>25</v>
      </c>
      <c r="K272" s="1094">
        <v>4000</v>
      </c>
      <c r="L272" s="322">
        <v>4000</v>
      </c>
      <c r="M272" s="321">
        <v>100000</v>
      </c>
      <c r="N272" s="365">
        <v>5</v>
      </c>
      <c r="O272" s="384"/>
      <c r="P272" s="642">
        <v>1450</v>
      </c>
      <c r="Q272" s="508" t="s">
        <v>2323</v>
      </c>
      <c r="R272" s="1747" t="s">
        <v>56</v>
      </c>
      <c r="S272" s="384" t="s">
        <v>739</v>
      </c>
      <c r="T272" s="384" t="s">
        <v>3616</v>
      </c>
      <c r="U272" s="384"/>
      <c r="V272" s="384" t="s">
        <v>121</v>
      </c>
      <c r="W272" s="302" t="s">
        <v>198</v>
      </c>
      <c r="X272" s="302">
        <v>160</v>
      </c>
      <c r="Y272" s="322">
        <v>80</v>
      </c>
      <c r="Z272" s="322">
        <v>665</v>
      </c>
      <c r="AA272" s="322">
        <v>76</v>
      </c>
      <c r="AB272" s="384" t="s">
        <v>113</v>
      </c>
      <c r="AC272" s="343" t="s">
        <v>3079</v>
      </c>
      <c r="AD272" s="322"/>
      <c r="AE272" s="320">
        <v>872110333311799</v>
      </c>
      <c r="AF272" s="322">
        <v>1</v>
      </c>
      <c r="AG272" s="322" t="s">
        <v>113</v>
      </c>
      <c r="AH272" s="743">
        <v>14.5</v>
      </c>
    </row>
    <row r="273" spans="3:34">
      <c r="C273" s="2401" t="s">
        <v>2766</v>
      </c>
      <c r="D273" s="557" t="s">
        <v>2193</v>
      </c>
      <c r="E273" s="1463" t="s">
        <v>2769</v>
      </c>
      <c r="F273" s="2247">
        <v>911401839588</v>
      </c>
      <c r="G273" s="91">
        <v>8721103333469</v>
      </c>
      <c r="H273" s="200" t="s">
        <v>3532</v>
      </c>
      <c r="I273" s="978" t="s">
        <v>53</v>
      </c>
      <c r="J273" s="384" t="s">
        <v>3575</v>
      </c>
      <c r="K273" s="321" t="s">
        <v>3580</v>
      </c>
      <c r="L273" s="322">
        <v>4000</v>
      </c>
      <c r="M273" s="321">
        <v>100000</v>
      </c>
      <c r="N273" s="365">
        <v>5</v>
      </c>
      <c r="O273" s="384"/>
      <c r="P273" s="642">
        <v>1550</v>
      </c>
      <c r="Q273" s="508" t="s">
        <v>2323</v>
      </c>
      <c r="R273" s="1747" t="s">
        <v>56</v>
      </c>
      <c r="S273" s="384" t="s">
        <v>739</v>
      </c>
      <c r="T273" s="384" t="s">
        <v>3659</v>
      </c>
      <c r="U273" s="384"/>
      <c r="V273" s="384" t="s">
        <v>121</v>
      </c>
      <c r="W273" s="302" t="s">
        <v>198</v>
      </c>
      <c r="X273" s="302" t="s">
        <v>3664</v>
      </c>
      <c r="Y273" s="322">
        <v>80</v>
      </c>
      <c r="Z273" s="322">
        <v>665</v>
      </c>
      <c r="AA273" s="322">
        <v>76</v>
      </c>
      <c r="AB273" s="384" t="s">
        <v>113</v>
      </c>
      <c r="AC273" s="343" t="s">
        <v>3079</v>
      </c>
      <c r="AD273" s="322"/>
      <c r="AE273" s="320">
        <v>872110333346999</v>
      </c>
      <c r="AF273" s="322">
        <v>1</v>
      </c>
      <c r="AG273" s="322" t="s">
        <v>113</v>
      </c>
      <c r="AH273" s="743">
        <v>14.5</v>
      </c>
    </row>
    <row r="274" spans="3:34">
      <c r="C274" s="2401" t="s">
        <v>2766</v>
      </c>
      <c r="D274" s="557" t="s">
        <v>2193</v>
      </c>
      <c r="E274" s="1463" t="s">
        <v>2769</v>
      </c>
      <c r="F274" s="2314">
        <v>911401823580</v>
      </c>
      <c r="G274" s="1008">
        <v>8718291840466</v>
      </c>
      <c r="H274" s="1167" t="s">
        <v>2531</v>
      </c>
      <c r="I274" s="913" t="s">
        <v>55</v>
      </c>
      <c r="J274" s="1048">
        <v>20.5</v>
      </c>
      <c r="K274" s="1166">
        <v>2700</v>
      </c>
      <c r="L274" s="1046">
        <v>4000</v>
      </c>
      <c r="M274" s="1166">
        <v>50000</v>
      </c>
      <c r="N274" s="1033">
        <v>5</v>
      </c>
      <c r="O274" s="1048"/>
      <c r="P274" s="1979">
        <v>1450</v>
      </c>
      <c r="Q274" s="508"/>
      <c r="R274" s="1738" t="s">
        <v>760</v>
      </c>
      <c r="S274" s="1048" t="s">
        <v>49</v>
      </c>
      <c r="T274" s="1048" t="s">
        <v>3618</v>
      </c>
      <c r="U274" s="1048"/>
      <c r="V274" s="1048" t="s">
        <v>121</v>
      </c>
      <c r="W274" s="1000" t="s">
        <v>198</v>
      </c>
      <c r="X274" s="1000">
        <v>131</v>
      </c>
      <c r="Y274" s="1046">
        <v>80</v>
      </c>
      <c r="Z274" s="1046">
        <v>1215</v>
      </c>
      <c r="AA274" s="1046">
        <v>76</v>
      </c>
      <c r="AB274" s="1048" t="s">
        <v>113</v>
      </c>
      <c r="AC274" s="999" t="s">
        <v>3079</v>
      </c>
      <c r="AD274" s="1046"/>
      <c r="AE274" s="1033">
        <v>871829184046600</v>
      </c>
      <c r="AF274" s="1046">
        <v>1</v>
      </c>
      <c r="AG274" s="1046" t="s">
        <v>113</v>
      </c>
      <c r="AH274" s="2827">
        <v>14.5</v>
      </c>
    </row>
    <row r="275" spans="3:34">
      <c r="C275" s="2401" t="s">
        <v>2766</v>
      </c>
      <c r="D275" s="557" t="s">
        <v>2193</v>
      </c>
      <c r="E275" s="1463" t="s">
        <v>2769</v>
      </c>
      <c r="F275" s="2247">
        <v>911401835588</v>
      </c>
      <c r="G275" s="91">
        <v>8721103333063</v>
      </c>
      <c r="H275" s="200" t="s">
        <v>3533</v>
      </c>
      <c r="I275" s="1068" t="s">
        <v>55</v>
      </c>
      <c r="J275" s="384">
        <v>17</v>
      </c>
      <c r="K275" s="1094">
        <v>2700</v>
      </c>
      <c r="L275" s="322">
        <v>4000</v>
      </c>
      <c r="M275" s="321">
        <v>100000</v>
      </c>
      <c r="N275" s="365">
        <v>5</v>
      </c>
      <c r="O275" s="384"/>
      <c r="P275" s="642">
        <v>1450</v>
      </c>
      <c r="Q275" s="508" t="s">
        <v>2323</v>
      </c>
      <c r="R275" s="1747" t="s">
        <v>56</v>
      </c>
      <c r="S275" s="384" t="s">
        <v>739</v>
      </c>
      <c r="T275" s="384" t="s">
        <v>3618</v>
      </c>
      <c r="U275" s="384"/>
      <c r="V275" s="384" t="s">
        <v>121</v>
      </c>
      <c r="W275" s="302" t="s">
        <v>198</v>
      </c>
      <c r="X275" s="302">
        <v>159</v>
      </c>
      <c r="Y275" s="322">
        <v>80</v>
      </c>
      <c r="Z275" s="322">
        <v>1215</v>
      </c>
      <c r="AA275" s="322">
        <v>76</v>
      </c>
      <c r="AB275" s="384" t="s">
        <v>113</v>
      </c>
      <c r="AC275" s="343" t="s">
        <v>3079</v>
      </c>
      <c r="AD275" s="322"/>
      <c r="AE275" s="320">
        <v>872110333306399</v>
      </c>
      <c r="AF275" s="322">
        <v>1</v>
      </c>
      <c r="AG275" s="322" t="s">
        <v>113</v>
      </c>
      <c r="AH275" s="743">
        <v>14.5</v>
      </c>
    </row>
    <row r="276" spans="3:34">
      <c r="C276" s="2401" t="s">
        <v>2766</v>
      </c>
      <c r="D276" s="557" t="s">
        <v>2193</v>
      </c>
      <c r="E276" s="1463" t="s">
        <v>2769</v>
      </c>
      <c r="F276" s="2247">
        <v>911401835788</v>
      </c>
      <c r="G276" s="91">
        <v>8721103333087</v>
      </c>
      <c r="H276" s="200" t="s">
        <v>3534</v>
      </c>
      <c r="I276" s="1068" t="s">
        <v>55</v>
      </c>
      <c r="J276" s="384">
        <v>25</v>
      </c>
      <c r="K276" s="1094">
        <v>4000</v>
      </c>
      <c r="L276" s="322">
        <v>4000</v>
      </c>
      <c r="M276" s="321">
        <v>100000</v>
      </c>
      <c r="N276" s="365">
        <v>5</v>
      </c>
      <c r="O276" s="384"/>
      <c r="P276" s="642">
        <v>1600</v>
      </c>
      <c r="Q276" s="508" t="s">
        <v>2323</v>
      </c>
      <c r="R276" s="1747" t="s">
        <v>56</v>
      </c>
      <c r="S276" s="384" t="s">
        <v>739</v>
      </c>
      <c r="T276" s="384" t="s">
        <v>3616</v>
      </c>
      <c r="U276" s="384"/>
      <c r="V276" s="384" t="s">
        <v>121</v>
      </c>
      <c r="W276" s="302" t="s">
        <v>198</v>
      </c>
      <c r="X276" s="302">
        <v>160</v>
      </c>
      <c r="Y276" s="322">
        <v>80</v>
      </c>
      <c r="Z276" s="322">
        <v>1215</v>
      </c>
      <c r="AA276" s="322">
        <v>76</v>
      </c>
      <c r="AB276" s="384" t="s">
        <v>113</v>
      </c>
      <c r="AC276" s="343" t="s">
        <v>3079</v>
      </c>
      <c r="AD276" s="322"/>
      <c r="AE276" s="320">
        <v>872110333308799</v>
      </c>
      <c r="AF276" s="322">
        <v>1</v>
      </c>
      <c r="AG276" s="322" t="s">
        <v>113</v>
      </c>
      <c r="AH276" s="743">
        <v>14.5</v>
      </c>
    </row>
    <row r="277" spans="3:34">
      <c r="C277" s="2401" t="s">
        <v>2766</v>
      </c>
      <c r="D277" s="557" t="s">
        <v>2193</v>
      </c>
      <c r="E277" s="1463" t="s">
        <v>2769</v>
      </c>
      <c r="F277" s="2247">
        <v>910505106556</v>
      </c>
      <c r="G277" s="91">
        <v>8721103390028</v>
      </c>
      <c r="H277" s="200" t="s">
        <v>3552</v>
      </c>
      <c r="I277" s="1068" t="s">
        <v>3709</v>
      </c>
      <c r="J277" s="384">
        <v>25</v>
      </c>
      <c r="K277" s="1103">
        <v>3800</v>
      </c>
      <c r="L277" s="1918">
        <v>4000</v>
      </c>
      <c r="M277" s="321">
        <v>100000</v>
      </c>
      <c r="N277" s="365">
        <v>5</v>
      </c>
      <c r="O277" s="1069"/>
      <c r="P277" s="642">
        <v>1600</v>
      </c>
      <c r="Q277" s="508" t="s">
        <v>2323</v>
      </c>
      <c r="R277" s="1747" t="s">
        <v>56</v>
      </c>
      <c r="S277" s="1069" t="s">
        <v>739</v>
      </c>
      <c r="T277" s="1069" t="s">
        <v>3616</v>
      </c>
      <c r="U277" s="1069"/>
      <c r="V277" s="1069" t="s">
        <v>121</v>
      </c>
      <c r="W277" s="2038" t="s">
        <v>198</v>
      </c>
      <c r="X277" s="2038">
        <v>152</v>
      </c>
      <c r="Y277" s="1918">
        <v>80</v>
      </c>
      <c r="Z277" s="1918">
        <v>1215</v>
      </c>
      <c r="AA277" s="1918">
        <v>76</v>
      </c>
      <c r="AB277" s="1069" t="s">
        <v>113</v>
      </c>
      <c r="AC277" s="343" t="s">
        <v>3079</v>
      </c>
      <c r="AD277" s="1918"/>
      <c r="AE277" s="320">
        <v>872110339002800</v>
      </c>
      <c r="AF277" s="1918">
        <v>1</v>
      </c>
      <c r="AG277" s="1918" t="s">
        <v>113</v>
      </c>
      <c r="AH277" s="2818">
        <v>14.5</v>
      </c>
    </row>
    <row r="278" spans="3:34">
      <c r="C278" s="2401" t="s">
        <v>2766</v>
      </c>
      <c r="D278" s="557" t="s">
        <v>2193</v>
      </c>
      <c r="E278" s="1463" t="s">
        <v>2769</v>
      </c>
      <c r="F278" s="2247">
        <v>910505106551</v>
      </c>
      <c r="G278" s="210">
        <v>8721103359971</v>
      </c>
      <c r="H278" s="200" t="s">
        <v>3537</v>
      </c>
      <c r="I278" s="978" t="s">
        <v>3710</v>
      </c>
      <c r="J278" s="384">
        <v>22.5</v>
      </c>
      <c r="K278" s="1103">
        <v>4200</v>
      </c>
      <c r="L278" s="1918">
        <v>4000</v>
      </c>
      <c r="M278" s="321">
        <v>100000</v>
      </c>
      <c r="N278" s="365">
        <v>5</v>
      </c>
      <c r="O278" s="1069"/>
      <c r="P278" s="642">
        <v>1700</v>
      </c>
      <c r="Q278" s="508" t="s">
        <v>2323</v>
      </c>
      <c r="R278" s="1747" t="s">
        <v>56</v>
      </c>
      <c r="S278" s="1069" t="s">
        <v>739</v>
      </c>
      <c r="T278" s="1069" t="s">
        <v>3616</v>
      </c>
      <c r="U278" s="1069"/>
      <c r="V278" s="1069" t="s">
        <v>121</v>
      </c>
      <c r="W278" s="2038" t="s">
        <v>198</v>
      </c>
      <c r="X278" s="2038">
        <v>187</v>
      </c>
      <c r="Y278" s="1918">
        <v>80</v>
      </c>
      <c r="Z278" s="1918">
        <v>1215</v>
      </c>
      <c r="AA278" s="1918">
        <v>76</v>
      </c>
      <c r="AB278" s="1069" t="s">
        <v>113</v>
      </c>
      <c r="AC278" s="343" t="s">
        <v>3079</v>
      </c>
      <c r="AD278" s="1918"/>
      <c r="AE278" s="1911">
        <v>872110335997100</v>
      </c>
      <c r="AF278" s="1918">
        <v>1</v>
      </c>
      <c r="AG278" s="1918" t="s">
        <v>113</v>
      </c>
      <c r="AH278" s="2818">
        <v>14.5</v>
      </c>
    </row>
    <row r="279" spans="3:34">
      <c r="C279" s="2401" t="s">
        <v>2766</v>
      </c>
      <c r="D279" s="557" t="s">
        <v>2193</v>
      </c>
      <c r="E279" s="1463" t="s">
        <v>2769</v>
      </c>
      <c r="F279" s="2247">
        <v>911401824681</v>
      </c>
      <c r="G279" s="210">
        <v>8710163369365</v>
      </c>
      <c r="H279" s="200" t="s">
        <v>71</v>
      </c>
      <c r="I279" s="978" t="s">
        <v>55</v>
      </c>
      <c r="J279" s="384">
        <v>28.5</v>
      </c>
      <c r="K279" s="1094">
        <v>3700</v>
      </c>
      <c r="L279" s="322">
        <v>3000</v>
      </c>
      <c r="M279" s="321">
        <v>50000</v>
      </c>
      <c r="N279" s="365">
        <v>5</v>
      </c>
      <c r="O279" s="384"/>
      <c r="P279" s="642">
        <v>1600</v>
      </c>
      <c r="Q279" s="508"/>
      <c r="R279" s="1747" t="s">
        <v>48</v>
      </c>
      <c r="S279" s="384" t="s">
        <v>49</v>
      </c>
      <c r="T279" s="384" t="s">
        <v>3619</v>
      </c>
      <c r="U279" s="384"/>
      <c r="V279" s="384" t="s">
        <v>147</v>
      </c>
      <c r="W279" s="302" t="s">
        <v>198</v>
      </c>
      <c r="X279" s="302">
        <v>129</v>
      </c>
      <c r="Y279" s="322">
        <v>80</v>
      </c>
      <c r="Z279" s="322">
        <v>1215</v>
      </c>
      <c r="AA279" s="322">
        <v>76</v>
      </c>
      <c r="AB279" s="384" t="s">
        <v>113</v>
      </c>
      <c r="AC279" s="343" t="s">
        <v>3079</v>
      </c>
      <c r="AD279" s="322"/>
      <c r="AE279" s="1911">
        <v>871016336936599</v>
      </c>
      <c r="AF279" s="322">
        <v>1</v>
      </c>
      <c r="AG279" s="322" t="s">
        <v>113</v>
      </c>
      <c r="AH279" s="743">
        <v>14.5</v>
      </c>
    </row>
    <row r="280" spans="3:34">
      <c r="C280" s="2401" t="s">
        <v>2766</v>
      </c>
      <c r="D280" s="557" t="s">
        <v>2193</v>
      </c>
      <c r="E280" s="1463" t="s">
        <v>2769</v>
      </c>
      <c r="F280" s="2314">
        <v>911401824381</v>
      </c>
      <c r="G280" s="913">
        <v>8710163369334</v>
      </c>
      <c r="H280" s="1167" t="s">
        <v>68</v>
      </c>
      <c r="I280" s="2944" t="s">
        <v>55</v>
      </c>
      <c r="J280" s="1048">
        <v>28.5</v>
      </c>
      <c r="K280" s="1166">
        <v>4000</v>
      </c>
      <c r="L280" s="1046">
        <v>6500</v>
      </c>
      <c r="M280" s="1166">
        <v>50000</v>
      </c>
      <c r="N280" s="1033">
        <v>5</v>
      </c>
      <c r="O280" s="1048"/>
      <c r="P280" s="1979">
        <v>1600</v>
      </c>
      <c r="Q280" s="508"/>
      <c r="R280" s="1738" t="s">
        <v>48</v>
      </c>
      <c r="S280" s="1048" t="s">
        <v>49</v>
      </c>
      <c r="T280" s="1048" t="s">
        <v>3616</v>
      </c>
      <c r="U280" s="1048"/>
      <c r="V280" s="1048" t="s">
        <v>150</v>
      </c>
      <c r="W280" s="1000" t="s">
        <v>198</v>
      </c>
      <c r="X280" s="1000">
        <v>140</v>
      </c>
      <c r="Y280" s="1046">
        <v>80</v>
      </c>
      <c r="Z280" s="1046">
        <v>1215</v>
      </c>
      <c r="AA280" s="1046">
        <v>76</v>
      </c>
      <c r="AB280" s="1048" t="s">
        <v>113</v>
      </c>
      <c r="AC280" s="999" t="s">
        <v>3079</v>
      </c>
      <c r="AD280" s="1046"/>
      <c r="AE280" s="2561">
        <v>871016336933499</v>
      </c>
      <c r="AF280" s="1046">
        <v>1</v>
      </c>
      <c r="AG280" s="1046" t="s">
        <v>113</v>
      </c>
      <c r="AH280" s="2827">
        <v>14.5</v>
      </c>
    </row>
    <row r="281" spans="3:34">
      <c r="C281" s="2401" t="s">
        <v>2766</v>
      </c>
      <c r="D281" s="557" t="s">
        <v>2193</v>
      </c>
      <c r="E281" s="1463" t="s">
        <v>2769</v>
      </c>
      <c r="F281" s="2247">
        <v>910505106566</v>
      </c>
      <c r="G281" s="91">
        <v>8721103390127</v>
      </c>
      <c r="H281" s="200" t="s">
        <v>3551</v>
      </c>
      <c r="I281" s="978" t="s">
        <v>53</v>
      </c>
      <c r="J281" s="982" t="s">
        <v>3576</v>
      </c>
      <c r="K281" s="1296" t="s">
        <v>3578</v>
      </c>
      <c r="L281" s="1902">
        <v>3000</v>
      </c>
      <c r="M281" s="321">
        <v>100000</v>
      </c>
      <c r="N281" s="365">
        <v>5</v>
      </c>
      <c r="O281" s="980"/>
      <c r="P281" s="642">
        <v>1750</v>
      </c>
      <c r="Q281" s="508" t="s">
        <v>2323</v>
      </c>
      <c r="R281" s="1748" t="s">
        <v>56</v>
      </c>
      <c r="S281" s="980" t="s">
        <v>739</v>
      </c>
      <c r="T281" s="980" t="s">
        <v>3622</v>
      </c>
      <c r="U281" s="980"/>
      <c r="V281" s="980" t="s">
        <v>147</v>
      </c>
      <c r="W281" s="980" t="s">
        <v>198</v>
      </c>
      <c r="X281" s="980" t="s">
        <v>3665</v>
      </c>
      <c r="Y281" s="1902">
        <v>80</v>
      </c>
      <c r="Z281" s="1902">
        <v>1215</v>
      </c>
      <c r="AA281" s="1902">
        <v>76</v>
      </c>
      <c r="AB281" s="980" t="s">
        <v>113</v>
      </c>
      <c r="AC281" s="343" t="s">
        <v>3079</v>
      </c>
      <c r="AD281" s="1902"/>
      <c r="AE281" s="320">
        <v>872110339012700</v>
      </c>
      <c r="AF281" s="1902">
        <v>1</v>
      </c>
      <c r="AG281" s="1902" t="s">
        <v>113</v>
      </c>
      <c r="AH281" s="2800">
        <v>14.5</v>
      </c>
    </row>
    <row r="282" spans="3:34">
      <c r="C282" s="2401" t="s">
        <v>2766</v>
      </c>
      <c r="D282" s="557" t="s">
        <v>2193</v>
      </c>
      <c r="E282" s="1463" t="s">
        <v>2769</v>
      </c>
      <c r="F282" s="2247">
        <v>911401839388</v>
      </c>
      <c r="G282" s="210">
        <v>8721103333445</v>
      </c>
      <c r="H282" s="200" t="s">
        <v>3522</v>
      </c>
      <c r="I282" s="978" t="s">
        <v>53</v>
      </c>
      <c r="J282" s="384" t="s">
        <v>3576</v>
      </c>
      <c r="K282" s="1103" t="s">
        <v>3579</v>
      </c>
      <c r="L282" s="1918">
        <v>4000</v>
      </c>
      <c r="M282" s="321">
        <v>100000</v>
      </c>
      <c r="N282" s="365">
        <v>5</v>
      </c>
      <c r="O282" s="1069"/>
      <c r="P282" s="642">
        <v>1750</v>
      </c>
      <c r="Q282" s="508" t="s">
        <v>2323</v>
      </c>
      <c r="R282" s="1747" t="s">
        <v>56</v>
      </c>
      <c r="S282" s="1069" t="s">
        <v>739</v>
      </c>
      <c r="T282" s="1069" t="s">
        <v>3622</v>
      </c>
      <c r="U282" s="1069"/>
      <c r="V282" s="1069" t="s">
        <v>121</v>
      </c>
      <c r="W282" s="2038" t="s">
        <v>198</v>
      </c>
      <c r="X282" s="2038" t="s">
        <v>3666</v>
      </c>
      <c r="Y282" s="1918">
        <v>80</v>
      </c>
      <c r="Z282" s="1918">
        <v>1215</v>
      </c>
      <c r="AA282" s="1918">
        <v>76</v>
      </c>
      <c r="AB282" s="1069" t="s">
        <v>113</v>
      </c>
      <c r="AC282" s="343" t="s">
        <v>3079</v>
      </c>
      <c r="AD282" s="1918"/>
      <c r="AE282" s="1911">
        <v>872110333344599</v>
      </c>
      <c r="AF282" s="1918">
        <v>1</v>
      </c>
      <c r="AG282" s="1918" t="s">
        <v>113</v>
      </c>
      <c r="AH282" s="2818">
        <v>14.5</v>
      </c>
    </row>
    <row r="283" spans="3:34">
      <c r="C283" s="2401" t="s">
        <v>2766</v>
      </c>
      <c r="D283" s="557" t="s">
        <v>2193</v>
      </c>
      <c r="E283" s="1463" t="s">
        <v>2769</v>
      </c>
      <c r="F283" s="2247">
        <v>910505106558</v>
      </c>
      <c r="G283" s="210">
        <v>8721103390042</v>
      </c>
      <c r="H283" s="200" t="s">
        <v>3554</v>
      </c>
      <c r="I283" s="978" t="s">
        <v>3711</v>
      </c>
      <c r="J283" s="384" t="s">
        <v>3576</v>
      </c>
      <c r="K283" s="1103" t="s">
        <v>3578</v>
      </c>
      <c r="L283" s="1918">
        <v>4000</v>
      </c>
      <c r="M283" s="321">
        <v>100000</v>
      </c>
      <c r="N283" s="365">
        <v>5</v>
      </c>
      <c r="O283" s="1069"/>
      <c r="P283" s="642">
        <v>1750</v>
      </c>
      <c r="Q283" s="508" t="s">
        <v>2323</v>
      </c>
      <c r="R283" s="1747" t="s">
        <v>56</v>
      </c>
      <c r="S283" s="1069" t="s">
        <v>739</v>
      </c>
      <c r="T283" s="1069" t="s">
        <v>3622</v>
      </c>
      <c r="U283" s="1069"/>
      <c r="V283" s="1069" t="s">
        <v>121</v>
      </c>
      <c r="W283" s="2038" t="s">
        <v>198</v>
      </c>
      <c r="X283" s="2038" t="s">
        <v>3667</v>
      </c>
      <c r="Y283" s="1918">
        <v>80</v>
      </c>
      <c r="Z283" s="1918">
        <v>1215</v>
      </c>
      <c r="AA283" s="1918">
        <v>76</v>
      </c>
      <c r="AB283" s="1069" t="s">
        <v>113</v>
      </c>
      <c r="AC283" s="343" t="s">
        <v>3079</v>
      </c>
      <c r="AD283" s="1918"/>
      <c r="AE283" s="1911">
        <v>872110339004200</v>
      </c>
      <c r="AF283" s="1918">
        <v>1</v>
      </c>
      <c r="AG283" s="1918" t="s">
        <v>113</v>
      </c>
      <c r="AH283" s="2818">
        <v>14.5</v>
      </c>
    </row>
    <row r="284" spans="3:34">
      <c r="C284" s="2401" t="s">
        <v>2766</v>
      </c>
      <c r="D284" s="557" t="s">
        <v>2193</v>
      </c>
      <c r="E284" s="1463" t="s">
        <v>2769</v>
      </c>
      <c r="F284" s="2247">
        <v>910505106568</v>
      </c>
      <c r="G284" s="210">
        <v>8721103390141</v>
      </c>
      <c r="H284" s="200" t="s">
        <v>3523</v>
      </c>
      <c r="I284" s="978" t="s">
        <v>53</v>
      </c>
      <c r="J284" s="384" t="s">
        <v>3576</v>
      </c>
      <c r="K284" s="1103" t="s">
        <v>3579</v>
      </c>
      <c r="L284" s="1918">
        <v>6500</v>
      </c>
      <c r="M284" s="321">
        <v>100000</v>
      </c>
      <c r="N284" s="365">
        <v>5</v>
      </c>
      <c r="O284" s="1069"/>
      <c r="P284" s="642">
        <v>1750</v>
      </c>
      <c r="Q284" s="508" t="s">
        <v>2323</v>
      </c>
      <c r="R284" s="1747" t="s">
        <v>56</v>
      </c>
      <c r="S284" s="1069" t="s">
        <v>739</v>
      </c>
      <c r="T284" s="1069" t="s">
        <v>3622</v>
      </c>
      <c r="U284" s="1069"/>
      <c r="V284" s="1069" t="s">
        <v>150</v>
      </c>
      <c r="W284" s="2038" t="s">
        <v>198</v>
      </c>
      <c r="X284" s="2038" t="s">
        <v>3666</v>
      </c>
      <c r="Y284" s="1918">
        <v>80</v>
      </c>
      <c r="Z284" s="1918">
        <v>1215</v>
      </c>
      <c r="AA284" s="1918">
        <v>76</v>
      </c>
      <c r="AB284" s="1069" t="s">
        <v>113</v>
      </c>
      <c r="AC284" s="343" t="s">
        <v>3079</v>
      </c>
      <c r="AD284" s="1918"/>
      <c r="AE284" s="1911">
        <v>872110339014100</v>
      </c>
      <c r="AF284" s="1918">
        <v>1</v>
      </c>
      <c r="AG284" s="1918" t="s">
        <v>113</v>
      </c>
      <c r="AH284" s="2818">
        <v>14.5</v>
      </c>
    </row>
    <row r="285" spans="3:34">
      <c r="C285" s="2401" t="s">
        <v>2766</v>
      </c>
      <c r="D285" s="557" t="s">
        <v>2193</v>
      </c>
      <c r="E285" s="1463" t="s">
        <v>2769</v>
      </c>
      <c r="F285" s="2314">
        <v>911401815687</v>
      </c>
      <c r="G285" s="913">
        <v>8720169754287</v>
      </c>
      <c r="H285" s="1167" t="s">
        <v>58</v>
      </c>
      <c r="I285" s="2944" t="s">
        <v>55</v>
      </c>
      <c r="J285" s="1048">
        <v>37.5</v>
      </c>
      <c r="K285" s="1166">
        <v>6000</v>
      </c>
      <c r="L285" s="1046">
        <v>4000</v>
      </c>
      <c r="M285" s="1166">
        <v>50000</v>
      </c>
      <c r="N285" s="1033">
        <v>5</v>
      </c>
      <c r="O285" s="1048"/>
      <c r="P285" s="1979">
        <v>1750</v>
      </c>
      <c r="Q285" s="508"/>
      <c r="R285" s="1738" t="s">
        <v>56</v>
      </c>
      <c r="S285" s="1048" t="s">
        <v>49</v>
      </c>
      <c r="T285" s="1048" t="s">
        <v>3620</v>
      </c>
      <c r="U285" s="1048"/>
      <c r="V285" s="1048" t="s">
        <v>121</v>
      </c>
      <c r="W285" s="1000" t="s">
        <v>198</v>
      </c>
      <c r="X285" s="1000">
        <v>160</v>
      </c>
      <c r="Y285" s="1046">
        <v>80</v>
      </c>
      <c r="Z285" s="1046">
        <v>1215</v>
      </c>
      <c r="AA285" s="1046">
        <v>76</v>
      </c>
      <c r="AB285" s="1048" t="s">
        <v>113</v>
      </c>
      <c r="AC285" s="999" t="s">
        <v>3079</v>
      </c>
      <c r="AD285" s="1046"/>
      <c r="AE285" s="2561">
        <v>872016975428799</v>
      </c>
      <c r="AF285" s="1046">
        <v>1</v>
      </c>
      <c r="AG285" s="1046" t="s">
        <v>113</v>
      </c>
      <c r="AH285" s="2827">
        <v>14.5</v>
      </c>
    </row>
    <row r="286" spans="3:34">
      <c r="C286" s="2401" t="s">
        <v>2766</v>
      </c>
      <c r="D286" s="557" t="s">
        <v>2193</v>
      </c>
      <c r="E286" s="1463" t="s">
        <v>2769</v>
      </c>
      <c r="F286" s="2249">
        <v>911401836188</v>
      </c>
      <c r="G286" s="210">
        <v>8721103333124</v>
      </c>
      <c r="H286" s="972" t="s">
        <v>3535</v>
      </c>
      <c r="I286" s="978" t="s">
        <v>55</v>
      </c>
      <c r="J286" s="384">
        <v>37.5</v>
      </c>
      <c r="K286" s="1094">
        <v>6000</v>
      </c>
      <c r="L286" s="322">
        <v>4000</v>
      </c>
      <c r="M286" s="321">
        <v>100000</v>
      </c>
      <c r="N286" s="365">
        <v>5</v>
      </c>
      <c r="O286" s="384"/>
      <c r="P286" s="642">
        <v>1750</v>
      </c>
      <c r="Q286" s="508" t="s">
        <v>2323</v>
      </c>
      <c r="R286" s="1747" t="s">
        <v>56</v>
      </c>
      <c r="S286" s="1069" t="s">
        <v>739</v>
      </c>
      <c r="T286" s="384" t="s">
        <v>3620</v>
      </c>
      <c r="U286" s="384"/>
      <c r="V286" s="384" t="s">
        <v>121</v>
      </c>
      <c r="W286" s="2038" t="s">
        <v>198</v>
      </c>
      <c r="X286" s="302">
        <v>160</v>
      </c>
      <c r="Y286" s="1918">
        <v>80</v>
      </c>
      <c r="Z286" s="1918">
        <v>1215</v>
      </c>
      <c r="AA286" s="322">
        <v>76</v>
      </c>
      <c r="AB286" s="1069" t="s">
        <v>113</v>
      </c>
      <c r="AC286" s="524" t="s">
        <v>3079</v>
      </c>
      <c r="AD286" s="322"/>
      <c r="AE286" s="2733">
        <v>872110333312499</v>
      </c>
      <c r="AF286" s="322">
        <v>1</v>
      </c>
      <c r="AG286" s="322" t="s">
        <v>113</v>
      </c>
      <c r="AH286" s="743">
        <v>14.5</v>
      </c>
    </row>
    <row r="287" spans="3:34">
      <c r="C287" s="2401" t="s">
        <v>2766</v>
      </c>
      <c r="D287" s="557" t="s">
        <v>2193</v>
      </c>
      <c r="E287" s="1463" t="s">
        <v>2769</v>
      </c>
      <c r="F287" s="2942">
        <v>911401815787</v>
      </c>
      <c r="G287" s="1036">
        <v>8720169754294</v>
      </c>
      <c r="H287" s="2943" t="s">
        <v>59</v>
      </c>
      <c r="I287" s="2944" t="s">
        <v>55</v>
      </c>
      <c r="J287" s="1048">
        <v>50</v>
      </c>
      <c r="K287" s="1001">
        <v>8000</v>
      </c>
      <c r="L287" s="1033">
        <v>4000</v>
      </c>
      <c r="M287" s="1166">
        <v>50000</v>
      </c>
      <c r="N287" s="2946">
        <v>5</v>
      </c>
      <c r="O287" s="933"/>
      <c r="P287" s="1979">
        <v>1900</v>
      </c>
      <c r="Q287" s="508"/>
      <c r="R287" s="2947" t="s">
        <v>56</v>
      </c>
      <c r="S287" s="933" t="s">
        <v>49</v>
      </c>
      <c r="T287" s="933" t="s">
        <v>3621</v>
      </c>
      <c r="U287" s="933"/>
      <c r="V287" s="933" t="s">
        <v>121</v>
      </c>
      <c r="W287" s="999" t="s">
        <v>198</v>
      </c>
      <c r="X287" s="999">
        <v>160</v>
      </c>
      <c r="Y287" s="1033">
        <v>80</v>
      </c>
      <c r="Z287" s="1033">
        <v>1215</v>
      </c>
      <c r="AA287" s="1033">
        <v>76</v>
      </c>
      <c r="AB287" s="933" t="s">
        <v>113</v>
      </c>
      <c r="AC287" s="2941" t="s">
        <v>3079</v>
      </c>
      <c r="AD287" s="1033"/>
      <c r="AE287" s="908">
        <v>872016975429499</v>
      </c>
      <c r="AF287" s="1033">
        <v>1</v>
      </c>
      <c r="AG287" s="1033" t="s">
        <v>113</v>
      </c>
      <c r="AH287" s="2899">
        <v>14.5</v>
      </c>
    </row>
    <row r="288" spans="3:34">
      <c r="C288" s="2401" t="s">
        <v>2766</v>
      </c>
      <c r="D288" s="557" t="s">
        <v>2193</v>
      </c>
      <c r="E288" s="1463" t="s">
        <v>2769</v>
      </c>
      <c r="F288" s="2249">
        <v>911401836288</v>
      </c>
      <c r="G288" s="73">
        <v>8721103333131</v>
      </c>
      <c r="H288" s="972" t="s">
        <v>3536</v>
      </c>
      <c r="I288" s="978" t="s">
        <v>55</v>
      </c>
      <c r="J288" s="384">
        <v>50</v>
      </c>
      <c r="K288" s="1102">
        <v>8000</v>
      </c>
      <c r="L288" s="322">
        <v>4000</v>
      </c>
      <c r="M288" s="321">
        <v>100000</v>
      </c>
      <c r="N288" s="407">
        <v>5</v>
      </c>
      <c r="O288" s="384"/>
      <c r="P288" s="642">
        <v>1900</v>
      </c>
      <c r="Q288" s="508" t="s">
        <v>2323</v>
      </c>
      <c r="R288" s="1747" t="s">
        <v>56</v>
      </c>
      <c r="S288" s="384" t="s">
        <v>739</v>
      </c>
      <c r="T288" s="384" t="s">
        <v>3621</v>
      </c>
      <c r="U288" s="384"/>
      <c r="V288" s="384" t="s">
        <v>121</v>
      </c>
      <c r="W288" s="302" t="s">
        <v>198</v>
      </c>
      <c r="X288" s="302">
        <v>160</v>
      </c>
      <c r="Y288" s="322">
        <v>80</v>
      </c>
      <c r="Z288" s="322">
        <v>1215</v>
      </c>
      <c r="AA288" s="322">
        <v>76</v>
      </c>
      <c r="AB288" s="384" t="s">
        <v>113</v>
      </c>
      <c r="AC288" s="524" t="s">
        <v>3079</v>
      </c>
      <c r="AD288" s="322"/>
      <c r="AE288" s="331">
        <v>872110333313199</v>
      </c>
      <c r="AF288" s="322">
        <v>1</v>
      </c>
      <c r="AG288" s="322" t="s">
        <v>113</v>
      </c>
      <c r="AH288" s="743">
        <v>14.5</v>
      </c>
    </row>
    <row r="289" spans="3:34">
      <c r="C289" s="2401" t="s">
        <v>2766</v>
      </c>
      <c r="D289" s="557" t="s">
        <v>2193</v>
      </c>
      <c r="E289" s="1463" t="s">
        <v>2769</v>
      </c>
      <c r="F289" s="2247">
        <v>911401824481</v>
      </c>
      <c r="G289" s="91">
        <v>8710163369341</v>
      </c>
      <c r="H289" s="200" t="s">
        <v>69</v>
      </c>
      <c r="I289" s="978" t="s">
        <v>55</v>
      </c>
      <c r="J289" s="384">
        <v>24.5</v>
      </c>
      <c r="K289" s="1102">
        <v>3400</v>
      </c>
      <c r="L289" s="322">
        <v>6500</v>
      </c>
      <c r="M289" s="321">
        <v>50000</v>
      </c>
      <c r="N289" s="365">
        <v>5</v>
      </c>
      <c r="O289" s="384"/>
      <c r="P289" s="642">
        <v>1900</v>
      </c>
      <c r="Q289" s="508"/>
      <c r="R289" s="1747" t="s">
        <v>48</v>
      </c>
      <c r="S289" s="384" t="s">
        <v>49</v>
      </c>
      <c r="T289" s="384" t="s">
        <v>3619</v>
      </c>
      <c r="U289" s="384"/>
      <c r="V289" s="384" t="s">
        <v>150</v>
      </c>
      <c r="W289" s="302" t="s">
        <v>198</v>
      </c>
      <c r="X289" s="302">
        <v>138</v>
      </c>
      <c r="Y289" s="322">
        <v>80</v>
      </c>
      <c r="Z289" s="322">
        <v>1515</v>
      </c>
      <c r="AA289" s="322">
        <v>76</v>
      </c>
      <c r="AB289" s="384" t="s">
        <v>113</v>
      </c>
      <c r="AC289" s="343" t="s">
        <v>3079</v>
      </c>
      <c r="AD289" s="322"/>
      <c r="AE289" s="320">
        <v>871016336934199</v>
      </c>
      <c r="AF289" s="322">
        <v>1</v>
      </c>
      <c r="AG289" s="322" t="s">
        <v>113</v>
      </c>
      <c r="AH289" s="743">
        <v>14.5</v>
      </c>
    </row>
    <row r="290" spans="3:34">
      <c r="C290" s="2401" t="s">
        <v>2766</v>
      </c>
      <c r="D290" s="557" t="s">
        <v>2193</v>
      </c>
      <c r="E290" s="1463" t="s">
        <v>2769</v>
      </c>
      <c r="F290" s="2314">
        <v>911401823680</v>
      </c>
      <c r="G290" s="913">
        <v>8718291840473</v>
      </c>
      <c r="H290" s="1167" t="s">
        <v>766</v>
      </c>
      <c r="I290" s="913" t="s">
        <v>55</v>
      </c>
      <c r="J290" s="1048">
        <v>24.3</v>
      </c>
      <c r="K290" s="2945">
        <v>3400</v>
      </c>
      <c r="L290" s="1046">
        <v>4000</v>
      </c>
      <c r="M290" s="1166">
        <v>50000</v>
      </c>
      <c r="N290" s="1033">
        <v>5</v>
      </c>
      <c r="O290" s="1048"/>
      <c r="P290" s="1979">
        <v>1900</v>
      </c>
      <c r="Q290" s="508"/>
      <c r="R290" s="1738" t="s">
        <v>760</v>
      </c>
      <c r="S290" s="1048" t="s">
        <v>49</v>
      </c>
      <c r="T290" s="1048" t="s">
        <v>3619</v>
      </c>
      <c r="U290" s="1048"/>
      <c r="V290" s="1048" t="s">
        <v>121</v>
      </c>
      <c r="W290" s="1000" t="s">
        <v>198</v>
      </c>
      <c r="X290" s="1000">
        <v>139</v>
      </c>
      <c r="Y290" s="1046">
        <v>80</v>
      </c>
      <c r="Z290" s="1046">
        <v>1515</v>
      </c>
      <c r="AA290" s="1046">
        <v>76</v>
      </c>
      <c r="AB290" s="1048" t="s">
        <v>113</v>
      </c>
      <c r="AC290" s="999" t="s">
        <v>3079</v>
      </c>
      <c r="AD290" s="1046"/>
      <c r="AE290" s="2561">
        <v>871829184047399</v>
      </c>
      <c r="AF290" s="1046">
        <v>1</v>
      </c>
      <c r="AG290" s="1046" t="s">
        <v>113</v>
      </c>
      <c r="AH290" s="2827">
        <v>14.5</v>
      </c>
    </row>
    <row r="291" spans="3:34">
      <c r="C291" s="2401" t="s">
        <v>2766</v>
      </c>
      <c r="D291" s="557" t="s">
        <v>2193</v>
      </c>
      <c r="E291" s="1463" t="s">
        <v>2769</v>
      </c>
      <c r="F291" s="2247">
        <v>911401835688</v>
      </c>
      <c r="G291" s="210">
        <v>8721103333070</v>
      </c>
      <c r="H291" s="200" t="s">
        <v>3541</v>
      </c>
      <c r="I291" s="210" t="s">
        <v>55</v>
      </c>
      <c r="J291" s="384">
        <v>21.5</v>
      </c>
      <c r="K291" s="1102">
        <v>3400</v>
      </c>
      <c r="L291" s="322">
        <v>4000</v>
      </c>
      <c r="M291" s="321">
        <v>100000</v>
      </c>
      <c r="N291" s="365">
        <v>5</v>
      </c>
      <c r="O291" s="384"/>
      <c r="P291" s="642">
        <v>1900</v>
      </c>
      <c r="Q291" s="508" t="s">
        <v>2323</v>
      </c>
      <c r="R291" s="1747" t="s">
        <v>56</v>
      </c>
      <c r="S291" s="384" t="s">
        <v>739</v>
      </c>
      <c r="T291" s="384" t="s">
        <v>3619</v>
      </c>
      <c r="U291" s="384"/>
      <c r="V291" s="384" t="s">
        <v>121</v>
      </c>
      <c r="W291" s="302" t="s">
        <v>198</v>
      </c>
      <c r="X291" s="302">
        <v>158</v>
      </c>
      <c r="Y291" s="322">
        <v>80</v>
      </c>
      <c r="Z291" s="322">
        <v>1515</v>
      </c>
      <c r="AA291" s="322">
        <v>76</v>
      </c>
      <c r="AB291" s="384" t="s">
        <v>113</v>
      </c>
      <c r="AC291" s="343" t="s">
        <v>3079</v>
      </c>
      <c r="AD291" s="322"/>
      <c r="AE291" s="1911">
        <v>872110333307099</v>
      </c>
      <c r="AF291" s="322">
        <v>1</v>
      </c>
      <c r="AG291" s="322" t="s">
        <v>113</v>
      </c>
      <c r="AH291" s="743">
        <v>14.5</v>
      </c>
    </row>
    <row r="292" spans="3:34">
      <c r="C292" s="2401" t="s">
        <v>2766</v>
      </c>
      <c r="D292" s="557" t="s">
        <v>2193</v>
      </c>
      <c r="E292" s="1463" t="s">
        <v>2769</v>
      </c>
      <c r="F292" s="2314">
        <v>911401823880</v>
      </c>
      <c r="G292" s="988">
        <v>8718291840497</v>
      </c>
      <c r="H292" s="1167" t="s">
        <v>767</v>
      </c>
      <c r="I292" s="913" t="s">
        <v>55</v>
      </c>
      <c r="J292" s="933">
        <v>42.9</v>
      </c>
      <c r="K292" s="2945">
        <v>6000</v>
      </c>
      <c r="L292" s="1033">
        <v>4000</v>
      </c>
      <c r="M292" s="1166">
        <v>50000</v>
      </c>
      <c r="N292" s="1033">
        <v>5</v>
      </c>
      <c r="O292" s="933"/>
      <c r="P292" s="1979">
        <v>2050</v>
      </c>
      <c r="Q292" s="508"/>
      <c r="R292" s="2947" t="s">
        <v>760</v>
      </c>
      <c r="S292" s="933" t="s">
        <v>49</v>
      </c>
      <c r="T292" s="933" t="s">
        <v>3620</v>
      </c>
      <c r="U292" s="933"/>
      <c r="V292" s="933" t="s">
        <v>121</v>
      </c>
      <c r="W292" s="999" t="s">
        <v>198</v>
      </c>
      <c r="X292" s="999">
        <v>139</v>
      </c>
      <c r="Y292" s="1033">
        <v>80</v>
      </c>
      <c r="Z292" s="1033">
        <v>1515</v>
      </c>
      <c r="AA292" s="1033">
        <v>76</v>
      </c>
      <c r="AB292" s="933" t="s">
        <v>113</v>
      </c>
      <c r="AC292" s="999" t="s">
        <v>3079</v>
      </c>
      <c r="AD292" s="1033"/>
      <c r="AE292" s="915">
        <v>871829184049700</v>
      </c>
      <c r="AF292" s="1033">
        <v>1</v>
      </c>
      <c r="AG292" s="1033" t="s">
        <v>113</v>
      </c>
      <c r="AH292" s="2899">
        <v>14.5</v>
      </c>
    </row>
    <row r="293" spans="3:34">
      <c r="C293" s="2401" t="s">
        <v>2766</v>
      </c>
      <c r="D293" s="557" t="s">
        <v>2193</v>
      </c>
      <c r="E293" s="1463" t="s">
        <v>2769</v>
      </c>
      <c r="F293" s="2249">
        <v>911401835888</v>
      </c>
      <c r="G293" s="73">
        <v>8721103333094</v>
      </c>
      <c r="H293" s="972" t="s">
        <v>3542</v>
      </c>
      <c r="I293" s="1068" t="s">
        <v>55</v>
      </c>
      <c r="J293" s="384" t="s">
        <v>1285</v>
      </c>
      <c r="K293" s="1102">
        <v>6000</v>
      </c>
      <c r="L293" s="322">
        <v>4000</v>
      </c>
      <c r="M293" s="321">
        <v>100000</v>
      </c>
      <c r="N293" s="407">
        <v>5</v>
      </c>
      <c r="O293" s="384"/>
      <c r="P293" s="642">
        <v>2050</v>
      </c>
      <c r="Q293" s="508" t="s">
        <v>2323</v>
      </c>
      <c r="R293" s="1747" t="s">
        <v>56</v>
      </c>
      <c r="S293" s="384" t="s">
        <v>739</v>
      </c>
      <c r="T293" s="384" t="s">
        <v>3620</v>
      </c>
      <c r="U293" s="384"/>
      <c r="V293" s="384" t="s">
        <v>121</v>
      </c>
      <c r="W293" s="302" t="s">
        <v>198</v>
      </c>
      <c r="X293" s="302">
        <v>160</v>
      </c>
      <c r="Y293" s="322">
        <v>80</v>
      </c>
      <c r="Z293" s="322">
        <v>1515</v>
      </c>
      <c r="AA293" s="322">
        <v>76</v>
      </c>
      <c r="AB293" s="384" t="s">
        <v>113</v>
      </c>
      <c r="AC293" s="524" t="s">
        <v>3079</v>
      </c>
      <c r="AD293" s="322"/>
      <c r="AE293" s="331">
        <v>872110333309499</v>
      </c>
      <c r="AF293" s="322">
        <v>1</v>
      </c>
      <c r="AG293" s="322" t="s">
        <v>113</v>
      </c>
      <c r="AH293" s="743">
        <v>14.5</v>
      </c>
    </row>
    <row r="294" spans="3:34">
      <c r="C294" s="2401" t="s">
        <v>2766</v>
      </c>
      <c r="D294" s="557" t="s">
        <v>2193</v>
      </c>
      <c r="E294" s="1463" t="s">
        <v>2769</v>
      </c>
      <c r="F294" s="2249">
        <v>910505106557</v>
      </c>
      <c r="G294" s="73">
        <v>8721103390035</v>
      </c>
      <c r="H294" s="972" t="s">
        <v>3553</v>
      </c>
      <c r="I294" s="1068" t="s">
        <v>3709</v>
      </c>
      <c r="J294" s="384" t="s">
        <v>1285</v>
      </c>
      <c r="K294" s="1102">
        <v>5800</v>
      </c>
      <c r="L294" s="322">
        <v>4000</v>
      </c>
      <c r="M294" s="321">
        <v>100000</v>
      </c>
      <c r="N294" s="407">
        <v>5</v>
      </c>
      <c r="O294" s="384"/>
      <c r="P294" s="642">
        <v>2050</v>
      </c>
      <c r="Q294" s="508" t="s">
        <v>2323</v>
      </c>
      <c r="R294" s="1747" t="s">
        <v>56</v>
      </c>
      <c r="S294" s="384" t="s">
        <v>739</v>
      </c>
      <c r="T294" s="384" t="s">
        <v>3620</v>
      </c>
      <c r="U294" s="384"/>
      <c r="V294" s="384" t="s">
        <v>121</v>
      </c>
      <c r="W294" s="302" t="s">
        <v>198</v>
      </c>
      <c r="X294" s="302">
        <v>155</v>
      </c>
      <c r="Y294" s="322">
        <v>80</v>
      </c>
      <c r="Z294" s="322">
        <v>1515</v>
      </c>
      <c r="AA294" s="322">
        <v>76</v>
      </c>
      <c r="AB294" s="384" t="s">
        <v>113</v>
      </c>
      <c r="AC294" s="524" t="s">
        <v>3079</v>
      </c>
      <c r="AD294" s="322"/>
      <c r="AE294" s="331">
        <v>872110339003500</v>
      </c>
      <c r="AF294" s="322">
        <v>1</v>
      </c>
      <c r="AG294" s="322" t="s">
        <v>113</v>
      </c>
      <c r="AH294" s="743">
        <v>14.5</v>
      </c>
    </row>
    <row r="295" spans="3:34">
      <c r="C295" s="2401" t="s">
        <v>2766</v>
      </c>
      <c r="D295" s="557" t="s">
        <v>2193</v>
      </c>
      <c r="E295" s="1463" t="s">
        <v>2769</v>
      </c>
      <c r="F295" s="2249">
        <v>910505106552</v>
      </c>
      <c r="G295" s="73">
        <v>8721103359988</v>
      </c>
      <c r="H295" s="972" t="s">
        <v>3527</v>
      </c>
      <c r="I295" s="1068" t="s">
        <v>3710</v>
      </c>
      <c r="J295" s="384">
        <v>32</v>
      </c>
      <c r="K295" s="1102">
        <v>6000</v>
      </c>
      <c r="L295" s="322">
        <v>4000</v>
      </c>
      <c r="M295" s="321">
        <v>100000</v>
      </c>
      <c r="N295" s="407">
        <v>5</v>
      </c>
      <c r="O295" s="384"/>
      <c r="P295" s="642">
        <v>2250</v>
      </c>
      <c r="Q295" s="508" t="s">
        <v>2323</v>
      </c>
      <c r="R295" s="1747" t="s">
        <v>56</v>
      </c>
      <c r="S295" s="384" t="s">
        <v>739</v>
      </c>
      <c r="T295" s="384" t="s">
        <v>3620</v>
      </c>
      <c r="U295" s="384"/>
      <c r="V295" s="384" t="s">
        <v>121</v>
      </c>
      <c r="W295" s="302" t="s">
        <v>198</v>
      </c>
      <c r="X295" s="302">
        <v>188</v>
      </c>
      <c r="Y295" s="322">
        <v>80</v>
      </c>
      <c r="Z295" s="322">
        <v>1515</v>
      </c>
      <c r="AA295" s="322">
        <v>76</v>
      </c>
      <c r="AB295" s="384" t="s">
        <v>113</v>
      </c>
      <c r="AC295" s="524" t="s">
        <v>3079</v>
      </c>
      <c r="AD295" s="322"/>
      <c r="AE295" s="331">
        <v>872110335998800</v>
      </c>
      <c r="AF295" s="322">
        <v>1</v>
      </c>
      <c r="AG295" s="322" t="s">
        <v>113</v>
      </c>
      <c r="AH295" s="743">
        <v>14.5</v>
      </c>
    </row>
    <row r="296" spans="3:34">
      <c r="C296" s="2401" t="s">
        <v>2766</v>
      </c>
      <c r="D296" s="557" t="s">
        <v>2193</v>
      </c>
      <c r="E296" s="1463" t="s">
        <v>2769</v>
      </c>
      <c r="F296" s="2249">
        <v>911401839488</v>
      </c>
      <c r="G296" s="73">
        <v>8721103333452</v>
      </c>
      <c r="H296" s="972" t="s">
        <v>3525</v>
      </c>
      <c r="I296" s="1068" t="s">
        <v>53</v>
      </c>
      <c r="J296" s="384" t="s">
        <v>3581</v>
      </c>
      <c r="K296" s="1102" t="s">
        <v>3585</v>
      </c>
      <c r="L296" s="322">
        <v>4000</v>
      </c>
      <c r="M296" s="321">
        <v>100000</v>
      </c>
      <c r="N296" s="407">
        <v>5</v>
      </c>
      <c r="O296" s="384"/>
      <c r="P296" s="642">
        <v>2250</v>
      </c>
      <c r="Q296" s="508" t="s">
        <v>2323</v>
      </c>
      <c r="R296" s="1747" t="s">
        <v>56</v>
      </c>
      <c r="S296" s="384" t="s">
        <v>739</v>
      </c>
      <c r="T296" s="384" t="s">
        <v>3660</v>
      </c>
      <c r="U296" s="384"/>
      <c r="V296" s="384" t="s">
        <v>121</v>
      </c>
      <c r="W296" s="302" t="s">
        <v>198</v>
      </c>
      <c r="X296" s="302" t="s">
        <v>3668</v>
      </c>
      <c r="Y296" s="322">
        <v>80</v>
      </c>
      <c r="Z296" s="322">
        <v>1515</v>
      </c>
      <c r="AA296" s="322">
        <v>76</v>
      </c>
      <c r="AB296" s="384" t="s">
        <v>113</v>
      </c>
      <c r="AC296" s="524" t="s">
        <v>3079</v>
      </c>
      <c r="AD296" s="322"/>
      <c r="AE296" s="331">
        <v>872110333345299</v>
      </c>
      <c r="AF296" s="322">
        <v>1</v>
      </c>
      <c r="AG296" s="322" t="s">
        <v>113</v>
      </c>
      <c r="AH296" s="743">
        <v>14.5</v>
      </c>
    </row>
    <row r="297" spans="3:34">
      <c r="C297" s="2401" t="s">
        <v>2766</v>
      </c>
      <c r="D297" s="557" t="s">
        <v>2193</v>
      </c>
      <c r="E297" s="1463" t="s">
        <v>2769</v>
      </c>
      <c r="F297" s="2249">
        <v>910505106559</v>
      </c>
      <c r="G297" s="262">
        <v>8721103390059</v>
      </c>
      <c r="H297" s="972" t="s">
        <v>3555</v>
      </c>
      <c r="I297" s="1068" t="s">
        <v>3711</v>
      </c>
      <c r="J297" s="384" t="s">
        <v>3581</v>
      </c>
      <c r="K297" s="2105" t="s">
        <v>3600</v>
      </c>
      <c r="L297" s="322">
        <v>4000</v>
      </c>
      <c r="M297" s="321">
        <v>100000</v>
      </c>
      <c r="N297" s="407">
        <v>5</v>
      </c>
      <c r="O297" s="384"/>
      <c r="P297" s="642">
        <v>2250</v>
      </c>
      <c r="Q297" s="508" t="s">
        <v>2323</v>
      </c>
      <c r="R297" s="1747" t="s">
        <v>56</v>
      </c>
      <c r="S297" s="384" t="s">
        <v>739</v>
      </c>
      <c r="T297" s="384" t="s">
        <v>3660</v>
      </c>
      <c r="U297" s="384"/>
      <c r="V297" s="384" t="s">
        <v>121</v>
      </c>
      <c r="W297" s="302" t="s">
        <v>198</v>
      </c>
      <c r="X297" s="302" t="s">
        <v>3669</v>
      </c>
      <c r="Y297" s="1918">
        <v>80</v>
      </c>
      <c r="Z297" s="322">
        <v>1515</v>
      </c>
      <c r="AA297" s="322">
        <v>76</v>
      </c>
      <c r="AB297" s="1069" t="s">
        <v>113</v>
      </c>
      <c r="AC297" s="524" t="s">
        <v>3079</v>
      </c>
      <c r="AD297" s="322"/>
      <c r="AE297" s="331">
        <v>872110339005900</v>
      </c>
      <c r="AF297" s="322">
        <v>1</v>
      </c>
      <c r="AG297" s="322" t="s">
        <v>113</v>
      </c>
      <c r="AH297" s="743">
        <v>14.5</v>
      </c>
    </row>
    <row r="298" spans="3:34">
      <c r="C298" s="2401" t="s">
        <v>2766</v>
      </c>
      <c r="D298" s="557" t="s">
        <v>2193</v>
      </c>
      <c r="E298" s="1463" t="s">
        <v>2769</v>
      </c>
      <c r="F298" s="2249">
        <v>910505106567</v>
      </c>
      <c r="G298" s="73">
        <v>8721103390134</v>
      </c>
      <c r="H298" s="972" t="s">
        <v>3524</v>
      </c>
      <c r="I298" s="978" t="s">
        <v>53</v>
      </c>
      <c r="J298" s="384" t="s">
        <v>3581</v>
      </c>
      <c r="K298" s="1102" t="s">
        <v>3586</v>
      </c>
      <c r="L298" s="322">
        <v>3000</v>
      </c>
      <c r="M298" s="321">
        <v>100000</v>
      </c>
      <c r="N298" s="407">
        <v>5</v>
      </c>
      <c r="O298" s="384"/>
      <c r="P298" s="642">
        <v>2250</v>
      </c>
      <c r="Q298" s="508" t="s">
        <v>2323</v>
      </c>
      <c r="R298" s="1747" t="s">
        <v>56</v>
      </c>
      <c r="S298" s="384" t="s">
        <v>739</v>
      </c>
      <c r="T298" s="384" t="s">
        <v>3660</v>
      </c>
      <c r="U298" s="384"/>
      <c r="V298" s="384" t="s">
        <v>147</v>
      </c>
      <c r="W298" s="302" t="s">
        <v>198</v>
      </c>
      <c r="X298" s="302" t="s">
        <v>3670</v>
      </c>
      <c r="Y298" s="322">
        <v>80</v>
      </c>
      <c r="Z298" s="322">
        <v>1515</v>
      </c>
      <c r="AA298" s="322">
        <v>76</v>
      </c>
      <c r="AB298" s="384" t="s">
        <v>113</v>
      </c>
      <c r="AC298" s="524" t="s">
        <v>3079</v>
      </c>
      <c r="AD298" s="322"/>
      <c r="AE298" s="331">
        <v>872110339013400</v>
      </c>
      <c r="AF298" s="322">
        <v>1</v>
      </c>
      <c r="AG298" s="322" t="s">
        <v>113</v>
      </c>
      <c r="AH298" s="743">
        <v>14.5</v>
      </c>
    </row>
    <row r="299" spans="3:34">
      <c r="C299" s="2401" t="s">
        <v>2766</v>
      </c>
      <c r="D299" s="557" t="s">
        <v>2193</v>
      </c>
      <c r="E299" s="1463" t="s">
        <v>2769</v>
      </c>
      <c r="F299" s="2942">
        <v>911401823980</v>
      </c>
      <c r="G299" s="1036">
        <v>8718699409289</v>
      </c>
      <c r="H299" s="2943" t="s">
        <v>768</v>
      </c>
      <c r="I299" s="913" t="s">
        <v>55</v>
      </c>
      <c r="J299" s="933">
        <v>57.1</v>
      </c>
      <c r="K299" s="2945">
        <v>8000</v>
      </c>
      <c r="L299" s="1046">
        <v>4000</v>
      </c>
      <c r="M299" s="1166">
        <v>50000</v>
      </c>
      <c r="N299" s="2946">
        <v>5</v>
      </c>
      <c r="O299" s="1048"/>
      <c r="P299" s="1979">
        <v>2200</v>
      </c>
      <c r="Q299" s="508"/>
      <c r="R299" s="1738" t="s">
        <v>760</v>
      </c>
      <c r="S299" s="1048" t="s">
        <v>49</v>
      </c>
      <c r="T299" s="1048" t="s">
        <v>3621</v>
      </c>
      <c r="U299" s="1048"/>
      <c r="V299" s="1048" t="s">
        <v>121</v>
      </c>
      <c r="W299" s="1000" t="s">
        <v>198</v>
      </c>
      <c r="X299" s="1000">
        <v>140</v>
      </c>
      <c r="Y299" s="1046">
        <v>80</v>
      </c>
      <c r="Z299" s="1046">
        <v>1515</v>
      </c>
      <c r="AA299" s="1046">
        <v>76</v>
      </c>
      <c r="AB299" s="1048" t="s">
        <v>113</v>
      </c>
      <c r="AC299" s="2941" t="s">
        <v>3079</v>
      </c>
      <c r="AD299" s="1046"/>
      <c r="AE299" s="908">
        <v>871869940928900</v>
      </c>
      <c r="AF299" s="1046">
        <v>1</v>
      </c>
      <c r="AG299" s="1046" t="s">
        <v>113</v>
      </c>
      <c r="AH299" s="2827">
        <v>14.5</v>
      </c>
    </row>
    <row r="300" spans="3:34">
      <c r="C300" s="2401" t="s">
        <v>2766</v>
      </c>
      <c r="D300" s="557" t="s">
        <v>2193</v>
      </c>
      <c r="E300" s="1463" t="s">
        <v>2769</v>
      </c>
      <c r="F300" s="2249">
        <v>911401835988</v>
      </c>
      <c r="G300" s="73">
        <v>8721103333100</v>
      </c>
      <c r="H300" s="972" t="s">
        <v>3543</v>
      </c>
      <c r="I300" s="1068" t="s">
        <v>55</v>
      </c>
      <c r="J300" s="384">
        <v>50</v>
      </c>
      <c r="K300" s="1102">
        <v>8000</v>
      </c>
      <c r="L300" s="322">
        <v>4000</v>
      </c>
      <c r="M300" s="321">
        <v>100000</v>
      </c>
      <c r="N300" s="407">
        <v>5</v>
      </c>
      <c r="O300" s="384"/>
      <c r="P300" s="642">
        <v>2200</v>
      </c>
      <c r="Q300" s="508" t="s">
        <v>2323</v>
      </c>
      <c r="R300" s="1747" t="s">
        <v>56</v>
      </c>
      <c r="S300" s="384" t="s">
        <v>739</v>
      </c>
      <c r="T300" s="384" t="s">
        <v>3621</v>
      </c>
      <c r="U300" s="384"/>
      <c r="V300" s="384" t="s">
        <v>121</v>
      </c>
      <c r="W300" s="302" t="s">
        <v>198</v>
      </c>
      <c r="X300" s="302">
        <v>160</v>
      </c>
      <c r="Y300" s="322">
        <v>80</v>
      </c>
      <c r="Z300" s="322">
        <v>1515</v>
      </c>
      <c r="AA300" s="322">
        <v>76</v>
      </c>
      <c r="AB300" s="384" t="s">
        <v>113</v>
      </c>
      <c r="AC300" s="524" t="s">
        <v>3079</v>
      </c>
      <c r="AD300" s="322"/>
      <c r="AE300" s="331">
        <v>872110333310099</v>
      </c>
      <c r="AF300" s="322">
        <v>1</v>
      </c>
      <c r="AG300" s="322" t="s">
        <v>113</v>
      </c>
      <c r="AH300" s="743">
        <v>14.5</v>
      </c>
    </row>
    <row r="301" spans="3:34">
      <c r="C301" s="2401" t="s">
        <v>2766</v>
      </c>
      <c r="D301" s="557" t="s">
        <v>2193</v>
      </c>
      <c r="E301" s="1463" t="s">
        <v>2769</v>
      </c>
      <c r="F301" s="2249">
        <v>911401839688</v>
      </c>
      <c r="G301" s="73">
        <v>8721103333476</v>
      </c>
      <c r="H301" s="972" t="s">
        <v>3526</v>
      </c>
      <c r="I301" s="1068" t="s">
        <v>53</v>
      </c>
      <c r="J301" s="384" t="s">
        <v>3582</v>
      </c>
      <c r="K301" s="1102" t="s">
        <v>3587</v>
      </c>
      <c r="L301" s="322">
        <v>4000</v>
      </c>
      <c r="M301" s="321">
        <v>100000</v>
      </c>
      <c r="N301" s="407">
        <v>5</v>
      </c>
      <c r="O301" s="384"/>
      <c r="P301" s="642">
        <v>2400</v>
      </c>
      <c r="Q301" s="508" t="s">
        <v>2323</v>
      </c>
      <c r="R301" s="1747" t="s">
        <v>56</v>
      </c>
      <c r="S301" s="384" t="s">
        <v>739</v>
      </c>
      <c r="T301" s="384" t="s">
        <v>3661</v>
      </c>
      <c r="U301" s="384"/>
      <c r="V301" s="384" t="s">
        <v>121</v>
      </c>
      <c r="W301" s="302" t="s">
        <v>198</v>
      </c>
      <c r="X301" s="302" t="s">
        <v>3671</v>
      </c>
      <c r="Y301" s="322">
        <v>80</v>
      </c>
      <c r="Z301" s="322">
        <v>1515</v>
      </c>
      <c r="AA301" s="322">
        <v>76</v>
      </c>
      <c r="AB301" s="384" t="s">
        <v>113</v>
      </c>
      <c r="AC301" s="524" t="s">
        <v>3079</v>
      </c>
      <c r="AD301" s="322"/>
      <c r="AE301" s="331">
        <v>872110333347699</v>
      </c>
      <c r="AF301" s="322">
        <v>1</v>
      </c>
      <c r="AG301" s="322" t="s">
        <v>113</v>
      </c>
      <c r="AH301" s="743">
        <v>14.5</v>
      </c>
    </row>
    <row r="302" spans="3:34">
      <c r="C302" s="2401" t="s">
        <v>2766</v>
      </c>
      <c r="D302" s="557" t="s">
        <v>2193</v>
      </c>
      <c r="E302" s="1463" t="s">
        <v>2769</v>
      </c>
      <c r="F302" s="2942">
        <v>911401815887</v>
      </c>
      <c r="G302" s="1036">
        <v>8720169754300</v>
      </c>
      <c r="H302" s="2943" t="s">
        <v>60</v>
      </c>
      <c r="I302" s="2944" t="s">
        <v>55</v>
      </c>
      <c r="J302" s="1048">
        <v>62</v>
      </c>
      <c r="K302" s="2945">
        <v>10000</v>
      </c>
      <c r="L302" s="1046">
        <v>4000</v>
      </c>
      <c r="M302" s="1166">
        <v>50000</v>
      </c>
      <c r="N302" s="2946">
        <v>5</v>
      </c>
      <c r="O302" s="1048"/>
      <c r="P302" s="1979">
        <v>2400</v>
      </c>
      <c r="Q302" s="508"/>
      <c r="R302" s="1738" t="s">
        <v>48</v>
      </c>
      <c r="S302" s="1048" t="s">
        <v>49</v>
      </c>
      <c r="T302" s="1048" t="s">
        <v>3623</v>
      </c>
      <c r="U302" s="1048"/>
      <c r="V302" s="1048" t="s">
        <v>121</v>
      </c>
      <c r="W302" s="1000" t="s">
        <v>198</v>
      </c>
      <c r="X302" s="1000">
        <v>161</v>
      </c>
      <c r="Y302" s="1046">
        <v>80</v>
      </c>
      <c r="Z302" s="1046">
        <v>1515</v>
      </c>
      <c r="AA302" s="1046">
        <v>76</v>
      </c>
      <c r="AB302" s="1048" t="s">
        <v>113</v>
      </c>
      <c r="AC302" s="2941" t="s">
        <v>3079</v>
      </c>
      <c r="AD302" s="1046"/>
      <c r="AE302" s="908">
        <v>872016975430099</v>
      </c>
      <c r="AF302" s="1046">
        <v>1</v>
      </c>
      <c r="AG302" s="1046" t="s">
        <v>113</v>
      </c>
      <c r="AH302" s="2827">
        <v>14.5</v>
      </c>
    </row>
    <row r="303" spans="3:34">
      <c r="C303" s="2401" t="s">
        <v>2766</v>
      </c>
      <c r="D303" s="557" t="s">
        <v>2193</v>
      </c>
      <c r="E303" s="1463" t="s">
        <v>2769</v>
      </c>
      <c r="F303" s="2247">
        <v>911401836388</v>
      </c>
      <c r="G303" s="210">
        <v>8721103333148</v>
      </c>
      <c r="H303" s="200" t="s">
        <v>3544</v>
      </c>
      <c r="I303" s="113" t="s">
        <v>55</v>
      </c>
      <c r="J303" s="744" t="s">
        <v>3583</v>
      </c>
      <c r="K303" s="1108">
        <v>10000</v>
      </c>
      <c r="L303" s="1916">
        <v>4000</v>
      </c>
      <c r="M303" s="321">
        <v>100000</v>
      </c>
      <c r="N303" s="340">
        <v>5</v>
      </c>
      <c r="O303" s="375"/>
      <c r="P303" s="642">
        <v>2400</v>
      </c>
      <c r="Q303" s="508" t="s">
        <v>2323</v>
      </c>
      <c r="R303" s="1745" t="s">
        <v>56</v>
      </c>
      <c r="S303" s="375" t="s">
        <v>739</v>
      </c>
      <c r="T303" s="375" t="s">
        <v>3623</v>
      </c>
      <c r="U303" s="375"/>
      <c r="V303" s="375" t="s">
        <v>121</v>
      </c>
      <c r="W303" s="896" t="s">
        <v>198</v>
      </c>
      <c r="X303" s="896">
        <v>160</v>
      </c>
      <c r="Y303" s="1916">
        <v>80</v>
      </c>
      <c r="Z303" s="1916">
        <v>1515</v>
      </c>
      <c r="AA303" s="1916">
        <v>76</v>
      </c>
      <c r="AB303" s="375" t="s">
        <v>113</v>
      </c>
      <c r="AC303" s="341" t="s">
        <v>3079</v>
      </c>
      <c r="AD303" s="1916"/>
      <c r="AE303" s="1911">
        <v>872110333314899</v>
      </c>
      <c r="AF303" s="1916">
        <v>1</v>
      </c>
      <c r="AG303" s="1916" t="s">
        <v>113</v>
      </c>
      <c r="AH303" s="2816">
        <v>14.5</v>
      </c>
    </row>
    <row r="304" spans="3:34">
      <c r="C304" s="2401" t="s">
        <v>2766</v>
      </c>
      <c r="D304" s="557" t="s">
        <v>2193</v>
      </c>
      <c r="E304" s="1463" t="s">
        <v>2769</v>
      </c>
      <c r="F304" s="2247">
        <v>911401836488</v>
      </c>
      <c r="G304" s="210">
        <v>8721103333155</v>
      </c>
      <c r="H304" s="200" t="s">
        <v>3545</v>
      </c>
      <c r="I304" s="113" t="s">
        <v>55</v>
      </c>
      <c r="J304" s="806">
        <v>75</v>
      </c>
      <c r="K304" s="1105">
        <v>12000</v>
      </c>
      <c r="L304" s="1914">
        <v>4000</v>
      </c>
      <c r="M304" s="321">
        <v>100000</v>
      </c>
      <c r="N304" s="340">
        <v>5</v>
      </c>
      <c r="O304" s="442"/>
      <c r="P304" s="642">
        <v>2600</v>
      </c>
      <c r="Q304" s="508" t="s">
        <v>2323</v>
      </c>
      <c r="R304" s="1743" t="s">
        <v>56</v>
      </c>
      <c r="S304" s="442" t="s">
        <v>739</v>
      </c>
      <c r="T304" s="442" t="s">
        <v>3623</v>
      </c>
      <c r="U304" s="442"/>
      <c r="V304" s="442" t="s">
        <v>121</v>
      </c>
      <c r="W304" s="2035" t="s">
        <v>198</v>
      </c>
      <c r="X304" s="2035">
        <v>160</v>
      </c>
      <c r="Y304" s="1914">
        <v>80</v>
      </c>
      <c r="Z304" s="1914">
        <v>1515</v>
      </c>
      <c r="AA304" s="1914">
        <v>76</v>
      </c>
      <c r="AB304" s="442" t="s">
        <v>113</v>
      </c>
      <c r="AC304" s="341" t="s">
        <v>3079</v>
      </c>
      <c r="AD304" s="1914"/>
      <c r="AE304" s="1911">
        <v>872110333315599</v>
      </c>
      <c r="AF304" s="1914">
        <v>1</v>
      </c>
      <c r="AG304" s="1914" t="s">
        <v>113</v>
      </c>
      <c r="AH304" s="2814">
        <v>14.5</v>
      </c>
    </row>
    <row r="305" spans="3:34">
      <c r="C305" s="2473" t="s">
        <v>2766</v>
      </c>
      <c r="D305" s="1541" t="s">
        <v>2193</v>
      </c>
      <c r="E305" s="1542" t="s">
        <v>2769</v>
      </c>
      <c r="F305" s="2249">
        <v>911401839988</v>
      </c>
      <c r="G305" s="2732">
        <v>8721103333506</v>
      </c>
      <c r="H305" s="972" t="s">
        <v>3547</v>
      </c>
      <c r="I305" s="801" t="s">
        <v>53</v>
      </c>
      <c r="J305" s="2734" t="s">
        <v>3584</v>
      </c>
      <c r="K305" s="2735" t="s">
        <v>3588</v>
      </c>
      <c r="L305" s="2739">
        <v>4000</v>
      </c>
      <c r="M305" s="2490">
        <v>100000</v>
      </c>
      <c r="N305" s="455">
        <v>5</v>
      </c>
      <c r="O305" s="2736"/>
      <c r="P305" s="639">
        <v>2800</v>
      </c>
      <c r="Q305" s="508" t="s">
        <v>2323</v>
      </c>
      <c r="R305" s="2737" t="s">
        <v>56</v>
      </c>
      <c r="S305" s="2736" t="s">
        <v>739</v>
      </c>
      <c r="T305" s="2736" t="s">
        <v>3663</v>
      </c>
      <c r="U305" s="2736"/>
      <c r="V305" s="2736" t="s">
        <v>121</v>
      </c>
      <c r="W305" s="2738" t="s">
        <v>198</v>
      </c>
      <c r="X305" s="2738" t="s">
        <v>3672</v>
      </c>
      <c r="Y305" s="2739">
        <v>80</v>
      </c>
      <c r="Z305" s="2739">
        <v>1515</v>
      </c>
      <c r="AA305" s="2739">
        <v>76</v>
      </c>
      <c r="AB305" s="2736" t="s">
        <v>113</v>
      </c>
      <c r="AC305" s="568" t="s">
        <v>3079</v>
      </c>
      <c r="AD305" s="2739"/>
      <c r="AE305" s="2733">
        <v>872110333350699</v>
      </c>
      <c r="AF305" s="2739">
        <v>1</v>
      </c>
      <c r="AG305" s="2739" t="s">
        <v>113</v>
      </c>
      <c r="AH305" s="2819">
        <v>14.5</v>
      </c>
    </row>
    <row r="306" spans="3:34">
      <c r="C306" s="2395" t="s">
        <v>2766</v>
      </c>
      <c r="D306" s="834" t="s">
        <v>2193</v>
      </c>
      <c r="E306" s="1483" t="s">
        <v>2769</v>
      </c>
      <c r="F306" s="2248">
        <v>910505106553</v>
      </c>
      <c r="G306" s="194">
        <v>8721103359995</v>
      </c>
      <c r="H306" s="202" t="s">
        <v>3546</v>
      </c>
      <c r="I306" s="498" t="s">
        <v>3710</v>
      </c>
      <c r="J306" s="805">
        <v>74</v>
      </c>
      <c r="K306" s="1107">
        <v>14000</v>
      </c>
      <c r="L306" s="1917">
        <v>4000</v>
      </c>
      <c r="M306" s="444">
        <v>100000</v>
      </c>
      <c r="N306" s="428">
        <v>5</v>
      </c>
      <c r="O306" s="807"/>
      <c r="P306" s="640">
        <v>3000</v>
      </c>
      <c r="Q306" s="508" t="s">
        <v>2323</v>
      </c>
      <c r="R306" s="1746" t="s">
        <v>56</v>
      </c>
      <c r="S306" s="807" t="s">
        <v>739</v>
      </c>
      <c r="T306" s="807" t="s">
        <v>3662</v>
      </c>
      <c r="U306" s="807"/>
      <c r="V306" s="807" t="s">
        <v>121</v>
      </c>
      <c r="W306" s="905" t="s">
        <v>198</v>
      </c>
      <c r="X306" s="905">
        <v>189</v>
      </c>
      <c r="Y306" s="1917">
        <v>80</v>
      </c>
      <c r="Z306" s="1917">
        <v>1515</v>
      </c>
      <c r="AA306" s="1917">
        <v>76</v>
      </c>
      <c r="AB306" s="807" t="s">
        <v>113</v>
      </c>
      <c r="AC306" s="456" t="s">
        <v>3079</v>
      </c>
      <c r="AD306" s="1917"/>
      <c r="AE306" s="453">
        <v>872110335999500</v>
      </c>
      <c r="AF306" s="1917">
        <v>1</v>
      </c>
      <c r="AG306" s="1917" t="s">
        <v>113</v>
      </c>
      <c r="AH306" s="2817">
        <v>14.5</v>
      </c>
    </row>
    <row r="307" spans="3:34">
      <c r="C307" s="2401" t="s">
        <v>2766</v>
      </c>
      <c r="D307" s="557" t="s">
        <v>2193</v>
      </c>
      <c r="E307" s="1463" t="s">
        <v>2769</v>
      </c>
      <c r="F307" s="2246">
        <v>910505106544</v>
      </c>
      <c r="G307" s="90">
        <v>8721103359902</v>
      </c>
      <c r="H307" s="237" t="s">
        <v>3530</v>
      </c>
      <c r="I307" s="210" t="s">
        <v>63</v>
      </c>
      <c r="J307" s="384">
        <v>25</v>
      </c>
      <c r="K307" s="1094">
        <v>4000</v>
      </c>
      <c r="L307" s="322">
        <v>4000</v>
      </c>
      <c r="M307" s="321">
        <v>100000</v>
      </c>
      <c r="N307" s="343">
        <v>5</v>
      </c>
      <c r="O307" s="384"/>
      <c r="P307" s="642">
        <v>2450</v>
      </c>
      <c r="Q307" s="508" t="s">
        <v>2323</v>
      </c>
      <c r="R307" s="1747" t="s">
        <v>56</v>
      </c>
      <c r="S307" s="384" t="s">
        <v>739</v>
      </c>
      <c r="T307" s="384" t="s">
        <v>3616</v>
      </c>
      <c r="U307" s="384"/>
      <c r="V307" s="384" t="s">
        <v>121</v>
      </c>
      <c r="W307" s="302" t="s">
        <v>198</v>
      </c>
      <c r="X307" s="302">
        <v>160</v>
      </c>
      <c r="Y307" s="322">
        <v>80</v>
      </c>
      <c r="Z307" s="322">
        <v>665</v>
      </c>
      <c r="AA307" s="322">
        <v>76</v>
      </c>
      <c r="AB307" s="384" t="s">
        <v>133</v>
      </c>
      <c r="AC307" s="343" t="s">
        <v>3079</v>
      </c>
      <c r="AD307" s="1918"/>
      <c r="AE307" s="322">
        <v>872110335990200</v>
      </c>
      <c r="AF307" s="1918">
        <v>1</v>
      </c>
      <c r="AG307" s="1918" t="s">
        <v>113</v>
      </c>
      <c r="AH307" s="743">
        <v>14.5</v>
      </c>
    </row>
    <row r="308" spans="3:34">
      <c r="C308" s="2401" t="s">
        <v>2766</v>
      </c>
      <c r="D308" s="557" t="s">
        <v>2193</v>
      </c>
      <c r="E308" s="1463" t="s">
        <v>2769</v>
      </c>
      <c r="F308" s="2249">
        <v>911401838588</v>
      </c>
      <c r="G308" s="2732">
        <v>8721103333360</v>
      </c>
      <c r="H308" s="972" t="s">
        <v>3538</v>
      </c>
      <c r="I308" s="210" t="s">
        <v>63</v>
      </c>
      <c r="J308" s="384" t="s">
        <v>1285</v>
      </c>
      <c r="K308" s="1094">
        <v>6000</v>
      </c>
      <c r="L308" s="322">
        <v>4000</v>
      </c>
      <c r="M308" s="321">
        <v>100000</v>
      </c>
      <c r="N308" s="407">
        <v>5</v>
      </c>
      <c r="O308" s="384"/>
      <c r="P308" s="642">
        <v>2750</v>
      </c>
      <c r="Q308" s="508" t="s">
        <v>2323</v>
      </c>
      <c r="R308" s="1747" t="s">
        <v>56</v>
      </c>
      <c r="S308" s="384" t="s">
        <v>739</v>
      </c>
      <c r="T308" s="384" t="s">
        <v>3620</v>
      </c>
      <c r="U308" s="384"/>
      <c r="V308" s="384" t="s">
        <v>121</v>
      </c>
      <c r="W308" s="302" t="s">
        <v>198</v>
      </c>
      <c r="X308" s="302">
        <v>160</v>
      </c>
      <c r="Y308" s="322">
        <v>80</v>
      </c>
      <c r="Z308" s="322">
        <v>1215</v>
      </c>
      <c r="AA308" s="322">
        <v>76</v>
      </c>
      <c r="AB308" s="384" t="s">
        <v>133</v>
      </c>
      <c r="AC308" s="524" t="s">
        <v>3079</v>
      </c>
      <c r="AD308" s="322"/>
      <c r="AE308" s="2733">
        <v>872110333336099</v>
      </c>
      <c r="AF308" s="322">
        <v>1</v>
      </c>
      <c r="AG308" s="322" t="s">
        <v>113</v>
      </c>
      <c r="AH308" s="743">
        <v>14.5</v>
      </c>
    </row>
    <row r="309" spans="3:34">
      <c r="C309" s="2401" t="s">
        <v>2766</v>
      </c>
      <c r="D309" s="557" t="s">
        <v>2193</v>
      </c>
      <c r="E309" s="1463" t="s">
        <v>2769</v>
      </c>
      <c r="F309" s="2249">
        <v>910505106545</v>
      </c>
      <c r="G309" s="73">
        <v>8721103359919</v>
      </c>
      <c r="H309" s="972" t="s">
        <v>3539</v>
      </c>
      <c r="I309" s="210" t="s">
        <v>63</v>
      </c>
      <c r="J309" s="384">
        <v>50</v>
      </c>
      <c r="K309" s="1094">
        <v>8000</v>
      </c>
      <c r="L309" s="322">
        <v>4000</v>
      </c>
      <c r="M309" s="321">
        <v>100000</v>
      </c>
      <c r="N309" s="407">
        <v>5</v>
      </c>
      <c r="O309" s="384"/>
      <c r="P309" s="642">
        <v>2900</v>
      </c>
      <c r="Q309" s="508" t="s">
        <v>2323</v>
      </c>
      <c r="R309" s="1747" t="s">
        <v>56</v>
      </c>
      <c r="S309" s="384" t="s">
        <v>739</v>
      </c>
      <c r="T309" s="384" t="s">
        <v>3621</v>
      </c>
      <c r="U309" s="384"/>
      <c r="V309" s="384" t="s">
        <v>121</v>
      </c>
      <c r="W309" s="302" t="s">
        <v>198</v>
      </c>
      <c r="X309" s="302">
        <v>160</v>
      </c>
      <c r="Y309" s="322">
        <v>80</v>
      </c>
      <c r="Z309" s="322">
        <v>1215</v>
      </c>
      <c r="AA309" s="322">
        <v>76</v>
      </c>
      <c r="AB309" s="384" t="s">
        <v>133</v>
      </c>
      <c r="AC309" s="524" t="s">
        <v>3079</v>
      </c>
      <c r="AD309" s="322"/>
      <c r="AE309" s="331">
        <v>872110335991900</v>
      </c>
      <c r="AF309" s="322">
        <v>1</v>
      </c>
      <c r="AG309" s="322" t="s">
        <v>113</v>
      </c>
      <c r="AH309" s="743">
        <v>14.5</v>
      </c>
    </row>
    <row r="310" spans="3:34">
      <c r="C310" s="2401" t="s">
        <v>2766</v>
      </c>
      <c r="D310" s="557" t="s">
        <v>2193</v>
      </c>
      <c r="E310" s="1463" t="s">
        <v>2769</v>
      </c>
      <c r="F310" s="2249">
        <v>910505106554</v>
      </c>
      <c r="G310" s="73">
        <v>8721103390004</v>
      </c>
      <c r="H310" s="972" t="s">
        <v>3540</v>
      </c>
      <c r="I310" s="210" t="s">
        <v>3710</v>
      </c>
      <c r="J310" s="384">
        <v>44</v>
      </c>
      <c r="K310" s="1094">
        <v>8200</v>
      </c>
      <c r="L310" s="322">
        <v>4000</v>
      </c>
      <c r="M310" s="321">
        <v>100000</v>
      </c>
      <c r="N310" s="407">
        <v>5</v>
      </c>
      <c r="O310" s="384"/>
      <c r="P310" s="642">
        <v>3100</v>
      </c>
      <c r="Q310" s="508" t="s">
        <v>2323</v>
      </c>
      <c r="R310" s="1747" t="s">
        <v>56</v>
      </c>
      <c r="S310" s="384" t="s">
        <v>739</v>
      </c>
      <c r="T310" s="384" t="s">
        <v>3621</v>
      </c>
      <c r="U310" s="384"/>
      <c r="V310" s="384" t="s">
        <v>121</v>
      </c>
      <c r="W310" s="302" t="s">
        <v>198</v>
      </c>
      <c r="X310" s="302">
        <v>186</v>
      </c>
      <c r="Y310" s="322">
        <v>80</v>
      </c>
      <c r="Z310" s="322">
        <v>1215</v>
      </c>
      <c r="AA310" s="322">
        <v>76</v>
      </c>
      <c r="AB310" s="384" t="s">
        <v>133</v>
      </c>
      <c r="AC310" s="524" t="s">
        <v>3079</v>
      </c>
      <c r="AD310" s="322"/>
      <c r="AE310" s="331">
        <v>872110339000400</v>
      </c>
      <c r="AF310" s="322">
        <v>1</v>
      </c>
      <c r="AG310" s="322" t="s">
        <v>113</v>
      </c>
      <c r="AH310" s="743">
        <v>14.5</v>
      </c>
    </row>
    <row r="311" spans="3:34">
      <c r="C311" s="2401" t="s">
        <v>2766</v>
      </c>
      <c r="D311" s="557" t="s">
        <v>2193</v>
      </c>
      <c r="E311" s="1463" t="s">
        <v>2769</v>
      </c>
      <c r="F311" s="2314">
        <v>910505100061</v>
      </c>
      <c r="G311" s="913">
        <v>8718696883082</v>
      </c>
      <c r="H311" s="1167" t="s">
        <v>772</v>
      </c>
      <c r="I311" s="913" t="s">
        <v>63</v>
      </c>
      <c r="J311" s="1048">
        <v>26</v>
      </c>
      <c r="K311" s="1166">
        <v>3400</v>
      </c>
      <c r="L311" s="1046">
        <v>4000</v>
      </c>
      <c r="M311" s="1166">
        <v>50000</v>
      </c>
      <c r="N311" s="1033">
        <v>5</v>
      </c>
      <c r="O311" s="1048"/>
      <c r="P311" s="1979">
        <v>2900</v>
      </c>
      <c r="Q311" s="508"/>
      <c r="R311" s="1738" t="s">
        <v>760</v>
      </c>
      <c r="S311" s="1048" t="s">
        <v>49</v>
      </c>
      <c r="T311" s="1048" t="s">
        <v>3619</v>
      </c>
      <c r="U311" s="1048"/>
      <c r="V311" s="1048" t="s">
        <v>121</v>
      </c>
      <c r="W311" s="1000" t="s">
        <v>198</v>
      </c>
      <c r="X311" s="1000">
        <v>130</v>
      </c>
      <c r="Y311" s="1046">
        <v>80</v>
      </c>
      <c r="Z311" s="1046">
        <v>1515</v>
      </c>
      <c r="AA311" s="1046">
        <v>76</v>
      </c>
      <c r="AB311" s="1048" t="s">
        <v>133</v>
      </c>
      <c r="AC311" s="999" t="s">
        <v>3079</v>
      </c>
      <c r="AD311" s="1046"/>
      <c r="AE311" s="2561">
        <v>871869688308200</v>
      </c>
      <c r="AF311" s="1046">
        <v>1</v>
      </c>
      <c r="AG311" s="1046" t="s">
        <v>113</v>
      </c>
      <c r="AH311" s="2827">
        <v>14.5</v>
      </c>
    </row>
    <row r="312" spans="3:34">
      <c r="C312" s="2401" t="s">
        <v>2766</v>
      </c>
      <c r="D312" s="557" t="s">
        <v>2193</v>
      </c>
      <c r="E312" s="1463" t="s">
        <v>2769</v>
      </c>
      <c r="F312" s="2314">
        <v>910505100072</v>
      </c>
      <c r="G312" s="988">
        <v>8718696883105</v>
      </c>
      <c r="H312" s="1167" t="s">
        <v>773</v>
      </c>
      <c r="I312" s="913" t="s">
        <v>63</v>
      </c>
      <c r="J312" s="933">
        <v>45</v>
      </c>
      <c r="K312" s="1166">
        <v>6000</v>
      </c>
      <c r="L312" s="1046">
        <v>4000</v>
      </c>
      <c r="M312" s="1001">
        <v>50000</v>
      </c>
      <c r="N312" s="1033">
        <v>5</v>
      </c>
      <c r="O312" s="1048"/>
      <c r="P312" s="1979">
        <v>3050</v>
      </c>
      <c r="Q312" s="508"/>
      <c r="R312" s="1738" t="s">
        <v>760</v>
      </c>
      <c r="S312" s="1048" t="s">
        <v>49</v>
      </c>
      <c r="T312" s="1048" t="s">
        <v>3620</v>
      </c>
      <c r="U312" s="1048"/>
      <c r="V312" s="1048" t="s">
        <v>121</v>
      </c>
      <c r="W312" s="1000" t="s">
        <v>198</v>
      </c>
      <c r="X312" s="1000">
        <v>133</v>
      </c>
      <c r="Y312" s="1046">
        <v>80</v>
      </c>
      <c r="Z312" s="1046">
        <v>1515</v>
      </c>
      <c r="AA312" s="1046">
        <v>76</v>
      </c>
      <c r="AB312" s="1048" t="s">
        <v>133</v>
      </c>
      <c r="AC312" s="999" t="s">
        <v>3079</v>
      </c>
      <c r="AD312" s="1046"/>
      <c r="AE312" s="915">
        <v>871869688310500</v>
      </c>
      <c r="AF312" s="1046">
        <v>1</v>
      </c>
      <c r="AG312" s="1046" t="s">
        <v>113</v>
      </c>
      <c r="AH312" s="2827">
        <v>14.5</v>
      </c>
    </row>
    <row r="313" spans="3:34">
      <c r="C313" s="2401" t="s">
        <v>2766</v>
      </c>
      <c r="D313" s="557" t="s">
        <v>2193</v>
      </c>
      <c r="E313" s="1463" t="s">
        <v>2769</v>
      </c>
      <c r="F313" s="2249">
        <v>911401838888</v>
      </c>
      <c r="G313" s="73">
        <v>8721103333391</v>
      </c>
      <c r="H313" s="972" t="s">
        <v>3548</v>
      </c>
      <c r="I313" s="210" t="s">
        <v>63</v>
      </c>
      <c r="J313" s="384">
        <v>50</v>
      </c>
      <c r="K313" s="1094">
        <v>8000</v>
      </c>
      <c r="L313" s="322">
        <v>4000</v>
      </c>
      <c r="M313" s="2105">
        <v>100000</v>
      </c>
      <c r="N313" s="407">
        <v>5</v>
      </c>
      <c r="O313" s="384"/>
      <c r="P313" s="642">
        <v>3200</v>
      </c>
      <c r="Q313" s="508" t="s">
        <v>2323</v>
      </c>
      <c r="R313" s="1747" t="s">
        <v>56</v>
      </c>
      <c r="S313" s="384" t="s">
        <v>739</v>
      </c>
      <c r="T313" s="384" t="s">
        <v>3621</v>
      </c>
      <c r="U313" s="384"/>
      <c r="V313" s="384" t="s">
        <v>121</v>
      </c>
      <c r="W313" s="302" t="s">
        <v>198</v>
      </c>
      <c r="X313" s="302">
        <v>160</v>
      </c>
      <c r="Y313" s="322">
        <v>80</v>
      </c>
      <c r="Z313" s="322">
        <v>1515</v>
      </c>
      <c r="AA313" s="322">
        <v>76</v>
      </c>
      <c r="AB313" s="384" t="s">
        <v>133</v>
      </c>
      <c r="AC313" s="524" t="s">
        <v>3079</v>
      </c>
      <c r="AD313" s="322"/>
      <c r="AE313" s="331">
        <v>872110333339199</v>
      </c>
      <c r="AF313" s="322">
        <v>1</v>
      </c>
      <c r="AG313" s="322" t="s">
        <v>113</v>
      </c>
      <c r="AH313" s="743">
        <v>14.5</v>
      </c>
    </row>
    <row r="314" spans="3:34">
      <c r="C314" s="2401" t="s">
        <v>2766</v>
      </c>
      <c r="D314" s="557" t="s">
        <v>2193</v>
      </c>
      <c r="E314" s="1463" t="s">
        <v>2769</v>
      </c>
      <c r="F314" s="2249">
        <v>910505106555</v>
      </c>
      <c r="G314" s="73">
        <v>8721103390011</v>
      </c>
      <c r="H314" s="972" t="s">
        <v>3528</v>
      </c>
      <c r="I314" s="210" t="s">
        <v>3710</v>
      </c>
      <c r="J314" s="384">
        <v>44</v>
      </c>
      <c r="K314" s="1094">
        <v>8200</v>
      </c>
      <c r="L314" s="322">
        <v>4000</v>
      </c>
      <c r="M314" s="2105">
        <v>100000</v>
      </c>
      <c r="N314" s="407">
        <v>5</v>
      </c>
      <c r="O314" s="384"/>
      <c r="P314" s="642">
        <v>3400</v>
      </c>
      <c r="Q314" s="508" t="s">
        <v>2323</v>
      </c>
      <c r="R314" s="1747" t="s">
        <v>56</v>
      </c>
      <c r="S314" s="384" t="s">
        <v>739</v>
      </c>
      <c r="T314" s="384" t="s">
        <v>3621</v>
      </c>
      <c r="U314" s="384"/>
      <c r="V314" s="384" t="s">
        <v>121</v>
      </c>
      <c r="W314" s="302" t="s">
        <v>198</v>
      </c>
      <c r="X314" s="302">
        <v>186</v>
      </c>
      <c r="Y314" s="322">
        <v>80</v>
      </c>
      <c r="Z314" s="322">
        <v>1515</v>
      </c>
      <c r="AA314" s="322">
        <v>76</v>
      </c>
      <c r="AB314" s="384" t="s">
        <v>133</v>
      </c>
      <c r="AC314" s="524" t="s">
        <v>3079</v>
      </c>
      <c r="AD314" s="322"/>
      <c r="AE314" s="331">
        <v>872110339001100</v>
      </c>
      <c r="AF314" s="322">
        <v>1</v>
      </c>
      <c r="AG314" s="322" t="s">
        <v>113</v>
      </c>
      <c r="AH314" s="743">
        <v>14.5</v>
      </c>
    </row>
    <row r="315" spans="3:34">
      <c r="C315" s="2395" t="s">
        <v>2766</v>
      </c>
      <c r="D315" s="834" t="s">
        <v>2193</v>
      </c>
      <c r="E315" s="1483" t="s">
        <v>2769</v>
      </c>
      <c r="F315" s="2248">
        <v>910505106546</v>
      </c>
      <c r="G315" s="47">
        <v>8721103359926</v>
      </c>
      <c r="H315" s="202" t="s">
        <v>3521</v>
      </c>
      <c r="I315" s="213" t="s">
        <v>63</v>
      </c>
      <c r="J315" s="430">
        <v>75</v>
      </c>
      <c r="K315" s="1092">
        <v>12000</v>
      </c>
      <c r="L315" s="453">
        <v>4000</v>
      </c>
      <c r="M315" s="444">
        <v>100000</v>
      </c>
      <c r="N315" s="458">
        <v>5</v>
      </c>
      <c r="O315" s="430"/>
      <c r="P315" s="640">
        <v>3600</v>
      </c>
      <c r="Q315" s="508" t="s">
        <v>2323</v>
      </c>
      <c r="R315" s="1750" t="s">
        <v>56</v>
      </c>
      <c r="S315" s="430" t="s">
        <v>739</v>
      </c>
      <c r="T315" s="430" t="s">
        <v>3623</v>
      </c>
      <c r="U315" s="430"/>
      <c r="V315" s="430" t="s">
        <v>121</v>
      </c>
      <c r="W315" s="2037" t="s">
        <v>198</v>
      </c>
      <c r="X315" s="2037">
        <v>160</v>
      </c>
      <c r="Y315" s="453">
        <v>80</v>
      </c>
      <c r="Z315" s="453">
        <v>1515</v>
      </c>
      <c r="AA315" s="453">
        <v>76</v>
      </c>
      <c r="AB315" s="430" t="s">
        <v>133</v>
      </c>
      <c r="AC315" s="473" t="s">
        <v>3079</v>
      </c>
      <c r="AD315" s="453"/>
      <c r="AE315" s="273">
        <v>872110335992600</v>
      </c>
      <c r="AF315" s="453">
        <v>1</v>
      </c>
      <c r="AG315" s="453" t="s">
        <v>113</v>
      </c>
      <c r="AH315" s="665">
        <v>14.5</v>
      </c>
    </row>
    <row r="316" spans="3:34">
      <c r="C316" s="2394" t="s">
        <v>2766</v>
      </c>
      <c r="D316" s="1461" t="s">
        <v>2193</v>
      </c>
      <c r="E316" s="1462"/>
      <c r="F316" s="2250">
        <v>911401816587</v>
      </c>
      <c r="G316" s="92">
        <v>8720169755154</v>
      </c>
      <c r="H316" s="1496" t="s">
        <v>2497</v>
      </c>
      <c r="I316" s="1054" t="s">
        <v>3229</v>
      </c>
      <c r="J316" s="349"/>
      <c r="K316" s="1497"/>
      <c r="L316" s="328"/>
      <c r="M316" s="1524"/>
      <c r="N316" s="519">
        <v>2</v>
      </c>
      <c r="O316" s="349"/>
      <c r="P316" s="641">
        <v>910</v>
      </c>
      <c r="Q316" s="508"/>
      <c r="R316" s="1757"/>
      <c r="S316" s="349"/>
      <c r="T316" s="349"/>
      <c r="U316" s="349"/>
      <c r="V316" s="349"/>
      <c r="W316" s="2042">
        <v>450</v>
      </c>
      <c r="X316" s="2042"/>
      <c r="Y316" s="328">
        <v>30</v>
      </c>
      <c r="Z316" s="328">
        <v>550</v>
      </c>
      <c r="AA316" s="328">
        <v>18</v>
      </c>
      <c r="AB316" s="349"/>
      <c r="AC316" s="519"/>
      <c r="AD316" s="328"/>
      <c r="AE316" s="2103">
        <v>872016975515499</v>
      </c>
      <c r="AF316" s="328">
        <v>1</v>
      </c>
      <c r="AG316" s="328" t="s">
        <v>113</v>
      </c>
      <c r="AH316" s="1986">
        <v>5</v>
      </c>
    </row>
    <row r="317" spans="3:34">
      <c r="C317" s="2401" t="s">
        <v>2766</v>
      </c>
      <c r="D317" s="557" t="s">
        <v>2193</v>
      </c>
      <c r="E317" s="1463"/>
      <c r="F317" s="919">
        <v>911401816687</v>
      </c>
      <c r="G317" s="233">
        <v>8720169755161</v>
      </c>
      <c r="H317" s="233" t="s">
        <v>2498</v>
      </c>
      <c r="I317" s="237" t="s">
        <v>3230</v>
      </c>
      <c r="J317" s="384"/>
      <c r="K317" s="1094"/>
      <c r="L317" s="322"/>
      <c r="M317" s="2105"/>
      <c r="N317" s="407">
        <v>2</v>
      </c>
      <c r="O317" s="384"/>
      <c r="P317" s="642">
        <v>1310</v>
      </c>
      <c r="Q317" s="508"/>
      <c r="R317" s="1747"/>
      <c r="S317" s="384"/>
      <c r="T317" s="384"/>
      <c r="U317" s="384"/>
      <c r="V317" s="384"/>
      <c r="W317" s="302">
        <v>450</v>
      </c>
      <c r="X317" s="302"/>
      <c r="Y317" s="322">
        <v>50</v>
      </c>
      <c r="Z317" s="322">
        <v>550</v>
      </c>
      <c r="AA317" s="322">
        <v>18</v>
      </c>
      <c r="AB317" s="384"/>
      <c r="AC317" s="524"/>
      <c r="AD317" s="322"/>
      <c r="AE317" s="1692">
        <v>872016975516199</v>
      </c>
      <c r="AF317" s="322">
        <v>1</v>
      </c>
      <c r="AG317" s="322" t="s">
        <v>113</v>
      </c>
      <c r="AH317" s="743">
        <v>5</v>
      </c>
    </row>
    <row r="318" spans="3:34">
      <c r="C318" s="2401" t="s">
        <v>2766</v>
      </c>
      <c r="D318" s="557" t="s">
        <v>2193</v>
      </c>
      <c r="E318" s="1463"/>
      <c r="F318" s="919">
        <v>911401883288</v>
      </c>
      <c r="G318" s="233">
        <v>8721103349088</v>
      </c>
      <c r="H318" s="233" t="s">
        <v>3549</v>
      </c>
      <c r="I318" s="237" t="s">
        <v>3715</v>
      </c>
      <c r="J318" s="384"/>
      <c r="K318" s="1094"/>
      <c r="L318" s="322"/>
      <c r="M318" s="2105"/>
      <c r="N318" s="407">
        <v>2</v>
      </c>
      <c r="O318" s="384"/>
      <c r="P318" s="642">
        <v>1070</v>
      </c>
      <c r="Q318" s="508" t="s">
        <v>2323</v>
      </c>
      <c r="R318" s="1747"/>
      <c r="S318" s="384"/>
      <c r="T318" s="384"/>
      <c r="U318" s="384"/>
      <c r="V318" s="384"/>
      <c r="W318" s="302">
        <v>450</v>
      </c>
      <c r="X318" s="302"/>
      <c r="Y318" s="322">
        <v>20</v>
      </c>
      <c r="Z318" s="322">
        <v>1025</v>
      </c>
      <c r="AA318" s="322">
        <v>18</v>
      </c>
      <c r="AB318" s="384"/>
      <c r="AC318" s="524"/>
      <c r="AD318" s="322"/>
      <c r="AE318" s="1692">
        <v>872110334908899</v>
      </c>
      <c r="AF318" s="322">
        <v>1</v>
      </c>
      <c r="AG318" s="322" t="s">
        <v>113</v>
      </c>
      <c r="AH318" s="743">
        <v>5</v>
      </c>
    </row>
    <row r="319" spans="3:34">
      <c r="C319" s="2401" t="s">
        <v>2766</v>
      </c>
      <c r="D319" s="557" t="s">
        <v>2193</v>
      </c>
      <c r="E319" s="1463"/>
      <c r="F319" s="919">
        <v>911401816787</v>
      </c>
      <c r="G319" s="233">
        <v>8720169755178</v>
      </c>
      <c r="H319" s="233" t="s">
        <v>2499</v>
      </c>
      <c r="I319" s="237" t="s">
        <v>3713</v>
      </c>
      <c r="J319" s="384"/>
      <c r="K319" s="1094"/>
      <c r="L319" s="322"/>
      <c r="M319" s="2105"/>
      <c r="N319" s="407">
        <v>2</v>
      </c>
      <c r="O319" s="384"/>
      <c r="P319" s="642">
        <v>1420</v>
      </c>
      <c r="Q319" s="508"/>
      <c r="R319" s="1747"/>
      <c r="S319" s="384"/>
      <c r="T319" s="384"/>
      <c r="U319" s="384"/>
      <c r="V319" s="384"/>
      <c r="W319" s="302">
        <v>450</v>
      </c>
      <c r="X319" s="302"/>
      <c r="Y319" s="322">
        <v>30</v>
      </c>
      <c r="Z319" s="322">
        <v>1035</v>
      </c>
      <c r="AA319" s="322">
        <v>18</v>
      </c>
      <c r="AB319" s="384"/>
      <c r="AC319" s="524"/>
      <c r="AD319" s="322"/>
      <c r="AE319" s="1692">
        <v>872016975517899</v>
      </c>
      <c r="AF319" s="322">
        <v>1</v>
      </c>
      <c r="AG319" s="322" t="s">
        <v>113</v>
      </c>
      <c r="AH319" s="743">
        <v>5</v>
      </c>
    </row>
    <row r="320" spans="3:34">
      <c r="C320" s="2401" t="s">
        <v>2766</v>
      </c>
      <c r="D320" s="557" t="s">
        <v>2193</v>
      </c>
      <c r="E320" s="1463"/>
      <c r="F320" s="919">
        <v>911401816887</v>
      </c>
      <c r="G320" s="233">
        <v>8720169755185</v>
      </c>
      <c r="H320" s="233" t="s">
        <v>2500</v>
      </c>
      <c r="I320" s="237" t="s">
        <v>3714</v>
      </c>
      <c r="J320" s="384"/>
      <c r="K320" s="1094"/>
      <c r="L320" s="322"/>
      <c r="M320" s="2105"/>
      <c r="N320" s="407">
        <v>2</v>
      </c>
      <c r="O320" s="384"/>
      <c r="P320" s="642">
        <v>2100</v>
      </c>
      <c r="Q320" s="508"/>
      <c r="R320" s="1747"/>
      <c r="S320" s="384"/>
      <c r="T320" s="384"/>
      <c r="U320" s="384"/>
      <c r="V320" s="384"/>
      <c r="W320" s="302">
        <v>450</v>
      </c>
      <c r="X320" s="302"/>
      <c r="Y320" s="322">
        <v>50</v>
      </c>
      <c r="Z320" s="322">
        <v>1035</v>
      </c>
      <c r="AA320" s="322">
        <v>18</v>
      </c>
      <c r="AB320" s="384"/>
      <c r="AC320" s="524"/>
      <c r="AD320" s="322"/>
      <c r="AE320" s="1692">
        <v>872016975518599</v>
      </c>
      <c r="AF320" s="322">
        <v>1</v>
      </c>
      <c r="AG320" s="322" t="s">
        <v>113</v>
      </c>
      <c r="AH320" s="743">
        <v>5</v>
      </c>
    </row>
    <row r="321" spans="3:34">
      <c r="C321" s="2401" t="s">
        <v>2766</v>
      </c>
      <c r="D321" s="557" t="s">
        <v>2193</v>
      </c>
      <c r="E321" s="1463"/>
      <c r="F321" s="919">
        <v>911401883388</v>
      </c>
      <c r="G321" s="233">
        <v>8721103349095</v>
      </c>
      <c r="H321" s="233" t="s">
        <v>3550</v>
      </c>
      <c r="I321" s="237" t="s">
        <v>3716</v>
      </c>
      <c r="J321" s="384"/>
      <c r="K321" s="1094"/>
      <c r="L321" s="322"/>
      <c r="M321" s="2105"/>
      <c r="N321" s="407">
        <v>2</v>
      </c>
      <c r="O321" s="384"/>
      <c r="P321" s="642">
        <v>1270</v>
      </c>
      <c r="Q321" s="508" t="s">
        <v>2323</v>
      </c>
      <c r="R321" s="1747"/>
      <c r="S321" s="384"/>
      <c r="T321" s="384"/>
      <c r="U321" s="384"/>
      <c r="V321" s="384"/>
      <c r="W321" s="302">
        <v>450</v>
      </c>
      <c r="X321" s="302"/>
      <c r="Y321" s="322">
        <v>20</v>
      </c>
      <c r="Z321" s="322">
        <v>1315</v>
      </c>
      <c r="AA321" s="322">
        <v>18</v>
      </c>
      <c r="AB321" s="384"/>
      <c r="AC321" s="524"/>
      <c r="AD321" s="322"/>
      <c r="AE321" s="1692">
        <v>872110334909599</v>
      </c>
      <c r="AF321" s="322">
        <v>1</v>
      </c>
      <c r="AG321" s="322" t="s">
        <v>113</v>
      </c>
      <c r="AH321" s="743">
        <v>5</v>
      </c>
    </row>
    <row r="322" spans="3:34">
      <c r="C322" s="2401" t="s">
        <v>2766</v>
      </c>
      <c r="D322" s="557" t="s">
        <v>2193</v>
      </c>
      <c r="E322" s="1463"/>
      <c r="F322" s="919">
        <v>911401816987</v>
      </c>
      <c r="G322" s="233">
        <v>8720169755192</v>
      </c>
      <c r="H322" s="233" t="s">
        <v>2501</v>
      </c>
      <c r="I322" s="237" t="s">
        <v>3231</v>
      </c>
      <c r="J322" s="384"/>
      <c r="K322" s="1094"/>
      <c r="L322" s="322"/>
      <c r="M322" s="2105"/>
      <c r="N322" s="407">
        <v>2</v>
      </c>
      <c r="O322" s="384"/>
      <c r="P322" s="642">
        <v>1700</v>
      </c>
      <c r="Q322" s="508"/>
      <c r="R322" s="1747"/>
      <c r="S322" s="384"/>
      <c r="T322" s="384"/>
      <c r="U322" s="384"/>
      <c r="V322" s="384"/>
      <c r="W322" s="302">
        <v>450</v>
      </c>
      <c r="X322" s="302"/>
      <c r="Y322" s="322">
        <v>30</v>
      </c>
      <c r="Z322" s="322">
        <v>1325</v>
      </c>
      <c r="AA322" s="322">
        <v>18</v>
      </c>
      <c r="AB322" s="384"/>
      <c r="AC322" s="524"/>
      <c r="AD322" s="322"/>
      <c r="AE322" s="1692">
        <v>872016975519299</v>
      </c>
      <c r="AF322" s="322">
        <v>1</v>
      </c>
      <c r="AG322" s="322" t="s">
        <v>113</v>
      </c>
      <c r="AH322" s="743">
        <v>5</v>
      </c>
    </row>
    <row r="323" spans="3:34">
      <c r="C323" s="2395" t="s">
        <v>2766</v>
      </c>
      <c r="D323" s="834" t="s">
        <v>2193</v>
      </c>
      <c r="E323" s="1483"/>
      <c r="F323" s="921">
        <v>911401817087</v>
      </c>
      <c r="G323" s="222">
        <v>8720169755208</v>
      </c>
      <c r="H323" s="222" t="s">
        <v>2502</v>
      </c>
      <c r="I323" s="202" t="s">
        <v>3232</v>
      </c>
      <c r="J323" s="430"/>
      <c r="K323" s="1092"/>
      <c r="L323" s="453"/>
      <c r="M323" s="444"/>
      <c r="N323" s="458">
        <v>2</v>
      </c>
      <c r="O323" s="430"/>
      <c r="P323" s="640">
        <v>2610</v>
      </c>
      <c r="Q323" s="508"/>
      <c r="R323" s="1752"/>
      <c r="S323" s="981"/>
      <c r="T323" s="981"/>
      <c r="U323" s="981"/>
      <c r="V323" s="981"/>
      <c r="W323" s="2040">
        <v>450</v>
      </c>
      <c r="X323" s="2040"/>
      <c r="Y323" s="1919">
        <v>50</v>
      </c>
      <c r="Z323" s="1919">
        <v>1325</v>
      </c>
      <c r="AA323" s="1919">
        <v>18</v>
      </c>
      <c r="AB323" s="981"/>
      <c r="AC323" s="524"/>
      <c r="AD323" s="1919"/>
      <c r="AE323" s="2562">
        <v>872016975520899</v>
      </c>
      <c r="AF323" s="1919">
        <v>1</v>
      </c>
      <c r="AG323" s="1919" t="s">
        <v>113</v>
      </c>
      <c r="AH323" s="2014">
        <v>5</v>
      </c>
    </row>
    <row r="324" spans="3:34">
      <c r="C324" s="2472" t="s">
        <v>2766</v>
      </c>
      <c r="D324" s="890" t="s">
        <v>2193</v>
      </c>
      <c r="E324" s="1464" t="s">
        <v>2769</v>
      </c>
      <c r="F324" s="2939">
        <v>912401483668</v>
      </c>
      <c r="G324" s="2940">
        <v>8719514881136</v>
      </c>
      <c r="H324" s="2940" t="s">
        <v>3743</v>
      </c>
      <c r="I324" s="903" t="s">
        <v>3755</v>
      </c>
      <c r="J324" s="443"/>
      <c r="K324" s="1630"/>
      <c r="L324" s="751"/>
      <c r="M324" s="1337"/>
      <c r="N324" s="583">
        <v>2</v>
      </c>
      <c r="O324" s="443"/>
      <c r="P324" s="701">
        <v>1500</v>
      </c>
      <c r="Q324" s="508" t="s">
        <v>2323</v>
      </c>
      <c r="R324" s="3219"/>
      <c r="S324" s="3220" t="s">
        <v>104</v>
      </c>
      <c r="T324" s="3220"/>
      <c r="U324" s="3220"/>
      <c r="V324" s="3220"/>
      <c r="W324" s="2069" t="s">
        <v>198</v>
      </c>
      <c r="X324" s="2069"/>
      <c r="Y324" s="1212">
        <v>42</v>
      </c>
      <c r="Z324" s="1212">
        <v>220</v>
      </c>
      <c r="AA324" s="1212">
        <v>28</v>
      </c>
      <c r="AB324" s="3220"/>
      <c r="AC324" s="2050"/>
      <c r="AD324" s="1212"/>
      <c r="AE324" s="1693">
        <v>871951488113600</v>
      </c>
      <c r="AF324" s="1212">
        <v>1</v>
      </c>
      <c r="AG324" s="1212" t="s">
        <v>113</v>
      </c>
      <c r="AH324" s="2840">
        <v>0.5</v>
      </c>
    </row>
    <row r="325" spans="3:34">
      <c r="C325" s="2394" t="s">
        <v>2766</v>
      </c>
      <c r="D325" s="1461" t="s">
        <v>2193</v>
      </c>
      <c r="E325" s="1462" t="s">
        <v>2769</v>
      </c>
      <c r="F325" s="2345">
        <v>911401828084</v>
      </c>
      <c r="G325" s="1487">
        <v>8719514947375</v>
      </c>
      <c r="H325" s="2950" t="s">
        <v>776</v>
      </c>
      <c r="I325" s="2949" t="s">
        <v>777</v>
      </c>
      <c r="J325" s="1048">
        <v>39</v>
      </c>
      <c r="K325" s="997">
        <v>5000</v>
      </c>
      <c r="L325" s="1169">
        <v>4000</v>
      </c>
      <c r="M325" s="997">
        <v>50000</v>
      </c>
      <c r="N325" s="997">
        <v>5</v>
      </c>
      <c r="O325" s="1168"/>
      <c r="P325" s="1980">
        <v>2350</v>
      </c>
      <c r="Q325" s="508"/>
      <c r="R325" s="2951" t="s">
        <v>56</v>
      </c>
      <c r="S325" s="2952" t="s">
        <v>778</v>
      </c>
      <c r="T325" s="2952" t="s">
        <v>3616</v>
      </c>
      <c r="U325" s="2952"/>
      <c r="V325" s="2952" t="s">
        <v>121</v>
      </c>
      <c r="W325" s="2953" t="s">
        <v>198</v>
      </c>
      <c r="X325" s="2953">
        <v>128</v>
      </c>
      <c r="Y325" s="2954">
        <v>82.5</v>
      </c>
      <c r="Z325" s="2954">
        <v>1315</v>
      </c>
      <c r="AA325" s="2954">
        <v>82.5</v>
      </c>
      <c r="AB325" s="2952" t="s">
        <v>113</v>
      </c>
      <c r="AC325" s="2953" t="s">
        <v>3079</v>
      </c>
      <c r="AD325" s="2954"/>
      <c r="AE325" s="2955">
        <v>871951494737599</v>
      </c>
      <c r="AF325" s="2954">
        <v>1</v>
      </c>
      <c r="AG325" s="2954" t="s">
        <v>113</v>
      </c>
      <c r="AH325" s="2956">
        <v>14.5</v>
      </c>
    </row>
    <row r="326" spans="3:34">
      <c r="C326" s="2401" t="s">
        <v>2766</v>
      </c>
      <c r="D326" s="557" t="s">
        <v>2193</v>
      </c>
      <c r="E326" s="1463" t="s">
        <v>2769</v>
      </c>
      <c r="F326" s="2314">
        <v>911401828184</v>
      </c>
      <c r="G326" s="913">
        <v>8719514947382</v>
      </c>
      <c r="H326" s="2948" t="s">
        <v>779</v>
      </c>
      <c r="I326" s="2949" t="s">
        <v>777</v>
      </c>
      <c r="J326" s="1048">
        <v>54</v>
      </c>
      <c r="K326" s="1166">
        <v>7000</v>
      </c>
      <c r="L326" s="1046">
        <v>4000</v>
      </c>
      <c r="M326" s="1166">
        <v>50000</v>
      </c>
      <c r="N326" s="1166">
        <v>5</v>
      </c>
      <c r="O326" s="1048"/>
      <c r="P326" s="1979">
        <v>2800</v>
      </c>
      <c r="Q326" s="508"/>
      <c r="R326" s="2951" t="s">
        <v>56</v>
      </c>
      <c r="S326" s="2952" t="s">
        <v>778</v>
      </c>
      <c r="T326" s="2952" t="s">
        <v>3620</v>
      </c>
      <c r="U326" s="2952"/>
      <c r="V326" s="2952" t="s">
        <v>121</v>
      </c>
      <c r="W326" s="2953" t="s">
        <v>198</v>
      </c>
      <c r="X326" s="2953">
        <v>129</v>
      </c>
      <c r="Y326" s="2954">
        <v>82.5</v>
      </c>
      <c r="Z326" s="2954">
        <v>1615</v>
      </c>
      <c r="AA326" s="2954">
        <v>82.5</v>
      </c>
      <c r="AB326" s="2952" t="s">
        <v>113</v>
      </c>
      <c r="AC326" s="2953" t="s">
        <v>3079</v>
      </c>
      <c r="AD326" s="2954"/>
      <c r="AE326" s="2957">
        <v>871951494738299</v>
      </c>
      <c r="AF326" s="2954">
        <v>1</v>
      </c>
      <c r="AG326" s="2954" t="s">
        <v>113</v>
      </c>
      <c r="AH326" s="2956">
        <v>14.5</v>
      </c>
    </row>
    <row r="327" spans="3:34">
      <c r="C327" s="2471" t="s">
        <v>2766</v>
      </c>
      <c r="D327" s="832" t="s">
        <v>2193</v>
      </c>
      <c r="E327" s="1490"/>
      <c r="F327" s="2958">
        <v>911401867784</v>
      </c>
      <c r="G327" s="2959">
        <v>8719514956100</v>
      </c>
      <c r="H327" s="2960" t="s">
        <v>783</v>
      </c>
      <c r="I327" s="2959" t="s">
        <v>784</v>
      </c>
      <c r="J327" s="2961"/>
      <c r="K327" s="2962"/>
      <c r="L327" s="2955"/>
      <c r="M327" s="2962"/>
      <c r="N327" s="2962">
        <v>2</v>
      </c>
      <c r="O327" s="2961"/>
      <c r="P327" s="2963">
        <v>220</v>
      </c>
      <c r="Q327" s="508"/>
      <c r="R327" s="2970"/>
      <c r="S327" s="2961"/>
      <c r="T327" s="2961"/>
      <c r="U327" s="2961"/>
      <c r="V327" s="2961"/>
      <c r="W327" s="2971"/>
      <c r="X327" s="2971"/>
      <c r="Y327" s="2955"/>
      <c r="Z327" s="2955"/>
      <c r="AA327" s="2955"/>
      <c r="AB327" s="2961"/>
      <c r="AC327" s="2971"/>
      <c r="AD327" s="2955"/>
      <c r="AE327" s="2972">
        <v>871951495610099</v>
      </c>
      <c r="AF327" s="2955">
        <v>1</v>
      </c>
      <c r="AG327" s="2955" t="s">
        <v>113</v>
      </c>
      <c r="AH327" s="2973">
        <v>0</v>
      </c>
    </row>
    <row r="328" spans="3:34">
      <c r="C328" s="2395" t="s">
        <v>2766</v>
      </c>
      <c r="D328" s="834" t="s">
        <v>2193</v>
      </c>
      <c r="E328" s="1483"/>
      <c r="F328" s="2298">
        <v>911401867884</v>
      </c>
      <c r="G328" s="1042">
        <v>8719514956117</v>
      </c>
      <c r="H328" s="2964" t="s">
        <v>785</v>
      </c>
      <c r="I328" s="2965" t="s">
        <v>786</v>
      </c>
      <c r="J328" s="2966"/>
      <c r="K328" s="2967"/>
      <c r="L328" s="2968"/>
      <c r="M328" s="2967"/>
      <c r="N328" s="2967">
        <v>2</v>
      </c>
      <c r="O328" s="2966"/>
      <c r="P328" s="2969">
        <v>385</v>
      </c>
      <c r="Q328" s="508"/>
      <c r="R328" s="2974"/>
      <c r="S328" s="2966"/>
      <c r="T328" s="2966"/>
      <c r="U328" s="2966"/>
      <c r="V328" s="2966"/>
      <c r="W328" s="2975"/>
      <c r="X328" s="2975"/>
      <c r="Y328" s="2968"/>
      <c r="Z328" s="2968"/>
      <c r="AA328" s="2968"/>
      <c r="AB328" s="2966"/>
      <c r="AC328" s="2975"/>
      <c r="AD328" s="2968"/>
      <c r="AE328" s="1044">
        <v>871951495611799</v>
      </c>
      <c r="AF328" s="2968">
        <v>1</v>
      </c>
      <c r="AG328" s="2968" t="s">
        <v>113</v>
      </c>
      <c r="AH328" s="2976">
        <v>0</v>
      </c>
    </row>
    <row r="329" spans="3:34">
      <c r="C329" s="2394" t="s">
        <v>2766</v>
      </c>
      <c r="D329" s="1461" t="s">
        <v>2193</v>
      </c>
      <c r="E329" s="1462" t="s">
        <v>2769</v>
      </c>
      <c r="F329" s="2250">
        <v>911401828388</v>
      </c>
      <c r="G329" s="92">
        <v>8721103329677</v>
      </c>
      <c r="H329" s="233" t="s">
        <v>3561</v>
      </c>
      <c r="I329" s="2119" t="s">
        <v>3717</v>
      </c>
      <c r="J329" s="384">
        <v>31</v>
      </c>
      <c r="K329" s="1497">
        <v>4650</v>
      </c>
      <c r="L329" s="328">
        <v>3000</v>
      </c>
      <c r="M329" s="1524">
        <v>100000</v>
      </c>
      <c r="N329" s="1524">
        <v>5</v>
      </c>
      <c r="O329" s="349"/>
      <c r="P329" s="641">
        <v>2350</v>
      </c>
      <c r="Q329" s="508" t="s">
        <v>2323</v>
      </c>
      <c r="R329" s="1747" t="s">
        <v>56</v>
      </c>
      <c r="S329" s="384" t="s">
        <v>778</v>
      </c>
      <c r="T329" s="384" t="s">
        <v>3616</v>
      </c>
      <c r="U329" s="384"/>
      <c r="V329" s="384" t="s">
        <v>147</v>
      </c>
      <c r="W329" s="302" t="s">
        <v>198</v>
      </c>
      <c r="X329" s="302">
        <v>150</v>
      </c>
      <c r="Y329" s="322">
        <v>79</v>
      </c>
      <c r="Z329" s="322">
        <v>1310</v>
      </c>
      <c r="AA329" s="322">
        <v>79</v>
      </c>
      <c r="AB329" s="384" t="s">
        <v>113</v>
      </c>
      <c r="AC329" s="302" t="s">
        <v>3079</v>
      </c>
      <c r="AD329" s="322"/>
      <c r="AE329" s="328">
        <v>872110332967799</v>
      </c>
      <c r="AF329" s="322">
        <v>1</v>
      </c>
      <c r="AG329" s="322" t="s">
        <v>113</v>
      </c>
      <c r="AH329" s="743">
        <v>14.5</v>
      </c>
    </row>
    <row r="330" spans="3:34">
      <c r="C330" s="2401" t="s">
        <v>2766</v>
      </c>
      <c r="D330" s="557" t="s">
        <v>2193</v>
      </c>
      <c r="E330" s="1463" t="s">
        <v>2769</v>
      </c>
      <c r="F330" s="2247">
        <v>911401827988</v>
      </c>
      <c r="G330" s="210">
        <v>8721103329639</v>
      </c>
      <c r="H330" s="233" t="s">
        <v>3559</v>
      </c>
      <c r="I330" s="2119" t="s">
        <v>3717</v>
      </c>
      <c r="J330" s="384">
        <v>31</v>
      </c>
      <c r="K330" s="1094">
        <v>5000</v>
      </c>
      <c r="L330" s="322">
        <v>4000</v>
      </c>
      <c r="M330" s="321">
        <v>100000</v>
      </c>
      <c r="N330" s="321">
        <v>5</v>
      </c>
      <c r="O330" s="384"/>
      <c r="P330" s="642">
        <v>2350</v>
      </c>
      <c r="Q330" s="508" t="s">
        <v>2323</v>
      </c>
      <c r="R330" s="1747" t="s">
        <v>56</v>
      </c>
      <c r="S330" s="384" t="s">
        <v>778</v>
      </c>
      <c r="T330" s="384" t="s">
        <v>3616</v>
      </c>
      <c r="U330" s="384"/>
      <c r="V330" s="384" t="s">
        <v>121</v>
      </c>
      <c r="W330" s="302" t="s">
        <v>198</v>
      </c>
      <c r="X330" s="302">
        <v>161</v>
      </c>
      <c r="Y330" s="322">
        <v>79</v>
      </c>
      <c r="Z330" s="322">
        <v>1310</v>
      </c>
      <c r="AA330" s="322">
        <v>79</v>
      </c>
      <c r="AB330" s="384" t="s">
        <v>113</v>
      </c>
      <c r="AC330" s="302" t="s">
        <v>3079</v>
      </c>
      <c r="AD330" s="322"/>
      <c r="AE330" s="1911">
        <v>872110332963999</v>
      </c>
      <c r="AF330" s="322">
        <v>1</v>
      </c>
      <c r="AG330" s="322" t="s">
        <v>113</v>
      </c>
      <c r="AH330" s="743">
        <v>14.5</v>
      </c>
    </row>
    <row r="331" spans="3:34">
      <c r="C331" s="2401" t="s">
        <v>2766</v>
      </c>
      <c r="D331" s="557" t="s">
        <v>2193</v>
      </c>
      <c r="E331" s="1463" t="s">
        <v>2769</v>
      </c>
      <c r="F331" s="2247">
        <v>911401828488</v>
      </c>
      <c r="G331" s="210">
        <v>8721103329684</v>
      </c>
      <c r="H331" s="233" t="s">
        <v>3562</v>
      </c>
      <c r="I331" s="2119" t="s">
        <v>3717</v>
      </c>
      <c r="J331" s="384" t="s">
        <v>3596</v>
      </c>
      <c r="K331" s="1094">
        <v>6600</v>
      </c>
      <c r="L331" s="322">
        <v>3000</v>
      </c>
      <c r="M331" s="321">
        <v>100000</v>
      </c>
      <c r="N331" s="321">
        <v>5</v>
      </c>
      <c r="O331" s="384"/>
      <c r="P331" s="642">
        <v>2800</v>
      </c>
      <c r="Q331" s="508" t="s">
        <v>2323</v>
      </c>
      <c r="R331" s="1747" t="s">
        <v>56</v>
      </c>
      <c r="S331" s="384" t="s">
        <v>778</v>
      </c>
      <c r="T331" s="384" t="s">
        <v>3620</v>
      </c>
      <c r="U331" s="384"/>
      <c r="V331" s="384" t="s">
        <v>147</v>
      </c>
      <c r="W331" s="302" t="s">
        <v>198</v>
      </c>
      <c r="X331" s="302">
        <v>152</v>
      </c>
      <c r="Y331" s="322">
        <v>79</v>
      </c>
      <c r="Z331" s="322">
        <v>1610</v>
      </c>
      <c r="AA331" s="322">
        <v>79</v>
      </c>
      <c r="AB331" s="384" t="s">
        <v>113</v>
      </c>
      <c r="AC331" s="302" t="s">
        <v>3079</v>
      </c>
      <c r="AD331" s="322"/>
      <c r="AE331" s="1911">
        <v>872110332968499</v>
      </c>
      <c r="AF331" s="322">
        <v>1</v>
      </c>
      <c r="AG331" s="322" t="s">
        <v>113</v>
      </c>
      <c r="AH331" s="743">
        <v>14.5</v>
      </c>
    </row>
    <row r="332" spans="3:34">
      <c r="C332" s="2401" t="s">
        <v>2766</v>
      </c>
      <c r="D332" s="557" t="s">
        <v>2193</v>
      </c>
      <c r="E332" s="1463" t="s">
        <v>2769</v>
      </c>
      <c r="F332" s="2247">
        <v>911401828088</v>
      </c>
      <c r="G332" s="210">
        <v>8721103329646</v>
      </c>
      <c r="H332" s="233" t="s">
        <v>3560</v>
      </c>
      <c r="I332" s="2119" t="s">
        <v>3717</v>
      </c>
      <c r="J332" s="384" t="s">
        <v>3596</v>
      </c>
      <c r="K332" s="1094">
        <v>7000</v>
      </c>
      <c r="L332" s="322">
        <v>4000</v>
      </c>
      <c r="M332" s="321">
        <v>100000</v>
      </c>
      <c r="N332" s="321">
        <v>5</v>
      </c>
      <c r="O332" s="384"/>
      <c r="P332" s="642">
        <v>2800</v>
      </c>
      <c r="Q332" s="508" t="s">
        <v>2323</v>
      </c>
      <c r="R332" s="1747" t="s">
        <v>56</v>
      </c>
      <c r="S332" s="384" t="s">
        <v>778</v>
      </c>
      <c r="T332" s="384" t="s">
        <v>3620</v>
      </c>
      <c r="U332" s="384"/>
      <c r="V332" s="384" t="s">
        <v>121</v>
      </c>
      <c r="W332" s="302" t="s">
        <v>198</v>
      </c>
      <c r="X332" s="302">
        <v>161</v>
      </c>
      <c r="Y332" s="322">
        <v>79</v>
      </c>
      <c r="Z332" s="322">
        <v>1610</v>
      </c>
      <c r="AA332" s="322">
        <v>79</v>
      </c>
      <c r="AB332" s="384" t="s">
        <v>113</v>
      </c>
      <c r="AC332" s="302" t="s">
        <v>3079</v>
      </c>
      <c r="AD332" s="322"/>
      <c r="AE332" s="1911">
        <v>872110332964699</v>
      </c>
      <c r="AF332" s="322">
        <v>1</v>
      </c>
      <c r="AG332" s="322" t="s">
        <v>113</v>
      </c>
      <c r="AH332" s="743">
        <v>14.5</v>
      </c>
    </row>
    <row r="333" spans="3:34">
      <c r="C333" s="2401" t="s">
        <v>2766</v>
      </c>
      <c r="D333" s="557" t="s">
        <v>2193</v>
      </c>
      <c r="E333" s="1463" t="s">
        <v>2769</v>
      </c>
      <c r="F333" s="2247">
        <v>911401827788</v>
      </c>
      <c r="G333" s="210">
        <v>8721103329615</v>
      </c>
      <c r="H333" s="233" t="s">
        <v>3564</v>
      </c>
      <c r="I333" s="2119" t="s">
        <v>3718</v>
      </c>
      <c r="J333" s="384">
        <v>31</v>
      </c>
      <c r="K333" s="1094">
        <v>5000</v>
      </c>
      <c r="L333" s="322">
        <v>4000</v>
      </c>
      <c r="M333" s="321">
        <v>100000</v>
      </c>
      <c r="N333" s="321">
        <v>5</v>
      </c>
      <c r="O333" s="384"/>
      <c r="P333" s="642">
        <v>2450</v>
      </c>
      <c r="Q333" s="508" t="s">
        <v>2323</v>
      </c>
      <c r="R333" s="1747" t="s">
        <v>56</v>
      </c>
      <c r="S333" s="384" t="s">
        <v>3599</v>
      </c>
      <c r="T333" s="384" t="s">
        <v>3616</v>
      </c>
      <c r="U333" s="384"/>
      <c r="V333" s="384" t="s">
        <v>121</v>
      </c>
      <c r="W333" s="302" t="s">
        <v>198</v>
      </c>
      <c r="X333" s="302">
        <v>161</v>
      </c>
      <c r="Y333" s="322">
        <v>79</v>
      </c>
      <c r="Z333" s="322">
        <v>1310</v>
      </c>
      <c r="AA333" s="322">
        <v>79</v>
      </c>
      <c r="AB333" s="384" t="s">
        <v>113</v>
      </c>
      <c r="AC333" s="302" t="s">
        <v>3079</v>
      </c>
      <c r="AD333" s="322"/>
      <c r="AE333" s="1911">
        <v>872110332961599</v>
      </c>
      <c r="AF333" s="322">
        <v>1</v>
      </c>
      <c r="AG333" s="322" t="s">
        <v>113</v>
      </c>
      <c r="AH333" s="743">
        <v>14.5</v>
      </c>
    </row>
    <row r="334" spans="3:34">
      <c r="C334" s="2401" t="s">
        <v>2766</v>
      </c>
      <c r="D334" s="557" t="s">
        <v>2193</v>
      </c>
      <c r="E334" s="1463" t="s">
        <v>2769</v>
      </c>
      <c r="F334" s="2247">
        <v>911401827688</v>
      </c>
      <c r="G334" s="210">
        <v>8721103329608</v>
      </c>
      <c r="H334" s="233" t="s">
        <v>3558</v>
      </c>
      <c r="I334" s="2119" t="s">
        <v>3718</v>
      </c>
      <c r="J334" s="384">
        <v>26</v>
      </c>
      <c r="K334" s="1094">
        <v>3900</v>
      </c>
      <c r="L334" s="1919">
        <v>4000</v>
      </c>
      <c r="M334" s="2490">
        <v>100000</v>
      </c>
      <c r="N334" s="321">
        <v>5</v>
      </c>
      <c r="O334" s="981"/>
      <c r="P334" s="642">
        <v>2450</v>
      </c>
      <c r="Q334" s="508" t="s">
        <v>2323</v>
      </c>
      <c r="R334" s="1752" t="s">
        <v>56</v>
      </c>
      <c r="S334" s="981" t="s">
        <v>3599</v>
      </c>
      <c r="T334" s="981" t="s">
        <v>3619</v>
      </c>
      <c r="U334" s="981"/>
      <c r="V334" s="981" t="s">
        <v>121</v>
      </c>
      <c r="W334" s="2040" t="s">
        <v>198</v>
      </c>
      <c r="X334" s="2040">
        <v>150</v>
      </c>
      <c r="Y334" s="1919">
        <v>79</v>
      </c>
      <c r="Z334" s="1919">
        <v>1610</v>
      </c>
      <c r="AA334" s="1919">
        <v>79</v>
      </c>
      <c r="AB334" s="981" t="s">
        <v>113</v>
      </c>
      <c r="AC334" s="302" t="s">
        <v>3079</v>
      </c>
      <c r="AD334" s="1919"/>
      <c r="AE334" s="1911">
        <v>872110332960899</v>
      </c>
      <c r="AF334" s="1919">
        <v>1</v>
      </c>
      <c r="AG334" s="1919" t="s">
        <v>113</v>
      </c>
      <c r="AH334" s="2014">
        <v>14.5</v>
      </c>
    </row>
    <row r="335" spans="3:34">
      <c r="C335" s="2395" t="s">
        <v>2766</v>
      </c>
      <c r="D335" s="834" t="s">
        <v>2193</v>
      </c>
      <c r="E335" s="1483" t="s">
        <v>2769</v>
      </c>
      <c r="F335" s="2249">
        <v>911401827888</v>
      </c>
      <c r="G335" s="73">
        <v>8721103329622</v>
      </c>
      <c r="H335" s="719" t="s">
        <v>3563</v>
      </c>
      <c r="I335" s="2120" t="s">
        <v>3718</v>
      </c>
      <c r="J335" s="1070" t="s">
        <v>3596</v>
      </c>
      <c r="K335" s="2104">
        <v>7000</v>
      </c>
      <c r="L335" s="1920">
        <v>4000</v>
      </c>
      <c r="M335" s="2105">
        <v>100000</v>
      </c>
      <c r="N335" s="2105">
        <v>5</v>
      </c>
      <c r="O335" s="1070"/>
      <c r="P335" s="957">
        <v>2900</v>
      </c>
      <c r="Q335" s="508" t="s">
        <v>2323</v>
      </c>
      <c r="R335" s="1756" t="s">
        <v>56</v>
      </c>
      <c r="S335" s="1070" t="s">
        <v>3599</v>
      </c>
      <c r="T335" s="1070" t="s">
        <v>3620</v>
      </c>
      <c r="U335" s="1070"/>
      <c r="V335" s="1070" t="s">
        <v>121</v>
      </c>
      <c r="W335" s="2041" t="s">
        <v>198</v>
      </c>
      <c r="X335" s="2041">
        <v>161</v>
      </c>
      <c r="Y335" s="1920">
        <v>79</v>
      </c>
      <c r="Z335" s="1920">
        <v>1610</v>
      </c>
      <c r="AA335" s="1920">
        <v>79</v>
      </c>
      <c r="AB335" s="1070" t="s">
        <v>113</v>
      </c>
      <c r="AC335" s="2041" t="s">
        <v>3079</v>
      </c>
      <c r="AD335" s="1920"/>
      <c r="AE335" s="331">
        <v>872110332962299</v>
      </c>
      <c r="AF335" s="1920">
        <v>1</v>
      </c>
      <c r="AG335" s="1920" t="s">
        <v>113</v>
      </c>
      <c r="AH335" s="2822">
        <v>14.5</v>
      </c>
    </row>
    <row r="336" spans="3:34">
      <c r="C336" s="2471" t="s">
        <v>2766</v>
      </c>
      <c r="D336" s="832" t="s">
        <v>2193</v>
      </c>
      <c r="E336" s="1490"/>
      <c r="F336" s="2250">
        <v>911401828188</v>
      </c>
      <c r="G336" s="1054">
        <v>8721103329653</v>
      </c>
      <c r="H336" s="2106" t="s">
        <v>3566</v>
      </c>
      <c r="I336" s="1054" t="s">
        <v>784</v>
      </c>
      <c r="J336" s="349"/>
      <c r="K336" s="1497"/>
      <c r="L336" s="328"/>
      <c r="M336" s="1524"/>
      <c r="N336" s="1524">
        <v>2</v>
      </c>
      <c r="O336" s="349"/>
      <c r="P336" s="2107">
        <v>220</v>
      </c>
      <c r="Q336" s="508" t="s">
        <v>2323</v>
      </c>
      <c r="R336" s="1757"/>
      <c r="S336" s="349"/>
      <c r="T336" s="349"/>
      <c r="U336" s="349"/>
      <c r="V336" s="349"/>
      <c r="W336" s="2042"/>
      <c r="X336" s="2042"/>
      <c r="Y336" s="328"/>
      <c r="Z336" s="328"/>
      <c r="AA336" s="328"/>
      <c r="AB336" s="349"/>
      <c r="AC336" s="2042"/>
      <c r="AD336" s="328"/>
      <c r="AE336" s="1912">
        <v>872110332965399</v>
      </c>
      <c r="AF336" s="328">
        <v>1</v>
      </c>
      <c r="AG336" s="328" t="s">
        <v>113</v>
      </c>
      <c r="AH336" s="1986">
        <v>0</v>
      </c>
    </row>
    <row r="337" spans="3:34">
      <c r="C337" s="2395" t="s">
        <v>2766</v>
      </c>
      <c r="D337" s="834" t="s">
        <v>2193</v>
      </c>
      <c r="E337" s="1483"/>
      <c r="F337" s="2248">
        <v>911401828288</v>
      </c>
      <c r="G337" s="47">
        <v>8721103329660</v>
      </c>
      <c r="H337" s="720" t="s">
        <v>3565</v>
      </c>
      <c r="I337" s="213" t="s">
        <v>786</v>
      </c>
      <c r="J337" s="430"/>
      <c r="K337" s="1092"/>
      <c r="L337" s="453"/>
      <c r="M337" s="444"/>
      <c r="N337" s="444">
        <v>2</v>
      </c>
      <c r="O337" s="430"/>
      <c r="P337" s="1983">
        <v>385</v>
      </c>
      <c r="Q337" s="508" t="s">
        <v>2323</v>
      </c>
      <c r="R337" s="1750"/>
      <c r="S337" s="430"/>
      <c r="T337" s="430"/>
      <c r="U337" s="430"/>
      <c r="V337" s="430"/>
      <c r="W337" s="2037"/>
      <c r="X337" s="2037"/>
      <c r="Y337" s="453"/>
      <c r="Z337" s="453"/>
      <c r="AA337" s="453"/>
      <c r="AB337" s="430"/>
      <c r="AC337" s="2037"/>
      <c r="AD337" s="453"/>
      <c r="AE337" s="273">
        <v>872110332966099</v>
      </c>
      <c r="AF337" s="453">
        <v>1</v>
      </c>
      <c r="AG337" s="453" t="s">
        <v>113</v>
      </c>
      <c r="AH337" s="665">
        <v>0</v>
      </c>
    </row>
    <row r="338" spans="3:34">
      <c r="C338" s="2394" t="s">
        <v>2766</v>
      </c>
      <c r="D338" s="1461" t="s">
        <v>2193</v>
      </c>
      <c r="E338" s="1462" t="s">
        <v>2769</v>
      </c>
      <c r="F338" s="2243">
        <v>911401876480</v>
      </c>
      <c r="G338" s="92">
        <v>8710163360072</v>
      </c>
      <c r="H338" s="1496" t="s">
        <v>737</v>
      </c>
      <c r="I338" s="1054" t="s">
        <v>738</v>
      </c>
      <c r="J338" s="877">
        <v>15</v>
      </c>
      <c r="K338" s="1079">
        <v>1800</v>
      </c>
      <c r="L338" s="1912">
        <v>4000</v>
      </c>
      <c r="M338" s="1524">
        <v>50000</v>
      </c>
      <c r="N338" s="506">
        <v>5</v>
      </c>
      <c r="O338" s="877"/>
      <c r="P338" s="641">
        <v>650</v>
      </c>
      <c r="Q338" s="508"/>
      <c r="R338" s="1741" t="s">
        <v>48</v>
      </c>
      <c r="S338" s="877" t="s">
        <v>739</v>
      </c>
      <c r="T338" s="877" t="s">
        <v>3617</v>
      </c>
      <c r="U338" s="877"/>
      <c r="V338" s="877" t="s">
        <v>121</v>
      </c>
      <c r="W338" s="2033" t="s">
        <v>198</v>
      </c>
      <c r="X338" s="2033">
        <v>120</v>
      </c>
      <c r="Y338" s="1912">
        <v>69</v>
      </c>
      <c r="Z338" s="1912">
        <v>611</v>
      </c>
      <c r="AA338" s="1912">
        <v>59</v>
      </c>
      <c r="AB338" s="877" t="s">
        <v>113</v>
      </c>
      <c r="AC338" s="519" t="s">
        <v>3079</v>
      </c>
      <c r="AD338" s="1912"/>
      <c r="AE338" s="328">
        <v>871016336007299</v>
      </c>
      <c r="AF338" s="1912">
        <v>1</v>
      </c>
      <c r="AG338" s="1912" t="s">
        <v>113</v>
      </c>
      <c r="AH338" s="2812">
        <v>1</v>
      </c>
    </row>
    <row r="339" spans="3:34">
      <c r="C339" s="2401" t="s">
        <v>2766</v>
      </c>
      <c r="D339" s="557" t="s">
        <v>2193</v>
      </c>
      <c r="E339" s="1463" t="s">
        <v>2769</v>
      </c>
      <c r="F339" s="2242">
        <v>911401892780</v>
      </c>
      <c r="G339" s="210">
        <v>8710163362915</v>
      </c>
      <c r="H339" s="200" t="s">
        <v>740</v>
      </c>
      <c r="I339" s="210" t="s">
        <v>738</v>
      </c>
      <c r="J339" s="744">
        <v>20</v>
      </c>
      <c r="K339" s="1108">
        <v>2500</v>
      </c>
      <c r="L339" s="1911">
        <v>4000</v>
      </c>
      <c r="M339" s="321">
        <v>50000</v>
      </c>
      <c r="N339" s="365">
        <v>5</v>
      </c>
      <c r="O339" s="744"/>
      <c r="P339" s="642">
        <v>830</v>
      </c>
      <c r="Q339" s="508"/>
      <c r="R339" s="1740" t="s">
        <v>48</v>
      </c>
      <c r="S339" s="744" t="s">
        <v>739</v>
      </c>
      <c r="T339" s="744" t="s">
        <v>3618</v>
      </c>
      <c r="U339" s="744"/>
      <c r="V339" s="744" t="s">
        <v>121</v>
      </c>
      <c r="W339" s="2032" t="s">
        <v>198</v>
      </c>
      <c r="X339" s="2032">
        <v>125</v>
      </c>
      <c r="Y339" s="1911">
        <v>69</v>
      </c>
      <c r="Z339" s="1911">
        <v>1201</v>
      </c>
      <c r="AA339" s="1911">
        <v>59</v>
      </c>
      <c r="AB339" s="744" t="s">
        <v>113</v>
      </c>
      <c r="AC339" s="343" t="s">
        <v>3079</v>
      </c>
      <c r="AD339" s="1911"/>
      <c r="AE339" s="1911">
        <v>871016336291599</v>
      </c>
      <c r="AF339" s="1911">
        <v>1</v>
      </c>
      <c r="AG339" s="1911" t="s">
        <v>113</v>
      </c>
      <c r="AH339" s="2811">
        <v>14.5</v>
      </c>
    </row>
    <row r="340" spans="3:34">
      <c r="C340" s="2401" t="s">
        <v>2766</v>
      </c>
      <c r="D340" s="557" t="s">
        <v>2193</v>
      </c>
      <c r="E340" s="1463" t="s">
        <v>2769</v>
      </c>
      <c r="F340" s="2242">
        <v>911401876680</v>
      </c>
      <c r="G340" s="91">
        <v>8710163360096</v>
      </c>
      <c r="H340" s="200" t="s">
        <v>741</v>
      </c>
      <c r="I340" s="210" t="s">
        <v>738</v>
      </c>
      <c r="J340" s="744">
        <v>30</v>
      </c>
      <c r="K340" s="1108">
        <v>3600</v>
      </c>
      <c r="L340" s="1911">
        <v>4000</v>
      </c>
      <c r="M340" s="321">
        <v>50000</v>
      </c>
      <c r="N340" s="365">
        <v>5</v>
      </c>
      <c r="O340" s="744"/>
      <c r="P340" s="642">
        <v>890</v>
      </c>
      <c r="Q340" s="508"/>
      <c r="R340" s="1740" t="s">
        <v>48</v>
      </c>
      <c r="S340" s="744" t="s">
        <v>739</v>
      </c>
      <c r="T340" s="744" t="s">
        <v>3616</v>
      </c>
      <c r="U340" s="744"/>
      <c r="V340" s="744" t="s">
        <v>121</v>
      </c>
      <c r="W340" s="2032" t="s">
        <v>198</v>
      </c>
      <c r="X340" s="2032">
        <v>120</v>
      </c>
      <c r="Y340" s="1911">
        <v>69</v>
      </c>
      <c r="Z340" s="1911">
        <v>1201</v>
      </c>
      <c r="AA340" s="1911">
        <v>59</v>
      </c>
      <c r="AB340" s="744" t="s">
        <v>113</v>
      </c>
      <c r="AC340" s="343" t="s">
        <v>3079</v>
      </c>
      <c r="AD340" s="1911"/>
      <c r="AE340" s="320">
        <v>871016336009699</v>
      </c>
      <c r="AF340" s="1911">
        <v>1</v>
      </c>
      <c r="AG340" s="1911" t="s">
        <v>113</v>
      </c>
      <c r="AH340" s="2811">
        <v>14.5</v>
      </c>
    </row>
    <row r="341" spans="3:34">
      <c r="C341" s="2401" t="s">
        <v>2766</v>
      </c>
      <c r="D341" s="557" t="s">
        <v>2193</v>
      </c>
      <c r="E341" s="1463" t="s">
        <v>2769</v>
      </c>
      <c r="F341" s="2242">
        <v>911401877280</v>
      </c>
      <c r="G341" s="91">
        <v>8710163360157</v>
      </c>
      <c r="H341" s="200" t="s">
        <v>742</v>
      </c>
      <c r="I341" s="210" t="s">
        <v>738</v>
      </c>
      <c r="J341" s="744">
        <v>30</v>
      </c>
      <c r="K341" s="1108">
        <v>3600</v>
      </c>
      <c r="L341" s="1911">
        <v>6500</v>
      </c>
      <c r="M341" s="321">
        <v>50000</v>
      </c>
      <c r="N341" s="365">
        <v>5</v>
      </c>
      <c r="O341" s="744"/>
      <c r="P341" s="642">
        <v>890</v>
      </c>
      <c r="Q341" s="508"/>
      <c r="R341" s="1740" t="s">
        <v>48</v>
      </c>
      <c r="S341" s="744" t="s">
        <v>739</v>
      </c>
      <c r="T341" s="744" t="s">
        <v>3616</v>
      </c>
      <c r="U341" s="744"/>
      <c r="V341" s="744" t="s">
        <v>150</v>
      </c>
      <c r="W341" s="2032" t="s">
        <v>198</v>
      </c>
      <c r="X341" s="2032">
        <v>120</v>
      </c>
      <c r="Y341" s="1911">
        <v>69</v>
      </c>
      <c r="Z341" s="1911">
        <v>1201</v>
      </c>
      <c r="AA341" s="1911">
        <v>59</v>
      </c>
      <c r="AB341" s="744" t="s">
        <v>113</v>
      </c>
      <c r="AC341" s="343" t="s">
        <v>3079</v>
      </c>
      <c r="AD341" s="1911"/>
      <c r="AE341" s="320">
        <v>871016336015799</v>
      </c>
      <c r="AF341" s="1911">
        <v>1</v>
      </c>
      <c r="AG341" s="1911" t="s">
        <v>113</v>
      </c>
      <c r="AH341" s="2811">
        <v>14.5</v>
      </c>
    </row>
    <row r="342" spans="3:34">
      <c r="C342" s="2401" t="s">
        <v>2766</v>
      </c>
      <c r="D342" s="557" t="s">
        <v>2193</v>
      </c>
      <c r="E342" s="1463" t="s">
        <v>2769</v>
      </c>
      <c r="F342" s="2242">
        <v>911401892980</v>
      </c>
      <c r="G342" s="210">
        <v>8710163362939</v>
      </c>
      <c r="H342" s="200" t="s">
        <v>743</v>
      </c>
      <c r="I342" s="210" t="s">
        <v>738</v>
      </c>
      <c r="J342" s="744">
        <v>28</v>
      </c>
      <c r="K342" s="1108">
        <v>3400</v>
      </c>
      <c r="L342" s="1911">
        <v>4000</v>
      </c>
      <c r="M342" s="321">
        <v>50000</v>
      </c>
      <c r="N342" s="365">
        <v>5</v>
      </c>
      <c r="O342" s="744"/>
      <c r="P342" s="642">
        <v>1000</v>
      </c>
      <c r="Q342" s="508"/>
      <c r="R342" s="1740" t="s">
        <v>48</v>
      </c>
      <c r="S342" s="744" t="s">
        <v>739</v>
      </c>
      <c r="T342" s="744" t="s">
        <v>3619</v>
      </c>
      <c r="U342" s="744"/>
      <c r="V342" s="744" t="s">
        <v>121</v>
      </c>
      <c r="W342" s="2032" t="s">
        <v>198</v>
      </c>
      <c r="X342" s="2032">
        <v>121</v>
      </c>
      <c r="Y342" s="1911">
        <v>69</v>
      </c>
      <c r="Z342" s="1911">
        <v>1501</v>
      </c>
      <c r="AA342" s="1911">
        <v>59</v>
      </c>
      <c r="AB342" s="744" t="s">
        <v>113</v>
      </c>
      <c r="AC342" s="343" t="s">
        <v>3079</v>
      </c>
      <c r="AD342" s="1911"/>
      <c r="AE342" s="1911">
        <v>871016336293999</v>
      </c>
      <c r="AF342" s="1911">
        <v>1</v>
      </c>
      <c r="AG342" s="1911" t="s">
        <v>113</v>
      </c>
      <c r="AH342" s="2811">
        <v>14.5</v>
      </c>
    </row>
    <row r="343" spans="3:34">
      <c r="C343" s="2401" t="s">
        <v>2766</v>
      </c>
      <c r="D343" s="557" t="s">
        <v>2193</v>
      </c>
      <c r="E343" s="1463" t="s">
        <v>2769</v>
      </c>
      <c r="F343" s="2242">
        <v>911401876880</v>
      </c>
      <c r="G343" s="210">
        <v>8710163360119</v>
      </c>
      <c r="H343" s="200" t="s">
        <v>744</v>
      </c>
      <c r="I343" s="210" t="s">
        <v>738</v>
      </c>
      <c r="J343" s="744">
        <v>46</v>
      </c>
      <c r="K343" s="1108">
        <v>5600</v>
      </c>
      <c r="L343" s="1911">
        <v>4000</v>
      </c>
      <c r="M343" s="321">
        <v>50000</v>
      </c>
      <c r="N343" s="365">
        <v>5</v>
      </c>
      <c r="O343" s="744"/>
      <c r="P343" s="642">
        <v>1050</v>
      </c>
      <c r="Q343" s="508"/>
      <c r="R343" s="1740" t="s">
        <v>48</v>
      </c>
      <c r="S343" s="744" t="s">
        <v>739</v>
      </c>
      <c r="T343" s="744" t="s">
        <v>3620</v>
      </c>
      <c r="U343" s="744"/>
      <c r="V343" s="744" t="s">
        <v>121</v>
      </c>
      <c r="W343" s="2032" t="s">
        <v>198</v>
      </c>
      <c r="X343" s="2032">
        <v>121</v>
      </c>
      <c r="Y343" s="1911">
        <v>69</v>
      </c>
      <c r="Z343" s="1911">
        <v>1501</v>
      </c>
      <c r="AA343" s="1911">
        <v>59</v>
      </c>
      <c r="AB343" s="744" t="s">
        <v>113</v>
      </c>
      <c r="AC343" s="343" t="s">
        <v>3079</v>
      </c>
      <c r="AD343" s="1911"/>
      <c r="AE343" s="1911">
        <v>871016336011999</v>
      </c>
      <c r="AF343" s="1911">
        <v>1</v>
      </c>
      <c r="AG343" s="1911" t="s">
        <v>113</v>
      </c>
      <c r="AH343" s="2811">
        <v>14.5</v>
      </c>
    </row>
    <row r="344" spans="3:34">
      <c r="C344" s="2401" t="s">
        <v>2766</v>
      </c>
      <c r="D344" s="557" t="s">
        <v>2193</v>
      </c>
      <c r="E344" s="1463" t="s">
        <v>2769</v>
      </c>
      <c r="F344" s="2242">
        <v>911401877480</v>
      </c>
      <c r="G344" s="210">
        <v>8710163360171</v>
      </c>
      <c r="H344" s="200" t="s">
        <v>745</v>
      </c>
      <c r="I344" s="210" t="s">
        <v>738</v>
      </c>
      <c r="J344" s="744">
        <v>46</v>
      </c>
      <c r="K344" s="1108">
        <v>5600</v>
      </c>
      <c r="L344" s="1911">
        <v>6500</v>
      </c>
      <c r="M344" s="321">
        <v>50000</v>
      </c>
      <c r="N344" s="365">
        <v>5</v>
      </c>
      <c r="O344" s="744"/>
      <c r="P344" s="642">
        <v>1050</v>
      </c>
      <c r="Q344" s="508"/>
      <c r="R344" s="1740" t="s">
        <v>48</v>
      </c>
      <c r="S344" s="744" t="s">
        <v>739</v>
      </c>
      <c r="T344" s="744" t="s">
        <v>3620</v>
      </c>
      <c r="U344" s="744"/>
      <c r="V344" s="744" t="s">
        <v>150</v>
      </c>
      <c r="W344" s="2032" t="s">
        <v>198</v>
      </c>
      <c r="X344" s="2032">
        <v>121</v>
      </c>
      <c r="Y344" s="1911">
        <v>69</v>
      </c>
      <c r="Z344" s="1911">
        <v>1501</v>
      </c>
      <c r="AA344" s="1911">
        <v>59</v>
      </c>
      <c r="AB344" s="744" t="s">
        <v>113</v>
      </c>
      <c r="AC344" s="343" t="s">
        <v>3079</v>
      </c>
      <c r="AD344" s="1911"/>
      <c r="AE344" s="1911">
        <v>871016336017199</v>
      </c>
      <c r="AF344" s="1911">
        <v>1</v>
      </c>
      <c r="AG344" s="1911" t="s">
        <v>113</v>
      </c>
      <c r="AH344" s="2811">
        <v>14.5</v>
      </c>
    </row>
    <row r="345" spans="3:34">
      <c r="C345" s="2395" t="s">
        <v>2766</v>
      </c>
      <c r="D345" s="834" t="s">
        <v>2193</v>
      </c>
      <c r="E345" s="1483" t="s">
        <v>2769</v>
      </c>
      <c r="F345" s="2244">
        <v>911401893180</v>
      </c>
      <c r="G345" s="213">
        <v>8710163362953</v>
      </c>
      <c r="H345" s="202" t="s">
        <v>746</v>
      </c>
      <c r="I345" s="213" t="s">
        <v>738</v>
      </c>
      <c r="J345" s="805">
        <v>65</v>
      </c>
      <c r="K345" s="1107">
        <v>8000</v>
      </c>
      <c r="L345" s="1913">
        <v>4000</v>
      </c>
      <c r="M345" s="444">
        <v>50000</v>
      </c>
      <c r="N345" s="458">
        <v>5</v>
      </c>
      <c r="O345" s="805"/>
      <c r="P345" s="640">
        <v>1410</v>
      </c>
      <c r="Q345" s="508"/>
      <c r="R345" s="1742" t="s">
        <v>48</v>
      </c>
      <c r="S345" s="805" t="s">
        <v>739</v>
      </c>
      <c r="T345" s="805" t="s">
        <v>3621</v>
      </c>
      <c r="U345" s="805"/>
      <c r="V345" s="805" t="s">
        <v>121</v>
      </c>
      <c r="W345" s="2034" t="s">
        <v>198</v>
      </c>
      <c r="X345" s="2034">
        <v>123</v>
      </c>
      <c r="Y345" s="1913">
        <v>69</v>
      </c>
      <c r="Z345" s="1913">
        <v>1801</v>
      </c>
      <c r="AA345" s="1913">
        <v>59</v>
      </c>
      <c r="AB345" s="805" t="s">
        <v>113</v>
      </c>
      <c r="AC345" s="473" t="s">
        <v>3079</v>
      </c>
      <c r="AD345" s="1913"/>
      <c r="AE345" s="1913">
        <v>871016336295399</v>
      </c>
      <c r="AF345" s="1913">
        <v>1</v>
      </c>
      <c r="AG345" s="1913" t="s">
        <v>113</v>
      </c>
      <c r="AH345" s="2813">
        <v>14.5</v>
      </c>
    </row>
    <row r="346" spans="3:34">
      <c r="C346" s="2471" t="s">
        <v>2766</v>
      </c>
      <c r="D346" s="832" t="s">
        <v>2193</v>
      </c>
      <c r="E346" s="1490" t="s">
        <v>2769</v>
      </c>
      <c r="F346" s="2245">
        <v>911401892880</v>
      </c>
      <c r="G346" s="728">
        <v>8710163362922</v>
      </c>
      <c r="H346" s="237" t="s">
        <v>747</v>
      </c>
      <c r="I346" s="721" t="s">
        <v>748</v>
      </c>
      <c r="J346" s="442">
        <v>20</v>
      </c>
      <c r="K346" s="1106">
        <v>2500</v>
      </c>
      <c r="L346" s="1914">
        <v>4000</v>
      </c>
      <c r="M346" s="286">
        <v>50000</v>
      </c>
      <c r="N346" s="364">
        <v>5</v>
      </c>
      <c r="O346" s="442"/>
      <c r="P346" s="642">
        <v>880</v>
      </c>
      <c r="Q346" s="508"/>
      <c r="R346" s="1743" t="s">
        <v>48</v>
      </c>
      <c r="S346" s="442" t="s">
        <v>739</v>
      </c>
      <c r="T346" s="442" t="s">
        <v>3618</v>
      </c>
      <c r="U346" s="442"/>
      <c r="V346" s="442" t="s">
        <v>121</v>
      </c>
      <c r="W346" s="2035" t="s">
        <v>198</v>
      </c>
      <c r="X346" s="2035">
        <v>125</v>
      </c>
      <c r="Y346" s="1914">
        <v>69</v>
      </c>
      <c r="Z346" s="1914">
        <v>1258</v>
      </c>
      <c r="AA346" s="1914">
        <v>59</v>
      </c>
      <c r="AB346" s="442" t="s">
        <v>113</v>
      </c>
      <c r="AC346" s="342" t="s">
        <v>3079</v>
      </c>
      <c r="AD346" s="1914"/>
      <c r="AE346" s="1915">
        <v>871016336292299</v>
      </c>
      <c r="AF346" s="1914">
        <v>1</v>
      </c>
      <c r="AG346" s="1914" t="s">
        <v>113</v>
      </c>
      <c r="AH346" s="2814">
        <v>14.5</v>
      </c>
    </row>
    <row r="347" spans="3:34">
      <c r="C347" s="2401" t="s">
        <v>2766</v>
      </c>
      <c r="D347" s="557" t="s">
        <v>2193</v>
      </c>
      <c r="E347" s="1463" t="s">
        <v>2769</v>
      </c>
      <c r="F347" s="2242">
        <v>911401876780</v>
      </c>
      <c r="G347" s="91">
        <v>8710163360102</v>
      </c>
      <c r="H347" s="200" t="s">
        <v>749</v>
      </c>
      <c r="I347" s="210" t="s">
        <v>748</v>
      </c>
      <c r="J347" s="744">
        <v>30</v>
      </c>
      <c r="K347" s="1108">
        <v>3600</v>
      </c>
      <c r="L347" s="1911">
        <v>4000</v>
      </c>
      <c r="M347" s="321">
        <v>50000</v>
      </c>
      <c r="N347" s="365">
        <v>5</v>
      </c>
      <c r="O347" s="744"/>
      <c r="P347" s="642">
        <v>940</v>
      </c>
      <c r="Q347" s="508"/>
      <c r="R347" s="1740" t="s">
        <v>48</v>
      </c>
      <c r="S347" s="744" t="s">
        <v>739</v>
      </c>
      <c r="T347" s="744" t="s">
        <v>3616</v>
      </c>
      <c r="U347" s="744"/>
      <c r="V347" s="744" t="s">
        <v>121</v>
      </c>
      <c r="W347" s="2032" t="s">
        <v>198</v>
      </c>
      <c r="X347" s="2032">
        <v>120</v>
      </c>
      <c r="Y347" s="1911">
        <v>69</v>
      </c>
      <c r="Z347" s="1911">
        <v>1258</v>
      </c>
      <c r="AA347" s="1911">
        <v>59</v>
      </c>
      <c r="AB347" s="744" t="s">
        <v>113</v>
      </c>
      <c r="AC347" s="343" t="s">
        <v>3079</v>
      </c>
      <c r="AD347" s="1911"/>
      <c r="AE347" s="320">
        <v>871016336010299</v>
      </c>
      <c r="AF347" s="1911">
        <v>1</v>
      </c>
      <c r="AG347" s="1911" t="s">
        <v>113</v>
      </c>
      <c r="AH347" s="2811">
        <v>14.5</v>
      </c>
    </row>
    <row r="348" spans="3:34">
      <c r="C348" s="2401" t="s">
        <v>2766</v>
      </c>
      <c r="D348" s="557" t="s">
        <v>2193</v>
      </c>
      <c r="E348" s="1463" t="s">
        <v>2769</v>
      </c>
      <c r="F348" s="2242">
        <v>911401893080</v>
      </c>
      <c r="G348" s="91">
        <v>8710163362946</v>
      </c>
      <c r="H348" s="200" t="s">
        <v>750</v>
      </c>
      <c r="I348" s="210" t="s">
        <v>748</v>
      </c>
      <c r="J348" s="744">
        <v>28</v>
      </c>
      <c r="K348" s="1108">
        <v>3400</v>
      </c>
      <c r="L348" s="1911">
        <v>4000</v>
      </c>
      <c r="M348" s="321">
        <v>50000</v>
      </c>
      <c r="N348" s="365">
        <v>5</v>
      </c>
      <c r="O348" s="744"/>
      <c r="P348" s="642">
        <v>1050</v>
      </c>
      <c r="Q348" s="508"/>
      <c r="R348" s="1740" t="s">
        <v>48</v>
      </c>
      <c r="S348" s="744" t="s">
        <v>739</v>
      </c>
      <c r="T348" s="744" t="s">
        <v>3619</v>
      </c>
      <c r="U348" s="744"/>
      <c r="V348" s="744" t="s">
        <v>121</v>
      </c>
      <c r="W348" s="2032" t="s">
        <v>198</v>
      </c>
      <c r="X348" s="2032">
        <v>121</v>
      </c>
      <c r="Y348" s="1911">
        <v>69</v>
      </c>
      <c r="Z348" s="1911">
        <v>1558</v>
      </c>
      <c r="AA348" s="1911">
        <v>59</v>
      </c>
      <c r="AB348" s="744" t="s">
        <v>113</v>
      </c>
      <c r="AC348" s="343" t="s">
        <v>3079</v>
      </c>
      <c r="AD348" s="1911"/>
      <c r="AE348" s="320">
        <v>871016336294699</v>
      </c>
      <c r="AF348" s="1911">
        <v>1</v>
      </c>
      <c r="AG348" s="1911" t="s">
        <v>113</v>
      </c>
      <c r="AH348" s="2811">
        <v>14.5</v>
      </c>
    </row>
    <row r="349" spans="3:34">
      <c r="C349" s="2395" t="s">
        <v>2766</v>
      </c>
      <c r="D349" s="834" t="s">
        <v>2193</v>
      </c>
      <c r="E349" s="1483" t="s">
        <v>2769</v>
      </c>
      <c r="F349" s="2244">
        <v>911401876980</v>
      </c>
      <c r="G349" s="213">
        <v>8710163360126</v>
      </c>
      <c r="H349" s="202" t="s">
        <v>751</v>
      </c>
      <c r="I349" s="213" t="s">
        <v>748</v>
      </c>
      <c r="J349" s="805">
        <v>46</v>
      </c>
      <c r="K349" s="1107">
        <v>5600</v>
      </c>
      <c r="L349" s="1913">
        <v>4000</v>
      </c>
      <c r="M349" s="444">
        <v>50000</v>
      </c>
      <c r="N349" s="458">
        <v>5</v>
      </c>
      <c r="O349" s="805"/>
      <c r="P349" s="640">
        <v>1100</v>
      </c>
      <c r="Q349" s="508"/>
      <c r="R349" s="1742" t="s">
        <v>48</v>
      </c>
      <c r="S349" s="805" t="s">
        <v>739</v>
      </c>
      <c r="T349" s="805" t="s">
        <v>3620</v>
      </c>
      <c r="U349" s="805"/>
      <c r="V349" s="805" t="s">
        <v>121</v>
      </c>
      <c r="W349" s="2034" t="s">
        <v>198</v>
      </c>
      <c r="X349" s="2034">
        <v>121</v>
      </c>
      <c r="Y349" s="1913">
        <v>69</v>
      </c>
      <c r="Z349" s="1913">
        <v>1558</v>
      </c>
      <c r="AA349" s="1913">
        <v>59</v>
      </c>
      <c r="AB349" s="805" t="s">
        <v>113</v>
      </c>
      <c r="AC349" s="473" t="s">
        <v>3079</v>
      </c>
      <c r="AD349" s="1913"/>
      <c r="AE349" s="1913">
        <v>871016336012699</v>
      </c>
      <c r="AF349" s="1913">
        <v>1</v>
      </c>
      <c r="AG349" s="1913" t="s">
        <v>113</v>
      </c>
      <c r="AH349" s="2813">
        <v>14.5</v>
      </c>
    </row>
    <row r="350" spans="3:34">
      <c r="C350" s="2471" t="s">
        <v>2766</v>
      </c>
      <c r="D350" s="832" t="s">
        <v>2193</v>
      </c>
      <c r="E350" s="1490" t="s">
        <v>2769</v>
      </c>
      <c r="F350" s="2246">
        <v>911401815185</v>
      </c>
      <c r="G350" s="728">
        <v>8720169500211</v>
      </c>
      <c r="H350" s="237" t="s">
        <v>753</v>
      </c>
      <c r="I350" s="721" t="s">
        <v>754</v>
      </c>
      <c r="J350" s="806" t="s">
        <v>2495</v>
      </c>
      <c r="K350" s="1105" t="s">
        <v>2417</v>
      </c>
      <c r="L350" s="1915">
        <v>4000</v>
      </c>
      <c r="M350" s="321">
        <v>50000</v>
      </c>
      <c r="N350" s="408">
        <v>5</v>
      </c>
      <c r="O350" s="806"/>
      <c r="P350" s="642">
        <v>1150</v>
      </c>
      <c r="Q350" s="508"/>
      <c r="R350" s="1744" t="s">
        <v>48</v>
      </c>
      <c r="S350" s="806" t="s">
        <v>49</v>
      </c>
      <c r="T350" s="806" t="s">
        <v>3627</v>
      </c>
      <c r="U350" s="806"/>
      <c r="V350" s="806" t="s">
        <v>121</v>
      </c>
      <c r="W350" s="2036" t="s">
        <v>198</v>
      </c>
      <c r="X350" s="2036">
        <v>114</v>
      </c>
      <c r="Y350" s="1915">
        <v>71</v>
      </c>
      <c r="Z350" s="1915">
        <v>1207</v>
      </c>
      <c r="AA350" s="1915">
        <v>74</v>
      </c>
      <c r="AB350" s="806" t="s">
        <v>113</v>
      </c>
      <c r="AC350" s="352" t="s">
        <v>3079</v>
      </c>
      <c r="AD350" s="1915"/>
      <c r="AE350" s="1915">
        <v>872016950021199</v>
      </c>
      <c r="AF350" s="1915">
        <v>1</v>
      </c>
      <c r="AG350" s="1915" t="s">
        <v>113</v>
      </c>
      <c r="AH350" s="2815">
        <v>14.5</v>
      </c>
    </row>
    <row r="351" spans="3:34">
      <c r="C351" s="2401" t="s">
        <v>2766</v>
      </c>
      <c r="D351" s="557" t="s">
        <v>2193</v>
      </c>
      <c r="E351" s="1463" t="s">
        <v>2769</v>
      </c>
      <c r="F351" s="2247">
        <v>911401815285</v>
      </c>
      <c r="G351" s="91">
        <v>8720169500228</v>
      </c>
      <c r="H351" s="200" t="s">
        <v>755</v>
      </c>
      <c r="I351" s="113" t="s">
        <v>754</v>
      </c>
      <c r="J351" s="744" t="s">
        <v>2496</v>
      </c>
      <c r="K351" s="1105" t="s">
        <v>2418</v>
      </c>
      <c r="L351" s="1915">
        <v>4000</v>
      </c>
      <c r="M351" s="321">
        <v>50000</v>
      </c>
      <c r="N351" s="365">
        <v>5</v>
      </c>
      <c r="O351" s="806"/>
      <c r="P351" s="642">
        <v>1350</v>
      </c>
      <c r="Q351" s="508"/>
      <c r="R351" s="1744" t="s">
        <v>48</v>
      </c>
      <c r="S351" s="806" t="s">
        <v>49</v>
      </c>
      <c r="T351" s="806" t="s">
        <v>3633</v>
      </c>
      <c r="U351" s="806"/>
      <c r="V351" s="806" t="s">
        <v>121</v>
      </c>
      <c r="W351" s="2036" t="s">
        <v>198</v>
      </c>
      <c r="X351" s="2036">
        <v>128</v>
      </c>
      <c r="Y351" s="1915">
        <v>71</v>
      </c>
      <c r="Z351" s="1915">
        <v>1507</v>
      </c>
      <c r="AA351" s="1915">
        <v>74</v>
      </c>
      <c r="AB351" s="806" t="s">
        <v>113</v>
      </c>
      <c r="AC351" s="343" t="s">
        <v>3079</v>
      </c>
      <c r="AD351" s="1915"/>
      <c r="AE351" s="320">
        <v>872016950022899</v>
      </c>
      <c r="AF351" s="1915">
        <v>1</v>
      </c>
      <c r="AG351" s="1915" t="s">
        <v>113</v>
      </c>
      <c r="AH351" s="2815">
        <v>14.5</v>
      </c>
    </row>
    <row r="352" spans="3:34">
      <c r="C352" s="2401" t="s">
        <v>2766</v>
      </c>
      <c r="D352" s="557" t="s">
        <v>2193</v>
      </c>
      <c r="E352" s="1463" t="s">
        <v>2769</v>
      </c>
      <c r="F352" s="2247">
        <v>911401874084</v>
      </c>
      <c r="G352" s="91">
        <v>8719514958180</v>
      </c>
      <c r="H352" s="200" t="s">
        <v>2529</v>
      </c>
      <c r="I352" s="113" t="s">
        <v>754</v>
      </c>
      <c r="J352" s="806">
        <v>60</v>
      </c>
      <c r="K352" s="1105">
        <v>9800</v>
      </c>
      <c r="L352" s="1911">
        <v>4000</v>
      </c>
      <c r="M352" s="321">
        <v>50000</v>
      </c>
      <c r="N352" s="365">
        <v>5</v>
      </c>
      <c r="O352" s="744"/>
      <c r="P352" s="642">
        <v>1610</v>
      </c>
      <c r="Q352" s="508"/>
      <c r="R352" s="1740" t="s">
        <v>48</v>
      </c>
      <c r="S352" s="744" t="s">
        <v>49</v>
      </c>
      <c r="T352" s="744" t="s">
        <v>3621</v>
      </c>
      <c r="U352" s="744"/>
      <c r="V352" s="744" t="s">
        <v>121</v>
      </c>
      <c r="W352" s="2032" t="s">
        <v>198</v>
      </c>
      <c r="X352" s="2032">
        <v>163</v>
      </c>
      <c r="Y352" s="1911">
        <v>90</v>
      </c>
      <c r="Z352" s="1911">
        <v>1507</v>
      </c>
      <c r="AA352" s="1911">
        <v>78</v>
      </c>
      <c r="AB352" s="744" t="s">
        <v>113</v>
      </c>
      <c r="AC352" s="343" t="s">
        <v>3079</v>
      </c>
      <c r="AD352" s="1911"/>
      <c r="AE352" s="320">
        <v>871951495818099</v>
      </c>
      <c r="AF352" s="1911">
        <v>1</v>
      </c>
      <c r="AG352" s="1911" t="s">
        <v>113</v>
      </c>
      <c r="AH352" s="2811">
        <v>14.5</v>
      </c>
    </row>
    <row r="353" spans="3:34">
      <c r="C353" s="2401" t="s">
        <v>2766</v>
      </c>
      <c r="D353" s="557" t="s">
        <v>2193</v>
      </c>
      <c r="E353" s="1463" t="s">
        <v>2769</v>
      </c>
      <c r="F353" s="2247">
        <v>911401815385</v>
      </c>
      <c r="G353" s="91">
        <v>8720169500235</v>
      </c>
      <c r="H353" s="200" t="s">
        <v>756</v>
      </c>
      <c r="I353" s="113" t="s">
        <v>757</v>
      </c>
      <c r="J353" s="744" t="s">
        <v>2495</v>
      </c>
      <c r="K353" s="1105" t="s">
        <v>2417</v>
      </c>
      <c r="L353" s="1915">
        <v>4000</v>
      </c>
      <c r="M353" s="321">
        <v>50000</v>
      </c>
      <c r="N353" s="365">
        <v>5</v>
      </c>
      <c r="O353" s="806"/>
      <c r="P353" s="642">
        <v>1280</v>
      </c>
      <c r="Q353" s="508"/>
      <c r="R353" s="1744" t="s">
        <v>48</v>
      </c>
      <c r="S353" s="806" t="s">
        <v>49</v>
      </c>
      <c r="T353" s="806" t="s">
        <v>3627</v>
      </c>
      <c r="U353" s="806"/>
      <c r="V353" s="806" t="s">
        <v>121</v>
      </c>
      <c r="W353" s="2036" t="s">
        <v>198</v>
      </c>
      <c r="X353" s="2036">
        <v>114</v>
      </c>
      <c r="Y353" s="1915">
        <v>71</v>
      </c>
      <c r="Z353" s="1915">
        <v>1214</v>
      </c>
      <c r="AA353" s="1915">
        <v>74</v>
      </c>
      <c r="AB353" s="806" t="s">
        <v>113</v>
      </c>
      <c r="AC353" s="343" t="s">
        <v>3079</v>
      </c>
      <c r="AD353" s="1915"/>
      <c r="AE353" s="320">
        <v>872016950023599</v>
      </c>
      <c r="AF353" s="1915">
        <v>1</v>
      </c>
      <c r="AG353" s="1915" t="s">
        <v>113</v>
      </c>
      <c r="AH353" s="2815">
        <v>14.5</v>
      </c>
    </row>
    <row r="354" spans="3:34">
      <c r="C354" s="2395" t="s">
        <v>2766</v>
      </c>
      <c r="D354" s="834" t="s">
        <v>2193</v>
      </c>
      <c r="E354" s="1483" t="s">
        <v>2769</v>
      </c>
      <c r="F354" s="2248">
        <v>911401815485</v>
      </c>
      <c r="G354" s="194">
        <v>8720169500242</v>
      </c>
      <c r="H354" s="202" t="s">
        <v>758</v>
      </c>
      <c r="I354" s="498" t="s">
        <v>757</v>
      </c>
      <c r="J354" s="805" t="s">
        <v>2496</v>
      </c>
      <c r="K354" s="1104" t="s">
        <v>2418</v>
      </c>
      <c r="L354" s="1913">
        <v>4000</v>
      </c>
      <c r="M354" s="1337">
        <v>50000</v>
      </c>
      <c r="N354" s="458">
        <v>5</v>
      </c>
      <c r="O354" s="805"/>
      <c r="P354" s="640">
        <v>1480</v>
      </c>
      <c r="Q354" s="508"/>
      <c r="R354" s="1742" t="s">
        <v>48</v>
      </c>
      <c r="S354" s="805" t="s">
        <v>49</v>
      </c>
      <c r="T354" s="805" t="s">
        <v>3633</v>
      </c>
      <c r="U354" s="805"/>
      <c r="V354" s="805" t="s">
        <v>121</v>
      </c>
      <c r="W354" s="2034" t="s">
        <v>198</v>
      </c>
      <c r="X354" s="2034">
        <v>128</v>
      </c>
      <c r="Y354" s="1913">
        <v>71</v>
      </c>
      <c r="Z354" s="1913">
        <v>1514</v>
      </c>
      <c r="AA354" s="1913">
        <v>74</v>
      </c>
      <c r="AB354" s="805" t="s">
        <v>113</v>
      </c>
      <c r="AC354" s="473" t="s">
        <v>3079</v>
      </c>
      <c r="AD354" s="1913"/>
      <c r="AE354" s="453">
        <v>872016950024299</v>
      </c>
      <c r="AF354" s="1913">
        <v>1</v>
      </c>
      <c r="AG354" s="1913" t="s">
        <v>113</v>
      </c>
      <c r="AH354" s="2813">
        <v>14.5</v>
      </c>
    </row>
    <row r="355" spans="3:34">
      <c r="C355" s="2471" t="s">
        <v>2766</v>
      </c>
      <c r="D355" s="832" t="s">
        <v>2193</v>
      </c>
      <c r="E355" s="1490" t="s">
        <v>2769</v>
      </c>
      <c r="F355" s="2246">
        <v>911401807485</v>
      </c>
      <c r="G355" s="90">
        <v>8719514963818</v>
      </c>
      <c r="H355" s="237" t="s">
        <v>759</v>
      </c>
      <c r="I355" s="721" t="s">
        <v>738</v>
      </c>
      <c r="J355" s="806">
        <v>16</v>
      </c>
      <c r="K355" s="1105">
        <v>1800</v>
      </c>
      <c r="L355" s="1914">
        <v>4000</v>
      </c>
      <c r="M355" s="321">
        <v>50000</v>
      </c>
      <c r="N355" s="364">
        <v>5</v>
      </c>
      <c r="O355" s="442"/>
      <c r="P355" s="642">
        <v>740</v>
      </c>
      <c r="Q355" s="508"/>
      <c r="R355" s="1743" t="s">
        <v>760</v>
      </c>
      <c r="S355" s="442" t="s">
        <v>49</v>
      </c>
      <c r="T355" s="442" t="s">
        <v>3617</v>
      </c>
      <c r="U355" s="442"/>
      <c r="V355" s="442" t="s">
        <v>121</v>
      </c>
      <c r="W355" s="2035" t="s">
        <v>198</v>
      </c>
      <c r="X355" s="2035">
        <v>112</v>
      </c>
      <c r="Y355" s="1914">
        <v>71</v>
      </c>
      <c r="Z355" s="1914">
        <v>607</v>
      </c>
      <c r="AA355" s="1914">
        <v>74</v>
      </c>
      <c r="AB355" s="442" t="s">
        <v>113</v>
      </c>
      <c r="AC355" s="342" t="s">
        <v>3079</v>
      </c>
      <c r="AD355" s="1914"/>
      <c r="AE355" s="322">
        <v>871951496381899</v>
      </c>
      <c r="AF355" s="1914">
        <v>1</v>
      </c>
      <c r="AG355" s="1914" t="s">
        <v>113</v>
      </c>
      <c r="AH355" s="2814">
        <v>14.5</v>
      </c>
    </row>
    <row r="356" spans="3:34">
      <c r="C356" s="2401" t="s">
        <v>2766</v>
      </c>
      <c r="D356" s="557" t="s">
        <v>2193</v>
      </c>
      <c r="E356" s="1463" t="s">
        <v>2769</v>
      </c>
      <c r="F356" s="2247">
        <v>911401807585</v>
      </c>
      <c r="G356" s="91">
        <v>8719514963825</v>
      </c>
      <c r="H356" s="200" t="s">
        <v>761</v>
      </c>
      <c r="I356" s="113" t="s">
        <v>738</v>
      </c>
      <c r="J356" s="744">
        <v>22</v>
      </c>
      <c r="K356" s="1108">
        <v>2400</v>
      </c>
      <c r="L356" s="1916">
        <v>4000</v>
      </c>
      <c r="M356" s="321">
        <v>50000</v>
      </c>
      <c r="N356" s="340">
        <v>5</v>
      </c>
      <c r="O356" s="375"/>
      <c r="P356" s="642">
        <v>1050</v>
      </c>
      <c r="Q356" s="508"/>
      <c r="R356" s="1745" t="s">
        <v>760</v>
      </c>
      <c r="S356" s="375" t="s">
        <v>49</v>
      </c>
      <c r="T356" s="375" t="s">
        <v>3618</v>
      </c>
      <c r="U356" s="375"/>
      <c r="V356" s="375" t="s">
        <v>121</v>
      </c>
      <c r="W356" s="896" t="s">
        <v>198</v>
      </c>
      <c r="X356" s="896">
        <v>109</v>
      </c>
      <c r="Y356" s="1916">
        <v>71</v>
      </c>
      <c r="Z356" s="1916">
        <v>1207</v>
      </c>
      <c r="AA356" s="1916">
        <v>74</v>
      </c>
      <c r="AB356" s="375" t="s">
        <v>113</v>
      </c>
      <c r="AC356" s="341" t="s">
        <v>3079</v>
      </c>
      <c r="AD356" s="1916"/>
      <c r="AE356" s="320">
        <v>871951496382599</v>
      </c>
      <c r="AF356" s="1916">
        <v>1</v>
      </c>
      <c r="AG356" s="1916" t="s">
        <v>113</v>
      </c>
      <c r="AH356" s="2816">
        <v>14.5</v>
      </c>
    </row>
    <row r="357" spans="3:34">
      <c r="C357" s="2401" t="s">
        <v>2766</v>
      </c>
      <c r="D357" s="557" t="s">
        <v>2193</v>
      </c>
      <c r="E357" s="1463" t="s">
        <v>2769</v>
      </c>
      <c r="F357" s="2247">
        <v>911401807685</v>
      </c>
      <c r="G357" s="210">
        <v>8719514963832</v>
      </c>
      <c r="H357" s="200" t="s">
        <v>762</v>
      </c>
      <c r="I357" s="113" t="s">
        <v>738</v>
      </c>
      <c r="J357" s="744">
        <v>44</v>
      </c>
      <c r="K357" s="1108">
        <v>4800</v>
      </c>
      <c r="L357" s="1916">
        <v>4000</v>
      </c>
      <c r="M357" s="321">
        <v>50000</v>
      </c>
      <c r="N357" s="340">
        <v>5</v>
      </c>
      <c r="O357" s="375"/>
      <c r="P357" s="642">
        <v>1220</v>
      </c>
      <c r="Q357" s="508"/>
      <c r="R357" s="1745" t="s">
        <v>760</v>
      </c>
      <c r="S357" s="375" t="s">
        <v>49</v>
      </c>
      <c r="T357" s="375" t="s">
        <v>3616</v>
      </c>
      <c r="U357" s="375"/>
      <c r="V357" s="375" t="s">
        <v>121</v>
      </c>
      <c r="W357" s="896" t="s">
        <v>198</v>
      </c>
      <c r="X357" s="896">
        <v>109</v>
      </c>
      <c r="Y357" s="1916">
        <v>71</v>
      </c>
      <c r="Z357" s="1916">
        <v>1207</v>
      </c>
      <c r="AA357" s="1916">
        <v>74</v>
      </c>
      <c r="AB357" s="375" t="s">
        <v>113</v>
      </c>
      <c r="AC357" s="341" t="s">
        <v>3079</v>
      </c>
      <c r="AD357" s="1916"/>
      <c r="AE357" s="1911">
        <v>871951496383299</v>
      </c>
      <c r="AF357" s="1916">
        <v>1</v>
      </c>
      <c r="AG357" s="1916" t="s">
        <v>113</v>
      </c>
      <c r="AH357" s="2816">
        <v>14.5</v>
      </c>
    </row>
    <row r="358" spans="3:34">
      <c r="C358" s="2401" t="s">
        <v>2766</v>
      </c>
      <c r="D358" s="557" t="s">
        <v>2193</v>
      </c>
      <c r="E358" s="1463" t="s">
        <v>2769</v>
      </c>
      <c r="F358" s="2247">
        <v>911401807785</v>
      </c>
      <c r="G358" s="210">
        <v>8719514963849</v>
      </c>
      <c r="H358" s="200" t="s">
        <v>763</v>
      </c>
      <c r="I358" s="113" t="s">
        <v>738</v>
      </c>
      <c r="J358" s="744">
        <v>31</v>
      </c>
      <c r="K358" s="1108">
        <v>3500</v>
      </c>
      <c r="L358" s="1916">
        <v>4000</v>
      </c>
      <c r="M358" s="321">
        <v>50000</v>
      </c>
      <c r="N358" s="340">
        <v>5</v>
      </c>
      <c r="O358" s="375"/>
      <c r="P358" s="642">
        <v>1130</v>
      </c>
      <c r="Q358" s="508"/>
      <c r="R358" s="1745" t="s">
        <v>760</v>
      </c>
      <c r="S358" s="375" t="s">
        <v>49</v>
      </c>
      <c r="T358" s="375" t="s">
        <v>3619</v>
      </c>
      <c r="U358" s="375"/>
      <c r="V358" s="375" t="s">
        <v>121</v>
      </c>
      <c r="W358" s="896" t="s">
        <v>198</v>
      </c>
      <c r="X358" s="896">
        <v>112</v>
      </c>
      <c r="Y358" s="1916">
        <v>71</v>
      </c>
      <c r="Z358" s="1916">
        <v>1507</v>
      </c>
      <c r="AA358" s="1916">
        <v>74</v>
      </c>
      <c r="AB358" s="375" t="s">
        <v>113</v>
      </c>
      <c r="AC358" s="341" t="s">
        <v>3079</v>
      </c>
      <c r="AD358" s="1916"/>
      <c r="AE358" s="1911">
        <v>871951496384999</v>
      </c>
      <c r="AF358" s="1916">
        <v>1</v>
      </c>
      <c r="AG358" s="1916" t="s">
        <v>113</v>
      </c>
      <c r="AH358" s="2816">
        <v>14.5</v>
      </c>
    </row>
    <row r="359" spans="3:34">
      <c r="C359" s="2401" t="s">
        <v>2766</v>
      </c>
      <c r="D359" s="557" t="s">
        <v>2193</v>
      </c>
      <c r="E359" s="1463" t="s">
        <v>2769</v>
      </c>
      <c r="F359" s="2247">
        <v>911401807885</v>
      </c>
      <c r="G359" s="210">
        <v>8719514963856</v>
      </c>
      <c r="H359" s="200" t="s">
        <v>764</v>
      </c>
      <c r="I359" s="113" t="s">
        <v>738</v>
      </c>
      <c r="J359" s="806">
        <v>53</v>
      </c>
      <c r="K359" s="1105">
        <v>6800</v>
      </c>
      <c r="L359" s="1914">
        <v>4000</v>
      </c>
      <c r="M359" s="286">
        <v>50000</v>
      </c>
      <c r="N359" s="340">
        <v>5</v>
      </c>
      <c r="O359" s="442"/>
      <c r="P359" s="642">
        <v>1420</v>
      </c>
      <c r="Q359" s="508"/>
      <c r="R359" s="1743" t="s">
        <v>760</v>
      </c>
      <c r="S359" s="442" t="s">
        <v>49</v>
      </c>
      <c r="T359" s="442" t="s">
        <v>3620</v>
      </c>
      <c r="U359" s="442"/>
      <c r="V359" s="442" t="s">
        <v>121</v>
      </c>
      <c r="W359" s="2035" t="s">
        <v>198</v>
      </c>
      <c r="X359" s="2035">
        <v>128</v>
      </c>
      <c r="Y359" s="1914">
        <v>71</v>
      </c>
      <c r="Z359" s="1914">
        <v>1507</v>
      </c>
      <c r="AA359" s="1914">
        <v>74</v>
      </c>
      <c r="AB359" s="442" t="s">
        <v>113</v>
      </c>
      <c r="AC359" s="341" t="s">
        <v>3079</v>
      </c>
      <c r="AD359" s="1914"/>
      <c r="AE359" s="1911">
        <v>871951496385699</v>
      </c>
      <c r="AF359" s="1914">
        <v>1</v>
      </c>
      <c r="AG359" s="1914" t="s">
        <v>113</v>
      </c>
      <c r="AH359" s="2814">
        <v>14.5</v>
      </c>
    </row>
    <row r="360" spans="3:34">
      <c r="C360" s="2395" t="s">
        <v>2766</v>
      </c>
      <c r="D360" s="834" t="s">
        <v>2193</v>
      </c>
      <c r="E360" s="1483" t="s">
        <v>2769</v>
      </c>
      <c r="F360" s="2248">
        <v>911401807985</v>
      </c>
      <c r="G360" s="194">
        <v>8719514963863</v>
      </c>
      <c r="H360" s="202" t="s">
        <v>765</v>
      </c>
      <c r="I360" s="498" t="s">
        <v>738</v>
      </c>
      <c r="J360" s="805">
        <v>54</v>
      </c>
      <c r="K360" s="1107">
        <v>7400</v>
      </c>
      <c r="L360" s="1917">
        <v>4000</v>
      </c>
      <c r="M360" s="444">
        <v>50000</v>
      </c>
      <c r="N360" s="428">
        <v>5</v>
      </c>
      <c r="O360" s="807"/>
      <c r="P360" s="640">
        <v>1520</v>
      </c>
      <c r="Q360" s="508"/>
      <c r="R360" s="1746" t="s">
        <v>760</v>
      </c>
      <c r="S360" s="807" t="s">
        <v>49</v>
      </c>
      <c r="T360" s="807" t="s">
        <v>3620</v>
      </c>
      <c r="U360" s="807"/>
      <c r="V360" s="807" t="s">
        <v>121</v>
      </c>
      <c r="W360" s="905" t="s">
        <v>198</v>
      </c>
      <c r="X360" s="905">
        <v>137</v>
      </c>
      <c r="Y360" s="1917">
        <v>71</v>
      </c>
      <c r="Z360" s="1917">
        <v>1507</v>
      </c>
      <c r="AA360" s="1917">
        <v>74</v>
      </c>
      <c r="AB360" s="807" t="s">
        <v>113</v>
      </c>
      <c r="AC360" s="456" t="s">
        <v>3079</v>
      </c>
      <c r="AD360" s="1917"/>
      <c r="AE360" s="453">
        <v>871951496386399</v>
      </c>
      <c r="AF360" s="1917">
        <v>1</v>
      </c>
      <c r="AG360" s="1917" t="s">
        <v>113</v>
      </c>
      <c r="AH360" s="2817">
        <v>14.5</v>
      </c>
    </row>
    <row r="361" spans="3:34">
      <c r="C361" s="2471" t="s">
        <v>2766</v>
      </c>
      <c r="D361" s="832" t="s">
        <v>2193</v>
      </c>
      <c r="E361" s="1490" t="s">
        <v>2769</v>
      </c>
      <c r="F361" s="2246">
        <v>911401812187</v>
      </c>
      <c r="G361" s="68">
        <v>8720169753242</v>
      </c>
      <c r="H361" s="237" t="s">
        <v>90</v>
      </c>
      <c r="I361" s="728" t="s">
        <v>91</v>
      </c>
      <c r="J361" s="384"/>
      <c r="K361" s="1094"/>
      <c r="L361" s="322"/>
      <c r="M361" s="321"/>
      <c r="N361" s="408">
        <v>5</v>
      </c>
      <c r="O361" s="384"/>
      <c r="P361" s="1984">
        <v>295</v>
      </c>
      <c r="Q361" s="508"/>
      <c r="R361" s="1747"/>
      <c r="S361" s="384" t="s">
        <v>49</v>
      </c>
      <c r="T361" s="384"/>
      <c r="U361" s="384"/>
      <c r="V361" s="384"/>
      <c r="W361" s="302" t="s">
        <v>198</v>
      </c>
      <c r="X361" s="302"/>
      <c r="Y361" s="322">
        <v>69</v>
      </c>
      <c r="Z361" s="322">
        <v>670</v>
      </c>
      <c r="AA361" s="322">
        <v>70</v>
      </c>
      <c r="AB361" s="384"/>
      <c r="AC361" s="352"/>
      <c r="AD361" s="322"/>
      <c r="AE361" s="282">
        <v>872016975324299</v>
      </c>
      <c r="AF361" s="322">
        <v>1</v>
      </c>
      <c r="AG361" s="322" t="s">
        <v>113</v>
      </c>
      <c r="AH361" s="743">
        <v>1</v>
      </c>
    </row>
    <row r="362" spans="3:34">
      <c r="C362" s="2401" t="s">
        <v>2766</v>
      </c>
      <c r="D362" s="557" t="s">
        <v>2193</v>
      </c>
      <c r="E362" s="1463" t="s">
        <v>2769</v>
      </c>
      <c r="F362" s="2246">
        <v>911401812287</v>
      </c>
      <c r="G362" s="68">
        <v>8720169753259</v>
      </c>
      <c r="H362" s="237" t="s">
        <v>92</v>
      </c>
      <c r="I362" s="210" t="s">
        <v>93</v>
      </c>
      <c r="J362" s="384"/>
      <c r="K362" s="1094"/>
      <c r="L362" s="322"/>
      <c r="M362" s="321"/>
      <c r="N362" s="408">
        <v>5</v>
      </c>
      <c r="O362" s="384"/>
      <c r="P362" s="1984">
        <v>340</v>
      </c>
      <c r="Q362" s="508"/>
      <c r="R362" s="1747"/>
      <c r="S362" s="384" t="s">
        <v>49</v>
      </c>
      <c r="T362" s="384"/>
      <c r="U362" s="384"/>
      <c r="V362" s="384"/>
      <c r="W362" s="302" t="s">
        <v>198</v>
      </c>
      <c r="X362" s="302"/>
      <c r="Y362" s="322">
        <v>93</v>
      </c>
      <c r="Z362" s="322">
        <v>670</v>
      </c>
      <c r="AA362" s="322">
        <v>70</v>
      </c>
      <c r="AB362" s="384"/>
      <c r="AC362" s="352"/>
      <c r="AD362" s="322"/>
      <c r="AE362" s="282">
        <v>872016975325999</v>
      </c>
      <c r="AF362" s="322">
        <v>1</v>
      </c>
      <c r="AG362" s="322" t="s">
        <v>113</v>
      </c>
      <c r="AH362" s="743">
        <v>1</v>
      </c>
    </row>
    <row r="363" spans="3:34">
      <c r="C363" s="2401" t="s">
        <v>2766</v>
      </c>
      <c r="D363" s="557" t="s">
        <v>2193</v>
      </c>
      <c r="E363" s="1463" t="s">
        <v>2769</v>
      </c>
      <c r="F363" s="2246">
        <v>911401807381</v>
      </c>
      <c r="G363" s="68">
        <v>8710163366029</v>
      </c>
      <c r="H363" s="237" t="s">
        <v>788</v>
      </c>
      <c r="I363" s="721" t="s">
        <v>91</v>
      </c>
      <c r="J363" s="323"/>
      <c r="K363" s="1090"/>
      <c r="L363" s="282"/>
      <c r="M363" s="286"/>
      <c r="N363" s="408">
        <v>5</v>
      </c>
      <c r="O363" s="323"/>
      <c r="P363" s="1982">
        <v>450</v>
      </c>
      <c r="Q363" s="508"/>
      <c r="R363" s="1714"/>
      <c r="S363" s="323" t="s">
        <v>49</v>
      </c>
      <c r="T363" s="323"/>
      <c r="U363" s="323"/>
      <c r="V363" s="323"/>
      <c r="W363" s="283" t="s">
        <v>198</v>
      </c>
      <c r="X363" s="283"/>
      <c r="Y363" s="282">
        <v>69</v>
      </c>
      <c r="Z363" s="282">
        <v>1280</v>
      </c>
      <c r="AA363" s="282">
        <v>70</v>
      </c>
      <c r="AB363" s="323"/>
      <c r="AC363" s="352"/>
      <c r="AD363" s="282"/>
      <c r="AE363" s="282">
        <v>871016336602999</v>
      </c>
      <c r="AF363" s="282">
        <v>1</v>
      </c>
      <c r="AG363" s="282" t="s">
        <v>113</v>
      </c>
      <c r="AH363" s="2781">
        <v>14.5</v>
      </c>
    </row>
    <row r="364" spans="3:34">
      <c r="C364" s="2401" t="s">
        <v>2766</v>
      </c>
      <c r="D364" s="557" t="s">
        <v>2193</v>
      </c>
      <c r="E364" s="1463" t="s">
        <v>2769</v>
      </c>
      <c r="F364" s="2247">
        <v>911401807481</v>
      </c>
      <c r="G364" s="61">
        <v>8710163366036</v>
      </c>
      <c r="H364" s="200" t="s">
        <v>789</v>
      </c>
      <c r="I364" s="113" t="s">
        <v>93</v>
      </c>
      <c r="J364" s="323"/>
      <c r="K364" s="1090"/>
      <c r="L364" s="282"/>
      <c r="M364" s="286"/>
      <c r="N364" s="408">
        <v>5</v>
      </c>
      <c r="O364" s="323"/>
      <c r="P364" s="1982">
        <v>495</v>
      </c>
      <c r="Q364" s="508"/>
      <c r="R364" s="1714"/>
      <c r="S364" s="323" t="s">
        <v>49</v>
      </c>
      <c r="T364" s="323"/>
      <c r="U364" s="323"/>
      <c r="V364" s="323"/>
      <c r="W364" s="283" t="s">
        <v>198</v>
      </c>
      <c r="X364" s="283"/>
      <c r="Y364" s="282">
        <v>93</v>
      </c>
      <c r="Z364" s="282">
        <v>1280</v>
      </c>
      <c r="AA364" s="282">
        <v>70</v>
      </c>
      <c r="AB364" s="323"/>
      <c r="AC364" s="352"/>
      <c r="AD364" s="282"/>
      <c r="AE364" s="271">
        <v>871016336603699</v>
      </c>
      <c r="AF364" s="282">
        <v>1</v>
      </c>
      <c r="AG364" s="282" t="s">
        <v>113</v>
      </c>
      <c r="AH364" s="2781">
        <v>14.5</v>
      </c>
    </row>
    <row r="365" spans="3:34">
      <c r="C365" s="2401" t="s">
        <v>2766</v>
      </c>
      <c r="D365" s="557" t="s">
        <v>2193</v>
      </c>
      <c r="E365" s="1463" t="s">
        <v>2769</v>
      </c>
      <c r="F365" s="2247">
        <v>911401807581</v>
      </c>
      <c r="G365" s="113">
        <v>8710163366043</v>
      </c>
      <c r="H365" s="200" t="s">
        <v>790</v>
      </c>
      <c r="I365" s="113" t="s">
        <v>91</v>
      </c>
      <c r="J365" s="323"/>
      <c r="K365" s="1090"/>
      <c r="L365" s="282"/>
      <c r="M365" s="286"/>
      <c r="N365" s="408">
        <v>5</v>
      </c>
      <c r="O365" s="323"/>
      <c r="P365" s="1982">
        <v>505</v>
      </c>
      <c r="Q365" s="508"/>
      <c r="R365" s="1714"/>
      <c r="S365" s="323" t="s">
        <v>49</v>
      </c>
      <c r="T365" s="323"/>
      <c r="U365" s="323"/>
      <c r="V365" s="323"/>
      <c r="W365" s="283" t="s">
        <v>198</v>
      </c>
      <c r="X365" s="283"/>
      <c r="Y365" s="282">
        <v>69</v>
      </c>
      <c r="Z365" s="282">
        <v>1580</v>
      </c>
      <c r="AA365" s="282">
        <v>70</v>
      </c>
      <c r="AB365" s="323"/>
      <c r="AC365" s="352"/>
      <c r="AD365" s="282"/>
      <c r="AE365" s="1916">
        <v>871016336604399</v>
      </c>
      <c r="AF365" s="282">
        <v>1</v>
      </c>
      <c r="AG365" s="282" t="s">
        <v>113</v>
      </c>
      <c r="AH365" s="2781">
        <v>14.5</v>
      </c>
    </row>
    <row r="366" spans="3:34">
      <c r="C366" s="2395" t="s">
        <v>2766</v>
      </c>
      <c r="D366" s="834" t="s">
        <v>2193</v>
      </c>
      <c r="E366" s="1483" t="s">
        <v>2769</v>
      </c>
      <c r="F366" s="2248">
        <v>911401807681</v>
      </c>
      <c r="G366" s="47">
        <v>8710163366050</v>
      </c>
      <c r="H366" s="202" t="s">
        <v>791</v>
      </c>
      <c r="I366" s="498" t="s">
        <v>93</v>
      </c>
      <c r="J366" s="452"/>
      <c r="K366" s="1087"/>
      <c r="L366" s="287"/>
      <c r="M366" s="1516"/>
      <c r="N366" s="458">
        <v>5</v>
      </c>
      <c r="O366" s="452"/>
      <c r="P366" s="1983">
        <v>550</v>
      </c>
      <c r="Q366" s="508"/>
      <c r="R366" s="1753"/>
      <c r="S366" s="452" t="s">
        <v>49</v>
      </c>
      <c r="T366" s="452"/>
      <c r="U366" s="452"/>
      <c r="V366" s="452"/>
      <c r="W366" s="1477" t="s">
        <v>198</v>
      </c>
      <c r="X366" s="1477"/>
      <c r="Y366" s="287">
        <v>93</v>
      </c>
      <c r="Z366" s="287">
        <v>1580</v>
      </c>
      <c r="AA366" s="287">
        <v>70</v>
      </c>
      <c r="AB366" s="452"/>
      <c r="AC366" s="473"/>
      <c r="AD366" s="287"/>
      <c r="AE366" s="273">
        <v>871016336605099</v>
      </c>
      <c r="AF366" s="287">
        <v>1</v>
      </c>
      <c r="AG366" s="287" t="s">
        <v>113</v>
      </c>
      <c r="AH366" s="2823">
        <v>14.5</v>
      </c>
    </row>
    <row r="367" spans="3:34">
      <c r="C367" s="2394" t="s">
        <v>2766</v>
      </c>
      <c r="D367" s="1461" t="s">
        <v>2193</v>
      </c>
      <c r="E367" s="1462" t="s">
        <v>2769</v>
      </c>
      <c r="F367" s="3080">
        <v>911401853087</v>
      </c>
      <c r="G367" s="1509">
        <v>8720169753174</v>
      </c>
      <c r="H367" s="2109" t="s">
        <v>2258</v>
      </c>
      <c r="I367" s="610" t="s">
        <v>2261</v>
      </c>
      <c r="J367" s="1505">
        <v>19</v>
      </c>
      <c r="K367" s="1510">
        <v>2400</v>
      </c>
      <c r="L367" s="1505">
        <v>4000</v>
      </c>
      <c r="M367" s="1510">
        <v>35000</v>
      </c>
      <c r="N367" s="1505">
        <v>2</v>
      </c>
      <c r="O367" s="1505"/>
      <c r="P367" s="1986">
        <v>415</v>
      </c>
      <c r="Q367" s="508"/>
      <c r="R367" s="1774" t="s">
        <v>560</v>
      </c>
      <c r="S367" s="1505" t="s">
        <v>49</v>
      </c>
      <c r="T367" s="1505" t="s">
        <v>3085</v>
      </c>
      <c r="U367" s="1505"/>
      <c r="V367" s="1505" t="s">
        <v>121</v>
      </c>
      <c r="W367" s="2047" t="s">
        <v>198</v>
      </c>
      <c r="X367" s="2047">
        <v>126</v>
      </c>
      <c r="Y367" s="1505">
        <v>35.5</v>
      </c>
      <c r="Z367" s="1505">
        <v>598</v>
      </c>
      <c r="AA367" s="1505">
        <v>44.5</v>
      </c>
      <c r="AB367" s="1505" t="s">
        <v>113</v>
      </c>
      <c r="AC367" s="2047">
        <v>80</v>
      </c>
      <c r="AD367" s="1505"/>
      <c r="AE367" s="457">
        <v>872016975317499</v>
      </c>
      <c r="AF367" s="1505">
        <v>24</v>
      </c>
      <c r="AG367" s="1505" t="s">
        <v>113</v>
      </c>
      <c r="AH367" s="2837">
        <v>0.5</v>
      </c>
    </row>
    <row r="368" spans="3:34">
      <c r="C368" s="2401" t="s">
        <v>2766</v>
      </c>
      <c r="D368" s="557" t="s">
        <v>2193</v>
      </c>
      <c r="E368" s="1463" t="s">
        <v>2769</v>
      </c>
      <c r="F368" s="3081">
        <v>911401853187</v>
      </c>
      <c r="G368" s="73">
        <v>8720169753181</v>
      </c>
      <c r="H368" s="2110" t="s">
        <v>2259</v>
      </c>
      <c r="I368" s="57" t="s">
        <v>2262</v>
      </c>
      <c r="J368" s="331">
        <v>38</v>
      </c>
      <c r="K368" s="312">
        <v>4800</v>
      </c>
      <c r="L368" s="331">
        <v>4000</v>
      </c>
      <c r="M368" s="312">
        <v>35000</v>
      </c>
      <c r="N368" s="331">
        <v>2</v>
      </c>
      <c r="O368" s="331"/>
      <c r="P368" s="664">
        <v>570</v>
      </c>
      <c r="Q368" s="508"/>
      <c r="R368" s="1770" t="s">
        <v>560</v>
      </c>
      <c r="S368" s="331" t="s">
        <v>49</v>
      </c>
      <c r="T368" s="331" t="s">
        <v>3086</v>
      </c>
      <c r="U368" s="331"/>
      <c r="V368" s="331" t="s">
        <v>121</v>
      </c>
      <c r="W368" s="305" t="s">
        <v>198</v>
      </c>
      <c r="X368" s="305">
        <v>126</v>
      </c>
      <c r="Y368" s="331">
        <v>35.5</v>
      </c>
      <c r="Z368" s="331">
        <v>1198</v>
      </c>
      <c r="AA368" s="331">
        <v>44.5</v>
      </c>
      <c r="AB368" s="331" t="s">
        <v>113</v>
      </c>
      <c r="AC368" s="305">
        <v>80</v>
      </c>
      <c r="AD368" s="331"/>
      <c r="AE368" s="331">
        <v>872016975318199</v>
      </c>
      <c r="AF368" s="331">
        <v>24</v>
      </c>
      <c r="AG368" s="331" t="s">
        <v>113</v>
      </c>
      <c r="AH368" s="2833">
        <v>1</v>
      </c>
    </row>
    <row r="369" spans="3:34">
      <c r="C369" s="2395" t="s">
        <v>2766</v>
      </c>
      <c r="D369" s="834" t="s">
        <v>2193</v>
      </c>
      <c r="E369" s="1483" t="s">
        <v>2769</v>
      </c>
      <c r="F369" s="2230">
        <v>911401853287</v>
      </c>
      <c r="G369" s="55">
        <v>8720169753198</v>
      </c>
      <c r="H369" s="2102" t="s">
        <v>2260</v>
      </c>
      <c r="I369" s="54" t="s">
        <v>2263</v>
      </c>
      <c r="J369" s="273">
        <v>54</v>
      </c>
      <c r="K369" s="1077">
        <v>6800</v>
      </c>
      <c r="L369" s="273">
        <v>4000</v>
      </c>
      <c r="M369" s="274">
        <v>35000</v>
      </c>
      <c r="N369" s="273">
        <v>2</v>
      </c>
      <c r="O369" s="273"/>
      <c r="P369" s="665">
        <v>725</v>
      </c>
      <c r="Q369" s="508"/>
      <c r="R369" s="1769" t="s">
        <v>560</v>
      </c>
      <c r="S369" s="273" t="s">
        <v>49</v>
      </c>
      <c r="T369" s="273" t="s">
        <v>3087</v>
      </c>
      <c r="U369" s="273"/>
      <c r="V369" s="273" t="s">
        <v>121</v>
      </c>
      <c r="W369" s="284" t="s">
        <v>198</v>
      </c>
      <c r="X369" s="284">
        <v>125</v>
      </c>
      <c r="Y369" s="273">
        <v>35.5</v>
      </c>
      <c r="Z369" s="273">
        <v>1498</v>
      </c>
      <c r="AA369" s="273">
        <v>44.5</v>
      </c>
      <c r="AB369" s="273" t="s">
        <v>113</v>
      </c>
      <c r="AC369" s="284">
        <v>80</v>
      </c>
      <c r="AD369" s="273"/>
      <c r="AE369" s="428">
        <v>872016975319899</v>
      </c>
      <c r="AF369" s="273">
        <v>24</v>
      </c>
      <c r="AG369" s="273" t="s">
        <v>113</v>
      </c>
      <c r="AH369" s="2780">
        <v>1</v>
      </c>
    </row>
    <row r="370" spans="3:34">
      <c r="C370" s="2471" t="s">
        <v>2766</v>
      </c>
      <c r="D370" s="832" t="s">
        <v>2193</v>
      </c>
      <c r="E370" s="1490" t="s">
        <v>2769</v>
      </c>
      <c r="F370" s="3082">
        <v>911401813685</v>
      </c>
      <c r="G370" s="189">
        <v>8719514964907</v>
      </c>
      <c r="H370" s="2111" t="s">
        <v>932</v>
      </c>
      <c r="I370" s="242" t="s">
        <v>933</v>
      </c>
      <c r="J370" s="285">
        <v>18</v>
      </c>
      <c r="K370" s="1088">
        <v>2000</v>
      </c>
      <c r="L370" s="285">
        <v>4000</v>
      </c>
      <c r="M370" s="2496">
        <v>35000</v>
      </c>
      <c r="N370" s="285">
        <v>2</v>
      </c>
      <c r="O370" s="285"/>
      <c r="P370" s="3238">
        <v>405</v>
      </c>
      <c r="Q370" s="563"/>
      <c r="R370" s="1777" t="s">
        <v>560</v>
      </c>
      <c r="S370" s="285" t="s">
        <v>49</v>
      </c>
      <c r="T370" s="285" t="s">
        <v>3085</v>
      </c>
      <c r="U370" s="285"/>
      <c r="V370" s="285" t="s">
        <v>121</v>
      </c>
      <c r="W370" s="1482" t="s">
        <v>198</v>
      </c>
      <c r="X370" s="1482">
        <v>111</v>
      </c>
      <c r="Y370" s="285">
        <v>60</v>
      </c>
      <c r="Z370" s="285">
        <v>565</v>
      </c>
      <c r="AA370" s="285">
        <v>60</v>
      </c>
      <c r="AB370" s="285" t="s">
        <v>113</v>
      </c>
      <c r="AC370" s="1482" t="s">
        <v>3079</v>
      </c>
      <c r="AD370" s="285"/>
      <c r="AE370" s="396">
        <v>871951496490799</v>
      </c>
      <c r="AF370" s="285">
        <v>12</v>
      </c>
      <c r="AG370" s="285" t="s">
        <v>113</v>
      </c>
      <c r="AH370" s="2839">
        <v>1</v>
      </c>
    </row>
    <row r="371" spans="3:34">
      <c r="C371" s="2401" t="s">
        <v>2766</v>
      </c>
      <c r="D371" s="557" t="s">
        <v>2193</v>
      </c>
      <c r="E371" s="1463" t="s">
        <v>2769</v>
      </c>
      <c r="F371" s="3081">
        <v>911401813785</v>
      </c>
      <c r="G371" s="73">
        <v>8719514964914</v>
      </c>
      <c r="H371" s="2110" t="s">
        <v>934</v>
      </c>
      <c r="I371" s="57" t="s">
        <v>935</v>
      </c>
      <c r="J371" s="331">
        <v>36</v>
      </c>
      <c r="K371" s="312">
        <v>4000</v>
      </c>
      <c r="L371" s="331">
        <v>4000</v>
      </c>
      <c r="M371" s="312">
        <v>35000</v>
      </c>
      <c r="N371" s="331">
        <v>2</v>
      </c>
      <c r="O371" s="331"/>
      <c r="P371" s="3241">
        <v>550</v>
      </c>
      <c r="Q371" s="563"/>
      <c r="R371" s="1770" t="s">
        <v>560</v>
      </c>
      <c r="S371" s="331" t="s">
        <v>49</v>
      </c>
      <c r="T371" s="331" t="s">
        <v>3086</v>
      </c>
      <c r="U371" s="331"/>
      <c r="V371" s="331" t="s">
        <v>121</v>
      </c>
      <c r="W371" s="305" t="s">
        <v>198</v>
      </c>
      <c r="X371" s="305">
        <v>111</v>
      </c>
      <c r="Y371" s="331">
        <v>60</v>
      </c>
      <c r="Z371" s="331">
        <v>1170</v>
      </c>
      <c r="AA371" s="331">
        <v>60</v>
      </c>
      <c r="AB371" s="331" t="s">
        <v>113</v>
      </c>
      <c r="AC371" s="305" t="s">
        <v>3079</v>
      </c>
      <c r="AD371" s="331"/>
      <c r="AE371" s="331">
        <v>871951496491499</v>
      </c>
      <c r="AF371" s="331">
        <v>12</v>
      </c>
      <c r="AG371" s="331" t="s">
        <v>113</v>
      </c>
      <c r="AH371" s="2833">
        <v>14.5</v>
      </c>
    </row>
    <row r="372" spans="3:34">
      <c r="C372" s="2401" t="s">
        <v>2766</v>
      </c>
      <c r="D372" s="557" t="s">
        <v>2193</v>
      </c>
      <c r="E372" s="1463" t="s">
        <v>2769</v>
      </c>
      <c r="F372" s="3083">
        <v>911401813885</v>
      </c>
      <c r="G372" s="212">
        <v>8719514964921</v>
      </c>
      <c r="H372" s="2110" t="s">
        <v>936</v>
      </c>
      <c r="I372" s="203" t="s">
        <v>937</v>
      </c>
      <c r="J372" s="331">
        <v>53</v>
      </c>
      <c r="K372" s="312">
        <v>6000</v>
      </c>
      <c r="L372" s="331">
        <v>4000</v>
      </c>
      <c r="M372" s="312">
        <v>35000</v>
      </c>
      <c r="N372" s="331">
        <v>2</v>
      </c>
      <c r="O372" s="331"/>
      <c r="P372" s="3242">
        <v>720</v>
      </c>
      <c r="Q372" s="563"/>
      <c r="R372" s="1770" t="s">
        <v>560</v>
      </c>
      <c r="S372" s="331" t="s">
        <v>49</v>
      </c>
      <c r="T372" s="331" t="s">
        <v>3087</v>
      </c>
      <c r="U372" s="331"/>
      <c r="V372" s="331" t="s">
        <v>121</v>
      </c>
      <c r="W372" s="305" t="s">
        <v>198</v>
      </c>
      <c r="X372" s="305">
        <v>113</v>
      </c>
      <c r="Y372" s="331">
        <v>60</v>
      </c>
      <c r="Z372" s="331">
        <v>1470</v>
      </c>
      <c r="AA372" s="331">
        <v>60</v>
      </c>
      <c r="AB372" s="331" t="s">
        <v>113</v>
      </c>
      <c r="AC372" s="305" t="s">
        <v>3079</v>
      </c>
      <c r="AD372" s="331"/>
      <c r="AE372" s="455">
        <v>871951496492199</v>
      </c>
      <c r="AF372" s="331">
        <v>12</v>
      </c>
      <c r="AG372" s="331" t="s">
        <v>113</v>
      </c>
      <c r="AH372" s="2833">
        <v>14.5</v>
      </c>
    </row>
    <row r="373" spans="3:34">
      <c r="C373" s="2401" t="s">
        <v>2766</v>
      </c>
      <c r="D373" s="557" t="s">
        <v>2193</v>
      </c>
      <c r="E373" s="1463" t="s">
        <v>2769</v>
      </c>
      <c r="F373" s="3081">
        <v>911401813985</v>
      </c>
      <c r="G373" s="73">
        <v>8719514964938</v>
      </c>
      <c r="H373" s="2110" t="s">
        <v>938</v>
      </c>
      <c r="I373" s="57" t="s">
        <v>939</v>
      </c>
      <c r="J373" s="331">
        <v>18</v>
      </c>
      <c r="K373" s="312">
        <v>2000</v>
      </c>
      <c r="L373" s="331">
        <v>4000</v>
      </c>
      <c r="M373" s="312">
        <v>35000</v>
      </c>
      <c r="N373" s="331">
        <v>2</v>
      </c>
      <c r="O373" s="331"/>
      <c r="P373" s="3241">
        <v>455</v>
      </c>
      <c r="Q373" s="563"/>
      <c r="R373" s="1770" t="s">
        <v>560</v>
      </c>
      <c r="S373" s="331" t="s">
        <v>49</v>
      </c>
      <c r="T373" s="331" t="s">
        <v>3085</v>
      </c>
      <c r="U373" s="331"/>
      <c r="V373" s="331" t="s">
        <v>121</v>
      </c>
      <c r="W373" s="305" t="s">
        <v>198</v>
      </c>
      <c r="X373" s="305">
        <v>111</v>
      </c>
      <c r="Y373" s="331">
        <v>60</v>
      </c>
      <c r="Z373" s="331">
        <v>580</v>
      </c>
      <c r="AA373" s="331">
        <v>60</v>
      </c>
      <c r="AB373" s="331" t="s">
        <v>113</v>
      </c>
      <c r="AC373" s="305" t="s">
        <v>3079</v>
      </c>
      <c r="AD373" s="331"/>
      <c r="AE373" s="331">
        <v>871951496493899</v>
      </c>
      <c r="AF373" s="331">
        <v>12</v>
      </c>
      <c r="AG373" s="331" t="s">
        <v>113</v>
      </c>
      <c r="AH373" s="2833">
        <v>1</v>
      </c>
    </row>
    <row r="374" spans="3:34">
      <c r="C374" s="2401" t="s">
        <v>2766</v>
      </c>
      <c r="D374" s="557" t="s">
        <v>2193</v>
      </c>
      <c r="E374" s="1463" t="s">
        <v>2769</v>
      </c>
      <c r="F374" s="3083">
        <v>911401814085</v>
      </c>
      <c r="G374" s="212">
        <v>8719514964945</v>
      </c>
      <c r="H374" s="2110" t="s">
        <v>940</v>
      </c>
      <c r="I374" s="203" t="s">
        <v>941</v>
      </c>
      <c r="J374" s="331">
        <v>36</v>
      </c>
      <c r="K374" s="312">
        <v>4000</v>
      </c>
      <c r="L374" s="331">
        <v>4000</v>
      </c>
      <c r="M374" s="312">
        <v>35000</v>
      </c>
      <c r="N374" s="331">
        <v>2</v>
      </c>
      <c r="O374" s="331"/>
      <c r="P374" s="3242">
        <v>645</v>
      </c>
      <c r="Q374" s="563"/>
      <c r="R374" s="1770" t="s">
        <v>560</v>
      </c>
      <c r="S374" s="331" t="s">
        <v>49</v>
      </c>
      <c r="T374" s="331" t="s">
        <v>3086</v>
      </c>
      <c r="U374" s="331"/>
      <c r="V374" s="331" t="s">
        <v>121</v>
      </c>
      <c r="W374" s="305" t="s">
        <v>198</v>
      </c>
      <c r="X374" s="305">
        <v>111</v>
      </c>
      <c r="Y374" s="331">
        <v>60</v>
      </c>
      <c r="Z374" s="331">
        <v>1185</v>
      </c>
      <c r="AA374" s="331">
        <v>60</v>
      </c>
      <c r="AB374" s="331" t="s">
        <v>113</v>
      </c>
      <c r="AC374" s="305" t="s">
        <v>3079</v>
      </c>
      <c r="AD374" s="331"/>
      <c r="AE374" s="455">
        <v>871951496494599</v>
      </c>
      <c r="AF374" s="331">
        <v>12</v>
      </c>
      <c r="AG374" s="331" t="s">
        <v>113</v>
      </c>
      <c r="AH374" s="2833">
        <v>14.5</v>
      </c>
    </row>
    <row r="375" spans="3:34">
      <c r="C375" s="2395" t="s">
        <v>2766</v>
      </c>
      <c r="D375" s="834" t="s">
        <v>2193</v>
      </c>
      <c r="E375" s="1483" t="s">
        <v>2769</v>
      </c>
      <c r="F375" s="2230">
        <v>911401814185</v>
      </c>
      <c r="G375" s="55">
        <v>8719514964952</v>
      </c>
      <c r="H375" s="2102" t="s">
        <v>942</v>
      </c>
      <c r="I375" s="54" t="s">
        <v>943</v>
      </c>
      <c r="J375" s="273">
        <v>53</v>
      </c>
      <c r="K375" s="1077">
        <v>6000</v>
      </c>
      <c r="L375" s="273">
        <v>4000</v>
      </c>
      <c r="M375" s="274">
        <v>35000</v>
      </c>
      <c r="N375" s="273">
        <v>2</v>
      </c>
      <c r="O375" s="273"/>
      <c r="P375" s="3243">
        <v>820</v>
      </c>
      <c r="Q375" s="563"/>
      <c r="R375" s="1769" t="s">
        <v>560</v>
      </c>
      <c r="S375" s="273" t="s">
        <v>49</v>
      </c>
      <c r="T375" s="273" t="s">
        <v>3087</v>
      </c>
      <c r="U375" s="273"/>
      <c r="V375" s="273" t="s">
        <v>121</v>
      </c>
      <c r="W375" s="284" t="s">
        <v>198</v>
      </c>
      <c r="X375" s="284">
        <v>113</v>
      </c>
      <c r="Y375" s="273">
        <v>60</v>
      </c>
      <c r="Z375" s="273">
        <v>1485</v>
      </c>
      <c r="AA375" s="273">
        <v>60</v>
      </c>
      <c r="AB375" s="273" t="s">
        <v>113</v>
      </c>
      <c r="AC375" s="284" t="s">
        <v>3079</v>
      </c>
      <c r="AD375" s="273"/>
      <c r="AE375" s="428">
        <v>871951496495299</v>
      </c>
      <c r="AF375" s="273">
        <v>12</v>
      </c>
      <c r="AG375" s="273" t="s">
        <v>113</v>
      </c>
      <c r="AH375" s="2780">
        <v>14.5</v>
      </c>
    </row>
    <row r="376" spans="3:34">
      <c r="C376" s="2394" t="s">
        <v>2766</v>
      </c>
      <c r="D376" s="1461" t="s">
        <v>2193</v>
      </c>
      <c r="E376" s="1462" t="s">
        <v>2769</v>
      </c>
      <c r="F376" s="2232">
        <v>911401833584</v>
      </c>
      <c r="G376" s="1487">
        <v>8719514948747</v>
      </c>
      <c r="H376" s="1487" t="s">
        <v>375</v>
      </c>
      <c r="I376" s="3106" t="s">
        <v>808</v>
      </c>
      <c r="J376" s="1168">
        <v>17</v>
      </c>
      <c r="K376" s="997">
        <v>2200</v>
      </c>
      <c r="L376" s="1169">
        <v>4000</v>
      </c>
      <c r="M376" s="1586">
        <v>50000</v>
      </c>
      <c r="N376" s="1169">
        <v>5</v>
      </c>
      <c r="O376" s="1168"/>
      <c r="P376" s="1980">
        <v>850</v>
      </c>
      <c r="Q376" s="508"/>
      <c r="R376" s="3104" t="s">
        <v>48</v>
      </c>
      <c r="S376" s="1168" t="s">
        <v>104</v>
      </c>
      <c r="T376" s="1168" t="s">
        <v>3085</v>
      </c>
      <c r="U376" s="1168"/>
      <c r="V376" s="1168" t="s">
        <v>121</v>
      </c>
      <c r="W376" s="998" t="s">
        <v>198</v>
      </c>
      <c r="X376" s="998">
        <v>129</v>
      </c>
      <c r="Y376" s="1169">
        <v>65</v>
      </c>
      <c r="Z376" s="1169">
        <v>600</v>
      </c>
      <c r="AA376" s="1169">
        <v>65</v>
      </c>
      <c r="AB376" s="1168" t="s">
        <v>113</v>
      </c>
      <c r="AC376" s="998" t="s">
        <v>3079</v>
      </c>
      <c r="AD376" s="1169"/>
      <c r="AE376" s="1169">
        <v>871951494874799</v>
      </c>
      <c r="AF376" s="1169">
        <v>1</v>
      </c>
      <c r="AG376" s="1169" t="s">
        <v>113</v>
      </c>
      <c r="AH376" s="2462">
        <v>14.5</v>
      </c>
    </row>
    <row r="377" spans="3:34">
      <c r="C377" s="2401" t="s">
        <v>2766</v>
      </c>
      <c r="D377" s="557" t="s">
        <v>2193</v>
      </c>
      <c r="E377" s="1463" t="s">
        <v>2769</v>
      </c>
      <c r="F377" s="2253">
        <v>911401850487</v>
      </c>
      <c r="G377" s="1278">
        <v>8720169768390</v>
      </c>
      <c r="H377" s="189" t="s">
        <v>2545</v>
      </c>
      <c r="I377" s="1279" t="s">
        <v>2746</v>
      </c>
      <c r="J377" s="445" t="s">
        <v>2514</v>
      </c>
      <c r="K377" s="321" t="s">
        <v>2420</v>
      </c>
      <c r="L377" s="408" t="s">
        <v>3698</v>
      </c>
      <c r="M377" s="388">
        <v>50000</v>
      </c>
      <c r="N377" s="408">
        <v>5</v>
      </c>
      <c r="O377" s="445"/>
      <c r="P377" s="1320">
        <v>1000</v>
      </c>
      <c r="Q377" s="508"/>
      <c r="R377" s="1736" t="s">
        <v>56</v>
      </c>
      <c r="S377" s="445" t="s">
        <v>3034</v>
      </c>
      <c r="T377" s="445" t="s">
        <v>3637</v>
      </c>
      <c r="U377" s="445"/>
      <c r="V377" s="445" t="s">
        <v>3002</v>
      </c>
      <c r="W377" s="352" t="s">
        <v>198</v>
      </c>
      <c r="X377" s="352">
        <v>141</v>
      </c>
      <c r="Y377" s="408">
        <v>65</v>
      </c>
      <c r="Z377" s="408">
        <v>600</v>
      </c>
      <c r="AA377" s="408">
        <v>65</v>
      </c>
      <c r="AB377" s="445" t="s">
        <v>113</v>
      </c>
      <c r="AC377" s="352">
        <v>80</v>
      </c>
      <c r="AD377" s="408"/>
      <c r="AE377" s="2533">
        <v>872016976839099</v>
      </c>
      <c r="AF377" s="408">
        <v>1</v>
      </c>
      <c r="AG377" s="408" t="s">
        <v>113</v>
      </c>
      <c r="AH377" s="2004">
        <v>14.5</v>
      </c>
    </row>
    <row r="378" spans="3:34">
      <c r="C378" s="2401" t="s">
        <v>2766</v>
      </c>
      <c r="D378" s="557" t="s">
        <v>2193</v>
      </c>
      <c r="E378" s="1463" t="s">
        <v>2769</v>
      </c>
      <c r="F378" s="2252">
        <v>911401834084</v>
      </c>
      <c r="G378" s="1008">
        <v>8719514948792</v>
      </c>
      <c r="H378" s="1008" t="s">
        <v>381</v>
      </c>
      <c r="I378" s="1172" t="s">
        <v>2747</v>
      </c>
      <c r="J378" s="1048">
        <v>31</v>
      </c>
      <c r="K378" s="1166">
        <v>3800</v>
      </c>
      <c r="L378" s="1046">
        <v>3000</v>
      </c>
      <c r="M378" s="1003">
        <v>50000</v>
      </c>
      <c r="N378" s="1046">
        <v>5</v>
      </c>
      <c r="O378" s="1048"/>
      <c r="P378" s="1318">
        <v>1200</v>
      </c>
      <c r="Q378" s="508"/>
      <c r="R378" s="1738" t="s">
        <v>48</v>
      </c>
      <c r="S378" s="1048" t="s">
        <v>104</v>
      </c>
      <c r="T378" s="1048" t="s">
        <v>3086</v>
      </c>
      <c r="U378" s="1048"/>
      <c r="V378" s="1048" t="s">
        <v>147</v>
      </c>
      <c r="W378" s="1000" t="s">
        <v>198</v>
      </c>
      <c r="X378" s="1000">
        <v>122</v>
      </c>
      <c r="Y378" s="1046">
        <v>65</v>
      </c>
      <c r="Z378" s="1046">
        <v>1135</v>
      </c>
      <c r="AA378" s="1046">
        <v>65</v>
      </c>
      <c r="AB378" s="1048" t="s">
        <v>113</v>
      </c>
      <c r="AC378" s="1000" t="s">
        <v>3079</v>
      </c>
      <c r="AD378" s="1046"/>
      <c r="AE378" s="1033">
        <v>871951494879299</v>
      </c>
      <c r="AF378" s="1046">
        <v>1</v>
      </c>
      <c r="AG378" s="1046" t="s">
        <v>113</v>
      </c>
      <c r="AH378" s="2827">
        <v>14.5</v>
      </c>
    </row>
    <row r="379" spans="3:34">
      <c r="C379" s="2401" t="s">
        <v>2766</v>
      </c>
      <c r="D379" s="557" t="s">
        <v>2193</v>
      </c>
      <c r="E379" s="1463" t="s">
        <v>2769</v>
      </c>
      <c r="F379" s="187">
        <v>911401833984</v>
      </c>
      <c r="G379" s="238">
        <v>8719514948785</v>
      </c>
      <c r="H379" s="165" t="s">
        <v>383</v>
      </c>
      <c r="I379" s="259" t="s">
        <v>2747</v>
      </c>
      <c r="J379" s="445">
        <v>31</v>
      </c>
      <c r="K379" s="387">
        <v>4100</v>
      </c>
      <c r="L379" s="408">
        <v>4000</v>
      </c>
      <c r="M379" s="388">
        <v>50000</v>
      </c>
      <c r="N379" s="408">
        <v>5</v>
      </c>
      <c r="O379" s="445"/>
      <c r="P379" s="643">
        <v>1200</v>
      </c>
      <c r="Q379" s="508"/>
      <c r="R379" s="1736" t="s">
        <v>48</v>
      </c>
      <c r="S379" s="445" t="s">
        <v>104</v>
      </c>
      <c r="T379" s="445" t="s">
        <v>3086</v>
      </c>
      <c r="U379" s="445"/>
      <c r="V379" s="445" t="s">
        <v>121</v>
      </c>
      <c r="W379" s="352" t="s">
        <v>198</v>
      </c>
      <c r="X379" s="352">
        <v>132</v>
      </c>
      <c r="Y379" s="408">
        <v>65</v>
      </c>
      <c r="Z379" s="408">
        <v>1135</v>
      </c>
      <c r="AA379" s="408">
        <v>65</v>
      </c>
      <c r="AB379" s="445" t="s">
        <v>113</v>
      </c>
      <c r="AC379" s="352" t="s">
        <v>3079</v>
      </c>
      <c r="AD379" s="408"/>
      <c r="AE379" s="2538">
        <v>871951494878599</v>
      </c>
      <c r="AF379" s="408">
        <v>1</v>
      </c>
      <c r="AG379" s="408" t="s">
        <v>113</v>
      </c>
      <c r="AH379" s="2004">
        <v>14.5</v>
      </c>
    </row>
    <row r="380" spans="3:34">
      <c r="C380" s="2401" t="s">
        <v>2766</v>
      </c>
      <c r="D380" s="557" t="s">
        <v>2193</v>
      </c>
      <c r="E380" s="1463" t="s">
        <v>2769</v>
      </c>
      <c r="F380" s="150">
        <v>911401850587</v>
      </c>
      <c r="G380" s="210">
        <v>8720169768406</v>
      </c>
      <c r="H380" s="90" t="s">
        <v>2546</v>
      </c>
      <c r="I380" s="97" t="s">
        <v>2748</v>
      </c>
      <c r="J380" s="445" t="s">
        <v>2515</v>
      </c>
      <c r="K380" s="321" t="s">
        <v>2421</v>
      </c>
      <c r="L380" s="408" t="s">
        <v>3698</v>
      </c>
      <c r="M380" s="388">
        <v>50000</v>
      </c>
      <c r="N380" s="408">
        <v>5</v>
      </c>
      <c r="O380" s="445"/>
      <c r="P380" s="1319">
        <v>1400</v>
      </c>
      <c r="Q380" s="508"/>
      <c r="R380" s="1736" t="s">
        <v>56</v>
      </c>
      <c r="S380" s="445" t="s">
        <v>3034</v>
      </c>
      <c r="T380" s="445" t="s">
        <v>3638</v>
      </c>
      <c r="U380" s="445"/>
      <c r="V380" s="445" t="s">
        <v>3002</v>
      </c>
      <c r="W380" s="352" t="s">
        <v>198</v>
      </c>
      <c r="X380" s="352">
        <v>138</v>
      </c>
      <c r="Y380" s="408">
        <v>65</v>
      </c>
      <c r="Z380" s="408">
        <v>1135</v>
      </c>
      <c r="AA380" s="408">
        <v>65</v>
      </c>
      <c r="AB380" s="445" t="s">
        <v>113</v>
      </c>
      <c r="AC380" s="352">
        <v>80</v>
      </c>
      <c r="AD380" s="408"/>
      <c r="AE380" s="1911">
        <v>872016976840699</v>
      </c>
      <c r="AF380" s="408">
        <v>1</v>
      </c>
      <c r="AG380" s="408" t="s">
        <v>113</v>
      </c>
      <c r="AH380" s="2004">
        <v>14.5</v>
      </c>
    </row>
    <row r="381" spans="3:34">
      <c r="C381" s="2401" t="s">
        <v>2766</v>
      </c>
      <c r="D381" s="557" t="s">
        <v>2193</v>
      </c>
      <c r="E381" s="1463" t="s">
        <v>2769</v>
      </c>
      <c r="F381" s="150">
        <v>911401834184</v>
      </c>
      <c r="G381" s="210">
        <v>8719514948808</v>
      </c>
      <c r="H381" s="90" t="s">
        <v>387</v>
      </c>
      <c r="I381" s="97" t="s">
        <v>2747</v>
      </c>
      <c r="J381" s="445">
        <v>49</v>
      </c>
      <c r="K381" s="321">
        <v>6400</v>
      </c>
      <c r="L381" s="408">
        <v>4000</v>
      </c>
      <c r="M381" s="388">
        <v>50000</v>
      </c>
      <c r="N381" s="408">
        <v>5</v>
      </c>
      <c r="O381" s="445"/>
      <c r="P381" s="1319">
        <v>1500</v>
      </c>
      <c r="Q381" s="508"/>
      <c r="R381" s="1736" t="s">
        <v>48</v>
      </c>
      <c r="S381" s="445" t="s">
        <v>104</v>
      </c>
      <c r="T381" s="445" t="s">
        <v>3087</v>
      </c>
      <c r="U381" s="445"/>
      <c r="V381" s="445" t="s">
        <v>121</v>
      </c>
      <c r="W381" s="352" t="s">
        <v>198</v>
      </c>
      <c r="X381" s="352">
        <v>130</v>
      </c>
      <c r="Y381" s="408">
        <v>65</v>
      </c>
      <c r="Z381" s="408">
        <v>1135</v>
      </c>
      <c r="AA381" s="408">
        <v>65</v>
      </c>
      <c r="AB381" s="445" t="s">
        <v>113</v>
      </c>
      <c r="AC381" s="352" t="s">
        <v>3079</v>
      </c>
      <c r="AD381" s="408"/>
      <c r="AE381" s="1911">
        <v>871951494880899</v>
      </c>
      <c r="AF381" s="408">
        <v>1</v>
      </c>
      <c r="AG381" s="408" t="s">
        <v>113</v>
      </c>
      <c r="AH381" s="2004">
        <v>14.5</v>
      </c>
    </row>
    <row r="382" spans="3:34">
      <c r="C382" s="2395" t="s">
        <v>2766</v>
      </c>
      <c r="D382" s="834" t="s">
        <v>2193</v>
      </c>
      <c r="E382" s="1483" t="s">
        <v>2769</v>
      </c>
      <c r="F382" s="188">
        <v>911401850287</v>
      </c>
      <c r="G382" s="213">
        <v>8720169768376</v>
      </c>
      <c r="H382" s="194" t="s">
        <v>2547</v>
      </c>
      <c r="I382" s="249" t="s">
        <v>2749</v>
      </c>
      <c r="J382" s="435">
        <v>45.5</v>
      </c>
      <c r="K382" s="1092">
        <v>6400</v>
      </c>
      <c r="L382" s="458" t="s">
        <v>3698</v>
      </c>
      <c r="M382" s="429">
        <v>50000</v>
      </c>
      <c r="N382" s="458">
        <v>5</v>
      </c>
      <c r="O382" s="435"/>
      <c r="P382" s="1321">
        <v>2500</v>
      </c>
      <c r="Q382" s="508"/>
      <c r="R382" s="1735" t="s">
        <v>56</v>
      </c>
      <c r="S382" s="435" t="s">
        <v>3034</v>
      </c>
      <c r="T382" s="435" t="s">
        <v>3087</v>
      </c>
      <c r="U382" s="435"/>
      <c r="V382" s="435" t="s">
        <v>3002</v>
      </c>
      <c r="W382" s="473" t="s">
        <v>198</v>
      </c>
      <c r="X382" s="473">
        <v>140</v>
      </c>
      <c r="Y382" s="458">
        <v>65</v>
      </c>
      <c r="Z382" s="458">
        <v>1135</v>
      </c>
      <c r="AA382" s="458">
        <v>65</v>
      </c>
      <c r="AB382" s="435" t="s">
        <v>133</v>
      </c>
      <c r="AC382" s="473">
        <v>80</v>
      </c>
      <c r="AD382" s="458"/>
      <c r="AE382" s="1913">
        <v>872016976837699</v>
      </c>
      <c r="AF382" s="458">
        <v>1</v>
      </c>
      <c r="AG382" s="458" t="s">
        <v>113</v>
      </c>
      <c r="AH382" s="2826">
        <v>14.5</v>
      </c>
    </row>
    <row r="383" spans="3:34">
      <c r="C383" s="2471" t="s">
        <v>2766</v>
      </c>
      <c r="D383" s="832" t="s">
        <v>2193</v>
      </c>
      <c r="E383" s="1490" t="s">
        <v>2769</v>
      </c>
      <c r="F383" s="151">
        <v>911401834584</v>
      </c>
      <c r="G383" s="91">
        <v>8719514948846</v>
      </c>
      <c r="H383" s="68" t="s">
        <v>395</v>
      </c>
      <c r="I383" s="97" t="s">
        <v>2750</v>
      </c>
      <c r="J383" s="445">
        <v>40</v>
      </c>
      <c r="K383" s="1094">
        <v>5200</v>
      </c>
      <c r="L383" s="408">
        <v>4000</v>
      </c>
      <c r="M383" s="388">
        <v>50000</v>
      </c>
      <c r="N383" s="408">
        <v>5</v>
      </c>
      <c r="O383" s="445"/>
      <c r="P383" s="642">
        <v>1650</v>
      </c>
      <c r="Q383" s="508"/>
      <c r="R383" s="1736" t="s">
        <v>48</v>
      </c>
      <c r="S383" s="445" t="s">
        <v>104</v>
      </c>
      <c r="T383" s="445" t="s">
        <v>3087</v>
      </c>
      <c r="U383" s="445"/>
      <c r="V383" s="445" t="s">
        <v>121</v>
      </c>
      <c r="W383" s="352" t="s">
        <v>198</v>
      </c>
      <c r="X383" s="352">
        <v>130</v>
      </c>
      <c r="Y383" s="408">
        <v>65</v>
      </c>
      <c r="Z383" s="408">
        <v>1450</v>
      </c>
      <c r="AA383" s="408">
        <v>65</v>
      </c>
      <c r="AB383" s="445" t="s">
        <v>113</v>
      </c>
      <c r="AC383" s="352" t="s">
        <v>3079</v>
      </c>
      <c r="AD383" s="408"/>
      <c r="AE383" s="320">
        <v>871951494884699</v>
      </c>
      <c r="AF383" s="408">
        <v>1</v>
      </c>
      <c r="AG383" s="408" t="s">
        <v>113</v>
      </c>
      <c r="AH383" s="2004">
        <v>14.5</v>
      </c>
    </row>
    <row r="384" spans="3:34">
      <c r="C384" s="2401" t="s">
        <v>2766</v>
      </c>
      <c r="D384" s="557" t="s">
        <v>2193</v>
      </c>
      <c r="E384" s="1463" t="s">
        <v>2769</v>
      </c>
      <c r="F384" s="151">
        <v>911401850687</v>
      </c>
      <c r="G384" s="91">
        <v>8720169768413</v>
      </c>
      <c r="H384" s="68" t="s">
        <v>2548</v>
      </c>
      <c r="I384" s="97" t="s">
        <v>2751</v>
      </c>
      <c r="J384" s="1295" t="s">
        <v>2516</v>
      </c>
      <c r="K384" s="321" t="s">
        <v>2422</v>
      </c>
      <c r="L384" s="408" t="s">
        <v>3698</v>
      </c>
      <c r="M384" s="388">
        <v>50000</v>
      </c>
      <c r="N384" s="408">
        <v>5</v>
      </c>
      <c r="O384" s="445"/>
      <c r="P384" s="642">
        <v>1800</v>
      </c>
      <c r="Q384" s="508"/>
      <c r="R384" s="1736" t="s">
        <v>56</v>
      </c>
      <c r="S384" s="445" t="s">
        <v>3034</v>
      </c>
      <c r="T384" s="445" t="s">
        <v>3639</v>
      </c>
      <c r="U384" s="445"/>
      <c r="V384" s="445" t="s">
        <v>3002</v>
      </c>
      <c r="W384" s="352" t="s">
        <v>198</v>
      </c>
      <c r="X384" s="352">
        <v>140</v>
      </c>
      <c r="Y384" s="408">
        <v>65</v>
      </c>
      <c r="Z384" s="408">
        <v>1450</v>
      </c>
      <c r="AA384" s="408">
        <v>65</v>
      </c>
      <c r="AB384" s="445" t="s">
        <v>113</v>
      </c>
      <c r="AC384" s="352">
        <v>80</v>
      </c>
      <c r="AD384" s="408"/>
      <c r="AE384" s="320">
        <v>872016976841399</v>
      </c>
      <c r="AF384" s="408">
        <v>1</v>
      </c>
      <c r="AG384" s="408" t="s">
        <v>113</v>
      </c>
      <c r="AH384" s="2004">
        <v>14.5</v>
      </c>
    </row>
    <row r="385" spans="3:34">
      <c r="C385" s="2401" t="s">
        <v>2766</v>
      </c>
      <c r="D385" s="557" t="s">
        <v>2193</v>
      </c>
      <c r="E385" s="1463" t="s">
        <v>2769</v>
      </c>
      <c r="F385" s="151">
        <v>911401850387</v>
      </c>
      <c r="G385" s="91">
        <v>8720169768383</v>
      </c>
      <c r="H385" s="68" t="s">
        <v>2549</v>
      </c>
      <c r="I385" s="97" t="s">
        <v>2752</v>
      </c>
      <c r="J385" s="445">
        <v>57</v>
      </c>
      <c r="K385" s="1094">
        <v>8000</v>
      </c>
      <c r="L385" s="408" t="s">
        <v>3698</v>
      </c>
      <c r="M385" s="388">
        <v>50000</v>
      </c>
      <c r="N385" s="408">
        <v>5</v>
      </c>
      <c r="O385" s="445"/>
      <c r="P385" s="642">
        <v>2800</v>
      </c>
      <c r="Q385" s="508"/>
      <c r="R385" s="1736" t="s">
        <v>56</v>
      </c>
      <c r="S385" s="445" t="s">
        <v>3034</v>
      </c>
      <c r="T385" s="445" t="s">
        <v>3093</v>
      </c>
      <c r="U385" s="445"/>
      <c r="V385" s="445" t="s">
        <v>3002</v>
      </c>
      <c r="W385" s="352" t="s">
        <v>198</v>
      </c>
      <c r="X385" s="352">
        <v>140</v>
      </c>
      <c r="Y385" s="408">
        <v>65</v>
      </c>
      <c r="Z385" s="408">
        <v>1450</v>
      </c>
      <c r="AA385" s="408">
        <v>65</v>
      </c>
      <c r="AB385" s="445" t="s">
        <v>133</v>
      </c>
      <c r="AC385" s="352">
        <v>80</v>
      </c>
      <c r="AD385" s="408"/>
      <c r="AE385" s="320">
        <v>872016976838399</v>
      </c>
      <c r="AF385" s="408">
        <v>1</v>
      </c>
      <c r="AG385" s="408" t="s">
        <v>113</v>
      </c>
      <c r="AH385" s="2004">
        <v>14.5</v>
      </c>
    </row>
    <row r="386" spans="3:34">
      <c r="C386" s="2395" t="s">
        <v>2766</v>
      </c>
      <c r="D386" s="834" t="s">
        <v>2193</v>
      </c>
      <c r="E386" s="1483" t="s">
        <v>2769</v>
      </c>
      <c r="F386" s="188">
        <v>911401834784</v>
      </c>
      <c r="G386" s="194">
        <v>8719514948860</v>
      </c>
      <c r="H386" s="47" t="s">
        <v>399</v>
      </c>
      <c r="I386" s="97" t="s">
        <v>2750</v>
      </c>
      <c r="J386" s="445">
        <v>59</v>
      </c>
      <c r="K386" s="1094">
        <v>8000</v>
      </c>
      <c r="L386" s="458">
        <v>4000</v>
      </c>
      <c r="M386" s="388">
        <v>50000</v>
      </c>
      <c r="N386" s="408">
        <v>5</v>
      </c>
      <c r="O386" s="458"/>
      <c r="P386" s="640">
        <v>1800</v>
      </c>
      <c r="Q386" s="508"/>
      <c r="R386" s="1755" t="s">
        <v>48</v>
      </c>
      <c r="S386" s="458" t="s">
        <v>104</v>
      </c>
      <c r="T386" s="458" t="s">
        <v>3093</v>
      </c>
      <c r="U386" s="458"/>
      <c r="V386" s="458" t="s">
        <v>121</v>
      </c>
      <c r="W386" s="473" t="s">
        <v>198</v>
      </c>
      <c r="X386" s="473">
        <v>135</v>
      </c>
      <c r="Y386" s="458">
        <v>65</v>
      </c>
      <c r="Z386" s="458">
        <v>1450</v>
      </c>
      <c r="AA386" s="458">
        <v>65</v>
      </c>
      <c r="AB386" s="458" t="s">
        <v>113</v>
      </c>
      <c r="AC386" s="352" t="s">
        <v>3079</v>
      </c>
      <c r="AD386" s="458"/>
      <c r="AE386" s="453">
        <v>871951494886099</v>
      </c>
      <c r="AF386" s="458">
        <v>1</v>
      </c>
      <c r="AG386" s="458" t="s">
        <v>113</v>
      </c>
      <c r="AH386" s="2826">
        <v>14.5</v>
      </c>
    </row>
    <row r="387" spans="3:34">
      <c r="C387" s="2394" t="s">
        <v>2766</v>
      </c>
      <c r="D387" s="1461" t="s">
        <v>2193</v>
      </c>
      <c r="E387" s="1462" t="s">
        <v>2769</v>
      </c>
      <c r="F387" s="2232">
        <v>911401835184</v>
      </c>
      <c r="G387" s="1450">
        <v>8719514948907</v>
      </c>
      <c r="H387" s="1487" t="s">
        <v>407</v>
      </c>
      <c r="I387" s="1173" t="s">
        <v>2753</v>
      </c>
      <c r="J387" s="1168">
        <v>75</v>
      </c>
      <c r="K387" s="997">
        <v>10000</v>
      </c>
      <c r="L387" s="1169">
        <v>4000</v>
      </c>
      <c r="M387" s="1586">
        <v>50000</v>
      </c>
      <c r="N387" s="1169">
        <v>5</v>
      </c>
      <c r="O387" s="1169"/>
      <c r="P387" s="1980">
        <v>2050</v>
      </c>
      <c r="Q387" s="508"/>
      <c r="R387" s="2419" t="s">
        <v>48</v>
      </c>
      <c r="S387" s="1169" t="s">
        <v>104</v>
      </c>
      <c r="T387" s="1169" t="s">
        <v>3094</v>
      </c>
      <c r="U387" s="1169"/>
      <c r="V387" s="1169" t="s">
        <v>121</v>
      </c>
      <c r="W387" s="998" t="s">
        <v>198</v>
      </c>
      <c r="X387" s="998">
        <v>133</v>
      </c>
      <c r="Y387" s="1169">
        <v>65</v>
      </c>
      <c r="Z387" s="1169">
        <v>1750</v>
      </c>
      <c r="AA387" s="1169">
        <v>65</v>
      </c>
      <c r="AB387" s="1169" t="s">
        <v>113</v>
      </c>
      <c r="AC387" s="998" t="s">
        <v>3079</v>
      </c>
      <c r="AD387" s="1169"/>
      <c r="AE387" s="2565">
        <v>871951494890799</v>
      </c>
      <c r="AF387" s="1169">
        <v>1</v>
      </c>
      <c r="AG387" s="1169" t="s">
        <v>113</v>
      </c>
      <c r="AH387" s="2462">
        <v>14.5</v>
      </c>
    </row>
    <row r="388" spans="3:34">
      <c r="C388" s="2395" t="s">
        <v>2766</v>
      </c>
      <c r="D388" s="834" t="s">
        <v>2193</v>
      </c>
      <c r="E388" s="1483" t="s">
        <v>2769</v>
      </c>
      <c r="F388" s="184">
        <v>911401850787</v>
      </c>
      <c r="G388" s="166">
        <v>8720169768420</v>
      </c>
      <c r="H388" s="166" t="s">
        <v>2550</v>
      </c>
      <c r="I388" s="260" t="s">
        <v>2754</v>
      </c>
      <c r="J388" s="706" t="s">
        <v>2517</v>
      </c>
      <c r="K388" s="1280" t="s">
        <v>2423</v>
      </c>
      <c r="L388" s="458" t="s">
        <v>3698</v>
      </c>
      <c r="M388" s="438">
        <v>50000</v>
      </c>
      <c r="N388" s="583">
        <v>5</v>
      </c>
      <c r="O388" s="435"/>
      <c r="P388" s="640">
        <v>2200</v>
      </c>
      <c r="Q388" s="508"/>
      <c r="R388" s="1735" t="s">
        <v>56</v>
      </c>
      <c r="S388" s="435" t="s">
        <v>3034</v>
      </c>
      <c r="T388" s="435" t="s">
        <v>3640</v>
      </c>
      <c r="U388" s="435"/>
      <c r="V388" s="435" t="s">
        <v>3002</v>
      </c>
      <c r="W388" s="473" t="s">
        <v>198</v>
      </c>
      <c r="X388" s="473">
        <v>140</v>
      </c>
      <c r="Y388" s="458">
        <v>65</v>
      </c>
      <c r="Z388" s="458">
        <v>1750</v>
      </c>
      <c r="AA388" s="458">
        <v>65</v>
      </c>
      <c r="AB388" s="435" t="s">
        <v>113</v>
      </c>
      <c r="AC388" s="2043">
        <v>80</v>
      </c>
      <c r="AD388" s="458"/>
      <c r="AE388" s="458">
        <v>872016976842099</v>
      </c>
      <c r="AF388" s="458">
        <v>1</v>
      </c>
      <c r="AG388" s="458" t="s">
        <v>113</v>
      </c>
      <c r="AH388" s="2826">
        <v>14.5</v>
      </c>
    </row>
    <row r="389" spans="3:34">
      <c r="C389" s="2471" t="s">
        <v>2766</v>
      </c>
      <c r="D389" s="832" t="s">
        <v>2193</v>
      </c>
      <c r="E389" s="1490"/>
      <c r="F389" s="151">
        <v>911401853487</v>
      </c>
      <c r="G389" s="91">
        <v>8720169749368</v>
      </c>
      <c r="H389" s="68" t="s">
        <v>2324</v>
      </c>
      <c r="I389" s="97" t="s">
        <v>2737</v>
      </c>
      <c r="J389" s="445"/>
      <c r="K389" s="1094"/>
      <c r="L389" s="408"/>
      <c r="M389" s="388"/>
      <c r="N389" s="408">
        <v>2</v>
      </c>
      <c r="O389" s="445"/>
      <c r="P389" s="642">
        <v>110</v>
      </c>
      <c r="Q389" s="508"/>
      <c r="R389" s="1736"/>
      <c r="S389" s="445"/>
      <c r="T389" s="445"/>
      <c r="U389" s="445"/>
      <c r="V389" s="445"/>
      <c r="W389" s="352">
        <v>450</v>
      </c>
      <c r="X389" s="352"/>
      <c r="Y389" s="408">
        <v>40</v>
      </c>
      <c r="Z389" s="408">
        <v>160</v>
      </c>
      <c r="AA389" s="408">
        <v>20</v>
      </c>
      <c r="AB389" s="445"/>
      <c r="AC389" s="352"/>
      <c r="AD389" s="408"/>
      <c r="AE389" s="320">
        <v>872016974936899</v>
      </c>
      <c r="AF389" s="408">
        <v>1</v>
      </c>
      <c r="AG389" s="408" t="s">
        <v>113</v>
      </c>
      <c r="AH389" s="2004">
        <v>0.5</v>
      </c>
    </row>
    <row r="390" spans="3:34">
      <c r="C390" s="2395" t="s">
        <v>2766</v>
      </c>
      <c r="D390" s="834" t="s">
        <v>2193</v>
      </c>
      <c r="E390" s="1483" t="s">
        <v>2769</v>
      </c>
      <c r="F390" s="188">
        <v>912401483603</v>
      </c>
      <c r="G390" s="194">
        <v>8718699799861</v>
      </c>
      <c r="H390" s="47" t="s">
        <v>2736</v>
      </c>
      <c r="I390" s="249" t="s">
        <v>3742</v>
      </c>
      <c r="J390" s="1444"/>
      <c r="K390" s="444"/>
      <c r="L390" s="458"/>
      <c r="M390" s="429"/>
      <c r="N390" s="458">
        <v>2</v>
      </c>
      <c r="O390" s="435"/>
      <c r="P390" s="640">
        <v>1500</v>
      </c>
      <c r="Q390" s="508"/>
      <c r="R390" s="1735"/>
      <c r="S390" s="435" t="s">
        <v>104</v>
      </c>
      <c r="T390" s="435"/>
      <c r="U390" s="435"/>
      <c r="V390" s="435"/>
      <c r="W390" s="473" t="s">
        <v>198</v>
      </c>
      <c r="X390" s="473"/>
      <c r="Y390" s="458">
        <v>42</v>
      </c>
      <c r="Z390" s="458">
        <v>220</v>
      </c>
      <c r="AA390" s="458">
        <v>28</v>
      </c>
      <c r="AB390" s="435"/>
      <c r="AC390" s="473"/>
      <c r="AD390" s="458"/>
      <c r="AE390" s="453">
        <v>871869979986100</v>
      </c>
      <c r="AF390" s="458">
        <v>1</v>
      </c>
      <c r="AG390" s="458" t="s">
        <v>113</v>
      </c>
      <c r="AH390" s="2826">
        <v>0.5</v>
      </c>
    </row>
    <row r="391" spans="3:34">
      <c r="C391" s="2394" t="s">
        <v>2766</v>
      </c>
      <c r="D391" s="1461" t="s">
        <v>2193</v>
      </c>
      <c r="E391" s="1462" t="s">
        <v>2769</v>
      </c>
      <c r="F391" s="169">
        <v>911401841882</v>
      </c>
      <c r="G391" s="92">
        <v>8719514527850</v>
      </c>
      <c r="H391" s="92" t="s">
        <v>793</v>
      </c>
      <c r="I391" s="600" t="s">
        <v>794</v>
      </c>
      <c r="J391" s="601">
        <v>5</v>
      </c>
      <c r="K391" s="1497">
        <v>480</v>
      </c>
      <c r="L391" s="506">
        <v>3000</v>
      </c>
      <c r="M391" s="421">
        <v>50000</v>
      </c>
      <c r="N391" s="506">
        <v>5</v>
      </c>
      <c r="O391" s="601"/>
      <c r="P391" s="641">
        <v>195</v>
      </c>
      <c r="Q391" s="508"/>
      <c r="R391" s="1737" t="s">
        <v>560</v>
      </c>
      <c r="S391" s="601" t="s">
        <v>104</v>
      </c>
      <c r="T391" s="601" t="s">
        <v>3088</v>
      </c>
      <c r="U391" s="601"/>
      <c r="V391" s="601" t="s">
        <v>147</v>
      </c>
      <c r="W391" s="519" t="s">
        <v>198</v>
      </c>
      <c r="X391" s="519">
        <v>96</v>
      </c>
      <c r="Y391" s="506">
        <v>28.4</v>
      </c>
      <c r="Z391" s="506">
        <v>326</v>
      </c>
      <c r="AA391" s="506">
        <v>35.700000000000003</v>
      </c>
      <c r="AB391" s="601" t="s">
        <v>113</v>
      </c>
      <c r="AC391" s="519" t="s">
        <v>3079</v>
      </c>
      <c r="AD391" s="506"/>
      <c r="AE391" s="328">
        <v>871951452785099</v>
      </c>
      <c r="AF391" s="506">
        <v>1</v>
      </c>
      <c r="AG391" s="506" t="s">
        <v>113</v>
      </c>
      <c r="AH391" s="2824">
        <v>0.5</v>
      </c>
    </row>
    <row r="392" spans="3:34">
      <c r="C392" s="2401" t="s">
        <v>2766</v>
      </c>
      <c r="D392" s="557" t="s">
        <v>2193</v>
      </c>
      <c r="E392" s="1463" t="s">
        <v>2769</v>
      </c>
      <c r="F392" s="151">
        <v>911401841782</v>
      </c>
      <c r="G392" s="91">
        <v>8719514527843</v>
      </c>
      <c r="H392" s="91" t="s">
        <v>795</v>
      </c>
      <c r="I392" s="97" t="s">
        <v>794</v>
      </c>
      <c r="J392" s="445">
        <v>5</v>
      </c>
      <c r="K392" s="1094">
        <v>540</v>
      </c>
      <c r="L392" s="408">
        <v>4000</v>
      </c>
      <c r="M392" s="388">
        <v>50000</v>
      </c>
      <c r="N392" s="408">
        <v>5</v>
      </c>
      <c r="O392" s="445"/>
      <c r="P392" s="1319">
        <v>230</v>
      </c>
      <c r="Q392" s="508"/>
      <c r="R392" s="1736" t="s">
        <v>560</v>
      </c>
      <c r="S392" s="445" t="s">
        <v>104</v>
      </c>
      <c r="T392" s="445" t="s">
        <v>3088</v>
      </c>
      <c r="U392" s="445"/>
      <c r="V392" s="445" t="s">
        <v>121</v>
      </c>
      <c r="W392" s="352" t="s">
        <v>198</v>
      </c>
      <c r="X392" s="352">
        <v>108</v>
      </c>
      <c r="Y392" s="408">
        <v>28.4</v>
      </c>
      <c r="Z392" s="408">
        <v>326</v>
      </c>
      <c r="AA392" s="408">
        <v>35.700000000000003</v>
      </c>
      <c r="AB392" s="445" t="s">
        <v>113</v>
      </c>
      <c r="AC392" s="352" t="s">
        <v>3079</v>
      </c>
      <c r="AD392" s="408"/>
      <c r="AE392" s="320">
        <v>871951452784399</v>
      </c>
      <c r="AF392" s="408">
        <v>1</v>
      </c>
      <c r="AG392" s="408" t="s">
        <v>113</v>
      </c>
      <c r="AH392" s="2004">
        <v>0.5</v>
      </c>
    </row>
    <row r="393" spans="3:34">
      <c r="C393" s="2401" t="s">
        <v>2766</v>
      </c>
      <c r="D393" s="557" t="s">
        <v>2193</v>
      </c>
      <c r="E393" s="1463" t="s">
        <v>2769</v>
      </c>
      <c r="F393" s="151">
        <v>911401842082</v>
      </c>
      <c r="G393" s="91">
        <v>8719514527874</v>
      </c>
      <c r="H393" s="91" t="s">
        <v>796</v>
      </c>
      <c r="I393" s="97" t="s">
        <v>797</v>
      </c>
      <c r="J393" s="445">
        <v>10</v>
      </c>
      <c r="K393" s="1094">
        <v>960</v>
      </c>
      <c r="L393" s="408">
        <v>3000</v>
      </c>
      <c r="M393" s="388">
        <v>50000</v>
      </c>
      <c r="N393" s="408">
        <v>5</v>
      </c>
      <c r="O393" s="445"/>
      <c r="P393" s="1319">
        <v>260</v>
      </c>
      <c r="Q393" s="508"/>
      <c r="R393" s="1736" t="s">
        <v>560</v>
      </c>
      <c r="S393" s="445" t="s">
        <v>104</v>
      </c>
      <c r="T393" s="445" t="s">
        <v>3089</v>
      </c>
      <c r="U393" s="445"/>
      <c r="V393" s="445" t="s">
        <v>147</v>
      </c>
      <c r="W393" s="352" t="s">
        <v>198</v>
      </c>
      <c r="X393" s="352">
        <v>96</v>
      </c>
      <c r="Y393" s="408">
        <v>28.4</v>
      </c>
      <c r="Z393" s="408">
        <v>586</v>
      </c>
      <c r="AA393" s="408">
        <v>35.700000000000003</v>
      </c>
      <c r="AB393" s="445" t="s">
        <v>113</v>
      </c>
      <c r="AC393" s="352" t="s">
        <v>3079</v>
      </c>
      <c r="AD393" s="408"/>
      <c r="AE393" s="320">
        <v>871951452787499</v>
      </c>
      <c r="AF393" s="408">
        <v>1</v>
      </c>
      <c r="AG393" s="408" t="s">
        <v>113</v>
      </c>
      <c r="AH393" s="2004">
        <v>0.5</v>
      </c>
    </row>
    <row r="394" spans="3:34">
      <c r="C394" s="2401" t="s">
        <v>2766</v>
      </c>
      <c r="D394" s="557" t="s">
        <v>2193</v>
      </c>
      <c r="E394" s="1463" t="s">
        <v>2769</v>
      </c>
      <c r="F394" s="151">
        <v>911401841982</v>
      </c>
      <c r="G394" s="91">
        <v>8719514527867</v>
      </c>
      <c r="H394" s="91" t="s">
        <v>798</v>
      </c>
      <c r="I394" s="97" t="s">
        <v>797</v>
      </c>
      <c r="J394" s="445">
        <v>10</v>
      </c>
      <c r="K394" s="1094">
        <v>1050</v>
      </c>
      <c r="L394" s="408">
        <v>4000</v>
      </c>
      <c r="M394" s="388">
        <v>50000</v>
      </c>
      <c r="N394" s="408">
        <v>5</v>
      </c>
      <c r="O394" s="445"/>
      <c r="P394" s="1319">
        <v>270</v>
      </c>
      <c r="Q394" s="508"/>
      <c r="R394" s="1736" t="s">
        <v>560</v>
      </c>
      <c r="S394" s="445" t="s">
        <v>104</v>
      </c>
      <c r="T394" s="445" t="s">
        <v>3089</v>
      </c>
      <c r="U394" s="445"/>
      <c r="V394" s="445" t="s">
        <v>121</v>
      </c>
      <c r="W394" s="352" t="s">
        <v>198</v>
      </c>
      <c r="X394" s="352">
        <v>105</v>
      </c>
      <c r="Y394" s="408">
        <v>28.4</v>
      </c>
      <c r="Z394" s="408">
        <v>586</v>
      </c>
      <c r="AA394" s="408">
        <v>35.700000000000003</v>
      </c>
      <c r="AB394" s="445" t="s">
        <v>113</v>
      </c>
      <c r="AC394" s="352" t="s">
        <v>3079</v>
      </c>
      <c r="AD394" s="408"/>
      <c r="AE394" s="320">
        <v>871951452786799</v>
      </c>
      <c r="AF394" s="408">
        <v>1</v>
      </c>
      <c r="AG394" s="408" t="s">
        <v>113</v>
      </c>
      <c r="AH394" s="2004">
        <v>0.5</v>
      </c>
    </row>
    <row r="395" spans="3:34">
      <c r="C395" s="2401" t="s">
        <v>2766</v>
      </c>
      <c r="D395" s="557" t="s">
        <v>2193</v>
      </c>
      <c r="E395" s="1463" t="s">
        <v>2769</v>
      </c>
      <c r="F395" s="151">
        <v>911401842282</v>
      </c>
      <c r="G395" s="91">
        <v>8719514527898</v>
      </c>
      <c r="H395" s="91" t="s">
        <v>799</v>
      </c>
      <c r="I395" s="97" t="s">
        <v>800</v>
      </c>
      <c r="J395" s="445">
        <v>15</v>
      </c>
      <c r="K395" s="1094">
        <v>1450</v>
      </c>
      <c r="L395" s="408">
        <v>3000</v>
      </c>
      <c r="M395" s="388">
        <v>50000</v>
      </c>
      <c r="N395" s="408">
        <v>5</v>
      </c>
      <c r="O395" s="445"/>
      <c r="P395" s="1319">
        <v>310</v>
      </c>
      <c r="Q395" s="508"/>
      <c r="R395" s="1736" t="s">
        <v>560</v>
      </c>
      <c r="S395" s="445" t="s">
        <v>104</v>
      </c>
      <c r="T395" s="445" t="s">
        <v>3090</v>
      </c>
      <c r="U395" s="445"/>
      <c r="V395" s="445" t="s">
        <v>147</v>
      </c>
      <c r="W395" s="352" t="s">
        <v>198</v>
      </c>
      <c r="X395" s="352">
        <v>96</v>
      </c>
      <c r="Y395" s="408">
        <v>28.4</v>
      </c>
      <c r="Z395" s="408">
        <v>886</v>
      </c>
      <c r="AA395" s="408">
        <v>35.700000000000003</v>
      </c>
      <c r="AB395" s="445" t="s">
        <v>113</v>
      </c>
      <c r="AC395" s="352" t="s">
        <v>3079</v>
      </c>
      <c r="AD395" s="408"/>
      <c r="AE395" s="320">
        <v>871951452789899</v>
      </c>
      <c r="AF395" s="408">
        <v>1</v>
      </c>
      <c r="AG395" s="408" t="s">
        <v>113</v>
      </c>
      <c r="AH395" s="2004">
        <v>0.5</v>
      </c>
    </row>
    <row r="396" spans="3:34">
      <c r="C396" s="2401" t="s">
        <v>2766</v>
      </c>
      <c r="D396" s="557" t="s">
        <v>2193</v>
      </c>
      <c r="E396" s="1463" t="s">
        <v>2769</v>
      </c>
      <c r="F396" s="150">
        <v>911401842182</v>
      </c>
      <c r="G396" s="210">
        <v>8719514527881</v>
      </c>
      <c r="H396" s="90" t="s">
        <v>801</v>
      </c>
      <c r="I396" s="97" t="s">
        <v>800</v>
      </c>
      <c r="J396" s="445">
        <v>15</v>
      </c>
      <c r="K396" s="1094">
        <v>1600</v>
      </c>
      <c r="L396" s="408">
        <v>4000</v>
      </c>
      <c r="M396" s="388">
        <v>50000</v>
      </c>
      <c r="N396" s="408">
        <v>5</v>
      </c>
      <c r="O396" s="445"/>
      <c r="P396" s="1319">
        <v>310</v>
      </c>
      <c r="Q396" s="508"/>
      <c r="R396" s="1736" t="s">
        <v>560</v>
      </c>
      <c r="S396" s="445" t="s">
        <v>104</v>
      </c>
      <c r="T396" s="445" t="s">
        <v>3090</v>
      </c>
      <c r="U396" s="445"/>
      <c r="V396" s="445" t="s">
        <v>121</v>
      </c>
      <c r="W396" s="352" t="s">
        <v>198</v>
      </c>
      <c r="X396" s="352">
        <v>106</v>
      </c>
      <c r="Y396" s="408">
        <v>28.4</v>
      </c>
      <c r="Z396" s="408">
        <v>886</v>
      </c>
      <c r="AA396" s="408">
        <v>35.700000000000003</v>
      </c>
      <c r="AB396" s="445" t="s">
        <v>113</v>
      </c>
      <c r="AC396" s="352" t="s">
        <v>3079</v>
      </c>
      <c r="AD396" s="408"/>
      <c r="AE396" s="1911">
        <v>871951452788199</v>
      </c>
      <c r="AF396" s="408">
        <v>1</v>
      </c>
      <c r="AG396" s="408" t="s">
        <v>113</v>
      </c>
      <c r="AH396" s="2004">
        <v>0.5</v>
      </c>
    </row>
    <row r="397" spans="3:34">
      <c r="C397" s="2401" t="s">
        <v>2766</v>
      </c>
      <c r="D397" s="557" t="s">
        <v>2193</v>
      </c>
      <c r="E397" s="1463" t="s">
        <v>2769</v>
      </c>
      <c r="F397" s="151">
        <v>911401842482</v>
      </c>
      <c r="G397" s="91">
        <v>8719514527911</v>
      </c>
      <c r="H397" s="91" t="s">
        <v>802</v>
      </c>
      <c r="I397" s="97" t="s">
        <v>803</v>
      </c>
      <c r="J397" s="445">
        <v>20</v>
      </c>
      <c r="K397" s="1094">
        <v>1900</v>
      </c>
      <c r="L397" s="408">
        <v>3000</v>
      </c>
      <c r="M397" s="388">
        <v>50000</v>
      </c>
      <c r="N397" s="408">
        <v>5</v>
      </c>
      <c r="O397" s="445"/>
      <c r="P397" s="1319">
        <v>360</v>
      </c>
      <c r="Q397" s="508"/>
      <c r="R397" s="1736" t="s">
        <v>560</v>
      </c>
      <c r="S397" s="445" t="s">
        <v>104</v>
      </c>
      <c r="T397" s="445" t="s">
        <v>3091</v>
      </c>
      <c r="U397" s="445"/>
      <c r="V397" s="445" t="s">
        <v>147</v>
      </c>
      <c r="W397" s="352" t="s">
        <v>198</v>
      </c>
      <c r="X397" s="352">
        <v>95</v>
      </c>
      <c r="Y397" s="408">
        <v>28.4</v>
      </c>
      <c r="Z397" s="408">
        <v>1186</v>
      </c>
      <c r="AA397" s="408">
        <v>35.700000000000003</v>
      </c>
      <c r="AB397" s="445" t="s">
        <v>113</v>
      </c>
      <c r="AC397" s="352" t="s">
        <v>3079</v>
      </c>
      <c r="AD397" s="408"/>
      <c r="AE397" s="320">
        <v>871951452791199</v>
      </c>
      <c r="AF397" s="408">
        <v>1</v>
      </c>
      <c r="AG397" s="408" t="s">
        <v>113</v>
      </c>
      <c r="AH397" s="2004">
        <v>0.5</v>
      </c>
    </row>
    <row r="398" spans="3:34">
      <c r="C398" s="2401" t="s">
        <v>2766</v>
      </c>
      <c r="D398" s="557" t="s">
        <v>2193</v>
      </c>
      <c r="E398" s="1463" t="s">
        <v>2769</v>
      </c>
      <c r="F398" s="151">
        <v>911401842382</v>
      </c>
      <c r="G398" s="91">
        <v>8719514527904</v>
      </c>
      <c r="H398" s="91" t="s">
        <v>804</v>
      </c>
      <c r="I398" s="97" t="s">
        <v>803</v>
      </c>
      <c r="J398" s="445">
        <v>20</v>
      </c>
      <c r="K398" s="1094">
        <v>2100</v>
      </c>
      <c r="L398" s="408">
        <v>4000</v>
      </c>
      <c r="M398" s="388">
        <v>50000</v>
      </c>
      <c r="N398" s="408">
        <v>5</v>
      </c>
      <c r="O398" s="445"/>
      <c r="P398" s="1319">
        <v>360</v>
      </c>
      <c r="Q398" s="508"/>
      <c r="R398" s="1736" t="s">
        <v>560</v>
      </c>
      <c r="S398" s="445" t="s">
        <v>104</v>
      </c>
      <c r="T398" s="445" t="s">
        <v>3091</v>
      </c>
      <c r="U398" s="445"/>
      <c r="V398" s="445" t="s">
        <v>121</v>
      </c>
      <c r="W398" s="352" t="s">
        <v>198</v>
      </c>
      <c r="X398" s="352">
        <v>105</v>
      </c>
      <c r="Y398" s="408">
        <v>28.4</v>
      </c>
      <c r="Z398" s="408">
        <v>1186</v>
      </c>
      <c r="AA398" s="408">
        <v>35.700000000000003</v>
      </c>
      <c r="AB398" s="445" t="s">
        <v>113</v>
      </c>
      <c r="AC398" s="352" t="s">
        <v>3079</v>
      </c>
      <c r="AD398" s="408"/>
      <c r="AE398" s="320">
        <v>871951452790499</v>
      </c>
      <c r="AF398" s="408">
        <v>1</v>
      </c>
      <c r="AG398" s="408" t="s">
        <v>113</v>
      </c>
      <c r="AH398" s="2004">
        <v>0.5</v>
      </c>
    </row>
    <row r="399" spans="3:34">
      <c r="C399" s="2401" t="s">
        <v>2766</v>
      </c>
      <c r="D399" s="557" t="s">
        <v>2193</v>
      </c>
      <c r="E399" s="1463" t="s">
        <v>2769</v>
      </c>
      <c r="F399" s="2251">
        <v>911401842682</v>
      </c>
      <c r="G399" s="262">
        <v>8719514527935</v>
      </c>
      <c r="H399" s="262" t="s">
        <v>805</v>
      </c>
      <c r="I399" s="257" t="s">
        <v>806</v>
      </c>
      <c r="J399" s="380">
        <v>24</v>
      </c>
      <c r="K399" s="1102">
        <v>2400</v>
      </c>
      <c r="L399" s="407">
        <v>3000</v>
      </c>
      <c r="M399" s="437">
        <v>50000</v>
      </c>
      <c r="N399" s="408">
        <v>5</v>
      </c>
      <c r="O399" s="380"/>
      <c r="P399" s="1319">
        <v>420</v>
      </c>
      <c r="Q399" s="508"/>
      <c r="R399" s="1754" t="s">
        <v>560</v>
      </c>
      <c r="S399" s="380" t="s">
        <v>104</v>
      </c>
      <c r="T399" s="380" t="s">
        <v>3092</v>
      </c>
      <c r="U399" s="380"/>
      <c r="V399" s="380" t="s">
        <v>147</v>
      </c>
      <c r="W399" s="524" t="s">
        <v>198</v>
      </c>
      <c r="X399" s="524">
        <v>100</v>
      </c>
      <c r="Y399" s="407">
        <v>28.4</v>
      </c>
      <c r="Z399" s="407">
        <v>1486</v>
      </c>
      <c r="AA399" s="407">
        <v>35.700000000000003</v>
      </c>
      <c r="AB399" s="380" t="s">
        <v>113</v>
      </c>
      <c r="AC399" s="352" t="s">
        <v>3079</v>
      </c>
      <c r="AD399" s="407"/>
      <c r="AE399" s="1920">
        <v>871951452793599</v>
      </c>
      <c r="AF399" s="407">
        <v>1</v>
      </c>
      <c r="AG399" s="407" t="s">
        <v>113</v>
      </c>
      <c r="AH399" s="2825">
        <v>0.5</v>
      </c>
    </row>
    <row r="400" spans="3:34">
      <c r="C400" s="2395" t="s">
        <v>2766</v>
      </c>
      <c r="D400" s="834" t="s">
        <v>2193</v>
      </c>
      <c r="E400" s="1483" t="s">
        <v>2769</v>
      </c>
      <c r="F400" s="188">
        <v>911401842582</v>
      </c>
      <c r="G400" s="194">
        <v>8719514527928</v>
      </c>
      <c r="H400" s="47" t="s">
        <v>807</v>
      </c>
      <c r="I400" s="249" t="s">
        <v>806</v>
      </c>
      <c r="J400" s="435">
        <v>24</v>
      </c>
      <c r="K400" s="1092">
        <v>2600</v>
      </c>
      <c r="L400" s="458">
        <v>4000</v>
      </c>
      <c r="M400" s="429">
        <v>50000</v>
      </c>
      <c r="N400" s="583">
        <v>5</v>
      </c>
      <c r="O400" s="435"/>
      <c r="P400" s="1321">
        <v>420</v>
      </c>
      <c r="Q400" s="508"/>
      <c r="R400" s="1735" t="s">
        <v>560</v>
      </c>
      <c r="S400" s="435" t="s">
        <v>104</v>
      </c>
      <c r="T400" s="435" t="s">
        <v>3092</v>
      </c>
      <c r="U400" s="435"/>
      <c r="V400" s="435" t="s">
        <v>121</v>
      </c>
      <c r="W400" s="473" t="s">
        <v>198</v>
      </c>
      <c r="X400" s="473">
        <v>108</v>
      </c>
      <c r="Y400" s="458">
        <v>28.4</v>
      </c>
      <c r="Z400" s="458">
        <v>1486</v>
      </c>
      <c r="AA400" s="458">
        <v>35.700000000000003</v>
      </c>
      <c r="AB400" s="435" t="s">
        <v>113</v>
      </c>
      <c r="AC400" s="2043" t="s">
        <v>3079</v>
      </c>
      <c r="AD400" s="458"/>
      <c r="AE400" s="453">
        <v>871951452792899</v>
      </c>
      <c r="AF400" s="458">
        <v>1</v>
      </c>
      <c r="AG400" s="458" t="s">
        <v>113</v>
      </c>
      <c r="AH400" s="2826">
        <v>0.5</v>
      </c>
    </row>
    <row r="401" spans="3:34">
      <c r="C401" s="2396"/>
      <c r="D401" s="1395"/>
      <c r="E401" s="1501" t="s">
        <v>2769</v>
      </c>
      <c r="F401" s="2325">
        <v>911401829687</v>
      </c>
      <c r="G401" s="517">
        <v>8720169761056</v>
      </c>
      <c r="H401" s="2108" t="s">
        <v>2341</v>
      </c>
      <c r="I401" s="1511" t="s">
        <v>946</v>
      </c>
      <c r="J401" s="1246">
        <v>40</v>
      </c>
      <c r="K401" s="1512">
        <v>4000</v>
      </c>
      <c r="L401" s="1246">
        <v>4000</v>
      </c>
      <c r="M401" s="1512">
        <v>30000</v>
      </c>
      <c r="N401" s="1513">
        <v>2</v>
      </c>
      <c r="O401" s="1246"/>
      <c r="P401" s="3244">
        <v>295</v>
      </c>
      <c r="Q401" s="515"/>
      <c r="R401" s="1778" t="s">
        <v>48</v>
      </c>
      <c r="S401" s="1246" t="s">
        <v>104</v>
      </c>
      <c r="T401" s="1246" t="s">
        <v>3086</v>
      </c>
      <c r="U401" s="1246"/>
      <c r="V401" s="1246" t="s">
        <v>121</v>
      </c>
      <c r="W401" s="2050" t="s">
        <v>198</v>
      </c>
      <c r="X401" s="2050">
        <v>100</v>
      </c>
      <c r="Y401" s="1246">
        <v>70</v>
      </c>
      <c r="Z401" s="1246">
        <v>1200</v>
      </c>
      <c r="AA401" s="1246">
        <v>27</v>
      </c>
      <c r="AB401" s="1246" t="s">
        <v>113</v>
      </c>
      <c r="AC401" s="1362" t="s">
        <v>3079</v>
      </c>
      <c r="AD401" s="1246"/>
      <c r="AE401" s="1513">
        <v>872016976105699</v>
      </c>
      <c r="AF401" s="1246">
        <v>40</v>
      </c>
      <c r="AG401" s="1246" t="s">
        <v>113</v>
      </c>
      <c r="AH401" s="2840">
        <v>0.5</v>
      </c>
    </row>
    <row r="402" spans="3:34">
      <c r="C402" s="2394" t="s">
        <v>2766</v>
      </c>
      <c r="D402" s="1461" t="s">
        <v>2193</v>
      </c>
      <c r="E402" s="1462" t="s">
        <v>2769</v>
      </c>
      <c r="F402" s="3107">
        <v>911401553345</v>
      </c>
      <c r="G402" s="38">
        <v>8721103306371</v>
      </c>
      <c r="H402" s="38" t="s">
        <v>2626</v>
      </c>
      <c r="I402" s="50" t="s">
        <v>2653</v>
      </c>
      <c r="J402" s="349">
        <v>51</v>
      </c>
      <c r="K402" s="1109">
        <v>10000</v>
      </c>
      <c r="L402" s="328">
        <v>4000</v>
      </c>
      <c r="M402" s="270">
        <v>100000</v>
      </c>
      <c r="N402" s="269">
        <v>5</v>
      </c>
      <c r="O402" s="349"/>
      <c r="P402" s="1322">
        <v>5600</v>
      </c>
      <c r="Q402" s="508"/>
      <c r="R402" s="1757" t="s">
        <v>48</v>
      </c>
      <c r="S402" s="349" t="s">
        <v>739</v>
      </c>
      <c r="T402" s="349" t="s">
        <v>3099</v>
      </c>
      <c r="U402" s="349"/>
      <c r="V402" s="349" t="s">
        <v>121</v>
      </c>
      <c r="W402" s="2042" t="s">
        <v>3040</v>
      </c>
      <c r="X402" s="2042">
        <v>196</v>
      </c>
      <c r="Y402" s="328">
        <v>350</v>
      </c>
      <c r="Z402" s="328">
        <v>350</v>
      </c>
      <c r="AA402" s="328">
        <v>95</v>
      </c>
      <c r="AB402" s="349" t="s">
        <v>113</v>
      </c>
      <c r="AC402" s="295" t="s">
        <v>3079</v>
      </c>
      <c r="AD402" s="328"/>
      <c r="AE402" s="269">
        <v>872110330637100</v>
      </c>
      <c r="AF402" s="328">
        <v>1</v>
      </c>
      <c r="AG402" s="328" t="s">
        <v>113</v>
      </c>
      <c r="AH402" s="1986">
        <v>4</v>
      </c>
    </row>
    <row r="403" spans="3:34">
      <c r="C403" s="2401" t="s">
        <v>2766</v>
      </c>
      <c r="D403" s="557" t="s">
        <v>2193</v>
      </c>
      <c r="E403" s="1463" t="s">
        <v>2769</v>
      </c>
      <c r="F403" s="2256">
        <v>911401553645</v>
      </c>
      <c r="G403" s="252">
        <v>8721103306364</v>
      </c>
      <c r="H403" s="48" t="s">
        <v>2630</v>
      </c>
      <c r="I403" s="253" t="s">
        <v>3095</v>
      </c>
      <c r="J403" s="347">
        <v>51</v>
      </c>
      <c r="K403" s="1075">
        <v>10000</v>
      </c>
      <c r="L403" s="340">
        <v>4000</v>
      </c>
      <c r="M403" s="338">
        <v>100000</v>
      </c>
      <c r="N403" s="341">
        <v>5</v>
      </c>
      <c r="O403" s="347"/>
      <c r="P403" s="642">
        <v>5600</v>
      </c>
      <c r="Q403" s="508"/>
      <c r="R403" s="1710" t="s">
        <v>48</v>
      </c>
      <c r="S403" s="347" t="s">
        <v>739</v>
      </c>
      <c r="T403" s="347" t="s">
        <v>3099</v>
      </c>
      <c r="U403" s="347"/>
      <c r="V403" s="347" t="s">
        <v>121</v>
      </c>
      <c r="W403" s="341" t="s">
        <v>3040</v>
      </c>
      <c r="X403" s="341">
        <v>196</v>
      </c>
      <c r="Y403" s="340">
        <v>350</v>
      </c>
      <c r="Z403" s="340">
        <v>350</v>
      </c>
      <c r="AA403" s="340">
        <v>95</v>
      </c>
      <c r="AB403" s="347" t="s">
        <v>113</v>
      </c>
      <c r="AC403" s="341" t="s">
        <v>3079</v>
      </c>
      <c r="AD403" s="340"/>
      <c r="AE403" s="2567">
        <v>872110330636400</v>
      </c>
      <c r="AF403" s="340">
        <v>1</v>
      </c>
      <c r="AG403" s="340" t="s">
        <v>113</v>
      </c>
      <c r="AH403" s="2785">
        <v>4</v>
      </c>
    </row>
    <row r="404" spans="3:34">
      <c r="C404" s="2401" t="s">
        <v>2766</v>
      </c>
      <c r="D404" s="557" t="s">
        <v>2193</v>
      </c>
      <c r="E404" s="1463" t="s">
        <v>2769</v>
      </c>
      <c r="F404" s="2256">
        <v>911401553945</v>
      </c>
      <c r="G404" s="252">
        <v>8721103306395</v>
      </c>
      <c r="H404" s="48" t="s">
        <v>2650</v>
      </c>
      <c r="I404" s="253" t="s">
        <v>2653</v>
      </c>
      <c r="J404" s="347">
        <v>78</v>
      </c>
      <c r="K404" s="1075">
        <v>15000</v>
      </c>
      <c r="L404" s="340">
        <v>4000</v>
      </c>
      <c r="M404" s="338">
        <v>100000</v>
      </c>
      <c r="N404" s="341">
        <v>5</v>
      </c>
      <c r="O404" s="347"/>
      <c r="P404" s="642">
        <v>6150</v>
      </c>
      <c r="Q404" s="508"/>
      <c r="R404" s="1710" t="s">
        <v>48</v>
      </c>
      <c r="S404" s="347" t="s">
        <v>739</v>
      </c>
      <c r="T404" s="347" t="s">
        <v>3100</v>
      </c>
      <c r="U404" s="347"/>
      <c r="V404" s="347" t="s">
        <v>121</v>
      </c>
      <c r="W404" s="341" t="s">
        <v>3040</v>
      </c>
      <c r="X404" s="341">
        <v>192</v>
      </c>
      <c r="Y404" s="340">
        <v>350</v>
      </c>
      <c r="Z404" s="340">
        <v>350</v>
      </c>
      <c r="AA404" s="340">
        <v>95</v>
      </c>
      <c r="AB404" s="347" t="s">
        <v>113</v>
      </c>
      <c r="AC404" s="341" t="s">
        <v>3079</v>
      </c>
      <c r="AD404" s="340"/>
      <c r="AE404" s="2567">
        <v>872110330639500</v>
      </c>
      <c r="AF404" s="340">
        <v>1</v>
      </c>
      <c r="AG404" s="340" t="s">
        <v>113</v>
      </c>
      <c r="AH404" s="2785">
        <v>4</v>
      </c>
    </row>
    <row r="405" spans="3:34">
      <c r="C405" s="2401" t="s">
        <v>2766</v>
      </c>
      <c r="D405" s="557" t="s">
        <v>2193</v>
      </c>
      <c r="E405" s="1463" t="s">
        <v>2769</v>
      </c>
      <c r="F405" s="2256">
        <v>911401554245</v>
      </c>
      <c r="G405" s="252">
        <v>8721103306388</v>
      </c>
      <c r="H405" s="48" t="s">
        <v>2646</v>
      </c>
      <c r="I405" s="253" t="s">
        <v>3095</v>
      </c>
      <c r="J405" s="347">
        <v>78</v>
      </c>
      <c r="K405" s="1075">
        <v>15000</v>
      </c>
      <c r="L405" s="340">
        <v>4000</v>
      </c>
      <c r="M405" s="338">
        <v>100000</v>
      </c>
      <c r="N405" s="341">
        <v>5</v>
      </c>
      <c r="O405" s="347"/>
      <c r="P405" s="642">
        <v>6150</v>
      </c>
      <c r="Q405" s="508"/>
      <c r="R405" s="1710" t="s">
        <v>48</v>
      </c>
      <c r="S405" s="347" t="s">
        <v>739</v>
      </c>
      <c r="T405" s="347" t="s">
        <v>3100</v>
      </c>
      <c r="U405" s="347"/>
      <c r="V405" s="347" t="s">
        <v>121</v>
      </c>
      <c r="W405" s="341" t="s">
        <v>3040</v>
      </c>
      <c r="X405" s="341">
        <v>192</v>
      </c>
      <c r="Y405" s="340">
        <v>350</v>
      </c>
      <c r="Z405" s="340">
        <v>350</v>
      </c>
      <c r="AA405" s="340">
        <v>95</v>
      </c>
      <c r="AB405" s="347" t="s">
        <v>113</v>
      </c>
      <c r="AC405" s="341" t="s">
        <v>3079</v>
      </c>
      <c r="AD405" s="340"/>
      <c r="AE405" s="2567">
        <v>872110330638800</v>
      </c>
      <c r="AF405" s="340">
        <v>1</v>
      </c>
      <c r="AG405" s="340" t="s">
        <v>113</v>
      </c>
      <c r="AH405" s="2785">
        <v>4</v>
      </c>
    </row>
    <row r="406" spans="3:34">
      <c r="C406" s="2401" t="s">
        <v>2766</v>
      </c>
      <c r="D406" s="557" t="s">
        <v>2193</v>
      </c>
      <c r="E406" s="1463" t="s">
        <v>2769</v>
      </c>
      <c r="F406" s="2256">
        <v>911401554545</v>
      </c>
      <c r="G406" s="252">
        <v>8721103306418</v>
      </c>
      <c r="H406" s="48" t="s">
        <v>2625</v>
      </c>
      <c r="I406" s="253" t="s">
        <v>2653</v>
      </c>
      <c r="J406" s="347">
        <v>105</v>
      </c>
      <c r="K406" s="1075">
        <v>20000</v>
      </c>
      <c r="L406" s="340">
        <v>4000</v>
      </c>
      <c r="M406" s="338">
        <v>100000</v>
      </c>
      <c r="N406" s="341">
        <v>5</v>
      </c>
      <c r="O406" s="347"/>
      <c r="P406" s="642">
        <v>6700</v>
      </c>
      <c r="Q406" s="508"/>
      <c r="R406" s="1710" t="s">
        <v>48</v>
      </c>
      <c r="S406" s="347" t="s">
        <v>739</v>
      </c>
      <c r="T406" s="347" t="s">
        <v>3101</v>
      </c>
      <c r="U406" s="347"/>
      <c r="V406" s="347" t="s">
        <v>121</v>
      </c>
      <c r="W406" s="341" t="s">
        <v>3040</v>
      </c>
      <c r="X406" s="341">
        <v>190</v>
      </c>
      <c r="Y406" s="340">
        <v>350</v>
      </c>
      <c r="Z406" s="340">
        <v>350</v>
      </c>
      <c r="AA406" s="340">
        <v>95</v>
      </c>
      <c r="AB406" s="347" t="s">
        <v>113</v>
      </c>
      <c r="AC406" s="341" t="s">
        <v>3079</v>
      </c>
      <c r="AD406" s="340"/>
      <c r="AE406" s="2567">
        <v>872110330641800</v>
      </c>
      <c r="AF406" s="340">
        <v>1</v>
      </c>
      <c r="AG406" s="340" t="s">
        <v>113</v>
      </c>
      <c r="AH406" s="2785">
        <v>4</v>
      </c>
    </row>
    <row r="407" spans="3:34">
      <c r="C407" s="2401" t="s">
        <v>2766</v>
      </c>
      <c r="D407" s="557" t="s">
        <v>2193</v>
      </c>
      <c r="E407" s="1463" t="s">
        <v>2769</v>
      </c>
      <c r="F407" s="2256">
        <v>911401554845</v>
      </c>
      <c r="G407" s="252">
        <v>8721103306401</v>
      </c>
      <c r="H407" s="48" t="s">
        <v>2639</v>
      </c>
      <c r="I407" s="253" t="s">
        <v>3095</v>
      </c>
      <c r="J407" s="347">
        <v>105</v>
      </c>
      <c r="K407" s="1075">
        <v>20000</v>
      </c>
      <c r="L407" s="340">
        <v>4000</v>
      </c>
      <c r="M407" s="338">
        <v>100000</v>
      </c>
      <c r="N407" s="341">
        <v>5</v>
      </c>
      <c r="O407" s="347"/>
      <c r="P407" s="642">
        <v>6700</v>
      </c>
      <c r="Q407" s="508"/>
      <c r="R407" s="1710" t="s">
        <v>48</v>
      </c>
      <c r="S407" s="347" t="s">
        <v>739</v>
      </c>
      <c r="T407" s="347" t="s">
        <v>3101</v>
      </c>
      <c r="U407" s="347"/>
      <c r="V407" s="347" t="s">
        <v>121</v>
      </c>
      <c r="W407" s="341" t="s">
        <v>3040</v>
      </c>
      <c r="X407" s="341">
        <v>190</v>
      </c>
      <c r="Y407" s="340">
        <v>350</v>
      </c>
      <c r="Z407" s="340">
        <v>350</v>
      </c>
      <c r="AA407" s="340">
        <v>95</v>
      </c>
      <c r="AB407" s="347" t="s">
        <v>113</v>
      </c>
      <c r="AC407" s="341" t="s">
        <v>3079</v>
      </c>
      <c r="AD407" s="340"/>
      <c r="AE407" s="2567">
        <v>872110330640100</v>
      </c>
      <c r="AF407" s="340">
        <v>1</v>
      </c>
      <c r="AG407" s="340" t="s">
        <v>113</v>
      </c>
      <c r="AH407" s="2785">
        <v>4</v>
      </c>
    </row>
    <row r="408" spans="3:34">
      <c r="C408" s="2401" t="s">
        <v>2766</v>
      </c>
      <c r="D408" s="557" t="s">
        <v>2193</v>
      </c>
      <c r="E408" s="1463" t="s">
        <v>2769</v>
      </c>
      <c r="F408" s="2256">
        <v>911401555145</v>
      </c>
      <c r="G408" s="252">
        <v>8721103306432</v>
      </c>
      <c r="H408" s="48" t="s">
        <v>2627</v>
      </c>
      <c r="I408" s="253" t="s">
        <v>2653</v>
      </c>
      <c r="J408" s="347">
        <v>130</v>
      </c>
      <c r="K408" s="1075">
        <v>25000</v>
      </c>
      <c r="L408" s="340">
        <v>4000</v>
      </c>
      <c r="M408" s="338">
        <v>100000</v>
      </c>
      <c r="N408" s="341">
        <v>5</v>
      </c>
      <c r="O408" s="347"/>
      <c r="P408" s="642">
        <v>8000</v>
      </c>
      <c r="Q408" s="508"/>
      <c r="R408" s="1710" t="s">
        <v>48</v>
      </c>
      <c r="S408" s="347" t="s">
        <v>739</v>
      </c>
      <c r="T408" s="347" t="s">
        <v>3101</v>
      </c>
      <c r="U408" s="347"/>
      <c r="V408" s="347" t="s">
        <v>121</v>
      </c>
      <c r="W408" s="341" t="s">
        <v>3040</v>
      </c>
      <c r="X408" s="341">
        <v>192</v>
      </c>
      <c r="Y408" s="340">
        <v>430</v>
      </c>
      <c r="Z408" s="340">
        <v>430</v>
      </c>
      <c r="AA408" s="340">
        <v>95</v>
      </c>
      <c r="AB408" s="347" t="s">
        <v>113</v>
      </c>
      <c r="AC408" s="341" t="s">
        <v>3079</v>
      </c>
      <c r="AD408" s="340"/>
      <c r="AE408" s="2567">
        <v>872110330643200</v>
      </c>
      <c r="AF408" s="340">
        <v>1</v>
      </c>
      <c r="AG408" s="340" t="s">
        <v>113</v>
      </c>
      <c r="AH408" s="2785">
        <v>4</v>
      </c>
    </row>
    <row r="409" spans="3:34">
      <c r="C409" s="2401" t="s">
        <v>2766</v>
      </c>
      <c r="D409" s="557" t="s">
        <v>2193</v>
      </c>
      <c r="E409" s="1463" t="s">
        <v>2769</v>
      </c>
      <c r="F409" s="2256">
        <v>911401555445</v>
      </c>
      <c r="G409" s="252">
        <v>8721103306425</v>
      </c>
      <c r="H409" s="48" t="s">
        <v>2631</v>
      </c>
      <c r="I409" s="253" t="s">
        <v>3095</v>
      </c>
      <c r="J409" s="347">
        <v>130</v>
      </c>
      <c r="K409" s="1075">
        <v>25000</v>
      </c>
      <c r="L409" s="340">
        <v>4000</v>
      </c>
      <c r="M409" s="338">
        <v>100000</v>
      </c>
      <c r="N409" s="341">
        <v>5</v>
      </c>
      <c r="O409" s="347"/>
      <c r="P409" s="642">
        <v>8000</v>
      </c>
      <c r="Q409" s="508"/>
      <c r="R409" s="1710" t="s">
        <v>48</v>
      </c>
      <c r="S409" s="347" t="s">
        <v>739</v>
      </c>
      <c r="T409" s="347" t="s">
        <v>3101</v>
      </c>
      <c r="U409" s="347"/>
      <c r="V409" s="347" t="s">
        <v>121</v>
      </c>
      <c r="W409" s="341" t="s">
        <v>3040</v>
      </c>
      <c r="X409" s="341">
        <v>192</v>
      </c>
      <c r="Y409" s="340">
        <v>430</v>
      </c>
      <c r="Z409" s="340">
        <v>430</v>
      </c>
      <c r="AA409" s="340">
        <v>95</v>
      </c>
      <c r="AB409" s="347" t="s">
        <v>113</v>
      </c>
      <c r="AC409" s="341" t="s">
        <v>3079</v>
      </c>
      <c r="AD409" s="340"/>
      <c r="AE409" s="2567">
        <v>872110330642500</v>
      </c>
      <c r="AF409" s="340">
        <v>1</v>
      </c>
      <c r="AG409" s="340" t="s">
        <v>113</v>
      </c>
      <c r="AH409" s="2785">
        <v>4</v>
      </c>
    </row>
    <row r="410" spans="3:34">
      <c r="C410" s="2401" t="s">
        <v>2766</v>
      </c>
      <c r="D410" s="557" t="s">
        <v>2193</v>
      </c>
      <c r="E410" s="1463" t="s">
        <v>2769</v>
      </c>
      <c r="F410" s="2256">
        <v>911401556145</v>
      </c>
      <c r="G410" s="252">
        <v>8721103306456</v>
      </c>
      <c r="H410" s="48" t="s">
        <v>2629</v>
      </c>
      <c r="I410" s="253" t="s">
        <v>2653</v>
      </c>
      <c r="J410" s="347">
        <v>155</v>
      </c>
      <c r="K410" s="1075">
        <v>30000</v>
      </c>
      <c r="L410" s="340">
        <v>4000</v>
      </c>
      <c r="M410" s="338">
        <v>100000</v>
      </c>
      <c r="N410" s="341">
        <v>5</v>
      </c>
      <c r="O410" s="347"/>
      <c r="P410" s="642">
        <v>8500</v>
      </c>
      <c r="Q410" s="508"/>
      <c r="R410" s="1710" t="s">
        <v>48</v>
      </c>
      <c r="S410" s="347" t="s">
        <v>739</v>
      </c>
      <c r="T410" s="347" t="s">
        <v>3102</v>
      </c>
      <c r="U410" s="347"/>
      <c r="V410" s="347" t="s">
        <v>121</v>
      </c>
      <c r="W410" s="341" t="s">
        <v>3040</v>
      </c>
      <c r="X410" s="341">
        <v>193</v>
      </c>
      <c r="Y410" s="340">
        <v>430</v>
      </c>
      <c r="Z410" s="340">
        <v>430</v>
      </c>
      <c r="AA410" s="340">
        <v>95</v>
      </c>
      <c r="AB410" s="347" t="s">
        <v>113</v>
      </c>
      <c r="AC410" s="341" t="s">
        <v>3079</v>
      </c>
      <c r="AD410" s="340"/>
      <c r="AE410" s="2567">
        <v>872110330645600</v>
      </c>
      <c r="AF410" s="340">
        <v>1</v>
      </c>
      <c r="AG410" s="340" t="s">
        <v>113</v>
      </c>
      <c r="AH410" s="2785">
        <v>4</v>
      </c>
    </row>
    <row r="411" spans="3:34">
      <c r="C411" s="2401" t="s">
        <v>2766</v>
      </c>
      <c r="D411" s="557" t="s">
        <v>2193</v>
      </c>
      <c r="E411" s="1463" t="s">
        <v>2769</v>
      </c>
      <c r="F411" s="2256">
        <v>911401556245</v>
      </c>
      <c r="G411" s="252">
        <v>8721103306449</v>
      </c>
      <c r="H411" s="48" t="s">
        <v>2642</v>
      </c>
      <c r="I411" s="253" t="s">
        <v>3095</v>
      </c>
      <c r="J411" s="347">
        <v>155</v>
      </c>
      <c r="K411" s="1075">
        <v>30000</v>
      </c>
      <c r="L411" s="340">
        <v>4000</v>
      </c>
      <c r="M411" s="338">
        <v>100000</v>
      </c>
      <c r="N411" s="341">
        <v>5</v>
      </c>
      <c r="O411" s="347"/>
      <c r="P411" s="642">
        <v>8500</v>
      </c>
      <c r="Q411" s="508"/>
      <c r="R411" s="1710" t="s">
        <v>48</v>
      </c>
      <c r="S411" s="347" t="s">
        <v>739</v>
      </c>
      <c r="T411" s="347" t="s">
        <v>3102</v>
      </c>
      <c r="U411" s="347"/>
      <c r="V411" s="347" t="s">
        <v>121</v>
      </c>
      <c r="W411" s="341" t="s">
        <v>3040</v>
      </c>
      <c r="X411" s="341">
        <v>193</v>
      </c>
      <c r="Y411" s="340">
        <v>430</v>
      </c>
      <c r="Z411" s="340">
        <v>430</v>
      </c>
      <c r="AA411" s="340">
        <v>95</v>
      </c>
      <c r="AB411" s="347" t="s">
        <v>113</v>
      </c>
      <c r="AC411" s="341" t="s">
        <v>3079</v>
      </c>
      <c r="AD411" s="340"/>
      <c r="AE411" s="2567">
        <v>872110330644900</v>
      </c>
      <c r="AF411" s="340">
        <v>1</v>
      </c>
      <c r="AG411" s="340" t="s">
        <v>113</v>
      </c>
      <c r="AH411" s="2785">
        <v>4</v>
      </c>
    </row>
    <row r="412" spans="3:34">
      <c r="C412" s="2401" t="s">
        <v>2766</v>
      </c>
      <c r="D412" s="557" t="s">
        <v>2193</v>
      </c>
      <c r="E412" s="1463" t="s">
        <v>2769</v>
      </c>
      <c r="F412" s="2256">
        <v>911401556345</v>
      </c>
      <c r="G412" s="252">
        <v>8721103306470</v>
      </c>
      <c r="H412" s="48" t="s">
        <v>2636</v>
      </c>
      <c r="I412" s="253" t="s">
        <v>2653</v>
      </c>
      <c r="J412" s="347">
        <v>184</v>
      </c>
      <c r="K412" s="1075">
        <v>35000</v>
      </c>
      <c r="L412" s="340">
        <v>4000</v>
      </c>
      <c r="M412" s="338">
        <v>100000</v>
      </c>
      <c r="N412" s="341">
        <v>5</v>
      </c>
      <c r="O412" s="347"/>
      <c r="P412" s="642">
        <v>9000</v>
      </c>
      <c r="Q412" s="508"/>
      <c r="R412" s="1710" t="s">
        <v>48</v>
      </c>
      <c r="S412" s="347" t="s">
        <v>739</v>
      </c>
      <c r="T412" s="347" t="s">
        <v>3097</v>
      </c>
      <c r="U412" s="347"/>
      <c r="V412" s="347" t="s">
        <v>121</v>
      </c>
      <c r="W412" s="341" t="s">
        <v>3040</v>
      </c>
      <c r="X412" s="341">
        <v>190</v>
      </c>
      <c r="Y412" s="340">
        <v>480</v>
      </c>
      <c r="Z412" s="340">
        <v>480</v>
      </c>
      <c r="AA412" s="340">
        <v>109</v>
      </c>
      <c r="AB412" s="347" t="s">
        <v>113</v>
      </c>
      <c r="AC412" s="341" t="s">
        <v>3079</v>
      </c>
      <c r="AD412" s="340"/>
      <c r="AE412" s="2567">
        <v>872110330647000</v>
      </c>
      <c r="AF412" s="340">
        <v>1</v>
      </c>
      <c r="AG412" s="340" t="s">
        <v>113</v>
      </c>
      <c r="AH412" s="2785">
        <v>4</v>
      </c>
    </row>
    <row r="413" spans="3:34">
      <c r="C413" s="2401" t="s">
        <v>2766</v>
      </c>
      <c r="D413" s="557" t="s">
        <v>2193</v>
      </c>
      <c r="E413" s="1463" t="s">
        <v>2769</v>
      </c>
      <c r="F413" s="2256">
        <v>911401556645</v>
      </c>
      <c r="G413" s="252">
        <v>8721103306463</v>
      </c>
      <c r="H413" s="48" t="s">
        <v>2640</v>
      </c>
      <c r="I413" s="253" t="s">
        <v>3095</v>
      </c>
      <c r="J413" s="347">
        <v>184</v>
      </c>
      <c r="K413" s="1075">
        <v>35000</v>
      </c>
      <c r="L413" s="340">
        <v>4000</v>
      </c>
      <c r="M413" s="338">
        <v>100000</v>
      </c>
      <c r="N413" s="341">
        <v>5</v>
      </c>
      <c r="O413" s="347"/>
      <c r="P413" s="642">
        <v>9000</v>
      </c>
      <c r="Q413" s="508"/>
      <c r="R413" s="1710" t="s">
        <v>48</v>
      </c>
      <c r="S413" s="347" t="s">
        <v>739</v>
      </c>
      <c r="T413" s="347" t="s">
        <v>3097</v>
      </c>
      <c r="U413" s="347"/>
      <c r="V413" s="347" t="s">
        <v>121</v>
      </c>
      <c r="W413" s="341" t="s">
        <v>3040</v>
      </c>
      <c r="X413" s="341">
        <v>190</v>
      </c>
      <c r="Y413" s="340">
        <v>480</v>
      </c>
      <c r="Z413" s="340">
        <v>480</v>
      </c>
      <c r="AA413" s="340">
        <v>109</v>
      </c>
      <c r="AB413" s="347" t="s">
        <v>113</v>
      </c>
      <c r="AC413" s="341" t="s">
        <v>3079</v>
      </c>
      <c r="AD413" s="340"/>
      <c r="AE413" s="2567">
        <v>872110330646300</v>
      </c>
      <c r="AF413" s="340">
        <v>1</v>
      </c>
      <c r="AG413" s="340" t="s">
        <v>113</v>
      </c>
      <c r="AH413" s="2785">
        <v>4</v>
      </c>
    </row>
    <row r="414" spans="3:34">
      <c r="C414" s="2401" t="s">
        <v>2766</v>
      </c>
      <c r="D414" s="557" t="s">
        <v>2193</v>
      </c>
      <c r="E414" s="1463" t="s">
        <v>2769</v>
      </c>
      <c r="F414" s="2256">
        <v>911401556945</v>
      </c>
      <c r="G414" s="252">
        <v>8721103306494</v>
      </c>
      <c r="H414" s="48" t="s">
        <v>2632</v>
      </c>
      <c r="I414" s="253" t="s">
        <v>2653</v>
      </c>
      <c r="J414" s="347">
        <v>210</v>
      </c>
      <c r="K414" s="1075">
        <v>40000</v>
      </c>
      <c r="L414" s="340">
        <v>4000</v>
      </c>
      <c r="M414" s="338">
        <v>100000</v>
      </c>
      <c r="N414" s="341">
        <v>5</v>
      </c>
      <c r="O414" s="347"/>
      <c r="P414" s="642">
        <v>9500</v>
      </c>
      <c r="Q414" s="508"/>
      <c r="R414" s="1710" t="s">
        <v>48</v>
      </c>
      <c r="S414" s="347" t="s">
        <v>739</v>
      </c>
      <c r="T414" s="347" t="s">
        <v>3098</v>
      </c>
      <c r="U414" s="347"/>
      <c r="V414" s="347" t="s">
        <v>121</v>
      </c>
      <c r="W414" s="341" t="s">
        <v>3040</v>
      </c>
      <c r="X414" s="341">
        <v>190</v>
      </c>
      <c r="Y414" s="340">
        <v>480</v>
      </c>
      <c r="Z414" s="340">
        <v>480</v>
      </c>
      <c r="AA414" s="340">
        <v>109</v>
      </c>
      <c r="AB414" s="347" t="s">
        <v>113</v>
      </c>
      <c r="AC414" s="341" t="s">
        <v>3079</v>
      </c>
      <c r="AD414" s="340"/>
      <c r="AE414" s="2567">
        <v>872110330649400</v>
      </c>
      <c r="AF414" s="340">
        <v>1</v>
      </c>
      <c r="AG414" s="340" t="s">
        <v>113</v>
      </c>
      <c r="AH414" s="2785">
        <v>4</v>
      </c>
    </row>
    <row r="415" spans="3:34">
      <c r="C415" s="2395" t="s">
        <v>2766</v>
      </c>
      <c r="D415" s="834" t="s">
        <v>2193</v>
      </c>
      <c r="E415" s="1483" t="s">
        <v>2769</v>
      </c>
      <c r="F415" s="2257">
        <v>911401557245</v>
      </c>
      <c r="G415" s="948">
        <v>8721103306487</v>
      </c>
      <c r="H415" s="1071" t="s">
        <v>2634</v>
      </c>
      <c r="I415" s="255" t="s">
        <v>3095</v>
      </c>
      <c r="J415" s="432">
        <v>210</v>
      </c>
      <c r="K415" s="1077">
        <v>40000</v>
      </c>
      <c r="L415" s="428">
        <v>4000</v>
      </c>
      <c r="M415" s="429">
        <v>100000</v>
      </c>
      <c r="N415" s="456">
        <v>5</v>
      </c>
      <c r="O415" s="432"/>
      <c r="P415" s="640">
        <v>9500</v>
      </c>
      <c r="Q415" s="508"/>
      <c r="R415" s="1717" t="s">
        <v>48</v>
      </c>
      <c r="S415" s="432" t="s">
        <v>739</v>
      </c>
      <c r="T415" s="432" t="s">
        <v>3098</v>
      </c>
      <c r="U415" s="432"/>
      <c r="V415" s="432" t="s">
        <v>121</v>
      </c>
      <c r="W415" s="456" t="s">
        <v>3040</v>
      </c>
      <c r="X415" s="456">
        <v>190</v>
      </c>
      <c r="Y415" s="428">
        <v>480</v>
      </c>
      <c r="Z415" s="428">
        <v>480</v>
      </c>
      <c r="AA415" s="428">
        <v>109</v>
      </c>
      <c r="AB415" s="432" t="s">
        <v>113</v>
      </c>
      <c r="AC415" s="456" t="s">
        <v>3079</v>
      </c>
      <c r="AD415" s="428"/>
      <c r="AE415" s="2568">
        <v>872110330648700</v>
      </c>
      <c r="AF415" s="428">
        <v>1</v>
      </c>
      <c r="AG415" s="428" t="s">
        <v>113</v>
      </c>
      <c r="AH415" s="2786">
        <v>4</v>
      </c>
    </row>
    <row r="416" spans="3:34">
      <c r="C416" s="2471" t="s">
        <v>2766</v>
      </c>
      <c r="D416" s="832" t="s">
        <v>2193</v>
      </c>
      <c r="E416" s="1490" t="s">
        <v>2769</v>
      </c>
      <c r="F416" s="2264">
        <v>911401553445</v>
      </c>
      <c r="G416" s="254">
        <v>8721103306517</v>
      </c>
      <c r="H416" s="130" t="s">
        <v>2651</v>
      </c>
      <c r="I416" s="256" t="s">
        <v>2654</v>
      </c>
      <c r="J416" s="433">
        <v>55</v>
      </c>
      <c r="K416" s="1090">
        <v>10000</v>
      </c>
      <c r="L416" s="364">
        <v>4000</v>
      </c>
      <c r="M416" s="388">
        <v>100000</v>
      </c>
      <c r="N416" s="342">
        <v>5</v>
      </c>
      <c r="O416" s="433"/>
      <c r="P416" s="642">
        <v>6600</v>
      </c>
      <c r="Q416" s="508"/>
      <c r="R416" s="1713" t="s">
        <v>48</v>
      </c>
      <c r="S416" s="433" t="s">
        <v>739</v>
      </c>
      <c r="T416" s="433" t="s">
        <v>3099</v>
      </c>
      <c r="U416" s="433"/>
      <c r="V416" s="433" t="s">
        <v>121</v>
      </c>
      <c r="W416" s="342" t="s">
        <v>198</v>
      </c>
      <c r="X416" s="342">
        <v>181</v>
      </c>
      <c r="Y416" s="364">
        <v>350</v>
      </c>
      <c r="Z416" s="364">
        <v>350</v>
      </c>
      <c r="AA416" s="364">
        <v>95</v>
      </c>
      <c r="AB416" s="433" t="s">
        <v>133</v>
      </c>
      <c r="AC416" s="342" t="s">
        <v>3079</v>
      </c>
      <c r="AD416" s="364"/>
      <c r="AE416" s="2569">
        <v>872110330651700</v>
      </c>
      <c r="AF416" s="364">
        <v>1</v>
      </c>
      <c r="AG416" s="364" t="s">
        <v>113</v>
      </c>
      <c r="AH416" s="2778">
        <v>4</v>
      </c>
    </row>
    <row r="417" spans="3:34">
      <c r="C417" s="2401" t="s">
        <v>2766</v>
      </c>
      <c r="D417" s="557" t="s">
        <v>2193</v>
      </c>
      <c r="E417" s="1463" t="s">
        <v>2769</v>
      </c>
      <c r="F417" s="2256">
        <v>911401553745</v>
      </c>
      <c r="G417" s="252">
        <v>8721103306500</v>
      </c>
      <c r="H417" s="48" t="s">
        <v>2643</v>
      </c>
      <c r="I417" s="253" t="s">
        <v>3096</v>
      </c>
      <c r="J417" s="347">
        <v>55</v>
      </c>
      <c r="K417" s="1075">
        <v>10000</v>
      </c>
      <c r="L417" s="340">
        <v>4000</v>
      </c>
      <c r="M417" s="338">
        <v>100000</v>
      </c>
      <c r="N417" s="341">
        <v>5</v>
      </c>
      <c r="O417" s="347"/>
      <c r="P417" s="642">
        <v>6600</v>
      </c>
      <c r="Q417" s="508"/>
      <c r="R417" s="1710" t="s">
        <v>48</v>
      </c>
      <c r="S417" s="347" t="s">
        <v>739</v>
      </c>
      <c r="T417" s="347" t="s">
        <v>3099</v>
      </c>
      <c r="U417" s="347"/>
      <c r="V417" s="347" t="s">
        <v>121</v>
      </c>
      <c r="W417" s="341" t="s">
        <v>198</v>
      </c>
      <c r="X417" s="341">
        <v>181</v>
      </c>
      <c r="Y417" s="340">
        <v>350</v>
      </c>
      <c r="Z417" s="340">
        <v>350</v>
      </c>
      <c r="AA417" s="340">
        <v>95</v>
      </c>
      <c r="AB417" s="347" t="s">
        <v>133</v>
      </c>
      <c r="AC417" s="341" t="s">
        <v>3079</v>
      </c>
      <c r="AD417" s="340"/>
      <c r="AE417" s="2567">
        <v>872110330650000</v>
      </c>
      <c r="AF417" s="340">
        <v>1</v>
      </c>
      <c r="AG417" s="340" t="s">
        <v>113</v>
      </c>
      <c r="AH417" s="2785">
        <v>4</v>
      </c>
    </row>
    <row r="418" spans="3:34">
      <c r="C418" s="2401" t="s">
        <v>2766</v>
      </c>
      <c r="D418" s="557" t="s">
        <v>2193</v>
      </c>
      <c r="E418" s="1463" t="s">
        <v>2769</v>
      </c>
      <c r="F418" s="2256">
        <v>911401554045</v>
      </c>
      <c r="G418" s="252">
        <v>8721103306531</v>
      </c>
      <c r="H418" s="48" t="s">
        <v>2649</v>
      </c>
      <c r="I418" s="253" t="s">
        <v>2654</v>
      </c>
      <c r="J418" s="347">
        <v>82</v>
      </c>
      <c r="K418" s="1075">
        <v>15000</v>
      </c>
      <c r="L418" s="340">
        <v>4000</v>
      </c>
      <c r="M418" s="338">
        <v>100000</v>
      </c>
      <c r="N418" s="341">
        <v>5</v>
      </c>
      <c r="O418" s="347"/>
      <c r="P418" s="642">
        <v>7350</v>
      </c>
      <c r="Q418" s="508"/>
      <c r="R418" s="1710" t="s">
        <v>48</v>
      </c>
      <c r="S418" s="347" t="s">
        <v>739</v>
      </c>
      <c r="T418" s="347" t="s">
        <v>3100</v>
      </c>
      <c r="U418" s="347"/>
      <c r="V418" s="347" t="s">
        <v>121</v>
      </c>
      <c r="W418" s="341" t="s">
        <v>198</v>
      </c>
      <c r="X418" s="341">
        <v>182</v>
      </c>
      <c r="Y418" s="340">
        <v>350</v>
      </c>
      <c r="Z418" s="340">
        <v>350</v>
      </c>
      <c r="AA418" s="340">
        <v>95</v>
      </c>
      <c r="AB418" s="347" t="s">
        <v>133</v>
      </c>
      <c r="AC418" s="341" t="s">
        <v>3079</v>
      </c>
      <c r="AD418" s="340"/>
      <c r="AE418" s="2567">
        <v>872110330653100</v>
      </c>
      <c r="AF418" s="340">
        <v>1</v>
      </c>
      <c r="AG418" s="340" t="s">
        <v>113</v>
      </c>
      <c r="AH418" s="2785">
        <v>4</v>
      </c>
    </row>
    <row r="419" spans="3:34">
      <c r="C419" s="2401" t="s">
        <v>2766</v>
      </c>
      <c r="D419" s="557" t="s">
        <v>2193</v>
      </c>
      <c r="E419" s="1463" t="s">
        <v>2769</v>
      </c>
      <c r="F419" s="2256">
        <v>911401554345</v>
      </c>
      <c r="G419" s="252">
        <v>8721103306524</v>
      </c>
      <c r="H419" s="48" t="s">
        <v>2648</v>
      </c>
      <c r="I419" s="253" t="s">
        <v>3096</v>
      </c>
      <c r="J419" s="347">
        <v>82</v>
      </c>
      <c r="K419" s="1075">
        <v>15000</v>
      </c>
      <c r="L419" s="340">
        <v>4000</v>
      </c>
      <c r="M419" s="338">
        <v>100000</v>
      </c>
      <c r="N419" s="341">
        <v>5</v>
      </c>
      <c r="O419" s="347"/>
      <c r="P419" s="642">
        <v>7350</v>
      </c>
      <c r="Q419" s="508"/>
      <c r="R419" s="1710" t="s">
        <v>48</v>
      </c>
      <c r="S419" s="347" t="s">
        <v>739</v>
      </c>
      <c r="T419" s="347" t="s">
        <v>3100</v>
      </c>
      <c r="U419" s="347"/>
      <c r="V419" s="347" t="s">
        <v>121</v>
      </c>
      <c r="W419" s="341" t="s">
        <v>198</v>
      </c>
      <c r="X419" s="341">
        <v>182</v>
      </c>
      <c r="Y419" s="340">
        <v>350</v>
      </c>
      <c r="Z419" s="340">
        <v>350</v>
      </c>
      <c r="AA419" s="340">
        <v>95</v>
      </c>
      <c r="AB419" s="347" t="s">
        <v>133</v>
      </c>
      <c r="AC419" s="341" t="s">
        <v>3079</v>
      </c>
      <c r="AD419" s="340"/>
      <c r="AE419" s="2567">
        <v>872110330652400</v>
      </c>
      <c r="AF419" s="340">
        <v>1</v>
      </c>
      <c r="AG419" s="340" t="s">
        <v>113</v>
      </c>
      <c r="AH419" s="2785">
        <v>4</v>
      </c>
    </row>
    <row r="420" spans="3:34">
      <c r="C420" s="2401" t="s">
        <v>2766</v>
      </c>
      <c r="D420" s="557" t="s">
        <v>2193</v>
      </c>
      <c r="E420" s="1463" t="s">
        <v>2769</v>
      </c>
      <c r="F420" s="2256">
        <v>911401554645</v>
      </c>
      <c r="G420" s="252">
        <v>8721103306555</v>
      </c>
      <c r="H420" s="48" t="s">
        <v>2652</v>
      </c>
      <c r="I420" s="253" t="s">
        <v>2654</v>
      </c>
      <c r="J420" s="347">
        <v>110</v>
      </c>
      <c r="K420" s="1075">
        <v>20000</v>
      </c>
      <c r="L420" s="340">
        <v>4000</v>
      </c>
      <c r="M420" s="338">
        <v>100000</v>
      </c>
      <c r="N420" s="341">
        <v>5</v>
      </c>
      <c r="O420" s="347"/>
      <c r="P420" s="642">
        <v>8100</v>
      </c>
      <c r="Q420" s="508"/>
      <c r="R420" s="1710" t="s">
        <v>48</v>
      </c>
      <c r="S420" s="347" t="s">
        <v>739</v>
      </c>
      <c r="T420" s="347" t="s">
        <v>3101</v>
      </c>
      <c r="U420" s="347"/>
      <c r="V420" s="347" t="s">
        <v>121</v>
      </c>
      <c r="W420" s="341" t="s">
        <v>198</v>
      </c>
      <c r="X420" s="341">
        <v>181</v>
      </c>
      <c r="Y420" s="340">
        <v>350</v>
      </c>
      <c r="Z420" s="340">
        <v>350</v>
      </c>
      <c r="AA420" s="340">
        <v>95</v>
      </c>
      <c r="AB420" s="347" t="s">
        <v>133</v>
      </c>
      <c r="AC420" s="341" t="s">
        <v>3079</v>
      </c>
      <c r="AD420" s="340"/>
      <c r="AE420" s="2567">
        <v>872110330655500</v>
      </c>
      <c r="AF420" s="340">
        <v>1</v>
      </c>
      <c r="AG420" s="340" t="s">
        <v>113</v>
      </c>
      <c r="AH420" s="2785">
        <v>4</v>
      </c>
    </row>
    <row r="421" spans="3:34">
      <c r="C421" s="2401" t="s">
        <v>2766</v>
      </c>
      <c r="D421" s="557" t="s">
        <v>2193</v>
      </c>
      <c r="E421" s="1463" t="s">
        <v>2769</v>
      </c>
      <c r="F421" s="2256">
        <v>911401554945</v>
      </c>
      <c r="G421" s="252">
        <v>8721103306548</v>
      </c>
      <c r="H421" s="48" t="s">
        <v>2633</v>
      </c>
      <c r="I421" s="253" t="s">
        <v>3096</v>
      </c>
      <c r="J421" s="347">
        <v>110</v>
      </c>
      <c r="K421" s="1075">
        <v>20000</v>
      </c>
      <c r="L421" s="340">
        <v>4000</v>
      </c>
      <c r="M421" s="338">
        <v>100000</v>
      </c>
      <c r="N421" s="341">
        <v>5</v>
      </c>
      <c r="O421" s="347"/>
      <c r="P421" s="642">
        <v>8100</v>
      </c>
      <c r="Q421" s="508"/>
      <c r="R421" s="1710" t="s">
        <v>48</v>
      </c>
      <c r="S421" s="347" t="s">
        <v>739</v>
      </c>
      <c r="T421" s="347" t="s">
        <v>3101</v>
      </c>
      <c r="U421" s="347"/>
      <c r="V421" s="347" t="s">
        <v>121</v>
      </c>
      <c r="W421" s="341" t="s">
        <v>198</v>
      </c>
      <c r="X421" s="341">
        <v>181</v>
      </c>
      <c r="Y421" s="340">
        <v>350</v>
      </c>
      <c r="Z421" s="340">
        <v>350</v>
      </c>
      <c r="AA421" s="340">
        <v>95</v>
      </c>
      <c r="AB421" s="347" t="s">
        <v>133</v>
      </c>
      <c r="AC421" s="341" t="s">
        <v>3079</v>
      </c>
      <c r="AD421" s="340"/>
      <c r="AE421" s="2567">
        <v>872110330654800</v>
      </c>
      <c r="AF421" s="340">
        <v>1</v>
      </c>
      <c r="AG421" s="340" t="s">
        <v>113</v>
      </c>
      <c r="AH421" s="2785">
        <v>4</v>
      </c>
    </row>
    <row r="422" spans="3:34">
      <c r="C422" s="2401" t="s">
        <v>2766</v>
      </c>
      <c r="D422" s="557" t="s">
        <v>2193</v>
      </c>
      <c r="E422" s="1463" t="s">
        <v>2769</v>
      </c>
      <c r="F422" s="2256">
        <v>911401555245</v>
      </c>
      <c r="G422" s="252">
        <v>8721103306579</v>
      </c>
      <c r="H422" s="48" t="s">
        <v>2628</v>
      </c>
      <c r="I422" s="253" t="s">
        <v>2654</v>
      </c>
      <c r="J422" s="347">
        <v>137</v>
      </c>
      <c r="K422" s="1075">
        <v>25000</v>
      </c>
      <c r="L422" s="340">
        <v>4000</v>
      </c>
      <c r="M422" s="338">
        <v>100000</v>
      </c>
      <c r="N422" s="341">
        <v>5</v>
      </c>
      <c r="O422" s="347"/>
      <c r="P422" s="642">
        <v>8850</v>
      </c>
      <c r="Q422" s="508"/>
      <c r="R422" s="1710" t="s">
        <v>48</v>
      </c>
      <c r="S422" s="347" t="s">
        <v>739</v>
      </c>
      <c r="T422" s="347" t="s">
        <v>3101</v>
      </c>
      <c r="U422" s="347"/>
      <c r="V422" s="347" t="s">
        <v>121</v>
      </c>
      <c r="W422" s="341" t="s">
        <v>198</v>
      </c>
      <c r="X422" s="341">
        <v>182</v>
      </c>
      <c r="Y422" s="340">
        <v>430</v>
      </c>
      <c r="Z422" s="340">
        <v>430</v>
      </c>
      <c r="AA422" s="340">
        <v>95</v>
      </c>
      <c r="AB422" s="347" t="s">
        <v>133</v>
      </c>
      <c r="AC422" s="341" t="s">
        <v>3079</v>
      </c>
      <c r="AD422" s="340"/>
      <c r="AE422" s="2567">
        <v>872110330657900</v>
      </c>
      <c r="AF422" s="340">
        <v>1</v>
      </c>
      <c r="AG422" s="340" t="s">
        <v>113</v>
      </c>
      <c r="AH422" s="2785">
        <v>4</v>
      </c>
    </row>
    <row r="423" spans="3:34">
      <c r="C423" s="2401" t="s">
        <v>2766</v>
      </c>
      <c r="D423" s="557" t="s">
        <v>2193</v>
      </c>
      <c r="E423" s="1463" t="s">
        <v>2769</v>
      </c>
      <c r="F423" s="2256">
        <v>911401555545</v>
      </c>
      <c r="G423" s="252">
        <v>8721103306562</v>
      </c>
      <c r="H423" s="48" t="s">
        <v>2635</v>
      </c>
      <c r="I423" s="253" t="s">
        <v>3096</v>
      </c>
      <c r="J423" s="347">
        <v>137</v>
      </c>
      <c r="K423" s="1075">
        <v>25000</v>
      </c>
      <c r="L423" s="340">
        <v>4000</v>
      </c>
      <c r="M423" s="338">
        <v>100000</v>
      </c>
      <c r="N423" s="341">
        <v>5</v>
      </c>
      <c r="O423" s="347"/>
      <c r="P423" s="642">
        <v>8850</v>
      </c>
      <c r="Q423" s="508"/>
      <c r="R423" s="1710" t="s">
        <v>48</v>
      </c>
      <c r="S423" s="347" t="s">
        <v>739</v>
      </c>
      <c r="T423" s="347" t="s">
        <v>3101</v>
      </c>
      <c r="U423" s="347"/>
      <c r="V423" s="347" t="s">
        <v>121</v>
      </c>
      <c r="W423" s="341" t="s">
        <v>198</v>
      </c>
      <c r="X423" s="341">
        <v>182</v>
      </c>
      <c r="Y423" s="340">
        <v>430</v>
      </c>
      <c r="Z423" s="340">
        <v>430</v>
      </c>
      <c r="AA423" s="340">
        <v>95</v>
      </c>
      <c r="AB423" s="347" t="s">
        <v>133</v>
      </c>
      <c r="AC423" s="341" t="s">
        <v>3079</v>
      </c>
      <c r="AD423" s="340"/>
      <c r="AE423" s="2567">
        <v>872110330656200</v>
      </c>
      <c r="AF423" s="340">
        <v>1</v>
      </c>
      <c r="AG423" s="340" t="s">
        <v>113</v>
      </c>
      <c r="AH423" s="2785">
        <v>4</v>
      </c>
    </row>
    <row r="424" spans="3:34">
      <c r="C424" s="2401" t="s">
        <v>2766</v>
      </c>
      <c r="D424" s="557" t="s">
        <v>2193</v>
      </c>
      <c r="E424" s="1463" t="s">
        <v>2769</v>
      </c>
      <c r="F424" s="2256">
        <v>911401555745</v>
      </c>
      <c r="G424" s="252">
        <v>8721103306746</v>
      </c>
      <c r="H424" s="48" t="s">
        <v>2647</v>
      </c>
      <c r="I424" s="253" t="s">
        <v>2654</v>
      </c>
      <c r="J424" s="347">
        <v>153</v>
      </c>
      <c r="K424" s="1075">
        <v>28000</v>
      </c>
      <c r="L424" s="340">
        <v>4000</v>
      </c>
      <c r="M424" s="338">
        <v>100000</v>
      </c>
      <c r="N424" s="341">
        <v>5</v>
      </c>
      <c r="O424" s="347"/>
      <c r="P424" s="642">
        <v>9300</v>
      </c>
      <c r="Q424" s="508"/>
      <c r="R424" s="1710" t="s">
        <v>48</v>
      </c>
      <c r="S424" s="347" t="s">
        <v>739</v>
      </c>
      <c r="T424" s="347" t="s">
        <v>3102</v>
      </c>
      <c r="U424" s="347"/>
      <c r="V424" s="347" t="s">
        <v>121</v>
      </c>
      <c r="W424" s="341" t="s">
        <v>198</v>
      </c>
      <c r="X424" s="341">
        <v>183</v>
      </c>
      <c r="Y424" s="340">
        <v>430</v>
      </c>
      <c r="Z424" s="340">
        <v>430</v>
      </c>
      <c r="AA424" s="340">
        <v>95</v>
      </c>
      <c r="AB424" s="347" t="s">
        <v>133</v>
      </c>
      <c r="AC424" s="341" t="s">
        <v>3079</v>
      </c>
      <c r="AD424" s="340"/>
      <c r="AE424" s="2567">
        <v>872110330674600</v>
      </c>
      <c r="AF424" s="340">
        <v>1</v>
      </c>
      <c r="AG424" s="340" t="s">
        <v>113</v>
      </c>
      <c r="AH424" s="2785">
        <v>4</v>
      </c>
    </row>
    <row r="425" spans="3:34">
      <c r="C425" s="2401" t="s">
        <v>2766</v>
      </c>
      <c r="D425" s="557" t="s">
        <v>2193</v>
      </c>
      <c r="E425" s="1463" t="s">
        <v>2769</v>
      </c>
      <c r="F425" s="2256">
        <v>911401555945</v>
      </c>
      <c r="G425" s="252">
        <v>8721103306753</v>
      </c>
      <c r="H425" s="48" t="s">
        <v>2637</v>
      </c>
      <c r="I425" s="253" t="s">
        <v>3096</v>
      </c>
      <c r="J425" s="347">
        <v>153</v>
      </c>
      <c r="K425" s="1075">
        <v>28000</v>
      </c>
      <c r="L425" s="340">
        <v>4000</v>
      </c>
      <c r="M425" s="338">
        <v>100000</v>
      </c>
      <c r="N425" s="341">
        <v>5</v>
      </c>
      <c r="O425" s="347"/>
      <c r="P425" s="642">
        <v>9300</v>
      </c>
      <c r="Q425" s="508"/>
      <c r="R425" s="1710" t="s">
        <v>48</v>
      </c>
      <c r="S425" s="347" t="s">
        <v>739</v>
      </c>
      <c r="T425" s="347" t="s">
        <v>3102</v>
      </c>
      <c r="U425" s="347"/>
      <c r="V425" s="347" t="s">
        <v>121</v>
      </c>
      <c r="W425" s="341" t="s">
        <v>198</v>
      </c>
      <c r="X425" s="341">
        <v>183</v>
      </c>
      <c r="Y425" s="340">
        <v>430</v>
      </c>
      <c r="Z425" s="340">
        <v>430</v>
      </c>
      <c r="AA425" s="340">
        <v>95</v>
      </c>
      <c r="AB425" s="347" t="s">
        <v>133</v>
      </c>
      <c r="AC425" s="341" t="s">
        <v>3079</v>
      </c>
      <c r="AD425" s="340"/>
      <c r="AE425" s="2567">
        <v>872110330675300</v>
      </c>
      <c r="AF425" s="340">
        <v>1</v>
      </c>
      <c r="AG425" s="340" t="s">
        <v>113</v>
      </c>
      <c r="AH425" s="2785">
        <v>4</v>
      </c>
    </row>
    <row r="426" spans="3:34">
      <c r="C426" s="2401" t="s">
        <v>2766</v>
      </c>
      <c r="D426" s="557" t="s">
        <v>2193</v>
      </c>
      <c r="E426" s="1463" t="s">
        <v>2769</v>
      </c>
      <c r="F426" s="2256">
        <v>911401556445</v>
      </c>
      <c r="G426" s="252">
        <v>8721103306593</v>
      </c>
      <c r="H426" s="48" t="s">
        <v>2644</v>
      </c>
      <c r="I426" s="253" t="s">
        <v>2654</v>
      </c>
      <c r="J426" s="347">
        <v>196</v>
      </c>
      <c r="K426" s="1075">
        <v>35000</v>
      </c>
      <c r="L426" s="340">
        <v>4000</v>
      </c>
      <c r="M426" s="338">
        <v>100000</v>
      </c>
      <c r="N426" s="341">
        <v>5</v>
      </c>
      <c r="O426" s="347"/>
      <c r="P426" s="642">
        <v>11000</v>
      </c>
      <c r="Q426" s="508"/>
      <c r="R426" s="1710" t="s">
        <v>48</v>
      </c>
      <c r="S426" s="347" t="s">
        <v>739</v>
      </c>
      <c r="T426" s="347" t="s">
        <v>3097</v>
      </c>
      <c r="U426" s="347"/>
      <c r="V426" s="347" t="s">
        <v>121</v>
      </c>
      <c r="W426" s="341" t="s">
        <v>198</v>
      </c>
      <c r="X426" s="341">
        <v>178</v>
      </c>
      <c r="Y426" s="340">
        <v>480</v>
      </c>
      <c r="Z426" s="340">
        <v>480</v>
      </c>
      <c r="AA426" s="340">
        <v>109</v>
      </c>
      <c r="AB426" s="347" t="s">
        <v>133</v>
      </c>
      <c r="AC426" s="341" t="s">
        <v>3079</v>
      </c>
      <c r="AD426" s="340"/>
      <c r="AE426" s="2567">
        <v>872110330659300</v>
      </c>
      <c r="AF426" s="340">
        <v>1</v>
      </c>
      <c r="AG426" s="340" t="s">
        <v>113</v>
      </c>
      <c r="AH426" s="2785">
        <v>4</v>
      </c>
    </row>
    <row r="427" spans="3:34">
      <c r="C427" s="2401" t="s">
        <v>2766</v>
      </c>
      <c r="D427" s="557" t="s">
        <v>2193</v>
      </c>
      <c r="E427" s="1463" t="s">
        <v>2769</v>
      </c>
      <c r="F427" s="2256">
        <v>911401556745</v>
      </c>
      <c r="G427" s="252">
        <v>8721103306586</v>
      </c>
      <c r="H427" s="48" t="s">
        <v>2641</v>
      </c>
      <c r="I427" s="253" t="s">
        <v>3096</v>
      </c>
      <c r="J427" s="347">
        <v>196</v>
      </c>
      <c r="K427" s="1075">
        <v>35000</v>
      </c>
      <c r="L427" s="340">
        <v>4000</v>
      </c>
      <c r="M427" s="338">
        <v>100000</v>
      </c>
      <c r="N427" s="341">
        <v>5</v>
      </c>
      <c r="O427" s="347"/>
      <c r="P427" s="642">
        <v>11000</v>
      </c>
      <c r="Q427" s="508"/>
      <c r="R427" s="1710" t="s">
        <v>48</v>
      </c>
      <c r="S427" s="347" t="s">
        <v>739</v>
      </c>
      <c r="T427" s="347" t="s">
        <v>3097</v>
      </c>
      <c r="U427" s="347"/>
      <c r="V427" s="347" t="s">
        <v>121</v>
      </c>
      <c r="W427" s="341" t="s">
        <v>198</v>
      </c>
      <c r="X427" s="341">
        <v>178</v>
      </c>
      <c r="Y427" s="340">
        <v>480</v>
      </c>
      <c r="Z427" s="340">
        <v>480</v>
      </c>
      <c r="AA427" s="340">
        <v>109</v>
      </c>
      <c r="AB427" s="347" t="s">
        <v>133</v>
      </c>
      <c r="AC427" s="341" t="s">
        <v>3079</v>
      </c>
      <c r="AD427" s="340"/>
      <c r="AE427" s="2567">
        <v>872110330658600</v>
      </c>
      <c r="AF427" s="340">
        <v>1</v>
      </c>
      <c r="AG427" s="340" t="s">
        <v>113</v>
      </c>
      <c r="AH427" s="2785">
        <v>4</v>
      </c>
    </row>
    <row r="428" spans="3:34">
      <c r="C428" s="2401" t="s">
        <v>2766</v>
      </c>
      <c r="D428" s="557" t="s">
        <v>2193</v>
      </c>
      <c r="E428" s="1463" t="s">
        <v>2769</v>
      </c>
      <c r="F428" s="2256">
        <v>911401557045</v>
      </c>
      <c r="G428" s="252">
        <v>8721103306616</v>
      </c>
      <c r="H428" s="48" t="s">
        <v>2645</v>
      </c>
      <c r="I428" s="253" t="s">
        <v>2654</v>
      </c>
      <c r="J428" s="347">
        <v>222</v>
      </c>
      <c r="K428" s="1075">
        <v>40000</v>
      </c>
      <c r="L428" s="340">
        <v>4000</v>
      </c>
      <c r="M428" s="338">
        <v>100000</v>
      </c>
      <c r="N428" s="341">
        <v>5</v>
      </c>
      <c r="O428" s="347"/>
      <c r="P428" s="642">
        <v>11800</v>
      </c>
      <c r="Q428" s="508"/>
      <c r="R428" s="1710" t="s">
        <v>48</v>
      </c>
      <c r="S428" s="347" t="s">
        <v>739</v>
      </c>
      <c r="T428" s="347" t="s">
        <v>3098</v>
      </c>
      <c r="U428" s="347"/>
      <c r="V428" s="347" t="s">
        <v>121</v>
      </c>
      <c r="W428" s="341" t="s">
        <v>198</v>
      </c>
      <c r="X428" s="341">
        <v>180</v>
      </c>
      <c r="Y428" s="340">
        <v>480</v>
      </c>
      <c r="Z428" s="340">
        <v>480</v>
      </c>
      <c r="AA428" s="340">
        <v>109</v>
      </c>
      <c r="AB428" s="347" t="s">
        <v>133</v>
      </c>
      <c r="AC428" s="341" t="s">
        <v>3079</v>
      </c>
      <c r="AD428" s="340"/>
      <c r="AE428" s="2567">
        <v>872110330661600</v>
      </c>
      <c r="AF428" s="340">
        <v>1</v>
      </c>
      <c r="AG428" s="340" t="s">
        <v>113</v>
      </c>
      <c r="AH428" s="2785">
        <v>4</v>
      </c>
    </row>
    <row r="429" spans="3:34">
      <c r="C429" s="2395" t="s">
        <v>2766</v>
      </c>
      <c r="D429" s="834" t="s">
        <v>2193</v>
      </c>
      <c r="E429" s="1483" t="s">
        <v>2769</v>
      </c>
      <c r="F429" s="2257">
        <v>911401557345</v>
      </c>
      <c r="G429" s="948">
        <v>8721103306609</v>
      </c>
      <c r="H429" s="1071" t="s">
        <v>2638</v>
      </c>
      <c r="I429" s="255" t="s">
        <v>3096</v>
      </c>
      <c r="J429" s="432">
        <v>222</v>
      </c>
      <c r="K429" s="1077">
        <v>40000</v>
      </c>
      <c r="L429" s="428">
        <v>4000</v>
      </c>
      <c r="M429" s="429">
        <v>100000</v>
      </c>
      <c r="N429" s="456">
        <v>5</v>
      </c>
      <c r="O429" s="432"/>
      <c r="P429" s="640">
        <v>11800</v>
      </c>
      <c r="Q429" s="508"/>
      <c r="R429" s="1717" t="s">
        <v>48</v>
      </c>
      <c r="S429" s="432" t="s">
        <v>739</v>
      </c>
      <c r="T429" s="432" t="s">
        <v>3098</v>
      </c>
      <c r="U429" s="432"/>
      <c r="V429" s="432" t="s">
        <v>121</v>
      </c>
      <c r="W429" s="456" t="s">
        <v>198</v>
      </c>
      <c r="X429" s="456">
        <v>180</v>
      </c>
      <c r="Y429" s="428">
        <v>480</v>
      </c>
      <c r="Z429" s="428">
        <v>480</v>
      </c>
      <c r="AA429" s="428">
        <v>109</v>
      </c>
      <c r="AB429" s="432" t="s">
        <v>133</v>
      </c>
      <c r="AC429" s="456" t="s">
        <v>3079</v>
      </c>
      <c r="AD429" s="428"/>
      <c r="AE429" s="2568">
        <v>872110330660900</v>
      </c>
      <c r="AF429" s="428">
        <v>1</v>
      </c>
      <c r="AG429" s="428" t="s">
        <v>113</v>
      </c>
      <c r="AH429" s="2786">
        <v>4</v>
      </c>
    </row>
    <row r="430" spans="3:34">
      <c r="C430" s="2472" t="s">
        <v>2766</v>
      </c>
      <c r="D430" s="890" t="s">
        <v>2193</v>
      </c>
      <c r="E430" s="1464"/>
      <c r="F430" s="2258">
        <v>911401558745</v>
      </c>
      <c r="G430" s="43">
        <v>8721103324139</v>
      </c>
      <c r="H430" s="43" t="s">
        <v>2668</v>
      </c>
      <c r="I430" s="707" t="s">
        <v>2218</v>
      </c>
      <c r="J430" s="443"/>
      <c r="K430" s="1110"/>
      <c r="L430" s="751"/>
      <c r="M430" s="1516"/>
      <c r="N430" s="287">
        <v>5</v>
      </c>
      <c r="O430" s="443"/>
      <c r="P430" s="640">
        <v>1000</v>
      </c>
      <c r="Q430" s="508"/>
      <c r="R430" s="1751"/>
      <c r="S430" s="443"/>
      <c r="T430" s="443"/>
      <c r="U430" s="443"/>
      <c r="V430" s="443"/>
      <c r="W430" s="2039"/>
      <c r="X430" s="2039"/>
      <c r="Y430" s="751">
        <v>50</v>
      </c>
      <c r="Z430" s="751">
        <v>175</v>
      </c>
      <c r="AA430" s="751">
        <v>300</v>
      </c>
      <c r="AB430" s="443"/>
      <c r="AC430" s="1477"/>
      <c r="AD430" s="751"/>
      <c r="AE430" s="287">
        <v>872110332413999</v>
      </c>
      <c r="AF430" s="751">
        <v>1</v>
      </c>
      <c r="AG430" s="751" t="s">
        <v>113</v>
      </c>
      <c r="AH430" s="1532">
        <v>0</v>
      </c>
    </row>
    <row r="431" spans="3:34">
      <c r="C431" s="2471" t="s">
        <v>2766</v>
      </c>
      <c r="D431" s="832" t="s">
        <v>2193</v>
      </c>
      <c r="E431" s="1490" t="s">
        <v>2769</v>
      </c>
      <c r="F431" s="616">
        <v>911401629208</v>
      </c>
      <c r="G431" s="68">
        <v>8719514955660</v>
      </c>
      <c r="H431" s="68" t="s">
        <v>409</v>
      </c>
      <c r="I431" s="49" t="s">
        <v>819</v>
      </c>
      <c r="J431" s="384">
        <v>67</v>
      </c>
      <c r="K431" s="1111">
        <v>10500</v>
      </c>
      <c r="L431" s="322">
        <v>4000</v>
      </c>
      <c r="M431" s="286">
        <v>100000</v>
      </c>
      <c r="N431" s="282">
        <v>5</v>
      </c>
      <c r="O431" s="384"/>
      <c r="P431" s="1319">
        <v>4200</v>
      </c>
      <c r="Q431" s="508"/>
      <c r="R431" s="1747" t="s">
        <v>760</v>
      </c>
      <c r="S431" s="384" t="s">
        <v>49</v>
      </c>
      <c r="T431" s="384" t="s">
        <v>3004</v>
      </c>
      <c r="U431" s="384"/>
      <c r="V431" s="384" t="s">
        <v>121</v>
      </c>
      <c r="W431" s="302" t="s">
        <v>198</v>
      </c>
      <c r="X431" s="302">
        <v>156</v>
      </c>
      <c r="Y431" s="322">
        <v>290</v>
      </c>
      <c r="Z431" s="322">
        <v>290</v>
      </c>
      <c r="AA431" s="322">
        <v>90</v>
      </c>
      <c r="AB431" s="384" t="s">
        <v>113</v>
      </c>
      <c r="AC431" s="283" t="s">
        <v>3079</v>
      </c>
      <c r="AD431" s="322"/>
      <c r="AE431" s="282">
        <v>871951495566000</v>
      </c>
      <c r="AF431" s="322">
        <v>1</v>
      </c>
      <c r="AG431" s="322" t="s">
        <v>113</v>
      </c>
      <c r="AH431" s="743">
        <v>4</v>
      </c>
    </row>
    <row r="432" spans="3:34">
      <c r="C432" s="2401" t="s">
        <v>2766</v>
      </c>
      <c r="D432" s="557" t="s">
        <v>2193</v>
      </c>
      <c r="E432" s="1463" t="s">
        <v>2769</v>
      </c>
      <c r="F432" s="616">
        <v>911401629308</v>
      </c>
      <c r="G432" s="68">
        <v>8719514955677</v>
      </c>
      <c r="H432" s="68" t="s">
        <v>411</v>
      </c>
      <c r="I432" s="63" t="s">
        <v>820</v>
      </c>
      <c r="J432" s="337">
        <v>67</v>
      </c>
      <c r="K432" s="1112">
        <v>10500</v>
      </c>
      <c r="L432" s="320">
        <v>4000</v>
      </c>
      <c r="M432" s="286">
        <v>100000</v>
      </c>
      <c r="N432" s="282">
        <v>5</v>
      </c>
      <c r="O432" s="337"/>
      <c r="P432" s="642">
        <v>4200</v>
      </c>
      <c r="Q432" s="508"/>
      <c r="R432" s="1749" t="s">
        <v>760</v>
      </c>
      <c r="S432" s="337" t="s">
        <v>49</v>
      </c>
      <c r="T432" s="337" t="s">
        <v>3004</v>
      </c>
      <c r="U432" s="337"/>
      <c r="V432" s="337" t="s">
        <v>121</v>
      </c>
      <c r="W432" s="301" t="s">
        <v>198</v>
      </c>
      <c r="X432" s="301">
        <v>156</v>
      </c>
      <c r="Y432" s="320">
        <v>290</v>
      </c>
      <c r="Z432" s="320">
        <v>290</v>
      </c>
      <c r="AA432" s="320">
        <v>90</v>
      </c>
      <c r="AB432" s="337" t="s">
        <v>113</v>
      </c>
      <c r="AC432" s="283" t="s">
        <v>3079</v>
      </c>
      <c r="AD432" s="320"/>
      <c r="AE432" s="282">
        <v>871951495567700</v>
      </c>
      <c r="AF432" s="320">
        <v>1</v>
      </c>
      <c r="AG432" s="320" t="s">
        <v>113</v>
      </c>
      <c r="AH432" s="664">
        <v>4</v>
      </c>
    </row>
    <row r="433" spans="3:34">
      <c r="C433" s="2401" t="s">
        <v>2766</v>
      </c>
      <c r="D433" s="557" t="s">
        <v>2193</v>
      </c>
      <c r="E433" s="1463" t="s">
        <v>2769</v>
      </c>
      <c r="F433" s="215">
        <v>911401630008</v>
      </c>
      <c r="G433" s="61">
        <v>8719514955745</v>
      </c>
      <c r="H433" s="61" t="s">
        <v>821</v>
      </c>
      <c r="I433" s="63" t="s">
        <v>819</v>
      </c>
      <c r="J433" s="337">
        <v>67</v>
      </c>
      <c r="K433" s="1112">
        <v>10500</v>
      </c>
      <c r="L433" s="320">
        <v>6500</v>
      </c>
      <c r="M433" s="272">
        <v>100000</v>
      </c>
      <c r="N433" s="271">
        <v>5</v>
      </c>
      <c r="O433" s="337"/>
      <c r="P433" s="1320">
        <v>4200</v>
      </c>
      <c r="Q433" s="508"/>
      <c r="R433" s="1749" t="s">
        <v>760</v>
      </c>
      <c r="S433" s="337" t="s">
        <v>49</v>
      </c>
      <c r="T433" s="337" t="s">
        <v>3004</v>
      </c>
      <c r="U433" s="337"/>
      <c r="V433" s="337" t="s">
        <v>150</v>
      </c>
      <c r="W433" s="301" t="s">
        <v>198</v>
      </c>
      <c r="X433" s="301">
        <v>156</v>
      </c>
      <c r="Y433" s="320">
        <v>290</v>
      </c>
      <c r="Z433" s="320">
        <v>290</v>
      </c>
      <c r="AA433" s="320">
        <v>90</v>
      </c>
      <c r="AB433" s="337" t="s">
        <v>113</v>
      </c>
      <c r="AC433" s="291" t="s">
        <v>3079</v>
      </c>
      <c r="AD433" s="320"/>
      <c r="AE433" s="271">
        <v>871951495574500</v>
      </c>
      <c r="AF433" s="320">
        <v>1</v>
      </c>
      <c r="AG433" s="320" t="s">
        <v>113</v>
      </c>
      <c r="AH433" s="664">
        <v>4</v>
      </c>
    </row>
    <row r="434" spans="3:34">
      <c r="C434" s="2395" t="s">
        <v>2766</v>
      </c>
      <c r="D434" s="834" t="s">
        <v>2193</v>
      </c>
      <c r="E434" s="1483" t="s">
        <v>2769</v>
      </c>
      <c r="F434" s="2258">
        <v>911401630108</v>
      </c>
      <c r="G434" s="43">
        <v>8719514955752</v>
      </c>
      <c r="H434" s="43" t="s">
        <v>425</v>
      </c>
      <c r="I434" s="250" t="s">
        <v>820</v>
      </c>
      <c r="J434" s="430">
        <v>67</v>
      </c>
      <c r="K434" s="1113">
        <v>10500</v>
      </c>
      <c r="L434" s="453">
        <v>6500</v>
      </c>
      <c r="M434" s="1516">
        <v>100000</v>
      </c>
      <c r="N434" s="287">
        <v>5</v>
      </c>
      <c r="O434" s="430"/>
      <c r="P434" s="1323">
        <v>4200</v>
      </c>
      <c r="Q434" s="508"/>
      <c r="R434" s="1750" t="s">
        <v>760</v>
      </c>
      <c r="S434" s="430" t="s">
        <v>49</v>
      </c>
      <c r="T434" s="430" t="s">
        <v>3004</v>
      </c>
      <c r="U434" s="430"/>
      <c r="V434" s="430" t="s">
        <v>150</v>
      </c>
      <c r="W434" s="2037" t="s">
        <v>198</v>
      </c>
      <c r="X434" s="2037">
        <v>156</v>
      </c>
      <c r="Y434" s="453">
        <v>290</v>
      </c>
      <c r="Z434" s="453">
        <v>290</v>
      </c>
      <c r="AA434" s="453">
        <v>90</v>
      </c>
      <c r="AB434" s="430" t="s">
        <v>113</v>
      </c>
      <c r="AC434" s="1477" t="s">
        <v>3079</v>
      </c>
      <c r="AD434" s="453"/>
      <c r="AE434" s="287">
        <v>871951495575200</v>
      </c>
      <c r="AF434" s="453">
        <v>1</v>
      </c>
      <c r="AG434" s="453" t="s">
        <v>113</v>
      </c>
      <c r="AH434" s="665">
        <v>4</v>
      </c>
    </row>
    <row r="435" spans="3:34">
      <c r="C435" s="2471" t="s">
        <v>2766</v>
      </c>
      <c r="D435" s="832" t="s">
        <v>2193</v>
      </c>
      <c r="E435" s="1490" t="s">
        <v>2769</v>
      </c>
      <c r="F435" s="2259">
        <v>911401629608</v>
      </c>
      <c r="G435" s="90">
        <v>8719514955700</v>
      </c>
      <c r="H435" s="90" t="s">
        <v>417</v>
      </c>
      <c r="I435" s="63" t="s">
        <v>828</v>
      </c>
      <c r="J435" s="337">
        <v>72</v>
      </c>
      <c r="K435" s="1112">
        <v>10500</v>
      </c>
      <c r="L435" s="320">
        <v>4000</v>
      </c>
      <c r="M435" s="272">
        <v>100000</v>
      </c>
      <c r="N435" s="271">
        <v>5</v>
      </c>
      <c r="O435" s="337"/>
      <c r="P435" s="1320">
        <v>5200</v>
      </c>
      <c r="Q435" s="508"/>
      <c r="R435" s="1749" t="s">
        <v>760</v>
      </c>
      <c r="S435" s="337" t="s">
        <v>49</v>
      </c>
      <c r="T435" s="337" t="s">
        <v>3004</v>
      </c>
      <c r="U435" s="337"/>
      <c r="V435" s="337" t="s">
        <v>121</v>
      </c>
      <c r="W435" s="301" t="s">
        <v>198</v>
      </c>
      <c r="X435" s="301">
        <v>145</v>
      </c>
      <c r="Y435" s="320">
        <v>330</v>
      </c>
      <c r="Z435" s="320">
        <v>330</v>
      </c>
      <c r="AA435" s="320">
        <v>99</v>
      </c>
      <c r="AB435" s="337" t="s">
        <v>133</v>
      </c>
      <c r="AC435" s="291" t="s">
        <v>3079</v>
      </c>
      <c r="AD435" s="320"/>
      <c r="AE435" s="322">
        <v>871951495570700</v>
      </c>
      <c r="AF435" s="320">
        <v>1</v>
      </c>
      <c r="AG435" s="320" t="s">
        <v>113</v>
      </c>
      <c r="AH435" s="664">
        <v>4</v>
      </c>
    </row>
    <row r="436" spans="3:34">
      <c r="C436" s="2401" t="s">
        <v>2766</v>
      </c>
      <c r="D436" s="557" t="s">
        <v>2193</v>
      </c>
      <c r="E436" s="1463" t="s">
        <v>2769</v>
      </c>
      <c r="F436" s="616">
        <v>911401629708</v>
      </c>
      <c r="G436" s="68">
        <v>8719514955714</v>
      </c>
      <c r="H436" s="68" t="s">
        <v>419</v>
      </c>
      <c r="I436" s="63" t="s">
        <v>822</v>
      </c>
      <c r="J436" s="337">
        <v>72</v>
      </c>
      <c r="K436" s="1112">
        <v>10500</v>
      </c>
      <c r="L436" s="320">
        <v>4000</v>
      </c>
      <c r="M436" s="286">
        <v>100000</v>
      </c>
      <c r="N436" s="282">
        <v>5</v>
      </c>
      <c r="O436" s="337"/>
      <c r="P436" s="642">
        <v>5200</v>
      </c>
      <c r="Q436" s="508"/>
      <c r="R436" s="1749" t="s">
        <v>760</v>
      </c>
      <c r="S436" s="337" t="s">
        <v>49</v>
      </c>
      <c r="T436" s="337" t="s">
        <v>3004</v>
      </c>
      <c r="U436" s="337"/>
      <c r="V436" s="337" t="s">
        <v>121</v>
      </c>
      <c r="W436" s="301" t="s">
        <v>198</v>
      </c>
      <c r="X436" s="301">
        <v>145</v>
      </c>
      <c r="Y436" s="320">
        <v>330</v>
      </c>
      <c r="Z436" s="320">
        <v>330</v>
      </c>
      <c r="AA436" s="320">
        <v>99</v>
      </c>
      <c r="AB436" s="337" t="s">
        <v>133</v>
      </c>
      <c r="AC436" s="283" t="s">
        <v>3079</v>
      </c>
      <c r="AD436" s="320"/>
      <c r="AE436" s="282">
        <v>871951495571400</v>
      </c>
      <c r="AF436" s="320">
        <v>1</v>
      </c>
      <c r="AG436" s="320" t="s">
        <v>113</v>
      </c>
      <c r="AH436" s="664">
        <v>4</v>
      </c>
    </row>
    <row r="437" spans="3:34">
      <c r="C437" s="2401" t="s">
        <v>2766</v>
      </c>
      <c r="D437" s="557" t="s">
        <v>2193</v>
      </c>
      <c r="E437" s="1463" t="s">
        <v>2769</v>
      </c>
      <c r="F437" s="215">
        <v>911401630408</v>
      </c>
      <c r="G437" s="61">
        <v>8719514955783</v>
      </c>
      <c r="H437" s="61" t="s">
        <v>823</v>
      </c>
      <c r="I437" s="63" t="s">
        <v>828</v>
      </c>
      <c r="J437" s="337">
        <v>72</v>
      </c>
      <c r="K437" s="1112">
        <v>10500</v>
      </c>
      <c r="L437" s="320">
        <v>6500</v>
      </c>
      <c r="M437" s="272">
        <v>100000</v>
      </c>
      <c r="N437" s="271">
        <v>5</v>
      </c>
      <c r="O437" s="337"/>
      <c r="P437" s="1320">
        <v>5200</v>
      </c>
      <c r="Q437" s="508"/>
      <c r="R437" s="1749" t="s">
        <v>760</v>
      </c>
      <c r="S437" s="337" t="s">
        <v>49</v>
      </c>
      <c r="T437" s="337" t="s">
        <v>3004</v>
      </c>
      <c r="U437" s="337"/>
      <c r="V437" s="337" t="s">
        <v>150</v>
      </c>
      <c r="W437" s="301" t="s">
        <v>198</v>
      </c>
      <c r="X437" s="301">
        <v>145</v>
      </c>
      <c r="Y437" s="320">
        <v>330</v>
      </c>
      <c r="Z437" s="320">
        <v>330</v>
      </c>
      <c r="AA437" s="320">
        <v>99</v>
      </c>
      <c r="AB437" s="337" t="s">
        <v>133</v>
      </c>
      <c r="AC437" s="291" t="s">
        <v>3079</v>
      </c>
      <c r="AD437" s="320"/>
      <c r="AE437" s="271">
        <v>871951495578300</v>
      </c>
      <c r="AF437" s="320">
        <v>1</v>
      </c>
      <c r="AG437" s="320" t="s">
        <v>113</v>
      </c>
      <c r="AH437" s="664">
        <v>4</v>
      </c>
    </row>
    <row r="438" spans="3:34">
      <c r="C438" s="2395" t="s">
        <v>2766</v>
      </c>
      <c r="D438" s="834" t="s">
        <v>2193</v>
      </c>
      <c r="E438" s="1483" t="s">
        <v>2769</v>
      </c>
      <c r="F438" s="2258">
        <v>911401630508</v>
      </c>
      <c r="G438" s="43">
        <v>8719514955790</v>
      </c>
      <c r="H438" s="43" t="s">
        <v>824</v>
      </c>
      <c r="I438" s="250" t="s">
        <v>822</v>
      </c>
      <c r="J438" s="430">
        <v>72</v>
      </c>
      <c r="K438" s="1113">
        <v>10500</v>
      </c>
      <c r="L438" s="453">
        <v>6500</v>
      </c>
      <c r="M438" s="1516">
        <v>100000</v>
      </c>
      <c r="N438" s="287">
        <v>5</v>
      </c>
      <c r="O438" s="430"/>
      <c r="P438" s="1323">
        <v>5200</v>
      </c>
      <c r="Q438" s="508"/>
      <c r="R438" s="1750" t="s">
        <v>760</v>
      </c>
      <c r="S438" s="430" t="s">
        <v>49</v>
      </c>
      <c r="T438" s="430" t="s">
        <v>3004</v>
      </c>
      <c r="U438" s="430"/>
      <c r="V438" s="430" t="s">
        <v>150</v>
      </c>
      <c r="W438" s="2037" t="s">
        <v>198</v>
      </c>
      <c r="X438" s="2037">
        <v>145</v>
      </c>
      <c r="Y438" s="453">
        <v>330</v>
      </c>
      <c r="Z438" s="453">
        <v>330</v>
      </c>
      <c r="AA438" s="453">
        <v>99</v>
      </c>
      <c r="AB438" s="430" t="s">
        <v>133</v>
      </c>
      <c r="AC438" s="1477" t="s">
        <v>3079</v>
      </c>
      <c r="AD438" s="453"/>
      <c r="AE438" s="287">
        <v>871951495579000</v>
      </c>
      <c r="AF438" s="453">
        <v>1</v>
      </c>
      <c r="AG438" s="453" t="s">
        <v>113</v>
      </c>
      <c r="AH438" s="665">
        <v>4</v>
      </c>
    </row>
    <row r="439" spans="3:34">
      <c r="C439" s="2471" t="s">
        <v>2766</v>
      </c>
      <c r="D439" s="832" t="s">
        <v>2193</v>
      </c>
      <c r="E439" s="1490" t="s">
        <v>2769</v>
      </c>
      <c r="F439" s="616">
        <v>911401632208</v>
      </c>
      <c r="G439" s="68">
        <v>8719514955967</v>
      </c>
      <c r="H439" s="68" t="s">
        <v>825</v>
      </c>
      <c r="I439" s="49" t="s">
        <v>819</v>
      </c>
      <c r="J439" s="384">
        <v>95</v>
      </c>
      <c r="K439" s="1111">
        <v>15000</v>
      </c>
      <c r="L439" s="322">
        <v>4000</v>
      </c>
      <c r="M439" s="286">
        <v>100000</v>
      </c>
      <c r="N439" s="282">
        <v>5</v>
      </c>
      <c r="O439" s="384"/>
      <c r="P439" s="642">
        <v>4750</v>
      </c>
      <c r="Q439" s="508"/>
      <c r="R439" s="1747" t="s">
        <v>760</v>
      </c>
      <c r="S439" s="384" t="s">
        <v>49</v>
      </c>
      <c r="T439" s="384" t="s">
        <v>3007</v>
      </c>
      <c r="U439" s="384"/>
      <c r="V439" s="384" t="s">
        <v>121</v>
      </c>
      <c r="W439" s="302" t="s">
        <v>198</v>
      </c>
      <c r="X439" s="302">
        <v>157</v>
      </c>
      <c r="Y439" s="322">
        <v>290</v>
      </c>
      <c r="Z439" s="322">
        <v>290</v>
      </c>
      <c r="AA439" s="322">
        <v>90</v>
      </c>
      <c r="AB439" s="384" t="s">
        <v>113</v>
      </c>
      <c r="AC439" s="283" t="s">
        <v>3079</v>
      </c>
      <c r="AD439" s="322"/>
      <c r="AE439" s="282">
        <v>871951495596700</v>
      </c>
      <c r="AF439" s="322">
        <v>1</v>
      </c>
      <c r="AG439" s="322" t="s">
        <v>113</v>
      </c>
      <c r="AH439" s="743">
        <v>4</v>
      </c>
    </row>
    <row r="440" spans="3:34">
      <c r="C440" s="2395" t="s">
        <v>2766</v>
      </c>
      <c r="D440" s="834" t="s">
        <v>2193</v>
      </c>
      <c r="E440" s="1483" t="s">
        <v>2769</v>
      </c>
      <c r="F440" s="534">
        <v>911401632308</v>
      </c>
      <c r="G440" s="47">
        <v>8719514955974</v>
      </c>
      <c r="H440" s="47" t="s">
        <v>826</v>
      </c>
      <c r="I440" s="250" t="s">
        <v>820</v>
      </c>
      <c r="J440" s="430">
        <v>95</v>
      </c>
      <c r="K440" s="1113">
        <v>15000</v>
      </c>
      <c r="L440" s="453">
        <v>4000</v>
      </c>
      <c r="M440" s="274">
        <v>100000</v>
      </c>
      <c r="N440" s="273">
        <v>5</v>
      </c>
      <c r="O440" s="430"/>
      <c r="P440" s="1321">
        <v>4750</v>
      </c>
      <c r="Q440" s="508"/>
      <c r="R440" s="1750" t="s">
        <v>760</v>
      </c>
      <c r="S440" s="430" t="s">
        <v>49</v>
      </c>
      <c r="T440" s="430" t="s">
        <v>3007</v>
      </c>
      <c r="U440" s="430"/>
      <c r="V440" s="430" t="s">
        <v>121</v>
      </c>
      <c r="W440" s="2037" t="s">
        <v>198</v>
      </c>
      <c r="X440" s="2037">
        <v>157</v>
      </c>
      <c r="Y440" s="453">
        <v>290</v>
      </c>
      <c r="Z440" s="453">
        <v>290</v>
      </c>
      <c r="AA440" s="453">
        <v>90</v>
      </c>
      <c r="AB440" s="430" t="s">
        <v>113</v>
      </c>
      <c r="AC440" s="284" t="s">
        <v>3079</v>
      </c>
      <c r="AD440" s="453"/>
      <c r="AE440" s="273">
        <v>871951495597400</v>
      </c>
      <c r="AF440" s="453">
        <v>1</v>
      </c>
      <c r="AG440" s="453" t="s">
        <v>113</v>
      </c>
      <c r="AH440" s="665">
        <v>4</v>
      </c>
    </row>
    <row r="441" spans="3:34">
      <c r="C441" s="2471" t="s">
        <v>2766</v>
      </c>
      <c r="D441" s="832" t="s">
        <v>2193</v>
      </c>
      <c r="E441" s="1490" t="s">
        <v>2769</v>
      </c>
      <c r="F441" s="215">
        <v>911401632408</v>
      </c>
      <c r="G441" s="61">
        <v>8719514955981</v>
      </c>
      <c r="H441" s="61" t="s">
        <v>827</v>
      </c>
      <c r="I441" s="49" t="s">
        <v>828</v>
      </c>
      <c r="J441" s="337">
        <v>102</v>
      </c>
      <c r="K441" s="1111">
        <v>15000</v>
      </c>
      <c r="L441" s="320">
        <v>4000</v>
      </c>
      <c r="M441" s="272">
        <v>100000</v>
      </c>
      <c r="N441" s="271">
        <v>5</v>
      </c>
      <c r="O441" s="337"/>
      <c r="P441" s="642">
        <v>5950</v>
      </c>
      <c r="Q441" s="508"/>
      <c r="R441" s="1749" t="s">
        <v>760</v>
      </c>
      <c r="S441" s="337" t="s">
        <v>49</v>
      </c>
      <c r="T441" s="337" t="s">
        <v>3007</v>
      </c>
      <c r="U441" s="337"/>
      <c r="V441" s="337" t="s">
        <v>121</v>
      </c>
      <c r="W441" s="301" t="s">
        <v>198</v>
      </c>
      <c r="X441" s="301">
        <v>147</v>
      </c>
      <c r="Y441" s="320">
        <v>330</v>
      </c>
      <c r="Z441" s="320">
        <v>330</v>
      </c>
      <c r="AA441" s="320">
        <v>99</v>
      </c>
      <c r="AB441" s="337" t="s">
        <v>133</v>
      </c>
      <c r="AC441" s="291" t="s">
        <v>3079</v>
      </c>
      <c r="AD441" s="320"/>
      <c r="AE441" s="271">
        <v>871951495598100</v>
      </c>
      <c r="AF441" s="320">
        <v>1</v>
      </c>
      <c r="AG441" s="320" t="s">
        <v>113</v>
      </c>
      <c r="AH441" s="664">
        <v>4</v>
      </c>
    </row>
    <row r="442" spans="3:34">
      <c r="C442" s="2395" t="s">
        <v>2766</v>
      </c>
      <c r="D442" s="834" t="s">
        <v>2193</v>
      </c>
      <c r="E442" s="1483" t="s">
        <v>2769</v>
      </c>
      <c r="F442" s="534">
        <v>911401632508</v>
      </c>
      <c r="G442" s="47">
        <v>8719514955998</v>
      </c>
      <c r="H442" s="47" t="s">
        <v>829</v>
      </c>
      <c r="I442" s="250" t="s">
        <v>822</v>
      </c>
      <c r="J442" s="430">
        <v>102</v>
      </c>
      <c r="K442" s="1110">
        <v>15000</v>
      </c>
      <c r="L442" s="453">
        <v>4000</v>
      </c>
      <c r="M442" s="274">
        <v>100000</v>
      </c>
      <c r="N442" s="273">
        <v>5</v>
      </c>
      <c r="O442" s="430"/>
      <c r="P442" s="1321">
        <v>5950</v>
      </c>
      <c r="Q442" s="508"/>
      <c r="R442" s="1750" t="s">
        <v>760</v>
      </c>
      <c r="S442" s="430" t="s">
        <v>49</v>
      </c>
      <c r="T442" s="430" t="s">
        <v>3007</v>
      </c>
      <c r="U442" s="430"/>
      <c r="V442" s="430" t="s">
        <v>121</v>
      </c>
      <c r="W442" s="2037" t="s">
        <v>198</v>
      </c>
      <c r="X442" s="2037">
        <v>147</v>
      </c>
      <c r="Y442" s="453">
        <v>330</v>
      </c>
      <c r="Z442" s="453">
        <v>330</v>
      </c>
      <c r="AA442" s="453">
        <v>99</v>
      </c>
      <c r="AB442" s="430" t="s">
        <v>133</v>
      </c>
      <c r="AC442" s="284" t="s">
        <v>3079</v>
      </c>
      <c r="AD442" s="453"/>
      <c r="AE442" s="273">
        <v>871951495599800</v>
      </c>
      <c r="AF442" s="453">
        <v>1</v>
      </c>
      <c r="AG442" s="453" t="s">
        <v>113</v>
      </c>
      <c r="AH442" s="665">
        <v>4</v>
      </c>
    </row>
    <row r="443" spans="3:34">
      <c r="C443" s="2471" t="s">
        <v>2766</v>
      </c>
      <c r="D443" s="832" t="s">
        <v>2193</v>
      </c>
      <c r="E443" s="1490" t="s">
        <v>2769</v>
      </c>
      <c r="F443" s="616">
        <v>911401629408</v>
      </c>
      <c r="G443" s="68">
        <v>8719514955684</v>
      </c>
      <c r="H443" s="68" t="s">
        <v>413</v>
      </c>
      <c r="I443" s="49" t="s">
        <v>819</v>
      </c>
      <c r="J443" s="337">
        <v>125</v>
      </c>
      <c r="K443" s="1111">
        <v>20000</v>
      </c>
      <c r="L443" s="320">
        <v>4000</v>
      </c>
      <c r="M443" s="286">
        <v>100000</v>
      </c>
      <c r="N443" s="282">
        <v>5</v>
      </c>
      <c r="O443" s="337"/>
      <c r="P443" s="642">
        <v>5300</v>
      </c>
      <c r="Q443" s="508"/>
      <c r="R443" s="1749" t="s">
        <v>760</v>
      </c>
      <c r="S443" s="337" t="s">
        <v>49</v>
      </c>
      <c r="T443" s="337" t="s">
        <v>3005</v>
      </c>
      <c r="U443" s="337"/>
      <c r="V443" s="337" t="s">
        <v>121</v>
      </c>
      <c r="W443" s="301" t="s">
        <v>198</v>
      </c>
      <c r="X443" s="301">
        <v>160</v>
      </c>
      <c r="Y443" s="320">
        <v>330</v>
      </c>
      <c r="Z443" s="320">
        <v>330</v>
      </c>
      <c r="AA443" s="320">
        <v>99</v>
      </c>
      <c r="AB443" s="337" t="s">
        <v>113</v>
      </c>
      <c r="AC443" s="283" t="s">
        <v>3079</v>
      </c>
      <c r="AD443" s="320"/>
      <c r="AE443" s="282">
        <v>871951495568400</v>
      </c>
      <c r="AF443" s="320">
        <v>1</v>
      </c>
      <c r="AG443" s="320" t="s">
        <v>113</v>
      </c>
      <c r="AH443" s="664">
        <v>4</v>
      </c>
    </row>
    <row r="444" spans="3:34">
      <c r="C444" s="2401" t="s">
        <v>2766</v>
      </c>
      <c r="D444" s="557" t="s">
        <v>2193</v>
      </c>
      <c r="E444" s="1463" t="s">
        <v>2769</v>
      </c>
      <c r="F444" s="616">
        <v>911401629508</v>
      </c>
      <c r="G444" s="68">
        <v>8719514955691</v>
      </c>
      <c r="H444" s="68" t="s">
        <v>415</v>
      </c>
      <c r="I444" s="63" t="s">
        <v>820</v>
      </c>
      <c r="J444" s="337">
        <v>125</v>
      </c>
      <c r="K444" s="1111">
        <v>20000</v>
      </c>
      <c r="L444" s="320">
        <v>4000</v>
      </c>
      <c r="M444" s="286">
        <v>100000</v>
      </c>
      <c r="N444" s="282">
        <v>5</v>
      </c>
      <c r="O444" s="337"/>
      <c r="P444" s="642">
        <v>5300</v>
      </c>
      <c r="Q444" s="508"/>
      <c r="R444" s="1749" t="s">
        <v>760</v>
      </c>
      <c r="S444" s="337" t="s">
        <v>49</v>
      </c>
      <c r="T444" s="337" t="s">
        <v>3005</v>
      </c>
      <c r="U444" s="337"/>
      <c r="V444" s="337" t="s">
        <v>121</v>
      </c>
      <c r="W444" s="301" t="s">
        <v>198</v>
      </c>
      <c r="X444" s="301">
        <v>160</v>
      </c>
      <c r="Y444" s="320">
        <v>330</v>
      </c>
      <c r="Z444" s="320">
        <v>330</v>
      </c>
      <c r="AA444" s="320">
        <v>99</v>
      </c>
      <c r="AB444" s="337" t="s">
        <v>113</v>
      </c>
      <c r="AC444" s="283" t="s">
        <v>3079</v>
      </c>
      <c r="AD444" s="320"/>
      <c r="AE444" s="282">
        <v>871951495569100</v>
      </c>
      <c r="AF444" s="320">
        <v>1</v>
      </c>
      <c r="AG444" s="320" t="s">
        <v>113</v>
      </c>
      <c r="AH444" s="664">
        <v>4</v>
      </c>
    </row>
    <row r="445" spans="3:34">
      <c r="C445" s="2401" t="s">
        <v>2766</v>
      </c>
      <c r="D445" s="557" t="s">
        <v>2193</v>
      </c>
      <c r="E445" s="1463" t="s">
        <v>2769</v>
      </c>
      <c r="F445" s="215">
        <v>911401630208</v>
      </c>
      <c r="G445" s="61">
        <v>8719514955769</v>
      </c>
      <c r="H445" s="61" t="s">
        <v>830</v>
      </c>
      <c r="I445" s="49" t="s">
        <v>819</v>
      </c>
      <c r="J445" s="337">
        <v>125</v>
      </c>
      <c r="K445" s="1111">
        <v>20000</v>
      </c>
      <c r="L445" s="320">
        <v>6500</v>
      </c>
      <c r="M445" s="272">
        <v>100000</v>
      </c>
      <c r="N445" s="271">
        <v>5</v>
      </c>
      <c r="O445" s="337"/>
      <c r="P445" s="1985">
        <v>5300</v>
      </c>
      <c r="Q445" s="508"/>
      <c r="R445" s="1749" t="s">
        <v>760</v>
      </c>
      <c r="S445" s="337" t="s">
        <v>49</v>
      </c>
      <c r="T445" s="337" t="s">
        <v>3005</v>
      </c>
      <c r="U445" s="337"/>
      <c r="V445" s="337" t="s">
        <v>150</v>
      </c>
      <c r="W445" s="301" t="s">
        <v>198</v>
      </c>
      <c r="X445" s="301">
        <v>160</v>
      </c>
      <c r="Y445" s="320">
        <v>330</v>
      </c>
      <c r="Z445" s="320">
        <v>330</v>
      </c>
      <c r="AA445" s="320">
        <v>99</v>
      </c>
      <c r="AB445" s="337" t="s">
        <v>113</v>
      </c>
      <c r="AC445" s="291" t="s">
        <v>3079</v>
      </c>
      <c r="AD445" s="320"/>
      <c r="AE445" s="271">
        <v>871951495576900</v>
      </c>
      <c r="AF445" s="320">
        <v>1</v>
      </c>
      <c r="AG445" s="320" t="s">
        <v>113</v>
      </c>
      <c r="AH445" s="664">
        <v>4</v>
      </c>
    </row>
    <row r="446" spans="3:34">
      <c r="C446" s="2395" t="s">
        <v>2766</v>
      </c>
      <c r="D446" s="834" t="s">
        <v>2193</v>
      </c>
      <c r="E446" s="1483" t="s">
        <v>2769</v>
      </c>
      <c r="F446" s="2258">
        <v>911401630308</v>
      </c>
      <c r="G446" s="43">
        <v>8719514955776</v>
      </c>
      <c r="H446" s="43" t="s">
        <v>427</v>
      </c>
      <c r="I446" s="250" t="s">
        <v>820</v>
      </c>
      <c r="J446" s="430">
        <v>125</v>
      </c>
      <c r="K446" s="1110">
        <v>20000</v>
      </c>
      <c r="L446" s="453">
        <v>6500</v>
      </c>
      <c r="M446" s="1516">
        <v>100000</v>
      </c>
      <c r="N446" s="287">
        <v>5</v>
      </c>
      <c r="O446" s="430"/>
      <c r="P446" s="1321">
        <v>5300</v>
      </c>
      <c r="Q446" s="508"/>
      <c r="R446" s="1750" t="s">
        <v>760</v>
      </c>
      <c r="S446" s="430" t="s">
        <v>49</v>
      </c>
      <c r="T446" s="430" t="s">
        <v>3005</v>
      </c>
      <c r="U446" s="430"/>
      <c r="V446" s="430" t="s">
        <v>150</v>
      </c>
      <c r="W446" s="2037" t="s">
        <v>198</v>
      </c>
      <c r="X446" s="2037">
        <v>160</v>
      </c>
      <c r="Y446" s="453">
        <v>330</v>
      </c>
      <c r="Z446" s="453">
        <v>330</v>
      </c>
      <c r="AA446" s="453">
        <v>99</v>
      </c>
      <c r="AB446" s="430" t="s">
        <v>113</v>
      </c>
      <c r="AC446" s="1477" t="s">
        <v>3079</v>
      </c>
      <c r="AD446" s="453"/>
      <c r="AE446" s="287">
        <v>871951495577600</v>
      </c>
      <c r="AF446" s="453">
        <v>1</v>
      </c>
      <c r="AG446" s="453" t="s">
        <v>113</v>
      </c>
      <c r="AH446" s="665">
        <v>4</v>
      </c>
    </row>
    <row r="447" spans="3:34">
      <c r="C447" s="2471" t="s">
        <v>2766</v>
      </c>
      <c r="D447" s="832" t="s">
        <v>2193</v>
      </c>
      <c r="E447" s="1490" t="s">
        <v>2769</v>
      </c>
      <c r="F447" s="616">
        <v>911401629808</v>
      </c>
      <c r="G447" s="68">
        <v>8719514955721</v>
      </c>
      <c r="H447" s="68" t="s">
        <v>421</v>
      </c>
      <c r="I447" s="50" t="s">
        <v>828</v>
      </c>
      <c r="J447" s="384">
        <v>134</v>
      </c>
      <c r="K447" s="1111">
        <v>20000</v>
      </c>
      <c r="L447" s="322">
        <v>4000</v>
      </c>
      <c r="M447" s="286">
        <v>100000</v>
      </c>
      <c r="N447" s="282">
        <v>5</v>
      </c>
      <c r="O447" s="384"/>
      <c r="P447" s="642">
        <v>6300</v>
      </c>
      <c r="Q447" s="508"/>
      <c r="R447" s="1747" t="s">
        <v>760</v>
      </c>
      <c r="S447" s="384" t="s">
        <v>49</v>
      </c>
      <c r="T447" s="384" t="s">
        <v>3005</v>
      </c>
      <c r="U447" s="384"/>
      <c r="V447" s="384" t="s">
        <v>121</v>
      </c>
      <c r="W447" s="302" t="s">
        <v>198</v>
      </c>
      <c r="X447" s="302">
        <v>149</v>
      </c>
      <c r="Y447" s="322">
        <v>330</v>
      </c>
      <c r="Z447" s="322">
        <v>330</v>
      </c>
      <c r="AA447" s="322">
        <v>99</v>
      </c>
      <c r="AB447" s="384" t="s">
        <v>133</v>
      </c>
      <c r="AC447" s="283" t="s">
        <v>3079</v>
      </c>
      <c r="AD447" s="322"/>
      <c r="AE447" s="282">
        <v>871951495572100</v>
      </c>
      <c r="AF447" s="322">
        <v>1</v>
      </c>
      <c r="AG447" s="322" t="s">
        <v>113</v>
      </c>
      <c r="AH447" s="743">
        <v>4</v>
      </c>
    </row>
    <row r="448" spans="3:34">
      <c r="C448" s="2401" t="s">
        <v>2766</v>
      </c>
      <c r="D448" s="557" t="s">
        <v>2193</v>
      </c>
      <c r="E448" s="1463" t="s">
        <v>2769</v>
      </c>
      <c r="F448" s="215">
        <v>911401629908</v>
      </c>
      <c r="G448" s="61">
        <v>8719514955738</v>
      </c>
      <c r="H448" s="61" t="s">
        <v>423</v>
      </c>
      <c r="I448" s="63" t="s">
        <v>822</v>
      </c>
      <c r="J448" s="337">
        <v>134</v>
      </c>
      <c r="K448" s="1111">
        <v>20000</v>
      </c>
      <c r="L448" s="320">
        <v>4000</v>
      </c>
      <c r="M448" s="272">
        <v>100000</v>
      </c>
      <c r="N448" s="271">
        <v>5</v>
      </c>
      <c r="O448" s="337"/>
      <c r="P448" s="642">
        <v>6300</v>
      </c>
      <c r="Q448" s="508"/>
      <c r="R448" s="1749" t="s">
        <v>760</v>
      </c>
      <c r="S448" s="337" t="s">
        <v>49</v>
      </c>
      <c r="T448" s="337" t="s">
        <v>3005</v>
      </c>
      <c r="U448" s="337"/>
      <c r="V448" s="337" t="s">
        <v>121</v>
      </c>
      <c r="W448" s="301" t="s">
        <v>198</v>
      </c>
      <c r="X448" s="301">
        <v>149</v>
      </c>
      <c r="Y448" s="320">
        <v>330</v>
      </c>
      <c r="Z448" s="320">
        <v>330</v>
      </c>
      <c r="AA448" s="320">
        <v>99</v>
      </c>
      <c r="AB448" s="337" t="s">
        <v>133</v>
      </c>
      <c r="AC448" s="291" t="s">
        <v>3079</v>
      </c>
      <c r="AD448" s="320"/>
      <c r="AE448" s="271">
        <v>871951495573800</v>
      </c>
      <c r="AF448" s="320">
        <v>1</v>
      </c>
      <c r="AG448" s="320" t="s">
        <v>113</v>
      </c>
      <c r="AH448" s="664">
        <v>4</v>
      </c>
    </row>
    <row r="449" spans="3:34">
      <c r="C449" s="2401" t="s">
        <v>2766</v>
      </c>
      <c r="D449" s="557" t="s">
        <v>2193</v>
      </c>
      <c r="E449" s="1463" t="s">
        <v>2769</v>
      </c>
      <c r="F449" s="215">
        <v>911401630608</v>
      </c>
      <c r="G449" s="61">
        <v>8719514955806</v>
      </c>
      <c r="H449" s="61" t="s">
        <v>831</v>
      </c>
      <c r="I449" s="49" t="s">
        <v>828</v>
      </c>
      <c r="J449" s="337">
        <v>134</v>
      </c>
      <c r="K449" s="1111">
        <v>20000</v>
      </c>
      <c r="L449" s="320">
        <v>6500</v>
      </c>
      <c r="M449" s="272">
        <v>100000</v>
      </c>
      <c r="N449" s="271">
        <v>5</v>
      </c>
      <c r="O449" s="337"/>
      <c r="P449" s="1985">
        <v>6300</v>
      </c>
      <c r="Q449" s="508"/>
      <c r="R449" s="1749" t="s">
        <v>760</v>
      </c>
      <c r="S449" s="337" t="s">
        <v>49</v>
      </c>
      <c r="T449" s="337" t="s">
        <v>3005</v>
      </c>
      <c r="U449" s="337"/>
      <c r="V449" s="337" t="s">
        <v>150</v>
      </c>
      <c r="W449" s="301" t="s">
        <v>198</v>
      </c>
      <c r="X449" s="301">
        <v>149</v>
      </c>
      <c r="Y449" s="320">
        <v>330</v>
      </c>
      <c r="Z449" s="320">
        <v>330</v>
      </c>
      <c r="AA449" s="320">
        <v>99</v>
      </c>
      <c r="AB449" s="337" t="s">
        <v>133</v>
      </c>
      <c r="AC449" s="291" t="s">
        <v>3079</v>
      </c>
      <c r="AD449" s="320"/>
      <c r="AE449" s="271">
        <v>871951495580600</v>
      </c>
      <c r="AF449" s="320">
        <v>1</v>
      </c>
      <c r="AG449" s="320" t="s">
        <v>113</v>
      </c>
      <c r="AH449" s="664">
        <v>4</v>
      </c>
    </row>
    <row r="450" spans="3:34">
      <c r="C450" s="2395" t="s">
        <v>2766</v>
      </c>
      <c r="D450" s="834" t="s">
        <v>2193</v>
      </c>
      <c r="E450" s="1483" t="s">
        <v>2769</v>
      </c>
      <c r="F450" s="534">
        <v>911401630708</v>
      </c>
      <c r="G450" s="47">
        <v>8719514955813</v>
      </c>
      <c r="H450" s="47" t="s">
        <v>832</v>
      </c>
      <c r="I450" s="250" t="s">
        <v>822</v>
      </c>
      <c r="J450" s="430">
        <v>134</v>
      </c>
      <c r="K450" s="1110">
        <v>20000</v>
      </c>
      <c r="L450" s="453">
        <v>6500</v>
      </c>
      <c r="M450" s="274">
        <v>100000</v>
      </c>
      <c r="N450" s="273">
        <v>5</v>
      </c>
      <c r="O450" s="430"/>
      <c r="P450" s="1321">
        <v>6300</v>
      </c>
      <c r="Q450" s="508"/>
      <c r="R450" s="1750" t="s">
        <v>760</v>
      </c>
      <c r="S450" s="430" t="s">
        <v>49</v>
      </c>
      <c r="T450" s="430" t="s">
        <v>3005</v>
      </c>
      <c r="U450" s="430"/>
      <c r="V450" s="430" t="s">
        <v>150</v>
      </c>
      <c r="W450" s="2037" t="s">
        <v>198</v>
      </c>
      <c r="X450" s="2037">
        <v>149</v>
      </c>
      <c r="Y450" s="453">
        <v>330</v>
      </c>
      <c r="Z450" s="453">
        <v>330</v>
      </c>
      <c r="AA450" s="453">
        <v>99</v>
      </c>
      <c r="AB450" s="430" t="s">
        <v>133</v>
      </c>
      <c r="AC450" s="284" t="s">
        <v>3079</v>
      </c>
      <c r="AD450" s="453"/>
      <c r="AE450" s="273">
        <v>871951495581300</v>
      </c>
      <c r="AF450" s="453">
        <v>1</v>
      </c>
      <c r="AG450" s="453" t="s">
        <v>113</v>
      </c>
      <c r="AH450" s="665">
        <v>4</v>
      </c>
    </row>
    <row r="451" spans="3:34">
      <c r="C451" s="2471" t="s">
        <v>2766</v>
      </c>
      <c r="D451" s="832" t="s">
        <v>2193</v>
      </c>
      <c r="E451" s="1490" t="s">
        <v>2769</v>
      </c>
      <c r="F451" s="616">
        <v>911401630808</v>
      </c>
      <c r="G451" s="68">
        <v>8719514955820</v>
      </c>
      <c r="H451" s="68" t="s">
        <v>429</v>
      </c>
      <c r="I451" s="49" t="s">
        <v>819</v>
      </c>
      <c r="J451" s="337">
        <v>157</v>
      </c>
      <c r="K451" s="1111">
        <v>25000</v>
      </c>
      <c r="L451" s="320">
        <v>4000</v>
      </c>
      <c r="M451" s="286">
        <v>100000</v>
      </c>
      <c r="N451" s="282">
        <v>5</v>
      </c>
      <c r="O451" s="337"/>
      <c r="P451" s="642">
        <v>6900</v>
      </c>
      <c r="Q451" s="508"/>
      <c r="R451" s="1749" t="s">
        <v>760</v>
      </c>
      <c r="S451" s="337" t="s">
        <v>49</v>
      </c>
      <c r="T451" s="337" t="s">
        <v>3006</v>
      </c>
      <c r="U451" s="337"/>
      <c r="V451" s="337" t="s">
        <v>121</v>
      </c>
      <c r="W451" s="301" t="s">
        <v>198</v>
      </c>
      <c r="X451" s="301">
        <v>159</v>
      </c>
      <c r="Y451" s="320">
        <v>393</v>
      </c>
      <c r="Z451" s="320">
        <v>393</v>
      </c>
      <c r="AA451" s="320">
        <v>99</v>
      </c>
      <c r="AB451" s="337" t="s">
        <v>113</v>
      </c>
      <c r="AC451" s="283" t="s">
        <v>3079</v>
      </c>
      <c r="AD451" s="320"/>
      <c r="AE451" s="282">
        <v>871951495582000</v>
      </c>
      <c r="AF451" s="320">
        <v>1</v>
      </c>
      <c r="AG451" s="320" t="s">
        <v>113</v>
      </c>
      <c r="AH451" s="664">
        <v>4</v>
      </c>
    </row>
    <row r="452" spans="3:34">
      <c r="C452" s="2401" t="s">
        <v>2766</v>
      </c>
      <c r="D452" s="557" t="s">
        <v>2193</v>
      </c>
      <c r="E452" s="1463" t="s">
        <v>2769</v>
      </c>
      <c r="F452" s="616">
        <v>911401630908</v>
      </c>
      <c r="G452" s="68">
        <v>8719514955837</v>
      </c>
      <c r="H452" s="68" t="s">
        <v>431</v>
      </c>
      <c r="I452" s="63" t="s">
        <v>820</v>
      </c>
      <c r="J452" s="337">
        <v>157</v>
      </c>
      <c r="K452" s="1111">
        <v>25000</v>
      </c>
      <c r="L452" s="320">
        <v>4000</v>
      </c>
      <c r="M452" s="286">
        <v>100000</v>
      </c>
      <c r="N452" s="282">
        <v>5</v>
      </c>
      <c r="O452" s="337"/>
      <c r="P452" s="642">
        <v>6900</v>
      </c>
      <c r="Q452" s="508"/>
      <c r="R452" s="1749" t="s">
        <v>760</v>
      </c>
      <c r="S452" s="337" t="s">
        <v>49</v>
      </c>
      <c r="T452" s="337" t="s">
        <v>3006</v>
      </c>
      <c r="U452" s="337"/>
      <c r="V452" s="337" t="s">
        <v>121</v>
      </c>
      <c r="W452" s="301" t="s">
        <v>198</v>
      </c>
      <c r="X452" s="301">
        <v>159</v>
      </c>
      <c r="Y452" s="320">
        <v>393</v>
      </c>
      <c r="Z452" s="320">
        <v>393</v>
      </c>
      <c r="AA452" s="320">
        <v>99</v>
      </c>
      <c r="AB452" s="337" t="s">
        <v>113</v>
      </c>
      <c r="AC452" s="283" t="s">
        <v>3079</v>
      </c>
      <c r="AD452" s="320"/>
      <c r="AE452" s="282">
        <v>871951495583700</v>
      </c>
      <c r="AF452" s="320">
        <v>1</v>
      </c>
      <c r="AG452" s="320" t="s">
        <v>113</v>
      </c>
      <c r="AH452" s="664">
        <v>4</v>
      </c>
    </row>
    <row r="453" spans="3:34">
      <c r="C453" s="2401" t="s">
        <v>2766</v>
      </c>
      <c r="D453" s="557" t="s">
        <v>2193</v>
      </c>
      <c r="E453" s="1463" t="s">
        <v>2769</v>
      </c>
      <c r="F453" s="215">
        <v>911401631008</v>
      </c>
      <c r="G453" s="61">
        <v>8719514955844</v>
      </c>
      <c r="H453" s="61" t="s">
        <v>833</v>
      </c>
      <c r="I453" s="49" t="s">
        <v>819</v>
      </c>
      <c r="J453" s="337">
        <v>157</v>
      </c>
      <c r="K453" s="1111">
        <v>25000</v>
      </c>
      <c r="L453" s="320">
        <v>6500</v>
      </c>
      <c r="M453" s="272">
        <v>100000</v>
      </c>
      <c r="N453" s="271">
        <v>5</v>
      </c>
      <c r="O453" s="337"/>
      <c r="P453" s="1985">
        <v>6900</v>
      </c>
      <c r="Q453" s="508"/>
      <c r="R453" s="1749" t="s">
        <v>760</v>
      </c>
      <c r="S453" s="337" t="s">
        <v>49</v>
      </c>
      <c r="T453" s="337" t="s">
        <v>3006</v>
      </c>
      <c r="U453" s="337"/>
      <c r="V453" s="337" t="s">
        <v>150</v>
      </c>
      <c r="W453" s="301" t="s">
        <v>198</v>
      </c>
      <c r="X453" s="301">
        <v>159</v>
      </c>
      <c r="Y453" s="320">
        <v>393</v>
      </c>
      <c r="Z453" s="320">
        <v>393</v>
      </c>
      <c r="AA453" s="320">
        <v>99</v>
      </c>
      <c r="AB453" s="337" t="s">
        <v>113</v>
      </c>
      <c r="AC453" s="291" t="s">
        <v>3079</v>
      </c>
      <c r="AD453" s="320"/>
      <c r="AE453" s="271">
        <v>871951495584400</v>
      </c>
      <c r="AF453" s="320">
        <v>1</v>
      </c>
      <c r="AG453" s="320" t="s">
        <v>113</v>
      </c>
      <c r="AH453" s="664">
        <v>4</v>
      </c>
    </row>
    <row r="454" spans="3:34">
      <c r="C454" s="2395" t="s">
        <v>2766</v>
      </c>
      <c r="D454" s="834" t="s">
        <v>2193</v>
      </c>
      <c r="E454" s="1483" t="s">
        <v>2769</v>
      </c>
      <c r="F454" s="2258">
        <v>911401631108</v>
      </c>
      <c r="G454" s="43">
        <v>8719514955851</v>
      </c>
      <c r="H454" s="43" t="s">
        <v>433</v>
      </c>
      <c r="I454" s="250" t="s">
        <v>820</v>
      </c>
      <c r="J454" s="430">
        <v>157</v>
      </c>
      <c r="K454" s="1113">
        <v>25000</v>
      </c>
      <c r="L454" s="453">
        <v>6500</v>
      </c>
      <c r="M454" s="1516">
        <v>100000</v>
      </c>
      <c r="N454" s="287">
        <v>5</v>
      </c>
      <c r="O454" s="430"/>
      <c r="P454" s="1321">
        <v>6900</v>
      </c>
      <c r="Q454" s="508"/>
      <c r="R454" s="1750" t="s">
        <v>760</v>
      </c>
      <c r="S454" s="430" t="s">
        <v>49</v>
      </c>
      <c r="T454" s="430" t="s">
        <v>3006</v>
      </c>
      <c r="U454" s="430"/>
      <c r="V454" s="430" t="s">
        <v>150</v>
      </c>
      <c r="W454" s="2037" t="s">
        <v>198</v>
      </c>
      <c r="X454" s="2037">
        <v>159</v>
      </c>
      <c r="Y454" s="453">
        <v>393</v>
      </c>
      <c r="Z454" s="453">
        <v>393</v>
      </c>
      <c r="AA454" s="453">
        <v>99</v>
      </c>
      <c r="AB454" s="430" t="s">
        <v>113</v>
      </c>
      <c r="AC454" s="1477" t="s">
        <v>3079</v>
      </c>
      <c r="AD454" s="453"/>
      <c r="AE454" s="287">
        <v>871951495585100</v>
      </c>
      <c r="AF454" s="453">
        <v>1</v>
      </c>
      <c r="AG454" s="453" t="s">
        <v>113</v>
      </c>
      <c r="AH454" s="665">
        <v>4</v>
      </c>
    </row>
    <row r="455" spans="3:34">
      <c r="C455" s="2471" t="s">
        <v>2766</v>
      </c>
      <c r="D455" s="832" t="s">
        <v>2193</v>
      </c>
      <c r="E455" s="1490" t="s">
        <v>2769</v>
      </c>
      <c r="F455" s="616">
        <v>911401631208</v>
      </c>
      <c r="G455" s="68">
        <v>8719514955868</v>
      </c>
      <c r="H455" s="68" t="s">
        <v>435</v>
      </c>
      <c r="I455" s="49" t="s">
        <v>828</v>
      </c>
      <c r="J455" s="384">
        <v>168</v>
      </c>
      <c r="K455" s="1111">
        <v>25000</v>
      </c>
      <c r="L455" s="322">
        <v>4000</v>
      </c>
      <c r="M455" s="286">
        <v>100000</v>
      </c>
      <c r="N455" s="282">
        <v>5</v>
      </c>
      <c r="O455" s="384"/>
      <c r="P455" s="642">
        <v>8500</v>
      </c>
      <c r="Q455" s="508"/>
      <c r="R455" s="1747" t="s">
        <v>760</v>
      </c>
      <c r="S455" s="384" t="s">
        <v>49</v>
      </c>
      <c r="T455" s="384" t="s">
        <v>3006</v>
      </c>
      <c r="U455" s="384"/>
      <c r="V455" s="384" t="s">
        <v>121</v>
      </c>
      <c r="W455" s="302" t="s">
        <v>198</v>
      </c>
      <c r="X455" s="302">
        <v>148</v>
      </c>
      <c r="Y455" s="322">
        <v>393</v>
      </c>
      <c r="Z455" s="322">
        <v>393</v>
      </c>
      <c r="AA455" s="322">
        <v>126</v>
      </c>
      <c r="AB455" s="384" t="s">
        <v>133</v>
      </c>
      <c r="AC455" s="283" t="s">
        <v>3079</v>
      </c>
      <c r="AD455" s="322"/>
      <c r="AE455" s="282">
        <v>871951495586800</v>
      </c>
      <c r="AF455" s="322">
        <v>1</v>
      </c>
      <c r="AG455" s="322" t="s">
        <v>113</v>
      </c>
      <c r="AH455" s="743">
        <v>4</v>
      </c>
    </row>
    <row r="456" spans="3:34">
      <c r="C456" s="2401" t="s">
        <v>2766</v>
      </c>
      <c r="D456" s="557" t="s">
        <v>2193</v>
      </c>
      <c r="E456" s="1463" t="s">
        <v>2769</v>
      </c>
      <c r="F456" s="616">
        <v>911401631308</v>
      </c>
      <c r="G456" s="68">
        <v>8719514955875</v>
      </c>
      <c r="H456" s="68" t="s">
        <v>437</v>
      </c>
      <c r="I456" s="63" t="s">
        <v>822</v>
      </c>
      <c r="J456" s="337">
        <v>168</v>
      </c>
      <c r="K456" s="1111">
        <v>25000</v>
      </c>
      <c r="L456" s="320">
        <v>4000</v>
      </c>
      <c r="M456" s="286">
        <v>100000</v>
      </c>
      <c r="N456" s="282">
        <v>5</v>
      </c>
      <c r="O456" s="337"/>
      <c r="P456" s="642">
        <v>8500</v>
      </c>
      <c r="Q456" s="508"/>
      <c r="R456" s="1749" t="s">
        <v>760</v>
      </c>
      <c r="S456" s="337" t="s">
        <v>49</v>
      </c>
      <c r="T456" s="337" t="s">
        <v>3006</v>
      </c>
      <c r="U456" s="337"/>
      <c r="V456" s="337" t="s">
        <v>121</v>
      </c>
      <c r="W456" s="301" t="s">
        <v>198</v>
      </c>
      <c r="X456" s="301">
        <v>148</v>
      </c>
      <c r="Y456" s="320">
        <v>393</v>
      </c>
      <c r="Z456" s="320">
        <v>393</v>
      </c>
      <c r="AA456" s="320">
        <v>126</v>
      </c>
      <c r="AB456" s="337" t="s">
        <v>133</v>
      </c>
      <c r="AC456" s="283" t="s">
        <v>3079</v>
      </c>
      <c r="AD456" s="320"/>
      <c r="AE456" s="282">
        <v>871951495587500</v>
      </c>
      <c r="AF456" s="320">
        <v>1</v>
      </c>
      <c r="AG456" s="320" t="s">
        <v>113</v>
      </c>
      <c r="AH456" s="664">
        <v>4</v>
      </c>
    </row>
    <row r="457" spans="3:34">
      <c r="C457" s="2401" t="s">
        <v>2766</v>
      </c>
      <c r="D457" s="557" t="s">
        <v>2193</v>
      </c>
      <c r="E457" s="1463" t="s">
        <v>2769</v>
      </c>
      <c r="F457" s="215">
        <v>911401631408</v>
      </c>
      <c r="G457" s="61">
        <v>8719514955882</v>
      </c>
      <c r="H457" s="616" t="s">
        <v>834</v>
      </c>
      <c r="I457" s="49" t="s">
        <v>828</v>
      </c>
      <c r="J457" s="337">
        <v>168</v>
      </c>
      <c r="K457" s="1111">
        <v>25000</v>
      </c>
      <c r="L457" s="320">
        <v>6500</v>
      </c>
      <c r="M457" s="286">
        <v>100000</v>
      </c>
      <c r="N457" s="282">
        <v>5</v>
      </c>
      <c r="O457" s="337"/>
      <c r="P457" s="1985">
        <v>8500</v>
      </c>
      <c r="Q457" s="508"/>
      <c r="R457" s="1749" t="s">
        <v>760</v>
      </c>
      <c r="S457" s="337" t="s">
        <v>49</v>
      </c>
      <c r="T457" s="337" t="s">
        <v>3006</v>
      </c>
      <c r="U457" s="337"/>
      <c r="V457" s="337" t="s">
        <v>150</v>
      </c>
      <c r="W457" s="301" t="s">
        <v>198</v>
      </c>
      <c r="X457" s="301">
        <v>148</v>
      </c>
      <c r="Y457" s="320">
        <v>393</v>
      </c>
      <c r="Z457" s="320">
        <v>393</v>
      </c>
      <c r="AA457" s="320">
        <v>126</v>
      </c>
      <c r="AB457" s="337" t="s">
        <v>133</v>
      </c>
      <c r="AC457" s="283" t="s">
        <v>3079</v>
      </c>
      <c r="AD457" s="320"/>
      <c r="AE457" s="271">
        <v>871951495588200</v>
      </c>
      <c r="AF457" s="320">
        <v>1</v>
      </c>
      <c r="AG457" s="320" t="s">
        <v>113</v>
      </c>
      <c r="AH457" s="664">
        <v>4</v>
      </c>
    </row>
    <row r="458" spans="3:34">
      <c r="C458" s="2395" t="s">
        <v>2766</v>
      </c>
      <c r="D458" s="834" t="s">
        <v>2193</v>
      </c>
      <c r="E458" s="1483" t="s">
        <v>2769</v>
      </c>
      <c r="F458" s="2258">
        <v>911401631508</v>
      </c>
      <c r="G458" s="43">
        <v>8719514955899</v>
      </c>
      <c r="H458" s="616" t="s">
        <v>835</v>
      </c>
      <c r="I458" s="63" t="s">
        <v>822</v>
      </c>
      <c r="J458" s="384">
        <v>168</v>
      </c>
      <c r="K458" s="1111">
        <v>25000</v>
      </c>
      <c r="L458" s="320">
        <v>6500</v>
      </c>
      <c r="M458" s="286">
        <v>100000</v>
      </c>
      <c r="N458" s="282">
        <v>5</v>
      </c>
      <c r="O458" s="337"/>
      <c r="P458" s="1321">
        <v>8500</v>
      </c>
      <c r="Q458" s="508"/>
      <c r="R458" s="1749" t="s">
        <v>760</v>
      </c>
      <c r="S458" s="337" t="s">
        <v>49</v>
      </c>
      <c r="T458" s="337" t="s">
        <v>3006</v>
      </c>
      <c r="U458" s="337"/>
      <c r="V458" s="337" t="s">
        <v>150</v>
      </c>
      <c r="W458" s="301" t="s">
        <v>198</v>
      </c>
      <c r="X458" s="301">
        <v>148</v>
      </c>
      <c r="Y458" s="320">
        <v>393</v>
      </c>
      <c r="Z458" s="320">
        <v>393</v>
      </c>
      <c r="AA458" s="320">
        <v>126</v>
      </c>
      <c r="AB458" s="337" t="s">
        <v>133</v>
      </c>
      <c r="AC458" s="283" t="s">
        <v>3079</v>
      </c>
      <c r="AD458" s="320"/>
      <c r="AE458" s="287">
        <v>871951495589900</v>
      </c>
      <c r="AF458" s="320">
        <v>1</v>
      </c>
      <c r="AG458" s="320" t="s">
        <v>113</v>
      </c>
      <c r="AH458" s="664">
        <v>4</v>
      </c>
    </row>
    <row r="459" spans="3:34">
      <c r="C459" s="2471" t="s">
        <v>2766</v>
      </c>
      <c r="D459" s="832" t="s">
        <v>2193</v>
      </c>
      <c r="E459" s="1490" t="s">
        <v>2769</v>
      </c>
      <c r="F459" s="2260">
        <v>911401632608</v>
      </c>
      <c r="G459" s="68">
        <v>8719514956001</v>
      </c>
      <c r="H459" s="38" t="s">
        <v>836</v>
      </c>
      <c r="I459" s="50" t="s">
        <v>819</v>
      </c>
      <c r="J459" s="349">
        <v>192</v>
      </c>
      <c r="K459" s="1109">
        <v>30000</v>
      </c>
      <c r="L459" s="328">
        <v>4000</v>
      </c>
      <c r="M459" s="270">
        <v>100000</v>
      </c>
      <c r="N459" s="269">
        <v>5</v>
      </c>
      <c r="O459" s="349"/>
      <c r="P459" s="1319">
        <v>7500</v>
      </c>
      <c r="Q459" s="508"/>
      <c r="R459" s="1757" t="s">
        <v>760</v>
      </c>
      <c r="S459" s="349" t="s">
        <v>49</v>
      </c>
      <c r="T459" s="349" t="s">
        <v>3006</v>
      </c>
      <c r="U459" s="349"/>
      <c r="V459" s="349" t="s">
        <v>121</v>
      </c>
      <c r="W459" s="2042" t="s">
        <v>198</v>
      </c>
      <c r="X459" s="2042">
        <v>156</v>
      </c>
      <c r="Y459" s="328">
        <v>393</v>
      </c>
      <c r="Z459" s="328">
        <v>393</v>
      </c>
      <c r="AA459" s="328">
        <v>99</v>
      </c>
      <c r="AB459" s="349" t="s">
        <v>113</v>
      </c>
      <c r="AC459" s="295" t="s">
        <v>3079</v>
      </c>
      <c r="AD459" s="328"/>
      <c r="AE459" s="282">
        <v>871951495600100</v>
      </c>
      <c r="AF459" s="328">
        <v>1</v>
      </c>
      <c r="AG459" s="328" t="s">
        <v>113</v>
      </c>
      <c r="AH459" s="1986">
        <v>4</v>
      </c>
    </row>
    <row r="460" spans="3:34">
      <c r="C460" s="2401" t="s">
        <v>2766</v>
      </c>
      <c r="D460" s="557" t="s">
        <v>2193</v>
      </c>
      <c r="E460" s="1463" t="s">
        <v>2769</v>
      </c>
      <c r="F460" s="2261">
        <v>911401632708</v>
      </c>
      <c r="G460" s="68">
        <v>8719514956018</v>
      </c>
      <c r="H460" s="61" t="s">
        <v>837</v>
      </c>
      <c r="I460" s="63" t="s">
        <v>820</v>
      </c>
      <c r="J460" s="337">
        <v>192</v>
      </c>
      <c r="K460" s="1112">
        <v>30000</v>
      </c>
      <c r="L460" s="320">
        <v>4000</v>
      </c>
      <c r="M460" s="272">
        <v>100000</v>
      </c>
      <c r="N460" s="271">
        <v>5</v>
      </c>
      <c r="O460" s="337"/>
      <c r="P460" s="1319">
        <v>7500</v>
      </c>
      <c r="Q460" s="508"/>
      <c r="R460" s="1749" t="s">
        <v>760</v>
      </c>
      <c r="S460" s="337" t="s">
        <v>49</v>
      </c>
      <c r="T460" s="337" t="s">
        <v>3006</v>
      </c>
      <c r="U460" s="337"/>
      <c r="V460" s="337" t="s">
        <v>121</v>
      </c>
      <c r="W460" s="301" t="s">
        <v>198</v>
      </c>
      <c r="X460" s="301">
        <v>156</v>
      </c>
      <c r="Y460" s="320">
        <v>393</v>
      </c>
      <c r="Z460" s="320">
        <v>393</v>
      </c>
      <c r="AA460" s="320">
        <v>99</v>
      </c>
      <c r="AB460" s="337" t="s">
        <v>113</v>
      </c>
      <c r="AC460" s="291" t="s">
        <v>3079</v>
      </c>
      <c r="AD460" s="320"/>
      <c r="AE460" s="282">
        <v>871951495601800</v>
      </c>
      <c r="AF460" s="320">
        <v>1</v>
      </c>
      <c r="AG460" s="320" t="s">
        <v>113</v>
      </c>
      <c r="AH460" s="664">
        <v>4</v>
      </c>
    </row>
    <row r="461" spans="3:34">
      <c r="C461" s="2401" t="s">
        <v>2766</v>
      </c>
      <c r="D461" s="557" t="s">
        <v>2193</v>
      </c>
      <c r="E461" s="1463" t="s">
        <v>2769</v>
      </c>
      <c r="F461" s="2262">
        <v>911401632808</v>
      </c>
      <c r="G461" s="45">
        <v>8719514956025</v>
      </c>
      <c r="H461" s="61" t="s">
        <v>838</v>
      </c>
      <c r="I461" s="63" t="s">
        <v>828</v>
      </c>
      <c r="J461" s="337">
        <v>205</v>
      </c>
      <c r="K461" s="1112">
        <v>30000</v>
      </c>
      <c r="L461" s="320">
        <v>4000</v>
      </c>
      <c r="M461" s="272">
        <v>100000</v>
      </c>
      <c r="N461" s="271">
        <v>5</v>
      </c>
      <c r="O461" s="337"/>
      <c r="P461" s="1985">
        <v>9100</v>
      </c>
      <c r="Q461" s="508"/>
      <c r="R461" s="1749" t="s">
        <v>760</v>
      </c>
      <c r="S461" s="337" t="s">
        <v>49</v>
      </c>
      <c r="T461" s="337" t="s">
        <v>3006</v>
      </c>
      <c r="U461" s="337"/>
      <c r="V461" s="337" t="s">
        <v>121</v>
      </c>
      <c r="W461" s="301" t="s">
        <v>198</v>
      </c>
      <c r="X461" s="301">
        <v>146</v>
      </c>
      <c r="Y461" s="320">
        <v>393</v>
      </c>
      <c r="Z461" s="320">
        <v>393</v>
      </c>
      <c r="AA461" s="320">
        <v>126</v>
      </c>
      <c r="AB461" s="337" t="s">
        <v>133</v>
      </c>
      <c r="AC461" s="291" t="s">
        <v>3079</v>
      </c>
      <c r="AD461" s="320"/>
      <c r="AE461" s="285">
        <v>871951495602500</v>
      </c>
      <c r="AF461" s="320">
        <v>1</v>
      </c>
      <c r="AG461" s="320" t="s">
        <v>113</v>
      </c>
      <c r="AH461" s="664">
        <v>4</v>
      </c>
    </row>
    <row r="462" spans="3:34">
      <c r="C462" s="2395" t="s">
        <v>2766</v>
      </c>
      <c r="D462" s="834" t="s">
        <v>2193</v>
      </c>
      <c r="E462" s="1483" t="s">
        <v>2769</v>
      </c>
      <c r="F462" s="2263">
        <v>911401632908</v>
      </c>
      <c r="G462" s="47">
        <v>8719514956032</v>
      </c>
      <c r="H462" s="534" t="s">
        <v>839</v>
      </c>
      <c r="I462" s="250" t="s">
        <v>822</v>
      </c>
      <c r="J462" s="430">
        <v>205</v>
      </c>
      <c r="K462" s="1113">
        <v>30000</v>
      </c>
      <c r="L462" s="453">
        <v>4000</v>
      </c>
      <c r="M462" s="274">
        <v>100000</v>
      </c>
      <c r="N462" s="273">
        <v>5</v>
      </c>
      <c r="O462" s="430"/>
      <c r="P462" s="1321">
        <v>9100</v>
      </c>
      <c r="Q462" s="508"/>
      <c r="R462" s="1750" t="s">
        <v>760</v>
      </c>
      <c r="S462" s="430" t="s">
        <v>49</v>
      </c>
      <c r="T462" s="430" t="s">
        <v>3006</v>
      </c>
      <c r="U462" s="430"/>
      <c r="V462" s="430" t="s">
        <v>121</v>
      </c>
      <c r="W462" s="2037" t="s">
        <v>198</v>
      </c>
      <c r="X462" s="2037">
        <v>146</v>
      </c>
      <c r="Y462" s="453">
        <v>393</v>
      </c>
      <c r="Z462" s="453">
        <v>393</v>
      </c>
      <c r="AA462" s="453">
        <v>126</v>
      </c>
      <c r="AB462" s="430" t="s">
        <v>133</v>
      </c>
      <c r="AC462" s="284" t="s">
        <v>3079</v>
      </c>
      <c r="AD462" s="453"/>
      <c r="AE462" s="273">
        <v>871951495603200</v>
      </c>
      <c r="AF462" s="453">
        <v>1</v>
      </c>
      <c r="AG462" s="453" t="s">
        <v>113</v>
      </c>
      <c r="AH462" s="665">
        <v>4</v>
      </c>
    </row>
    <row r="463" spans="3:34">
      <c r="C463" s="2471"/>
      <c r="D463" s="832"/>
      <c r="E463" s="1490"/>
      <c r="F463" s="616">
        <v>911401565101</v>
      </c>
      <c r="G463" s="616">
        <v>911401565101</v>
      </c>
      <c r="H463" s="68" t="s">
        <v>840</v>
      </c>
      <c r="I463" s="49" t="s">
        <v>841</v>
      </c>
      <c r="J463" s="384"/>
      <c r="K463" s="1111"/>
      <c r="L463" s="322"/>
      <c r="M463" s="286"/>
      <c r="N463" s="282">
        <v>5</v>
      </c>
      <c r="O463" s="384"/>
      <c r="P463" s="1985">
        <v>120</v>
      </c>
      <c r="Q463" s="508"/>
      <c r="R463" s="1747"/>
      <c r="S463" s="384"/>
      <c r="T463" s="384"/>
      <c r="U463" s="384"/>
      <c r="V463" s="384"/>
      <c r="W463" s="302"/>
      <c r="X463" s="302"/>
      <c r="Y463" s="322"/>
      <c r="Z463" s="322"/>
      <c r="AA463" s="322"/>
      <c r="AB463" s="384"/>
      <c r="AC463" s="283"/>
      <c r="AD463" s="322"/>
      <c r="AE463" s="2535">
        <v>911401565101</v>
      </c>
      <c r="AF463" s="322">
        <v>1</v>
      </c>
      <c r="AG463" s="322" t="s">
        <v>113</v>
      </c>
      <c r="AH463" s="743">
        <v>0</v>
      </c>
    </row>
    <row r="464" spans="3:34">
      <c r="C464" s="2395" t="s">
        <v>2766</v>
      </c>
      <c r="D464" s="834" t="s">
        <v>2193</v>
      </c>
      <c r="E464" s="1483"/>
      <c r="F464" s="2258">
        <v>911401633208</v>
      </c>
      <c r="G464" s="43">
        <v>8719514956063</v>
      </c>
      <c r="H464" s="43" t="s">
        <v>842</v>
      </c>
      <c r="I464" s="707" t="s">
        <v>2218</v>
      </c>
      <c r="J464" s="443"/>
      <c r="K464" s="1110"/>
      <c r="L464" s="751"/>
      <c r="M464" s="1516"/>
      <c r="N464" s="287">
        <v>5</v>
      </c>
      <c r="O464" s="443"/>
      <c r="P464" s="1321">
        <v>1000</v>
      </c>
      <c r="Q464" s="508"/>
      <c r="R464" s="1751"/>
      <c r="S464" s="443"/>
      <c r="T464" s="443"/>
      <c r="U464" s="443"/>
      <c r="V464" s="443"/>
      <c r="W464" s="2039"/>
      <c r="X464" s="2039"/>
      <c r="Y464" s="751">
        <v>180</v>
      </c>
      <c r="Z464" s="751">
        <v>227</v>
      </c>
      <c r="AA464" s="751">
        <v>46</v>
      </c>
      <c r="AB464" s="443"/>
      <c r="AC464" s="1477"/>
      <c r="AD464" s="751"/>
      <c r="AE464" s="287">
        <v>871951495606399</v>
      </c>
      <c r="AF464" s="751">
        <v>1</v>
      </c>
      <c r="AG464" s="751" t="s">
        <v>113</v>
      </c>
      <c r="AH464" s="1532">
        <v>0</v>
      </c>
    </row>
    <row r="465" spans="3:34">
      <c r="C465" s="2471" t="s">
        <v>2766</v>
      </c>
      <c r="D465" s="832" t="s">
        <v>2193</v>
      </c>
      <c r="E465" s="1490" t="s">
        <v>2769</v>
      </c>
      <c r="F465" s="42">
        <v>911401671107</v>
      </c>
      <c r="G465" s="68">
        <v>8719514542983</v>
      </c>
      <c r="H465" s="68" t="s">
        <v>815</v>
      </c>
      <c r="I465" s="49" t="s">
        <v>816</v>
      </c>
      <c r="J465" s="323">
        <v>77</v>
      </c>
      <c r="K465" s="1111">
        <v>10500</v>
      </c>
      <c r="L465" s="322">
        <v>4000</v>
      </c>
      <c r="M465" s="286">
        <v>50000</v>
      </c>
      <c r="N465" s="282">
        <v>5</v>
      </c>
      <c r="O465" s="384"/>
      <c r="P465" s="642">
        <v>3800</v>
      </c>
      <c r="Q465" s="508"/>
      <c r="R465" s="1747" t="s">
        <v>48</v>
      </c>
      <c r="S465" s="384" t="s">
        <v>49</v>
      </c>
      <c r="T465" s="384" t="s">
        <v>3004</v>
      </c>
      <c r="U465" s="384"/>
      <c r="V465" s="384" t="s">
        <v>121</v>
      </c>
      <c r="W465" s="302" t="s">
        <v>198</v>
      </c>
      <c r="X465" s="302">
        <v>136</v>
      </c>
      <c r="Y465" s="322">
        <v>278</v>
      </c>
      <c r="Z465" s="322">
        <v>278</v>
      </c>
      <c r="AA465" s="322">
        <v>89</v>
      </c>
      <c r="AB465" s="384" t="s">
        <v>113</v>
      </c>
      <c r="AC465" s="283" t="s">
        <v>3079</v>
      </c>
      <c r="AD465" s="322"/>
      <c r="AE465" s="282">
        <v>871951454298300</v>
      </c>
      <c r="AF465" s="322">
        <v>1</v>
      </c>
      <c r="AG465" s="322" t="s">
        <v>113</v>
      </c>
      <c r="AH465" s="743">
        <v>4</v>
      </c>
    </row>
    <row r="466" spans="3:34">
      <c r="C466" s="2401" t="s">
        <v>2766</v>
      </c>
      <c r="D466" s="557" t="s">
        <v>2193</v>
      </c>
      <c r="E466" s="1463" t="s">
        <v>2769</v>
      </c>
      <c r="F466" s="2233">
        <v>911401646207</v>
      </c>
      <c r="G466" s="61">
        <v>8719514529212</v>
      </c>
      <c r="H466" s="64" t="s">
        <v>817</v>
      </c>
      <c r="I466" s="63" t="s">
        <v>816</v>
      </c>
      <c r="J466" s="324">
        <v>154</v>
      </c>
      <c r="K466" s="1112">
        <v>20500</v>
      </c>
      <c r="L466" s="320">
        <v>4000</v>
      </c>
      <c r="M466" s="286">
        <v>50000</v>
      </c>
      <c r="N466" s="282">
        <v>5</v>
      </c>
      <c r="O466" s="337"/>
      <c r="P466" s="642">
        <v>4650</v>
      </c>
      <c r="Q466" s="508"/>
      <c r="R466" s="1749" t="s">
        <v>48</v>
      </c>
      <c r="S466" s="337" t="s">
        <v>49</v>
      </c>
      <c r="T466" s="337" t="s">
        <v>3005</v>
      </c>
      <c r="U466" s="337"/>
      <c r="V466" s="337" t="s">
        <v>121</v>
      </c>
      <c r="W466" s="301" t="s">
        <v>198</v>
      </c>
      <c r="X466" s="301">
        <v>133</v>
      </c>
      <c r="Y466" s="320">
        <v>305</v>
      </c>
      <c r="Z466" s="320">
        <v>305</v>
      </c>
      <c r="AA466" s="320">
        <v>99</v>
      </c>
      <c r="AB466" s="337" t="s">
        <v>113</v>
      </c>
      <c r="AC466" s="283" t="s">
        <v>3079</v>
      </c>
      <c r="AD466" s="320"/>
      <c r="AE466" s="271">
        <v>871951452921200</v>
      </c>
      <c r="AF466" s="320">
        <v>1</v>
      </c>
      <c r="AG466" s="320" t="s">
        <v>113</v>
      </c>
      <c r="AH466" s="664">
        <v>4</v>
      </c>
    </row>
    <row r="467" spans="3:34">
      <c r="C467" s="2395" t="s">
        <v>2766</v>
      </c>
      <c r="D467" s="834" t="s">
        <v>2193</v>
      </c>
      <c r="E467" s="1483" t="s">
        <v>2769</v>
      </c>
      <c r="F467" s="44">
        <v>911401646307</v>
      </c>
      <c r="G467" s="45">
        <v>8719514529229</v>
      </c>
      <c r="H467" s="45" t="s">
        <v>818</v>
      </c>
      <c r="I467" s="57" t="s">
        <v>816</v>
      </c>
      <c r="J467" s="1070">
        <v>187</v>
      </c>
      <c r="K467" s="1114">
        <v>25500</v>
      </c>
      <c r="L467" s="1920">
        <v>4000</v>
      </c>
      <c r="M467" s="427">
        <v>50000</v>
      </c>
      <c r="N467" s="285">
        <v>5</v>
      </c>
      <c r="O467" s="1070"/>
      <c r="P467" s="1321">
        <v>5750</v>
      </c>
      <c r="Q467" s="508"/>
      <c r="R467" s="1756" t="s">
        <v>48</v>
      </c>
      <c r="S467" s="1070" t="s">
        <v>49</v>
      </c>
      <c r="T467" s="1070" t="s">
        <v>3006</v>
      </c>
      <c r="U467" s="1070"/>
      <c r="V467" s="1070" t="s">
        <v>121</v>
      </c>
      <c r="W467" s="2041" t="s">
        <v>198</v>
      </c>
      <c r="X467" s="2041">
        <v>136</v>
      </c>
      <c r="Y467" s="1920">
        <v>358</v>
      </c>
      <c r="Z467" s="1920">
        <v>358</v>
      </c>
      <c r="AA467" s="1920">
        <v>99</v>
      </c>
      <c r="AB467" s="1070" t="s">
        <v>113</v>
      </c>
      <c r="AC467" s="1482" t="s">
        <v>3079</v>
      </c>
      <c r="AD467" s="1920"/>
      <c r="AE467" s="285">
        <v>871951452922900</v>
      </c>
      <c r="AF467" s="1920">
        <v>1</v>
      </c>
      <c r="AG467" s="1920" t="s">
        <v>113</v>
      </c>
      <c r="AH467" s="2822">
        <v>4</v>
      </c>
    </row>
    <row r="468" spans="3:34">
      <c r="C468" s="2471" t="s">
        <v>2766</v>
      </c>
      <c r="D468" s="832" t="s">
        <v>2193</v>
      </c>
      <c r="E468" s="1490"/>
      <c r="F468" s="41">
        <v>911401676807</v>
      </c>
      <c r="G468" s="38">
        <v>8719514546028</v>
      </c>
      <c r="H468" s="38" t="s">
        <v>2076</v>
      </c>
      <c r="I468" s="50" t="s">
        <v>2218</v>
      </c>
      <c r="J468" s="349"/>
      <c r="K468" s="1109" t="s">
        <v>45</v>
      </c>
      <c r="L468" s="328"/>
      <c r="M468" s="421"/>
      <c r="N468" s="269">
        <v>2</v>
      </c>
      <c r="O468" s="349"/>
      <c r="P468" s="642">
        <v>790</v>
      </c>
      <c r="Q468" s="508"/>
      <c r="R468" s="1757"/>
      <c r="S468" s="349"/>
      <c r="T468" s="349"/>
      <c r="U468" s="349"/>
      <c r="V468" s="349"/>
      <c r="W468" s="2042"/>
      <c r="X468" s="2042"/>
      <c r="Y468" s="328">
        <v>50</v>
      </c>
      <c r="Z468" s="328">
        <v>236</v>
      </c>
      <c r="AA468" s="328">
        <v>209</v>
      </c>
      <c r="AB468" s="349"/>
      <c r="AC468" s="295"/>
      <c r="AD468" s="328"/>
      <c r="AE468" s="269">
        <v>871951454602899</v>
      </c>
      <c r="AF468" s="328">
        <v>1</v>
      </c>
      <c r="AG468" s="328" t="s">
        <v>113</v>
      </c>
      <c r="AH468" s="1986">
        <v>0</v>
      </c>
    </row>
    <row r="469" spans="3:34">
      <c r="C469" s="2401" t="s">
        <v>2766</v>
      </c>
      <c r="D469" s="557" t="s">
        <v>2193</v>
      </c>
      <c r="E469" s="1463"/>
      <c r="F469" s="42">
        <v>911401677107</v>
      </c>
      <c r="G469" s="68">
        <v>8719514545830</v>
      </c>
      <c r="H469" s="68" t="s">
        <v>2077</v>
      </c>
      <c r="I469" s="63" t="s">
        <v>2271</v>
      </c>
      <c r="J469" s="337"/>
      <c r="K469" s="1111" t="s">
        <v>45</v>
      </c>
      <c r="L469" s="320"/>
      <c r="M469" s="286"/>
      <c r="N469" s="282">
        <v>2</v>
      </c>
      <c r="O469" s="337"/>
      <c r="P469" s="642">
        <v>1190</v>
      </c>
      <c r="Q469" s="508"/>
      <c r="R469" s="1749"/>
      <c r="S469" s="337"/>
      <c r="T469" s="337"/>
      <c r="U469" s="337"/>
      <c r="V469" s="337"/>
      <c r="W469" s="301"/>
      <c r="X469" s="301"/>
      <c r="Y469" s="320">
        <v>474</v>
      </c>
      <c r="Z469" s="320">
        <v>474</v>
      </c>
      <c r="AA469" s="320">
        <v>141</v>
      </c>
      <c r="AB469" s="337"/>
      <c r="AC469" s="283"/>
      <c r="AD469" s="320"/>
      <c r="AE469" s="282">
        <v>871951454583099</v>
      </c>
      <c r="AF469" s="320">
        <v>1</v>
      </c>
      <c r="AG469" s="320" t="s">
        <v>113</v>
      </c>
      <c r="AH469" s="664">
        <v>0</v>
      </c>
    </row>
    <row r="470" spans="3:34">
      <c r="C470" s="2395" t="s">
        <v>2766</v>
      </c>
      <c r="D470" s="834" t="s">
        <v>2193</v>
      </c>
      <c r="E470" s="1483"/>
      <c r="F470" s="23">
        <v>911401677207</v>
      </c>
      <c r="G470" s="43">
        <v>8719514545847</v>
      </c>
      <c r="H470" s="43" t="s">
        <v>2078</v>
      </c>
      <c r="I470" s="250" t="s">
        <v>2272</v>
      </c>
      <c r="J470" s="430"/>
      <c r="K470" s="1113" t="s">
        <v>45</v>
      </c>
      <c r="L470" s="453"/>
      <c r="M470" s="1516"/>
      <c r="N470" s="287">
        <v>2</v>
      </c>
      <c r="O470" s="430"/>
      <c r="P470" s="1321">
        <v>1490</v>
      </c>
      <c r="Q470" s="508"/>
      <c r="R470" s="1750"/>
      <c r="S470" s="430"/>
      <c r="T470" s="430"/>
      <c r="U470" s="430"/>
      <c r="V470" s="430"/>
      <c r="W470" s="2037"/>
      <c r="X470" s="2037"/>
      <c r="Y470" s="453">
        <v>543</v>
      </c>
      <c r="Z470" s="453">
        <v>543</v>
      </c>
      <c r="AA470" s="453">
        <v>153</v>
      </c>
      <c r="AB470" s="430"/>
      <c r="AC470" s="1477"/>
      <c r="AD470" s="453"/>
      <c r="AE470" s="287">
        <v>871951454584799</v>
      </c>
      <c r="AF470" s="453">
        <v>1</v>
      </c>
      <c r="AG470" s="453" t="s">
        <v>113</v>
      </c>
      <c r="AH470" s="665">
        <v>0</v>
      </c>
    </row>
    <row r="471" spans="3:34">
      <c r="C471" s="2394" t="s">
        <v>2766</v>
      </c>
      <c r="D471" s="1461" t="s">
        <v>2193</v>
      </c>
      <c r="E471" s="1462" t="s">
        <v>2769</v>
      </c>
      <c r="F471" s="2255">
        <v>911401565044</v>
      </c>
      <c r="G471" s="802">
        <v>8720169761353</v>
      </c>
      <c r="H471" s="1445" t="s">
        <v>2110</v>
      </c>
      <c r="I471" s="1498" t="s">
        <v>812</v>
      </c>
      <c r="J471" s="382">
        <v>70</v>
      </c>
      <c r="K471" s="1079">
        <v>10500</v>
      </c>
      <c r="L471" s="400">
        <v>4000</v>
      </c>
      <c r="M471" s="421">
        <v>50000</v>
      </c>
      <c r="N471" s="360">
        <v>5</v>
      </c>
      <c r="O471" s="382"/>
      <c r="P471" s="641">
        <v>2400</v>
      </c>
      <c r="Q471" s="508"/>
      <c r="R471" s="1709" t="s">
        <v>56</v>
      </c>
      <c r="S471" s="382" t="s">
        <v>49</v>
      </c>
      <c r="T471" s="382" t="s">
        <v>3004</v>
      </c>
      <c r="U471" s="382"/>
      <c r="V471" s="382" t="s">
        <v>121</v>
      </c>
      <c r="W471" s="360" t="s">
        <v>198</v>
      </c>
      <c r="X471" s="360">
        <v>150</v>
      </c>
      <c r="Y471" s="400">
        <v>273</v>
      </c>
      <c r="Z471" s="400">
        <v>273</v>
      </c>
      <c r="AA471" s="400">
        <v>93</v>
      </c>
      <c r="AB471" s="382" t="s">
        <v>113</v>
      </c>
      <c r="AC471" s="360">
        <v>80</v>
      </c>
      <c r="AD471" s="400"/>
      <c r="AE471" s="2566">
        <v>872016976135300</v>
      </c>
      <c r="AF471" s="400">
        <v>1</v>
      </c>
      <c r="AG471" s="400" t="s">
        <v>113</v>
      </c>
      <c r="AH471" s="2796">
        <v>4</v>
      </c>
    </row>
    <row r="472" spans="3:34">
      <c r="C472" s="2401" t="s">
        <v>2766</v>
      </c>
      <c r="D472" s="557" t="s">
        <v>2193</v>
      </c>
      <c r="E472" s="1463" t="s">
        <v>2769</v>
      </c>
      <c r="F472" s="2256">
        <v>911401565144</v>
      </c>
      <c r="G472" s="252">
        <v>8720169761360</v>
      </c>
      <c r="H472" s="48" t="s">
        <v>2112</v>
      </c>
      <c r="I472" s="253" t="s">
        <v>812</v>
      </c>
      <c r="J472" s="347">
        <v>133</v>
      </c>
      <c r="K472" s="1075">
        <v>20000</v>
      </c>
      <c r="L472" s="340">
        <v>4000</v>
      </c>
      <c r="M472" s="338">
        <v>50000</v>
      </c>
      <c r="N472" s="341">
        <v>5</v>
      </c>
      <c r="O472" s="347"/>
      <c r="P472" s="642">
        <v>2950</v>
      </c>
      <c r="Q472" s="508"/>
      <c r="R472" s="1710" t="s">
        <v>56</v>
      </c>
      <c r="S472" s="347" t="s">
        <v>49</v>
      </c>
      <c r="T472" s="347" t="s">
        <v>3005</v>
      </c>
      <c r="U472" s="347"/>
      <c r="V472" s="347" t="s">
        <v>121</v>
      </c>
      <c r="W472" s="341" t="s">
        <v>198</v>
      </c>
      <c r="X472" s="341">
        <v>150</v>
      </c>
      <c r="Y472" s="340">
        <v>319</v>
      </c>
      <c r="Z472" s="340">
        <v>319</v>
      </c>
      <c r="AA472" s="340">
        <v>93</v>
      </c>
      <c r="AB472" s="347" t="s">
        <v>113</v>
      </c>
      <c r="AC472" s="341">
        <v>80</v>
      </c>
      <c r="AD472" s="340"/>
      <c r="AE472" s="2567">
        <v>872016976136000</v>
      </c>
      <c r="AF472" s="340">
        <v>1</v>
      </c>
      <c r="AG472" s="340" t="s">
        <v>113</v>
      </c>
      <c r="AH472" s="2785">
        <v>4</v>
      </c>
    </row>
    <row r="473" spans="3:34">
      <c r="C473" s="2401" t="s">
        <v>2766</v>
      </c>
      <c r="D473" s="557" t="s">
        <v>2193</v>
      </c>
      <c r="E473" s="1463" t="s">
        <v>2769</v>
      </c>
      <c r="F473" s="2256">
        <v>911401565244</v>
      </c>
      <c r="G473" s="252">
        <v>8720169761377</v>
      </c>
      <c r="H473" s="48" t="s">
        <v>2111</v>
      </c>
      <c r="I473" s="253" t="s">
        <v>812</v>
      </c>
      <c r="J473" s="347">
        <v>185</v>
      </c>
      <c r="K473" s="1075">
        <v>28000</v>
      </c>
      <c r="L473" s="340">
        <v>4000</v>
      </c>
      <c r="M473" s="338">
        <v>50000</v>
      </c>
      <c r="N473" s="341">
        <v>5</v>
      </c>
      <c r="O473" s="347"/>
      <c r="P473" s="642">
        <v>3500</v>
      </c>
      <c r="Q473" s="508"/>
      <c r="R473" s="1710" t="s">
        <v>56</v>
      </c>
      <c r="S473" s="347" t="s">
        <v>49</v>
      </c>
      <c r="T473" s="347" t="s">
        <v>3006</v>
      </c>
      <c r="U473" s="347"/>
      <c r="V473" s="347" t="s">
        <v>121</v>
      </c>
      <c r="W473" s="341" t="s">
        <v>198</v>
      </c>
      <c r="X473" s="341">
        <v>151</v>
      </c>
      <c r="Y473" s="340">
        <v>355</v>
      </c>
      <c r="Z473" s="340">
        <v>355</v>
      </c>
      <c r="AA473" s="340">
        <v>93</v>
      </c>
      <c r="AB473" s="347" t="s">
        <v>113</v>
      </c>
      <c r="AC473" s="341">
        <v>80</v>
      </c>
      <c r="AD473" s="340"/>
      <c r="AE473" s="2567">
        <v>872016976137700</v>
      </c>
      <c r="AF473" s="340">
        <v>1</v>
      </c>
      <c r="AG473" s="340" t="s">
        <v>113</v>
      </c>
      <c r="AH473" s="2785">
        <v>4</v>
      </c>
    </row>
    <row r="474" spans="3:34">
      <c r="C474" s="2401" t="s">
        <v>2766</v>
      </c>
      <c r="D474" s="557" t="s">
        <v>2193</v>
      </c>
      <c r="E474" s="1463" t="s">
        <v>2769</v>
      </c>
      <c r="F474" s="2256">
        <v>911401822687</v>
      </c>
      <c r="G474" s="252">
        <v>8720169758971</v>
      </c>
      <c r="H474" s="48" t="s">
        <v>2114</v>
      </c>
      <c r="I474" s="253" t="s">
        <v>2503</v>
      </c>
      <c r="J474" s="347" t="s">
        <v>2680</v>
      </c>
      <c r="K474" s="1075" t="s">
        <v>2681</v>
      </c>
      <c r="L474" s="340" t="s">
        <v>3705</v>
      </c>
      <c r="M474" s="338">
        <v>50000</v>
      </c>
      <c r="N474" s="341">
        <v>5</v>
      </c>
      <c r="O474" s="347"/>
      <c r="P474" s="642">
        <v>4300</v>
      </c>
      <c r="Q474" s="508"/>
      <c r="R474" s="1710" t="s">
        <v>56</v>
      </c>
      <c r="S474" s="347" t="s">
        <v>49</v>
      </c>
      <c r="T474" s="347" t="s">
        <v>3006</v>
      </c>
      <c r="U474" s="347"/>
      <c r="V474" s="347" t="s">
        <v>3002</v>
      </c>
      <c r="W474" s="341" t="s">
        <v>198</v>
      </c>
      <c r="X474" s="341">
        <v>143</v>
      </c>
      <c r="Y474" s="340">
        <v>320</v>
      </c>
      <c r="Z474" s="340">
        <v>320</v>
      </c>
      <c r="AA474" s="340">
        <v>119</v>
      </c>
      <c r="AB474" s="347" t="s">
        <v>113</v>
      </c>
      <c r="AC474" s="341" t="s">
        <v>3079</v>
      </c>
      <c r="AD474" s="340"/>
      <c r="AE474" s="2567">
        <v>872016975897100</v>
      </c>
      <c r="AF474" s="340">
        <v>1</v>
      </c>
      <c r="AG474" s="340" t="s">
        <v>113</v>
      </c>
      <c r="AH474" s="2785">
        <v>4</v>
      </c>
    </row>
    <row r="475" spans="3:34">
      <c r="C475" s="2401" t="s">
        <v>2766</v>
      </c>
      <c r="D475" s="557" t="s">
        <v>2193</v>
      </c>
      <c r="E475" s="1463"/>
      <c r="F475" s="2256">
        <v>911401813287</v>
      </c>
      <c r="G475" s="252">
        <v>8720169756779</v>
      </c>
      <c r="H475" s="48" t="s">
        <v>2264</v>
      </c>
      <c r="I475" s="253" t="s">
        <v>2237</v>
      </c>
      <c r="J475" s="347"/>
      <c r="K475" s="1075" t="s">
        <v>45</v>
      </c>
      <c r="L475" s="340"/>
      <c r="M475" s="338"/>
      <c r="N475" s="340">
        <v>2</v>
      </c>
      <c r="O475" s="347"/>
      <c r="P475" s="642">
        <v>400</v>
      </c>
      <c r="Q475" s="508"/>
      <c r="R475" s="1710"/>
      <c r="S475" s="347"/>
      <c r="T475" s="347"/>
      <c r="U475" s="347"/>
      <c r="V475" s="347"/>
      <c r="W475" s="341"/>
      <c r="X475" s="341"/>
      <c r="Y475" s="340"/>
      <c r="Z475" s="340"/>
      <c r="AA475" s="340"/>
      <c r="AB475" s="347"/>
      <c r="AC475" s="341"/>
      <c r="AD475" s="340"/>
      <c r="AE475" s="2567">
        <v>872016975677999</v>
      </c>
      <c r="AF475" s="340">
        <v>1</v>
      </c>
      <c r="AG475" s="340" t="s">
        <v>113</v>
      </c>
      <c r="AH475" s="2785">
        <v>0.5</v>
      </c>
    </row>
    <row r="476" spans="3:34">
      <c r="C476" s="2401" t="s">
        <v>2766</v>
      </c>
      <c r="D476" s="557" t="s">
        <v>2193</v>
      </c>
      <c r="E476" s="1463"/>
      <c r="F476" s="2256">
        <v>911401813187</v>
      </c>
      <c r="G476" s="252">
        <v>8720169753839</v>
      </c>
      <c r="H476" s="48" t="s">
        <v>2265</v>
      </c>
      <c r="I476" s="253" t="s">
        <v>2238</v>
      </c>
      <c r="J476" s="347"/>
      <c r="K476" s="1075" t="s">
        <v>45</v>
      </c>
      <c r="L476" s="340"/>
      <c r="M476" s="338"/>
      <c r="N476" s="340">
        <v>2</v>
      </c>
      <c r="O476" s="347"/>
      <c r="P476" s="642">
        <v>900</v>
      </c>
      <c r="Q476" s="508"/>
      <c r="R476" s="1710"/>
      <c r="S476" s="347"/>
      <c r="T476" s="347"/>
      <c r="U476" s="347"/>
      <c r="V476" s="347"/>
      <c r="W476" s="341"/>
      <c r="X476" s="341"/>
      <c r="Y476" s="340"/>
      <c r="Z476" s="340"/>
      <c r="AA476" s="340"/>
      <c r="AB476" s="347"/>
      <c r="AC476" s="341"/>
      <c r="AD476" s="340"/>
      <c r="AE476" s="2567">
        <v>872016975383999</v>
      </c>
      <c r="AF476" s="340">
        <v>1</v>
      </c>
      <c r="AG476" s="340" t="s">
        <v>113</v>
      </c>
      <c r="AH476" s="2785">
        <v>0.5</v>
      </c>
    </row>
    <row r="477" spans="3:34">
      <c r="C477" s="2401" t="s">
        <v>2766</v>
      </c>
      <c r="D477" s="557" t="s">
        <v>2193</v>
      </c>
      <c r="E477" s="1463"/>
      <c r="F477" s="2256">
        <v>911401657907</v>
      </c>
      <c r="G477" s="252">
        <v>8719514530171</v>
      </c>
      <c r="H477" s="48" t="s">
        <v>2079</v>
      </c>
      <c r="I477" s="253" t="s">
        <v>2268</v>
      </c>
      <c r="J477" s="347" t="s">
        <v>45</v>
      </c>
      <c r="K477" s="1075" t="s">
        <v>45</v>
      </c>
      <c r="L477" s="340"/>
      <c r="M477" s="338"/>
      <c r="N477" s="340">
        <v>2</v>
      </c>
      <c r="O477" s="347"/>
      <c r="P477" s="642">
        <v>990</v>
      </c>
      <c r="Q477" s="508"/>
      <c r="R477" s="1710"/>
      <c r="S477" s="347"/>
      <c r="T477" s="347"/>
      <c r="U477" s="347"/>
      <c r="V477" s="347"/>
      <c r="W477" s="341"/>
      <c r="X477" s="341"/>
      <c r="Y477" s="340">
        <v>382</v>
      </c>
      <c r="Z477" s="340">
        <v>382</v>
      </c>
      <c r="AA477" s="340">
        <v>156</v>
      </c>
      <c r="AB477" s="347"/>
      <c r="AC477" s="341"/>
      <c r="AD477" s="340"/>
      <c r="AE477" s="2567">
        <v>871951453017199</v>
      </c>
      <c r="AF477" s="340">
        <v>1</v>
      </c>
      <c r="AG477" s="340" t="s">
        <v>113</v>
      </c>
      <c r="AH477" s="2785">
        <v>0</v>
      </c>
    </row>
    <row r="478" spans="3:34">
      <c r="C478" s="2401" t="s">
        <v>2766</v>
      </c>
      <c r="D478" s="557" t="s">
        <v>2193</v>
      </c>
      <c r="E478" s="1463"/>
      <c r="F478" s="2256">
        <v>911401658007</v>
      </c>
      <c r="G478" s="252">
        <v>8719514530164</v>
      </c>
      <c r="H478" s="48" t="s">
        <v>2080</v>
      </c>
      <c r="I478" s="253" t="s">
        <v>2267</v>
      </c>
      <c r="J478" s="347" t="s">
        <v>45</v>
      </c>
      <c r="K478" s="1075" t="s">
        <v>45</v>
      </c>
      <c r="L478" s="340"/>
      <c r="M478" s="338"/>
      <c r="N478" s="340">
        <v>2</v>
      </c>
      <c r="O478" s="347"/>
      <c r="P478" s="642">
        <v>1290</v>
      </c>
      <c r="Q478" s="508"/>
      <c r="R478" s="1710"/>
      <c r="S478" s="347"/>
      <c r="T478" s="347"/>
      <c r="U478" s="347"/>
      <c r="V478" s="347"/>
      <c r="W478" s="341"/>
      <c r="X478" s="341"/>
      <c r="Y478" s="340">
        <v>480</v>
      </c>
      <c r="Z478" s="340">
        <v>480</v>
      </c>
      <c r="AA478" s="340">
        <v>194</v>
      </c>
      <c r="AB478" s="347"/>
      <c r="AC478" s="341"/>
      <c r="AD478" s="340"/>
      <c r="AE478" s="2567">
        <v>871951453016499</v>
      </c>
      <c r="AF478" s="340">
        <v>1</v>
      </c>
      <c r="AG478" s="340" t="s">
        <v>113</v>
      </c>
      <c r="AH478" s="2785">
        <v>0</v>
      </c>
    </row>
    <row r="479" spans="3:34">
      <c r="C479" s="2401" t="s">
        <v>2766</v>
      </c>
      <c r="D479" s="557" t="s">
        <v>2193</v>
      </c>
      <c r="E479" s="1463"/>
      <c r="F479" s="2256">
        <v>911401565644</v>
      </c>
      <c r="G479" s="252">
        <v>8720169761414</v>
      </c>
      <c r="H479" s="48" t="s">
        <v>2113</v>
      </c>
      <c r="I479" s="253" t="s">
        <v>2269</v>
      </c>
      <c r="J479" s="347"/>
      <c r="K479" s="1075" t="s">
        <v>45</v>
      </c>
      <c r="L479" s="340"/>
      <c r="M479" s="338"/>
      <c r="N479" s="340">
        <v>2</v>
      </c>
      <c r="O479" s="347"/>
      <c r="P479" s="642">
        <v>1190</v>
      </c>
      <c r="Q479" s="508"/>
      <c r="R479" s="1710"/>
      <c r="S479" s="347"/>
      <c r="T479" s="347"/>
      <c r="U479" s="347"/>
      <c r="V479" s="347"/>
      <c r="W479" s="341"/>
      <c r="X479" s="341"/>
      <c r="Y479" s="340">
        <v>442</v>
      </c>
      <c r="Z479" s="340">
        <v>442</v>
      </c>
      <c r="AA479" s="340">
        <v>174</v>
      </c>
      <c r="AB479" s="347"/>
      <c r="AC479" s="341"/>
      <c r="AD479" s="340"/>
      <c r="AE479" s="2567">
        <v>872016976141499</v>
      </c>
      <c r="AF479" s="340">
        <v>1</v>
      </c>
      <c r="AG479" s="340" t="s">
        <v>113</v>
      </c>
      <c r="AH479" s="2785">
        <v>0</v>
      </c>
    </row>
    <row r="480" spans="3:34">
      <c r="C480" s="2401" t="s">
        <v>2766</v>
      </c>
      <c r="D480" s="557" t="s">
        <v>2193</v>
      </c>
      <c r="E480" s="1463"/>
      <c r="F480" s="2256">
        <v>911401812987</v>
      </c>
      <c r="G480" s="252">
        <v>8721103304292</v>
      </c>
      <c r="H480" s="48" t="s">
        <v>2504</v>
      </c>
      <c r="I480" s="253" t="s">
        <v>2270</v>
      </c>
      <c r="J480" s="347"/>
      <c r="K480" s="1075" t="s">
        <v>45</v>
      </c>
      <c r="L480" s="340"/>
      <c r="M480" s="338"/>
      <c r="N480" s="340">
        <v>2</v>
      </c>
      <c r="O480" s="347"/>
      <c r="P480" s="642">
        <v>890</v>
      </c>
      <c r="Q480" s="508"/>
      <c r="R480" s="1710"/>
      <c r="S480" s="347"/>
      <c r="T480" s="347"/>
      <c r="U480" s="347"/>
      <c r="V480" s="347"/>
      <c r="W480" s="341"/>
      <c r="X480" s="341"/>
      <c r="Y480" s="340">
        <v>437</v>
      </c>
      <c r="Z480" s="340">
        <v>437</v>
      </c>
      <c r="AA480" s="340">
        <v>150</v>
      </c>
      <c r="AB480" s="347"/>
      <c r="AC480" s="341"/>
      <c r="AD480" s="340"/>
      <c r="AE480" s="2567">
        <v>872016975379299</v>
      </c>
      <c r="AF480" s="340">
        <v>1</v>
      </c>
      <c r="AG480" s="340" t="s">
        <v>113</v>
      </c>
      <c r="AH480" s="2785">
        <v>0</v>
      </c>
    </row>
    <row r="481" spans="3:34">
      <c r="C481" s="2395" t="s">
        <v>2766</v>
      </c>
      <c r="D481" s="834" t="s">
        <v>2193</v>
      </c>
      <c r="E481" s="1483"/>
      <c r="F481" s="2257">
        <v>911401813087</v>
      </c>
      <c r="G481" s="948">
        <v>8721103304308</v>
      </c>
      <c r="H481" s="1071" t="s">
        <v>2266</v>
      </c>
      <c r="I481" s="255" t="s">
        <v>2239</v>
      </c>
      <c r="J481" s="432"/>
      <c r="K481" s="1077" t="s">
        <v>45</v>
      </c>
      <c r="L481" s="428"/>
      <c r="M481" s="429"/>
      <c r="N481" s="428">
        <v>2</v>
      </c>
      <c r="O481" s="432"/>
      <c r="P481" s="640">
        <v>250</v>
      </c>
      <c r="Q481" s="508"/>
      <c r="R481" s="1717"/>
      <c r="S481" s="432"/>
      <c r="T481" s="432"/>
      <c r="U481" s="432"/>
      <c r="V481" s="432"/>
      <c r="W481" s="456"/>
      <c r="X481" s="456"/>
      <c r="Y481" s="428">
        <v>35</v>
      </c>
      <c r="Z481" s="428">
        <v>123.5</v>
      </c>
      <c r="AA481" s="428">
        <v>97</v>
      </c>
      <c r="AB481" s="432"/>
      <c r="AC481" s="456"/>
      <c r="AD481" s="428"/>
      <c r="AE481" s="2568">
        <v>872016975380899</v>
      </c>
      <c r="AF481" s="428">
        <v>1</v>
      </c>
      <c r="AG481" s="428" t="s">
        <v>113</v>
      </c>
      <c r="AH481" s="2786">
        <v>0</v>
      </c>
    </row>
    <row r="482" spans="3:34">
      <c r="C482" s="2394"/>
      <c r="D482" s="1461"/>
      <c r="E482" s="1462" t="s">
        <v>2769</v>
      </c>
      <c r="F482" s="206">
        <v>911401877884</v>
      </c>
      <c r="G482" s="206">
        <v>8719514958630</v>
      </c>
      <c r="H482" s="221" t="s">
        <v>947</v>
      </c>
      <c r="I482" s="610" t="s">
        <v>3241</v>
      </c>
      <c r="J482" s="269">
        <v>100</v>
      </c>
      <c r="K482" s="1514">
        <v>10000</v>
      </c>
      <c r="L482" s="269">
        <v>4000</v>
      </c>
      <c r="M482" s="270">
        <v>30000</v>
      </c>
      <c r="N482" s="269">
        <v>2</v>
      </c>
      <c r="O482" s="269"/>
      <c r="P482" s="1990">
        <v>1480</v>
      </c>
      <c r="Q482" s="14"/>
      <c r="R482" s="1768" t="s">
        <v>48</v>
      </c>
      <c r="S482" s="269" t="s">
        <v>49</v>
      </c>
      <c r="T482" s="269" t="s">
        <v>3099</v>
      </c>
      <c r="U482" s="269"/>
      <c r="V482" s="269" t="s">
        <v>121</v>
      </c>
      <c r="W482" s="295" t="s">
        <v>198</v>
      </c>
      <c r="X482" s="295">
        <v>100</v>
      </c>
      <c r="Y482" s="269">
        <v>220</v>
      </c>
      <c r="Z482" s="269">
        <v>220</v>
      </c>
      <c r="AA482" s="269">
        <v>50</v>
      </c>
      <c r="AB482" s="269" t="s">
        <v>113</v>
      </c>
      <c r="AC482" s="295" t="s">
        <v>3079</v>
      </c>
      <c r="AD482" s="269"/>
      <c r="AE482" s="553">
        <v>871951495854800</v>
      </c>
      <c r="AF482" s="269">
        <v>1</v>
      </c>
      <c r="AG482" s="269" t="s">
        <v>113</v>
      </c>
      <c r="AH482" s="2782">
        <v>4</v>
      </c>
    </row>
    <row r="483" spans="3:34">
      <c r="C483" s="2401"/>
      <c r="D483" s="557"/>
      <c r="E483" s="1463" t="s">
        <v>2769</v>
      </c>
      <c r="F483" s="2275">
        <v>911401877984</v>
      </c>
      <c r="G483" s="143">
        <v>8719514958647</v>
      </c>
      <c r="H483" s="247" t="s">
        <v>439</v>
      </c>
      <c r="I483" s="57" t="s">
        <v>3241</v>
      </c>
      <c r="J483" s="282">
        <v>150</v>
      </c>
      <c r="K483" s="1089">
        <v>15000</v>
      </c>
      <c r="L483" s="282">
        <v>4000</v>
      </c>
      <c r="M483" s="286">
        <v>30000</v>
      </c>
      <c r="N483" s="282">
        <v>2</v>
      </c>
      <c r="O483" s="282"/>
      <c r="P483" s="664">
        <v>1895</v>
      </c>
      <c r="Q483" s="14"/>
      <c r="R483" s="1772" t="s">
        <v>48</v>
      </c>
      <c r="S483" s="282" t="s">
        <v>49</v>
      </c>
      <c r="T483" s="282" t="s">
        <v>3099</v>
      </c>
      <c r="U483" s="282"/>
      <c r="V483" s="282" t="s">
        <v>121</v>
      </c>
      <c r="W483" s="283" t="s">
        <v>198</v>
      </c>
      <c r="X483" s="283">
        <v>100</v>
      </c>
      <c r="Y483" s="282">
        <v>260</v>
      </c>
      <c r="Z483" s="282">
        <v>260</v>
      </c>
      <c r="AA483" s="282">
        <v>50</v>
      </c>
      <c r="AB483" s="282" t="s">
        <v>113</v>
      </c>
      <c r="AC483" s="283" t="s">
        <v>3079</v>
      </c>
      <c r="AD483" s="282"/>
      <c r="AE483" s="1368">
        <v>871951495855500</v>
      </c>
      <c r="AF483" s="282">
        <v>1</v>
      </c>
      <c r="AG483" s="282" t="s">
        <v>113</v>
      </c>
      <c r="AH483" s="2781">
        <v>4</v>
      </c>
    </row>
    <row r="484" spans="3:34">
      <c r="C484" s="2395"/>
      <c r="D484" s="834"/>
      <c r="E484" s="1483" t="s">
        <v>2769</v>
      </c>
      <c r="F484" s="147">
        <v>911401878084</v>
      </c>
      <c r="G484" s="147">
        <v>8719514958654</v>
      </c>
      <c r="H484" s="245" t="s">
        <v>441</v>
      </c>
      <c r="I484" s="54" t="s">
        <v>3241</v>
      </c>
      <c r="J484" s="287">
        <v>200</v>
      </c>
      <c r="K484" s="1077">
        <v>20000</v>
      </c>
      <c r="L484" s="287">
        <v>4000</v>
      </c>
      <c r="M484" s="1516">
        <v>30000</v>
      </c>
      <c r="N484" s="287">
        <v>2</v>
      </c>
      <c r="O484" s="287"/>
      <c r="P484" s="665">
        <v>2275</v>
      </c>
      <c r="R484" s="1779" t="s">
        <v>48</v>
      </c>
      <c r="S484" s="287" t="s">
        <v>49</v>
      </c>
      <c r="T484" s="287" t="s">
        <v>3100</v>
      </c>
      <c r="U484" s="287"/>
      <c r="V484" s="287" t="s">
        <v>121</v>
      </c>
      <c r="W484" s="1477" t="s">
        <v>198</v>
      </c>
      <c r="X484" s="1477">
        <v>100</v>
      </c>
      <c r="Y484" s="287">
        <v>300</v>
      </c>
      <c r="Z484" s="287">
        <v>300</v>
      </c>
      <c r="AA484" s="287">
        <v>50</v>
      </c>
      <c r="AB484" s="287" t="s">
        <v>113</v>
      </c>
      <c r="AC484" s="1477" t="s">
        <v>3079</v>
      </c>
      <c r="AD484" s="287"/>
      <c r="AE484" s="492">
        <v>871951495856200</v>
      </c>
      <c r="AF484" s="287">
        <v>1</v>
      </c>
      <c r="AG484" s="287" t="s">
        <v>113</v>
      </c>
      <c r="AH484" s="2823">
        <v>4</v>
      </c>
    </row>
    <row r="485" spans="3:34">
      <c r="C485" s="2394" t="s">
        <v>2766</v>
      </c>
      <c r="D485" s="1461" t="s">
        <v>2193</v>
      </c>
      <c r="E485" s="1462" t="s">
        <v>2769</v>
      </c>
      <c r="F485" s="2255">
        <v>912300024002</v>
      </c>
      <c r="G485" s="3108">
        <v>8718699455880</v>
      </c>
      <c r="H485" s="1445" t="s">
        <v>851</v>
      </c>
      <c r="I485" s="1498" t="s">
        <v>852</v>
      </c>
      <c r="J485" s="382">
        <v>63</v>
      </c>
      <c r="K485" s="1079">
        <v>8000</v>
      </c>
      <c r="L485" s="400">
        <v>4000</v>
      </c>
      <c r="M485" s="421">
        <v>100000</v>
      </c>
      <c r="N485" s="400">
        <v>5</v>
      </c>
      <c r="O485" s="382"/>
      <c r="P485" s="641">
        <v>6340</v>
      </c>
      <c r="Q485" s="508"/>
      <c r="R485" s="1709" t="s">
        <v>56</v>
      </c>
      <c r="S485" s="382" t="s">
        <v>739</v>
      </c>
      <c r="T485" s="382" t="s">
        <v>3012</v>
      </c>
      <c r="U485" s="382"/>
      <c r="V485" s="382" t="s">
        <v>121</v>
      </c>
      <c r="W485" s="360" t="s">
        <v>198</v>
      </c>
      <c r="X485" s="360">
        <v>126</v>
      </c>
      <c r="Y485" s="400">
        <v>265</v>
      </c>
      <c r="Z485" s="400">
        <v>340.5</v>
      </c>
      <c r="AA485" s="400">
        <v>67.400000000000006</v>
      </c>
      <c r="AB485" s="382" t="s">
        <v>113</v>
      </c>
      <c r="AC485" s="360">
        <v>70</v>
      </c>
      <c r="AD485" s="400"/>
      <c r="AE485" s="2566">
        <v>871869945588000</v>
      </c>
      <c r="AF485" s="400">
        <v>1</v>
      </c>
      <c r="AG485" s="400" t="s">
        <v>113</v>
      </c>
      <c r="AH485" s="2796">
        <v>4</v>
      </c>
    </row>
    <row r="486" spans="3:34">
      <c r="C486" s="2401" t="s">
        <v>2766</v>
      </c>
      <c r="D486" s="557" t="s">
        <v>2193</v>
      </c>
      <c r="E486" s="1463" t="s">
        <v>2769</v>
      </c>
      <c r="F486" s="2256">
        <v>912300024004</v>
      </c>
      <c r="G486" s="252">
        <v>8718699455903</v>
      </c>
      <c r="H486" s="48" t="s">
        <v>853</v>
      </c>
      <c r="I486" s="253" t="s">
        <v>854</v>
      </c>
      <c r="J486" s="347">
        <v>63</v>
      </c>
      <c r="K486" s="1075">
        <v>8000</v>
      </c>
      <c r="L486" s="340">
        <v>4000</v>
      </c>
      <c r="M486" s="338">
        <v>100000</v>
      </c>
      <c r="N486" s="340">
        <v>5</v>
      </c>
      <c r="O486" s="347"/>
      <c r="P486" s="642">
        <v>6340</v>
      </c>
      <c r="Q486" s="508"/>
      <c r="R486" s="1710" t="s">
        <v>56</v>
      </c>
      <c r="S486" s="347" t="s">
        <v>739</v>
      </c>
      <c r="T486" s="347" t="s">
        <v>3012</v>
      </c>
      <c r="U486" s="347"/>
      <c r="V486" s="347" t="s">
        <v>121</v>
      </c>
      <c r="W486" s="341" t="s">
        <v>198</v>
      </c>
      <c r="X486" s="341">
        <v>126</v>
      </c>
      <c r="Y486" s="340">
        <v>265</v>
      </c>
      <c r="Z486" s="340">
        <v>340.5</v>
      </c>
      <c r="AA486" s="340">
        <v>67.400000000000006</v>
      </c>
      <c r="AB486" s="347" t="s">
        <v>113</v>
      </c>
      <c r="AC486" s="341">
        <v>70</v>
      </c>
      <c r="AD486" s="340"/>
      <c r="AE486" s="2567">
        <v>871869945590300</v>
      </c>
      <c r="AF486" s="340">
        <v>1</v>
      </c>
      <c r="AG486" s="340" t="s">
        <v>113</v>
      </c>
      <c r="AH486" s="2785">
        <v>4</v>
      </c>
    </row>
    <row r="487" spans="3:34">
      <c r="C487" s="2401" t="s">
        <v>2766</v>
      </c>
      <c r="D487" s="557" t="s">
        <v>2193</v>
      </c>
      <c r="E487" s="1463" t="s">
        <v>2769</v>
      </c>
      <c r="F487" s="2256">
        <v>912300024001</v>
      </c>
      <c r="G487" s="252">
        <v>8718699455873</v>
      </c>
      <c r="H487" s="48" t="s">
        <v>855</v>
      </c>
      <c r="I487" s="253" t="s">
        <v>852</v>
      </c>
      <c r="J487" s="347">
        <v>95</v>
      </c>
      <c r="K487" s="1075">
        <v>12000</v>
      </c>
      <c r="L487" s="340">
        <v>4000</v>
      </c>
      <c r="M487" s="338">
        <v>100000</v>
      </c>
      <c r="N487" s="340">
        <v>5</v>
      </c>
      <c r="O487" s="347"/>
      <c r="P487" s="642">
        <v>6860</v>
      </c>
      <c r="Q487" s="508"/>
      <c r="R487" s="1710" t="s">
        <v>56</v>
      </c>
      <c r="S487" s="347" t="s">
        <v>739</v>
      </c>
      <c r="T487" s="347" t="s">
        <v>3026</v>
      </c>
      <c r="U487" s="347"/>
      <c r="V487" s="347" t="s">
        <v>121</v>
      </c>
      <c r="W487" s="341" t="s">
        <v>198</v>
      </c>
      <c r="X487" s="341">
        <v>126</v>
      </c>
      <c r="Y487" s="340">
        <v>265</v>
      </c>
      <c r="Z487" s="340">
        <v>340.5</v>
      </c>
      <c r="AA487" s="340">
        <v>67.400000000000006</v>
      </c>
      <c r="AB487" s="347" t="s">
        <v>113</v>
      </c>
      <c r="AC487" s="341">
        <v>70</v>
      </c>
      <c r="AD487" s="340"/>
      <c r="AE487" s="2567">
        <v>871869945587300</v>
      </c>
      <c r="AF487" s="340">
        <v>1</v>
      </c>
      <c r="AG487" s="340" t="s">
        <v>113</v>
      </c>
      <c r="AH487" s="2785">
        <v>4</v>
      </c>
    </row>
    <row r="488" spans="3:34">
      <c r="C488" s="2401" t="s">
        <v>2766</v>
      </c>
      <c r="D488" s="557" t="s">
        <v>2193</v>
      </c>
      <c r="E488" s="1463" t="s">
        <v>2769</v>
      </c>
      <c r="F488" s="2256">
        <v>912300024003</v>
      </c>
      <c r="G488" s="252">
        <v>8718699455897</v>
      </c>
      <c r="H488" s="48" t="s">
        <v>856</v>
      </c>
      <c r="I488" s="253" t="s">
        <v>854</v>
      </c>
      <c r="J488" s="347">
        <v>95</v>
      </c>
      <c r="K488" s="1075">
        <v>12000</v>
      </c>
      <c r="L488" s="340">
        <v>4000</v>
      </c>
      <c r="M488" s="338">
        <v>100000</v>
      </c>
      <c r="N488" s="340">
        <v>5</v>
      </c>
      <c r="O488" s="347"/>
      <c r="P488" s="642">
        <v>6860</v>
      </c>
      <c r="Q488" s="508"/>
      <c r="R488" s="1710" t="s">
        <v>56</v>
      </c>
      <c r="S488" s="347" t="s">
        <v>739</v>
      </c>
      <c r="T488" s="347" t="s">
        <v>3026</v>
      </c>
      <c r="U488" s="347"/>
      <c r="V488" s="347" t="s">
        <v>121</v>
      </c>
      <c r="W488" s="341" t="s">
        <v>198</v>
      </c>
      <c r="X488" s="341">
        <v>126</v>
      </c>
      <c r="Y488" s="340">
        <v>265</v>
      </c>
      <c r="Z488" s="340">
        <v>340.5</v>
      </c>
      <c r="AA488" s="340">
        <v>67.400000000000006</v>
      </c>
      <c r="AB488" s="347" t="s">
        <v>113</v>
      </c>
      <c r="AC488" s="341">
        <v>70</v>
      </c>
      <c r="AD488" s="340"/>
      <c r="AE488" s="2567">
        <v>871869945589700</v>
      </c>
      <c r="AF488" s="340">
        <v>1</v>
      </c>
      <c r="AG488" s="340" t="s">
        <v>113</v>
      </c>
      <c r="AH488" s="2785">
        <v>4</v>
      </c>
    </row>
    <row r="489" spans="3:34">
      <c r="C489" s="2401" t="s">
        <v>2766</v>
      </c>
      <c r="D489" s="557" t="s">
        <v>2193</v>
      </c>
      <c r="E489" s="1463" t="s">
        <v>2769</v>
      </c>
      <c r="F489" s="2256">
        <v>912300060474</v>
      </c>
      <c r="G489" s="252">
        <v>8720169558960</v>
      </c>
      <c r="H489" s="48" t="s">
        <v>2352</v>
      </c>
      <c r="I489" s="253" t="s">
        <v>852</v>
      </c>
      <c r="J489" s="347">
        <v>117</v>
      </c>
      <c r="K489" s="1075">
        <v>16000</v>
      </c>
      <c r="L489" s="340">
        <v>4000</v>
      </c>
      <c r="M489" s="338">
        <v>100000</v>
      </c>
      <c r="N489" s="340">
        <v>5</v>
      </c>
      <c r="O489" s="347"/>
      <c r="P489" s="642">
        <v>8400</v>
      </c>
      <c r="Q489" s="508"/>
      <c r="R489" s="1710" t="s">
        <v>2308</v>
      </c>
      <c r="S489" s="347" t="s">
        <v>739</v>
      </c>
      <c r="T489" s="347" t="s">
        <v>3015</v>
      </c>
      <c r="U489" s="347"/>
      <c r="V489" s="347" t="s">
        <v>121</v>
      </c>
      <c r="W489" s="341" t="s">
        <v>198</v>
      </c>
      <c r="X489" s="341">
        <v>136</v>
      </c>
      <c r="Y489" s="340">
        <v>265</v>
      </c>
      <c r="Z489" s="340">
        <v>340.5</v>
      </c>
      <c r="AA489" s="340">
        <v>67.400000000000006</v>
      </c>
      <c r="AB489" s="347" t="s">
        <v>113</v>
      </c>
      <c r="AC489" s="341">
        <v>70</v>
      </c>
      <c r="AD489" s="340"/>
      <c r="AE489" s="2567">
        <v>872016955896000</v>
      </c>
      <c r="AF489" s="340">
        <v>1</v>
      </c>
      <c r="AG489" s="340" t="s">
        <v>113</v>
      </c>
      <c r="AH489" s="2785">
        <v>4</v>
      </c>
    </row>
    <row r="490" spans="3:34">
      <c r="C490" s="2401" t="s">
        <v>2766</v>
      </c>
      <c r="D490" s="557" t="s">
        <v>2193</v>
      </c>
      <c r="E490" s="1463" t="s">
        <v>2769</v>
      </c>
      <c r="F490" s="2264">
        <v>912300060475</v>
      </c>
      <c r="G490" s="252">
        <v>8720169558977</v>
      </c>
      <c r="H490" s="130" t="s">
        <v>2353</v>
      </c>
      <c r="I490" s="253" t="s">
        <v>854</v>
      </c>
      <c r="J490" s="433">
        <v>117</v>
      </c>
      <c r="K490" s="1090">
        <v>16000</v>
      </c>
      <c r="L490" s="364">
        <v>4000</v>
      </c>
      <c r="M490" s="338">
        <v>100000</v>
      </c>
      <c r="N490" s="364">
        <v>5</v>
      </c>
      <c r="O490" s="433"/>
      <c r="P490" s="642">
        <v>8400</v>
      </c>
      <c r="Q490" s="508"/>
      <c r="R490" s="1713" t="s">
        <v>2308</v>
      </c>
      <c r="S490" s="433" t="s">
        <v>739</v>
      </c>
      <c r="T490" s="433" t="s">
        <v>3015</v>
      </c>
      <c r="U490" s="433"/>
      <c r="V490" s="433" t="s">
        <v>121</v>
      </c>
      <c r="W490" s="342" t="s">
        <v>198</v>
      </c>
      <c r="X490" s="342">
        <v>136</v>
      </c>
      <c r="Y490" s="364">
        <v>265</v>
      </c>
      <c r="Z490" s="364">
        <v>340.5</v>
      </c>
      <c r="AA490" s="364">
        <v>67.400000000000006</v>
      </c>
      <c r="AB490" s="433" t="s">
        <v>113</v>
      </c>
      <c r="AC490" s="342">
        <v>70</v>
      </c>
      <c r="AD490" s="364"/>
      <c r="AE490" s="2567">
        <v>872016955897700</v>
      </c>
      <c r="AF490" s="364">
        <v>1</v>
      </c>
      <c r="AG490" s="364" t="s">
        <v>113</v>
      </c>
      <c r="AH490" s="2778">
        <v>4</v>
      </c>
    </row>
    <row r="491" spans="3:34">
      <c r="C491" s="2401" t="s">
        <v>2766</v>
      </c>
      <c r="D491" s="557" t="s">
        <v>2193</v>
      </c>
      <c r="E491" s="1463" t="s">
        <v>2769</v>
      </c>
      <c r="F491" s="2264">
        <v>912300023662</v>
      </c>
      <c r="G491" s="252">
        <v>8718699096410</v>
      </c>
      <c r="H491" s="30" t="s">
        <v>2600</v>
      </c>
      <c r="I491" s="253" t="s">
        <v>858</v>
      </c>
      <c r="J491" s="433">
        <v>120</v>
      </c>
      <c r="K491" s="1090">
        <v>16000</v>
      </c>
      <c r="L491" s="364">
        <v>4000</v>
      </c>
      <c r="M491" s="338">
        <v>100000</v>
      </c>
      <c r="N491" s="364">
        <v>5</v>
      </c>
      <c r="O491" s="433"/>
      <c r="P491" s="642">
        <v>9700</v>
      </c>
      <c r="Q491" s="508"/>
      <c r="R491" s="1713" t="s">
        <v>56</v>
      </c>
      <c r="S491" s="433" t="s">
        <v>739</v>
      </c>
      <c r="T491" s="433" t="s">
        <v>3015</v>
      </c>
      <c r="U491" s="433"/>
      <c r="V491" s="433" t="s">
        <v>121</v>
      </c>
      <c r="W491" s="342" t="s">
        <v>198</v>
      </c>
      <c r="X491" s="342">
        <v>133</v>
      </c>
      <c r="Y491" s="364">
        <v>422</v>
      </c>
      <c r="Z491" s="364">
        <v>340.5</v>
      </c>
      <c r="AA491" s="364">
        <v>67.400000000000006</v>
      </c>
      <c r="AB491" s="433" t="s">
        <v>113</v>
      </c>
      <c r="AC491" s="342">
        <v>70</v>
      </c>
      <c r="AD491" s="364"/>
      <c r="AE491" s="2567">
        <v>871869909641000</v>
      </c>
      <c r="AF491" s="364">
        <v>1</v>
      </c>
      <c r="AG491" s="364" t="s">
        <v>113</v>
      </c>
      <c r="AH491" s="2778">
        <v>4</v>
      </c>
    </row>
    <row r="492" spans="3:34">
      <c r="C492" s="2401" t="s">
        <v>2766</v>
      </c>
      <c r="D492" s="557" t="s">
        <v>2193</v>
      </c>
      <c r="E492" s="1463" t="s">
        <v>2769</v>
      </c>
      <c r="F492" s="2267">
        <v>912300023665</v>
      </c>
      <c r="G492" s="254">
        <v>8718699096441</v>
      </c>
      <c r="H492" s="165" t="s">
        <v>859</v>
      </c>
      <c r="I492" s="253" t="s">
        <v>860</v>
      </c>
      <c r="J492" s="433">
        <v>120</v>
      </c>
      <c r="K492" s="1090">
        <v>16000</v>
      </c>
      <c r="L492" s="364">
        <v>4000</v>
      </c>
      <c r="M492" s="338">
        <v>100000</v>
      </c>
      <c r="N492" s="364">
        <v>5</v>
      </c>
      <c r="O492" s="433"/>
      <c r="P492" s="642">
        <v>9700</v>
      </c>
      <c r="Q492" s="508"/>
      <c r="R492" s="1713" t="s">
        <v>56</v>
      </c>
      <c r="S492" s="433" t="s">
        <v>739</v>
      </c>
      <c r="T492" s="433" t="s">
        <v>3015</v>
      </c>
      <c r="U492" s="433"/>
      <c r="V492" s="433" t="s">
        <v>121</v>
      </c>
      <c r="W492" s="342" t="s">
        <v>198</v>
      </c>
      <c r="X492" s="342">
        <v>133</v>
      </c>
      <c r="Y492" s="364">
        <v>422</v>
      </c>
      <c r="Z492" s="364">
        <v>340.5</v>
      </c>
      <c r="AA492" s="364">
        <v>67.400000000000006</v>
      </c>
      <c r="AB492" s="433" t="s">
        <v>113</v>
      </c>
      <c r="AC492" s="342">
        <v>70</v>
      </c>
      <c r="AD492" s="364"/>
      <c r="AE492" s="2569">
        <v>871869909644100</v>
      </c>
      <c r="AF492" s="364">
        <v>1</v>
      </c>
      <c r="AG492" s="364" t="s">
        <v>113</v>
      </c>
      <c r="AH492" s="2778">
        <v>4</v>
      </c>
    </row>
    <row r="493" spans="3:34">
      <c r="C493" s="2401" t="s">
        <v>2766</v>
      </c>
      <c r="D493" s="557" t="s">
        <v>2193</v>
      </c>
      <c r="E493" s="1463" t="s">
        <v>2769</v>
      </c>
      <c r="F493" s="2267">
        <v>912300023661</v>
      </c>
      <c r="G493" s="254">
        <v>8718699096403</v>
      </c>
      <c r="H493" s="165" t="s">
        <v>2601</v>
      </c>
      <c r="I493" s="253" t="s">
        <v>858</v>
      </c>
      <c r="J493" s="433">
        <v>162</v>
      </c>
      <c r="K493" s="1090">
        <v>21000</v>
      </c>
      <c r="L493" s="364">
        <v>4000</v>
      </c>
      <c r="M493" s="338">
        <v>100000</v>
      </c>
      <c r="N493" s="364">
        <v>5</v>
      </c>
      <c r="O493" s="433"/>
      <c r="P493" s="642">
        <v>11020</v>
      </c>
      <c r="Q493" s="508"/>
      <c r="R493" s="1713" t="s">
        <v>56</v>
      </c>
      <c r="S493" s="433" t="s">
        <v>739</v>
      </c>
      <c r="T493" s="433" t="s">
        <v>3016</v>
      </c>
      <c r="U493" s="433"/>
      <c r="V493" s="433" t="s">
        <v>121</v>
      </c>
      <c r="W493" s="342" t="s">
        <v>198</v>
      </c>
      <c r="X493" s="342">
        <v>129</v>
      </c>
      <c r="Y493" s="364">
        <v>422</v>
      </c>
      <c r="Z493" s="364">
        <v>340.5</v>
      </c>
      <c r="AA493" s="364">
        <v>67.400000000000006</v>
      </c>
      <c r="AB493" s="433" t="s">
        <v>113</v>
      </c>
      <c r="AC493" s="342">
        <v>70</v>
      </c>
      <c r="AD493" s="364"/>
      <c r="AE493" s="2569">
        <v>871869909640300</v>
      </c>
      <c r="AF493" s="364">
        <v>1</v>
      </c>
      <c r="AG493" s="364" t="s">
        <v>113</v>
      </c>
      <c r="AH493" s="2778">
        <v>4</v>
      </c>
    </row>
    <row r="494" spans="3:34">
      <c r="C494" s="2401" t="s">
        <v>2766</v>
      </c>
      <c r="D494" s="557" t="s">
        <v>2193</v>
      </c>
      <c r="E494" s="1463" t="s">
        <v>2769</v>
      </c>
      <c r="F494" s="2267">
        <v>912300023664</v>
      </c>
      <c r="G494" s="254">
        <v>8718699096434</v>
      </c>
      <c r="H494" s="165" t="s">
        <v>861</v>
      </c>
      <c r="I494" s="253" t="s">
        <v>860</v>
      </c>
      <c r="J494" s="433">
        <v>162</v>
      </c>
      <c r="K494" s="1090">
        <v>21000</v>
      </c>
      <c r="L494" s="364">
        <v>4000</v>
      </c>
      <c r="M494" s="338">
        <v>100000</v>
      </c>
      <c r="N494" s="364">
        <v>5</v>
      </c>
      <c r="O494" s="433"/>
      <c r="P494" s="642">
        <v>11020</v>
      </c>
      <c r="Q494" s="508"/>
      <c r="R494" s="1713" t="s">
        <v>56</v>
      </c>
      <c r="S494" s="433" t="s">
        <v>739</v>
      </c>
      <c r="T494" s="433" t="s">
        <v>3016</v>
      </c>
      <c r="U494" s="433"/>
      <c r="V494" s="433" t="s">
        <v>121</v>
      </c>
      <c r="W494" s="342" t="s">
        <v>198</v>
      </c>
      <c r="X494" s="342">
        <v>129</v>
      </c>
      <c r="Y494" s="364">
        <v>422</v>
      </c>
      <c r="Z494" s="364">
        <v>340.5</v>
      </c>
      <c r="AA494" s="364">
        <v>67.400000000000006</v>
      </c>
      <c r="AB494" s="433" t="s">
        <v>113</v>
      </c>
      <c r="AC494" s="342">
        <v>70</v>
      </c>
      <c r="AD494" s="364"/>
      <c r="AE494" s="2569">
        <v>871869909643400</v>
      </c>
      <c r="AF494" s="364">
        <v>1</v>
      </c>
      <c r="AG494" s="364" t="s">
        <v>113</v>
      </c>
      <c r="AH494" s="2778">
        <v>4</v>
      </c>
    </row>
    <row r="495" spans="3:34">
      <c r="C495" s="2401" t="s">
        <v>2766</v>
      </c>
      <c r="D495" s="557" t="s">
        <v>2193</v>
      </c>
      <c r="E495" s="1463" t="s">
        <v>2769</v>
      </c>
      <c r="F495" s="2256">
        <v>912300023660</v>
      </c>
      <c r="G495" s="216">
        <v>8718699096397</v>
      </c>
      <c r="H495" s="40" t="s">
        <v>2602</v>
      </c>
      <c r="I495" s="253" t="s">
        <v>858</v>
      </c>
      <c r="J495" s="347">
        <v>217</v>
      </c>
      <c r="K495" s="1075">
        <v>26000</v>
      </c>
      <c r="L495" s="340">
        <v>4000</v>
      </c>
      <c r="M495" s="338">
        <v>100000</v>
      </c>
      <c r="N495" s="340">
        <v>5</v>
      </c>
      <c r="O495" s="347"/>
      <c r="P495" s="642">
        <v>13000</v>
      </c>
      <c r="Q495" s="508"/>
      <c r="R495" s="1710" t="s">
        <v>56</v>
      </c>
      <c r="S495" s="347" t="s">
        <v>739</v>
      </c>
      <c r="T495" s="347" t="s">
        <v>3006</v>
      </c>
      <c r="U495" s="347"/>
      <c r="V495" s="347" t="s">
        <v>121</v>
      </c>
      <c r="W495" s="341" t="s">
        <v>198</v>
      </c>
      <c r="X495" s="341">
        <v>119</v>
      </c>
      <c r="Y495" s="340">
        <v>422</v>
      </c>
      <c r="Z495" s="340">
        <v>340.5</v>
      </c>
      <c r="AA495" s="340">
        <v>67.400000000000006</v>
      </c>
      <c r="AB495" s="347" t="s">
        <v>113</v>
      </c>
      <c r="AC495" s="341">
        <v>70</v>
      </c>
      <c r="AD495" s="340"/>
      <c r="AE495" s="2571">
        <v>871869909639700</v>
      </c>
      <c r="AF495" s="340">
        <v>1</v>
      </c>
      <c r="AG495" s="340" t="s">
        <v>113</v>
      </c>
      <c r="AH495" s="2785">
        <v>4</v>
      </c>
    </row>
    <row r="496" spans="3:34">
      <c r="C496" s="2395" t="s">
        <v>2766</v>
      </c>
      <c r="D496" s="834" t="s">
        <v>2193</v>
      </c>
      <c r="E496" s="1483" t="s">
        <v>2769</v>
      </c>
      <c r="F496" s="2257">
        <v>912300023663</v>
      </c>
      <c r="G496" s="1313">
        <v>8718699096427</v>
      </c>
      <c r="H496" s="55" t="s">
        <v>862</v>
      </c>
      <c r="I496" s="255" t="s">
        <v>860</v>
      </c>
      <c r="J496" s="432">
        <v>217</v>
      </c>
      <c r="K496" s="1077">
        <v>26000</v>
      </c>
      <c r="L496" s="428">
        <v>4000</v>
      </c>
      <c r="M496" s="429">
        <v>100000</v>
      </c>
      <c r="N496" s="428">
        <v>5</v>
      </c>
      <c r="O496" s="432"/>
      <c r="P496" s="640">
        <v>13000</v>
      </c>
      <c r="Q496" s="508"/>
      <c r="R496" s="1717" t="s">
        <v>56</v>
      </c>
      <c r="S496" s="432" t="s">
        <v>739</v>
      </c>
      <c r="T496" s="432" t="s">
        <v>3006</v>
      </c>
      <c r="U496" s="432"/>
      <c r="V496" s="432" t="s">
        <v>121</v>
      </c>
      <c r="W496" s="456" t="s">
        <v>198</v>
      </c>
      <c r="X496" s="456">
        <v>119</v>
      </c>
      <c r="Y496" s="428">
        <v>422</v>
      </c>
      <c r="Z496" s="428">
        <v>340.5</v>
      </c>
      <c r="AA496" s="428">
        <v>67.400000000000006</v>
      </c>
      <c r="AB496" s="432" t="s">
        <v>113</v>
      </c>
      <c r="AC496" s="456">
        <v>70</v>
      </c>
      <c r="AD496" s="428"/>
      <c r="AE496" s="2572">
        <v>871869909642700</v>
      </c>
      <c r="AF496" s="428">
        <v>1</v>
      </c>
      <c r="AG496" s="428" t="s">
        <v>113</v>
      </c>
      <c r="AH496" s="2786">
        <v>4</v>
      </c>
    </row>
    <row r="497" spans="3:34">
      <c r="C497" s="2471" t="s">
        <v>2766</v>
      </c>
      <c r="D497" s="832" t="s">
        <v>2193</v>
      </c>
      <c r="E497" s="1490" t="s">
        <v>2769</v>
      </c>
      <c r="F497" s="2267">
        <v>912300060470</v>
      </c>
      <c r="G497" s="254">
        <v>8720169557352</v>
      </c>
      <c r="H497" s="165" t="s">
        <v>844</v>
      </c>
      <c r="I497" s="1391" t="s">
        <v>180</v>
      </c>
      <c r="J497" s="433">
        <v>31</v>
      </c>
      <c r="K497" s="1090">
        <v>4263</v>
      </c>
      <c r="L497" s="282">
        <v>4000</v>
      </c>
      <c r="M497" s="388">
        <v>100000</v>
      </c>
      <c r="N497" s="282">
        <v>5</v>
      </c>
      <c r="O497" s="323"/>
      <c r="P497" s="642">
        <v>5000</v>
      </c>
      <c r="Q497" s="508"/>
      <c r="R497" s="1714" t="s">
        <v>56</v>
      </c>
      <c r="S497" s="323" t="s">
        <v>739</v>
      </c>
      <c r="T497" s="323" t="s">
        <v>3025</v>
      </c>
      <c r="U497" s="323"/>
      <c r="V497" s="323" t="s">
        <v>121</v>
      </c>
      <c r="W497" s="283" t="s">
        <v>198</v>
      </c>
      <c r="X497" s="283">
        <v>137</v>
      </c>
      <c r="Y497" s="282">
        <v>211.5</v>
      </c>
      <c r="Z497" s="282">
        <v>286.89999999999998</v>
      </c>
      <c r="AA497" s="282">
        <v>64</v>
      </c>
      <c r="AB497" s="323" t="s">
        <v>113</v>
      </c>
      <c r="AC497" s="283">
        <v>70</v>
      </c>
      <c r="AD497" s="282"/>
      <c r="AE497" s="2569">
        <v>872016955735200</v>
      </c>
      <c r="AF497" s="282">
        <v>1</v>
      </c>
      <c r="AG497" s="282" t="s">
        <v>113</v>
      </c>
      <c r="AH497" s="2781">
        <v>4</v>
      </c>
    </row>
    <row r="498" spans="3:34">
      <c r="C498" s="2401" t="s">
        <v>2766</v>
      </c>
      <c r="D498" s="557" t="s">
        <v>2193</v>
      </c>
      <c r="E498" s="1463" t="s">
        <v>2769</v>
      </c>
      <c r="F498" s="2268">
        <v>912300060467</v>
      </c>
      <c r="G498" s="252">
        <v>8720169556805</v>
      </c>
      <c r="H498" s="99" t="s">
        <v>845</v>
      </c>
      <c r="I498" s="251" t="s">
        <v>180</v>
      </c>
      <c r="J498" s="347">
        <v>31</v>
      </c>
      <c r="K498" s="1075">
        <v>4437</v>
      </c>
      <c r="L498" s="271">
        <v>4000</v>
      </c>
      <c r="M498" s="338">
        <v>100000</v>
      </c>
      <c r="N498" s="282">
        <v>5</v>
      </c>
      <c r="O498" s="324"/>
      <c r="P498" s="642">
        <v>5000</v>
      </c>
      <c r="Q498" s="508"/>
      <c r="R498" s="1711" t="s">
        <v>56</v>
      </c>
      <c r="S498" s="324" t="s">
        <v>739</v>
      </c>
      <c r="T498" s="324" t="s">
        <v>3025</v>
      </c>
      <c r="U498" s="324"/>
      <c r="V498" s="324" t="s">
        <v>121</v>
      </c>
      <c r="W498" s="291" t="s">
        <v>198</v>
      </c>
      <c r="X498" s="291">
        <v>143</v>
      </c>
      <c r="Y498" s="271">
        <v>211.5</v>
      </c>
      <c r="Z498" s="271">
        <v>286.89999999999998</v>
      </c>
      <c r="AA498" s="271">
        <v>64</v>
      </c>
      <c r="AB498" s="324" t="s">
        <v>113</v>
      </c>
      <c r="AC498" s="283">
        <v>70</v>
      </c>
      <c r="AD498" s="271"/>
      <c r="AE498" s="2567">
        <v>872016955680500</v>
      </c>
      <c r="AF498" s="271">
        <v>1</v>
      </c>
      <c r="AG498" s="271" t="s">
        <v>113</v>
      </c>
      <c r="AH498" s="2779">
        <v>4</v>
      </c>
    </row>
    <row r="499" spans="3:34">
      <c r="C499" s="2401" t="s">
        <v>2766</v>
      </c>
      <c r="D499" s="557" t="s">
        <v>2193</v>
      </c>
      <c r="E499" s="1463" t="s">
        <v>2769</v>
      </c>
      <c r="F499" s="2268">
        <v>912300060468</v>
      </c>
      <c r="G499" s="252">
        <v>8720169556812</v>
      </c>
      <c r="H499" s="99" t="s">
        <v>846</v>
      </c>
      <c r="I499" s="251" t="s">
        <v>184</v>
      </c>
      <c r="J499" s="347">
        <v>31</v>
      </c>
      <c r="K499" s="1075">
        <v>4263</v>
      </c>
      <c r="L499" s="271">
        <v>4000</v>
      </c>
      <c r="M499" s="338">
        <v>100000</v>
      </c>
      <c r="N499" s="282">
        <v>5</v>
      </c>
      <c r="O499" s="324"/>
      <c r="P499" s="642">
        <v>5000</v>
      </c>
      <c r="Q499" s="508"/>
      <c r="R499" s="1711" t="s">
        <v>56</v>
      </c>
      <c r="S499" s="324" t="s">
        <v>739</v>
      </c>
      <c r="T499" s="324" t="s">
        <v>3025</v>
      </c>
      <c r="U499" s="324"/>
      <c r="V499" s="324" t="s">
        <v>121</v>
      </c>
      <c r="W499" s="291" t="s">
        <v>198</v>
      </c>
      <c r="X499" s="291">
        <v>137</v>
      </c>
      <c r="Y499" s="271">
        <v>211.5</v>
      </c>
      <c r="Z499" s="271">
        <v>286.89999999999998</v>
      </c>
      <c r="AA499" s="271">
        <v>64</v>
      </c>
      <c r="AB499" s="324" t="s">
        <v>113</v>
      </c>
      <c r="AC499" s="283">
        <v>70</v>
      </c>
      <c r="AD499" s="271"/>
      <c r="AE499" s="2567">
        <v>872016955681200</v>
      </c>
      <c r="AF499" s="271">
        <v>1</v>
      </c>
      <c r="AG499" s="271" t="s">
        <v>113</v>
      </c>
      <c r="AH499" s="2779">
        <v>4</v>
      </c>
    </row>
    <row r="500" spans="3:34">
      <c r="C500" s="2401" t="s">
        <v>2766</v>
      </c>
      <c r="D500" s="557" t="s">
        <v>2193</v>
      </c>
      <c r="E500" s="1463" t="s">
        <v>2769</v>
      </c>
      <c r="F500" s="2268">
        <v>912300060466</v>
      </c>
      <c r="G500" s="252">
        <v>8720169556799</v>
      </c>
      <c r="H500" s="99" t="s">
        <v>847</v>
      </c>
      <c r="I500" s="251" t="s">
        <v>184</v>
      </c>
      <c r="J500" s="347">
        <v>31</v>
      </c>
      <c r="K500" s="1075">
        <v>4437</v>
      </c>
      <c r="L500" s="271">
        <v>4000</v>
      </c>
      <c r="M500" s="338">
        <v>100000</v>
      </c>
      <c r="N500" s="282">
        <v>5</v>
      </c>
      <c r="O500" s="324"/>
      <c r="P500" s="642">
        <v>5000</v>
      </c>
      <c r="Q500" s="508"/>
      <c r="R500" s="1711" t="s">
        <v>56</v>
      </c>
      <c r="S500" s="324" t="s">
        <v>739</v>
      </c>
      <c r="T500" s="324" t="s">
        <v>3025</v>
      </c>
      <c r="U500" s="324"/>
      <c r="V500" s="324" t="s">
        <v>121</v>
      </c>
      <c r="W500" s="291" t="s">
        <v>198</v>
      </c>
      <c r="X500" s="291">
        <v>143</v>
      </c>
      <c r="Y500" s="271">
        <v>211.5</v>
      </c>
      <c r="Z500" s="271">
        <v>286.89999999999998</v>
      </c>
      <c r="AA500" s="271">
        <v>64</v>
      </c>
      <c r="AB500" s="324" t="s">
        <v>113</v>
      </c>
      <c r="AC500" s="283">
        <v>70</v>
      </c>
      <c r="AD500" s="271"/>
      <c r="AE500" s="2567">
        <v>872016955679900</v>
      </c>
      <c r="AF500" s="271">
        <v>1</v>
      </c>
      <c r="AG500" s="271" t="s">
        <v>113</v>
      </c>
      <c r="AH500" s="2779">
        <v>4</v>
      </c>
    </row>
    <row r="501" spans="3:34">
      <c r="C501" s="2395" t="s">
        <v>2766</v>
      </c>
      <c r="D501" s="834" t="s">
        <v>2193</v>
      </c>
      <c r="E501" s="1483" t="s">
        <v>2769</v>
      </c>
      <c r="F501" s="2269">
        <v>912300060469</v>
      </c>
      <c r="G501" s="948">
        <v>8720169556829</v>
      </c>
      <c r="H501" s="166" t="s">
        <v>848</v>
      </c>
      <c r="I501" s="560" t="s">
        <v>184</v>
      </c>
      <c r="J501" s="432">
        <v>43</v>
      </c>
      <c r="K501" s="1077" t="s">
        <v>849</v>
      </c>
      <c r="L501" s="273">
        <v>4000</v>
      </c>
      <c r="M501" s="429">
        <v>100000</v>
      </c>
      <c r="N501" s="273">
        <v>5</v>
      </c>
      <c r="O501" s="431"/>
      <c r="P501" s="640">
        <v>5000</v>
      </c>
      <c r="Q501" s="508"/>
      <c r="R501" s="1712" t="s">
        <v>56</v>
      </c>
      <c r="S501" s="431" t="s">
        <v>739</v>
      </c>
      <c r="T501" s="431" t="s">
        <v>3025</v>
      </c>
      <c r="U501" s="431"/>
      <c r="V501" s="431" t="s">
        <v>121</v>
      </c>
      <c r="W501" s="284" t="s">
        <v>198</v>
      </c>
      <c r="X501" s="284">
        <v>146</v>
      </c>
      <c r="Y501" s="273">
        <v>211.5</v>
      </c>
      <c r="Z501" s="273">
        <v>286.89999999999998</v>
      </c>
      <c r="AA501" s="273">
        <v>64</v>
      </c>
      <c r="AB501" s="431" t="s">
        <v>113</v>
      </c>
      <c r="AC501" s="284">
        <v>70</v>
      </c>
      <c r="AD501" s="273"/>
      <c r="AE501" s="2568">
        <v>872016955682900</v>
      </c>
      <c r="AF501" s="273">
        <v>1</v>
      </c>
      <c r="AG501" s="273" t="s">
        <v>113</v>
      </c>
      <c r="AH501" s="2780">
        <v>4</v>
      </c>
    </row>
    <row r="502" spans="3:34">
      <c r="C502" s="2394" t="s">
        <v>2766</v>
      </c>
      <c r="D502" s="1461" t="s">
        <v>2193</v>
      </c>
      <c r="E502" s="1462" t="s">
        <v>2769</v>
      </c>
      <c r="F502" s="2265">
        <v>911401881602</v>
      </c>
      <c r="G502" s="858">
        <v>8720169751989</v>
      </c>
      <c r="H502" s="858" t="s">
        <v>865</v>
      </c>
      <c r="I502" s="1496" t="s">
        <v>866</v>
      </c>
      <c r="J502" s="1502">
        <v>6.5</v>
      </c>
      <c r="K502" s="1079">
        <v>900</v>
      </c>
      <c r="L502" s="1503">
        <v>4000</v>
      </c>
      <c r="M502" s="421">
        <v>30000</v>
      </c>
      <c r="N502" s="506">
        <v>2</v>
      </c>
      <c r="O502" s="1503"/>
      <c r="P502" s="1322">
        <v>1550</v>
      </c>
      <c r="Q502" s="508"/>
      <c r="R502" s="1759" t="s">
        <v>48</v>
      </c>
      <c r="S502" s="1503" t="s">
        <v>49</v>
      </c>
      <c r="T502" s="1503"/>
      <c r="U502" s="1503"/>
      <c r="V502" s="1503" t="s">
        <v>121</v>
      </c>
      <c r="W502" s="1673">
        <v>3</v>
      </c>
      <c r="X502" s="1673">
        <v>138</v>
      </c>
      <c r="Y502" s="1503">
        <v>232</v>
      </c>
      <c r="Z502" s="1503">
        <v>220</v>
      </c>
      <c r="AA502" s="1503">
        <v>60.4</v>
      </c>
      <c r="AB502" s="1503" t="s">
        <v>133</v>
      </c>
      <c r="AC502" s="519" t="s">
        <v>3079</v>
      </c>
      <c r="AD502" s="1503"/>
      <c r="AE502" s="2570">
        <v>872016975198999</v>
      </c>
      <c r="AF502" s="1503">
        <v>1</v>
      </c>
      <c r="AG502" s="1503" t="s">
        <v>113</v>
      </c>
      <c r="AH502" s="2792">
        <v>8.5</v>
      </c>
    </row>
    <row r="503" spans="3:34">
      <c r="C503" s="2401" t="s">
        <v>2766</v>
      </c>
      <c r="D503" s="557" t="s">
        <v>2193</v>
      </c>
      <c r="E503" s="1463" t="s">
        <v>2769</v>
      </c>
      <c r="F503" s="187">
        <v>911401881702</v>
      </c>
      <c r="G503" s="716">
        <v>8720169751996</v>
      </c>
      <c r="H503" s="716" t="s">
        <v>867</v>
      </c>
      <c r="I503" s="237" t="s">
        <v>866</v>
      </c>
      <c r="J503" s="983">
        <v>13</v>
      </c>
      <c r="K503" s="1075">
        <v>1700</v>
      </c>
      <c r="L503" s="831">
        <v>3000</v>
      </c>
      <c r="M503" s="388">
        <v>30000</v>
      </c>
      <c r="N503" s="408">
        <v>2</v>
      </c>
      <c r="O503" s="831"/>
      <c r="P503" s="1319">
        <v>2600</v>
      </c>
      <c r="Q503" s="508"/>
      <c r="R503" s="1719" t="s">
        <v>48</v>
      </c>
      <c r="S503" s="831" t="s">
        <v>49</v>
      </c>
      <c r="T503" s="831"/>
      <c r="U503" s="831"/>
      <c r="V503" s="831" t="s">
        <v>147</v>
      </c>
      <c r="W503" s="2020">
        <v>3</v>
      </c>
      <c r="X503" s="2020">
        <v>130</v>
      </c>
      <c r="Y503" s="831">
        <v>232</v>
      </c>
      <c r="Z503" s="831">
        <v>220</v>
      </c>
      <c r="AA503" s="831">
        <v>60.4</v>
      </c>
      <c r="AB503" s="831" t="s">
        <v>133</v>
      </c>
      <c r="AC503" s="352" t="s">
        <v>3079</v>
      </c>
      <c r="AD503" s="831"/>
      <c r="AE503" s="2557">
        <v>872016975199699</v>
      </c>
      <c r="AF503" s="831">
        <v>1</v>
      </c>
      <c r="AG503" s="831" t="s">
        <v>113</v>
      </c>
      <c r="AH503" s="2788">
        <v>8.5</v>
      </c>
    </row>
    <row r="504" spans="3:34">
      <c r="C504" s="2401" t="s">
        <v>2766</v>
      </c>
      <c r="D504" s="557" t="s">
        <v>2193</v>
      </c>
      <c r="E504" s="1463" t="s">
        <v>2769</v>
      </c>
      <c r="F504" s="187">
        <v>911401881802</v>
      </c>
      <c r="G504" s="716">
        <v>8720169752009</v>
      </c>
      <c r="H504" s="716" t="s">
        <v>868</v>
      </c>
      <c r="I504" s="237" t="s">
        <v>866</v>
      </c>
      <c r="J504" s="983">
        <v>13</v>
      </c>
      <c r="K504" s="1075">
        <v>1800</v>
      </c>
      <c r="L504" s="831">
        <v>4000</v>
      </c>
      <c r="M504" s="388">
        <v>30000</v>
      </c>
      <c r="N504" s="408">
        <v>2</v>
      </c>
      <c r="O504" s="831"/>
      <c r="P504" s="1319">
        <v>2600</v>
      </c>
      <c r="Q504" s="508"/>
      <c r="R504" s="1719" t="s">
        <v>48</v>
      </c>
      <c r="S504" s="831" t="s">
        <v>49</v>
      </c>
      <c r="T504" s="831"/>
      <c r="U504" s="831"/>
      <c r="V504" s="831" t="s">
        <v>121</v>
      </c>
      <c r="W504" s="2020">
        <v>3</v>
      </c>
      <c r="X504" s="2020">
        <v>138</v>
      </c>
      <c r="Y504" s="831">
        <v>232</v>
      </c>
      <c r="Z504" s="831">
        <v>220</v>
      </c>
      <c r="AA504" s="831">
        <v>60.4</v>
      </c>
      <c r="AB504" s="831" t="s">
        <v>133</v>
      </c>
      <c r="AC504" s="352" t="s">
        <v>3079</v>
      </c>
      <c r="AD504" s="831"/>
      <c r="AE504" s="2557">
        <v>872016975200999</v>
      </c>
      <c r="AF504" s="831">
        <v>1</v>
      </c>
      <c r="AG504" s="831" t="s">
        <v>113</v>
      </c>
      <c r="AH504" s="2788">
        <v>8.5</v>
      </c>
    </row>
    <row r="505" spans="3:34">
      <c r="C505" s="2401" t="s">
        <v>2766</v>
      </c>
      <c r="D505" s="557" t="s">
        <v>2193</v>
      </c>
      <c r="E505" s="1463" t="s">
        <v>2769</v>
      </c>
      <c r="F505" s="187">
        <v>911401881902</v>
      </c>
      <c r="G505" s="716">
        <v>8720169752016</v>
      </c>
      <c r="H505" s="716" t="s">
        <v>869</v>
      </c>
      <c r="I505" s="237" t="s">
        <v>866</v>
      </c>
      <c r="J505" s="983">
        <v>20</v>
      </c>
      <c r="K505" s="1075">
        <v>2600</v>
      </c>
      <c r="L505" s="831">
        <v>3000</v>
      </c>
      <c r="M505" s="388">
        <v>30000</v>
      </c>
      <c r="N505" s="408">
        <v>2</v>
      </c>
      <c r="O505" s="831"/>
      <c r="P505" s="1319">
        <v>3600</v>
      </c>
      <c r="Q505" s="508"/>
      <c r="R505" s="1719" t="s">
        <v>48</v>
      </c>
      <c r="S505" s="831" t="s">
        <v>49</v>
      </c>
      <c r="T505" s="831"/>
      <c r="U505" s="831"/>
      <c r="V505" s="831" t="s">
        <v>147</v>
      </c>
      <c r="W505" s="2020">
        <v>10</v>
      </c>
      <c r="X505" s="2020">
        <v>130</v>
      </c>
      <c r="Y505" s="831">
        <v>342</v>
      </c>
      <c r="Z505" s="831">
        <v>220</v>
      </c>
      <c r="AA505" s="831">
        <v>63.5</v>
      </c>
      <c r="AB505" s="831" t="s">
        <v>133</v>
      </c>
      <c r="AC505" s="352" t="s">
        <v>3079</v>
      </c>
      <c r="AD505" s="831"/>
      <c r="AE505" s="2557">
        <v>872016975201699</v>
      </c>
      <c r="AF505" s="831">
        <v>1</v>
      </c>
      <c r="AG505" s="831" t="s">
        <v>113</v>
      </c>
      <c r="AH505" s="2788">
        <v>8.5</v>
      </c>
    </row>
    <row r="506" spans="3:34">
      <c r="C506" s="2401" t="s">
        <v>2766</v>
      </c>
      <c r="D506" s="557" t="s">
        <v>2193</v>
      </c>
      <c r="E506" s="1463" t="s">
        <v>2769</v>
      </c>
      <c r="F506" s="187">
        <v>911401882002</v>
      </c>
      <c r="G506" s="716">
        <v>8720169752023</v>
      </c>
      <c r="H506" s="165" t="s">
        <v>870</v>
      </c>
      <c r="I506" s="253" t="s">
        <v>866</v>
      </c>
      <c r="J506" s="983">
        <v>20</v>
      </c>
      <c r="K506" s="1075">
        <v>2800</v>
      </c>
      <c r="L506" s="831">
        <v>4000</v>
      </c>
      <c r="M506" s="388">
        <v>30000</v>
      </c>
      <c r="N506" s="408">
        <v>2</v>
      </c>
      <c r="O506" s="831"/>
      <c r="P506" s="1319">
        <v>3600</v>
      </c>
      <c r="Q506" s="508"/>
      <c r="R506" s="1719" t="s">
        <v>48</v>
      </c>
      <c r="S506" s="831" t="s">
        <v>49</v>
      </c>
      <c r="T506" s="831"/>
      <c r="U506" s="831"/>
      <c r="V506" s="831" t="s">
        <v>121</v>
      </c>
      <c r="W506" s="2020">
        <v>10</v>
      </c>
      <c r="X506" s="2020">
        <v>140</v>
      </c>
      <c r="Y506" s="831">
        <v>342</v>
      </c>
      <c r="Z506" s="831">
        <v>220</v>
      </c>
      <c r="AA506" s="831">
        <v>63.5</v>
      </c>
      <c r="AB506" s="831" t="s">
        <v>133</v>
      </c>
      <c r="AC506" s="352" t="s">
        <v>3079</v>
      </c>
      <c r="AD506" s="831"/>
      <c r="AE506" s="2557">
        <v>872016975202399</v>
      </c>
      <c r="AF506" s="831">
        <v>1</v>
      </c>
      <c r="AG506" s="831" t="s">
        <v>113</v>
      </c>
      <c r="AH506" s="2788">
        <v>8.5</v>
      </c>
    </row>
    <row r="507" spans="3:34">
      <c r="C507" s="2401" t="s">
        <v>2766</v>
      </c>
      <c r="D507" s="557" t="s">
        <v>2193</v>
      </c>
      <c r="E507" s="1463" t="s">
        <v>2769</v>
      </c>
      <c r="F507" s="187">
        <v>911401882102</v>
      </c>
      <c r="G507" s="716">
        <v>8720169752030</v>
      </c>
      <c r="H507" s="40" t="s">
        <v>871</v>
      </c>
      <c r="I507" s="253" t="s">
        <v>866</v>
      </c>
      <c r="J507" s="984">
        <v>32</v>
      </c>
      <c r="K507" s="1090">
        <v>4200</v>
      </c>
      <c r="L507" s="831">
        <v>3000</v>
      </c>
      <c r="M507" s="388">
        <v>30000</v>
      </c>
      <c r="N507" s="408">
        <v>2</v>
      </c>
      <c r="O507" s="831"/>
      <c r="P507" s="1319">
        <v>4600</v>
      </c>
      <c r="Q507" s="508"/>
      <c r="R507" s="1719" t="s">
        <v>48</v>
      </c>
      <c r="S507" s="831" t="s">
        <v>49</v>
      </c>
      <c r="T507" s="831"/>
      <c r="U507" s="831"/>
      <c r="V507" s="831" t="s">
        <v>147</v>
      </c>
      <c r="W507" s="2020">
        <v>10</v>
      </c>
      <c r="X507" s="2020">
        <v>131</v>
      </c>
      <c r="Y507" s="831">
        <v>342</v>
      </c>
      <c r="Z507" s="831">
        <v>220</v>
      </c>
      <c r="AA507" s="831">
        <v>63.5</v>
      </c>
      <c r="AB507" s="831" t="s">
        <v>133</v>
      </c>
      <c r="AC507" s="352" t="s">
        <v>3079</v>
      </c>
      <c r="AD507" s="831"/>
      <c r="AE507" s="2557">
        <v>872016975203099</v>
      </c>
      <c r="AF507" s="831">
        <v>1</v>
      </c>
      <c r="AG507" s="831" t="s">
        <v>113</v>
      </c>
      <c r="AH507" s="2788">
        <v>8.5</v>
      </c>
    </row>
    <row r="508" spans="3:34">
      <c r="C508" s="2395" t="s">
        <v>2766</v>
      </c>
      <c r="D508" s="834" t="s">
        <v>2193</v>
      </c>
      <c r="E508" s="1483" t="s">
        <v>2769</v>
      </c>
      <c r="F508" s="2266">
        <v>911401882202</v>
      </c>
      <c r="G508" s="886">
        <v>8720169752047</v>
      </c>
      <c r="H508" s="55" t="s">
        <v>872</v>
      </c>
      <c r="I508" s="255" t="s">
        <v>866</v>
      </c>
      <c r="J508" s="807">
        <v>32</v>
      </c>
      <c r="K508" s="1077">
        <v>4480</v>
      </c>
      <c r="L508" s="559">
        <v>4000</v>
      </c>
      <c r="M508" s="429">
        <v>30000</v>
      </c>
      <c r="N508" s="583">
        <v>2</v>
      </c>
      <c r="O508" s="559"/>
      <c r="P508" s="1323">
        <v>4600</v>
      </c>
      <c r="Q508" s="508"/>
      <c r="R508" s="1760" t="s">
        <v>48</v>
      </c>
      <c r="S508" s="559" t="s">
        <v>49</v>
      </c>
      <c r="T508" s="559"/>
      <c r="U508" s="559"/>
      <c r="V508" s="559" t="s">
        <v>121</v>
      </c>
      <c r="W508" s="2022">
        <v>10</v>
      </c>
      <c r="X508" s="2022">
        <v>140</v>
      </c>
      <c r="Y508" s="559">
        <v>342</v>
      </c>
      <c r="Z508" s="559">
        <v>220</v>
      </c>
      <c r="AA508" s="559">
        <v>63.5</v>
      </c>
      <c r="AB508" s="559" t="s">
        <v>133</v>
      </c>
      <c r="AC508" s="2043" t="s">
        <v>3079</v>
      </c>
      <c r="AD508" s="559"/>
      <c r="AE508" s="2560">
        <v>872016975204799</v>
      </c>
      <c r="AF508" s="559">
        <v>1</v>
      </c>
      <c r="AG508" s="559" t="s">
        <v>113</v>
      </c>
      <c r="AH508" s="2795">
        <v>8.5</v>
      </c>
    </row>
    <row r="509" spans="3:34">
      <c r="C509" s="2394" t="s">
        <v>2766</v>
      </c>
      <c r="D509" s="1461" t="s">
        <v>2193</v>
      </c>
      <c r="E509" s="1462" t="s">
        <v>2769</v>
      </c>
      <c r="F509" s="2265">
        <v>911401871386</v>
      </c>
      <c r="G509" s="858">
        <v>8720169736016</v>
      </c>
      <c r="H509" s="1445" t="s">
        <v>2579</v>
      </c>
      <c r="I509" s="1498" t="s">
        <v>3186</v>
      </c>
      <c r="J509" s="382">
        <v>10</v>
      </c>
      <c r="K509" s="1115" t="s">
        <v>3174</v>
      </c>
      <c r="L509" s="506" t="s">
        <v>3698</v>
      </c>
      <c r="M509" s="421">
        <v>50000</v>
      </c>
      <c r="N509" s="506">
        <v>5</v>
      </c>
      <c r="O509" s="601"/>
      <c r="P509" s="1322">
        <v>355</v>
      </c>
      <c r="Q509" s="508"/>
      <c r="R509" s="1737" t="s">
        <v>56</v>
      </c>
      <c r="S509" s="601" t="s">
        <v>49</v>
      </c>
      <c r="T509" s="601" t="s">
        <v>3008</v>
      </c>
      <c r="U509" s="601"/>
      <c r="V509" s="601" t="s">
        <v>3002</v>
      </c>
      <c r="W509" s="519" t="s">
        <v>198</v>
      </c>
      <c r="X509" s="519">
        <v>120</v>
      </c>
      <c r="Y509" s="506">
        <v>85</v>
      </c>
      <c r="Z509" s="506">
        <v>130</v>
      </c>
      <c r="AA509" s="506">
        <v>31</v>
      </c>
      <c r="AB509" s="601" t="s">
        <v>113</v>
      </c>
      <c r="AC509" s="519" t="s">
        <v>3079</v>
      </c>
      <c r="AD509" s="506"/>
      <c r="AE509" s="2570">
        <v>872016973601699</v>
      </c>
      <c r="AF509" s="506">
        <v>1</v>
      </c>
      <c r="AG509" s="506" t="s">
        <v>113</v>
      </c>
      <c r="AH509" s="2824">
        <v>0.5</v>
      </c>
    </row>
    <row r="510" spans="3:34">
      <c r="C510" s="2401" t="s">
        <v>2766</v>
      </c>
      <c r="D510" s="557" t="s">
        <v>2193</v>
      </c>
      <c r="E510" s="1463" t="s">
        <v>2769</v>
      </c>
      <c r="F510" s="187">
        <v>911401872386</v>
      </c>
      <c r="G510" s="716">
        <v>8720169736023</v>
      </c>
      <c r="H510" s="48" t="s">
        <v>2580</v>
      </c>
      <c r="I510" s="253" t="s">
        <v>3186</v>
      </c>
      <c r="J510" s="347">
        <v>20</v>
      </c>
      <c r="K510" s="1086" t="s">
        <v>3175</v>
      </c>
      <c r="L510" s="408" t="s">
        <v>3698</v>
      </c>
      <c r="M510" s="388">
        <v>50000</v>
      </c>
      <c r="N510" s="408">
        <v>5</v>
      </c>
      <c r="O510" s="445"/>
      <c r="P510" s="1319">
        <v>455</v>
      </c>
      <c r="Q510" s="508"/>
      <c r="R510" s="1736" t="s">
        <v>56</v>
      </c>
      <c r="S510" s="445" t="s">
        <v>49</v>
      </c>
      <c r="T510" s="445" t="s">
        <v>3009</v>
      </c>
      <c r="U510" s="445"/>
      <c r="V510" s="445" t="s">
        <v>3002</v>
      </c>
      <c r="W510" s="352" t="s">
        <v>198</v>
      </c>
      <c r="X510" s="352">
        <v>120</v>
      </c>
      <c r="Y510" s="408">
        <v>97</v>
      </c>
      <c r="Z510" s="408">
        <v>149</v>
      </c>
      <c r="AA510" s="408">
        <v>31</v>
      </c>
      <c r="AB510" s="445" t="s">
        <v>113</v>
      </c>
      <c r="AC510" s="352" t="s">
        <v>3079</v>
      </c>
      <c r="AD510" s="408"/>
      <c r="AE510" s="2557">
        <v>872016973602399</v>
      </c>
      <c r="AF510" s="408">
        <v>1</v>
      </c>
      <c r="AG510" s="408" t="s">
        <v>113</v>
      </c>
      <c r="AH510" s="2004">
        <v>1</v>
      </c>
    </row>
    <row r="511" spans="3:34">
      <c r="C511" s="2401" t="s">
        <v>2766</v>
      </c>
      <c r="D511" s="557" t="s">
        <v>2193</v>
      </c>
      <c r="E511" s="1463" t="s">
        <v>2769</v>
      </c>
      <c r="F511" s="187">
        <v>911401873386</v>
      </c>
      <c r="G511" s="716">
        <v>8720169736030</v>
      </c>
      <c r="H511" s="48" t="s">
        <v>2581</v>
      </c>
      <c r="I511" s="253" t="s">
        <v>3186</v>
      </c>
      <c r="J511" s="347">
        <v>30</v>
      </c>
      <c r="K511" s="860" t="s">
        <v>3176</v>
      </c>
      <c r="L511" s="408" t="s">
        <v>3698</v>
      </c>
      <c r="M511" s="388">
        <v>50000</v>
      </c>
      <c r="N511" s="408">
        <v>5</v>
      </c>
      <c r="O511" s="445"/>
      <c r="P511" s="1319">
        <v>610</v>
      </c>
      <c r="Q511" s="508"/>
      <c r="R511" s="1736" t="s">
        <v>56</v>
      </c>
      <c r="S511" s="445" t="s">
        <v>49</v>
      </c>
      <c r="T511" s="445" t="s">
        <v>3009</v>
      </c>
      <c r="U511" s="445"/>
      <c r="V511" s="445" t="s">
        <v>3002</v>
      </c>
      <c r="W511" s="352" t="s">
        <v>198</v>
      </c>
      <c r="X511" s="352">
        <v>120</v>
      </c>
      <c r="Y511" s="408">
        <v>133</v>
      </c>
      <c r="Z511" s="408">
        <v>182</v>
      </c>
      <c r="AA511" s="408">
        <v>29</v>
      </c>
      <c r="AB511" s="445" t="s">
        <v>113</v>
      </c>
      <c r="AC511" s="352" t="s">
        <v>3079</v>
      </c>
      <c r="AD511" s="408"/>
      <c r="AE511" s="2557">
        <v>872016973603099</v>
      </c>
      <c r="AF511" s="408">
        <v>1</v>
      </c>
      <c r="AG511" s="408" t="s">
        <v>113</v>
      </c>
      <c r="AH511" s="2004">
        <v>4</v>
      </c>
    </row>
    <row r="512" spans="3:34">
      <c r="C512" s="2401" t="s">
        <v>2766</v>
      </c>
      <c r="D512" s="557" t="s">
        <v>2193</v>
      </c>
      <c r="E512" s="1463" t="s">
        <v>2769</v>
      </c>
      <c r="F512" s="187">
        <v>911401874386</v>
      </c>
      <c r="G512" s="716">
        <v>8720169736047</v>
      </c>
      <c r="H512" s="48" t="s">
        <v>2582</v>
      </c>
      <c r="I512" s="253" t="s">
        <v>3186</v>
      </c>
      <c r="J512" s="347">
        <v>50</v>
      </c>
      <c r="K512" s="1086" t="s">
        <v>3177</v>
      </c>
      <c r="L512" s="408" t="s">
        <v>3698</v>
      </c>
      <c r="M512" s="388">
        <v>50000</v>
      </c>
      <c r="N512" s="408">
        <v>5</v>
      </c>
      <c r="O512" s="445"/>
      <c r="P512" s="1319">
        <v>850</v>
      </c>
      <c r="Q512" s="508"/>
      <c r="R512" s="1736" t="s">
        <v>56</v>
      </c>
      <c r="S512" s="445" t="s">
        <v>49</v>
      </c>
      <c r="T512" s="445" t="s">
        <v>3010</v>
      </c>
      <c r="U512" s="445"/>
      <c r="V512" s="445" t="s">
        <v>3002</v>
      </c>
      <c r="W512" s="352" t="s">
        <v>198</v>
      </c>
      <c r="X512" s="352">
        <v>120</v>
      </c>
      <c r="Y512" s="408">
        <v>173</v>
      </c>
      <c r="Z512" s="408">
        <v>232</v>
      </c>
      <c r="AA512" s="408">
        <v>30</v>
      </c>
      <c r="AB512" s="445" t="s">
        <v>113</v>
      </c>
      <c r="AC512" s="352" t="s">
        <v>3079</v>
      </c>
      <c r="AD512" s="408"/>
      <c r="AE512" s="2557">
        <v>872016973604799</v>
      </c>
      <c r="AF512" s="408">
        <v>1</v>
      </c>
      <c r="AG512" s="408" t="s">
        <v>113</v>
      </c>
      <c r="AH512" s="2004">
        <v>4</v>
      </c>
    </row>
    <row r="513" spans="3:34">
      <c r="C513" s="2395" t="s">
        <v>2766</v>
      </c>
      <c r="D513" s="834" t="s">
        <v>2193</v>
      </c>
      <c r="E513" s="1483" t="s">
        <v>2769</v>
      </c>
      <c r="F513" s="2266">
        <v>911401875386</v>
      </c>
      <c r="G513" s="886">
        <v>8720169736054</v>
      </c>
      <c r="H513" s="939" t="s">
        <v>2583</v>
      </c>
      <c r="I513" s="560" t="s">
        <v>3186</v>
      </c>
      <c r="J513" s="807">
        <v>70</v>
      </c>
      <c r="K513" s="1085" t="s">
        <v>3178</v>
      </c>
      <c r="L513" s="583" t="s">
        <v>3698</v>
      </c>
      <c r="M513" s="438">
        <v>50000</v>
      </c>
      <c r="N513" s="583">
        <v>5</v>
      </c>
      <c r="O513" s="706"/>
      <c r="P513" s="1323">
        <v>1350</v>
      </c>
      <c r="Q513" s="508"/>
      <c r="R513" s="1758" t="s">
        <v>56</v>
      </c>
      <c r="S513" s="706" t="s">
        <v>49</v>
      </c>
      <c r="T513" s="706" t="s">
        <v>3011</v>
      </c>
      <c r="U513" s="706"/>
      <c r="V513" s="706" t="s">
        <v>3002</v>
      </c>
      <c r="W513" s="2043" t="s">
        <v>198</v>
      </c>
      <c r="X513" s="2043">
        <v>120</v>
      </c>
      <c r="Y513" s="583">
        <v>203</v>
      </c>
      <c r="Z513" s="583">
        <v>286</v>
      </c>
      <c r="AA513" s="583">
        <v>33</v>
      </c>
      <c r="AB513" s="706" t="s">
        <v>113</v>
      </c>
      <c r="AC513" s="2043" t="s">
        <v>3079</v>
      </c>
      <c r="AD513" s="583"/>
      <c r="AE513" s="2560">
        <v>872016973605499</v>
      </c>
      <c r="AF513" s="583">
        <v>1</v>
      </c>
      <c r="AG513" s="583" t="s">
        <v>113</v>
      </c>
      <c r="AH513" s="2830">
        <v>4</v>
      </c>
    </row>
    <row r="514" spans="3:34">
      <c r="C514" s="2394" t="s">
        <v>2766</v>
      </c>
      <c r="D514" s="1461" t="s">
        <v>2193</v>
      </c>
      <c r="E514" s="1462" t="s">
        <v>2769</v>
      </c>
      <c r="F514" s="2265">
        <v>911401865988</v>
      </c>
      <c r="G514" s="858">
        <v>8721103342188</v>
      </c>
      <c r="H514" s="1445" t="s">
        <v>3601</v>
      </c>
      <c r="I514" s="1498" t="s">
        <v>3719</v>
      </c>
      <c r="J514" s="382">
        <v>20</v>
      </c>
      <c r="K514" s="1115" t="s">
        <v>3175</v>
      </c>
      <c r="L514" s="506" t="s">
        <v>3706</v>
      </c>
      <c r="M514" s="421">
        <v>50000</v>
      </c>
      <c r="N514" s="506">
        <v>5</v>
      </c>
      <c r="O514" s="601"/>
      <c r="P514" s="1322">
        <v>455</v>
      </c>
      <c r="Q514" s="508" t="s">
        <v>2323</v>
      </c>
      <c r="R514" s="1737" t="s">
        <v>56</v>
      </c>
      <c r="S514" s="601" t="s">
        <v>49</v>
      </c>
      <c r="T514" s="601" t="s">
        <v>3009</v>
      </c>
      <c r="U514" s="601"/>
      <c r="V514" s="601" t="s">
        <v>3002</v>
      </c>
      <c r="W514" s="519" t="s">
        <v>198</v>
      </c>
      <c r="X514" s="519" t="s">
        <v>3673</v>
      </c>
      <c r="Y514" s="506">
        <v>97</v>
      </c>
      <c r="Z514" s="506">
        <v>149</v>
      </c>
      <c r="AA514" s="506">
        <v>31</v>
      </c>
      <c r="AB514" s="601" t="s">
        <v>113</v>
      </c>
      <c r="AC514" s="519" t="s">
        <v>3577</v>
      </c>
      <c r="AD514" s="506"/>
      <c r="AE514" s="2570">
        <v>872110334218899</v>
      </c>
      <c r="AF514" s="506">
        <v>1</v>
      </c>
      <c r="AG514" s="506" t="s">
        <v>113</v>
      </c>
      <c r="AH514" s="2824">
        <v>1</v>
      </c>
    </row>
    <row r="515" spans="3:34">
      <c r="C515" s="2401" t="s">
        <v>2766</v>
      </c>
      <c r="D515" s="557" t="s">
        <v>2193</v>
      </c>
      <c r="E515" s="1463" t="s">
        <v>2769</v>
      </c>
      <c r="F515" s="187">
        <v>911401866088</v>
      </c>
      <c r="G515" s="716">
        <v>8721103342195</v>
      </c>
      <c r="H515" s="48" t="s">
        <v>3602</v>
      </c>
      <c r="I515" s="253" t="s">
        <v>3719</v>
      </c>
      <c r="J515" s="347">
        <v>30</v>
      </c>
      <c r="K515" s="1086" t="s">
        <v>3176</v>
      </c>
      <c r="L515" s="408" t="s">
        <v>3706</v>
      </c>
      <c r="M515" s="388">
        <v>50000</v>
      </c>
      <c r="N515" s="408">
        <v>5</v>
      </c>
      <c r="O515" s="445"/>
      <c r="P515" s="1319">
        <v>610</v>
      </c>
      <c r="Q515" s="508" t="s">
        <v>2323</v>
      </c>
      <c r="R515" s="1736" t="s">
        <v>56</v>
      </c>
      <c r="S515" s="445" t="s">
        <v>49</v>
      </c>
      <c r="T515" s="445" t="s">
        <v>3009</v>
      </c>
      <c r="U515" s="445"/>
      <c r="V515" s="445" t="s">
        <v>3002</v>
      </c>
      <c r="W515" s="352" t="s">
        <v>198</v>
      </c>
      <c r="X515" s="352" t="s">
        <v>3673</v>
      </c>
      <c r="Y515" s="408">
        <v>133</v>
      </c>
      <c r="Z515" s="408">
        <v>182</v>
      </c>
      <c r="AA515" s="408">
        <v>29</v>
      </c>
      <c r="AB515" s="445" t="s">
        <v>113</v>
      </c>
      <c r="AC515" s="352" t="s">
        <v>3577</v>
      </c>
      <c r="AD515" s="408"/>
      <c r="AE515" s="2557">
        <v>872110334219599</v>
      </c>
      <c r="AF515" s="408">
        <v>1</v>
      </c>
      <c r="AG515" s="408" t="s">
        <v>113</v>
      </c>
      <c r="AH515" s="2004">
        <v>4</v>
      </c>
    </row>
    <row r="516" spans="3:34">
      <c r="C516" s="2401" t="s">
        <v>2766</v>
      </c>
      <c r="D516" s="557" t="s">
        <v>2193</v>
      </c>
      <c r="E516" s="1463" t="s">
        <v>2769</v>
      </c>
      <c r="F516" s="187">
        <v>911401866188</v>
      </c>
      <c r="G516" s="716">
        <v>8721103342201</v>
      </c>
      <c r="H516" s="48" t="s">
        <v>3603</v>
      </c>
      <c r="I516" s="253" t="s">
        <v>3719</v>
      </c>
      <c r="J516" s="347">
        <v>50</v>
      </c>
      <c r="K516" s="1086" t="s">
        <v>3177</v>
      </c>
      <c r="L516" s="408" t="s">
        <v>3706</v>
      </c>
      <c r="M516" s="388">
        <v>50000</v>
      </c>
      <c r="N516" s="408">
        <v>5</v>
      </c>
      <c r="O516" s="445"/>
      <c r="P516" s="1319">
        <v>850</v>
      </c>
      <c r="Q516" s="508" t="s">
        <v>2323</v>
      </c>
      <c r="R516" s="1736" t="s">
        <v>56</v>
      </c>
      <c r="S516" s="445" t="s">
        <v>49</v>
      </c>
      <c r="T516" s="445" t="s">
        <v>3010</v>
      </c>
      <c r="U516" s="445"/>
      <c r="V516" s="445" t="s">
        <v>3002</v>
      </c>
      <c r="W516" s="352" t="s">
        <v>198</v>
      </c>
      <c r="X516" s="352" t="s">
        <v>3673</v>
      </c>
      <c r="Y516" s="408">
        <v>173</v>
      </c>
      <c r="Z516" s="408">
        <v>232</v>
      </c>
      <c r="AA516" s="408">
        <v>30</v>
      </c>
      <c r="AB516" s="445" t="s">
        <v>113</v>
      </c>
      <c r="AC516" s="352" t="s">
        <v>3577</v>
      </c>
      <c r="AD516" s="408"/>
      <c r="AE516" s="2557">
        <v>872110334220199</v>
      </c>
      <c r="AF516" s="408">
        <v>1</v>
      </c>
      <c r="AG516" s="408" t="s">
        <v>113</v>
      </c>
      <c r="AH516" s="2004">
        <v>4</v>
      </c>
    </row>
    <row r="517" spans="3:34">
      <c r="C517" s="2401" t="s">
        <v>2766</v>
      </c>
      <c r="D517" s="557" t="s">
        <v>2193</v>
      </c>
      <c r="E517" s="1463" t="s">
        <v>2769</v>
      </c>
      <c r="F517" s="187">
        <v>911401866288</v>
      </c>
      <c r="G517" s="716">
        <v>8721103342218</v>
      </c>
      <c r="H517" s="48" t="s">
        <v>3604</v>
      </c>
      <c r="I517" s="253" t="s">
        <v>3719</v>
      </c>
      <c r="J517" s="347">
        <v>100</v>
      </c>
      <c r="K517" s="1086" t="s">
        <v>3181</v>
      </c>
      <c r="L517" s="408" t="s">
        <v>3706</v>
      </c>
      <c r="M517" s="388">
        <v>50000</v>
      </c>
      <c r="N517" s="408">
        <v>5</v>
      </c>
      <c r="O517" s="445"/>
      <c r="P517" s="1319">
        <v>1750</v>
      </c>
      <c r="Q517" s="508" t="s">
        <v>2323</v>
      </c>
      <c r="R517" s="1736" t="s">
        <v>56</v>
      </c>
      <c r="S517" s="445" t="s">
        <v>49</v>
      </c>
      <c r="T517" s="445" t="s">
        <v>3011</v>
      </c>
      <c r="U517" s="445"/>
      <c r="V517" s="445" t="s">
        <v>3002</v>
      </c>
      <c r="W517" s="352" t="s">
        <v>198</v>
      </c>
      <c r="X517" s="352" t="s">
        <v>3673</v>
      </c>
      <c r="Y517" s="408">
        <v>220</v>
      </c>
      <c r="Z517" s="408">
        <v>304</v>
      </c>
      <c r="AA517" s="408">
        <v>36</v>
      </c>
      <c r="AB517" s="445" t="s">
        <v>113</v>
      </c>
      <c r="AC517" s="352" t="s">
        <v>3577</v>
      </c>
      <c r="AD517" s="408"/>
      <c r="AE517" s="2557">
        <v>872110334221899</v>
      </c>
      <c r="AF517" s="408">
        <v>1</v>
      </c>
      <c r="AG517" s="408" t="s">
        <v>113</v>
      </c>
      <c r="AH517" s="2004">
        <v>4</v>
      </c>
    </row>
    <row r="518" spans="3:34">
      <c r="C518" s="2394" t="s">
        <v>2766</v>
      </c>
      <c r="D518" s="1461" t="s">
        <v>2193</v>
      </c>
      <c r="E518" s="1462" t="s">
        <v>2769</v>
      </c>
      <c r="F518" s="2265">
        <v>911401891386</v>
      </c>
      <c r="G518" s="858">
        <v>8720169736153</v>
      </c>
      <c r="H518" s="1445" t="s">
        <v>2584</v>
      </c>
      <c r="I518" s="1498" t="s">
        <v>3233</v>
      </c>
      <c r="J518" s="382">
        <v>10</v>
      </c>
      <c r="K518" s="1115" t="s">
        <v>3174</v>
      </c>
      <c r="L518" s="506" t="s">
        <v>3698</v>
      </c>
      <c r="M518" s="421">
        <v>50000</v>
      </c>
      <c r="N518" s="506">
        <v>5</v>
      </c>
      <c r="O518" s="601"/>
      <c r="P518" s="1322">
        <v>730</v>
      </c>
      <c r="Q518" s="508"/>
      <c r="R518" s="1737" t="s">
        <v>56</v>
      </c>
      <c r="S518" s="601" t="s">
        <v>49</v>
      </c>
      <c r="T518" s="601" t="s">
        <v>3008</v>
      </c>
      <c r="U518" s="601"/>
      <c r="V518" s="601" t="s">
        <v>3002</v>
      </c>
      <c r="W518" s="519" t="s">
        <v>198</v>
      </c>
      <c r="X518" s="519">
        <v>120</v>
      </c>
      <c r="Y518" s="506">
        <v>85</v>
      </c>
      <c r="Z518" s="506">
        <v>162</v>
      </c>
      <c r="AA518" s="506">
        <v>56</v>
      </c>
      <c r="AB518" s="601" t="s">
        <v>113</v>
      </c>
      <c r="AC518" s="519" t="s">
        <v>3079</v>
      </c>
      <c r="AD518" s="506"/>
      <c r="AE518" s="2570">
        <v>872016973615399</v>
      </c>
      <c r="AF518" s="506">
        <v>1</v>
      </c>
      <c r="AG518" s="506" t="s">
        <v>113</v>
      </c>
      <c r="AH518" s="2824">
        <v>1</v>
      </c>
    </row>
    <row r="519" spans="3:34">
      <c r="C519" s="2401" t="s">
        <v>2766</v>
      </c>
      <c r="D519" s="557" t="s">
        <v>2193</v>
      </c>
      <c r="E519" s="1463" t="s">
        <v>2769</v>
      </c>
      <c r="F519" s="187">
        <v>911401892386</v>
      </c>
      <c r="G519" s="716">
        <v>8720169736160</v>
      </c>
      <c r="H519" s="48" t="s">
        <v>2585</v>
      </c>
      <c r="I519" s="253" t="s">
        <v>3233</v>
      </c>
      <c r="J519" s="347">
        <v>20</v>
      </c>
      <c r="K519" s="1086" t="s">
        <v>3175</v>
      </c>
      <c r="L519" s="408" t="s">
        <v>3698</v>
      </c>
      <c r="M519" s="388">
        <v>50000</v>
      </c>
      <c r="N519" s="408">
        <v>5</v>
      </c>
      <c r="O519" s="445"/>
      <c r="P519" s="1319">
        <v>850</v>
      </c>
      <c r="Q519" s="508"/>
      <c r="R519" s="1736" t="s">
        <v>56</v>
      </c>
      <c r="S519" s="445" t="s">
        <v>49</v>
      </c>
      <c r="T519" s="445" t="s">
        <v>3009</v>
      </c>
      <c r="U519" s="445"/>
      <c r="V519" s="445" t="s">
        <v>3002</v>
      </c>
      <c r="W519" s="352" t="s">
        <v>198</v>
      </c>
      <c r="X519" s="352">
        <v>120</v>
      </c>
      <c r="Y519" s="408">
        <v>97</v>
      </c>
      <c r="Z519" s="408">
        <v>181</v>
      </c>
      <c r="AA519" s="408">
        <v>56</v>
      </c>
      <c r="AB519" s="445" t="s">
        <v>113</v>
      </c>
      <c r="AC519" s="352" t="s">
        <v>3079</v>
      </c>
      <c r="AD519" s="408"/>
      <c r="AE519" s="2557">
        <v>872016973616099</v>
      </c>
      <c r="AF519" s="408">
        <v>1</v>
      </c>
      <c r="AG519" s="408" t="s">
        <v>113</v>
      </c>
      <c r="AH519" s="2004">
        <v>1</v>
      </c>
    </row>
    <row r="520" spans="3:34">
      <c r="C520" s="2401" t="s">
        <v>2766</v>
      </c>
      <c r="D520" s="557" t="s">
        <v>2193</v>
      </c>
      <c r="E520" s="1463" t="s">
        <v>2769</v>
      </c>
      <c r="F520" s="187">
        <v>911401893386</v>
      </c>
      <c r="G520" s="716">
        <v>8720169736177</v>
      </c>
      <c r="H520" s="48" t="s">
        <v>2586</v>
      </c>
      <c r="I520" s="253" t="s">
        <v>3233</v>
      </c>
      <c r="J520" s="347">
        <v>30</v>
      </c>
      <c r="K520" s="1086" t="s">
        <v>3176</v>
      </c>
      <c r="L520" s="408" t="s">
        <v>3698</v>
      </c>
      <c r="M520" s="388">
        <v>50000</v>
      </c>
      <c r="N520" s="408">
        <v>5</v>
      </c>
      <c r="O520" s="445"/>
      <c r="P520" s="1319">
        <v>1000</v>
      </c>
      <c r="Q520" s="508"/>
      <c r="R520" s="1736" t="s">
        <v>56</v>
      </c>
      <c r="S520" s="445" t="s">
        <v>49</v>
      </c>
      <c r="T520" s="445" t="s">
        <v>3009</v>
      </c>
      <c r="U520" s="445"/>
      <c r="V520" s="445" t="s">
        <v>3002</v>
      </c>
      <c r="W520" s="352" t="s">
        <v>198</v>
      </c>
      <c r="X520" s="352">
        <v>120</v>
      </c>
      <c r="Y520" s="408">
        <v>133</v>
      </c>
      <c r="Z520" s="408">
        <v>220</v>
      </c>
      <c r="AA520" s="408">
        <v>56</v>
      </c>
      <c r="AB520" s="445" t="s">
        <v>113</v>
      </c>
      <c r="AC520" s="352" t="s">
        <v>3079</v>
      </c>
      <c r="AD520" s="408"/>
      <c r="AE520" s="2557">
        <v>872016973617799</v>
      </c>
      <c r="AF520" s="408">
        <v>1</v>
      </c>
      <c r="AG520" s="408" t="s">
        <v>113</v>
      </c>
      <c r="AH520" s="2004">
        <v>4</v>
      </c>
    </row>
    <row r="521" spans="3:34">
      <c r="C521" s="2401" t="s">
        <v>2766</v>
      </c>
      <c r="D521" s="557" t="s">
        <v>2193</v>
      </c>
      <c r="E521" s="1463" t="s">
        <v>2769</v>
      </c>
      <c r="F521" s="187">
        <v>911401894386</v>
      </c>
      <c r="G521" s="716">
        <v>8720169736184</v>
      </c>
      <c r="H521" s="48" t="s">
        <v>2587</v>
      </c>
      <c r="I521" s="253" t="s">
        <v>3233</v>
      </c>
      <c r="J521" s="347">
        <v>50</v>
      </c>
      <c r="K521" s="1086" t="s">
        <v>3177</v>
      </c>
      <c r="L521" s="408" t="s">
        <v>3698</v>
      </c>
      <c r="M521" s="388">
        <v>50000</v>
      </c>
      <c r="N521" s="408">
        <v>5</v>
      </c>
      <c r="O521" s="445"/>
      <c r="P521" s="1319">
        <v>1175</v>
      </c>
      <c r="Q521" s="508"/>
      <c r="R521" s="1736" t="s">
        <v>56</v>
      </c>
      <c r="S521" s="445" t="s">
        <v>49</v>
      </c>
      <c r="T521" s="445" t="s">
        <v>3010</v>
      </c>
      <c r="U521" s="445"/>
      <c r="V521" s="445" t="s">
        <v>3002</v>
      </c>
      <c r="W521" s="352" t="s">
        <v>198</v>
      </c>
      <c r="X521" s="352">
        <v>120</v>
      </c>
      <c r="Y521" s="408">
        <v>173</v>
      </c>
      <c r="Z521" s="408">
        <v>264</v>
      </c>
      <c r="AA521" s="408">
        <v>57</v>
      </c>
      <c r="AB521" s="445" t="s">
        <v>113</v>
      </c>
      <c r="AC521" s="352" t="s">
        <v>3079</v>
      </c>
      <c r="AD521" s="408"/>
      <c r="AE521" s="2557">
        <v>872016973618499</v>
      </c>
      <c r="AF521" s="408">
        <v>1</v>
      </c>
      <c r="AG521" s="408" t="s">
        <v>113</v>
      </c>
      <c r="AH521" s="2004">
        <v>4</v>
      </c>
    </row>
    <row r="522" spans="3:34">
      <c r="C522" s="2395" t="s">
        <v>2766</v>
      </c>
      <c r="D522" s="834" t="s">
        <v>2193</v>
      </c>
      <c r="E522" s="1483" t="s">
        <v>2769</v>
      </c>
      <c r="F522" s="2266">
        <v>911401883386</v>
      </c>
      <c r="G522" s="886">
        <v>8720169736115</v>
      </c>
      <c r="H522" s="939" t="s">
        <v>2588</v>
      </c>
      <c r="I522" s="560" t="s">
        <v>3234</v>
      </c>
      <c r="J522" s="807">
        <v>65</v>
      </c>
      <c r="K522" s="2113" t="s">
        <v>3179</v>
      </c>
      <c r="L522" s="583" t="s">
        <v>3698</v>
      </c>
      <c r="M522" s="438">
        <v>50000</v>
      </c>
      <c r="N522" s="583">
        <v>5</v>
      </c>
      <c r="O522" s="706"/>
      <c r="P522" s="1323">
        <v>1400</v>
      </c>
      <c r="Q522" s="508"/>
      <c r="R522" s="1758" t="s">
        <v>56</v>
      </c>
      <c r="S522" s="706" t="s">
        <v>49</v>
      </c>
      <c r="T522" s="706" t="s">
        <v>3011</v>
      </c>
      <c r="U522" s="706"/>
      <c r="V522" s="706" t="s">
        <v>3002</v>
      </c>
      <c r="W522" s="2043" t="s">
        <v>198</v>
      </c>
      <c r="X522" s="2043">
        <v>113</v>
      </c>
      <c r="Y522" s="583">
        <v>203</v>
      </c>
      <c r="Z522" s="583">
        <v>286</v>
      </c>
      <c r="AA522" s="583">
        <v>33</v>
      </c>
      <c r="AB522" s="706" t="s">
        <v>113</v>
      </c>
      <c r="AC522" s="2043" t="s">
        <v>3079</v>
      </c>
      <c r="AD522" s="583"/>
      <c r="AE522" s="2560">
        <v>872016973611599</v>
      </c>
      <c r="AF522" s="583">
        <v>1</v>
      </c>
      <c r="AG522" s="583" t="s">
        <v>113</v>
      </c>
      <c r="AH522" s="2830">
        <v>4</v>
      </c>
    </row>
    <row r="523" spans="3:34">
      <c r="C523" s="2394" t="s">
        <v>2766</v>
      </c>
      <c r="D523" s="1461" t="s">
        <v>2193</v>
      </c>
      <c r="E523" s="1462" t="s">
        <v>2769</v>
      </c>
      <c r="F523" s="2265">
        <v>911401884386</v>
      </c>
      <c r="G523" s="858">
        <v>8720169736122</v>
      </c>
      <c r="H523" s="1499" t="s">
        <v>2589</v>
      </c>
      <c r="I523" s="1496" t="s">
        <v>3235</v>
      </c>
      <c r="J523" s="1062">
        <v>90</v>
      </c>
      <c r="K523" s="1115" t="s">
        <v>3180</v>
      </c>
      <c r="L523" s="506" t="s">
        <v>3698</v>
      </c>
      <c r="M523" s="421">
        <v>50000</v>
      </c>
      <c r="N523" s="506">
        <v>5</v>
      </c>
      <c r="O523" s="601"/>
      <c r="P523" s="1322">
        <v>1700</v>
      </c>
      <c r="Q523" s="508"/>
      <c r="R523" s="1737" t="s">
        <v>56</v>
      </c>
      <c r="S523" s="601" t="s">
        <v>49</v>
      </c>
      <c r="T523" s="601" t="s">
        <v>3012</v>
      </c>
      <c r="U523" s="601"/>
      <c r="V523" s="601" t="s">
        <v>3002</v>
      </c>
      <c r="W523" s="519" t="s">
        <v>198</v>
      </c>
      <c r="X523" s="519">
        <v>116</v>
      </c>
      <c r="Y523" s="506">
        <v>220</v>
      </c>
      <c r="Z523" s="506">
        <v>304</v>
      </c>
      <c r="AA523" s="506">
        <v>36</v>
      </c>
      <c r="AB523" s="601" t="s">
        <v>113</v>
      </c>
      <c r="AC523" s="519" t="s">
        <v>3079</v>
      </c>
      <c r="AD523" s="506"/>
      <c r="AE523" s="2570">
        <v>872016973612299</v>
      </c>
      <c r="AF523" s="506">
        <v>1</v>
      </c>
      <c r="AG523" s="506" t="s">
        <v>113</v>
      </c>
      <c r="AH523" s="2824">
        <v>4</v>
      </c>
    </row>
    <row r="524" spans="3:34">
      <c r="C524" s="2401" t="s">
        <v>2766</v>
      </c>
      <c r="D524" s="557" t="s">
        <v>2193</v>
      </c>
      <c r="E524" s="1463" t="s">
        <v>2769</v>
      </c>
      <c r="F524" s="187">
        <v>911401876386</v>
      </c>
      <c r="G524" s="716">
        <v>8720169736061</v>
      </c>
      <c r="H524" s="904" t="s">
        <v>2590</v>
      </c>
      <c r="I524" s="237" t="s">
        <v>3236</v>
      </c>
      <c r="J524" s="442">
        <v>100</v>
      </c>
      <c r="K524" s="1086" t="s">
        <v>3181</v>
      </c>
      <c r="L524" s="408" t="s">
        <v>3698</v>
      </c>
      <c r="M524" s="388">
        <v>50000</v>
      </c>
      <c r="N524" s="408">
        <v>5</v>
      </c>
      <c r="O524" s="445"/>
      <c r="P524" s="1319">
        <v>1700</v>
      </c>
      <c r="Q524" s="508"/>
      <c r="R524" s="1736" t="s">
        <v>56</v>
      </c>
      <c r="S524" s="445" t="s">
        <v>49</v>
      </c>
      <c r="T524" s="445" t="s">
        <v>3012</v>
      </c>
      <c r="U524" s="445"/>
      <c r="V524" s="445" t="s">
        <v>3002</v>
      </c>
      <c r="W524" s="352" t="s">
        <v>198</v>
      </c>
      <c r="X524" s="352">
        <v>120</v>
      </c>
      <c r="Y524" s="408">
        <v>220</v>
      </c>
      <c r="Z524" s="408">
        <v>304</v>
      </c>
      <c r="AA524" s="408">
        <v>36</v>
      </c>
      <c r="AB524" s="445" t="s">
        <v>113</v>
      </c>
      <c r="AC524" s="352" t="s">
        <v>3079</v>
      </c>
      <c r="AD524" s="408"/>
      <c r="AE524" s="2557">
        <v>872016973606199</v>
      </c>
      <c r="AF524" s="408">
        <v>1</v>
      </c>
      <c r="AG524" s="408" t="s">
        <v>113</v>
      </c>
      <c r="AH524" s="2004">
        <v>4</v>
      </c>
    </row>
    <row r="525" spans="3:34">
      <c r="C525" s="2401" t="s">
        <v>2766</v>
      </c>
      <c r="D525" s="557" t="s">
        <v>2193</v>
      </c>
      <c r="E525" s="1463" t="s">
        <v>2769</v>
      </c>
      <c r="F525" s="187">
        <v>911401885386</v>
      </c>
      <c r="G525" s="716">
        <v>8720169736139</v>
      </c>
      <c r="H525" s="904" t="s">
        <v>2591</v>
      </c>
      <c r="I525" s="237" t="s">
        <v>3235</v>
      </c>
      <c r="J525" s="375">
        <v>135</v>
      </c>
      <c r="K525" s="1086" t="s">
        <v>3182</v>
      </c>
      <c r="L525" s="408" t="s">
        <v>3698</v>
      </c>
      <c r="M525" s="388">
        <v>50000</v>
      </c>
      <c r="N525" s="408">
        <v>5</v>
      </c>
      <c r="O525" s="445"/>
      <c r="P525" s="1319">
        <v>2400</v>
      </c>
      <c r="Q525" s="508"/>
      <c r="R525" s="1736" t="s">
        <v>56</v>
      </c>
      <c r="S525" s="445" t="s">
        <v>49</v>
      </c>
      <c r="T525" s="445" t="s">
        <v>3013</v>
      </c>
      <c r="U525" s="445"/>
      <c r="V525" s="445" t="s">
        <v>3002</v>
      </c>
      <c r="W525" s="352" t="s">
        <v>198</v>
      </c>
      <c r="X525" s="352">
        <v>116</v>
      </c>
      <c r="Y525" s="408">
        <v>282</v>
      </c>
      <c r="Z525" s="408">
        <v>401</v>
      </c>
      <c r="AA525" s="408">
        <v>37</v>
      </c>
      <c r="AB525" s="445" t="s">
        <v>113</v>
      </c>
      <c r="AC525" s="352" t="s">
        <v>3079</v>
      </c>
      <c r="AD525" s="408"/>
      <c r="AE525" s="2557">
        <v>872016973613999</v>
      </c>
      <c r="AF525" s="408">
        <v>1</v>
      </c>
      <c r="AG525" s="408" t="s">
        <v>113</v>
      </c>
      <c r="AH525" s="2004">
        <v>4</v>
      </c>
    </row>
    <row r="526" spans="3:34">
      <c r="C526" s="2401" t="s">
        <v>2766</v>
      </c>
      <c r="D526" s="557" t="s">
        <v>2193</v>
      </c>
      <c r="E526" s="1463" t="s">
        <v>2769</v>
      </c>
      <c r="F526" s="187">
        <v>911401877386</v>
      </c>
      <c r="G526" s="716">
        <v>8720169736078</v>
      </c>
      <c r="H526" s="904" t="s">
        <v>2592</v>
      </c>
      <c r="I526" s="237" t="s">
        <v>3236</v>
      </c>
      <c r="J526" s="375">
        <v>150</v>
      </c>
      <c r="K526" s="1086" t="s">
        <v>3183</v>
      </c>
      <c r="L526" s="408" t="s">
        <v>3698</v>
      </c>
      <c r="M526" s="388">
        <v>50000</v>
      </c>
      <c r="N526" s="408">
        <v>5</v>
      </c>
      <c r="O526" s="445"/>
      <c r="P526" s="1319">
        <v>2400</v>
      </c>
      <c r="Q526" s="508"/>
      <c r="R526" s="1736" t="s">
        <v>56</v>
      </c>
      <c r="S526" s="445" t="s">
        <v>49</v>
      </c>
      <c r="T526" s="445" t="s">
        <v>3013</v>
      </c>
      <c r="U526" s="445"/>
      <c r="V526" s="445" t="s">
        <v>3002</v>
      </c>
      <c r="W526" s="352" t="s">
        <v>198</v>
      </c>
      <c r="X526" s="352">
        <v>120</v>
      </c>
      <c r="Y526" s="408">
        <v>282</v>
      </c>
      <c r="Z526" s="408">
        <v>401</v>
      </c>
      <c r="AA526" s="408">
        <v>37</v>
      </c>
      <c r="AB526" s="445" t="s">
        <v>113</v>
      </c>
      <c r="AC526" s="352" t="s">
        <v>3079</v>
      </c>
      <c r="AD526" s="408"/>
      <c r="AE526" s="2557">
        <v>872016973607899</v>
      </c>
      <c r="AF526" s="408">
        <v>1</v>
      </c>
      <c r="AG526" s="408" t="s">
        <v>113</v>
      </c>
      <c r="AH526" s="2004">
        <v>4</v>
      </c>
    </row>
    <row r="527" spans="3:34">
      <c r="C527" s="2401" t="s">
        <v>2766</v>
      </c>
      <c r="D527" s="557" t="s">
        <v>2193</v>
      </c>
      <c r="E527" s="1463" t="s">
        <v>2769</v>
      </c>
      <c r="F527" s="187">
        <v>911401886386</v>
      </c>
      <c r="G527" s="716">
        <v>8720169736146</v>
      </c>
      <c r="H527" s="904" t="s">
        <v>2593</v>
      </c>
      <c r="I527" s="237" t="s">
        <v>3235</v>
      </c>
      <c r="J527" s="375">
        <v>180</v>
      </c>
      <c r="K527" s="1086" t="s">
        <v>3184</v>
      </c>
      <c r="L527" s="408" t="s">
        <v>3698</v>
      </c>
      <c r="M527" s="388">
        <v>50000</v>
      </c>
      <c r="N527" s="408">
        <v>5</v>
      </c>
      <c r="O527" s="445"/>
      <c r="P527" s="1319">
        <v>3200</v>
      </c>
      <c r="Q527" s="508"/>
      <c r="R527" s="1736" t="s">
        <v>56</v>
      </c>
      <c r="S527" s="445" t="s">
        <v>49</v>
      </c>
      <c r="T527" s="445" t="s">
        <v>3014</v>
      </c>
      <c r="U527" s="445"/>
      <c r="V527" s="445" t="s">
        <v>3002</v>
      </c>
      <c r="W527" s="352" t="s">
        <v>198</v>
      </c>
      <c r="X527" s="352">
        <v>116</v>
      </c>
      <c r="Y527" s="408">
        <v>336</v>
      </c>
      <c r="Z527" s="408">
        <v>474</v>
      </c>
      <c r="AA527" s="408">
        <v>41</v>
      </c>
      <c r="AB527" s="445" t="s">
        <v>113</v>
      </c>
      <c r="AC527" s="352" t="s">
        <v>3079</v>
      </c>
      <c r="AD527" s="408"/>
      <c r="AE527" s="2557">
        <v>872016973614699</v>
      </c>
      <c r="AF527" s="408">
        <v>1</v>
      </c>
      <c r="AG527" s="408" t="s">
        <v>113</v>
      </c>
      <c r="AH527" s="2004">
        <v>4</v>
      </c>
    </row>
    <row r="528" spans="3:34">
      <c r="C528" s="2395" t="s">
        <v>2766</v>
      </c>
      <c r="D528" s="834" t="s">
        <v>2193</v>
      </c>
      <c r="E528" s="1483" t="s">
        <v>2769</v>
      </c>
      <c r="F528" s="2266">
        <v>911401878386</v>
      </c>
      <c r="G528" s="886">
        <v>8720169736085</v>
      </c>
      <c r="H528" s="1500" t="s">
        <v>2594</v>
      </c>
      <c r="I528" s="903" t="s">
        <v>3236</v>
      </c>
      <c r="J528" s="807">
        <v>200</v>
      </c>
      <c r="K528" s="1085" t="s">
        <v>3185</v>
      </c>
      <c r="L528" s="583" t="s">
        <v>3698</v>
      </c>
      <c r="M528" s="438">
        <v>50000</v>
      </c>
      <c r="N528" s="583">
        <v>5</v>
      </c>
      <c r="O528" s="706"/>
      <c r="P528" s="1323">
        <v>3200</v>
      </c>
      <c r="Q528" s="508"/>
      <c r="R528" s="1758" t="s">
        <v>56</v>
      </c>
      <c r="S528" s="706" t="s">
        <v>49</v>
      </c>
      <c r="T528" s="706" t="s">
        <v>3014</v>
      </c>
      <c r="U528" s="706"/>
      <c r="V528" s="706" t="s">
        <v>3002</v>
      </c>
      <c r="W528" s="2043" t="s">
        <v>198</v>
      </c>
      <c r="X528" s="2043">
        <v>120</v>
      </c>
      <c r="Y528" s="583">
        <v>336</v>
      </c>
      <c r="Z528" s="583">
        <v>474</v>
      </c>
      <c r="AA528" s="583">
        <v>41</v>
      </c>
      <c r="AB528" s="706" t="s">
        <v>113</v>
      </c>
      <c r="AC528" s="2043" t="s">
        <v>3079</v>
      </c>
      <c r="AD528" s="583"/>
      <c r="AE528" s="2560">
        <v>872016973608599</v>
      </c>
      <c r="AF528" s="583">
        <v>1</v>
      </c>
      <c r="AG528" s="583" t="s">
        <v>113</v>
      </c>
      <c r="AH528" s="2830">
        <v>4</v>
      </c>
    </row>
    <row r="529" spans="3:34">
      <c r="C529" s="2394" t="s">
        <v>2766</v>
      </c>
      <c r="D529" s="1461" t="s">
        <v>2193</v>
      </c>
      <c r="E529" s="1462" t="s">
        <v>2769</v>
      </c>
      <c r="F529" s="169">
        <v>911401810583</v>
      </c>
      <c r="G529" s="206">
        <v>8719514533042</v>
      </c>
      <c r="H529" s="221" t="s">
        <v>948</v>
      </c>
      <c r="I529" s="112" t="s">
        <v>949</v>
      </c>
      <c r="J529" s="269">
        <v>10</v>
      </c>
      <c r="K529" s="1514">
        <v>900</v>
      </c>
      <c r="L529" s="269">
        <v>3000</v>
      </c>
      <c r="M529" s="270">
        <v>35000</v>
      </c>
      <c r="N529" s="269">
        <v>2</v>
      </c>
      <c r="O529" s="269"/>
      <c r="P529" s="3245">
        <v>215</v>
      </c>
      <c r="Q529" s="14"/>
      <c r="R529" s="1768" t="s">
        <v>48</v>
      </c>
      <c r="S529" s="269" t="s">
        <v>49</v>
      </c>
      <c r="T529" s="269" t="s">
        <v>3109</v>
      </c>
      <c r="U529" s="269"/>
      <c r="V529" s="269" t="s">
        <v>147</v>
      </c>
      <c r="W529" s="295" t="s">
        <v>198</v>
      </c>
      <c r="X529" s="295">
        <v>90</v>
      </c>
      <c r="Y529" s="269">
        <v>102</v>
      </c>
      <c r="Z529" s="269">
        <v>107</v>
      </c>
      <c r="AA529" s="269">
        <v>28</v>
      </c>
      <c r="AB529" s="269" t="s">
        <v>113</v>
      </c>
      <c r="AC529" s="295" t="s">
        <v>3079</v>
      </c>
      <c r="AD529" s="269"/>
      <c r="AE529" s="553">
        <v>871951453304299</v>
      </c>
      <c r="AF529" s="269">
        <v>36</v>
      </c>
      <c r="AG529" s="269" t="s">
        <v>113</v>
      </c>
      <c r="AH529" s="2782">
        <v>0.5</v>
      </c>
    </row>
    <row r="530" spans="3:34">
      <c r="C530" s="2401" t="s">
        <v>2766</v>
      </c>
      <c r="D530" s="557" t="s">
        <v>2193</v>
      </c>
      <c r="E530" s="1463" t="s">
        <v>2769</v>
      </c>
      <c r="F530" s="151">
        <v>911401820583</v>
      </c>
      <c r="G530" s="70">
        <v>8719514532984</v>
      </c>
      <c r="H530" s="243" t="s">
        <v>950</v>
      </c>
      <c r="I530" s="52" t="s">
        <v>949</v>
      </c>
      <c r="J530" s="271">
        <v>10</v>
      </c>
      <c r="K530" s="1075">
        <v>950</v>
      </c>
      <c r="L530" s="271">
        <v>4000</v>
      </c>
      <c r="M530" s="272">
        <v>35000</v>
      </c>
      <c r="N530" s="271">
        <v>2</v>
      </c>
      <c r="O530" s="271"/>
      <c r="P530" s="3236">
        <v>215</v>
      </c>
      <c r="R530" s="1771" t="s">
        <v>48</v>
      </c>
      <c r="S530" s="271" t="s">
        <v>49</v>
      </c>
      <c r="T530" s="271" t="s">
        <v>3109</v>
      </c>
      <c r="U530" s="271"/>
      <c r="V530" s="271" t="s">
        <v>121</v>
      </c>
      <c r="W530" s="291" t="s">
        <v>198</v>
      </c>
      <c r="X530" s="291">
        <v>95</v>
      </c>
      <c r="Y530" s="271">
        <v>102</v>
      </c>
      <c r="Z530" s="271">
        <v>107</v>
      </c>
      <c r="AA530" s="271">
        <v>28</v>
      </c>
      <c r="AB530" s="271" t="s">
        <v>113</v>
      </c>
      <c r="AC530" s="291" t="s">
        <v>3079</v>
      </c>
      <c r="AD530" s="271"/>
      <c r="AE530" s="405">
        <v>871951453298499</v>
      </c>
      <c r="AF530" s="271">
        <v>36</v>
      </c>
      <c r="AG530" s="271" t="s">
        <v>113</v>
      </c>
      <c r="AH530" s="2779">
        <v>0.5</v>
      </c>
    </row>
    <row r="531" spans="3:34">
      <c r="C531" s="2401" t="s">
        <v>2766</v>
      </c>
      <c r="D531" s="557" t="s">
        <v>2193</v>
      </c>
      <c r="E531" s="1463" t="s">
        <v>2769</v>
      </c>
      <c r="F531" s="151">
        <v>911401811583</v>
      </c>
      <c r="G531" s="70">
        <v>8719514533035</v>
      </c>
      <c r="H531" s="2101" t="s">
        <v>951</v>
      </c>
      <c r="I531" s="52" t="s">
        <v>949</v>
      </c>
      <c r="J531" s="271">
        <v>20</v>
      </c>
      <c r="K531" s="1075">
        <v>1800</v>
      </c>
      <c r="L531" s="271">
        <v>3000</v>
      </c>
      <c r="M531" s="272">
        <v>35000</v>
      </c>
      <c r="N531" s="271">
        <v>2</v>
      </c>
      <c r="O531" s="271"/>
      <c r="P531" s="3242">
        <v>330</v>
      </c>
      <c r="Q531" s="14"/>
      <c r="R531" s="1771" t="s">
        <v>48</v>
      </c>
      <c r="S531" s="271" t="s">
        <v>49</v>
      </c>
      <c r="T531" s="271" t="s">
        <v>3110</v>
      </c>
      <c r="U531" s="271"/>
      <c r="V531" s="271" t="s">
        <v>147</v>
      </c>
      <c r="W531" s="291" t="s">
        <v>198</v>
      </c>
      <c r="X531" s="291">
        <v>90</v>
      </c>
      <c r="Y531" s="271">
        <v>125</v>
      </c>
      <c r="Z531" s="271">
        <v>140</v>
      </c>
      <c r="AA531" s="271">
        <v>29</v>
      </c>
      <c r="AB531" s="271" t="s">
        <v>113</v>
      </c>
      <c r="AC531" s="291" t="s">
        <v>3079</v>
      </c>
      <c r="AD531" s="271"/>
      <c r="AE531" s="405">
        <v>871951453303599</v>
      </c>
      <c r="AF531" s="271">
        <v>36</v>
      </c>
      <c r="AG531" s="271" t="s">
        <v>113</v>
      </c>
      <c r="AH531" s="2779">
        <v>1</v>
      </c>
    </row>
    <row r="532" spans="3:34">
      <c r="C532" s="2401" t="s">
        <v>2766</v>
      </c>
      <c r="D532" s="557" t="s">
        <v>2193</v>
      </c>
      <c r="E532" s="1463" t="s">
        <v>2769</v>
      </c>
      <c r="F532" s="151">
        <v>911401821583</v>
      </c>
      <c r="G532" s="70">
        <v>8719514532977</v>
      </c>
      <c r="H532" s="243" t="s">
        <v>952</v>
      </c>
      <c r="I532" s="52" t="s">
        <v>949</v>
      </c>
      <c r="J532" s="271">
        <v>20</v>
      </c>
      <c r="K532" s="1075">
        <v>1900</v>
      </c>
      <c r="L532" s="271">
        <v>4000</v>
      </c>
      <c r="M532" s="272">
        <v>35000</v>
      </c>
      <c r="N532" s="271">
        <v>2</v>
      </c>
      <c r="O532" s="271"/>
      <c r="P532" s="3242">
        <v>330</v>
      </c>
      <c r="R532" s="1771" t="s">
        <v>48</v>
      </c>
      <c r="S532" s="271" t="s">
        <v>49</v>
      </c>
      <c r="T532" s="271" t="s">
        <v>3110</v>
      </c>
      <c r="U532" s="271"/>
      <c r="V532" s="271" t="s">
        <v>121</v>
      </c>
      <c r="W532" s="291" t="s">
        <v>198</v>
      </c>
      <c r="X532" s="291">
        <v>95</v>
      </c>
      <c r="Y532" s="271">
        <v>125</v>
      </c>
      <c r="Z532" s="271">
        <v>140</v>
      </c>
      <c r="AA532" s="271">
        <v>29</v>
      </c>
      <c r="AB532" s="271" t="s">
        <v>113</v>
      </c>
      <c r="AC532" s="291" t="s">
        <v>3079</v>
      </c>
      <c r="AD532" s="271"/>
      <c r="AE532" s="405">
        <v>871951453297799</v>
      </c>
      <c r="AF532" s="271">
        <v>36</v>
      </c>
      <c r="AG532" s="271" t="s">
        <v>113</v>
      </c>
      <c r="AH532" s="2779">
        <v>1</v>
      </c>
    </row>
    <row r="533" spans="3:34">
      <c r="C533" s="2401" t="s">
        <v>2766</v>
      </c>
      <c r="D533" s="557" t="s">
        <v>2193</v>
      </c>
      <c r="E533" s="1463" t="s">
        <v>2769</v>
      </c>
      <c r="F533" s="151">
        <v>911401814583</v>
      </c>
      <c r="G533" s="70">
        <v>8719514533011</v>
      </c>
      <c r="H533" s="243" t="s">
        <v>953</v>
      </c>
      <c r="I533" s="52" t="s">
        <v>949</v>
      </c>
      <c r="J533" s="271">
        <v>50</v>
      </c>
      <c r="K533" s="1075">
        <v>4500</v>
      </c>
      <c r="L533" s="271">
        <v>3000</v>
      </c>
      <c r="M533" s="272">
        <v>35000</v>
      </c>
      <c r="N533" s="271">
        <v>2</v>
      </c>
      <c r="O533" s="271"/>
      <c r="P533" s="664">
        <v>610</v>
      </c>
      <c r="Q533" s="14"/>
      <c r="R533" s="1771" t="s">
        <v>48</v>
      </c>
      <c r="S533" s="271" t="s">
        <v>49</v>
      </c>
      <c r="T533" s="271" t="s">
        <v>3111</v>
      </c>
      <c r="U533" s="271"/>
      <c r="V533" s="271" t="s">
        <v>147</v>
      </c>
      <c r="W533" s="291" t="s">
        <v>198</v>
      </c>
      <c r="X533" s="291">
        <v>90</v>
      </c>
      <c r="Y533" s="271">
        <v>183</v>
      </c>
      <c r="Z533" s="271">
        <v>223</v>
      </c>
      <c r="AA533" s="271">
        <v>31</v>
      </c>
      <c r="AB533" s="271" t="s">
        <v>113</v>
      </c>
      <c r="AC533" s="291" t="s">
        <v>3079</v>
      </c>
      <c r="AD533" s="271"/>
      <c r="AE533" s="405">
        <v>871951453301199</v>
      </c>
      <c r="AF533" s="271">
        <v>24</v>
      </c>
      <c r="AG533" s="271" t="s">
        <v>113</v>
      </c>
      <c r="AH533" s="2779">
        <v>4</v>
      </c>
    </row>
    <row r="534" spans="3:34">
      <c r="C534" s="2401" t="s">
        <v>2766</v>
      </c>
      <c r="D534" s="557" t="s">
        <v>2193</v>
      </c>
      <c r="E534" s="1463" t="s">
        <v>2769</v>
      </c>
      <c r="F534" s="151">
        <v>911401824583</v>
      </c>
      <c r="G534" s="70">
        <v>8719514532953</v>
      </c>
      <c r="H534" s="2101" t="s">
        <v>954</v>
      </c>
      <c r="I534" s="52" t="s">
        <v>949</v>
      </c>
      <c r="J534" s="271">
        <v>50</v>
      </c>
      <c r="K534" s="1075">
        <v>4750</v>
      </c>
      <c r="L534" s="271">
        <v>4000</v>
      </c>
      <c r="M534" s="272">
        <v>35000</v>
      </c>
      <c r="N534" s="271">
        <v>2</v>
      </c>
      <c r="O534" s="271"/>
      <c r="P534" s="664">
        <v>610</v>
      </c>
      <c r="R534" s="1771" t="s">
        <v>48</v>
      </c>
      <c r="S534" s="271" t="s">
        <v>49</v>
      </c>
      <c r="T534" s="271" t="s">
        <v>3111</v>
      </c>
      <c r="U534" s="271"/>
      <c r="V534" s="271" t="s">
        <v>121</v>
      </c>
      <c r="W534" s="291" t="s">
        <v>198</v>
      </c>
      <c r="X534" s="291">
        <v>95</v>
      </c>
      <c r="Y534" s="271">
        <v>183</v>
      </c>
      <c r="Z534" s="271">
        <v>223</v>
      </c>
      <c r="AA534" s="271">
        <v>31</v>
      </c>
      <c r="AB534" s="271" t="s">
        <v>113</v>
      </c>
      <c r="AC534" s="291" t="s">
        <v>3079</v>
      </c>
      <c r="AD534" s="271"/>
      <c r="AE534" s="405">
        <v>871951453295399</v>
      </c>
      <c r="AF534" s="271">
        <v>24</v>
      </c>
      <c r="AG534" s="271" t="s">
        <v>113</v>
      </c>
      <c r="AH534" s="2779">
        <v>4</v>
      </c>
    </row>
    <row r="535" spans="3:34">
      <c r="C535" s="2401" t="s">
        <v>2766</v>
      </c>
      <c r="D535" s="557" t="s">
        <v>2193</v>
      </c>
      <c r="E535" s="1463" t="s">
        <v>2769</v>
      </c>
      <c r="F535" s="151">
        <v>911401826583</v>
      </c>
      <c r="G535" s="70">
        <v>8719514532946</v>
      </c>
      <c r="H535" s="243" t="s">
        <v>955</v>
      </c>
      <c r="I535" s="52" t="s">
        <v>949</v>
      </c>
      <c r="J535" s="271">
        <v>100</v>
      </c>
      <c r="K535" s="1075">
        <v>9500</v>
      </c>
      <c r="L535" s="271">
        <v>4000</v>
      </c>
      <c r="M535" s="272">
        <v>35000</v>
      </c>
      <c r="N535" s="271">
        <v>2</v>
      </c>
      <c r="O535" s="271"/>
      <c r="P535" s="664">
        <v>1580</v>
      </c>
      <c r="Q535" s="14"/>
      <c r="R535" s="1771" t="s">
        <v>48</v>
      </c>
      <c r="S535" s="271" t="s">
        <v>49</v>
      </c>
      <c r="T535" s="271" t="s">
        <v>3012</v>
      </c>
      <c r="U535" s="271"/>
      <c r="V535" s="271" t="s">
        <v>121</v>
      </c>
      <c r="W535" s="291" t="s">
        <v>198</v>
      </c>
      <c r="X535" s="291">
        <v>95</v>
      </c>
      <c r="Y535" s="271">
        <v>256</v>
      </c>
      <c r="Z535" s="271">
        <v>324</v>
      </c>
      <c r="AA535" s="271">
        <v>38</v>
      </c>
      <c r="AB535" s="271" t="s">
        <v>113</v>
      </c>
      <c r="AC535" s="291" t="s">
        <v>3079</v>
      </c>
      <c r="AD535" s="271"/>
      <c r="AE535" s="405">
        <v>871951453294699</v>
      </c>
      <c r="AF535" s="271">
        <v>12</v>
      </c>
      <c r="AG535" s="271" t="s">
        <v>113</v>
      </c>
      <c r="AH535" s="2779">
        <v>4</v>
      </c>
    </row>
    <row r="536" spans="3:34">
      <c r="C536" s="2395" t="s">
        <v>2766</v>
      </c>
      <c r="D536" s="834" t="s">
        <v>2193</v>
      </c>
      <c r="E536" s="1483" t="s">
        <v>2769</v>
      </c>
      <c r="F536" s="188">
        <v>911401828583</v>
      </c>
      <c r="G536" s="147">
        <v>8719514532939</v>
      </c>
      <c r="H536" s="2102" t="s">
        <v>956</v>
      </c>
      <c r="I536" s="54" t="s">
        <v>949</v>
      </c>
      <c r="J536" s="273">
        <v>200</v>
      </c>
      <c r="K536" s="1077">
        <v>19000</v>
      </c>
      <c r="L536" s="273">
        <v>4000</v>
      </c>
      <c r="M536" s="274">
        <v>35000</v>
      </c>
      <c r="N536" s="273">
        <v>2</v>
      </c>
      <c r="O536" s="273"/>
      <c r="P536" s="664">
        <v>2765</v>
      </c>
      <c r="R536" s="1769" t="s">
        <v>48</v>
      </c>
      <c r="S536" s="273" t="s">
        <v>49</v>
      </c>
      <c r="T536" s="273" t="s">
        <v>3112</v>
      </c>
      <c r="U536" s="273"/>
      <c r="V536" s="273" t="s">
        <v>121</v>
      </c>
      <c r="W536" s="284" t="s">
        <v>198</v>
      </c>
      <c r="X536" s="284">
        <v>95</v>
      </c>
      <c r="Y536" s="273">
        <v>342</v>
      </c>
      <c r="Z536" s="273">
        <v>452</v>
      </c>
      <c r="AA536" s="273">
        <v>45</v>
      </c>
      <c r="AB536" s="273" t="s">
        <v>113</v>
      </c>
      <c r="AC536" s="284" t="s">
        <v>3079</v>
      </c>
      <c r="AD536" s="273"/>
      <c r="AE536" s="492">
        <v>871951453293999</v>
      </c>
      <c r="AF536" s="273">
        <v>6</v>
      </c>
      <c r="AG536" s="273" t="s">
        <v>113</v>
      </c>
      <c r="AH536" s="2780">
        <v>4</v>
      </c>
    </row>
    <row r="537" spans="3:34">
      <c r="C537" s="2471" t="s">
        <v>2766</v>
      </c>
      <c r="D537" s="832" t="s">
        <v>2193</v>
      </c>
      <c r="E537" s="1490"/>
      <c r="F537" s="169">
        <v>911401874983</v>
      </c>
      <c r="G537" s="206">
        <v>8719514534612</v>
      </c>
      <c r="H537" s="221" t="s">
        <v>957</v>
      </c>
      <c r="I537" s="112" t="s">
        <v>958</v>
      </c>
      <c r="J537" s="269">
        <v>20</v>
      </c>
      <c r="K537" s="1079">
        <v>1900</v>
      </c>
      <c r="L537" s="269">
        <v>4000</v>
      </c>
      <c r="M537" s="270">
        <v>35000</v>
      </c>
      <c r="N537" s="269">
        <v>2</v>
      </c>
      <c r="O537" s="269"/>
      <c r="P537" s="641">
        <v>815</v>
      </c>
      <c r="Q537" s="14"/>
      <c r="R537" s="1768" t="s">
        <v>48</v>
      </c>
      <c r="S537" s="269" t="s">
        <v>49</v>
      </c>
      <c r="T537" s="269" t="s">
        <v>3110</v>
      </c>
      <c r="U537" s="269"/>
      <c r="V537" s="269" t="s">
        <v>121</v>
      </c>
      <c r="W537" s="295" t="s">
        <v>198</v>
      </c>
      <c r="X537" s="295">
        <v>95</v>
      </c>
      <c r="Y537" s="269">
        <v>153</v>
      </c>
      <c r="Z537" s="269">
        <v>140</v>
      </c>
      <c r="AA537" s="269">
        <v>54</v>
      </c>
      <c r="AB537" s="269" t="s">
        <v>113</v>
      </c>
      <c r="AC537" s="295" t="s">
        <v>3079</v>
      </c>
      <c r="AD537" s="269"/>
      <c r="AE537" s="553">
        <v>871951453461299</v>
      </c>
      <c r="AF537" s="269">
        <v>36</v>
      </c>
      <c r="AG537" s="269" t="s">
        <v>113</v>
      </c>
      <c r="AH537" s="2782">
        <v>1</v>
      </c>
    </row>
    <row r="538" spans="3:34">
      <c r="C538" s="2395" t="s">
        <v>2766</v>
      </c>
      <c r="D538" s="834" t="s">
        <v>2193</v>
      </c>
      <c r="E538" s="1483"/>
      <c r="F538" s="188">
        <v>911401875583</v>
      </c>
      <c r="G538" s="147">
        <v>8719514534575</v>
      </c>
      <c r="H538" s="2102" t="s">
        <v>959</v>
      </c>
      <c r="I538" s="54" t="s">
        <v>958</v>
      </c>
      <c r="J538" s="273">
        <v>50</v>
      </c>
      <c r="K538" s="1077">
        <v>4750</v>
      </c>
      <c r="L538" s="273">
        <v>4000</v>
      </c>
      <c r="M538" s="274">
        <v>35000</v>
      </c>
      <c r="N538" s="273">
        <v>2</v>
      </c>
      <c r="O538" s="273"/>
      <c r="P538" s="701">
        <v>1130</v>
      </c>
      <c r="R538" s="1769" t="s">
        <v>48</v>
      </c>
      <c r="S538" s="273" t="s">
        <v>49</v>
      </c>
      <c r="T538" s="273" t="s">
        <v>3111</v>
      </c>
      <c r="U538" s="273"/>
      <c r="V538" s="273" t="s">
        <v>121</v>
      </c>
      <c r="W538" s="284" t="s">
        <v>198</v>
      </c>
      <c r="X538" s="284">
        <v>95</v>
      </c>
      <c r="Y538" s="273">
        <v>210</v>
      </c>
      <c r="Z538" s="273">
        <v>223</v>
      </c>
      <c r="AA538" s="273">
        <v>57</v>
      </c>
      <c r="AB538" s="273" t="s">
        <v>113</v>
      </c>
      <c r="AC538" s="284" t="s">
        <v>3079</v>
      </c>
      <c r="AD538" s="273"/>
      <c r="AE538" s="492">
        <v>871951453457599</v>
      </c>
      <c r="AF538" s="273">
        <v>24</v>
      </c>
      <c r="AG538" s="273" t="s">
        <v>113</v>
      </c>
      <c r="AH538" s="2780">
        <v>4</v>
      </c>
    </row>
    <row r="539" spans="3:34">
      <c r="C539" s="2394"/>
      <c r="D539" s="1461"/>
      <c r="E539" s="1462"/>
      <c r="F539" s="169">
        <v>910770245652</v>
      </c>
      <c r="G539" s="92">
        <v>8721103417831</v>
      </c>
      <c r="H539" s="38" t="s">
        <v>899</v>
      </c>
      <c r="I539" s="3109" t="s">
        <v>3239</v>
      </c>
      <c r="J539" s="326">
        <v>40.5</v>
      </c>
      <c r="K539" s="3110">
        <v>6052</v>
      </c>
      <c r="L539" s="269">
        <v>5700</v>
      </c>
      <c r="M539" s="3111">
        <v>100000</v>
      </c>
      <c r="N539" s="269">
        <v>5</v>
      </c>
      <c r="O539" s="326"/>
      <c r="P539" s="641">
        <v>10920</v>
      </c>
      <c r="Q539" s="508"/>
      <c r="R539" s="1715" t="s">
        <v>56</v>
      </c>
      <c r="S539" s="326" t="s">
        <v>739</v>
      </c>
      <c r="T539" s="326" t="s">
        <v>877</v>
      </c>
      <c r="U539" s="326"/>
      <c r="V539" s="326" t="s">
        <v>1805</v>
      </c>
      <c r="W539" s="295" t="s">
        <v>198</v>
      </c>
      <c r="X539" s="295">
        <v>149</v>
      </c>
      <c r="Y539" s="269"/>
      <c r="Z539" s="269"/>
      <c r="AA539" s="269"/>
      <c r="AB539" s="326"/>
      <c r="AC539" s="295"/>
      <c r="AD539" s="269"/>
      <c r="AE539" s="328">
        <v>872110341783100</v>
      </c>
      <c r="AF539" s="269">
        <v>1</v>
      </c>
      <c r="AG539" s="269" t="s">
        <v>113</v>
      </c>
      <c r="AH539" s="2782">
        <v>14.5</v>
      </c>
    </row>
    <row r="540" spans="3:34">
      <c r="C540" s="2401"/>
      <c r="D540" s="557"/>
      <c r="E540" s="1463"/>
      <c r="F540" s="150">
        <v>910770245653</v>
      </c>
      <c r="G540" s="90">
        <v>8721103417848</v>
      </c>
      <c r="H540" s="68" t="s">
        <v>900</v>
      </c>
      <c r="I540" s="57" t="s">
        <v>3239</v>
      </c>
      <c r="J540" s="323">
        <v>49</v>
      </c>
      <c r="K540" s="1117">
        <v>7120</v>
      </c>
      <c r="L540" s="282">
        <v>5700</v>
      </c>
      <c r="M540" s="2493">
        <v>100000</v>
      </c>
      <c r="N540" s="282">
        <v>5</v>
      </c>
      <c r="O540" s="323"/>
      <c r="P540" s="642">
        <v>11130</v>
      </c>
      <c r="Q540" s="508"/>
      <c r="R540" s="1714" t="s">
        <v>56</v>
      </c>
      <c r="S540" s="323" t="s">
        <v>739</v>
      </c>
      <c r="T540" s="323" t="s">
        <v>875</v>
      </c>
      <c r="U540" s="323"/>
      <c r="V540" s="323" t="s">
        <v>1805</v>
      </c>
      <c r="W540" s="283" t="s">
        <v>198</v>
      </c>
      <c r="X540" s="283">
        <v>145</v>
      </c>
      <c r="Y540" s="282"/>
      <c r="Z540" s="282"/>
      <c r="AA540" s="282"/>
      <c r="AB540" s="323"/>
      <c r="AC540" s="283"/>
      <c r="AD540" s="282"/>
      <c r="AE540" s="322">
        <v>872110341784800</v>
      </c>
      <c r="AF540" s="282">
        <v>1</v>
      </c>
      <c r="AG540" s="282" t="s">
        <v>113</v>
      </c>
      <c r="AH540" s="2781">
        <v>14.5</v>
      </c>
    </row>
    <row r="541" spans="3:34">
      <c r="C541" s="2401"/>
      <c r="D541" s="557"/>
      <c r="E541" s="1463"/>
      <c r="F541" s="150">
        <v>910770245654</v>
      </c>
      <c r="G541" s="90">
        <v>8721103417855</v>
      </c>
      <c r="H541" s="68" t="s">
        <v>901</v>
      </c>
      <c r="I541" s="63" t="s">
        <v>3239</v>
      </c>
      <c r="J541" s="323">
        <v>56</v>
      </c>
      <c r="K541" s="1117">
        <v>8010</v>
      </c>
      <c r="L541" s="282">
        <v>5700</v>
      </c>
      <c r="M541" s="2493">
        <v>100000</v>
      </c>
      <c r="N541" s="282">
        <v>5</v>
      </c>
      <c r="O541" s="323"/>
      <c r="P541" s="642">
        <v>11230</v>
      </c>
      <c r="Q541" s="508"/>
      <c r="R541" s="1714" t="s">
        <v>56</v>
      </c>
      <c r="S541" s="323" t="s">
        <v>739</v>
      </c>
      <c r="T541" s="323" t="s">
        <v>192</v>
      </c>
      <c r="U541" s="323"/>
      <c r="V541" s="323" t="s">
        <v>1805</v>
      </c>
      <c r="W541" s="283" t="s">
        <v>198</v>
      </c>
      <c r="X541" s="283">
        <v>143</v>
      </c>
      <c r="Y541" s="282"/>
      <c r="Z541" s="282"/>
      <c r="AA541" s="282"/>
      <c r="AB541" s="323"/>
      <c r="AC541" s="283"/>
      <c r="AD541" s="282"/>
      <c r="AE541" s="322">
        <v>872110341785500</v>
      </c>
      <c r="AF541" s="282">
        <v>1</v>
      </c>
      <c r="AG541" s="282" t="s">
        <v>113</v>
      </c>
      <c r="AH541" s="2781">
        <v>14.5</v>
      </c>
    </row>
    <row r="542" spans="3:34">
      <c r="C542" s="2401"/>
      <c r="D542" s="557"/>
      <c r="E542" s="1463"/>
      <c r="F542" s="151">
        <v>910770245655</v>
      </c>
      <c r="G542" s="91">
        <v>8721103417862</v>
      </c>
      <c r="H542" s="68" t="s">
        <v>902</v>
      </c>
      <c r="I542" s="49" t="s">
        <v>3239</v>
      </c>
      <c r="J542" s="323">
        <v>70</v>
      </c>
      <c r="K542" s="1117">
        <v>10120</v>
      </c>
      <c r="L542" s="282">
        <v>5700</v>
      </c>
      <c r="M542" s="2493">
        <v>100000</v>
      </c>
      <c r="N542" s="282">
        <v>5</v>
      </c>
      <c r="O542" s="323"/>
      <c r="P542" s="639">
        <v>11450</v>
      </c>
      <c r="Q542" s="508"/>
      <c r="R542" s="1714" t="s">
        <v>56</v>
      </c>
      <c r="S542" s="323" t="s">
        <v>739</v>
      </c>
      <c r="T542" s="323" t="s">
        <v>3019</v>
      </c>
      <c r="U542" s="323"/>
      <c r="V542" s="323" t="s">
        <v>1805</v>
      </c>
      <c r="W542" s="283" t="s">
        <v>198</v>
      </c>
      <c r="X542" s="283">
        <v>144</v>
      </c>
      <c r="Y542" s="282"/>
      <c r="Z542" s="282"/>
      <c r="AA542" s="282"/>
      <c r="AB542" s="323"/>
      <c r="AC542" s="283"/>
      <c r="AD542" s="282"/>
      <c r="AE542" s="320">
        <v>872110341786200</v>
      </c>
      <c r="AF542" s="282">
        <v>1</v>
      </c>
      <c r="AG542" s="282" t="s">
        <v>113</v>
      </c>
      <c r="AH542" s="2781">
        <v>14.5</v>
      </c>
    </row>
    <row r="543" spans="3:34">
      <c r="C543" s="2395"/>
      <c r="D543" s="834"/>
      <c r="E543" s="1483"/>
      <c r="F543" s="23">
        <v>910770245656</v>
      </c>
      <c r="G543" s="2279">
        <v>8721103417879</v>
      </c>
      <c r="H543" s="43" t="s">
        <v>903</v>
      </c>
      <c r="I543" s="250" t="s">
        <v>3239</v>
      </c>
      <c r="J543" s="452">
        <v>76</v>
      </c>
      <c r="K543" s="1087">
        <v>11000</v>
      </c>
      <c r="L543" s="287">
        <v>5700</v>
      </c>
      <c r="M543" s="2495">
        <v>100000</v>
      </c>
      <c r="N543" s="273">
        <v>5</v>
      </c>
      <c r="O543" s="452"/>
      <c r="P543" s="640">
        <v>11550</v>
      </c>
      <c r="Q543" s="508"/>
      <c r="R543" s="1753" t="s">
        <v>56</v>
      </c>
      <c r="S543" s="452" t="s">
        <v>739</v>
      </c>
      <c r="T543" s="452" t="s">
        <v>3020</v>
      </c>
      <c r="U543" s="452"/>
      <c r="V543" s="452" t="s">
        <v>1805</v>
      </c>
      <c r="W543" s="1477" t="s">
        <v>198</v>
      </c>
      <c r="X543" s="1477">
        <v>144</v>
      </c>
      <c r="Y543" s="287"/>
      <c r="Z543" s="287"/>
      <c r="AA543" s="287"/>
      <c r="AB543" s="452"/>
      <c r="AC543" s="284"/>
      <c r="AD543" s="287"/>
      <c r="AE543" s="751">
        <v>872110341787900</v>
      </c>
      <c r="AF543" s="287">
        <v>1</v>
      </c>
      <c r="AG543" s="287" t="s">
        <v>113</v>
      </c>
      <c r="AH543" s="2823">
        <v>14.5</v>
      </c>
    </row>
    <row r="544" spans="3:34">
      <c r="C544" s="2471"/>
      <c r="D544" s="832"/>
      <c r="E544" s="1490"/>
      <c r="F544" s="2225">
        <v>910770234489</v>
      </c>
      <c r="G544" s="1430">
        <v>8720169427433</v>
      </c>
      <c r="H544" s="143" t="s">
        <v>893</v>
      </c>
      <c r="I544" s="1431" t="s">
        <v>3238</v>
      </c>
      <c r="J544" s="1432">
        <v>27.5</v>
      </c>
      <c r="K544" s="1433">
        <v>3735</v>
      </c>
      <c r="L544" s="1924">
        <v>4000</v>
      </c>
      <c r="M544" s="1555">
        <v>100000</v>
      </c>
      <c r="N544" s="1368">
        <v>5</v>
      </c>
      <c r="O544" s="1434"/>
      <c r="P544" s="970">
        <v>6300</v>
      </c>
      <c r="Q544" s="508"/>
      <c r="R544" s="1763" t="s">
        <v>882</v>
      </c>
      <c r="S544" s="1434" t="s">
        <v>739</v>
      </c>
      <c r="T544" s="1434" t="s">
        <v>877</v>
      </c>
      <c r="U544" s="1434"/>
      <c r="V544" s="1434" t="s">
        <v>121</v>
      </c>
      <c r="W544" s="2045" t="s">
        <v>198</v>
      </c>
      <c r="X544" s="2045">
        <v>135</v>
      </c>
      <c r="Y544" s="1924"/>
      <c r="Z544" s="1924"/>
      <c r="AA544" s="1924"/>
      <c r="AB544" s="1434"/>
      <c r="AC544" s="2060"/>
      <c r="AD544" s="1924"/>
      <c r="AE544" s="1924">
        <v>872016942743300</v>
      </c>
      <c r="AF544" s="1924">
        <v>1</v>
      </c>
      <c r="AG544" s="1924" t="s">
        <v>113</v>
      </c>
      <c r="AH544" s="1764">
        <v>4</v>
      </c>
    </row>
    <row r="545" spans="3:34">
      <c r="C545" s="2401"/>
      <c r="D545" s="557"/>
      <c r="E545" s="1463"/>
      <c r="F545" s="150">
        <v>910770234490</v>
      </c>
      <c r="G545" s="90">
        <v>8720169427440</v>
      </c>
      <c r="H545" s="68" t="s">
        <v>894</v>
      </c>
      <c r="I545" s="257" t="s">
        <v>3238</v>
      </c>
      <c r="J545" s="384">
        <v>38</v>
      </c>
      <c r="K545" s="1117">
        <v>4800</v>
      </c>
      <c r="L545" s="322">
        <v>4000</v>
      </c>
      <c r="M545" s="321">
        <v>100000</v>
      </c>
      <c r="N545" s="282">
        <v>5</v>
      </c>
      <c r="O545" s="451"/>
      <c r="P545" s="642">
        <v>7150</v>
      </c>
      <c r="Q545" s="508"/>
      <c r="R545" s="1765" t="s">
        <v>863</v>
      </c>
      <c r="S545" s="451" t="s">
        <v>739</v>
      </c>
      <c r="T545" s="451" t="s">
        <v>875</v>
      </c>
      <c r="U545" s="451"/>
      <c r="V545" s="451" t="s">
        <v>121</v>
      </c>
      <c r="W545" s="302" t="s">
        <v>198</v>
      </c>
      <c r="X545" s="302">
        <v>126</v>
      </c>
      <c r="Y545" s="322"/>
      <c r="Z545" s="322"/>
      <c r="AA545" s="322"/>
      <c r="AB545" s="451"/>
      <c r="AC545" s="283"/>
      <c r="AD545" s="322"/>
      <c r="AE545" s="322">
        <v>872016942744000</v>
      </c>
      <c r="AF545" s="322">
        <v>1</v>
      </c>
      <c r="AG545" s="322" t="s">
        <v>113</v>
      </c>
      <c r="AH545" s="743">
        <v>4</v>
      </c>
    </row>
    <row r="546" spans="3:34">
      <c r="C546" s="2401"/>
      <c r="D546" s="557"/>
      <c r="E546" s="1463"/>
      <c r="F546" s="150">
        <v>910770234491</v>
      </c>
      <c r="G546" s="90">
        <v>8720169427457</v>
      </c>
      <c r="H546" s="68" t="s">
        <v>895</v>
      </c>
      <c r="I546" s="257" t="s">
        <v>3238</v>
      </c>
      <c r="J546" s="384">
        <v>55</v>
      </c>
      <c r="K546" s="1117">
        <v>7310</v>
      </c>
      <c r="L546" s="322">
        <v>4000</v>
      </c>
      <c r="M546" s="321">
        <v>100000</v>
      </c>
      <c r="N546" s="282">
        <v>5</v>
      </c>
      <c r="O546" s="451"/>
      <c r="P546" s="642">
        <v>7300</v>
      </c>
      <c r="Q546" s="508"/>
      <c r="R546" s="1765" t="s">
        <v>891</v>
      </c>
      <c r="S546" s="451" t="s">
        <v>739</v>
      </c>
      <c r="T546" s="451" t="s">
        <v>192</v>
      </c>
      <c r="U546" s="451"/>
      <c r="V546" s="451" t="s">
        <v>121</v>
      </c>
      <c r="W546" s="302" t="s">
        <v>198</v>
      </c>
      <c r="X546" s="302">
        <v>132</v>
      </c>
      <c r="Y546" s="322"/>
      <c r="Z546" s="322"/>
      <c r="AA546" s="322"/>
      <c r="AB546" s="451"/>
      <c r="AC546" s="283"/>
      <c r="AD546" s="322"/>
      <c r="AE546" s="322">
        <v>872016942745700</v>
      </c>
      <c r="AF546" s="322">
        <v>1</v>
      </c>
      <c r="AG546" s="322" t="s">
        <v>113</v>
      </c>
      <c r="AH546" s="743">
        <v>14.5</v>
      </c>
    </row>
    <row r="547" spans="3:34">
      <c r="C547" s="2401"/>
      <c r="D547" s="557"/>
      <c r="E547" s="1463"/>
      <c r="F547" s="150">
        <v>910770234492</v>
      </c>
      <c r="G547" s="90">
        <v>8720169427464</v>
      </c>
      <c r="H547" s="68" t="s">
        <v>896</v>
      </c>
      <c r="I547" s="257" t="s">
        <v>3238</v>
      </c>
      <c r="J547" s="384">
        <v>73</v>
      </c>
      <c r="K547" s="1117">
        <v>10320</v>
      </c>
      <c r="L547" s="322">
        <v>4000</v>
      </c>
      <c r="M547" s="321">
        <v>100000</v>
      </c>
      <c r="N547" s="282">
        <v>5</v>
      </c>
      <c r="O547" s="451"/>
      <c r="P547" s="639">
        <v>8150</v>
      </c>
      <c r="Q547" s="508"/>
      <c r="R547" s="1765" t="s">
        <v>863</v>
      </c>
      <c r="S547" s="451" t="s">
        <v>778</v>
      </c>
      <c r="T547" s="451" t="s">
        <v>3019</v>
      </c>
      <c r="U547" s="451"/>
      <c r="V547" s="451" t="s">
        <v>121</v>
      </c>
      <c r="W547" s="302" t="s">
        <v>198</v>
      </c>
      <c r="X547" s="302">
        <v>141</v>
      </c>
      <c r="Y547" s="322"/>
      <c r="Z547" s="322"/>
      <c r="AA547" s="322"/>
      <c r="AB547" s="451"/>
      <c r="AC547" s="283"/>
      <c r="AD547" s="322"/>
      <c r="AE547" s="322">
        <v>872016942746400</v>
      </c>
      <c r="AF547" s="322">
        <v>1</v>
      </c>
      <c r="AG547" s="322" t="s">
        <v>113</v>
      </c>
      <c r="AH547" s="743">
        <v>14.5</v>
      </c>
    </row>
    <row r="548" spans="3:34">
      <c r="C548" s="2395"/>
      <c r="D548" s="834"/>
      <c r="E548" s="1483"/>
      <c r="F548" s="188">
        <v>910770234493</v>
      </c>
      <c r="G548" s="194">
        <v>8720169427471</v>
      </c>
      <c r="H548" s="47" t="s">
        <v>897</v>
      </c>
      <c r="I548" s="249" t="s">
        <v>3238</v>
      </c>
      <c r="J548" s="443">
        <v>108</v>
      </c>
      <c r="K548" s="1087">
        <v>14280</v>
      </c>
      <c r="L548" s="751">
        <v>4000</v>
      </c>
      <c r="M548" s="444">
        <v>100000</v>
      </c>
      <c r="N548" s="287">
        <v>5</v>
      </c>
      <c r="O548" s="750"/>
      <c r="P548" s="640">
        <v>8500</v>
      </c>
      <c r="Q548" s="508"/>
      <c r="R548" s="1766" t="s">
        <v>898</v>
      </c>
      <c r="S548" s="750" t="s">
        <v>739</v>
      </c>
      <c r="T548" s="750" t="s">
        <v>3020</v>
      </c>
      <c r="U548" s="750"/>
      <c r="V548" s="750" t="s">
        <v>121</v>
      </c>
      <c r="W548" s="2039" t="s">
        <v>198</v>
      </c>
      <c r="X548" s="2039">
        <v>132</v>
      </c>
      <c r="Y548" s="751"/>
      <c r="Z548" s="751"/>
      <c r="AA548" s="751"/>
      <c r="AB548" s="750"/>
      <c r="AC548" s="1477"/>
      <c r="AD548" s="751"/>
      <c r="AE548" s="453">
        <v>872016942747100</v>
      </c>
      <c r="AF548" s="751">
        <v>1</v>
      </c>
      <c r="AG548" s="751" t="s">
        <v>113</v>
      </c>
      <c r="AH548" s="1532">
        <v>14.5</v>
      </c>
    </row>
    <row r="549" spans="3:34">
      <c r="C549" s="2471"/>
      <c r="D549" s="832"/>
      <c r="E549" s="1490"/>
      <c r="F549" s="42">
        <v>910770214101</v>
      </c>
      <c r="G549" s="68">
        <v>8719514161375</v>
      </c>
      <c r="H549" s="774" t="s">
        <v>881</v>
      </c>
      <c r="I549" s="49" t="s">
        <v>3238</v>
      </c>
      <c r="J549" s="323">
        <v>16.2</v>
      </c>
      <c r="K549" s="1090">
        <v>2175</v>
      </c>
      <c r="L549" s="282">
        <v>4000</v>
      </c>
      <c r="M549" s="2493">
        <v>100000</v>
      </c>
      <c r="N549" s="282">
        <v>5</v>
      </c>
      <c r="O549" s="323"/>
      <c r="P549" s="642">
        <v>6000</v>
      </c>
      <c r="Q549" s="508"/>
      <c r="R549" s="1714" t="s">
        <v>882</v>
      </c>
      <c r="S549" s="323" t="s">
        <v>739</v>
      </c>
      <c r="T549" s="323" t="s">
        <v>3017</v>
      </c>
      <c r="U549" s="323"/>
      <c r="V549" s="323" t="s">
        <v>121</v>
      </c>
      <c r="W549" s="283" t="s">
        <v>198</v>
      </c>
      <c r="X549" s="283">
        <v>134</v>
      </c>
      <c r="Y549" s="282"/>
      <c r="Z549" s="282"/>
      <c r="AA549" s="282"/>
      <c r="AB549" s="323"/>
      <c r="AC549" s="283"/>
      <c r="AD549" s="282"/>
      <c r="AE549" s="282">
        <v>871951416137500</v>
      </c>
      <c r="AF549" s="282">
        <v>1</v>
      </c>
      <c r="AG549" s="282" t="s">
        <v>113</v>
      </c>
      <c r="AH549" s="2781">
        <v>4</v>
      </c>
    </row>
    <row r="550" spans="3:34">
      <c r="C550" s="2401"/>
      <c r="D550" s="557"/>
      <c r="E550" s="1463"/>
      <c r="F550" s="42">
        <v>910770214102</v>
      </c>
      <c r="G550" s="68">
        <v>8719514161382</v>
      </c>
      <c r="H550" s="91" t="s">
        <v>883</v>
      </c>
      <c r="I550" s="63" t="s">
        <v>3238</v>
      </c>
      <c r="J550" s="324">
        <v>19.600000000000001</v>
      </c>
      <c r="K550" s="1075">
        <v>2610</v>
      </c>
      <c r="L550" s="271">
        <v>4000</v>
      </c>
      <c r="M550" s="2494">
        <v>100000</v>
      </c>
      <c r="N550" s="282">
        <v>5</v>
      </c>
      <c r="O550" s="324"/>
      <c r="P550" s="642">
        <v>6200</v>
      </c>
      <c r="Q550" s="508"/>
      <c r="R550" s="1711" t="s">
        <v>863</v>
      </c>
      <c r="S550" s="324" t="s">
        <v>739</v>
      </c>
      <c r="T550" s="324" t="s">
        <v>3018</v>
      </c>
      <c r="U550" s="324"/>
      <c r="V550" s="324" t="s">
        <v>121</v>
      </c>
      <c r="W550" s="291" t="s">
        <v>198</v>
      </c>
      <c r="X550" s="291">
        <v>133</v>
      </c>
      <c r="Y550" s="271"/>
      <c r="Z550" s="271"/>
      <c r="AA550" s="271"/>
      <c r="AB550" s="324"/>
      <c r="AC550" s="283"/>
      <c r="AD550" s="271"/>
      <c r="AE550" s="282">
        <v>871951416138200</v>
      </c>
      <c r="AF550" s="271">
        <v>1</v>
      </c>
      <c r="AG550" s="271" t="s">
        <v>113</v>
      </c>
      <c r="AH550" s="2779">
        <v>4</v>
      </c>
    </row>
    <row r="551" spans="3:34">
      <c r="C551" s="2401"/>
      <c r="D551" s="557"/>
      <c r="E551" s="1463"/>
      <c r="F551" s="42">
        <v>910770213944</v>
      </c>
      <c r="G551" s="68">
        <v>8719514159822</v>
      </c>
      <c r="H551" s="90" t="s">
        <v>2058</v>
      </c>
      <c r="I551" s="49" t="s">
        <v>3238</v>
      </c>
      <c r="J551" s="323">
        <v>23</v>
      </c>
      <c r="K551" s="1090">
        <v>3045</v>
      </c>
      <c r="L551" s="282">
        <v>3000</v>
      </c>
      <c r="M551" s="2493">
        <v>100000</v>
      </c>
      <c r="N551" s="282">
        <v>5</v>
      </c>
      <c r="O551" s="323"/>
      <c r="P551" s="642">
        <v>6400</v>
      </c>
      <c r="Q551" s="508"/>
      <c r="R551" s="1714" t="s">
        <v>882</v>
      </c>
      <c r="S551" s="323" t="s">
        <v>739</v>
      </c>
      <c r="T551" s="323" t="s">
        <v>877</v>
      </c>
      <c r="U551" s="323"/>
      <c r="V551" s="323" t="s">
        <v>147</v>
      </c>
      <c r="W551" s="283" t="s">
        <v>198</v>
      </c>
      <c r="X551" s="283">
        <v>132</v>
      </c>
      <c r="Y551" s="282"/>
      <c r="Z551" s="282"/>
      <c r="AA551" s="282"/>
      <c r="AB551" s="323"/>
      <c r="AC551" s="283"/>
      <c r="AD551" s="282"/>
      <c r="AE551" s="282">
        <v>871951415982200</v>
      </c>
      <c r="AF551" s="282">
        <v>1</v>
      </c>
      <c r="AG551" s="282" t="s">
        <v>113</v>
      </c>
      <c r="AH551" s="2781">
        <v>4</v>
      </c>
    </row>
    <row r="552" spans="3:34">
      <c r="C552" s="2401"/>
      <c r="D552" s="557"/>
      <c r="E552" s="1463"/>
      <c r="F552" s="42">
        <v>910770214103</v>
      </c>
      <c r="G552" s="68">
        <v>8719514161399</v>
      </c>
      <c r="H552" s="775" t="s">
        <v>884</v>
      </c>
      <c r="I552" s="63" t="s">
        <v>3238</v>
      </c>
      <c r="J552" s="324">
        <v>21.5</v>
      </c>
      <c r="K552" s="1075">
        <v>3045</v>
      </c>
      <c r="L552" s="271">
        <v>4000</v>
      </c>
      <c r="M552" s="2494">
        <v>100000</v>
      </c>
      <c r="N552" s="282">
        <v>5</v>
      </c>
      <c r="O552" s="324"/>
      <c r="P552" s="642">
        <v>6400</v>
      </c>
      <c r="Q552" s="508"/>
      <c r="R552" s="1711" t="s">
        <v>882</v>
      </c>
      <c r="S552" s="324" t="s">
        <v>739</v>
      </c>
      <c r="T552" s="324" t="s">
        <v>877</v>
      </c>
      <c r="U552" s="324"/>
      <c r="V552" s="324" t="s">
        <v>121</v>
      </c>
      <c r="W552" s="291" t="s">
        <v>198</v>
      </c>
      <c r="X552" s="291">
        <v>141</v>
      </c>
      <c r="Y552" s="271"/>
      <c r="Z552" s="271"/>
      <c r="AA552" s="271"/>
      <c r="AB552" s="324"/>
      <c r="AC552" s="283"/>
      <c r="AD552" s="271"/>
      <c r="AE552" s="282">
        <v>871951416139900</v>
      </c>
      <c r="AF552" s="271">
        <v>1</v>
      </c>
      <c r="AG552" s="271" t="s">
        <v>113</v>
      </c>
      <c r="AH552" s="2779">
        <v>4</v>
      </c>
    </row>
    <row r="553" spans="3:34">
      <c r="C553" s="2401"/>
      <c r="D553" s="557"/>
      <c r="E553" s="1463"/>
      <c r="F553" s="42">
        <v>910770209256</v>
      </c>
      <c r="G553" s="68">
        <v>8718699816919</v>
      </c>
      <c r="H553" s="90" t="s">
        <v>885</v>
      </c>
      <c r="I553" s="63" t="s">
        <v>3238</v>
      </c>
      <c r="J553" s="323">
        <v>28</v>
      </c>
      <c r="K553" s="1090">
        <v>3915</v>
      </c>
      <c r="L553" s="282">
        <v>4000</v>
      </c>
      <c r="M553" s="2493">
        <v>100000</v>
      </c>
      <c r="N553" s="282">
        <v>5</v>
      </c>
      <c r="O553" s="323"/>
      <c r="P553" s="642">
        <v>6800</v>
      </c>
      <c r="Q553" s="508"/>
      <c r="R553" s="1714" t="s">
        <v>882</v>
      </c>
      <c r="S553" s="323" t="s">
        <v>739</v>
      </c>
      <c r="T553" s="323" t="s">
        <v>3028</v>
      </c>
      <c r="U553" s="323"/>
      <c r="V553" s="323" t="s">
        <v>121</v>
      </c>
      <c r="W553" s="283" t="s">
        <v>198</v>
      </c>
      <c r="X553" s="283">
        <v>139</v>
      </c>
      <c r="Y553" s="282"/>
      <c r="Z553" s="282"/>
      <c r="AA553" s="282"/>
      <c r="AB553" s="323"/>
      <c r="AC553" s="283"/>
      <c r="AD553" s="282"/>
      <c r="AE553" s="282">
        <v>871869981691900</v>
      </c>
      <c r="AF553" s="282">
        <v>1</v>
      </c>
      <c r="AG553" s="282" t="s">
        <v>113</v>
      </c>
      <c r="AH553" s="2781">
        <v>4</v>
      </c>
    </row>
    <row r="554" spans="3:34">
      <c r="C554" s="2401"/>
      <c r="D554" s="557"/>
      <c r="E554" s="1463"/>
      <c r="F554" s="42">
        <v>910770213945</v>
      </c>
      <c r="G554" s="68">
        <v>8719514159839</v>
      </c>
      <c r="H554" s="61" t="s">
        <v>2059</v>
      </c>
      <c r="I554" s="63" t="s">
        <v>3238</v>
      </c>
      <c r="J554" s="324">
        <v>36</v>
      </c>
      <c r="K554" s="1075">
        <v>4698</v>
      </c>
      <c r="L554" s="271">
        <v>3000</v>
      </c>
      <c r="M554" s="272">
        <v>100000</v>
      </c>
      <c r="N554" s="282">
        <v>5</v>
      </c>
      <c r="O554" s="324"/>
      <c r="P554" s="642">
        <v>6800</v>
      </c>
      <c r="Q554" s="508"/>
      <c r="R554" s="1711" t="s">
        <v>863</v>
      </c>
      <c r="S554" s="324" t="s">
        <v>739</v>
      </c>
      <c r="T554" s="324" t="s">
        <v>875</v>
      </c>
      <c r="U554" s="324"/>
      <c r="V554" s="324" t="s">
        <v>147</v>
      </c>
      <c r="W554" s="291" t="s">
        <v>198</v>
      </c>
      <c r="X554" s="291">
        <v>130</v>
      </c>
      <c r="Y554" s="271"/>
      <c r="Z554" s="271"/>
      <c r="AA554" s="271"/>
      <c r="AB554" s="324"/>
      <c r="AC554" s="283"/>
      <c r="AD554" s="271"/>
      <c r="AE554" s="282">
        <v>871951415983900</v>
      </c>
      <c r="AF554" s="271">
        <v>1</v>
      </c>
      <c r="AG554" s="271" t="s">
        <v>113</v>
      </c>
      <c r="AH554" s="2779">
        <v>4</v>
      </c>
    </row>
    <row r="555" spans="3:34">
      <c r="C555" s="2401"/>
      <c r="D555" s="557"/>
      <c r="E555" s="1463"/>
      <c r="F555" s="42">
        <v>910770205641</v>
      </c>
      <c r="G555" s="68">
        <v>8718699431310</v>
      </c>
      <c r="H555" s="90" t="s">
        <v>886</v>
      </c>
      <c r="I555" s="49" t="s">
        <v>3238</v>
      </c>
      <c r="J555" s="323">
        <v>33.5</v>
      </c>
      <c r="K555" s="1090">
        <v>4698</v>
      </c>
      <c r="L555" s="282">
        <v>4000</v>
      </c>
      <c r="M555" s="2493">
        <v>100000</v>
      </c>
      <c r="N555" s="282">
        <v>5</v>
      </c>
      <c r="O555" s="323"/>
      <c r="P555" s="642">
        <v>6800</v>
      </c>
      <c r="Q555" s="508"/>
      <c r="R555" s="1714" t="s">
        <v>863</v>
      </c>
      <c r="S555" s="323" t="s">
        <v>739</v>
      </c>
      <c r="T555" s="323" t="s">
        <v>875</v>
      </c>
      <c r="U555" s="323"/>
      <c r="V555" s="323" t="s">
        <v>121</v>
      </c>
      <c r="W555" s="283" t="s">
        <v>198</v>
      </c>
      <c r="X555" s="283">
        <v>140</v>
      </c>
      <c r="Y555" s="282"/>
      <c r="Z555" s="282"/>
      <c r="AA555" s="282"/>
      <c r="AB555" s="323"/>
      <c r="AC555" s="283"/>
      <c r="AD555" s="282"/>
      <c r="AE555" s="282">
        <v>871869943131000</v>
      </c>
      <c r="AF555" s="282">
        <v>1</v>
      </c>
      <c r="AG555" s="282" t="s">
        <v>113</v>
      </c>
      <c r="AH555" s="2781">
        <v>4</v>
      </c>
    </row>
    <row r="556" spans="3:34">
      <c r="C556" s="2401"/>
      <c r="D556" s="557"/>
      <c r="E556" s="1463"/>
      <c r="F556" s="42">
        <v>910770206664</v>
      </c>
      <c r="G556" s="68">
        <v>8718699447199</v>
      </c>
      <c r="H556" s="90" t="s">
        <v>887</v>
      </c>
      <c r="I556" s="49" t="s">
        <v>3238</v>
      </c>
      <c r="J556" s="323">
        <v>40.5</v>
      </c>
      <c r="K556" s="1090">
        <v>6090</v>
      </c>
      <c r="L556" s="282">
        <v>4000</v>
      </c>
      <c r="M556" s="2493">
        <v>100000</v>
      </c>
      <c r="N556" s="282">
        <v>5</v>
      </c>
      <c r="O556" s="323"/>
      <c r="P556" s="642">
        <v>7200</v>
      </c>
      <c r="Q556" s="508"/>
      <c r="R556" s="1714" t="s">
        <v>882</v>
      </c>
      <c r="S556" s="323" t="s">
        <v>739</v>
      </c>
      <c r="T556" s="323" t="s">
        <v>3029</v>
      </c>
      <c r="U556" s="323"/>
      <c r="V556" s="323" t="s">
        <v>121</v>
      </c>
      <c r="W556" s="283" t="s">
        <v>198</v>
      </c>
      <c r="X556" s="283">
        <v>150</v>
      </c>
      <c r="Y556" s="282"/>
      <c r="Z556" s="282"/>
      <c r="AA556" s="282"/>
      <c r="AB556" s="323"/>
      <c r="AC556" s="283"/>
      <c r="AD556" s="282"/>
      <c r="AE556" s="282">
        <v>871869944719900</v>
      </c>
      <c r="AF556" s="282">
        <v>1</v>
      </c>
      <c r="AG556" s="282" t="s">
        <v>113</v>
      </c>
      <c r="AH556" s="2781">
        <v>4</v>
      </c>
    </row>
    <row r="557" spans="3:34">
      <c r="C557" s="2401"/>
      <c r="D557" s="557"/>
      <c r="E557" s="1463"/>
      <c r="F557" s="42">
        <v>910770213946</v>
      </c>
      <c r="G557" s="68">
        <v>8719514159846</v>
      </c>
      <c r="H557" s="61" t="s">
        <v>2060</v>
      </c>
      <c r="I557" s="63" t="s">
        <v>3238</v>
      </c>
      <c r="J557" s="324">
        <v>53</v>
      </c>
      <c r="K557" s="1075">
        <v>7308</v>
      </c>
      <c r="L557" s="271">
        <v>3000</v>
      </c>
      <c r="M557" s="272">
        <v>100000</v>
      </c>
      <c r="N557" s="282">
        <v>5</v>
      </c>
      <c r="O557" s="324"/>
      <c r="P557" s="642">
        <v>7200</v>
      </c>
      <c r="Q557" s="508"/>
      <c r="R557" s="1711" t="s">
        <v>882</v>
      </c>
      <c r="S557" s="324" t="s">
        <v>739</v>
      </c>
      <c r="T557" s="324" t="s">
        <v>192</v>
      </c>
      <c r="U557" s="324"/>
      <c r="V557" s="324" t="s">
        <v>147</v>
      </c>
      <c r="W557" s="291" t="s">
        <v>198</v>
      </c>
      <c r="X557" s="291">
        <v>137</v>
      </c>
      <c r="Y557" s="271"/>
      <c r="Z557" s="271"/>
      <c r="AA557" s="271"/>
      <c r="AB557" s="324"/>
      <c r="AC557" s="283"/>
      <c r="AD557" s="271"/>
      <c r="AE557" s="282">
        <v>871951415984600</v>
      </c>
      <c r="AF557" s="271">
        <v>1</v>
      </c>
      <c r="AG557" s="271" t="s">
        <v>113</v>
      </c>
      <c r="AH557" s="2779">
        <v>4</v>
      </c>
    </row>
    <row r="558" spans="3:34">
      <c r="C558" s="2401"/>
      <c r="D558" s="557"/>
      <c r="E558" s="1463"/>
      <c r="F558" s="42">
        <v>910770214105</v>
      </c>
      <c r="G558" s="68">
        <v>8719514161412</v>
      </c>
      <c r="H558" s="61" t="s">
        <v>888</v>
      </c>
      <c r="I558" s="63" t="s">
        <v>3238</v>
      </c>
      <c r="J558" s="324">
        <v>49.5</v>
      </c>
      <c r="K558" s="1075">
        <v>7308</v>
      </c>
      <c r="L558" s="271">
        <v>4000</v>
      </c>
      <c r="M558" s="272">
        <v>100000</v>
      </c>
      <c r="N558" s="282">
        <v>5</v>
      </c>
      <c r="O558" s="324"/>
      <c r="P558" s="642">
        <v>7200</v>
      </c>
      <c r="Q558" s="508"/>
      <c r="R558" s="1711" t="s">
        <v>882</v>
      </c>
      <c r="S558" s="324" t="s">
        <v>739</v>
      </c>
      <c r="T558" s="324" t="s">
        <v>192</v>
      </c>
      <c r="U558" s="324"/>
      <c r="V558" s="324" t="s">
        <v>121</v>
      </c>
      <c r="W558" s="291" t="s">
        <v>198</v>
      </c>
      <c r="X558" s="291">
        <v>147</v>
      </c>
      <c r="Y558" s="271"/>
      <c r="Z558" s="271"/>
      <c r="AA558" s="271"/>
      <c r="AB558" s="324"/>
      <c r="AC558" s="283"/>
      <c r="AD558" s="271"/>
      <c r="AE558" s="282">
        <v>871951416141200</v>
      </c>
      <c r="AF558" s="271">
        <v>1</v>
      </c>
      <c r="AG558" s="271" t="s">
        <v>113</v>
      </c>
      <c r="AH558" s="2779">
        <v>4</v>
      </c>
    </row>
    <row r="559" spans="3:34">
      <c r="C559" s="2401"/>
      <c r="D559" s="557"/>
      <c r="E559" s="1463"/>
      <c r="F559" s="42">
        <v>910770205642</v>
      </c>
      <c r="G559" s="68">
        <v>8718699431327</v>
      </c>
      <c r="H559" s="61" t="s">
        <v>889</v>
      </c>
      <c r="I559" s="63" t="s">
        <v>3238</v>
      </c>
      <c r="J559" s="324">
        <v>59</v>
      </c>
      <c r="K559" s="1075">
        <v>8600</v>
      </c>
      <c r="L559" s="271">
        <v>4000</v>
      </c>
      <c r="M559" s="272">
        <v>100000</v>
      </c>
      <c r="N559" s="282">
        <v>5</v>
      </c>
      <c r="O559" s="324"/>
      <c r="P559" s="642">
        <v>7200</v>
      </c>
      <c r="Q559" s="508"/>
      <c r="R559" s="1711" t="s">
        <v>863</v>
      </c>
      <c r="S559" s="324" t="s">
        <v>739</v>
      </c>
      <c r="T559" s="324" t="s">
        <v>3030</v>
      </c>
      <c r="U559" s="324"/>
      <c r="V559" s="324" t="s">
        <v>121</v>
      </c>
      <c r="W559" s="291" t="s">
        <v>198</v>
      </c>
      <c r="X559" s="291">
        <v>145</v>
      </c>
      <c r="Y559" s="271"/>
      <c r="Z559" s="271"/>
      <c r="AA559" s="271"/>
      <c r="AB559" s="324"/>
      <c r="AC559" s="283"/>
      <c r="AD559" s="271"/>
      <c r="AE559" s="282">
        <v>871869943132700</v>
      </c>
      <c r="AF559" s="271">
        <v>1</v>
      </c>
      <c r="AG559" s="271" t="s">
        <v>113</v>
      </c>
      <c r="AH559" s="2779">
        <v>4</v>
      </c>
    </row>
    <row r="560" spans="3:34">
      <c r="C560" s="2401"/>
      <c r="D560" s="557"/>
      <c r="E560" s="1463"/>
      <c r="F560" s="42">
        <v>910770214106</v>
      </c>
      <c r="G560" s="68">
        <v>8719514161429</v>
      </c>
      <c r="H560" s="90" t="s">
        <v>890</v>
      </c>
      <c r="I560" s="49" t="s">
        <v>3238</v>
      </c>
      <c r="J560" s="323">
        <v>65</v>
      </c>
      <c r="K560" s="1090">
        <v>9460</v>
      </c>
      <c r="L560" s="282">
        <v>4000</v>
      </c>
      <c r="M560" s="2493">
        <v>100000</v>
      </c>
      <c r="N560" s="282">
        <v>5</v>
      </c>
      <c r="O560" s="323"/>
      <c r="P560" s="642">
        <v>7400</v>
      </c>
      <c r="Q560" s="508"/>
      <c r="R560" s="1714" t="s">
        <v>863</v>
      </c>
      <c r="S560" s="323" t="s">
        <v>739</v>
      </c>
      <c r="T560" s="323" t="s">
        <v>3027</v>
      </c>
      <c r="U560" s="323"/>
      <c r="V560" s="323" t="s">
        <v>121</v>
      </c>
      <c r="W560" s="283" t="s">
        <v>198</v>
      </c>
      <c r="X560" s="283">
        <v>145</v>
      </c>
      <c r="Y560" s="282"/>
      <c r="Z560" s="282"/>
      <c r="AA560" s="282"/>
      <c r="AB560" s="323"/>
      <c r="AC560" s="283"/>
      <c r="AD560" s="282"/>
      <c r="AE560" s="282">
        <v>871951416142900</v>
      </c>
      <c r="AF560" s="282">
        <v>1</v>
      </c>
      <c r="AG560" s="282" t="s">
        <v>113</v>
      </c>
      <c r="AH560" s="2781">
        <v>4</v>
      </c>
    </row>
    <row r="561" spans="3:34">
      <c r="C561" s="2401"/>
      <c r="D561" s="557"/>
      <c r="E561" s="1463"/>
      <c r="F561" s="44">
        <v>910770213947</v>
      </c>
      <c r="G561" s="73">
        <v>8719514159853</v>
      </c>
      <c r="H561" s="73" t="s">
        <v>2061</v>
      </c>
      <c r="I561" s="57" t="s">
        <v>3238</v>
      </c>
      <c r="J561" s="330">
        <v>77</v>
      </c>
      <c r="K561" s="1089">
        <v>10080</v>
      </c>
      <c r="L561" s="331">
        <v>3000</v>
      </c>
      <c r="M561" s="312">
        <v>100000</v>
      </c>
      <c r="N561" s="271">
        <v>5</v>
      </c>
      <c r="O561" s="330"/>
      <c r="P561" s="639">
        <v>7600</v>
      </c>
      <c r="Q561" s="508"/>
      <c r="R561" s="1762" t="s">
        <v>891</v>
      </c>
      <c r="S561" s="330" t="s">
        <v>739</v>
      </c>
      <c r="T561" s="330" t="s">
        <v>3019</v>
      </c>
      <c r="U561" s="330"/>
      <c r="V561" s="330" t="s">
        <v>147</v>
      </c>
      <c r="W561" s="305" t="s">
        <v>198</v>
      </c>
      <c r="X561" s="305">
        <v>130</v>
      </c>
      <c r="Y561" s="331"/>
      <c r="Z561" s="331"/>
      <c r="AA561" s="331"/>
      <c r="AB561" s="330"/>
      <c r="AC561" s="291"/>
      <c r="AD561" s="331"/>
      <c r="AE561" s="331">
        <v>871951415985300</v>
      </c>
      <c r="AF561" s="331">
        <v>1</v>
      </c>
      <c r="AG561" s="331" t="s">
        <v>113</v>
      </c>
      <c r="AH561" s="2833">
        <v>4</v>
      </c>
    </row>
    <row r="562" spans="3:34">
      <c r="C562" s="2395"/>
      <c r="D562" s="834"/>
      <c r="E562" s="1483"/>
      <c r="F562" s="59">
        <v>910770213943</v>
      </c>
      <c r="G562" s="47">
        <v>8719514159815</v>
      </c>
      <c r="H562" s="47" t="s">
        <v>892</v>
      </c>
      <c r="I562" s="250" t="s">
        <v>3238</v>
      </c>
      <c r="J562" s="431">
        <v>72</v>
      </c>
      <c r="K562" s="1077">
        <v>10200</v>
      </c>
      <c r="L562" s="273">
        <v>4000</v>
      </c>
      <c r="M562" s="274">
        <v>100000</v>
      </c>
      <c r="N562" s="287">
        <v>5</v>
      </c>
      <c r="O562" s="431"/>
      <c r="P562" s="640">
        <v>7600</v>
      </c>
      <c r="Q562" s="508"/>
      <c r="R562" s="1712" t="s">
        <v>863</v>
      </c>
      <c r="S562" s="431" t="s">
        <v>739</v>
      </c>
      <c r="T562" s="431" t="s">
        <v>3019</v>
      </c>
      <c r="U562" s="431"/>
      <c r="V562" s="431" t="s">
        <v>121</v>
      </c>
      <c r="W562" s="284" t="s">
        <v>198</v>
      </c>
      <c r="X562" s="284">
        <v>141</v>
      </c>
      <c r="Y562" s="273"/>
      <c r="Z562" s="273"/>
      <c r="AA562" s="273"/>
      <c r="AB562" s="431"/>
      <c r="AC562" s="1477"/>
      <c r="AD562" s="273"/>
      <c r="AE562" s="273">
        <v>871951415981500</v>
      </c>
      <c r="AF562" s="273">
        <v>1</v>
      </c>
      <c r="AG562" s="273" t="s">
        <v>113</v>
      </c>
      <c r="AH562" s="2780">
        <v>4</v>
      </c>
    </row>
    <row r="563" spans="3:34">
      <c r="C563" s="2471" t="s">
        <v>2766</v>
      </c>
      <c r="D563" s="832" t="s">
        <v>2193</v>
      </c>
      <c r="E563" s="1490" t="s">
        <v>2769</v>
      </c>
      <c r="F563" s="616">
        <v>910925869868</v>
      </c>
      <c r="G563" s="68">
        <v>8720169471979</v>
      </c>
      <c r="H563" s="2351" t="s">
        <v>214</v>
      </c>
      <c r="I563" s="256" t="s">
        <v>3240</v>
      </c>
      <c r="J563" s="323">
        <v>28</v>
      </c>
      <c r="K563" s="1090">
        <v>3528</v>
      </c>
      <c r="L563" s="282">
        <v>3000</v>
      </c>
      <c r="M563" s="286">
        <v>100000</v>
      </c>
      <c r="N563" s="396">
        <v>5</v>
      </c>
      <c r="O563" s="323"/>
      <c r="P563" s="642">
        <v>3120</v>
      </c>
      <c r="Q563" s="508"/>
      <c r="R563" s="1714" t="s">
        <v>56</v>
      </c>
      <c r="S563" s="323" t="s">
        <v>49</v>
      </c>
      <c r="T563" s="323" t="s">
        <v>877</v>
      </c>
      <c r="U563" s="323"/>
      <c r="V563" s="323" t="s">
        <v>147</v>
      </c>
      <c r="W563" s="283" t="s">
        <v>198</v>
      </c>
      <c r="X563" s="283">
        <v>126</v>
      </c>
      <c r="Y563" s="282">
        <v>197</v>
      </c>
      <c r="Z563" s="282">
        <v>333</v>
      </c>
      <c r="AA563" s="282">
        <v>78</v>
      </c>
      <c r="AB563" s="323" t="s">
        <v>113</v>
      </c>
      <c r="AC563" s="2023">
        <v>70</v>
      </c>
      <c r="AD563" s="282"/>
      <c r="AE563" s="282">
        <v>872016947197900</v>
      </c>
      <c r="AF563" s="282">
        <v>1</v>
      </c>
      <c r="AG563" s="282" t="s">
        <v>113</v>
      </c>
      <c r="AH563" s="2781">
        <v>4</v>
      </c>
    </row>
    <row r="564" spans="3:34">
      <c r="C564" s="2401" t="s">
        <v>2766</v>
      </c>
      <c r="D564" s="557" t="s">
        <v>2193</v>
      </c>
      <c r="E564" s="1463" t="s">
        <v>2769</v>
      </c>
      <c r="F564" s="616">
        <v>910925869856</v>
      </c>
      <c r="G564" s="68">
        <v>8720169471856</v>
      </c>
      <c r="H564" s="2351" t="s">
        <v>216</v>
      </c>
      <c r="I564" s="256" t="s">
        <v>3240</v>
      </c>
      <c r="J564" s="323">
        <v>28</v>
      </c>
      <c r="K564" s="1090">
        <v>3780</v>
      </c>
      <c r="L564" s="282">
        <v>4000</v>
      </c>
      <c r="M564" s="286">
        <v>100000</v>
      </c>
      <c r="N564" s="455">
        <v>5</v>
      </c>
      <c r="O564" s="323"/>
      <c r="P564" s="642">
        <v>3120</v>
      </c>
      <c r="Q564" s="508"/>
      <c r="R564" s="1714" t="s">
        <v>56</v>
      </c>
      <c r="S564" s="323" t="s">
        <v>49</v>
      </c>
      <c r="T564" s="323" t="s">
        <v>877</v>
      </c>
      <c r="U564" s="323"/>
      <c r="V564" s="323" t="s">
        <v>121</v>
      </c>
      <c r="W564" s="283" t="s">
        <v>198</v>
      </c>
      <c r="X564" s="283">
        <v>135</v>
      </c>
      <c r="Y564" s="282">
        <v>217</v>
      </c>
      <c r="Z564" s="282">
        <v>333</v>
      </c>
      <c r="AA564" s="282">
        <v>78</v>
      </c>
      <c r="AB564" s="323" t="s">
        <v>113</v>
      </c>
      <c r="AC564" s="568">
        <v>70</v>
      </c>
      <c r="AD564" s="282"/>
      <c r="AE564" s="282">
        <v>872016947185600</v>
      </c>
      <c r="AF564" s="282">
        <v>1</v>
      </c>
      <c r="AG564" s="282" t="s">
        <v>113</v>
      </c>
      <c r="AH564" s="2781">
        <v>4</v>
      </c>
    </row>
    <row r="565" spans="3:34">
      <c r="C565" s="2401" t="s">
        <v>2766</v>
      </c>
      <c r="D565" s="557" t="s">
        <v>2193</v>
      </c>
      <c r="E565" s="1463" t="s">
        <v>2769</v>
      </c>
      <c r="F565" s="616">
        <v>910925869870</v>
      </c>
      <c r="G565" s="68">
        <v>8720169471993</v>
      </c>
      <c r="H565" s="2352" t="s">
        <v>218</v>
      </c>
      <c r="I565" s="256" t="s">
        <v>3240</v>
      </c>
      <c r="J565" s="323">
        <v>37</v>
      </c>
      <c r="K565" s="1090">
        <v>4921</v>
      </c>
      <c r="L565" s="282">
        <v>3000</v>
      </c>
      <c r="M565" s="286">
        <v>100000</v>
      </c>
      <c r="N565" s="455">
        <v>5</v>
      </c>
      <c r="O565" s="323"/>
      <c r="P565" s="642">
        <v>3850</v>
      </c>
      <c r="Q565" s="508"/>
      <c r="R565" s="1714" t="s">
        <v>56</v>
      </c>
      <c r="S565" s="323" t="s">
        <v>49</v>
      </c>
      <c r="T565" s="323" t="s">
        <v>875</v>
      </c>
      <c r="U565" s="323"/>
      <c r="V565" s="323" t="s">
        <v>147</v>
      </c>
      <c r="W565" s="283" t="s">
        <v>198</v>
      </c>
      <c r="X565" s="283">
        <v>133</v>
      </c>
      <c r="Y565" s="282">
        <v>217</v>
      </c>
      <c r="Z565" s="282">
        <v>493</v>
      </c>
      <c r="AA565" s="282">
        <v>79</v>
      </c>
      <c r="AB565" s="323" t="s">
        <v>113</v>
      </c>
      <c r="AC565" s="568">
        <v>70</v>
      </c>
      <c r="AD565" s="282"/>
      <c r="AE565" s="282">
        <v>872016947199300</v>
      </c>
      <c r="AF565" s="282">
        <v>1</v>
      </c>
      <c r="AG565" s="282" t="s">
        <v>113</v>
      </c>
      <c r="AH565" s="2781">
        <v>4</v>
      </c>
    </row>
    <row r="566" spans="3:34">
      <c r="C566" s="2401" t="s">
        <v>2766</v>
      </c>
      <c r="D566" s="557" t="s">
        <v>2193</v>
      </c>
      <c r="E566" s="1463" t="s">
        <v>2769</v>
      </c>
      <c r="F566" s="616">
        <v>910925869860</v>
      </c>
      <c r="G566" s="68">
        <v>8720169471894</v>
      </c>
      <c r="H566" s="2352" t="s">
        <v>220</v>
      </c>
      <c r="I566" s="256" t="s">
        <v>3240</v>
      </c>
      <c r="J566" s="323">
        <v>37</v>
      </c>
      <c r="K566" s="1090">
        <v>5180</v>
      </c>
      <c r="L566" s="282">
        <v>4000</v>
      </c>
      <c r="M566" s="286">
        <v>100000</v>
      </c>
      <c r="N566" s="455">
        <v>5</v>
      </c>
      <c r="O566" s="323"/>
      <c r="P566" s="642">
        <v>3850</v>
      </c>
      <c r="Q566" s="508"/>
      <c r="R566" s="1714" t="s">
        <v>56</v>
      </c>
      <c r="S566" s="323" t="s">
        <v>49</v>
      </c>
      <c r="T566" s="323" t="s">
        <v>875</v>
      </c>
      <c r="U566" s="323"/>
      <c r="V566" s="323" t="s">
        <v>121</v>
      </c>
      <c r="W566" s="283" t="s">
        <v>198</v>
      </c>
      <c r="X566" s="283">
        <v>140</v>
      </c>
      <c r="Y566" s="282">
        <v>217</v>
      </c>
      <c r="Z566" s="282">
        <v>493</v>
      </c>
      <c r="AA566" s="282">
        <v>79</v>
      </c>
      <c r="AB566" s="323" t="s">
        <v>113</v>
      </c>
      <c r="AC566" s="568">
        <v>70</v>
      </c>
      <c r="AD566" s="282"/>
      <c r="AE566" s="282">
        <v>872016947189400</v>
      </c>
      <c r="AF566" s="282">
        <v>1</v>
      </c>
      <c r="AG566" s="282" t="s">
        <v>113</v>
      </c>
      <c r="AH566" s="2781">
        <v>4</v>
      </c>
    </row>
    <row r="567" spans="3:34">
      <c r="C567" s="2401" t="s">
        <v>2766</v>
      </c>
      <c r="D567" s="557" t="s">
        <v>2193</v>
      </c>
      <c r="E567" s="1463" t="s">
        <v>2769</v>
      </c>
      <c r="F567" s="616">
        <v>910925869871</v>
      </c>
      <c r="G567" s="68">
        <v>8720169472006</v>
      </c>
      <c r="H567" s="2352" t="s">
        <v>221</v>
      </c>
      <c r="I567" s="256" t="s">
        <v>3240</v>
      </c>
      <c r="J567" s="323">
        <v>46.5</v>
      </c>
      <c r="K567" s="1090">
        <v>6138</v>
      </c>
      <c r="L567" s="282">
        <v>3000</v>
      </c>
      <c r="M567" s="286">
        <v>100000</v>
      </c>
      <c r="N567" s="455">
        <v>5</v>
      </c>
      <c r="O567" s="323"/>
      <c r="P567" s="642">
        <v>4160</v>
      </c>
      <c r="Q567" s="508"/>
      <c r="R567" s="1714" t="s">
        <v>56</v>
      </c>
      <c r="S567" s="323" t="s">
        <v>49</v>
      </c>
      <c r="T567" s="323" t="s">
        <v>192</v>
      </c>
      <c r="U567" s="323"/>
      <c r="V567" s="323" t="s">
        <v>147</v>
      </c>
      <c r="W567" s="283" t="s">
        <v>198</v>
      </c>
      <c r="X567" s="283">
        <v>132</v>
      </c>
      <c r="Y567" s="282">
        <v>217</v>
      </c>
      <c r="Z567" s="282">
        <v>493</v>
      </c>
      <c r="AA567" s="282">
        <v>79</v>
      </c>
      <c r="AB567" s="323" t="s">
        <v>113</v>
      </c>
      <c r="AC567" s="568">
        <v>70</v>
      </c>
      <c r="AD567" s="282"/>
      <c r="AE567" s="282">
        <v>872016947200600</v>
      </c>
      <c r="AF567" s="282">
        <v>1</v>
      </c>
      <c r="AG567" s="282" t="s">
        <v>113</v>
      </c>
      <c r="AH567" s="2781">
        <v>4</v>
      </c>
    </row>
    <row r="568" spans="3:34">
      <c r="C568" s="2401" t="s">
        <v>2766</v>
      </c>
      <c r="D568" s="557" t="s">
        <v>2193</v>
      </c>
      <c r="E568" s="1463" t="s">
        <v>2769</v>
      </c>
      <c r="F568" s="616">
        <v>910925869862</v>
      </c>
      <c r="G568" s="68">
        <v>8720169471917</v>
      </c>
      <c r="H568" s="2352" t="s">
        <v>222</v>
      </c>
      <c r="I568" s="256" t="s">
        <v>3240</v>
      </c>
      <c r="J568" s="324">
        <v>46.5</v>
      </c>
      <c r="K568" s="1075">
        <v>6510</v>
      </c>
      <c r="L568" s="282">
        <v>4000</v>
      </c>
      <c r="M568" s="286">
        <v>100000</v>
      </c>
      <c r="N568" s="455">
        <v>5</v>
      </c>
      <c r="O568" s="323"/>
      <c r="P568" s="642">
        <v>4160</v>
      </c>
      <c r="Q568" s="508"/>
      <c r="R568" s="1714" t="s">
        <v>56</v>
      </c>
      <c r="S568" s="323" t="s">
        <v>49</v>
      </c>
      <c r="T568" s="323" t="s">
        <v>192</v>
      </c>
      <c r="U568" s="323"/>
      <c r="V568" s="323" t="s">
        <v>121</v>
      </c>
      <c r="W568" s="283" t="s">
        <v>198</v>
      </c>
      <c r="X568" s="283">
        <v>140</v>
      </c>
      <c r="Y568" s="282">
        <v>217</v>
      </c>
      <c r="Z568" s="282">
        <v>493</v>
      </c>
      <c r="AA568" s="282">
        <v>79</v>
      </c>
      <c r="AB568" s="323" t="s">
        <v>113</v>
      </c>
      <c r="AC568" s="568">
        <v>70</v>
      </c>
      <c r="AD568" s="282"/>
      <c r="AE568" s="282">
        <v>872016947191700</v>
      </c>
      <c r="AF568" s="282">
        <v>1</v>
      </c>
      <c r="AG568" s="282" t="s">
        <v>113</v>
      </c>
      <c r="AH568" s="2781">
        <v>4</v>
      </c>
    </row>
    <row r="569" spans="3:34">
      <c r="C569" s="2401" t="s">
        <v>2766</v>
      </c>
      <c r="D569" s="557" t="s">
        <v>2193</v>
      </c>
      <c r="E569" s="1463" t="s">
        <v>2769</v>
      </c>
      <c r="F569" s="616">
        <v>910925869875</v>
      </c>
      <c r="G569" s="68">
        <v>8720169472044</v>
      </c>
      <c r="H569" s="2352" t="s">
        <v>223</v>
      </c>
      <c r="I569" s="256" t="s">
        <v>3240</v>
      </c>
      <c r="J569" s="324">
        <v>69</v>
      </c>
      <c r="K569" s="1075">
        <v>9246</v>
      </c>
      <c r="L569" s="282">
        <v>3000</v>
      </c>
      <c r="M569" s="286">
        <v>100000</v>
      </c>
      <c r="N569" s="455">
        <v>5</v>
      </c>
      <c r="O569" s="323"/>
      <c r="P569" s="643">
        <v>4580</v>
      </c>
      <c r="Q569" s="508"/>
      <c r="R569" s="1714" t="s">
        <v>56</v>
      </c>
      <c r="S569" s="323" t="s">
        <v>49</v>
      </c>
      <c r="T569" s="323" t="s">
        <v>3027</v>
      </c>
      <c r="U569" s="323"/>
      <c r="V569" s="323" t="s">
        <v>147</v>
      </c>
      <c r="W569" s="283" t="s">
        <v>198</v>
      </c>
      <c r="X569" s="283">
        <v>134</v>
      </c>
      <c r="Y569" s="282">
        <v>217</v>
      </c>
      <c r="Z569" s="282">
        <v>493</v>
      </c>
      <c r="AA569" s="282">
        <v>79</v>
      </c>
      <c r="AB569" s="323" t="s">
        <v>113</v>
      </c>
      <c r="AC569" s="568">
        <v>70</v>
      </c>
      <c r="AD569" s="282"/>
      <c r="AE569" s="282">
        <v>872016947204400</v>
      </c>
      <c r="AF569" s="282">
        <v>1</v>
      </c>
      <c r="AG569" s="282" t="s">
        <v>113</v>
      </c>
      <c r="AH569" s="2781">
        <v>4</v>
      </c>
    </row>
    <row r="570" spans="3:34">
      <c r="C570" s="2395" t="s">
        <v>2766</v>
      </c>
      <c r="D570" s="834" t="s">
        <v>2193</v>
      </c>
      <c r="E570" s="1483" t="s">
        <v>2769</v>
      </c>
      <c r="F570" s="59">
        <v>910925869864</v>
      </c>
      <c r="G570" s="47">
        <v>8720169471931</v>
      </c>
      <c r="H570" s="2353" t="s">
        <v>193</v>
      </c>
      <c r="I570" s="255" t="s">
        <v>3240</v>
      </c>
      <c r="J570" s="431">
        <v>69</v>
      </c>
      <c r="K570" s="1077">
        <v>9660</v>
      </c>
      <c r="L570" s="273">
        <v>4000</v>
      </c>
      <c r="M570" s="274">
        <v>100000</v>
      </c>
      <c r="N570" s="428">
        <v>5</v>
      </c>
      <c r="O570" s="431"/>
      <c r="P570" s="640">
        <v>4580</v>
      </c>
      <c r="Q570" s="508"/>
      <c r="R570" s="1712" t="s">
        <v>56</v>
      </c>
      <c r="S570" s="431" t="s">
        <v>49</v>
      </c>
      <c r="T570" s="431" t="s">
        <v>3027</v>
      </c>
      <c r="U570" s="431"/>
      <c r="V570" s="431" t="s">
        <v>121</v>
      </c>
      <c r="W570" s="284" t="s">
        <v>198</v>
      </c>
      <c r="X570" s="284">
        <v>140</v>
      </c>
      <c r="Y570" s="273">
        <v>217</v>
      </c>
      <c r="Z570" s="273">
        <v>493</v>
      </c>
      <c r="AA570" s="273">
        <v>79</v>
      </c>
      <c r="AB570" s="431" t="s">
        <v>113</v>
      </c>
      <c r="AC570" s="456">
        <v>70</v>
      </c>
      <c r="AD570" s="273"/>
      <c r="AE570" s="273">
        <v>872016947193100</v>
      </c>
      <c r="AF570" s="273">
        <v>1</v>
      </c>
      <c r="AG570" s="273" t="s">
        <v>113</v>
      </c>
      <c r="AH570" s="2780">
        <v>4</v>
      </c>
    </row>
    <row r="571" spans="3:34">
      <c r="C571" s="2471" t="s">
        <v>2766</v>
      </c>
      <c r="D571" s="832" t="s">
        <v>2193</v>
      </c>
      <c r="E571" s="1490"/>
      <c r="F571" s="2233">
        <v>910925868646</v>
      </c>
      <c r="G571" s="61">
        <v>8719514627079</v>
      </c>
      <c r="H571" s="2354" t="s">
        <v>878</v>
      </c>
      <c r="I571" s="253" t="s">
        <v>2505</v>
      </c>
      <c r="J571" s="324"/>
      <c r="K571" s="1075"/>
      <c r="L571" s="271"/>
      <c r="M571" s="272"/>
      <c r="N571" s="340">
        <v>2</v>
      </c>
      <c r="O571" s="324"/>
      <c r="P571" s="643">
        <v>850</v>
      </c>
      <c r="Q571" s="508"/>
      <c r="R571" s="1711"/>
      <c r="S571" s="324"/>
      <c r="T571" s="324"/>
      <c r="U571" s="324"/>
      <c r="V571" s="324"/>
      <c r="W571" s="291"/>
      <c r="X571" s="291"/>
      <c r="Y571" s="271">
        <v>91</v>
      </c>
      <c r="Z571" s="271">
        <v>275</v>
      </c>
      <c r="AA571" s="271">
        <v>76</v>
      </c>
      <c r="AB571" s="324"/>
      <c r="AC571" s="341"/>
      <c r="AD571" s="271"/>
      <c r="AE571" s="271">
        <v>871951462707900</v>
      </c>
      <c r="AF571" s="271">
        <v>1</v>
      </c>
      <c r="AG571" s="271" t="s">
        <v>113</v>
      </c>
      <c r="AH571" s="2779">
        <v>0</v>
      </c>
    </row>
    <row r="572" spans="3:34">
      <c r="C572" s="2395" t="s">
        <v>2766</v>
      </c>
      <c r="D572" s="834" t="s">
        <v>2193</v>
      </c>
      <c r="E572" s="1483" t="s">
        <v>2769</v>
      </c>
      <c r="F572" s="534">
        <v>910925227912</v>
      </c>
      <c r="G572" s="47">
        <v>8727900621341</v>
      </c>
      <c r="H572" s="2355" t="s">
        <v>879</v>
      </c>
      <c r="I572" s="255" t="s">
        <v>880</v>
      </c>
      <c r="J572" s="523"/>
      <c r="K572" s="1118"/>
      <c r="L572" s="1923"/>
      <c r="M572" s="2492"/>
      <c r="N572" s="428">
        <v>2</v>
      </c>
      <c r="O572" s="523"/>
      <c r="P572" s="640">
        <v>430</v>
      </c>
      <c r="Q572" s="508"/>
      <c r="R572" s="1761"/>
      <c r="S572" s="523"/>
      <c r="T572" s="523"/>
      <c r="U572" s="523"/>
      <c r="V572" s="523"/>
      <c r="W572" s="2044"/>
      <c r="X572" s="2044"/>
      <c r="Y572" s="1923"/>
      <c r="Z572" s="1923"/>
      <c r="AA572" s="1923"/>
      <c r="AB572" s="523"/>
      <c r="AC572" s="456"/>
      <c r="AD572" s="1923"/>
      <c r="AE572" s="273">
        <v>872790062134100</v>
      </c>
      <c r="AF572" s="1923">
        <v>1</v>
      </c>
      <c r="AG572" s="1923" t="s">
        <v>113</v>
      </c>
      <c r="AH572" s="2832">
        <v>0</v>
      </c>
    </row>
    <row r="573" spans="3:34">
      <c r="C573" s="2394"/>
      <c r="D573" s="1461"/>
      <c r="E573" s="1462"/>
      <c r="F573" s="41">
        <v>919515898466</v>
      </c>
      <c r="G573" s="92">
        <v>8720169517226</v>
      </c>
      <c r="H573" s="2350" t="s">
        <v>2106</v>
      </c>
      <c r="I573" s="1498" t="s">
        <v>3237</v>
      </c>
      <c r="J573" s="326">
        <v>27</v>
      </c>
      <c r="K573" s="1497">
        <v>3128</v>
      </c>
      <c r="L573" s="269">
        <v>3000</v>
      </c>
      <c r="M573" s="270">
        <v>50000</v>
      </c>
      <c r="N573" s="400">
        <v>5</v>
      </c>
      <c r="O573" s="326"/>
      <c r="P573" s="641">
        <v>2200</v>
      </c>
      <c r="Q573" s="508"/>
      <c r="R573" s="1715" t="s">
        <v>56</v>
      </c>
      <c r="S573" s="326" t="s">
        <v>49</v>
      </c>
      <c r="T573" s="326" t="s">
        <v>877</v>
      </c>
      <c r="U573" s="326"/>
      <c r="V573" s="326" t="s">
        <v>147</v>
      </c>
      <c r="W573" s="295" t="s">
        <v>3038</v>
      </c>
      <c r="X573" s="295">
        <v>115</v>
      </c>
      <c r="Y573" s="269">
        <v>141</v>
      </c>
      <c r="Z573" s="269">
        <v>421</v>
      </c>
      <c r="AA573" s="269">
        <v>78</v>
      </c>
      <c r="AB573" s="326" t="s">
        <v>113</v>
      </c>
      <c r="AC573" s="360">
        <v>70</v>
      </c>
      <c r="AD573" s="269"/>
      <c r="AE573" s="328"/>
      <c r="AF573" s="269">
        <v>1</v>
      </c>
      <c r="AG573" s="269" t="s">
        <v>113</v>
      </c>
      <c r="AH573" s="2782">
        <v>4</v>
      </c>
    </row>
    <row r="574" spans="3:34">
      <c r="C574" s="2401"/>
      <c r="D574" s="557"/>
      <c r="E574" s="1463"/>
      <c r="F574" s="42">
        <v>919515898469</v>
      </c>
      <c r="G574" s="90">
        <v>8720169517257</v>
      </c>
      <c r="H574" s="2351" t="s">
        <v>2108</v>
      </c>
      <c r="I574" s="256" t="s">
        <v>3237</v>
      </c>
      <c r="J574" s="323">
        <v>27</v>
      </c>
      <c r="K574" s="1090">
        <v>3230</v>
      </c>
      <c r="L574" s="282">
        <v>4000</v>
      </c>
      <c r="M574" s="286">
        <v>50000</v>
      </c>
      <c r="N574" s="455">
        <v>5</v>
      </c>
      <c r="O574" s="323"/>
      <c r="P574" s="642">
        <v>2200</v>
      </c>
      <c r="Q574" s="508"/>
      <c r="R574" s="1714" t="s">
        <v>56</v>
      </c>
      <c r="S574" s="323" t="s">
        <v>49</v>
      </c>
      <c r="T574" s="323" t="s">
        <v>877</v>
      </c>
      <c r="U574" s="323"/>
      <c r="V574" s="323" t="s">
        <v>121</v>
      </c>
      <c r="W574" s="283" t="s">
        <v>3038</v>
      </c>
      <c r="X574" s="283">
        <v>119</v>
      </c>
      <c r="Y574" s="282">
        <v>141</v>
      </c>
      <c r="Z574" s="282">
        <v>421</v>
      </c>
      <c r="AA574" s="282">
        <v>78</v>
      </c>
      <c r="AB574" s="323" t="s">
        <v>113</v>
      </c>
      <c r="AC574" s="568">
        <v>70</v>
      </c>
      <c r="AD574" s="282"/>
      <c r="AE574" s="322"/>
      <c r="AF574" s="282">
        <v>1</v>
      </c>
      <c r="AG574" s="282" t="s">
        <v>113</v>
      </c>
      <c r="AH574" s="2781">
        <v>4</v>
      </c>
    </row>
    <row r="575" spans="3:34">
      <c r="C575" s="2401"/>
      <c r="D575" s="557"/>
      <c r="E575" s="1463"/>
      <c r="F575" s="616">
        <v>919515898468</v>
      </c>
      <c r="G575" s="90">
        <v>8720169517240</v>
      </c>
      <c r="H575" s="2352" t="s">
        <v>2107</v>
      </c>
      <c r="I575" s="256" t="s">
        <v>3237</v>
      </c>
      <c r="J575" s="323">
        <v>54</v>
      </c>
      <c r="K575" s="1075">
        <v>6281</v>
      </c>
      <c r="L575" s="282">
        <v>3000</v>
      </c>
      <c r="M575" s="286">
        <v>50000</v>
      </c>
      <c r="N575" s="455">
        <v>5</v>
      </c>
      <c r="O575" s="323"/>
      <c r="P575" s="643">
        <v>3200</v>
      </c>
      <c r="Q575" s="508"/>
      <c r="R575" s="1714" t="s">
        <v>56</v>
      </c>
      <c r="S575" s="323" t="s">
        <v>49</v>
      </c>
      <c r="T575" s="323" t="s">
        <v>192</v>
      </c>
      <c r="U575" s="323"/>
      <c r="V575" s="323" t="s">
        <v>147</v>
      </c>
      <c r="W575" s="283" t="s">
        <v>3038</v>
      </c>
      <c r="X575" s="283">
        <v>116</v>
      </c>
      <c r="Y575" s="282">
        <v>165</v>
      </c>
      <c r="Z575" s="282">
        <v>473</v>
      </c>
      <c r="AA575" s="282">
        <v>80</v>
      </c>
      <c r="AB575" s="323" t="s">
        <v>113</v>
      </c>
      <c r="AC575" s="568">
        <v>70</v>
      </c>
      <c r="AD575" s="282"/>
      <c r="AE575" s="322"/>
      <c r="AF575" s="282">
        <v>1</v>
      </c>
      <c r="AG575" s="282" t="s">
        <v>113</v>
      </c>
      <c r="AH575" s="2781">
        <v>4</v>
      </c>
    </row>
    <row r="576" spans="3:34">
      <c r="C576" s="2395"/>
      <c r="D576" s="834"/>
      <c r="E576" s="1483"/>
      <c r="F576" s="59">
        <v>919515898471</v>
      </c>
      <c r="G576" s="47">
        <v>8720169517271</v>
      </c>
      <c r="H576" s="2353" t="s">
        <v>2109</v>
      </c>
      <c r="I576" s="255" t="s">
        <v>3237</v>
      </c>
      <c r="J576" s="431">
        <v>54</v>
      </c>
      <c r="K576" s="444">
        <v>6630</v>
      </c>
      <c r="L576" s="273">
        <v>4000</v>
      </c>
      <c r="M576" s="274">
        <v>50000</v>
      </c>
      <c r="N576" s="428">
        <v>5</v>
      </c>
      <c r="O576" s="431"/>
      <c r="P576" s="640">
        <v>3200</v>
      </c>
      <c r="Q576" s="508"/>
      <c r="R576" s="1712" t="s">
        <v>56</v>
      </c>
      <c r="S576" s="431" t="s">
        <v>49</v>
      </c>
      <c r="T576" s="431" t="s">
        <v>192</v>
      </c>
      <c r="U576" s="431"/>
      <c r="V576" s="431" t="s">
        <v>121</v>
      </c>
      <c r="W576" s="284" t="s">
        <v>3038</v>
      </c>
      <c r="X576" s="284">
        <v>122</v>
      </c>
      <c r="Y576" s="273">
        <v>165</v>
      </c>
      <c r="Z576" s="273">
        <v>473</v>
      </c>
      <c r="AA576" s="273">
        <v>80</v>
      </c>
      <c r="AB576" s="431" t="s">
        <v>113</v>
      </c>
      <c r="AC576" s="456">
        <v>70</v>
      </c>
      <c r="AD576" s="273"/>
      <c r="AE576" s="273">
        <v>872016951727100</v>
      </c>
      <c r="AF576" s="273">
        <v>1</v>
      </c>
      <c r="AG576" s="273" t="s">
        <v>113</v>
      </c>
      <c r="AH576" s="2780">
        <v>4</v>
      </c>
    </row>
    <row r="577" spans="3:34">
      <c r="C577" s="2394" t="s">
        <v>2766</v>
      </c>
      <c r="D577" s="1461" t="s">
        <v>2193</v>
      </c>
      <c r="E577" s="1462" t="s">
        <v>2769</v>
      </c>
      <c r="F577" s="92">
        <v>929003467012</v>
      </c>
      <c r="G577" s="92">
        <v>8719514448872</v>
      </c>
      <c r="H577" s="1518" t="s">
        <v>1345</v>
      </c>
      <c r="I577" s="1518"/>
      <c r="J577" s="295" t="s">
        <v>1346</v>
      </c>
      <c r="K577" s="1079" t="s">
        <v>1319</v>
      </c>
      <c r="L577" s="269">
        <v>2700</v>
      </c>
      <c r="M577" s="270">
        <v>70000</v>
      </c>
      <c r="N577" s="1949">
        <v>8</v>
      </c>
      <c r="O577" s="295" t="s">
        <v>1347</v>
      </c>
      <c r="P577" s="1993">
        <v>2150</v>
      </c>
      <c r="Q577" s="14"/>
      <c r="R577" s="1780" t="s">
        <v>48</v>
      </c>
      <c r="S577" s="295"/>
      <c r="T577" s="295" t="s">
        <v>1318</v>
      </c>
      <c r="U577" s="295" t="s">
        <v>112</v>
      </c>
      <c r="V577" s="295" t="s">
        <v>116</v>
      </c>
      <c r="W577" s="295" t="s">
        <v>3042</v>
      </c>
      <c r="X577" s="295">
        <v>156</v>
      </c>
      <c r="Y577" s="269">
        <v>61</v>
      </c>
      <c r="Z577" s="269"/>
      <c r="AA577" s="269">
        <v>200</v>
      </c>
      <c r="AB577" s="295" t="s">
        <v>113</v>
      </c>
      <c r="AC577" s="309">
        <v>70</v>
      </c>
      <c r="AD577" s="269">
        <v>1077800</v>
      </c>
      <c r="AE577" s="328">
        <v>871951444887200</v>
      </c>
      <c r="AF577" s="269">
        <v>6</v>
      </c>
      <c r="AG577" s="269" t="s">
        <v>113</v>
      </c>
      <c r="AH577" s="2782">
        <v>4</v>
      </c>
    </row>
    <row r="578" spans="3:34">
      <c r="C578" s="2401" t="s">
        <v>2766</v>
      </c>
      <c r="D578" s="557" t="s">
        <v>2193</v>
      </c>
      <c r="E578" s="1463" t="s">
        <v>2769</v>
      </c>
      <c r="F578" s="90">
        <v>929003467112</v>
      </c>
      <c r="G578" s="91">
        <v>8719514448896</v>
      </c>
      <c r="H578" s="49" t="s">
        <v>1348</v>
      </c>
      <c r="I578" s="49"/>
      <c r="J578" s="283" t="s">
        <v>1346</v>
      </c>
      <c r="K578" s="1157" t="s">
        <v>1321</v>
      </c>
      <c r="L578" s="282">
        <v>4000</v>
      </c>
      <c r="M578" s="286">
        <v>70000</v>
      </c>
      <c r="N578" s="1950">
        <v>8</v>
      </c>
      <c r="O578" s="283" t="s">
        <v>1349</v>
      </c>
      <c r="P578" s="958">
        <v>2150</v>
      </c>
      <c r="Q578" s="14"/>
      <c r="R578" s="1781" t="s">
        <v>48</v>
      </c>
      <c r="S578" s="283"/>
      <c r="T578" s="283" t="s">
        <v>1318</v>
      </c>
      <c r="U578" s="283" t="s">
        <v>112</v>
      </c>
      <c r="V578" s="283" t="s">
        <v>121</v>
      </c>
      <c r="W578" s="283" t="s">
        <v>3042</v>
      </c>
      <c r="X578" s="283">
        <v>173</v>
      </c>
      <c r="Y578" s="282">
        <v>61</v>
      </c>
      <c r="Z578" s="282"/>
      <c r="AA578" s="282">
        <v>200</v>
      </c>
      <c r="AB578" s="283" t="s">
        <v>113</v>
      </c>
      <c r="AC578" s="289">
        <v>70</v>
      </c>
      <c r="AD578" s="282">
        <v>1077792</v>
      </c>
      <c r="AE578" s="320">
        <v>871951444889600</v>
      </c>
      <c r="AF578" s="282">
        <v>6</v>
      </c>
      <c r="AG578" s="282" t="s">
        <v>113</v>
      </c>
      <c r="AH578" s="2781">
        <v>4</v>
      </c>
    </row>
    <row r="579" spans="3:34">
      <c r="C579" s="2401" t="s">
        <v>2766</v>
      </c>
      <c r="D579" s="557" t="s">
        <v>2193</v>
      </c>
      <c r="E579" s="1463" t="s">
        <v>2769</v>
      </c>
      <c r="F579" s="91">
        <v>929003467212</v>
      </c>
      <c r="G579" s="91">
        <v>8719514448919</v>
      </c>
      <c r="H579" s="157" t="s">
        <v>1350</v>
      </c>
      <c r="I579" s="157"/>
      <c r="J579" s="291" t="s">
        <v>1351</v>
      </c>
      <c r="K579" s="1156" t="s">
        <v>1324</v>
      </c>
      <c r="L579" s="271">
        <v>2700</v>
      </c>
      <c r="M579" s="286">
        <v>70000</v>
      </c>
      <c r="N579" s="1950">
        <v>8</v>
      </c>
      <c r="O579" s="291" t="s">
        <v>1347</v>
      </c>
      <c r="P579" s="958">
        <v>2410</v>
      </c>
      <c r="Q579" s="14"/>
      <c r="R579" s="1784" t="s">
        <v>48</v>
      </c>
      <c r="S579" s="291"/>
      <c r="T579" s="291" t="s">
        <v>1323</v>
      </c>
      <c r="U579" s="291" t="s">
        <v>112</v>
      </c>
      <c r="V579" s="291" t="s">
        <v>116</v>
      </c>
      <c r="W579" s="291" t="s">
        <v>3043</v>
      </c>
      <c r="X579" s="291">
        <v>158</v>
      </c>
      <c r="Y579" s="271">
        <v>61</v>
      </c>
      <c r="Z579" s="271"/>
      <c r="AA579" s="271">
        <v>200</v>
      </c>
      <c r="AB579" s="291" t="s">
        <v>113</v>
      </c>
      <c r="AC579" s="289">
        <v>70</v>
      </c>
      <c r="AD579" s="271">
        <v>1077801</v>
      </c>
      <c r="AE579" s="320">
        <v>871951444891900</v>
      </c>
      <c r="AF579" s="271">
        <v>6</v>
      </c>
      <c r="AG579" s="271" t="s">
        <v>113</v>
      </c>
      <c r="AH579" s="2779">
        <v>4</v>
      </c>
    </row>
    <row r="580" spans="3:34">
      <c r="C580" s="2401" t="s">
        <v>2766</v>
      </c>
      <c r="D580" s="557" t="s">
        <v>2193</v>
      </c>
      <c r="E580" s="1463" t="s">
        <v>2769</v>
      </c>
      <c r="F580" s="90">
        <v>929003467312</v>
      </c>
      <c r="G580" s="68">
        <v>8719514448933</v>
      </c>
      <c r="H580" s="49" t="s">
        <v>1352</v>
      </c>
      <c r="I580" s="49"/>
      <c r="J580" s="283" t="s">
        <v>1351</v>
      </c>
      <c r="K580" s="1157" t="s">
        <v>1326</v>
      </c>
      <c r="L580" s="282">
        <v>4000</v>
      </c>
      <c r="M580" s="286">
        <v>70000</v>
      </c>
      <c r="N580" s="1950">
        <v>8</v>
      </c>
      <c r="O580" s="283" t="s">
        <v>1349</v>
      </c>
      <c r="P580" s="958">
        <v>2410</v>
      </c>
      <c r="Q580" s="14"/>
      <c r="R580" s="1781" t="s">
        <v>48</v>
      </c>
      <c r="S580" s="283"/>
      <c r="T580" s="283" t="s">
        <v>1323</v>
      </c>
      <c r="U580" s="283" t="s">
        <v>112</v>
      </c>
      <c r="V580" s="283" t="s">
        <v>121</v>
      </c>
      <c r="W580" s="283" t="s">
        <v>3043</v>
      </c>
      <c r="X580" s="283">
        <v>176</v>
      </c>
      <c r="Y580" s="282">
        <v>61</v>
      </c>
      <c r="Z580" s="282"/>
      <c r="AA580" s="282">
        <v>200</v>
      </c>
      <c r="AB580" s="283" t="s">
        <v>113</v>
      </c>
      <c r="AC580" s="289">
        <v>70</v>
      </c>
      <c r="AD580" s="282">
        <v>1077795</v>
      </c>
      <c r="AE580" s="282">
        <v>871951444893300</v>
      </c>
      <c r="AF580" s="282">
        <v>6</v>
      </c>
      <c r="AG580" s="282" t="s">
        <v>113</v>
      </c>
      <c r="AH580" s="2781">
        <v>4</v>
      </c>
    </row>
    <row r="581" spans="3:34">
      <c r="C581" s="2401" t="s">
        <v>2766</v>
      </c>
      <c r="D581" s="557" t="s">
        <v>2193</v>
      </c>
      <c r="E581" s="1463" t="s">
        <v>2769</v>
      </c>
      <c r="F581" s="90">
        <v>929003467412</v>
      </c>
      <c r="G581" s="68">
        <v>8719514448957</v>
      </c>
      <c r="H581" s="49" t="s">
        <v>1353</v>
      </c>
      <c r="I581" s="49"/>
      <c r="J581" s="283" t="s">
        <v>1354</v>
      </c>
      <c r="K581" s="1157" t="s">
        <v>1355</v>
      </c>
      <c r="L581" s="271">
        <v>2700</v>
      </c>
      <c r="M581" s="286">
        <v>70000</v>
      </c>
      <c r="N581" s="1950">
        <v>8</v>
      </c>
      <c r="O581" s="291" t="s">
        <v>1347</v>
      </c>
      <c r="P581" s="958">
        <v>3855</v>
      </c>
      <c r="Q581" s="14"/>
      <c r="R581" s="1784" t="s">
        <v>48</v>
      </c>
      <c r="S581" s="291"/>
      <c r="T581" s="291" t="s">
        <v>1328</v>
      </c>
      <c r="U581" s="291" t="s">
        <v>136</v>
      </c>
      <c r="V581" s="291" t="s">
        <v>116</v>
      </c>
      <c r="W581" s="291" t="s">
        <v>3044</v>
      </c>
      <c r="X581" s="291">
        <v>162</v>
      </c>
      <c r="Y581" s="271">
        <v>71</v>
      </c>
      <c r="Z581" s="271"/>
      <c r="AA581" s="271">
        <v>262</v>
      </c>
      <c r="AB581" s="291" t="s">
        <v>113</v>
      </c>
      <c r="AC581" s="289">
        <v>70</v>
      </c>
      <c r="AD581" s="271">
        <v>1077790</v>
      </c>
      <c r="AE581" s="282">
        <v>871951444895700</v>
      </c>
      <c r="AF581" s="271">
        <v>6</v>
      </c>
      <c r="AG581" s="271" t="s">
        <v>113</v>
      </c>
      <c r="AH581" s="2779">
        <v>4</v>
      </c>
    </row>
    <row r="582" spans="3:34">
      <c r="C582" s="2401" t="s">
        <v>2766</v>
      </c>
      <c r="D582" s="557" t="s">
        <v>2193</v>
      </c>
      <c r="E582" s="1463" t="s">
        <v>2769</v>
      </c>
      <c r="F582" s="91">
        <v>929003467512</v>
      </c>
      <c r="G582" s="68">
        <v>8719514448971</v>
      </c>
      <c r="H582" s="91" t="s">
        <v>1356</v>
      </c>
      <c r="I582" s="91"/>
      <c r="J582" s="291" t="s">
        <v>1354</v>
      </c>
      <c r="K582" s="1156" t="s">
        <v>1357</v>
      </c>
      <c r="L582" s="282">
        <v>4000</v>
      </c>
      <c r="M582" s="286">
        <v>70000</v>
      </c>
      <c r="N582" s="1950">
        <v>8</v>
      </c>
      <c r="O582" s="283" t="s">
        <v>1349</v>
      </c>
      <c r="P582" s="958">
        <v>3855</v>
      </c>
      <c r="Q582" s="14"/>
      <c r="R582" s="1781" t="s">
        <v>48</v>
      </c>
      <c r="S582" s="283"/>
      <c r="T582" s="283" t="s">
        <v>1328</v>
      </c>
      <c r="U582" s="283" t="s">
        <v>136</v>
      </c>
      <c r="V582" s="283" t="s">
        <v>121</v>
      </c>
      <c r="W582" s="283" t="s">
        <v>3044</v>
      </c>
      <c r="X582" s="283">
        <v>180</v>
      </c>
      <c r="Y582" s="282">
        <v>71</v>
      </c>
      <c r="Z582" s="282"/>
      <c r="AA582" s="282">
        <v>262</v>
      </c>
      <c r="AB582" s="283" t="s">
        <v>113</v>
      </c>
      <c r="AC582" s="289">
        <v>70</v>
      </c>
      <c r="AD582" s="282">
        <v>1077806</v>
      </c>
      <c r="AE582" s="282">
        <v>871951444897100</v>
      </c>
      <c r="AF582" s="282">
        <v>6</v>
      </c>
      <c r="AG582" s="282" t="s">
        <v>113</v>
      </c>
      <c r="AH582" s="2781">
        <v>4</v>
      </c>
    </row>
    <row r="583" spans="3:34">
      <c r="C583" s="2401" t="s">
        <v>2766</v>
      </c>
      <c r="D583" s="557" t="s">
        <v>2193</v>
      </c>
      <c r="E583" s="1463" t="s">
        <v>2769</v>
      </c>
      <c r="F583" s="90">
        <v>929003467612</v>
      </c>
      <c r="G583" s="68">
        <v>8719514448995</v>
      </c>
      <c r="H583" s="68" t="s">
        <v>1358</v>
      </c>
      <c r="I583" s="68"/>
      <c r="J583" s="283" t="s">
        <v>1359</v>
      </c>
      <c r="K583" s="1157" t="s">
        <v>1361</v>
      </c>
      <c r="L583" s="271">
        <v>2700</v>
      </c>
      <c r="M583" s="286">
        <v>70000</v>
      </c>
      <c r="N583" s="1950">
        <v>8</v>
      </c>
      <c r="O583" s="291" t="s">
        <v>1347</v>
      </c>
      <c r="P583" s="958">
        <v>4860</v>
      </c>
      <c r="Q583" s="14"/>
      <c r="R583" s="1784" t="s">
        <v>48</v>
      </c>
      <c r="S583" s="291"/>
      <c r="T583" s="291" t="s">
        <v>1360</v>
      </c>
      <c r="U583" s="291" t="s">
        <v>136</v>
      </c>
      <c r="V583" s="291" t="s">
        <v>116</v>
      </c>
      <c r="W583" s="291" t="s">
        <v>3045</v>
      </c>
      <c r="X583" s="291">
        <v>166</v>
      </c>
      <c r="Y583" s="271">
        <v>71</v>
      </c>
      <c r="Z583" s="271"/>
      <c r="AA583" s="271">
        <v>262</v>
      </c>
      <c r="AB583" s="291" t="s">
        <v>113</v>
      </c>
      <c r="AC583" s="289">
        <v>70</v>
      </c>
      <c r="AD583" s="271">
        <v>1077807</v>
      </c>
      <c r="AE583" s="282">
        <v>871951444899500</v>
      </c>
      <c r="AF583" s="271">
        <v>6</v>
      </c>
      <c r="AG583" s="271" t="s">
        <v>113</v>
      </c>
      <c r="AH583" s="2779">
        <v>4</v>
      </c>
    </row>
    <row r="584" spans="3:34">
      <c r="C584" s="2395" t="s">
        <v>2766</v>
      </c>
      <c r="D584" s="834" t="s">
        <v>2193</v>
      </c>
      <c r="E584" s="1483" t="s">
        <v>2769</v>
      </c>
      <c r="F584" s="2279">
        <v>929003467712</v>
      </c>
      <c r="G584" s="43">
        <v>8719514449015</v>
      </c>
      <c r="H584" s="43" t="s">
        <v>1362</v>
      </c>
      <c r="I584" s="43"/>
      <c r="J584" s="1477" t="s">
        <v>1359</v>
      </c>
      <c r="K584" s="1515" t="s">
        <v>1363</v>
      </c>
      <c r="L584" s="287">
        <v>4000</v>
      </c>
      <c r="M584" s="1516">
        <v>70000</v>
      </c>
      <c r="N584" s="1951">
        <v>8</v>
      </c>
      <c r="O584" s="1477" t="s">
        <v>1349</v>
      </c>
      <c r="P584" s="1994">
        <v>4860</v>
      </c>
      <c r="Q584" s="14"/>
      <c r="R584" s="1786" t="s">
        <v>48</v>
      </c>
      <c r="S584" s="1477"/>
      <c r="T584" s="1477" t="s">
        <v>1360</v>
      </c>
      <c r="U584" s="1477" t="s">
        <v>136</v>
      </c>
      <c r="V584" s="1477" t="s">
        <v>121</v>
      </c>
      <c r="W584" s="1477" t="s">
        <v>3045</v>
      </c>
      <c r="X584" s="1477">
        <v>184</v>
      </c>
      <c r="Y584" s="287">
        <v>71</v>
      </c>
      <c r="Z584" s="287"/>
      <c r="AA584" s="287">
        <v>262</v>
      </c>
      <c r="AB584" s="1477" t="s">
        <v>113</v>
      </c>
      <c r="AC584" s="480">
        <v>70</v>
      </c>
      <c r="AD584" s="287">
        <v>1077791</v>
      </c>
      <c r="AE584" s="287">
        <v>871951444901500</v>
      </c>
      <c r="AF584" s="287">
        <v>6</v>
      </c>
      <c r="AG584" s="287" t="s">
        <v>113</v>
      </c>
      <c r="AH584" s="2823">
        <v>4</v>
      </c>
    </row>
    <row r="585" spans="3:34">
      <c r="C585" s="2394" t="s">
        <v>2766</v>
      </c>
      <c r="D585" s="1461" t="s">
        <v>2193</v>
      </c>
      <c r="E585" s="1462" t="s">
        <v>2769</v>
      </c>
      <c r="F585" s="38">
        <v>929003677132</v>
      </c>
      <c r="G585" s="38">
        <v>8720169374195</v>
      </c>
      <c r="H585" s="50" t="s">
        <v>1317</v>
      </c>
      <c r="I585" s="50"/>
      <c r="J585" s="295">
        <v>19</v>
      </c>
      <c r="K585" s="295">
        <v>3600</v>
      </c>
      <c r="L585" s="269">
        <v>2700</v>
      </c>
      <c r="M585" s="270">
        <v>50000</v>
      </c>
      <c r="N585" s="309">
        <v>5</v>
      </c>
      <c r="O585" s="295" t="s">
        <v>152</v>
      </c>
      <c r="P585" s="1991">
        <v>1800</v>
      </c>
      <c r="Q585" s="508"/>
      <c r="R585" s="1780" t="s">
        <v>48</v>
      </c>
      <c r="S585" s="295"/>
      <c r="T585" s="295" t="s">
        <v>1318</v>
      </c>
      <c r="U585" s="295" t="s">
        <v>112</v>
      </c>
      <c r="V585" s="295" t="s">
        <v>116</v>
      </c>
      <c r="W585" s="295" t="s">
        <v>198</v>
      </c>
      <c r="X585" s="295">
        <v>189</v>
      </c>
      <c r="Y585" s="269">
        <v>47</v>
      </c>
      <c r="Z585" s="269"/>
      <c r="AA585" s="269">
        <v>227</v>
      </c>
      <c r="AB585" s="295" t="s">
        <v>113</v>
      </c>
      <c r="AC585" s="309">
        <v>70</v>
      </c>
      <c r="AD585" s="269">
        <v>2096240</v>
      </c>
      <c r="AE585" s="269">
        <v>872016937419500</v>
      </c>
      <c r="AF585" s="269">
        <v>6</v>
      </c>
      <c r="AG585" s="269" t="s">
        <v>113</v>
      </c>
      <c r="AH585" s="2782">
        <v>4</v>
      </c>
    </row>
    <row r="586" spans="3:34">
      <c r="C586" s="2401" t="s">
        <v>2766</v>
      </c>
      <c r="D586" s="557" t="s">
        <v>2193</v>
      </c>
      <c r="E586" s="1463" t="s">
        <v>2769</v>
      </c>
      <c r="F586" s="68">
        <v>929003677232</v>
      </c>
      <c r="G586" s="68">
        <v>8720169374218</v>
      </c>
      <c r="H586" s="547" t="s">
        <v>1320</v>
      </c>
      <c r="I586" s="547"/>
      <c r="J586" s="283">
        <v>19</v>
      </c>
      <c r="K586" s="283">
        <v>4000</v>
      </c>
      <c r="L586" s="282">
        <v>4000</v>
      </c>
      <c r="M586" s="286">
        <v>50000</v>
      </c>
      <c r="N586" s="289">
        <v>5</v>
      </c>
      <c r="O586" s="1952" t="s">
        <v>168</v>
      </c>
      <c r="P586" s="1326">
        <v>1800</v>
      </c>
      <c r="Q586" s="508"/>
      <c r="R586" s="1781" t="s">
        <v>48</v>
      </c>
      <c r="S586" s="283"/>
      <c r="T586" s="283" t="s">
        <v>1318</v>
      </c>
      <c r="U586" s="283" t="s">
        <v>112</v>
      </c>
      <c r="V586" s="283" t="s">
        <v>121</v>
      </c>
      <c r="W586" s="283" t="s">
        <v>198</v>
      </c>
      <c r="X586" s="283">
        <v>210</v>
      </c>
      <c r="Y586" s="282">
        <v>47</v>
      </c>
      <c r="Z586" s="282"/>
      <c r="AA586" s="282">
        <v>227</v>
      </c>
      <c r="AB586" s="283" t="s">
        <v>113</v>
      </c>
      <c r="AC586" s="289">
        <v>70</v>
      </c>
      <c r="AD586" s="282">
        <v>2096243</v>
      </c>
      <c r="AE586" s="282">
        <v>872016937421800</v>
      </c>
      <c r="AF586" s="282">
        <v>6</v>
      </c>
      <c r="AG586" s="282" t="s">
        <v>113</v>
      </c>
      <c r="AH586" s="2781">
        <v>4</v>
      </c>
    </row>
    <row r="587" spans="3:34">
      <c r="C587" s="2401" t="s">
        <v>2766</v>
      </c>
      <c r="D587" s="557" t="s">
        <v>2193</v>
      </c>
      <c r="E587" s="1463" t="s">
        <v>2769</v>
      </c>
      <c r="F587" s="68">
        <v>929003677332</v>
      </c>
      <c r="G587" s="68">
        <v>8720169374232</v>
      </c>
      <c r="H587" s="49" t="s">
        <v>1322</v>
      </c>
      <c r="I587" s="49"/>
      <c r="J587" s="323">
        <v>28.5</v>
      </c>
      <c r="K587" s="283">
        <v>5400</v>
      </c>
      <c r="L587" s="282">
        <v>2700</v>
      </c>
      <c r="M587" s="286">
        <v>50000</v>
      </c>
      <c r="N587" s="289">
        <v>5</v>
      </c>
      <c r="O587" s="283" t="s">
        <v>152</v>
      </c>
      <c r="P587" s="1326">
        <v>2200</v>
      </c>
      <c r="Q587" s="508"/>
      <c r="R587" s="1781" t="s">
        <v>48</v>
      </c>
      <c r="S587" s="283"/>
      <c r="T587" s="283" t="s">
        <v>1323</v>
      </c>
      <c r="U587" s="283" t="s">
        <v>112</v>
      </c>
      <c r="V587" s="283" t="s">
        <v>116</v>
      </c>
      <c r="W587" s="283" t="s">
        <v>198</v>
      </c>
      <c r="X587" s="283">
        <v>189</v>
      </c>
      <c r="Y587" s="282">
        <v>47</v>
      </c>
      <c r="Z587" s="282"/>
      <c r="AA587" s="282">
        <v>227</v>
      </c>
      <c r="AB587" s="283" t="s">
        <v>113</v>
      </c>
      <c r="AC587" s="289">
        <v>70</v>
      </c>
      <c r="AD587" s="282">
        <v>2096241</v>
      </c>
      <c r="AE587" s="282">
        <v>872016937423200</v>
      </c>
      <c r="AF587" s="282">
        <v>6</v>
      </c>
      <c r="AG587" s="282" t="s">
        <v>113</v>
      </c>
      <c r="AH587" s="2781">
        <v>4</v>
      </c>
    </row>
    <row r="588" spans="3:34">
      <c r="C588" s="2401" t="s">
        <v>2766</v>
      </c>
      <c r="D588" s="557" t="s">
        <v>2193</v>
      </c>
      <c r="E588" s="1463" t="s">
        <v>2769</v>
      </c>
      <c r="F588" s="68">
        <v>929003677432</v>
      </c>
      <c r="G588" s="68">
        <v>8720169374256</v>
      </c>
      <c r="H588" s="49" t="s">
        <v>1325</v>
      </c>
      <c r="I588" s="49"/>
      <c r="J588" s="323">
        <v>28.5</v>
      </c>
      <c r="K588" s="283">
        <v>6000</v>
      </c>
      <c r="L588" s="282">
        <v>4000</v>
      </c>
      <c r="M588" s="286">
        <v>50000</v>
      </c>
      <c r="N588" s="289">
        <v>5</v>
      </c>
      <c r="O588" s="1952" t="s">
        <v>168</v>
      </c>
      <c r="P588" s="1326">
        <v>2200</v>
      </c>
      <c r="Q588" s="508"/>
      <c r="R588" s="1781" t="s">
        <v>48</v>
      </c>
      <c r="S588" s="283"/>
      <c r="T588" s="283" t="s">
        <v>1323</v>
      </c>
      <c r="U588" s="283" t="s">
        <v>112</v>
      </c>
      <c r="V588" s="283" t="s">
        <v>121</v>
      </c>
      <c r="W588" s="283" t="s">
        <v>198</v>
      </c>
      <c r="X588" s="283">
        <v>210</v>
      </c>
      <c r="Y588" s="282">
        <v>47</v>
      </c>
      <c r="Z588" s="282"/>
      <c r="AA588" s="282">
        <v>227</v>
      </c>
      <c r="AB588" s="283" t="s">
        <v>113</v>
      </c>
      <c r="AC588" s="289">
        <v>70</v>
      </c>
      <c r="AD588" s="282">
        <v>2096238</v>
      </c>
      <c r="AE588" s="282">
        <v>872016937425600</v>
      </c>
      <c r="AF588" s="282">
        <v>6</v>
      </c>
      <c r="AG588" s="282" t="s">
        <v>113</v>
      </c>
      <c r="AH588" s="2781">
        <v>4</v>
      </c>
    </row>
    <row r="589" spans="3:34">
      <c r="C589" s="2401" t="s">
        <v>2766</v>
      </c>
      <c r="D589" s="557" t="s">
        <v>2193</v>
      </c>
      <c r="E589" s="1463" t="s">
        <v>2769</v>
      </c>
      <c r="F589" s="61">
        <v>929003677502</v>
      </c>
      <c r="G589" s="68">
        <v>8720169240377</v>
      </c>
      <c r="H589" s="61" t="s">
        <v>1327</v>
      </c>
      <c r="I589" s="61"/>
      <c r="J589" s="291">
        <v>40</v>
      </c>
      <c r="K589" s="1156">
        <v>8000</v>
      </c>
      <c r="L589" s="282">
        <v>2700</v>
      </c>
      <c r="M589" s="286">
        <v>50000</v>
      </c>
      <c r="N589" s="289">
        <v>5</v>
      </c>
      <c r="O589" s="283" t="s">
        <v>152</v>
      </c>
      <c r="P589" s="960">
        <v>2860</v>
      </c>
      <c r="Q589" s="14"/>
      <c r="R589" s="1781" t="s">
        <v>48</v>
      </c>
      <c r="S589" s="283"/>
      <c r="T589" s="283" t="s">
        <v>1328</v>
      </c>
      <c r="U589" s="283" t="s">
        <v>136</v>
      </c>
      <c r="V589" s="283" t="s">
        <v>116</v>
      </c>
      <c r="W589" s="283" t="s">
        <v>198</v>
      </c>
      <c r="X589" s="283">
        <v>200</v>
      </c>
      <c r="Y589" s="282">
        <v>53.5</v>
      </c>
      <c r="Z589" s="282"/>
      <c r="AA589" s="282">
        <v>236</v>
      </c>
      <c r="AB589" s="283" t="s">
        <v>113</v>
      </c>
      <c r="AC589" s="289">
        <v>70</v>
      </c>
      <c r="AD589" s="282">
        <v>1593368</v>
      </c>
      <c r="AE589" s="282">
        <v>872016924037700</v>
      </c>
      <c r="AF589" s="282">
        <v>6</v>
      </c>
      <c r="AG589" s="282" t="s">
        <v>113</v>
      </c>
      <c r="AH589" s="2781">
        <v>4</v>
      </c>
    </row>
    <row r="590" spans="3:34">
      <c r="C590" s="2395" t="s">
        <v>2766</v>
      </c>
      <c r="D590" s="834" t="s">
        <v>2193</v>
      </c>
      <c r="E590" s="1483" t="s">
        <v>2769</v>
      </c>
      <c r="F590" s="47">
        <v>929003677602</v>
      </c>
      <c r="G590" s="47">
        <v>8720169240391</v>
      </c>
      <c r="H590" s="250" t="s">
        <v>1329</v>
      </c>
      <c r="I590" s="250"/>
      <c r="J590" s="284">
        <v>42.8</v>
      </c>
      <c r="K590" s="1517">
        <v>9000</v>
      </c>
      <c r="L590" s="273">
        <v>4000</v>
      </c>
      <c r="M590" s="274">
        <v>50000</v>
      </c>
      <c r="N590" s="480">
        <v>5</v>
      </c>
      <c r="O590" s="1953" t="s">
        <v>168</v>
      </c>
      <c r="P590" s="1992">
        <v>2860</v>
      </c>
      <c r="Q590" s="14"/>
      <c r="R590" s="1782" t="s">
        <v>48</v>
      </c>
      <c r="S590" s="284"/>
      <c r="T590" s="284" t="s">
        <v>1328</v>
      </c>
      <c r="U590" s="284" t="s">
        <v>136</v>
      </c>
      <c r="V590" s="284" t="s">
        <v>121</v>
      </c>
      <c r="W590" s="284" t="s">
        <v>198</v>
      </c>
      <c r="X590" s="284">
        <v>210</v>
      </c>
      <c r="Y590" s="273">
        <v>53.5</v>
      </c>
      <c r="Z590" s="273"/>
      <c r="AA590" s="273">
        <v>236</v>
      </c>
      <c r="AB590" s="284" t="s">
        <v>113</v>
      </c>
      <c r="AC590" s="480">
        <v>70</v>
      </c>
      <c r="AD590" s="273">
        <v>1552689</v>
      </c>
      <c r="AE590" s="273">
        <v>872016924039100</v>
      </c>
      <c r="AF590" s="273">
        <v>6</v>
      </c>
      <c r="AG590" s="273" t="s">
        <v>113</v>
      </c>
      <c r="AH590" s="2780">
        <v>4</v>
      </c>
    </row>
    <row r="591" spans="3:34">
      <c r="C591" s="2394" t="s">
        <v>2766</v>
      </c>
      <c r="D591" s="1461" t="s">
        <v>2193</v>
      </c>
      <c r="E591" s="1462" t="s">
        <v>2769</v>
      </c>
      <c r="F591" s="2276">
        <v>929003730802</v>
      </c>
      <c r="G591" s="786">
        <v>8720169267718</v>
      </c>
      <c r="H591" s="218" t="s">
        <v>1331</v>
      </c>
      <c r="I591" s="218"/>
      <c r="J591" s="269">
        <v>17</v>
      </c>
      <c r="K591" s="1079">
        <v>2700</v>
      </c>
      <c r="L591" s="269">
        <v>2700</v>
      </c>
      <c r="M591" s="270">
        <v>25000</v>
      </c>
      <c r="N591" s="295">
        <v>3</v>
      </c>
      <c r="O591" s="1634" t="s">
        <v>125</v>
      </c>
      <c r="P591" s="1052">
        <v>650</v>
      </c>
      <c r="Q591" s="14"/>
      <c r="R591" s="1783" t="s">
        <v>48</v>
      </c>
      <c r="S591" s="1634"/>
      <c r="T591" s="1634" t="s">
        <v>877</v>
      </c>
      <c r="U591" s="1634" t="s">
        <v>112</v>
      </c>
      <c r="V591" s="1634" t="s">
        <v>116</v>
      </c>
      <c r="W591" s="295" t="s">
        <v>198</v>
      </c>
      <c r="X591" s="295">
        <v>158</v>
      </c>
      <c r="Y591" s="269">
        <v>38.5</v>
      </c>
      <c r="Z591" s="269"/>
      <c r="AA591" s="269">
        <v>168</v>
      </c>
      <c r="AB591" s="1634" t="s">
        <v>113</v>
      </c>
      <c r="AC591" s="295">
        <v>70</v>
      </c>
      <c r="AD591" s="269">
        <v>1617386</v>
      </c>
      <c r="AE591" s="1930">
        <v>872016926771800</v>
      </c>
      <c r="AF591" s="269">
        <v>6</v>
      </c>
      <c r="AG591" s="269" t="s">
        <v>113</v>
      </c>
      <c r="AH591" s="2782">
        <v>4</v>
      </c>
    </row>
    <row r="592" spans="3:34">
      <c r="C592" s="2401" t="s">
        <v>2766</v>
      </c>
      <c r="D592" s="557" t="s">
        <v>2193</v>
      </c>
      <c r="E592" s="1463" t="s">
        <v>2769</v>
      </c>
      <c r="F592" s="61">
        <v>929002484802</v>
      </c>
      <c r="G592" s="61">
        <v>8719514316256</v>
      </c>
      <c r="H592" s="63" t="s">
        <v>1332</v>
      </c>
      <c r="I592" s="63"/>
      <c r="J592" s="291">
        <v>17</v>
      </c>
      <c r="K592" s="1075">
        <v>2800</v>
      </c>
      <c r="L592" s="271">
        <v>3000</v>
      </c>
      <c r="M592" s="272">
        <v>25000</v>
      </c>
      <c r="N592" s="289">
        <v>3</v>
      </c>
      <c r="O592" s="291" t="s">
        <v>1333</v>
      </c>
      <c r="P592" s="960">
        <v>650</v>
      </c>
      <c r="Q592" s="14"/>
      <c r="R592" s="1784" t="s">
        <v>48</v>
      </c>
      <c r="S592" s="291"/>
      <c r="T592" s="291" t="s">
        <v>877</v>
      </c>
      <c r="U592" s="291" t="s">
        <v>112</v>
      </c>
      <c r="V592" s="291" t="s">
        <v>147</v>
      </c>
      <c r="W592" s="291" t="s">
        <v>198</v>
      </c>
      <c r="X592" s="291">
        <v>164</v>
      </c>
      <c r="Y592" s="271">
        <v>38.5</v>
      </c>
      <c r="Z592" s="271"/>
      <c r="AA592" s="271">
        <v>168</v>
      </c>
      <c r="AB592" s="291" t="s">
        <v>113</v>
      </c>
      <c r="AC592" s="289">
        <v>70</v>
      </c>
      <c r="AD592" s="271">
        <v>574355</v>
      </c>
      <c r="AE592" s="271">
        <v>871951431625600</v>
      </c>
      <c r="AF592" s="271">
        <v>6</v>
      </c>
      <c r="AG592" s="271" t="s">
        <v>113</v>
      </c>
      <c r="AH592" s="2779">
        <v>4</v>
      </c>
    </row>
    <row r="593" spans="3:34">
      <c r="C593" s="2401" t="s">
        <v>2766</v>
      </c>
      <c r="D593" s="557" t="s">
        <v>2193</v>
      </c>
      <c r="E593" s="1463" t="s">
        <v>2769</v>
      </c>
      <c r="F593" s="61">
        <v>929002484902</v>
      </c>
      <c r="G593" s="61">
        <v>8719514316270</v>
      </c>
      <c r="H593" s="63" t="s">
        <v>1334</v>
      </c>
      <c r="I593" s="63"/>
      <c r="J593" s="291">
        <v>17</v>
      </c>
      <c r="K593" s="1075">
        <v>3000</v>
      </c>
      <c r="L593" s="271">
        <v>4000</v>
      </c>
      <c r="M593" s="272">
        <v>25000</v>
      </c>
      <c r="N593" s="289">
        <v>3</v>
      </c>
      <c r="O593" s="291" t="s">
        <v>1333</v>
      </c>
      <c r="P593" s="960">
        <v>650</v>
      </c>
      <c r="Q593" s="14"/>
      <c r="R593" s="1784" t="s">
        <v>48</v>
      </c>
      <c r="S593" s="291"/>
      <c r="T593" s="291" t="s">
        <v>877</v>
      </c>
      <c r="U593" s="291" t="s">
        <v>112</v>
      </c>
      <c r="V593" s="291" t="s">
        <v>121</v>
      </c>
      <c r="W593" s="291" t="s">
        <v>198</v>
      </c>
      <c r="X593" s="291">
        <v>176</v>
      </c>
      <c r="Y593" s="271">
        <v>38.5</v>
      </c>
      <c r="Z593" s="271"/>
      <c r="AA593" s="271">
        <v>168</v>
      </c>
      <c r="AB593" s="291" t="s">
        <v>113</v>
      </c>
      <c r="AC593" s="289">
        <v>70</v>
      </c>
      <c r="AD593" s="271">
        <v>574356</v>
      </c>
      <c r="AE593" s="271">
        <v>871951431627000</v>
      </c>
      <c r="AF593" s="271">
        <v>6</v>
      </c>
      <c r="AG593" s="271" t="s">
        <v>113</v>
      </c>
      <c r="AH593" s="2779">
        <v>4</v>
      </c>
    </row>
    <row r="594" spans="3:34">
      <c r="C594" s="2401" t="s">
        <v>2766</v>
      </c>
      <c r="D594" s="557" t="s">
        <v>2193</v>
      </c>
      <c r="E594" s="1463" t="s">
        <v>2769</v>
      </c>
      <c r="F594" s="2277">
        <v>929004341202</v>
      </c>
      <c r="G594" s="113">
        <v>8721103129345</v>
      </c>
      <c r="H594" s="229" t="s">
        <v>1335</v>
      </c>
      <c r="I594" s="229"/>
      <c r="J594" s="291">
        <v>26</v>
      </c>
      <c r="K594" s="1075">
        <v>4000</v>
      </c>
      <c r="L594" s="271">
        <v>2700</v>
      </c>
      <c r="M594" s="272">
        <v>25000</v>
      </c>
      <c r="N594" s="289">
        <v>3</v>
      </c>
      <c r="O594" s="308" t="s">
        <v>125</v>
      </c>
      <c r="P594" s="960">
        <v>870</v>
      </c>
      <c r="Q594" s="508" t="s">
        <v>2323</v>
      </c>
      <c r="R594" s="1785" t="s">
        <v>48</v>
      </c>
      <c r="S594" s="308"/>
      <c r="T594" s="308" t="s">
        <v>875</v>
      </c>
      <c r="U594" s="308" t="s">
        <v>112</v>
      </c>
      <c r="V594" s="308" t="s">
        <v>116</v>
      </c>
      <c r="W594" s="291" t="s">
        <v>198</v>
      </c>
      <c r="X594" s="291">
        <v>153</v>
      </c>
      <c r="Y594" s="271">
        <v>38.5</v>
      </c>
      <c r="Z594" s="271"/>
      <c r="AA594" s="271">
        <v>188</v>
      </c>
      <c r="AB594" s="308" t="s">
        <v>113</v>
      </c>
      <c r="AC594" s="289">
        <v>70</v>
      </c>
      <c r="AD594" s="291">
        <v>2457096</v>
      </c>
      <c r="AE594" s="1916">
        <v>872110312934500</v>
      </c>
      <c r="AF594" s="271">
        <v>6</v>
      </c>
      <c r="AG594" s="271" t="s">
        <v>113</v>
      </c>
      <c r="AH594" s="2779">
        <v>4</v>
      </c>
    </row>
    <row r="595" spans="3:34">
      <c r="C595" s="2401" t="s">
        <v>2766</v>
      </c>
      <c r="D595" s="557" t="s">
        <v>2193</v>
      </c>
      <c r="E595" s="1463" t="s">
        <v>2769</v>
      </c>
      <c r="F595" s="61">
        <v>929004341302</v>
      </c>
      <c r="G595" s="61">
        <v>8721103129369</v>
      </c>
      <c r="H595" s="63" t="s">
        <v>1336</v>
      </c>
      <c r="I595" s="63"/>
      <c r="J595" s="291">
        <v>26</v>
      </c>
      <c r="K595" s="1075">
        <v>4200</v>
      </c>
      <c r="L595" s="271">
        <v>3000</v>
      </c>
      <c r="M595" s="272">
        <v>25000</v>
      </c>
      <c r="N595" s="289">
        <v>3</v>
      </c>
      <c r="O595" s="291" t="s">
        <v>1333</v>
      </c>
      <c r="P595" s="960">
        <v>870</v>
      </c>
      <c r="Q595" s="508" t="s">
        <v>2323</v>
      </c>
      <c r="R595" s="1785" t="s">
        <v>48</v>
      </c>
      <c r="S595" s="291"/>
      <c r="T595" s="308" t="s">
        <v>875</v>
      </c>
      <c r="U595" s="291" t="s">
        <v>112</v>
      </c>
      <c r="V595" s="291" t="s">
        <v>147</v>
      </c>
      <c r="W595" s="291" t="s">
        <v>198</v>
      </c>
      <c r="X595" s="291">
        <v>161</v>
      </c>
      <c r="Y595" s="271">
        <v>38.5</v>
      </c>
      <c r="Z595" s="271"/>
      <c r="AA595" s="271">
        <v>188</v>
      </c>
      <c r="AB595" s="291" t="s">
        <v>113</v>
      </c>
      <c r="AC595" s="289">
        <v>70</v>
      </c>
      <c r="AD595" s="291">
        <v>2457099</v>
      </c>
      <c r="AE595" s="271">
        <v>872110312936900</v>
      </c>
      <c r="AF595" s="271">
        <v>6</v>
      </c>
      <c r="AG595" s="271" t="s">
        <v>113</v>
      </c>
      <c r="AH595" s="2779">
        <v>4</v>
      </c>
    </row>
    <row r="596" spans="3:34">
      <c r="C596" s="2401" t="s">
        <v>2766</v>
      </c>
      <c r="D596" s="557" t="s">
        <v>2193</v>
      </c>
      <c r="E596" s="1463" t="s">
        <v>2769</v>
      </c>
      <c r="F596" s="61">
        <v>929004341402</v>
      </c>
      <c r="G596" s="61">
        <v>8721103129383</v>
      </c>
      <c r="H596" s="63" t="s">
        <v>1337</v>
      </c>
      <c r="I596" s="63"/>
      <c r="J596" s="291">
        <v>26</v>
      </c>
      <c r="K596" s="1075">
        <v>4500</v>
      </c>
      <c r="L596" s="271">
        <v>4000</v>
      </c>
      <c r="M596" s="272">
        <v>25000</v>
      </c>
      <c r="N596" s="289">
        <v>3</v>
      </c>
      <c r="O596" s="291" t="s">
        <v>1333</v>
      </c>
      <c r="P596" s="960">
        <v>870</v>
      </c>
      <c r="Q596" s="508" t="s">
        <v>2323</v>
      </c>
      <c r="R596" s="1785" t="s">
        <v>48</v>
      </c>
      <c r="S596" s="291"/>
      <c r="T596" s="308" t="s">
        <v>875</v>
      </c>
      <c r="U596" s="291" t="s">
        <v>112</v>
      </c>
      <c r="V596" s="291" t="s">
        <v>121</v>
      </c>
      <c r="W596" s="291" t="s">
        <v>198</v>
      </c>
      <c r="X596" s="291">
        <v>173</v>
      </c>
      <c r="Y596" s="271">
        <v>38.5</v>
      </c>
      <c r="Z596" s="271"/>
      <c r="AA596" s="271">
        <v>188</v>
      </c>
      <c r="AB596" s="291" t="s">
        <v>113</v>
      </c>
      <c r="AC596" s="289">
        <v>70</v>
      </c>
      <c r="AD596" s="291">
        <v>2457100</v>
      </c>
      <c r="AE596" s="271">
        <v>872110312938300</v>
      </c>
      <c r="AF596" s="271">
        <v>6</v>
      </c>
      <c r="AG596" s="271" t="s">
        <v>113</v>
      </c>
      <c r="AH596" s="2779">
        <v>4</v>
      </c>
    </row>
    <row r="597" spans="3:34">
      <c r="C597" s="2401" t="s">
        <v>2766</v>
      </c>
      <c r="D597" s="557" t="s">
        <v>2193</v>
      </c>
      <c r="E597" s="1463" t="s">
        <v>2769</v>
      </c>
      <c r="F597" s="2277">
        <v>929003731002</v>
      </c>
      <c r="G597" s="113">
        <v>8720169267756</v>
      </c>
      <c r="H597" s="229" t="s">
        <v>1338</v>
      </c>
      <c r="I597" s="229"/>
      <c r="J597" s="291">
        <v>40</v>
      </c>
      <c r="K597" s="1075">
        <v>6500</v>
      </c>
      <c r="L597" s="271">
        <v>2700</v>
      </c>
      <c r="M597" s="272">
        <v>25000</v>
      </c>
      <c r="N597" s="289">
        <v>3</v>
      </c>
      <c r="O597" s="308" t="s">
        <v>1333</v>
      </c>
      <c r="P597" s="960">
        <v>1250</v>
      </c>
      <c r="Q597" s="14"/>
      <c r="R597" s="1785" t="s">
        <v>48</v>
      </c>
      <c r="S597" s="308"/>
      <c r="T597" s="308" t="s">
        <v>192</v>
      </c>
      <c r="U597" s="308" t="s">
        <v>136</v>
      </c>
      <c r="V597" s="308" t="s">
        <v>116</v>
      </c>
      <c r="W597" s="291" t="s">
        <v>198</v>
      </c>
      <c r="X597" s="291">
        <v>162</v>
      </c>
      <c r="Y597" s="271">
        <v>47</v>
      </c>
      <c r="Z597" s="271"/>
      <c r="AA597" s="271">
        <v>229</v>
      </c>
      <c r="AB597" s="308" t="s">
        <v>113</v>
      </c>
      <c r="AC597" s="289">
        <v>70</v>
      </c>
      <c r="AD597" s="271">
        <v>1617389</v>
      </c>
      <c r="AE597" s="1916">
        <v>872016926775600</v>
      </c>
      <c r="AF597" s="271">
        <v>6</v>
      </c>
      <c r="AG597" s="271" t="s">
        <v>113</v>
      </c>
      <c r="AH597" s="2779">
        <v>4</v>
      </c>
    </row>
    <row r="598" spans="3:34">
      <c r="C598" s="2401" t="s">
        <v>2766</v>
      </c>
      <c r="D598" s="557" t="s">
        <v>2193</v>
      </c>
      <c r="E598" s="1463" t="s">
        <v>2769</v>
      </c>
      <c r="F598" s="61">
        <v>929002485202</v>
      </c>
      <c r="G598" s="61">
        <v>8719514316331</v>
      </c>
      <c r="H598" s="63" t="s">
        <v>1339</v>
      </c>
      <c r="I598" s="63"/>
      <c r="J598" s="291">
        <v>40</v>
      </c>
      <c r="K598" s="1075">
        <v>7200</v>
      </c>
      <c r="L598" s="271">
        <v>3000</v>
      </c>
      <c r="M598" s="272">
        <v>25000</v>
      </c>
      <c r="N598" s="289">
        <v>3</v>
      </c>
      <c r="O598" s="291" t="s">
        <v>1333</v>
      </c>
      <c r="P598" s="960">
        <v>1250</v>
      </c>
      <c r="Q598" s="14"/>
      <c r="R598" s="1784" t="s">
        <v>48</v>
      </c>
      <c r="S598" s="291"/>
      <c r="T598" s="291" t="s">
        <v>192</v>
      </c>
      <c r="U598" s="291" t="s">
        <v>136</v>
      </c>
      <c r="V598" s="291" t="s">
        <v>147</v>
      </c>
      <c r="W598" s="291" t="s">
        <v>198</v>
      </c>
      <c r="X598" s="291">
        <v>180</v>
      </c>
      <c r="Y598" s="271">
        <v>46</v>
      </c>
      <c r="Z598" s="271"/>
      <c r="AA598" s="271">
        <v>225</v>
      </c>
      <c r="AB598" s="291" t="s">
        <v>113</v>
      </c>
      <c r="AC598" s="289">
        <v>70</v>
      </c>
      <c r="AD598" s="271">
        <v>574359</v>
      </c>
      <c r="AE598" s="271">
        <v>871951431633100</v>
      </c>
      <c r="AF598" s="271">
        <v>6</v>
      </c>
      <c r="AG598" s="271" t="s">
        <v>113</v>
      </c>
      <c r="AH598" s="2779">
        <v>4</v>
      </c>
    </row>
    <row r="599" spans="3:34">
      <c r="C599" s="2401" t="s">
        <v>2766</v>
      </c>
      <c r="D599" s="557" t="s">
        <v>2193</v>
      </c>
      <c r="E599" s="1463" t="s">
        <v>2769</v>
      </c>
      <c r="F599" s="61">
        <v>929002485302</v>
      </c>
      <c r="G599" s="61">
        <v>8719514316355</v>
      </c>
      <c r="H599" s="63" t="s">
        <v>1340</v>
      </c>
      <c r="I599" s="63"/>
      <c r="J599" s="291">
        <v>40</v>
      </c>
      <c r="K599" s="1075">
        <v>7500</v>
      </c>
      <c r="L599" s="271">
        <v>4000</v>
      </c>
      <c r="M599" s="272">
        <v>25000</v>
      </c>
      <c r="N599" s="289">
        <v>3</v>
      </c>
      <c r="O599" s="291" t="s">
        <v>152</v>
      </c>
      <c r="P599" s="960">
        <v>1250</v>
      </c>
      <c r="Q599" s="14"/>
      <c r="R599" s="1784" t="s">
        <v>48</v>
      </c>
      <c r="S599" s="291"/>
      <c r="T599" s="291" t="s">
        <v>192</v>
      </c>
      <c r="U599" s="291" t="s">
        <v>136</v>
      </c>
      <c r="V599" s="291" t="s">
        <v>121</v>
      </c>
      <c r="W599" s="291" t="s">
        <v>198</v>
      </c>
      <c r="X599" s="291">
        <v>187</v>
      </c>
      <c r="Y599" s="271">
        <v>46</v>
      </c>
      <c r="Z599" s="271"/>
      <c r="AA599" s="271">
        <v>225</v>
      </c>
      <c r="AB599" s="291" t="s">
        <v>113</v>
      </c>
      <c r="AC599" s="289">
        <v>70</v>
      </c>
      <c r="AD599" s="271">
        <v>574360</v>
      </c>
      <c r="AE599" s="271">
        <v>871951431635500</v>
      </c>
      <c r="AF599" s="271">
        <v>6</v>
      </c>
      <c r="AG599" s="271" t="s">
        <v>113</v>
      </c>
      <c r="AH599" s="2779">
        <v>4</v>
      </c>
    </row>
    <row r="600" spans="3:34">
      <c r="C600" s="2401" t="s">
        <v>2766</v>
      </c>
      <c r="D600" s="557" t="s">
        <v>2193</v>
      </c>
      <c r="E600" s="1463" t="s">
        <v>2769</v>
      </c>
      <c r="F600" s="2277">
        <v>929003775602</v>
      </c>
      <c r="G600" s="113">
        <v>8720169297432</v>
      </c>
      <c r="H600" s="229" t="s">
        <v>1341</v>
      </c>
      <c r="I600" s="229"/>
      <c r="J600" s="291">
        <v>45</v>
      </c>
      <c r="K600" s="1075">
        <v>8800</v>
      </c>
      <c r="L600" s="271">
        <v>2700</v>
      </c>
      <c r="M600" s="272">
        <v>25000</v>
      </c>
      <c r="N600" s="289">
        <v>3</v>
      </c>
      <c r="O600" s="308" t="s">
        <v>152</v>
      </c>
      <c r="P600" s="958">
        <v>1900</v>
      </c>
      <c r="Q600" s="911"/>
      <c r="R600" s="1785" t="s">
        <v>48</v>
      </c>
      <c r="S600" s="308"/>
      <c r="T600" s="308" t="s">
        <v>3019</v>
      </c>
      <c r="U600" s="308" t="s">
        <v>136</v>
      </c>
      <c r="V600" s="308" t="s">
        <v>116</v>
      </c>
      <c r="W600" s="291" t="s">
        <v>198</v>
      </c>
      <c r="X600" s="291">
        <v>195</v>
      </c>
      <c r="Y600" s="271">
        <v>53.5</v>
      </c>
      <c r="Z600" s="271"/>
      <c r="AA600" s="271">
        <v>232</v>
      </c>
      <c r="AB600" s="308" t="s">
        <v>113</v>
      </c>
      <c r="AC600" s="289">
        <v>70</v>
      </c>
      <c r="AD600" s="271">
        <v>1825282</v>
      </c>
      <c r="AE600" s="1916">
        <v>872016929743200</v>
      </c>
      <c r="AF600" s="271">
        <v>6</v>
      </c>
      <c r="AG600" s="271" t="s">
        <v>113</v>
      </c>
      <c r="AH600" s="2779">
        <v>4</v>
      </c>
    </row>
    <row r="601" spans="3:34">
      <c r="C601" s="2401" t="s">
        <v>2766</v>
      </c>
      <c r="D601" s="557" t="s">
        <v>2193</v>
      </c>
      <c r="E601" s="1463" t="s">
        <v>2769</v>
      </c>
      <c r="F601" s="61">
        <v>929003778802</v>
      </c>
      <c r="G601" s="61">
        <v>8720169297470</v>
      </c>
      <c r="H601" s="63" t="s">
        <v>1343</v>
      </c>
      <c r="I601" s="63"/>
      <c r="J601" s="291">
        <v>45</v>
      </c>
      <c r="K601" s="1075">
        <v>8800</v>
      </c>
      <c r="L601" s="271">
        <v>3000</v>
      </c>
      <c r="M601" s="272">
        <v>25000</v>
      </c>
      <c r="N601" s="289">
        <v>3</v>
      </c>
      <c r="O601" s="291" t="s">
        <v>152</v>
      </c>
      <c r="P601" s="960">
        <v>1900</v>
      </c>
      <c r="Q601" s="14"/>
      <c r="R601" s="1784" t="s">
        <v>48</v>
      </c>
      <c r="S601" s="291"/>
      <c r="T601" s="291" t="s">
        <v>3019</v>
      </c>
      <c r="U601" s="291" t="s">
        <v>136</v>
      </c>
      <c r="V601" s="291" t="s">
        <v>147</v>
      </c>
      <c r="W601" s="291" t="s">
        <v>198</v>
      </c>
      <c r="X601" s="291">
        <v>195</v>
      </c>
      <c r="Y601" s="271">
        <v>53.5</v>
      </c>
      <c r="Z601" s="271"/>
      <c r="AA601" s="271">
        <v>232</v>
      </c>
      <c r="AB601" s="291" t="s">
        <v>113</v>
      </c>
      <c r="AC601" s="289">
        <v>70</v>
      </c>
      <c r="AD601" s="271">
        <v>1825284</v>
      </c>
      <c r="AE601" s="271">
        <v>872016929747000</v>
      </c>
      <c r="AF601" s="271">
        <v>6</v>
      </c>
      <c r="AG601" s="271" t="s">
        <v>113</v>
      </c>
      <c r="AH601" s="2779">
        <v>4</v>
      </c>
    </row>
    <row r="602" spans="3:34">
      <c r="C602" s="2395" t="s">
        <v>2766</v>
      </c>
      <c r="D602" s="834" t="s">
        <v>2193</v>
      </c>
      <c r="E602" s="1483" t="s">
        <v>2769</v>
      </c>
      <c r="F602" s="2278">
        <v>929003775702</v>
      </c>
      <c r="G602" s="498">
        <v>8720169297456</v>
      </c>
      <c r="H602" s="230" t="s">
        <v>1342</v>
      </c>
      <c r="I602" s="230"/>
      <c r="J602" s="284">
        <v>49</v>
      </c>
      <c r="K602" s="1077">
        <v>10000</v>
      </c>
      <c r="L602" s="273">
        <v>4000</v>
      </c>
      <c r="M602" s="274">
        <v>25000</v>
      </c>
      <c r="N602" s="480">
        <v>3</v>
      </c>
      <c r="O602" s="1670" t="s">
        <v>152</v>
      </c>
      <c r="P602" s="1994">
        <v>1900</v>
      </c>
      <c r="Q602" s="911"/>
      <c r="R602" s="1791" t="s">
        <v>48</v>
      </c>
      <c r="S602" s="1670"/>
      <c r="T602" s="1670" t="s">
        <v>3019</v>
      </c>
      <c r="U602" s="1670" t="s">
        <v>136</v>
      </c>
      <c r="V602" s="1670" t="s">
        <v>121</v>
      </c>
      <c r="W602" s="284" t="s">
        <v>198</v>
      </c>
      <c r="X602" s="284">
        <v>204</v>
      </c>
      <c r="Y602" s="273">
        <v>53.5</v>
      </c>
      <c r="Z602" s="273"/>
      <c r="AA602" s="273">
        <v>232</v>
      </c>
      <c r="AB602" s="1670" t="s">
        <v>113</v>
      </c>
      <c r="AC602" s="480">
        <v>70</v>
      </c>
      <c r="AD602" s="273">
        <v>1825283</v>
      </c>
      <c r="AE602" s="1917">
        <v>872016929745600</v>
      </c>
      <c r="AF602" s="273">
        <v>6</v>
      </c>
      <c r="AG602" s="273" t="s">
        <v>113</v>
      </c>
      <c r="AH602" s="2780">
        <v>4</v>
      </c>
    </row>
    <row r="603" spans="3:34">
      <c r="C603" s="2394" t="s">
        <v>2766</v>
      </c>
      <c r="D603" s="1461" t="s">
        <v>2193</v>
      </c>
      <c r="E603" s="1462" t="s">
        <v>2769</v>
      </c>
      <c r="F603" s="92">
        <v>929003530702</v>
      </c>
      <c r="G603" s="92">
        <v>8719514451933</v>
      </c>
      <c r="H603" s="1518" t="s">
        <v>1382</v>
      </c>
      <c r="I603" s="1518"/>
      <c r="J603" s="326">
        <v>19</v>
      </c>
      <c r="K603" s="270">
        <v>2850</v>
      </c>
      <c r="L603" s="269">
        <v>3000</v>
      </c>
      <c r="M603" s="1524">
        <v>50000</v>
      </c>
      <c r="N603" s="309">
        <v>5</v>
      </c>
      <c r="O603" s="295" t="s">
        <v>125</v>
      </c>
      <c r="P603" s="1993">
        <v>1150</v>
      </c>
      <c r="Q603" s="14"/>
      <c r="R603" s="1780" t="s">
        <v>48</v>
      </c>
      <c r="S603" s="295"/>
      <c r="T603" s="295" t="s">
        <v>1383</v>
      </c>
      <c r="U603" s="295" t="s">
        <v>112</v>
      </c>
      <c r="V603" s="295" t="s">
        <v>147</v>
      </c>
      <c r="W603" s="295" t="s">
        <v>198</v>
      </c>
      <c r="X603" s="295">
        <v>150</v>
      </c>
      <c r="Y603" s="269">
        <v>71</v>
      </c>
      <c r="Z603" s="269"/>
      <c r="AA603" s="269">
        <v>186</v>
      </c>
      <c r="AB603" s="295" t="s">
        <v>113</v>
      </c>
      <c r="AC603" s="309">
        <v>80</v>
      </c>
      <c r="AD603" s="269">
        <v>1363715</v>
      </c>
      <c r="AE603" s="328">
        <v>871951445193300</v>
      </c>
      <c r="AF603" s="269">
        <v>6</v>
      </c>
      <c r="AG603" s="269" t="s">
        <v>113</v>
      </c>
      <c r="AH603" s="2782">
        <v>4</v>
      </c>
    </row>
    <row r="604" spans="3:34">
      <c r="C604" s="2401" t="s">
        <v>2766</v>
      </c>
      <c r="D604" s="557" t="s">
        <v>2193</v>
      </c>
      <c r="E604" s="1463" t="s">
        <v>2769</v>
      </c>
      <c r="F604" s="90">
        <v>929003530802</v>
      </c>
      <c r="G604" s="68">
        <v>8719514451957</v>
      </c>
      <c r="H604" s="49" t="s">
        <v>1384</v>
      </c>
      <c r="I604" s="49"/>
      <c r="J604" s="323">
        <v>19</v>
      </c>
      <c r="K604" s="1090">
        <v>3100</v>
      </c>
      <c r="L604" s="282">
        <v>4000</v>
      </c>
      <c r="M604" s="321">
        <v>50000</v>
      </c>
      <c r="N604" s="289">
        <v>5</v>
      </c>
      <c r="O604" s="283" t="s">
        <v>1333</v>
      </c>
      <c r="P604" s="958">
        <v>1150</v>
      </c>
      <c r="Q604" s="14"/>
      <c r="R604" s="1781" t="s">
        <v>48</v>
      </c>
      <c r="S604" s="283"/>
      <c r="T604" s="283" t="s">
        <v>1383</v>
      </c>
      <c r="U604" s="283" t="s">
        <v>112</v>
      </c>
      <c r="V604" s="283" t="s">
        <v>121</v>
      </c>
      <c r="W604" s="283" t="s">
        <v>198</v>
      </c>
      <c r="X604" s="283">
        <v>163</v>
      </c>
      <c r="Y604" s="282">
        <v>71</v>
      </c>
      <c r="Z604" s="282"/>
      <c r="AA604" s="282">
        <v>186</v>
      </c>
      <c r="AB604" s="283" t="s">
        <v>113</v>
      </c>
      <c r="AC604" s="289">
        <v>80</v>
      </c>
      <c r="AD604" s="282">
        <v>1363719</v>
      </c>
      <c r="AE604" s="282">
        <v>871951445195700</v>
      </c>
      <c r="AF604" s="282">
        <v>6</v>
      </c>
      <c r="AG604" s="282" t="s">
        <v>113</v>
      </c>
      <c r="AH604" s="2781">
        <v>4</v>
      </c>
    </row>
    <row r="605" spans="3:34">
      <c r="C605" s="2401" t="s">
        <v>2766</v>
      </c>
      <c r="D605" s="557" t="s">
        <v>2193</v>
      </c>
      <c r="E605" s="1463" t="s">
        <v>2769</v>
      </c>
      <c r="F605" s="90">
        <v>929003530902</v>
      </c>
      <c r="G605" s="68">
        <v>8719514451971</v>
      </c>
      <c r="H605" s="49" t="s">
        <v>1385</v>
      </c>
      <c r="I605" s="49"/>
      <c r="J605" s="324">
        <v>24</v>
      </c>
      <c r="K605" s="272">
        <v>3850</v>
      </c>
      <c r="L605" s="271">
        <v>3000</v>
      </c>
      <c r="M605" s="321">
        <v>50000</v>
      </c>
      <c r="N605" s="289">
        <v>5</v>
      </c>
      <c r="O605" s="291" t="s">
        <v>1333</v>
      </c>
      <c r="P605" s="958">
        <v>1520</v>
      </c>
      <c r="Q605" s="14"/>
      <c r="R605" s="1784" t="s">
        <v>48</v>
      </c>
      <c r="S605" s="291"/>
      <c r="T605" s="291" t="s">
        <v>1386</v>
      </c>
      <c r="U605" s="291" t="s">
        <v>112</v>
      </c>
      <c r="V605" s="291" t="s">
        <v>147</v>
      </c>
      <c r="W605" s="291" t="s">
        <v>198</v>
      </c>
      <c r="X605" s="291">
        <v>160</v>
      </c>
      <c r="Y605" s="271">
        <v>91</v>
      </c>
      <c r="Z605" s="271"/>
      <c r="AA605" s="271">
        <v>249</v>
      </c>
      <c r="AB605" s="291" t="s">
        <v>113</v>
      </c>
      <c r="AC605" s="289">
        <v>80</v>
      </c>
      <c r="AD605" s="271">
        <v>1363717</v>
      </c>
      <c r="AE605" s="282">
        <v>871951445197100</v>
      </c>
      <c r="AF605" s="271">
        <v>6</v>
      </c>
      <c r="AG605" s="271" t="s">
        <v>113</v>
      </c>
      <c r="AH605" s="2779">
        <v>4</v>
      </c>
    </row>
    <row r="606" spans="3:34">
      <c r="C606" s="2401" t="s">
        <v>2766</v>
      </c>
      <c r="D606" s="557" t="s">
        <v>2193</v>
      </c>
      <c r="E606" s="1463" t="s">
        <v>2769</v>
      </c>
      <c r="F606" s="91">
        <v>929003531002</v>
      </c>
      <c r="G606" s="91">
        <v>8719514451995</v>
      </c>
      <c r="H606" s="157" t="s">
        <v>1387</v>
      </c>
      <c r="I606" s="164"/>
      <c r="J606" s="323">
        <v>24</v>
      </c>
      <c r="K606" s="1090">
        <v>4000</v>
      </c>
      <c r="L606" s="282">
        <v>4000</v>
      </c>
      <c r="M606" s="321">
        <v>50000</v>
      </c>
      <c r="N606" s="289">
        <v>5</v>
      </c>
      <c r="O606" s="283" t="s">
        <v>1333</v>
      </c>
      <c r="P606" s="958">
        <v>1520</v>
      </c>
      <c r="Q606" s="14"/>
      <c r="R606" s="1781" t="s">
        <v>48</v>
      </c>
      <c r="S606" s="283"/>
      <c r="T606" s="283" t="s">
        <v>1388</v>
      </c>
      <c r="U606" s="283" t="s">
        <v>112</v>
      </c>
      <c r="V606" s="283" t="s">
        <v>121</v>
      </c>
      <c r="W606" s="283" t="s">
        <v>198</v>
      </c>
      <c r="X606" s="283">
        <v>166</v>
      </c>
      <c r="Y606" s="282">
        <v>91</v>
      </c>
      <c r="Z606" s="282"/>
      <c r="AA606" s="282">
        <v>249</v>
      </c>
      <c r="AB606" s="283" t="s">
        <v>113</v>
      </c>
      <c r="AC606" s="289">
        <v>80</v>
      </c>
      <c r="AD606" s="282">
        <v>1363718</v>
      </c>
      <c r="AE606" s="320">
        <v>871951445199500</v>
      </c>
      <c r="AF606" s="282">
        <v>6</v>
      </c>
      <c r="AG606" s="282" t="s">
        <v>113</v>
      </c>
      <c r="AH606" s="2781">
        <v>4</v>
      </c>
    </row>
    <row r="607" spans="3:34">
      <c r="C607" s="2401" t="s">
        <v>2766</v>
      </c>
      <c r="D607" s="557" t="s">
        <v>2193</v>
      </c>
      <c r="E607" s="1463" t="s">
        <v>2769</v>
      </c>
      <c r="F607" s="90">
        <v>929003531102</v>
      </c>
      <c r="G607" s="68">
        <v>8719514452015</v>
      </c>
      <c r="H607" s="49" t="s">
        <v>1389</v>
      </c>
      <c r="I607" s="49"/>
      <c r="J607" s="291">
        <v>33.5</v>
      </c>
      <c r="K607" s="272">
        <v>5600</v>
      </c>
      <c r="L607" s="271">
        <v>3000</v>
      </c>
      <c r="M607" s="321">
        <v>50000</v>
      </c>
      <c r="N607" s="289">
        <v>5</v>
      </c>
      <c r="O607" s="291" t="s">
        <v>1333</v>
      </c>
      <c r="P607" s="958">
        <v>1985</v>
      </c>
      <c r="Q607" s="14"/>
      <c r="R607" s="1784" t="s">
        <v>48</v>
      </c>
      <c r="S607" s="291"/>
      <c r="T607" s="291" t="s">
        <v>1390</v>
      </c>
      <c r="U607" s="291" t="s">
        <v>112</v>
      </c>
      <c r="V607" s="291" t="s">
        <v>147</v>
      </c>
      <c r="W607" s="291" t="s">
        <v>198</v>
      </c>
      <c r="X607" s="291">
        <v>167</v>
      </c>
      <c r="Y607" s="271">
        <v>91</v>
      </c>
      <c r="Z607" s="271"/>
      <c r="AA607" s="271">
        <v>249</v>
      </c>
      <c r="AB607" s="291" t="s">
        <v>113</v>
      </c>
      <c r="AC607" s="289">
        <v>80</v>
      </c>
      <c r="AD607" s="271">
        <v>1363713</v>
      </c>
      <c r="AE607" s="282">
        <v>871951445201500</v>
      </c>
      <c r="AF607" s="271">
        <v>6</v>
      </c>
      <c r="AG607" s="271" t="s">
        <v>113</v>
      </c>
      <c r="AH607" s="2779">
        <v>4</v>
      </c>
    </row>
    <row r="608" spans="3:34">
      <c r="C608" s="2401" t="s">
        <v>2766</v>
      </c>
      <c r="D608" s="557" t="s">
        <v>2193</v>
      </c>
      <c r="E608" s="1463" t="s">
        <v>2769</v>
      </c>
      <c r="F608" s="91">
        <v>929003531202</v>
      </c>
      <c r="G608" s="91">
        <v>8719514452039</v>
      </c>
      <c r="H608" s="157" t="s">
        <v>1391</v>
      </c>
      <c r="I608" s="157"/>
      <c r="J608" s="291">
        <v>33.5</v>
      </c>
      <c r="K608" s="1090">
        <v>6000</v>
      </c>
      <c r="L608" s="282">
        <v>4000</v>
      </c>
      <c r="M608" s="321">
        <v>50000</v>
      </c>
      <c r="N608" s="289">
        <v>5</v>
      </c>
      <c r="O608" s="283" t="s">
        <v>1333</v>
      </c>
      <c r="P608" s="958">
        <v>1985</v>
      </c>
      <c r="Q608" s="14"/>
      <c r="R608" s="1781" t="s">
        <v>48</v>
      </c>
      <c r="S608" s="283"/>
      <c r="T608" s="283" t="s">
        <v>1390</v>
      </c>
      <c r="U608" s="283" t="s">
        <v>112</v>
      </c>
      <c r="V608" s="283" t="s">
        <v>121</v>
      </c>
      <c r="W608" s="283" t="s">
        <v>198</v>
      </c>
      <c r="X608" s="283">
        <v>179</v>
      </c>
      <c r="Y608" s="282">
        <v>91</v>
      </c>
      <c r="Z608" s="282"/>
      <c r="AA608" s="282">
        <v>249</v>
      </c>
      <c r="AB608" s="283" t="s">
        <v>113</v>
      </c>
      <c r="AC608" s="289">
        <v>80</v>
      </c>
      <c r="AD608" s="282">
        <v>1363716</v>
      </c>
      <c r="AE608" s="320">
        <v>871951445203900</v>
      </c>
      <c r="AF608" s="282">
        <v>6</v>
      </c>
      <c r="AG608" s="282" t="s">
        <v>113</v>
      </c>
      <c r="AH608" s="2781">
        <v>4</v>
      </c>
    </row>
    <row r="609" spans="3:34">
      <c r="C609" s="2401" t="s">
        <v>2766</v>
      </c>
      <c r="D609" s="557" t="s">
        <v>2193</v>
      </c>
      <c r="E609" s="1463" t="s">
        <v>2769</v>
      </c>
      <c r="F609" s="91">
        <v>929003531302</v>
      </c>
      <c r="G609" s="91">
        <v>8719514452053</v>
      </c>
      <c r="H609" s="157" t="s">
        <v>1392</v>
      </c>
      <c r="I609" s="157"/>
      <c r="J609" s="291">
        <v>33.5</v>
      </c>
      <c r="K609" s="1090">
        <v>5600</v>
      </c>
      <c r="L609" s="271">
        <v>3000</v>
      </c>
      <c r="M609" s="321">
        <v>50000</v>
      </c>
      <c r="N609" s="289">
        <v>5</v>
      </c>
      <c r="O609" s="291" t="s">
        <v>1333</v>
      </c>
      <c r="P609" s="958">
        <v>1985</v>
      </c>
      <c r="Q609" s="14"/>
      <c r="R609" s="1784" t="s">
        <v>48</v>
      </c>
      <c r="S609" s="291"/>
      <c r="T609" s="291" t="s">
        <v>1390</v>
      </c>
      <c r="U609" s="291" t="s">
        <v>136</v>
      </c>
      <c r="V609" s="291" t="s">
        <v>147</v>
      </c>
      <c r="W609" s="291" t="s">
        <v>198</v>
      </c>
      <c r="X609" s="291">
        <v>167</v>
      </c>
      <c r="Y609" s="271">
        <v>91</v>
      </c>
      <c r="Z609" s="271"/>
      <c r="AA609" s="271">
        <v>238</v>
      </c>
      <c r="AB609" s="291" t="s">
        <v>113</v>
      </c>
      <c r="AC609" s="289">
        <v>80</v>
      </c>
      <c r="AD609" s="271">
        <v>1363714</v>
      </c>
      <c r="AE609" s="320">
        <v>871951445205300</v>
      </c>
      <c r="AF609" s="271">
        <v>6</v>
      </c>
      <c r="AG609" s="271" t="s">
        <v>113</v>
      </c>
      <c r="AH609" s="2779">
        <v>4</v>
      </c>
    </row>
    <row r="610" spans="3:34">
      <c r="C610" s="2395" t="s">
        <v>2766</v>
      </c>
      <c r="D610" s="834" t="s">
        <v>2193</v>
      </c>
      <c r="E610" s="1483" t="s">
        <v>2769</v>
      </c>
      <c r="F610" s="2279">
        <v>929003531402</v>
      </c>
      <c r="G610" s="43">
        <v>8719514452077</v>
      </c>
      <c r="H610" s="707" t="s">
        <v>1393</v>
      </c>
      <c r="I610" s="707"/>
      <c r="J610" s="284">
        <v>33.5</v>
      </c>
      <c r="K610" s="274">
        <v>6000</v>
      </c>
      <c r="L610" s="287">
        <v>4000</v>
      </c>
      <c r="M610" s="1337">
        <v>50000</v>
      </c>
      <c r="N610" s="480">
        <v>5</v>
      </c>
      <c r="O610" s="1477" t="s">
        <v>1333</v>
      </c>
      <c r="P610" s="1994">
        <v>1985</v>
      </c>
      <c r="Q610" s="14"/>
      <c r="R610" s="1786" t="s">
        <v>48</v>
      </c>
      <c r="S610" s="1477"/>
      <c r="T610" s="1477" t="s">
        <v>1390</v>
      </c>
      <c r="U610" s="1477" t="s">
        <v>136</v>
      </c>
      <c r="V610" s="1477" t="s">
        <v>121</v>
      </c>
      <c r="W610" s="1477" t="s">
        <v>198</v>
      </c>
      <c r="X610" s="1477">
        <v>179</v>
      </c>
      <c r="Y610" s="287">
        <v>91</v>
      </c>
      <c r="Z610" s="287"/>
      <c r="AA610" s="287">
        <v>238</v>
      </c>
      <c r="AB610" s="1477" t="s">
        <v>113</v>
      </c>
      <c r="AC610" s="480">
        <v>80</v>
      </c>
      <c r="AD610" s="287">
        <v>1363720</v>
      </c>
      <c r="AE610" s="287">
        <v>871951445207700</v>
      </c>
      <c r="AF610" s="287">
        <v>6</v>
      </c>
      <c r="AG610" s="287" t="s">
        <v>113</v>
      </c>
      <c r="AH610" s="2823">
        <v>4</v>
      </c>
    </row>
    <row r="611" spans="3:34">
      <c r="C611" s="2394" t="s">
        <v>2766</v>
      </c>
      <c r="D611" s="1461" t="s">
        <v>2193</v>
      </c>
      <c r="E611" s="1462" t="s">
        <v>2769</v>
      </c>
      <c r="F611" s="92">
        <v>929002006102</v>
      </c>
      <c r="G611" s="92">
        <v>8718699638146</v>
      </c>
      <c r="H611" s="1518" t="s">
        <v>1394</v>
      </c>
      <c r="I611" s="1518"/>
      <c r="J611" s="326">
        <v>21</v>
      </c>
      <c r="K611" s="1079">
        <v>2850</v>
      </c>
      <c r="L611" s="269">
        <v>3000</v>
      </c>
      <c r="M611" s="270">
        <v>50000</v>
      </c>
      <c r="N611" s="309">
        <v>5</v>
      </c>
      <c r="O611" s="1634" t="s">
        <v>125</v>
      </c>
      <c r="P611" s="1993">
        <v>1170</v>
      </c>
      <c r="Q611" s="14"/>
      <c r="R611" s="1783" t="s">
        <v>48</v>
      </c>
      <c r="S611" s="1634"/>
      <c r="T611" s="1634" t="s">
        <v>1369</v>
      </c>
      <c r="U611" s="1634" t="s">
        <v>112</v>
      </c>
      <c r="V611" s="1634" t="s">
        <v>147</v>
      </c>
      <c r="W611" s="295" t="s">
        <v>198</v>
      </c>
      <c r="X611" s="295">
        <v>135</v>
      </c>
      <c r="Y611" s="269">
        <v>75</v>
      </c>
      <c r="Z611" s="269"/>
      <c r="AA611" s="269">
        <v>178</v>
      </c>
      <c r="AB611" s="1634" t="s">
        <v>113</v>
      </c>
      <c r="AC611" s="309">
        <v>80</v>
      </c>
      <c r="AD611" s="269">
        <v>403568</v>
      </c>
      <c r="AE611" s="328">
        <v>871869963814600</v>
      </c>
      <c r="AF611" s="269">
        <v>6</v>
      </c>
      <c r="AG611" s="269" t="s">
        <v>113</v>
      </c>
      <c r="AH611" s="2782">
        <v>4</v>
      </c>
    </row>
    <row r="612" spans="3:34">
      <c r="C612" s="2401" t="s">
        <v>2766</v>
      </c>
      <c r="D612" s="557" t="s">
        <v>2193</v>
      </c>
      <c r="E612" s="1463" t="s">
        <v>2769</v>
      </c>
      <c r="F612" s="90">
        <v>929002006202</v>
      </c>
      <c r="G612" s="68">
        <v>8718699638160</v>
      </c>
      <c r="H612" s="49" t="s">
        <v>1395</v>
      </c>
      <c r="I612" s="49"/>
      <c r="J612" s="323">
        <v>21</v>
      </c>
      <c r="K612" s="1090">
        <v>3000</v>
      </c>
      <c r="L612" s="282">
        <v>4000</v>
      </c>
      <c r="M612" s="286">
        <v>50000</v>
      </c>
      <c r="N612" s="289">
        <v>5</v>
      </c>
      <c r="O612" s="300" t="s">
        <v>125</v>
      </c>
      <c r="P612" s="958">
        <v>1170</v>
      </c>
      <c r="Q612" s="14"/>
      <c r="R612" s="1788" t="s">
        <v>48</v>
      </c>
      <c r="S612" s="300"/>
      <c r="T612" s="300" t="s">
        <v>1369</v>
      </c>
      <c r="U612" s="300" t="s">
        <v>112</v>
      </c>
      <c r="V612" s="300" t="s">
        <v>121</v>
      </c>
      <c r="W612" s="283" t="s">
        <v>198</v>
      </c>
      <c r="X612" s="283">
        <v>142</v>
      </c>
      <c r="Y612" s="282">
        <v>75</v>
      </c>
      <c r="Z612" s="282"/>
      <c r="AA612" s="282">
        <v>178</v>
      </c>
      <c r="AB612" s="300" t="s">
        <v>113</v>
      </c>
      <c r="AC612" s="289">
        <v>80</v>
      </c>
      <c r="AD612" s="282">
        <v>403569</v>
      </c>
      <c r="AE612" s="282">
        <v>871869963816000</v>
      </c>
      <c r="AF612" s="282">
        <v>6</v>
      </c>
      <c r="AG612" s="282" t="s">
        <v>113</v>
      </c>
      <c r="AH612" s="2781">
        <v>4</v>
      </c>
    </row>
    <row r="613" spans="3:34">
      <c r="C613" s="2401" t="s">
        <v>2766</v>
      </c>
      <c r="D613" s="557" t="s">
        <v>2193</v>
      </c>
      <c r="E613" s="1463" t="s">
        <v>2769</v>
      </c>
      <c r="F613" s="90">
        <v>929002006302</v>
      </c>
      <c r="G613" s="68">
        <v>8718699638184</v>
      </c>
      <c r="H613" s="49" t="s">
        <v>1396</v>
      </c>
      <c r="I613" s="49"/>
      <c r="J613" s="384">
        <v>28</v>
      </c>
      <c r="K613" s="1094">
        <v>3800</v>
      </c>
      <c r="L613" s="322">
        <v>3000</v>
      </c>
      <c r="M613" s="321">
        <v>50000</v>
      </c>
      <c r="N613" s="289">
        <v>5</v>
      </c>
      <c r="O613" s="1669" t="s">
        <v>125</v>
      </c>
      <c r="P613" s="958">
        <v>1305</v>
      </c>
      <c r="Q613" s="14"/>
      <c r="R613" s="1789" t="s">
        <v>48</v>
      </c>
      <c r="S613" s="1669"/>
      <c r="T613" s="1669" t="s">
        <v>1373</v>
      </c>
      <c r="U613" s="1669" t="s">
        <v>112</v>
      </c>
      <c r="V613" s="1669" t="s">
        <v>147</v>
      </c>
      <c r="W613" s="302" t="s">
        <v>198</v>
      </c>
      <c r="X613" s="302">
        <v>135</v>
      </c>
      <c r="Y613" s="322">
        <v>75</v>
      </c>
      <c r="Z613" s="322"/>
      <c r="AA613" s="322">
        <v>178</v>
      </c>
      <c r="AB613" s="1669" t="s">
        <v>113</v>
      </c>
      <c r="AC613" s="289">
        <v>80</v>
      </c>
      <c r="AD613" s="322">
        <v>403570</v>
      </c>
      <c r="AE613" s="282">
        <v>871869963818400</v>
      </c>
      <c r="AF613" s="322">
        <v>6</v>
      </c>
      <c r="AG613" s="322" t="s">
        <v>113</v>
      </c>
      <c r="AH613" s="743">
        <v>4</v>
      </c>
    </row>
    <row r="614" spans="3:34">
      <c r="C614" s="2401" t="s">
        <v>2766</v>
      </c>
      <c r="D614" s="557" t="s">
        <v>2193</v>
      </c>
      <c r="E614" s="1463" t="s">
        <v>2769</v>
      </c>
      <c r="F614" s="90">
        <v>929002006402</v>
      </c>
      <c r="G614" s="68">
        <v>8718699638207</v>
      </c>
      <c r="H614" s="49" t="s">
        <v>1397</v>
      </c>
      <c r="I614" s="49"/>
      <c r="J614" s="384">
        <v>28</v>
      </c>
      <c r="K614" s="1094">
        <v>4000</v>
      </c>
      <c r="L614" s="322">
        <v>4000</v>
      </c>
      <c r="M614" s="321">
        <v>50000</v>
      </c>
      <c r="N614" s="289">
        <v>5</v>
      </c>
      <c r="O614" s="1669" t="s">
        <v>125</v>
      </c>
      <c r="P614" s="958">
        <v>1305</v>
      </c>
      <c r="Q614" s="14"/>
      <c r="R614" s="1789" t="s">
        <v>48</v>
      </c>
      <c r="S614" s="1669"/>
      <c r="T614" s="1669" t="s">
        <v>1373</v>
      </c>
      <c r="U614" s="1669" t="s">
        <v>112</v>
      </c>
      <c r="V614" s="1669" t="s">
        <v>121</v>
      </c>
      <c r="W614" s="302" t="s">
        <v>198</v>
      </c>
      <c r="X614" s="302">
        <v>142</v>
      </c>
      <c r="Y614" s="322">
        <v>75</v>
      </c>
      <c r="Z614" s="322"/>
      <c r="AA614" s="322">
        <v>178</v>
      </c>
      <c r="AB614" s="1669" t="s">
        <v>113</v>
      </c>
      <c r="AC614" s="289">
        <v>80</v>
      </c>
      <c r="AD614" s="322">
        <v>403571</v>
      </c>
      <c r="AE614" s="282">
        <v>871869963820700</v>
      </c>
      <c r="AF614" s="322">
        <v>6</v>
      </c>
      <c r="AG614" s="322" t="s">
        <v>113</v>
      </c>
      <c r="AH614" s="743">
        <v>4</v>
      </c>
    </row>
    <row r="615" spans="3:34">
      <c r="C615" s="2401" t="s">
        <v>2766</v>
      </c>
      <c r="D615" s="557" t="s">
        <v>2193</v>
      </c>
      <c r="E615" s="1463" t="s">
        <v>2769</v>
      </c>
      <c r="F615" s="90">
        <v>929002006502</v>
      </c>
      <c r="G615" s="68">
        <v>8718699638221</v>
      </c>
      <c r="H615" s="49" t="s">
        <v>1398</v>
      </c>
      <c r="I615" s="49"/>
      <c r="J615" s="323">
        <v>42</v>
      </c>
      <c r="K615" s="1090">
        <v>5700</v>
      </c>
      <c r="L615" s="282">
        <v>3000</v>
      </c>
      <c r="M615" s="286">
        <v>50000</v>
      </c>
      <c r="N615" s="289">
        <v>5</v>
      </c>
      <c r="O615" s="300" t="s">
        <v>125</v>
      </c>
      <c r="P615" s="958">
        <v>1710</v>
      </c>
      <c r="Q615" s="14"/>
      <c r="R615" s="1788" t="s">
        <v>48</v>
      </c>
      <c r="S615" s="300"/>
      <c r="T615" s="300" t="s">
        <v>1399</v>
      </c>
      <c r="U615" s="300" t="s">
        <v>112</v>
      </c>
      <c r="V615" s="300" t="s">
        <v>147</v>
      </c>
      <c r="W615" s="283" t="s">
        <v>198</v>
      </c>
      <c r="X615" s="283">
        <v>135</v>
      </c>
      <c r="Y615" s="282">
        <v>84</v>
      </c>
      <c r="Z615" s="282"/>
      <c r="AA615" s="282">
        <v>178</v>
      </c>
      <c r="AB615" s="300" t="s">
        <v>113</v>
      </c>
      <c r="AC615" s="289">
        <v>80</v>
      </c>
      <c r="AD615" s="282">
        <v>403603</v>
      </c>
      <c r="AE615" s="282">
        <v>871869963822100</v>
      </c>
      <c r="AF615" s="282">
        <v>6</v>
      </c>
      <c r="AG615" s="282" t="s">
        <v>113</v>
      </c>
      <c r="AH615" s="2781">
        <v>4</v>
      </c>
    </row>
    <row r="616" spans="3:34">
      <c r="C616" s="2401" t="s">
        <v>2766</v>
      </c>
      <c r="D616" s="557" t="s">
        <v>2193</v>
      </c>
      <c r="E616" s="1463" t="s">
        <v>2769</v>
      </c>
      <c r="F616" s="90">
        <v>929002006602</v>
      </c>
      <c r="G616" s="68">
        <v>8718699638245</v>
      </c>
      <c r="H616" s="49" t="s">
        <v>1400</v>
      </c>
      <c r="I616" s="49"/>
      <c r="J616" s="384">
        <v>42</v>
      </c>
      <c r="K616" s="1094">
        <v>6000</v>
      </c>
      <c r="L616" s="322">
        <v>4000</v>
      </c>
      <c r="M616" s="286">
        <v>50000</v>
      </c>
      <c r="N616" s="289">
        <v>5</v>
      </c>
      <c r="O616" s="1669" t="s">
        <v>125</v>
      </c>
      <c r="P616" s="958">
        <v>1710</v>
      </c>
      <c r="Q616" s="14"/>
      <c r="R616" s="1789" t="s">
        <v>48</v>
      </c>
      <c r="S616" s="1669"/>
      <c r="T616" s="1669" t="s">
        <v>1399</v>
      </c>
      <c r="U616" s="1669" t="s">
        <v>112</v>
      </c>
      <c r="V616" s="1669" t="s">
        <v>121</v>
      </c>
      <c r="W616" s="302" t="s">
        <v>198</v>
      </c>
      <c r="X616" s="302">
        <v>142</v>
      </c>
      <c r="Y616" s="322">
        <v>84</v>
      </c>
      <c r="Z616" s="322"/>
      <c r="AA616" s="322">
        <v>178</v>
      </c>
      <c r="AB616" s="1669" t="s">
        <v>113</v>
      </c>
      <c r="AC616" s="289">
        <v>80</v>
      </c>
      <c r="AD616" s="322">
        <v>403604</v>
      </c>
      <c r="AE616" s="282">
        <v>871869963824500</v>
      </c>
      <c r="AF616" s="322">
        <v>6</v>
      </c>
      <c r="AG616" s="322" t="s">
        <v>113</v>
      </c>
      <c r="AH616" s="743">
        <v>4</v>
      </c>
    </row>
    <row r="617" spans="3:34">
      <c r="C617" s="2401" t="s">
        <v>2766</v>
      </c>
      <c r="D617" s="557" t="s">
        <v>2193</v>
      </c>
      <c r="E617" s="1463" t="s">
        <v>2769</v>
      </c>
      <c r="F617" s="90">
        <v>929002006702</v>
      </c>
      <c r="G617" s="68">
        <v>8718699638269</v>
      </c>
      <c r="H617" s="49" t="s">
        <v>1401</v>
      </c>
      <c r="I617" s="49"/>
      <c r="J617" s="384">
        <v>42</v>
      </c>
      <c r="K617" s="1094">
        <v>5700</v>
      </c>
      <c r="L617" s="322">
        <v>3000</v>
      </c>
      <c r="M617" s="286">
        <v>50000</v>
      </c>
      <c r="N617" s="289">
        <v>5</v>
      </c>
      <c r="O617" s="1669" t="s">
        <v>125</v>
      </c>
      <c r="P617" s="958">
        <v>1710</v>
      </c>
      <c r="Q617" s="14"/>
      <c r="R617" s="1789" t="s">
        <v>48</v>
      </c>
      <c r="S617" s="1669"/>
      <c r="T617" s="1669" t="s">
        <v>1399</v>
      </c>
      <c r="U617" s="1669" t="s">
        <v>136</v>
      </c>
      <c r="V617" s="1669" t="s">
        <v>147</v>
      </c>
      <c r="W617" s="302" t="s">
        <v>198</v>
      </c>
      <c r="X617" s="302">
        <v>135</v>
      </c>
      <c r="Y617" s="322">
        <v>84</v>
      </c>
      <c r="Z617" s="322"/>
      <c r="AA617" s="322">
        <v>191</v>
      </c>
      <c r="AB617" s="1669" t="s">
        <v>113</v>
      </c>
      <c r="AC617" s="289">
        <v>80</v>
      </c>
      <c r="AD617" s="322">
        <v>403605</v>
      </c>
      <c r="AE617" s="282">
        <v>871869963826900</v>
      </c>
      <c r="AF617" s="322">
        <v>6</v>
      </c>
      <c r="AG617" s="322" t="s">
        <v>113</v>
      </c>
      <c r="AH617" s="743">
        <v>4</v>
      </c>
    </row>
    <row r="618" spans="3:34">
      <c r="C618" s="2395" t="s">
        <v>2766</v>
      </c>
      <c r="D618" s="834" t="s">
        <v>2193</v>
      </c>
      <c r="E618" s="1483" t="s">
        <v>2769</v>
      </c>
      <c r="F618" s="194">
        <v>929002006802</v>
      </c>
      <c r="G618" s="47">
        <v>8718699638283</v>
      </c>
      <c r="H618" s="249" t="s">
        <v>1402</v>
      </c>
      <c r="I618" s="249"/>
      <c r="J618" s="431">
        <v>42</v>
      </c>
      <c r="K618" s="274">
        <v>6000</v>
      </c>
      <c r="L618" s="287">
        <v>4000</v>
      </c>
      <c r="M618" s="1516">
        <v>50000</v>
      </c>
      <c r="N618" s="480">
        <v>5</v>
      </c>
      <c r="O618" s="1635" t="s">
        <v>125</v>
      </c>
      <c r="P618" s="1994">
        <v>1710</v>
      </c>
      <c r="Q618" s="14"/>
      <c r="R618" s="1790" t="s">
        <v>48</v>
      </c>
      <c r="S618" s="1635"/>
      <c r="T618" s="1635" t="s">
        <v>1399</v>
      </c>
      <c r="U618" s="1635" t="s">
        <v>136</v>
      </c>
      <c r="V618" s="1635" t="s">
        <v>121</v>
      </c>
      <c r="W618" s="1477" t="s">
        <v>198</v>
      </c>
      <c r="X618" s="1477">
        <v>142</v>
      </c>
      <c r="Y618" s="287">
        <v>84</v>
      </c>
      <c r="Z618" s="287"/>
      <c r="AA618" s="287">
        <v>191</v>
      </c>
      <c r="AB618" s="1635" t="s">
        <v>113</v>
      </c>
      <c r="AC618" s="480">
        <v>80</v>
      </c>
      <c r="AD618" s="287">
        <v>403606</v>
      </c>
      <c r="AE618" s="273">
        <v>871869963828300</v>
      </c>
      <c r="AF618" s="287">
        <v>6</v>
      </c>
      <c r="AG618" s="287" t="s">
        <v>113</v>
      </c>
      <c r="AH618" s="2823">
        <v>4</v>
      </c>
    </row>
    <row r="619" spans="3:34">
      <c r="C619" s="2394" t="s">
        <v>2766</v>
      </c>
      <c r="D619" s="1461" t="s">
        <v>2193</v>
      </c>
      <c r="E619" s="1462" t="s">
        <v>2769</v>
      </c>
      <c r="F619" s="2280">
        <v>929003731102</v>
      </c>
      <c r="G619" s="786">
        <v>8720169267770</v>
      </c>
      <c r="H619" s="218" t="s">
        <v>1364</v>
      </c>
      <c r="I619" s="218"/>
      <c r="J619" s="295">
        <v>13</v>
      </c>
      <c r="K619" s="1079">
        <v>1800</v>
      </c>
      <c r="L619" s="269">
        <v>2700</v>
      </c>
      <c r="M619" s="270">
        <v>25000</v>
      </c>
      <c r="N619" s="309">
        <v>3</v>
      </c>
      <c r="O619" s="1634" t="s">
        <v>125</v>
      </c>
      <c r="P619" s="1052">
        <v>450</v>
      </c>
      <c r="Q619" s="14"/>
      <c r="R619" s="1783" t="s">
        <v>48</v>
      </c>
      <c r="S619" s="1634"/>
      <c r="T619" s="1634" t="s">
        <v>1365</v>
      </c>
      <c r="U619" s="1634" t="s">
        <v>112</v>
      </c>
      <c r="V619" s="1634" t="s">
        <v>116</v>
      </c>
      <c r="W619" s="295" t="s">
        <v>198</v>
      </c>
      <c r="X619" s="295">
        <v>138</v>
      </c>
      <c r="Y619" s="269">
        <v>76</v>
      </c>
      <c r="Z619" s="269"/>
      <c r="AA619" s="269">
        <v>183</v>
      </c>
      <c r="AB619" s="1634" t="s">
        <v>113</v>
      </c>
      <c r="AC619" s="309">
        <v>80</v>
      </c>
      <c r="AD619" s="269">
        <v>1617388</v>
      </c>
      <c r="AE619" s="1930">
        <v>872016926777000</v>
      </c>
      <c r="AF619" s="269">
        <v>6</v>
      </c>
      <c r="AG619" s="269" t="s">
        <v>113</v>
      </c>
      <c r="AH619" s="2782">
        <v>4</v>
      </c>
    </row>
    <row r="620" spans="3:34">
      <c r="C620" s="2401" t="s">
        <v>2766</v>
      </c>
      <c r="D620" s="557" t="s">
        <v>2193</v>
      </c>
      <c r="E620" s="1463" t="s">
        <v>2769</v>
      </c>
      <c r="F620" s="2233">
        <v>929002349702</v>
      </c>
      <c r="G620" s="61">
        <v>8718699750251</v>
      </c>
      <c r="H620" s="155" t="s">
        <v>1366</v>
      </c>
      <c r="I620" s="155"/>
      <c r="J620" s="291">
        <v>13</v>
      </c>
      <c r="K620" s="1075">
        <v>2000</v>
      </c>
      <c r="L620" s="271">
        <v>3000</v>
      </c>
      <c r="M620" s="272">
        <v>25000</v>
      </c>
      <c r="N620" s="289">
        <v>3</v>
      </c>
      <c r="O620" s="291" t="s">
        <v>125</v>
      </c>
      <c r="P620" s="960">
        <v>450</v>
      </c>
      <c r="Q620" s="14"/>
      <c r="R620" s="1784" t="s">
        <v>48</v>
      </c>
      <c r="S620" s="291"/>
      <c r="T620" s="291" t="s">
        <v>1365</v>
      </c>
      <c r="U620" s="291" t="s">
        <v>112</v>
      </c>
      <c r="V620" s="291" t="s">
        <v>147</v>
      </c>
      <c r="W620" s="291" t="s">
        <v>198</v>
      </c>
      <c r="X620" s="291">
        <v>153</v>
      </c>
      <c r="Y620" s="271">
        <v>76</v>
      </c>
      <c r="Z620" s="271"/>
      <c r="AA620" s="271">
        <v>183</v>
      </c>
      <c r="AB620" s="291" t="s">
        <v>113</v>
      </c>
      <c r="AC620" s="289">
        <v>80</v>
      </c>
      <c r="AD620" s="271">
        <v>403618</v>
      </c>
      <c r="AE620" s="271">
        <v>871869975025100</v>
      </c>
      <c r="AF620" s="271">
        <v>6</v>
      </c>
      <c r="AG620" s="271" t="s">
        <v>113</v>
      </c>
      <c r="AH620" s="2779">
        <v>4</v>
      </c>
    </row>
    <row r="621" spans="3:34">
      <c r="C621" s="2401" t="s">
        <v>2766</v>
      </c>
      <c r="D621" s="557" t="s">
        <v>2193</v>
      </c>
      <c r="E621" s="1463" t="s">
        <v>2769</v>
      </c>
      <c r="F621" s="2233">
        <v>929002349802</v>
      </c>
      <c r="G621" s="61">
        <v>8718699750275</v>
      </c>
      <c r="H621" s="63" t="s">
        <v>1367</v>
      </c>
      <c r="I621" s="63"/>
      <c r="J621" s="291">
        <v>13</v>
      </c>
      <c r="K621" s="1075">
        <v>2000</v>
      </c>
      <c r="L621" s="271">
        <v>4000</v>
      </c>
      <c r="M621" s="272">
        <v>25000</v>
      </c>
      <c r="N621" s="289">
        <v>3</v>
      </c>
      <c r="O621" s="291" t="s">
        <v>125</v>
      </c>
      <c r="P621" s="960">
        <v>450</v>
      </c>
      <c r="Q621" s="14"/>
      <c r="R621" s="1784" t="s">
        <v>48</v>
      </c>
      <c r="S621" s="291"/>
      <c r="T621" s="291" t="s">
        <v>1365</v>
      </c>
      <c r="U621" s="291" t="s">
        <v>112</v>
      </c>
      <c r="V621" s="291" t="s">
        <v>121</v>
      </c>
      <c r="W621" s="291" t="s">
        <v>198</v>
      </c>
      <c r="X621" s="291">
        <v>153</v>
      </c>
      <c r="Y621" s="271">
        <v>76</v>
      </c>
      <c r="Z621" s="271"/>
      <c r="AA621" s="271">
        <v>183</v>
      </c>
      <c r="AB621" s="291" t="s">
        <v>113</v>
      </c>
      <c r="AC621" s="289">
        <v>80</v>
      </c>
      <c r="AD621" s="271">
        <v>403619</v>
      </c>
      <c r="AE621" s="271">
        <v>871869975027500</v>
      </c>
      <c r="AF621" s="271">
        <v>6</v>
      </c>
      <c r="AG621" s="271" t="s">
        <v>113</v>
      </c>
      <c r="AH621" s="2779">
        <v>4</v>
      </c>
    </row>
    <row r="622" spans="3:34">
      <c r="C622" s="2401" t="s">
        <v>2766</v>
      </c>
      <c r="D622" s="557" t="s">
        <v>2193</v>
      </c>
      <c r="E622" s="1463" t="s">
        <v>2769</v>
      </c>
      <c r="F622" s="2281">
        <v>929003731202</v>
      </c>
      <c r="G622" s="113">
        <v>8720169267794</v>
      </c>
      <c r="H622" s="229" t="s">
        <v>1368</v>
      </c>
      <c r="I622" s="229"/>
      <c r="J622" s="291">
        <v>18</v>
      </c>
      <c r="K622" s="1075">
        <v>2600</v>
      </c>
      <c r="L622" s="271">
        <v>2700</v>
      </c>
      <c r="M622" s="272">
        <v>25000</v>
      </c>
      <c r="N622" s="289">
        <v>3</v>
      </c>
      <c r="O622" s="308" t="s">
        <v>125</v>
      </c>
      <c r="P622" s="960">
        <v>490</v>
      </c>
      <c r="Q622" s="14"/>
      <c r="R622" s="1785" t="s">
        <v>48</v>
      </c>
      <c r="S622" s="308"/>
      <c r="T622" s="308" t="s">
        <v>1369</v>
      </c>
      <c r="U622" s="308" t="s">
        <v>112</v>
      </c>
      <c r="V622" s="308" t="s">
        <v>116</v>
      </c>
      <c r="W622" s="291" t="s">
        <v>198</v>
      </c>
      <c r="X622" s="291">
        <v>144</v>
      </c>
      <c r="Y622" s="271">
        <v>76</v>
      </c>
      <c r="Z622" s="271"/>
      <c r="AA622" s="271">
        <v>183</v>
      </c>
      <c r="AB622" s="308" t="s">
        <v>113</v>
      </c>
      <c r="AC622" s="289">
        <v>80</v>
      </c>
      <c r="AD622" s="271">
        <v>1617391</v>
      </c>
      <c r="AE622" s="1916">
        <v>872016926779400</v>
      </c>
      <c r="AF622" s="271">
        <v>6</v>
      </c>
      <c r="AG622" s="271" t="s">
        <v>113</v>
      </c>
      <c r="AH622" s="2779">
        <v>4</v>
      </c>
    </row>
    <row r="623" spans="3:34">
      <c r="C623" s="2401" t="s">
        <v>2766</v>
      </c>
      <c r="D623" s="557" t="s">
        <v>2193</v>
      </c>
      <c r="E623" s="1463" t="s">
        <v>2769</v>
      </c>
      <c r="F623" s="2233">
        <v>929002349902</v>
      </c>
      <c r="G623" s="61">
        <v>8718699750299</v>
      </c>
      <c r="H623" s="155" t="s">
        <v>1370</v>
      </c>
      <c r="I623" s="155"/>
      <c r="J623" s="291">
        <v>18</v>
      </c>
      <c r="K623" s="1075">
        <v>3000</v>
      </c>
      <c r="L623" s="271">
        <v>3000</v>
      </c>
      <c r="M623" s="272">
        <v>25000</v>
      </c>
      <c r="N623" s="289">
        <v>3</v>
      </c>
      <c r="O623" s="291" t="s">
        <v>1333</v>
      </c>
      <c r="P623" s="960">
        <v>490</v>
      </c>
      <c r="Q623" s="14"/>
      <c r="R623" s="1784" t="s">
        <v>48</v>
      </c>
      <c r="S623" s="291"/>
      <c r="T623" s="291" t="s">
        <v>1369</v>
      </c>
      <c r="U623" s="291" t="s">
        <v>112</v>
      </c>
      <c r="V623" s="291" t="s">
        <v>147</v>
      </c>
      <c r="W623" s="291" t="s">
        <v>198</v>
      </c>
      <c r="X623" s="291">
        <v>166</v>
      </c>
      <c r="Y623" s="271">
        <v>76</v>
      </c>
      <c r="Z623" s="271"/>
      <c r="AA623" s="271">
        <v>183</v>
      </c>
      <c r="AB623" s="291" t="s">
        <v>113</v>
      </c>
      <c r="AC623" s="289">
        <v>80</v>
      </c>
      <c r="AD623" s="271">
        <v>403620</v>
      </c>
      <c r="AE623" s="271">
        <v>871869975029900</v>
      </c>
      <c r="AF623" s="271">
        <v>6</v>
      </c>
      <c r="AG623" s="271" t="s">
        <v>113</v>
      </c>
      <c r="AH623" s="2779">
        <v>4</v>
      </c>
    </row>
    <row r="624" spans="3:34">
      <c r="C624" s="2401" t="s">
        <v>2766</v>
      </c>
      <c r="D624" s="557" t="s">
        <v>2193</v>
      </c>
      <c r="E624" s="1463" t="s">
        <v>2769</v>
      </c>
      <c r="F624" s="2233">
        <v>929002350002</v>
      </c>
      <c r="G624" s="61">
        <v>8718699750312</v>
      </c>
      <c r="H624" s="63" t="s">
        <v>1371</v>
      </c>
      <c r="I624" s="63"/>
      <c r="J624" s="291">
        <v>18</v>
      </c>
      <c r="K624" s="1075">
        <v>3000</v>
      </c>
      <c r="L624" s="271">
        <v>4000</v>
      </c>
      <c r="M624" s="272">
        <v>25000</v>
      </c>
      <c r="N624" s="289">
        <v>3</v>
      </c>
      <c r="O624" s="291" t="s">
        <v>1333</v>
      </c>
      <c r="P624" s="960">
        <v>490</v>
      </c>
      <c r="Q624" s="14"/>
      <c r="R624" s="1784" t="s">
        <v>48</v>
      </c>
      <c r="S624" s="291"/>
      <c r="T624" s="291" t="s">
        <v>1369</v>
      </c>
      <c r="U624" s="291" t="s">
        <v>112</v>
      </c>
      <c r="V624" s="291" t="s">
        <v>121</v>
      </c>
      <c r="W624" s="291" t="s">
        <v>198</v>
      </c>
      <c r="X624" s="291">
        <v>166</v>
      </c>
      <c r="Y624" s="271">
        <v>76</v>
      </c>
      <c r="Z624" s="271"/>
      <c r="AA624" s="271">
        <v>183</v>
      </c>
      <c r="AB624" s="291" t="s">
        <v>113</v>
      </c>
      <c r="AC624" s="289">
        <v>80</v>
      </c>
      <c r="AD624" s="271">
        <v>403621</v>
      </c>
      <c r="AE624" s="271">
        <v>871869975031200</v>
      </c>
      <c r="AF624" s="271">
        <v>6</v>
      </c>
      <c r="AG624" s="271" t="s">
        <v>113</v>
      </c>
      <c r="AH624" s="2779">
        <v>4</v>
      </c>
    </row>
    <row r="625" spans="3:34">
      <c r="C625" s="2401" t="s">
        <v>2766</v>
      </c>
      <c r="D625" s="557" t="s">
        <v>2193</v>
      </c>
      <c r="E625" s="1463" t="s">
        <v>2769</v>
      </c>
      <c r="F625" s="2247">
        <v>929003731302</v>
      </c>
      <c r="G625" s="113">
        <v>8720169267817</v>
      </c>
      <c r="H625" s="229" t="s">
        <v>1372</v>
      </c>
      <c r="I625" s="229"/>
      <c r="J625" s="1377">
        <v>26</v>
      </c>
      <c r="K625" s="1435">
        <v>3600</v>
      </c>
      <c r="L625" s="1436">
        <v>2700</v>
      </c>
      <c r="M625" s="1435">
        <v>25000</v>
      </c>
      <c r="N625" s="1378">
        <v>3</v>
      </c>
      <c r="O625" s="1668" t="s">
        <v>125</v>
      </c>
      <c r="P625" s="960">
        <v>795</v>
      </c>
      <c r="Q625" s="14"/>
      <c r="R625" s="1787" t="s">
        <v>48</v>
      </c>
      <c r="S625" s="1668"/>
      <c r="T625" s="1668" t="s">
        <v>1373</v>
      </c>
      <c r="U625" s="1668" t="s">
        <v>112</v>
      </c>
      <c r="V625" s="1668" t="s">
        <v>116</v>
      </c>
      <c r="W625" s="1377" t="s">
        <v>198</v>
      </c>
      <c r="X625" s="1377">
        <v>138</v>
      </c>
      <c r="Y625" s="1436">
        <v>91.5</v>
      </c>
      <c r="Z625" s="1436"/>
      <c r="AA625" s="1436">
        <v>248</v>
      </c>
      <c r="AB625" s="1668" t="s">
        <v>113</v>
      </c>
      <c r="AC625" s="1378">
        <v>80</v>
      </c>
      <c r="AD625" s="1436">
        <v>1617387</v>
      </c>
      <c r="AE625" s="1916">
        <v>872016926781700</v>
      </c>
      <c r="AF625" s="1436">
        <v>6</v>
      </c>
      <c r="AG625" s="1436" t="s">
        <v>113</v>
      </c>
      <c r="AH625" s="2842">
        <v>4</v>
      </c>
    </row>
    <row r="626" spans="3:34">
      <c r="C626" s="2401" t="s">
        <v>2766</v>
      </c>
      <c r="D626" s="557" t="s">
        <v>2193</v>
      </c>
      <c r="E626" s="1463" t="s">
        <v>2769</v>
      </c>
      <c r="F626" s="2233">
        <v>929003836502</v>
      </c>
      <c r="G626" s="61">
        <v>8720169336339</v>
      </c>
      <c r="H626" s="155" t="s">
        <v>2278</v>
      </c>
      <c r="I626" s="155"/>
      <c r="J626" s="291">
        <v>24.5</v>
      </c>
      <c r="K626" s="1075">
        <v>4000</v>
      </c>
      <c r="L626" s="271">
        <v>3000</v>
      </c>
      <c r="M626" s="272">
        <v>25000</v>
      </c>
      <c r="N626" s="289">
        <v>3</v>
      </c>
      <c r="O626" s="291" t="s">
        <v>1333</v>
      </c>
      <c r="P626" s="960">
        <v>795</v>
      </c>
      <c r="Q626" s="973"/>
      <c r="R626" s="1784" t="s">
        <v>48</v>
      </c>
      <c r="S626" s="291"/>
      <c r="T626" s="291" t="s">
        <v>1373</v>
      </c>
      <c r="U626" s="291" t="s">
        <v>112</v>
      </c>
      <c r="V626" s="291" t="s">
        <v>147</v>
      </c>
      <c r="W626" s="291" t="s">
        <v>198</v>
      </c>
      <c r="X626" s="291">
        <v>163</v>
      </c>
      <c r="Y626" s="271">
        <v>91.5</v>
      </c>
      <c r="Z626" s="271"/>
      <c r="AA626" s="271">
        <v>218</v>
      </c>
      <c r="AB626" s="291" t="s">
        <v>113</v>
      </c>
      <c r="AC626" s="289">
        <v>80</v>
      </c>
      <c r="AD626" s="271">
        <v>1962813</v>
      </c>
      <c r="AE626" s="271">
        <v>872016933633900</v>
      </c>
      <c r="AF626" s="271">
        <v>6</v>
      </c>
      <c r="AG626" s="271" t="s">
        <v>113</v>
      </c>
      <c r="AH626" s="2779">
        <v>4</v>
      </c>
    </row>
    <row r="627" spans="3:34">
      <c r="C627" s="2401" t="s">
        <v>2766</v>
      </c>
      <c r="D627" s="557" t="s">
        <v>2193</v>
      </c>
      <c r="E627" s="1463" t="s">
        <v>2769</v>
      </c>
      <c r="F627" s="2233">
        <v>929003836602</v>
      </c>
      <c r="G627" s="61">
        <v>8720169336353</v>
      </c>
      <c r="H627" s="63" t="s">
        <v>2279</v>
      </c>
      <c r="I627" s="63"/>
      <c r="J627" s="291">
        <v>24.5</v>
      </c>
      <c r="K627" s="1075">
        <v>4000</v>
      </c>
      <c r="L627" s="271">
        <v>4000</v>
      </c>
      <c r="M627" s="272">
        <v>25000</v>
      </c>
      <c r="N627" s="289">
        <v>3</v>
      </c>
      <c r="O627" s="291" t="s">
        <v>1333</v>
      </c>
      <c r="P627" s="960">
        <v>795</v>
      </c>
      <c r="Q627" s="973"/>
      <c r="R627" s="1784" t="s">
        <v>48</v>
      </c>
      <c r="S627" s="291"/>
      <c r="T627" s="291" t="s">
        <v>1373</v>
      </c>
      <c r="U627" s="291" t="s">
        <v>112</v>
      </c>
      <c r="V627" s="291" t="s">
        <v>121</v>
      </c>
      <c r="W627" s="291" t="s">
        <v>198</v>
      </c>
      <c r="X627" s="291">
        <v>163</v>
      </c>
      <c r="Y627" s="271">
        <v>91.5</v>
      </c>
      <c r="Z627" s="271"/>
      <c r="AA627" s="271">
        <v>218</v>
      </c>
      <c r="AB627" s="291" t="s">
        <v>113</v>
      </c>
      <c r="AC627" s="289">
        <v>80</v>
      </c>
      <c r="AD627" s="271">
        <v>1962815</v>
      </c>
      <c r="AE627" s="271">
        <v>872016933635300</v>
      </c>
      <c r="AF627" s="271">
        <v>6</v>
      </c>
      <c r="AG627" s="271" t="s">
        <v>113</v>
      </c>
      <c r="AH627" s="2779">
        <v>4</v>
      </c>
    </row>
    <row r="628" spans="3:34">
      <c r="C628" s="2401" t="s">
        <v>2766</v>
      </c>
      <c r="D628" s="557" t="s">
        <v>2193</v>
      </c>
      <c r="E628" s="1463" t="s">
        <v>2769</v>
      </c>
      <c r="F628" s="2281">
        <v>929003731402</v>
      </c>
      <c r="G628" s="113">
        <v>8720169267831</v>
      </c>
      <c r="H628" s="229" t="s">
        <v>1374</v>
      </c>
      <c r="I628" s="229"/>
      <c r="J628" s="291">
        <v>36</v>
      </c>
      <c r="K628" s="1075">
        <v>5300</v>
      </c>
      <c r="L628" s="271">
        <v>2700</v>
      </c>
      <c r="M628" s="272">
        <v>25000</v>
      </c>
      <c r="N628" s="289">
        <v>3</v>
      </c>
      <c r="O628" s="308" t="s">
        <v>125</v>
      </c>
      <c r="P628" s="960">
        <v>1050</v>
      </c>
      <c r="Q628" s="14"/>
      <c r="R628" s="1785" t="s">
        <v>48</v>
      </c>
      <c r="S628" s="308"/>
      <c r="T628" s="308" t="s">
        <v>1375</v>
      </c>
      <c r="U628" s="308" t="s">
        <v>112</v>
      </c>
      <c r="V628" s="308" t="s">
        <v>116</v>
      </c>
      <c r="W628" s="291" t="s">
        <v>198</v>
      </c>
      <c r="X628" s="291">
        <v>147</v>
      </c>
      <c r="Y628" s="271">
        <v>91.5</v>
      </c>
      <c r="Z628" s="271"/>
      <c r="AA628" s="271">
        <v>249</v>
      </c>
      <c r="AB628" s="308" t="s">
        <v>113</v>
      </c>
      <c r="AC628" s="289">
        <v>80</v>
      </c>
      <c r="AD628" s="271">
        <v>1617392</v>
      </c>
      <c r="AE628" s="1916">
        <v>872016926783100</v>
      </c>
      <c r="AF628" s="271">
        <v>6</v>
      </c>
      <c r="AG628" s="271" t="s">
        <v>113</v>
      </c>
      <c r="AH628" s="2779">
        <v>4</v>
      </c>
    </row>
    <row r="629" spans="3:34">
      <c r="C629" s="2401" t="s">
        <v>2766</v>
      </c>
      <c r="D629" s="557" t="s">
        <v>2193</v>
      </c>
      <c r="E629" s="1463" t="s">
        <v>2769</v>
      </c>
      <c r="F629" s="2233">
        <v>929002481202</v>
      </c>
      <c r="G629" s="61">
        <v>8719514299276</v>
      </c>
      <c r="H629" s="63" t="s">
        <v>1376</v>
      </c>
      <c r="I629" s="63"/>
      <c r="J629" s="291">
        <v>36</v>
      </c>
      <c r="K629" s="1075">
        <v>5500</v>
      </c>
      <c r="L629" s="271">
        <v>3000</v>
      </c>
      <c r="M629" s="272">
        <v>25000</v>
      </c>
      <c r="N629" s="289">
        <v>3</v>
      </c>
      <c r="O629" s="291" t="s">
        <v>125</v>
      </c>
      <c r="P629" s="960">
        <v>1050</v>
      </c>
      <c r="Q629" s="14"/>
      <c r="R629" s="1784" t="s">
        <v>48</v>
      </c>
      <c r="S629" s="291"/>
      <c r="T629" s="291" t="s">
        <v>1375</v>
      </c>
      <c r="U629" s="291" t="s">
        <v>112</v>
      </c>
      <c r="V629" s="291" t="s">
        <v>147</v>
      </c>
      <c r="W629" s="291" t="s">
        <v>198</v>
      </c>
      <c r="X629" s="291">
        <v>152</v>
      </c>
      <c r="Y629" s="271">
        <v>91.5</v>
      </c>
      <c r="Z629" s="271"/>
      <c r="AA629" s="271">
        <v>249</v>
      </c>
      <c r="AB629" s="291" t="s">
        <v>113</v>
      </c>
      <c r="AC629" s="289">
        <v>80</v>
      </c>
      <c r="AD629" s="271">
        <v>403654</v>
      </c>
      <c r="AE629" s="271">
        <v>871951429927600</v>
      </c>
      <c r="AF629" s="271">
        <v>6</v>
      </c>
      <c r="AG629" s="271" t="s">
        <v>113</v>
      </c>
      <c r="AH629" s="2779">
        <v>4</v>
      </c>
    </row>
    <row r="630" spans="3:34">
      <c r="C630" s="2401" t="s">
        <v>2766</v>
      </c>
      <c r="D630" s="557" t="s">
        <v>2193</v>
      </c>
      <c r="E630" s="1463" t="s">
        <v>2769</v>
      </c>
      <c r="F630" s="2233">
        <v>929002481302</v>
      </c>
      <c r="G630" s="61">
        <v>8719514299290</v>
      </c>
      <c r="H630" s="155" t="s">
        <v>1377</v>
      </c>
      <c r="I630" s="155"/>
      <c r="J630" s="291">
        <v>36</v>
      </c>
      <c r="K630" s="1075">
        <v>6000</v>
      </c>
      <c r="L630" s="271">
        <v>4000</v>
      </c>
      <c r="M630" s="272">
        <v>25000</v>
      </c>
      <c r="N630" s="289">
        <v>3</v>
      </c>
      <c r="O630" s="291" t="s">
        <v>1333</v>
      </c>
      <c r="P630" s="960">
        <v>1050</v>
      </c>
      <c r="Q630" s="14"/>
      <c r="R630" s="1784" t="s">
        <v>48</v>
      </c>
      <c r="S630" s="291"/>
      <c r="T630" s="291" t="s">
        <v>1375</v>
      </c>
      <c r="U630" s="291" t="s">
        <v>112</v>
      </c>
      <c r="V630" s="291" t="s">
        <v>121</v>
      </c>
      <c r="W630" s="291" t="s">
        <v>198</v>
      </c>
      <c r="X630" s="291">
        <v>166</v>
      </c>
      <c r="Y630" s="271">
        <v>91.5</v>
      </c>
      <c r="Z630" s="271"/>
      <c r="AA630" s="271">
        <v>249</v>
      </c>
      <c r="AB630" s="291" t="s">
        <v>113</v>
      </c>
      <c r="AC630" s="289">
        <v>80</v>
      </c>
      <c r="AD630" s="271">
        <v>403655</v>
      </c>
      <c r="AE630" s="271">
        <v>871951429929000</v>
      </c>
      <c r="AF630" s="271">
        <v>6</v>
      </c>
      <c r="AG630" s="271" t="s">
        <v>113</v>
      </c>
      <c r="AH630" s="2779">
        <v>4</v>
      </c>
    </row>
    <row r="631" spans="3:34">
      <c r="C631" s="2401" t="s">
        <v>2766</v>
      </c>
      <c r="D631" s="557" t="s">
        <v>2193</v>
      </c>
      <c r="E631" s="1463" t="s">
        <v>2769</v>
      </c>
      <c r="F631" s="2281">
        <v>929003731502</v>
      </c>
      <c r="G631" s="113">
        <v>8720169267855</v>
      </c>
      <c r="H631" s="229" t="s">
        <v>1378</v>
      </c>
      <c r="I631" s="229"/>
      <c r="J631" s="291">
        <v>36</v>
      </c>
      <c r="K631" s="1075">
        <v>5300</v>
      </c>
      <c r="L631" s="271">
        <v>2700</v>
      </c>
      <c r="M631" s="272">
        <v>25000</v>
      </c>
      <c r="N631" s="289">
        <v>3</v>
      </c>
      <c r="O631" s="308" t="s">
        <v>125</v>
      </c>
      <c r="P631" s="960">
        <v>1050</v>
      </c>
      <c r="Q631" s="14"/>
      <c r="R631" s="1785" t="s">
        <v>48</v>
      </c>
      <c r="S631" s="308"/>
      <c r="T631" s="308" t="s">
        <v>1375</v>
      </c>
      <c r="U631" s="308" t="s">
        <v>136</v>
      </c>
      <c r="V631" s="308" t="s">
        <v>116</v>
      </c>
      <c r="W631" s="291" t="s">
        <v>198</v>
      </c>
      <c r="X631" s="291">
        <v>147</v>
      </c>
      <c r="Y631" s="271">
        <v>91.5</v>
      </c>
      <c r="Z631" s="271"/>
      <c r="AA631" s="271">
        <v>234</v>
      </c>
      <c r="AB631" s="308" t="s">
        <v>113</v>
      </c>
      <c r="AC631" s="289">
        <v>80</v>
      </c>
      <c r="AD631" s="271">
        <v>1617390</v>
      </c>
      <c r="AE631" s="1916">
        <v>872016926785500</v>
      </c>
      <c r="AF631" s="271">
        <v>6</v>
      </c>
      <c r="AG631" s="271" t="s">
        <v>113</v>
      </c>
      <c r="AH631" s="2779">
        <v>4</v>
      </c>
    </row>
    <row r="632" spans="3:34">
      <c r="C632" s="2401" t="s">
        <v>2766</v>
      </c>
      <c r="D632" s="557" t="s">
        <v>2193</v>
      </c>
      <c r="E632" s="1463" t="s">
        <v>2769</v>
      </c>
      <c r="F632" s="2233">
        <v>929002481402</v>
      </c>
      <c r="G632" s="61">
        <v>8719514299313</v>
      </c>
      <c r="H632" s="63" t="s">
        <v>1379</v>
      </c>
      <c r="I632" s="63"/>
      <c r="J632" s="291">
        <v>36</v>
      </c>
      <c r="K632" s="1075">
        <v>5500</v>
      </c>
      <c r="L632" s="271">
        <v>3000</v>
      </c>
      <c r="M632" s="272">
        <v>25000</v>
      </c>
      <c r="N632" s="289">
        <v>3</v>
      </c>
      <c r="O632" s="291" t="s">
        <v>125</v>
      </c>
      <c r="P632" s="960">
        <v>1050</v>
      </c>
      <c r="Q632" s="14"/>
      <c r="R632" s="1784" t="s">
        <v>48</v>
      </c>
      <c r="S632" s="291"/>
      <c r="T632" s="291" t="s">
        <v>1375</v>
      </c>
      <c r="U632" s="291" t="s">
        <v>136</v>
      </c>
      <c r="V632" s="291" t="s">
        <v>147</v>
      </c>
      <c r="W632" s="291" t="s">
        <v>198</v>
      </c>
      <c r="X632" s="291">
        <v>152</v>
      </c>
      <c r="Y632" s="271">
        <v>91.5</v>
      </c>
      <c r="Z632" s="271"/>
      <c r="AA632" s="271">
        <v>234</v>
      </c>
      <c r="AB632" s="291" t="s">
        <v>113</v>
      </c>
      <c r="AC632" s="289">
        <v>80</v>
      </c>
      <c r="AD632" s="271">
        <v>403656</v>
      </c>
      <c r="AE632" s="271">
        <v>871951429931300</v>
      </c>
      <c r="AF632" s="271">
        <v>6</v>
      </c>
      <c r="AG632" s="271" t="s">
        <v>113</v>
      </c>
      <c r="AH632" s="2779">
        <v>4</v>
      </c>
    </row>
    <row r="633" spans="3:34">
      <c r="C633" s="2395" t="s">
        <v>2766</v>
      </c>
      <c r="D633" s="834" t="s">
        <v>2193</v>
      </c>
      <c r="E633" s="1483" t="s">
        <v>2769</v>
      </c>
      <c r="F633" s="59">
        <v>929002481502</v>
      </c>
      <c r="G633" s="47">
        <v>8719514299337</v>
      </c>
      <c r="H633" s="483" t="s">
        <v>1380</v>
      </c>
      <c r="I633" s="483"/>
      <c r="J633" s="284">
        <v>36</v>
      </c>
      <c r="K633" s="1077">
        <v>6000</v>
      </c>
      <c r="L633" s="273">
        <v>4000</v>
      </c>
      <c r="M633" s="274">
        <v>25000</v>
      </c>
      <c r="N633" s="480">
        <v>3</v>
      </c>
      <c r="O633" s="284" t="s">
        <v>1333</v>
      </c>
      <c r="P633" s="1992">
        <v>1050</v>
      </c>
      <c r="Q633" s="14"/>
      <c r="R633" s="1782" t="s">
        <v>48</v>
      </c>
      <c r="S633" s="284"/>
      <c r="T633" s="284" t="s">
        <v>1375</v>
      </c>
      <c r="U633" s="284" t="s">
        <v>136</v>
      </c>
      <c r="V633" s="284" t="s">
        <v>121</v>
      </c>
      <c r="W633" s="284" t="s">
        <v>198</v>
      </c>
      <c r="X633" s="284">
        <v>166</v>
      </c>
      <c r="Y633" s="273">
        <v>91.5</v>
      </c>
      <c r="Z633" s="273"/>
      <c r="AA633" s="273">
        <v>234</v>
      </c>
      <c r="AB633" s="284" t="s">
        <v>113</v>
      </c>
      <c r="AC633" s="480">
        <v>80</v>
      </c>
      <c r="AD633" s="273">
        <v>403657</v>
      </c>
      <c r="AE633" s="273">
        <v>871951429933700</v>
      </c>
      <c r="AF633" s="273">
        <v>6</v>
      </c>
      <c r="AG633" s="273" t="s">
        <v>113</v>
      </c>
      <c r="AH633" s="2780">
        <v>4</v>
      </c>
    </row>
    <row r="634" spans="3:34">
      <c r="C634" s="2394" t="s">
        <v>2766</v>
      </c>
      <c r="D634" s="1461" t="s">
        <v>2193</v>
      </c>
      <c r="E634" s="1462"/>
      <c r="F634" s="92">
        <v>929004604802</v>
      </c>
      <c r="G634" s="92">
        <v>8721103064172</v>
      </c>
      <c r="H634" s="600" t="s">
        <v>3201</v>
      </c>
      <c r="I634" s="600"/>
      <c r="J634" s="326">
        <v>20</v>
      </c>
      <c r="K634" s="1079">
        <v>2050</v>
      </c>
      <c r="L634" s="328">
        <v>3000</v>
      </c>
      <c r="M634" s="270">
        <v>15000</v>
      </c>
      <c r="N634" s="309">
        <v>1</v>
      </c>
      <c r="O634" s="2115" t="s">
        <v>117</v>
      </c>
      <c r="P634" s="1993">
        <v>210</v>
      </c>
      <c r="Q634" s="508"/>
      <c r="R634" s="2116" t="s">
        <v>48</v>
      </c>
      <c r="S634" s="2115"/>
      <c r="T634" s="2115" t="s">
        <v>3198</v>
      </c>
      <c r="U634" s="2115" t="s">
        <v>112</v>
      </c>
      <c r="V634" s="2115" t="s">
        <v>147</v>
      </c>
      <c r="W634" s="2042" t="s">
        <v>198</v>
      </c>
      <c r="X634" s="2042">
        <v>102</v>
      </c>
      <c r="Y634" s="328">
        <v>70</v>
      </c>
      <c r="Z634" s="328"/>
      <c r="AA634" s="328">
        <v>122</v>
      </c>
      <c r="AB634" s="2115" t="s">
        <v>113</v>
      </c>
      <c r="AC634" s="309">
        <v>80</v>
      </c>
      <c r="AD634" s="328">
        <v>2364482</v>
      </c>
      <c r="AE634" s="328">
        <v>872110306417200</v>
      </c>
      <c r="AF634" s="328">
        <v>6</v>
      </c>
      <c r="AG634" s="328" t="s">
        <v>113</v>
      </c>
      <c r="AH634" s="1986">
        <v>4</v>
      </c>
    </row>
    <row r="635" spans="3:34">
      <c r="C635" s="2401" t="s">
        <v>2766</v>
      </c>
      <c r="D635" s="557" t="s">
        <v>2193</v>
      </c>
      <c r="E635" s="1463"/>
      <c r="F635" s="91">
        <v>929004605202</v>
      </c>
      <c r="G635" s="91">
        <v>8721103064257</v>
      </c>
      <c r="H635" s="97" t="s">
        <v>3199</v>
      </c>
      <c r="I635" s="97"/>
      <c r="J635" s="324">
        <v>30</v>
      </c>
      <c r="K635" s="1075">
        <v>3200</v>
      </c>
      <c r="L635" s="271">
        <v>3000</v>
      </c>
      <c r="M635" s="272">
        <v>15000</v>
      </c>
      <c r="N635" s="289">
        <v>1</v>
      </c>
      <c r="O635" s="308" t="s">
        <v>117</v>
      </c>
      <c r="P635" s="958">
        <v>320</v>
      </c>
      <c r="Q635" s="508"/>
      <c r="R635" s="1785" t="s">
        <v>48</v>
      </c>
      <c r="S635" s="308"/>
      <c r="T635" s="308" t="s">
        <v>1369</v>
      </c>
      <c r="U635" s="308" t="s">
        <v>112</v>
      </c>
      <c r="V635" s="308" t="s">
        <v>147</v>
      </c>
      <c r="W635" s="291" t="s">
        <v>198</v>
      </c>
      <c r="X635" s="291">
        <v>106</v>
      </c>
      <c r="Y635" s="271">
        <v>100</v>
      </c>
      <c r="Z635" s="271"/>
      <c r="AA635" s="271">
        <v>171</v>
      </c>
      <c r="AB635" s="308" t="s">
        <v>113</v>
      </c>
      <c r="AC635" s="289">
        <v>80</v>
      </c>
      <c r="AD635" s="271">
        <v>2364476</v>
      </c>
      <c r="AE635" s="320">
        <v>872110306425700</v>
      </c>
      <c r="AF635" s="320">
        <v>6</v>
      </c>
      <c r="AG635" s="320" t="s">
        <v>113</v>
      </c>
      <c r="AH635" s="2779">
        <v>4</v>
      </c>
    </row>
    <row r="636" spans="3:34">
      <c r="C636" s="2395" t="s">
        <v>2766</v>
      </c>
      <c r="D636" s="834" t="s">
        <v>2193</v>
      </c>
      <c r="E636" s="1483"/>
      <c r="F636" s="194">
        <v>929004605402</v>
      </c>
      <c r="G636" s="194">
        <v>8721103064295</v>
      </c>
      <c r="H636" s="249" t="s">
        <v>3200</v>
      </c>
      <c r="I636" s="249"/>
      <c r="J636" s="431">
        <v>40</v>
      </c>
      <c r="K636" s="1077">
        <v>4300</v>
      </c>
      <c r="L636" s="273">
        <v>3000</v>
      </c>
      <c r="M636" s="274">
        <v>15000</v>
      </c>
      <c r="N636" s="480">
        <v>1</v>
      </c>
      <c r="O636" s="1670" t="s">
        <v>117</v>
      </c>
      <c r="P636" s="1994">
        <v>430</v>
      </c>
      <c r="Q636" s="508"/>
      <c r="R636" s="1791" t="s">
        <v>48</v>
      </c>
      <c r="S636" s="1670"/>
      <c r="T636" s="1670" t="s">
        <v>1408</v>
      </c>
      <c r="U636" s="1670" t="s">
        <v>112</v>
      </c>
      <c r="V636" s="1670" t="s">
        <v>147</v>
      </c>
      <c r="W636" s="284" t="s">
        <v>198</v>
      </c>
      <c r="X636" s="284">
        <v>107</v>
      </c>
      <c r="Y636" s="273">
        <v>119</v>
      </c>
      <c r="Z636" s="273"/>
      <c r="AA636" s="273">
        <v>195</v>
      </c>
      <c r="AB636" s="1670" t="s">
        <v>113</v>
      </c>
      <c r="AC636" s="480">
        <v>80</v>
      </c>
      <c r="AD636" s="273">
        <v>2364483</v>
      </c>
      <c r="AE636" s="453">
        <v>872110306429500</v>
      </c>
      <c r="AF636" s="453">
        <v>6</v>
      </c>
      <c r="AG636" s="453" t="s">
        <v>113</v>
      </c>
      <c r="AH636" s="2780">
        <v>4</v>
      </c>
    </row>
    <row r="637" spans="3:34">
      <c r="C637" s="2394" t="s">
        <v>2766</v>
      </c>
      <c r="D637" s="1461" t="s">
        <v>2193</v>
      </c>
      <c r="E637" s="1462" t="s">
        <v>2769</v>
      </c>
      <c r="F637" s="92">
        <v>929002350702</v>
      </c>
      <c r="G637" s="38">
        <v>8718699753672</v>
      </c>
      <c r="H637" s="50" t="s">
        <v>1411</v>
      </c>
      <c r="I637" s="50"/>
      <c r="J637" s="326">
        <v>95</v>
      </c>
      <c r="K637" s="270">
        <v>13000</v>
      </c>
      <c r="L637" s="269">
        <v>4000</v>
      </c>
      <c r="M637" s="270">
        <v>50000</v>
      </c>
      <c r="N637" s="309">
        <v>5</v>
      </c>
      <c r="O637" s="1634" t="s">
        <v>117</v>
      </c>
      <c r="P637" s="1993">
        <v>3600</v>
      </c>
      <c r="Q637" s="14"/>
      <c r="R637" s="1783" t="s">
        <v>48</v>
      </c>
      <c r="S637" s="1634"/>
      <c r="T637" s="1634" t="s">
        <v>1412</v>
      </c>
      <c r="U637" s="1634" t="s">
        <v>136</v>
      </c>
      <c r="V637" s="1634" t="s">
        <v>121</v>
      </c>
      <c r="W637" s="295" t="s">
        <v>198</v>
      </c>
      <c r="X637" s="295">
        <v>136</v>
      </c>
      <c r="Y637" s="269">
        <v>250</v>
      </c>
      <c r="Z637" s="269"/>
      <c r="AA637" s="269">
        <v>290</v>
      </c>
      <c r="AB637" s="1634" t="s">
        <v>113</v>
      </c>
      <c r="AC637" s="309">
        <v>80</v>
      </c>
      <c r="AD637" s="269">
        <v>403624</v>
      </c>
      <c r="AE637" s="269">
        <v>871869975367200</v>
      </c>
      <c r="AF637" s="269">
        <v>3</v>
      </c>
      <c r="AG637" s="269" t="s">
        <v>113</v>
      </c>
      <c r="AH637" s="2782">
        <v>4</v>
      </c>
    </row>
    <row r="638" spans="3:34">
      <c r="C638" s="2401" t="s">
        <v>2766</v>
      </c>
      <c r="D638" s="557" t="s">
        <v>2193</v>
      </c>
      <c r="E638" s="1463" t="s">
        <v>2769</v>
      </c>
      <c r="F638" s="91">
        <v>929002350802</v>
      </c>
      <c r="G638" s="61">
        <v>8718699753696</v>
      </c>
      <c r="H638" s="63" t="s">
        <v>1413</v>
      </c>
      <c r="I638" s="63"/>
      <c r="J638" s="324">
        <v>95</v>
      </c>
      <c r="K638" s="272">
        <v>13000</v>
      </c>
      <c r="L638" s="271">
        <v>4000</v>
      </c>
      <c r="M638" s="272">
        <v>50000</v>
      </c>
      <c r="N638" s="289">
        <v>5</v>
      </c>
      <c r="O638" s="308" t="s">
        <v>119</v>
      </c>
      <c r="P638" s="958">
        <v>3600</v>
      </c>
      <c r="Q638" s="14"/>
      <c r="R638" s="1785" t="s">
        <v>48</v>
      </c>
      <c r="S638" s="308"/>
      <c r="T638" s="308" t="s">
        <v>1412</v>
      </c>
      <c r="U638" s="308" t="s">
        <v>136</v>
      </c>
      <c r="V638" s="308" t="s">
        <v>121</v>
      </c>
      <c r="W638" s="291" t="s">
        <v>198</v>
      </c>
      <c r="X638" s="291">
        <v>136</v>
      </c>
      <c r="Y638" s="271">
        <v>250</v>
      </c>
      <c r="Z638" s="271"/>
      <c r="AA638" s="271">
        <v>290</v>
      </c>
      <c r="AB638" s="308" t="s">
        <v>113</v>
      </c>
      <c r="AC638" s="289">
        <v>80</v>
      </c>
      <c r="AD638" s="271">
        <v>403625</v>
      </c>
      <c r="AE638" s="271">
        <v>871869975369600</v>
      </c>
      <c r="AF638" s="271">
        <v>3</v>
      </c>
      <c r="AG638" s="271" t="s">
        <v>113</v>
      </c>
      <c r="AH638" s="2779">
        <v>4</v>
      </c>
    </row>
    <row r="639" spans="3:34">
      <c r="C639" s="2401" t="s">
        <v>2766</v>
      </c>
      <c r="D639" s="557" t="s">
        <v>2193</v>
      </c>
      <c r="E639" s="1463" t="s">
        <v>2769</v>
      </c>
      <c r="F639" s="91">
        <v>929002350902</v>
      </c>
      <c r="G639" s="61">
        <v>8718699753719</v>
      </c>
      <c r="H639" s="63" t="s">
        <v>1414</v>
      </c>
      <c r="I639" s="63"/>
      <c r="J639" s="324">
        <v>95</v>
      </c>
      <c r="K639" s="272">
        <v>20000</v>
      </c>
      <c r="L639" s="271">
        <v>4000</v>
      </c>
      <c r="M639" s="272">
        <v>50000</v>
      </c>
      <c r="N639" s="289">
        <v>5</v>
      </c>
      <c r="O639" s="308" t="s">
        <v>119</v>
      </c>
      <c r="P639" s="958">
        <v>3950</v>
      </c>
      <c r="Q639" s="14"/>
      <c r="R639" s="1785" t="s">
        <v>48</v>
      </c>
      <c r="S639" s="308"/>
      <c r="T639" s="308" t="s">
        <v>1415</v>
      </c>
      <c r="U639" s="308" t="s">
        <v>136</v>
      </c>
      <c r="V639" s="308" t="s">
        <v>121</v>
      </c>
      <c r="W639" s="291" t="s">
        <v>198</v>
      </c>
      <c r="X639" s="291">
        <v>210</v>
      </c>
      <c r="Y639" s="271">
        <v>250</v>
      </c>
      <c r="Z639" s="271"/>
      <c r="AA639" s="271">
        <v>290</v>
      </c>
      <c r="AB639" s="308" t="s">
        <v>113</v>
      </c>
      <c r="AC639" s="289">
        <v>80</v>
      </c>
      <c r="AD639" s="271">
        <v>403626</v>
      </c>
      <c r="AE639" s="271">
        <v>871869975371900</v>
      </c>
      <c r="AF639" s="271">
        <v>3</v>
      </c>
      <c r="AG639" s="271" t="s">
        <v>113</v>
      </c>
      <c r="AH639" s="2779">
        <v>4</v>
      </c>
    </row>
    <row r="640" spans="3:34">
      <c r="C640" s="2395" t="s">
        <v>2766</v>
      </c>
      <c r="D640" s="834" t="s">
        <v>2193</v>
      </c>
      <c r="E640" s="1483" t="s">
        <v>2769</v>
      </c>
      <c r="F640" s="194">
        <v>929002351002</v>
      </c>
      <c r="G640" s="47">
        <v>8718699753733</v>
      </c>
      <c r="H640" s="250" t="s">
        <v>1416</v>
      </c>
      <c r="I640" s="250"/>
      <c r="J640" s="431">
        <v>95</v>
      </c>
      <c r="K640" s="274">
        <v>20000</v>
      </c>
      <c r="L640" s="273">
        <v>4000</v>
      </c>
      <c r="M640" s="274">
        <v>50000</v>
      </c>
      <c r="N640" s="480">
        <v>5</v>
      </c>
      <c r="O640" s="1670" t="s">
        <v>125</v>
      </c>
      <c r="P640" s="1994">
        <v>3950</v>
      </c>
      <c r="Q640" s="14"/>
      <c r="R640" s="1791" t="s">
        <v>48</v>
      </c>
      <c r="S640" s="1670"/>
      <c r="T640" s="1670" t="s">
        <v>1415</v>
      </c>
      <c r="U640" s="1670" t="s">
        <v>136</v>
      </c>
      <c r="V640" s="1670" t="s">
        <v>121</v>
      </c>
      <c r="W640" s="284" t="s">
        <v>198</v>
      </c>
      <c r="X640" s="284">
        <v>210</v>
      </c>
      <c r="Y640" s="273">
        <v>250</v>
      </c>
      <c r="Z640" s="273"/>
      <c r="AA640" s="273">
        <v>290</v>
      </c>
      <c r="AB640" s="1670" t="s">
        <v>113</v>
      </c>
      <c r="AC640" s="480">
        <v>80</v>
      </c>
      <c r="AD640" s="273">
        <v>403627</v>
      </c>
      <c r="AE640" s="273">
        <v>871869975373300</v>
      </c>
      <c r="AF640" s="273">
        <v>3</v>
      </c>
      <c r="AG640" s="273" t="s">
        <v>113</v>
      </c>
      <c r="AH640" s="2780">
        <v>4</v>
      </c>
    </row>
    <row r="641" spans="3:34">
      <c r="C641" s="2394" t="s">
        <v>2766</v>
      </c>
      <c r="D641" s="1461" t="s">
        <v>2193</v>
      </c>
      <c r="E641" s="1462" t="s">
        <v>2769</v>
      </c>
      <c r="F641" s="92">
        <v>929003756602</v>
      </c>
      <c r="G641" s="158">
        <v>8720169286542</v>
      </c>
      <c r="H641" s="158" t="s">
        <v>1418</v>
      </c>
      <c r="I641" s="158"/>
      <c r="J641" s="326">
        <v>3.5</v>
      </c>
      <c r="K641" s="1079">
        <v>360</v>
      </c>
      <c r="L641" s="400">
        <v>3000</v>
      </c>
      <c r="M641" s="314">
        <v>30000</v>
      </c>
      <c r="N641" s="502">
        <v>3</v>
      </c>
      <c r="O641" s="1671" t="s">
        <v>117</v>
      </c>
      <c r="P641" s="1986">
        <v>210</v>
      </c>
      <c r="Q641" s="911"/>
      <c r="R641" s="1792" t="s">
        <v>48</v>
      </c>
      <c r="S641" s="1671"/>
      <c r="T641" s="1671" t="s">
        <v>1420</v>
      </c>
      <c r="U641" s="1671" t="s">
        <v>1419</v>
      </c>
      <c r="V641" s="1671" t="s">
        <v>147</v>
      </c>
      <c r="W641" s="360" t="s">
        <v>198</v>
      </c>
      <c r="X641" s="360">
        <v>102</v>
      </c>
      <c r="Y641" s="400">
        <v>31</v>
      </c>
      <c r="Z641" s="400"/>
      <c r="AA641" s="400">
        <v>137</v>
      </c>
      <c r="AB641" s="1671" t="s">
        <v>113</v>
      </c>
      <c r="AC641" s="1552">
        <v>82</v>
      </c>
      <c r="AD641" s="400">
        <v>1820624</v>
      </c>
      <c r="AE641" s="799">
        <v>872016928654200</v>
      </c>
      <c r="AF641" s="400">
        <v>20</v>
      </c>
      <c r="AG641" s="400" t="s">
        <v>113</v>
      </c>
      <c r="AH641" s="2796">
        <v>4</v>
      </c>
    </row>
    <row r="642" spans="3:34">
      <c r="C642" s="2401" t="s">
        <v>2766</v>
      </c>
      <c r="D642" s="557" t="s">
        <v>2193</v>
      </c>
      <c r="E642" s="1463" t="s">
        <v>2769</v>
      </c>
      <c r="F642" s="91">
        <v>929003756702</v>
      </c>
      <c r="G642" s="62">
        <v>8720169286566</v>
      </c>
      <c r="H642" s="62" t="s">
        <v>1421</v>
      </c>
      <c r="I642" s="62"/>
      <c r="J642" s="324">
        <v>3.5</v>
      </c>
      <c r="K642" s="1137">
        <v>390</v>
      </c>
      <c r="L642" s="364">
        <v>4000</v>
      </c>
      <c r="M642" s="307">
        <v>30000</v>
      </c>
      <c r="N642" s="410">
        <v>3</v>
      </c>
      <c r="O642" s="344" t="s">
        <v>119</v>
      </c>
      <c r="P642" s="958">
        <v>210</v>
      </c>
      <c r="Q642" s="911"/>
      <c r="R642" s="1793" t="s">
        <v>48</v>
      </c>
      <c r="S642" s="344"/>
      <c r="T642" s="344" t="s">
        <v>1420</v>
      </c>
      <c r="U642" s="344" t="s">
        <v>1419</v>
      </c>
      <c r="V642" s="344" t="s">
        <v>121</v>
      </c>
      <c r="W642" s="342" t="s">
        <v>198</v>
      </c>
      <c r="X642" s="342">
        <v>111</v>
      </c>
      <c r="Y642" s="364">
        <v>31</v>
      </c>
      <c r="Z642" s="364"/>
      <c r="AA642" s="364">
        <v>137</v>
      </c>
      <c r="AB642" s="344" t="s">
        <v>113</v>
      </c>
      <c r="AC642" s="1476">
        <v>82</v>
      </c>
      <c r="AD642" s="364">
        <v>1820626</v>
      </c>
      <c r="AE642" s="319">
        <v>872016928656600</v>
      </c>
      <c r="AF642" s="364">
        <v>20</v>
      </c>
      <c r="AG642" s="364" t="s">
        <v>113</v>
      </c>
      <c r="AH642" s="2778">
        <v>4</v>
      </c>
    </row>
    <row r="643" spans="3:34">
      <c r="C643" s="2401" t="s">
        <v>2766</v>
      </c>
      <c r="D643" s="557" t="s">
        <v>2193</v>
      </c>
      <c r="E643" s="1463" t="s">
        <v>2769</v>
      </c>
      <c r="F643" s="91">
        <v>929003756802</v>
      </c>
      <c r="G643" s="62">
        <v>8720169286580</v>
      </c>
      <c r="H643" s="62" t="s">
        <v>1422</v>
      </c>
      <c r="I643" s="62"/>
      <c r="J643" s="324">
        <v>5</v>
      </c>
      <c r="K643" s="1137">
        <v>520</v>
      </c>
      <c r="L643" s="364">
        <v>3000</v>
      </c>
      <c r="M643" s="307">
        <v>30000</v>
      </c>
      <c r="N643" s="410">
        <v>3</v>
      </c>
      <c r="O643" s="344" t="s">
        <v>117</v>
      </c>
      <c r="P643" s="958">
        <v>220</v>
      </c>
      <c r="Q643" s="911"/>
      <c r="R643" s="1793" t="s">
        <v>48</v>
      </c>
      <c r="S643" s="344"/>
      <c r="T643" s="344" t="s">
        <v>1423</v>
      </c>
      <c r="U643" s="344" t="s">
        <v>1419</v>
      </c>
      <c r="V643" s="344" t="s">
        <v>147</v>
      </c>
      <c r="W643" s="342" t="s">
        <v>198</v>
      </c>
      <c r="X643" s="342">
        <v>104</v>
      </c>
      <c r="Y643" s="364">
        <v>31</v>
      </c>
      <c r="Z643" s="364"/>
      <c r="AA643" s="364">
        <v>166</v>
      </c>
      <c r="AB643" s="344" t="s">
        <v>113</v>
      </c>
      <c r="AC643" s="1476">
        <v>82</v>
      </c>
      <c r="AD643" s="364">
        <v>1820625</v>
      </c>
      <c r="AE643" s="319">
        <v>872016928658000</v>
      </c>
      <c r="AF643" s="364">
        <v>20</v>
      </c>
      <c r="AG643" s="364" t="s">
        <v>113</v>
      </c>
      <c r="AH643" s="2778">
        <v>4</v>
      </c>
    </row>
    <row r="644" spans="3:34">
      <c r="C644" s="2395" t="s">
        <v>2766</v>
      </c>
      <c r="D644" s="834" t="s">
        <v>2193</v>
      </c>
      <c r="E644" s="1483" t="s">
        <v>2769</v>
      </c>
      <c r="F644" s="194">
        <v>929003756902</v>
      </c>
      <c r="G644" s="264">
        <v>8720169286603</v>
      </c>
      <c r="H644" s="264" t="s">
        <v>1424</v>
      </c>
      <c r="I644" s="264"/>
      <c r="J644" s="431">
        <v>5</v>
      </c>
      <c r="K644" s="1525">
        <v>550</v>
      </c>
      <c r="L644" s="454">
        <v>4000</v>
      </c>
      <c r="M644" s="479">
        <v>30000</v>
      </c>
      <c r="N644" s="478">
        <v>3</v>
      </c>
      <c r="O644" s="1672" t="s">
        <v>119</v>
      </c>
      <c r="P644" s="1994">
        <v>220</v>
      </c>
      <c r="Q644" s="911"/>
      <c r="R644" s="1794" t="s">
        <v>48</v>
      </c>
      <c r="S644" s="1672"/>
      <c r="T644" s="1672" t="s">
        <v>1423</v>
      </c>
      <c r="U644" s="1672" t="s">
        <v>1419</v>
      </c>
      <c r="V644" s="1672" t="s">
        <v>121</v>
      </c>
      <c r="W644" s="1197" t="s">
        <v>198</v>
      </c>
      <c r="X644" s="1197">
        <v>110</v>
      </c>
      <c r="Y644" s="454">
        <v>31</v>
      </c>
      <c r="Z644" s="454"/>
      <c r="AA644" s="454">
        <v>166</v>
      </c>
      <c r="AB644" s="1672" t="s">
        <v>113</v>
      </c>
      <c r="AC644" s="1478">
        <v>82</v>
      </c>
      <c r="AD644" s="454">
        <v>1820623</v>
      </c>
      <c r="AE644" s="2468">
        <v>872016928660300</v>
      </c>
      <c r="AF644" s="454">
        <v>20</v>
      </c>
      <c r="AG644" s="454" t="s">
        <v>113</v>
      </c>
      <c r="AH644" s="2834">
        <v>4</v>
      </c>
    </row>
    <row r="645" spans="3:34">
      <c r="C645" s="2394" t="s">
        <v>2766</v>
      </c>
      <c r="D645" s="1461" t="s">
        <v>2193</v>
      </c>
      <c r="E645" s="1462" t="s">
        <v>2769</v>
      </c>
      <c r="F645" s="92">
        <v>929003757002</v>
      </c>
      <c r="G645" s="158">
        <v>8720169287501</v>
      </c>
      <c r="H645" s="158" t="s">
        <v>39</v>
      </c>
      <c r="I645" s="158"/>
      <c r="J645" s="326">
        <v>5.9</v>
      </c>
      <c r="K645" s="269">
        <v>600</v>
      </c>
      <c r="L645" s="400">
        <v>3000</v>
      </c>
      <c r="M645" s="314">
        <v>30000</v>
      </c>
      <c r="N645" s="502">
        <v>3</v>
      </c>
      <c r="O645" s="1671" t="s">
        <v>117</v>
      </c>
      <c r="P645" s="1993">
        <v>185</v>
      </c>
      <c r="Q645" s="911"/>
      <c r="R645" s="1792" t="s">
        <v>48</v>
      </c>
      <c r="S645" s="1671"/>
      <c r="T645" s="1671" t="s">
        <v>157</v>
      </c>
      <c r="U645" s="1671" t="s">
        <v>1425</v>
      </c>
      <c r="V645" s="1671" t="s">
        <v>147</v>
      </c>
      <c r="W645" s="360" t="s">
        <v>198</v>
      </c>
      <c r="X645" s="360">
        <v>101</v>
      </c>
      <c r="Y645" s="400">
        <v>34</v>
      </c>
      <c r="Z645" s="400"/>
      <c r="AA645" s="400">
        <v>138</v>
      </c>
      <c r="AB645" s="1671" t="s">
        <v>113</v>
      </c>
      <c r="AC645" s="1552">
        <v>82</v>
      </c>
      <c r="AD645" s="400">
        <v>1820629</v>
      </c>
      <c r="AE645" s="799">
        <v>872016928750100</v>
      </c>
      <c r="AF645" s="400">
        <v>10</v>
      </c>
      <c r="AG645" s="400" t="s">
        <v>113</v>
      </c>
      <c r="AH645" s="2796">
        <v>4</v>
      </c>
    </row>
    <row r="646" spans="3:34">
      <c r="C646" s="2401" t="s">
        <v>2766</v>
      </c>
      <c r="D646" s="557" t="s">
        <v>2193</v>
      </c>
      <c r="E646" s="1463" t="s">
        <v>2769</v>
      </c>
      <c r="F646" s="91">
        <v>929003757102</v>
      </c>
      <c r="G646" s="62">
        <v>8720169287525</v>
      </c>
      <c r="H646" s="62" t="s">
        <v>263</v>
      </c>
      <c r="I646" s="62"/>
      <c r="J646" s="324">
        <v>5.9</v>
      </c>
      <c r="K646" s="1157">
        <v>660</v>
      </c>
      <c r="L646" s="364">
        <v>4000</v>
      </c>
      <c r="M646" s="307">
        <v>30000</v>
      </c>
      <c r="N646" s="410">
        <v>3</v>
      </c>
      <c r="O646" s="344" t="s">
        <v>119</v>
      </c>
      <c r="P646" s="958">
        <v>185</v>
      </c>
      <c r="Q646" s="911"/>
      <c r="R646" s="1793" t="s">
        <v>48</v>
      </c>
      <c r="S646" s="344"/>
      <c r="T646" s="344" t="s">
        <v>157</v>
      </c>
      <c r="U646" s="344" t="s">
        <v>1425</v>
      </c>
      <c r="V646" s="344" t="s">
        <v>121</v>
      </c>
      <c r="W646" s="342" t="s">
        <v>198</v>
      </c>
      <c r="X646" s="342">
        <v>111</v>
      </c>
      <c r="Y646" s="364">
        <v>34</v>
      </c>
      <c r="Z646" s="364"/>
      <c r="AA646" s="364">
        <v>138</v>
      </c>
      <c r="AB646" s="344" t="s">
        <v>113</v>
      </c>
      <c r="AC646" s="1476">
        <v>82</v>
      </c>
      <c r="AD646" s="364">
        <v>1820632</v>
      </c>
      <c r="AE646" s="319">
        <v>872016928752500</v>
      </c>
      <c r="AF646" s="364">
        <v>10</v>
      </c>
      <c r="AG646" s="364" t="s">
        <v>113</v>
      </c>
      <c r="AH646" s="2778">
        <v>4</v>
      </c>
    </row>
    <row r="647" spans="3:34">
      <c r="C647" s="2401" t="s">
        <v>2766</v>
      </c>
      <c r="D647" s="557" t="s">
        <v>2193</v>
      </c>
      <c r="E647" s="1463" t="s">
        <v>2769</v>
      </c>
      <c r="F647" s="91">
        <v>929003757202</v>
      </c>
      <c r="G647" s="62">
        <v>8720169287549</v>
      </c>
      <c r="H647" s="62" t="s">
        <v>265</v>
      </c>
      <c r="I647" s="62"/>
      <c r="J647" s="324">
        <v>6.9</v>
      </c>
      <c r="K647" s="1157">
        <v>700</v>
      </c>
      <c r="L647" s="364">
        <v>3000</v>
      </c>
      <c r="M647" s="307">
        <v>30000</v>
      </c>
      <c r="N647" s="410">
        <v>3</v>
      </c>
      <c r="O647" s="344" t="s">
        <v>117</v>
      </c>
      <c r="P647" s="958">
        <v>195</v>
      </c>
      <c r="Q647" s="911"/>
      <c r="R647" s="1793" t="s">
        <v>48</v>
      </c>
      <c r="S647" s="344"/>
      <c r="T647" s="344" t="s">
        <v>161</v>
      </c>
      <c r="U647" s="344" t="s">
        <v>1426</v>
      </c>
      <c r="V647" s="344" t="s">
        <v>147</v>
      </c>
      <c r="W647" s="342" t="s">
        <v>198</v>
      </c>
      <c r="X647" s="342">
        <v>101</v>
      </c>
      <c r="Y647" s="364">
        <v>34</v>
      </c>
      <c r="Z647" s="364"/>
      <c r="AA647" s="364">
        <v>148</v>
      </c>
      <c r="AB647" s="344" t="s">
        <v>113</v>
      </c>
      <c r="AC647" s="1476">
        <v>82</v>
      </c>
      <c r="AD647" s="364">
        <v>1820631</v>
      </c>
      <c r="AE647" s="319">
        <v>872016928754900</v>
      </c>
      <c r="AF647" s="364">
        <v>10</v>
      </c>
      <c r="AG647" s="364" t="s">
        <v>113</v>
      </c>
      <c r="AH647" s="2778">
        <v>4</v>
      </c>
    </row>
    <row r="648" spans="3:34">
      <c r="C648" s="2401" t="s">
        <v>2766</v>
      </c>
      <c r="D648" s="557" t="s">
        <v>2193</v>
      </c>
      <c r="E648" s="1463" t="s">
        <v>2769</v>
      </c>
      <c r="F648" s="91">
        <v>929003757302</v>
      </c>
      <c r="G648" s="62">
        <v>8720169287563</v>
      </c>
      <c r="H648" s="62" t="s">
        <v>267</v>
      </c>
      <c r="I648" s="62"/>
      <c r="J648" s="324">
        <v>6.9</v>
      </c>
      <c r="K648" s="282">
        <v>770</v>
      </c>
      <c r="L648" s="364">
        <v>4000</v>
      </c>
      <c r="M648" s="307">
        <v>30000</v>
      </c>
      <c r="N648" s="410">
        <v>3</v>
      </c>
      <c r="O648" s="344" t="s">
        <v>119</v>
      </c>
      <c r="P648" s="958">
        <v>195</v>
      </c>
      <c r="Q648" s="911"/>
      <c r="R648" s="1793" t="s">
        <v>48</v>
      </c>
      <c r="S648" s="344"/>
      <c r="T648" s="344" t="s">
        <v>161</v>
      </c>
      <c r="U648" s="344" t="s">
        <v>1426</v>
      </c>
      <c r="V648" s="344" t="s">
        <v>121</v>
      </c>
      <c r="W648" s="342" t="s">
        <v>198</v>
      </c>
      <c r="X648" s="342">
        <v>111</v>
      </c>
      <c r="Y648" s="364">
        <v>34</v>
      </c>
      <c r="Z648" s="364"/>
      <c r="AA648" s="364">
        <v>148</v>
      </c>
      <c r="AB648" s="344" t="s">
        <v>113</v>
      </c>
      <c r="AC648" s="1476">
        <v>82</v>
      </c>
      <c r="AD648" s="364">
        <v>1820628</v>
      </c>
      <c r="AE648" s="319">
        <v>872016928756300</v>
      </c>
      <c r="AF648" s="364">
        <v>10</v>
      </c>
      <c r="AG648" s="364" t="s">
        <v>113</v>
      </c>
      <c r="AH648" s="2778">
        <v>4</v>
      </c>
    </row>
    <row r="649" spans="3:34">
      <c r="C649" s="2401" t="s">
        <v>2766</v>
      </c>
      <c r="D649" s="557" t="s">
        <v>2193</v>
      </c>
      <c r="E649" s="1463" t="s">
        <v>2769</v>
      </c>
      <c r="F649" s="91">
        <v>929003757402</v>
      </c>
      <c r="G649" s="62">
        <v>8720169287587</v>
      </c>
      <c r="H649" s="62" t="s">
        <v>269</v>
      </c>
      <c r="I649" s="62"/>
      <c r="J649" s="324">
        <v>8.9</v>
      </c>
      <c r="K649" s="282">
        <v>990</v>
      </c>
      <c r="L649" s="364">
        <v>3000</v>
      </c>
      <c r="M649" s="307">
        <v>30000</v>
      </c>
      <c r="N649" s="410">
        <v>3</v>
      </c>
      <c r="O649" s="344" t="s">
        <v>119</v>
      </c>
      <c r="P649" s="958">
        <v>215</v>
      </c>
      <c r="Q649" s="911"/>
      <c r="R649" s="1793" t="s">
        <v>48</v>
      </c>
      <c r="S649" s="344"/>
      <c r="T649" s="344" t="s">
        <v>3646</v>
      </c>
      <c r="U649" s="344" t="s">
        <v>1427</v>
      </c>
      <c r="V649" s="344" t="s">
        <v>147</v>
      </c>
      <c r="W649" s="342" t="s">
        <v>198</v>
      </c>
      <c r="X649" s="342">
        <v>111</v>
      </c>
      <c r="Y649" s="364">
        <v>34</v>
      </c>
      <c r="Z649" s="364"/>
      <c r="AA649" s="364">
        <v>171</v>
      </c>
      <c r="AB649" s="344" t="s">
        <v>113</v>
      </c>
      <c r="AC649" s="1476">
        <v>82</v>
      </c>
      <c r="AD649" s="364">
        <v>1820627</v>
      </c>
      <c r="AE649" s="319">
        <v>872016928758700</v>
      </c>
      <c r="AF649" s="364">
        <v>10</v>
      </c>
      <c r="AG649" s="364" t="s">
        <v>113</v>
      </c>
      <c r="AH649" s="2778">
        <v>4</v>
      </c>
    </row>
    <row r="650" spans="3:34">
      <c r="C650" s="2395" t="s">
        <v>2766</v>
      </c>
      <c r="D650" s="834" t="s">
        <v>2193</v>
      </c>
      <c r="E650" s="1483" t="s">
        <v>2769</v>
      </c>
      <c r="F650" s="194">
        <v>929003757502</v>
      </c>
      <c r="G650" s="264">
        <v>8720169287600</v>
      </c>
      <c r="H650" s="264" t="s">
        <v>271</v>
      </c>
      <c r="I650" s="264"/>
      <c r="J650" s="431">
        <v>8.9</v>
      </c>
      <c r="K650" s="287">
        <v>1100</v>
      </c>
      <c r="L650" s="454">
        <v>4000</v>
      </c>
      <c r="M650" s="479">
        <v>30000</v>
      </c>
      <c r="N650" s="478">
        <v>3</v>
      </c>
      <c r="O650" s="1672" t="s">
        <v>119</v>
      </c>
      <c r="P650" s="1994">
        <v>215</v>
      </c>
      <c r="Q650" s="911"/>
      <c r="R650" s="1794" t="s">
        <v>48</v>
      </c>
      <c r="S650" s="1672"/>
      <c r="T650" s="1672" t="s">
        <v>3646</v>
      </c>
      <c r="U650" s="1672" t="s">
        <v>1427</v>
      </c>
      <c r="V650" s="1672" t="s">
        <v>121</v>
      </c>
      <c r="W650" s="1197" t="s">
        <v>198</v>
      </c>
      <c r="X650" s="1197">
        <v>123</v>
      </c>
      <c r="Y650" s="454">
        <v>34</v>
      </c>
      <c r="Z650" s="454"/>
      <c r="AA650" s="454">
        <v>171</v>
      </c>
      <c r="AB650" s="1672" t="s">
        <v>113</v>
      </c>
      <c r="AC650" s="1478">
        <v>82</v>
      </c>
      <c r="AD650" s="454">
        <v>1820630</v>
      </c>
      <c r="AE650" s="2468">
        <v>872016928760000</v>
      </c>
      <c r="AF650" s="454">
        <v>10</v>
      </c>
      <c r="AG650" s="454" t="s">
        <v>113</v>
      </c>
      <c r="AH650" s="2834">
        <v>4</v>
      </c>
    </row>
    <row r="651" spans="3:34">
      <c r="C651" s="2394" t="s">
        <v>2766</v>
      </c>
      <c r="D651" s="1461" t="s">
        <v>2193</v>
      </c>
      <c r="E651" s="1462" t="s">
        <v>2769</v>
      </c>
      <c r="F651" s="92">
        <v>929004252802</v>
      </c>
      <c r="G651" s="158">
        <v>8721103035011</v>
      </c>
      <c r="H651" s="158" t="s">
        <v>2655</v>
      </c>
      <c r="I651" s="158" t="s">
        <v>2787</v>
      </c>
      <c r="J651" s="326">
        <v>5.9</v>
      </c>
      <c r="K651" s="269" t="s">
        <v>2659</v>
      </c>
      <c r="L651" s="400" t="s">
        <v>3707</v>
      </c>
      <c r="M651" s="314">
        <v>30000</v>
      </c>
      <c r="N651" s="502">
        <v>3</v>
      </c>
      <c r="O651" s="1671" t="s">
        <v>125</v>
      </c>
      <c r="P651" s="1322">
        <v>275</v>
      </c>
      <c r="Q651" s="508"/>
      <c r="R651" s="1792" t="s">
        <v>48</v>
      </c>
      <c r="S651" s="1671"/>
      <c r="T651" s="1671" t="s">
        <v>157</v>
      </c>
      <c r="U651" s="1671" t="s">
        <v>2658</v>
      </c>
      <c r="V651" s="1671" t="s">
        <v>3002</v>
      </c>
      <c r="W651" s="360" t="s">
        <v>198</v>
      </c>
      <c r="X651" s="360">
        <v>144</v>
      </c>
      <c r="Y651" s="400">
        <v>35</v>
      </c>
      <c r="Z651" s="400"/>
      <c r="AA651" s="400">
        <v>137</v>
      </c>
      <c r="AB651" s="1671" t="s">
        <v>113</v>
      </c>
      <c r="AC651" s="1552">
        <v>82</v>
      </c>
      <c r="AD651" s="400">
        <v>2154071</v>
      </c>
      <c r="AE651" s="799">
        <v>872110303501100</v>
      </c>
      <c r="AF651" s="400">
        <v>10</v>
      </c>
      <c r="AG651" s="400" t="s">
        <v>113</v>
      </c>
      <c r="AH651" s="2796">
        <v>4</v>
      </c>
    </row>
    <row r="652" spans="3:34">
      <c r="C652" s="2401" t="s">
        <v>2766</v>
      </c>
      <c r="D652" s="557" t="s">
        <v>2193</v>
      </c>
      <c r="E652" s="1463" t="s">
        <v>2769</v>
      </c>
      <c r="F652" s="91">
        <v>929004252902</v>
      </c>
      <c r="G652" s="62">
        <v>8721103035035</v>
      </c>
      <c r="H652" s="62" t="s">
        <v>2656</v>
      </c>
      <c r="I652" s="62" t="s">
        <v>2787</v>
      </c>
      <c r="J652" s="324">
        <v>6.9</v>
      </c>
      <c r="K652" s="1157" t="s">
        <v>2660</v>
      </c>
      <c r="L652" s="364" t="s">
        <v>3707</v>
      </c>
      <c r="M652" s="307">
        <v>30000</v>
      </c>
      <c r="N652" s="410">
        <v>3</v>
      </c>
      <c r="O652" s="344" t="s">
        <v>125</v>
      </c>
      <c r="P652" s="642">
        <v>290</v>
      </c>
      <c r="Q652" s="508"/>
      <c r="R652" s="1793" t="s">
        <v>48</v>
      </c>
      <c r="S652" s="344"/>
      <c r="T652" s="344" t="s">
        <v>161</v>
      </c>
      <c r="U652" s="344" t="s">
        <v>2658</v>
      </c>
      <c r="V652" s="344" t="s">
        <v>3002</v>
      </c>
      <c r="W652" s="342" t="s">
        <v>198</v>
      </c>
      <c r="X652" s="342">
        <v>144</v>
      </c>
      <c r="Y652" s="364">
        <v>35</v>
      </c>
      <c r="Z652" s="364"/>
      <c r="AA652" s="364">
        <v>142</v>
      </c>
      <c r="AB652" s="344" t="s">
        <v>113</v>
      </c>
      <c r="AC652" s="1476">
        <v>82</v>
      </c>
      <c r="AD652" s="364">
        <v>2154072</v>
      </c>
      <c r="AE652" s="319">
        <v>872110303503500</v>
      </c>
      <c r="AF652" s="364">
        <v>10</v>
      </c>
      <c r="AG652" s="364" t="s">
        <v>113</v>
      </c>
      <c r="AH652" s="2778">
        <v>4</v>
      </c>
    </row>
    <row r="653" spans="3:34">
      <c r="C653" s="2395" t="s">
        <v>2766</v>
      </c>
      <c r="D653" s="834" t="s">
        <v>2193</v>
      </c>
      <c r="E653" s="1483" t="s">
        <v>2769</v>
      </c>
      <c r="F653" s="194">
        <v>929004253002</v>
      </c>
      <c r="G653" s="264">
        <v>8721103035059</v>
      </c>
      <c r="H653" s="264" t="s">
        <v>2657</v>
      </c>
      <c r="I653" s="264" t="s">
        <v>2787</v>
      </c>
      <c r="J653" s="431">
        <v>8.9</v>
      </c>
      <c r="K653" s="1515" t="s">
        <v>2661</v>
      </c>
      <c r="L653" s="454" t="s">
        <v>3707</v>
      </c>
      <c r="M653" s="479">
        <v>30000</v>
      </c>
      <c r="N653" s="478">
        <v>3</v>
      </c>
      <c r="O653" s="1672" t="s">
        <v>125</v>
      </c>
      <c r="P653" s="701">
        <v>300</v>
      </c>
      <c r="Q653" s="508"/>
      <c r="R653" s="1794" t="s">
        <v>48</v>
      </c>
      <c r="S653" s="1672"/>
      <c r="T653" s="1672" t="s">
        <v>3646</v>
      </c>
      <c r="U653" s="1672" t="s">
        <v>2658</v>
      </c>
      <c r="V653" s="1672" t="s">
        <v>3002</v>
      </c>
      <c r="W653" s="1197" t="s">
        <v>198</v>
      </c>
      <c r="X653" s="1197">
        <v>144</v>
      </c>
      <c r="Y653" s="454">
        <v>35</v>
      </c>
      <c r="Z653" s="454"/>
      <c r="AA653" s="454">
        <v>172</v>
      </c>
      <c r="AB653" s="1672" t="s">
        <v>113</v>
      </c>
      <c r="AC653" s="1478">
        <v>82</v>
      </c>
      <c r="AD653" s="454">
        <v>2154073</v>
      </c>
      <c r="AE653" s="2468">
        <v>872110303505900</v>
      </c>
      <c r="AF653" s="454">
        <v>10</v>
      </c>
      <c r="AG653" s="454" t="s">
        <v>113</v>
      </c>
      <c r="AH653" s="2834">
        <v>4</v>
      </c>
    </row>
    <row r="654" spans="3:34">
      <c r="C654" s="2394" t="s">
        <v>2766</v>
      </c>
      <c r="D654" s="1461" t="s">
        <v>2193</v>
      </c>
      <c r="E654" s="1462" t="s">
        <v>2769</v>
      </c>
      <c r="F654" s="92">
        <v>929003757602</v>
      </c>
      <c r="G654" s="158">
        <v>8720169290419</v>
      </c>
      <c r="H654" s="1528" t="s">
        <v>155</v>
      </c>
      <c r="I654" s="1528"/>
      <c r="J654" s="1062">
        <v>5.5</v>
      </c>
      <c r="K654" s="1529">
        <v>600</v>
      </c>
      <c r="L654" s="1503">
        <v>3000</v>
      </c>
      <c r="M654" s="421">
        <v>30000</v>
      </c>
      <c r="N654" s="1530">
        <v>3</v>
      </c>
      <c r="O654" s="1503" t="s">
        <v>117</v>
      </c>
      <c r="P654" s="1986">
        <v>245</v>
      </c>
      <c r="Q654" s="515"/>
      <c r="R654" s="1759" t="s">
        <v>48</v>
      </c>
      <c r="S654" s="1503"/>
      <c r="T654" s="1503" t="s">
        <v>157</v>
      </c>
      <c r="U654" s="1503" t="s">
        <v>156</v>
      </c>
      <c r="V654" s="1503" t="s">
        <v>147</v>
      </c>
      <c r="W654" s="1673" t="s">
        <v>198</v>
      </c>
      <c r="X654" s="1673">
        <v>109</v>
      </c>
      <c r="Y654" s="1503">
        <v>34</v>
      </c>
      <c r="Z654" s="1503"/>
      <c r="AA654" s="1503">
        <v>144</v>
      </c>
      <c r="AB654" s="1503" t="s">
        <v>113</v>
      </c>
      <c r="AC654" s="1530">
        <v>82</v>
      </c>
      <c r="AD654" s="1503">
        <v>1945441</v>
      </c>
      <c r="AE654" s="2103">
        <v>872016929041900</v>
      </c>
      <c r="AF654" s="1503">
        <v>10</v>
      </c>
      <c r="AG654" s="1503" t="s">
        <v>113</v>
      </c>
      <c r="AH654" s="2792">
        <v>4</v>
      </c>
    </row>
    <row r="655" spans="3:34">
      <c r="C655" s="2401" t="s">
        <v>2766</v>
      </c>
      <c r="D655" s="557" t="s">
        <v>2193</v>
      </c>
      <c r="E655" s="1463" t="s">
        <v>2769</v>
      </c>
      <c r="F655" s="91">
        <v>929003757702</v>
      </c>
      <c r="G655" s="62">
        <v>8720169290433</v>
      </c>
      <c r="H655" s="1050" t="s">
        <v>158</v>
      </c>
      <c r="I655" s="1050"/>
      <c r="J655" s="375">
        <v>5.5</v>
      </c>
      <c r="K655" s="1158">
        <v>660</v>
      </c>
      <c r="L655" s="831">
        <v>4000</v>
      </c>
      <c r="M655" s="388">
        <v>30000</v>
      </c>
      <c r="N655" s="315">
        <v>3</v>
      </c>
      <c r="O655" s="831" t="s">
        <v>119</v>
      </c>
      <c r="P655" s="743">
        <v>245</v>
      </c>
      <c r="Q655" s="515"/>
      <c r="R655" s="1719" t="s">
        <v>48</v>
      </c>
      <c r="S655" s="831"/>
      <c r="T655" s="831" t="s">
        <v>157</v>
      </c>
      <c r="U655" s="831" t="s">
        <v>156</v>
      </c>
      <c r="V655" s="831" t="s">
        <v>121</v>
      </c>
      <c r="W655" s="2020" t="s">
        <v>198</v>
      </c>
      <c r="X655" s="2020">
        <v>120</v>
      </c>
      <c r="Y655" s="831">
        <v>34</v>
      </c>
      <c r="Z655" s="831"/>
      <c r="AA655" s="831">
        <v>144</v>
      </c>
      <c r="AB655" s="831" t="s">
        <v>113</v>
      </c>
      <c r="AC655" s="315">
        <v>82</v>
      </c>
      <c r="AD655" s="831">
        <v>1945439</v>
      </c>
      <c r="AE655" s="1692">
        <v>872016929043300</v>
      </c>
      <c r="AF655" s="831">
        <v>10</v>
      </c>
      <c r="AG655" s="831" t="s">
        <v>113</v>
      </c>
      <c r="AH655" s="2788">
        <v>4</v>
      </c>
    </row>
    <row r="656" spans="3:34">
      <c r="C656" s="2401" t="s">
        <v>2766</v>
      </c>
      <c r="D656" s="557" t="s">
        <v>2193</v>
      </c>
      <c r="E656" s="1463" t="s">
        <v>2769</v>
      </c>
      <c r="F656" s="91">
        <v>929003757802</v>
      </c>
      <c r="G656" s="62">
        <v>8720169290457</v>
      </c>
      <c r="H656" s="229" t="s">
        <v>159</v>
      </c>
      <c r="I656" s="229"/>
      <c r="J656" s="375">
        <v>6.5</v>
      </c>
      <c r="K656" s="1158">
        <v>700</v>
      </c>
      <c r="L656" s="831">
        <v>3000</v>
      </c>
      <c r="M656" s="388">
        <v>30000</v>
      </c>
      <c r="N656" s="315">
        <v>3</v>
      </c>
      <c r="O656" s="831" t="s">
        <v>117</v>
      </c>
      <c r="P656" s="743">
        <v>270</v>
      </c>
      <c r="Q656" s="515"/>
      <c r="R656" s="1719" t="s">
        <v>48</v>
      </c>
      <c r="S656" s="831"/>
      <c r="T656" s="831" t="s">
        <v>161</v>
      </c>
      <c r="U656" s="831" t="s">
        <v>160</v>
      </c>
      <c r="V656" s="831" t="s">
        <v>147</v>
      </c>
      <c r="W656" s="2020" t="s">
        <v>198</v>
      </c>
      <c r="X656" s="2020">
        <v>107</v>
      </c>
      <c r="Y656" s="831">
        <v>34</v>
      </c>
      <c r="Z656" s="831"/>
      <c r="AA656" s="831">
        <v>144</v>
      </c>
      <c r="AB656" s="831" t="s">
        <v>113</v>
      </c>
      <c r="AC656" s="315">
        <v>82</v>
      </c>
      <c r="AD656" s="831">
        <v>1945438</v>
      </c>
      <c r="AE656" s="1692">
        <v>872016929045700</v>
      </c>
      <c r="AF656" s="831">
        <v>10</v>
      </c>
      <c r="AG656" s="831" t="s">
        <v>113</v>
      </c>
      <c r="AH656" s="2788">
        <v>4</v>
      </c>
    </row>
    <row r="657" spans="3:34">
      <c r="C657" s="2401" t="s">
        <v>2766</v>
      </c>
      <c r="D657" s="557" t="s">
        <v>2193</v>
      </c>
      <c r="E657" s="1463" t="s">
        <v>2769</v>
      </c>
      <c r="F657" s="91">
        <v>929003757902</v>
      </c>
      <c r="G657" s="62">
        <v>8720169290471</v>
      </c>
      <c r="H657" s="229" t="s">
        <v>162</v>
      </c>
      <c r="I657" s="229"/>
      <c r="J657" s="375">
        <v>6.5</v>
      </c>
      <c r="K657" s="1158">
        <v>770</v>
      </c>
      <c r="L657" s="831">
        <v>4000</v>
      </c>
      <c r="M657" s="388">
        <v>30000</v>
      </c>
      <c r="N657" s="315">
        <v>3</v>
      </c>
      <c r="O657" s="831" t="s">
        <v>119</v>
      </c>
      <c r="P657" s="743">
        <v>270</v>
      </c>
      <c r="Q657" s="515"/>
      <c r="R657" s="1719" t="s">
        <v>48</v>
      </c>
      <c r="S657" s="831"/>
      <c r="T657" s="831" t="s">
        <v>161</v>
      </c>
      <c r="U657" s="831" t="s">
        <v>160</v>
      </c>
      <c r="V657" s="831" t="s">
        <v>121</v>
      </c>
      <c r="W657" s="2020" t="s">
        <v>198</v>
      </c>
      <c r="X657" s="2020">
        <v>118</v>
      </c>
      <c r="Y657" s="831">
        <v>34</v>
      </c>
      <c r="Z657" s="831"/>
      <c r="AA657" s="831">
        <v>144</v>
      </c>
      <c r="AB657" s="831" t="s">
        <v>113</v>
      </c>
      <c r="AC657" s="315">
        <v>82</v>
      </c>
      <c r="AD657" s="831">
        <v>1945437</v>
      </c>
      <c r="AE657" s="1692">
        <v>872016929047100</v>
      </c>
      <c r="AF657" s="831">
        <v>10</v>
      </c>
      <c r="AG657" s="831" t="s">
        <v>113</v>
      </c>
      <c r="AH657" s="2788">
        <v>4</v>
      </c>
    </row>
    <row r="658" spans="3:34">
      <c r="C658" s="2401" t="s">
        <v>2766</v>
      </c>
      <c r="D658" s="557" t="s">
        <v>2193</v>
      </c>
      <c r="E658" s="1463" t="s">
        <v>2769</v>
      </c>
      <c r="F658" s="91">
        <v>929003758002</v>
      </c>
      <c r="G658" s="62">
        <v>8720169290495</v>
      </c>
      <c r="H658" s="229" t="s">
        <v>163</v>
      </c>
      <c r="I658" s="229"/>
      <c r="J658" s="375">
        <v>9.5</v>
      </c>
      <c r="K658" s="1158">
        <v>990</v>
      </c>
      <c r="L658" s="831">
        <v>3000</v>
      </c>
      <c r="M658" s="388">
        <v>30000</v>
      </c>
      <c r="N658" s="315">
        <v>3</v>
      </c>
      <c r="O658" s="831" t="s">
        <v>117</v>
      </c>
      <c r="P658" s="743">
        <v>295</v>
      </c>
      <c r="Q658" s="515"/>
      <c r="R658" s="1719" t="s">
        <v>48</v>
      </c>
      <c r="S658" s="831"/>
      <c r="T658" s="831" t="s">
        <v>3646</v>
      </c>
      <c r="U658" s="831" t="s">
        <v>164</v>
      </c>
      <c r="V658" s="831" t="s">
        <v>147</v>
      </c>
      <c r="W658" s="2020" t="s">
        <v>198</v>
      </c>
      <c r="X658" s="2020">
        <v>104</v>
      </c>
      <c r="Y658" s="831">
        <v>34</v>
      </c>
      <c r="Z658" s="831"/>
      <c r="AA658" s="831">
        <v>164</v>
      </c>
      <c r="AB658" s="831" t="s">
        <v>113</v>
      </c>
      <c r="AC658" s="315">
        <v>82</v>
      </c>
      <c r="AD658" s="831">
        <v>1945436</v>
      </c>
      <c r="AE658" s="1692">
        <v>872016929049500</v>
      </c>
      <c r="AF658" s="831">
        <v>10</v>
      </c>
      <c r="AG658" s="831" t="s">
        <v>113</v>
      </c>
      <c r="AH658" s="2788">
        <v>4</v>
      </c>
    </row>
    <row r="659" spans="3:34">
      <c r="C659" s="2395" t="s">
        <v>2766</v>
      </c>
      <c r="D659" s="834" t="s">
        <v>2193</v>
      </c>
      <c r="E659" s="1483" t="s">
        <v>2769</v>
      </c>
      <c r="F659" s="194">
        <v>929003758102</v>
      </c>
      <c r="G659" s="264">
        <v>8720169290518</v>
      </c>
      <c r="H659" s="264" t="s">
        <v>165</v>
      </c>
      <c r="I659" s="264"/>
      <c r="J659" s="431">
        <v>9.5</v>
      </c>
      <c r="K659" s="1531">
        <v>1100</v>
      </c>
      <c r="L659" s="673">
        <v>4000</v>
      </c>
      <c r="M659" s="479">
        <v>30000</v>
      </c>
      <c r="N659" s="478">
        <v>3</v>
      </c>
      <c r="O659" s="674" t="s">
        <v>119</v>
      </c>
      <c r="P659" s="1532">
        <v>295</v>
      </c>
      <c r="Q659" s="515"/>
      <c r="R659" s="1795" t="s">
        <v>48</v>
      </c>
      <c r="S659" s="674"/>
      <c r="T659" s="674" t="s">
        <v>3646</v>
      </c>
      <c r="U659" s="674" t="s">
        <v>164</v>
      </c>
      <c r="V659" s="674" t="s">
        <v>121</v>
      </c>
      <c r="W659" s="674" t="s">
        <v>198</v>
      </c>
      <c r="X659" s="674">
        <v>115</v>
      </c>
      <c r="Y659" s="673">
        <v>34</v>
      </c>
      <c r="Z659" s="673"/>
      <c r="AA659" s="673">
        <v>164</v>
      </c>
      <c r="AB659" s="674" t="s">
        <v>113</v>
      </c>
      <c r="AC659" s="1478">
        <v>82</v>
      </c>
      <c r="AD659" s="673">
        <v>1945440</v>
      </c>
      <c r="AE659" s="2468">
        <v>872016929051800</v>
      </c>
      <c r="AF659" s="673">
        <v>10</v>
      </c>
      <c r="AG659" s="673" t="s">
        <v>113</v>
      </c>
      <c r="AH659" s="2846">
        <v>4</v>
      </c>
    </row>
    <row r="660" spans="3:34">
      <c r="C660" s="2394" t="s">
        <v>2766</v>
      </c>
      <c r="D660" s="1461" t="s">
        <v>2193</v>
      </c>
      <c r="E660" s="1462" t="s">
        <v>2769</v>
      </c>
      <c r="F660" s="92">
        <v>929004432102</v>
      </c>
      <c r="G660" s="158">
        <v>8721103147523</v>
      </c>
      <c r="H660" s="158" t="s">
        <v>3722</v>
      </c>
      <c r="I660" s="158"/>
      <c r="J660" s="326">
        <v>5.5</v>
      </c>
      <c r="K660" s="269" t="s">
        <v>3725</v>
      </c>
      <c r="L660" s="400" t="s">
        <v>3707</v>
      </c>
      <c r="M660" s="314">
        <v>30000</v>
      </c>
      <c r="N660" s="502">
        <v>3</v>
      </c>
      <c r="O660" s="1671" t="s">
        <v>119</v>
      </c>
      <c r="P660" s="1322">
        <v>360</v>
      </c>
      <c r="Q660" s="508" t="s">
        <v>2323</v>
      </c>
      <c r="R660" s="1792" t="s">
        <v>48</v>
      </c>
      <c r="S660" s="1671"/>
      <c r="T660" s="1671" t="s">
        <v>157</v>
      </c>
      <c r="U660" s="1671" t="s">
        <v>3731</v>
      </c>
      <c r="V660" s="1671" t="s">
        <v>3002</v>
      </c>
      <c r="W660" s="360" t="s">
        <v>198</v>
      </c>
      <c r="X660" s="360">
        <v>130</v>
      </c>
      <c r="Y660" s="400">
        <v>34</v>
      </c>
      <c r="Z660" s="400"/>
      <c r="AA660" s="400">
        <v>134</v>
      </c>
      <c r="AB660" s="1671" t="s">
        <v>113</v>
      </c>
      <c r="AC660" s="1552">
        <v>80</v>
      </c>
      <c r="AD660" s="400">
        <v>2522087</v>
      </c>
      <c r="AE660" s="799">
        <v>872110314752300</v>
      </c>
      <c r="AF660" s="400">
        <v>10</v>
      </c>
      <c r="AG660" s="400" t="s">
        <v>113</v>
      </c>
      <c r="AH660" s="2796">
        <v>4</v>
      </c>
    </row>
    <row r="661" spans="3:34">
      <c r="C661" s="2401" t="s">
        <v>2766</v>
      </c>
      <c r="D661" s="557" t="s">
        <v>2193</v>
      </c>
      <c r="E661" s="1463" t="s">
        <v>2769</v>
      </c>
      <c r="F661" s="91">
        <v>929004432202</v>
      </c>
      <c r="G661" s="62">
        <v>8721103147547</v>
      </c>
      <c r="H661" s="62" t="s">
        <v>3723</v>
      </c>
      <c r="I661" s="62"/>
      <c r="J661" s="324">
        <v>6.5</v>
      </c>
      <c r="K661" s="1157" t="s">
        <v>3726</v>
      </c>
      <c r="L661" s="364" t="s">
        <v>3707</v>
      </c>
      <c r="M661" s="307">
        <v>30000</v>
      </c>
      <c r="N661" s="410">
        <v>3</v>
      </c>
      <c r="O661" s="344" t="s">
        <v>119</v>
      </c>
      <c r="P661" s="642">
        <v>385</v>
      </c>
      <c r="Q661" s="508" t="s">
        <v>2323</v>
      </c>
      <c r="R661" s="1793" t="s">
        <v>48</v>
      </c>
      <c r="S661" s="344"/>
      <c r="T661" s="344" t="s">
        <v>161</v>
      </c>
      <c r="U661" s="344" t="s">
        <v>3732</v>
      </c>
      <c r="V661" s="344" t="s">
        <v>3002</v>
      </c>
      <c r="W661" s="342" t="s">
        <v>198</v>
      </c>
      <c r="X661" s="342">
        <v>130</v>
      </c>
      <c r="Y661" s="364">
        <v>34</v>
      </c>
      <c r="Z661" s="364"/>
      <c r="AA661" s="364">
        <v>143</v>
      </c>
      <c r="AB661" s="344" t="s">
        <v>113</v>
      </c>
      <c r="AC661" s="1476">
        <v>80</v>
      </c>
      <c r="AD661" s="364">
        <v>2522089</v>
      </c>
      <c r="AE661" s="319">
        <v>872110314754700</v>
      </c>
      <c r="AF661" s="364">
        <v>10</v>
      </c>
      <c r="AG661" s="364" t="s">
        <v>113</v>
      </c>
      <c r="AH661" s="2778">
        <v>4</v>
      </c>
    </row>
    <row r="662" spans="3:34">
      <c r="C662" s="2395" t="s">
        <v>2766</v>
      </c>
      <c r="D662" s="834" t="s">
        <v>2193</v>
      </c>
      <c r="E662" s="1483" t="s">
        <v>2769</v>
      </c>
      <c r="F662" s="194">
        <v>929004432302</v>
      </c>
      <c r="G662" s="264">
        <v>8721103147561</v>
      </c>
      <c r="H662" s="264" t="s">
        <v>3724</v>
      </c>
      <c r="I662" s="264"/>
      <c r="J662" s="431">
        <v>9.5</v>
      </c>
      <c r="K662" s="1515" t="s">
        <v>3727</v>
      </c>
      <c r="L662" s="454" t="s">
        <v>3707</v>
      </c>
      <c r="M662" s="479">
        <v>30000</v>
      </c>
      <c r="N662" s="478">
        <v>3</v>
      </c>
      <c r="O662" s="1672" t="s">
        <v>119</v>
      </c>
      <c r="P662" s="701">
        <v>410</v>
      </c>
      <c r="Q662" s="508" t="s">
        <v>2323</v>
      </c>
      <c r="R662" s="1794" t="s">
        <v>48</v>
      </c>
      <c r="S662" s="1672"/>
      <c r="T662" s="1672" t="s">
        <v>3646</v>
      </c>
      <c r="U662" s="1672" t="s">
        <v>3733</v>
      </c>
      <c r="V662" s="1672" t="s">
        <v>3002</v>
      </c>
      <c r="W662" s="1197" t="s">
        <v>198</v>
      </c>
      <c r="X662" s="1197">
        <v>130</v>
      </c>
      <c r="Y662" s="454">
        <v>34</v>
      </c>
      <c r="Z662" s="454"/>
      <c r="AA662" s="454">
        <v>166</v>
      </c>
      <c r="AB662" s="1672" t="s">
        <v>113</v>
      </c>
      <c r="AC662" s="1478">
        <v>80</v>
      </c>
      <c r="AD662" s="454">
        <v>2522088</v>
      </c>
      <c r="AE662" s="2468">
        <v>872110314756100</v>
      </c>
      <c r="AF662" s="454">
        <v>10</v>
      </c>
      <c r="AG662" s="454" t="s">
        <v>113</v>
      </c>
      <c r="AH662" s="2834">
        <v>4</v>
      </c>
    </row>
    <row r="663" spans="3:34">
      <c r="C663" s="2394" t="s">
        <v>2766</v>
      </c>
      <c r="D663" s="1461" t="s">
        <v>2193</v>
      </c>
      <c r="E663" s="1462" t="s">
        <v>2769</v>
      </c>
      <c r="F663" s="92">
        <v>929003578802</v>
      </c>
      <c r="G663" s="158">
        <v>8719514486768</v>
      </c>
      <c r="H663" s="158" t="s">
        <v>1428</v>
      </c>
      <c r="I663" s="158"/>
      <c r="J663" s="326">
        <v>8</v>
      </c>
      <c r="K663" s="1253">
        <v>960</v>
      </c>
      <c r="L663" s="400">
        <v>3000</v>
      </c>
      <c r="M663" s="314">
        <v>30000</v>
      </c>
      <c r="N663" s="502">
        <v>3</v>
      </c>
      <c r="O663" s="1671" t="s">
        <v>119</v>
      </c>
      <c r="P663" s="1986">
        <v>405</v>
      </c>
      <c r="Q663" s="14"/>
      <c r="R663" s="1792" t="s">
        <v>48</v>
      </c>
      <c r="S663" s="1671"/>
      <c r="T663" s="1671" t="s">
        <v>1430</v>
      </c>
      <c r="U663" s="1671" t="s">
        <v>1429</v>
      </c>
      <c r="V663" s="1671" t="s">
        <v>147</v>
      </c>
      <c r="W663" s="360" t="s">
        <v>3046</v>
      </c>
      <c r="X663" s="360">
        <v>120</v>
      </c>
      <c r="Y663" s="400">
        <v>38</v>
      </c>
      <c r="Z663" s="400"/>
      <c r="AA663" s="400">
        <v>224</v>
      </c>
      <c r="AB663" s="1671" t="s">
        <v>113</v>
      </c>
      <c r="AC663" s="1552">
        <v>80</v>
      </c>
      <c r="AD663" s="400">
        <v>1370819</v>
      </c>
      <c r="AE663" s="799">
        <v>871951448676800</v>
      </c>
      <c r="AF663" s="400">
        <v>10</v>
      </c>
      <c r="AG663" s="400" t="s">
        <v>113</v>
      </c>
      <c r="AH663" s="2796">
        <v>4</v>
      </c>
    </row>
    <row r="664" spans="3:34">
      <c r="C664" s="2401" t="s">
        <v>2766</v>
      </c>
      <c r="D664" s="557" t="s">
        <v>2193</v>
      </c>
      <c r="E664" s="1463" t="s">
        <v>2769</v>
      </c>
      <c r="F664" s="91">
        <v>929003578902</v>
      </c>
      <c r="G664" s="62">
        <v>8719514486782</v>
      </c>
      <c r="H664" s="62" t="s">
        <v>1431</v>
      </c>
      <c r="I664" s="62"/>
      <c r="J664" s="324">
        <v>8</v>
      </c>
      <c r="K664" s="1158">
        <v>1000</v>
      </c>
      <c r="L664" s="364">
        <v>4000</v>
      </c>
      <c r="M664" s="307">
        <v>30000</v>
      </c>
      <c r="N664" s="410">
        <v>3</v>
      </c>
      <c r="O664" s="344" t="s">
        <v>119</v>
      </c>
      <c r="P664" s="743">
        <v>405</v>
      </c>
      <c r="Q664" s="14"/>
      <c r="R664" s="1793" t="s">
        <v>48</v>
      </c>
      <c r="S664" s="344"/>
      <c r="T664" s="344" t="s">
        <v>1432</v>
      </c>
      <c r="U664" s="344" t="s">
        <v>1429</v>
      </c>
      <c r="V664" s="344" t="s">
        <v>121</v>
      </c>
      <c r="W664" s="342" t="s">
        <v>3046</v>
      </c>
      <c r="X664" s="342">
        <v>125</v>
      </c>
      <c r="Y664" s="364">
        <v>38</v>
      </c>
      <c r="Z664" s="364"/>
      <c r="AA664" s="364">
        <v>224</v>
      </c>
      <c r="AB664" s="344" t="s">
        <v>113</v>
      </c>
      <c r="AC664" s="1476">
        <v>80</v>
      </c>
      <c r="AD664" s="364">
        <v>1370820</v>
      </c>
      <c r="AE664" s="319">
        <v>871951448678200</v>
      </c>
      <c r="AF664" s="364">
        <v>10</v>
      </c>
      <c r="AG664" s="364" t="s">
        <v>113</v>
      </c>
      <c r="AH664" s="2778">
        <v>4</v>
      </c>
    </row>
    <row r="665" spans="3:34">
      <c r="C665" s="2401" t="s">
        <v>2766</v>
      </c>
      <c r="D665" s="557" t="s">
        <v>2193</v>
      </c>
      <c r="E665" s="1463" t="s">
        <v>2769</v>
      </c>
      <c r="F665" s="91">
        <v>929003579002</v>
      </c>
      <c r="G665" s="62">
        <v>8719514486805</v>
      </c>
      <c r="H665" s="62" t="s">
        <v>1433</v>
      </c>
      <c r="I665" s="62"/>
      <c r="J665" s="324">
        <v>12</v>
      </c>
      <c r="K665" s="1158">
        <v>1440</v>
      </c>
      <c r="L665" s="275">
        <v>3000</v>
      </c>
      <c r="M665" s="307">
        <v>30000</v>
      </c>
      <c r="N665" s="410">
        <v>3</v>
      </c>
      <c r="O665" s="363" t="s">
        <v>119</v>
      </c>
      <c r="P665" s="743">
        <v>420</v>
      </c>
      <c r="Q665" s="14"/>
      <c r="R665" s="1796" t="s">
        <v>48</v>
      </c>
      <c r="S665" s="363"/>
      <c r="T665" s="363" t="s">
        <v>1434</v>
      </c>
      <c r="U665" s="363" t="s">
        <v>1429</v>
      </c>
      <c r="V665" s="363" t="s">
        <v>147</v>
      </c>
      <c r="W665" s="363" t="s">
        <v>3046</v>
      </c>
      <c r="X665" s="363">
        <v>120</v>
      </c>
      <c r="Y665" s="275">
        <v>38</v>
      </c>
      <c r="Z665" s="275"/>
      <c r="AA665" s="275">
        <v>319</v>
      </c>
      <c r="AB665" s="363" t="s">
        <v>113</v>
      </c>
      <c r="AC665" s="1476">
        <v>80</v>
      </c>
      <c r="AD665" s="275">
        <v>1370821</v>
      </c>
      <c r="AE665" s="319">
        <v>871951448680500</v>
      </c>
      <c r="AF665" s="275">
        <v>10</v>
      </c>
      <c r="AG665" s="275" t="s">
        <v>113</v>
      </c>
      <c r="AH665" s="2848">
        <v>4</v>
      </c>
    </row>
    <row r="666" spans="3:34">
      <c r="C666" s="2401" t="s">
        <v>2766</v>
      </c>
      <c r="D666" s="557" t="s">
        <v>2193</v>
      </c>
      <c r="E666" s="1463" t="s">
        <v>2769</v>
      </c>
      <c r="F666" s="91">
        <v>929003579102</v>
      </c>
      <c r="G666" s="62">
        <v>8719514486829</v>
      </c>
      <c r="H666" s="62" t="s">
        <v>1435</v>
      </c>
      <c r="I666" s="62"/>
      <c r="J666" s="324">
        <v>12</v>
      </c>
      <c r="K666" s="1158">
        <v>1500</v>
      </c>
      <c r="L666" s="275">
        <v>4000</v>
      </c>
      <c r="M666" s="307">
        <v>30000</v>
      </c>
      <c r="N666" s="410">
        <v>3</v>
      </c>
      <c r="O666" s="363" t="s">
        <v>119</v>
      </c>
      <c r="P666" s="743">
        <v>420</v>
      </c>
      <c r="Q666" s="14"/>
      <c r="R666" s="1796" t="s">
        <v>48</v>
      </c>
      <c r="S666" s="363"/>
      <c r="T666" s="363" t="s">
        <v>1434</v>
      </c>
      <c r="U666" s="363" t="s">
        <v>1429</v>
      </c>
      <c r="V666" s="363" t="s">
        <v>121</v>
      </c>
      <c r="W666" s="363" t="s">
        <v>3046</v>
      </c>
      <c r="X666" s="363">
        <v>125</v>
      </c>
      <c r="Y666" s="275">
        <v>38</v>
      </c>
      <c r="Z666" s="275"/>
      <c r="AA666" s="275">
        <v>319</v>
      </c>
      <c r="AB666" s="363" t="s">
        <v>113</v>
      </c>
      <c r="AC666" s="1476">
        <v>80</v>
      </c>
      <c r="AD666" s="275">
        <v>1370822</v>
      </c>
      <c r="AE666" s="319">
        <v>871951448682900</v>
      </c>
      <c r="AF666" s="275">
        <v>10</v>
      </c>
      <c r="AG666" s="275" t="s">
        <v>113</v>
      </c>
      <c r="AH666" s="2848">
        <v>4</v>
      </c>
    </row>
    <row r="667" spans="3:34">
      <c r="C667" s="2401" t="s">
        <v>2766</v>
      </c>
      <c r="D667" s="557" t="s">
        <v>2193</v>
      </c>
      <c r="E667" s="1463" t="s">
        <v>2769</v>
      </c>
      <c r="F667" s="91">
        <v>929001381502</v>
      </c>
      <c r="G667" s="62">
        <v>8718696739662</v>
      </c>
      <c r="H667" s="62" t="s">
        <v>1436</v>
      </c>
      <c r="I667" s="62"/>
      <c r="J667" s="324">
        <v>16.5</v>
      </c>
      <c r="K667" s="1158">
        <v>2000</v>
      </c>
      <c r="L667" s="364">
        <v>3000</v>
      </c>
      <c r="M667" s="307">
        <v>30000</v>
      </c>
      <c r="N667" s="410">
        <v>3</v>
      </c>
      <c r="O667" s="344" t="s">
        <v>119</v>
      </c>
      <c r="P667" s="743">
        <v>525</v>
      </c>
      <c r="Q667" s="14"/>
      <c r="R667" s="1793" t="s">
        <v>48</v>
      </c>
      <c r="S667" s="344"/>
      <c r="T667" s="344" t="s">
        <v>1437</v>
      </c>
      <c r="U667" s="344" t="s">
        <v>1429</v>
      </c>
      <c r="V667" s="344" t="s">
        <v>147</v>
      </c>
      <c r="W667" s="342" t="s">
        <v>3047</v>
      </c>
      <c r="X667" s="342">
        <v>121</v>
      </c>
      <c r="Y667" s="364">
        <v>38</v>
      </c>
      <c r="Z667" s="364"/>
      <c r="AA667" s="364">
        <v>412</v>
      </c>
      <c r="AB667" s="344" t="s">
        <v>113</v>
      </c>
      <c r="AC667" s="1476">
        <v>83</v>
      </c>
      <c r="AD667" s="364">
        <v>387352</v>
      </c>
      <c r="AE667" s="319">
        <v>871869673966200</v>
      </c>
      <c r="AF667" s="364">
        <v>10</v>
      </c>
      <c r="AG667" s="364" t="s">
        <v>113</v>
      </c>
      <c r="AH667" s="2778">
        <v>4</v>
      </c>
    </row>
    <row r="668" spans="3:34">
      <c r="C668" s="2401" t="s">
        <v>2766</v>
      </c>
      <c r="D668" s="557" t="s">
        <v>2193</v>
      </c>
      <c r="E668" s="1463" t="s">
        <v>2769</v>
      </c>
      <c r="F668" s="91">
        <v>929001381602</v>
      </c>
      <c r="G668" s="62">
        <v>8718696739747</v>
      </c>
      <c r="H668" s="62" t="s">
        <v>1438</v>
      </c>
      <c r="I668" s="62"/>
      <c r="J668" s="324">
        <v>16.5</v>
      </c>
      <c r="K668" s="1158">
        <v>2100</v>
      </c>
      <c r="L668" s="364">
        <v>4000</v>
      </c>
      <c r="M668" s="307">
        <v>30000</v>
      </c>
      <c r="N668" s="410">
        <v>3</v>
      </c>
      <c r="O668" s="344" t="s">
        <v>119</v>
      </c>
      <c r="P668" s="743">
        <v>525</v>
      </c>
      <c r="Q668" s="14"/>
      <c r="R668" s="1793" t="s">
        <v>48</v>
      </c>
      <c r="S668" s="344"/>
      <c r="T668" s="344" t="s">
        <v>1437</v>
      </c>
      <c r="U668" s="344" t="s">
        <v>1429</v>
      </c>
      <c r="V668" s="344" t="s">
        <v>121</v>
      </c>
      <c r="W668" s="342" t="s">
        <v>3047</v>
      </c>
      <c r="X668" s="342">
        <v>127</v>
      </c>
      <c r="Y668" s="364">
        <v>38</v>
      </c>
      <c r="Z668" s="364"/>
      <c r="AA668" s="364">
        <v>412</v>
      </c>
      <c r="AB668" s="344" t="s">
        <v>113</v>
      </c>
      <c r="AC668" s="1476">
        <v>83</v>
      </c>
      <c r="AD668" s="364">
        <v>387353</v>
      </c>
      <c r="AE668" s="319">
        <v>871869673974700</v>
      </c>
      <c r="AF668" s="364">
        <v>10</v>
      </c>
      <c r="AG668" s="364" t="s">
        <v>113</v>
      </c>
      <c r="AH668" s="2778">
        <v>4</v>
      </c>
    </row>
    <row r="669" spans="3:34">
      <c r="C669" s="2401" t="s">
        <v>2766</v>
      </c>
      <c r="D669" s="557" t="s">
        <v>2193</v>
      </c>
      <c r="E669" s="1463" t="s">
        <v>2769</v>
      </c>
      <c r="F669" s="91">
        <v>929001920402</v>
      </c>
      <c r="G669" s="62">
        <v>8718696828397</v>
      </c>
      <c r="H669" s="62" t="s">
        <v>1439</v>
      </c>
      <c r="I669" s="62"/>
      <c r="J669" s="324">
        <v>24</v>
      </c>
      <c r="K669" s="1158">
        <v>3200</v>
      </c>
      <c r="L669" s="275">
        <v>3000</v>
      </c>
      <c r="M669" s="307">
        <v>30000</v>
      </c>
      <c r="N669" s="410">
        <v>3</v>
      </c>
      <c r="O669" s="363" t="s">
        <v>119</v>
      </c>
      <c r="P669" s="743">
        <v>615</v>
      </c>
      <c r="Q669" s="14"/>
      <c r="R669" s="1796" t="s">
        <v>48</v>
      </c>
      <c r="S669" s="363"/>
      <c r="T669" s="363" t="s">
        <v>1440</v>
      </c>
      <c r="U669" s="363" t="s">
        <v>1429</v>
      </c>
      <c r="V669" s="363" t="s">
        <v>147</v>
      </c>
      <c r="W669" s="363" t="s">
        <v>3047</v>
      </c>
      <c r="X669" s="363">
        <v>133</v>
      </c>
      <c r="Y669" s="275">
        <v>37.6</v>
      </c>
      <c r="Z669" s="275"/>
      <c r="AA669" s="275">
        <v>535.1</v>
      </c>
      <c r="AB669" s="363" t="s">
        <v>113</v>
      </c>
      <c r="AC669" s="1476">
        <v>83</v>
      </c>
      <c r="AD669" s="275">
        <v>387355</v>
      </c>
      <c r="AE669" s="319">
        <v>871869682839700</v>
      </c>
      <c r="AF669" s="275">
        <v>10</v>
      </c>
      <c r="AG669" s="275" t="s">
        <v>113</v>
      </c>
      <c r="AH669" s="2848">
        <v>4</v>
      </c>
    </row>
    <row r="670" spans="3:34">
      <c r="C670" s="2395" t="s">
        <v>2766</v>
      </c>
      <c r="D670" s="834" t="s">
        <v>2193</v>
      </c>
      <c r="E670" s="1483" t="s">
        <v>2769</v>
      </c>
      <c r="F670" s="194">
        <v>929001920502</v>
      </c>
      <c r="G670" s="264">
        <v>8718696828410</v>
      </c>
      <c r="H670" s="264" t="s">
        <v>1441</v>
      </c>
      <c r="I670" s="264"/>
      <c r="J670" s="431">
        <v>24</v>
      </c>
      <c r="K670" s="1531">
        <v>3400</v>
      </c>
      <c r="L670" s="673">
        <v>4000</v>
      </c>
      <c r="M670" s="479">
        <v>30000</v>
      </c>
      <c r="N670" s="478">
        <v>3</v>
      </c>
      <c r="O670" s="674" t="s">
        <v>119</v>
      </c>
      <c r="P670" s="1532">
        <v>615</v>
      </c>
      <c r="Q670" s="14"/>
      <c r="R670" s="1795" t="s">
        <v>48</v>
      </c>
      <c r="S670" s="674"/>
      <c r="T670" s="674" t="s">
        <v>1440</v>
      </c>
      <c r="U670" s="674" t="s">
        <v>1429</v>
      </c>
      <c r="V670" s="674" t="s">
        <v>121</v>
      </c>
      <c r="W670" s="674" t="s">
        <v>3047</v>
      </c>
      <c r="X670" s="674">
        <v>141</v>
      </c>
      <c r="Y670" s="673">
        <v>37.6</v>
      </c>
      <c r="Z670" s="673"/>
      <c r="AA670" s="673">
        <v>535.1</v>
      </c>
      <c r="AB670" s="674" t="s">
        <v>113</v>
      </c>
      <c r="AC670" s="1478">
        <v>83</v>
      </c>
      <c r="AD670" s="673">
        <v>387356</v>
      </c>
      <c r="AE670" s="2468">
        <v>871869682841000</v>
      </c>
      <c r="AF670" s="673">
        <v>10</v>
      </c>
      <c r="AG670" s="673" t="s">
        <v>113</v>
      </c>
      <c r="AH670" s="2846">
        <v>4</v>
      </c>
    </row>
    <row r="671" spans="3:34">
      <c r="C671" s="2394" t="s">
        <v>2766</v>
      </c>
      <c r="D671" s="1461" t="s">
        <v>2193</v>
      </c>
      <c r="E671" s="1462" t="s">
        <v>2769</v>
      </c>
      <c r="F671" s="92">
        <v>929003592202</v>
      </c>
      <c r="G671" s="158">
        <v>8720169156999</v>
      </c>
      <c r="H671" s="158" t="s">
        <v>1442</v>
      </c>
      <c r="I671" s="158"/>
      <c r="J671" s="326">
        <v>8</v>
      </c>
      <c r="K671" s="1109">
        <v>960</v>
      </c>
      <c r="L671" s="400">
        <v>3000</v>
      </c>
      <c r="M671" s="314">
        <v>30000</v>
      </c>
      <c r="N671" s="502">
        <v>3</v>
      </c>
      <c r="O671" s="1671" t="s">
        <v>119</v>
      </c>
      <c r="P671" s="1993">
        <v>290</v>
      </c>
      <c r="Q671" s="14"/>
      <c r="R671" s="1792" t="s">
        <v>48</v>
      </c>
      <c r="S671" s="1671"/>
      <c r="T671" s="1671" t="s">
        <v>1430</v>
      </c>
      <c r="U671" s="1671" t="s">
        <v>1429</v>
      </c>
      <c r="V671" s="1671" t="s">
        <v>147</v>
      </c>
      <c r="W671" s="360" t="s">
        <v>198</v>
      </c>
      <c r="X671" s="360">
        <v>120</v>
      </c>
      <c r="Y671" s="400">
        <v>38</v>
      </c>
      <c r="Z671" s="400"/>
      <c r="AA671" s="400">
        <v>224</v>
      </c>
      <c r="AB671" s="1671" t="s">
        <v>113</v>
      </c>
      <c r="AC671" s="1552">
        <v>80</v>
      </c>
      <c r="AD671" s="400">
        <v>1370823</v>
      </c>
      <c r="AE671" s="799">
        <v>872016915699900</v>
      </c>
      <c r="AF671" s="400">
        <v>10</v>
      </c>
      <c r="AG671" s="400" t="s">
        <v>113</v>
      </c>
      <c r="AH671" s="2796">
        <v>4</v>
      </c>
    </row>
    <row r="672" spans="3:34">
      <c r="C672" s="2401" t="s">
        <v>2766</v>
      </c>
      <c r="D672" s="557" t="s">
        <v>2193</v>
      </c>
      <c r="E672" s="1463" t="s">
        <v>2769</v>
      </c>
      <c r="F672" s="91">
        <v>929003592302</v>
      </c>
      <c r="G672" s="62">
        <v>8720169157019</v>
      </c>
      <c r="H672" s="62" t="s">
        <v>1443</v>
      </c>
      <c r="I672" s="62"/>
      <c r="J672" s="324">
        <v>8</v>
      </c>
      <c r="K672" s="1137">
        <v>1000</v>
      </c>
      <c r="L672" s="364">
        <v>4000</v>
      </c>
      <c r="M672" s="307">
        <v>30000</v>
      </c>
      <c r="N672" s="410">
        <v>3</v>
      </c>
      <c r="O672" s="344" t="s">
        <v>119</v>
      </c>
      <c r="P672" s="958">
        <v>290</v>
      </c>
      <c r="Q672" s="14"/>
      <c r="R672" s="1793" t="s">
        <v>48</v>
      </c>
      <c r="S672" s="344"/>
      <c r="T672" s="344" t="s">
        <v>1430</v>
      </c>
      <c r="U672" s="344" t="s">
        <v>1429</v>
      </c>
      <c r="V672" s="344" t="s">
        <v>121</v>
      </c>
      <c r="W672" s="342" t="s">
        <v>198</v>
      </c>
      <c r="X672" s="342">
        <v>125</v>
      </c>
      <c r="Y672" s="364">
        <v>38</v>
      </c>
      <c r="Z672" s="364"/>
      <c r="AA672" s="364">
        <v>224</v>
      </c>
      <c r="AB672" s="344" t="s">
        <v>113</v>
      </c>
      <c r="AC672" s="1476">
        <v>80</v>
      </c>
      <c r="AD672" s="364">
        <v>1370824</v>
      </c>
      <c r="AE672" s="319">
        <v>872016915701900</v>
      </c>
      <c r="AF672" s="364">
        <v>10</v>
      </c>
      <c r="AG672" s="364" t="s">
        <v>113</v>
      </c>
      <c r="AH672" s="2778">
        <v>4</v>
      </c>
    </row>
    <row r="673" spans="3:34">
      <c r="C673" s="2401" t="s">
        <v>2766</v>
      </c>
      <c r="D673" s="557" t="s">
        <v>2193</v>
      </c>
      <c r="E673" s="1463" t="s">
        <v>2769</v>
      </c>
      <c r="F673" s="91">
        <v>929003592402</v>
      </c>
      <c r="G673" s="62">
        <v>8720169157033</v>
      </c>
      <c r="H673" s="62" t="s">
        <v>1444</v>
      </c>
      <c r="I673" s="62"/>
      <c r="J673" s="324">
        <v>12</v>
      </c>
      <c r="K673" s="1137">
        <v>1440</v>
      </c>
      <c r="L673" s="275">
        <v>3000</v>
      </c>
      <c r="M673" s="307">
        <v>30000</v>
      </c>
      <c r="N673" s="410">
        <v>3</v>
      </c>
      <c r="O673" s="363" t="s">
        <v>119</v>
      </c>
      <c r="P673" s="958">
        <v>310</v>
      </c>
      <c r="Q673" s="14"/>
      <c r="R673" s="1796" t="s">
        <v>48</v>
      </c>
      <c r="S673" s="363"/>
      <c r="T673" s="363" t="s">
        <v>1434</v>
      </c>
      <c r="U673" s="363" t="s">
        <v>1429</v>
      </c>
      <c r="V673" s="363" t="s">
        <v>147</v>
      </c>
      <c r="W673" s="363" t="s">
        <v>198</v>
      </c>
      <c r="X673" s="363">
        <v>120</v>
      </c>
      <c r="Y673" s="275">
        <v>38</v>
      </c>
      <c r="Z673" s="275"/>
      <c r="AA673" s="275">
        <v>319</v>
      </c>
      <c r="AB673" s="363" t="s">
        <v>113</v>
      </c>
      <c r="AC673" s="1476">
        <v>80</v>
      </c>
      <c r="AD673" s="275">
        <v>1370825</v>
      </c>
      <c r="AE673" s="319">
        <v>872016915703300</v>
      </c>
      <c r="AF673" s="275">
        <v>10</v>
      </c>
      <c r="AG673" s="275" t="s">
        <v>113</v>
      </c>
      <c r="AH673" s="2848">
        <v>4</v>
      </c>
    </row>
    <row r="674" spans="3:34">
      <c r="C674" s="2401" t="s">
        <v>2766</v>
      </c>
      <c r="D674" s="557" t="s">
        <v>2193</v>
      </c>
      <c r="E674" s="1463" t="s">
        <v>2769</v>
      </c>
      <c r="F674" s="91">
        <v>929003592502</v>
      </c>
      <c r="G674" s="62">
        <v>8720169157057</v>
      </c>
      <c r="H674" s="62" t="s">
        <v>1445</v>
      </c>
      <c r="I674" s="62"/>
      <c r="J674" s="324">
        <v>12</v>
      </c>
      <c r="K674" s="1137">
        <v>1500</v>
      </c>
      <c r="L674" s="275">
        <v>4000</v>
      </c>
      <c r="M674" s="307">
        <v>30000</v>
      </c>
      <c r="N674" s="410">
        <v>3</v>
      </c>
      <c r="O674" s="363" t="s">
        <v>119</v>
      </c>
      <c r="P674" s="958">
        <v>310</v>
      </c>
      <c r="Q674" s="14"/>
      <c r="R674" s="1796" t="s">
        <v>48</v>
      </c>
      <c r="S674" s="363"/>
      <c r="T674" s="363" t="s">
        <v>1434</v>
      </c>
      <c r="U674" s="363" t="s">
        <v>1429</v>
      </c>
      <c r="V674" s="363" t="s">
        <v>121</v>
      </c>
      <c r="W674" s="363" t="s">
        <v>198</v>
      </c>
      <c r="X674" s="363">
        <v>125</v>
      </c>
      <c r="Y674" s="275">
        <v>38</v>
      </c>
      <c r="Z674" s="275"/>
      <c r="AA674" s="275">
        <v>319</v>
      </c>
      <c r="AB674" s="363" t="s">
        <v>113</v>
      </c>
      <c r="AC674" s="1476">
        <v>80</v>
      </c>
      <c r="AD674" s="275">
        <v>1370826</v>
      </c>
      <c r="AE674" s="319">
        <v>872016915705700</v>
      </c>
      <c r="AF674" s="275">
        <v>10</v>
      </c>
      <c r="AG674" s="275" t="s">
        <v>113</v>
      </c>
      <c r="AH674" s="2848">
        <v>4</v>
      </c>
    </row>
    <row r="675" spans="3:34">
      <c r="C675" s="2401" t="s">
        <v>2766</v>
      </c>
      <c r="D675" s="557" t="s">
        <v>2193</v>
      </c>
      <c r="E675" s="1463" t="s">
        <v>2769</v>
      </c>
      <c r="F675" s="91">
        <v>929003592602</v>
      </c>
      <c r="G675" s="62">
        <v>8720169157071</v>
      </c>
      <c r="H675" s="62" t="s">
        <v>1446</v>
      </c>
      <c r="I675" s="62"/>
      <c r="J675" s="324">
        <v>16.5</v>
      </c>
      <c r="K675" s="1137">
        <v>2000</v>
      </c>
      <c r="L675" s="364">
        <v>3000</v>
      </c>
      <c r="M675" s="307">
        <v>30000</v>
      </c>
      <c r="N675" s="410">
        <v>3</v>
      </c>
      <c r="O675" s="344" t="s">
        <v>119</v>
      </c>
      <c r="P675" s="958">
        <v>340</v>
      </c>
      <c r="Q675" s="14"/>
      <c r="R675" s="1793" t="s">
        <v>48</v>
      </c>
      <c r="S675" s="344"/>
      <c r="T675" s="344" t="s">
        <v>1437</v>
      </c>
      <c r="U675" s="344" t="s">
        <v>1429</v>
      </c>
      <c r="V675" s="344" t="s">
        <v>147</v>
      </c>
      <c r="W675" s="342" t="s">
        <v>198</v>
      </c>
      <c r="X675" s="342">
        <v>121</v>
      </c>
      <c r="Y675" s="364">
        <v>38</v>
      </c>
      <c r="Z675" s="364"/>
      <c r="AA675" s="364">
        <v>412</v>
      </c>
      <c r="AB675" s="344" t="s">
        <v>113</v>
      </c>
      <c r="AC675" s="1476">
        <v>80</v>
      </c>
      <c r="AD675" s="364">
        <v>1370827</v>
      </c>
      <c r="AE675" s="319">
        <v>872016915707100</v>
      </c>
      <c r="AF675" s="364">
        <v>10</v>
      </c>
      <c r="AG675" s="364" t="s">
        <v>113</v>
      </c>
      <c r="AH675" s="2778">
        <v>4</v>
      </c>
    </row>
    <row r="676" spans="3:34">
      <c r="C676" s="2401" t="s">
        <v>2766</v>
      </c>
      <c r="D676" s="557" t="s">
        <v>2193</v>
      </c>
      <c r="E676" s="1463" t="s">
        <v>2769</v>
      </c>
      <c r="F676" s="91">
        <v>929003592702</v>
      </c>
      <c r="G676" s="62">
        <v>8720169157095</v>
      </c>
      <c r="H676" s="62" t="s">
        <v>1447</v>
      </c>
      <c r="I676" s="62"/>
      <c r="J676" s="324">
        <v>16.5</v>
      </c>
      <c r="K676" s="1137">
        <v>2100</v>
      </c>
      <c r="L676" s="364">
        <v>4000</v>
      </c>
      <c r="M676" s="307">
        <v>30000</v>
      </c>
      <c r="N676" s="410">
        <v>3</v>
      </c>
      <c r="O676" s="344" t="s">
        <v>119</v>
      </c>
      <c r="P676" s="958">
        <v>340</v>
      </c>
      <c r="Q676" s="14"/>
      <c r="R676" s="1793" t="s">
        <v>48</v>
      </c>
      <c r="S676" s="344"/>
      <c r="T676" s="344" t="s">
        <v>1437</v>
      </c>
      <c r="U676" s="344" t="s">
        <v>1429</v>
      </c>
      <c r="V676" s="344" t="s">
        <v>121</v>
      </c>
      <c r="W676" s="342" t="s">
        <v>198</v>
      </c>
      <c r="X676" s="342">
        <v>127</v>
      </c>
      <c r="Y676" s="364">
        <v>38</v>
      </c>
      <c r="Z676" s="364"/>
      <c r="AA676" s="364">
        <v>412</v>
      </c>
      <c r="AB676" s="344" t="s">
        <v>113</v>
      </c>
      <c r="AC676" s="1476">
        <v>80</v>
      </c>
      <c r="AD676" s="364">
        <v>1370828</v>
      </c>
      <c r="AE676" s="319">
        <v>872016915709500</v>
      </c>
      <c r="AF676" s="364">
        <v>10</v>
      </c>
      <c r="AG676" s="364" t="s">
        <v>113</v>
      </c>
      <c r="AH676" s="2778">
        <v>4</v>
      </c>
    </row>
    <row r="677" spans="3:34">
      <c r="C677" s="2401" t="s">
        <v>2766</v>
      </c>
      <c r="D677" s="557" t="s">
        <v>2193</v>
      </c>
      <c r="E677" s="1463" t="s">
        <v>2769</v>
      </c>
      <c r="F677" s="91">
        <v>929003592802</v>
      </c>
      <c r="G677" s="62">
        <v>8720169157118</v>
      </c>
      <c r="H677" s="62" t="s">
        <v>1448</v>
      </c>
      <c r="I677" s="62"/>
      <c r="J677" s="324">
        <v>24</v>
      </c>
      <c r="K677" s="1137">
        <v>3200</v>
      </c>
      <c r="L677" s="275">
        <v>3000</v>
      </c>
      <c r="M677" s="307">
        <v>30000</v>
      </c>
      <c r="N677" s="410">
        <v>3</v>
      </c>
      <c r="O677" s="363" t="s">
        <v>119</v>
      </c>
      <c r="P677" s="958">
        <v>410</v>
      </c>
      <c r="Q677" s="14"/>
      <c r="R677" s="1796" t="s">
        <v>48</v>
      </c>
      <c r="S677" s="363"/>
      <c r="T677" s="363" t="s">
        <v>1440</v>
      </c>
      <c r="U677" s="363" t="s">
        <v>1429</v>
      </c>
      <c r="V677" s="363" t="s">
        <v>147</v>
      </c>
      <c r="W677" s="363" t="s">
        <v>198</v>
      </c>
      <c r="X677" s="363">
        <v>133</v>
      </c>
      <c r="Y677" s="275">
        <v>38</v>
      </c>
      <c r="Z677" s="275"/>
      <c r="AA677" s="275">
        <v>535</v>
      </c>
      <c r="AB677" s="363" t="s">
        <v>113</v>
      </c>
      <c r="AC677" s="1476">
        <v>80</v>
      </c>
      <c r="AD677" s="275">
        <v>1370829</v>
      </c>
      <c r="AE677" s="319">
        <v>872016915711800</v>
      </c>
      <c r="AF677" s="275">
        <v>10</v>
      </c>
      <c r="AG677" s="275" t="s">
        <v>113</v>
      </c>
      <c r="AH677" s="2848">
        <v>4</v>
      </c>
    </row>
    <row r="678" spans="3:34">
      <c r="C678" s="2395" t="s">
        <v>2766</v>
      </c>
      <c r="D678" s="834" t="s">
        <v>2193</v>
      </c>
      <c r="E678" s="1483" t="s">
        <v>2769</v>
      </c>
      <c r="F678" s="194">
        <v>929003592902</v>
      </c>
      <c r="G678" s="264">
        <v>8720169157132</v>
      </c>
      <c r="H678" s="264" t="s">
        <v>1449</v>
      </c>
      <c r="I678" s="264"/>
      <c r="J678" s="431">
        <v>24</v>
      </c>
      <c r="K678" s="1525">
        <v>3400</v>
      </c>
      <c r="L678" s="673">
        <v>4000</v>
      </c>
      <c r="M678" s="479">
        <v>30000</v>
      </c>
      <c r="N678" s="478">
        <v>3</v>
      </c>
      <c r="O678" s="674" t="s">
        <v>125</v>
      </c>
      <c r="P678" s="1994">
        <v>410</v>
      </c>
      <c r="Q678" s="14"/>
      <c r="R678" s="1795" t="s">
        <v>48</v>
      </c>
      <c r="S678" s="674"/>
      <c r="T678" s="674" t="s">
        <v>1440</v>
      </c>
      <c r="U678" s="674" t="s">
        <v>1429</v>
      </c>
      <c r="V678" s="674" t="s">
        <v>121</v>
      </c>
      <c r="W678" s="674" t="s">
        <v>198</v>
      </c>
      <c r="X678" s="674">
        <v>141</v>
      </c>
      <c r="Y678" s="673">
        <v>38</v>
      </c>
      <c r="Z678" s="673"/>
      <c r="AA678" s="673">
        <v>535</v>
      </c>
      <c r="AB678" s="674" t="s">
        <v>113</v>
      </c>
      <c r="AC678" s="1478">
        <v>80</v>
      </c>
      <c r="AD678" s="673">
        <v>1370830</v>
      </c>
      <c r="AE678" s="2468">
        <v>872016915713200</v>
      </c>
      <c r="AF678" s="673">
        <v>10</v>
      </c>
      <c r="AG678" s="673" t="s">
        <v>113</v>
      </c>
      <c r="AH678" s="2846">
        <v>4</v>
      </c>
    </row>
    <row r="679" spans="3:34">
      <c r="C679" s="2394" t="s">
        <v>2766</v>
      </c>
      <c r="D679" s="1461" t="s">
        <v>2193</v>
      </c>
      <c r="E679" s="1462" t="s">
        <v>2769</v>
      </c>
      <c r="F679" s="92">
        <v>929003758202</v>
      </c>
      <c r="G679" s="197">
        <v>8720169287167</v>
      </c>
      <c r="H679" s="1533" t="s">
        <v>1451</v>
      </c>
      <c r="I679" s="1533"/>
      <c r="J679" s="1062">
        <v>13</v>
      </c>
      <c r="K679" s="1080">
        <v>1520</v>
      </c>
      <c r="L679" s="1503">
        <v>3000</v>
      </c>
      <c r="M679" s="421">
        <v>30000</v>
      </c>
      <c r="N679" s="502">
        <v>3</v>
      </c>
      <c r="O679" s="1671" t="s">
        <v>119</v>
      </c>
      <c r="P679" s="1993">
        <v>450</v>
      </c>
      <c r="Q679" s="911"/>
      <c r="R679" s="1797" t="s">
        <v>48</v>
      </c>
      <c r="S679" s="1673"/>
      <c r="T679" s="1673" t="s">
        <v>1434</v>
      </c>
      <c r="U679" s="1673" t="s">
        <v>1429</v>
      </c>
      <c r="V679" s="1673" t="s">
        <v>147</v>
      </c>
      <c r="W679" s="1673" t="s">
        <v>198</v>
      </c>
      <c r="X679" s="1673">
        <v>116</v>
      </c>
      <c r="Y679" s="1503">
        <v>37</v>
      </c>
      <c r="Z679" s="1503"/>
      <c r="AA679" s="1503">
        <v>321</v>
      </c>
      <c r="AB679" s="1673" t="s">
        <v>113</v>
      </c>
      <c r="AC679" s="1552">
        <v>80</v>
      </c>
      <c r="AD679" s="400">
        <v>1826742</v>
      </c>
      <c r="AE679" s="1503">
        <v>872016928716700</v>
      </c>
      <c r="AF679" s="400">
        <v>10</v>
      </c>
      <c r="AG679" s="400" t="s">
        <v>113</v>
      </c>
      <c r="AH679" s="2792">
        <v>4</v>
      </c>
    </row>
    <row r="680" spans="3:34">
      <c r="C680" s="2401" t="s">
        <v>2766</v>
      </c>
      <c r="D680" s="557" t="s">
        <v>2193</v>
      </c>
      <c r="E680" s="1463" t="s">
        <v>2769</v>
      </c>
      <c r="F680" s="91">
        <v>929003758302</v>
      </c>
      <c r="G680" s="198">
        <v>8720169287181</v>
      </c>
      <c r="H680" s="787" t="s">
        <v>1452</v>
      </c>
      <c r="I680" s="787"/>
      <c r="J680" s="375">
        <v>13</v>
      </c>
      <c r="K680" s="1154">
        <v>1600</v>
      </c>
      <c r="L680" s="831">
        <v>4000</v>
      </c>
      <c r="M680" s="388">
        <v>30000</v>
      </c>
      <c r="N680" s="410">
        <v>3</v>
      </c>
      <c r="O680" s="344" t="s">
        <v>119</v>
      </c>
      <c r="P680" s="958">
        <v>450</v>
      </c>
      <c r="Q680" s="911"/>
      <c r="R680" s="1719" t="s">
        <v>48</v>
      </c>
      <c r="S680" s="831"/>
      <c r="T680" s="831" t="s">
        <v>1434</v>
      </c>
      <c r="U680" s="831" t="s">
        <v>1429</v>
      </c>
      <c r="V680" s="831" t="s">
        <v>121</v>
      </c>
      <c r="W680" s="2020" t="s">
        <v>198</v>
      </c>
      <c r="X680" s="2020">
        <v>123</v>
      </c>
      <c r="Y680" s="831">
        <v>37</v>
      </c>
      <c r="Z680" s="831"/>
      <c r="AA680" s="831">
        <v>321</v>
      </c>
      <c r="AB680" s="831" t="s">
        <v>113</v>
      </c>
      <c r="AC680" s="1476">
        <v>80</v>
      </c>
      <c r="AD680" s="364">
        <v>1826743</v>
      </c>
      <c r="AE680" s="1282">
        <v>872016928718100</v>
      </c>
      <c r="AF680" s="364">
        <v>10</v>
      </c>
      <c r="AG680" s="364" t="s">
        <v>113</v>
      </c>
      <c r="AH680" s="2788">
        <v>4</v>
      </c>
    </row>
    <row r="681" spans="3:34">
      <c r="C681" s="2401" t="s">
        <v>2766</v>
      </c>
      <c r="D681" s="557" t="s">
        <v>2193</v>
      </c>
      <c r="E681" s="1463" t="s">
        <v>2769</v>
      </c>
      <c r="F681" s="91">
        <v>929003758402</v>
      </c>
      <c r="G681" s="198">
        <v>8720169287204</v>
      </c>
      <c r="H681" s="787" t="s">
        <v>1453</v>
      </c>
      <c r="I681" s="787"/>
      <c r="J681" s="375">
        <v>18</v>
      </c>
      <c r="K681" s="1154">
        <v>2100</v>
      </c>
      <c r="L681" s="1282">
        <v>3000</v>
      </c>
      <c r="M681" s="388">
        <v>30000</v>
      </c>
      <c r="N681" s="410">
        <v>3</v>
      </c>
      <c r="O681" s="363" t="s">
        <v>119</v>
      </c>
      <c r="P681" s="958">
        <v>560</v>
      </c>
      <c r="Q681" s="911"/>
      <c r="R681" s="1798" t="s">
        <v>48</v>
      </c>
      <c r="S681" s="1674"/>
      <c r="T681" s="1674" t="s">
        <v>1437</v>
      </c>
      <c r="U681" s="1674" t="s">
        <v>1429</v>
      </c>
      <c r="V681" s="1674" t="s">
        <v>147</v>
      </c>
      <c r="W681" s="1674" t="s">
        <v>198</v>
      </c>
      <c r="X681" s="1674">
        <v>116</v>
      </c>
      <c r="Y681" s="1282">
        <v>37</v>
      </c>
      <c r="Z681" s="1282"/>
      <c r="AA681" s="1282">
        <v>416</v>
      </c>
      <c r="AB681" s="1674" t="s">
        <v>113</v>
      </c>
      <c r="AC681" s="1476">
        <v>80</v>
      </c>
      <c r="AD681" s="275">
        <v>1826744</v>
      </c>
      <c r="AE681" s="1282">
        <v>872016928720400</v>
      </c>
      <c r="AF681" s="275">
        <v>10</v>
      </c>
      <c r="AG681" s="275" t="s">
        <v>113</v>
      </c>
      <c r="AH681" s="2793">
        <v>4</v>
      </c>
    </row>
    <row r="682" spans="3:34">
      <c r="C682" s="2395" t="s">
        <v>2766</v>
      </c>
      <c r="D682" s="834" t="s">
        <v>2193</v>
      </c>
      <c r="E682" s="1483" t="s">
        <v>2769</v>
      </c>
      <c r="F682" s="194">
        <v>929003758502</v>
      </c>
      <c r="G682" s="264">
        <v>8720169287228</v>
      </c>
      <c r="H682" s="264" t="s">
        <v>1454</v>
      </c>
      <c r="I682" s="264"/>
      <c r="J682" s="431">
        <v>18</v>
      </c>
      <c r="K682" s="287">
        <v>2300</v>
      </c>
      <c r="L682" s="673">
        <v>4000</v>
      </c>
      <c r="M682" s="479">
        <v>30000</v>
      </c>
      <c r="N682" s="478">
        <v>3</v>
      </c>
      <c r="O682" s="674" t="s">
        <v>119</v>
      </c>
      <c r="P682" s="1994">
        <v>560</v>
      </c>
      <c r="Q682" s="911"/>
      <c r="R682" s="1795" t="s">
        <v>48</v>
      </c>
      <c r="S682" s="674"/>
      <c r="T682" s="674" t="s">
        <v>1437</v>
      </c>
      <c r="U682" s="674" t="s">
        <v>1429</v>
      </c>
      <c r="V682" s="674" t="s">
        <v>121</v>
      </c>
      <c r="W682" s="674" t="s">
        <v>198</v>
      </c>
      <c r="X682" s="674">
        <v>127</v>
      </c>
      <c r="Y682" s="673">
        <v>37</v>
      </c>
      <c r="Z682" s="673"/>
      <c r="AA682" s="673">
        <v>416</v>
      </c>
      <c r="AB682" s="674" t="s">
        <v>113</v>
      </c>
      <c r="AC682" s="1478">
        <v>80</v>
      </c>
      <c r="AD682" s="673">
        <v>1826745</v>
      </c>
      <c r="AE682" s="2468">
        <v>872016928722800</v>
      </c>
      <c r="AF682" s="673">
        <v>10</v>
      </c>
      <c r="AG682" s="673" t="s">
        <v>113</v>
      </c>
      <c r="AH682" s="2846">
        <v>4</v>
      </c>
    </row>
    <row r="683" spans="3:34">
      <c r="C683" s="2394" t="s">
        <v>2766</v>
      </c>
      <c r="D683" s="1461" t="s">
        <v>2193</v>
      </c>
      <c r="E683" s="1462" t="s">
        <v>2769</v>
      </c>
      <c r="F683" s="92">
        <v>929003576302</v>
      </c>
      <c r="G683" s="158">
        <v>8719514487765</v>
      </c>
      <c r="H683" s="158" t="s">
        <v>1455</v>
      </c>
      <c r="I683" s="158"/>
      <c r="J683" s="326">
        <v>6.5</v>
      </c>
      <c r="K683" s="269">
        <v>720</v>
      </c>
      <c r="L683" s="400">
        <v>3000</v>
      </c>
      <c r="M683" s="314">
        <v>30000</v>
      </c>
      <c r="N683" s="502">
        <v>3</v>
      </c>
      <c r="O683" s="1671" t="s">
        <v>117</v>
      </c>
      <c r="P683" s="1993">
        <v>340</v>
      </c>
      <c r="Q683" s="14"/>
      <c r="R683" s="1792" t="s">
        <v>48</v>
      </c>
      <c r="S683" s="1671"/>
      <c r="T683" s="1671" t="s">
        <v>1457</v>
      </c>
      <c r="U683" s="1671" t="s">
        <v>1456</v>
      </c>
      <c r="V683" s="1671" t="s">
        <v>147</v>
      </c>
      <c r="W683" s="360" t="s">
        <v>3046</v>
      </c>
      <c r="X683" s="360">
        <v>110</v>
      </c>
      <c r="Y683" s="400">
        <v>42</v>
      </c>
      <c r="Z683" s="400"/>
      <c r="AA683" s="400">
        <v>119</v>
      </c>
      <c r="AB683" s="1671" t="s">
        <v>113</v>
      </c>
      <c r="AC683" s="1552">
        <v>82</v>
      </c>
      <c r="AD683" s="400">
        <v>1361420</v>
      </c>
      <c r="AE683" s="799">
        <v>871951448776500</v>
      </c>
      <c r="AF683" s="400">
        <v>20</v>
      </c>
      <c r="AG683" s="400" t="s">
        <v>113</v>
      </c>
      <c r="AH683" s="2796">
        <v>4</v>
      </c>
    </row>
    <row r="684" spans="3:34">
      <c r="C684" s="2401" t="s">
        <v>2766</v>
      </c>
      <c r="D684" s="557" t="s">
        <v>2193</v>
      </c>
      <c r="E684" s="1463" t="s">
        <v>2769</v>
      </c>
      <c r="F684" s="91">
        <v>929003576402</v>
      </c>
      <c r="G684" s="62">
        <v>8719514487789</v>
      </c>
      <c r="H684" s="62" t="s">
        <v>1458</v>
      </c>
      <c r="I684" s="62"/>
      <c r="J684" s="324">
        <v>6.5</v>
      </c>
      <c r="K684" s="282">
        <v>800</v>
      </c>
      <c r="L684" s="364">
        <v>4000</v>
      </c>
      <c r="M684" s="307">
        <v>30000</v>
      </c>
      <c r="N684" s="410">
        <v>3</v>
      </c>
      <c r="O684" s="344" t="s">
        <v>119</v>
      </c>
      <c r="P684" s="958">
        <v>340</v>
      </c>
      <c r="Q684" s="14"/>
      <c r="R684" s="1793" t="s">
        <v>48</v>
      </c>
      <c r="S684" s="344"/>
      <c r="T684" s="344" t="s">
        <v>1457</v>
      </c>
      <c r="U684" s="344" t="s">
        <v>1456</v>
      </c>
      <c r="V684" s="344" t="s">
        <v>121</v>
      </c>
      <c r="W684" s="342" t="s">
        <v>3046</v>
      </c>
      <c r="X684" s="342">
        <v>123</v>
      </c>
      <c r="Y684" s="364">
        <v>42</v>
      </c>
      <c r="Z684" s="364"/>
      <c r="AA684" s="364">
        <v>119</v>
      </c>
      <c r="AB684" s="344" t="s">
        <v>113</v>
      </c>
      <c r="AC684" s="1476">
        <v>82</v>
      </c>
      <c r="AD684" s="364">
        <v>1361421</v>
      </c>
      <c r="AE684" s="319">
        <v>871951448778900</v>
      </c>
      <c r="AF684" s="364">
        <v>20</v>
      </c>
      <c r="AG684" s="364" t="s">
        <v>113</v>
      </c>
      <c r="AH684" s="2778">
        <v>4</v>
      </c>
    </row>
    <row r="685" spans="3:34">
      <c r="C685" s="2401" t="s">
        <v>2766</v>
      </c>
      <c r="D685" s="557" t="s">
        <v>2193</v>
      </c>
      <c r="E685" s="1463" t="s">
        <v>2769</v>
      </c>
      <c r="F685" s="91">
        <v>929003576502</v>
      </c>
      <c r="G685" s="62">
        <v>8719514487802</v>
      </c>
      <c r="H685" s="62" t="s">
        <v>1459</v>
      </c>
      <c r="I685" s="62"/>
      <c r="J685" s="324">
        <v>9</v>
      </c>
      <c r="K685" s="282">
        <v>990</v>
      </c>
      <c r="L685" s="275">
        <v>3000</v>
      </c>
      <c r="M685" s="307">
        <v>30000</v>
      </c>
      <c r="N685" s="410">
        <v>3</v>
      </c>
      <c r="O685" s="363" t="s">
        <v>117</v>
      </c>
      <c r="P685" s="958">
        <v>400</v>
      </c>
      <c r="Q685" s="14"/>
      <c r="R685" s="1796" t="s">
        <v>48</v>
      </c>
      <c r="S685" s="363"/>
      <c r="T685" s="363" t="s">
        <v>3647</v>
      </c>
      <c r="U685" s="363" t="s">
        <v>1460</v>
      </c>
      <c r="V685" s="363" t="s">
        <v>147</v>
      </c>
      <c r="W685" s="363" t="s">
        <v>3046</v>
      </c>
      <c r="X685" s="363">
        <v>110</v>
      </c>
      <c r="Y685" s="275">
        <v>42</v>
      </c>
      <c r="Z685" s="275"/>
      <c r="AA685" s="275">
        <v>142</v>
      </c>
      <c r="AB685" s="363" t="s">
        <v>113</v>
      </c>
      <c r="AC685" s="1476">
        <v>82</v>
      </c>
      <c r="AD685" s="275">
        <v>1361422</v>
      </c>
      <c r="AE685" s="319">
        <v>871951448780200</v>
      </c>
      <c r="AF685" s="275">
        <v>20</v>
      </c>
      <c r="AG685" s="275" t="s">
        <v>113</v>
      </c>
      <c r="AH685" s="2848">
        <v>4</v>
      </c>
    </row>
    <row r="686" spans="3:34">
      <c r="C686" s="2401" t="s">
        <v>2766</v>
      </c>
      <c r="D686" s="557" t="s">
        <v>2193</v>
      </c>
      <c r="E686" s="1463" t="s">
        <v>2769</v>
      </c>
      <c r="F686" s="91">
        <v>929003576602</v>
      </c>
      <c r="G686" s="62">
        <v>8719514487826</v>
      </c>
      <c r="H686" s="62" t="s">
        <v>1461</v>
      </c>
      <c r="I686" s="62"/>
      <c r="J686" s="324">
        <v>9</v>
      </c>
      <c r="K686" s="282">
        <v>1100</v>
      </c>
      <c r="L686" s="275">
        <v>4000</v>
      </c>
      <c r="M686" s="307">
        <v>30000</v>
      </c>
      <c r="N686" s="410">
        <v>3</v>
      </c>
      <c r="O686" s="363" t="s">
        <v>119</v>
      </c>
      <c r="P686" s="958">
        <v>400</v>
      </c>
      <c r="Q686" s="14"/>
      <c r="R686" s="1796" t="s">
        <v>48</v>
      </c>
      <c r="S686" s="363"/>
      <c r="T686" s="363" t="s">
        <v>3647</v>
      </c>
      <c r="U686" s="363" t="s">
        <v>1460</v>
      </c>
      <c r="V686" s="363" t="s">
        <v>121</v>
      </c>
      <c r="W686" s="363" t="s">
        <v>3046</v>
      </c>
      <c r="X686" s="363">
        <v>122</v>
      </c>
      <c r="Y686" s="275">
        <v>42</v>
      </c>
      <c r="Z686" s="275"/>
      <c r="AA686" s="275">
        <v>142</v>
      </c>
      <c r="AB686" s="363" t="s">
        <v>113</v>
      </c>
      <c r="AC686" s="1476">
        <v>82</v>
      </c>
      <c r="AD686" s="275">
        <v>1361423</v>
      </c>
      <c r="AE686" s="319">
        <v>871951448782600</v>
      </c>
      <c r="AF686" s="275">
        <v>20</v>
      </c>
      <c r="AG686" s="275" t="s">
        <v>113</v>
      </c>
      <c r="AH686" s="2848">
        <v>4</v>
      </c>
    </row>
    <row r="687" spans="3:34">
      <c r="C687" s="2401" t="s">
        <v>2766</v>
      </c>
      <c r="D687" s="557" t="s">
        <v>2193</v>
      </c>
      <c r="E687" s="1463" t="s">
        <v>2769</v>
      </c>
      <c r="F687" s="91">
        <v>929003576702</v>
      </c>
      <c r="G687" s="62">
        <v>8719514487840</v>
      </c>
      <c r="H687" s="62" t="s">
        <v>1462</v>
      </c>
      <c r="I687" s="62"/>
      <c r="J687" s="324">
        <v>15</v>
      </c>
      <c r="K687" s="282">
        <v>1620</v>
      </c>
      <c r="L687" s="364">
        <v>3000</v>
      </c>
      <c r="M687" s="307">
        <v>30000</v>
      </c>
      <c r="N687" s="410">
        <v>3</v>
      </c>
      <c r="O687" s="344" t="s">
        <v>117</v>
      </c>
      <c r="P687" s="958">
        <v>425</v>
      </c>
      <c r="Q687" s="14"/>
      <c r="R687" s="1793" t="s">
        <v>48</v>
      </c>
      <c r="S687" s="344"/>
      <c r="T687" s="344" t="s">
        <v>1463</v>
      </c>
      <c r="U687" s="344" t="s">
        <v>1460</v>
      </c>
      <c r="V687" s="344" t="s">
        <v>147</v>
      </c>
      <c r="W687" s="342" t="s">
        <v>3046</v>
      </c>
      <c r="X687" s="342">
        <v>108</v>
      </c>
      <c r="Y687" s="364">
        <v>42</v>
      </c>
      <c r="Z687" s="364"/>
      <c r="AA687" s="364">
        <v>156</v>
      </c>
      <c r="AB687" s="344" t="s">
        <v>113</v>
      </c>
      <c r="AC687" s="1476">
        <v>82</v>
      </c>
      <c r="AD687" s="364">
        <v>1361424</v>
      </c>
      <c r="AE687" s="319">
        <v>871951448784000</v>
      </c>
      <c r="AF687" s="364">
        <v>20</v>
      </c>
      <c r="AG687" s="364" t="s">
        <v>113</v>
      </c>
      <c r="AH687" s="2778">
        <v>4</v>
      </c>
    </row>
    <row r="688" spans="3:34">
      <c r="C688" s="2401" t="s">
        <v>2766</v>
      </c>
      <c r="D688" s="557" t="s">
        <v>2193</v>
      </c>
      <c r="E688" s="1463" t="s">
        <v>2769</v>
      </c>
      <c r="F688" s="91">
        <v>929003576802</v>
      </c>
      <c r="G688" s="62">
        <v>8719514487864</v>
      </c>
      <c r="H688" s="62" t="s">
        <v>1464</v>
      </c>
      <c r="I688" s="62"/>
      <c r="J688" s="324">
        <v>15</v>
      </c>
      <c r="K688" s="282">
        <v>1800</v>
      </c>
      <c r="L688" s="364">
        <v>4000</v>
      </c>
      <c r="M688" s="307">
        <v>30000</v>
      </c>
      <c r="N688" s="410">
        <v>3</v>
      </c>
      <c r="O688" s="344" t="s">
        <v>119</v>
      </c>
      <c r="P688" s="958">
        <v>425</v>
      </c>
      <c r="Q688" s="14"/>
      <c r="R688" s="1793" t="s">
        <v>48</v>
      </c>
      <c r="S688" s="344"/>
      <c r="T688" s="344" t="s">
        <v>1463</v>
      </c>
      <c r="U688" s="344" t="s">
        <v>1460</v>
      </c>
      <c r="V688" s="344" t="s">
        <v>121</v>
      </c>
      <c r="W688" s="342" t="s">
        <v>3046</v>
      </c>
      <c r="X688" s="342">
        <v>120</v>
      </c>
      <c r="Y688" s="364">
        <v>42</v>
      </c>
      <c r="Z688" s="364"/>
      <c r="AA688" s="364">
        <v>156</v>
      </c>
      <c r="AB688" s="344" t="s">
        <v>113</v>
      </c>
      <c r="AC688" s="1476">
        <v>82</v>
      </c>
      <c r="AD688" s="364">
        <v>1361425</v>
      </c>
      <c r="AE688" s="319">
        <v>871951448786400</v>
      </c>
      <c r="AF688" s="364">
        <v>20</v>
      </c>
      <c r="AG688" s="364" t="s">
        <v>113</v>
      </c>
      <c r="AH688" s="2778">
        <v>4</v>
      </c>
    </row>
    <row r="689" spans="3:34">
      <c r="C689" s="2401" t="s">
        <v>2766</v>
      </c>
      <c r="D689" s="557" t="s">
        <v>2193</v>
      </c>
      <c r="E689" s="1463" t="s">
        <v>2769</v>
      </c>
      <c r="F689" s="91">
        <v>929003576902</v>
      </c>
      <c r="G689" s="62">
        <v>8719514487888</v>
      </c>
      <c r="H689" s="62" t="s">
        <v>1465</v>
      </c>
      <c r="I689" s="62"/>
      <c r="J689" s="324">
        <v>18.5</v>
      </c>
      <c r="K689" s="282">
        <v>2100</v>
      </c>
      <c r="L689" s="275">
        <v>3000</v>
      </c>
      <c r="M689" s="307">
        <v>30000</v>
      </c>
      <c r="N689" s="410">
        <v>3</v>
      </c>
      <c r="O689" s="363" t="s">
        <v>117</v>
      </c>
      <c r="P689" s="958">
        <v>455</v>
      </c>
      <c r="Q689" s="14"/>
      <c r="R689" s="1796" t="s">
        <v>48</v>
      </c>
      <c r="S689" s="363"/>
      <c r="T689" s="363" t="s">
        <v>1467</v>
      </c>
      <c r="U689" s="363" t="s">
        <v>1466</v>
      </c>
      <c r="V689" s="363" t="s">
        <v>147</v>
      </c>
      <c r="W689" s="363" t="s">
        <v>3046</v>
      </c>
      <c r="X689" s="363">
        <v>113</v>
      </c>
      <c r="Y689" s="275">
        <v>42</v>
      </c>
      <c r="Z689" s="275"/>
      <c r="AA689" s="275">
        <v>166</v>
      </c>
      <c r="AB689" s="363" t="s">
        <v>113</v>
      </c>
      <c r="AC689" s="1476">
        <v>82</v>
      </c>
      <c r="AD689" s="275">
        <v>1361426</v>
      </c>
      <c r="AE689" s="319">
        <v>871951448788800</v>
      </c>
      <c r="AF689" s="275">
        <v>20</v>
      </c>
      <c r="AG689" s="275" t="s">
        <v>113</v>
      </c>
      <c r="AH689" s="2848">
        <v>4</v>
      </c>
    </row>
    <row r="690" spans="3:34">
      <c r="C690" s="2395" t="s">
        <v>2766</v>
      </c>
      <c r="D690" s="834" t="s">
        <v>2193</v>
      </c>
      <c r="E690" s="1483" t="s">
        <v>2769</v>
      </c>
      <c r="F690" s="194">
        <v>929003577002</v>
      </c>
      <c r="G690" s="264">
        <v>8719514487901</v>
      </c>
      <c r="H690" s="264" t="s">
        <v>1468</v>
      </c>
      <c r="I690" s="264"/>
      <c r="J690" s="431">
        <v>18.5</v>
      </c>
      <c r="K690" s="287">
        <v>2250</v>
      </c>
      <c r="L690" s="673">
        <v>4000</v>
      </c>
      <c r="M690" s="479">
        <v>30000</v>
      </c>
      <c r="N690" s="478">
        <v>3</v>
      </c>
      <c r="O690" s="674" t="s">
        <v>119</v>
      </c>
      <c r="P690" s="1994">
        <v>455</v>
      </c>
      <c r="Q690" s="14"/>
      <c r="R690" s="1795" t="s">
        <v>48</v>
      </c>
      <c r="S690" s="674"/>
      <c r="T690" s="674" t="s">
        <v>1467</v>
      </c>
      <c r="U690" s="674" t="s">
        <v>1466</v>
      </c>
      <c r="V690" s="674" t="s">
        <v>121</v>
      </c>
      <c r="W690" s="674" t="s">
        <v>3046</v>
      </c>
      <c r="X690" s="674">
        <v>121</v>
      </c>
      <c r="Y690" s="673">
        <v>42</v>
      </c>
      <c r="Z690" s="673"/>
      <c r="AA690" s="673">
        <v>166</v>
      </c>
      <c r="AB690" s="674" t="s">
        <v>113</v>
      </c>
      <c r="AC690" s="1478">
        <v>82</v>
      </c>
      <c r="AD690" s="673">
        <v>1361427</v>
      </c>
      <c r="AE690" s="2468">
        <v>871951448790100</v>
      </c>
      <c r="AF690" s="673">
        <v>20</v>
      </c>
      <c r="AG690" s="673" t="s">
        <v>113</v>
      </c>
      <c r="AH690" s="2846">
        <v>4</v>
      </c>
    </row>
    <row r="691" spans="3:34">
      <c r="C691" s="2394" t="s">
        <v>2766</v>
      </c>
      <c r="D691" s="1461" t="s">
        <v>2193</v>
      </c>
      <c r="E691" s="1462" t="s">
        <v>2769</v>
      </c>
      <c r="F691" s="2282">
        <v>929003482202</v>
      </c>
      <c r="G691" s="1535">
        <v>8719514431669</v>
      </c>
      <c r="H691" s="1536" t="s">
        <v>1469</v>
      </c>
      <c r="I691" s="1536"/>
      <c r="J691" s="796">
        <v>11.9</v>
      </c>
      <c r="K691" s="1130">
        <v>2500</v>
      </c>
      <c r="L691" s="1925">
        <v>4000</v>
      </c>
      <c r="M691" s="1537">
        <v>100000</v>
      </c>
      <c r="N691" s="1058">
        <v>10</v>
      </c>
      <c r="O691" s="1954" t="s">
        <v>168</v>
      </c>
      <c r="P691" s="1995">
        <v>570</v>
      </c>
      <c r="Q691" s="14"/>
      <c r="R691" s="1799" t="s">
        <v>48</v>
      </c>
      <c r="S691" s="1675"/>
      <c r="T691" s="1675" t="s">
        <v>3173</v>
      </c>
      <c r="U691" s="1675" t="s">
        <v>2729</v>
      </c>
      <c r="V691" s="1675" t="s">
        <v>121</v>
      </c>
      <c r="W691" s="1675" t="s">
        <v>198</v>
      </c>
      <c r="X691" s="1675">
        <v>210</v>
      </c>
      <c r="Y691" s="1925">
        <v>28</v>
      </c>
      <c r="Z691" s="1925"/>
      <c r="AA691" s="1925">
        <v>1213</v>
      </c>
      <c r="AB691" s="1675" t="s">
        <v>113</v>
      </c>
      <c r="AC691" s="1379">
        <v>80</v>
      </c>
      <c r="AD691" s="1925">
        <v>1013082</v>
      </c>
      <c r="AE691" s="2574">
        <v>871951443166900</v>
      </c>
      <c r="AF691" s="1925">
        <v>10</v>
      </c>
      <c r="AG691" s="1925" t="s">
        <v>113</v>
      </c>
      <c r="AH691" s="2849">
        <v>4</v>
      </c>
    </row>
    <row r="692" spans="3:34">
      <c r="C692" s="2401" t="s">
        <v>2766</v>
      </c>
      <c r="D692" s="557" t="s">
        <v>2193</v>
      </c>
      <c r="E692" s="1463" t="s">
        <v>2769</v>
      </c>
      <c r="F692" s="2283">
        <v>929003731802</v>
      </c>
      <c r="G692" s="865">
        <v>8720169269590</v>
      </c>
      <c r="H692" s="861" t="s">
        <v>1470</v>
      </c>
      <c r="I692" s="861"/>
      <c r="J692" s="785">
        <v>11.9</v>
      </c>
      <c r="K692" s="1125">
        <v>2500</v>
      </c>
      <c r="L692" s="1926">
        <v>6500</v>
      </c>
      <c r="M692" s="870">
        <v>100000</v>
      </c>
      <c r="N692" s="866">
        <v>10</v>
      </c>
      <c r="O692" s="1955" t="s">
        <v>168</v>
      </c>
      <c r="P692" s="961">
        <v>570</v>
      </c>
      <c r="Q692" s="14"/>
      <c r="R692" s="1800" t="s">
        <v>48</v>
      </c>
      <c r="S692" s="862"/>
      <c r="T692" s="862" t="s">
        <v>3173</v>
      </c>
      <c r="U692" s="862" t="s">
        <v>2729</v>
      </c>
      <c r="V692" s="862" t="s">
        <v>150</v>
      </c>
      <c r="W692" s="862" t="s">
        <v>198</v>
      </c>
      <c r="X692" s="862">
        <v>210</v>
      </c>
      <c r="Y692" s="1926">
        <v>28</v>
      </c>
      <c r="Z692" s="1926"/>
      <c r="AA692" s="1926">
        <v>1213</v>
      </c>
      <c r="AB692" s="862" t="s">
        <v>113</v>
      </c>
      <c r="AC692" s="1376">
        <v>80</v>
      </c>
      <c r="AD692" s="1926">
        <v>1655395</v>
      </c>
      <c r="AE692" s="2575">
        <v>872016926959000</v>
      </c>
      <c r="AF692" s="1926">
        <v>10</v>
      </c>
      <c r="AG692" s="1926" t="s">
        <v>113</v>
      </c>
      <c r="AH692" s="2850">
        <v>4</v>
      </c>
    </row>
    <row r="693" spans="3:34">
      <c r="C693" s="2401" t="s">
        <v>2766</v>
      </c>
      <c r="D693" s="557" t="s">
        <v>2193</v>
      </c>
      <c r="E693" s="1463" t="s">
        <v>2769</v>
      </c>
      <c r="F693" s="2284">
        <v>929003482302</v>
      </c>
      <c r="G693" s="116">
        <v>8719514431683</v>
      </c>
      <c r="H693" s="861" t="s">
        <v>1471</v>
      </c>
      <c r="I693" s="861"/>
      <c r="J693" s="785">
        <v>17.600000000000001</v>
      </c>
      <c r="K693" s="1125">
        <v>3700</v>
      </c>
      <c r="L693" s="1926">
        <v>4000</v>
      </c>
      <c r="M693" s="870">
        <v>100000</v>
      </c>
      <c r="N693" s="745">
        <v>10</v>
      </c>
      <c r="O693" s="1955" t="s">
        <v>168</v>
      </c>
      <c r="P693" s="961">
        <v>710</v>
      </c>
      <c r="Q693" s="14"/>
      <c r="R693" s="1800" t="s">
        <v>48</v>
      </c>
      <c r="S693" s="862"/>
      <c r="T693" s="862" t="s">
        <v>3648</v>
      </c>
      <c r="U693" s="862" t="s">
        <v>2729</v>
      </c>
      <c r="V693" s="862" t="s">
        <v>121</v>
      </c>
      <c r="W693" s="862" t="s">
        <v>198</v>
      </c>
      <c r="X693" s="862">
        <v>210</v>
      </c>
      <c r="Y693" s="1926">
        <v>28</v>
      </c>
      <c r="Z693" s="1926"/>
      <c r="AA693" s="1926">
        <v>1514</v>
      </c>
      <c r="AB693" s="862" t="s">
        <v>113</v>
      </c>
      <c r="AC693" s="2087">
        <v>80</v>
      </c>
      <c r="AD693" s="1926">
        <v>1013081</v>
      </c>
      <c r="AE693" s="2576">
        <v>871951443168300</v>
      </c>
      <c r="AF693" s="1926">
        <v>10</v>
      </c>
      <c r="AG693" s="1926" t="s">
        <v>113</v>
      </c>
      <c r="AH693" s="2850">
        <v>4</v>
      </c>
    </row>
    <row r="694" spans="3:34">
      <c r="C694" s="2395" t="s">
        <v>2766</v>
      </c>
      <c r="D694" s="834" t="s">
        <v>2193</v>
      </c>
      <c r="E694" s="1483" t="s">
        <v>2769</v>
      </c>
      <c r="F694" s="2285">
        <v>929003731902</v>
      </c>
      <c r="G694" s="867">
        <v>8720169269613</v>
      </c>
      <c r="H694" s="868" t="s">
        <v>1472</v>
      </c>
      <c r="I694" s="868"/>
      <c r="J694" s="792">
        <v>17.600000000000001</v>
      </c>
      <c r="K694" s="1129">
        <v>3700</v>
      </c>
      <c r="L694" s="1927">
        <v>6500</v>
      </c>
      <c r="M694" s="871">
        <v>100000</v>
      </c>
      <c r="N694" s="869">
        <v>10</v>
      </c>
      <c r="O694" s="1956" t="s">
        <v>168</v>
      </c>
      <c r="P694" s="1996">
        <v>710</v>
      </c>
      <c r="Q694" s="14"/>
      <c r="R694" s="1801" t="s">
        <v>48</v>
      </c>
      <c r="S694" s="1676"/>
      <c r="T694" s="1676" t="s">
        <v>3648</v>
      </c>
      <c r="U694" s="1676" t="s">
        <v>2729</v>
      </c>
      <c r="V694" s="1676" t="s">
        <v>150</v>
      </c>
      <c r="W694" s="1676" t="s">
        <v>198</v>
      </c>
      <c r="X694" s="1676">
        <v>210</v>
      </c>
      <c r="Y694" s="1927">
        <v>28</v>
      </c>
      <c r="Z694" s="1927"/>
      <c r="AA694" s="1927">
        <v>1514</v>
      </c>
      <c r="AB694" s="1676" t="s">
        <v>113</v>
      </c>
      <c r="AC694" s="2088">
        <v>80</v>
      </c>
      <c r="AD694" s="1927">
        <v>1655396</v>
      </c>
      <c r="AE694" s="2577">
        <v>872016926961300</v>
      </c>
      <c r="AF694" s="1927">
        <v>10</v>
      </c>
      <c r="AG694" s="1927" t="s">
        <v>113</v>
      </c>
      <c r="AH694" s="2851">
        <v>4</v>
      </c>
    </row>
    <row r="695" spans="3:34">
      <c r="C695" s="2394" t="s">
        <v>2766</v>
      </c>
      <c r="D695" s="1461" t="s">
        <v>2193</v>
      </c>
      <c r="E695" s="1462" t="s">
        <v>2769</v>
      </c>
      <c r="F695" s="2286">
        <v>929003807402</v>
      </c>
      <c r="G695" s="1054">
        <v>8720169316713</v>
      </c>
      <c r="H695" s="1055" t="s">
        <v>151</v>
      </c>
      <c r="I695" s="1055"/>
      <c r="J695" s="1062">
        <v>14</v>
      </c>
      <c r="K695" s="1079">
        <v>2600</v>
      </c>
      <c r="L695" s="269">
        <v>4000</v>
      </c>
      <c r="M695" s="270">
        <v>75000</v>
      </c>
      <c r="N695" s="1058">
        <v>5</v>
      </c>
      <c r="O695" s="1634" t="s">
        <v>152</v>
      </c>
      <c r="P695" s="1052">
        <v>300</v>
      </c>
      <c r="Q695" s="515"/>
      <c r="R695" s="1783" t="s">
        <v>48</v>
      </c>
      <c r="S695" s="1634"/>
      <c r="T695" s="1634" t="s">
        <v>3173</v>
      </c>
      <c r="U695" s="1634" t="s">
        <v>139</v>
      </c>
      <c r="V695" s="1634" t="s">
        <v>121</v>
      </c>
      <c r="W695" s="295" t="s">
        <v>198</v>
      </c>
      <c r="X695" s="295">
        <v>185</v>
      </c>
      <c r="Y695" s="269">
        <v>28</v>
      </c>
      <c r="Z695" s="269"/>
      <c r="AA695" s="269">
        <v>1214</v>
      </c>
      <c r="AB695" s="1634" t="s">
        <v>113</v>
      </c>
      <c r="AC695" s="1379">
        <v>80</v>
      </c>
      <c r="AD695" s="269">
        <v>1996489</v>
      </c>
      <c r="AE695" s="1912">
        <v>872016931671300</v>
      </c>
      <c r="AF695" s="269">
        <v>20</v>
      </c>
      <c r="AG695" s="269" t="s">
        <v>113</v>
      </c>
      <c r="AH695" s="2782">
        <v>4</v>
      </c>
    </row>
    <row r="696" spans="3:34">
      <c r="C696" s="2395" t="s">
        <v>2766</v>
      </c>
      <c r="D696" s="834" t="s">
        <v>2193</v>
      </c>
      <c r="E696" s="1483" t="s">
        <v>2769</v>
      </c>
      <c r="F696" s="2285">
        <v>929003807602</v>
      </c>
      <c r="G696" s="213">
        <v>8720169316751</v>
      </c>
      <c r="H696" s="1053" t="s">
        <v>153</v>
      </c>
      <c r="I696" s="1053"/>
      <c r="J696" s="807">
        <v>22.1</v>
      </c>
      <c r="K696" s="1092">
        <v>4100</v>
      </c>
      <c r="L696" s="273">
        <v>4000</v>
      </c>
      <c r="M696" s="438">
        <v>75000</v>
      </c>
      <c r="N696" s="869">
        <v>5</v>
      </c>
      <c r="O696" s="1670" t="s">
        <v>152</v>
      </c>
      <c r="P696" s="1992">
        <v>395</v>
      </c>
      <c r="Q696" s="515"/>
      <c r="R696" s="1791" t="s">
        <v>48</v>
      </c>
      <c r="S696" s="1670"/>
      <c r="T696" s="1670" t="s">
        <v>3648</v>
      </c>
      <c r="U696" s="1670" t="s">
        <v>139</v>
      </c>
      <c r="V696" s="1670" t="s">
        <v>121</v>
      </c>
      <c r="W696" s="284" t="s">
        <v>198</v>
      </c>
      <c r="X696" s="284">
        <v>185</v>
      </c>
      <c r="Y696" s="273">
        <v>28</v>
      </c>
      <c r="Z696" s="273"/>
      <c r="AA696" s="273">
        <v>1514</v>
      </c>
      <c r="AB696" s="1670" t="s">
        <v>113</v>
      </c>
      <c r="AC696" s="2088">
        <v>80</v>
      </c>
      <c r="AD696" s="273">
        <v>1996488</v>
      </c>
      <c r="AE696" s="1913">
        <v>872016931675100</v>
      </c>
      <c r="AF696" s="273">
        <v>20</v>
      </c>
      <c r="AG696" s="273" t="s">
        <v>113</v>
      </c>
      <c r="AH696" s="2780">
        <v>4</v>
      </c>
    </row>
    <row r="697" spans="3:34">
      <c r="C697" s="2394" t="s">
        <v>2766</v>
      </c>
      <c r="D697" s="1461"/>
      <c r="E697" s="1462" t="s">
        <v>2769</v>
      </c>
      <c r="F697" s="169">
        <v>929004270502</v>
      </c>
      <c r="G697" s="38">
        <v>8721103063090</v>
      </c>
      <c r="H697" s="2421" t="s">
        <v>3720</v>
      </c>
      <c r="I697" s="2421"/>
      <c r="J697" s="326">
        <v>7.6</v>
      </c>
      <c r="K697" s="1079">
        <v>1150</v>
      </c>
      <c r="L697" s="269">
        <v>4000</v>
      </c>
      <c r="M697" s="270">
        <v>75000</v>
      </c>
      <c r="N697" s="295">
        <v>5</v>
      </c>
      <c r="O697" s="1634" t="s">
        <v>1333</v>
      </c>
      <c r="P697" s="2001">
        <v>760</v>
      </c>
      <c r="Q697" s="508" t="s">
        <v>2323</v>
      </c>
      <c r="R697" s="1783" t="s">
        <v>48</v>
      </c>
      <c r="S697" s="1634"/>
      <c r="T697" s="1634" t="s">
        <v>3649</v>
      </c>
      <c r="U697" s="1634" t="s">
        <v>2729</v>
      </c>
      <c r="V697" s="1634" t="s">
        <v>121</v>
      </c>
      <c r="W697" s="295" t="s">
        <v>198</v>
      </c>
      <c r="X697" s="295">
        <v>151</v>
      </c>
      <c r="Y697" s="269">
        <v>28</v>
      </c>
      <c r="Z697" s="269"/>
      <c r="AA697" s="269">
        <v>604</v>
      </c>
      <c r="AB697" s="1634" t="s">
        <v>133</v>
      </c>
      <c r="AC697" s="295">
        <v>80</v>
      </c>
      <c r="AD697" s="269">
        <v>2301309</v>
      </c>
      <c r="AE697" s="269">
        <v>872110306309000</v>
      </c>
      <c r="AF697" s="269">
        <v>10</v>
      </c>
      <c r="AG697" s="269" t="s">
        <v>113</v>
      </c>
      <c r="AH697" s="2782">
        <v>4</v>
      </c>
    </row>
    <row r="698" spans="3:34">
      <c r="C698" s="2401" t="s">
        <v>2766</v>
      </c>
      <c r="D698" s="557" t="s">
        <v>2193</v>
      </c>
      <c r="E698" s="1463" t="s">
        <v>2769</v>
      </c>
      <c r="F698" s="2287">
        <v>929004270702</v>
      </c>
      <c r="G698" s="70">
        <v>8721103063137</v>
      </c>
      <c r="H698" s="1420" t="s">
        <v>2726</v>
      </c>
      <c r="I698" s="1420"/>
      <c r="J698" s="555">
        <v>15.6</v>
      </c>
      <c r="K698" s="1075">
        <v>2500</v>
      </c>
      <c r="L698" s="405">
        <v>4000</v>
      </c>
      <c r="M698" s="528">
        <v>75000</v>
      </c>
      <c r="N698" s="529">
        <v>5</v>
      </c>
      <c r="O698" s="1678" t="s">
        <v>1333</v>
      </c>
      <c r="P698" s="958">
        <v>915</v>
      </c>
      <c r="Q698" s="508"/>
      <c r="R698" s="1804" t="s">
        <v>48</v>
      </c>
      <c r="S698" s="1678"/>
      <c r="T698" s="1678" t="s">
        <v>3173</v>
      </c>
      <c r="U698" s="1678" t="s">
        <v>2729</v>
      </c>
      <c r="V698" s="1678" t="s">
        <v>121</v>
      </c>
      <c r="W698" s="529" t="s">
        <v>198</v>
      </c>
      <c r="X698" s="529">
        <v>160</v>
      </c>
      <c r="Y698" s="405">
        <v>28</v>
      </c>
      <c r="Z698" s="405"/>
      <c r="AA698" s="405">
        <v>1214</v>
      </c>
      <c r="AB698" s="1678" t="s">
        <v>133</v>
      </c>
      <c r="AC698" s="529">
        <v>80</v>
      </c>
      <c r="AD698" s="405">
        <v>2301311</v>
      </c>
      <c r="AE698" s="405">
        <v>872110306313700</v>
      </c>
      <c r="AF698" s="405">
        <v>10</v>
      </c>
      <c r="AG698" s="405" t="s">
        <v>113</v>
      </c>
      <c r="AH698" s="2853">
        <v>4</v>
      </c>
    </row>
    <row r="699" spans="3:34">
      <c r="C699" s="2401" t="s">
        <v>2766</v>
      </c>
      <c r="D699" s="557" t="s">
        <v>2193</v>
      </c>
      <c r="E699" s="1463" t="s">
        <v>2769</v>
      </c>
      <c r="F699" s="2252">
        <v>929002210902</v>
      </c>
      <c r="G699" s="988">
        <v>8718699669782</v>
      </c>
      <c r="H699" s="2359" t="s">
        <v>1615</v>
      </c>
      <c r="I699" s="2359"/>
      <c r="J699" s="989">
        <v>25</v>
      </c>
      <c r="K699" s="520">
        <v>3700</v>
      </c>
      <c r="L699" s="915">
        <v>6500</v>
      </c>
      <c r="M699" s="520">
        <v>60000</v>
      </c>
      <c r="N699" s="509">
        <v>5</v>
      </c>
      <c r="O699" s="1005" t="s">
        <v>125</v>
      </c>
      <c r="P699" s="1448">
        <v>1115</v>
      </c>
      <c r="Q699" s="508"/>
      <c r="R699" s="1809" t="s">
        <v>48</v>
      </c>
      <c r="S699" s="1005"/>
      <c r="T699" s="1005" t="s">
        <v>3648</v>
      </c>
      <c r="U699" s="1005" t="s">
        <v>139</v>
      </c>
      <c r="V699" s="1005" t="s">
        <v>150</v>
      </c>
      <c r="W699" s="509" t="s">
        <v>198</v>
      </c>
      <c r="X699" s="509">
        <v>148</v>
      </c>
      <c r="Y699" s="915">
        <v>28</v>
      </c>
      <c r="Z699" s="915"/>
      <c r="AA699" s="915">
        <v>1514</v>
      </c>
      <c r="AB699" s="1005" t="s">
        <v>133</v>
      </c>
      <c r="AC699" s="509">
        <v>80</v>
      </c>
      <c r="AD699" s="915">
        <v>406203</v>
      </c>
      <c r="AE699" s="915">
        <v>871869966978200</v>
      </c>
      <c r="AF699" s="915">
        <v>10</v>
      </c>
      <c r="AG699" s="915" t="s">
        <v>113</v>
      </c>
      <c r="AH699" s="2784">
        <v>4</v>
      </c>
    </row>
    <row r="700" spans="3:34">
      <c r="C700" s="2395" t="s">
        <v>2766</v>
      </c>
      <c r="D700" s="834"/>
      <c r="E700" s="1483" t="s">
        <v>2769</v>
      </c>
      <c r="F700" s="188">
        <v>929004270902</v>
      </c>
      <c r="G700" s="47">
        <v>8721103063175</v>
      </c>
      <c r="H700" s="483" t="s">
        <v>2727</v>
      </c>
      <c r="I700" s="483"/>
      <c r="J700" s="431">
        <v>23.1</v>
      </c>
      <c r="K700" s="1077">
        <v>3700</v>
      </c>
      <c r="L700" s="273">
        <v>4000</v>
      </c>
      <c r="M700" s="274">
        <v>75000</v>
      </c>
      <c r="N700" s="284">
        <v>5</v>
      </c>
      <c r="O700" s="1670" t="s">
        <v>1333</v>
      </c>
      <c r="P700" s="1446">
        <v>1115</v>
      </c>
      <c r="Q700" s="508"/>
      <c r="R700" s="1791" t="s">
        <v>48</v>
      </c>
      <c r="S700" s="1670"/>
      <c r="T700" s="1670" t="s">
        <v>3648</v>
      </c>
      <c r="U700" s="1670" t="s">
        <v>2729</v>
      </c>
      <c r="V700" s="1670" t="s">
        <v>121</v>
      </c>
      <c r="W700" s="284" t="s">
        <v>198</v>
      </c>
      <c r="X700" s="284">
        <v>160</v>
      </c>
      <c r="Y700" s="273">
        <v>28</v>
      </c>
      <c r="Z700" s="273"/>
      <c r="AA700" s="273">
        <v>1514</v>
      </c>
      <c r="AB700" s="1670" t="s">
        <v>133</v>
      </c>
      <c r="AC700" s="284">
        <v>80</v>
      </c>
      <c r="AD700" s="273">
        <v>2301310</v>
      </c>
      <c r="AE700" s="273">
        <v>872110306317500</v>
      </c>
      <c r="AF700" s="273">
        <v>10</v>
      </c>
      <c r="AG700" s="273" t="s">
        <v>113</v>
      </c>
      <c r="AH700" s="2780">
        <v>4</v>
      </c>
    </row>
    <row r="701" spans="3:34">
      <c r="C701" s="2394" t="s">
        <v>2766</v>
      </c>
      <c r="D701" s="1461" t="s">
        <v>2193</v>
      </c>
      <c r="E701" s="1462" t="s">
        <v>2769</v>
      </c>
      <c r="F701" s="1424">
        <v>929004260202</v>
      </c>
      <c r="G701" s="496">
        <v>8721103044150</v>
      </c>
      <c r="H701" s="589" t="s">
        <v>2356</v>
      </c>
      <c r="I701" s="589"/>
      <c r="J701" s="724">
        <v>7.6</v>
      </c>
      <c r="K701" s="446">
        <v>1090</v>
      </c>
      <c r="L701" s="400">
        <v>3000</v>
      </c>
      <c r="M701" s="1205">
        <v>75000</v>
      </c>
      <c r="N701" s="725">
        <v>5</v>
      </c>
      <c r="O701" s="400" t="s">
        <v>125</v>
      </c>
      <c r="P701" s="1995">
        <v>220</v>
      </c>
      <c r="Q701" s="508"/>
      <c r="R701" s="1805" t="s">
        <v>48</v>
      </c>
      <c r="S701" s="400"/>
      <c r="T701" s="400" t="s">
        <v>3649</v>
      </c>
      <c r="U701" s="400" t="s">
        <v>139</v>
      </c>
      <c r="V701" s="400" t="s">
        <v>147</v>
      </c>
      <c r="W701" s="360" t="s">
        <v>198</v>
      </c>
      <c r="X701" s="360">
        <v>143</v>
      </c>
      <c r="Y701" s="400">
        <v>28</v>
      </c>
      <c r="Z701" s="400"/>
      <c r="AA701" s="400">
        <v>604</v>
      </c>
      <c r="AB701" s="400" t="s">
        <v>113</v>
      </c>
      <c r="AC701" s="725">
        <v>80</v>
      </c>
      <c r="AD701" s="400">
        <v>2144208</v>
      </c>
      <c r="AE701" s="2578">
        <v>872110304415000</v>
      </c>
      <c r="AF701" s="400">
        <v>10</v>
      </c>
      <c r="AG701" s="400" t="s">
        <v>113</v>
      </c>
      <c r="AH701" s="2796">
        <v>4</v>
      </c>
    </row>
    <row r="702" spans="3:34">
      <c r="C702" s="2401" t="s">
        <v>2766</v>
      </c>
      <c r="D702" s="557" t="s">
        <v>2193</v>
      </c>
      <c r="E702" s="1463" t="s">
        <v>2769</v>
      </c>
      <c r="F702" s="2288">
        <v>929001307002</v>
      </c>
      <c r="G702" s="931">
        <v>8718696697474</v>
      </c>
      <c r="H702" s="932" t="s">
        <v>1510</v>
      </c>
      <c r="I702" s="1465"/>
      <c r="J702" s="1035">
        <v>8</v>
      </c>
      <c r="K702" s="1021">
        <v>1000</v>
      </c>
      <c r="L702" s="915">
        <v>3000</v>
      </c>
      <c r="M702" s="1034">
        <v>70000</v>
      </c>
      <c r="N702" s="934">
        <v>5</v>
      </c>
      <c r="O702" s="915" t="s">
        <v>119</v>
      </c>
      <c r="P702" s="1998">
        <v>180</v>
      </c>
      <c r="Q702" s="14"/>
      <c r="R702" s="1806" t="s">
        <v>48</v>
      </c>
      <c r="S702" s="915"/>
      <c r="T702" s="915" t="s">
        <v>3649</v>
      </c>
      <c r="U702" s="915" t="s">
        <v>139</v>
      </c>
      <c r="V702" s="915" t="s">
        <v>147</v>
      </c>
      <c r="W702" s="509" t="s">
        <v>198</v>
      </c>
      <c r="X702" s="509">
        <v>125</v>
      </c>
      <c r="Y702" s="915">
        <v>28</v>
      </c>
      <c r="Z702" s="915"/>
      <c r="AA702" s="915">
        <v>604</v>
      </c>
      <c r="AB702" s="915" t="s">
        <v>113</v>
      </c>
      <c r="AC702" s="934">
        <v>83</v>
      </c>
      <c r="AD702" s="915">
        <v>465198</v>
      </c>
      <c r="AE702" s="2579">
        <v>871869669747400</v>
      </c>
      <c r="AF702" s="915">
        <v>10</v>
      </c>
      <c r="AG702" s="915" t="s">
        <v>113</v>
      </c>
      <c r="AH702" s="2784">
        <v>4</v>
      </c>
    </row>
    <row r="703" spans="3:34">
      <c r="C703" s="2401" t="s">
        <v>2766</v>
      </c>
      <c r="D703" s="557" t="s">
        <v>2193</v>
      </c>
      <c r="E703" s="1463" t="s">
        <v>2769</v>
      </c>
      <c r="F703" s="875">
        <v>929004260302</v>
      </c>
      <c r="G703" s="104">
        <v>8721103044174</v>
      </c>
      <c r="H703" s="1284" t="s">
        <v>2357</v>
      </c>
      <c r="I703" s="1466"/>
      <c r="J703" s="1283">
        <v>7.6</v>
      </c>
      <c r="K703" s="419">
        <v>1150</v>
      </c>
      <c r="L703" s="364">
        <v>4000</v>
      </c>
      <c r="M703" s="414">
        <v>75000</v>
      </c>
      <c r="N703" s="1285">
        <v>5</v>
      </c>
      <c r="O703" s="364" t="s">
        <v>125</v>
      </c>
      <c r="P703" s="961">
        <v>220</v>
      </c>
      <c r="Q703" s="508"/>
      <c r="R703" s="1807" t="s">
        <v>48</v>
      </c>
      <c r="S703" s="364"/>
      <c r="T703" s="364" t="s">
        <v>3649</v>
      </c>
      <c r="U703" s="364" t="s">
        <v>139</v>
      </c>
      <c r="V703" s="364" t="s">
        <v>121</v>
      </c>
      <c r="W703" s="342" t="s">
        <v>198</v>
      </c>
      <c r="X703" s="342">
        <v>151</v>
      </c>
      <c r="Y703" s="364">
        <v>28</v>
      </c>
      <c r="Z703" s="364"/>
      <c r="AA703" s="364">
        <v>604</v>
      </c>
      <c r="AB703" s="364" t="s">
        <v>113</v>
      </c>
      <c r="AC703" s="1285">
        <v>80</v>
      </c>
      <c r="AD703" s="364">
        <v>2144206</v>
      </c>
      <c r="AE703" s="2517">
        <v>872110304417400</v>
      </c>
      <c r="AF703" s="364">
        <v>10</v>
      </c>
      <c r="AG703" s="364" t="s">
        <v>113</v>
      </c>
      <c r="AH703" s="2778">
        <v>4</v>
      </c>
    </row>
    <row r="704" spans="3:34">
      <c r="C704" s="2401" t="s">
        <v>2766</v>
      </c>
      <c r="D704" s="557" t="s">
        <v>2193</v>
      </c>
      <c r="E704" s="1463" t="s">
        <v>2769</v>
      </c>
      <c r="F704" s="2288">
        <v>929001307102</v>
      </c>
      <c r="G704" s="931">
        <v>8718696697498</v>
      </c>
      <c r="H704" s="932" t="s">
        <v>1511</v>
      </c>
      <c r="I704" s="1465"/>
      <c r="J704" s="1035">
        <v>8</v>
      </c>
      <c r="K704" s="1021">
        <v>1050</v>
      </c>
      <c r="L704" s="915">
        <v>4000</v>
      </c>
      <c r="M704" s="1034">
        <v>70000</v>
      </c>
      <c r="N704" s="934">
        <v>5</v>
      </c>
      <c r="O704" s="915" t="s">
        <v>119</v>
      </c>
      <c r="P704" s="1998">
        <v>180</v>
      </c>
      <c r="Q704" s="14"/>
      <c r="R704" s="1806" t="s">
        <v>48</v>
      </c>
      <c r="S704" s="915"/>
      <c r="T704" s="915" t="s">
        <v>3649</v>
      </c>
      <c r="U704" s="915" t="s">
        <v>139</v>
      </c>
      <c r="V704" s="915" t="s">
        <v>121</v>
      </c>
      <c r="W704" s="509" t="s">
        <v>198</v>
      </c>
      <c r="X704" s="509">
        <v>131</v>
      </c>
      <c r="Y704" s="915">
        <v>28</v>
      </c>
      <c r="Z704" s="915"/>
      <c r="AA704" s="915">
        <v>604</v>
      </c>
      <c r="AB704" s="915" t="s">
        <v>113</v>
      </c>
      <c r="AC704" s="934">
        <v>83</v>
      </c>
      <c r="AD704" s="915">
        <v>465199</v>
      </c>
      <c r="AE704" s="2579">
        <v>871869669749800</v>
      </c>
      <c r="AF704" s="915">
        <v>10</v>
      </c>
      <c r="AG704" s="915" t="s">
        <v>113</v>
      </c>
      <c r="AH704" s="2784">
        <v>4</v>
      </c>
    </row>
    <row r="705" spans="3:34">
      <c r="C705" s="2401" t="s">
        <v>2766</v>
      </c>
      <c r="D705" s="557" t="s">
        <v>2193</v>
      </c>
      <c r="E705" s="1463" t="s">
        <v>2769</v>
      </c>
      <c r="F705" s="187">
        <v>929004260402</v>
      </c>
      <c r="G705" s="104">
        <v>8721103044198</v>
      </c>
      <c r="H705" s="1286" t="s">
        <v>2358</v>
      </c>
      <c r="I705" s="1467"/>
      <c r="J705" s="1283">
        <v>7.6</v>
      </c>
      <c r="K705" s="338">
        <v>1150</v>
      </c>
      <c r="L705" s="364">
        <v>6500</v>
      </c>
      <c r="M705" s="414">
        <v>75000</v>
      </c>
      <c r="N705" s="1285">
        <v>5</v>
      </c>
      <c r="O705" s="344" t="s">
        <v>125</v>
      </c>
      <c r="P705" s="961">
        <v>220</v>
      </c>
      <c r="Q705" s="508"/>
      <c r="R705" s="1793" t="s">
        <v>48</v>
      </c>
      <c r="S705" s="344"/>
      <c r="T705" s="344" t="s">
        <v>3649</v>
      </c>
      <c r="U705" s="344" t="s">
        <v>139</v>
      </c>
      <c r="V705" s="344" t="s">
        <v>150</v>
      </c>
      <c r="W705" s="342" t="s">
        <v>198</v>
      </c>
      <c r="X705" s="342">
        <v>151</v>
      </c>
      <c r="Y705" s="364">
        <v>28</v>
      </c>
      <c r="Z705" s="364"/>
      <c r="AA705" s="364">
        <v>604</v>
      </c>
      <c r="AB705" s="344" t="s">
        <v>113</v>
      </c>
      <c r="AC705" s="1285">
        <v>80</v>
      </c>
      <c r="AD705" s="364">
        <v>2144217</v>
      </c>
      <c r="AE705" s="2517">
        <v>872110304419800</v>
      </c>
      <c r="AF705" s="364">
        <v>10</v>
      </c>
      <c r="AG705" s="364" t="s">
        <v>113</v>
      </c>
      <c r="AH705" s="2778">
        <v>4</v>
      </c>
    </row>
    <row r="706" spans="3:34">
      <c r="C706" s="2401" t="s">
        <v>2766</v>
      </c>
      <c r="D706" s="557" t="s">
        <v>2193</v>
      </c>
      <c r="E706" s="1463" t="s">
        <v>2769</v>
      </c>
      <c r="F706" s="150">
        <v>929001298402</v>
      </c>
      <c r="G706" s="104">
        <v>8718696687086</v>
      </c>
      <c r="H706" s="205" t="s">
        <v>1513</v>
      </c>
      <c r="I706" s="205"/>
      <c r="J706" s="324">
        <v>12</v>
      </c>
      <c r="K706" s="1075">
        <v>1575</v>
      </c>
      <c r="L706" s="282">
        <v>4000</v>
      </c>
      <c r="M706" s="358">
        <v>70000</v>
      </c>
      <c r="N706" s="411">
        <v>5</v>
      </c>
      <c r="O706" s="300" t="s">
        <v>119</v>
      </c>
      <c r="P706" s="961">
        <v>265</v>
      </c>
      <c r="Q706" s="14"/>
      <c r="R706" s="1788" t="s">
        <v>48</v>
      </c>
      <c r="S706" s="300"/>
      <c r="T706" s="300" t="s">
        <v>3173</v>
      </c>
      <c r="U706" s="300" t="s">
        <v>139</v>
      </c>
      <c r="V706" s="300" t="s">
        <v>121</v>
      </c>
      <c r="W706" s="283" t="s">
        <v>198</v>
      </c>
      <c r="X706" s="283">
        <v>131</v>
      </c>
      <c r="Y706" s="282">
        <v>28</v>
      </c>
      <c r="Z706" s="282"/>
      <c r="AA706" s="282">
        <v>909</v>
      </c>
      <c r="AB706" s="300" t="s">
        <v>113</v>
      </c>
      <c r="AC706" s="411">
        <v>80</v>
      </c>
      <c r="AD706" s="282">
        <v>403572</v>
      </c>
      <c r="AE706" s="2517">
        <v>871869668708600</v>
      </c>
      <c r="AF706" s="282">
        <v>10</v>
      </c>
      <c r="AG706" s="282" t="s">
        <v>113</v>
      </c>
      <c r="AH706" s="2781">
        <v>4</v>
      </c>
    </row>
    <row r="707" spans="3:34">
      <c r="C707" s="2401" t="s">
        <v>2766</v>
      </c>
      <c r="D707" s="557" t="s">
        <v>2193</v>
      </c>
      <c r="E707" s="1463" t="s">
        <v>2769</v>
      </c>
      <c r="F707" s="150">
        <v>929001298502</v>
      </c>
      <c r="G707" s="104">
        <v>8718696687109</v>
      </c>
      <c r="H707" s="205" t="s">
        <v>1514</v>
      </c>
      <c r="I707" s="205"/>
      <c r="J707" s="324">
        <v>12</v>
      </c>
      <c r="K707" s="1075">
        <v>1575</v>
      </c>
      <c r="L707" s="282">
        <v>6500</v>
      </c>
      <c r="M707" s="358">
        <v>70000</v>
      </c>
      <c r="N707" s="411">
        <v>5</v>
      </c>
      <c r="O707" s="300" t="s">
        <v>119</v>
      </c>
      <c r="P707" s="961">
        <v>265</v>
      </c>
      <c r="Q707" s="14"/>
      <c r="R707" s="1788" t="s">
        <v>48</v>
      </c>
      <c r="S707" s="300"/>
      <c r="T707" s="300" t="s">
        <v>3173</v>
      </c>
      <c r="U707" s="300" t="s">
        <v>139</v>
      </c>
      <c r="V707" s="300" t="s">
        <v>150</v>
      </c>
      <c r="W707" s="283" t="s">
        <v>198</v>
      </c>
      <c r="X707" s="283">
        <v>131</v>
      </c>
      <c r="Y707" s="282">
        <v>28</v>
      </c>
      <c r="Z707" s="282"/>
      <c r="AA707" s="282">
        <v>909</v>
      </c>
      <c r="AB707" s="300" t="s">
        <v>113</v>
      </c>
      <c r="AC707" s="411">
        <v>80</v>
      </c>
      <c r="AD707" s="282">
        <v>403573</v>
      </c>
      <c r="AE707" s="2517">
        <v>871869668710900</v>
      </c>
      <c r="AF707" s="282">
        <v>10</v>
      </c>
      <c r="AG707" s="282" t="s">
        <v>113</v>
      </c>
      <c r="AH707" s="2781">
        <v>4</v>
      </c>
    </row>
    <row r="708" spans="3:34">
      <c r="C708" s="2401" t="s">
        <v>2766</v>
      </c>
      <c r="D708" s="557" t="s">
        <v>2193</v>
      </c>
      <c r="E708" s="1463" t="s">
        <v>2769</v>
      </c>
      <c r="F708" s="150">
        <v>929004242402</v>
      </c>
      <c r="G708" s="104">
        <v>8720169388055</v>
      </c>
      <c r="H708" s="205" t="s">
        <v>2359</v>
      </c>
      <c r="I708" s="205"/>
      <c r="J708" s="386">
        <v>11.3</v>
      </c>
      <c r="K708" s="1075">
        <v>2000</v>
      </c>
      <c r="L708" s="282">
        <v>3000</v>
      </c>
      <c r="M708" s="358">
        <v>75000</v>
      </c>
      <c r="N708" s="411">
        <v>5</v>
      </c>
      <c r="O708" s="300" t="s">
        <v>1333</v>
      </c>
      <c r="P708" s="961">
        <v>310</v>
      </c>
      <c r="Q708" s="508"/>
      <c r="R708" s="1788" t="s">
        <v>48</v>
      </c>
      <c r="S708" s="300"/>
      <c r="T708" s="300" t="s">
        <v>3173</v>
      </c>
      <c r="U708" s="300" t="s">
        <v>139</v>
      </c>
      <c r="V708" s="300" t="s">
        <v>147</v>
      </c>
      <c r="W708" s="283" t="s">
        <v>198</v>
      </c>
      <c r="X708" s="283">
        <v>176</v>
      </c>
      <c r="Y708" s="282">
        <v>28</v>
      </c>
      <c r="Z708" s="282"/>
      <c r="AA708" s="282">
        <v>1213</v>
      </c>
      <c r="AB708" s="300" t="s">
        <v>113</v>
      </c>
      <c r="AC708" s="411">
        <v>80</v>
      </c>
      <c r="AD708" s="282">
        <v>2144213</v>
      </c>
      <c r="AE708" s="2517">
        <v>872016938805500</v>
      </c>
      <c r="AF708" s="282">
        <v>10</v>
      </c>
      <c r="AG708" s="282" t="s">
        <v>113</v>
      </c>
      <c r="AH708" s="2781">
        <v>4</v>
      </c>
    </row>
    <row r="709" spans="3:34">
      <c r="C709" s="2401" t="s">
        <v>2766</v>
      </c>
      <c r="D709" s="557" t="s">
        <v>2193</v>
      </c>
      <c r="E709" s="1463" t="s">
        <v>2769</v>
      </c>
      <c r="F709" s="2254">
        <v>929001922602</v>
      </c>
      <c r="G709" s="931">
        <v>8718699592356</v>
      </c>
      <c r="H709" s="1177" t="s">
        <v>1515</v>
      </c>
      <c r="I709" s="1177"/>
      <c r="J709" s="989">
        <v>12.5</v>
      </c>
      <c r="K709" s="520">
        <v>2000</v>
      </c>
      <c r="L709" s="907">
        <v>3000</v>
      </c>
      <c r="M709" s="1034">
        <v>70000</v>
      </c>
      <c r="N709" s="1178">
        <v>5</v>
      </c>
      <c r="O709" s="1679" t="s">
        <v>1333</v>
      </c>
      <c r="P709" s="1998">
        <v>250</v>
      </c>
      <c r="Q709" s="14"/>
      <c r="R709" s="1808" t="s">
        <v>48</v>
      </c>
      <c r="S709" s="1679"/>
      <c r="T709" s="1679" t="s">
        <v>3173</v>
      </c>
      <c r="U709" s="1679" t="s">
        <v>139</v>
      </c>
      <c r="V709" s="1679" t="s">
        <v>147</v>
      </c>
      <c r="W709" s="990" t="s">
        <v>198</v>
      </c>
      <c r="X709" s="990">
        <v>160</v>
      </c>
      <c r="Y709" s="907">
        <v>28</v>
      </c>
      <c r="Z709" s="907"/>
      <c r="AA709" s="907">
        <v>1213</v>
      </c>
      <c r="AB709" s="1679" t="s">
        <v>113</v>
      </c>
      <c r="AC709" s="1178">
        <v>83</v>
      </c>
      <c r="AD709" s="907">
        <v>403590</v>
      </c>
      <c r="AE709" s="2579">
        <v>871869959235600</v>
      </c>
      <c r="AF709" s="907">
        <v>10</v>
      </c>
      <c r="AG709" s="907" t="s">
        <v>113</v>
      </c>
      <c r="AH709" s="2783">
        <v>4</v>
      </c>
    </row>
    <row r="710" spans="3:34">
      <c r="C710" s="2401" t="s">
        <v>2766</v>
      </c>
      <c r="D710" s="557" t="s">
        <v>2193</v>
      </c>
      <c r="E710" s="1463" t="s">
        <v>2769</v>
      </c>
      <c r="F710" s="187">
        <v>929004242502</v>
      </c>
      <c r="G710" s="104">
        <v>8720169388079</v>
      </c>
      <c r="H710" s="1286" t="s">
        <v>2360</v>
      </c>
      <c r="I710" s="1286"/>
      <c r="J710" s="386">
        <v>11.3</v>
      </c>
      <c r="K710" s="338">
        <v>2100</v>
      </c>
      <c r="L710" s="364">
        <v>4000</v>
      </c>
      <c r="M710" s="414">
        <v>75000</v>
      </c>
      <c r="N710" s="1285">
        <v>5</v>
      </c>
      <c r="O710" s="344" t="s">
        <v>152</v>
      </c>
      <c r="P710" s="961">
        <v>310</v>
      </c>
      <c r="Q710" s="508"/>
      <c r="R710" s="1793" t="s">
        <v>48</v>
      </c>
      <c r="S710" s="344"/>
      <c r="T710" s="344" t="s">
        <v>3173</v>
      </c>
      <c r="U710" s="344" t="s">
        <v>139</v>
      </c>
      <c r="V710" s="344" t="s">
        <v>121</v>
      </c>
      <c r="W710" s="342" t="s">
        <v>198</v>
      </c>
      <c r="X710" s="342">
        <v>185</v>
      </c>
      <c r="Y710" s="364">
        <v>28</v>
      </c>
      <c r="Z710" s="364"/>
      <c r="AA710" s="364">
        <v>1213</v>
      </c>
      <c r="AB710" s="344" t="s">
        <v>113</v>
      </c>
      <c r="AC710" s="1285">
        <v>80</v>
      </c>
      <c r="AD710" s="364">
        <v>2144201</v>
      </c>
      <c r="AE710" s="2517">
        <v>872016938807900</v>
      </c>
      <c r="AF710" s="364">
        <v>10</v>
      </c>
      <c r="AG710" s="364" t="s">
        <v>113</v>
      </c>
      <c r="AH710" s="2778">
        <v>4</v>
      </c>
    </row>
    <row r="711" spans="3:34">
      <c r="C711" s="2401" t="s">
        <v>2766</v>
      </c>
      <c r="D711" s="557" t="s">
        <v>2193</v>
      </c>
      <c r="E711" s="1463" t="s">
        <v>2769</v>
      </c>
      <c r="F711" s="2254">
        <v>929001922702</v>
      </c>
      <c r="G711" s="931">
        <v>8718699592370</v>
      </c>
      <c r="H711" s="1179" t="s">
        <v>1516</v>
      </c>
      <c r="I711" s="1179"/>
      <c r="J711" s="989">
        <v>12.5</v>
      </c>
      <c r="K711" s="520">
        <v>2100</v>
      </c>
      <c r="L711" s="915">
        <v>4000</v>
      </c>
      <c r="M711" s="1034">
        <v>70000</v>
      </c>
      <c r="N711" s="935">
        <v>5</v>
      </c>
      <c r="O711" s="1005" t="s">
        <v>1333</v>
      </c>
      <c r="P711" s="1998">
        <v>250</v>
      </c>
      <c r="Q711" s="14"/>
      <c r="R711" s="1809" t="s">
        <v>48</v>
      </c>
      <c r="S711" s="1005"/>
      <c r="T711" s="1005" t="s">
        <v>3173</v>
      </c>
      <c r="U711" s="1005" t="s">
        <v>139</v>
      </c>
      <c r="V711" s="1005" t="s">
        <v>121</v>
      </c>
      <c r="W711" s="509" t="s">
        <v>198</v>
      </c>
      <c r="X711" s="509">
        <v>168</v>
      </c>
      <c r="Y711" s="915">
        <v>28</v>
      </c>
      <c r="Z711" s="915"/>
      <c r="AA711" s="915">
        <v>1213</v>
      </c>
      <c r="AB711" s="1005" t="s">
        <v>113</v>
      </c>
      <c r="AC711" s="2057">
        <v>83</v>
      </c>
      <c r="AD711" s="915">
        <v>403591</v>
      </c>
      <c r="AE711" s="2579">
        <v>871869959237000</v>
      </c>
      <c r="AF711" s="915">
        <v>10</v>
      </c>
      <c r="AG711" s="915" t="s">
        <v>113</v>
      </c>
      <c r="AH711" s="2784">
        <v>4</v>
      </c>
    </row>
    <row r="712" spans="3:34">
      <c r="C712" s="2401" t="s">
        <v>2766</v>
      </c>
      <c r="D712" s="557" t="s">
        <v>2193</v>
      </c>
      <c r="E712" s="1463" t="s">
        <v>2769</v>
      </c>
      <c r="F712" s="187">
        <v>929004242602</v>
      </c>
      <c r="G712" s="104">
        <v>8720169388093</v>
      </c>
      <c r="H712" s="1287" t="s">
        <v>2361</v>
      </c>
      <c r="I712" s="1287"/>
      <c r="J712" s="386">
        <v>11.3</v>
      </c>
      <c r="K712" s="338">
        <v>2100</v>
      </c>
      <c r="L712" s="340">
        <v>6500</v>
      </c>
      <c r="M712" s="414">
        <v>75000</v>
      </c>
      <c r="N712" s="423">
        <v>5</v>
      </c>
      <c r="O712" s="546" t="s">
        <v>152</v>
      </c>
      <c r="P712" s="961">
        <v>310</v>
      </c>
      <c r="Q712" s="508"/>
      <c r="R712" s="1810" t="s">
        <v>48</v>
      </c>
      <c r="S712" s="546"/>
      <c r="T712" s="546" t="s">
        <v>3173</v>
      </c>
      <c r="U712" s="546" t="s">
        <v>139</v>
      </c>
      <c r="V712" s="546" t="s">
        <v>150</v>
      </c>
      <c r="W712" s="341" t="s">
        <v>198</v>
      </c>
      <c r="X712" s="341">
        <v>185</v>
      </c>
      <c r="Y712" s="340">
        <v>28</v>
      </c>
      <c r="Z712" s="340"/>
      <c r="AA712" s="340">
        <v>1213</v>
      </c>
      <c r="AB712" s="546" t="s">
        <v>113</v>
      </c>
      <c r="AC712" s="676">
        <v>80</v>
      </c>
      <c r="AD712" s="340">
        <v>2144212</v>
      </c>
      <c r="AE712" s="2517">
        <v>872016938809300</v>
      </c>
      <c r="AF712" s="340">
        <v>10</v>
      </c>
      <c r="AG712" s="340" t="s">
        <v>113</v>
      </c>
      <c r="AH712" s="2785">
        <v>4</v>
      </c>
    </row>
    <row r="713" spans="3:34">
      <c r="C713" s="2401" t="s">
        <v>2766</v>
      </c>
      <c r="D713" s="557" t="s">
        <v>2193</v>
      </c>
      <c r="E713" s="1463" t="s">
        <v>2769</v>
      </c>
      <c r="F713" s="187">
        <v>929004241802</v>
      </c>
      <c r="G713" s="104">
        <v>8720169387935</v>
      </c>
      <c r="H713" s="1287" t="s">
        <v>2362</v>
      </c>
      <c r="I713" s="1468"/>
      <c r="J713" s="433">
        <v>13.5</v>
      </c>
      <c r="K713" s="338">
        <v>2300</v>
      </c>
      <c r="L713" s="340">
        <v>3000</v>
      </c>
      <c r="M713" s="581">
        <v>75000</v>
      </c>
      <c r="N713" s="423">
        <v>5</v>
      </c>
      <c r="O713" s="546" t="s">
        <v>1333</v>
      </c>
      <c r="P713" s="961">
        <v>345</v>
      </c>
      <c r="Q713" s="508"/>
      <c r="R713" s="1810" t="s">
        <v>48</v>
      </c>
      <c r="S713" s="546"/>
      <c r="T713" s="546" t="s">
        <v>3173</v>
      </c>
      <c r="U713" s="546" t="s">
        <v>139</v>
      </c>
      <c r="V713" s="546" t="s">
        <v>147</v>
      </c>
      <c r="W713" s="341" t="s">
        <v>198</v>
      </c>
      <c r="X713" s="341">
        <v>170</v>
      </c>
      <c r="Y713" s="340">
        <v>28</v>
      </c>
      <c r="Z713" s="340"/>
      <c r="AA713" s="340">
        <v>1213</v>
      </c>
      <c r="AB713" s="546" t="s">
        <v>113</v>
      </c>
      <c r="AC713" s="676">
        <v>80</v>
      </c>
      <c r="AD713" s="340">
        <v>2144209</v>
      </c>
      <c r="AE713" s="2517">
        <v>872016938793500</v>
      </c>
      <c r="AF713" s="340">
        <v>10</v>
      </c>
      <c r="AG713" s="340" t="s">
        <v>113</v>
      </c>
      <c r="AH713" s="2785">
        <v>4</v>
      </c>
    </row>
    <row r="714" spans="3:34">
      <c r="C714" s="2401" t="s">
        <v>2766</v>
      </c>
      <c r="D714" s="557" t="s">
        <v>2193</v>
      </c>
      <c r="E714" s="1463" t="s">
        <v>2769</v>
      </c>
      <c r="F714" s="187">
        <v>929004241902</v>
      </c>
      <c r="G714" s="104">
        <v>8720169387959</v>
      </c>
      <c r="H714" s="1286" t="s">
        <v>2363</v>
      </c>
      <c r="I714" s="1467"/>
      <c r="J714" s="1283">
        <v>13.5</v>
      </c>
      <c r="K714" s="415">
        <v>2500</v>
      </c>
      <c r="L714" s="340">
        <v>4000</v>
      </c>
      <c r="M714" s="419">
        <v>75000</v>
      </c>
      <c r="N714" s="423">
        <v>5</v>
      </c>
      <c r="O714" s="546" t="s">
        <v>152</v>
      </c>
      <c r="P714" s="961">
        <v>345</v>
      </c>
      <c r="Q714" s="508"/>
      <c r="R714" s="1810" t="s">
        <v>48</v>
      </c>
      <c r="S714" s="546"/>
      <c r="T714" s="546" t="s">
        <v>3173</v>
      </c>
      <c r="U714" s="546" t="s">
        <v>139</v>
      </c>
      <c r="V714" s="546" t="s">
        <v>121</v>
      </c>
      <c r="W714" s="341" t="s">
        <v>198</v>
      </c>
      <c r="X714" s="341">
        <v>185</v>
      </c>
      <c r="Y714" s="340">
        <v>28</v>
      </c>
      <c r="Z714" s="340"/>
      <c r="AA714" s="340">
        <v>1213</v>
      </c>
      <c r="AB714" s="546" t="s">
        <v>113</v>
      </c>
      <c r="AC714" s="676">
        <v>80</v>
      </c>
      <c r="AD714" s="340">
        <v>2144211</v>
      </c>
      <c r="AE714" s="2517">
        <v>872016938795900</v>
      </c>
      <c r="AF714" s="340">
        <v>10</v>
      </c>
      <c r="AG714" s="340" t="s">
        <v>113</v>
      </c>
      <c r="AH714" s="2785">
        <v>4</v>
      </c>
    </row>
    <row r="715" spans="3:34">
      <c r="C715" s="2401" t="s">
        <v>2766</v>
      </c>
      <c r="D715" s="557" t="s">
        <v>2193</v>
      </c>
      <c r="E715" s="1463" t="s">
        <v>2769</v>
      </c>
      <c r="F715" s="187">
        <v>929004242002</v>
      </c>
      <c r="G715" s="104">
        <v>8720169387973</v>
      </c>
      <c r="H715" s="1286" t="s">
        <v>2364</v>
      </c>
      <c r="I715" s="1467"/>
      <c r="J715" s="1283">
        <v>13.5</v>
      </c>
      <c r="K715" s="415">
        <v>2500</v>
      </c>
      <c r="L715" s="340">
        <v>6500</v>
      </c>
      <c r="M715" s="419">
        <v>75000</v>
      </c>
      <c r="N715" s="423">
        <v>5</v>
      </c>
      <c r="O715" s="546" t="s">
        <v>152</v>
      </c>
      <c r="P715" s="961">
        <v>345</v>
      </c>
      <c r="Q715" s="508"/>
      <c r="R715" s="1810" t="s">
        <v>48</v>
      </c>
      <c r="S715" s="546"/>
      <c r="T715" s="546" t="s">
        <v>3173</v>
      </c>
      <c r="U715" s="546" t="s">
        <v>139</v>
      </c>
      <c r="V715" s="546" t="s">
        <v>150</v>
      </c>
      <c r="W715" s="341" t="s">
        <v>198</v>
      </c>
      <c r="X715" s="341">
        <v>185</v>
      </c>
      <c r="Y715" s="340">
        <v>28</v>
      </c>
      <c r="Z715" s="340"/>
      <c r="AA715" s="340">
        <v>1213</v>
      </c>
      <c r="AB715" s="546" t="s">
        <v>113</v>
      </c>
      <c r="AC715" s="676">
        <v>80</v>
      </c>
      <c r="AD715" s="340">
        <v>2144202</v>
      </c>
      <c r="AE715" s="2517">
        <v>872016938797300</v>
      </c>
      <c r="AF715" s="340">
        <v>10</v>
      </c>
      <c r="AG715" s="340" t="s">
        <v>113</v>
      </c>
      <c r="AH715" s="2785">
        <v>4</v>
      </c>
    </row>
    <row r="716" spans="3:34">
      <c r="C716" s="2401" t="s">
        <v>2766</v>
      </c>
      <c r="D716" s="557" t="s">
        <v>2193</v>
      </c>
      <c r="E716" s="1463" t="s">
        <v>2769</v>
      </c>
      <c r="F716" s="187">
        <v>929004242702</v>
      </c>
      <c r="G716" s="599">
        <v>8720169388116</v>
      </c>
      <c r="H716" s="1286" t="s">
        <v>2365</v>
      </c>
      <c r="I716" s="1467"/>
      <c r="J716" s="1283">
        <v>16.7</v>
      </c>
      <c r="K716" s="415">
        <v>2900</v>
      </c>
      <c r="L716" s="364">
        <v>3000</v>
      </c>
      <c r="M716" s="419">
        <v>75000</v>
      </c>
      <c r="N716" s="1288">
        <v>5</v>
      </c>
      <c r="O716" s="344" t="s">
        <v>1333</v>
      </c>
      <c r="P716" s="961">
        <v>385</v>
      </c>
      <c r="Q716" s="508"/>
      <c r="R716" s="1793" t="s">
        <v>48</v>
      </c>
      <c r="S716" s="344"/>
      <c r="T716" s="344" t="s">
        <v>3648</v>
      </c>
      <c r="U716" s="344" t="s">
        <v>139</v>
      </c>
      <c r="V716" s="344" t="s">
        <v>147</v>
      </c>
      <c r="W716" s="342" t="s">
        <v>198</v>
      </c>
      <c r="X716" s="342">
        <v>173</v>
      </c>
      <c r="Y716" s="364">
        <v>28</v>
      </c>
      <c r="Z716" s="364"/>
      <c r="AA716" s="364">
        <v>1514</v>
      </c>
      <c r="AB716" s="344" t="s">
        <v>113</v>
      </c>
      <c r="AC716" s="2090">
        <v>80</v>
      </c>
      <c r="AD716" s="364">
        <v>2144216</v>
      </c>
      <c r="AE716" s="2580">
        <v>872016938811600</v>
      </c>
      <c r="AF716" s="364">
        <v>10</v>
      </c>
      <c r="AG716" s="364" t="s">
        <v>113</v>
      </c>
      <c r="AH716" s="2778">
        <v>4</v>
      </c>
    </row>
    <row r="717" spans="3:34">
      <c r="C717" s="2401" t="s">
        <v>2766</v>
      </c>
      <c r="D717" s="557" t="s">
        <v>2193</v>
      </c>
      <c r="E717" s="1463" t="s">
        <v>2769</v>
      </c>
      <c r="F717" s="187">
        <v>929004242802</v>
      </c>
      <c r="G717" s="48">
        <v>8720169388130</v>
      </c>
      <c r="H717" s="1287" t="s">
        <v>2366</v>
      </c>
      <c r="I717" s="1287"/>
      <c r="J717" s="347">
        <v>16.7</v>
      </c>
      <c r="K717" s="338">
        <v>3100</v>
      </c>
      <c r="L717" s="364">
        <v>4000</v>
      </c>
      <c r="M717" s="414">
        <v>75000</v>
      </c>
      <c r="N717" s="1285">
        <v>5</v>
      </c>
      <c r="O717" s="344" t="s">
        <v>152</v>
      </c>
      <c r="P717" s="961">
        <v>385</v>
      </c>
      <c r="Q717" s="508"/>
      <c r="R717" s="1793" t="s">
        <v>48</v>
      </c>
      <c r="S717" s="344"/>
      <c r="T717" s="344" t="s">
        <v>3648</v>
      </c>
      <c r="U717" s="344" t="s">
        <v>139</v>
      </c>
      <c r="V717" s="344" t="s">
        <v>121</v>
      </c>
      <c r="W717" s="342" t="s">
        <v>198</v>
      </c>
      <c r="X717" s="342">
        <v>185</v>
      </c>
      <c r="Y717" s="364">
        <v>28</v>
      </c>
      <c r="Z717" s="364"/>
      <c r="AA717" s="364">
        <v>1514</v>
      </c>
      <c r="AB717" s="344" t="s">
        <v>113</v>
      </c>
      <c r="AC717" s="1285">
        <v>80</v>
      </c>
      <c r="AD717" s="364">
        <v>2144204</v>
      </c>
      <c r="AE717" s="1905">
        <v>872016938813000</v>
      </c>
      <c r="AF717" s="364">
        <v>10</v>
      </c>
      <c r="AG717" s="364" t="s">
        <v>113</v>
      </c>
      <c r="AH717" s="2778">
        <v>4</v>
      </c>
    </row>
    <row r="718" spans="3:34">
      <c r="C718" s="2401" t="s">
        <v>2766</v>
      </c>
      <c r="D718" s="557" t="s">
        <v>2193</v>
      </c>
      <c r="E718" s="1463" t="s">
        <v>2769</v>
      </c>
      <c r="F718" s="187">
        <v>929004242902</v>
      </c>
      <c r="G718" s="48">
        <v>8720169388154</v>
      </c>
      <c r="H718" s="1287" t="s">
        <v>2367</v>
      </c>
      <c r="I718" s="1287"/>
      <c r="J718" s="347">
        <v>16.7</v>
      </c>
      <c r="K718" s="420">
        <v>3100</v>
      </c>
      <c r="L718" s="408">
        <v>6500</v>
      </c>
      <c r="M718" s="414">
        <v>75000</v>
      </c>
      <c r="N718" s="1285">
        <v>5</v>
      </c>
      <c r="O718" s="1295" t="s">
        <v>152</v>
      </c>
      <c r="P718" s="961">
        <v>385</v>
      </c>
      <c r="Q718" s="508"/>
      <c r="R718" s="1811" t="s">
        <v>48</v>
      </c>
      <c r="S718" s="1295"/>
      <c r="T718" s="1295" t="s">
        <v>3648</v>
      </c>
      <c r="U718" s="1295" t="s">
        <v>139</v>
      </c>
      <c r="V718" s="1295" t="s">
        <v>150</v>
      </c>
      <c r="W718" s="352" t="s">
        <v>198</v>
      </c>
      <c r="X718" s="352">
        <v>185</v>
      </c>
      <c r="Y718" s="408">
        <v>28</v>
      </c>
      <c r="Z718" s="408"/>
      <c r="AA718" s="408">
        <v>1514</v>
      </c>
      <c r="AB718" s="1295" t="s">
        <v>113</v>
      </c>
      <c r="AC718" s="1285">
        <v>80</v>
      </c>
      <c r="AD718" s="408">
        <v>2144207</v>
      </c>
      <c r="AE718" s="1905">
        <v>872016938815400</v>
      </c>
      <c r="AF718" s="408">
        <v>10</v>
      </c>
      <c r="AG718" s="408" t="s">
        <v>113</v>
      </c>
      <c r="AH718" s="2004">
        <v>4</v>
      </c>
    </row>
    <row r="719" spans="3:34">
      <c r="C719" s="2401" t="s">
        <v>2766</v>
      </c>
      <c r="D719" s="557" t="s">
        <v>2193</v>
      </c>
      <c r="E719" s="1463" t="s">
        <v>2769</v>
      </c>
      <c r="F719" s="187">
        <v>929004242102</v>
      </c>
      <c r="G719" s="48">
        <v>8720169387997</v>
      </c>
      <c r="H719" s="1287" t="s">
        <v>2368</v>
      </c>
      <c r="I719" s="1468"/>
      <c r="J719" s="445">
        <v>20</v>
      </c>
      <c r="K719" s="420">
        <v>3400</v>
      </c>
      <c r="L719" s="408">
        <v>3000</v>
      </c>
      <c r="M719" s="581">
        <v>75000</v>
      </c>
      <c r="N719" s="1285">
        <v>5</v>
      </c>
      <c r="O719" s="1295" t="s">
        <v>1333</v>
      </c>
      <c r="P719" s="961">
        <v>415</v>
      </c>
      <c r="Q719" s="508"/>
      <c r="R719" s="1811" t="s">
        <v>48</v>
      </c>
      <c r="S719" s="1295"/>
      <c r="T719" s="1295" t="s">
        <v>3648</v>
      </c>
      <c r="U719" s="1295" t="s">
        <v>139</v>
      </c>
      <c r="V719" s="1295" t="s">
        <v>147</v>
      </c>
      <c r="W719" s="352" t="s">
        <v>198</v>
      </c>
      <c r="X719" s="352">
        <v>170</v>
      </c>
      <c r="Y719" s="408">
        <v>28</v>
      </c>
      <c r="Z719" s="408"/>
      <c r="AA719" s="408">
        <v>1514</v>
      </c>
      <c r="AB719" s="1295" t="s">
        <v>113</v>
      </c>
      <c r="AC719" s="1285">
        <v>80</v>
      </c>
      <c r="AD719" s="408">
        <v>2144203</v>
      </c>
      <c r="AE719" s="1905">
        <v>872016938799700</v>
      </c>
      <c r="AF719" s="408">
        <v>10</v>
      </c>
      <c r="AG719" s="408" t="s">
        <v>113</v>
      </c>
      <c r="AH719" s="2004">
        <v>4</v>
      </c>
    </row>
    <row r="720" spans="3:34">
      <c r="C720" s="2401" t="s">
        <v>2766</v>
      </c>
      <c r="D720" s="557" t="s">
        <v>2193</v>
      </c>
      <c r="E720" s="1463" t="s">
        <v>2769</v>
      </c>
      <c r="F720" s="875">
        <v>929004242202</v>
      </c>
      <c r="G720" s="104">
        <v>8720169388017</v>
      </c>
      <c r="H720" s="1289" t="s">
        <v>2369</v>
      </c>
      <c r="I720" s="1469"/>
      <c r="J720" s="1283">
        <v>20</v>
      </c>
      <c r="K720" s="415">
        <v>3700</v>
      </c>
      <c r="L720" s="340">
        <v>4000</v>
      </c>
      <c r="M720" s="419">
        <v>75000</v>
      </c>
      <c r="N720" s="1285">
        <v>5</v>
      </c>
      <c r="O720" s="546" t="s">
        <v>152</v>
      </c>
      <c r="P720" s="961">
        <v>415</v>
      </c>
      <c r="Q720" s="508"/>
      <c r="R720" s="1810" t="s">
        <v>48</v>
      </c>
      <c r="S720" s="546"/>
      <c r="T720" s="546" t="s">
        <v>3648</v>
      </c>
      <c r="U720" s="546" t="s">
        <v>139</v>
      </c>
      <c r="V720" s="546" t="s">
        <v>121</v>
      </c>
      <c r="W720" s="341" t="s">
        <v>198</v>
      </c>
      <c r="X720" s="341">
        <v>185</v>
      </c>
      <c r="Y720" s="340">
        <v>28</v>
      </c>
      <c r="Z720" s="340"/>
      <c r="AA720" s="340">
        <v>1514</v>
      </c>
      <c r="AB720" s="546" t="s">
        <v>113</v>
      </c>
      <c r="AC720" s="1285">
        <v>80</v>
      </c>
      <c r="AD720" s="340">
        <v>2144210</v>
      </c>
      <c r="AE720" s="2517">
        <v>872016938801700</v>
      </c>
      <c r="AF720" s="340">
        <v>10</v>
      </c>
      <c r="AG720" s="340" t="s">
        <v>113</v>
      </c>
      <c r="AH720" s="2785">
        <v>4</v>
      </c>
    </row>
    <row r="721" spans="3:34">
      <c r="C721" s="2401" t="s">
        <v>2766</v>
      </c>
      <c r="D721" s="557" t="s">
        <v>2193</v>
      </c>
      <c r="E721" s="1463" t="s">
        <v>2769</v>
      </c>
      <c r="F721" s="187">
        <v>929004242302</v>
      </c>
      <c r="G721" s="104">
        <v>8720169388031</v>
      </c>
      <c r="H721" s="1286" t="s">
        <v>2370</v>
      </c>
      <c r="I721" s="1467"/>
      <c r="J721" s="1283">
        <v>20</v>
      </c>
      <c r="K721" s="415">
        <v>3700</v>
      </c>
      <c r="L721" s="340">
        <v>6500</v>
      </c>
      <c r="M721" s="419">
        <v>75000</v>
      </c>
      <c r="N721" s="1285">
        <v>5</v>
      </c>
      <c r="O721" s="546" t="s">
        <v>152</v>
      </c>
      <c r="P721" s="961">
        <v>415</v>
      </c>
      <c r="Q721" s="508"/>
      <c r="R721" s="1810" t="s">
        <v>48</v>
      </c>
      <c r="S721" s="546"/>
      <c r="T721" s="546" t="s">
        <v>3648</v>
      </c>
      <c r="U721" s="546" t="s">
        <v>139</v>
      </c>
      <c r="V721" s="546" t="s">
        <v>150</v>
      </c>
      <c r="W721" s="341" t="s">
        <v>198</v>
      </c>
      <c r="X721" s="341">
        <v>185</v>
      </c>
      <c r="Y721" s="340">
        <v>28</v>
      </c>
      <c r="Z721" s="340"/>
      <c r="AA721" s="340">
        <v>1514</v>
      </c>
      <c r="AB721" s="546" t="s">
        <v>113</v>
      </c>
      <c r="AC721" s="1285">
        <v>80</v>
      </c>
      <c r="AD721" s="340">
        <v>2144200</v>
      </c>
      <c r="AE721" s="2517">
        <v>872016938803100</v>
      </c>
      <c r="AF721" s="340">
        <v>10</v>
      </c>
      <c r="AG721" s="340" t="s">
        <v>113</v>
      </c>
      <c r="AH721" s="2785">
        <v>4</v>
      </c>
    </row>
    <row r="722" spans="3:34">
      <c r="C722" s="2395" t="s">
        <v>2766</v>
      </c>
      <c r="D722" s="834" t="s">
        <v>2193</v>
      </c>
      <c r="E722" s="1483"/>
      <c r="F722" s="188">
        <v>929003481702</v>
      </c>
      <c r="G722" s="666">
        <v>8719514485372</v>
      </c>
      <c r="H722" s="1661" t="s">
        <v>477</v>
      </c>
      <c r="I722" s="1661" t="s">
        <v>1527</v>
      </c>
      <c r="J722" s="482"/>
      <c r="K722" s="482"/>
      <c r="L722" s="482"/>
      <c r="M722" s="667"/>
      <c r="N722" s="657">
        <v>2</v>
      </c>
      <c r="O722" s="482"/>
      <c r="P722" s="1994">
        <v>21</v>
      </c>
      <c r="Q722" s="14"/>
      <c r="R722" s="1812" t="s">
        <v>48</v>
      </c>
      <c r="S722" s="482"/>
      <c r="T722" s="482"/>
      <c r="U722" s="482"/>
      <c r="V722" s="482"/>
      <c r="W722" s="2051" t="s">
        <v>198</v>
      </c>
      <c r="X722" s="2051"/>
      <c r="Y722" s="482"/>
      <c r="Z722" s="482"/>
      <c r="AA722" s="482"/>
      <c r="AB722" s="482" t="s">
        <v>113</v>
      </c>
      <c r="AC722" s="657"/>
      <c r="AD722" s="482"/>
      <c r="AE722" s="2581">
        <v>871951448537200</v>
      </c>
      <c r="AF722" s="482">
        <v>10</v>
      </c>
      <c r="AG722" s="482" t="s">
        <v>113</v>
      </c>
      <c r="AH722" s="2854">
        <v>0.5</v>
      </c>
    </row>
    <row r="723" spans="3:34">
      <c r="C723" s="2471" t="s">
        <v>2766</v>
      </c>
      <c r="D723" s="832" t="s">
        <v>2193</v>
      </c>
      <c r="E723" s="1490" t="s">
        <v>2769</v>
      </c>
      <c r="F723" s="2289">
        <v>929002021102</v>
      </c>
      <c r="G723" s="114">
        <v>8718699646790</v>
      </c>
      <c r="H723" s="820" t="s">
        <v>1495</v>
      </c>
      <c r="I723" s="1466"/>
      <c r="J723" s="1345">
        <v>8</v>
      </c>
      <c r="K723" s="1128">
        <v>1000</v>
      </c>
      <c r="L723" s="282">
        <v>3000</v>
      </c>
      <c r="M723" s="306">
        <v>60000</v>
      </c>
      <c r="N723" s="290">
        <v>5</v>
      </c>
      <c r="O723" s="282" t="s">
        <v>119</v>
      </c>
      <c r="P723" s="1342">
        <v>155</v>
      </c>
      <c r="Q723" s="14"/>
      <c r="R723" s="1772" t="s">
        <v>48</v>
      </c>
      <c r="S723" s="282"/>
      <c r="T723" s="282" t="s">
        <v>3649</v>
      </c>
      <c r="U723" s="282" t="s">
        <v>139</v>
      </c>
      <c r="V723" s="282" t="s">
        <v>147</v>
      </c>
      <c r="W723" s="283" t="s">
        <v>198</v>
      </c>
      <c r="X723" s="283">
        <v>125</v>
      </c>
      <c r="Y723" s="282">
        <v>28</v>
      </c>
      <c r="Z723" s="282"/>
      <c r="AA723" s="282">
        <v>604</v>
      </c>
      <c r="AB723" s="282" t="s">
        <v>113</v>
      </c>
      <c r="AC723" s="290">
        <v>83</v>
      </c>
      <c r="AD723" s="282">
        <v>403609</v>
      </c>
      <c r="AE723" s="2582">
        <v>871869964679000</v>
      </c>
      <c r="AF723" s="282">
        <v>10</v>
      </c>
      <c r="AG723" s="282" t="s">
        <v>113</v>
      </c>
      <c r="AH723" s="2781">
        <v>4</v>
      </c>
    </row>
    <row r="724" spans="3:34">
      <c r="C724" s="2401" t="s">
        <v>2766</v>
      </c>
      <c r="D724" s="557" t="s">
        <v>2193</v>
      </c>
      <c r="E724" s="1463" t="s">
        <v>2769</v>
      </c>
      <c r="F724" s="1260">
        <v>929002021202</v>
      </c>
      <c r="G724" s="104">
        <v>8718699646813</v>
      </c>
      <c r="H724" s="105" t="s">
        <v>1496</v>
      </c>
      <c r="I724" s="820"/>
      <c r="J724" s="376">
        <v>8</v>
      </c>
      <c r="K724" s="1111">
        <v>1050</v>
      </c>
      <c r="L724" s="271">
        <v>4000</v>
      </c>
      <c r="M724" s="358">
        <v>60000</v>
      </c>
      <c r="N724" s="290">
        <v>5</v>
      </c>
      <c r="O724" s="271" t="s">
        <v>119</v>
      </c>
      <c r="P724" s="961">
        <v>155</v>
      </c>
      <c r="Q724" s="14"/>
      <c r="R724" s="1771" t="s">
        <v>48</v>
      </c>
      <c r="S724" s="271"/>
      <c r="T724" s="271" t="s">
        <v>3649</v>
      </c>
      <c r="U724" s="271" t="s">
        <v>139</v>
      </c>
      <c r="V724" s="271" t="s">
        <v>121</v>
      </c>
      <c r="W724" s="291" t="s">
        <v>198</v>
      </c>
      <c r="X724" s="291">
        <v>131</v>
      </c>
      <c r="Y724" s="271">
        <v>28</v>
      </c>
      <c r="Z724" s="271"/>
      <c r="AA724" s="271">
        <v>604</v>
      </c>
      <c r="AB724" s="271" t="s">
        <v>113</v>
      </c>
      <c r="AC724" s="290">
        <v>83</v>
      </c>
      <c r="AD724" s="271">
        <v>403610</v>
      </c>
      <c r="AE724" s="2517">
        <v>871869964681300</v>
      </c>
      <c r="AF724" s="271">
        <v>10</v>
      </c>
      <c r="AG724" s="271" t="s">
        <v>113</v>
      </c>
      <c r="AH724" s="2779">
        <v>4</v>
      </c>
    </row>
    <row r="725" spans="3:34">
      <c r="C725" s="2401" t="s">
        <v>2766</v>
      </c>
      <c r="D725" s="557" t="s">
        <v>2193</v>
      </c>
      <c r="E725" s="1463" t="s">
        <v>2769</v>
      </c>
      <c r="F725" s="1260">
        <v>929002021302</v>
      </c>
      <c r="G725" s="104">
        <v>8718699646837</v>
      </c>
      <c r="H725" s="105" t="s">
        <v>1497</v>
      </c>
      <c r="I725" s="820"/>
      <c r="J725" s="376">
        <v>8</v>
      </c>
      <c r="K725" s="1111">
        <v>1050</v>
      </c>
      <c r="L725" s="271">
        <v>6500</v>
      </c>
      <c r="M725" s="358">
        <v>60000</v>
      </c>
      <c r="N725" s="290">
        <v>5</v>
      </c>
      <c r="O725" s="271" t="s">
        <v>119</v>
      </c>
      <c r="P725" s="961">
        <v>155</v>
      </c>
      <c r="Q725" s="14"/>
      <c r="R725" s="1771" t="s">
        <v>48</v>
      </c>
      <c r="S725" s="271"/>
      <c r="T725" s="271" t="s">
        <v>3649</v>
      </c>
      <c r="U725" s="271" t="s">
        <v>139</v>
      </c>
      <c r="V725" s="271" t="s">
        <v>150</v>
      </c>
      <c r="W725" s="291" t="s">
        <v>198</v>
      </c>
      <c r="X725" s="291">
        <v>131</v>
      </c>
      <c r="Y725" s="271">
        <v>28</v>
      </c>
      <c r="Z725" s="271"/>
      <c r="AA725" s="271">
        <v>604</v>
      </c>
      <c r="AB725" s="271" t="s">
        <v>113</v>
      </c>
      <c r="AC725" s="290">
        <v>83</v>
      </c>
      <c r="AD725" s="271">
        <v>403611</v>
      </c>
      <c r="AE725" s="2517">
        <v>871869964683700</v>
      </c>
      <c r="AF725" s="271">
        <v>10</v>
      </c>
      <c r="AG725" s="271" t="s">
        <v>113</v>
      </c>
      <c r="AH725" s="2779">
        <v>4</v>
      </c>
    </row>
    <row r="726" spans="3:34">
      <c r="C726" s="2401" t="s">
        <v>2766</v>
      </c>
      <c r="D726" s="557" t="s">
        <v>2193</v>
      </c>
      <c r="E726" s="1463" t="s">
        <v>2769</v>
      </c>
      <c r="F726" s="2977">
        <v>929002021402</v>
      </c>
      <c r="G726" s="931">
        <v>8718699646851</v>
      </c>
      <c r="H726" s="1177" t="s">
        <v>1498</v>
      </c>
      <c r="I726" s="1177"/>
      <c r="J726" s="989">
        <v>14</v>
      </c>
      <c r="K726" s="520">
        <v>2000</v>
      </c>
      <c r="L726" s="915">
        <v>3000</v>
      </c>
      <c r="M726" s="1034">
        <v>60000</v>
      </c>
      <c r="N726" s="935">
        <v>5</v>
      </c>
      <c r="O726" s="1005" t="s">
        <v>125</v>
      </c>
      <c r="P726" s="1998">
        <v>195</v>
      </c>
      <c r="Q726" s="14"/>
      <c r="R726" s="1809" t="s">
        <v>48</v>
      </c>
      <c r="S726" s="1005"/>
      <c r="T726" s="1005" t="s">
        <v>3173</v>
      </c>
      <c r="U726" s="1005" t="s">
        <v>139</v>
      </c>
      <c r="V726" s="1005" t="s">
        <v>147</v>
      </c>
      <c r="W726" s="509" t="s">
        <v>198</v>
      </c>
      <c r="X726" s="509">
        <v>142</v>
      </c>
      <c r="Y726" s="915">
        <v>28</v>
      </c>
      <c r="Z726" s="915"/>
      <c r="AA726" s="915">
        <v>1213</v>
      </c>
      <c r="AB726" s="1005" t="s">
        <v>113</v>
      </c>
      <c r="AC726" s="2057">
        <v>83</v>
      </c>
      <c r="AD726" s="915">
        <v>403612</v>
      </c>
      <c r="AE726" s="2579">
        <v>871869964685100</v>
      </c>
      <c r="AF726" s="915">
        <v>10</v>
      </c>
      <c r="AG726" s="915" t="s">
        <v>113</v>
      </c>
      <c r="AH726" s="2784">
        <v>4</v>
      </c>
    </row>
    <row r="727" spans="3:34">
      <c r="C727" s="2401" t="s">
        <v>2766</v>
      </c>
      <c r="D727" s="557" t="s">
        <v>2193</v>
      </c>
      <c r="E727" s="1463" t="s">
        <v>2769</v>
      </c>
      <c r="F727" s="2977">
        <v>929002021602</v>
      </c>
      <c r="G727" s="931">
        <v>8718699646899</v>
      </c>
      <c r="H727" s="1179" t="s">
        <v>1500</v>
      </c>
      <c r="I727" s="1179"/>
      <c r="J727" s="989">
        <v>14</v>
      </c>
      <c r="K727" s="520">
        <v>2100</v>
      </c>
      <c r="L727" s="915">
        <v>6500</v>
      </c>
      <c r="M727" s="1034">
        <v>60000</v>
      </c>
      <c r="N727" s="935">
        <v>5</v>
      </c>
      <c r="O727" s="1005" t="s">
        <v>125</v>
      </c>
      <c r="P727" s="1998">
        <v>195</v>
      </c>
      <c r="Q727" s="14"/>
      <c r="R727" s="1809" t="s">
        <v>48</v>
      </c>
      <c r="S727" s="1005"/>
      <c r="T727" s="1005" t="s">
        <v>3173</v>
      </c>
      <c r="U727" s="1005" t="s">
        <v>139</v>
      </c>
      <c r="V727" s="1005" t="s">
        <v>150</v>
      </c>
      <c r="W727" s="509" t="s">
        <v>198</v>
      </c>
      <c r="X727" s="509">
        <v>150</v>
      </c>
      <c r="Y727" s="915">
        <v>28</v>
      </c>
      <c r="Z727" s="915"/>
      <c r="AA727" s="915">
        <v>1213</v>
      </c>
      <c r="AB727" s="1005" t="s">
        <v>113</v>
      </c>
      <c r="AC727" s="2057">
        <v>83</v>
      </c>
      <c r="AD727" s="915">
        <v>403614</v>
      </c>
      <c r="AE727" s="2579">
        <v>871869964689900</v>
      </c>
      <c r="AF727" s="915">
        <v>10</v>
      </c>
      <c r="AG727" s="915" t="s">
        <v>113</v>
      </c>
      <c r="AH727" s="2784">
        <v>4</v>
      </c>
    </row>
    <row r="728" spans="3:34">
      <c r="C728" s="2401" t="s">
        <v>2766</v>
      </c>
      <c r="D728" s="557" t="s">
        <v>2193</v>
      </c>
      <c r="E728" s="1463" t="s">
        <v>2769</v>
      </c>
      <c r="F728" s="2259">
        <v>929004356402</v>
      </c>
      <c r="G728" s="104">
        <v>8721103139078</v>
      </c>
      <c r="H728" s="190" t="s">
        <v>3605</v>
      </c>
      <c r="I728" s="190"/>
      <c r="J728" s="324" t="s">
        <v>3597</v>
      </c>
      <c r="K728" s="1075" t="s">
        <v>3589</v>
      </c>
      <c r="L728" s="271">
        <v>3000</v>
      </c>
      <c r="M728" s="582">
        <v>75000</v>
      </c>
      <c r="N728" s="423">
        <v>5</v>
      </c>
      <c r="O728" s="308" t="s">
        <v>125</v>
      </c>
      <c r="P728" s="961">
        <v>210</v>
      </c>
      <c r="Q728" s="508" t="s">
        <v>2323</v>
      </c>
      <c r="R728" s="1785" t="s">
        <v>48</v>
      </c>
      <c r="S728" s="308"/>
      <c r="T728" s="308" t="s">
        <v>3173</v>
      </c>
      <c r="U728" s="308" t="s">
        <v>139</v>
      </c>
      <c r="V728" s="308" t="s">
        <v>147</v>
      </c>
      <c r="W728" s="291" t="s">
        <v>198</v>
      </c>
      <c r="X728" s="291">
        <v>148</v>
      </c>
      <c r="Y728" s="271">
        <v>28</v>
      </c>
      <c r="Z728" s="271"/>
      <c r="AA728" s="271">
        <v>1213.5999999999999</v>
      </c>
      <c r="AB728" s="308" t="s">
        <v>113</v>
      </c>
      <c r="AC728" s="676">
        <v>80</v>
      </c>
      <c r="AD728" s="291">
        <v>2519082</v>
      </c>
      <c r="AE728" s="2517">
        <v>872110313907800</v>
      </c>
      <c r="AF728" s="271">
        <v>20</v>
      </c>
      <c r="AG728" s="271" t="s">
        <v>113</v>
      </c>
      <c r="AH728" s="2779">
        <v>4</v>
      </c>
    </row>
    <row r="729" spans="3:34">
      <c r="C729" s="2401" t="s">
        <v>2766</v>
      </c>
      <c r="D729" s="557" t="s">
        <v>2193</v>
      </c>
      <c r="E729" s="1463" t="s">
        <v>2769</v>
      </c>
      <c r="F729" s="2259">
        <v>929004356502</v>
      </c>
      <c r="G729" s="104">
        <v>8721103139139</v>
      </c>
      <c r="H729" s="190" t="s">
        <v>3606</v>
      </c>
      <c r="I729" s="190"/>
      <c r="J729" s="324" t="s">
        <v>3597</v>
      </c>
      <c r="K729" s="1075" t="s">
        <v>3590</v>
      </c>
      <c r="L729" s="271">
        <v>4000</v>
      </c>
      <c r="M729" s="582">
        <v>75000</v>
      </c>
      <c r="N729" s="423">
        <v>5</v>
      </c>
      <c r="O729" s="308" t="s">
        <v>1333</v>
      </c>
      <c r="P729" s="961">
        <v>210</v>
      </c>
      <c r="Q729" s="508" t="s">
        <v>2323</v>
      </c>
      <c r="R729" s="1785" t="s">
        <v>48</v>
      </c>
      <c r="S729" s="308"/>
      <c r="T729" s="308" t="s">
        <v>3173</v>
      </c>
      <c r="U729" s="308" t="s">
        <v>139</v>
      </c>
      <c r="V729" s="308" t="s">
        <v>121</v>
      </c>
      <c r="W729" s="291" t="s">
        <v>198</v>
      </c>
      <c r="X729" s="291">
        <v>161</v>
      </c>
      <c r="Y729" s="271">
        <v>28</v>
      </c>
      <c r="Z729" s="271"/>
      <c r="AA729" s="271">
        <v>1213.5999999999999</v>
      </c>
      <c r="AB729" s="308" t="s">
        <v>113</v>
      </c>
      <c r="AC729" s="676">
        <v>80</v>
      </c>
      <c r="AD729" s="291">
        <v>2519085</v>
      </c>
      <c r="AE729" s="2517">
        <v>872110313913900</v>
      </c>
      <c r="AF729" s="271">
        <v>20</v>
      </c>
      <c r="AG729" s="271" t="s">
        <v>113</v>
      </c>
      <c r="AH729" s="2779">
        <v>4</v>
      </c>
    </row>
    <row r="730" spans="3:34">
      <c r="C730" s="2401" t="s">
        <v>2766</v>
      </c>
      <c r="D730" s="557" t="s">
        <v>2193</v>
      </c>
      <c r="E730" s="1463" t="s">
        <v>2769</v>
      </c>
      <c r="F730" s="2259">
        <v>929004356602</v>
      </c>
      <c r="G730" s="104">
        <v>8721103139153</v>
      </c>
      <c r="H730" s="190" t="s">
        <v>3607</v>
      </c>
      <c r="I730" s="190"/>
      <c r="J730" s="324" t="s">
        <v>3597</v>
      </c>
      <c r="K730" s="1075" t="s">
        <v>3590</v>
      </c>
      <c r="L730" s="271">
        <v>6500</v>
      </c>
      <c r="M730" s="582">
        <v>75000</v>
      </c>
      <c r="N730" s="423">
        <v>5</v>
      </c>
      <c r="O730" s="308" t="s">
        <v>1333</v>
      </c>
      <c r="P730" s="961">
        <v>210</v>
      </c>
      <c r="Q730" s="508" t="s">
        <v>2323</v>
      </c>
      <c r="R730" s="1785" t="s">
        <v>48</v>
      </c>
      <c r="S730" s="308"/>
      <c r="T730" s="308" t="s">
        <v>3173</v>
      </c>
      <c r="U730" s="308" t="s">
        <v>139</v>
      </c>
      <c r="V730" s="308" t="s">
        <v>150</v>
      </c>
      <c r="W730" s="291" t="s">
        <v>198</v>
      </c>
      <c r="X730" s="291">
        <v>161</v>
      </c>
      <c r="Y730" s="271">
        <v>28</v>
      </c>
      <c r="Z730" s="271"/>
      <c r="AA730" s="271">
        <v>1213.5999999999999</v>
      </c>
      <c r="AB730" s="308" t="s">
        <v>113</v>
      </c>
      <c r="AC730" s="676">
        <v>80</v>
      </c>
      <c r="AD730" s="291">
        <v>2519084</v>
      </c>
      <c r="AE730" s="2517">
        <v>872110313915300</v>
      </c>
      <c r="AF730" s="271">
        <v>20</v>
      </c>
      <c r="AG730" s="271" t="s">
        <v>113</v>
      </c>
      <c r="AH730" s="2779">
        <v>4</v>
      </c>
    </row>
    <row r="731" spans="3:34">
      <c r="C731" s="2401" t="s">
        <v>2766</v>
      </c>
      <c r="D731" s="557" t="s">
        <v>2193</v>
      </c>
      <c r="E731" s="1463" t="s">
        <v>2769</v>
      </c>
      <c r="F731" s="2977">
        <v>929002021702</v>
      </c>
      <c r="G731" s="931">
        <v>8718699646912</v>
      </c>
      <c r="H731" s="1177" t="s">
        <v>1504</v>
      </c>
      <c r="I731" s="1177"/>
      <c r="J731" s="509">
        <v>20.5</v>
      </c>
      <c r="K731" s="520">
        <v>2900</v>
      </c>
      <c r="L731" s="907">
        <v>3000</v>
      </c>
      <c r="M731" s="1034">
        <v>60000</v>
      </c>
      <c r="N731" s="1178">
        <v>5</v>
      </c>
      <c r="O731" s="1679" t="s">
        <v>125</v>
      </c>
      <c r="P731" s="1998">
        <v>245</v>
      </c>
      <c r="Q731" s="14"/>
      <c r="R731" s="1808" t="s">
        <v>48</v>
      </c>
      <c r="S731" s="1679"/>
      <c r="T731" s="1679" t="s">
        <v>3648</v>
      </c>
      <c r="U731" s="1679" t="s">
        <v>139</v>
      </c>
      <c r="V731" s="1679" t="s">
        <v>147</v>
      </c>
      <c r="W731" s="990" t="s">
        <v>198</v>
      </c>
      <c r="X731" s="990">
        <v>141</v>
      </c>
      <c r="Y731" s="907">
        <v>28</v>
      </c>
      <c r="Z731" s="907"/>
      <c r="AA731" s="907">
        <v>1514</v>
      </c>
      <c r="AB731" s="1679" t="s">
        <v>113</v>
      </c>
      <c r="AC731" s="1178">
        <v>83</v>
      </c>
      <c r="AD731" s="907">
        <v>403615</v>
      </c>
      <c r="AE731" s="2579">
        <v>871869964691200</v>
      </c>
      <c r="AF731" s="907">
        <v>10</v>
      </c>
      <c r="AG731" s="907" t="s">
        <v>113</v>
      </c>
      <c r="AH731" s="2783">
        <v>4</v>
      </c>
    </row>
    <row r="732" spans="3:34">
      <c r="C732" s="2401" t="s">
        <v>2766</v>
      </c>
      <c r="D732" s="557" t="s">
        <v>2193</v>
      </c>
      <c r="E732" s="1463" t="s">
        <v>2769</v>
      </c>
      <c r="F732" s="2977">
        <v>929002021802</v>
      </c>
      <c r="G732" s="931">
        <v>8718699646936</v>
      </c>
      <c r="H732" s="1179" t="s">
        <v>1505</v>
      </c>
      <c r="I732" s="1179"/>
      <c r="J732" s="999">
        <v>20.5</v>
      </c>
      <c r="K732" s="1001">
        <v>3100</v>
      </c>
      <c r="L732" s="1046">
        <v>4000</v>
      </c>
      <c r="M732" s="1034">
        <v>60000</v>
      </c>
      <c r="N732" s="1178">
        <v>5</v>
      </c>
      <c r="O732" s="2978" t="s">
        <v>125</v>
      </c>
      <c r="P732" s="1998">
        <v>245</v>
      </c>
      <c r="Q732" s="14"/>
      <c r="R732" s="2979" t="s">
        <v>48</v>
      </c>
      <c r="S732" s="2978"/>
      <c r="T732" s="2978" t="s">
        <v>3648</v>
      </c>
      <c r="U732" s="2978" t="s">
        <v>139</v>
      </c>
      <c r="V732" s="2978" t="s">
        <v>121</v>
      </c>
      <c r="W732" s="1000" t="s">
        <v>198</v>
      </c>
      <c r="X732" s="1000">
        <v>151</v>
      </c>
      <c r="Y732" s="1046">
        <v>28</v>
      </c>
      <c r="Z732" s="1046"/>
      <c r="AA732" s="1046">
        <v>1514</v>
      </c>
      <c r="AB732" s="2978" t="s">
        <v>113</v>
      </c>
      <c r="AC732" s="1178">
        <v>83</v>
      </c>
      <c r="AD732" s="1046">
        <v>403616</v>
      </c>
      <c r="AE732" s="2579">
        <v>871869964693600</v>
      </c>
      <c r="AF732" s="1046">
        <v>10</v>
      </c>
      <c r="AG732" s="1046" t="s">
        <v>113</v>
      </c>
      <c r="AH732" s="2827">
        <v>4</v>
      </c>
    </row>
    <row r="733" spans="3:34">
      <c r="C733" s="2401" t="s">
        <v>2766</v>
      </c>
      <c r="D733" s="557" t="s">
        <v>2193</v>
      </c>
      <c r="E733" s="1463" t="s">
        <v>2769</v>
      </c>
      <c r="F733" s="2977">
        <v>929002021902</v>
      </c>
      <c r="G733" s="931">
        <v>8718699646950</v>
      </c>
      <c r="H733" s="1179" t="s">
        <v>1506</v>
      </c>
      <c r="I733" s="1179"/>
      <c r="J733" s="999">
        <v>20.5</v>
      </c>
      <c r="K733" s="1001">
        <v>3100</v>
      </c>
      <c r="L733" s="1046">
        <v>6500</v>
      </c>
      <c r="M733" s="1034">
        <v>60000</v>
      </c>
      <c r="N733" s="1178">
        <v>5</v>
      </c>
      <c r="O733" s="2978" t="s">
        <v>125</v>
      </c>
      <c r="P733" s="1998">
        <v>245</v>
      </c>
      <c r="Q733" s="14"/>
      <c r="R733" s="2979" t="s">
        <v>48</v>
      </c>
      <c r="S733" s="2978"/>
      <c r="T733" s="2978" t="s">
        <v>3648</v>
      </c>
      <c r="U733" s="2978" t="s">
        <v>139</v>
      </c>
      <c r="V733" s="2978" t="s">
        <v>150</v>
      </c>
      <c r="W733" s="1000" t="s">
        <v>198</v>
      </c>
      <c r="X733" s="1000">
        <v>151</v>
      </c>
      <c r="Y733" s="1046">
        <v>28</v>
      </c>
      <c r="Z733" s="1046"/>
      <c r="AA733" s="1046">
        <v>1514</v>
      </c>
      <c r="AB733" s="2978" t="s">
        <v>113</v>
      </c>
      <c r="AC733" s="1178">
        <v>83</v>
      </c>
      <c r="AD733" s="1046">
        <v>403617</v>
      </c>
      <c r="AE733" s="2579">
        <v>871869964695000</v>
      </c>
      <c r="AF733" s="1046">
        <v>10</v>
      </c>
      <c r="AG733" s="1046" t="s">
        <v>113</v>
      </c>
      <c r="AH733" s="2827">
        <v>4</v>
      </c>
    </row>
    <row r="734" spans="3:34">
      <c r="C734" s="2401" t="s">
        <v>2766</v>
      </c>
      <c r="D734" s="557" t="s">
        <v>2193</v>
      </c>
      <c r="E734" s="1463" t="s">
        <v>2769</v>
      </c>
      <c r="F734" s="2259">
        <v>929004356702</v>
      </c>
      <c r="G734" s="599">
        <v>8721103139177</v>
      </c>
      <c r="H734" s="190" t="s">
        <v>3608</v>
      </c>
      <c r="I734" s="190"/>
      <c r="J734" s="301" t="s">
        <v>3598</v>
      </c>
      <c r="K734" s="1093" t="s">
        <v>3591</v>
      </c>
      <c r="L734" s="322">
        <v>3000</v>
      </c>
      <c r="M734" s="582">
        <v>75000</v>
      </c>
      <c r="N734" s="411">
        <v>5</v>
      </c>
      <c r="O734" s="1669" t="s">
        <v>125</v>
      </c>
      <c r="P734" s="961">
        <v>275</v>
      </c>
      <c r="Q734" s="508" t="s">
        <v>2323</v>
      </c>
      <c r="R734" s="1789" t="s">
        <v>48</v>
      </c>
      <c r="S734" s="1669"/>
      <c r="T734" s="308" t="s">
        <v>3648</v>
      </c>
      <c r="U734" s="1669" t="s">
        <v>139</v>
      </c>
      <c r="V734" s="1669" t="s">
        <v>147</v>
      </c>
      <c r="W734" s="302" t="s">
        <v>198</v>
      </c>
      <c r="X734" s="302">
        <v>147</v>
      </c>
      <c r="Y734" s="322">
        <v>28</v>
      </c>
      <c r="Z734" s="322"/>
      <c r="AA734" s="322">
        <v>1514.2</v>
      </c>
      <c r="AB734" s="1669" t="s">
        <v>113</v>
      </c>
      <c r="AC734" s="411">
        <v>80</v>
      </c>
      <c r="AD734" s="302">
        <v>2519081</v>
      </c>
      <c r="AE734" s="2580">
        <v>872110313917700</v>
      </c>
      <c r="AF734" s="322">
        <v>20</v>
      </c>
      <c r="AG734" s="322" t="s">
        <v>113</v>
      </c>
      <c r="AH734" s="743">
        <v>4</v>
      </c>
    </row>
    <row r="735" spans="3:34">
      <c r="C735" s="2401" t="s">
        <v>2766</v>
      </c>
      <c r="D735" s="557" t="s">
        <v>2193</v>
      </c>
      <c r="E735" s="1463" t="s">
        <v>2769</v>
      </c>
      <c r="F735" s="2259">
        <v>929004356802</v>
      </c>
      <c r="G735" s="599">
        <v>8721103139191</v>
      </c>
      <c r="H735" s="190" t="s">
        <v>3609</v>
      </c>
      <c r="I735" s="190"/>
      <c r="J735" s="301" t="s">
        <v>3598</v>
      </c>
      <c r="K735" s="1093" t="s">
        <v>3592</v>
      </c>
      <c r="L735" s="322">
        <v>4000</v>
      </c>
      <c r="M735" s="582">
        <v>75000</v>
      </c>
      <c r="N735" s="411">
        <v>5</v>
      </c>
      <c r="O735" s="1669" t="s">
        <v>1333</v>
      </c>
      <c r="P735" s="961">
        <v>275</v>
      </c>
      <c r="Q735" s="508" t="s">
        <v>2323</v>
      </c>
      <c r="R735" s="1789" t="s">
        <v>48</v>
      </c>
      <c r="S735" s="1669"/>
      <c r="T735" s="308" t="s">
        <v>3648</v>
      </c>
      <c r="U735" s="1669" t="s">
        <v>139</v>
      </c>
      <c r="V735" s="1669" t="s">
        <v>121</v>
      </c>
      <c r="W735" s="302" t="s">
        <v>198</v>
      </c>
      <c r="X735" s="302">
        <v>160</v>
      </c>
      <c r="Y735" s="322">
        <v>28</v>
      </c>
      <c r="Z735" s="322"/>
      <c r="AA735" s="322">
        <v>1514.2</v>
      </c>
      <c r="AB735" s="1669" t="s">
        <v>113</v>
      </c>
      <c r="AC735" s="411">
        <v>80</v>
      </c>
      <c r="AD735" s="302">
        <v>2519083</v>
      </c>
      <c r="AE735" s="2580">
        <v>872110313919100</v>
      </c>
      <c r="AF735" s="322">
        <v>20</v>
      </c>
      <c r="AG735" s="322" t="s">
        <v>113</v>
      </c>
      <c r="AH735" s="743">
        <v>4</v>
      </c>
    </row>
    <row r="736" spans="3:34">
      <c r="C736" s="2401" t="s">
        <v>2766</v>
      </c>
      <c r="D736" s="557" t="s">
        <v>2193</v>
      </c>
      <c r="E736" s="1463" t="s">
        <v>2769</v>
      </c>
      <c r="F736" s="2259">
        <v>929004356902</v>
      </c>
      <c r="G736" s="599">
        <v>8721103139214</v>
      </c>
      <c r="H736" s="190" t="s">
        <v>3610</v>
      </c>
      <c r="I736" s="190"/>
      <c r="J736" s="301" t="s">
        <v>3598</v>
      </c>
      <c r="K736" s="1093" t="s">
        <v>3592</v>
      </c>
      <c r="L736" s="322">
        <v>6500</v>
      </c>
      <c r="M736" s="582">
        <v>75000</v>
      </c>
      <c r="N736" s="411">
        <v>5</v>
      </c>
      <c r="O736" s="1669" t="s">
        <v>1333</v>
      </c>
      <c r="P736" s="961">
        <v>275</v>
      </c>
      <c r="Q736" s="508" t="s">
        <v>2323</v>
      </c>
      <c r="R736" s="1789" t="s">
        <v>48</v>
      </c>
      <c r="S736" s="1669"/>
      <c r="T736" s="308" t="s">
        <v>3648</v>
      </c>
      <c r="U736" s="1669" t="s">
        <v>139</v>
      </c>
      <c r="V736" s="1669" t="s">
        <v>150</v>
      </c>
      <c r="W736" s="302" t="s">
        <v>198</v>
      </c>
      <c r="X736" s="302">
        <v>160</v>
      </c>
      <c r="Y736" s="322">
        <v>28</v>
      </c>
      <c r="Z736" s="322"/>
      <c r="AA736" s="322">
        <v>1514.2</v>
      </c>
      <c r="AB736" s="1669" t="s">
        <v>113</v>
      </c>
      <c r="AC736" s="411">
        <v>80</v>
      </c>
      <c r="AD736" s="302">
        <v>2519086</v>
      </c>
      <c r="AE736" s="2580">
        <v>872110313921400</v>
      </c>
      <c r="AF736" s="322">
        <v>20</v>
      </c>
      <c r="AG736" s="322" t="s">
        <v>113</v>
      </c>
      <c r="AH736" s="743">
        <v>4</v>
      </c>
    </row>
    <row r="737" spans="3:34">
      <c r="C737" s="2394" t="s">
        <v>2766</v>
      </c>
      <c r="D737" s="1461" t="s">
        <v>2193</v>
      </c>
      <c r="E737" s="1462" t="s">
        <v>2769</v>
      </c>
      <c r="F737" s="1198">
        <v>929003577132</v>
      </c>
      <c r="G737" s="158">
        <v>8719514486386</v>
      </c>
      <c r="H737" s="1543" t="s">
        <v>1484</v>
      </c>
      <c r="I737" s="1543"/>
      <c r="J737" s="382">
        <v>8</v>
      </c>
      <c r="K737" s="1544">
        <v>750</v>
      </c>
      <c r="L737" s="1681">
        <v>3000</v>
      </c>
      <c r="M737" s="314">
        <v>50000</v>
      </c>
      <c r="N737" s="309">
        <v>3</v>
      </c>
      <c r="O737" s="1681" t="s">
        <v>117</v>
      </c>
      <c r="P737" s="1995">
        <v>115</v>
      </c>
      <c r="Q737" s="14"/>
      <c r="R737" s="1814" t="s">
        <v>48</v>
      </c>
      <c r="S737" s="1681"/>
      <c r="T737" s="1681" t="s">
        <v>3649</v>
      </c>
      <c r="U737" s="1681" t="s">
        <v>139</v>
      </c>
      <c r="V737" s="1681" t="s">
        <v>147</v>
      </c>
      <c r="W737" s="2052" t="s">
        <v>198</v>
      </c>
      <c r="X737" s="2052">
        <v>93</v>
      </c>
      <c r="Y737" s="1681">
        <v>28</v>
      </c>
      <c r="Z737" s="1681"/>
      <c r="AA737" s="1681">
        <v>604</v>
      </c>
      <c r="AB737" s="1681" t="s">
        <v>113</v>
      </c>
      <c r="AC737" s="309">
        <v>80</v>
      </c>
      <c r="AD737" s="1681">
        <v>1288990</v>
      </c>
      <c r="AE737" s="799">
        <v>871951448638600</v>
      </c>
      <c r="AF737" s="1681">
        <v>20</v>
      </c>
      <c r="AG737" s="1681" t="s">
        <v>113</v>
      </c>
      <c r="AH737" s="2855">
        <v>4</v>
      </c>
    </row>
    <row r="738" spans="3:34">
      <c r="C738" s="2401" t="s">
        <v>2766</v>
      </c>
      <c r="D738" s="557" t="s">
        <v>2193</v>
      </c>
      <c r="E738" s="1463" t="s">
        <v>2769</v>
      </c>
      <c r="F738" s="2290">
        <v>929003547202</v>
      </c>
      <c r="G738" s="104">
        <v>8719514459779</v>
      </c>
      <c r="H738" s="105" t="s">
        <v>542</v>
      </c>
      <c r="I738" s="820"/>
      <c r="J738" s="376">
        <v>8</v>
      </c>
      <c r="K738" s="1111">
        <v>800</v>
      </c>
      <c r="L738" s="271">
        <v>4000</v>
      </c>
      <c r="M738" s="307">
        <v>50000</v>
      </c>
      <c r="N738" s="290">
        <v>3</v>
      </c>
      <c r="O738" s="271" t="s">
        <v>117</v>
      </c>
      <c r="P738" s="961">
        <v>115</v>
      </c>
      <c r="Q738" s="14"/>
      <c r="R738" s="1771" t="s">
        <v>48</v>
      </c>
      <c r="S738" s="271"/>
      <c r="T738" s="271" t="s">
        <v>3649</v>
      </c>
      <c r="U738" s="271" t="s">
        <v>139</v>
      </c>
      <c r="V738" s="271" t="s">
        <v>121</v>
      </c>
      <c r="W738" s="291" t="s">
        <v>198</v>
      </c>
      <c r="X738" s="291">
        <v>100</v>
      </c>
      <c r="Y738" s="271">
        <v>28</v>
      </c>
      <c r="Z738" s="271"/>
      <c r="AA738" s="271">
        <v>604</v>
      </c>
      <c r="AB738" s="271" t="s">
        <v>113</v>
      </c>
      <c r="AC738" s="290">
        <v>80</v>
      </c>
      <c r="AD738" s="271">
        <v>1183841</v>
      </c>
      <c r="AE738" s="2517">
        <v>871951445977900</v>
      </c>
      <c r="AF738" s="271">
        <v>20</v>
      </c>
      <c r="AG738" s="271" t="s">
        <v>113</v>
      </c>
      <c r="AH738" s="2779">
        <v>4</v>
      </c>
    </row>
    <row r="739" spans="3:34">
      <c r="C739" s="2401" t="s">
        <v>2766</v>
      </c>
      <c r="D739" s="557" t="s">
        <v>2193</v>
      </c>
      <c r="E739" s="1463" t="s">
        <v>2769</v>
      </c>
      <c r="F739" s="2290">
        <v>929003547302</v>
      </c>
      <c r="G739" s="104">
        <v>8719514459793</v>
      </c>
      <c r="H739" s="105" t="s">
        <v>544</v>
      </c>
      <c r="I739" s="820"/>
      <c r="J739" s="376">
        <v>8</v>
      </c>
      <c r="K739" s="1111">
        <v>800</v>
      </c>
      <c r="L739" s="271">
        <v>6500</v>
      </c>
      <c r="M739" s="307">
        <v>50000</v>
      </c>
      <c r="N739" s="290">
        <v>3</v>
      </c>
      <c r="O739" s="271" t="s">
        <v>117</v>
      </c>
      <c r="P739" s="961">
        <v>115</v>
      </c>
      <c r="Q739" s="14"/>
      <c r="R739" s="1771" t="s">
        <v>48</v>
      </c>
      <c r="S739" s="271"/>
      <c r="T739" s="271" t="s">
        <v>3649</v>
      </c>
      <c r="U739" s="271" t="s">
        <v>139</v>
      </c>
      <c r="V739" s="271" t="s">
        <v>150</v>
      </c>
      <c r="W739" s="291" t="s">
        <v>198</v>
      </c>
      <c r="X739" s="291">
        <v>100</v>
      </c>
      <c r="Y739" s="271">
        <v>28</v>
      </c>
      <c r="Z739" s="271"/>
      <c r="AA739" s="271">
        <v>604</v>
      </c>
      <c r="AB739" s="271" t="s">
        <v>113</v>
      </c>
      <c r="AC739" s="290">
        <v>80</v>
      </c>
      <c r="AD739" s="271">
        <v>1183843</v>
      </c>
      <c r="AE739" s="2517">
        <v>871951445979300</v>
      </c>
      <c r="AF739" s="271">
        <v>20</v>
      </c>
      <c r="AG739" s="271" t="s">
        <v>113</v>
      </c>
      <c r="AH739" s="2779">
        <v>4</v>
      </c>
    </row>
    <row r="740" spans="3:34">
      <c r="C740" s="2401" t="s">
        <v>2766</v>
      </c>
      <c r="D740" s="557" t="s">
        <v>2193</v>
      </c>
      <c r="E740" s="1463" t="s">
        <v>2769</v>
      </c>
      <c r="F740" s="2290">
        <v>929004320402</v>
      </c>
      <c r="G740" s="104">
        <v>8721103139474</v>
      </c>
      <c r="H740" s="105" t="s">
        <v>3611</v>
      </c>
      <c r="I740" s="820"/>
      <c r="J740" s="376">
        <v>7.7</v>
      </c>
      <c r="K740" s="1111" t="s">
        <v>3593</v>
      </c>
      <c r="L740" s="271" t="s">
        <v>3706</v>
      </c>
      <c r="M740" s="307">
        <v>50000</v>
      </c>
      <c r="N740" s="290">
        <v>3</v>
      </c>
      <c r="O740" s="271" t="s">
        <v>119</v>
      </c>
      <c r="P740" s="961">
        <v>130</v>
      </c>
      <c r="Q740" s="508" t="s">
        <v>2323</v>
      </c>
      <c r="R740" s="1771" t="s">
        <v>48</v>
      </c>
      <c r="S740" s="271"/>
      <c r="T740" s="422" t="s">
        <v>3649</v>
      </c>
      <c r="U740" s="271" t="s">
        <v>139</v>
      </c>
      <c r="V740" s="271" t="s">
        <v>3002</v>
      </c>
      <c r="W740" s="291" t="s">
        <v>198</v>
      </c>
      <c r="X740" s="291">
        <v>116</v>
      </c>
      <c r="Y740" s="271">
        <v>28</v>
      </c>
      <c r="Z740" s="271"/>
      <c r="AA740" s="271">
        <v>604</v>
      </c>
      <c r="AB740" s="271" t="s">
        <v>113</v>
      </c>
      <c r="AC740" s="290">
        <v>80</v>
      </c>
      <c r="AD740" s="291">
        <v>2518891</v>
      </c>
      <c r="AE740" s="2517">
        <v>872110313947400</v>
      </c>
      <c r="AF740" s="271">
        <v>20</v>
      </c>
      <c r="AG740" s="271" t="s">
        <v>113</v>
      </c>
      <c r="AH740" s="2779">
        <v>4</v>
      </c>
    </row>
    <row r="741" spans="3:34">
      <c r="C741" s="2401" t="s">
        <v>2766</v>
      </c>
      <c r="D741" s="557" t="s">
        <v>2193</v>
      </c>
      <c r="E741" s="1463" t="s">
        <v>2769</v>
      </c>
      <c r="F741" s="2981">
        <v>929003577402</v>
      </c>
      <c r="G741" s="931">
        <v>8719514486447</v>
      </c>
      <c r="H741" s="932" t="s">
        <v>1485</v>
      </c>
      <c r="I741" s="1465"/>
      <c r="J741" s="1002">
        <v>8</v>
      </c>
      <c r="K741" s="2982">
        <v>850</v>
      </c>
      <c r="L741" s="935">
        <v>3000</v>
      </c>
      <c r="M741" s="511">
        <v>50000</v>
      </c>
      <c r="N741" s="934">
        <v>3</v>
      </c>
      <c r="O741" s="935" t="s">
        <v>117</v>
      </c>
      <c r="P741" s="1998">
        <v>130</v>
      </c>
      <c r="Q741" s="14"/>
      <c r="R741" s="2988" t="s">
        <v>48</v>
      </c>
      <c r="S741" s="935"/>
      <c r="T741" s="935" t="s">
        <v>3649</v>
      </c>
      <c r="U741" s="935" t="s">
        <v>139</v>
      </c>
      <c r="V741" s="935" t="s">
        <v>147</v>
      </c>
      <c r="W741" s="2057" t="s">
        <v>198</v>
      </c>
      <c r="X741" s="2057">
        <v>106</v>
      </c>
      <c r="Y741" s="935">
        <v>28</v>
      </c>
      <c r="Z741" s="935"/>
      <c r="AA741" s="935">
        <v>604</v>
      </c>
      <c r="AB741" s="935" t="s">
        <v>113</v>
      </c>
      <c r="AC741" s="934">
        <v>80</v>
      </c>
      <c r="AD741" s="935">
        <v>1288991</v>
      </c>
      <c r="AE741" s="2579">
        <v>871951448644700</v>
      </c>
      <c r="AF741" s="935">
        <v>20</v>
      </c>
      <c r="AG741" s="935" t="s">
        <v>113</v>
      </c>
      <c r="AH741" s="2989">
        <v>4</v>
      </c>
    </row>
    <row r="742" spans="3:34">
      <c r="C742" s="2401" t="s">
        <v>2766</v>
      </c>
      <c r="D742" s="557" t="s">
        <v>2193</v>
      </c>
      <c r="E742" s="1463" t="s">
        <v>2769</v>
      </c>
      <c r="F742" s="2983">
        <v>929003158602</v>
      </c>
      <c r="G742" s="2984">
        <v>8719514421035</v>
      </c>
      <c r="H742" s="2985" t="s">
        <v>1486</v>
      </c>
      <c r="I742" s="2986"/>
      <c r="J742" s="1035">
        <v>8</v>
      </c>
      <c r="K742" s="2987">
        <v>900</v>
      </c>
      <c r="L742" s="935">
        <v>4000</v>
      </c>
      <c r="M742" s="511">
        <v>50000</v>
      </c>
      <c r="N742" s="934">
        <v>3</v>
      </c>
      <c r="O742" s="935" t="s">
        <v>119</v>
      </c>
      <c r="P742" s="1998">
        <v>130</v>
      </c>
      <c r="Q742" s="14"/>
      <c r="R742" s="2988" t="s">
        <v>48</v>
      </c>
      <c r="S742" s="935"/>
      <c r="T742" s="935" t="s">
        <v>3649</v>
      </c>
      <c r="U742" s="935" t="s">
        <v>139</v>
      </c>
      <c r="V742" s="935" t="s">
        <v>121</v>
      </c>
      <c r="W742" s="2057" t="s">
        <v>198</v>
      </c>
      <c r="X742" s="2057">
        <v>112</v>
      </c>
      <c r="Y742" s="935">
        <v>28</v>
      </c>
      <c r="Z742" s="935"/>
      <c r="AA742" s="935">
        <v>604</v>
      </c>
      <c r="AB742" s="935" t="s">
        <v>113</v>
      </c>
      <c r="AC742" s="934">
        <v>80</v>
      </c>
      <c r="AD742" s="935">
        <v>1037552</v>
      </c>
      <c r="AE742" s="2990">
        <v>871951442103500</v>
      </c>
      <c r="AF742" s="935">
        <v>20</v>
      </c>
      <c r="AG742" s="935" t="s">
        <v>113</v>
      </c>
      <c r="AH742" s="2989">
        <v>4</v>
      </c>
    </row>
    <row r="743" spans="3:34">
      <c r="C743" s="2394" t="s">
        <v>2766</v>
      </c>
      <c r="D743" s="1461" t="s">
        <v>2193</v>
      </c>
      <c r="E743" s="1462" t="s">
        <v>2769</v>
      </c>
      <c r="F743" s="1198">
        <v>929003577232</v>
      </c>
      <c r="G743" s="1545">
        <v>8719514486409</v>
      </c>
      <c r="H743" s="1543" t="s">
        <v>1488</v>
      </c>
      <c r="I743" s="1543"/>
      <c r="J743" s="505">
        <v>15.5</v>
      </c>
      <c r="K743" s="1546">
        <v>1700</v>
      </c>
      <c r="L743" s="1681">
        <v>3000</v>
      </c>
      <c r="M743" s="314">
        <v>50000</v>
      </c>
      <c r="N743" s="309">
        <v>3</v>
      </c>
      <c r="O743" s="1681" t="s">
        <v>117</v>
      </c>
      <c r="P743" s="1995">
        <v>145</v>
      </c>
      <c r="Q743" s="14"/>
      <c r="R743" s="1814" t="s">
        <v>48</v>
      </c>
      <c r="S743" s="1681"/>
      <c r="T743" s="1681" t="s">
        <v>3173</v>
      </c>
      <c r="U743" s="1681" t="s">
        <v>139</v>
      </c>
      <c r="V743" s="1681" t="s">
        <v>147</v>
      </c>
      <c r="W743" s="2052" t="s">
        <v>198</v>
      </c>
      <c r="X743" s="2052">
        <v>109</v>
      </c>
      <c r="Y743" s="1681">
        <v>28</v>
      </c>
      <c r="Z743" s="1681"/>
      <c r="AA743" s="1681">
        <v>1214</v>
      </c>
      <c r="AB743" s="1681" t="s">
        <v>113</v>
      </c>
      <c r="AC743" s="309">
        <v>80</v>
      </c>
      <c r="AD743" s="1681">
        <v>1288988</v>
      </c>
      <c r="AE743" s="1594">
        <v>871951448640900</v>
      </c>
      <c r="AF743" s="1681">
        <v>20</v>
      </c>
      <c r="AG743" s="1681" t="s">
        <v>113</v>
      </c>
      <c r="AH743" s="2855">
        <v>4</v>
      </c>
    </row>
    <row r="744" spans="3:34">
      <c r="C744" s="2401" t="s">
        <v>2766</v>
      </c>
      <c r="D744" s="557" t="s">
        <v>2193</v>
      </c>
      <c r="E744" s="1463" t="s">
        <v>2769</v>
      </c>
      <c r="F744" s="1084">
        <v>929003519702</v>
      </c>
      <c r="G744" s="100">
        <v>8719514448070</v>
      </c>
      <c r="H744" s="646" t="s">
        <v>538</v>
      </c>
      <c r="I744" s="1341"/>
      <c r="J744" s="376">
        <v>15.5</v>
      </c>
      <c r="K744" s="1111">
        <v>1800</v>
      </c>
      <c r="L744" s="271">
        <v>4000</v>
      </c>
      <c r="M744" s="307">
        <v>50000</v>
      </c>
      <c r="N744" s="290">
        <v>3</v>
      </c>
      <c r="O744" s="271" t="s">
        <v>119</v>
      </c>
      <c r="P744" s="961">
        <v>145</v>
      </c>
      <c r="Q744" s="14"/>
      <c r="R744" s="1771" t="s">
        <v>48</v>
      </c>
      <c r="S744" s="271"/>
      <c r="T744" s="271" t="s">
        <v>3173</v>
      </c>
      <c r="U744" s="271" t="s">
        <v>139</v>
      </c>
      <c r="V744" s="271" t="s">
        <v>121</v>
      </c>
      <c r="W744" s="291" t="s">
        <v>198</v>
      </c>
      <c r="X744" s="291">
        <v>116</v>
      </c>
      <c r="Y744" s="271">
        <v>28</v>
      </c>
      <c r="Z744" s="271"/>
      <c r="AA744" s="271">
        <v>1214</v>
      </c>
      <c r="AB744" s="271" t="s">
        <v>113</v>
      </c>
      <c r="AC744" s="290">
        <v>80</v>
      </c>
      <c r="AD744" s="271">
        <v>1183844</v>
      </c>
      <c r="AE744" s="392">
        <v>871951444807000</v>
      </c>
      <c r="AF744" s="271">
        <v>20</v>
      </c>
      <c r="AG744" s="271" t="s">
        <v>113</v>
      </c>
      <c r="AH744" s="2779">
        <v>4</v>
      </c>
    </row>
    <row r="745" spans="3:34">
      <c r="C745" s="2401" t="s">
        <v>2766</v>
      </c>
      <c r="D745" s="557" t="s">
        <v>2193</v>
      </c>
      <c r="E745" s="1463" t="s">
        <v>2769</v>
      </c>
      <c r="F745" s="1084">
        <v>929003519802</v>
      </c>
      <c r="G745" s="100">
        <v>8719514448094</v>
      </c>
      <c r="H745" s="646" t="s">
        <v>540</v>
      </c>
      <c r="I745" s="1341"/>
      <c r="J745" s="376">
        <v>15.5</v>
      </c>
      <c r="K745" s="1111">
        <v>1800</v>
      </c>
      <c r="L745" s="271">
        <v>6500</v>
      </c>
      <c r="M745" s="307">
        <v>50000</v>
      </c>
      <c r="N745" s="290">
        <v>3</v>
      </c>
      <c r="O745" s="271" t="s">
        <v>119</v>
      </c>
      <c r="P745" s="961">
        <v>145</v>
      </c>
      <c r="Q745" s="14"/>
      <c r="R745" s="1771" t="s">
        <v>48</v>
      </c>
      <c r="S745" s="271"/>
      <c r="T745" s="271" t="s">
        <v>3173</v>
      </c>
      <c r="U745" s="271" t="s">
        <v>139</v>
      </c>
      <c r="V745" s="271" t="s">
        <v>150</v>
      </c>
      <c r="W745" s="291" t="s">
        <v>198</v>
      </c>
      <c r="X745" s="291">
        <v>116</v>
      </c>
      <c r="Y745" s="271">
        <v>28</v>
      </c>
      <c r="Z745" s="271"/>
      <c r="AA745" s="271">
        <v>1214</v>
      </c>
      <c r="AB745" s="271" t="s">
        <v>113</v>
      </c>
      <c r="AC745" s="290">
        <v>80</v>
      </c>
      <c r="AD745" s="271">
        <v>1183845</v>
      </c>
      <c r="AE745" s="392">
        <v>871951444809400</v>
      </c>
      <c r="AF745" s="271">
        <v>20</v>
      </c>
      <c r="AG745" s="271" t="s">
        <v>113</v>
      </c>
      <c r="AH745" s="2779">
        <v>4</v>
      </c>
    </row>
    <row r="746" spans="3:34">
      <c r="C746" s="2401" t="s">
        <v>2766</v>
      </c>
      <c r="D746" s="557" t="s">
        <v>2193</v>
      </c>
      <c r="E746" s="1463" t="s">
        <v>2769</v>
      </c>
      <c r="F746" s="1084">
        <v>929003577532</v>
      </c>
      <c r="G746" s="100">
        <v>8719514486461</v>
      </c>
      <c r="H746" s="646" t="s">
        <v>1489</v>
      </c>
      <c r="I746" s="1341"/>
      <c r="J746" s="383">
        <v>18</v>
      </c>
      <c r="K746" s="1111">
        <v>1850</v>
      </c>
      <c r="L746" s="271">
        <v>3000</v>
      </c>
      <c r="M746" s="307">
        <v>50000</v>
      </c>
      <c r="N746" s="290">
        <v>3</v>
      </c>
      <c r="O746" s="271" t="s">
        <v>117</v>
      </c>
      <c r="P746" s="961">
        <v>165</v>
      </c>
      <c r="Q746" s="14"/>
      <c r="R746" s="1771" t="s">
        <v>48</v>
      </c>
      <c r="S746" s="271"/>
      <c r="T746" s="271" t="s">
        <v>3173</v>
      </c>
      <c r="U746" s="271" t="s">
        <v>139</v>
      </c>
      <c r="V746" s="271" t="s">
        <v>147</v>
      </c>
      <c r="W746" s="291" t="s">
        <v>198</v>
      </c>
      <c r="X746" s="291">
        <v>102</v>
      </c>
      <c r="Y746" s="271">
        <v>28</v>
      </c>
      <c r="Z746" s="271"/>
      <c r="AA746" s="271">
        <v>1214</v>
      </c>
      <c r="AB746" s="271" t="s">
        <v>113</v>
      </c>
      <c r="AC746" s="290">
        <v>80</v>
      </c>
      <c r="AD746" s="271">
        <v>1288987</v>
      </c>
      <c r="AE746" s="392">
        <v>871951448646100</v>
      </c>
      <c r="AF746" s="271">
        <v>20</v>
      </c>
      <c r="AG746" s="271" t="s">
        <v>113</v>
      </c>
      <c r="AH746" s="2779">
        <v>4</v>
      </c>
    </row>
    <row r="747" spans="3:34">
      <c r="C747" s="2401" t="s">
        <v>2766</v>
      </c>
      <c r="D747" s="557" t="s">
        <v>2193</v>
      </c>
      <c r="E747" s="1463" t="s">
        <v>2769</v>
      </c>
      <c r="F747" s="1084">
        <v>929001874932</v>
      </c>
      <c r="G747" s="100">
        <v>8719514469587</v>
      </c>
      <c r="H747" s="646" t="s">
        <v>549</v>
      </c>
      <c r="I747" s="1341"/>
      <c r="J747" s="383">
        <v>18</v>
      </c>
      <c r="K747" s="1162">
        <v>2000</v>
      </c>
      <c r="L747" s="271">
        <v>4000</v>
      </c>
      <c r="M747" s="307">
        <v>50000</v>
      </c>
      <c r="N747" s="290">
        <v>3</v>
      </c>
      <c r="O747" s="271" t="s">
        <v>119</v>
      </c>
      <c r="P747" s="961">
        <v>165</v>
      </c>
      <c r="Q747" s="14"/>
      <c r="R747" s="1771" t="s">
        <v>48</v>
      </c>
      <c r="S747" s="271"/>
      <c r="T747" s="271" t="s">
        <v>3173</v>
      </c>
      <c r="U747" s="271" t="s">
        <v>139</v>
      </c>
      <c r="V747" s="271" t="s">
        <v>121</v>
      </c>
      <c r="W747" s="291" t="s">
        <v>198</v>
      </c>
      <c r="X747" s="291">
        <v>111</v>
      </c>
      <c r="Y747" s="271">
        <v>28</v>
      </c>
      <c r="Z747" s="271"/>
      <c r="AA747" s="271">
        <v>1214</v>
      </c>
      <c r="AB747" s="271" t="s">
        <v>113</v>
      </c>
      <c r="AC747" s="290">
        <v>80</v>
      </c>
      <c r="AD747" s="271">
        <v>1183855</v>
      </c>
      <c r="AE747" s="392">
        <v>871951446958700</v>
      </c>
      <c r="AF747" s="271">
        <v>20</v>
      </c>
      <c r="AG747" s="271" t="s">
        <v>113</v>
      </c>
      <c r="AH747" s="2779">
        <v>4</v>
      </c>
    </row>
    <row r="748" spans="3:34">
      <c r="C748" s="2401" t="s">
        <v>2766</v>
      </c>
      <c r="D748" s="557" t="s">
        <v>2193</v>
      </c>
      <c r="E748" s="1463" t="s">
        <v>2769</v>
      </c>
      <c r="F748" s="1084">
        <v>929001874832</v>
      </c>
      <c r="G748" s="100">
        <v>8719514475588</v>
      </c>
      <c r="H748" s="646" t="s">
        <v>551</v>
      </c>
      <c r="I748" s="1341"/>
      <c r="J748" s="383">
        <v>18</v>
      </c>
      <c r="K748" s="1162">
        <v>2000</v>
      </c>
      <c r="L748" s="271">
        <v>6500</v>
      </c>
      <c r="M748" s="307">
        <v>50000</v>
      </c>
      <c r="N748" s="290">
        <v>3</v>
      </c>
      <c r="O748" s="271" t="s">
        <v>119</v>
      </c>
      <c r="P748" s="961">
        <v>165</v>
      </c>
      <c r="Q748" s="14"/>
      <c r="R748" s="1771" t="s">
        <v>48</v>
      </c>
      <c r="S748" s="271"/>
      <c r="T748" s="271" t="s">
        <v>3173</v>
      </c>
      <c r="U748" s="271" t="s">
        <v>139</v>
      </c>
      <c r="V748" s="271" t="s">
        <v>150</v>
      </c>
      <c r="W748" s="291" t="s">
        <v>198</v>
      </c>
      <c r="X748" s="291">
        <v>111</v>
      </c>
      <c r="Y748" s="271">
        <v>28</v>
      </c>
      <c r="Z748" s="271"/>
      <c r="AA748" s="271">
        <v>1214</v>
      </c>
      <c r="AB748" s="271" t="s">
        <v>113</v>
      </c>
      <c r="AC748" s="290">
        <v>80</v>
      </c>
      <c r="AD748" s="271">
        <v>1183858</v>
      </c>
      <c r="AE748" s="392">
        <v>871951447558800</v>
      </c>
      <c r="AF748" s="271">
        <v>20</v>
      </c>
      <c r="AG748" s="271" t="s">
        <v>113</v>
      </c>
      <c r="AH748" s="2779">
        <v>4</v>
      </c>
    </row>
    <row r="749" spans="3:34">
      <c r="C749" s="2401" t="s">
        <v>2766</v>
      </c>
      <c r="D749" s="557" t="s">
        <v>2193</v>
      </c>
      <c r="E749" s="1463" t="s">
        <v>2769</v>
      </c>
      <c r="F749" s="1084">
        <v>929004320502</v>
      </c>
      <c r="G749" s="100">
        <v>8721103139498</v>
      </c>
      <c r="H749" s="646" t="s">
        <v>3612</v>
      </c>
      <c r="I749" s="1341"/>
      <c r="J749" s="383">
        <v>17.5</v>
      </c>
      <c r="K749" s="1162" t="s">
        <v>3594</v>
      </c>
      <c r="L749" s="271" t="s">
        <v>3706</v>
      </c>
      <c r="M749" s="307">
        <v>50000</v>
      </c>
      <c r="N749" s="290">
        <v>3</v>
      </c>
      <c r="O749" s="271" t="s">
        <v>125</v>
      </c>
      <c r="P749" s="961">
        <v>180</v>
      </c>
      <c r="Q749" s="508" t="s">
        <v>2323</v>
      </c>
      <c r="R749" s="1771" t="s">
        <v>48</v>
      </c>
      <c r="S749" s="271"/>
      <c r="T749" s="271" t="s">
        <v>3173</v>
      </c>
      <c r="U749" s="271" t="s">
        <v>139</v>
      </c>
      <c r="V749" s="271" t="s">
        <v>3002</v>
      </c>
      <c r="W749" s="291" t="s">
        <v>198</v>
      </c>
      <c r="X749" s="291">
        <v>137</v>
      </c>
      <c r="Y749" s="271">
        <v>28</v>
      </c>
      <c r="Z749" s="271"/>
      <c r="AA749" s="271">
        <v>1213.5999999999999</v>
      </c>
      <c r="AB749" s="271" t="s">
        <v>113</v>
      </c>
      <c r="AC749" s="290">
        <v>80</v>
      </c>
      <c r="AD749" s="291">
        <v>2518890</v>
      </c>
      <c r="AE749" s="392">
        <v>872110313949800</v>
      </c>
      <c r="AF749" s="271">
        <v>20</v>
      </c>
      <c r="AG749" s="271" t="s">
        <v>113</v>
      </c>
      <c r="AH749" s="2779">
        <v>4</v>
      </c>
    </row>
    <row r="750" spans="3:34">
      <c r="C750" s="2394" t="s">
        <v>2766</v>
      </c>
      <c r="D750" s="1461" t="s">
        <v>2193</v>
      </c>
      <c r="E750" s="1462" t="s">
        <v>2769</v>
      </c>
      <c r="F750" s="2294">
        <v>929003577332</v>
      </c>
      <c r="G750" s="496">
        <v>8719514486423</v>
      </c>
      <c r="H750" s="589" t="s">
        <v>1491</v>
      </c>
      <c r="I750" s="1547"/>
      <c r="J750" s="1203">
        <v>20</v>
      </c>
      <c r="K750" s="1546">
        <v>2050</v>
      </c>
      <c r="L750" s="1681">
        <v>3000</v>
      </c>
      <c r="M750" s="314">
        <v>50000</v>
      </c>
      <c r="N750" s="309">
        <v>3</v>
      </c>
      <c r="O750" s="1681" t="s">
        <v>117</v>
      </c>
      <c r="P750" s="1995">
        <v>180</v>
      </c>
      <c r="Q750" s="14"/>
      <c r="R750" s="1814" t="s">
        <v>48</v>
      </c>
      <c r="S750" s="1681"/>
      <c r="T750" s="1681" t="s">
        <v>3648</v>
      </c>
      <c r="U750" s="1681" t="s">
        <v>139</v>
      </c>
      <c r="V750" s="1681" t="s">
        <v>147</v>
      </c>
      <c r="W750" s="2052" t="s">
        <v>198</v>
      </c>
      <c r="X750" s="2052">
        <v>102</v>
      </c>
      <c r="Y750" s="1681">
        <v>28</v>
      </c>
      <c r="Z750" s="1681"/>
      <c r="AA750" s="1681">
        <v>1514</v>
      </c>
      <c r="AB750" s="1681" t="s">
        <v>113</v>
      </c>
      <c r="AC750" s="309">
        <v>80</v>
      </c>
      <c r="AD750" s="1681">
        <v>1288994</v>
      </c>
      <c r="AE750" s="2578">
        <v>871951448642300</v>
      </c>
      <c r="AF750" s="1681">
        <v>20</v>
      </c>
      <c r="AG750" s="1681" t="s">
        <v>113</v>
      </c>
      <c r="AH750" s="2855">
        <v>4</v>
      </c>
    </row>
    <row r="751" spans="3:34">
      <c r="C751" s="2401" t="s">
        <v>2766</v>
      </c>
      <c r="D751" s="557" t="s">
        <v>2193</v>
      </c>
      <c r="E751" s="1463" t="s">
        <v>2769</v>
      </c>
      <c r="F751" s="2290">
        <v>929003547402</v>
      </c>
      <c r="G751" s="104">
        <v>8719514459816</v>
      </c>
      <c r="H751" s="105" t="s">
        <v>546</v>
      </c>
      <c r="I751" s="1284"/>
      <c r="J751" s="385">
        <v>20</v>
      </c>
      <c r="K751" s="1125">
        <v>2200</v>
      </c>
      <c r="L751" s="271">
        <v>4000</v>
      </c>
      <c r="M751" s="307">
        <v>50000</v>
      </c>
      <c r="N751" s="290">
        <v>3</v>
      </c>
      <c r="O751" s="271" t="s">
        <v>119</v>
      </c>
      <c r="P751" s="961">
        <v>180</v>
      </c>
      <c r="Q751" s="14"/>
      <c r="R751" s="1771" t="s">
        <v>48</v>
      </c>
      <c r="S751" s="271"/>
      <c r="T751" s="271" t="s">
        <v>3648</v>
      </c>
      <c r="U751" s="271" t="s">
        <v>139</v>
      </c>
      <c r="V751" s="271" t="s">
        <v>121</v>
      </c>
      <c r="W751" s="291" t="s">
        <v>198</v>
      </c>
      <c r="X751" s="291">
        <v>110</v>
      </c>
      <c r="Y751" s="271">
        <v>28</v>
      </c>
      <c r="Z751" s="271"/>
      <c r="AA751" s="271">
        <v>1514</v>
      </c>
      <c r="AB751" s="271" t="s">
        <v>113</v>
      </c>
      <c r="AC751" s="290">
        <v>80</v>
      </c>
      <c r="AD751" s="271">
        <v>1183842</v>
      </c>
      <c r="AE751" s="2517">
        <v>871951445981600</v>
      </c>
      <c r="AF751" s="271">
        <v>20</v>
      </c>
      <c r="AG751" s="271" t="s">
        <v>113</v>
      </c>
      <c r="AH751" s="2779">
        <v>4</v>
      </c>
    </row>
    <row r="752" spans="3:34">
      <c r="C752" s="2401" t="s">
        <v>2766</v>
      </c>
      <c r="D752" s="557" t="s">
        <v>2193</v>
      </c>
      <c r="E752" s="1463" t="s">
        <v>2769</v>
      </c>
      <c r="F752" s="2290">
        <v>929003547502</v>
      </c>
      <c r="G752" s="104">
        <v>8719514459830</v>
      </c>
      <c r="H752" s="105" t="s">
        <v>548</v>
      </c>
      <c r="I752" s="1284"/>
      <c r="J752" s="385">
        <v>20</v>
      </c>
      <c r="K752" s="1125">
        <v>2200</v>
      </c>
      <c r="L752" s="271">
        <v>6500</v>
      </c>
      <c r="M752" s="307">
        <v>50000</v>
      </c>
      <c r="N752" s="290">
        <v>3</v>
      </c>
      <c r="O752" s="271" t="s">
        <v>119</v>
      </c>
      <c r="P752" s="961">
        <v>180</v>
      </c>
      <c r="Q752" s="14"/>
      <c r="R752" s="1771" t="s">
        <v>48</v>
      </c>
      <c r="S752" s="271"/>
      <c r="T752" s="271" t="s">
        <v>3648</v>
      </c>
      <c r="U752" s="271" t="s">
        <v>139</v>
      </c>
      <c r="V752" s="271" t="s">
        <v>150</v>
      </c>
      <c r="W752" s="291" t="s">
        <v>198</v>
      </c>
      <c r="X752" s="291">
        <v>110</v>
      </c>
      <c r="Y752" s="271">
        <v>28</v>
      </c>
      <c r="Z752" s="271"/>
      <c r="AA752" s="271">
        <v>1514</v>
      </c>
      <c r="AB752" s="271" t="s">
        <v>113</v>
      </c>
      <c r="AC752" s="290">
        <v>80</v>
      </c>
      <c r="AD752" s="271">
        <v>1183846</v>
      </c>
      <c r="AE752" s="2517">
        <v>871951445983000</v>
      </c>
      <c r="AF752" s="271">
        <v>20</v>
      </c>
      <c r="AG752" s="271" t="s">
        <v>113</v>
      </c>
      <c r="AH752" s="2779">
        <v>4</v>
      </c>
    </row>
    <row r="753" spans="3:34">
      <c r="C753" s="2401" t="s">
        <v>2766</v>
      </c>
      <c r="D753" s="557" t="s">
        <v>2193</v>
      </c>
      <c r="E753" s="1463" t="s">
        <v>2769</v>
      </c>
      <c r="F753" s="2290">
        <v>929003577632</v>
      </c>
      <c r="G753" s="104">
        <v>8719514486485</v>
      </c>
      <c r="H753" s="105" t="s">
        <v>1492</v>
      </c>
      <c r="I753" s="1284"/>
      <c r="J753" s="385">
        <v>24</v>
      </c>
      <c r="K753" s="1125">
        <v>2500</v>
      </c>
      <c r="L753" s="271">
        <v>3000</v>
      </c>
      <c r="M753" s="307">
        <v>50000</v>
      </c>
      <c r="N753" s="290">
        <v>3</v>
      </c>
      <c r="O753" s="271" t="s">
        <v>117</v>
      </c>
      <c r="P753" s="961">
        <v>215</v>
      </c>
      <c r="Q753" s="14"/>
      <c r="R753" s="1771" t="s">
        <v>48</v>
      </c>
      <c r="S753" s="271"/>
      <c r="T753" s="271" t="s">
        <v>3648</v>
      </c>
      <c r="U753" s="271" t="s">
        <v>139</v>
      </c>
      <c r="V753" s="271" t="s">
        <v>147</v>
      </c>
      <c r="W753" s="291" t="s">
        <v>198</v>
      </c>
      <c r="X753" s="291">
        <v>104</v>
      </c>
      <c r="Y753" s="271">
        <v>28</v>
      </c>
      <c r="Z753" s="271"/>
      <c r="AA753" s="271">
        <v>1514</v>
      </c>
      <c r="AB753" s="271" t="s">
        <v>113</v>
      </c>
      <c r="AC753" s="290">
        <v>80</v>
      </c>
      <c r="AD753" s="271">
        <v>1288989</v>
      </c>
      <c r="AE753" s="2517">
        <v>871951448648500</v>
      </c>
      <c r="AF753" s="271">
        <v>20</v>
      </c>
      <c r="AG753" s="271" t="s">
        <v>113</v>
      </c>
      <c r="AH753" s="2779">
        <v>4</v>
      </c>
    </row>
    <row r="754" spans="3:34">
      <c r="C754" s="2401" t="s">
        <v>2766</v>
      </c>
      <c r="D754" s="557" t="s">
        <v>2193</v>
      </c>
      <c r="E754" s="1463" t="s">
        <v>2769</v>
      </c>
      <c r="F754" s="846">
        <v>929001875132</v>
      </c>
      <c r="G754" s="104">
        <v>8719514469600</v>
      </c>
      <c r="H754" s="105" t="s">
        <v>550</v>
      </c>
      <c r="I754" s="105"/>
      <c r="J754" s="324">
        <v>24</v>
      </c>
      <c r="K754" s="1075">
        <v>2700</v>
      </c>
      <c r="L754" s="271">
        <v>4000</v>
      </c>
      <c r="M754" s="307">
        <v>50000</v>
      </c>
      <c r="N754" s="290">
        <v>3</v>
      </c>
      <c r="O754" s="271" t="s">
        <v>119</v>
      </c>
      <c r="P754" s="961">
        <v>215</v>
      </c>
      <c r="Q754" s="14"/>
      <c r="R754" s="1771" t="s">
        <v>48</v>
      </c>
      <c r="S754" s="271"/>
      <c r="T754" s="271" t="s">
        <v>3648</v>
      </c>
      <c r="U754" s="271" t="s">
        <v>139</v>
      </c>
      <c r="V754" s="271" t="s">
        <v>121</v>
      </c>
      <c r="W754" s="291" t="s">
        <v>198</v>
      </c>
      <c r="X754" s="291">
        <v>112</v>
      </c>
      <c r="Y754" s="271">
        <v>28</v>
      </c>
      <c r="Z754" s="271"/>
      <c r="AA754" s="271">
        <v>1514</v>
      </c>
      <c r="AB754" s="271" t="s">
        <v>113</v>
      </c>
      <c r="AC754" s="290">
        <v>80</v>
      </c>
      <c r="AD754" s="271">
        <v>1183858</v>
      </c>
      <c r="AE754" s="2517">
        <v>871951446960000</v>
      </c>
      <c r="AF754" s="271">
        <v>20</v>
      </c>
      <c r="AG754" s="271" t="s">
        <v>113</v>
      </c>
      <c r="AH754" s="2779">
        <v>4</v>
      </c>
    </row>
    <row r="755" spans="3:34">
      <c r="C755" s="2401" t="s">
        <v>2766</v>
      </c>
      <c r="D755" s="557" t="s">
        <v>2193</v>
      </c>
      <c r="E755" s="1463" t="s">
        <v>2769</v>
      </c>
      <c r="F755" s="846">
        <v>929001875032</v>
      </c>
      <c r="G755" s="104">
        <v>8719514475601</v>
      </c>
      <c r="H755" s="105" t="s">
        <v>552</v>
      </c>
      <c r="I755" s="105"/>
      <c r="J755" s="324">
        <v>24</v>
      </c>
      <c r="K755" s="1075">
        <v>2700</v>
      </c>
      <c r="L755" s="271">
        <v>6500</v>
      </c>
      <c r="M755" s="307">
        <v>50000</v>
      </c>
      <c r="N755" s="290">
        <v>3</v>
      </c>
      <c r="O755" s="271" t="s">
        <v>119</v>
      </c>
      <c r="P755" s="961">
        <v>215</v>
      </c>
      <c r="Q755" s="14"/>
      <c r="R755" s="1771" t="s">
        <v>48</v>
      </c>
      <c r="S755" s="271"/>
      <c r="T755" s="271" t="s">
        <v>3648</v>
      </c>
      <c r="U755" s="271" t="s">
        <v>139</v>
      </c>
      <c r="V755" s="271" t="s">
        <v>150</v>
      </c>
      <c r="W755" s="291" t="s">
        <v>198</v>
      </c>
      <c r="X755" s="291">
        <v>112</v>
      </c>
      <c r="Y755" s="271">
        <v>28</v>
      </c>
      <c r="Z755" s="271"/>
      <c r="AA755" s="271">
        <v>1514</v>
      </c>
      <c r="AB755" s="271" t="s">
        <v>113</v>
      </c>
      <c r="AC755" s="290">
        <v>80</v>
      </c>
      <c r="AD755" s="271">
        <v>1233454</v>
      </c>
      <c r="AE755" s="2517">
        <v>871951447560100</v>
      </c>
      <c r="AF755" s="271">
        <v>20</v>
      </c>
      <c r="AG755" s="271" t="s">
        <v>113</v>
      </c>
      <c r="AH755" s="2779">
        <v>4</v>
      </c>
    </row>
    <row r="756" spans="3:34">
      <c r="C756" s="2473" t="s">
        <v>2766</v>
      </c>
      <c r="D756" s="1541" t="s">
        <v>2193</v>
      </c>
      <c r="E756" s="1542" t="s">
        <v>2769</v>
      </c>
      <c r="F756" s="2312">
        <v>929004320602</v>
      </c>
      <c r="G756" s="217">
        <v>8721103139511</v>
      </c>
      <c r="H756" s="548" t="s">
        <v>3613</v>
      </c>
      <c r="I756" s="548"/>
      <c r="J756" s="330">
        <v>24.9</v>
      </c>
      <c r="K756" s="1089" t="s">
        <v>3595</v>
      </c>
      <c r="L756" s="331" t="s">
        <v>3706</v>
      </c>
      <c r="M756" s="310">
        <v>50000</v>
      </c>
      <c r="N756" s="1059">
        <v>3</v>
      </c>
      <c r="O756" s="331" t="s">
        <v>125</v>
      </c>
      <c r="P756" s="1999">
        <v>240</v>
      </c>
      <c r="Q756" s="508" t="s">
        <v>2323</v>
      </c>
      <c r="R756" s="1770" t="s">
        <v>48</v>
      </c>
      <c r="S756" s="331"/>
      <c r="T756" s="331" t="s">
        <v>3648</v>
      </c>
      <c r="U756" s="331" t="s">
        <v>139</v>
      </c>
      <c r="V756" s="331" t="s">
        <v>3002</v>
      </c>
      <c r="W756" s="305" t="s">
        <v>198</v>
      </c>
      <c r="X756" s="305">
        <v>140</v>
      </c>
      <c r="Y756" s="331">
        <v>28</v>
      </c>
      <c r="Z756" s="331"/>
      <c r="AA756" s="331">
        <v>1514.2</v>
      </c>
      <c r="AB756" s="331" t="s">
        <v>113</v>
      </c>
      <c r="AC756" s="1059">
        <v>80</v>
      </c>
      <c r="AD756" s="305">
        <v>2518888</v>
      </c>
      <c r="AE756" s="2602">
        <v>872110313951100</v>
      </c>
      <c r="AF756" s="331">
        <v>20</v>
      </c>
      <c r="AG756" s="331" t="s">
        <v>113</v>
      </c>
      <c r="AH756" s="2833">
        <v>4</v>
      </c>
    </row>
    <row r="757" spans="3:34">
      <c r="C757" s="2394" t="s">
        <v>2766</v>
      </c>
      <c r="D757" s="1461" t="s">
        <v>2193</v>
      </c>
      <c r="E757" s="1462" t="s">
        <v>2769</v>
      </c>
      <c r="F757" s="1198">
        <v>929002445702</v>
      </c>
      <c r="G757" s="158">
        <v>8719514266049</v>
      </c>
      <c r="H757" s="1543" t="s">
        <v>2280</v>
      </c>
      <c r="I757" s="1543"/>
      <c r="J757" s="382">
        <v>9</v>
      </c>
      <c r="K757" s="1080">
        <v>900</v>
      </c>
      <c r="L757" s="1681">
        <v>4000</v>
      </c>
      <c r="M757" s="270">
        <v>30000</v>
      </c>
      <c r="N757" s="1681">
        <v>2</v>
      </c>
      <c r="O757" s="1681" t="s">
        <v>117</v>
      </c>
      <c r="P757" s="1995">
        <v>78</v>
      </c>
      <c r="Q757" s="973"/>
      <c r="R757" s="1814" t="s">
        <v>48</v>
      </c>
      <c r="S757" s="1681"/>
      <c r="T757" s="1681" t="s">
        <v>3649</v>
      </c>
      <c r="U757" s="1681" t="s">
        <v>139</v>
      </c>
      <c r="V757" s="1681" t="s">
        <v>121</v>
      </c>
      <c r="W757" s="2052" t="s">
        <v>198</v>
      </c>
      <c r="X757" s="2052">
        <v>100</v>
      </c>
      <c r="Y757" s="1681">
        <v>27.8</v>
      </c>
      <c r="Z757" s="1681"/>
      <c r="AA757" s="1681">
        <v>602.5</v>
      </c>
      <c r="AB757" s="1681" t="s">
        <v>113</v>
      </c>
      <c r="AC757" s="2052">
        <v>80</v>
      </c>
      <c r="AD757" s="1681">
        <v>491853</v>
      </c>
      <c r="AE757" s="799">
        <v>871951426604900</v>
      </c>
      <c r="AF757" s="1681">
        <v>20</v>
      </c>
      <c r="AG757" s="1681" t="s">
        <v>113</v>
      </c>
      <c r="AH757" s="2855">
        <v>4</v>
      </c>
    </row>
    <row r="758" spans="3:34">
      <c r="C758" s="2401" t="s">
        <v>2766</v>
      </c>
      <c r="D758" s="557" t="s">
        <v>2193</v>
      </c>
      <c r="E758" s="1463" t="s">
        <v>2769</v>
      </c>
      <c r="F758" s="1084">
        <v>929002445802</v>
      </c>
      <c r="G758" s="62">
        <v>8719514266063</v>
      </c>
      <c r="H758" s="646" t="s">
        <v>2281</v>
      </c>
      <c r="I758" s="646"/>
      <c r="J758" s="347">
        <v>9</v>
      </c>
      <c r="K758" s="1159">
        <v>900</v>
      </c>
      <c r="L758" s="422">
        <v>6500</v>
      </c>
      <c r="M758" s="272">
        <v>30000</v>
      </c>
      <c r="N758" s="422">
        <v>2</v>
      </c>
      <c r="O758" s="422" t="s">
        <v>117</v>
      </c>
      <c r="P758" s="961">
        <v>78</v>
      </c>
      <c r="Q758" s="973"/>
      <c r="R758" s="1815" t="s">
        <v>48</v>
      </c>
      <c r="S758" s="422"/>
      <c r="T758" s="422" t="s">
        <v>3649</v>
      </c>
      <c r="U758" s="422" t="s">
        <v>139</v>
      </c>
      <c r="V758" s="422" t="s">
        <v>150</v>
      </c>
      <c r="W758" s="2053" t="s">
        <v>198</v>
      </c>
      <c r="X758" s="2053">
        <v>100</v>
      </c>
      <c r="Y758" s="422">
        <v>27.8</v>
      </c>
      <c r="Z758" s="422"/>
      <c r="AA758" s="422">
        <v>602.5</v>
      </c>
      <c r="AB758" s="422" t="s">
        <v>113</v>
      </c>
      <c r="AC758" s="2053">
        <v>80</v>
      </c>
      <c r="AD758" s="422">
        <v>491857</v>
      </c>
      <c r="AE758" s="319">
        <v>871951426606300</v>
      </c>
      <c r="AF758" s="422">
        <v>20</v>
      </c>
      <c r="AG758" s="422" t="s">
        <v>113</v>
      </c>
      <c r="AH758" s="2856">
        <v>4</v>
      </c>
    </row>
    <row r="759" spans="3:34">
      <c r="C759" s="2401" t="s">
        <v>2766</v>
      </c>
      <c r="D759" s="557" t="s">
        <v>2193</v>
      </c>
      <c r="E759" s="1463" t="s">
        <v>2769</v>
      </c>
      <c r="F759" s="1084">
        <v>929002446002</v>
      </c>
      <c r="G759" s="62">
        <v>8719514266087</v>
      </c>
      <c r="H759" s="646" t="s">
        <v>2282</v>
      </c>
      <c r="I759" s="646"/>
      <c r="J759" s="347">
        <v>18</v>
      </c>
      <c r="K759" s="1159">
        <v>1800</v>
      </c>
      <c r="L759" s="422">
        <v>4000</v>
      </c>
      <c r="M759" s="272">
        <v>30000</v>
      </c>
      <c r="N759" s="422">
        <v>2</v>
      </c>
      <c r="O759" s="422" t="s">
        <v>117</v>
      </c>
      <c r="P759" s="961">
        <v>90</v>
      </c>
      <c r="Q759" s="973"/>
      <c r="R759" s="1815" t="s">
        <v>48</v>
      </c>
      <c r="S759" s="422"/>
      <c r="T759" s="422" t="s">
        <v>3173</v>
      </c>
      <c r="U759" s="422" t="s">
        <v>139</v>
      </c>
      <c r="V759" s="422" t="s">
        <v>121</v>
      </c>
      <c r="W759" s="2053" t="s">
        <v>198</v>
      </c>
      <c r="X759" s="2053">
        <v>100</v>
      </c>
      <c r="Y759" s="422">
        <v>27.8</v>
      </c>
      <c r="Z759" s="422"/>
      <c r="AA759" s="422">
        <v>1212</v>
      </c>
      <c r="AB759" s="422" t="s">
        <v>113</v>
      </c>
      <c r="AC759" s="2053">
        <v>80</v>
      </c>
      <c r="AD759" s="422">
        <v>491846</v>
      </c>
      <c r="AE759" s="319">
        <v>871951426608700</v>
      </c>
      <c r="AF759" s="422">
        <v>20</v>
      </c>
      <c r="AG759" s="422" t="s">
        <v>113</v>
      </c>
      <c r="AH759" s="2856">
        <v>4</v>
      </c>
    </row>
    <row r="760" spans="3:34">
      <c r="C760" s="2401" t="s">
        <v>2766</v>
      </c>
      <c r="D760" s="557" t="s">
        <v>2193</v>
      </c>
      <c r="E760" s="1463" t="s">
        <v>2769</v>
      </c>
      <c r="F760" s="1084">
        <v>929002446102</v>
      </c>
      <c r="G760" s="62">
        <v>8719514266100</v>
      </c>
      <c r="H760" s="646" t="s">
        <v>2283</v>
      </c>
      <c r="I760" s="646"/>
      <c r="J760" s="347">
        <v>18</v>
      </c>
      <c r="K760" s="1159">
        <v>1800</v>
      </c>
      <c r="L760" s="422">
        <v>6500</v>
      </c>
      <c r="M760" s="272">
        <v>30000</v>
      </c>
      <c r="N760" s="422">
        <v>2</v>
      </c>
      <c r="O760" s="422" t="s">
        <v>117</v>
      </c>
      <c r="P760" s="961">
        <v>90</v>
      </c>
      <c r="Q760" s="973"/>
      <c r="R760" s="1815" t="s">
        <v>48</v>
      </c>
      <c r="S760" s="422"/>
      <c r="T760" s="422" t="s">
        <v>3173</v>
      </c>
      <c r="U760" s="422" t="s">
        <v>139</v>
      </c>
      <c r="V760" s="422" t="s">
        <v>150</v>
      </c>
      <c r="W760" s="2053" t="s">
        <v>198</v>
      </c>
      <c r="X760" s="2053">
        <v>100</v>
      </c>
      <c r="Y760" s="422">
        <v>27.8</v>
      </c>
      <c r="Z760" s="422"/>
      <c r="AA760" s="422">
        <v>1212</v>
      </c>
      <c r="AB760" s="422" t="s">
        <v>113</v>
      </c>
      <c r="AC760" s="2053">
        <v>80</v>
      </c>
      <c r="AD760" s="422">
        <v>491855</v>
      </c>
      <c r="AE760" s="319">
        <v>871951426610000</v>
      </c>
      <c r="AF760" s="422">
        <v>20</v>
      </c>
      <c r="AG760" s="422" t="s">
        <v>113</v>
      </c>
      <c r="AH760" s="2856">
        <v>4</v>
      </c>
    </row>
    <row r="761" spans="3:34">
      <c r="C761" s="2401" t="s">
        <v>2766</v>
      </c>
      <c r="D761" s="557" t="s">
        <v>2193</v>
      </c>
      <c r="E761" s="1463" t="s">
        <v>2769</v>
      </c>
      <c r="F761" s="1084">
        <v>929002446302</v>
      </c>
      <c r="G761" s="62">
        <v>8719514266124</v>
      </c>
      <c r="H761" s="646" t="s">
        <v>2284</v>
      </c>
      <c r="I761" s="646"/>
      <c r="J761" s="347">
        <v>23</v>
      </c>
      <c r="K761" s="1159">
        <v>2300</v>
      </c>
      <c r="L761" s="422">
        <v>4000</v>
      </c>
      <c r="M761" s="272">
        <v>30000</v>
      </c>
      <c r="N761" s="422">
        <v>2</v>
      </c>
      <c r="O761" s="422" t="s">
        <v>117</v>
      </c>
      <c r="P761" s="961">
        <v>120</v>
      </c>
      <c r="Q761" s="973"/>
      <c r="R761" s="1815" t="s">
        <v>48</v>
      </c>
      <c r="S761" s="422"/>
      <c r="T761" s="422" t="s">
        <v>3648</v>
      </c>
      <c r="U761" s="422" t="s">
        <v>139</v>
      </c>
      <c r="V761" s="422" t="s">
        <v>121</v>
      </c>
      <c r="W761" s="2053" t="s">
        <v>198</v>
      </c>
      <c r="X761" s="2053">
        <v>100</v>
      </c>
      <c r="Y761" s="422">
        <v>27.8</v>
      </c>
      <c r="Z761" s="422"/>
      <c r="AA761" s="422">
        <v>1513</v>
      </c>
      <c r="AB761" s="422" t="s">
        <v>113</v>
      </c>
      <c r="AC761" s="2053">
        <v>80</v>
      </c>
      <c r="AD761" s="422">
        <v>491863</v>
      </c>
      <c r="AE761" s="319">
        <v>871951426612400</v>
      </c>
      <c r="AF761" s="422">
        <v>20</v>
      </c>
      <c r="AG761" s="422" t="s">
        <v>113</v>
      </c>
      <c r="AH761" s="2856">
        <v>4</v>
      </c>
    </row>
    <row r="762" spans="3:34">
      <c r="C762" s="2395" t="s">
        <v>2766</v>
      </c>
      <c r="D762" s="834" t="s">
        <v>2193</v>
      </c>
      <c r="E762" s="1483" t="s">
        <v>2769</v>
      </c>
      <c r="F762" s="1199">
        <v>929002446402</v>
      </c>
      <c r="G762" s="264">
        <v>8719514266148</v>
      </c>
      <c r="H762" s="1343" t="s">
        <v>2285</v>
      </c>
      <c r="I762" s="1343"/>
      <c r="J762" s="432">
        <v>23</v>
      </c>
      <c r="K762" s="1344">
        <v>2300</v>
      </c>
      <c r="L762" s="481">
        <v>6500</v>
      </c>
      <c r="M762" s="274">
        <v>30000</v>
      </c>
      <c r="N762" s="481">
        <v>2</v>
      </c>
      <c r="O762" s="481" t="s">
        <v>117</v>
      </c>
      <c r="P762" s="1996">
        <v>120</v>
      </c>
      <c r="Q762" s="973"/>
      <c r="R762" s="1816" t="s">
        <v>48</v>
      </c>
      <c r="S762" s="481"/>
      <c r="T762" s="481" t="s">
        <v>3648</v>
      </c>
      <c r="U762" s="481" t="s">
        <v>139</v>
      </c>
      <c r="V762" s="481" t="s">
        <v>150</v>
      </c>
      <c r="W762" s="2054" t="s">
        <v>198</v>
      </c>
      <c r="X762" s="2054">
        <v>100</v>
      </c>
      <c r="Y762" s="481">
        <v>27.8</v>
      </c>
      <c r="Z762" s="481"/>
      <c r="AA762" s="481">
        <v>1513</v>
      </c>
      <c r="AB762" s="481" t="s">
        <v>113</v>
      </c>
      <c r="AC762" s="2054">
        <v>80</v>
      </c>
      <c r="AD762" s="481">
        <v>491850</v>
      </c>
      <c r="AE762" s="2468">
        <v>871951426614800</v>
      </c>
      <c r="AF762" s="481">
        <v>20</v>
      </c>
      <c r="AG762" s="481" t="s">
        <v>113</v>
      </c>
      <c r="AH762" s="2857">
        <v>4</v>
      </c>
    </row>
    <row r="763" spans="3:34">
      <c r="C763" s="2394" t="s">
        <v>2766</v>
      </c>
      <c r="D763" s="1461" t="s">
        <v>2193</v>
      </c>
      <c r="E763" s="1462"/>
      <c r="F763" s="2286">
        <v>929002445732</v>
      </c>
      <c r="G763" s="2432">
        <v>8727900975390</v>
      </c>
      <c r="H763" s="2432" t="s">
        <v>2335</v>
      </c>
      <c r="I763" s="2432"/>
      <c r="J763" s="371">
        <v>9</v>
      </c>
      <c r="K763" s="359">
        <v>900</v>
      </c>
      <c r="L763" s="1622">
        <v>4000</v>
      </c>
      <c r="M763" s="359">
        <v>20000</v>
      </c>
      <c r="N763" s="360">
        <v>2</v>
      </c>
      <c r="O763" s="359" t="s">
        <v>117</v>
      </c>
      <c r="P763" s="1995">
        <v>68</v>
      </c>
      <c r="Q763" s="508"/>
      <c r="R763" s="1856" t="s">
        <v>48</v>
      </c>
      <c r="S763" s="359"/>
      <c r="T763" s="359" t="s">
        <v>3649</v>
      </c>
      <c r="U763" s="359" t="s">
        <v>139</v>
      </c>
      <c r="V763" s="359" t="s">
        <v>121</v>
      </c>
      <c r="W763" s="372" t="s">
        <v>198</v>
      </c>
      <c r="X763" s="372">
        <v>100</v>
      </c>
      <c r="Y763" s="1622">
        <v>28</v>
      </c>
      <c r="Z763" s="1622"/>
      <c r="AA763" s="1622">
        <v>604</v>
      </c>
      <c r="AB763" s="359" t="s">
        <v>113</v>
      </c>
      <c r="AC763" s="360">
        <v>80</v>
      </c>
      <c r="AD763" s="1622">
        <v>2121943</v>
      </c>
      <c r="AE763" s="2586">
        <v>872790097539000</v>
      </c>
      <c r="AF763" s="1622">
        <v>20</v>
      </c>
      <c r="AG763" s="1622" t="s">
        <v>113</v>
      </c>
      <c r="AH763" s="2861">
        <v>4</v>
      </c>
    </row>
    <row r="764" spans="3:34">
      <c r="C764" s="2401" t="s">
        <v>2766</v>
      </c>
      <c r="D764" s="557" t="s">
        <v>2193</v>
      </c>
      <c r="E764" s="1463"/>
      <c r="F764" s="2284">
        <v>929002445832</v>
      </c>
      <c r="G764" s="1264">
        <v>8727900975413</v>
      </c>
      <c r="H764" s="1264" t="s">
        <v>2336</v>
      </c>
      <c r="I764" s="1264"/>
      <c r="J764" s="333">
        <v>9</v>
      </c>
      <c r="K764" s="335">
        <v>900</v>
      </c>
      <c r="L764" s="340">
        <v>6500</v>
      </c>
      <c r="M764" s="354">
        <v>20000</v>
      </c>
      <c r="N764" s="342">
        <v>2</v>
      </c>
      <c r="O764" s="340" t="s">
        <v>117</v>
      </c>
      <c r="P764" s="961">
        <v>68</v>
      </c>
      <c r="Q764" s="508"/>
      <c r="R764" s="1821" t="s">
        <v>48</v>
      </c>
      <c r="S764" s="340"/>
      <c r="T764" s="340" t="s">
        <v>3649</v>
      </c>
      <c r="U764" s="340" t="s">
        <v>139</v>
      </c>
      <c r="V764" s="340" t="s">
        <v>150</v>
      </c>
      <c r="W764" s="341" t="s">
        <v>198</v>
      </c>
      <c r="X764" s="341">
        <v>100</v>
      </c>
      <c r="Y764" s="340">
        <v>28</v>
      </c>
      <c r="Z764" s="340"/>
      <c r="AA764" s="340">
        <v>604</v>
      </c>
      <c r="AB764" s="340" t="s">
        <v>113</v>
      </c>
      <c r="AC764" s="342">
        <v>80</v>
      </c>
      <c r="AD764" s="340">
        <v>2121938</v>
      </c>
      <c r="AE764" s="2587">
        <v>872790097541300</v>
      </c>
      <c r="AF764" s="340">
        <v>20</v>
      </c>
      <c r="AG764" s="340" t="s">
        <v>113</v>
      </c>
      <c r="AH764" s="2785">
        <v>4</v>
      </c>
    </row>
    <row r="765" spans="3:34">
      <c r="C765" s="2401" t="s">
        <v>2766</v>
      </c>
      <c r="D765" s="557" t="s">
        <v>2193</v>
      </c>
      <c r="E765" s="1463"/>
      <c r="F765" s="2284">
        <v>929002446032</v>
      </c>
      <c r="G765" s="1264">
        <v>8727900975437</v>
      </c>
      <c r="H765" s="1264" t="s">
        <v>2337</v>
      </c>
      <c r="I765" s="1264"/>
      <c r="J765" s="333">
        <v>17.5</v>
      </c>
      <c r="K765" s="335">
        <v>1800</v>
      </c>
      <c r="L765" s="275">
        <v>4000</v>
      </c>
      <c r="M765" s="354">
        <v>20000</v>
      </c>
      <c r="N765" s="342">
        <v>2</v>
      </c>
      <c r="O765" s="335" t="s">
        <v>117</v>
      </c>
      <c r="P765" s="961">
        <v>86</v>
      </c>
      <c r="Q765" s="508"/>
      <c r="R765" s="1820" t="s">
        <v>48</v>
      </c>
      <c r="S765" s="335"/>
      <c r="T765" s="335" t="s">
        <v>3173</v>
      </c>
      <c r="U765" s="335" t="s">
        <v>139</v>
      </c>
      <c r="V765" s="335" t="s">
        <v>121</v>
      </c>
      <c r="W765" s="363" t="s">
        <v>198</v>
      </c>
      <c r="X765" s="363">
        <v>102</v>
      </c>
      <c r="Y765" s="275">
        <v>28</v>
      </c>
      <c r="Z765" s="275"/>
      <c r="AA765" s="275">
        <v>1214</v>
      </c>
      <c r="AB765" s="335" t="s">
        <v>113</v>
      </c>
      <c r="AC765" s="342">
        <v>80</v>
      </c>
      <c r="AD765" s="275">
        <v>2121939</v>
      </c>
      <c r="AE765" s="2587">
        <v>872790097543700</v>
      </c>
      <c r="AF765" s="275">
        <v>20</v>
      </c>
      <c r="AG765" s="275" t="s">
        <v>113</v>
      </c>
      <c r="AH765" s="2848">
        <v>4</v>
      </c>
    </row>
    <row r="766" spans="3:34">
      <c r="C766" s="2401" t="s">
        <v>2766</v>
      </c>
      <c r="D766" s="557" t="s">
        <v>2193</v>
      </c>
      <c r="E766" s="1463"/>
      <c r="F766" s="2284">
        <v>929002446132</v>
      </c>
      <c r="G766" s="1264">
        <v>8727900975451</v>
      </c>
      <c r="H766" s="1264" t="s">
        <v>2338</v>
      </c>
      <c r="I766" s="1264"/>
      <c r="J766" s="333">
        <v>17.5</v>
      </c>
      <c r="K766" s="335">
        <v>1800</v>
      </c>
      <c r="L766" s="340">
        <v>6500</v>
      </c>
      <c r="M766" s="354">
        <v>20000</v>
      </c>
      <c r="N766" s="342">
        <v>2</v>
      </c>
      <c r="O766" s="340" t="s">
        <v>117</v>
      </c>
      <c r="P766" s="961">
        <v>86</v>
      </c>
      <c r="Q766" s="508"/>
      <c r="R766" s="1821" t="s">
        <v>48</v>
      </c>
      <c r="S766" s="340"/>
      <c r="T766" s="340" t="s">
        <v>3173</v>
      </c>
      <c r="U766" s="340" t="s">
        <v>139</v>
      </c>
      <c r="V766" s="340" t="s">
        <v>150</v>
      </c>
      <c r="W766" s="341" t="s">
        <v>198</v>
      </c>
      <c r="X766" s="341">
        <v>102</v>
      </c>
      <c r="Y766" s="340">
        <v>28</v>
      </c>
      <c r="Z766" s="340"/>
      <c r="AA766" s="340">
        <v>1214</v>
      </c>
      <c r="AB766" s="340" t="s">
        <v>113</v>
      </c>
      <c r="AC766" s="342">
        <v>80</v>
      </c>
      <c r="AD766" s="340">
        <v>2121940</v>
      </c>
      <c r="AE766" s="2587">
        <v>872790097545100</v>
      </c>
      <c r="AF766" s="340">
        <v>20</v>
      </c>
      <c r="AG766" s="340" t="s">
        <v>113</v>
      </c>
      <c r="AH766" s="2785">
        <v>4</v>
      </c>
    </row>
    <row r="767" spans="3:34">
      <c r="C767" s="2401" t="s">
        <v>2766</v>
      </c>
      <c r="D767" s="557" t="s">
        <v>2193</v>
      </c>
      <c r="E767" s="1463"/>
      <c r="F767" s="2284">
        <v>929002446332</v>
      </c>
      <c r="G767" s="1264">
        <v>8727900975475</v>
      </c>
      <c r="H767" s="1264" t="s">
        <v>2339</v>
      </c>
      <c r="I767" s="1264"/>
      <c r="J767" s="333">
        <v>22.3</v>
      </c>
      <c r="K767" s="335">
        <v>2300</v>
      </c>
      <c r="L767" s="275">
        <v>4000</v>
      </c>
      <c r="M767" s="354">
        <v>20000</v>
      </c>
      <c r="N767" s="342">
        <v>2</v>
      </c>
      <c r="O767" s="335" t="s">
        <v>117</v>
      </c>
      <c r="P767" s="961">
        <v>110</v>
      </c>
      <c r="Q767" s="508"/>
      <c r="R767" s="1820" t="s">
        <v>48</v>
      </c>
      <c r="S767" s="335"/>
      <c r="T767" s="335" t="s">
        <v>3648</v>
      </c>
      <c r="U767" s="335" t="s">
        <v>139</v>
      </c>
      <c r="V767" s="335" t="s">
        <v>121</v>
      </c>
      <c r="W767" s="363" t="s">
        <v>198</v>
      </c>
      <c r="X767" s="363">
        <v>103</v>
      </c>
      <c r="Y767" s="275">
        <v>28</v>
      </c>
      <c r="Z767" s="275"/>
      <c r="AA767" s="275">
        <v>1514</v>
      </c>
      <c r="AB767" s="335" t="s">
        <v>113</v>
      </c>
      <c r="AC767" s="342">
        <v>80</v>
      </c>
      <c r="AD767" s="275">
        <v>2121942</v>
      </c>
      <c r="AE767" s="2587">
        <v>872790097547500</v>
      </c>
      <c r="AF767" s="275">
        <v>20</v>
      </c>
      <c r="AG767" s="275" t="s">
        <v>113</v>
      </c>
      <c r="AH767" s="2848">
        <v>4</v>
      </c>
    </row>
    <row r="768" spans="3:34">
      <c r="C768" s="2401" t="s">
        <v>2766</v>
      </c>
      <c r="D768" s="557" t="s">
        <v>2193</v>
      </c>
      <c r="E768" s="1463"/>
      <c r="F768" s="2295">
        <v>929002446432</v>
      </c>
      <c r="G768" s="1265">
        <v>8727900975499</v>
      </c>
      <c r="H768" s="1265" t="s">
        <v>2340</v>
      </c>
      <c r="I768" s="1265"/>
      <c r="J768" s="485">
        <v>22.3</v>
      </c>
      <c r="K768" s="490">
        <v>2300</v>
      </c>
      <c r="L768" s="428">
        <v>6500</v>
      </c>
      <c r="M768" s="490">
        <v>20000</v>
      </c>
      <c r="N768" s="456">
        <v>2</v>
      </c>
      <c r="O768" s="428" t="s">
        <v>117</v>
      </c>
      <c r="P768" s="1996">
        <v>110</v>
      </c>
      <c r="Q768" s="508"/>
      <c r="R768" s="1822" t="s">
        <v>48</v>
      </c>
      <c r="S768" s="428"/>
      <c r="T768" s="428" t="s">
        <v>3648</v>
      </c>
      <c r="U768" s="428" t="s">
        <v>139</v>
      </c>
      <c r="V768" s="428" t="s">
        <v>150</v>
      </c>
      <c r="W768" s="456" t="s">
        <v>198</v>
      </c>
      <c r="X768" s="456">
        <v>103</v>
      </c>
      <c r="Y768" s="428">
        <v>28</v>
      </c>
      <c r="Z768" s="428"/>
      <c r="AA768" s="428">
        <v>1514</v>
      </c>
      <c r="AB768" s="428" t="s">
        <v>113</v>
      </c>
      <c r="AC768" s="456">
        <v>80</v>
      </c>
      <c r="AD768" s="428">
        <v>2121941</v>
      </c>
      <c r="AE768" s="2588">
        <v>872790097549900</v>
      </c>
      <c r="AF768" s="428">
        <v>20</v>
      </c>
      <c r="AG768" s="428" t="s">
        <v>113</v>
      </c>
      <c r="AH768" s="2786">
        <v>4</v>
      </c>
    </row>
    <row r="769" spans="3:34">
      <c r="C769" s="2401" t="s">
        <v>2766</v>
      </c>
      <c r="D769" s="557" t="s">
        <v>2193</v>
      </c>
      <c r="E769" s="1463"/>
      <c r="F769" s="2284">
        <v>929002997782</v>
      </c>
      <c r="G769" s="116">
        <v>8727900975338</v>
      </c>
      <c r="H769" s="116" t="s">
        <v>2117</v>
      </c>
      <c r="I769" s="116"/>
      <c r="J769" s="367">
        <v>15.5</v>
      </c>
      <c r="K769" s="1128">
        <v>2500</v>
      </c>
      <c r="L769" s="282">
        <v>4000</v>
      </c>
      <c r="M769" s="354">
        <v>40000</v>
      </c>
      <c r="N769" s="342">
        <v>2</v>
      </c>
      <c r="O769" s="282" t="s">
        <v>1333</v>
      </c>
      <c r="P769" s="2000">
        <v>155</v>
      </c>
      <c r="Q769" s="973"/>
      <c r="R769" s="1772" t="s">
        <v>48</v>
      </c>
      <c r="S769" s="282"/>
      <c r="T769" s="282" t="s">
        <v>3173</v>
      </c>
      <c r="U769" s="282" t="s">
        <v>139</v>
      </c>
      <c r="V769" s="282" t="s">
        <v>121</v>
      </c>
      <c r="W769" s="283" t="s">
        <v>198</v>
      </c>
      <c r="X769" s="283">
        <v>161</v>
      </c>
      <c r="Y769" s="282">
        <v>28</v>
      </c>
      <c r="Z769" s="282"/>
      <c r="AA769" s="282">
        <v>1213</v>
      </c>
      <c r="AB769" s="282" t="s">
        <v>113</v>
      </c>
      <c r="AC769" s="342">
        <v>80</v>
      </c>
      <c r="AD769" s="282">
        <v>2091273</v>
      </c>
      <c r="AE769" s="2576">
        <v>872790097533800</v>
      </c>
      <c r="AF769" s="282">
        <v>20</v>
      </c>
      <c r="AG769" s="282" t="s">
        <v>113</v>
      </c>
      <c r="AH769" s="2781">
        <v>4</v>
      </c>
    </row>
    <row r="770" spans="3:34">
      <c r="C770" s="2395" t="s">
        <v>2766</v>
      </c>
      <c r="D770" s="834" t="s">
        <v>2193</v>
      </c>
      <c r="E770" s="1483"/>
      <c r="F770" s="2295">
        <v>929002998082</v>
      </c>
      <c r="G770" s="851">
        <v>8727900975352</v>
      </c>
      <c r="H770" s="851" t="s">
        <v>2118</v>
      </c>
      <c r="I770" s="851"/>
      <c r="J770" s="485">
        <v>23</v>
      </c>
      <c r="K770" s="1129">
        <v>3700</v>
      </c>
      <c r="L770" s="273">
        <v>4000</v>
      </c>
      <c r="M770" s="490">
        <v>40000</v>
      </c>
      <c r="N770" s="456">
        <v>2</v>
      </c>
      <c r="O770" s="273" t="s">
        <v>1333</v>
      </c>
      <c r="P770" s="1994">
        <v>190</v>
      </c>
      <c r="Q770" s="973"/>
      <c r="R770" s="1769" t="s">
        <v>48</v>
      </c>
      <c r="S770" s="273"/>
      <c r="T770" s="273" t="s">
        <v>3648</v>
      </c>
      <c r="U770" s="273" t="s">
        <v>139</v>
      </c>
      <c r="V770" s="273" t="s">
        <v>121</v>
      </c>
      <c r="W770" s="284" t="s">
        <v>198</v>
      </c>
      <c r="X770" s="284">
        <v>160</v>
      </c>
      <c r="Y770" s="273">
        <v>28</v>
      </c>
      <c r="Z770" s="273"/>
      <c r="AA770" s="273">
        <v>1514</v>
      </c>
      <c r="AB770" s="273" t="s">
        <v>113</v>
      </c>
      <c r="AC770" s="456">
        <v>80</v>
      </c>
      <c r="AD770" s="273">
        <v>2091272</v>
      </c>
      <c r="AE770" s="2589">
        <v>872790097535200</v>
      </c>
      <c r="AF770" s="273">
        <v>20</v>
      </c>
      <c r="AG770" s="273" t="s">
        <v>113</v>
      </c>
      <c r="AH770" s="2780">
        <v>4</v>
      </c>
    </row>
    <row r="771" spans="3:34">
      <c r="C771" s="2394" t="s">
        <v>2766</v>
      </c>
      <c r="D771" s="1461" t="s">
        <v>2193</v>
      </c>
      <c r="E771" s="1462" t="s">
        <v>2769</v>
      </c>
      <c r="F771" s="2296">
        <v>929001393132</v>
      </c>
      <c r="G771" s="1549">
        <v>8719514466401</v>
      </c>
      <c r="H771" s="1551" t="s">
        <v>1529</v>
      </c>
      <c r="I771" s="1551"/>
      <c r="J771" s="1550">
        <v>8</v>
      </c>
      <c r="K771" s="1109">
        <v>1000</v>
      </c>
      <c r="L771" s="269">
        <v>3000</v>
      </c>
      <c r="M771" s="314">
        <v>75000</v>
      </c>
      <c r="N771" s="1548">
        <v>5</v>
      </c>
      <c r="O771" s="1634" t="s">
        <v>119</v>
      </c>
      <c r="P771" s="1995">
        <v>310</v>
      </c>
      <c r="Q771" s="14"/>
      <c r="R771" s="1783" t="s">
        <v>48</v>
      </c>
      <c r="S771" s="1634"/>
      <c r="T771" s="1634" t="s">
        <v>3649</v>
      </c>
      <c r="U771" s="1634" t="s">
        <v>139</v>
      </c>
      <c r="V771" s="1634" t="s">
        <v>147</v>
      </c>
      <c r="W771" s="295" t="s">
        <v>3048</v>
      </c>
      <c r="X771" s="295">
        <v>125</v>
      </c>
      <c r="Y771" s="269">
        <v>28</v>
      </c>
      <c r="Z771" s="269"/>
      <c r="AA771" s="269">
        <v>603</v>
      </c>
      <c r="AB771" s="1634" t="s">
        <v>113</v>
      </c>
      <c r="AC771" s="1548">
        <v>80</v>
      </c>
      <c r="AD771" s="269">
        <v>1251109</v>
      </c>
      <c r="AE771" s="2590">
        <v>871951446640100</v>
      </c>
      <c r="AF771" s="269">
        <v>20</v>
      </c>
      <c r="AG771" s="269" t="s">
        <v>113</v>
      </c>
      <c r="AH771" s="2782">
        <v>4</v>
      </c>
    </row>
    <row r="772" spans="3:34">
      <c r="C772" s="2401" t="s">
        <v>2766</v>
      </c>
      <c r="D772" s="557" t="s">
        <v>2193</v>
      </c>
      <c r="E772" s="1463" t="s">
        <v>2769</v>
      </c>
      <c r="F772" s="2292">
        <v>929001393232</v>
      </c>
      <c r="G772" s="108">
        <v>8719514466425</v>
      </c>
      <c r="H772" s="60" t="s">
        <v>519</v>
      </c>
      <c r="I772" s="60"/>
      <c r="J772" s="527">
        <v>8</v>
      </c>
      <c r="K772" s="1160">
        <v>1050</v>
      </c>
      <c r="L772" s="271">
        <v>4000</v>
      </c>
      <c r="M772" s="306">
        <v>75000</v>
      </c>
      <c r="N772" s="411">
        <v>5</v>
      </c>
      <c r="O772" s="308" t="s">
        <v>119</v>
      </c>
      <c r="P772" s="961">
        <v>310</v>
      </c>
      <c r="Q772" s="14"/>
      <c r="R772" s="1785" t="s">
        <v>48</v>
      </c>
      <c r="S772" s="308"/>
      <c r="T772" s="308" t="s">
        <v>3649</v>
      </c>
      <c r="U772" s="308" t="s">
        <v>139</v>
      </c>
      <c r="V772" s="308" t="s">
        <v>121</v>
      </c>
      <c r="W772" s="291" t="s">
        <v>3048</v>
      </c>
      <c r="X772" s="291">
        <v>131</v>
      </c>
      <c r="Y772" s="271">
        <v>28</v>
      </c>
      <c r="Z772" s="271"/>
      <c r="AA772" s="271">
        <v>603</v>
      </c>
      <c r="AB772" s="308" t="s">
        <v>113</v>
      </c>
      <c r="AC772" s="411">
        <v>80</v>
      </c>
      <c r="AD772" s="271">
        <v>1251110</v>
      </c>
      <c r="AE772" s="2591">
        <v>871951446642500</v>
      </c>
      <c r="AF772" s="271">
        <v>20</v>
      </c>
      <c r="AG772" s="271" t="s">
        <v>113</v>
      </c>
      <c r="AH772" s="2779">
        <v>4</v>
      </c>
    </row>
    <row r="773" spans="3:34">
      <c r="C773" s="2401" t="s">
        <v>2766</v>
      </c>
      <c r="D773" s="557" t="s">
        <v>2193</v>
      </c>
      <c r="E773" s="1463" t="s">
        <v>2769</v>
      </c>
      <c r="F773" s="2292">
        <v>929001393332</v>
      </c>
      <c r="G773" s="108">
        <v>8719514466449</v>
      </c>
      <c r="H773" s="60" t="s">
        <v>521</v>
      </c>
      <c r="I773" s="60"/>
      <c r="J773" s="527">
        <v>8</v>
      </c>
      <c r="K773" s="1160">
        <v>1050</v>
      </c>
      <c r="L773" s="271">
        <v>6500</v>
      </c>
      <c r="M773" s="306">
        <v>75000</v>
      </c>
      <c r="N773" s="411">
        <v>5</v>
      </c>
      <c r="O773" s="308" t="s">
        <v>119</v>
      </c>
      <c r="P773" s="961">
        <v>310</v>
      </c>
      <c r="Q773" s="14"/>
      <c r="R773" s="1785" t="s">
        <v>48</v>
      </c>
      <c r="S773" s="308"/>
      <c r="T773" s="308" t="s">
        <v>3649</v>
      </c>
      <c r="U773" s="308" t="s">
        <v>139</v>
      </c>
      <c r="V773" s="308" t="s">
        <v>150</v>
      </c>
      <c r="W773" s="291" t="s">
        <v>3048</v>
      </c>
      <c r="X773" s="291">
        <v>131</v>
      </c>
      <c r="Y773" s="271">
        <v>28</v>
      </c>
      <c r="Z773" s="271"/>
      <c r="AA773" s="271">
        <v>603</v>
      </c>
      <c r="AB773" s="308" t="s">
        <v>113</v>
      </c>
      <c r="AC773" s="411">
        <v>80</v>
      </c>
      <c r="AD773" s="271">
        <v>1251111</v>
      </c>
      <c r="AE773" s="2591">
        <v>871951446644900</v>
      </c>
      <c r="AF773" s="271">
        <v>20</v>
      </c>
      <c r="AG773" s="271" t="s">
        <v>113</v>
      </c>
      <c r="AH773" s="2779">
        <v>4</v>
      </c>
    </row>
    <row r="774" spans="3:34">
      <c r="C774" s="2401" t="s">
        <v>2766</v>
      </c>
      <c r="D774" s="557" t="s">
        <v>2193</v>
      </c>
      <c r="E774" s="1463" t="s">
        <v>2769</v>
      </c>
      <c r="F774" s="2292">
        <v>929003553402</v>
      </c>
      <c r="G774" s="108">
        <v>8719514466883</v>
      </c>
      <c r="H774" s="60" t="s">
        <v>525</v>
      </c>
      <c r="I774" s="60"/>
      <c r="J774" s="527">
        <v>14</v>
      </c>
      <c r="K774" s="1160">
        <v>2000</v>
      </c>
      <c r="L774" s="271">
        <v>3000</v>
      </c>
      <c r="M774" s="306">
        <v>75000</v>
      </c>
      <c r="N774" s="411">
        <v>5</v>
      </c>
      <c r="O774" s="308" t="s">
        <v>119</v>
      </c>
      <c r="P774" s="961">
        <v>380</v>
      </c>
      <c r="Q774" s="14"/>
      <c r="R774" s="1785" t="s">
        <v>48</v>
      </c>
      <c r="S774" s="308"/>
      <c r="T774" s="308" t="s">
        <v>3173</v>
      </c>
      <c r="U774" s="308" t="s">
        <v>139</v>
      </c>
      <c r="V774" s="308" t="s">
        <v>147</v>
      </c>
      <c r="W774" s="291" t="s">
        <v>3049</v>
      </c>
      <c r="X774" s="291">
        <v>142</v>
      </c>
      <c r="Y774" s="271">
        <v>28</v>
      </c>
      <c r="Z774" s="271"/>
      <c r="AA774" s="271">
        <v>1212</v>
      </c>
      <c r="AB774" s="308" t="s">
        <v>133</v>
      </c>
      <c r="AC774" s="411">
        <v>80</v>
      </c>
      <c r="AD774" s="271">
        <v>1165513</v>
      </c>
      <c r="AE774" s="2591">
        <v>871951446688300</v>
      </c>
      <c r="AF774" s="271">
        <v>20</v>
      </c>
      <c r="AG774" s="271" t="s">
        <v>113</v>
      </c>
      <c r="AH774" s="2779">
        <v>4</v>
      </c>
    </row>
    <row r="775" spans="3:34">
      <c r="C775" s="2401" t="s">
        <v>2766</v>
      </c>
      <c r="D775" s="557" t="s">
        <v>2193</v>
      </c>
      <c r="E775" s="1463" t="s">
        <v>2769</v>
      </c>
      <c r="F775" s="2292">
        <v>929003553502</v>
      </c>
      <c r="G775" s="108">
        <v>8719514466845</v>
      </c>
      <c r="H775" s="60" t="s">
        <v>523</v>
      </c>
      <c r="I775" s="60"/>
      <c r="J775" s="376">
        <v>14</v>
      </c>
      <c r="K775" s="1160">
        <v>2100</v>
      </c>
      <c r="L775" s="271">
        <v>4000</v>
      </c>
      <c r="M775" s="306">
        <v>75000</v>
      </c>
      <c r="N775" s="411">
        <v>5</v>
      </c>
      <c r="O775" s="308" t="s">
        <v>125</v>
      </c>
      <c r="P775" s="961">
        <v>380</v>
      </c>
      <c r="Q775" s="14"/>
      <c r="R775" s="1785" t="s">
        <v>48</v>
      </c>
      <c r="S775" s="308"/>
      <c r="T775" s="308" t="s">
        <v>3173</v>
      </c>
      <c r="U775" s="308" t="s">
        <v>139</v>
      </c>
      <c r="V775" s="308" t="s">
        <v>121</v>
      </c>
      <c r="W775" s="291" t="s">
        <v>3049</v>
      </c>
      <c r="X775" s="291">
        <v>150</v>
      </c>
      <c r="Y775" s="271">
        <v>28</v>
      </c>
      <c r="Z775" s="271"/>
      <c r="AA775" s="271">
        <v>1212</v>
      </c>
      <c r="AB775" s="308" t="s">
        <v>133</v>
      </c>
      <c r="AC775" s="411">
        <v>80</v>
      </c>
      <c r="AD775" s="271">
        <v>1165509</v>
      </c>
      <c r="AE775" s="2591">
        <v>871951446684500</v>
      </c>
      <c r="AF775" s="271">
        <v>20</v>
      </c>
      <c r="AG775" s="271" t="s">
        <v>113</v>
      </c>
      <c r="AH775" s="2779">
        <v>4</v>
      </c>
    </row>
    <row r="776" spans="3:34">
      <c r="C776" s="2401" t="s">
        <v>2766</v>
      </c>
      <c r="D776" s="557" t="s">
        <v>2193</v>
      </c>
      <c r="E776" s="1463" t="s">
        <v>2769</v>
      </c>
      <c r="F776" s="2292">
        <v>929003553602</v>
      </c>
      <c r="G776" s="108">
        <v>8719514466869</v>
      </c>
      <c r="H776" s="60" t="s">
        <v>524</v>
      </c>
      <c r="I776" s="60"/>
      <c r="J776" s="527">
        <v>14</v>
      </c>
      <c r="K776" s="1160">
        <v>2100</v>
      </c>
      <c r="L776" s="271">
        <v>6500</v>
      </c>
      <c r="M776" s="306">
        <v>75000</v>
      </c>
      <c r="N776" s="411">
        <v>5</v>
      </c>
      <c r="O776" s="308" t="s">
        <v>125</v>
      </c>
      <c r="P776" s="961">
        <v>380</v>
      </c>
      <c r="Q776" s="14"/>
      <c r="R776" s="1785" t="s">
        <v>48</v>
      </c>
      <c r="S776" s="308"/>
      <c r="T776" s="308" t="s">
        <v>3173</v>
      </c>
      <c r="U776" s="308" t="s">
        <v>139</v>
      </c>
      <c r="V776" s="308" t="s">
        <v>150</v>
      </c>
      <c r="W776" s="291" t="s">
        <v>3049</v>
      </c>
      <c r="X776" s="291">
        <v>150</v>
      </c>
      <c r="Y776" s="271">
        <v>28</v>
      </c>
      <c r="Z776" s="271"/>
      <c r="AA776" s="271">
        <v>1212</v>
      </c>
      <c r="AB776" s="308" t="s">
        <v>133</v>
      </c>
      <c r="AC776" s="411">
        <v>80</v>
      </c>
      <c r="AD776" s="271">
        <v>1165510</v>
      </c>
      <c r="AE776" s="2591">
        <v>871951446686900</v>
      </c>
      <c r="AF776" s="271">
        <v>20</v>
      </c>
      <c r="AG776" s="271" t="s">
        <v>113</v>
      </c>
      <c r="AH776" s="2779">
        <v>4</v>
      </c>
    </row>
    <row r="777" spans="3:34">
      <c r="C777" s="2401" t="s">
        <v>2766</v>
      </c>
      <c r="D777" s="557" t="s">
        <v>2193</v>
      </c>
      <c r="E777" s="1463" t="s">
        <v>2769</v>
      </c>
      <c r="F777" s="2292">
        <v>929003554002</v>
      </c>
      <c r="G777" s="108">
        <v>8719514467002</v>
      </c>
      <c r="H777" s="60" t="s">
        <v>533</v>
      </c>
      <c r="I777" s="60"/>
      <c r="J777" s="527">
        <v>16</v>
      </c>
      <c r="K777" s="1160">
        <v>2350</v>
      </c>
      <c r="L777" s="271">
        <v>3000</v>
      </c>
      <c r="M777" s="306">
        <v>75000</v>
      </c>
      <c r="N777" s="411">
        <v>5</v>
      </c>
      <c r="O777" s="308" t="s">
        <v>125</v>
      </c>
      <c r="P777" s="961">
        <v>415</v>
      </c>
      <c r="Q777" s="14"/>
      <c r="R777" s="1785" t="s">
        <v>48</v>
      </c>
      <c r="S777" s="308"/>
      <c r="T777" s="308" t="s">
        <v>3173</v>
      </c>
      <c r="U777" s="308" t="s">
        <v>139</v>
      </c>
      <c r="V777" s="308" t="s">
        <v>147</v>
      </c>
      <c r="W777" s="291" t="s">
        <v>3049</v>
      </c>
      <c r="X777" s="291">
        <v>146</v>
      </c>
      <c r="Y777" s="271">
        <v>28</v>
      </c>
      <c r="Z777" s="271"/>
      <c r="AA777" s="271">
        <v>1212</v>
      </c>
      <c r="AB777" s="308" t="s">
        <v>133</v>
      </c>
      <c r="AC777" s="411">
        <v>80</v>
      </c>
      <c r="AD777" s="271">
        <v>1165504</v>
      </c>
      <c r="AE777" s="2591">
        <v>871951446700200</v>
      </c>
      <c r="AF777" s="271">
        <v>20</v>
      </c>
      <c r="AG777" s="271" t="s">
        <v>113</v>
      </c>
      <c r="AH777" s="2779">
        <v>4</v>
      </c>
    </row>
    <row r="778" spans="3:34">
      <c r="C778" s="2401" t="s">
        <v>2766</v>
      </c>
      <c r="D778" s="557" t="s">
        <v>2193</v>
      </c>
      <c r="E778" s="1463" t="s">
        <v>2769</v>
      </c>
      <c r="F778" s="2292">
        <v>929003554102</v>
      </c>
      <c r="G778" s="108">
        <v>8719514466968</v>
      </c>
      <c r="H778" s="60" t="s">
        <v>531</v>
      </c>
      <c r="I778" s="60"/>
      <c r="J778" s="527">
        <v>16</v>
      </c>
      <c r="K778" s="1160">
        <v>2500</v>
      </c>
      <c r="L778" s="271">
        <v>4000</v>
      </c>
      <c r="M778" s="306">
        <v>75000</v>
      </c>
      <c r="N778" s="411">
        <v>5</v>
      </c>
      <c r="O778" s="308" t="s">
        <v>125</v>
      </c>
      <c r="P778" s="961">
        <v>415</v>
      </c>
      <c r="Q778" s="14"/>
      <c r="R778" s="1785" t="s">
        <v>48</v>
      </c>
      <c r="S778" s="308"/>
      <c r="T778" s="308" t="s">
        <v>3173</v>
      </c>
      <c r="U778" s="308" t="s">
        <v>139</v>
      </c>
      <c r="V778" s="308" t="s">
        <v>121</v>
      </c>
      <c r="W778" s="291" t="s">
        <v>3049</v>
      </c>
      <c r="X778" s="291">
        <v>156</v>
      </c>
      <c r="Y778" s="271">
        <v>28</v>
      </c>
      <c r="Z778" s="271"/>
      <c r="AA778" s="271">
        <v>1212</v>
      </c>
      <c r="AB778" s="308" t="s">
        <v>133</v>
      </c>
      <c r="AC778" s="411">
        <v>80</v>
      </c>
      <c r="AD778" s="271">
        <v>1165514</v>
      </c>
      <c r="AE778" s="2591">
        <v>871951446696800</v>
      </c>
      <c r="AF778" s="271">
        <v>20</v>
      </c>
      <c r="AG778" s="271" t="s">
        <v>113</v>
      </c>
      <c r="AH778" s="2779">
        <v>4</v>
      </c>
    </row>
    <row r="779" spans="3:34">
      <c r="C779" s="2401" t="s">
        <v>2766</v>
      </c>
      <c r="D779" s="557" t="s">
        <v>2193</v>
      </c>
      <c r="E779" s="1463" t="s">
        <v>2769</v>
      </c>
      <c r="F779" s="2292">
        <v>929003554202</v>
      </c>
      <c r="G779" s="108">
        <v>8719514466982</v>
      </c>
      <c r="H779" s="60" t="s">
        <v>532</v>
      </c>
      <c r="I779" s="60"/>
      <c r="J779" s="376">
        <v>16</v>
      </c>
      <c r="K779" s="1160">
        <v>2500</v>
      </c>
      <c r="L779" s="271">
        <v>6500</v>
      </c>
      <c r="M779" s="306">
        <v>75000</v>
      </c>
      <c r="N779" s="411">
        <v>5</v>
      </c>
      <c r="O779" s="308" t="s">
        <v>125</v>
      </c>
      <c r="P779" s="961">
        <v>415</v>
      </c>
      <c r="Q779" s="14"/>
      <c r="R779" s="1785" t="s">
        <v>48</v>
      </c>
      <c r="S779" s="308"/>
      <c r="T779" s="308" t="s">
        <v>3173</v>
      </c>
      <c r="U779" s="308" t="s">
        <v>139</v>
      </c>
      <c r="V779" s="308" t="s">
        <v>150</v>
      </c>
      <c r="W779" s="291" t="s">
        <v>3049</v>
      </c>
      <c r="X779" s="291">
        <v>156</v>
      </c>
      <c r="Y779" s="271">
        <v>28</v>
      </c>
      <c r="Z779" s="271"/>
      <c r="AA779" s="271">
        <v>1212</v>
      </c>
      <c r="AB779" s="308" t="s">
        <v>133</v>
      </c>
      <c r="AC779" s="411">
        <v>80</v>
      </c>
      <c r="AD779" s="271">
        <v>1165507</v>
      </c>
      <c r="AE779" s="2591">
        <v>871951446698200</v>
      </c>
      <c r="AF779" s="271">
        <v>20</v>
      </c>
      <c r="AG779" s="271" t="s">
        <v>113</v>
      </c>
      <c r="AH779" s="2779">
        <v>4</v>
      </c>
    </row>
    <row r="780" spans="3:34">
      <c r="C780" s="2401" t="s">
        <v>2766</v>
      </c>
      <c r="D780" s="557" t="s">
        <v>2193</v>
      </c>
      <c r="E780" s="1463" t="s">
        <v>2769</v>
      </c>
      <c r="F780" s="2292">
        <v>929003553702</v>
      </c>
      <c r="G780" s="108">
        <v>8719514466944</v>
      </c>
      <c r="H780" s="60" t="s">
        <v>529</v>
      </c>
      <c r="I780" s="60"/>
      <c r="J780" s="376">
        <v>20</v>
      </c>
      <c r="K780" s="1160">
        <v>2900</v>
      </c>
      <c r="L780" s="271">
        <v>3000</v>
      </c>
      <c r="M780" s="306">
        <v>75000</v>
      </c>
      <c r="N780" s="411">
        <v>5</v>
      </c>
      <c r="O780" s="308" t="s">
        <v>119</v>
      </c>
      <c r="P780" s="961">
        <v>465</v>
      </c>
      <c r="Q780" s="14"/>
      <c r="R780" s="1785" t="s">
        <v>48</v>
      </c>
      <c r="S780" s="308"/>
      <c r="T780" s="308" t="s">
        <v>3648</v>
      </c>
      <c r="U780" s="308" t="s">
        <v>139</v>
      </c>
      <c r="V780" s="308" t="s">
        <v>147</v>
      </c>
      <c r="W780" s="291" t="s">
        <v>3049</v>
      </c>
      <c r="X780" s="291">
        <v>145</v>
      </c>
      <c r="Y780" s="271">
        <v>28</v>
      </c>
      <c r="Z780" s="271"/>
      <c r="AA780" s="271">
        <v>1513</v>
      </c>
      <c r="AB780" s="308" t="s">
        <v>133</v>
      </c>
      <c r="AC780" s="411">
        <v>80</v>
      </c>
      <c r="AD780" s="271">
        <v>1165503</v>
      </c>
      <c r="AE780" s="2591">
        <v>871951446694400</v>
      </c>
      <c r="AF780" s="271">
        <v>20</v>
      </c>
      <c r="AG780" s="271" t="s">
        <v>113</v>
      </c>
      <c r="AH780" s="2779">
        <v>4</v>
      </c>
    </row>
    <row r="781" spans="3:34">
      <c r="C781" s="2401" t="s">
        <v>2766</v>
      </c>
      <c r="D781" s="557" t="s">
        <v>2193</v>
      </c>
      <c r="E781" s="1463" t="s">
        <v>2769</v>
      </c>
      <c r="F781" s="2292">
        <v>929003553802</v>
      </c>
      <c r="G781" s="108">
        <v>8719514466906</v>
      </c>
      <c r="H781" s="60" t="s">
        <v>527</v>
      </c>
      <c r="I781" s="60"/>
      <c r="J781" s="527">
        <v>20</v>
      </c>
      <c r="K781" s="1160">
        <v>3100</v>
      </c>
      <c r="L781" s="271">
        <v>4000</v>
      </c>
      <c r="M781" s="306">
        <v>75000</v>
      </c>
      <c r="N781" s="411">
        <v>5</v>
      </c>
      <c r="O781" s="308" t="s">
        <v>125</v>
      </c>
      <c r="P781" s="961">
        <v>465</v>
      </c>
      <c r="Q781" s="14"/>
      <c r="R781" s="1785" t="s">
        <v>48</v>
      </c>
      <c r="S781" s="308"/>
      <c r="T781" s="308" t="s">
        <v>3648</v>
      </c>
      <c r="U781" s="308" t="s">
        <v>139</v>
      </c>
      <c r="V781" s="308" t="s">
        <v>121</v>
      </c>
      <c r="W781" s="291" t="s">
        <v>3049</v>
      </c>
      <c r="X781" s="291">
        <v>155</v>
      </c>
      <c r="Y781" s="271">
        <v>28</v>
      </c>
      <c r="Z781" s="271"/>
      <c r="AA781" s="271">
        <v>1513</v>
      </c>
      <c r="AB781" s="308" t="s">
        <v>133</v>
      </c>
      <c r="AC781" s="411">
        <v>80</v>
      </c>
      <c r="AD781" s="271">
        <v>1165505</v>
      </c>
      <c r="AE781" s="2591">
        <v>871951446690600</v>
      </c>
      <c r="AF781" s="271">
        <v>20</v>
      </c>
      <c r="AG781" s="271" t="s">
        <v>113</v>
      </c>
      <c r="AH781" s="2779">
        <v>4</v>
      </c>
    </row>
    <row r="782" spans="3:34">
      <c r="C782" s="2401" t="s">
        <v>2766</v>
      </c>
      <c r="D782" s="557" t="s">
        <v>2193</v>
      </c>
      <c r="E782" s="1463" t="s">
        <v>2769</v>
      </c>
      <c r="F782" s="2292">
        <v>929003553902</v>
      </c>
      <c r="G782" s="108">
        <v>8719514466920</v>
      </c>
      <c r="H782" s="60" t="s">
        <v>528</v>
      </c>
      <c r="I782" s="60"/>
      <c r="J782" s="527">
        <v>20</v>
      </c>
      <c r="K782" s="1160">
        <v>3100</v>
      </c>
      <c r="L782" s="271">
        <v>6500</v>
      </c>
      <c r="M782" s="306">
        <v>75000</v>
      </c>
      <c r="N782" s="411">
        <v>5</v>
      </c>
      <c r="O782" s="308" t="s">
        <v>125</v>
      </c>
      <c r="P782" s="961">
        <v>465</v>
      </c>
      <c r="Q782" s="14"/>
      <c r="R782" s="1785" t="s">
        <v>48</v>
      </c>
      <c r="S782" s="308"/>
      <c r="T782" s="308" t="s">
        <v>3648</v>
      </c>
      <c r="U782" s="308" t="s">
        <v>139</v>
      </c>
      <c r="V782" s="308" t="s">
        <v>150</v>
      </c>
      <c r="W782" s="291" t="s">
        <v>3049</v>
      </c>
      <c r="X782" s="291">
        <v>155</v>
      </c>
      <c r="Y782" s="271">
        <v>28</v>
      </c>
      <c r="Z782" s="271"/>
      <c r="AA782" s="271">
        <v>1513</v>
      </c>
      <c r="AB782" s="308" t="s">
        <v>133</v>
      </c>
      <c r="AC782" s="411">
        <v>80</v>
      </c>
      <c r="AD782" s="271">
        <v>1165515</v>
      </c>
      <c r="AE782" s="2591">
        <v>871951446692000</v>
      </c>
      <c r="AF782" s="271">
        <v>20</v>
      </c>
      <c r="AG782" s="271" t="s">
        <v>113</v>
      </c>
      <c r="AH782" s="2779">
        <v>4</v>
      </c>
    </row>
    <row r="783" spans="3:34">
      <c r="C783" s="2401" t="s">
        <v>2766</v>
      </c>
      <c r="D783" s="557" t="s">
        <v>2193</v>
      </c>
      <c r="E783" s="1463" t="s">
        <v>2769</v>
      </c>
      <c r="F783" s="2292">
        <v>929003554302</v>
      </c>
      <c r="G783" s="108">
        <v>8719514467064</v>
      </c>
      <c r="H783" s="60" t="s">
        <v>536</v>
      </c>
      <c r="I783" s="60"/>
      <c r="J783" s="527">
        <v>24</v>
      </c>
      <c r="K783" s="1160">
        <v>3500</v>
      </c>
      <c r="L783" s="271">
        <v>3000</v>
      </c>
      <c r="M783" s="306">
        <v>75000</v>
      </c>
      <c r="N783" s="411">
        <v>5</v>
      </c>
      <c r="O783" s="308" t="s">
        <v>125</v>
      </c>
      <c r="P783" s="961">
        <v>500</v>
      </c>
      <c r="Q783" s="14"/>
      <c r="R783" s="1785" t="s">
        <v>48</v>
      </c>
      <c r="S783" s="308"/>
      <c r="T783" s="308" t="s">
        <v>3648</v>
      </c>
      <c r="U783" s="308" t="s">
        <v>139</v>
      </c>
      <c r="V783" s="308" t="s">
        <v>147</v>
      </c>
      <c r="W783" s="291" t="s">
        <v>3049</v>
      </c>
      <c r="X783" s="291">
        <v>145</v>
      </c>
      <c r="Y783" s="271">
        <v>28</v>
      </c>
      <c r="Z783" s="271"/>
      <c r="AA783" s="271">
        <v>1513</v>
      </c>
      <c r="AB783" s="308" t="s">
        <v>133</v>
      </c>
      <c r="AC783" s="411">
        <v>80</v>
      </c>
      <c r="AD783" s="271">
        <v>1165506</v>
      </c>
      <c r="AE783" s="2591">
        <v>871951446706400</v>
      </c>
      <c r="AF783" s="271">
        <v>20</v>
      </c>
      <c r="AG783" s="271" t="s">
        <v>113</v>
      </c>
      <c r="AH783" s="2779">
        <v>4</v>
      </c>
    </row>
    <row r="784" spans="3:34">
      <c r="C784" s="2401" t="s">
        <v>2766</v>
      </c>
      <c r="D784" s="557" t="s">
        <v>2193</v>
      </c>
      <c r="E784" s="1463" t="s">
        <v>2769</v>
      </c>
      <c r="F784" s="2292">
        <v>929003554402</v>
      </c>
      <c r="G784" s="108">
        <v>8719514467026</v>
      </c>
      <c r="H784" s="60" t="s">
        <v>534</v>
      </c>
      <c r="I784" s="60"/>
      <c r="J784" s="527">
        <v>24</v>
      </c>
      <c r="K784" s="1160">
        <v>3700</v>
      </c>
      <c r="L784" s="271">
        <v>4000</v>
      </c>
      <c r="M784" s="306">
        <v>75000</v>
      </c>
      <c r="N784" s="411">
        <v>5</v>
      </c>
      <c r="O784" s="308" t="s">
        <v>125</v>
      </c>
      <c r="P784" s="961">
        <v>500</v>
      </c>
      <c r="Q784" s="14"/>
      <c r="R784" s="1785" t="s">
        <v>48</v>
      </c>
      <c r="S784" s="308"/>
      <c r="T784" s="308" t="s">
        <v>3648</v>
      </c>
      <c r="U784" s="308" t="s">
        <v>139</v>
      </c>
      <c r="V784" s="308" t="s">
        <v>121</v>
      </c>
      <c r="W784" s="291" t="s">
        <v>3049</v>
      </c>
      <c r="X784" s="291">
        <v>154</v>
      </c>
      <c r="Y784" s="271">
        <v>28</v>
      </c>
      <c r="Z784" s="271"/>
      <c r="AA784" s="271">
        <v>1513</v>
      </c>
      <c r="AB784" s="308" t="s">
        <v>133</v>
      </c>
      <c r="AC784" s="411">
        <v>80</v>
      </c>
      <c r="AD784" s="271">
        <v>1165512</v>
      </c>
      <c r="AE784" s="2591">
        <v>871951446702600</v>
      </c>
      <c r="AF784" s="271">
        <v>20</v>
      </c>
      <c r="AG784" s="271" t="s">
        <v>113</v>
      </c>
      <c r="AH784" s="2779">
        <v>4</v>
      </c>
    </row>
    <row r="785" spans="3:34">
      <c r="C785" s="2395" t="s">
        <v>2766</v>
      </c>
      <c r="D785" s="834" t="s">
        <v>2193</v>
      </c>
      <c r="E785" s="1483" t="s">
        <v>2769</v>
      </c>
      <c r="F785" s="2293">
        <v>929003554502</v>
      </c>
      <c r="G785" s="484">
        <v>8719514467040</v>
      </c>
      <c r="H785" s="822" t="s">
        <v>535</v>
      </c>
      <c r="I785" s="822"/>
      <c r="J785" s="1346">
        <v>24</v>
      </c>
      <c r="K785" s="1163">
        <v>3700</v>
      </c>
      <c r="L785" s="273">
        <v>6500</v>
      </c>
      <c r="M785" s="479">
        <v>75000</v>
      </c>
      <c r="N785" s="657">
        <v>5</v>
      </c>
      <c r="O785" s="1670" t="s">
        <v>125</v>
      </c>
      <c r="P785" s="1996">
        <v>500</v>
      </c>
      <c r="Q785" s="14"/>
      <c r="R785" s="1791" t="s">
        <v>48</v>
      </c>
      <c r="S785" s="1670"/>
      <c r="T785" s="1670" t="s">
        <v>3648</v>
      </c>
      <c r="U785" s="1670" t="s">
        <v>139</v>
      </c>
      <c r="V785" s="1670" t="s">
        <v>150</v>
      </c>
      <c r="W785" s="284" t="s">
        <v>3049</v>
      </c>
      <c r="X785" s="284">
        <v>154</v>
      </c>
      <c r="Y785" s="273">
        <v>28</v>
      </c>
      <c r="Z785" s="273"/>
      <c r="AA785" s="273">
        <v>1513</v>
      </c>
      <c r="AB785" s="1670" t="s">
        <v>133</v>
      </c>
      <c r="AC785" s="657">
        <v>80</v>
      </c>
      <c r="AD785" s="273">
        <v>1165516</v>
      </c>
      <c r="AE785" s="2592">
        <v>871951446704000</v>
      </c>
      <c r="AF785" s="273">
        <v>20</v>
      </c>
      <c r="AG785" s="273" t="s">
        <v>113</v>
      </c>
      <c r="AH785" s="2780">
        <v>4</v>
      </c>
    </row>
    <row r="786" spans="3:34">
      <c r="C786" s="2394" t="s">
        <v>2766</v>
      </c>
      <c r="D786" s="1461" t="s">
        <v>2193</v>
      </c>
      <c r="E786" s="1462" t="s">
        <v>2769</v>
      </c>
      <c r="F786" s="1198">
        <v>929002997002</v>
      </c>
      <c r="G786" s="158">
        <v>8719514316683</v>
      </c>
      <c r="H786" s="1551" t="s">
        <v>1545</v>
      </c>
      <c r="I786" s="1551"/>
      <c r="J786" s="326">
        <v>15.5</v>
      </c>
      <c r="K786" s="1079">
        <v>2300</v>
      </c>
      <c r="L786" s="788">
        <v>3000</v>
      </c>
      <c r="M786" s="270">
        <v>60000</v>
      </c>
      <c r="N786" s="295">
        <v>5</v>
      </c>
      <c r="O786" s="788" t="s">
        <v>125</v>
      </c>
      <c r="P786" s="1993">
        <v>510</v>
      </c>
      <c r="Q786" s="14"/>
      <c r="R786" s="1823" t="s">
        <v>48</v>
      </c>
      <c r="S786" s="788"/>
      <c r="T786" s="788" t="s">
        <v>3173</v>
      </c>
      <c r="U786" s="788" t="s">
        <v>139</v>
      </c>
      <c r="V786" s="788" t="s">
        <v>147</v>
      </c>
      <c r="W786" s="773" t="s">
        <v>198</v>
      </c>
      <c r="X786" s="773">
        <v>148</v>
      </c>
      <c r="Y786" s="788">
        <v>28</v>
      </c>
      <c r="Z786" s="788"/>
      <c r="AA786" s="788">
        <v>1213</v>
      </c>
      <c r="AB786" s="788" t="s">
        <v>113</v>
      </c>
      <c r="AC786" s="295">
        <v>80</v>
      </c>
      <c r="AD786" s="788">
        <v>403658</v>
      </c>
      <c r="AE786" s="799">
        <v>871951431668300</v>
      </c>
      <c r="AF786" s="788">
        <v>10</v>
      </c>
      <c r="AG786" s="788" t="s">
        <v>113</v>
      </c>
      <c r="AH786" s="2862">
        <v>4</v>
      </c>
    </row>
    <row r="787" spans="3:34">
      <c r="C787" s="2401" t="s">
        <v>2766</v>
      </c>
      <c r="D787" s="557" t="s">
        <v>2193</v>
      </c>
      <c r="E787" s="1463" t="s">
        <v>2769</v>
      </c>
      <c r="F787" s="1084">
        <v>929002997102</v>
      </c>
      <c r="G787" s="62">
        <v>8719514316706</v>
      </c>
      <c r="H787" s="60" t="s">
        <v>1546</v>
      </c>
      <c r="I787" s="60"/>
      <c r="J787" s="324">
        <v>15.5</v>
      </c>
      <c r="K787" s="1075">
        <v>2500</v>
      </c>
      <c r="L787" s="784">
        <v>4000</v>
      </c>
      <c r="M787" s="272">
        <v>60000</v>
      </c>
      <c r="N787" s="291">
        <v>5</v>
      </c>
      <c r="O787" s="784" t="s">
        <v>1333</v>
      </c>
      <c r="P787" s="958">
        <v>510</v>
      </c>
      <c r="Q787" s="14"/>
      <c r="R787" s="1818" t="s">
        <v>48</v>
      </c>
      <c r="S787" s="784"/>
      <c r="T787" s="784" t="s">
        <v>3173</v>
      </c>
      <c r="U787" s="784" t="s">
        <v>139</v>
      </c>
      <c r="V787" s="784" t="s">
        <v>121</v>
      </c>
      <c r="W787" s="426" t="s">
        <v>198</v>
      </c>
      <c r="X787" s="426">
        <v>161</v>
      </c>
      <c r="Y787" s="784">
        <v>28</v>
      </c>
      <c r="Z787" s="784"/>
      <c r="AA787" s="784">
        <v>1213</v>
      </c>
      <c r="AB787" s="784" t="s">
        <v>113</v>
      </c>
      <c r="AC787" s="291">
        <v>80</v>
      </c>
      <c r="AD787" s="784">
        <v>403659</v>
      </c>
      <c r="AE787" s="319">
        <v>871951431670600</v>
      </c>
      <c r="AF787" s="784">
        <v>10</v>
      </c>
      <c r="AG787" s="784" t="s">
        <v>113</v>
      </c>
      <c r="AH787" s="2859">
        <v>4</v>
      </c>
    </row>
    <row r="788" spans="3:34">
      <c r="C788" s="2395" t="s">
        <v>2766</v>
      </c>
      <c r="D788" s="834" t="s">
        <v>2193</v>
      </c>
      <c r="E788" s="1483" t="s">
        <v>2769</v>
      </c>
      <c r="F788" s="1199">
        <v>929002997202</v>
      </c>
      <c r="G788" s="264">
        <v>8719514316720</v>
      </c>
      <c r="H788" s="822" t="s">
        <v>1547</v>
      </c>
      <c r="I788" s="822"/>
      <c r="J788" s="431">
        <v>15.5</v>
      </c>
      <c r="K788" s="1077">
        <v>2500</v>
      </c>
      <c r="L788" s="790">
        <v>6500</v>
      </c>
      <c r="M788" s="274">
        <v>60000</v>
      </c>
      <c r="N788" s="284">
        <v>5</v>
      </c>
      <c r="O788" s="790" t="s">
        <v>1333</v>
      </c>
      <c r="P788" s="1994">
        <v>510</v>
      </c>
      <c r="Q788" s="14"/>
      <c r="R788" s="1819" t="s">
        <v>48</v>
      </c>
      <c r="S788" s="790"/>
      <c r="T788" s="790" t="s">
        <v>3173</v>
      </c>
      <c r="U788" s="790" t="s">
        <v>139</v>
      </c>
      <c r="V788" s="790" t="s">
        <v>150</v>
      </c>
      <c r="W788" s="476" t="s">
        <v>198</v>
      </c>
      <c r="X788" s="476">
        <v>161</v>
      </c>
      <c r="Y788" s="790">
        <v>28</v>
      </c>
      <c r="Z788" s="790"/>
      <c r="AA788" s="790">
        <v>1213</v>
      </c>
      <c r="AB788" s="790" t="s">
        <v>113</v>
      </c>
      <c r="AC788" s="284">
        <v>80</v>
      </c>
      <c r="AD788" s="790">
        <v>403660</v>
      </c>
      <c r="AE788" s="2468">
        <v>871951431672000</v>
      </c>
      <c r="AF788" s="790">
        <v>10</v>
      </c>
      <c r="AG788" s="790" t="s">
        <v>113</v>
      </c>
      <c r="AH788" s="2860">
        <v>4</v>
      </c>
    </row>
    <row r="789" spans="3:34">
      <c r="C789" s="2471" t="s">
        <v>2766</v>
      </c>
      <c r="D789" s="832" t="s">
        <v>2193</v>
      </c>
      <c r="E789" s="1490" t="s">
        <v>2769</v>
      </c>
      <c r="F789" s="150">
        <v>929002997302</v>
      </c>
      <c r="G789" s="68">
        <v>8719514316744</v>
      </c>
      <c r="H789" s="547" t="s">
        <v>1548</v>
      </c>
      <c r="I789" s="547"/>
      <c r="J789" s="323">
        <v>23</v>
      </c>
      <c r="K789" s="1090">
        <v>3400</v>
      </c>
      <c r="L789" s="794">
        <v>3000</v>
      </c>
      <c r="M789" s="286">
        <v>60000</v>
      </c>
      <c r="N789" s="283">
        <v>5</v>
      </c>
      <c r="O789" s="794" t="s">
        <v>125</v>
      </c>
      <c r="P789" s="2000">
        <v>610</v>
      </c>
      <c r="Q789" s="14"/>
      <c r="R789" s="1824" t="s">
        <v>48</v>
      </c>
      <c r="S789" s="794"/>
      <c r="T789" s="794" t="s">
        <v>3648</v>
      </c>
      <c r="U789" s="794" t="s">
        <v>139</v>
      </c>
      <c r="V789" s="794" t="s">
        <v>147</v>
      </c>
      <c r="W789" s="389" t="s">
        <v>198</v>
      </c>
      <c r="X789" s="389">
        <v>147</v>
      </c>
      <c r="Y789" s="794">
        <v>28</v>
      </c>
      <c r="Z789" s="794"/>
      <c r="AA789" s="794">
        <v>1514</v>
      </c>
      <c r="AB789" s="794" t="s">
        <v>113</v>
      </c>
      <c r="AC789" s="283">
        <v>80</v>
      </c>
      <c r="AD789" s="794">
        <v>403661</v>
      </c>
      <c r="AE789" s="282">
        <v>871951431674400</v>
      </c>
      <c r="AF789" s="794">
        <v>10</v>
      </c>
      <c r="AG789" s="794" t="s">
        <v>113</v>
      </c>
      <c r="AH789" s="2863">
        <v>4</v>
      </c>
    </row>
    <row r="790" spans="3:34">
      <c r="C790" s="2401" t="s">
        <v>2766</v>
      </c>
      <c r="D790" s="557" t="s">
        <v>2193</v>
      </c>
      <c r="E790" s="1463" t="s">
        <v>2769</v>
      </c>
      <c r="F790" s="151">
        <v>929002997402</v>
      </c>
      <c r="G790" s="61">
        <v>8719514316768</v>
      </c>
      <c r="H790" s="155" t="s">
        <v>1549</v>
      </c>
      <c r="I790" s="155"/>
      <c r="J790" s="324">
        <v>23</v>
      </c>
      <c r="K790" s="1075">
        <v>3700</v>
      </c>
      <c r="L790" s="784">
        <v>4000</v>
      </c>
      <c r="M790" s="272">
        <v>60000</v>
      </c>
      <c r="N790" s="291">
        <v>5</v>
      </c>
      <c r="O790" s="784" t="s">
        <v>1333</v>
      </c>
      <c r="P790" s="958">
        <v>610</v>
      </c>
      <c r="Q790" s="14"/>
      <c r="R790" s="1818" t="s">
        <v>48</v>
      </c>
      <c r="S790" s="784"/>
      <c r="T790" s="784" t="s">
        <v>3648</v>
      </c>
      <c r="U790" s="784" t="s">
        <v>139</v>
      </c>
      <c r="V790" s="784" t="s">
        <v>121</v>
      </c>
      <c r="W790" s="426" t="s">
        <v>198</v>
      </c>
      <c r="X790" s="426">
        <v>160</v>
      </c>
      <c r="Y790" s="784">
        <v>28</v>
      </c>
      <c r="Z790" s="784"/>
      <c r="AA790" s="784">
        <v>1514</v>
      </c>
      <c r="AB790" s="784" t="s">
        <v>113</v>
      </c>
      <c r="AC790" s="291">
        <v>80</v>
      </c>
      <c r="AD790" s="784">
        <v>403662</v>
      </c>
      <c r="AE790" s="271">
        <v>871951431676800</v>
      </c>
      <c r="AF790" s="784">
        <v>10</v>
      </c>
      <c r="AG790" s="784" t="s">
        <v>113</v>
      </c>
      <c r="AH790" s="2859">
        <v>4</v>
      </c>
    </row>
    <row r="791" spans="3:34">
      <c r="C791" s="2395" t="s">
        <v>2766</v>
      </c>
      <c r="D791" s="834" t="s">
        <v>2193</v>
      </c>
      <c r="E791" s="1483" t="s">
        <v>2769</v>
      </c>
      <c r="F791" s="2293">
        <v>929002997502</v>
      </c>
      <c r="G791" s="62">
        <v>8719514316782</v>
      </c>
      <c r="H791" s="108" t="s">
        <v>1550</v>
      </c>
      <c r="I791" s="108"/>
      <c r="J791" s="324">
        <v>23</v>
      </c>
      <c r="K791" s="1112">
        <v>3700</v>
      </c>
      <c r="L791" s="784">
        <v>6500</v>
      </c>
      <c r="M791" s="272">
        <v>60000</v>
      </c>
      <c r="N791" s="291">
        <v>5</v>
      </c>
      <c r="O791" s="784" t="s">
        <v>1333</v>
      </c>
      <c r="P791" s="958">
        <v>610</v>
      </c>
      <c r="Q791" s="14"/>
      <c r="R791" s="1818" t="s">
        <v>48</v>
      </c>
      <c r="S791" s="784"/>
      <c r="T791" s="784" t="s">
        <v>3648</v>
      </c>
      <c r="U791" s="784" t="s">
        <v>139</v>
      </c>
      <c r="V791" s="784" t="s">
        <v>150</v>
      </c>
      <c r="W791" s="426" t="s">
        <v>198</v>
      </c>
      <c r="X791" s="426">
        <v>160</v>
      </c>
      <c r="Y791" s="784">
        <v>28</v>
      </c>
      <c r="Z791" s="784"/>
      <c r="AA791" s="784">
        <v>1514</v>
      </c>
      <c r="AB791" s="784" t="s">
        <v>113</v>
      </c>
      <c r="AC791" s="291">
        <v>80</v>
      </c>
      <c r="AD791" s="784">
        <v>403663</v>
      </c>
      <c r="AE791" s="319">
        <v>871951431678200</v>
      </c>
      <c r="AF791" s="784">
        <v>10</v>
      </c>
      <c r="AG791" s="784" t="s">
        <v>113</v>
      </c>
      <c r="AH791" s="2859">
        <v>4</v>
      </c>
    </row>
    <row r="792" spans="3:34">
      <c r="C792" s="2394" t="s">
        <v>2766</v>
      </c>
      <c r="D792" s="1461" t="s">
        <v>2193</v>
      </c>
      <c r="E792" s="1462" t="s">
        <v>2769</v>
      </c>
      <c r="F792" s="2297">
        <v>929002419802</v>
      </c>
      <c r="G792" s="722">
        <v>8718699782771</v>
      </c>
      <c r="H792" s="723" t="s">
        <v>1530</v>
      </c>
      <c r="I792" s="723"/>
      <c r="J792" s="724">
        <v>8</v>
      </c>
      <c r="K792" s="1079">
        <v>850</v>
      </c>
      <c r="L792" s="1622">
        <v>3000</v>
      </c>
      <c r="M792" s="421">
        <v>50000</v>
      </c>
      <c r="N792" s="726">
        <v>3</v>
      </c>
      <c r="O792" s="1622" t="s">
        <v>117</v>
      </c>
      <c r="P792" s="2001">
        <v>300</v>
      </c>
      <c r="Q792" s="14"/>
      <c r="R792" s="1825" t="s">
        <v>48</v>
      </c>
      <c r="S792" s="1622"/>
      <c r="T792" s="1622" t="s">
        <v>3649</v>
      </c>
      <c r="U792" s="1622" t="s">
        <v>139</v>
      </c>
      <c r="V792" s="1622" t="s">
        <v>147</v>
      </c>
      <c r="W792" s="372" t="s">
        <v>198</v>
      </c>
      <c r="X792" s="372">
        <v>106</v>
      </c>
      <c r="Y792" s="1622">
        <v>28</v>
      </c>
      <c r="Z792" s="1622"/>
      <c r="AA792" s="1622">
        <v>603</v>
      </c>
      <c r="AB792" s="1622" t="s">
        <v>113</v>
      </c>
      <c r="AC792" s="2091">
        <v>83</v>
      </c>
      <c r="AD792" s="1622">
        <v>403634</v>
      </c>
      <c r="AE792" s="1204">
        <v>871869978277100</v>
      </c>
      <c r="AF792" s="1622">
        <v>10</v>
      </c>
      <c r="AG792" s="1622" t="s">
        <v>113</v>
      </c>
      <c r="AH792" s="2861">
        <v>4</v>
      </c>
    </row>
    <row r="793" spans="3:34">
      <c r="C793" s="2401" t="s">
        <v>2766</v>
      </c>
      <c r="D793" s="557" t="s">
        <v>2193</v>
      </c>
      <c r="E793" s="1463" t="s">
        <v>2769</v>
      </c>
      <c r="F793" s="874">
        <v>929002419902</v>
      </c>
      <c r="G793" s="595">
        <v>8718699782795</v>
      </c>
      <c r="H793" s="605" t="s">
        <v>1531</v>
      </c>
      <c r="I793" s="605"/>
      <c r="J793" s="381">
        <v>8</v>
      </c>
      <c r="K793" s="1075">
        <v>900</v>
      </c>
      <c r="L793" s="275">
        <v>4000</v>
      </c>
      <c r="M793" s="338">
        <v>50000</v>
      </c>
      <c r="N793" s="423">
        <v>3</v>
      </c>
      <c r="O793" s="275" t="s">
        <v>119</v>
      </c>
      <c r="P793" s="959">
        <v>300</v>
      </c>
      <c r="Q793" s="14"/>
      <c r="R793" s="1826" t="s">
        <v>48</v>
      </c>
      <c r="S793" s="275"/>
      <c r="T793" s="275" t="s">
        <v>3649</v>
      </c>
      <c r="U793" s="275" t="s">
        <v>139</v>
      </c>
      <c r="V793" s="275" t="s">
        <v>121</v>
      </c>
      <c r="W793" s="363" t="s">
        <v>198</v>
      </c>
      <c r="X793" s="363">
        <v>112</v>
      </c>
      <c r="Y793" s="275">
        <v>28</v>
      </c>
      <c r="Z793" s="275"/>
      <c r="AA793" s="275">
        <v>603</v>
      </c>
      <c r="AB793" s="275" t="s">
        <v>113</v>
      </c>
      <c r="AC793" s="676">
        <v>83</v>
      </c>
      <c r="AD793" s="275">
        <v>403635</v>
      </c>
      <c r="AE793" s="2593">
        <v>871869978279500</v>
      </c>
      <c r="AF793" s="275">
        <v>10</v>
      </c>
      <c r="AG793" s="275" t="s">
        <v>113</v>
      </c>
      <c r="AH793" s="2848">
        <v>4</v>
      </c>
    </row>
    <row r="794" spans="3:34">
      <c r="C794" s="2395" t="s">
        <v>2766</v>
      </c>
      <c r="D794" s="834" t="s">
        <v>2193</v>
      </c>
      <c r="E794" s="1483" t="s">
        <v>2769</v>
      </c>
      <c r="F794" s="59">
        <v>929002420002</v>
      </c>
      <c r="G794" s="47">
        <v>8718699782818</v>
      </c>
      <c r="H794" s="483" t="s">
        <v>1532</v>
      </c>
      <c r="I794" s="483"/>
      <c r="J794" s="431">
        <v>8</v>
      </c>
      <c r="K794" s="1077">
        <v>900</v>
      </c>
      <c r="L794" s="273">
        <v>6500</v>
      </c>
      <c r="M794" s="274">
        <v>50000</v>
      </c>
      <c r="N794" s="284">
        <v>3</v>
      </c>
      <c r="O794" s="1670" t="s">
        <v>119</v>
      </c>
      <c r="P794" s="1327">
        <v>300</v>
      </c>
      <c r="Q794" s="14"/>
      <c r="R794" s="1791" t="s">
        <v>48</v>
      </c>
      <c r="S794" s="1670"/>
      <c r="T794" s="1670" t="s">
        <v>3649</v>
      </c>
      <c r="U794" s="1670" t="s">
        <v>139</v>
      </c>
      <c r="V794" s="1670" t="s">
        <v>150</v>
      </c>
      <c r="W794" s="284" t="s">
        <v>198</v>
      </c>
      <c r="X794" s="284">
        <v>112</v>
      </c>
      <c r="Y794" s="273">
        <v>28</v>
      </c>
      <c r="Z794" s="273"/>
      <c r="AA794" s="273">
        <v>603</v>
      </c>
      <c r="AB794" s="1670" t="s">
        <v>113</v>
      </c>
      <c r="AC794" s="284">
        <v>83</v>
      </c>
      <c r="AD794" s="273">
        <v>403636</v>
      </c>
      <c r="AE794" s="273">
        <v>871869978281800</v>
      </c>
      <c r="AF794" s="273">
        <v>10</v>
      </c>
      <c r="AG794" s="273" t="s">
        <v>113</v>
      </c>
      <c r="AH794" s="2780">
        <v>4</v>
      </c>
    </row>
    <row r="795" spans="3:34">
      <c r="C795" s="2471" t="s">
        <v>2766</v>
      </c>
      <c r="D795" s="832" t="s">
        <v>2193</v>
      </c>
      <c r="E795" s="1490" t="s">
        <v>2769</v>
      </c>
      <c r="F795" s="42">
        <v>929001869202</v>
      </c>
      <c r="G795" s="30">
        <v>8718696801666</v>
      </c>
      <c r="H795" s="723" t="s">
        <v>1533</v>
      </c>
      <c r="I795" s="723"/>
      <c r="J795" s="433">
        <v>18</v>
      </c>
      <c r="K795" s="1079">
        <v>1850</v>
      </c>
      <c r="L795" s="364">
        <v>3000</v>
      </c>
      <c r="M795" s="286">
        <v>50000</v>
      </c>
      <c r="N795" s="342">
        <v>3</v>
      </c>
      <c r="O795" s="344" t="s">
        <v>117</v>
      </c>
      <c r="P795" s="1325">
        <v>340</v>
      </c>
      <c r="Q795" s="14"/>
      <c r="R795" s="1793" t="s">
        <v>48</v>
      </c>
      <c r="S795" s="344"/>
      <c r="T795" s="344" t="s">
        <v>3173</v>
      </c>
      <c r="U795" s="344" t="s">
        <v>139</v>
      </c>
      <c r="V795" s="344" t="s">
        <v>147</v>
      </c>
      <c r="W795" s="342" t="s">
        <v>198</v>
      </c>
      <c r="X795" s="342">
        <v>102</v>
      </c>
      <c r="Y795" s="364">
        <v>28</v>
      </c>
      <c r="Z795" s="364"/>
      <c r="AA795" s="364">
        <v>1213</v>
      </c>
      <c r="AB795" s="344" t="s">
        <v>113</v>
      </c>
      <c r="AC795" s="342">
        <v>80</v>
      </c>
      <c r="AD795" s="364">
        <v>403580</v>
      </c>
      <c r="AE795" s="364">
        <v>871869680166600</v>
      </c>
      <c r="AF795" s="364">
        <v>10</v>
      </c>
      <c r="AG795" s="364" t="s">
        <v>113</v>
      </c>
      <c r="AH795" s="2778">
        <v>4</v>
      </c>
    </row>
    <row r="796" spans="3:34">
      <c r="C796" s="2401" t="s">
        <v>2766</v>
      </c>
      <c r="D796" s="557" t="s">
        <v>2193</v>
      </c>
      <c r="E796" s="1463" t="s">
        <v>2769</v>
      </c>
      <c r="F796" s="2292">
        <v>929001869302</v>
      </c>
      <c r="G796" s="108">
        <v>8718696801680</v>
      </c>
      <c r="H796" s="605" t="s">
        <v>1534</v>
      </c>
      <c r="I796" s="605"/>
      <c r="J796" s="376">
        <v>18</v>
      </c>
      <c r="K796" s="1160">
        <v>2000</v>
      </c>
      <c r="L796" s="271">
        <v>4000</v>
      </c>
      <c r="M796" s="306">
        <v>50000</v>
      </c>
      <c r="N796" s="411">
        <v>3</v>
      </c>
      <c r="O796" s="308" t="s">
        <v>119</v>
      </c>
      <c r="P796" s="961">
        <v>340</v>
      </c>
      <c r="Q796" s="14"/>
      <c r="R796" s="1785" t="s">
        <v>48</v>
      </c>
      <c r="S796" s="308"/>
      <c r="T796" s="308" t="s">
        <v>3173</v>
      </c>
      <c r="U796" s="308" t="s">
        <v>139</v>
      </c>
      <c r="V796" s="308" t="s">
        <v>121</v>
      </c>
      <c r="W796" s="291" t="s">
        <v>198</v>
      </c>
      <c r="X796" s="291">
        <v>111</v>
      </c>
      <c r="Y796" s="271">
        <v>28</v>
      </c>
      <c r="Z796" s="271"/>
      <c r="AA796" s="271">
        <v>1213</v>
      </c>
      <c r="AB796" s="308" t="s">
        <v>113</v>
      </c>
      <c r="AC796" s="411">
        <v>80</v>
      </c>
      <c r="AD796" s="271">
        <v>403581</v>
      </c>
      <c r="AE796" s="2591">
        <v>871869680168000</v>
      </c>
      <c r="AF796" s="271">
        <v>10</v>
      </c>
      <c r="AG796" s="271" t="s">
        <v>113</v>
      </c>
      <c r="AH796" s="2779">
        <v>4</v>
      </c>
    </row>
    <row r="797" spans="3:34">
      <c r="C797" s="2401" t="s">
        <v>2766</v>
      </c>
      <c r="D797" s="557" t="s">
        <v>2193</v>
      </c>
      <c r="E797" s="1463" t="s">
        <v>2769</v>
      </c>
      <c r="F797" s="2292">
        <v>929001869402</v>
      </c>
      <c r="G797" s="108">
        <v>8718696801703</v>
      </c>
      <c r="H797" s="605" t="s">
        <v>1535</v>
      </c>
      <c r="I797" s="605"/>
      <c r="J797" s="527">
        <v>18</v>
      </c>
      <c r="K797" s="1160">
        <v>2000</v>
      </c>
      <c r="L797" s="271">
        <v>6500</v>
      </c>
      <c r="M797" s="306">
        <v>50000</v>
      </c>
      <c r="N797" s="411">
        <v>3</v>
      </c>
      <c r="O797" s="308" t="s">
        <v>119</v>
      </c>
      <c r="P797" s="961">
        <v>340</v>
      </c>
      <c r="Q797" s="14"/>
      <c r="R797" s="1785" t="s">
        <v>48</v>
      </c>
      <c r="S797" s="308"/>
      <c r="T797" s="308" t="s">
        <v>3173</v>
      </c>
      <c r="U797" s="308" t="s">
        <v>139</v>
      </c>
      <c r="V797" s="308" t="s">
        <v>150</v>
      </c>
      <c r="W797" s="291" t="s">
        <v>198</v>
      </c>
      <c r="X797" s="291">
        <v>111</v>
      </c>
      <c r="Y797" s="271">
        <v>28</v>
      </c>
      <c r="Z797" s="271"/>
      <c r="AA797" s="271">
        <v>1213</v>
      </c>
      <c r="AB797" s="308" t="s">
        <v>113</v>
      </c>
      <c r="AC797" s="411">
        <v>80</v>
      </c>
      <c r="AD797" s="271">
        <v>403582</v>
      </c>
      <c r="AE797" s="2591">
        <v>871869680170300</v>
      </c>
      <c r="AF797" s="271">
        <v>10</v>
      </c>
      <c r="AG797" s="271" t="s">
        <v>113</v>
      </c>
      <c r="AH797" s="2779">
        <v>4</v>
      </c>
    </row>
    <row r="798" spans="3:34">
      <c r="C798" s="2401" t="s">
        <v>2766</v>
      </c>
      <c r="D798" s="557" t="s">
        <v>2193</v>
      </c>
      <c r="E798" s="1463"/>
      <c r="F798" s="2307">
        <v>929003648202</v>
      </c>
      <c r="G798" s="926">
        <v>8720169199989</v>
      </c>
      <c r="H798" s="927" t="s">
        <v>1537</v>
      </c>
      <c r="I798" s="927"/>
      <c r="J798" s="991">
        <v>15.5</v>
      </c>
      <c r="K798" s="992">
        <v>2400</v>
      </c>
      <c r="L798" s="1012">
        <v>4000</v>
      </c>
      <c r="M798" s="992">
        <v>50000</v>
      </c>
      <c r="N798" s="928">
        <v>3</v>
      </c>
      <c r="O798" s="1688" t="s">
        <v>125</v>
      </c>
      <c r="P798" s="2991">
        <v>400</v>
      </c>
      <c r="Q798" s="14"/>
      <c r="R798" s="1830" t="s">
        <v>48</v>
      </c>
      <c r="S798" s="1688"/>
      <c r="T798" s="1688" t="s">
        <v>3173</v>
      </c>
      <c r="U798" s="1688" t="s">
        <v>139</v>
      </c>
      <c r="V798" s="1688" t="s">
        <v>121</v>
      </c>
      <c r="W798" s="928" t="s">
        <v>198</v>
      </c>
      <c r="X798" s="928">
        <v>154</v>
      </c>
      <c r="Y798" s="1012">
        <v>28</v>
      </c>
      <c r="Z798" s="1012"/>
      <c r="AA798" s="1012">
        <v>1213</v>
      </c>
      <c r="AB798" s="1688" t="s">
        <v>113</v>
      </c>
      <c r="AC798" s="928">
        <v>80</v>
      </c>
      <c r="AD798" s="1012">
        <v>1552694</v>
      </c>
      <c r="AE798" s="2992">
        <v>872016919998900</v>
      </c>
      <c r="AF798" s="1012">
        <v>20</v>
      </c>
      <c r="AG798" s="1012" t="s">
        <v>113</v>
      </c>
      <c r="AH798" s="2843">
        <v>4</v>
      </c>
    </row>
    <row r="799" spans="3:34">
      <c r="C799" s="2471" t="s">
        <v>2766</v>
      </c>
      <c r="D799" s="832" t="s">
        <v>2193</v>
      </c>
      <c r="E799" s="1490" t="s">
        <v>2769</v>
      </c>
      <c r="F799" s="56">
        <v>929001869502</v>
      </c>
      <c r="G799" s="29">
        <v>8718696801727</v>
      </c>
      <c r="H799" s="821" t="s">
        <v>1539</v>
      </c>
      <c r="I799" s="821"/>
      <c r="J799" s="382">
        <v>23</v>
      </c>
      <c r="K799" s="1079">
        <v>2500</v>
      </c>
      <c r="L799" s="400">
        <v>3000</v>
      </c>
      <c r="M799" s="421">
        <v>50000</v>
      </c>
      <c r="N799" s="360">
        <v>3</v>
      </c>
      <c r="O799" s="1671" t="s">
        <v>117</v>
      </c>
      <c r="P799" s="2001">
        <v>445</v>
      </c>
      <c r="Q799" s="14"/>
      <c r="R799" s="1792" t="s">
        <v>48</v>
      </c>
      <c r="S799" s="1671"/>
      <c r="T799" s="1671" t="s">
        <v>3648</v>
      </c>
      <c r="U799" s="1671" t="s">
        <v>139</v>
      </c>
      <c r="V799" s="1671" t="s">
        <v>147</v>
      </c>
      <c r="W799" s="360" t="s">
        <v>198</v>
      </c>
      <c r="X799" s="360">
        <v>108</v>
      </c>
      <c r="Y799" s="400">
        <v>28</v>
      </c>
      <c r="Z799" s="400"/>
      <c r="AA799" s="400">
        <v>1514</v>
      </c>
      <c r="AB799" s="1671" t="s">
        <v>113</v>
      </c>
      <c r="AC799" s="360">
        <v>80</v>
      </c>
      <c r="AD799" s="400">
        <v>403583</v>
      </c>
      <c r="AE799" s="400">
        <v>871869680172700</v>
      </c>
      <c r="AF799" s="400">
        <v>10</v>
      </c>
      <c r="AG799" s="400" t="s">
        <v>113</v>
      </c>
      <c r="AH799" s="2796">
        <v>4</v>
      </c>
    </row>
    <row r="800" spans="3:34">
      <c r="C800" s="2401" t="s">
        <v>2766</v>
      </c>
      <c r="D800" s="557" t="s">
        <v>2193</v>
      </c>
      <c r="E800" s="1463" t="s">
        <v>2769</v>
      </c>
      <c r="F800" s="51">
        <v>929001869602</v>
      </c>
      <c r="G800" s="40">
        <v>8718696801741</v>
      </c>
      <c r="H800" s="545" t="s">
        <v>1540</v>
      </c>
      <c r="I800" s="545"/>
      <c r="J800" s="347">
        <v>23</v>
      </c>
      <c r="K800" s="1075">
        <v>2700</v>
      </c>
      <c r="L800" s="340">
        <v>4000</v>
      </c>
      <c r="M800" s="338">
        <v>50000</v>
      </c>
      <c r="N800" s="341">
        <v>3</v>
      </c>
      <c r="O800" s="546" t="s">
        <v>119</v>
      </c>
      <c r="P800" s="959">
        <v>445</v>
      </c>
      <c r="Q800" s="14"/>
      <c r="R800" s="1810" t="s">
        <v>48</v>
      </c>
      <c r="S800" s="546"/>
      <c r="T800" s="546" t="s">
        <v>3648</v>
      </c>
      <c r="U800" s="546" t="s">
        <v>139</v>
      </c>
      <c r="V800" s="546" t="s">
        <v>121</v>
      </c>
      <c r="W800" s="341" t="s">
        <v>198</v>
      </c>
      <c r="X800" s="341">
        <v>117</v>
      </c>
      <c r="Y800" s="340">
        <v>28</v>
      </c>
      <c r="Z800" s="340"/>
      <c r="AA800" s="340">
        <v>1514</v>
      </c>
      <c r="AB800" s="546" t="s">
        <v>113</v>
      </c>
      <c r="AC800" s="341">
        <v>80</v>
      </c>
      <c r="AD800" s="340">
        <v>403584</v>
      </c>
      <c r="AE800" s="340">
        <v>871869680174100</v>
      </c>
      <c r="AF800" s="340">
        <v>10</v>
      </c>
      <c r="AG800" s="340" t="s">
        <v>113</v>
      </c>
      <c r="AH800" s="2785">
        <v>4</v>
      </c>
    </row>
    <row r="801" spans="3:34">
      <c r="C801" s="2401" t="s">
        <v>2766</v>
      </c>
      <c r="D801" s="557" t="s">
        <v>2193</v>
      </c>
      <c r="E801" s="1463" t="s">
        <v>2769</v>
      </c>
      <c r="F801" s="2292">
        <v>929001869702</v>
      </c>
      <c r="G801" s="108">
        <v>8718696801765</v>
      </c>
      <c r="H801" s="605" t="s">
        <v>1541</v>
      </c>
      <c r="I801" s="605"/>
      <c r="J801" s="527">
        <v>23</v>
      </c>
      <c r="K801" s="1160">
        <v>2700</v>
      </c>
      <c r="L801" s="271">
        <v>6500</v>
      </c>
      <c r="M801" s="306">
        <v>50000</v>
      </c>
      <c r="N801" s="411">
        <v>3</v>
      </c>
      <c r="O801" s="308" t="s">
        <v>119</v>
      </c>
      <c r="P801" s="961">
        <v>445</v>
      </c>
      <c r="Q801" s="14"/>
      <c r="R801" s="1785" t="s">
        <v>48</v>
      </c>
      <c r="S801" s="308"/>
      <c r="T801" s="308" t="s">
        <v>3648</v>
      </c>
      <c r="U801" s="308" t="s">
        <v>139</v>
      </c>
      <c r="V801" s="308" t="s">
        <v>150</v>
      </c>
      <c r="W801" s="291" t="s">
        <v>198</v>
      </c>
      <c r="X801" s="291">
        <v>117</v>
      </c>
      <c r="Y801" s="271">
        <v>28</v>
      </c>
      <c r="Z801" s="271"/>
      <c r="AA801" s="271">
        <v>1514</v>
      </c>
      <c r="AB801" s="308" t="s">
        <v>113</v>
      </c>
      <c r="AC801" s="411">
        <v>80</v>
      </c>
      <c r="AD801" s="271">
        <v>403585</v>
      </c>
      <c r="AE801" s="2591">
        <v>871869680176500</v>
      </c>
      <c r="AF801" s="271">
        <v>10</v>
      </c>
      <c r="AG801" s="271" t="s">
        <v>113</v>
      </c>
      <c r="AH801" s="2779">
        <v>4</v>
      </c>
    </row>
    <row r="802" spans="3:34">
      <c r="C802" s="2395" t="s">
        <v>2766</v>
      </c>
      <c r="D802" s="834" t="s">
        <v>2193</v>
      </c>
      <c r="E802" s="1483"/>
      <c r="F802" s="2298">
        <v>929003648502</v>
      </c>
      <c r="G802" s="2122">
        <v>8720169200043</v>
      </c>
      <c r="H802" s="2123" t="s">
        <v>1543</v>
      </c>
      <c r="I802" s="2123"/>
      <c r="J802" s="1429">
        <v>23</v>
      </c>
      <c r="K802" s="1045">
        <v>3500</v>
      </c>
      <c r="L802" s="1044">
        <v>4000</v>
      </c>
      <c r="M802" s="1045">
        <v>50000</v>
      </c>
      <c r="N802" s="2049">
        <v>3</v>
      </c>
      <c r="O802" s="2124" t="s">
        <v>125</v>
      </c>
      <c r="P802" s="2125">
        <v>480</v>
      </c>
      <c r="Q802" s="14"/>
      <c r="R802" s="2126" t="s">
        <v>48</v>
      </c>
      <c r="S802" s="2124"/>
      <c r="T802" s="2124" t="s">
        <v>3648</v>
      </c>
      <c r="U802" s="2124" t="s">
        <v>139</v>
      </c>
      <c r="V802" s="2124" t="s">
        <v>121</v>
      </c>
      <c r="W802" s="2049" t="s">
        <v>198</v>
      </c>
      <c r="X802" s="2049">
        <v>152</v>
      </c>
      <c r="Y802" s="1044">
        <v>28</v>
      </c>
      <c r="Z802" s="1044"/>
      <c r="AA802" s="1044">
        <v>1514</v>
      </c>
      <c r="AB802" s="2124" t="s">
        <v>113</v>
      </c>
      <c r="AC802" s="2049">
        <v>80</v>
      </c>
      <c r="AD802" s="1044">
        <v>1552697</v>
      </c>
      <c r="AE802" s="2594">
        <v>872016920004300</v>
      </c>
      <c r="AF802" s="1044">
        <v>20</v>
      </c>
      <c r="AG802" s="1044" t="s">
        <v>113</v>
      </c>
      <c r="AH802" s="2777">
        <v>4</v>
      </c>
    </row>
    <row r="803" spans="3:34">
      <c r="C803" s="2394" t="s">
        <v>2766</v>
      </c>
      <c r="D803" s="1461" t="s">
        <v>2193</v>
      </c>
      <c r="E803" s="1462" t="s">
        <v>2769</v>
      </c>
      <c r="F803" s="2299">
        <v>929003795402</v>
      </c>
      <c r="G803" s="786">
        <v>8720169311695</v>
      </c>
      <c r="H803" s="218" t="s">
        <v>146</v>
      </c>
      <c r="I803" s="218"/>
      <c r="J803" s="326">
        <v>7</v>
      </c>
      <c r="K803" s="1079">
        <v>1000</v>
      </c>
      <c r="L803" s="269">
        <v>3000</v>
      </c>
      <c r="M803" s="270">
        <v>50000</v>
      </c>
      <c r="N803" s="295">
        <v>5</v>
      </c>
      <c r="O803" s="1634" t="s">
        <v>125</v>
      </c>
      <c r="P803" s="1052">
        <v>220</v>
      </c>
      <c r="Q803" s="515"/>
      <c r="R803" s="1783" t="s">
        <v>48</v>
      </c>
      <c r="S803" s="1634"/>
      <c r="T803" s="1634" t="s">
        <v>3650</v>
      </c>
      <c r="U803" s="1634" t="s">
        <v>137</v>
      </c>
      <c r="V803" s="1634" t="s">
        <v>147</v>
      </c>
      <c r="W803" s="295" t="s">
        <v>198</v>
      </c>
      <c r="X803" s="295">
        <v>142</v>
      </c>
      <c r="Y803" s="269">
        <v>19</v>
      </c>
      <c r="Z803" s="269"/>
      <c r="AA803" s="269">
        <v>563</v>
      </c>
      <c r="AB803" s="1634" t="s">
        <v>113</v>
      </c>
      <c r="AC803" s="295">
        <v>80</v>
      </c>
      <c r="AD803" s="269">
        <v>1826568</v>
      </c>
      <c r="AE803" s="1930">
        <v>872016931169500</v>
      </c>
      <c r="AF803" s="269">
        <v>10</v>
      </c>
      <c r="AG803" s="269" t="s">
        <v>113</v>
      </c>
      <c r="AH803" s="2782">
        <v>4</v>
      </c>
    </row>
    <row r="804" spans="3:34">
      <c r="C804" s="2401" t="s">
        <v>2766</v>
      </c>
      <c r="D804" s="557" t="s">
        <v>2193</v>
      </c>
      <c r="E804" s="1463" t="s">
        <v>2769</v>
      </c>
      <c r="F804" s="2300">
        <v>929003795502</v>
      </c>
      <c r="G804" s="113">
        <v>8720169306820</v>
      </c>
      <c r="H804" s="229" t="s">
        <v>148</v>
      </c>
      <c r="I804" s="229"/>
      <c r="J804" s="324">
        <v>7</v>
      </c>
      <c r="K804" s="1075">
        <v>1050</v>
      </c>
      <c r="L804" s="271">
        <v>4000</v>
      </c>
      <c r="M804" s="272">
        <v>50000</v>
      </c>
      <c r="N804" s="291">
        <v>5</v>
      </c>
      <c r="O804" s="308" t="s">
        <v>125</v>
      </c>
      <c r="P804" s="960">
        <v>220</v>
      </c>
      <c r="Q804" s="515"/>
      <c r="R804" s="1785" t="s">
        <v>48</v>
      </c>
      <c r="S804" s="308"/>
      <c r="T804" s="308" t="s">
        <v>3650</v>
      </c>
      <c r="U804" s="308" t="s">
        <v>137</v>
      </c>
      <c r="V804" s="308" t="s">
        <v>121</v>
      </c>
      <c r="W804" s="291" t="s">
        <v>198</v>
      </c>
      <c r="X804" s="291">
        <v>150</v>
      </c>
      <c r="Y804" s="271">
        <v>19</v>
      </c>
      <c r="Z804" s="271"/>
      <c r="AA804" s="271">
        <v>563</v>
      </c>
      <c r="AB804" s="308" t="s">
        <v>113</v>
      </c>
      <c r="AC804" s="291">
        <v>80</v>
      </c>
      <c r="AD804" s="271">
        <v>1840374</v>
      </c>
      <c r="AE804" s="1916">
        <v>872016930682000</v>
      </c>
      <c r="AF804" s="271">
        <v>10</v>
      </c>
      <c r="AG804" s="271" t="s">
        <v>113</v>
      </c>
      <c r="AH804" s="2779">
        <v>4</v>
      </c>
    </row>
    <row r="805" spans="3:34">
      <c r="C805" s="2401" t="s">
        <v>2766</v>
      </c>
      <c r="D805" s="557" t="s">
        <v>2193</v>
      </c>
      <c r="E805" s="1463" t="s">
        <v>2769</v>
      </c>
      <c r="F805" s="2292">
        <v>929003795602</v>
      </c>
      <c r="G805" s="108">
        <v>8720169306844</v>
      </c>
      <c r="H805" s="229" t="s">
        <v>149</v>
      </c>
      <c r="I805" s="229"/>
      <c r="J805" s="527">
        <v>7</v>
      </c>
      <c r="K805" s="1160">
        <v>1050</v>
      </c>
      <c r="L805" s="271">
        <v>6500</v>
      </c>
      <c r="M805" s="306">
        <v>50000</v>
      </c>
      <c r="N805" s="411">
        <v>5</v>
      </c>
      <c r="O805" s="308" t="s">
        <v>125</v>
      </c>
      <c r="P805" s="2000">
        <v>220</v>
      </c>
      <c r="Q805" s="515"/>
      <c r="R805" s="1785" t="s">
        <v>48</v>
      </c>
      <c r="S805" s="308"/>
      <c r="T805" s="308" t="s">
        <v>3650</v>
      </c>
      <c r="U805" s="308" t="s">
        <v>137</v>
      </c>
      <c r="V805" s="308" t="s">
        <v>150</v>
      </c>
      <c r="W805" s="291" t="s">
        <v>198</v>
      </c>
      <c r="X805" s="291">
        <v>150</v>
      </c>
      <c r="Y805" s="271">
        <v>19</v>
      </c>
      <c r="Z805" s="271"/>
      <c r="AA805" s="271">
        <v>563</v>
      </c>
      <c r="AB805" s="308" t="s">
        <v>113</v>
      </c>
      <c r="AC805" s="411">
        <v>80</v>
      </c>
      <c r="AD805" s="271">
        <v>1840375</v>
      </c>
      <c r="AE805" s="2591">
        <v>872016930684400</v>
      </c>
      <c r="AF805" s="271">
        <v>10</v>
      </c>
      <c r="AG805" s="271" t="s">
        <v>113</v>
      </c>
      <c r="AH805" s="2779">
        <v>4</v>
      </c>
    </row>
    <row r="806" spans="3:34">
      <c r="C806" s="2401" t="s">
        <v>2766</v>
      </c>
      <c r="D806" s="557" t="s">
        <v>2193</v>
      </c>
      <c r="E806" s="1463"/>
      <c r="F806" s="2292">
        <v>929003734302</v>
      </c>
      <c r="G806" s="108">
        <v>8720169275218</v>
      </c>
      <c r="H806" s="229" t="s">
        <v>1599</v>
      </c>
      <c r="I806" s="229"/>
      <c r="J806" s="376">
        <v>10.5</v>
      </c>
      <c r="K806" s="1160">
        <v>1500</v>
      </c>
      <c r="L806" s="271">
        <v>3000</v>
      </c>
      <c r="M806" s="306">
        <v>50000</v>
      </c>
      <c r="N806" s="411">
        <v>5</v>
      </c>
      <c r="O806" s="308" t="s">
        <v>125</v>
      </c>
      <c r="P806" s="958">
        <v>320</v>
      </c>
      <c r="Q806" s="14"/>
      <c r="R806" s="1785" t="s">
        <v>48</v>
      </c>
      <c r="S806" s="308"/>
      <c r="T806" s="308" t="s">
        <v>3651</v>
      </c>
      <c r="U806" s="308" t="s">
        <v>137</v>
      </c>
      <c r="V806" s="308" t="s">
        <v>147</v>
      </c>
      <c r="W806" s="291" t="s">
        <v>198</v>
      </c>
      <c r="X806" s="291">
        <v>142</v>
      </c>
      <c r="Y806" s="271">
        <v>19</v>
      </c>
      <c r="Z806" s="271"/>
      <c r="AA806" s="271">
        <v>563</v>
      </c>
      <c r="AB806" s="308" t="s">
        <v>113</v>
      </c>
      <c r="AC806" s="411">
        <v>80</v>
      </c>
      <c r="AD806" s="271">
        <v>1590874</v>
      </c>
      <c r="AE806" s="2591">
        <v>872016927521800</v>
      </c>
      <c r="AF806" s="271">
        <v>10</v>
      </c>
      <c r="AG806" s="271" t="s">
        <v>113</v>
      </c>
      <c r="AH806" s="2779">
        <v>4</v>
      </c>
    </row>
    <row r="807" spans="3:34">
      <c r="C807" s="2401" t="s">
        <v>2766</v>
      </c>
      <c r="D807" s="557" t="s">
        <v>2193</v>
      </c>
      <c r="E807" s="1463"/>
      <c r="F807" s="2300">
        <v>929003734402</v>
      </c>
      <c r="G807" s="113">
        <v>8720169275317</v>
      </c>
      <c r="H807" s="229" t="s">
        <v>1600</v>
      </c>
      <c r="I807" s="229"/>
      <c r="J807" s="896">
        <v>10.5</v>
      </c>
      <c r="K807" s="1075">
        <v>1600</v>
      </c>
      <c r="L807" s="271">
        <v>4000</v>
      </c>
      <c r="M807" s="272">
        <v>50000</v>
      </c>
      <c r="N807" s="291">
        <v>5</v>
      </c>
      <c r="O807" s="308" t="s">
        <v>125</v>
      </c>
      <c r="P807" s="960">
        <v>320</v>
      </c>
      <c r="Q807" s="14"/>
      <c r="R807" s="1785" t="s">
        <v>48</v>
      </c>
      <c r="S807" s="308"/>
      <c r="T807" s="308" t="s">
        <v>3651</v>
      </c>
      <c r="U807" s="308" t="s">
        <v>137</v>
      </c>
      <c r="V807" s="308" t="s">
        <v>121</v>
      </c>
      <c r="W807" s="291" t="s">
        <v>198</v>
      </c>
      <c r="X807" s="291">
        <v>152</v>
      </c>
      <c r="Y807" s="271">
        <v>19</v>
      </c>
      <c r="Z807" s="271"/>
      <c r="AA807" s="271">
        <v>563</v>
      </c>
      <c r="AB807" s="308" t="s">
        <v>113</v>
      </c>
      <c r="AC807" s="291">
        <v>80</v>
      </c>
      <c r="AD807" s="271">
        <v>1590872</v>
      </c>
      <c r="AE807" s="1916">
        <v>872016927531700</v>
      </c>
      <c r="AF807" s="271">
        <v>10</v>
      </c>
      <c r="AG807" s="271" t="s">
        <v>113</v>
      </c>
      <c r="AH807" s="2779">
        <v>4</v>
      </c>
    </row>
    <row r="808" spans="3:34">
      <c r="C808" s="2395" t="s">
        <v>2766</v>
      </c>
      <c r="D808" s="834" t="s">
        <v>2193</v>
      </c>
      <c r="E808" s="1483"/>
      <c r="F808" s="2301">
        <v>929003734502</v>
      </c>
      <c r="G808" s="801">
        <v>8720169275232</v>
      </c>
      <c r="H808" s="808" t="s">
        <v>1601</v>
      </c>
      <c r="I808" s="808"/>
      <c r="J808" s="2529">
        <v>10.5</v>
      </c>
      <c r="K808" s="1077">
        <v>1600</v>
      </c>
      <c r="L808" s="331">
        <v>6500</v>
      </c>
      <c r="M808" s="312">
        <v>50000</v>
      </c>
      <c r="N808" s="305">
        <v>5</v>
      </c>
      <c r="O808" s="1680" t="s">
        <v>125</v>
      </c>
      <c r="P808" s="2003">
        <v>320</v>
      </c>
      <c r="Q808" s="14"/>
      <c r="R808" s="1813" t="s">
        <v>48</v>
      </c>
      <c r="S808" s="1680"/>
      <c r="T808" s="1680" t="s">
        <v>3651</v>
      </c>
      <c r="U808" s="1680" t="s">
        <v>137</v>
      </c>
      <c r="V808" s="1680" t="s">
        <v>150</v>
      </c>
      <c r="W808" s="305" t="s">
        <v>198</v>
      </c>
      <c r="X808" s="305">
        <v>152</v>
      </c>
      <c r="Y808" s="331">
        <v>19</v>
      </c>
      <c r="Z808" s="331"/>
      <c r="AA808" s="331">
        <v>563</v>
      </c>
      <c r="AB808" s="1680" t="s">
        <v>113</v>
      </c>
      <c r="AC808" s="305">
        <v>80</v>
      </c>
      <c r="AD808" s="331">
        <v>1590873</v>
      </c>
      <c r="AE808" s="2595">
        <v>872016927523200</v>
      </c>
      <c r="AF808" s="331">
        <v>10</v>
      </c>
      <c r="AG808" s="331" t="s">
        <v>113</v>
      </c>
      <c r="AH808" s="2833">
        <v>4</v>
      </c>
    </row>
    <row r="809" spans="3:34">
      <c r="C809" s="2471" t="s">
        <v>2766</v>
      </c>
      <c r="D809" s="832" t="s">
        <v>2193</v>
      </c>
      <c r="E809" s="1490"/>
      <c r="F809" s="2299">
        <v>929003734002</v>
      </c>
      <c r="G809" s="786">
        <v>8720169270626</v>
      </c>
      <c r="H809" s="218" t="s">
        <v>1590</v>
      </c>
      <c r="I809" s="218"/>
      <c r="J809" s="326">
        <v>11.5</v>
      </c>
      <c r="K809" s="1075">
        <v>1600</v>
      </c>
      <c r="L809" s="269">
        <v>3000</v>
      </c>
      <c r="M809" s="270">
        <v>50000</v>
      </c>
      <c r="N809" s="295">
        <v>5</v>
      </c>
      <c r="O809" s="1634" t="s">
        <v>125</v>
      </c>
      <c r="P809" s="1052">
        <v>300</v>
      </c>
      <c r="Q809" s="14"/>
      <c r="R809" s="1783" t="s">
        <v>48</v>
      </c>
      <c r="S809" s="1634"/>
      <c r="T809" s="1634" t="s">
        <v>3655</v>
      </c>
      <c r="U809" s="1634" t="s">
        <v>137</v>
      </c>
      <c r="V809" s="1634" t="s">
        <v>147</v>
      </c>
      <c r="W809" s="295" t="s">
        <v>198</v>
      </c>
      <c r="X809" s="295">
        <v>139</v>
      </c>
      <c r="Y809" s="269">
        <v>19</v>
      </c>
      <c r="Z809" s="269"/>
      <c r="AA809" s="269">
        <v>863</v>
      </c>
      <c r="AB809" s="1634" t="s">
        <v>113</v>
      </c>
      <c r="AC809" s="295">
        <v>80</v>
      </c>
      <c r="AD809" s="269">
        <v>1587455</v>
      </c>
      <c r="AE809" s="1930">
        <v>872016927062600</v>
      </c>
      <c r="AF809" s="269">
        <v>10</v>
      </c>
      <c r="AG809" s="269" t="s">
        <v>113</v>
      </c>
      <c r="AH809" s="2782">
        <v>4</v>
      </c>
    </row>
    <row r="810" spans="3:34">
      <c r="C810" s="2401" t="s">
        <v>2766</v>
      </c>
      <c r="D810" s="557" t="s">
        <v>2193</v>
      </c>
      <c r="E810" s="1463"/>
      <c r="F810" s="2300">
        <v>929003734102</v>
      </c>
      <c r="G810" s="113">
        <v>8720169270640</v>
      </c>
      <c r="H810" s="229" t="s">
        <v>1591</v>
      </c>
      <c r="I810" s="229"/>
      <c r="J810" s="324">
        <v>11.5</v>
      </c>
      <c r="K810" s="1075">
        <v>1700</v>
      </c>
      <c r="L810" s="271">
        <v>4000</v>
      </c>
      <c r="M810" s="272">
        <v>50000</v>
      </c>
      <c r="N810" s="291">
        <v>5</v>
      </c>
      <c r="O810" s="308" t="s">
        <v>125</v>
      </c>
      <c r="P810" s="960">
        <v>300</v>
      </c>
      <c r="Q810" s="14"/>
      <c r="R810" s="1785" t="s">
        <v>48</v>
      </c>
      <c r="S810" s="308"/>
      <c r="T810" s="308" t="s">
        <v>3655</v>
      </c>
      <c r="U810" s="308" t="s">
        <v>137</v>
      </c>
      <c r="V810" s="308" t="s">
        <v>121</v>
      </c>
      <c r="W810" s="291" t="s">
        <v>198</v>
      </c>
      <c r="X810" s="291">
        <v>147</v>
      </c>
      <c r="Y810" s="271">
        <v>19</v>
      </c>
      <c r="Z810" s="271"/>
      <c r="AA810" s="271">
        <v>863</v>
      </c>
      <c r="AB810" s="308" t="s">
        <v>113</v>
      </c>
      <c r="AC810" s="291">
        <v>80</v>
      </c>
      <c r="AD810" s="271">
        <v>1587456</v>
      </c>
      <c r="AE810" s="1916">
        <v>872016927064000</v>
      </c>
      <c r="AF810" s="271">
        <v>10</v>
      </c>
      <c r="AG810" s="271" t="s">
        <v>113</v>
      </c>
      <c r="AH810" s="2779">
        <v>4</v>
      </c>
    </row>
    <row r="811" spans="3:34">
      <c r="C811" s="2401" t="s">
        <v>2766</v>
      </c>
      <c r="D811" s="557" t="s">
        <v>2193</v>
      </c>
      <c r="E811" s="1463"/>
      <c r="F811" s="2292">
        <v>929003734202</v>
      </c>
      <c r="G811" s="108">
        <v>8720169270664</v>
      </c>
      <c r="H811" s="229" t="s">
        <v>1592</v>
      </c>
      <c r="I811" s="229"/>
      <c r="J811" s="527">
        <v>11.5</v>
      </c>
      <c r="K811" s="1160">
        <v>1700</v>
      </c>
      <c r="L811" s="271">
        <v>6500</v>
      </c>
      <c r="M811" s="306">
        <v>50000</v>
      </c>
      <c r="N811" s="411">
        <v>5</v>
      </c>
      <c r="O811" s="308" t="s">
        <v>125</v>
      </c>
      <c r="P811" s="2000">
        <v>300</v>
      </c>
      <c r="Q811" s="14"/>
      <c r="R811" s="1785" t="s">
        <v>48</v>
      </c>
      <c r="S811" s="308"/>
      <c r="T811" s="308" t="s">
        <v>3655</v>
      </c>
      <c r="U811" s="308" t="s">
        <v>137</v>
      </c>
      <c r="V811" s="308" t="s">
        <v>150</v>
      </c>
      <c r="W811" s="291" t="s">
        <v>198</v>
      </c>
      <c r="X811" s="291">
        <v>147</v>
      </c>
      <c r="Y811" s="271">
        <v>19</v>
      </c>
      <c r="Z811" s="271"/>
      <c r="AA811" s="271">
        <v>863</v>
      </c>
      <c r="AB811" s="308" t="s">
        <v>113</v>
      </c>
      <c r="AC811" s="411">
        <v>80</v>
      </c>
      <c r="AD811" s="271">
        <v>1587454</v>
      </c>
      <c r="AE811" s="2591">
        <v>872016927066400</v>
      </c>
      <c r="AF811" s="271">
        <v>10</v>
      </c>
      <c r="AG811" s="271" t="s">
        <v>113</v>
      </c>
      <c r="AH811" s="2779">
        <v>4</v>
      </c>
    </row>
    <row r="812" spans="3:34">
      <c r="C812" s="2401" t="s">
        <v>2766</v>
      </c>
      <c r="D812" s="557" t="s">
        <v>2193</v>
      </c>
      <c r="E812" s="1463"/>
      <c r="F812" s="2292">
        <v>929003734602</v>
      </c>
      <c r="G812" s="108">
        <v>8720169275256</v>
      </c>
      <c r="H812" s="229" t="s">
        <v>1602</v>
      </c>
      <c r="I812" s="229"/>
      <c r="J812" s="376">
        <v>18.5</v>
      </c>
      <c r="K812" s="1160">
        <v>2600</v>
      </c>
      <c r="L812" s="271">
        <v>3000</v>
      </c>
      <c r="M812" s="306">
        <v>50000</v>
      </c>
      <c r="N812" s="411">
        <v>5</v>
      </c>
      <c r="O812" s="308" t="s">
        <v>125</v>
      </c>
      <c r="P812" s="958">
        <v>410</v>
      </c>
      <c r="Q812" s="14"/>
      <c r="R812" s="1785" t="s">
        <v>48</v>
      </c>
      <c r="S812" s="308"/>
      <c r="T812" s="308" t="s">
        <v>3656</v>
      </c>
      <c r="U812" s="308" t="s">
        <v>137</v>
      </c>
      <c r="V812" s="308" t="s">
        <v>147</v>
      </c>
      <c r="W812" s="291" t="s">
        <v>198</v>
      </c>
      <c r="X812" s="291">
        <v>140</v>
      </c>
      <c r="Y812" s="271">
        <v>19</v>
      </c>
      <c r="Z812" s="271"/>
      <c r="AA812" s="271">
        <v>863</v>
      </c>
      <c r="AB812" s="308" t="s">
        <v>113</v>
      </c>
      <c r="AC812" s="411">
        <v>80</v>
      </c>
      <c r="AD812" s="271">
        <v>1590870</v>
      </c>
      <c r="AE812" s="2591">
        <v>872016927525600</v>
      </c>
      <c r="AF812" s="271">
        <v>10</v>
      </c>
      <c r="AG812" s="271" t="s">
        <v>113</v>
      </c>
      <c r="AH812" s="2779">
        <v>4</v>
      </c>
    </row>
    <row r="813" spans="3:34">
      <c r="C813" s="2401" t="s">
        <v>2766</v>
      </c>
      <c r="D813" s="557" t="s">
        <v>2193</v>
      </c>
      <c r="E813" s="1463"/>
      <c r="F813" s="2300">
        <v>929003734702</v>
      </c>
      <c r="G813" s="113">
        <v>8720169275270</v>
      </c>
      <c r="H813" s="229" t="s">
        <v>1603</v>
      </c>
      <c r="I813" s="229"/>
      <c r="J813" s="896">
        <v>18.5</v>
      </c>
      <c r="K813" s="1075">
        <v>2800</v>
      </c>
      <c r="L813" s="271">
        <v>4000</v>
      </c>
      <c r="M813" s="272">
        <v>50000</v>
      </c>
      <c r="N813" s="291">
        <v>5</v>
      </c>
      <c r="O813" s="308" t="s">
        <v>125</v>
      </c>
      <c r="P813" s="960">
        <v>410</v>
      </c>
      <c r="Q813" s="14"/>
      <c r="R813" s="1785" t="s">
        <v>48</v>
      </c>
      <c r="S813" s="308"/>
      <c r="T813" s="308" t="s">
        <v>3656</v>
      </c>
      <c r="U813" s="308" t="s">
        <v>137</v>
      </c>
      <c r="V813" s="308" t="s">
        <v>121</v>
      </c>
      <c r="W813" s="291" t="s">
        <v>198</v>
      </c>
      <c r="X813" s="291">
        <v>151</v>
      </c>
      <c r="Y813" s="271">
        <v>19</v>
      </c>
      <c r="Z813" s="271"/>
      <c r="AA813" s="271">
        <v>863</v>
      </c>
      <c r="AB813" s="308" t="s">
        <v>113</v>
      </c>
      <c r="AC813" s="291">
        <v>80</v>
      </c>
      <c r="AD813" s="271">
        <v>1590869</v>
      </c>
      <c r="AE813" s="1916">
        <v>872016927527000</v>
      </c>
      <c r="AF813" s="271">
        <v>10</v>
      </c>
      <c r="AG813" s="271" t="s">
        <v>113</v>
      </c>
      <c r="AH813" s="2779">
        <v>4</v>
      </c>
    </row>
    <row r="814" spans="3:34">
      <c r="C814" s="2395" t="s">
        <v>2766</v>
      </c>
      <c r="D814" s="834" t="s">
        <v>2193</v>
      </c>
      <c r="E814" s="1483"/>
      <c r="F814" s="2302">
        <v>929003734802</v>
      </c>
      <c r="G814" s="498">
        <v>8720169275294</v>
      </c>
      <c r="H814" s="230" t="s">
        <v>1604</v>
      </c>
      <c r="I814" s="230"/>
      <c r="J814" s="905">
        <v>18.5</v>
      </c>
      <c r="K814" s="1077">
        <v>2800</v>
      </c>
      <c r="L814" s="273">
        <v>6500</v>
      </c>
      <c r="M814" s="274">
        <v>50000</v>
      </c>
      <c r="N814" s="284">
        <v>5</v>
      </c>
      <c r="O814" s="1670" t="s">
        <v>125</v>
      </c>
      <c r="P814" s="1992">
        <v>410</v>
      </c>
      <c r="Q814" s="14"/>
      <c r="R814" s="1791" t="s">
        <v>48</v>
      </c>
      <c r="S814" s="1670"/>
      <c r="T814" s="1670" t="s">
        <v>3656</v>
      </c>
      <c r="U814" s="1670" t="s">
        <v>137</v>
      </c>
      <c r="V814" s="1670" t="s">
        <v>150</v>
      </c>
      <c r="W814" s="284" t="s">
        <v>198</v>
      </c>
      <c r="X814" s="284">
        <v>151</v>
      </c>
      <c r="Y814" s="273">
        <v>19</v>
      </c>
      <c r="Z814" s="273"/>
      <c r="AA814" s="273">
        <v>863</v>
      </c>
      <c r="AB814" s="1670" t="s">
        <v>113</v>
      </c>
      <c r="AC814" s="284">
        <v>80</v>
      </c>
      <c r="AD814" s="273">
        <v>1590871</v>
      </c>
      <c r="AE814" s="1917">
        <v>872016927529400</v>
      </c>
      <c r="AF814" s="273">
        <v>10</v>
      </c>
      <c r="AG814" s="273" t="s">
        <v>113</v>
      </c>
      <c r="AH814" s="2780">
        <v>4</v>
      </c>
    </row>
    <row r="815" spans="3:34">
      <c r="C815" s="2471" t="s">
        <v>2766</v>
      </c>
      <c r="D815" s="832" t="s">
        <v>2193</v>
      </c>
      <c r="E815" s="1490" t="s">
        <v>2769</v>
      </c>
      <c r="F815" s="2303">
        <v>929003044402</v>
      </c>
      <c r="G815" s="45">
        <v>8719514334311</v>
      </c>
      <c r="H815" s="592" t="s">
        <v>1593</v>
      </c>
      <c r="I815" s="592"/>
      <c r="J815" s="323">
        <v>16.5</v>
      </c>
      <c r="K815" s="1075">
        <v>2300</v>
      </c>
      <c r="L815" s="282">
        <v>3000</v>
      </c>
      <c r="M815" s="286">
        <v>50000</v>
      </c>
      <c r="N815" s="283">
        <v>5</v>
      </c>
      <c r="O815" s="300" t="s">
        <v>125</v>
      </c>
      <c r="P815" s="2000">
        <v>345</v>
      </c>
      <c r="Q815" s="14"/>
      <c r="R815" s="1788" t="s">
        <v>48</v>
      </c>
      <c r="S815" s="300"/>
      <c r="T815" s="300" t="s">
        <v>3652</v>
      </c>
      <c r="U815" s="300" t="s">
        <v>137</v>
      </c>
      <c r="V815" s="300" t="s">
        <v>147</v>
      </c>
      <c r="W815" s="283" t="s">
        <v>198</v>
      </c>
      <c r="X815" s="283">
        <v>139</v>
      </c>
      <c r="Y815" s="282">
        <v>19</v>
      </c>
      <c r="Z815" s="282"/>
      <c r="AA815" s="282">
        <v>1163</v>
      </c>
      <c r="AB815" s="300" t="s">
        <v>113</v>
      </c>
      <c r="AC815" s="283">
        <v>80</v>
      </c>
      <c r="AD815" s="282">
        <v>467300</v>
      </c>
      <c r="AE815" s="285">
        <v>871951433431100</v>
      </c>
      <c r="AF815" s="282">
        <v>10</v>
      </c>
      <c r="AG815" s="282" t="s">
        <v>113</v>
      </c>
      <c r="AH815" s="2781">
        <v>4</v>
      </c>
    </row>
    <row r="816" spans="3:34">
      <c r="C816" s="2401" t="s">
        <v>2766</v>
      </c>
      <c r="D816" s="557" t="s">
        <v>2193</v>
      </c>
      <c r="E816" s="1463" t="s">
        <v>2769</v>
      </c>
      <c r="F816" s="2251">
        <v>929003044502</v>
      </c>
      <c r="G816" s="73">
        <v>8719514334335</v>
      </c>
      <c r="H816" s="229" t="s">
        <v>1594</v>
      </c>
      <c r="I816" s="229"/>
      <c r="J816" s="324">
        <v>16.5</v>
      </c>
      <c r="K816" s="1075">
        <v>2500</v>
      </c>
      <c r="L816" s="271">
        <v>4000</v>
      </c>
      <c r="M816" s="272">
        <v>50000</v>
      </c>
      <c r="N816" s="291">
        <v>5</v>
      </c>
      <c r="O816" s="308" t="s">
        <v>125</v>
      </c>
      <c r="P816" s="958">
        <v>345</v>
      </c>
      <c r="Q816" s="14"/>
      <c r="R816" s="1785" t="s">
        <v>48</v>
      </c>
      <c r="S816" s="308"/>
      <c r="T816" s="308" t="s">
        <v>3652</v>
      </c>
      <c r="U816" s="308" t="s">
        <v>137</v>
      </c>
      <c r="V816" s="308" t="s">
        <v>121</v>
      </c>
      <c r="W816" s="291" t="s">
        <v>198</v>
      </c>
      <c r="X816" s="291">
        <v>151</v>
      </c>
      <c r="Y816" s="271">
        <v>19</v>
      </c>
      <c r="Z816" s="271"/>
      <c r="AA816" s="271">
        <v>1163</v>
      </c>
      <c r="AB816" s="308" t="s">
        <v>113</v>
      </c>
      <c r="AC816" s="291">
        <v>80</v>
      </c>
      <c r="AD816" s="271">
        <v>467303</v>
      </c>
      <c r="AE816" s="331">
        <v>871951433433500</v>
      </c>
      <c r="AF816" s="271">
        <v>10</v>
      </c>
      <c r="AG816" s="271" t="s">
        <v>113</v>
      </c>
      <c r="AH816" s="2779">
        <v>4</v>
      </c>
    </row>
    <row r="817" spans="3:34">
      <c r="C817" s="2401" t="s">
        <v>2766</v>
      </c>
      <c r="D817" s="557" t="s">
        <v>2193</v>
      </c>
      <c r="E817" s="1463" t="s">
        <v>2769</v>
      </c>
      <c r="F817" s="2292">
        <v>929003044602</v>
      </c>
      <c r="G817" s="108">
        <v>8719514334359</v>
      </c>
      <c r="H817" s="229" t="s">
        <v>1595</v>
      </c>
      <c r="I817" s="229"/>
      <c r="J817" s="527">
        <v>16.5</v>
      </c>
      <c r="K817" s="1160">
        <v>2500</v>
      </c>
      <c r="L817" s="271">
        <v>6500</v>
      </c>
      <c r="M817" s="306">
        <v>50000</v>
      </c>
      <c r="N817" s="411">
        <v>5</v>
      </c>
      <c r="O817" s="308" t="s">
        <v>125</v>
      </c>
      <c r="P817" s="2000">
        <v>345</v>
      </c>
      <c r="Q817" s="14"/>
      <c r="R817" s="1785" t="s">
        <v>48</v>
      </c>
      <c r="S817" s="308"/>
      <c r="T817" s="308" t="s">
        <v>3652</v>
      </c>
      <c r="U817" s="308" t="s">
        <v>137</v>
      </c>
      <c r="V817" s="308" t="s">
        <v>150</v>
      </c>
      <c r="W817" s="291" t="s">
        <v>198</v>
      </c>
      <c r="X817" s="291">
        <v>151</v>
      </c>
      <c r="Y817" s="271">
        <v>19</v>
      </c>
      <c r="Z817" s="271"/>
      <c r="AA817" s="271">
        <v>1163</v>
      </c>
      <c r="AB817" s="308" t="s">
        <v>113</v>
      </c>
      <c r="AC817" s="411">
        <v>80</v>
      </c>
      <c r="AD817" s="271">
        <v>467299</v>
      </c>
      <c r="AE817" s="2591">
        <v>871951433435900</v>
      </c>
      <c r="AF817" s="271">
        <v>10</v>
      </c>
      <c r="AG817" s="271" t="s">
        <v>113</v>
      </c>
      <c r="AH817" s="2779">
        <v>4</v>
      </c>
    </row>
    <row r="818" spans="3:34">
      <c r="C818" s="2401" t="s">
        <v>2766</v>
      </c>
      <c r="D818" s="557" t="s">
        <v>2193</v>
      </c>
      <c r="E818" s="1463" t="s">
        <v>2769</v>
      </c>
      <c r="F818" s="2292">
        <v>929001908502</v>
      </c>
      <c r="G818" s="108">
        <v>8718696819210</v>
      </c>
      <c r="H818" s="229" t="s">
        <v>1608</v>
      </c>
      <c r="I818" s="229"/>
      <c r="J818" s="376">
        <v>26</v>
      </c>
      <c r="K818" s="1160">
        <v>3600</v>
      </c>
      <c r="L818" s="271">
        <v>3000</v>
      </c>
      <c r="M818" s="306">
        <v>50000</v>
      </c>
      <c r="N818" s="411">
        <v>5</v>
      </c>
      <c r="O818" s="308" t="s">
        <v>125</v>
      </c>
      <c r="P818" s="958">
        <v>425</v>
      </c>
      <c r="Q818" s="14"/>
      <c r="R818" s="1785" t="s">
        <v>48</v>
      </c>
      <c r="S818" s="308"/>
      <c r="T818" s="308" t="s">
        <v>3653</v>
      </c>
      <c r="U818" s="308" t="s">
        <v>137</v>
      </c>
      <c r="V818" s="308" t="s">
        <v>147</v>
      </c>
      <c r="W818" s="291" t="s">
        <v>198</v>
      </c>
      <c r="X818" s="291">
        <v>138</v>
      </c>
      <c r="Y818" s="271">
        <v>17</v>
      </c>
      <c r="Z818" s="271"/>
      <c r="AA818" s="271">
        <v>1163</v>
      </c>
      <c r="AB818" s="308" t="s">
        <v>113</v>
      </c>
      <c r="AC818" s="411">
        <v>80</v>
      </c>
      <c r="AD818" s="271">
        <v>652790</v>
      </c>
      <c r="AE818" s="2591">
        <v>871869681921000</v>
      </c>
      <c r="AF818" s="271">
        <v>10</v>
      </c>
      <c r="AG818" s="271" t="s">
        <v>113</v>
      </c>
      <c r="AH818" s="2779">
        <v>4</v>
      </c>
    </row>
    <row r="819" spans="3:34">
      <c r="C819" s="2401" t="s">
        <v>2766</v>
      </c>
      <c r="D819" s="557" t="s">
        <v>2193</v>
      </c>
      <c r="E819" s="1463" t="s">
        <v>2769</v>
      </c>
      <c r="F819" s="151">
        <v>929001908602</v>
      </c>
      <c r="G819" s="61">
        <v>8718696819234</v>
      </c>
      <c r="H819" s="155" t="s">
        <v>1609</v>
      </c>
      <c r="I819" s="155"/>
      <c r="J819" s="324">
        <v>26</v>
      </c>
      <c r="K819" s="1075">
        <v>3900</v>
      </c>
      <c r="L819" s="271">
        <v>4000</v>
      </c>
      <c r="M819" s="272">
        <v>50000</v>
      </c>
      <c r="N819" s="291">
        <v>5</v>
      </c>
      <c r="O819" s="308" t="s">
        <v>125</v>
      </c>
      <c r="P819" s="958">
        <v>425</v>
      </c>
      <c r="Q819" s="14"/>
      <c r="R819" s="1785" t="s">
        <v>48</v>
      </c>
      <c r="S819" s="308"/>
      <c r="T819" s="308" t="s">
        <v>3653</v>
      </c>
      <c r="U819" s="308" t="s">
        <v>137</v>
      </c>
      <c r="V819" s="308" t="s">
        <v>121</v>
      </c>
      <c r="W819" s="291" t="s">
        <v>198</v>
      </c>
      <c r="X819" s="291">
        <v>150</v>
      </c>
      <c r="Y819" s="271">
        <v>17</v>
      </c>
      <c r="Z819" s="271"/>
      <c r="AA819" s="271">
        <v>1163</v>
      </c>
      <c r="AB819" s="308" t="s">
        <v>113</v>
      </c>
      <c r="AC819" s="291">
        <v>80</v>
      </c>
      <c r="AD819" s="271">
        <v>652789</v>
      </c>
      <c r="AE819" s="271">
        <v>871869681923400</v>
      </c>
      <c r="AF819" s="271">
        <v>10</v>
      </c>
      <c r="AG819" s="271" t="s">
        <v>113</v>
      </c>
      <c r="AH819" s="2779">
        <v>4</v>
      </c>
    </row>
    <row r="820" spans="3:34">
      <c r="C820" s="2395" t="s">
        <v>2766</v>
      </c>
      <c r="D820" s="834" t="s">
        <v>2193</v>
      </c>
      <c r="E820" s="1483" t="s">
        <v>2769</v>
      </c>
      <c r="F820" s="188">
        <v>929001908702</v>
      </c>
      <c r="G820" s="47">
        <v>8718696819258</v>
      </c>
      <c r="H820" s="483" t="s">
        <v>1610</v>
      </c>
      <c r="I820" s="483"/>
      <c r="J820" s="431">
        <v>26</v>
      </c>
      <c r="K820" s="1077">
        <v>3900</v>
      </c>
      <c r="L820" s="273">
        <v>6500</v>
      </c>
      <c r="M820" s="274">
        <v>50000</v>
      </c>
      <c r="N820" s="284">
        <v>5</v>
      </c>
      <c r="O820" s="1670" t="s">
        <v>125</v>
      </c>
      <c r="P820" s="1994">
        <v>425</v>
      </c>
      <c r="Q820" s="14"/>
      <c r="R820" s="1791" t="s">
        <v>48</v>
      </c>
      <c r="S820" s="1670"/>
      <c r="T820" s="1670" t="s">
        <v>3653</v>
      </c>
      <c r="U820" s="1670" t="s">
        <v>137</v>
      </c>
      <c r="V820" s="1670" t="s">
        <v>150</v>
      </c>
      <c r="W820" s="284" t="s">
        <v>198</v>
      </c>
      <c r="X820" s="284">
        <v>150</v>
      </c>
      <c r="Y820" s="273">
        <v>17</v>
      </c>
      <c r="Z820" s="273"/>
      <c r="AA820" s="273">
        <v>1163</v>
      </c>
      <c r="AB820" s="1670" t="s">
        <v>113</v>
      </c>
      <c r="AC820" s="284">
        <v>80</v>
      </c>
      <c r="AD820" s="273">
        <v>652787</v>
      </c>
      <c r="AE820" s="273">
        <v>871869681925800</v>
      </c>
      <c r="AF820" s="273">
        <v>10</v>
      </c>
      <c r="AG820" s="273" t="s">
        <v>113</v>
      </c>
      <c r="AH820" s="2780">
        <v>4</v>
      </c>
    </row>
    <row r="821" spans="3:34">
      <c r="C821" s="2471" t="s">
        <v>2766</v>
      </c>
      <c r="D821" s="832" t="s">
        <v>2193</v>
      </c>
      <c r="E821" s="1490" t="s">
        <v>2769</v>
      </c>
      <c r="F821" s="151">
        <v>929002421202</v>
      </c>
      <c r="G821" s="61">
        <v>8719514334373</v>
      </c>
      <c r="H821" s="155" t="s">
        <v>1596</v>
      </c>
      <c r="I821" s="155"/>
      <c r="J821" s="324">
        <v>20</v>
      </c>
      <c r="K821" s="1075">
        <v>2800</v>
      </c>
      <c r="L821" s="271">
        <v>3000</v>
      </c>
      <c r="M821" s="272">
        <v>50000</v>
      </c>
      <c r="N821" s="291">
        <v>5</v>
      </c>
      <c r="O821" s="308" t="s">
        <v>125</v>
      </c>
      <c r="P821" s="2000">
        <v>385</v>
      </c>
      <c r="Q821" s="14"/>
      <c r="R821" s="1785" t="s">
        <v>48</v>
      </c>
      <c r="S821" s="308"/>
      <c r="T821" s="308" t="s">
        <v>3654</v>
      </c>
      <c r="U821" s="308" t="s">
        <v>137</v>
      </c>
      <c r="V821" s="308" t="s">
        <v>147</v>
      </c>
      <c r="W821" s="291" t="s">
        <v>198</v>
      </c>
      <c r="X821" s="291">
        <v>140</v>
      </c>
      <c r="Y821" s="271">
        <v>19</v>
      </c>
      <c r="Z821" s="271"/>
      <c r="AA821" s="271">
        <v>1463</v>
      </c>
      <c r="AB821" s="308" t="s">
        <v>113</v>
      </c>
      <c r="AC821" s="291">
        <v>80</v>
      </c>
      <c r="AD821" s="271">
        <v>467354</v>
      </c>
      <c r="AE821" s="271">
        <v>871951433437300</v>
      </c>
      <c r="AF821" s="271">
        <v>10</v>
      </c>
      <c r="AG821" s="271" t="s">
        <v>113</v>
      </c>
      <c r="AH821" s="2779">
        <v>4</v>
      </c>
    </row>
    <row r="822" spans="3:34">
      <c r="C822" s="2401" t="s">
        <v>2766</v>
      </c>
      <c r="D822" s="557" t="s">
        <v>2193</v>
      </c>
      <c r="E822" s="1463" t="s">
        <v>2769</v>
      </c>
      <c r="F822" s="151">
        <v>929002421302</v>
      </c>
      <c r="G822" s="61">
        <v>8719514334397</v>
      </c>
      <c r="H822" s="155" t="s">
        <v>1597</v>
      </c>
      <c r="I822" s="155"/>
      <c r="J822" s="324">
        <v>20</v>
      </c>
      <c r="K822" s="1075">
        <v>3000</v>
      </c>
      <c r="L822" s="271">
        <v>4000</v>
      </c>
      <c r="M822" s="272">
        <v>50000</v>
      </c>
      <c r="N822" s="291">
        <v>5</v>
      </c>
      <c r="O822" s="308" t="s">
        <v>125</v>
      </c>
      <c r="P822" s="958">
        <v>385</v>
      </c>
      <c r="Q822" s="14"/>
      <c r="R822" s="1785" t="s">
        <v>48</v>
      </c>
      <c r="S822" s="308"/>
      <c r="T822" s="308" t="s">
        <v>3654</v>
      </c>
      <c r="U822" s="308" t="s">
        <v>137</v>
      </c>
      <c r="V822" s="308" t="s">
        <v>121</v>
      </c>
      <c r="W822" s="291" t="s">
        <v>198</v>
      </c>
      <c r="X822" s="291">
        <v>150</v>
      </c>
      <c r="Y822" s="271">
        <v>19</v>
      </c>
      <c r="Z822" s="271"/>
      <c r="AA822" s="271">
        <v>1463</v>
      </c>
      <c r="AB822" s="308" t="s">
        <v>113</v>
      </c>
      <c r="AC822" s="291">
        <v>80</v>
      </c>
      <c r="AD822" s="271">
        <v>467355</v>
      </c>
      <c r="AE822" s="271">
        <v>871951433439700</v>
      </c>
      <c r="AF822" s="271">
        <v>10</v>
      </c>
      <c r="AG822" s="271" t="s">
        <v>113</v>
      </c>
      <c r="AH822" s="2779">
        <v>4</v>
      </c>
    </row>
    <row r="823" spans="3:34">
      <c r="C823" s="2401" t="s">
        <v>2766</v>
      </c>
      <c r="D823" s="557" t="s">
        <v>2193</v>
      </c>
      <c r="E823" s="1463" t="s">
        <v>2769</v>
      </c>
      <c r="F823" s="2292">
        <v>929002421402</v>
      </c>
      <c r="G823" s="108">
        <v>8719514334410</v>
      </c>
      <c r="H823" s="229" t="s">
        <v>1598</v>
      </c>
      <c r="I823" s="229"/>
      <c r="J823" s="527">
        <v>20</v>
      </c>
      <c r="K823" s="1160">
        <v>3000</v>
      </c>
      <c r="L823" s="271">
        <v>6500</v>
      </c>
      <c r="M823" s="306">
        <v>50000</v>
      </c>
      <c r="N823" s="411">
        <v>5</v>
      </c>
      <c r="O823" s="308" t="s">
        <v>125</v>
      </c>
      <c r="P823" s="2000">
        <v>385</v>
      </c>
      <c r="Q823" s="14"/>
      <c r="R823" s="1785" t="s">
        <v>48</v>
      </c>
      <c r="S823" s="308"/>
      <c r="T823" s="308" t="s">
        <v>3654</v>
      </c>
      <c r="U823" s="308" t="s">
        <v>137</v>
      </c>
      <c r="V823" s="308" t="s">
        <v>150</v>
      </c>
      <c r="W823" s="291" t="s">
        <v>198</v>
      </c>
      <c r="X823" s="291">
        <v>150</v>
      </c>
      <c r="Y823" s="271">
        <v>19</v>
      </c>
      <c r="Z823" s="271"/>
      <c r="AA823" s="271">
        <v>1463</v>
      </c>
      <c r="AB823" s="308" t="s">
        <v>113</v>
      </c>
      <c r="AC823" s="411">
        <v>80</v>
      </c>
      <c r="AD823" s="271">
        <v>467356</v>
      </c>
      <c r="AE823" s="2591">
        <v>871951433441000</v>
      </c>
      <c r="AF823" s="271">
        <v>10</v>
      </c>
      <c r="AG823" s="271" t="s">
        <v>113</v>
      </c>
      <c r="AH823" s="2779">
        <v>4</v>
      </c>
    </row>
    <row r="824" spans="3:34">
      <c r="C824" s="2401" t="s">
        <v>2766</v>
      </c>
      <c r="D824" s="557" t="s">
        <v>2193</v>
      </c>
      <c r="E824" s="1463" t="s">
        <v>2769</v>
      </c>
      <c r="F824" s="2292">
        <v>929001908802</v>
      </c>
      <c r="G824" s="108">
        <v>8718696819296</v>
      </c>
      <c r="H824" s="229" t="s">
        <v>1605</v>
      </c>
      <c r="I824" s="229"/>
      <c r="J824" s="376">
        <v>26</v>
      </c>
      <c r="K824" s="1160">
        <v>3600</v>
      </c>
      <c r="L824" s="271">
        <v>3000</v>
      </c>
      <c r="M824" s="306">
        <v>50000</v>
      </c>
      <c r="N824" s="411">
        <v>5</v>
      </c>
      <c r="O824" s="308" t="s">
        <v>125</v>
      </c>
      <c r="P824" s="958">
        <v>440</v>
      </c>
      <c r="Q824" s="14"/>
      <c r="R824" s="1785" t="s">
        <v>48</v>
      </c>
      <c r="S824" s="308"/>
      <c r="T824" s="308" t="s">
        <v>3657</v>
      </c>
      <c r="U824" s="308" t="s">
        <v>137</v>
      </c>
      <c r="V824" s="308" t="s">
        <v>147</v>
      </c>
      <c r="W824" s="291" t="s">
        <v>198</v>
      </c>
      <c r="X824" s="291">
        <v>138</v>
      </c>
      <c r="Y824" s="271">
        <v>17</v>
      </c>
      <c r="Z824" s="271"/>
      <c r="AA824" s="271">
        <v>1463</v>
      </c>
      <c r="AB824" s="308" t="s">
        <v>113</v>
      </c>
      <c r="AC824" s="411">
        <v>80</v>
      </c>
      <c r="AD824" s="271">
        <v>652785</v>
      </c>
      <c r="AE824" s="2591">
        <v>871869681929600</v>
      </c>
      <c r="AF824" s="271">
        <v>10</v>
      </c>
      <c r="AG824" s="271" t="s">
        <v>113</v>
      </c>
      <c r="AH824" s="2779">
        <v>4</v>
      </c>
    </row>
    <row r="825" spans="3:34">
      <c r="C825" s="2401" t="s">
        <v>2766</v>
      </c>
      <c r="D825" s="557" t="s">
        <v>2193</v>
      </c>
      <c r="E825" s="1463" t="s">
        <v>2769</v>
      </c>
      <c r="F825" s="151">
        <v>929001908902</v>
      </c>
      <c r="G825" s="61">
        <v>8718696819319</v>
      </c>
      <c r="H825" s="229" t="s">
        <v>1606</v>
      </c>
      <c r="I825" s="229"/>
      <c r="J825" s="324">
        <v>26</v>
      </c>
      <c r="K825" s="1075">
        <v>3900</v>
      </c>
      <c r="L825" s="271">
        <v>4000</v>
      </c>
      <c r="M825" s="272">
        <v>50000</v>
      </c>
      <c r="N825" s="291">
        <v>5</v>
      </c>
      <c r="O825" s="308" t="s">
        <v>125</v>
      </c>
      <c r="P825" s="958">
        <v>440</v>
      </c>
      <c r="Q825" s="14"/>
      <c r="R825" s="1785" t="s">
        <v>48</v>
      </c>
      <c r="S825" s="308"/>
      <c r="T825" s="308" t="s">
        <v>3657</v>
      </c>
      <c r="U825" s="308" t="s">
        <v>137</v>
      </c>
      <c r="V825" s="308" t="s">
        <v>121</v>
      </c>
      <c r="W825" s="291" t="s">
        <v>198</v>
      </c>
      <c r="X825" s="291">
        <v>150</v>
      </c>
      <c r="Y825" s="271">
        <v>17</v>
      </c>
      <c r="Z825" s="271"/>
      <c r="AA825" s="271">
        <v>1463</v>
      </c>
      <c r="AB825" s="308" t="s">
        <v>113</v>
      </c>
      <c r="AC825" s="291">
        <v>80</v>
      </c>
      <c r="AD825" s="271">
        <v>652788</v>
      </c>
      <c r="AE825" s="271">
        <v>871869681931900</v>
      </c>
      <c r="AF825" s="271">
        <v>10</v>
      </c>
      <c r="AG825" s="271" t="s">
        <v>113</v>
      </c>
      <c r="AH825" s="2779">
        <v>4</v>
      </c>
    </row>
    <row r="826" spans="3:34">
      <c r="C826" s="2401" t="s">
        <v>2766</v>
      </c>
      <c r="D826" s="557" t="s">
        <v>2193</v>
      </c>
      <c r="E826" s="1463" t="s">
        <v>2769</v>
      </c>
      <c r="F826" s="2292">
        <v>929001909002</v>
      </c>
      <c r="G826" s="108">
        <v>8718696819333</v>
      </c>
      <c r="H826" s="229" t="s">
        <v>1607</v>
      </c>
      <c r="I826" s="229"/>
      <c r="J826" s="527">
        <v>26</v>
      </c>
      <c r="K826" s="1160">
        <v>3900</v>
      </c>
      <c r="L826" s="271">
        <v>6500</v>
      </c>
      <c r="M826" s="306">
        <v>50000</v>
      </c>
      <c r="N826" s="411">
        <v>5</v>
      </c>
      <c r="O826" s="308" t="s">
        <v>125</v>
      </c>
      <c r="P826" s="2000">
        <v>440</v>
      </c>
      <c r="Q826" s="14"/>
      <c r="R826" s="1785" t="s">
        <v>48</v>
      </c>
      <c r="S826" s="308"/>
      <c r="T826" s="308" t="s">
        <v>3657</v>
      </c>
      <c r="U826" s="308" t="s">
        <v>137</v>
      </c>
      <c r="V826" s="308" t="s">
        <v>150</v>
      </c>
      <c r="W826" s="291" t="s">
        <v>198</v>
      </c>
      <c r="X826" s="291">
        <v>150</v>
      </c>
      <c r="Y826" s="271">
        <v>17</v>
      </c>
      <c r="Z826" s="271"/>
      <c r="AA826" s="271">
        <v>1463</v>
      </c>
      <c r="AB826" s="308" t="s">
        <v>113</v>
      </c>
      <c r="AC826" s="411">
        <v>80</v>
      </c>
      <c r="AD826" s="271">
        <v>652786</v>
      </c>
      <c r="AE826" s="2591">
        <v>871869681933300</v>
      </c>
      <c r="AF826" s="271">
        <v>10</v>
      </c>
      <c r="AG826" s="271" t="s">
        <v>113</v>
      </c>
      <c r="AH826" s="2779">
        <v>4</v>
      </c>
    </row>
    <row r="827" spans="3:34">
      <c r="C827" s="2401" t="s">
        <v>2766</v>
      </c>
      <c r="D827" s="557" t="s">
        <v>2193</v>
      </c>
      <c r="E827" s="1463" t="s">
        <v>2769</v>
      </c>
      <c r="F827" s="2292">
        <v>929002474802</v>
      </c>
      <c r="G827" s="108">
        <v>8719514290501</v>
      </c>
      <c r="H827" s="229" t="s">
        <v>1611</v>
      </c>
      <c r="I827" s="229"/>
      <c r="J827" s="376">
        <v>36</v>
      </c>
      <c r="K827" s="1160">
        <v>5200</v>
      </c>
      <c r="L827" s="271">
        <v>3000</v>
      </c>
      <c r="M827" s="306">
        <v>50000</v>
      </c>
      <c r="N827" s="411">
        <v>5</v>
      </c>
      <c r="O827" s="308" t="s">
        <v>125</v>
      </c>
      <c r="P827" s="958">
        <v>660</v>
      </c>
      <c r="Q827" s="14"/>
      <c r="R827" s="1785" t="s">
        <v>48</v>
      </c>
      <c r="S827" s="308"/>
      <c r="T827" s="308" t="s">
        <v>3658</v>
      </c>
      <c r="U827" s="308" t="s">
        <v>137</v>
      </c>
      <c r="V827" s="308" t="s">
        <v>147</v>
      </c>
      <c r="W827" s="291" t="s">
        <v>198</v>
      </c>
      <c r="X827" s="291">
        <v>144</v>
      </c>
      <c r="Y827" s="271">
        <v>19</v>
      </c>
      <c r="Z827" s="271"/>
      <c r="AA827" s="271">
        <v>1463</v>
      </c>
      <c r="AB827" s="308" t="s">
        <v>113</v>
      </c>
      <c r="AC827" s="411">
        <v>80</v>
      </c>
      <c r="AD827" s="271">
        <v>403646</v>
      </c>
      <c r="AE827" s="2591">
        <v>871951429050100</v>
      </c>
      <c r="AF827" s="271">
        <v>10</v>
      </c>
      <c r="AG827" s="271" t="s">
        <v>113</v>
      </c>
      <c r="AH827" s="2779">
        <v>4</v>
      </c>
    </row>
    <row r="828" spans="3:34">
      <c r="C828" s="2401" t="s">
        <v>2766</v>
      </c>
      <c r="D828" s="557" t="s">
        <v>2193</v>
      </c>
      <c r="E828" s="1463" t="s">
        <v>2769</v>
      </c>
      <c r="F828" s="151">
        <v>929002474902</v>
      </c>
      <c r="G828" s="61">
        <v>8719514290525</v>
      </c>
      <c r="H828" s="155" t="s">
        <v>1612</v>
      </c>
      <c r="I828" s="155"/>
      <c r="J828" s="324">
        <v>36</v>
      </c>
      <c r="K828" s="1075">
        <v>5600</v>
      </c>
      <c r="L828" s="271">
        <v>4000</v>
      </c>
      <c r="M828" s="272">
        <v>50000</v>
      </c>
      <c r="N828" s="291">
        <v>5</v>
      </c>
      <c r="O828" s="308" t="s">
        <v>125</v>
      </c>
      <c r="P828" s="958">
        <v>660</v>
      </c>
      <c r="Q828" s="14"/>
      <c r="R828" s="1785" t="s">
        <v>48</v>
      </c>
      <c r="S828" s="308"/>
      <c r="T828" s="308" t="s">
        <v>3658</v>
      </c>
      <c r="U828" s="308" t="s">
        <v>137</v>
      </c>
      <c r="V828" s="308" t="s">
        <v>121</v>
      </c>
      <c r="W828" s="291" t="s">
        <v>198</v>
      </c>
      <c r="X828" s="291">
        <v>155</v>
      </c>
      <c r="Y828" s="271">
        <v>19</v>
      </c>
      <c r="Z828" s="271"/>
      <c r="AA828" s="271">
        <v>1463</v>
      </c>
      <c r="AB828" s="308" t="s">
        <v>113</v>
      </c>
      <c r="AC828" s="291">
        <v>80</v>
      </c>
      <c r="AD828" s="271">
        <v>403647</v>
      </c>
      <c r="AE828" s="271">
        <v>871951429052500</v>
      </c>
      <c r="AF828" s="271">
        <v>10</v>
      </c>
      <c r="AG828" s="271" t="s">
        <v>113</v>
      </c>
      <c r="AH828" s="2779">
        <v>4</v>
      </c>
    </row>
    <row r="829" spans="3:34">
      <c r="C829" s="2395" t="s">
        <v>2766</v>
      </c>
      <c r="D829" s="834" t="s">
        <v>2193</v>
      </c>
      <c r="E829" s="1483" t="s">
        <v>2769</v>
      </c>
      <c r="F829" s="188">
        <v>929002475002</v>
      </c>
      <c r="G829" s="47">
        <v>8719514290549</v>
      </c>
      <c r="H829" s="483" t="s">
        <v>1613</v>
      </c>
      <c r="I829" s="483"/>
      <c r="J829" s="431">
        <v>36</v>
      </c>
      <c r="K829" s="1077">
        <v>5600</v>
      </c>
      <c r="L829" s="273">
        <v>6500</v>
      </c>
      <c r="M829" s="274">
        <v>50000</v>
      </c>
      <c r="N829" s="284">
        <v>5</v>
      </c>
      <c r="O829" s="1670" t="s">
        <v>125</v>
      </c>
      <c r="P829" s="1994">
        <v>660</v>
      </c>
      <c r="Q829" s="14"/>
      <c r="R829" s="1791" t="s">
        <v>48</v>
      </c>
      <c r="S829" s="1670"/>
      <c r="T829" s="1670" t="s">
        <v>3658</v>
      </c>
      <c r="U829" s="1670" t="s">
        <v>137</v>
      </c>
      <c r="V829" s="1670" t="s">
        <v>150</v>
      </c>
      <c r="W829" s="284" t="s">
        <v>198</v>
      </c>
      <c r="X829" s="284">
        <v>155</v>
      </c>
      <c r="Y829" s="273">
        <v>19</v>
      </c>
      <c r="Z829" s="273"/>
      <c r="AA829" s="273">
        <v>1463</v>
      </c>
      <c r="AB829" s="1670" t="s">
        <v>113</v>
      </c>
      <c r="AC829" s="284">
        <v>80</v>
      </c>
      <c r="AD829" s="273">
        <v>403648</v>
      </c>
      <c r="AE829" s="273">
        <v>871951429054900</v>
      </c>
      <c r="AF829" s="273">
        <v>10</v>
      </c>
      <c r="AG829" s="273" t="s">
        <v>113</v>
      </c>
      <c r="AH829" s="2780">
        <v>4</v>
      </c>
    </row>
    <row r="830" spans="3:34">
      <c r="C830" s="2394" t="s">
        <v>2766</v>
      </c>
      <c r="D830" s="1461" t="s">
        <v>2193</v>
      </c>
      <c r="E830" s="1462" t="s">
        <v>2769</v>
      </c>
      <c r="F830" s="2297">
        <v>929003795102</v>
      </c>
      <c r="G830" s="1267">
        <v>8720169309661</v>
      </c>
      <c r="H830" s="1267" t="s">
        <v>2229</v>
      </c>
      <c r="I830" s="1267"/>
      <c r="J830" s="724">
        <v>7</v>
      </c>
      <c r="K830" s="1109">
        <v>1000</v>
      </c>
      <c r="L830" s="1622">
        <v>3000</v>
      </c>
      <c r="M830" s="1205">
        <v>60000</v>
      </c>
      <c r="N830" s="726">
        <v>5</v>
      </c>
      <c r="O830" s="1622" t="s">
        <v>119</v>
      </c>
      <c r="P830" s="1993">
        <v>355</v>
      </c>
      <c r="Q830" s="508"/>
      <c r="R830" s="1825" t="s">
        <v>48</v>
      </c>
      <c r="S830" s="1622"/>
      <c r="T830" s="1622" t="s">
        <v>3650</v>
      </c>
      <c r="U830" s="1622" t="s">
        <v>137</v>
      </c>
      <c r="V830" s="1622" t="s">
        <v>147</v>
      </c>
      <c r="W830" s="372" t="s">
        <v>3050</v>
      </c>
      <c r="X830" s="372">
        <v>142</v>
      </c>
      <c r="Y830" s="1622">
        <v>19</v>
      </c>
      <c r="Z830" s="1622"/>
      <c r="AA830" s="1622">
        <v>563</v>
      </c>
      <c r="AB830" s="1622" t="s">
        <v>133</v>
      </c>
      <c r="AC830" s="2091">
        <v>80</v>
      </c>
      <c r="AD830" s="1622">
        <v>1936620</v>
      </c>
      <c r="AE830" s="2596">
        <v>872016930966100</v>
      </c>
      <c r="AF830" s="1622">
        <v>10</v>
      </c>
      <c r="AG830" s="1622" t="s">
        <v>113</v>
      </c>
      <c r="AH830" s="2861">
        <v>4</v>
      </c>
    </row>
    <row r="831" spans="3:34">
      <c r="C831" s="2401" t="s">
        <v>2766</v>
      </c>
      <c r="D831" s="557" t="s">
        <v>2193</v>
      </c>
      <c r="E831" s="1463" t="s">
        <v>2769</v>
      </c>
      <c r="F831" s="874">
        <v>929003795202</v>
      </c>
      <c r="G831" s="595">
        <v>8720169309685</v>
      </c>
      <c r="H831" s="595" t="s">
        <v>34</v>
      </c>
      <c r="I831" s="595"/>
      <c r="J831" s="381">
        <v>7</v>
      </c>
      <c r="K831" s="1112">
        <v>1050</v>
      </c>
      <c r="L831" s="275">
        <v>4000</v>
      </c>
      <c r="M831" s="414">
        <v>60000</v>
      </c>
      <c r="N831" s="423">
        <v>5</v>
      </c>
      <c r="O831" s="275" t="s">
        <v>125</v>
      </c>
      <c r="P831" s="959">
        <v>355</v>
      </c>
      <c r="Q831" s="515"/>
      <c r="R831" s="1826" t="s">
        <v>48</v>
      </c>
      <c r="S831" s="275"/>
      <c r="T831" s="275" t="s">
        <v>3650</v>
      </c>
      <c r="U831" s="275" t="s">
        <v>137</v>
      </c>
      <c r="V831" s="275" t="s">
        <v>121</v>
      </c>
      <c r="W831" s="363" t="s">
        <v>3050</v>
      </c>
      <c r="X831" s="363">
        <v>150</v>
      </c>
      <c r="Y831" s="275">
        <v>19</v>
      </c>
      <c r="Z831" s="275"/>
      <c r="AA831" s="275">
        <v>563</v>
      </c>
      <c r="AB831" s="275" t="s">
        <v>133</v>
      </c>
      <c r="AC831" s="676">
        <v>80</v>
      </c>
      <c r="AD831" s="275">
        <v>1936619</v>
      </c>
      <c r="AE831" s="2593">
        <v>872016930968500</v>
      </c>
      <c r="AF831" s="275">
        <v>10</v>
      </c>
      <c r="AG831" s="275" t="s">
        <v>113</v>
      </c>
      <c r="AH831" s="2848">
        <v>4</v>
      </c>
    </row>
    <row r="832" spans="3:34">
      <c r="C832" s="2401" t="s">
        <v>2766</v>
      </c>
      <c r="D832" s="557" t="s">
        <v>2193</v>
      </c>
      <c r="E832" s="1463" t="s">
        <v>2769</v>
      </c>
      <c r="F832" s="2292">
        <v>929003795302</v>
      </c>
      <c r="G832" s="62">
        <v>8720169309708</v>
      </c>
      <c r="H832" s="62" t="s">
        <v>2230</v>
      </c>
      <c r="I832" s="62"/>
      <c r="J832" s="313">
        <v>7</v>
      </c>
      <c r="K832" s="1112">
        <v>1050</v>
      </c>
      <c r="L832" s="784">
        <v>6500</v>
      </c>
      <c r="M832" s="414">
        <v>60000</v>
      </c>
      <c r="N832" s="422">
        <v>5</v>
      </c>
      <c r="O832" s="784" t="s">
        <v>125</v>
      </c>
      <c r="P832" s="958">
        <v>355</v>
      </c>
      <c r="Q832" s="508"/>
      <c r="R832" s="1818" t="s">
        <v>48</v>
      </c>
      <c r="S832" s="784"/>
      <c r="T832" s="784" t="s">
        <v>3650</v>
      </c>
      <c r="U832" s="784" t="s">
        <v>137</v>
      </c>
      <c r="V832" s="784" t="s">
        <v>150</v>
      </c>
      <c r="W832" s="426" t="s">
        <v>3050</v>
      </c>
      <c r="X832" s="426">
        <v>150</v>
      </c>
      <c r="Y832" s="784">
        <v>19</v>
      </c>
      <c r="Z832" s="784"/>
      <c r="AA832" s="784">
        <v>563</v>
      </c>
      <c r="AB832" s="784" t="s">
        <v>133</v>
      </c>
      <c r="AC832" s="2053">
        <v>80</v>
      </c>
      <c r="AD832" s="784">
        <v>1936618</v>
      </c>
      <c r="AE832" s="319">
        <v>872016930970800</v>
      </c>
      <c r="AF832" s="784">
        <v>10</v>
      </c>
      <c r="AG832" s="784" t="s">
        <v>113</v>
      </c>
      <c r="AH832" s="2859">
        <v>4</v>
      </c>
    </row>
    <row r="833" spans="3:34">
      <c r="C833" s="2401" t="s">
        <v>2766</v>
      </c>
      <c r="D833" s="557" t="s">
        <v>2193</v>
      </c>
      <c r="E833" s="1463"/>
      <c r="F833" s="2292">
        <v>929003596202</v>
      </c>
      <c r="G833" s="62">
        <v>8720169163072</v>
      </c>
      <c r="H833" s="62" t="s">
        <v>1569</v>
      </c>
      <c r="I833" s="62"/>
      <c r="J833" s="313">
        <v>10.5</v>
      </c>
      <c r="K833" s="1112">
        <v>1500</v>
      </c>
      <c r="L833" s="784">
        <v>3000</v>
      </c>
      <c r="M833" s="358">
        <v>60000</v>
      </c>
      <c r="N833" s="422">
        <v>5</v>
      </c>
      <c r="O833" s="784" t="s">
        <v>119</v>
      </c>
      <c r="P833" s="958">
        <v>390</v>
      </c>
      <c r="Q833" s="14"/>
      <c r="R833" s="1818" t="s">
        <v>48</v>
      </c>
      <c r="S833" s="784"/>
      <c r="T833" s="784" t="s">
        <v>3651</v>
      </c>
      <c r="U833" s="784" t="s">
        <v>137</v>
      </c>
      <c r="V833" s="784" t="s">
        <v>147</v>
      </c>
      <c r="W833" s="426" t="s">
        <v>3051</v>
      </c>
      <c r="X833" s="426">
        <v>142</v>
      </c>
      <c r="Y833" s="784">
        <v>19</v>
      </c>
      <c r="Z833" s="784"/>
      <c r="AA833" s="784">
        <v>563</v>
      </c>
      <c r="AB833" s="784" t="s">
        <v>133</v>
      </c>
      <c r="AC833" s="2053">
        <v>80</v>
      </c>
      <c r="AD833" s="784">
        <v>1407666</v>
      </c>
      <c r="AE833" s="319">
        <v>872016916307200</v>
      </c>
      <c r="AF833" s="784">
        <v>10</v>
      </c>
      <c r="AG833" s="784" t="s">
        <v>113</v>
      </c>
      <c r="AH833" s="2859">
        <v>4</v>
      </c>
    </row>
    <row r="834" spans="3:34">
      <c r="C834" s="2401" t="s">
        <v>2766</v>
      </c>
      <c r="D834" s="557" t="s">
        <v>2193</v>
      </c>
      <c r="E834" s="1463"/>
      <c r="F834" s="2292">
        <v>929003596302</v>
      </c>
      <c r="G834" s="62">
        <v>8720169163096</v>
      </c>
      <c r="H834" s="62" t="s">
        <v>1570</v>
      </c>
      <c r="I834" s="62"/>
      <c r="J834" s="313">
        <v>10.5</v>
      </c>
      <c r="K834" s="1112">
        <v>1600</v>
      </c>
      <c r="L834" s="784">
        <v>4000</v>
      </c>
      <c r="M834" s="358">
        <v>60000</v>
      </c>
      <c r="N834" s="422">
        <v>5</v>
      </c>
      <c r="O834" s="784" t="s">
        <v>125</v>
      </c>
      <c r="P834" s="958">
        <v>390</v>
      </c>
      <c r="Q834" s="14"/>
      <c r="R834" s="1818" t="s">
        <v>48</v>
      </c>
      <c r="S834" s="784"/>
      <c r="T834" s="784" t="s">
        <v>3651</v>
      </c>
      <c r="U834" s="784" t="s">
        <v>137</v>
      </c>
      <c r="V834" s="784" t="s">
        <v>121</v>
      </c>
      <c r="W834" s="426" t="s">
        <v>3051</v>
      </c>
      <c r="X834" s="426">
        <v>152</v>
      </c>
      <c r="Y834" s="784">
        <v>19</v>
      </c>
      <c r="Z834" s="784"/>
      <c r="AA834" s="784">
        <v>563</v>
      </c>
      <c r="AB834" s="784" t="s">
        <v>133</v>
      </c>
      <c r="AC834" s="2053">
        <v>80</v>
      </c>
      <c r="AD834" s="784">
        <v>1407658</v>
      </c>
      <c r="AE834" s="319">
        <v>872016916309600</v>
      </c>
      <c r="AF834" s="784">
        <v>10</v>
      </c>
      <c r="AG834" s="784" t="s">
        <v>113</v>
      </c>
      <c r="AH834" s="2859">
        <v>4</v>
      </c>
    </row>
    <row r="835" spans="3:34">
      <c r="C835" s="2395" t="s">
        <v>2766</v>
      </c>
      <c r="D835" s="834" t="s">
        <v>2193</v>
      </c>
      <c r="E835" s="1483"/>
      <c r="F835" s="2293">
        <v>929003596402</v>
      </c>
      <c r="G835" s="264">
        <v>8720169163119</v>
      </c>
      <c r="H835" s="264" t="s">
        <v>1571</v>
      </c>
      <c r="I835" s="264"/>
      <c r="J835" s="475">
        <v>10.5</v>
      </c>
      <c r="K835" s="1113">
        <v>1600</v>
      </c>
      <c r="L835" s="790">
        <v>6500</v>
      </c>
      <c r="M835" s="615">
        <v>60000</v>
      </c>
      <c r="N835" s="481">
        <v>5</v>
      </c>
      <c r="O835" s="790" t="s">
        <v>125</v>
      </c>
      <c r="P835" s="1994">
        <v>390</v>
      </c>
      <c r="Q835" s="14"/>
      <c r="R835" s="1819" t="s">
        <v>48</v>
      </c>
      <c r="S835" s="790"/>
      <c r="T835" s="790" t="s">
        <v>3651</v>
      </c>
      <c r="U835" s="790" t="s">
        <v>137</v>
      </c>
      <c r="V835" s="790" t="s">
        <v>150</v>
      </c>
      <c r="W835" s="476" t="s">
        <v>3051</v>
      </c>
      <c r="X835" s="476">
        <v>152</v>
      </c>
      <c r="Y835" s="790">
        <v>19</v>
      </c>
      <c r="Z835" s="790"/>
      <c r="AA835" s="790">
        <v>563</v>
      </c>
      <c r="AB835" s="790" t="s">
        <v>133</v>
      </c>
      <c r="AC835" s="2054">
        <v>80</v>
      </c>
      <c r="AD835" s="790">
        <v>1407659</v>
      </c>
      <c r="AE835" s="2468">
        <v>872016916311900</v>
      </c>
      <c r="AF835" s="790">
        <v>10</v>
      </c>
      <c r="AG835" s="790" t="s">
        <v>113</v>
      </c>
      <c r="AH835" s="2860">
        <v>4</v>
      </c>
    </row>
    <row r="836" spans="3:34">
      <c r="C836" s="2471" t="s">
        <v>2766</v>
      </c>
      <c r="D836" s="832" t="s">
        <v>2193</v>
      </c>
      <c r="E836" s="1490"/>
      <c r="F836" s="2304">
        <v>929003596802</v>
      </c>
      <c r="G836" s="7">
        <v>8720169163195</v>
      </c>
      <c r="H836" s="7" t="s">
        <v>1572</v>
      </c>
      <c r="I836" s="7"/>
      <c r="J836" s="376">
        <v>11.5</v>
      </c>
      <c r="K836" s="1111">
        <v>1600</v>
      </c>
      <c r="L836" s="794">
        <v>3000</v>
      </c>
      <c r="M836" s="582">
        <v>60000</v>
      </c>
      <c r="N836" s="424">
        <v>5</v>
      </c>
      <c r="O836" s="794" t="s">
        <v>119</v>
      </c>
      <c r="P836" s="2000">
        <v>440</v>
      </c>
      <c r="Q836" s="14"/>
      <c r="R836" s="1824" t="s">
        <v>48</v>
      </c>
      <c r="S836" s="794"/>
      <c r="T836" s="794" t="s">
        <v>3655</v>
      </c>
      <c r="U836" s="794" t="s">
        <v>137</v>
      </c>
      <c r="V836" s="794" t="s">
        <v>147</v>
      </c>
      <c r="W836" s="389" t="s">
        <v>3052</v>
      </c>
      <c r="X836" s="389">
        <v>139</v>
      </c>
      <c r="Y836" s="794">
        <v>19</v>
      </c>
      <c r="Z836" s="794"/>
      <c r="AA836" s="794">
        <v>863</v>
      </c>
      <c r="AB836" s="794" t="s">
        <v>133</v>
      </c>
      <c r="AC836" s="2056">
        <v>80</v>
      </c>
      <c r="AD836" s="794">
        <v>1407663</v>
      </c>
      <c r="AE836" s="2512">
        <v>872016916319500</v>
      </c>
      <c r="AF836" s="794">
        <v>10</v>
      </c>
      <c r="AG836" s="794" t="s">
        <v>113</v>
      </c>
      <c r="AH836" s="2863">
        <v>4</v>
      </c>
    </row>
    <row r="837" spans="3:34">
      <c r="C837" s="2401" t="s">
        <v>2766</v>
      </c>
      <c r="D837" s="557" t="s">
        <v>2193</v>
      </c>
      <c r="E837" s="1463"/>
      <c r="F837" s="2292">
        <v>929003596902</v>
      </c>
      <c r="G837" s="62">
        <v>8720169163218</v>
      </c>
      <c r="H837" s="62" t="s">
        <v>1573</v>
      </c>
      <c r="I837" s="62"/>
      <c r="J837" s="313">
        <v>11.5</v>
      </c>
      <c r="K837" s="1112">
        <v>1700</v>
      </c>
      <c r="L837" s="784">
        <v>4000</v>
      </c>
      <c r="M837" s="358">
        <v>60000</v>
      </c>
      <c r="N837" s="422">
        <v>5</v>
      </c>
      <c r="O837" s="784" t="s">
        <v>119</v>
      </c>
      <c r="P837" s="958">
        <v>440</v>
      </c>
      <c r="Q837" s="14"/>
      <c r="R837" s="1818" t="s">
        <v>48</v>
      </c>
      <c r="S837" s="784"/>
      <c r="T837" s="784" t="s">
        <v>3655</v>
      </c>
      <c r="U837" s="784" t="s">
        <v>137</v>
      </c>
      <c r="V837" s="784" t="s">
        <v>121</v>
      </c>
      <c r="W837" s="426" t="s">
        <v>3052</v>
      </c>
      <c r="X837" s="426">
        <v>147</v>
      </c>
      <c r="Y837" s="784">
        <v>19</v>
      </c>
      <c r="Z837" s="784"/>
      <c r="AA837" s="784">
        <v>863</v>
      </c>
      <c r="AB837" s="784" t="s">
        <v>133</v>
      </c>
      <c r="AC837" s="2053">
        <v>80</v>
      </c>
      <c r="AD837" s="784">
        <v>1407664</v>
      </c>
      <c r="AE837" s="319">
        <v>872016916321800</v>
      </c>
      <c r="AF837" s="784">
        <v>10</v>
      </c>
      <c r="AG837" s="784" t="s">
        <v>113</v>
      </c>
      <c r="AH837" s="2859">
        <v>4</v>
      </c>
    </row>
    <row r="838" spans="3:34">
      <c r="C838" s="2401" t="s">
        <v>2766</v>
      </c>
      <c r="D838" s="557" t="s">
        <v>2193</v>
      </c>
      <c r="E838" s="1463"/>
      <c r="F838" s="2292">
        <v>929003597002</v>
      </c>
      <c r="G838" s="62">
        <v>8720169163232</v>
      </c>
      <c r="H838" s="62" t="s">
        <v>1574</v>
      </c>
      <c r="I838" s="62"/>
      <c r="J838" s="313">
        <v>11.5</v>
      </c>
      <c r="K838" s="1112">
        <v>1700</v>
      </c>
      <c r="L838" s="784">
        <v>6500</v>
      </c>
      <c r="M838" s="358">
        <v>60000</v>
      </c>
      <c r="N838" s="422">
        <v>5</v>
      </c>
      <c r="O838" s="784" t="s">
        <v>119</v>
      </c>
      <c r="P838" s="958">
        <v>440</v>
      </c>
      <c r="Q838" s="14"/>
      <c r="R838" s="1818" t="s">
        <v>48</v>
      </c>
      <c r="S838" s="784"/>
      <c r="T838" s="784" t="s">
        <v>3655</v>
      </c>
      <c r="U838" s="784" t="s">
        <v>137</v>
      </c>
      <c r="V838" s="784" t="s">
        <v>150</v>
      </c>
      <c r="W838" s="426" t="s">
        <v>3052</v>
      </c>
      <c r="X838" s="426">
        <v>147</v>
      </c>
      <c r="Y838" s="784">
        <v>19</v>
      </c>
      <c r="Z838" s="784"/>
      <c r="AA838" s="784">
        <v>863</v>
      </c>
      <c r="AB838" s="784" t="s">
        <v>133</v>
      </c>
      <c r="AC838" s="2053">
        <v>80</v>
      </c>
      <c r="AD838" s="784">
        <v>1407665</v>
      </c>
      <c r="AE838" s="319">
        <v>872016916323200</v>
      </c>
      <c r="AF838" s="784">
        <v>10</v>
      </c>
      <c r="AG838" s="784" t="s">
        <v>113</v>
      </c>
      <c r="AH838" s="2859">
        <v>4</v>
      </c>
    </row>
    <row r="839" spans="3:34">
      <c r="C839" s="2401" t="s">
        <v>2766</v>
      </c>
      <c r="D839" s="557" t="s">
        <v>2193</v>
      </c>
      <c r="E839" s="1463"/>
      <c r="F839" s="2292">
        <v>929003596502</v>
      </c>
      <c r="G839" s="62">
        <v>8720169163133</v>
      </c>
      <c r="H839" s="62" t="s">
        <v>1575</v>
      </c>
      <c r="I839" s="62"/>
      <c r="J839" s="313">
        <v>18.5</v>
      </c>
      <c r="K839" s="1112">
        <v>2600</v>
      </c>
      <c r="L839" s="784">
        <v>3000</v>
      </c>
      <c r="M839" s="358">
        <v>60000</v>
      </c>
      <c r="N839" s="422">
        <v>5</v>
      </c>
      <c r="O839" s="784" t="s">
        <v>119</v>
      </c>
      <c r="P839" s="958">
        <v>475</v>
      </c>
      <c r="Q839" s="14"/>
      <c r="R839" s="1818" t="s">
        <v>48</v>
      </c>
      <c r="S839" s="784"/>
      <c r="T839" s="784" t="s">
        <v>3656</v>
      </c>
      <c r="U839" s="784" t="s">
        <v>137</v>
      </c>
      <c r="V839" s="784" t="s">
        <v>147</v>
      </c>
      <c r="W839" s="426" t="s">
        <v>3052</v>
      </c>
      <c r="X839" s="426">
        <v>140</v>
      </c>
      <c r="Y839" s="784">
        <v>19</v>
      </c>
      <c r="Z839" s="784"/>
      <c r="AA839" s="784">
        <v>863</v>
      </c>
      <c r="AB839" s="784" t="s">
        <v>133</v>
      </c>
      <c r="AC839" s="2053">
        <v>80</v>
      </c>
      <c r="AD839" s="784">
        <v>1407660</v>
      </c>
      <c r="AE839" s="319">
        <v>872016916313300</v>
      </c>
      <c r="AF839" s="784">
        <v>10</v>
      </c>
      <c r="AG839" s="784" t="s">
        <v>113</v>
      </c>
      <c r="AH839" s="2859">
        <v>4</v>
      </c>
    </row>
    <row r="840" spans="3:34">
      <c r="C840" s="2401" t="s">
        <v>2766</v>
      </c>
      <c r="D840" s="557" t="s">
        <v>2193</v>
      </c>
      <c r="E840" s="1463"/>
      <c r="F840" s="2292">
        <v>929003596602</v>
      </c>
      <c r="G840" s="62">
        <v>8720169163157</v>
      </c>
      <c r="H840" s="62" t="s">
        <v>1576</v>
      </c>
      <c r="I840" s="62"/>
      <c r="J840" s="313">
        <v>18.5</v>
      </c>
      <c r="K840" s="1112">
        <v>2800</v>
      </c>
      <c r="L840" s="784">
        <v>4000</v>
      </c>
      <c r="M840" s="358">
        <v>60000</v>
      </c>
      <c r="N840" s="422">
        <v>5</v>
      </c>
      <c r="O840" s="784" t="s">
        <v>125</v>
      </c>
      <c r="P840" s="958">
        <v>475</v>
      </c>
      <c r="Q840" s="14"/>
      <c r="R840" s="1818" t="s">
        <v>48</v>
      </c>
      <c r="S840" s="784"/>
      <c r="T840" s="784" t="s">
        <v>3656</v>
      </c>
      <c r="U840" s="784" t="s">
        <v>137</v>
      </c>
      <c r="V840" s="784" t="s">
        <v>121</v>
      </c>
      <c r="W840" s="426" t="s">
        <v>3052</v>
      </c>
      <c r="X840" s="426">
        <v>151</v>
      </c>
      <c r="Y840" s="784">
        <v>19</v>
      </c>
      <c r="Z840" s="784"/>
      <c r="AA840" s="784">
        <v>863</v>
      </c>
      <c r="AB840" s="784" t="s">
        <v>133</v>
      </c>
      <c r="AC840" s="2053">
        <v>80</v>
      </c>
      <c r="AD840" s="784">
        <v>1407661</v>
      </c>
      <c r="AE840" s="319">
        <v>872016916315700</v>
      </c>
      <c r="AF840" s="784">
        <v>10</v>
      </c>
      <c r="AG840" s="784" t="s">
        <v>113</v>
      </c>
      <c r="AH840" s="2859">
        <v>4</v>
      </c>
    </row>
    <row r="841" spans="3:34">
      <c r="C841" s="2395" t="s">
        <v>2766</v>
      </c>
      <c r="D841" s="834" t="s">
        <v>2193</v>
      </c>
      <c r="E841" s="1483"/>
      <c r="F841" s="2293">
        <v>929003596702</v>
      </c>
      <c r="G841" s="264">
        <v>8720169163171</v>
      </c>
      <c r="H841" s="264" t="s">
        <v>1577</v>
      </c>
      <c r="I841" s="264"/>
      <c r="J841" s="475">
        <v>18.5</v>
      </c>
      <c r="K841" s="1113">
        <v>2800</v>
      </c>
      <c r="L841" s="790">
        <v>6500</v>
      </c>
      <c r="M841" s="615">
        <v>60000</v>
      </c>
      <c r="N841" s="481">
        <v>5</v>
      </c>
      <c r="O841" s="790" t="s">
        <v>125</v>
      </c>
      <c r="P841" s="1994">
        <v>475</v>
      </c>
      <c r="Q841" s="14"/>
      <c r="R841" s="1819" t="s">
        <v>48</v>
      </c>
      <c r="S841" s="790"/>
      <c r="T841" s="790" t="s">
        <v>3656</v>
      </c>
      <c r="U841" s="790" t="s">
        <v>137</v>
      </c>
      <c r="V841" s="790" t="s">
        <v>150</v>
      </c>
      <c r="W841" s="476" t="s">
        <v>3052</v>
      </c>
      <c r="X841" s="476">
        <v>151</v>
      </c>
      <c r="Y841" s="790">
        <v>19</v>
      </c>
      <c r="Z841" s="790"/>
      <c r="AA841" s="790">
        <v>863</v>
      </c>
      <c r="AB841" s="790" t="s">
        <v>133</v>
      </c>
      <c r="AC841" s="2054">
        <v>80</v>
      </c>
      <c r="AD841" s="790">
        <v>1407662</v>
      </c>
      <c r="AE841" s="2468">
        <v>872016916317100</v>
      </c>
      <c r="AF841" s="790">
        <v>10</v>
      </c>
      <c r="AG841" s="790" t="s">
        <v>113</v>
      </c>
      <c r="AH841" s="2860">
        <v>4</v>
      </c>
    </row>
    <row r="842" spans="3:34">
      <c r="C842" s="2471" t="s">
        <v>2766</v>
      </c>
      <c r="D842" s="832" t="s">
        <v>2193</v>
      </c>
      <c r="E842" s="1490" t="s">
        <v>2769</v>
      </c>
      <c r="F842" s="2304">
        <v>929001391002</v>
      </c>
      <c r="G842" s="7">
        <v>8718696743294</v>
      </c>
      <c r="H842" s="7" t="s">
        <v>2730</v>
      </c>
      <c r="I842" s="7"/>
      <c r="J842" s="376">
        <v>16.5</v>
      </c>
      <c r="K842" s="1111">
        <v>2300</v>
      </c>
      <c r="L842" s="794">
        <v>3000</v>
      </c>
      <c r="M842" s="582">
        <v>60000</v>
      </c>
      <c r="N842" s="424">
        <v>5</v>
      </c>
      <c r="O842" s="794" t="s">
        <v>119</v>
      </c>
      <c r="P842" s="2000">
        <v>465</v>
      </c>
      <c r="Q842" s="515"/>
      <c r="R842" s="1824" t="s">
        <v>48</v>
      </c>
      <c r="S842" s="794"/>
      <c r="T842" s="794" t="s">
        <v>3652</v>
      </c>
      <c r="U842" s="794" t="s">
        <v>137</v>
      </c>
      <c r="V842" s="794" t="s">
        <v>147</v>
      </c>
      <c r="W842" s="389" t="s">
        <v>3053</v>
      </c>
      <c r="X842" s="389">
        <v>139</v>
      </c>
      <c r="Y842" s="794">
        <v>19</v>
      </c>
      <c r="Z842" s="794"/>
      <c r="AA842" s="794">
        <v>1163</v>
      </c>
      <c r="AB842" s="794" t="s">
        <v>133</v>
      </c>
      <c r="AC842" s="2056">
        <v>80</v>
      </c>
      <c r="AD842" s="794">
        <v>406186</v>
      </c>
      <c r="AE842" s="2512">
        <v>871869674329400</v>
      </c>
      <c r="AF842" s="794">
        <v>10</v>
      </c>
      <c r="AG842" s="794" t="s">
        <v>113</v>
      </c>
      <c r="AH842" s="2863">
        <v>4</v>
      </c>
    </row>
    <row r="843" spans="3:34">
      <c r="C843" s="2401" t="s">
        <v>2766</v>
      </c>
      <c r="D843" s="557" t="s">
        <v>2193</v>
      </c>
      <c r="E843" s="1463" t="s">
        <v>2769</v>
      </c>
      <c r="F843" s="2292">
        <v>929001391102</v>
      </c>
      <c r="G843" s="62">
        <v>8718696743317</v>
      </c>
      <c r="H843" s="62" t="s">
        <v>2731</v>
      </c>
      <c r="I843" s="62"/>
      <c r="J843" s="313">
        <v>16.5</v>
      </c>
      <c r="K843" s="1112">
        <v>2500</v>
      </c>
      <c r="L843" s="784">
        <v>4000</v>
      </c>
      <c r="M843" s="358">
        <v>60000</v>
      </c>
      <c r="N843" s="422">
        <v>5</v>
      </c>
      <c r="O843" s="784" t="s">
        <v>125</v>
      </c>
      <c r="P843" s="958">
        <v>465</v>
      </c>
      <c r="Q843" s="14"/>
      <c r="R843" s="1818" t="s">
        <v>48</v>
      </c>
      <c r="S843" s="784"/>
      <c r="T843" s="784" t="s">
        <v>3652</v>
      </c>
      <c r="U843" s="784" t="s">
        <v>137</v>
      </c>
      <c r="V843" s="784" t="s">
        <v>121</v>
      </c>
      <c r="W843" s="426" t="s">
        <v>3053</v>
      </c>
      <c r="X843" s="426">
        <v>151</v>
      </c>
      <c r="Y843" s="784">
        <v>19</v>
      </c>
      <c r="Z843" s="784"/>
      <c r="AA843" s="784">
        <v>1163</v>
      </c>
      <c r="AB843" s="784" t="s">
        <v>133</v>
      </c>
      <c r="AC843" s="2053">
        <v>80</v>
      </c>
      <c r="AD843" s="784">
        <v>406187</v>
      </c>
      <c r="AE843" s="319">
        <v>871869674331700</v>
      </c>
      <c r="AF843" s="784">
        <v>10</v>
      </c>
      <c r="AG843" s="784" t="s">
        <v>113</v>
      </c>
      <c r="AH843" s="2859">
        <v>4</v>
      </c>
    </row>
    <row r="844" spans="3:34">
      <c r="C844" s="2401" t="s">
        <v>2766</v>
      </c>
      <c r="D844" s="557" t="s">
        <v>2193</v>
      </c>
      <c r="E844" s="1463" t="s">
        <v>2769</v>
      </c>
      <c r="F844" s="2292">
        <v>929001391202</v>
      </c>
      <c r="G844" s="62">
        <v>8718696743331</v>
      </c>
      <c r="H844" s="62" t="s">
        <v>2732</v>
      </c>
      <c r="I844" s="62"/>
      <c r="J844" s="313">
        <v>16.5</v>
      </c>
      <c r="K844" s="1112">
        <v>2500</v>
      </c>
      <c r="L844" s="784">
        <v>6500</v>
      </c>
      <c r="M844" s="358">
        <v>60000</v>
      </c>
      <c r="N844" s="422">
        <v>5</v>
      </c>
      <c r="O844" s="784" t="s">
        <v>125</v>
      </c>
      <c r="P844" s="958">
        <v>465</v>
      </c>
      <c r="Q844" s="14"/>
      <c r="R844" s="1818" t="s">
        <v>48</v>
      </c>
      <c r="S844" s="784"/>
      <c r="T844" s="784" t="s">
        <v>3652</v>
      </c>
      <c r="U844" s="784" t="s">
        <v>137</v>
      </c>
      <c r="V844" s="784" t="s">
        <v>150</v>
      </c>
      <c r="W844" s="426" t="s">
        <v>3053</v>
      </c>
      <c r="X844" s="426">
        <v>151</v>
      </c>
      <c r="Y844" s="784">
        <v>19</v>
      </c>
      <c r="Z844" s="784"/>
      <c r="AA844" s="784">
        <v>1163</v>
      </c>
      <c r="AB844" s="784" t="s">
        <v>133</v>
      </c>
      <c r="AC844" s="2053">
        <v>80</v>
      </c>
      <c r="AD844" s="784">
        <v>406188</v>
      </c>
      <c r="AE844" s="319">
        <v>871869674333100</v>
      </c>
      <c r="AF844" s="784">
        <v>10</v>
      </c>
      <c r="AG844" s="784" t="s">
        <v>113</v>
      </c>
      <c r="AH844" s="2859">
        <v>4</v>
      </c>
    </row>
    <row r="845" spans="3:34">
      <c r="C845" s="2401" t="s">
        <v>2766</v>
      </c>
      <c r="D845" s="557" t="s">
        <v>2193</v>
      </c>
      <c r="E845" s="1463" t="s">
        <v>2769</v>
      </c>
      <c r="F845" s="2292">
        <v>929002352002</v>
      </c>
      <c r="G845" s="62">
        <v>8718699749514</v>
      </c>
      <c r="H845" s="62" t="s">
        <v>1583</v>
      </c>
      <c r="I845" s="62"/>
      <c r="J845" s="313">
        <v>26</v>
      </c>
      <c r="K845" s="1112">
        <v>3700</v>
      </c>
      <c r="L845" s="784">
        <v>3000</v>
      </c>
      <c r="M845" s="358">
        <v>60000</v>
      </c>
      <c r="N845" s="422">
        <v>5</v>
      </c>
      <c r="O845" s="784" t="s">
        <v>119</v>
      </c>
      <c r="P845" s="958">
        <v>490</v>
      </c>
      <c r="Q845" s="14"/>
      <c r="R845" s="1818" t="s">
        <v>48</v>
      </c>
      <c r="S845" s="784"/>
      <c r="T845" s="784" t="s">
        <v>3653</v>
      </c>
      <c r="U845" s="784" t="s">
        <v>137</v>
      </c>
      <c r="V845" s="784" t="s">
        <v>147</v>
      </c>
      <c r="W845" s="426" t="s">
        <v>3054</v>
      </c>
      <c r="X845" s="426">
        <v>142</v>
      </c>
      <c r="Y845" s="784">
        <v>19</v>
      </c>
      <c r="Z845" s="784"/>
      <c r="AA845" s="784">
        <v>1163</v>
      </c>
      <c r="AB845" s="784" t="s">
        <v>133</v>
      </c>
      <c r="AC845" s="2053">
        <v>80</v>
      </c>
      <c r="AD845" s="784">
        <v>406209</v>
      </c>
      <c r="AE845" s="319">
        <v>871869974951400</v>
      </c>
      <c r="AF845" s="784">
        <v>10</v>
      </c>
      <c r="AG845" s="784" t="s">
        <v>113</v>
      </c>
      <c r="AH845" s="2859">
        <v>4</v>
      </c>
    </row>
    <row r="846" spans="3:34">
      <c r="C846" s="2401" t="s">
        <v>2766</v>
      </c>
      <c r="D846" s="557" t="s">
        <v>2193</v>
      </c>
      <c r="E846" s="1463" t="s">
        <v>2769</v>
      </c>
      <c r="F846" s="2292">
        <v>929002352102</v>
      </c>
      <c r="G846" s="62">
        <v>8718699749538</v>
      </c>
      <c r="H846" s="60" t="s">
        <v>1584</v>
      </c>
      <c r="I846" s="60"/>
      <c r="J846" s="313">
        <v>26</v>
      </c>
      <c r="K846" s="1112">
        <v>3900</v>
      </c>
      <c r="L846" s="784">
        <v>4000</v>
      </c>
      <c r="M846" s="358">
        <v>60000</v>
      </c>
      <c r="N846" s="422">
        <v>5</v>
      </c>
      <c r="O846" s="784" t="s">
        <v>125</v>
      </c>
      <c r="P846" s="958">
        <v>490</v>
      </c>
      <c r="Q846" s="14"/>
      <c r="R846" s="1818" t="s">
        <v>48</v>
      </c>
      <c r="S846" s="784"/>
      <c r="T846" s="784" t="s">
        <v>3653</v>
      </c>
      <c r="U846" s="784" t="s">
        <v>137</v>
      </c>
      <c r="V846" s="784" t="s">
        <v>121</v>
      </c>
      <c r="W846" s="426" t="s">
        <v>3054</v>
      </c>
      <c r="X846" s="426">
        <v>150</v>
      </c>
      <c r="Y846" s="784">
        <v>19</v>
      </c>
      <c r="Z846" s="784"/>
      <c r="AA846" s="784">
        <v>1163</v>
      </c>
      <c r="AB846" s="784" t="s">
        <v>133</v>
      </c>
      <c r="AC846" s="2053">
        <v>80</v>
      </c>
      <c r="AD846" s="784">
        <v>406210</v>
      </c>
      <c r="AE846" s="319">
        <v>871869974953800</v>
      </c>
      <c r="AF846" s="784">
        <v>10</v>
      </c>
      <c r="AG846" s="784" t="s">
        <v>113</v>
      </c>
      <c r="AH846" s="2859">
        <v>4</v>
      </c>
    </row>
    <row r="847" spans="3:34">
      <c r="C847" s="2395" t="s">
        <v>2766</v>
      </c>
      <c r="D847" s="834" t="s">
        <v>2193</v>
      </c>
      <c r="E847" s="1483" t="s">
        <v>2769</v>
      </c>
      <c r="F847" s="2293">
        <v>929002352202</v>
      </c>
      <c r="G847" s="264">
        <v>8718699749552</v>
      </c>
      <c r="H847" s="264" t="s">
        <v>1585</v>
      </c>
      <c r="I847" s="264"/>
      <c r="J847" s="475">
        <v>26</v>
      </c>
      <c r="K847" s="1113">
        <v>3900</v>
      </c>
      <c r="L847" s="790">
        <v>6500</v>
      </c>
      <c r="M847" s="615">
        <v>60000</v>
      </c>
      <c r="N847" s="481">
        <v>5</v>
      </c>
      <c r="O847" s="790" t="s">
        <v>125</v>
      </c>
      <c r="P847" s="1994">
        <v>490</v>
      </c>
      <c r="Q847" s="14"/>
      <c r="R847" s="1819" t="s">
        <v>48</v>
      </c>
      <c r="S847" s="790"/>
      <c r="T847" s="790" t="s">
        <v>3653</v>
      </c>
      <c r="U847" s="790" t="s">
        <v>137</v>
      </c>
      <c r="V847" s="790" t="s">
        <v>150</v>
      </c>
      <c r="W847" s="476" t="s">
        <v>3054</v>
      </c>
      <c r="X847" s="476">
        <v>150</v>
      </c>
      <c r="Y847" s="790">
        <v>19</v>
      </c>
      <c r="Z847" s="790"/>
      <c r="AA847" s="790">
        <v>1163</v>
      </c>
      <c r="AB847" s="790" t="s">
        <v>133</v>
      </c>
      <c r="AC847" s="2054">
        <v>80</v>
      </c>
      <c r="AD847" s="790">
        <v>406211</v>
      </c>
      <c r="AE847" s="2468">
        <v>871869974955200</v>
      </c>
      <c r="AF847" s="790">
        <v>10</v>
      </c>
      <c r="AG847" s="790" t="s">
        <v>113</v>
      </c>
      <c r="AH847" s="2860">
        <v>4</v>
      </c>
    </row>
    <row r="848" spans="3:34">
      <c r="C848" s="2471" t="s">
        <v>2766</v>
      </c>
      <c r="D848" s="832" t="s">
        <v>2193</v>
      </c>
      <c r="E848" s="1490" t="s">
        <v>2769</v>
      </c>
      <c r="F848" s="2304">
        <v>929001391302</v>
      </c>
      <c r="G848" s="7">
        <v>8718696743355</v>
      </c>
      <c r="H848" s="712" t="s">
        <v>1578</v>
      </c>
      <c r="I848" s="712"/>
      <c r="J848" s="376">
        <v>20</v>
      </c>
      <c r="K848" s="1111">
        <v>2800</v>
      </c>
      <c r="L848" s="794">
        <v>3000</v>
      </c>
      <c r="M848" s="582">
        <v>60000</v>
      </c>
      <c r="N848" s="424">
        <v>5</v>
      </c>
      <c r="O848" s="794" t="s">
        <v>119</v>
      </c>
      <c r="P848" s="2000">
        <v>535</v>
      </c>
      <c r="Q848" s="14"/>
      <c r="R848" s="1824" t="s">
        <v>48</v>
      </c>
      <c r="S848" s="794"/>
      <c r="T848" s="794" t="s">
        <v>3654</v>
      </c>
      <c r="U848" s="794" t="s">
        <v>137</v>
      </c>
      <c r="V848" s="794" t="s">
        <v>147</v>
      </c>
      <c r="W848" s="389" t="s">
        <v>3055</v>
      </c>
      <c r="X848" s="389">
        <v>140</v>
      </c>
      <c r="Y848" s="794">
        <v>19</v>
      </c>
      <c r="Z848" s="794"/>
      <c r="AA848" s="794">
        <v>1463</v>
      </c>
      <c r="AB848" s="794" t="s">
        <v>133</v>
      </c>
      <c r="AC848" s="2056">
        <v>80</v>
      </c>
      <c r="AD848" s="794">
        <v>406189</v>
      </c>
      <c r="AE848" s="2512">
        <v>871869674335500</v>
      </c>
      <c r="AF848" s="794">
        <v>10</v>
      </c>
      <c r="AG848" s="794" t="s">
        <v>113</v>
      </c>
      <c r="AH848" s="2863">
        <v>4</v>
      </c>
    </row>
    <row r="849" spans="3:34">
      <c r="C849" s="2401" t="s">
        <v>2766</v>
      </c>
      <c r="D849" s="557" t="s">
        <v>2193</v>
      </c>
      <c r="E849" s="1463" t="s">
        <v>2769</v>
      </c>
      <c r="F849" s="2292">
        <v>929001391402</v>
      </c>
      <c r="G849" s="62">
        <v>8718696743379</v>
      </c>
      <c r="H849" s="62" t="s">
        <v>1579</v>
      </c>
      <c r="I849" s="62"/>
      <c r="J849" s="313">
        <v>20</v>
      </c>
      <c r="K849" s="1112">
        <v>3000</v>
      </c>
      <c r="L849" s="784">
        <v>4000</v>
      </c>
      <c r="M849" s="358">
        <v>60000</v>
      </c>
      <c r="N849" s="422">
        <v>5</v>
      </c>
      <c r="O849" s="784" t="s">
        <v>125</v>
      </c>
      <c r="P849" s="958">
        <v>535</v>
      </c>
      <c r="Q849" s="14"/>
      <c r="R849" s="1818" t="s">
        <v>48</v>
      </c>
      <c r="S849" s="784"/>
      <c r="T849" s="784" t="s">
        <v>3654</v>
      </c>
      <c r="U849" s="784" t="s">
        <v>137</v>
      </c>
      <c r="V849" s="784" t="s">
        <v>121</v>
      </c>
      <c r="W849" s="426" t="s">
        <v>3055</v>
      </c>
      <c r="X849" s="426">
        <v>150</v>
      </c>
      <c r="Y849" s="784">
        <v>19</v>
      </c>
      <c r="Z849" s="784"/>
      <c r="AA849" s="784">
        <v>1463</v>
      </c>
      <c r="AB849" s="784" t="s">
        <v>133</v>
      </c>
      <c r="AC849" s="2053">
        <v>80</v>
      </c>
      <c r="AD849" s="784">
        <v>406190</v>
      </c>
      <c r="AE849" s="319">
        <v>871869674337900</v>
      </c>
      <c r="AF849" s="784">
        <v>10</v>
      </c>
      <c r="AG849" s="784" t="s">
        <v>113</v>
      </c>
      <c r="AH849" s="2859">
        <v>4</v>
      </c>
    </row>
    <row r="850" spans="3:34">
      <c r="C850" s="2401" t="s">
        <v>2766</v>
      </c>
      <c r="D850" s="557" t="s">
        <v>2193</v>
      </c>
      <c r="E850" s="1463" t="s">
        <v>2769</v>
      </c>
      <c r="F850" s="2292">
        <v>929001391502</v>
      </c>
      <c r="G850" s="62">
        <v>8718696743393</v>
      </c>
      <c r="H850" s="62" t="s">
        <v>2728</v>
      </c>
      <c r="I850" s="62"/>
      <c r="J850" s="313">
        <v>20</v>
      </c>
      <c r="K850" s="1112">
        <v>3000</v>
      </c>
      <c r="L850" s="784">
        <v>6500</v>
      </c>
      <c r="M850" s="358">
        <v>60000</v>
      </c>
      <c r="N850" s="422">
        <v>5</v>
      </c>
      <c r="O850" s="784" t="s">
        <v>125</v>
      </c>
      <c r="P850" s="958">
        <v>535</v>
      </c>
      <c r="Q850" s="508"/>
      <c r="R850" s="1818" t="s">
        <v>48</v>
      </c>
      <c r="S850" s="784"/>
      <c r="T850" s="784" t="s">
        <v>3654</v>
      </c>
      <c r="U850" s="784" t="s">
        <v>137</v>
      </c>
      <c r="V850" s="784" t="s">
        <v>150</v>
      </c>
      <c r="W850" s="426" t="s">
        <v>3055</v>
      </c>
      <c r="X850" s="426">
        <v>150</v>
      </c>
      <c r="Y850" s="784">
        <v>19</v>
      </c>
      <c r="Z850" s="784"/>
      <c r="AA850" s="784">
        <v>1463</v>
      </c>
      <c r="AB850" s="784" t="s">
        <v>133</v>
      </c>
      <c r="AC850" s="2053">
        <v>80</v>
      </c>
      <c r="AD850" s="784">
        <v>1384139</v>
      </c>
      <c r="AE850" s="319">
        <v>871869674339300</v>
      </c>
      <c r="AF850" s="784">
        <v>10</v>
      </c>
      <c r="AG850" s="784" t="s">
        <v>113</v>
      </c>
      <c r="AH850" s="2859">
        <v>4</v>
      </c>
    </row>
    <row r="851" spans="3:34">
      <c r="C851" s="2401" t="s">
        <v>2766</v>
      </c>
      <c r="D851" s="557" t="s">
        <v>2193</v>
      </c>
      <c r="E851" s="1463" t="s">
        <v>2769</v>
      </c>
      <c r="F851" s="2292">
        <v>929002352302</v>
      </c>
      <c r="G851" s="62">
        <v>8718699749576</v>
      </c>
      <c r="H851" s="62" t="s">
        <v>1580</v>
      </c>
      <c r="I851" s="62"/>
      <c r="J851" s="313">
        <v>26</v>
      </c>
      <c r="K851" s="1112">
        <v>3700</v>
      </c>
      <c r="L851" s="784">
        <v>3000</v>
      </c>
      <c r="M851" s="358">
        <v>60000</v>
      </c>
      <c r="N851" s="422">
        <v>5</v>
      </c>
      <c r="O851" s="784" t="s">
        <v>119</v>
      </c>
      <c r="P851" s="958">
        <v>565</v>
      </c>
      <c r="Q851" s="14"/>
      <c r="R851" s="1818" t="s">
        <v>48</v>
      </c>
      <c r="S851" s="784"/>
      <c r="T851" s="784" t="s">
        <v>3657</v>
      </c>
      <c r="U851" s="784" t="s">
        <v>137</v>
      </c>
      <c r="V851" s="784" t="s">
        <v>147</v>
      </c>
      <c r="W851" s="426" t="s">
        <v>3056</v>
      </c>
      <c r="X851" s="426">
        <v>142</v>
      </c>
      <c r="Y851" s="784">
        <v>19</v>
      </c>
      <c r="Z851" s="784"/>
      <c r="AA851" s="784">
        <v>1463</v>
      </c>
      <c r="AB851" s="784" t="s">
        <v>133</v>
      </c>
      <c r="AC851" s="2053">
        <v>80</v>
      </c>
      <c r="AD851" s="784">
        <v>406212</v>
      </c>
      <c r="AE851" s="319">
        <v>871869974957600</v>
      </c>
      <c r="AF851" s="784">
        <v>10</v>
      </c>
      <c r="AG851" s="784" t="s">
        <v>113</v>
      </c>
      <c r="AH851" s="2859">
        <v>4</v>
      </c>
    </row>
    <row r="852" spans="3:34">
      <c r="C852" s="2401" t="s">
        <v>2766</v>
      </c>
      <c r="D852" s="557" t="s">
        <v>2193</v>
      </c>
      <c r="E852" s="1463" t="s">
        <v>2769</v>
      </c>
      <c r="F852" s="2292">
        <v>929002352402</v>
      </c>
      <c r="G852" s="62">
        <v>8718699749590</v>
      </c>
      <c r="H852" s="62" t="s">
        <v>1581</v>
      </c>
      <c r="I852" s="62"/>
      <c r="J852" s="313">
        <v>26</v>
      </c>
      <c r="K852" s="1112">
        <v>3900</v>
      </c>
      <c r="L852" s="784">
        <v>4000</v>
      </c>
      <c r="M852" s="358">
        <v>60000</v>
      </c>
      <c r="N852" s="422">
        <v>5</v>
      </c>
      <c r="O852" s="784" t="s">
        <v>125</v>
      </c>
      <c r="P852" s="958">
        <v>565</v>
      </c>
      <c r="Q852" s="14"/>
      <c r="R852" s="1818" t="s">
        <v>48</v>
      </c>
      <c r="S852" s="784"/>
      <c r="T852" s="784" t="s">
        <v>3657</v>
      </c>
      <c r="U852" s="784" t="s">
        <v>137</v>
      </c>
      <c r="V852" s="784" t="s">
        <v>121</v>
      </c>
      <c r="W852" s="426" t="s">
        <v>3056</v>
      </c>
      <c r="X852" s="426">
        <v>150</v>
      </c>
      <c r="Y852" s="784">
        <v>19</v>
      </c>
      <c r="Z852" s="784"/>
      <c r="AA852" s="784">
        <v>1463</v>
      </c>
      <c r="AB852" s="784" t="s">
        <v>133</v>
      </c>
      <c r="AC852" s="2053">
        <v>80</v>
      </c>
      <c r="AD852" s="784">
        <v>406213</v>
      </c>
      <c r="AE852" s="319">
        <v>871869974959000</v>
      </c>
      <c r="AF852" s="784">
        <v>10</v>
      </c>
      <c r="AG852" s="784" t="s">
        <v>113</v>
      </c>
      <c r="AH852" s="2859">
        <v>4</v>
      </c>
    </row>
    <row r="853" spans="3:34">
      <c r="C853" s="2401" t="s">
        <v>2766</v>
      </c>
      <c r="D853" s="557" t="s">
        <v>2193</v>
      </c>
      <c r="E853" s="1463" t="s">
        <v>2769</v>
      </c>
      <c r="F853" s="2292">
        <v>929002352502</v>
      </c>
      <c r="G853" s="62">
        <v>8718699749613</v>
      </c>
      <c r="H853" s="62" t="s">
        <v>1582</v>
      </c>
      <c r="I853" s="62"/>
      <c r="J853" s="313">
        <v>26</v>
      </c>
      <c r="K853" s="1112">
        <v>3900</v>
      </c>
      <c r="L853" s="784">
        <v>6500</v>
      </c>
      <c r="M853" s="358">
        <v>60000</v>
      </c>
      <c r="N853" s="422">
        <v>5</v>
      </c>
      <c r="O853" s="784" t="s">
        <v>125</v>
      </c>
      <c r="P853" s="958">
        <v>565</v>
      </c>
      <c r="Q853" s="14"/>
      <c r="R853" s="1818" t="s">
        <v>48</v>
      </c>
      <c r="S853" s="784"/>
      <c r="T853" s="784" t="s">
        <v>3657</v>
      </c>
      <c r="U853" s="784" t="s">
        <v>137</v>
      </c>
      <c r="V853" s="784" t="s">
        <v>150</v>
      </c>
      <c r="W853" s="426" t="s">
        <v>3056</v>
      </c>
      <c r="X853" s="426">
        <v>150</v>
      </c>
      <c r="Y853" s="784">
        <v>19</v>
      </c>
      <c r="Z853" s="784"/>
      <c r="AA853" s="784">
        <v>1463</v>
      </c>
      <c r="AB853" s="784" t="s">
        <v>133</v>
      </c>
      <c r="AC853" s="2053">
        <v>80</v>
      </c>
      <c r="AD853" s="784">
        <v>406214</v>
      </c>
      <c r="AE853" s="319">
        <v>871869974961300</v>
      </c>
      <c r="AF853" s="784">
        <v>10</v>
      </c>
      <c r="AG853" s="784" t="s">
        <v>113</v>
      </c>
      <c r="AH853" s="2859">
        <v>4</v>
      </c>
    </row>
    <row r="854" spans="3:34">
      <c r="C854" s="2401" t="s">
        <v>2766</v>
      </c>
      <c r="D854" s="557" t="s">
        <v>2193</v>
      </c>
      <c r="E854" s="1463" t="s">
        <v>2769</v>
      </c>
      <c r="F854" s="2292">
        <v>929003153902</v>
      </c>
      <c r="G854" s="62">
        <v>8719514419056</v>
      </c>
      <c r="H854" s="62" t="s">
        <v>1586</v>
      </c>
      <c r="I854" s="62"/>
      <c r="J854" s="313">
        <v>36</v>
      </c>
      <c r="K854" s="1112">
        <v>5200</v>
      </c>
      <c r="L854" s="784">
        <v>3000</v>
      </c>
      <c r="M854" s="358">
        <v>60000</v>
      </c>
      <c r="N854" s="422">
        <v>5</v>
      </c>
      <c r="O854" s="784" t="s">
        <v>119</v>
      </c>
      <c r="P854" s="958">
        <v>660</v>
      </c>
      <c r="Q854" s="14"/>
      <c r="R854" s="1818" t="s">
        <v>48</v>
      </c>
      <c r="S854" s="784"/>
      <c r="T854" s="784" t="s">
        <v>3658</v>
      </c>
      <c r="U854" s="784" t="s">
        <v>137</v>
      </c>
      <c r="V854" s="784" t="s">
        <v>147</v>
      </c>
      <c r="W854" s="426" t="s">
        <v>3057</v>
      </c>
      <c r="X854" s="426">
        <v>144</v>
      </c>
      <c r="Y854" s="784">
        <v>19</v>
      </c>
      <c r="Z854" s="784"/>
      <c r="AA854" s="784">
        <v>1463</v>
      </c>
      <c r="AB854" s="784" t="s">
        <v>133</v>
      </c>
      <c r="AC854" s="2053">
        <v>80</v>
      </c>
      <c r="AD854" s="784">
        <v>989222</v>
      </c>
      <c r="AE854" s="319">
        <v>871951441905600</v>
      </c>
      <c r="AF854" s="784">
        <v>10</v>
      </c>
      <c r="AG854" s="784" t="s">
        <v>113</v>
      </c>
      <c r="AH854" s="2859">
        <v>4</v>
      </c>
    </row>
    <row r="855" spans="3:34">
      <c r="C855" s="2401" t="s">
        <v>2766</v>
      </c>
      <c r="D855" s="557" t="s">
        <v>2193</v>
      </c>
      <c r="E855" s="1463" t="s">
        <v>2769</v>
      </c>
      <c r="F855" s="2292">
        <v>929003154002</v>
      </c>
      <c r="G855" s="62">
        <v>8719514419070</v>
      </c>
      <c r="H855" s="60" t="s">
        <v>1587</v>
      </c>
      <c r="I855" s="60"/>
      <c r="J855" s="313">
        <v>36</v>
      </c>
      <c r="K855" s="1112">
        <v>5600</v>
      </c>
      <c r="L855" s="784">
        <v>4000</v>
      </c>
      <c r="M855" s="358">
        <v>60000</v>
      </c>
      <c r="N855" s="422">
        <v>5</v>
      </c>
      <c r="O855" s="784" t="s">
        <v>125</v>
      </c>
      <c r="P855" s="958">
        <v>660</v>
      </c>
      <c r="Q855" s="14"/>
      <c r="R855" s="1818" t="s">
        <v>48</v>
      </c>
      <c r="S855" s="784"/>
      <c r="T855" s="784" t="s">
        <v>3658</v>
      </c>
      <c r="U855" s="784" t="s">
        <v>137</v>
      </c>
      <c r="V855" s="784" t="s">
        <v>121</v>
      </c>
      <c r="W855" s="426" t="s">
        <v>3057</v>
      </c>
      <c r="X855" s="426">
        <v>155</v>
      </c>
      <c r="Y855" s="784">
        <v>19</v>
      </c>
      <c r="Z855" s="784"/>
      <c r="AA855" s="784">
        <v>1463</v>
      </c>
      <c r="AB855" s="784" t="s">
        <v>133</v>
      </c>
      <c r="AC855" s="2053">
        <v>80</v>
      </c>
      <c r="AD855" s="784">
        <v>989223</v>
      </c>
      <c r="AE855" s="319">
        <v>871951441907000</v>
      </c>
      <c r="AF855" s="784">
        <v>10</v>
      </c>
      <c r="AG855" s="784" t="s">
        <v>113</v>
      </c>
      <c r="AH855" s="2859">
        <v>4</v>
      </c>
    </row>
    <row r="856" spans="3:34">
      <c r="C856" s="2395" t="s">
        <v>2766</v>
      </c>
      <c r="D856" s="834" t="s">
        <v>2193</v>
      </c>
      <c r="E856" s="1483" t="s">
        <v>2769</v>
      </c>
      <c r="F856" s="2293">
        <v>929003154102</v>
      </c>
      <c r="G856" s="264">
        <v>8719514419094</v>
      </c>
      <c r="H856" s="264" t="s">
        <v>1588</v>
      </c>
      <c r="I856" s="264"/>
      <c r="J856" s="475">
        <v>36</v>
      </c>
      <c r="K856" s="1113">
        <v>5600</v>
      </c>
      <c r="L856" s="790">
        <v>6500</v>
      </c>
      <c r="M856" s="615">
        <v>60000</v>
      </c>
      <c r="N856" s="481">
        <v>5</v>
      </c>
      <c r="O856" s="790" t="s">
        <v>125</v>
      </c>
      <c r="P856" s="1994">
        <v>660</v>
      </c>
      <c r="Q856" s="14"/>
      <c r="R856" s="1819" t="s">
        <v>48</v>
      </c>
      <c r="S856" s="790"/>
      <c r="T856" s="790" t="s">
        <v>3658</v>
      </c>
      <c r="U856" s="790" t="s">
        <v>137</v>
      </c>
      <c r="V856" s="790" t="s">
        <v>150</v>
      </c>
      <c r="W856" s="476" t="s">
        <v>3057</v>
      </c>
      <c r="X856" s="476">
        <v>155</v>
      </c>
      <c r="Y856" s="790">
        <v>19</v>
      </c>
      <c r="Z856" s="790"/>
      <c r="AA856" s="790">
        <v>1463</v>
      </c>
      <c r="AB856" s="790" t="s">
        <v>133</v>
      </c>
      <c r="AC856" s="2054">
        <v>80</v>
      </c>
      <c r="AD856" s="790">
        <v>989224</v>
      </c>
      <c r="AE856" s="2468">
        <v>871951441909400</v>
      </c>
      <c r="AF856" s="790">
        <v>10</v>
      </c>
      <c r="AG856" s="790" t="s">
        <v>113</v>
      </c>
      <c r="AH856" s="2860">
        <v>4</v>
      </c>
    </row>
    <row r="857" spans="3:34">
      <c r="C857" s="2394" t="s">
        <v>2766</v>
      </c>
      <c r="D857" s="1461" t="s">
        <v>2193</v>
      </c>
      <c r="E857" s="1462" t="s">
        <v>2769</v>
      </c>
      <c r="F857" s="2296">
        <v>929003774102</v>
      </c>
      <c r="G857" s="1549">
        <v>8720169295407</v>
      </c>
      <c r="H857" s="1267" t="s">
        <v>1552</v>
      </c>
      <c r="I857" s="1267"/>
      <c r="J857" s="505">
        <v>7.1</v>
      </c>
      <c r="K857" s="1079">
        <v>1000</v>
      </c>
      <c r="L857" s="269">
        <v>3000</v>
      </c>
      <c r="M857" s="314">
        <v>50000</v>
      </c>
      <c r="N857" s="1548">
        <v>3</v>
      </c>
      <c r="O857" s="1634" t="s">
        <v>119</v>
      </c>
      <c r="P857" s="1993">
        <v>285</v>
      </c>
      <c r="Q857" s="911"/>
      <c r="R857" s="1783" t="s">
        <v>48</v>
      </c>
      <c r="S857" s="1634"/>
      <c r="T857" s="1634" t="s">
        <v>3650</v>
      </c>
      <c r="U857" s="1634" t="s">
        <v>137</v>
      </c>
      <c r="V857" s="1634" t="s">
        <v>147</v>
      </c>
      <c r="W857" s="295" t="s">
        <v>3050</v>
      </c>
      <c r="X857" s="295">
        <v>140</v>
      </c>
      <c r="Y857" s="269">
        <v>19</v>
      </c>
      <c r="Z857" s="269"/>
      <c r="AA857" s="269">
        <v>563</v>
      </c>
      <c r="AB857" s="1634" t="s">
        <v>113</v>
      </c>
      <c r="AC857" s="1548">
        <v>80</v>
      </c>
      <c r="AD857" s="269">
        <v>1880103</v>
      </c>
      <c r="AE857" s="2590">
        <v>872016929540700</v>
      </c>
      <c r="AF857" s="269">
        <v>10</v>
      </c>
      <c r="AG857" s="269" t="s">
        <v>113</v>
      </c>
      <c r="AH857" s="2782">
        <v>4</v>
      </c>
    </row>
    <row r="858" spans="3:34">
      <c r="C858" s="2401" t="s">
        <v>2766</v>
      </c>
      <c r="D858" s="557" t="s">
        <v>2193</v>
      </c>
      <c r="E858" s="1463" t="s">
        <v>2769</v>
      </c>
      <c r="F858" s="2292">
        <v>929003774202</v>
      </c>
      <c r="G858" s="108">
        <v>8720169295421</v>
      </c>
      <c r="H858" s="595" t="s">
        <v>1553</v>
      </c>
      <c r="I858" s="595"/>
      <c r="J858" s="527">
        <v>7.1</v>
      </c>
      <c r="K858" s="1160">
        <v>1050</v>
      </c>
      <c r="L858" s="271">
        <v>4000</v>
      </c>
      <c r="M858" s="306">
        <v>50000</v>
      </c>
      <c r="N858" s="411">
        <v>3</v>
      </c>
      <c r="O858" s="308" t="s">
        <v>125</v>
      </c>
      <c r="P858" s="958">
        <v>285</v>
      </c>
      <c r="Q858" s="911"/>
      <c r="R858" s="1785" t="s">
        <v>48</v>
      </c>
      <c r="S858" s="308"/>
      <c r="T858" s="308" t="s">
        <v>3650</v>
      </c>
      <c r="U858" s="308" t="s">
        <v>137</v>
      </c>
      <c r="V858" s="308" t="s">
        <v>121</v>
      </c>
      <c r="W858" s="291" t="s">
        <v>3050</v>
      </c>
      <c r="X858" s="291">
        <v>147</v>
      </c>
      <c r="Y858" s="271">
        <v>19</v>
      </c>
      <c r="Z858" s="271"/>
      <c r="AA858" s="271">
        <v>563</v>
      </c>
      <c r="AB858" s="308" t="s">
        <v>113</v>
      </c>
      <c r="AC858" s="411">
        <v>80</v>
      </c>
      <c r="AD858" s="271">
        <v>1880102</v>
      </c>
      <c r="AE858" s="2591">
        <v>872016929542100</v>
      </c>
      <c r="AF858" s="271">
        <v>10</v>
      </c>
      <c r="AG858" s="271" t="s">
        <v>113</v>
      </c>
      <c r="AH858" s="2779">
        <v>4</v>
      </c>
    </row>
    <row r="859" spans="3:34">
      <c r="C859" s="2395" t="s">
        <v>2766</v>
      </c>
      <c r="D859" s="834" t="s">
        <v>2193</v>
      </c>
      <c r="E859" s="1483" t="s">
        <v>2769</v>
      </c>
      <c r="F859" s="2293">
        <v>929003774302</v>
      </c>
      <c r="G859" s="484">
        <v>8720169295445</v>
      </c>
      <c r="H859" s="264" t="s">
        <v>1554</v>
      </c>
      <c r="I859" s="264"/>
      <c r="J859" s="1346">
        <v>7.1</v>
      </c>
      <c r="K859" s="1163">
        <v>1050</v>
      </c>
      <c r="L859" s="273">
        <v>6500</v>
      </c>
      <c r="M859" s="479">
        <v>50000</v>
      </c>
      <c r="N859" s="657">
        <v>3</v>
      </c>
      <c r="O859" s="1670" t="s">
        <v>125</v>
      </c>
      <c r="P859" s="1994">
        <v>285</v>
      </c>
      <c r="Q859" s="911"/>
      <c r="R859" s="1791" t="s">
        <v>48</v>
      </c>
      <c r="S859" s="1670"/>
      <c r="T859" s="1670" t="s">
        <v>3650</v>
      </c>
      <c r="U859" s="1670" t="s">
        <v>137</v>
      </c>
      <c r="V859" s="1670" t="s">
        <v>150</v>
      </c>
      <c r="W859" s="284" t="s">
        <v>3050</v>
      </c>
      <c r="X859" s="284">
        <v>147</v>
      </c>
      <c r="Y859" s="273">
        <v>19</v>
      </c>
      <c r="Z859" s="273"/>
      <c r="AA859" s="273">
        <v>563</v>
      </c>
      <c r="AB859" s="1670" t="s">
        <v>113</v>
      </c>
      <c r="AC859" s="657">
        <v>80</v>
      </c>
      <c r="AD859" s="273">
        <v>1880098</v>
      </c>
      <c r="AE859" s="2592">
        <v>872016929544500</v>
      </c>
      <c r="AF859" s="273">
        <v>10</v>
      </c>
      <c r="AG859" s="273" t="s">
        <v>113</v>
      </c>
      <c r="AH859" s="2780">
        <v>4</v>
      </c>
    </row>
    <row r="860" spans="3:34">
      <c r="C860" s="2394" t="s">
        <v>2766</v>
      </c>
      <c r="D860" s="1461" t="s">
        <v>2193</v>
      </c>
      <c r="E860" s="1462" t="s">
        <v>2769</v>
      </c>
      <c r="F860" s="2296">
        <v>929003774402</v>
      </c>
      <c r="G860" s="1549">
        <v>8720169295469</v>
      </c>
      <c r="H860" s="1267" t="s">
        <v>1555</v>
      </c>
      <c r="I860" s="1267"/>
      <c r="J860" s="1550">
        <v>17.100000000000001</v>
      </c>
      <c r="K860" s="2142">
        <v>2300</v>
      </c>
      <c r="L860" s="269">
        <v>3000</v>
      </c>
      <c r="M860" s="314">
        <v>50000</v>
      </c>
      <c r="N860" s="1548">
        <v>3</v>
      </c>
      <c r="O860" s="1634" t="s">
        <v>119</v>
      </c>
      <c r="P860" s="1993">
        <v>355</v>
      </c>
      <c r="Q860" s="911"/>
      <c r="R860" s="1788" t="s">
        <v>48</v>
      </c>
      <c r="S860" s="300"/>
      <c r="T860" s="300" t="s">
        <v>3652</v>
      </c>
      <c r="U860" s="300" t="s">
        <v>137</v>
      </c>
      <c r="V860" s="300" t="s">
        <v>147</v>
      </c>
      <c r="W860" s="283" t="s">
        <v>3053</v>
      </c>
      <c r="X860" s="283">
        <v>134</v>
      </c>
      <c r="Y860" s="282">
        <v>19</v>
      </c>
      <c r="Z860" s="282"/>
      <c r="AA860" s="282">
        <v>1163</v>
      </c>
      <c r="AB860" s="300" t="s">
        <v>113</v>
      </c>
      <c r="AC860" s="411">
        <v>80</v>
      </c>
      <c r="AD860" s="282">
        <v>1880104</v>
      </c>
      <c r="AE860" s="2590">
        <v>872016929546900</v>
      </c>
      <c r="AF860" s="282">
        <v>10</v>
      </c>
      <c r="AG860" s="282" t="s">
        <v>113</v>
      </c>
      <c r="AH860" s="2781">
        <v>4</v>
      </c>
    </row>
    <row r="861" spans="3:34">
      <c r="C861" s="2401" t="s">
        <v>2766</v>
      </c>
      <c r="D861" s="557" t="s">
        <v>2193</v>
      </c>
      <c r="E861" s="1463" t="s">
        <v>2769</v>
      </c>
      <c r="F861" s="2292">
        <v>929003774502</v>
      </c>
      <c r="G861" s="108">
        <v>8720169295483</v>
      </c>
      <c r="H861" s="595" t="s">
        <v>1556</v>
      </c>
      <c r="I861" s="595"/>
      <c r="J861" s="527">
        <v>17.100000000000001</v>
      </c>
      <c r="K861" s="1160">
        <v>2500</v>
      </c>
      <c r="L861" s="271">
        <v>4000</v>
      </c>
      <c r="M861" s="306">
        <v>50000</v>
      </c>
      <c r="N861" s="411">
        <v>3</v>
      </c>
      <c r="O861" s="308" t="s">
        <v>125</v>
      </c>
      <c r="P861" s="958">
        <v>355</v>
      </c>
      <c r="Q861" s="911"/>
      <c r="R861" s="1785" t="s">
        <v>48</v>
      </c>
      <c r="S861" s="308"/>
      <c r="T861" s="308" t="s">
        <v>3652</v>
      </c>
      <c r="U861" s="308" t="s">
        <v>137</v>
      </c>
      <c r="V861" s="308" t="s">
        <v>121</v>
      </c>
      <c r="W861" s="291" t="s">
        <v>3053</v>
      </c>
      <c r="X861" s="291">
        <v>146</v>
      </c>
      <c r="Y861" s="271">
        <v>19</v>
      </c>
      <c r="Z861" s="271"/>
      <c r="AA861" s="271">
        <v>1163</v>
      </c>
      <c r="AB861" s="308" t="s">
        <v>113</v>
      </c>
      <c r="AC861" s="411">
        <v>80</v>
      </c>
      <c r="AD861" s="271">
        <v>1880099</v>
      </c>
      <c r="AE861" s="2591">
        <v>872016929548300</v>
      </c>
      <c r="AF861" s="271">
        <v>10</v>
      </c>
      <c r="AG861" s="271" t="s">
        <v>113</v>
      </c>
      <c r="AH861" s="2779">
        <v>4</v>
      </c>
    </row>
    <row r="862" spans="3:34">
      <c r="C862" s="2401" t="s">
        <v>2766</v>
      </c>
      <c r="D862" s="557" t="s">
        <v>2193</v>
      </c>
      <c r="E862" s="1463" t="s">
        <v>2769</v>
      </c>
      <c r="F862" s="2292">
        <v>929003774602</v>
      </c>
      <c r="G862" s="108">
        <v>8720169295506</v>
      </c>
      <c r="H862" s="62" t="s">
        <v>1557</v>
      </c>
      <c r="I862" s="62"/>
      <c r="J862" s="527">
        <v>17.100000000000001</v>
      </c>
      <c r="K862" s="1160">
        <v>2500</v>
      </c>
      <c r="L862" s="271">
        <v>6500</v>
      </c>
      <c r="M862" s="306">
        <v>50000</v>
      </c>
      <c r="N862" s="411">
        <v>3</v>
      </c>
      <c r="O862" s="308" t="s">
        <v>125</v>
      </c>
      <c r="P862" s="958">
        <v>355</v>
      </c>
      <c r="Q862" s="911"/>
      <c r="R862" s="1785" t="s">
        <v>48</v>
      </c>
      <c r="S862" s="308"/>
      <c r="T862" s="308" t="s">
        <v>3652</v>
      </c>
      <c r="U862" s="308" t="s">
        <v>137</v>
      </c>
      <c r="V862" s="308" t="s">
        <v>150</v>
      </c>
      <c r="W862" s="291" t="s">
        <v>3053</v>
      </c>
      <c r="X862" s="291">
        <v>146</v>
      </c>
      <c r="Y862" s="271">
        <v>19</v>
      </c>
      <c r="Z862" s="271"/>
      <c r="AA862" s="271">
        <v>1163</v>
      </c>
      <c r="AB862" s="308" t="s">
        <v>113</v>
      </c>
      <c r="AC862" s="411">
        <v>80</v>
      </c>
      <c r="AD862" s="271">
        <v>1880100</v>
      </c>
      <c r="AE862" s="2591">
        <v>872016929550600</v>
      </c>
      <c r="AF862" s="271">
        <v>10</v>
      </c>
      <c r="AG862" s="271" t="s">
        <v>113</v>
      </c>
      <c r="AH862" s="2779">
        <v>4</v>
      </c>
    </row>
    <row r="863" spans="3:34">
      <c r="C863" s="2401" t="s">
        <v>2766</v>
      </c>
      <c r="D863" s="557" t="s">
        <v>2193</v>
      </c>
      <c r="E863" s="1463" t="s">
        <v>2769</v>
      </c>
      <c r="F863" s="2292">
        <v>929003775002</v>
      </c>
      <c r="G863" s="108">
        <v>8720169295582</v>
      </c>
      <c r="H863" s="62" t="s">
        <v>1564</v>
      </c>
      <c r="I863" s="62"/>
      <c r="J863" s="527">
        <v>26.7</v>
      </c>
      <c r="K863" s="1160">
        <v>3700</v>
      </c>
      <c r="L863" s="271">
        <v>3000</v>
      </c>
      <c r="M863" s="306">
        <v>50000</v>
      </c>
      <c r="N863" s="411">
        <v>3</v>
      </c>
      <c r="O863" s="308" t="s">
        <v>119</v>
      </c>
      <c r="P863" s="958">
        <v>395</v>
      </c>
      <c r="Q863" s="911"/>
      <c r="R863" s="1785" t="s">
        <v>48</v>
      </c>
      <c r="S863" s="308"/>
      <c r="T863" s="308" t="s">
        <v>3653</v>
      </c>
      <c r="U863" s="308" t="s">
        <v>137</v>
      </c>
      <c r="V863" s="308" t="s">
        <v>147</v>
      </c>
      <c r="W863" s="291" t="s">
        <v>3054</v>
      </c>
      <c r="X863" s="291">
        <v>138</v>
      </c>
      <c r="Y863" s="271">
        <v>19</v>
      </c>
      <c r="Z863" s="271"/>
      <c r="AA863" s="271">
        <v>1163</v>
      </c>
      <c r="AB863" s="308" t="s">
        <v>113</v>
      </c>
      <c r="AC863" s="411">
        <v>80</v>
      </c>
      <c r="AD863" s="271">
        <v>1857688</v>
      </c>
      <c r="AE863" s="2591">
        <v>872016929558200</v>
      </c>
      <c r="AF863" s="271">
        <v>10</v>
      </c>
      <c r="AG863" s="271" t="s">
        <v>113</v>
      </c>
      <c r="AH863" s="2779">
        <v>4</v>
      </c>
    </row>
    <row r="864" spans="3:34">
      <c r="C864" s="2401" t="s">
        <v>2766</v>
      </c>
      <c r="D864" s="557" t="s">
        <v>2193</v>
      </c>
      <c r="E864" s="1463" t="s">
        <v>2769</v>
      </c>
      <c r="F864" s="2292">
        <v>929003775102</v>
      </c>
      <c r="G864" s="108">
        <v>8720169295605</v>
      </c>
      <c r="H864" s="595" t="s">
        <v>1565</v>
      </c>
      <c r="I864" s="595"/>
      <c r="J864" s="376">
        <v>26.7</v>
      </c>
      <c r="K864" s="1160">
        <v>3900</v>
      </c>
      <c r="L864" s="271">
        <v>4000</v>
      </c>
      <c r="M864" s="306">
        <v>50000</v>
      </c>
      <c r="N864" s="411">
        <v>3</v>
      </c>
      <c r="O864" s="308" t="s">
        <v>125</v>
      </c>
      <c r="P864" s="958">
        <v>395</v>
      </c>
      <c r="Q864" s="911"/>
      <c r="R864" s="1785" t="s">
        <v>48</v>
      </c>
      <c r="S864" s="308"/>
      <c r="T864" s="308" t="s">
        <v>3653</v>
      </c>
      <c r="U864" s="308" t="s">
        <v>137</v>
      </c>
      <c r="V864" s="308" t="s">
        <v>121</v>
      </c>
      <c r="W864" s="291" t="s">
        <v>3054</v>
      </c>
      <c r="X864" s="291">
        <v>146</v>
      </c>
      <c r="Y864" s="271">
        <v>19</v>
      </c>
      <c r="Z864" s="271"/>
      <c r="AA864" s="271">
        <v>1163</v>
      </c>
      <c r="AB864" s="308" t="s">
        <v>113</v>
      </c>
      <c r="AC864" s="411">
        <v>80</v>
      </c>
      <c r="AD864" s="271">
        <v>1857691</v>
      </c>
      <c r="AE864" s="2591">
        <v>872016929560500</v>
      </c>
      <c r="AF864" s="271">
        <v>10</v>
      </c>
      <c r="AG864" s="271" t="s">
        <v>113</v>
      </c>
      <c r="AH864" s="2779">
        <v>4</v>
      </c>
    </row>
    <row r="865" spans="3:34">
      <c r="C865" s="2395" t="s">
        <v>2766</v>
      </c>
      <c r="D865" s="834" t="s">
        <v>2193</v>
      </c>
      <c r="E865" s="1483" t="s">
        <v>2769</v>
      </c>
      <c r="F865" s="2293">
        <v>929003775202</v>
      </c>
      <c r="G865" s="484">
        <v>8720169295629</v>
      </c>
      <c r="H865" s="264" t="s">
        <v>1566</v>
      </c>
      <c r="I865" s="264"/>
      <c r="J865" s="1346">
        <v>26.7</v>
      </c>
      <c r="K865" s="1163">
        <v>3900</v>
      </c>
      <c r="L865" s="273">
        <v>6500</v>
      </c>
      <c r="M865" s="479">
        <v>50000</v>
      </c>
      <c r="N865" s="657">
        <v>3</v>
      </c>
      <c r="O865" s="1670" t="s">
        <v>125</v>
      </c>
      <c r="P865" s="1994">
        <v>395</v>
      </c>
      <c r="Q865" s="911"/>
      <c r="R865" s="1791" t="s">
        <v>48</v>
      </c>
      <c r="S865" s="1670"/>
      <c r="T865" s="1670" t="s">
        <v>3653</v>
      </c>
      <c r="U865" s="1670" t="s">
        <v>137</v>
      </c>
      <c r="V865" s="1670" t="s">
        <v>150</v>
      </c>
      <c r="W865" s="284" t="s">
        <v>3054</v>
      </c>
      <c r="X865" s="284">
        <v>146</v>
      </c>
      <c r="Y865" s="273">
        <v>19</v>
      </c>
      <c r="Z865" s="273"/>
      <c r="AA865" s="273">
        <v>1163</v>
      </c>
      <c r="AB865" s="1670" t="s">
        <v>113</v>
      </c>
      <c r="AC865" s="657">
        <v>80</v>
      </c>
      <c r="AD865" s="273">
        <v>1857690</v>
      </c>
      <c r="AE865" s="2592">
        <v>872016929562900</v>
      </c>
      <c r="AF865" s="273">
        <v>10</v>
      </c>
      <c r="AG865" s="273" t="s">
        <v>113</v>
      </c>
      <c r="AH865" s="2780">
        <v>4</v>
      </c>
    </row>
    <row r="866" spans="3:34">
      <c r="C866" s="2471" t="s">
        <v>2766</v>
      </c>
      <c r="D866" s="832" t="s">
        <v>2193</v>
      </c>
      <c r="E866" s="1490" t="s">
        <v>2769</v>
      </c>
      <c r="F866" s="2304">
        <v>929003774702</v>
      </c>
      <c r="G866" s="214">
        <v>8720169295520</v>
      </c>
      <c r="H866" s="1267" t="s">
        <v>1558</v>
      </c>
      <c r="I866" s="1267"/>
      <c r="J866" s="527">
        <v>20.5</v>
      </c>
      <c r="K866" s="1347">
        <v>2800</v>
      </c>
      <c r="L866" s="282">
        <v>3000</v>
      </c>
      <c r="M866" s="306">
        <v>50000</v>
      </c>
      <c r="N866" s="411">
        <v>3</v>
      </c>
      <c r="O866" s="300" t="s">
        <v>119</v>
      </c>
      <c r="P866" s="743">
        <v>420</v>
      </c>
      <c r="Q866" s="911"/>
      <c r="R866" s="1788" t="s">
        <v>48</v>
      </c>
      <c r="S866" s="300"/>
      <c r="T866" s="300" t="s">
        <v>3654</v>
      </c>
      <c r="U866" s="300" t="s">
        <v>137</v>
      </c>
      <c r="V866" s="300" t="s">
        <v>147</v>
      </c>
      <c r="W866" s="283" t="s">
        <v>3055</v>
      </c>
      <c r="X866" s="283">
        <v>136</v>
      </c>
      <c r="Y866" s="282">
        <v>19</v>
      </c>
      <c r="Z866" s="282"/>
      <c r="AA866" s="282">
        <v>1463</v>
      </c>
      <c r="AB866" s="300" t="s">
        <v>113</v>
      </c>
      <c r="AC866" s="411">
        <v>80</v>
      </c>
      <c r="AD866" s="282">
        <v>1880101</v>
      </c>
      <c r="AE866" s="2597">
        <v>872016929552000</v>
      </c>
      <c r="AF866" s="282">
        <v>10</v>
      </c>
      <c r="AG866" s="282" t="s">
        <v>113</v>
      </c>
      <c r="AH866" s="2781">
        <v>4</v>
      </c>
    </row>
    <row r="867" spans="3:34">
      <c r="C867" s="2401" t="s">
        <v>2766</v>
      </c>
      <c r="D867" s="557" t="s">
        <v>2193</v>
      </c>
      <c r="E867" s="1463" t="s">
        <v>2769</v>
      </c>
      <c r="F867" s="2292">
        <v>929003774802</v>
      </c>
      <c r="G867" s="108">
        <v>8720169295544</v>
      </c>
      <c r="H867" s="595" t="s">
        <v>1559</v>
      </c>
      <c r="I867" s="595"/>
      <c r="J867" s="527">
        <v>20.5</v>
      </c>
      <c r="K867" s="1160">
        <v>3000</v>
      </c>
      <c r="L867" s="271">
        <v>4000</v>
      </c>
      <c r="M867" s="306">
        <v>50000</v>
      </c>
      <c r="N867" s="411">
        <v>3</v>
      </c>
      <c r="O867" s="308" t="s">
        <v>125</v>
      </c>
      <c r="P867" s="2000">
        <v>420</v>
      </c>
      <c r="Q867" s="911"/>
      <c r="R867" s="1785" t="s">
        <v>48</v>
      </c>
      <c r="S867" s="308"/>
      <c r="T867" s="308" t="s">
        <v>3654</v>
      </c>
      <c r="U867" s="308" t="s">
        <v>137</v>
      </c>
      <c r="V867" s="308" t="s">
        <v>121</v>
      </c>
      <c r="W867" s="291" t="s">
        <v>3055</v>
      </c>
      <c r="X867" s="291">
        <v>146</v>
      </c>
      <c r="Y867" s="271">
        <v>19</v>
      </c>
      <c r="Z867" s="271"/>
      <c r="AA867" s="271">
        <v>1463</v>
      </c>
      <c r="AB867" s="308" t="s">
        <v>113</v>
      </c>
      <c r="AC867" s="411">
        <v>80</v>
      </c>
      <c r="AD867" s="271">
        <v>1880097</v>
      </c>
      <c r="AE867" s="2591">
        <v>872016929554400</v>
      </c>
      <c r="AF867" s="271">
        <v>10</v>
      </c>
      <c r="AG867" s="271" t="s">
        <v>113</v>
      </c>
      <c r="AH867" s="2779">
        <v>4</v>
      </c>
    </row>
    <row r="868" spans="3:34">
      <c r="C868" s="2401" t="s">
        <v>2766</v>
      </c>
      <c r="D868" s="557" t="s">
        <v>2193</v>
      </c>
      <c r="E868" s="1463" t="s">
        <v>2769</v>
      </c>
      <c r="F868" s="2292">
        <v>929003774902</v>
      </c>
      <c r="G868" s="108">
        <v>8720169295568</v>
      </c>
      <c r="H868" s="62" t="s">
        <v>1560</v>
      </c>
      <c r="I868" s="62"/>
      <c r="J868" s="527">
        <v>20.5</v>
      </c>
      <c r="K868" s="1160">
        <v>3000</v>
      </c>
      <c r="L868" s="271">
        <v>6500</v>
      </c>
      <c r="M868" s="306">
        <v>50000</v>
      </c>
      <c r="N868" s="411">
        <v>3</v>
      </c>
      <c r="O868" s="308" t="s">
        <v>125</v>
      </c>
      <c r="P868" s="2000">
        <v>420</v>
      </c>
      <c r="Q868" s="911"/>
      <c r="R868" s="1785" t="s">
        <v>48</v>
      </c>
      <c r="S868" s="308"/>
      <c r="T868" s="308" t="s">
        <v>3654</v>
      </c>
      <c r="U868" s="308" t="s">
        <v>137</v>
      </c>
      <c r="V868" s="308" t="s">
        <v>150</v>
      </c>
      <c r="W868" s="291" t="s">
        <v>3055</v>
      </c>
      <c r="X868" s="291">
        <v>146</v>
      </c>
      <c r="Y868" s="271">
        <v>19</v>
      </c>
      <c r="Z868" s="271"/>
      <c r="AA868" s="271">
        <v>1463</v>
      </c>
      <c r="AB868" s="308" t="s">
        <v>113</v>
      </c>
      <c r="AC868" s="411">
        <v>80</v>
      </c>
      <c r="AD868" s="271">
        <v>1880105</v>
      </c>
      <c r="AE868" s="2591">
        <v>872016929556800</v>
      </c>
      <c r="AF868" s="271">
        <v>10</v>
      </c>
      <c r="AG868" s="271" t="s">
        <v>113</v>
      </c>
      <c r="AH868" s="2779">
        <v>4</v>
      </c>
    </row>
    <row r="869" spans="3:34">
      <c r="C869" s="2401" t="s">
        <v>2766</v>
      </c>
      <c r="D869" s="557" t="s">
        <v>2193</v>
      </c>
      <c r="E869" s="1463" t="s">
        <v>2769</v>
      </c>
      <c r="F869" s="2292">
        <v>929003775302</v>
      </c>
      <c r="G869" s="108">
        <v>8720169295643</v>
      </c>
      <c r="H869" s="62" t="s">
        <v>1561</v>
      </c>
      <c r="I869" s="62"/>
      <c r="J869" s="376">
        <v>26.7</v>
      </c>
      <c r="K869" s="1160">
        <v>3700</v>
      </c>
      <c r="L869" s="271">
        <v>3000</v>
      </c>
      <c r="M869" s="306">
        <v>50000</v>
      </c>
      <c r="N869" s="411">
        <v>3</v>
      </c>
      <c r="O869" s="308" t="s">
        <v>119</v>
      </c>
      <c r="P869" s="958">
        <v>450</v>
      </c>
      <c r="Q869" s="911"/>
      <c r="R869" s="1785" t="s">
        <v>48</v>
      </c>
      <c r="S869" s="308"/>
      <c r="T869" s="308" t="s">
        <v>3657</v>
      </c>
      <c r="U869" s="308" t="s">
        <v>137</v>
      </c>
      <c r="V869" s="308" t="s">
        <v>147</v>
      </c>
      <c r="W869" s="291" t="s">
        <v>3056</v>
      </c>
      <c r="X869" s="291">
        <v>138</v>
      </c>
      <c r="Y869" s="271">
        <v>19</v>
      </c>
      <c r="Z869" s="271"/>
      <c r="AA869" s="271">
        <v>1463</v>
      </c>
      <c r="AB869" s="308" t="s">
        <v>113</v>
      </c>
      <c r="AC869" s="411">
        <v>80</v>
      </c>
      <c r="AD869" s="271">
        <v>1857687</v>
      </c>
      <c r="AE869" s="2591">
        <v>872016929564300</v>
      </c>
      <c r="AF869" s="271">
        <v>10</v>
      </c>
      <c r="AG869" s="271" t="s">
        <v>113</v>
      </c>
      <c r="AH869" s="2779">
        <v>4</v>
      </c>
    </row>
    <row r="870" spans="3:34">
      <c r="C870" s="2401" t="s">
        <v>2766</v>
      </c>
      <c r="D870" s="557" t="s">
        <v>2193</v>
      </c>
      <c r="E870" s="1463" t="s">
        <v>2769</v>
      </c>
      <c r="F870" s="2292">
        <v>929003775402</v>
      </c>
      <c r="G870" s="108">
        <v>8720169295667</v>
      </c>
      <c r="H870" s="595" t="s">
        <v>1562</v>
      </c>
      <c r="I870" s="595"/>
      <c r="J870" s="527">
        <v>26.7</v>
      </c>
      <c r="K870" s="1160">
        <v>3900</v>
      </c>
      <c r="L870" s="271">
        <v>4000</v>
      </c>
      <c r="M870" s="306">
        <v>50000</v>
      </c>
      <c r="N870" s="411">
        <v>3</v>
      </c>
      <c r="O870" s="308" t="s">
        <v>125</v>
      </c>
      <c r="P870" s="958">
        <v>450</v>
      </c>
      <c r="Q870" s="911"/>
      <c r="R870" s="1785" t="s">
        <v>48</v>
      </c>
      <c r="S870" s="308"/>
      <c r="T870" s="308" t="s">
        <v>3657</v>
      </c>
      <c r="U870" s="308" t="s">
        <v>137</v>
      </c>
      <c r="V870" s="308" t="s">
        <v>121</v>
      </c>
      <c r="W870" s="291" t="s">
        <v>3056</v>
      </c>
      <c r="X870" s="291">
        <v>146</v>
      </c>
      <c r="Y870" s="271">
        <v>19</v>
      </c>
      <c r="Z870" s="271"/>
      <c r="AA870" s="271">
        <v>1463</v>
      </c>
      <c r="AB870" s="308" t="s">
        <v>113</v>
      </c>
      <c r="AC870" s="411">
        <v>80</v>
      </c>
      <c r="AD870" s="271">
        <v>1857686</v>
      </c>
      <c r="AE870" s="2591">
        <v>872016929566700</v>
      </c>
      <c r="AF870" s="271">
        <v>10</v>
      </c>
      <c r="AG870" s="271" t="s">
        <v>113</v>
      </c>
      <c r="AH870" s="2779">
        <v>4</v>
      </c>
    </row>
    <row r="871" spans="3:34">
      <c r="C871" s="2395" t="s">
        <v>2766</v>
      </c>
      <c r="D871" s="834" t="s">
        <v>2193</v>
      </c>
      <c r="E871" s="1483" t="s">
        <v>2769</v>
      </c>
      <c r="F871" s="2293">
        <v>929003775502</v>
      </c>
      <c r="G871" s="484">
        <v>8720169295681</v>
      </c>
      <c r="H871" s="264" t="s">
        <v>1563</v>
      </c>
      <c r="I871" s="264"/>
      <c r="J871" s="1346">
        <v>26.7</v>
      </c>
      <c r="K871" s="1163">
        <v>3900</v>
      </c>
      <c r="L871" s="273">
        <v>6500</v>
      </c>
      <c r="M871" s="479">
        <v>50000</v>
      </c>
      <c r="N871" s="657">
        <v>3</v>
      </c>
      <c r="O871" s="1670" t="s">
        <v>125</v>
      </c>
      <c r="P871" s="1994">
        <v>450</v>
      </c>
      <c r="Q871" s="911"/>
      <c r="R871" s="1791" t="s">
        <v>48</v>
      </c>
      <c r="S871" s="1670"/>
      <c r="T871" s="1670" t="s">
        <v>3657</v>
      </c>
      <c r="U871" s="1670" t="s">
        <v>137</v>
      </c>
      <c r="V871" s="1670" t="s">
        <v>150</v>
      </c>
      <c r="W871" s="284" t="s">
        <v>3056</v>
      </c>
      <c r="X871" s="284">
        <v>146</v>
      </c>
      <c r="Y871" s="273">
        <v>19</v>
      </c>
      <c r="Z871" s="273"/>
      <c r="AA871" s="273">
        <v>1463</v>
      </c>
      <c r="AB871" s="1670" t="s">
        <v>113</v>
      </c>
      <c r="AC871" s="657">
        <v>80</v>
      </c>
      <c r="AD871" s="273">
        <v>1857689</v>
      </c>
      <c r="AE871" s="2592">
        <v>872016929568100</v>
      </c>
      <c r="AF871" s="273">
        <v>10</v>
      </c>
      <c r="AG871" s="273" t="s">
        <v>113</v>
      </c>
      <c r="AH871" s="2780">
        <v>4</v>
      </c>
    </row>
    <row r="872" spans="3:34">
      <c r="C872" s="2394" t="s">
        <v>2766</v>
      </c>
      <c r="D872" s="1461" t="s">
        <v>2193</v>
      </c>
      <c r="E872" s="1462" t="s">
        <v>2769</v>
      </c>
      <c r="F872" s="2265">
        <v>929002696302</v>
      </c>
      <c r="G872" s="197">
        <v>8719514344327</v>
      </c>
      <c r="H872" s="1533" t="s">
        <v>1617</v>
      </c>
      <c r="I872" s="1533"/>
      <c r="J872" s="1689" t="s">
        <v>1618</v>
      </c>
      <c r="K872" s="1553" t="s">
        <v>1619</v>
      </c>
      <c r="L872" s="1503">
        <v>2700</v>
      </c>
      <c r="M872" s="421">
        <v>60000</v>
      </c>
      <c r="N872" s="1530">
        <v>5</v>
      </c>
      <c r="O872" s="1503" t="s">
        <v>117</v>
      </c>
      <c r="P872" s="1993">
        <v>875</v>
      </c>
      <c r="Q872" s="911"/>
      <c r="R872" s="1759" t="s">
        <v>48</v>
      </c>
      <c r="S872" s="1503" t="s">
        <v>104</v>
      </c>
      <c r="T872" s="1503" t="s">
        <v>3113</v>
      </c>
      <c r="U872" s="1503"/>
      <c r="V872" s="1503" t="s">
        <v>116</v>
      </c>
      <c r="W872" s="1673">
        <v>24</v>
      </c>
      <c r="X872" s="1673" t="s">
        <v>3187</v>
      </c>
      <c r="Y872" s="1503">
        <v>8</v>
      </c>
      <c r="Z872" s="1503">
        <v>1.3</v>
      </c>
      <c r="AA872" s="1503">
        <v>5000</v>
      </c>
      <c r="AB872" s="1503" t="s">
        <v>133</v>
      </c>
      <c r="AC872" s="1530">
        <v>90</v>
      </c>
      <c r="AD872" s="1503">
        <v>620703</v>
      </c>
      <c r="AE872" s="1503">
        <v>871951434432700</v>
      </c>
      <c r="AF872" s="1503">
        <v>10</v>
      </c>
      <c r="AG872" s="1503" t="s">
        <v>113</v>
      </c>
      <c r="AH872" s="2792">
        <v>20</v>
      </c>
    </row>
    <row r="873" spans="3:34">
      <c r="C873" s="2401" t="s">
        <v>2766</v>
      </c>
      <c r="D873" s="557" t="s">
        <v>2193</v>
      </c>
      <c r="E873" s="1463" t="s">
        <v>2769</v>
      </c>
      <c r="F873" s="187">
        <v>929002696402</v>
      </c>
      <c r="G873" s="224">
        <v>8719514344341</v>
      </c>
      <c r="H873" s="787" t="s">
        <v>1620</v>
      </c>
      <c r="I873" s="787"/>
      <c r="J873" s="896" t="s">
        <v>1618</v>
      </c>
      <c r="K873" s="830" t="s">
        <v>1619</v>
      </c>
      <c r="L873" s="1282">
        <v>3000</v>
      </c>
      <c r="M873" s="388">
        <v>60000</v>
      </c>
      <c r="N873" s="315">
        <v>5</v>
      </c>
      <c r="O873" s="1674" t="s">
        <v>117</v>
      </c>
      <c r="P873" s="960">
        <v>875</v>
      </c>
      <c r="Q873" s="911"/>
      <c r="R873" s="1798" t="s">
        <v>48</v>
      </c>
      <c r="S873" s="1674" t="s">
        <v>104</v>
      </c>
      <c r="T873" s="1674" t="s">
        <v>3113</v>
      </c>
      <c r="U873" s="1674"/>
      <c r="V873" s="1674" t="s">
        <v>147</v>
      </c>
      <c r="W873" s="1674">
        <v>24</v>
      </c>
      <c r="X873" s="1674" t="s">
        <v>3187</v>
      </c>
      <c r="Y873" s="1282">
        <v>8</v>
      </c>
      <c r="Z873" s="1282">
        <v>1.3</v>
      </c>
      <c r="AA873" s="1282">
        <v>5000</v>
      </c>
      <c r="AB873" s="1674" t="s">
        <v>133</v>
      </c>
      <c r="AC873" s="315">
        <v>90</v>
      </c>
      <c r="AD873" s="1282">
        <v>620730</v>
      </c>
      <c r="AE873" s="831">
        <v>871951434434100</v>
      </c>
      <c r="AF873" s="1282">
        <v>10</v>
      </c>
      <c r="AG873" s="1282" t="s">
        <v>113</v>
      </c>
      <c r="AH873" s="2793">
        <v>20</v>
      </c>
    </row>
    <row r="874" spans="3:34">
      <c r="C874" s="2401" t="s">
        <v>2766</v>
      </c>
      <c r="D874" s="557" t="s">
        <v>2193</v>
      </c>
      <c r="E874" s="1463" t="s">
        <v>2769</v>
      </c>
      <c r="F874" s="187">
        <v>929002696502</v>
      </c>
      <c r="G874" s="224">
        <v>8719514344365</v>
      </c>
      <c r="H874" s="787" t="s">
        <v>1621</v>
      </c>
      <c r="I874" s="787"/>
      <c r="J874" s="896" t="s">
        <v>1618</v>
      </c>
      <c r="K874" s="830" t="s">
        <v>1622</v>
      </c>
      <c r="L874" s="831">
        <v>4000</v>
      </c>
      <c r="M874" s="388">
        <v>60000</v>
      </c>
      <c r="N874" s="315">
        <v>5</v>
      </c>
      <c r="O874" s="831" t="s">
        <v>117</v>
      </c>
      <c r="P874" s="960">
        <v>875</v>
      </c>
      <c r="Q874" s="911"/>
      <c r="R874" s="1719" t="s">
        <v>48</v>
      </c>
      <c r="S874" s="831" t="s">
        <v>104</v>
      </c>
      <c r="T874" s="831" t="s">
        <v>3113</v>
      </c>
      <c r="U874" s="831"/>
      <c r="V874" s="831" t="s">
        <v>121</v>
      </c>
      <c r="W874" s="2020">
        <v>24</v>
      </c>
      <c r="X874" s="2020" t="s">
        <v>3188</v>
      </c>
      <c r="Y874" s="831">
        <v>8</v>
      </c>
      <c r="Z874" s="831">
        <v>1.3</v>
      </c>
      <c r="AA874" s="831">
        <v>5000</v>
      </c>
      <c r="AB874" s="831" t="s">
        <v>133</v>
      </c>
      <c r="AC874" s="315">
        <v>90</v>
      </c>
      <c r="AD874" s="831">
        <v>620714</v>
      </c>
      <c r="AE874" s="831">
        <v>871951434436500</v>
      </c>
      <c r="AF874" s="831">
        <v>10</v>
      </c>
      <c r="AG874" s="831" t="s">
        <v>113</v>
      </c>
      <c r="AH874" s="2788">
        <v>20</v>
      </c>
    </row>
    <row r="875" spans="3:34">
      <c r="C875" s="2401" t="s">
        <v>2766</v>
      </c>
      <c r="D875" s="557" t="s">
        <v>2193</v>
      </c>
      <c r="E875" s="1463" t="s">
        <v>2769</v>
      </c>
      <c r="F875" s="187">
        <v>929002696602</v>
      </c>
      <c r="G875" s="224">
        <v>8719514344389</v>
      </c>
      <c r="H875" s="787" t="s">
        <v>1623</v>
      </c>
      <c r="I875" s="787"/>
      <c r="J875" s="896" t="s">
        <v>1618</v>
      </c>
      <c r="K875" s="830" t="s">
        <v>1622</v>
      </c>
      <c r="L875" s="831">
        <v>6500</v>
      </c>
      <c r="M875" s="388">
        <v>60000</v>
      </c>
      <c r="N875" s="315">
        <v>5</v>
      </c>
      <c r="O875" s="831" t="s">
        <v>117</v>
      </c>
      <c r="P875" s="960">
        <v>875</v>
      </c>
      <c r="Q875" s="911"/>
      <c r="R875" s="1719" t="s">
        <v>48</v>
      </c>
      <c r="S875" s="831" t="s">
        <v>104</v>
      </c>
      <c r="T875" s="831" t="s">
        <v>3113</v>
      </c>
      <c r="U875" s="831"/>
      <c r="V875" s="831" t="s">
        <v>150</v>
      </c>
      <c r="W875" s="2020">
        <v>24</v>
      </c>
      <c r="X875" s="2020" t="s">
        <v>3188</v>
      </c>
      <c r="Y875" s="831">
        <v>8</v>
      </c>
      <c r="Z875" s="831">
        <v>1.3</v>
      </c>
      <c r="AA875" s="831">
        <v>5000</v>
      </c>
      <c r="AB875" s="831" t="s">
        <v>133</v>
      </c>
      <c r="AC875" s="315">
        <v>90</v>
      </c>
      <c r="AD875" s="831">
        <v>620716</v>
      </c>
      <c r="AE875" s="831">
        <v>871951434438900</v>
      </c>
      <c r="AF875" s="831">
        <v>10</v>
      </c>
      <c r="AG875" s="831" t="s">
        <v>113</v>
      </c>
      <c r="AH875" s="2788">
        <v>20</v>
      </c>
    </row>
    <row r="876" spans="3:34">
      <c r="C876" s="2401" t="s">
        <v>2766</v>
      </c>
      <c r="D876" s="557" t="s">
        <v>2193</v>
      </c>
      <c r="E876" s="1463" t="s">
        <v>2769</v>
      </c>
      <c r="F876" s="187">
        <v>929002696702</v>
      </c>
      <c r="G876" s="224">
        <v>8719514344402</v>
      </c>
      <c r="H876" s="787" t="s">
        <v>1624</v>
      </c>
      <c r="I876" s="787"/>
      <c r="J876" s="896" t="s">
        <v>1625</v>
      </c>
      <c r="K876" s="830" t="s">
        <v>1626</v>
      </c>
      <c r="L876" s="831">
        <v>2700</v>
      </c>
      <c r="M876" s="388">
        <v>60000</v>
      </c>
      <c r="N876" s="315">
        <v>5</v>
      </c>
      <c r="O876" s="831" t="s">
        <v>117</v>
      </c>
      <c r="P876" s="960">
        <v>915</v>
      </c>
      <c r="Q876" s="911"/>
      <c r="R876" s="1719" t="s">
        <v>48</v>
      </c>
      <c r="S876" s="831" t="s">
        <v>104</v>
      </c>
      <c r="T876" s="831" t="s">
        <v>3114</v>
      </c>
      <c r="U876" s="831"/>
      <c r="V876" s="831" t="s">
        <v>116</v>
      </c>
      <c r="W876" s="2020">
        <v>24</v>
      </c>
      <c r="X876" s="2020" t="s">
        <v>3187</v>
      </c>
      <c r="Y876" s="831">
        <v>8</v>
      </c>
      <c r="Z876" s="831">
        <v>1.3</v>
      </c>
      <c r="AA876" s="831">
        <v>5000</v>
      </c>
      <c r="AB876" s="831" t="s">
        <v>133</v>
      </c>
      <c r="AC876" s="315">
        <v>90</v>
      </c>
      <c r="AD876" s="831">
        <v>620707</v>
      </c>
      <c r="AE876" s="831">
        <v>871951434440200</v>
      </c>
      <c r="AF876" s="831">
        <v>10</v>
      </c>
      <c r="AG876" s="831" t="s">
        <v>113</v>
      </c>
      <c r="AH876" s="2788">
        <v>20</v>
      </c>
    </row>
    <row r="877" spans="3:34">
      <c r="C877" s="2401" t="s">
        <v>2766</v>
      </c>
      <c r="D877" s="557" t="s">
        <v>2193</v>
      </c>
      <c r="E877" s="1463" t="s">
        <v>2769</v>
      </c>
      <c r="F877" s="187">
        <v>929002696802</v>
      </c>
      <c r="G877" s="224">
        <v>8719514344426</v>
      </c>
      <c r="H877" s="787" t="s">
        <v>1627</v>
      </c>
      <c r="I877" s="787"/>
      <c r="J877" s="896" t="s">
        <v>1625</v>
      </c>
      <c r="K877" s="830" t="s">
        <v>1626</v>
      </c>
      <c r="L877" s="1282">
        <v>3000</v>
      </c>
      <c r="M877" s="388">
        <v>60000</v>
      </c>
      <c r="N877" s="315">
        <v>5</v>
      </c>
      <c r="O877" s="1674" t="s">
        <v>117</v>
      </c>
      <c r="P877" s="960">
        <v>915</v>
      </c>
      <c r="Q877" s="911"/>
      <c r="R877" s="1798" t="s">
        <v>48</v>
      </c>
      <c r="S877" s="1674" t="s">
        <v>104</v>
      </c>
      <c r="T877" s="1674" t="s">
        <v>3114</v>
      </c>
      <c r="U877" s="1674"/>
      <c r="V877" s="1674" t="s">
        <v>147</v>
      </c>
      <c r="W877" s="1674">
        <v>24</v>
      </c>
      <c r="X877" s="1674" t="s">
        <v>3187</v>
      </c>
      <c r="Y877" s="1282">
        <v>8</v>
      </c>
      <c r="Z877" s="1282">
        <v>1.3</v>
      </c>
      <c r="AA877" s="1282">
        <v>5000</v>
      </c>
      <c r="AB877" s="1674" t="s">
        <v>133</v>
      </c>
      <c r="AC877" s="315">
        <v>90</v>
      </c>
      <c r="AD877" s="1282">
        <v>620699</v>
      </c>
      <c r="AE877" s="831">
        <v>871951434442600</v>
      </c>
      <c r="AF877" s="1282">
        <v>10</v>
      </c>
      <c r="AG877" s="1282" t="s">
        <v>113</v>
      </c>
      <c r="AH877" s="2793">
        <v>20</v>
      </c>
    </row>
    <row r="878" spans="3:34">
      <c r="C878" s="2401" t="s">
        <v>2766</v>
      </c>
      <c r="D878" s="557" t="s">
        <v>2193</v>
      </c>
      <c r="E878" s="1463" t="s">
        <v>2769</v>
      </c>
      <c r="F878" s="187">
        <v>929002696902</v>
      </c>
      <c r="G878" s="224">
        <v>8719514344440</v>
      </c>
      <c r="H878" s="787" t="s">
        <v>1628</v>
      </c>
      <c r="I878" s="787"/>
      <c r="J878" s="896" t="s">
        <v>1625</v>
      </c>
      <c r="K878" s="830" t="s">
        <v>1629</v>
      </c>
      <c r="L878" s="831">
        <v>4000</v>
      </c>
      <c r="M878" s="388">
        <v>60000</v>
      </c>
      <c r="N878" s="315">
        <v>5</v>
      </c>
      <c r="O878" s="831" t="s">
        <v>119</v>
      </c>
      <c r="P878" s="960">
        <v>915</v>
      </c>
      <c r="Q878" s="911"/>
      <c r="R878" s="1719" t="s">
        <v>48</v>
      </c>
      <c r="S878" s="831" t="s">
        <v>104</v>
      </c>
      <c r="T878" s="831" t="s">
        <v>3114</v>
      </c>
      <c r="U878" s="831"/>
      <c r="V878" s="831" t="s">
        <v>121</v>
      </c>
      <c r="W878" s="2020">
        <v>24</v>
      </c>
      <c r="X878" s="2020" t="s">
        <v>3189</v>
      </c>
      <c r="Y878" s="831">
        <v>8</v>
      </c>
      <c r="Z878" s="831">
        <v>1.3</v>
      </c>
      <c r="AA878" s="831">
        <v>5000</v>
      </c>
      <c r="AB878" s="831" t="s">
        <v>133</v>
      </c>
      <c r="AC878" s="315">
        <v>90</v>
      </c>
      <c r="AD878" s="831">
        <v>620727</v>
      </c>
      <c r="AE878" s="831">
        <v>871951434444000</v>
      </c>
      <c r="AF878" s="831">
        <v>10</v>
      </c>
      <c r="AG878" s="831" t="s">
        <v>113</v>
      </c>
      <c r="AH878" s="2788">
        <v>20</v>
      </c>
    </row>
    <row r="879" spans="3:34">
      <c r="C879" s="2401" t="s">
        <v>2766</v>
      </c>
      <c r="D879" s="557" t="s">
        <v>2193</v>
      </c>
      <c r="E879" s="1463" t="s">
        <v>2769</v>
      </c>
      <c r="F879" s="187">
        <v>929002697002</v>
      </c>
      <c r="G879" s="224">
        <v>8719514344464</v>
      </c>
      <c r="H879" s="787" t="s">
        <v>1630</v>
      </c>
      <c r="I879" s="787"/>
      <c r="J879" s="896" t="s">
        <v>1625</v>
      </c>
      <c r="K879" s="830" t="s">
        <v>1631</v>
      </c>
      <c r="L879" s="831">
        <v>6500</v>
      </c>
      <c r="M879" s="388">
        <v>60000</v>
      </c>
      <c r="N879" s="315">
        <v>5</v>
      </c>
      <c r="O879" s="831" t="s">
        <v>117</v>
      </c>
      <c r="P879" s="960">
        <v>915</v>
      </c>
      <c r="Q879" s="911"/>
      <c r="R879" s="1719" t="s">
        <v>48</v>
      </c>
      <c r="S879" s="831" t="s">
        <v>104</v>
      </c>
      <c r="T879" s="831" t="s">
        <v>3114</v>
      </c>
      <c r="U879" s="831"/>
      <c r="V879" s="831" t="s">
        <v>150</v>
      </c>
      <c r="W879" s="2020">
        <v>24</v>
      </c>
      <c r="X879" s="2020" t="s">
        <v>3190</v>
      </c>
      <c r="Y879" s="831">
        <v>8</v>
      </c>
      <c r="Z879" s="831">
        <v>1.3</v>
      </c>
      <c r="AA879" s="831">
        <v>5000</v>
      </c>
      <c r="AB879" s="831" t="s">
        <v>133</v>
      </c>
      <c r="AC879" s="315">
        <v>90</v>
      </c>
      <c r="AD879" s="831">
        <v>620726</v>
      </c>
      <c r="AE879" s="831">
        <v>871951434446400</v>
      </c>
      <c r="AF879" s="831">
        <v>10</v>
      </c>
      <c r="AG879" s="831" t="s">
        <v>113</v>
      </c>
      <c r="AH879" s="2788">
        <v>20</v>
      </c>
    </row>
    <row r="880" spans="3:34">
      <c r="C880" s="2401" t="s">
        <v>2766</v>
      </c>
      <c r="D880" s="557" t="s">
        <v>2193</v>
      </c>
      <c r="E880" s="1463" t="s">
        <v>2769</v>
      </c>
      <c r="F880" s="187">
        <v>929002697102</v>
      </c>
      <c r="G880" s="224">
        <v>8719514344488</v>
      </c>
      <c r="H880" s="787" t="s">
        <v>1632</v>
      </c>
      <c r="I880" s="787"/>
      <c r="J880" s="896" t="s">
        <v>1633</v>
      </c>
      <c r="K880" s="830" t="s">
        <v>1634</v>
      </c>
      <c r="L880" s="831">
        <v>2700</v>
      </c>
      <c r="M880" s="388">
        <v>60000</v>
      </c>
      <c r="N880" s="315">
        <v>5</v>
      </c>
      <c r="O880" s="831" t="s">
        <v>117</v>
      </c>
      <c r="P880" s="960">
        <v>960</v>
      </c>
      <c r="Q880" s="911"/>
      <c r="R880" s="1719" t="s">
        <v>48</v>
      </c>
      <c r="S880" s="831" t="s">
        <v>104</v>
      </c>
      <c r="T880" s="831" t="s">
        <v>3115</v>
      </c>
      <c r="U880" s="831"/>
      <c r="V880" s="831" t="s">
        <v>116</v>
      </c>
      <c r="W880" s="2020">
        <v>24</v>
      </c>
      <c r="X880" s="2020" t="s">
        <v>3187</v>
      </c>
      <c r="Y880" s="831">
        <v>8</v>
      </c>
      <c r="Z880" s="831">
        <v>1.3</v>
      </c>
      <c r="AA880" s="831">
        <v>5000</v>
      </c>
      <c r="AB880" s="831" t="s">
        <v>133</v>
      </c>
      <c r="AC880" s="315">
        <v>90</v>
      </c>
      <c r="AD880" s="831">
        <v>620705</v>
      </c>
      <c r="AE880" s="831">
        <v>871951434448800</v>
      </c>
      <c r="AF880" s="831">
        <v>10</v>
      </c>
      <c r="AG880" s="831" t="s">
        <v>113</v>
      </c>
      <c r="AH880" s="2788">
        <v>20</v>
      </c>
    </row>
    <row r="881" spans="3:34">
      <c r="C881" s="2401" t="s">
        <v>2766</v>
      </c>
      <c r="D881" s="557" t="s">
        <v>2193</v>
      </c>
      <c r="E881" s="1463" t="s">
        <v>2769</v>
      </c>
      <c r="F881" s="187">
        <v>929002697202</v>
      </c>
      <c r="G881" s="224">
        <v>8719514344501</v>
      </c>
      <c r="H881" s="787" t="s">
        <v>1635</v>
      </c>
      <c r="I881" s="787"/>
      <c r="J881" s="896" t="s">
        <v>1633</v>
      </c>
      <c r="K881" s="830" t="s">
        <v>1634</v>
      </c>
      <c r="L881" s="1282">
        <v>3000</v>
      </c>
      <c r="M881" s="388">
        <v>60000</v>
      </c>
      <c r="N881" s="315">
        <v>5</v>
      </c>
      <c r="O881" s="1674" t="s">
        <v>117</v>
      </c>
      <c r="P881" s="960">
        <v>960</v>
      </c>
      <c r="Q881" s="911"/>
      <c r="R881" s="1798" t="s">
        <v>48</v>
      </c>
      <c r="S881" s="1674" t="s">
        <v>104</v>
      </c>
      <c r="T881" s="1674" t="s">
        <v>3115</v>
      </c>
      <c r="U881" s="1674"/>
      <c r="V881" s="1674" t="s">
        <v>147</v>
      </c>
      <c r="W881" s="1674">
        <v>24</v>
      </c>
      <c r="X881" s="1674" t="s">
        <v>3187</v>
      </c>
      <c r="Y881" s="1282">
        <v>8</v>
      </c>
      <c r="Z881" s="1282">
        <v>1.3</v>
      </c>
      <c r="AA881" s="1282">
        <v>5000</v>
      </c>
      <c r="AB881" s="1674" t="s">
        <v>133</v>
      </c>
      <c r="AC881" s="315">
        <v>90</v>
      </c>
      <c r="AD881" s="1282">
        <v>620702</v>
      </c>
      <c r="AE881" s="831">
        <v>871951434450100</v>
      </c>
      <c r="AF881" s="1282">
        <v>10</v>
      </c>
      <c r="AG881" s="1282" t="s">
        <v>113</v>
      </c>
      <c r="AH881" s="2793">
        <v>20</v>
      </c>
    </row>
    <row r="882" spans="3:34">
      <c r="C882" s="2401" t="s">
        <v>2766</v>
      </c>
      <c r="D882" s="557" t="s">
        <v>2193</v>
      </c>
      <c r="E882" s="1463" t="s">
        <v>2769</v>
      </c>
      <c r="F882" s="187">
        <v>929002697302</v>
      </c>
      <c r="G882" s="224">
        <v>8719514344525</v>
      </c>
      <c r="H882" s="787" t="s">
        <v>1636</v>
      </c>
      <c r="I882" s="787"/>
      <c r="J882" s="896" t="s">
        <v>1633</v>
      </c>
      <c r="K882" s="830" t="s">
        <v>1637</v>
      </c>
      <c r="L882" s="831">
        <v>4000</v>
      </c>
      <c r="M882" s="388">
        <v>60000</v>
      </c>
      <c r="N882" s="315">
        <v>5</v>
      </c>
      <c r="O882" s="831" t="s">
        <v>119</v>
      </c>
      <c r="P882" s="960">
        <v>960</v>
      </c>
      <c r="Q882" s="911"/>
      <c r="R882" s="1719" t="s">
        <v>48</v>
      </c>
      <c r="S882" s="831" t="s">
        <v>104</v>
      </c>
      <c r="T882" s="831" t="s">
        <v>3115</v>
      </c>
      <c r="U882" s="831"/>
      <c r="V882" s="831" t="s">
        <v>121</v>
      </c>
      <c r="W882" s="2020">
        <v>24</v>
      </c>
      <c r="X882" s="2020" t="s">
        <v>3189</v>
      </c>
      <c r="Y882" s="831">
        <v>8</v>
      </c>
      <c r="Z882" s="831">
        <v>1.3</v>
      </c>
      <c r="AA882" s="831">
        <v>5000</v>
      </c>
      <c r="AB882" s="831" t="s">
        <v>133</v>
      </c>
      <c r="AC882" s="315">
        <v>90</v>
      </c>
      <c r="AD882" s="831">
        <v>620722</v>
      </c>
      <c r="AE882" s="831">
        <v>871951434452500</v>
      </c>
      <c r="AF882" s="831">
        <v>10</v>
      </c>
      <c r="AG882" s="831" t="s">
        <v>113</v>
      </c>
      <c r="AH882" s="2788">
        <v>20</v>
      </c>
    </row>
    <row r="883" spans="3:34">
      <c r="C883" s="2401" t="s">
        <v>2766</v>
      </c>
      <c r="D883" s="557" t="s">
        <v>2193</v>
      </c>
      <c r="E883" s="1463" t="s">
        <v>2769</v>
      </c>
      <c r="F883" s="187">
        <v>929002697402</v>
      </c>
      <c r="G883" s="224">
        <v>8719514344549</v>
      </c>
      <c r="H883" s="787" t="s">
        <v>1638</v>
      </c>
      <c r="I883" s="787"/>
      <c r="J883" s="896" t="s">
        <v>1633</v>
      </c>
      <c r="K883" s="830" t="s">
        <v>1639</v>
      </c>
      <c r="L883" s="831">
        <v>6500</v>
      </c>
      <c r="M883" s="388">
        <v>60000</v>
      </c>
      <c r="N883" s="315">
        <v>5</v>
      </c>
      <c r="O883" s="831" t="s">
        <v>117</v>
      </c>
      <c r="P883" s="960">
        <v>960</v>
      </c>
      <c r="Q883" s="911"/>
      <c r="R883" s="1719" t="s">
        <v>48</v>
      </c>
      <c r="S883" s="831" t="s">
        <v>104</v>
      </c>
      <c r="T883" s="831" t="s">
        <v>3115</v>
      </c>
      <c r="U883" s="831"/>
      <c r="V883" s="831" t="s">
        <v>150</v>
      </c>
      <c r="W883" s="2020">
        <v>24</v>
      </c>
      <c r="X883" s="2020" t="s">
        <v>3188</v>
      </c>
      <c r="Y883" s="831">
        <v>8</v>
      </c>
      <c r="Z883" s="831">
        <v>1.3</v>
      </c>
      <c r="AA883" s="831">
        <v>5000</v>
      </c>
      <c r="AB883" s="831" t="s">
        <v>133</v>
      </c>
      <c r="AC883" s="315">
        <v>90</v>
      </c>
      <c r="AD883" s="831">
        <v>620712</v>
      </c>
      <c r="AE883" s="831">
        <v>871951434454900</v>
      </c>
      <c r="AF883" s="831">
        <v>10</v>
      </c>
      <c r="AG883" s="831" t="s">
        <v>113</v>
      </c>
      <c r="AH883" s="2788">
        <v>20</v>
      </c>
    </row>
    <row r="884" spans="3:34">
      <c r="C884" s="2401" t="s">
        <v>2766</v>
      </c>
      <c r="D884" s="557" t="s">
        <v>2193</v>
      </c>
      <c r="E884" s="1463" t="s">
        <v>2769</v>
      </c>
      <c r="F884" s="187">
        <v>929002697502</v>
      </c>
      <c r="G884" s="224">
        <v>8719514344563</v>
      </c>
      <c r="H884" s="787" t="s">
        <v>1640</v>
      </c>
      <c r="I884" s="787"/>
      <c r="J884" s="896" t="s">
        <v>1641</v>
      </c>
      <c r="K884" s="830" t="s">
        <v>1642</v>
      </c>
      <c r="L884" s="831">
        <v>2700</v>
      </c>
      <c r="M884" s="388">
        <v>60000</v>
      </c>
      <c r="N884" s="315">
        <v>5</v>
      </c>
      <c r="O884" s="831" t="s">
        <v>117</v>
      </c>
      <c r="P884" s="960">
        <v>1010</v>
      </c>
      <c r="Q884" s="911"/>
      <c r="R884" s="1719" t="s">
        <v>48</v>
      </c>
      <c r="S884" s="831" t="s">
        <v>104</v>
      </c>
      <c r="T884" s="831" t="s">
        <v>3116</v>
      </c>
      <c r="U884" s="831"/>
      <c r="V884" s="831" t="s">
        <v>116</v>
      </c>
      <c r="W884" s="2020">
        <v>24</v>
      </c>
      <c r="X884" s="2020" t="s">
        <v>3187</v>
      </c>
      <c r="Y884" s="831">
        <v>8</v>
      </c>
      <c r="Z884" s="831">
        <v>1.3</v>
      </c>
      <c r="AA884" s="831">
        <v>5000</v>
      </c>
      <c r="AB884" s="831" t="s">
        <v>133</v>
      </c>
      <c r="AC884" s="315">
        <v>90</v>
      </c>
      <c r="AD884" s="831">
        <v>620708</v>
      </c>
      <c r="AE884" s="831">
        <v>871951434456300</v>
      </c>
      <c r="AF884" s="831">
        <v>10</v>
      </c>
      <c r="AG884" s="831" t="s">
        <v>113</v>
      </c>
      <c r="AH884" s="2788">
        <v>20</v>
      </c>
    </row>
    <row r="885" spans="3:34">
      <c r="C885" s="2401" t="s">
        <v>2766</v>
      </c>
      <c r="D885" s="557" t="s">
        <v>2193</v>
      </c>
      <c r="E885" s="1463" t="s">
        <v>2769</v>
      </c>
      <c r="F885" s="187">
        <v>929002697602</v>
      </c>
      <c r="G885" s="224">
        <v>8719514344587</v>
      </c>
      <c r="H885" s="787" t="s">
        <v>1643</v>
      </c>
      <c r="I885" s="787"/>
      <c r="J885" s="896" t="s">
        <v>1641</v>
      </c>
      <c r="K885" s="830" t="s">
        <v>1642</v>
      </c>
      <c r="L885" s="1282">
        <v>3000</v>
      </c>
      <c r="M885" s="388">
        <v>60000</v>
      </c>
      <c r="N885" s="315">
        <v>5</v>
      </c>
      <c r="O885" s="1674" t="s">
        <v>117</v>
      </c>
      <c r="P885" s="960">
        <v>1010</v>
      </c>
      <c r="Q885" s="911"/>
      <c r="R885" s="1798" t="s">
        <v>48</v>
      </c>
      <c r="S885" s="1674" t="s">
        <v>104</v>
      </c>
      <c r="T885" s="1674" t="s">
        <v>3116</v>
      </c>
      <c r="U885" s="1674"/>
      <c r="V885" s="1674" t="s">
        <v>147</v>
      </c>
      <c r="W885" s="1674">
        <v>24</v>
      </c>
      <c r="X885" s="1674" t="s">
        <v>3187</v>
      </c>
      <c r="Y885" s="1282">
        <v>8</v>
      </c>
      <c r="Z885" s="1282">
        <v>1.3</v>
      </c>
      <c r="AA885" s="1282">
        <v>5000</v>
      </c>
      <c r="AB885" s="1674" t="s">
        <v>133</v>
      </c>
      <c r="AC885" s="315">
        <v>90</v>
      </c>
      <c r="AD885" s="1282">
        <v>620731</v>
      </c>
      <c r="AE885" s="831">
        <v>871951434458700</v>
      </c>
      <c r="AF885" s="1282">
        <v>10</v>
      </c>
      <c r="AG885" s="1282" t="s">
        <v>113</v>
      </c>
      <c r="AH885" s="2793">
        <v>20</v>
      </c>
    </row>
    <row r="886" spans="3:34">
      <c r="C886" s="2401" t="s">
        <v>2766</v>
      </c>
      <c r="D886" s="557" t="s">
        <v>2193</v>
      </c>
      <c r="E886" s="1463" t="s">
        <v>2769</v>
      </c>
      <c r="F886" s="187">
        <v>929002697702</v>
      </c>
      <c r="G886" s="224">
        <v>8719514344600</v>
      </c>
      <c r="H886" s="787" t="s">
        <v>1644</v>
      </c>
      <c r="I886" s="787"/>
      <c r="J886" s="896" t="s">
        <v>1641</v>
      </c>
      <c r="K886" s="830" t="s">
        <v>1645</v>
      </c>
      <c r="L886" s="831">
        <v>4000</v>
      </c>
      <c r="M886" s="388">
        <v>60000</v>
      </c>
      <c r="N886" s="315">
        <v>5</v>
      </c>
      <c r="O886" s="831" t="s">
        <v>119</v>
      </c>
      <c r="P886" s="960">
        <v>1010</v>
      </c>
      <c r="Q886" s="911"/>
      <c r="R886" s="1719" t="s">
        <v>48</v>
      </c>
      <c r="S886" s="831" t="s">
        <v>104</v>
      </c>
      <c r="T886" s="831" t="s">
        <v>3116</v>
      </c>
      <c r="U886" s="831"/>
      <c r="V886" s="831" t="s">
        <v>121</v>
      </c>
      <c r="W886" s="2020">
        <v>24</v>
      </c>
      <c r="X886" s="2020" t="s">
        <v>3189</v>
      </c>
      <c r="Y886" s="831">
        <v>8</v>
      </c>
      <c r="Z886" s="831">
        <v>1.3</v>
      </c>
      <c r="AA886" s="831">
        <v>5000</v>
      </c>
      <c r="AB886" s="831" t="s">
        <v>133</v>
      </c>
      <c r="AC886" s="315">
        <v>90</v>
      </c>
      <c r="AD886" s="831">
        <v>620723</v>
      </c>
      <c r="AE886" s="831">
        <v>871951434460000</v>
      </c>
      <c r="AF886" s="831">
        <v>10</v>
      </c>
      <c r="AG886" s="831" t="s">
        <v>113</v>
      </c>
      <c r="AH886" s="2788">
        <v>20</v>
      </c>
    </row>
    <row r="887" spans="3:34">
      <c r="C887" s="2401" t="s">
        <v>2766</v>
      </c>
      <c r="D887" s="557" t="s">
        <v>2193</v>
      </c>
      <c r="E887" s="1463" t="s">
        <v>2769</v>
      </c>
      <c r="F887" s="187">
        <v>929002697802</v>
      </c>
      <c r="G887" s="224">
        <v>8719514344624</v>
      </c>
      <c r="H887" s="787" t="s">
        <v>1646</v>
      </c>
      <c r="I887" s="787"/>
      <c r="J887" s="896" t="s">
        <v>1641</v>
      </c>
      <c r="K887" s="830" t="s">
        <v>1645</v>
      </c>
      <c r="L887" s="831">
        <v>6500</v>
      </c>
      <c r="M887" s="388">
        <v>60000</v>
      </c>
      <c r="N887" s="315">
        <v>5</v>
      </c>
      <c r="O887" s="831" t="s">
        <v>119</v>
      </c>
      <c r="P887" s="960">
        <v>1010</v>
      </c>
      <c r="Q887" s="911"/>
      <c r="R887" s="1719" t="s">
        <v>48</v>
      </c>
      <c r="S887" s="831" t="s">
        <v>104</v>
      </c>
      <c r="T887" s="831" t="s">
        <v>3116</v>
      </c>
      <c r="U887" s="831"/>
      <c r="V887" s="831" t="s">
        <v>150</v>
      </c>
      <c r="W887" s="2020">
        <v>24</v>
      </c>
      <c r="X887" s="2020" t="s">
        <v>3189</v>
      </c>
      <c r="Y887" s="831">
        <v>8</v>
      </c>
      <c r="Z887" s="831">
        <v>1.3</v>
      </c>
      <c r="AA887" s="831">
        <v>5000</v>
      </c>
      <c r="AB887" s="831" t="s">
        <v>133</v>
      </c>
      <c r="AC887" s="315">
        <v>90</v>
      </c>
      <c r="AD887" s="831">
        <v>620732</v>
      </c>
      <c r="AE887" s="831">
        <v>871951434462400</v>
      </c>
      <c r="AF887" s="831">
        <v>10</v>
      </c>
      <c r="AG887" s="831" t="s">
        <v>113</v>
      </c>
      <c r="AH887" s="2788">
        <v>20</v>
      </c>
    </row>
    <row r="888" spans="3:34">
      <c r="C888" s="2401" t="s">
        <v>2766</v>
      </c>
      <c r="D888" s="557" t="s">
        <v>2193</v>
      </c>
      <c r="E888" s="1463" t="s">
        <v>2769</v>
      </c>
      <c r="F888" s="187">
        <v>929002697902</v>
      </c>
      <c r="G888" s="224">
        <v>8719514344648</v>
      </c>
      <c r="H888" s="787" t="s">
        <v>1647</v>
      </c>
      <c r="I888" s="787"/>
      <c r="J888" s="896" t="s">
        <v>1648</v>
      </c>
      <c r="K888" s="830" t="s">
        <v>1649</v>
      </c>
      <c r="L888" s="831">
        <v>2700</v>
      </c>
      <c r="M888" s="388">
        <v>60000</v>
      </c>
      <c r="N888" s="315">
        <v>5</v>
      </c>
      <c r="O888" s="831" t="s">
        <v>117</v>
      </c>
      <c r="P888" s="960">
        <v>1060</v>
      </c>
      <c r="Q888" s="911"/>
      <c r="R888" s="1719" t="s">
        <v>48</v>
      </c>
      <c r="S888" s="831" t="s">
        <v>104</v>
      </c>
      <c r="T888" s="831" t="s">
        <v>3117</v>
      </c>
      <c r="U888" s="831"/>
      <c r="V888" s="831" t="s">
        <v>116</v>
      </c>
      <c r="W888" s="2020">
        <v>24</v>
      </c>
      <c r="X888" s="2020" t="s">
        <v>3191</v>
      </c>
      <c r="Y888" s="831">
        <v>8</v>
      </c>
      <c r="Z888" s="831">
        <v>1.3</v>
      </c>
      <c r="AA888" s="831">
        <v>5000</v>
      </c>
      <c r="AB888" s="831" t="s">
        <v>133</v>
      </c>
      <c r="AC888" s="315">
        <v>90</v>
      </c>
      <c r="AD888" s="831">
        <v>620700</v>
      </c>
      <c r="AE888" s="831">
        <v>871951434464800</v>
      </c>
      <c r="AF888" s="831">
        <v>10</v>
      </c>
      <c r="AG888" s="831" t="s">
        <v>113</v>
      </c>
      <c r="AH888" s="2788">
        <v>20</v>
      </c>
    </row>
    <row r="889" spans="3:34">
      <c r="C889" s="2401" t="s">
        <v>2766</v>
      </c>
      <c r="D889" s="557" t="s">
        <v>2193</v>
      </c>
      <c r="E889" s="1463" t="s">
        <v>2769</v>
      </c>
      <c r="F889" s="187">
        <v>929002698002</v>
      </c>
      <c r="G889" s="224">
        <v>8719514344662</v>
      </c>
      <c r="H889" s="787" t="s">
        <v>1650</v>
      </c>
      <c r="I889" s="787"/>
      <c r="J889" s="896" t="s">
        <v>1648</v>
      </c>
      <c r="K889" s="830" t="s">
        <v>1649</v>
      </c>
      <c r="L889" s="1282">
        <v>3000</v>
      </c>
      <c r="M889" s="388">
        <v>60000</v>
      </c>
      <c r="N889" s="315">
        <v>5</v>
      </c>
      <c r="O889" s="1674" t="s">
        <v>117</v>
      </c>
      <c r="P889" s="960">
        <v>1060</v>
      </c>
      <c r="Q889" s="911"/>
      <c r="R889" s="1798" t="s">
        <v>48</v>
      </c>
      <c r="S889" s="1674" t="s">
        <v>104</v>
      </c>
      <c r="T889" s="1674" t="s">
        <v>3117</v>
      </c>
      <c r="U889" s="1674"/>
      <c r="V889" s="1674" t="s">
        <v>147</v>
      </c>
      <c r="W889" s="1674">
        <v>24</v>
      </c>
      <c r="X889" s="1674" t="s">
        <v>3191</v>
      </c>
      <c r="Y889" s="1282">
        <v>8</v>
      </c>
      <c r="Z889" s="1282">
        <v>1.3</v>
      </c>
      <c r="AA889" s="1282">
        <v>5000</v>
      </c>
      <c r="AB889" s="1674" t="s">
        <v>133</v>
      </c>
      <c r="AC889" s="315">
        <v>90</v>
      </c>
      <c r="AD889" s="1282">
        <v>620717</v>
      </c>
      <c r="AE889" s="831">
        <v>871951434466200</v>
      </c>
      <c r="AF889" s="1282">
        <v>10</v>
      </c>
      <c r="AG889" s="1282" t="s">
        <v>113</v>
      </c>
      <c r="AH889" s="2793">
        <v>20</v>
      </c>
    </row>
    <row r="890" spans="3:34">
      <c r="C890" s="2401" t="s">
        <v>2766</v>
      </c>
      <c r="D890" s="557" t="s">
        <v>2193</v>
      </c>
      <c r="E890" s="1463" t="s">
        <v>2769</v>
      </c>
      <c r="F890" s="187">
        <v>929002698102</v>
      </c>
      <c r="G890" s="224">
        <v>8719514344686</v>
      </c>
      <c r="H890" s="787" t="s">
        <v>1651</v>
      </c>
      <c r="I890" s="787"/>
      <c r="J890" s="896" t="s">
        <v>1648</v>
      </c>
      <c r="K890" s="830" t="s">
        <v>1652</v>
      </c>
      <c r="L890" s="831">
        <v>4000</v>
      </c>
      <c r="M890" s="388">
        <v>60000</v>
      </c>
      <c r="N890" s="315">
        <v>5</v>
      </c>
      <c r="O890" s="831" t="s">
        <v>117</v>
      </c>
      <c r="P890" s="960">
        <v>1060</v>
      </c>
      <c r="Q890" s="911"/>
      <c r="R890" s="1798" t="s">
        <v>48</v>
      </c>
      <c r="S890" s="1674" t="s">
        <v>104</v>
      </c>
      <c r="T890" s="1674" t="s">
        <v>3117</v>
      </c>
      <c r="U890" s="1674"/>
      <c r="V890" s="1674" t="s">
        <v>121</v>
      </c>
      <c r="W890" s="1674">
        <v>24</v>
      </c>
      <c r="X890" s="1674" t="s">
        <v>3192</v>
      </c>
      <c r="Y890" s="1282">
        <v>8</v>
      </c>
      <c r="Z890" s="1282">
        <v>1.3</v>
      </c>
      <c r="AA890" s="1282">
        <v>5000</v>
      </c>
      <c r="AB890" s="1674" t="s">
        <v>133</v>
      </c>
      <c r="AC890" s="315">
        <v>90</v>
      </c>
      <c r="AD890" s="1282">
        <v>620698</v>
      </c>
      <c r="AE890" s="831">
        <v>871951434468600</v>
      </c>
      <c r="AF890" s="1282">
        <v>10</v>
      </c>
      <c r="AG890" s="1282" t="s">
        <v>113</v>
      </c>
      <c r="AH890" s="2793">
        <v>20</v>
      </c>
    </row>
    <row r="891" spans="3:34">
      <c r="C891" s="2395" t="s">
        <v>2766</v>
      </c>
      <c r="D891" s="834" t="s">
        <v>2193</v>
      </c>
      <c r="E891" s="1483" t="s">
        <v>2769</v>
      </c>
      <c r="F891" s="2266">
        <v>929002698202</v>
      </c>
      <c r="G891" s="889">
        <v>8719514344709</v>
      </c>
      <c r="H891" s="828" t="s">
        <v>1653</v>
      </c>
      <c r="I891" s="828"/>
      <c r="J891" s="905" t="s">
        <v>1648</v>
      </c>
      <c r="K891" s="891" t="s">
        <v>1654</v>
      </c>
      <c r="L891" s="1683">
        <v>6500</v>
      </c>
      <c r="M891" s="438">
        <v>60000</v>
      </c>
      <c r="N891" s="899">
        <v>5</v>
      </c>
      <c r="O891" s="1683" t="s">
        <v>117</v>
      </c>
      <c r="P891" s="1992">
        <v>1060</v>
      </c>
      <c r="Q891" s="911"/>
      <c r="R891" s="1720" t="s">
        <v>48</v>
      </c>
      <c r="S891" s="1667" t="s">
        <v>104</v>
      </c>
      <c r="T891" s="1667" t="s">
        <v>3117</v>
      </c>
      <c r="U891" s="1667"/>
      <c r="V891" s="1667" t="s">
        <v>150</v>
      </c>
      <c r="W891" s="2021">
        <v>24</v>
      </c>
      <c r="X891" s="2021" t="s">
        <v>3193</v>
      </c>
      <c r="Y891" s="1667">
        <v>8</v>
      </c>
      <c r="Z891" s="1667">
        <v>1.3</v>
      </c>
      <c r="AA891" s="1667">
        <v>5000</v>
      </c>
      <c r="AB891" s="1667" t="s">
        <v>133</v>
      </c>
      <c r="AC891" s="899">
        <v>90</v>
      </c>
      <c r="AD891" s="1667">
        <v>620724</v>
      </c>
      <c r="AE891" s="1667">
        <v>871951434470900</v>
      </c>
      <c r="AF891" s="1667">
        <v>10</v>
      </c>
      <c r="AG891" s="1667" t="s">
        <v>113</v>
      </c>
      <c r="AH891" s="2789">
        <v>20</v>
      </c>
    </row>
    <row r="892" spans="3:34">
      <c r="C892" s="2394" t="s">
        <v>2766</v>
      </c>
      <c r="D892" s="1461" t="s">
        <v>2193</v>
      </c>
      <c r="E892" s="1462" t="s">
        <v>2769</v>
      </c>
      <c r="F892" s="2265">
        <v>929002694702</v>
      </c>
      <c r="G892" s="197">
        <v>8719514344006</v>
      </c>
      <c r="H892" s="1533" t="s">
        <v>1656</v>
      </c>
      <c r="I892" s="1533"/>
      <c r="J892" s="1689" t="s">
        <v>1657</v>
      </c>
      <c r="K892" s="1553" t="s">
        <v>1658</v>
      </c>
      <c r="L892" s="1503">
        <v>2700</v>
      </c>
      <c r="M892" s="421">
        <v>35000</v>
      </c>
      <c r="N892" s="1530">
        <v>3</v>
      </c>
      <c r="O892" s="1503" t="s">
        <v>117</v>
      </c>
      <c r="P892" s="1052">
        <v>540</v>
      </c>
      <c r="Q892" s="911"/>
      <c r="R892" s="1759" t="s">
        <v>48</v>
      </c>
      <c r="S892" s="1503" t="s">
        <v>104</v>
      </c>
      <c r="T892" s="1503" t="s">
        <v>3113</v>
      </c>
      <c r="U892" s="1503"/>
      <c r="V892" s="1503" t="s">
        <v>116</v>
      </c>
      <c r="W892" s="1673">
        <v>24</v>
      </c>
      <c r="X892" s="1673" t="s">
        <v>3192</v>
      </c>
      <c r="Y892" s="1503">
        <v>8</v>
      </c>
      <c r="Z892" s="1503">
        <v>1.3</v>
      </c>
      <c r="AA892" s="1503">
        <v>5000</v>
      </c>
      <c r="AB892" s="1503" t="s">
        <v>133</v>
      </c>
      <c r="AC892" s="1530">
        <v>80</v>
      </c>
      <c r="AD892" s="1503">
        <v>620713</v>
      </c>
      <c r="AE892" s="1503">
        <v>871951434400600</v>
      </c>
      <c r="AF892" s="1503">
        <v>10</v>
      </c>
      <c r="AG892" s="1503" t="s">
        <v>113</v>
      </c>
      <c r="AH892" s="2792">
        <v>20</v>
      </c>
    </row>
    <row r="893" spans="3:34">
      <c r="C893" s="2401" t="s">
        <v>2766</v>
      </c>
      <c r="D893" s="557" t="s">
        <v>2193</v>
      </c>
      <c r="E893" s="1463" t="s">
        <v>2769</v>
      </c>
      <c r="F893" s="187">
        <v>929002694802</v>
      </c>
      <c r="G893" s="224">
        <v>8719514344020</v>
      </c>
      <c r="H893" s="787" t="s">
        <v>1659</v>
      </c>
      <c r="I893" s="787"/>
      <c r="J893" s="896" t="s">
        <v>1657</v>
      </c>
      <c r="K893" s="830" t="s">
        <v>1658</v>
      </c>
      <c r="L893" s="1282">
        <v>3000</v>
      </c>
      <c r="M893" s="388">
        <v>35000</v>
      </c>
      <c r="N893" s="315">
        <v>3</v>
      </c>
      <c r="O893" s="1674" t="s">
        <v>117</v>
      </c>
      <c r="P893" s="743">
        <v>540</v>
      </c>
      <c r="Q893" s="911"/>
      <c r="R893" s="1798" t="s">
        <v>48</v>
      </c>
      <c r="S893" s="1674" t="s">
        <v>104</v>
      </c>
      <c r="T893" s="1674" t="s">
        <v>3113</v>
      </c>
      <c r="U893" s="1674"/>
      <c r="V893" s="1674" t="s">
        <v>147</v>
      </c>
      <c r="W893" s="1674">
        <v>24</v>
      </c>
      <c r="X893" s="1674" t="s">
        <v>3192</v>
      </c>
      <c r="Y893" s="1282">
        <v>8</v>
      </c>
      <c r="Z893" s="1282">
        <v>1.3</v>
      </c>
      <c r="AA893" s="1282">
        <v>5000</v>
      </c>
      <c r="AB893" s="1674" t="s">
        <v>133</v>
      </c>
      <c r="AC893" s="315">
        <v>80</v>
      </c>
      <c r="AD893" s="1282">
        <v>620697</v>
      </c>
      <c r="AE893" s="831">
        <v>871951434402000</v>
      </c>
      <c r="AF893" s="1282">
        <v>10</v>
      </c>
      <c r="AG893" s="1282" t="s">
        <v>113</v>
      </c>
      <c r="AH893" s="2793">
        <v>20</v>
      </c>
    </row>
    <row r="894" spans="3:34">
      <c r="C894" s="2401" t="s">
        <v>2766</v>
      </c>
      <c r="D894" s="557" t="s">
        <v>2193</v>
      </c>
      <c r="E894" s="1463" t="s">
        <v>2769</v>
      </c>
      <c r="F894" s="187">
        <v>929002694902</v>
      </c>
      <c r="G894" s="224">
        <v>8719514344044</v>
      </c>
      <c r="H894" s="787" t="s">
        <v>1660</v>
      </c>
      <c r="I894" s="787"/>
      <c r="J894" s="896" t="s">
        <v>1657</v>
      </c>
      <c r="K894" s="830" t="s">
        <v>1661</v>
      </c>
      <c r="L894" s="831">
        <v>4000</v>
      </c>
      <c r="M894" s="388">
        <v>35000</v>
      </c>
      <c r="N894" s="315">
        <v>3</v>
      </c>
      <c r="O894" s="831" t="s">
        <v>119</v>
      </c>
      <c r="P894" s="743">
        <v>540</v>
      </c>
      <c r="Q894" s="911"/>
      <c r="R894" s="1719" t="s">
        <v>48</v>
      </c>
      <c r="S894" s="831" t="s">
        <v>104</v>
      </c>
      <c r="T894" s="831" t="s">
        <v>3113</v>
      </c>
      <c r="U894" s="831"/>
      <c r="V894" s="831" t="s">
        <v>121</v>
      </c>
      <c r="W894" s="2020">
        <v>24</v>
      </c>
      <c r="X894" s="2020" t="s">
        <v>3194</v>
      </c>
      <c r="Y894" s="831">
        <v>8</v>
      </c>
      <c r="Z894" s="831">
        <v>1.3</v>
      </c>
      <c r="AA894" s="831">
        <v>5000</v>
      </c>
      <c r="AB894" s="831" t="s">
        <v>133</v>
      </c>
      <c r="AC894" s="315">
        <v>80</v>
      </c>
      <c r="AD894" s="831">
        <v>620719</v>
      </c>
      <c r="AE894" s="831">
        <v>871951434404400</v>
      </c>
      <c r="AF894" s="831">
        <v>10</v>
      </c>
      <c r="AG894" s="831" t="s">
        <v>113</v>
      </c>
      <c r="AH894" s="2788">
        <v>20</v>
      </c>
    </row>
    <row r="895" spans="3:34">
      <c r="C895" s="2401" t="s">
        <v>2766</v>
      </c>
      <c r="D895" s="557" t="s">
        <v>2193</v>
      </c>
      <c r="E895" s="1463" t="s">
        <v>2769</v>
      </c>
      <c r="F895" s="187">
        <v>929002695002</v>
      </c>
      <c r="G895" s="224">
        <v>8719514344068</v>
      </c>
      <c r="H895" s="787" t="s">
        <v>1662</v>
      </c>
      <c r="I895" s="787"/>
      <c r="J895" s="896" t="s">
        <v>1657</v>
      </c>
      <c r="K895" s="830" t="s">
        <v>1661</v>
      </c>
      <c r="L895" s="831">
        <v>6500</v>
      </c>
      <c r="M895" s="388">
        <v>35000</v>
      </c>
      <c r="N895" s="315">
        <v>3</v>
      </c>
      <c r="O895" s="831" t="s">
        <v>119</v>
      </c>
      <c r="P895" s="743">
        <v>540</v>
      </c>
      <c r="Q895" s="911"/>
      <c r="R895" s="1719" t="s">
        <v>48</v>
      </c>
      <c r="S895" s="831" t="s">
        <v>104</v>
      </c>
      <c r="T895" s="831" t="s">
        <v>3113</v>
      </c>
      <c r="U895" s="831"/>
      <c r="V895" s="831" t="s">
        <v>150</v>
      </c>
      <c r="W895" s="2020">
        <v>24</v>
      </c>
      <c r="X895" s="2020" t="s">
        <v>3194</v>
      </c>
      <c r="Y895" s="831">
        <v>8</v>
      </c>
      <c r="Z895" s="831">
        <v>1.3</v>
      </c>
      <c r="AA895" s="831">
        <v>5000</v>
      </c>
      <c r="AB895" s="831" t="s">
        <v>133</v>
      </c>
      <c r="AC895" s="315">
        <v>80</v>
      </c>
      <c r="AD895" s="831">
        <v>620720</v>
      </c>
      <c r="AE895" s="831">
        <v>871951434406800</v>
      </c>
      <c r="AF895" s="831">
        <v>10</v>
      </c>
      <c r="AG895" s="831" t="s">
        <v>113</v>
      </c>
      <c r="AH895" s="2788">
        <v>20</v>
      </c>
    </row>
    <row r="896" spans="3:34">
      <c r="C896" s="2401" t="s">
        <v>2766</v>
      </c>
      <c r="D896" s="557" t="s">
        <v>2193</v>
      </c>
      <c r="E896" s="1463" t="s">
        <v>2769</v>
      </c>
      <c r="F896" s="187">
        <v>929002695102</v>
      </c>
      <c r="G896" s="224">
        <v>8719514344082</v>
      </c>
      <c r="H896" s="787" t="s">
        <v>1663</v>
      </c>
      <c r="I896" s="787"/>
      <c r="J896" s="896" t="s">
        <v>1664</v>
      </c>
      <c r="K896" s="830" t="s">
        <v>1665</v>
      </c>
      <c r="L896" s="831">
        <v>2700</v>
      </c>
      <c r="M896" s="388">
        <v>35000</v>
      </c>
      <c r="N896" s="315">
        <v>3</v>
      </c>
      <c r="O896" s="831" t="s">
        <v>119</v>
      </c>
      <c r="P896" s="743">
        <v>565</v>
      </c>
      <c r="Q896" s="911"/>
      <c r="R896" s="1719" t="s">
        <v>48</v>
      </c>
      <c r="S896" s="831" t="s">
        <v>104</v>
      </c>
      <c r="T896" s="831" t="s">
        <v>3118</v>
      </c>
      <c r="U896" s="831"/>
      <c r="V896" s="831" t="s">
        <v>116</v>
      </c>
      <c r="W896" s="2020">
        <v>24</v>
      </c>
      <c r="X896" s="2020" t="s">
        <v>3195</v>
      </c>
      <c r="Y896" s="831">
        <v>8</v>
      </c>
      <c r="Z896" s="831">
        <v>1.3</v>
      </c>
      <c r="AA896" s="831">
        <v>5000</v>
      </c>
      <c r="AB896" s="831" t="s">
        <v>133</v>
      </c>
      <c r="AC896" s="315">
        <v>80</v>
      </c>
      <c r="AD896" s="831">
        <v>620718</v>
      </c>
      <c r="AE896" s="831">
        <v>871951434408200</v>
      </c>
      <c r="AF896" s="831">
        <v>10</v>
      </c>
      <c r="AG896" s="831" t="s">
        <v>113</v>
      </c>
      <c r="AH896" s="2788">
        <v>20</v>
      </c>
    </row>
    <row r="897" spans="3:34">
      <c r="C897" s="2401" t="s">
        <v>2766</v>
      </c>
      <c r="D897" s="557" t="s">
        <v>2193</v>
      </c>
      <c r="E897" s="1463" t="s">
        <v>2769</v>
      </c>
      <c r="F897" s="187">
        <v>929002695202</v>
      </c>
      <c r="G897" s="224">
        <v>8719514344105</v>
      </c>
      <c r="H897" s="787" t="s">
        <v>1666</v>
      </c>
      <c r="I897" s="787"/>
      <c r="J897" s="896" t="s">
        <v>1664</v>
      </c>
      <c r="K897" s="830" t="s">
        <v>1665</v>
      </c>
      <c r="L897" s="1282">
        <v>3000</v>
      </c>
      <c r="M897" s="388">
        <v>35000</v>
      </c>
      <c r="N897" s="315">
        <v>3</v>
      </c>
      <c r="O897" s="1674" t="s">
        <v>119</v>
      </c>
      <c r="P897" s="743">
        <v>565</v>
      </c>
      <c r="Q897" s="911"/>
      <c r="R897" s="1798" t="s">
        <v>48</v>
      </c>
      <c r="S897" s="1674" t="s">
        <v>104</v>
      </c>
      <c r="T897" s="1674" t="s">
        <v>3118</v>
      </c>
      <c r="U897" s="1674"/>
      <c r="V897" s="1674" t="s">
        <v>147</v>
      </c>
      <c r="W897" s="1674">
        <v>24</v>
      </c>
      <c r="X897" s="1674" t="s">
        <v>3195</v>
      </c>
      <c r="Y897" s="1282">
        <v>8</v>
      </c>
      <c r="Z897" s="1282">
        <v>1.3</v>
      </c>
      <c r="AA897" s="1282">
        <v>5000</v>
      </c>
      <c r="AB897" s="1674" t="s">
        <v>133</v>
      </c>
      <c r="AC897" s="315">
        <v>80</v>
      </c>
      <c r="AD897" s="1282">
        <v>620715</v>
      </c>
      <c r="AE897" s="831">
        <v>871951434410500</v>
      </c>
      <c r="AF897" s="1282">
        <v>10</v>
      </c>
      <c r="AG897" s="1282" t="s">
        <v>113</v>
      </c>
      <c r="AH897" s="2793">
        <v>20</v>
      </c>
    </row>
    <row r="898" spans="3:34">
      <c r="C898" s="2401" t="s">
        <v>2766</v>
      </c>
      <c r="D898" s="557" t="s">
        <v>2193</v>
      </c>
      <c r="E898" s="1463" t="s">
        <v>2769</v>
      </c>
      <c r="F898" s="187">
        <v>929002695302</v>
      </c>
      <c r="G898" s="224">
        <v>8719514344129</v>
      </c>
      <c r="H898" s="787" t="s">
        <v>1667</v>
      </c>
      <c r="I898" s="787"/>
      <c r="J898" s="896" t="s">
        <v>1664</v>
      </c>
      <c r="K898" s="830" t="s">
        <v>1668</v>
      </c>
      <c r="L898" s="831">
        <v>4000</v>
      </c>
      <c r="M898" s="388">
        <v>35000</v>
      </c>
      <c r="N898" s="315">
        <v>3</v>
      </c>
      <c r="O898" s="831" t="s">
        <v>119</v>
      </c>
      <c r="P898" s="743">
        <v>565</v>
      </c>
      <c r="Q898" s="911"/>
      <c r="R898" s="1719" t="s">
        <v>48</v>
      </c>
      <c r="S898" s="831" t="s">
        <v>104</v>
      </c>
      <c r="T898" s="831" t="s">
        <v>3118</v>
      </c>
      <c r="U898" s="831"/>
      <c r="V898" s="831" t="s">
        <v>121</v>
      </c>
      <c r="W898" s="2020">
        <v>24</v>
      </c>
      <c r="X898" s="2020" t="s">
        <v>3196</v>
      </c>
      <c r="Y898" s="831">
        <v>8</v>
      </c>
      <c r="Z898" s="831">
        <v>1.3</v>
      </c>
      <c r="AA898" s="831">
        <v>5000</v>
      </c>
      <c r="AB898" s="831" t="s">
        <v>133</v>
      </c>
      <c r="AC898" s="315">
        <v>80</v>
      </c>
      <c r="AD898" s="831">
        <v>620710</v>
      </c>
      <c r="AE898" s="831">
        <v>871951434412900</v>
      </c>
      <c r="AF898" s="831">
        <v>10</v>
      </c>
      <c r="AG898" s="831" t="s">
        <v>113</v>
      </c>
      <c r="AH898" s="2788">
        <v>20</v>
      </c>
    </row>
    <row r="899" spans="3:34">
      <c r="C899" s="2401" t="s">
        <v>2766</v>
      </c>
      <c r="D899" s="557" t="s">
        <v>2193</v>
      </c>
      <c r="E899" s="1463" t="s">
        <v>2769</v>
      </c>
      <c r="F899" s="187">
        <v>929002695402</v>
      </c>
      <c r="G899" s="224">
        <v>8719514344143</v>
      </c>
      <c r="H899" s="787" t="s">
        <v>1669</v>
      </c>
      <c r="I899" s="787"/>
      <c r="J899" s="896" t="s">
        <v>1664</v>
      </c>
      <c r="K899" s="830" t="s">
        <v>1670</v>
      </c>
      <c r="L899" s="831">
        <v>6500</v>
      </c>
      <c r="M899" s="388">
        <v>35000</v>
      </c>
      <c r="N899" s="315">
        <v>3</v>
      </c>
      <c r="O899" s="831" t="s">
        <v>119</v>
      </c>
      <c r="P899" s="743">
        <v>565</v>
      </c>
      <c r="Q899" s="911"/>
      <c r="R899" s="1719" t="s">
        <v>48</v>
      </c>
      <c r="S899" s="831" t="s">
        <v>104</v>
      </c>
      <c r="T899" s="831" t="s">
        <v>3118</v>
      </c>
      <c r="U899" s="831"/>
      <c r="V899" s="831" t="s">
        <v>150</v>
      </c>
      <c r="W899" s="2020">
        <v>24</v>
      </c>
      <c r="X899" s="2020" t="s">
        <v>3194</v>
      </c>
      <c r="Y899" s="831">
        <v>8</v>
      </c>
      <c r="Z899" s="831">
        <v>1.3</v>
      </c>
      <c r="AA899" s="831">
        <v>5000</v>
      </c>
      <c r="AB899" s="831" t="s">
        <v>133</v>
      </c>
      <c r="AC899" s="315">
        <v>80</v>
      </c>
      <c r="AD899" s="831">
        <v>620721</v>
      </c>
      <c r="AE899" s="831">
        <v>871951434414300</v>
      </c>
      <c r="AF899" s="831">
        <v>10</v>
      </c>
      <c r="AG899" s="831" t="s">
        <v>113</v>
      </c>
      <c r="AH899" s="2788">
        <v>20</v>
      </c>
    </row>
    <row r="900" spans="3:34">
      <c r="C900" s="2401" t="s">
        <v>2766</v>
      </c>
      <c r="D900" s="557" t="s">
        <v>2193</v>
      </c>
      <c r="E900" s="1463" t="s">
        <v>2769</v>
      </c>
      <c r="F900" s="187">
        <v>929002695502</v>
      </c>
      <c r="G900" s="224">
        <v>8719514344167</v>
      </c>
      <c r="H900" s="787" t="s">
        <v>1671</v>
      </c>
      <c r="I900" s="787"/>
      <c r="J900" s="896" t="s">
        <v>1672</v>
      </c>
      <c r="K900" s="830" t="s">
        <v>1673</v>
      </c>
      <c r="L900" s="831">
        <v>2700</v>
      </c>
      <c r="M900" s="388">
        <v>35000</v>
      </c>
      <c r="N900" s="315">
        <v>3</v>
      </c>
      <c r="O900" s="831" t="s">
        <v>117</v>
      </c>
      <c r="P900" s="743">
        <v>610</v>
      </c>
      <c r="Q900" s="911"/>
      <c r="R900" s="1719" t="s">
        <v>48</v>
      </c>
      <c r="S900" s="831" t="s">
        <v>104</v>
      </c>
      <c r="T900" s="831" t="s">
        <v>3114</v>
      </c>
      <c r="U900" s="831"/>
      <c r="V900" s="831" t="s">
        <v>116</v>
      </c>
      <c r="W900" s="2020">
        <v>24</v>
      </c>
      <c r="X900" s="2020" t="s">
        <v>3192</v>
      </c>
      <c r="Y900" s="831">
        <v>8</v>
      </c>
      <c r="Z900" s="831">
        <v>1.3</v>
      </c>
      <c r="AA900" s="831">
        <v>5000</v>
      </c>
      <c r="AB900" s="831" t="s">
        <v>133</v>
      </c>
      <c r="AC900" s="315">
        <v>80</v>
      </c>
      <c r="AD900" s="831">
        <v>620711</v>
      </c>
      <c r="AE900" s="831">
        <v>871951434416700</v>
      </c>
      <c r="AF900" s="831">
        <v>10</v>
      </c>
      <c r="AG900" s="831" t="s">
        <v>113</v>
      </c>
      <c r="AH900" s="2788">
        <v>20</v>
      </c>
    </row>
    <row r="901" spans="3:34">
      <c r="C901" s="2401" t="s">
        <v>2766</v>
      </c>
      <c r="D901" s="557" t="s">
        <v>2193</v>
      </c>
      <c r="E901" s="1463" t="s">
        <v>2769</v>
      </c>
      <c r="F901" s="187">
        <v>929002695602</v>
      </c>
      <c r="G901" s="224">
        <v>8719514344181</v>
      </c>
      <c r="H901" s="787" t="s">
        <v>1674</v>
      </c>
      <c r="I901" s="787"/>
      <c r="J901" s="896" t="s">
        <v>1672</v>
      </c>
      <c r="K901" s="830" t="s">
        <v>1673</v>
      </c>
      <c r="L901" s="1282">
        <v>3000</v>
      </c>
      <c r="M901" s="388">
        <v>35000</v>
      </c>
      <c r="N901" s="315">
        <v>3</v>
      </c>
      <c r="O901" s="1674" t="s">
        <v>117</v>
      </c>
      <c r="P901" s="743">
        <v>610</v>
      </c>
      <c r="Q901" s="911"/>
      <c r="R901" s="1798" t="s">
        <v>48</v>
      </c>
      <c r="S901" s="1674" t="s">
        <v>104</v>
      </c>
      <c r="T901" s="1674" t="s">
        <v>3114</v>
      </c>
      <c r="U901" s="1674"/>
      <c r="V901" s="1674" t="s">
        <v>147</v>
      </c>
      <c r="W901" s="1674">
        <v>24</v>
      </c>
      <c r="X901" s="1674" t="s">
        <v>3192</v>
      </c>
      <c r="Y901" s="1282">
        <v>8</v>
      </c>
      <c r="Z901" s="1282">
        <v>1.3</v>
      </c>
      <c r="AA901" s="1282">
        <v>5000</v>
      </c>
      <c r="AB901" s="1674" t="s">
        <v>133</v>
      </c>
      <c r="AC901" s="315">
        <v>80</v>
      </c>
      <c r="AD901" s="1282">
        <v>620701</v>
      </c>
      <c r="AE901" s="831">
        <v>871951434418100</v>
      </c>
      <c r="AF901" s="1282">
        <v>10</v>
      </c>
      <c r="AG901" s="1282" t="s">
        <v>113</v>
      </c>
      <c r="AH901" s="2793">
        <v>20</v>
      </c>
    </row>
    <row r="902" spans="3:34">
      <c r="C902" s="2401" t="s">
        <v>2766</v>
      </c>
      <c r="D902" s="557" t="s">
        <v>2193</v>
      </c>
      <c r="E902" s="1463" t="s">
        <v>2769</v>
      </c>
      <c r="F902" s="187">
        <v>929002695702</v>
      </c>
      <c r="G902" s="224">
        <v>8719514344204</v>
      </c>
      <c r="H902" s="787" t="s">
        <v>1675</v>
      </c>
      <c r="I902" s="787"/>
      <c r="J902" s="896" t="s">
        <v>1672</v>
      </c>
      <c r="K902" s="830" t="s">
        <v>1676</v>
      </c>
      <c r="L902" s="831">
        <v>4000</v>
      </c>
      <c r="M902" s="388">
        <v>35000</v>
      </c>
      <c r="N902" s="315">
        <v>3</v>
      </c>
      <c r="O902" s="831" t="s">
        <v>119</v>
      </c>
      <c r="P902" s="743">
        <v>610</v>
      </c>
      <c r="Q902" s="911"/>
      <c r="R902" s="1719" t="s">
        <v>48</v>
      </c>
      <c r="S902" s="831" t="s">
        <v>104</v>
      </c>
      <c r="T902" s="831" t="s">
        <v>3114</v>
      </c>
      <c r="U902" s="831"/>
      <c r="V902" s="831" t="s">
        <v>121</v>
      </c>
      <c r="W902" s="2020">
        <v>24</v>
      </c>
      <c r="X902" s="2020" t="s">
        <v>3194</v>
      </c>
      <c r="Y902" s="831">
        <v>8</v>
      </c>
      <c r="Z902" s="831">
        <v>1.3</v>
      </c>
      <c r="AA902" s="831">
        <v>5000</v>
      </c>
      <c r="AB902" s="831" t="s">
        <v>133</v>
      </c>
      <c r="AC902" s="315">
        <v>80</v>
      </c>
      <c r="AD902" s="831">
        <v>620704</v>
      </c>
      <c r="AE902" s="831">
        <v>871951434420400</v>
      </c>
      <c r="AF902" s="831">
        <v>10</v>
      </c>
      <c r="AG902" s="831" t="s">
        <v>113</v>
      </c>
      <c r="AH902" s="2788">
        <v>20</v>
      </c>
    </row>
    <row r="903" spans="3:34">
      <c r="C903" s="2401" t="s">
        <v>2766</v>
      </c>
      <c r="D903" s="557" t="s">
        <v>2193</v>
      </c>
      <c r="E903" s="1463" t="s">
        <v>2769</v>
      </c>
      <c r="F903" s="187">
        <v>929002695802</v>
      </c>
      <c r="G903" s="224">
        <v>8719514344228</v>
      </c>
      <c r="H903" s="787" t="s">
        <v>1677</v>
      </c>
      <c r="I903" s="787"/>
      <c r="J903" s="896" t="s">
        <v>1672</v>
      </c>
      <c r="K903" s="830" t="s">
        <v>1678</v>
      </c>
      <c r="L903" s="831">
        <v>6500</v>
      </c>
      <c r="M903" s="388">
        <v>35000</v>
      </c>
      <c r="N903" s="315">
        <v>3</v>
      </c>
      <c r="O903" s="831" t="s">
        <v>119</v>
      </c>
      <c r="P903" s="743">
        <v>610</v>
      </c>
      <c r="Q903" s="911"/>
      <c r="R903" s="1719" t="s">
        <v>48</v>
      </c>
      <c r="S903" s="831" t="s">
        <v>104</v>
      </c>
      <c r="T903" s="831" t="s">
        <v>3114</v>
      </c>
      <c r="U903" s="831"/>
      <c r="V903" s="831" t="s">
        <v>150</v>
      </c>
      <c r="W903" s="2020">
        <v>24</v>
      </c>
      <c r="X903" s="2020" t="s">
        <v>3197</v>
      </c>
      <c r="Y903" s="831">
        <v>8</v>
      </c>
      <c r="Z903" s="831">
        <v>1.3</v>
      </c>
      <c r="AA903" s="831">
        <v>5000</v>
      </c>
      <c r="AB903" s="831" t="s">
        <v>133</v>
      </c>
      <c r="AC903" s="315">
        <v>80</v>
      </c>
      <c r="AD903" s="831">
        <v>620728</v>
      </c>
      <c r="AE903" s="831">
        <v>871951434422800</v>
      </c>
      <c r="AF903" s="831">
        <v>10</v>
      </c>
      <c r="AG903" s="831" t="s">
        <v>113</v>
      </c>
      <c r="AH903" s="2788">
        <v>20</v>
      </c>
    </row>
    <row r="904" spans="3:34">
      <c r="C904" s="2401" t="s">
        <v>2766</v>
      </c>
      <c r="D904" s="557" t="s">
        <v>2193</v>
      </c>
      <c r="E904" s="1463" t="s">
        <v>2769</v>
      </c>
      <c r="F904" s="187">
        <v>929002695902</v>
      </c>
      <c r="G904" s="224">
        <v>8719514344242</v>
      </c>
      <c r="H904" s="787" t="s">
        <v>1679</v>
      </c>
      <c r="I904" s="787"/>
      <c r="J904" s="896" t="s">
        <v>1680</v>
      </c>
      <c r="K904" s="830" t="s">
        <v>1639</v>
      </c>
      <c r="L904" s="831">
        <v>2700</v>
      </c>
      <c r="M904" s="388">
        <v>35000</v>
      </c>
      <c r="N904" s="315">
        <v>3</v>
      </c>
      <c r="O904" s="831" t="s">
        <v>117</v>
      </c>
      <c r="P904" s="743">
        <v>660</v>
      </c>
      <c r="Q904" s="911"/>
      <c r="R904" s="1719" t="s">
        <v>48</v>
      </c>
      <c r="S904" s="831" t="s">
        <v>104</v>
      </c>
      <c r="T904" s="831" t="s">
        <v>3115</v>
      </c>
      <c r="U904" s="831"/>
      <c r="V904" s="831" t="s">
        <v>116</v>
      </c>
      <c r="W904" s="2020">
        <v>24</v>
      </c>
      <c r="X904" s="2020" t="s">
        <v>3192</v>
      </c>
      <c r="Y904" s="831">
        <v>8</v>
      </c>
      <c r="Z904" s="831">
        <v>1.3</v>
      </c>
      <c r="AA904" s="831">
        <v>5000</v>
      </c>
      <c r="AB904" s="831" t="s">
        <v>133</v>
      </c>
      <c r="AC904" s="315">
        <v>80</v>
      </c>
      <c r="AD904" s="831">
        <v>620709</v>
      </c>
      <c r="AE904" s="831">
        <v>871951434424200</v>
      </c>
      <c r="AF904" s="831">
        <v>10</v>
      </c>
      <c r="AG904" s="831" t="s">
        <v>113</v>
      </c>
      <c r="AH904" s="2788">
        <v>20</v>
      </c>
    </row>
    <row r="905" spans="3:34">
      <c r="C905" s="2401" t="s">
        <v>2766</v>
      </c>
      <c r="D905" s="557" t="s">
        <v>2193</v>
      </c>
      <c r="E905" s="1463" t="s">
        <v>2769</v>
      </c>
      <c r="F905" s="187">
        <v>929002696002</v>
      </c>
      <c r="G905" s="224">
        <v>8719514344266</v>
      </c>
      <c r="H905" s="787" t="s">
        <v>1681</v>
      </c>
      <c r="I905" s="787"/>
      <c r="J905" s="896" t="s">
        <v>1680</v>
      </c>
      <c r="K905" s="830" t="s">
        <v>1639</v>
      </c>
      <c r="L905" s="1282">
        <v>3000</v>
      </c>
      <c r="M905" s="388">
        <v>35000</v>
      </c>
      <c r="N905" s="315">
        <v>3</v>
      </c>
      <c r="O905" s="1674" t="s">
        <v>117</v>
      </c>
      <c r="P905" s="743">
        <v>660</v>
      </c>
      <c r="Q905" s="911"/>
      <c r="R905" s="1798" t="s">
        <v>48</v>
      </c>
      <c r="S905" s="1674" t="s">
        <v>104</v>
      </c>
      <c r="T905" s="1674" t="s">
        <v>3115</v>
      </c>
      <c r="U905" s="1674"/>
      <c r="V905" s="1674" t="s">
        <v>147</v>
      </c>
      <c r="W905" s="1674">
        <v>24</v>
      </c>
      <c r="X905" s="1674" t="s">
        <v>3192</v>
      </c>
      <c r="Y905" s="1282">
        <v>8</v>
      </c>
      <c r="Z905" s="1282">
        <v>1.3</v>
      </c>
      <c r="AA905" s="1282">
        <v>5000</v>
      </c>
      <c r="AB905" s="1674" t="s">
        <v>133</v>
      </c>
      <c r="AC905" s="315">
        <v>80</v>
      </c>
      <c r="AD905" s="1282">
        <v>620729</v>
      </c>
      <c r="AE905" s="831">
        <v>871951434426600</v>
      </c>
      <c r="AF905" s="1282">
        <v>10</v>
      </c>
      <c r="AG905" s="1282" t="s">
        <v>113</v>
      </c>
      <c r="AH905" s="2793">
        <v>20</v>
      </c>
    </row>
    <row r="906" spans="3:34">
      <c r="C906" s="2401" t="s">
        <v>2766</v>
      </c>
      <c r="D906" s="557" t="s">
        <v>2193</v>
      </c>
      <c r="E906" s="1463" t="s">
        <v>2769</v>
      </c>
      <c r="F906" s="187">
        <v>929002696102</v>
      </c>
      <c r="G906" s="224">
        <v>8719514344280</v>
      </c>
      <c r="H906" s="787" t="s">
        <v>1682</v>
      </c>
      <c r="I906" s="787"/>
      <c r="J906" s="896" t="s">
        <v>1680</v>
      </c>
      <c r="K906" s="830" t="s">
        <v>1683</v>
      </c>
      <c r="L906" s="831">
        <v>4000</v>
      </c>
      <c r="M906" s="388">
        <v>35000</v>
      </c>
      <c r="N906" s="315">
        <v>3</v>
      </c>
      <c r="O906" s="831" t="s">
        <v>119</v>
      </c>
      <c r="P906" s="743">
        <v>660</v>
      </c>
      <c r="Q906" s="911"/>
      <c r="R906" s="1798" t="s">
        <v>48</v>
      </c>
      <c r="S906" s="1674" t="s">
        <v>104</v>
      </c>
      <c r="T906" s="1674" t="s">
        <v>3115</v>
      </c>
      <c r="U906" s="1674"/>
      <c r="V906" s="1674" t="s">
        <v>121</v>
      </c>
      <c r="W906" s="1674">
        <v>24</v>
      </c>
      <c r="X906" s="1674" t="s">
        <v>3194</v>
      </c>
      <c r="Y906" s="1282">
        <v>8</v>
      </c>
      <c r="Z906" s="1282">
        <v>1.3</v>
      </c>
      <c r="AA906" s="1282">
        <v>5000</v>
      </c>
      <c r="AB906" s="1674" t="s">
        <v>133</v>
      </c>
      <c r="AC906" s="315">
        <v>80</v>
      </c>
      <c r="AD906" s="1282">
        <v>620725</v>
      </c>
      <c r="AE906" s="831">
        <v>871951434428000</v>
      </c>
      <c r="AF906" s="1282">
        <v>10</v>
      </c>
      <c r="AG906" s="1282" t="s">
        <v>113</v>
      </c>
      <c r="AH906" s="2793">
        <v>20</v>
      </c>
    </row>
    <row r="907" spans="3:34">
      <c r="C907" s="2395" t="s">
        <v>2766</v>
      </c>
      <c r="D907" s="834" t="s">
        <v>2193</v>
      </c>
      <c r="E907" s="1483" t="s">
        <v>2769</v>
      </c>
      <c r="F907" s="184">
        <v>929002696202</v>
      </c>
      <c r="G907" s="201">
        <v>8719514344303</v>
      </c>
      <c r="H907" s="828" t="s">
        <v>1684</v>
      </c>
      <c r="I907" s="828"/>
      <c r="J907" s="905" t="s">
        <v>1680</v>
      </c>
      <c r="K907" s="891" t="s">
        <v>1685</v>
      </c>
      <c r="L907" s="1683">
        <v>6500</v>
      </c>
      <c r="M907" s="438">
        <v>35000</v>
      </c>
      <c r="N907" s="899">
        <v>3</v>
      </c>
      <c r="O907" s="1683" t="s">
        <v>119</v>
      </c>
      <c r="P907" s="1532">
        <v>660</v>
      </c>
      <c r="Q907" s="911"/>
      <c r="R907" s="1720" t="s">
        <v>48</v>
      </c>
      <c r="S907" s="1667" t="s">
        <v>104</v>
      </c>
      <c r="T907" s="1667" t="s">
        <v>3115</v>
      </c>
      <c r="U907" s="1667"/>
      <c r="V907" s="1667" t="s">
        <v>150</v>
      </c>
      <c r="W907" s="2021">
        <v>24</v>
      </c>
      <c r="X907" s="2021" t="s">
        <v>3197</v>
      </c>
      <c r="Y907" s="1667">
        <v>8</v>
      </c>
      <c r="Z907" s="1667">
        <v>1.3</v>
      </c>
      <c r="AA907" s="1667">
        <v>5000</v>
      </c>
      <c r="AB907" s="1667" t="s">
        <v>133</v>
      </c>
      <c r="AC907" s="899">
        <v>80</v>
      </c>
      <c r="AD907" s="1667">
        <v>620706</v>
      </c>
      <c r="AE907" s="1687">
        <v>871951434430300</v>
      </c>
      <c r="AF907" s="1667">
        <v>10</v>
      </c>
      <c r="AG907" s="1667" t="s">
        <v>113</v>
      </c>
      <c r="AH907" s="2789">
        <v>20</v>
      </c>
    </row>
    <row r="908" spans="3:34">
      <c r="C908" s="2394" t="s">
        <v>2766</v>
      </c>
      <c r="D908" s="1461"/>
      <c r="E908" s="1462"/>
      <c r="F908" s="2305">
        <v>929003463480</v>
      </c>
      <c r="G908" s="197">
        <v>6941970622486</v>
      </c>
      <c r="H908" s="1533" t="s">
        <v>206</v>
      </c>
      <c r="I908" s="1554" t="s">
        <v>172</v>
      </c>
      <c r="J908" s="1972"/>
      <c r="K908" s="1973"/>
      <c r="L908" s="1685"/>
      <c r="M908" s="1555">
        <v>50000</v>
      </c>
      <c r="N908" s="1556">
        <v>5</v>
      </c>
      <c r="O908" s="1685"/>
      <c r="P908" s="1052">
        <v>495</v>
      </c>
      <c r="Q908" s="508"/>
      <c r="R908" s="1827"/>
      <c r="S908" s="1685" t="s">
        <v>104</v>
      </c>
      <c r="T908" s="1685"/>
      <c r="U908" s="1685"/>
      <c r="V908" s="1685"/>
      <c r="W908" s="2058" t="s">
        <v>198</v>
      </c>
      <c r="X908" s="2058"/>
      <c r="Y908" s="1685"/>
      <c r="Z908" s="1685"/>
      <c r="AA908" s="1685"/>
      <c r="AB908" s="1685" t="s">
        <v>113</v>
      </c>
      <c r="AC908" s="1556"/>
      <c r="AD908" s="1685"/>
      <c r="AE908" s="1503">
        <v>694197062248600</v>
      </c>
      <c r="AF908" s="1685">
        <v>60</v>
      </c>
      <c r="AG908" s="1685" t="s">
        <v>113</v>
      </c>
      <c r="AH908" s="2865">
        <v>0.5</v>
      </c>
    </row>
    <row r="909" spans="3:34">
      <c r="C909" s="2401" t="s">
        <v>2766</v>
      </c>
      <c r="D909" s="557"/>
      <c r="E909" s="1463"/>
      <c r="F909" s="187">
        <v>929003463580</v>
      </c>
      <c r="G909" s="224">
        <v>6941970622509</v>
      </c>
      <c r="H909" s="2360" t="s">
        <v>1686</v>
      </c>
      <c r="I909" s="1471" t="s">
        <v>172</v>
      </c>
      <c r="J909" s="1974"/>
      <c r="K909" s="1975"/>
      <c r="L909" s="831"/>
      <c r="M909" s="388">
        <v>50000</v>
      </c>
      <c r="N909" s="399">
        <v>5</v>
      </c>
      <c r="O909" s="831"/>
      <c r="P909" s="2004">
        <v>885</v>
      </c>
      <c r="Q909" s="508"/>
      <c r="R909" s="1719"/>
      <c r="S909" s="831" t="s">
        <v>104</v>
      </c>
      <c r="T909" s="831"/>
      <c r="U909" s="831"/>
      <c r="V909" s="831"/>
      <c r="W909" s="2020" t="s">
        <v>198</v>
      </c>
      <c r="X909" s="2020"/>
      <c r="Y909" s="831"/>
      <c r="Z909" s="831"/>
      <c r="AA909" s="831"/>
      <c r="AB909" s="831" t="s">
        <v>113</v>
      </c>
      <c r="AC909" s="399"/>
      <c r="AD909" s="831"/>
      <c r="AE909" s="831">
        <v>694197062250900</v>
      </c>
      <c r="AF909" s="831">
        <v>36</v>
      </c>
      <c r="AG909" s="831" t="s">
        <v>113</v>
      </c>
      <c r="AH909" s="2788">
        <v>1</v>
      </c>
    </row>
    <row r="910" spans="3:34">
      <c r="C910" s="2401" t="s">
        <v>2766</v>
      </c>
      <c r="D910" s="557"/>
      <c r="E910" s="1463"/>
      <c r="F910" s="187">
        <v>929002105580</v>
      </c>
      <c r="G910" s="224">
        <v>8718699775315</v>
      </c>
      <c r="H910" s="787" t="s">
        <v>1687</v>
      </c>
      <c r="I910" s="1470" t="s">
        <v>172</v>
      </c>
      <c r="J910" s="1974"/>
      <c r="K910" s="1975"/>
      <c r="L910" s="831"/>
      <c r="M910" s="388">
        <v>50000</v>
      </c>
      <c r="N910" s="290">
        <v>5</v>
      </c>
      <c r="O910" s="831"/>
      <c r="P910" s="743">
        <v>405</v>
      </c>
      <c r="Q910" s="911"/>
      <c r="R910" s="1719"/>
      <c r="S910" s="831" t="s">
        <v>104</v>
      </c>
      <c r="T910" s="831"/>
      <c r="U910" s="831"/>
      <c r="V910" s="831"/>
      <c r="W910" s="2020" t="s">
        <v>198</v>
      </c>
      <c r="X910" s="2020"/>
      <c r="Y910" s="831"/>
      <c r="Z910" s="831"/>
      <c r="AA910" s="831"/>
      <c r="AB910" s="831" t="s">
        <v>113</v>
      </c>
      <c r="AC910" s="290"/>
      <c r="AD910" s="831"/>
      <c r="AE910" s="831">
        <v>871869977531500</v>
      </c>
      <c r="AF910" s="831">
        <v>20</v>
      </c>
      <c r="AG910" s="831" t="s">
        <v>113</v>
      </c>
      <c r="AH910" s="2788">
        <v>0.5</v>
      </c>
    </row>
    <row r="911" spans="3:34">
      <c r="C911" s="2401" t="s">
        <v>2766</v>
      </c>
      <c r="D911" s="557"/>
      <c r="E911" s="1463"/>
      <c r="F911" s="187">
        <v>929002105680</v>
      </c>
      <c r="G911" s="224">
        <v>8718699775322</v>
      </c>
      <c r="H911" s="787" t="s">
        <v>1688</v>
      </c>
      <c r="I911" s="1472" t="s">
        <v>172</v>
      </c>
      <c r="J911" s="1974"/>
      <c r="K911" s="1975"/>
      <c r="L911" s="831"/>
      <c r="M911" s="388">
        <v>50000</v>
      </c>
      <c r="N911" s="290">
        <v>5</v>
      </c>
      <c r="O911" s="831"/>
      <c r="P911" s="743">
        <v>520</v>
      </c>
      <c r="Q911" s="911"/>
      <c r="R911" s="1719"/>
      <c r="S911" s="831" t="s">
        <v>104</v>
      </c>
      <c r="T911" s="831"/>
      <c r="U911" s="831"/>
      <c r="V911" s="831"/>
      <c r="W911" s="2020" t="s">
        <v>198</v>
      </c>
      <c r="X911" s="2020"/>
      <c r="Y911" s="831"/>
      <c r="Z911" s="831"/>
      <c r="AA911" s="831"/>
      <c r="AB911" s="831" t="s">
        <v>113</v>
      </c>
      <c r="AC911" s="290"/>
      <c r="AD911" s="831"/>
      <c r="AE911" s="831">
        <v>871869977532200</v>
      </c>
      <c r="AF911" s="831">
        <v>20</v>
      </c>
      <c r="AG911" s="831" t="s">
        <v>113</v>
      </c>
      <c r="AH911" s="2788">
        <v>1</v>
      </c>
    </row>
    <row r="912" spans="3:34">
      <c r="C912" s="2395" t="s">
        <v>2766</v>
      </c>
      <c r="D912" s="834"/>
      <c r="E912" s="1483"/>
      <c r="F912" s="2306">
        <v>929003876480</v>
      </c>
      <c r="G912" s="1063">
        <v>6941970622523</v>
      </c>
      <c r="H912" s="1061" t="s">
        <v>1689</v>
      </c>
      <c r="I912" s="1473" t="s">
        <v>172</v>
      </c>
      <c r="J912" s="1976"/>
      <c r="K912" s="1977"/>
      <c r="L912" s="1686"/>
      <c r="M912" s="1056">
        <v>50000</v>
      </c>
      <c r="N912" s="1301">
        <v>5</v>
      </c>
      <c r="O912" s="1686"/>
      <c r="P912" s="1057">
        <v>1100</v>
      </c>
      <c r="Q912" s="508"/>
      <c r="R912" s="1828"/>
      <c r="S912" s="1686" t="s">
        <v>104</v>
      </c>
      <c r="T912" s="1686"/>
      <c r="U912" s="1686"/>
      <c r="V912" s="1686"/>
      <c r="W912" s="2059" t="s">
        <v>198</v>
      </c>
      <c r="X912" s="2059"/>
      <c r="Y912" s="1686"/>
      <c r="Z912" s="1686"/>
      <c r="AA912" s="1686"/>
      <c r="AB912" s="1686" t="s">
        <v>113</v>
      </c>
      <c r="AC912" s="1301"/>
      <c r="AD912" s="1686"/>
      <c r="AE912" s="2598">
        <v>694197062252300</v>
      </c>
      <c r="AF912" s="1686">
        <v>36</v>
      </c>
      <c r="AG912" s="1686" t="s">
        <v>113</v>
      </c>
      <c r="AH912" s="2866">
        <v>1</v>
      </c>
    </row>
    <row r="913" spans="3:34">
      <c r="C913" s="2471" t="s">
        <v>2766</v>
      </c>
      <c r="D913" s="832" t="s">
        <v>2193</v>
      </c>
      <c r="E913" s="1490"/>
      <c r="F913" s="187">
        <v>929003167602</v>
      </c>
      <c r="G913" s="224">
        <v>8719514354975</v>
      </c>
      <c r="H913" s="897" t="s">
        <v>1690</v>
      </c>
      <c r="I913" s="1470" t="s">
        <v>2756</v>
      </c>
      <c r="J913" s="1972"/>
      <c r="K913" s="1973"/>
      <c r="L913" s="831"/>
      <c r="M913" s="388"/>
      <c r="N913" s="1302"/>
      <c r="O913" s="831"/>
      <c r="P913" s="743">
        <v>215</v>
      </c>
      <c r="Q913" s="911"/>
      <c r="R913" s="1719"/>
      <c r="S913" s="831"/>
      <c r="T913" s="831"/>
      <c r="U913" s="831"/>
      <c r="V913" s="831"/>
      <c r="W913" s="2020"/>
      <c r="X913" s="2020"/>
      <c r="Y913" s="831"/>
      <c r="Z913" s="831"/>
      <c r="AA913" s="831"/>
      <c r="AB913" s="831"/>
      <c r="AC913" s="1302"/>
      <c r="AD913" s="831"/>
      <c r="AE913" s="831">
        <v>871951435497500</v>
      </c>
      <c r="AF913" s="831">
        <v>12</v>
      </c>
      <c r="AG913" s="831" t="s">
        <v>113</v>
      </c>
      <c r="AH913" s="2788">
        <v>0</v>
      </c>
    </row>
    <row r="914" spans="3:34">
      <c r="C914" s="2401" t="s">
        <v>2766</v>
      </c>
      <c r="D914" s="557" t="s">
        <v>2193</v>
      </c>
      <c r="E914" s="1463"/>
      <c r="F914" s="148">
        <v>929003167702</v>
      </c>
      <c r="G914" s="198">
        <v>8719514354999</v>
      </c>
      <c r="H914" s="787" t="s">
        <v>1691</v>
      </c>
      <c r="I914" s="1472" t="s">
        <v>2755</v>
      </c>
      <c r="J914" s="1974"/>
      <c r="K914" s="1975"/>
      <c r="L914" s="831"/>
      <c r="M914" s="388"/>
      <c r="N914" s="1302"/>
      <c r="O914" s="831"/>
      <c r="P914" s="743">
        <v>1385</v>
      </c>
      <c r="Q914" s="911"/>
      <c r="R914" s="1719"/>
      <c r="S914" s="831"/>
      <c r="T914" s="831"/>
      <c r="U914" s="831"/>
      <c r="V914" s="831"/>
      <c r="W914" s="2020"/>
      <c r="X914" s="2020"/>
      <c r="Y914" s="831"/>
      <c r="Z914" s="831"/>
      <c r="AA914" s="831"/>
      <c r="AB914" s="831"/>
      <c r="AC914" s="1302"/>
      <c r="AD914" s="831"/>
      <c r="AE914" s="1282">
        <v>871951435499900</v>
      </c>
      <c r="AF914" s="831">
        <v>6</v>
      </c>
      <c r="AG914" s="831" t="s">
        <v>113</v>
      </c>
      <c r="AH914" s="2788">
        <v>25</v>
      </c>
    </row>
    <row r="915" spans="3:34">
      <c r="C915" s="2401" t="s">
        <v>2766</v>
      </c>
      <c r="D915" s="557" t="s">
        <v>2193</v>
      </c>
      <c r="E915" s="1463"/>
      <c r="F915" s="148">
        <v>929003167802</v>
      </c>
      <c r="G915" s="198">
        <v>8719514355019</v>
      </c>
      <c r="H915" s="787" t="s">
        <v>1692</v>
      </c>
      <c r="I915" s="1472" t="s">
        <v>2757</v>
      </c>
      <c r="J915" s="1974"/>
      <c r="K915" s="1975"/>
      <c r="L915" s="831"/>
      <c r="M915" s="388"/>
      <c r="N915" s="1302"/>
      <c r="O915" s="831"/>
      <c r="P915" s="743">
        <v>615</v>
      </c>
      <c r="Q915" s="911"/>
      <c r="R915" s="1719"/>
      <c r="S915" s="831"/>
      <c r="T915" s="831"/>
      <c r="U915" s="831"/>
      <c r="V915" s="831"/>
      <c r="W915" s="2020"/>
      <c r="X915" s="2020"/>
      <c r="Y915" s="831"/>
      <c r="Z915" s="831"/>
      <c r="AA915" s="831"/>
      <c r="AB915" s="831"/>
      <c r="AC915" s="1302"/>
      <c r="AD915" s="831"/>
      <c r="AE915" s="1282">
        <v>871951435501900</v>
      </c>
      <c r="AF915" s="831">
        <v>12</v>
      </c>
      <c r="AG915" s="831" t="s">
        <v>113</v>
      </c>
      <c r="AH915" s="2788">
        <v>25</v>
      </c>
    </row>
    <row r="916" spans="3:34">
      <c r="C916" s="2395" t="s">
        <v>2766</v>
      </c>
      <c r="D916" s="834" t="s">
        <v>2193</v>
      </c>
      <c r="E916" s="1483"/>
      <c r="F916" s="184">
        <v>929003167902</v>
      </c>
      <c r="G916" s="201">
        <v>8719514355033</v>
      </c>
      <c r="H916" s="828" t="s">
        <v>1693</v>
      </c>
      <c r="I916" s="1474" t="s">
        <v>2758</v>
      </c>
      <c r="J916" s="1976"/>
      <c r="K916" s="1977"/>
      <c r="L916" s="1687"/>
      <c r="M916" s="429"/>
      <c r="N916" s="480"/>
      <c r="O916" s="1687"/>
      <c r="P916" s="665">
        <v>840</v>
      </c>
      <c r="Q916" s="911"/>
      <c r="R916" s="1760"/>
      <c r="S916" s="1687"/>
      <c r="T916" s="1687"/>
      <c r="U916" s="1687"/>
      <c r="V916" s="1687"/>
      <c r="W916" s="1252"/>
      <c r="X916" s="1252"/>
      <c r="Y916" s="1687"/>
      <c r="Z916" s="1687"/>
      <c r="AA916" s="1687"/>
      <c r="AB916" s="1687"/>
      <c r="AC916" s="480"/>
      <c r="AD916" s="1687"/>
      <c r="AE916" s="1687">
        <v>871951435503300</v>
      </c>
      <c r="AF916" s="1687">
        <v>6</v>
      </c>
      <c r="AG916" s="1687" t="s">
        <v>113</v>
      </c>
      <c r="AH916" s="2794">
        <v>25</v>
      </c>
    </row>
    <row r="917" spans="3:34">
      <c r="C917" s="2471"/>
      <c r="D917" s="832"/>
      <c r="E917" s="1490"/>
      <c r="F917" s="187">
        <v>929003426406</v>
      </c>
      <c r="G917" s="224">
        <v>6947830488032</v>
      </c>
      <c r="H917" s="1290" t="s">
        <v>1694</v>
      </c>
      <c r="I917" s="1290" t="s">
        <v>174</v>
      </c>
      <c r="J917" s="1972"/>
      <c r="K917" s="1973"/>
      <c r="L917" s="831"/>
      <c r="M917" s="388">
        <v>30000</v>
      </c>
      <c r="N917" s="290">
        <v>3</v>
      </c>
      <c r="O917" s="831"/>
      <c r="P917" s="743">
        <v>325</v>
      </c>
      <c r="Q917" s="508"/>
      <c r="R917" s="1719"/>
      <c r="S917" s="831" t="s">
        <v>104</v>
      </c>
      <c r="T917" s="831"/>
      <c r="U917" s="831"/>
      <c r="V917" s="831"/>
      <c r="W917" s="2020"/>
      <c r="X917" s="2020"/>
      <c r="Y917" s="831"/>
      <c r="Z917" s="831"/>
      <c r="AA917" s="831"/>
      <c r="AB917" s="831" t="s">
        <v>113</v>
      </c>
      <c r="AC917" s="290"/>
      <c r="AD917" s="831"/>
      <c r="AE917" s="831">
        <v>694783048803201</v>
      </c>
      <c r="AF917" s="831">
        <v>80</v>
      </c>
      <c r="AG917" s="831" t="s">
        <v>113</v>
      </c>
      <c r="AH917" s="2788">
        <v>0.5</v>
      </c>
    </row>
    <row r="918" spans="3:34">
      <c r="C918" s="2401"/>
      <c r="D918" s="557"/>
      <c r="E918" s="1463"/>
      <c r="F918" s="148">
        <v>929003426506</v>
      </c>
      <c r="G918" s="198">
        <v>6947830488056</v>
      </c>
      <c r="H918" s="1291" t="s">
        <v>1695</v>
      </c>
      <c r="I918" s="1291" t="s">
        <v>174</v>
      </c>
      <c r="J918" s="1974"/>
      <c r="K918" s="1975"/>
      <c r="L918" s="831"/>
      <c r="M918" s="388">
        <v>30000</v>
      </c>
      <c r="N918" s="290">
        <v>3</v>
      </c>
      <c r="O918" s="831"/>
      <c r="P918" s="743">
        <v>425</v>
      </c>
      <c r="Q918" s="508"/>
      <c r="R918" s="1719"/>
      <c r="S918" s="831" t="s">
        <v>104</v>
      </c>
      <c r="T918" s="831"/>
      <c r="U918" s="831"/>
      <c r="V918" s="831"/>
      <c r="W918" s="2020"/>
      <c r="X918" s="2020"/>
      <c r="Y918" s="831"/>
      <c r="Z918" s="831"/>
      <c r="AA918" s="831"/>
      <c r="AB918" s="831" t="s">
        <v>113</v>
      </c>
      <c r="AC918" s="290"/>
      <c r="AD918" s="831"/>
      <c r="AE918" s="1282">
        <v>694783048805601</v>
      </c>
      <c r="AF918" s="831">
        <v>60</v>
      </c>
      <c r="AG918" s="831" t="s">
        <v>113</v>
      </c>
      <c r="AH918" s="2788">
        <v>0.5</v>
      </c>
    </row>
    <row r="919" spans="3:34">
      <c r="C919" s="2401"/>
      <c r="D919" s="557"/>
      <c r="E919" s="1463"/>
      <c r="F919" s="148">
        <v>929003426606</v>
      </c>
      <c r="G919" s="198">
        <v>6947830488070</v>
      </c>
      <c r="H919" s="787" t="s">
        <v>1696</v>
      </c>
      <c r="I919" s="1472" t="s">
        <v>174</v>
      </c>
      <c r="J919" s="1974"/>
      <c r="K919" s="1975"/>
      <c r="L919" s="831"/>
      <c r="M919" s="388">
        <v>30000</v>
      </c>
      <c r="N919" s="1302">
        <v>3</v>
      </c>
      <c r="O919" s="831"/>
      <c r="P919" s="743">
        <v>740</v>
      </c>
      <c r="Q919" s="508"/>
      <c r="R919" s="1719"/>
      <c r="S919" s="831" t="s">
        <v>104</v>
      </c>
      <c r="T919" s="831"/>
      <c r="U919" s="831"/>
      <c r="V919" s="831"/>
      <c r="W919" s="2020"/>
      <c r="X919" s="2020"/>
      <c r="Y919" s="831"/>
      <c r="Z919" s="831"/>
      <c r="AA919" s="831"/>
      <c r="AB919" s="831" t="s">
        <v>113</v>
      </c>
      <c r="AC919" s="1302"/>
      <c r="AD919" s="831"/>
      <c r="AE919" s="1282">
        <v>694783048807001</v>
      </c>
      <c r="AF919" s="831">
        <v>36</v>
      </c>
      <c r="AG919" s="831" t="s">
        <v>113</v>
      </c>
      <c r="AH919" s="2788">
        <v>1</v>
      </c>
    </row>
    <row r="920" spans="3:34">
      <c r="C920" s="2395"/>
      <c r="D920" s="834"/>
      <c r="E920" s="1483"/>
      <c r="F920" s="184">
        <v>929003426706</v>
      </c>
      <c r="G920" s="201">
        <v>6947830488094</v>
      </c>
      <c r="H920" s="828" t="s">
        <v>173</v>
      </c>
      <c r="I920" s="1474" t="s">
        <v>174</v>
      </c>
      <c r="J920" s="1976"/>
      <c r="K920" s="1977"/>
      <c r="L920" s="1687"/>
      <c r="M920" s="429">
        <v>30000</v>
      </c>
      <c r="N920" s="480">
        <v>3</v>
      </c>
      <c r="O920" s="1687"/>
      <c r="P920" s="665">
        <v>995</v>
      </c>
      <c r="Q920" s="508"/>
      <c r="R920" s="1760"/>
      <c r="S920" s="1687" t="s">
        <v>104</v>
      </c>
      <c r="T920" s="1687"/>
      <c r="U920" s="1687"/>
      <c r="V920" s="1687"/>
      <c r="W920" s="1252"/>
      <c r="X920" s="1252"/>
      <c r="Y920" s="1687"/>
      <c r="Z920" s="1687"/>
      <c r="AA920" s="1687"/>
      <c r="AB920" s="1687" t="s">
        <v>113</v>
      </c>
      <c r="AC920" s="480"/>
      <c r="AD920" s="1687"/>
      <c r="AE920" s="1687">
        <v>694783048809401</v>
      </c>
      <c r="AF920" s="1687">
        <v>36</v>
      </c>
      <c r="AG920" s="1687" t="s">
        <v>113</v>
      </c>
      <c r="AH920" s="2794">
        <v>1</v>
      </c>
    </row>
    <row r="921" spans="3:34">
      <c r="C921" s="2394" t="s">
        <v>2766</v>
      </c>
      <c r="D921" s="1461" t="s">
        <v>2193</v>
      </c>
      <c r="E921" s="1462"/>
      <c r="F921" s="3072">
        <v>929003622702</v>
      </c>
      <c r="G921" s="786">
        <v>8720169188297</v>
      </c>
      <c r="H921" s="218" t="s">
        <v>961</v>
      </c>
      <c r="I921" s="218"/>
      <c r="J921" s="773">
        <v>2.2999999999999998</v>
      </c>
      <c r="K921" s="1120">
        <v>485</v>
      </c>
      <c r="L921" s="269">
        <v>2700</v>
      </c>
      <c r="M921" s="789">
        <v>50000</v>
      </c>
      <c r="N921" s="309">
        <v>5</v>
      </c>
      <c r="O921" s="1957" t="s">
        <v>168</v>
      </c>
      <c r="P921" s="3239">
        <v>155</v>
      </c>
      <c r="Q921" s="14"/>
      <c r="R921" s="1783" t="s">
        <v>48</v>
      </c>
      <c r="S921" s="1634"/>
      <c r="T921" s="2103" t="s">
        <v>3119</v>
      </c>
      <c r="U921" s="1634" t="s">
        <v>112</v>
      </c>
      <c r="V921" s="1634" t="s">
        <v>116</v>
      </c>
      <c r="W921" s="295" t="s">
        <v>198</v>
      </c>
      <c r="X921" s="295">
        <v>210</v>
      </c>
      <c r="Y921" s="269">
        <v>60</v>
      </c>
      <c r="Z921" s="269"/>
      <c r="AA921" s="269">
        <v>104</v>
      </c>
      <c r="AB921" s="1634" t="s">
        <v>113</v>
      </c>
      <c r="AC921" s="309">
        <v>80</v>
      </c>
      <c r="AD921" s="269">
        <v>1442600</v>
      </c>
      <c r="AE921" s="1930">
        <v>872016918829700</v>
      </c>
      <c r="AF921" s="269">
        <v>10</v>
      </c>
      <c r="AG921" s="269" t="s">
        <v>113</v>
      </c>
      <c r="AH921" s="2782">
        <v>4</v>
      </c>
    </row>
    <row r="922" spans="3:34">
      <c r="C922" s="2401" t="s">
        <v>2766</v>
      </c>
      <c r="D922" s="557" t="s">
        <v>2193</v>
      </c>
      <c r="E922" s="1463"/>
      <c r="F922" s="3073">
        <v>929003702502</v>
      </c>
      <c r="G922" s="113">
        <v>8720169254046</v>
      </c>
      <c r="H922" s="229" t="s">
        <v>962</v>
      </c>
      <c r="I922" s="229"/>
      <c r="J922" s="426">
        <v>2.2999999999999998</v>
      </c>
      <c r="K922" s="1122">
        <v>485</v>
      </c>
      <c r="L922" s="1916">
        <v>3000</v>
      </c>
      <c r="M922" s="402">
        <v>50000</v>
      </c>
      <c r="N922" s="289">
        <v>5</v>
      </c>
      <c r="O922" s="1958" t="s">
        <v>168</v>
      </c>
      <c r="P922" s="3246">
        <v>155</v>
      </c>
      <c r="Q922" s="14"/>
      <c r="R922" s="1829" t="s">
        <v>48</v>
      </c>
      <c r="S922" s="896"/>
      <c r="T922" s="896" t="s">
        <v>3119</v>
      </c>
      <c r="U922" s="896" t="s">
        <v>112</v>
      </c>
      <c r="V922" s="896" t="s">
        <v>147</v>
      </c>
      <c r="W922" s="896" t="s">
        <v>198</v>
      </c>
      <c r="X922" s="896">
        <v>210</v>
      </c>
      <c r="Y922" s="1916">
        <v>60</v>
      </c>
      <c r="Z922" s="1916"/>
      <c r="AA922" s="1916">
        <v>104</v>
      </c>
      <c r="AB922" s="896" t="s">
        <v>113</v>
      </c>
      <c r="AC922" s="289">
        <v>80</v>
      </c>
      <c r="AD922" s="1916">
        <v>1543851</v>
      </c>
      <c r="AE922" s="1916">
        <v>872016925404600</v>
      </c>
      <c r="AF922" s="1916">
        <v>10</v>
      </c>
      <c r="AG922" s="1916" t="s">
        <v>113</v>
      </c>
      <c r="AH922" s="2816">
        <v>4</v>
      </c>
    </row>
    <row r="923" spans="3:34">
      <c r="C923" s="2395" t="s">
        <v>2766</v>
      </c>
      <c r="D923" s="834" t="s">
        <v>2193</v>
      </c>
      <c r="E923" s="1483"/>
      <c r="F923" s="3074">
        <v>929003623102</v>
      </c>
      <c r="G923" s="498">
        <v>8720169188372</v>
      </c>
      <c r="H923" s="230" t="s">
        <v>963</v>
      </c>
      <c r="I923" s="230"/>
      <c r="J923" s="476">
        <v>2.2999999999999998</v>
      </c>
      <c r="K923" s="1121">
        <v>485</v>
      </c>
      <c r="L923" s="273">
        <v>4000</v>
      </c>
      <c r="M923" s="791">
        <v>50000</v>
      </c>
      <c r="N923" s="480">
        <v>5</v>
      </c>
      <c r="O923" s="1959" t="s">
        <v>168</v>
      </c>
      <c r="P923" s="2346">
        <v>155</v>
      </c>
      <c r="Q923" s="14"/>
      <c r="R923" s="1791" t="s">
        <v>48</v>
      </c>
      <c r="S923" s="1670"/>
      <c r="T923" s="1670" t="s">
        <v>3119</v>
      </c>
      <c r="U923" s="1670" t="s">
        <v>112</v>
      </c>
      <c r="V923" s="1670" t="s">
        <v>121</v>
      </c>
      <c r="W923" s="284" t="s">
        <v>198</v>
      </c>
      <c r="X923" s="284">
        <v>210</v>
      </c>
      <c r="Y923" s="273">
        <v>60</v>
      </c>
      <c r="Z923" s="273"/>
      <c r="AA923" s="273">
        <v>104</v>
      </c>
      <c r="AB923" s="1670" t="s">
        <v>113</v>
      </c>
      <c r="AC923" s="480">
        <v>80</v>
      </c>
      <c r="AD923" s="273">
        <v>1442605</v>
      </c>
      <c r="AE923" s="1917">
        <v>872016918837200</v>
      </c>
      <c r="AF923" s="273">
        <v>10</v>
      </c>
      <c r="AG923" s="273" t="s">
        <v>113</v>
      </c>
      <c r="AH923" s="2780">
        <v>4</v>
      </c>
    </row>
    <row r="924" spans="3:34">
      <c r="C924" s="2471" t="s">
        <v>2766</v>
      </c>
      <c r="D924" s="832" t="s">
        <v>2193</v>
      </c>
      <c r="E924" s="1490"/>
      <c r="F924" s="3072">
        <v>929003622902</v>
      </c>
      <c r="G924" s="786">
        <v>8720169188334</v>
      </c>
      <c r="H924" s="218" t="s">
        <v>964</v>
      </c>
      <c r="I924" s="218"/>
      <c r="J924" s="773">
        <v>2.2999999999999998</v>
      </c>
      <c r="K924" s="1120">
        <v>485</v>
      </c>
      <c r="L924" s="269">
        <v>2700</v>
      </c>
      <c r="M924" s="789">
        <v>50000</v>
      </c>
      <c r="N924" s="309">
        <v>5</v>
      </c>
      <c r="O924" s="1957" t="s">
        <v>168</v>
      </c>
      <c r="P924" s="3239">
        <v>155</v>
      </c>
      <c r="Q924" s="14"/>
      <c r="R924" s="1783" t="s">
        <v>48</v>
      </c>
      <c r="S924" s="1634"/>
      <c r="T924" s="1634" t="s">
        <v>3119</v>
      </c>
      <c r="U924" s="1634" t="s">
        <v>112</v>
      </c>
      <c r="V924" s="1634" t="s">
        <v>116</v>
      </c>
      <c r="W924" s="295" t="s">
        <v>198</v>
      </c>
      <c r="X924" s="295">
        <v>210</v>
      </c>
      <c r="Y924" s="269">
        <v>60</v>
      </c>
      <c r="Z924" s="269"/>
      <c r="AA924" s="269">
        <v>104</v>
      </c>
      <c r="AB924" s="1634" t="s">
        <v>113</v>
      </c>
      <c r="AC924" s="309">
        <v>80</v>
      </c>
      <c r="AD924" s="269">
        <v>1442603</v>
      </c>
      <c r="AE924" s="1930">
        <v>872016918833400</v>
      </c>
      <c r="AF924" s="269">
        <v>10</v>
      </c>
      <c r="AG924" s="269" t="s">
        <v>113</v>
      </c>
      <c r="AH924" s="2782">
        <v>4</v>
      </c>
    </row>
    <row r="925" spans="3:34">
      <c r="C925" s="2401" t="s">
        <v>2766</v>
      </c>
      <c r="D925" s="557" t="s">
        <v>2193</v>
      </c>
      <c r="E925" s="1463"/>
      <c r="F925" s="3073">
        <v>929003800102</v>
      </c>
      <c r="G925" s="113">
        <v>8720169310513</v>
      </c>
      <c r="H925" s="229" t="s">
        <v>966</v>
      </c>
      <c r="I925" s="229"/>
      <c r="J925" s="785">
        <v>4</v>
      </c>
      <c r="K925" s="1122">
        <v>840</v>
      </c>
      <c r="L925" s="271">
        <v>2700</v>
      </c>
      <c r="M925" s="402">
        <v>50000</v>
      </c>
      <c r="N925" s="289">
        <v>5</v>
      </c>
      <c r="O925" s="1960" t="s">
        <v>168</v>
      </c>
      <c r="P925" s="3247">
        <v>240</v>
      </c>
      <c r="Q925" s="508"/>
      <c r="R925" s="1785" t="s">
        <v>48</v>
      </c>
      <c r="S925" s="308"/>
      <c r="T925" s="308" t="s">
        <v>3120</v>
      </c>
      <c r="U925" s="308" t="s">
        <v>112</v>
      </c>
      <c r="V925" s="308" t="s">
        <v>116</v>
      </c>
      <c r="W925" s="291" t="s">
        <v>198</v>
      </c>
      <c r="X925" s="291">
        <v>210</v>
      </c>
      <c r="Y925" s="271">
        <v>60</v>
      </c>
      <c r="Z925" s="271"/>
      <c r="AA925" s="271">
        <v>108</v>
      </c>
      <c r="AB925" s="308" t="s">
        <v>133</v>
      </c>
      <c r="AC925" s="289">
        <v>80</v>
      </c>
      <c r="AD925" s="271">
        <v>1882027</v>
      </c>
      <c r="AE925" s="1916">
        <v>872016931051300</v>
      </c>
      <c r="AF925" s="271">
        <v>10</v>
      </c>
      <c r="AG925" s="271" t="s">
        <v>113</v>
      </c>
      <c r="AH925" s="2779">
        <v>4</v>
      </c>
    </row>
    <row r="926" spans="3:34">
      <c r="C926" s="2401" t="s">
        <v>2766</v>
      </c>
      <c r="D926" s="557" t="s">
        <v>2193</v>
      </c>
      <c r="E926" s="1463"/>
      <c r="F926" s="3073">
        <v>929003623502</v>
      </c>
      <c r="G926" s="113">
        <v>8720169188457</v>
      </c>
      <c r="H926" s="229" t="s">
        <v>967</v>
      </c>
      <c r="I926" s="229"/>
      <c r="J926" s="785">
        <v>4</v>
      </c>
      <c r="K926" s="1122">
        <v>840</v>
      </c>
      <c r="L926" s="271">
        <v>2700</v>
      </c>
      <c r="M926" s="402">
        <v>50000</v>
      </c>
      <c r="N926" s="289">
        <v>5</v>
      </c>
      <c r="O926" s="1960" t="s">
        <v>168</v>
      </c>
      <c r="P926" s="3247">
        <v>180</v>
      </c>
      <c r="Q926" s="14"/>
      <c r="R926" s="1785" t="s">
        <v>48</v>
      </c>
      <c r="S926" s="308"/>
      <c r="T926" s="308" t="s">
        <v>3120</v>
      </c>
      <c r="U926" s="308" t="s">
        <v>112</v>
      </c>
      <c r="V926" s="308" t="s">
        <v>116</v>
      </c>
      <c r="W926" s="291" t="s">
        <v>198</v>
      </c>
      <c r="X926" s="291">
        <v>210</v>
      </c>
      <c r="Y926" s="271">
        <v>60</v>
      </c>
      <c r="Z926" s="271"/>
      <c r="AA926" s="271">
        <v>104</v>
      </c>
      <c r="AB926" s="308" t="s">
        <v>113</v>
      </c>
      <c r="AC926" s="289">
        <v>80</v>
      </c>
      <c r="AD926" s="271">
        <v>1442609</v>
      </c>
      <c r="AE926" s="1916">
        <v>872016918845700</v>
      </c>
      <c r="AF926" s="271">
        <v>10</v>
      </c>
      <c r="AG926" s="271" t="s">
        <v>113</v>
      </c>
      <c r="AH926" s="2779">
        <v>4</v>
      </c>
    </row>
    <row r="927" spans="3:34">
      <c r="C927" s="2401" t="s">
        <v>2766</v>
      </c>
      <c r="D927" s="557" t="s">
        <v>2193</v>
      </c>
      <c r="E927" s="1463"/>
      <c r="F927" s="3073">
        <v>929003702902</v>
      </c>
      <c r="G927" s="113">
        <v>8720169254121</v>
      </c>
      <c r="H927" s="229" t="s">
        <v>969</v>
      </c>
      <c r="I927" s="229"/>
      <c r="J927" s="785">
        <v>4</v>
      </c>
      <c r="K927" s="1122">
        <v>840</v>
      </c>
      <c r="L927" s="1916">
        <v>3000</v>
      </c>
      <c r="M927" s="402">
        <v>50000</v>
      </c>
      <c r="N927" s="289">
        <v>5</v>
      </c>
      <c r="O927" s="1958" t="s">
        <v>168</v>
      </c>
      <c r="P927" s="3247">
        <v>180</v>
      </c>
      <c r="Q927" s="14"/>
      <c r="R927" s="1829" t="s">
        <v>48</v>
      </c>
      <c r="S927" s="896"/>
      <c r="T927" s="896" t="s">
        <v>3120</v>
      </c>
      <c r="U927" s="896" t="s">
        <v>112</v>
      </c>
      <c r="V927" s="896" t="s">
        <v>147</v>
      </c>
      <c r="W927" s="896" t="s">
        <v>198</v>
      </c>
      <c r="X927" s="896">
        <v>210</v>
      </c>
      <c r="Y927" s="1916">
        <v>60</v>
      </c>
      <c r="Z927" s="1916"/>
      <c r="AA927" s="1916">
        <v>104</v>
      </c>
      <c r="AB927" s="896" t="s">
        <v>113</v>
      </c>
      <c r="AC927" s="289">
        <v>80</v>
      </c>
      <c r="AD927" s="1916">
        <v>1543855</v>
      </c>
      <c r="AE927" s="1916">
        <v>872016925412100</v>
      </c>
      <c r="AF927" s="1916">
        <v>10</v>
      </c>
      <c r="AG927" s="1916" t="s">
        <v>113</v>
      </c>
      <c r="AH927" s="2816">
        <v>4</v>
      </c>
    </row>
    <row r="928" spans="3:34">
      <c r="C928" s="2395" t="s">
        <v>2766</v>
      </c>
      <c r="D928" s="834" t="s">
        <v>2193</v>
      </c>
      <c r="E928" s="1483"/>
      <c r="F928" s="3074">
        <v>929003623902</v>
      </c>
      <c r="G928" s="498">
        <v>8720169188532</v>
      </c>
      <c r="H928" s="230" t="s">
        <v>970</v>
      </c>
      <c r="I928" s="230"/>
      <c r="J928" s="792">
        <v>4</v>
      </c>
      <c r="K928" s="1121">
        <v>840</v>
      </c>
      <c r="L928" s="273">
        <v>4000</v>
      </c>
      <c r="M928" s="791">
        <v>50000</v>
      </c>
      <c r="N928" s="480">
        <v>5</v>
      </c>
      <c r="O928" s="1959" t="s">
        <v>168</v>
      </c>
      <c r="P928" s="3248">
        <v>180</v>
      </c>
      <c r="Q928" s="14"/>
      <c r="R928" s="1791" t="s">
        <v>48</v>
      </c>
      <c r="S928" s="1670"/>
      <c r="T928" s="1670" t="s">
        <v>3120</v>
      </c>
      <c r="U928" s="1670" t="s">
        <v>112</v>
      </c>
      <c r="V928" s="1670" t="s">
        <v>121</v>
      </c>
      <c r="W928" s="284" t="s">
        <v>198</v>
      </c>
      <c r="X928" s="284">
        <v>210</v>
      </c>
      <c r="Y928" s="273">
        <v>60</v>
      </c>
      <c r="Z928" s="273"/>
      <c r="AA928" s="273">
        <v>104</v>
      </c>
      <c r="AB928" s="1670" t="s">
        <v>113</v>
      </c>
      <c r="AC928" s="480">
        <v>80</v>
      </c>
      <c r="AD928" s="273">
        <v>1442613</v>
      </c>
      <c r="AE928" s="1917">
        <v>872016918853200</v>
      </c>
      <c r="AF928" s="273">
        <v>10</v>
      </c>
      <c r="AG928" s="273" t="s">
        <v>113</v>
      </c>
      <c r="AH928" s="2780">
        <v>4</v>
      </c>
    </row>
    <row r="929" spans="3:34">
      <c r="C929" s="2401" t="s">
        <v>2766</v>
      </c>
      <c r="D929" s="557" t="s">
        <v>2193</v>
      </c>
      <c r="E929" s="1463"/>
      <c r="F929" s="3073">
        <v>929003800202</v>
      </c>
      <c r="G929" s="113">
        <v>8720169310551</v>
      </c>
      <c r="H929" s="229" t="s">
        <v>2684</v>
      </c>
      <c r="I929" s="229"/>
      <c r="J929" s="785">
        <v>4</v>
      </c>
      <c r="K929" s="1122">
        <v>840</v>
      </c>
      <c r="L929" s="1916">
        <v>2700</v>
      </c>
      <c r="M929" s="402">
        <v>50000</v>
      </c>
      <c r="N929" s="289">
        <v>5</v>
      </c>
      <c r="O929" s="1958" t="s">
        <v>168</v>
      </c>
      <c r="P929" s="3247">
        <v>240</v>
      </c>
      <c r="Q929" s="508"/>
      <c r="R929" s="1829" t="s">
        <v>48</v>
      </c>
      <c r="S929" s="896"/>
      <c r="T929" s="896" t="s">
        <v>3120</v>
      </c>
      <c r="U929" s="896" t="s">
        <v>112</v>
      </c>
      <c r="V929" s="896" t="s">
        <v>116</v>
      </c>
      <c r="W929" s="896" t="s">
        <v>198</v>
      </c>
      <c r="X929" s="896">
        <v>210</v>
      </c>
      <c r="Y929" s="1916">
        <v>60</v>
      </c>
      <c r="Z929" s="1916"/>
      <c r="AA929" s="1916">
        <v>108</v>
      </c>
      <c r="AB929" s="896" t="s">
        <v>133</v>
      </c>
      <c r="AC929" s="289">
        <v>80</v>
      </c>
      <c r="AD929" s="1916">
        <v>1882026</v>
      </c>
      <c r="AE929" s="1916">
        <v>872016931055100</v>
      </c>
      <c r="AF929" s="1916">
        <v>10</v>
      </c>
      <c r="AG929" s="1916" t="s">
        <v>113</v>
      </c>
      <c r="AH929" s="2816">
        <v>4</v>
      </c>
    </row>
    <row r="930" spans="3:34">
      <c r="C930" s="2401" t="s">
        <v>2766</v>
      </c>
      <c r="D930" s="557" t="s">
        <v>2193</v>
      </c>
      <c r="E930" s="1463"/>
      <c r="F930" s="3075">
        <v>929003623702</v>
      </c>
      <c r="G930" s="721">
        <v>8720169188495</v>
      </c>
      <c r="H930" s="231" t="s">
        <v>973</v>
      </c>
      <c r="I930" s="231"/>
      <c r="J930" s="793">
        <v>4</v>
      </c>
      <c r="K930" s="1119">
        <v>840</v>
      </c>
      <c r="L930" s="282">
        <v>2700</v>
      </c>
      <c r="M930" s="795">
        <v>50000</v>
      </c>
      <c r="N930" s="290">
        <v>5</v>
      </c>
      <c r="O930" s="1961" t="s">
        <v>168</v>
      </c>
      <c r="P930" s="3249">
        <v>180</v>
      </c>
      <c r="Q930" s="14"/>
      <c r="R930" s="1788" t="s">
        <v>48</v>
      </c>
      <c r="S930" s="300"/>
      <c r="T930" s="300" t="s">
        <v>3120</v>
      </c>
      <c r="U930" s="300" t="s">
        <v>112</v>
      </c>
      <c r="V930" s="300" t="s">
        <v>116</v>
      </c>
      <c r="W930" s="283" t="s">
        <v>198</v>
      </c>
      <c r="X930" s="283">
        <v>210</v>
      </c>
      <c r="Y930" s="282">
        <v>60</v>
      </c>
      <c r="Z930" s="282"/>
      <c r="AA930" s="282">
        <v>104</v>
      </c>
      <c r="AB930" s="300" t="s">
        <v>113</v>
      </c>
      <c r="AC930" s="290">
        <v>80</v>
      </c>
      <c r="AD930" s="282">
        <v>1442611</v>
      </c>
      <c r="AE930" s="1914">
        <v>872016918849500</v>
      </c>
      <c r="AF930" s="282">
        <v>10</v>
      </c>
      <c r="AG930" s="282" t="s">
        <v>113</v>
      </c>
      <c r="AH930" s="2781">
        <v>4</v>
      </c>
    </row>
    <row r="931" spans="3:34">
      <c r="C931" s="2401" t="s">
        <v>2766</v>
      </c>
      <c r="D931" s="557" t="s">
        <v>2193</v>
      </c>
      <c r="E931" s="1463"/>
      <c r="F931" s="3073">
        <v>929003703102</v>
      </c>
      <c r="G931" s="113">
        <v>8720169254169</v>
      </c>
      <c r="H931" s="229" t="s">
        <v>974</v>
      </c>
      <c r="I931" s="229"/>
      <c r="J931" s="785">
        <v>4</v>
      </c>
      <c r="K931" s="1122">
        <v>840</v>
      </c>
      <c r="L931" s="1916">
        <v>3000</v>
      </c>
      <c r="M931" s="402">
        <v>50000</v>
      </c>
      <c r="N931" s="289">
        <v>5</v>
      </c>
      <c r="O931" s="1958" t="s">
        <v>168</v>
      </c>
      <c r="P931" s="3247">
        <v>180</v>
      </c>
      <c r="Q931" s="14"/>
      <c r="R931" s="1829" t="s">
        <v>48</v>
      </c>
      <c r="S931" s="896"/>
      <c r="T931" s="896" t="s">
        <v>3120</v>
      </c>
      <c r="U931" s="896" t="s">
        <v>112</v>
      </c>
      <c r="V931" s="896" t="s">
        <v>147</v>
      </c>
      <c r="W931" s="896" t="s">
        <v>198</v>
      </c>
      <c r="X931" s="896">
        <v>210</v>
      </c>
      <c r="Y931" s="1916">
        <v>60</v>
      </c>
      <c r="Z931" s="1916"/>
      <c r="AA931" s="1916">
        <v>104</v>
      </c>
      <c r="AB931" s="896" t="s">
        <v>113</v>
      </c>
      <c r="AC931" s="289">
        <v>80</v>
      </c>
      <c r="AD931" s="1916">
        <v>1543857</v>
      </c>
      <c r="AE931" s="1916">
        <v>872016925416900</v>
      </c>
      <c r="AF931" s="1916">
        <v>10</v>
      </c>
      <c r="AG931" s="1916" t="s">
        <v>113</v>
      </c>
      <c r="AH931" s="2816">
        <v>4</v>
      </c>
    </row>
    <row r="932" spans="3:34">
      <c r="C932" s="2395" t="s">
        <v>2766</v>
      </c>
      <c r="D932" s="834" t="s">
        <v>2193</v>
      </c>
      <c r="E932" s="1483"/>
      <c r="F932" s="3074">
        <v>929003624102</v>
      </c>
      <c r="G932" s="498">
        <v>8720169284289</v>
      </c>
      <c r="H932" s="230" t="s">
        <v>976</v>
      </c>
      <c r="I932" s="230"/>
      <c r="J932" s="792">
        <v>4</v>
      </c>
      <c r="K932" s="1121">
        <v>840</v>
      </c>
      <c r="L932" s="273">
        <v>4000</v>
      </c>
      <c r="M932" s="791">
        <v>50000</v>
      </c>
      <c r="N932" s="480">
        <v>5</v>
      </c>
      <c r="O932" s="1959" t="s">
        <v>168</v>
      </c>
      <c r="P932" s="3248">
        <v>180</v>
      </c>
      <c r="Q932" s="14"/>
      <c r="R932" s="1791" t="s">
        <v>48</v>
      </c>
      <c r="S932" s="1670"/>
      <c r="T932" s="1670" t="s">
        <v>3120</v>
      </c>
      <c r="U932" s="1670" t="s">
        <v>112</v>
      </c>
      <c r="V932" s="1670" t="s">
        <v>121</v>
      </c>
      <c r="W932" s="284" t="s">
        <v>198</v>
      </c>
      <c r="X932" s="284">
        <v>210</v>
      </c>
      <c r="Y932" s="273">
        <v>60</v>
      </c>
      <c r="Z932" s="273"/>
      <c r="AA932" s="273">
        <v>104</v>
      </c>
      <c r="AB932" s="1670" t="s">
        <v>113</v>
      </c>
      <c r="AC932" s="480">
        <v>80</v>
      </c>
      <c r="AD932" s="273">
        <v>1442615</v>
      </c>
      <c r="AE932" s="1917">
        <v>872016928428900</v>
      </c>
      <c r="AF932" s="273">
        <v>10</v>
      </c>
      <c r="AG932" s="273" t="s">
        <v>113</v>
      </c>
      <c r="AH932" s="2780">
        <v>4</v>
      </c>
    </row>
    <row r="933" spans="3:34">
      <c r="C933" s="2471" t="s">
        <v>2766</v>
      </c>
      <c r="D933" s="832" t="s">
        <v>2193</v>
      </c>
      <c r="E933" s="1490"/>
      <c r="F933" s="3075">
        <v>929003624302</v>
      </c>
      <c r="G933" s="721">
        <v>8720169188617</v>
      </c>
      <c r="H933" s="231" t="s">
        <v>979</v>
      </c>
      <c r="I933" s="231"/>
      <c r="J933" s="793">
        <v>5.2</v>
      </c>
      <c r="K933" s="1119">
        <v>1095</v>
      </c>
      <c r="L933" s="282">
        <v>2700</v>
      </c>
      <c r="M933" s="795">
        <v>50000</v>
      </c>
      <c r="N933" s="290">
        <v>5</v>
      </c>
      <c r="O933" s="1961" t="s">
        <v>168</v>
      </c>
      <c r="P933" s="3249">
        <v>210</v>
      </c>
      <c r="Q933" s="14"/>
      <c r="R933" s="1783" t="s">
        <v>48</v>
      </c>
      <c r="S933" s="1634"/>
      <c r="T933" s="1634" t="s">
        <v>3121</v>
      </c>
      <c r="U933" s="1634" t="s">
        <v>112</v>
      </c>
      <c r="V933" s="1634" t="s">
        <v>116</v>
      </c>
      <c r="W933" s="295" t="s">
        <v>198</v>
      </c>
      <c r="X933" s="295">
        <v>210</v>
      </c>
      <c r="Y933" s="269">
        <v>60</v>
      </c>
      <c r="Z933" s="269"/>
      <c r="AA933" s="269">
        <v>104</v>
      </c>
      <c r="AB933" s="1634" t="s">
        <v>113</v>
      </c>
      <c r="AC933" s="309">
        <v>80</v>
      </c>
      <c r="AD933" s="269">
        <v>1442617</v>
      </c>
      <c r="AE933" s="1914">
        <v>872016918861700</v>
      </c>
      <c r="AF933" s="269">
        <v>10</v>
      </c>
      <c r="AG933" s="269" t="s">
        <v>113</v>
      </c>
      <c r="AH933" s="2782">
        <v>4</v>
      </c>
    </row>
    <row r="934" spans="3:34">
      <c r="C934" s="2401" t="s">
        <v>2766</v>
      </c>
      <c r="D934" s="557" t="s">
        <v>2193</v>
      </c>
      <c r="E934" s="1463"/>
      <c r="F934" s="3073">
        <v>929003703302</v>
      </c>
      <c r="G934" s="113">
        <v>8720169254206</v>
      </c>
      <c r="H934" s="229" t="s">
        <v>980</v>
      </c>
      <c r="I934" s="229"/>
      <c r="J934" s="785">
        <v>5.2</v>
      </c>
      <c r="K934" s="1122">
        <v>1095</v>
      </c>
      <c r="L934" s="1916">
        <v>3000</v>
      </c>
      <c r="M934" s="402">
        <v>50000</v>
      </c>
      <c r="N934" s="289">
        <v>5</v>
      </c>
      <c r="O934" s="1958" t="s">
        <v>168</v>
      </c>
      <c r="P934" s="3247">
        <v>210</v>
      </c>
      <c r="Q934" s="14"/>
      <c r="R934" s="1829" t="s">
        <v>48</v>
      </c>
      <c r="S934" s="896"/>
      <c r="T934" s="896" t="s">
        <v>3121</v>
      </c>
      <c r="U934" s="896" t="s">
        <v>112</v>
      </c>
      <c r="V934" s="896" t="s">
        <v>147</v>
      </c>
      <c r="W934" s="896" t="s">
        <v>198</v>
      </c>
      <c r="X934" s="896">
        <v>210</v>
      </c>
      <c r="Y934" s="1916">
        <v>60</v>
      </c>
      <c r="Z934" s="1916"/>
      <c r="AA934" s="1916">
        <v>104</v>
      </c>
      <c r="AB934" s="896" t="s">
        <v>113</v>
      </c>
      <c r="AC934" s="289">
        <v>80</v>
      </c>
      <c r="AD934" s="1916">
        <v>1543859</v>
      </c>
      <c r="AE934" s="1916">
        <v>872016925420600</v>
      </c>
      <c r="AF934" s="1916">
        <v>10</v>
      </c>
      <c r="AG934" s="1916" t="s">
        <v>113</v>
      </c>
      <c r="AH934" s="2816">
        <v>4</v>
      </c>
    </row>
    <row r="935" spans="3:34">
      <c r="C935" s="2395" t="s">
        <v>2766</v>
      </c>
      <c r="D935" s="834" t="s">
        <v>2193</v>
      </c>
      <c r="E935" s="1483"/>
      <c r="F935" s="3074">
        <v>929003624702</v>
      </c>
      <c r="G935" s="498">
        <v>8720169188693</v>
      </c>
      <c r="H935" s="230" t="s">
        <v>981</v>
      </c>
      <c r="I935" s="230"/>
      <c r="J935" s="792">
        <v>5.2</v>
      </c>
      <c r="K935" s="1121">
        <v>1095</v>
      </c>
      <c r="L935" s="273">
        <v>4000</v>
      </c>
      <c r="M935" s="791">
        <v>50000</v>
      </c>
      <c r="N935" s="480">
        <v>5</v>
      </c>
      <c r="O935" s="1959" t="s">
        <v>168</v>
      </c>
      <c r="P935" s="3248">
        <v>210</v>
      </c>
      <c r="Q935" s="14"/>
      <c r="R935" s="1791" t="s">
        <v>48</v>
      </c>
      <c r="S935" s="1670"/>
      <c r="T935" s="1670" t="s">
        <v>3121</v>
      </c>
      <c r="U935" s="1670" t="s">
        <v>112</v>
      </c>
      <c r="V935" s="1670" t="s">
        <v>121</v>
      </c>
      <c r="W935" s="284" t="s">
        <v>198</v>
      </c>
      <c r="X935" s="284">
        <v>210</v>
      </c>
      <c r="Y935" s="273">
        <v>60</v>
      </c>
      <c r="Z935" s="273"/>
      <c r="AA935" s="273">
        <v>104</v>
      </c>
      <c r="AB935" s="1670" t="s">
        <v>113</v>
      </c>
      <c r="AC935" s="480">
        <v>80</v>
      </c>
      <c r="AD935" s="273">
        <v>1442621</v>
      </c>
      <c r="AE935" s="1917">
        <v>872016918869300</v>
      </c>
      <c r="AF935" s="273">
        <v>10</v>
      </c>
      <c r="AG935" s="273" t="s">
        <v>113</v>
      </c>
      <c r="AH935" s="2780">
        <v>4</v>
      </c>
    </row>
    <row r="936" spans="3:34">
      <c r="C936" s="2396" t="s">
        <v>2766</v>
      </c>
      <c r="D936" s="1395" t="s">
        <v>2193</v>
      </c>
      <c r="E936" s="1501"/>
      <c r="F936" s="3077">
        <v>929003703502</v>
      </c>
      <c r="G936" s="2436">
        <v>8720169254244</v>
      </c>
      <c r="H936" s="2437" t="s">
        <v>982</v>
      </c>
      <c r="I936" s="2437"/>
      <c r="J936" s="2438">
        <v>5.2</v>
      </c>
      <c r="K936" s="2439">
        <v>1095</v>
      </c>
      <c r="L936" s="2448">
        <v>3000</v>
      </c>
      <c r="M936" s="2440">
        <v>50000</v>
      </c>
      <c r="N936" s="2441">
        <v>5</v>
      </c>
      <c r="O936" s="2442" t="s">
        <v>168</v>
      </c>
      <c r="P936" s="3250">
        <v>210</v>
      </c>
      <c r="Q936" s="14"/>
      <c r="R936" s="2447" t="s">
        <v>48</v>
      </c>
      <c r="S936" s="1394"/>
      <c r="T936" s="1394" t="s">
        <v>3121</v>
      </c>
      <c r="U936" s="1394" t="s">
        <v>112</v>
      </c>
      <c r="V936" s="1394" t="s">
        <v>147</v>
      </c>
      <c r="W936" s="1394" t="s">
        <v>198</v>
      </c>
      <c r="X936" s="1394">
        <v>210</v>
      </c>
      <c r="Y936" s="2448">
        <v>60</v>
      </c>
      <c r="Z936" s="2448"/>
      <c r="AA936" s="2448">
        <v>104</v>
      </c>
      <c r="AB936" s="1394" t="s">
        <v>113</v>
      </c>
      <c r="AC936" s="2441">
        <v>80</v>
      </c>
      <c r="AD936" s="2448">
        <v>1543861</v>
      </c>
      <c r="AE936" s="2448">
        <v>872016925424400</v>
      </c>
      <c r="AF936" s="2448">
        <v>10</v>
      </c>
      <c r="AG936" s="2448" t="s">
        <v>113</v>
      </c>
      <c r="AH936" s="2867">
        <v>4</v>
      </c>
    </row>
    <row r="937" spans="3:34">
      <c r="C937" s="2471" t="s">
        <v>2766</v>
      </c>
      <c r="D937" s="832" t="s">
        <v>2193</v>
      </c>
      <c r="E937" s="1490"/>
      <c r="F937" s="3072">
        <v>929003625102</v>
      </c>
      <c r="G937" s="786">
        <v>8720169188778</v>
      </c>
      <c r="H937" s="218" t="s">
        <v>986</v>
      </c>
      <c r="I937" s="218"/>
      <c r="J937" s="796">
        <v>7.3</v>
      </c>
      <c r="K937" s="1120">
        <v>1535</v>
      </c>
      <c r="L937" s="269">
        <v>2700</v>
      </c>
      <c r="M937" s="789">
        <v>50000</v>
      </c>
      <c r="N937" s="309">
        <v>5</v>
      </c>
      <c r="O937" s="1962" t="s">
        <v>168</v>
      </c>
      <c r="P937" s="3251">
        <v>265</v>
      </c>
      <c r="Q937" s="14"/>
      <c r="R937" s="1783" t="s">
        <v>48</v>
      </c>
      <c r="S937" s="1634"/>
      <c r="T937" s="1634" t="s">
        <v>3122</v>
      </c>
      <c r="U937" s="1634" t="s">
        <v>112</v>
      </c>
      <c r="V937" s="1634" t="s">
        <v>116</v>
      </c>
      <c r="W937" s="295" t="s">
        <v>198</v>
      </c>
      <c r="X937" s="295">
        <v>210</v>
      </c>
      <c r="Y937" s="269">
        <v>60</v>
      </c>
      <c r="Z937" s="269"/>
      <c r="AA937" s="269">
        <v>104</v>
      </c>
      <c r="AB937" s="1634" t="s">
        <v>113</v>
      </c>
      <c r="AC937" s="309">
        <v>80</v>
      </c>
      <c r="AD937" s="269">
        <v>1442625</v>
      </c>
      <c r="AE937" s="1930">
        <v>872016918877800</v>
      </c>
      <c r="AF937" s="269">
        <v>10</v>
      </c>
      <c r="AG937" s="269" t="s">
        <v>113</v>
      </c>
      <c r="AH937" s="2782">
        <v>4</v>
      </c>
    </row>
    <row r="938" spans="3:34">
      <c r="C938" s="2401" t="s">
        <v>2766</v>
      </c>
      <c r="D938" s="557" t="s">
        <v>2193</v>
      </c>
      <c r="E938" s="1463"/>
      <c r="F938" s="3073">
        <v>929003703702</v>
      </c>
      <c r="G938" s="113">
        <v>8720169254282</v>
      </c>
      <c r="H938" s="229" t="s">
        <v>987</v>
      </c>
      <c r="I938" s="229"/>
      <c r="J938" s="785">
        <v>7.3</v>
      </c>
      <c r="K938" s="1122">
        <v>1535</v>
      </c>
      <c r="L938" s="1916">
        <v>3000</v>
      </c>
      <c r="M938" s="402">
        <v>50000</v>
      </c>
      <c r="N938" s="289">
        <v>5</v>
      </c>
      <c r="O938" s="1963" t="s">
        <v>168</v>
      </c>
      <c r="P938" s="3252">
        <v>265</v>
      </c>
      <c r="Q938" s="14"/>
      <c r="R938" s="1829" t="s">
        <v>48</v>
      </c>
      <c r="S938" s="896"/>
      <c r="T938" s="896" t="s">
        <v>3122</v>
      </c>
      <c r="U938" s="896" t="s">
        <v>112</v>
      </c>
      <c r="V938" s="896" t="s">
        <v>147</v>
      </c>
      <c r="W938" s="896" t="s">
        <v>198</v>
      </c>
      <c r="X938" s="896">
        <v>210</v>
      </c>
      <c r="Y938" s="1916">
        <v>60</v>
      </c>
      <c r="Z938" s="1916"/>
      <c r="AA938" s="1916">
        <v>104</v>
      </c>
      <c r="AB938" s="896" t="s">
        <v>113</v>
      </c>
      <c r="AC938" s="289">
        <v>80</v>
      </c>
      <c r="AD938" s="1916">
        <v>1543863</v>
      </c>
      <c r="AE938" s="1916">
        <v>872016925428200</v>
      </c>
      <c r="AF938" s="1916">
        <v>10</v>
      </c>
      <c r="AG938" s="1916" t="s">
        <v>113</v>
      </c>
      <c r="AH938" s="2816">
        <v>4</v>
      </c>
    </row>
    <row r="939" spans="3:34">
      <c r="C939" s="2395" t="s">
        <v>2766</v>
      </c>
      <c r="D939" s="834" t="s">
        <v>2193</v>
      </c>
      <c r="E939" s="1483"/>
      <c r="F939" s="3074">
        <v>929003625502</v>
      </c>
      <c r="G939" s="498">
        <v>8720169188853</v>
      </c>
      <c r="H939" s="230" t="s">
        <v>988</v>
      </c>
      <c r="I939" s="230"/>
      <c r="J939" s="792">
        <v>7.3</v>
      </c>
      <c r="K939" s="1121">
        <v>1535</v>
      </c>
      <c r="L939" s="273">
        <v>4000</v>
      </c>
      <c r="M939" s="791">
        <v>50000</v>
      </c>
      <c r="N939" s="480">
        <v>5</v>
      </c>
      <c r="O939" s="1964" t="s">
        <v>168</v>
      </c>
      <c r="P939" s="3248">
        <v>265</v>
      </c>
      <c r="Q939" s="14"/>
      <c r="R939" s="1791" t="s">
        <v>48</v>
      </c>
      <c r="S939" s="1670"/>
      <c r="T939" s="1670" t="s">
        <v>3122</v>
      </c>
      <c r="U939" s="1670" t="s">
        <v>112</v>
      </c>
      <c r="V939" s="1670" t="s">
        <v>121</v>
      </c>
      <c r="W939" s="284" t="s">
        <v>198</v>
      </c>
      <c r="X939" s="284">
        <v>210</v>
      </c>
      <c r="Y939" s="273">
        <v>60</v>
      </c>
      <c r="Z939" s="273"/>
      <c r="AA939" s="273">
        <v>104</v>
      </c>
      <c r="AB939" s="1670" t="s">
        <v>113</v>
      </c>
      <c r="AC939" s="480">
        <v>80</v>
      </c>
      <c r="AD939" s="273">
        <v>1442629</v>
      </c>
      <c r="AE939" s="1917">
        <v>872016918885300</v>
      </c>
      <c r="AF939" s="273">
        <v>10</v>
      </c>
      <c r="AG939" s="273" t="s">
        <v>113</v>
      </c>
      <c r="AH939" s="2780">
        <v>4</v>
      </c>
    </row>
    <row r="940" spans="3:34">
      <c r="C940" s="2471" t="s">
        <v>2766</v>
      </c>
      <c r="D940" s="832" t="s">
        <v>2193</v>
      </c>
      <c r="E940" s="1490"/>
      <c r="F940" s="3072">
        <v>929003625302</v>
      </c>
      <c r="G940" s="786">
        <v>8720169188815</v>
      </c>
      <c r="H940" s="218" t="s">
        <v>990</v>
      </c>
      <c r="I940" s="218"/>
      <c r="J940" s="796">
        <v>7.3</v>
      </c>
      <c r="K940" s="1120">
        <v>1535</v>
      </c>
      <c r="L940" s="269">
        <v>2700</v>
      </c>
      <c r="M940" s="789">
        <v>50000</v>
      </c>
      <c r="N940" s="309">
        <v>5</v>
      </c>
      <c r="O940" s="1962" t="s">
        <v>168</v>
      </c>
      <c r="P940" s="3251">
        <v>265</v>
      </c>
      <c r="Q940" s="14"/>
      <c r="R940" s="1783" t="s">
        <v>48</v>
      </c>
      <c r="S940" s="1634"/>
      <c r="T940" s="1634" t="s">
        <v>3122</v>
      </c>
      <c r="U940" s="1634" t="s">
        <v>112</v>
      </c>
      <c r="V940" s="1634" t="s">
        <v>116</v>
      </c>
      <c r="W940" s="295" t="s">
        <v>198</v>
      </c>
      <c r="X940" s="295">
        <v>210</v>
      </c>
      <c r="Y940" s="269">
        <v>60</v>
      </c>
      <c r="Z940" s="269"/>
      <c r="AA940" s="269">
        <v>104</v>
      </c>
      <c r="AB940" s="1634" t="s">
        <v>113</v>
      </c>
      <c r="AC940" s="309">
        <v>80</v>
      </c>
      <c r="AD940" s="269">
        <v>1442627</v>
      </c>
      <c r="AE940" s="1930">
        <v>872016925432900</v>
      </c>
      <c r="AF940" s="269">
        <v>10</v>
      </c>
      <c r="AG940" s="269" t="s">
        <v>113</v>
      </c>
      <c r="AH940" s="2782">
        <v>4</v>
      </c>
    </row>
    <row r="941" spans="3:34">
      <c r="C941" s="2401" t="s">
        <v>2766</v>
      </c>
      <c r="D941" s="557" t="s">
        <v>2193</v>
      </c>
      <c r="E941" s="1463"/>
      <c r="F941" s="3073">
        <v>929003703902</v>
      </c>
      <c r="G941" s="113">
        <v>8720169254329</v>
      </c>
      <c r="H941" s="229" t="s">
        <v>989</v>
      </c>
      <c r="I941" s="229"/>
      <c r="J941" s="785">
        <v>7.3</v>
      </c>
      <c r="K941" s="1122">
        <v>1535</v>
      </c>
      <c r="L941" s="1916">
        <v>3000</v>
      </c>
      <c r="M941" s="402">
        <v>50000</v>
      </c>
      <c r="N941" s="289">
        <v>5</v>
      </c>
      <c r="O941" s="1963" t="s">
        <v>168</v>
      </c>
      <c r="P941" s="3252">
        <v>265</v>
      </c>
      <c r="Q941" s="14"/>
      <c r="R941" s="1829" t="s">
        <v>48</v>
      </c>
      <c r="S941" s="896"/>
      <c r="T941" s="896" t="s">
        <v>3122</v>
      </c>
      <c r="U941" s="896" t="s">
        <v>112</v>
      </c>
      <c r="V941" s="896" t="s">
        <v>147</v>
      </c>
      <c r="W941" s="896" t="s">
        <v>198</v>
      </c>
      <c r="X941" s="896">
        <v>210</v>
      </c>
      <c r="Y941" s="1916">
        <v>60</v>
      </c>
      <c r="Z941" s="1916"/>
      <c r="AA941" s="1916">
        <v>104</v>
      </c>
      <c r="AB941" s="896" t="s">
        <v>113</v>
      </c>
      <c r="AC941" s="289">
        <v>80</v>
      </c>
      <c r="AD941" s="1916">
        <v>1543865</v>
      </c>
      <c r="AE941" s="1916">
        <v>872016918881500</v>
      </c>
      <c r="AF941" s="1916">
        <v>10</v>
      </c>
      <c r="AG941" s="1916" t="s">
        <v>113</v>
      </c>
      <c r="AH941" s="2816">
        <v>4</v>
      </c>
    </row>
    <row r="942" spans="3:34">
      <c r="C942" s="2395" t="s">
        <v>2766</v>
      </c>
      <c r="D942" s="834" t="s">
        <v>2193</v>
      </c>
      <c r="E942" s="1483"/>
      <c r="F942" s="3074">
        <v>929003625702</v>
      </c>
      <c r="G942" s="498">
        <v>8720169188891</v>
      </c>
      <c r="H942" s="230" t="s">
        <v>991</v>
      </c>
      <c r="I942" s="230"/>
      <c r="J942" s="792">
        <v>7.3</v>
      </c>
      <c r="K942" s="1121">
        <v>1535</v>
      </c>
      <c r="L942" s="273">
        <v>4000</v>
      </c>
      <c r="M942" s="791">
        <v>50000</v>
      </c>
      <c r="N942" s="480">
        <v>5</v>
      </c>
      <c r="O942" s="1964" t="s">
        <v>168</v>
      </c>
      <c r="P942" s="3248">
        <v>265</v>
      </c>
      <c r="Q942" s="14"/>
      <c r="R942" s="1791" t="s">
        <v>48</v>
      </c>
      <c r="S942" s="1670"/>
      <c r="T942" s="1670" t="s">
        <v>3122</v>
      </c>
      <c r="U942" s="1670" t="s">
        <v>112</v>
      </c>
      <c r="V942" s="1670" t="s">
        <v>121</v>
      </c>
      <c r="W942" s="284" t="s">
        <v>198</v>
      </c>
      <c r="X942" s="284">
        <v>210</v>
      </c>
      <c r="Y942" s="273">
        <v>60</v>
      </c>
      <c r="Z942" s="273"/>
      <c r="AA942" s="273">
        <v>104</v>
      </c>
      <c r="AB942" s="1670" t="s">
        <v>113</v>
      </c>
      <c r="AC942" s="480">
        <v>80</v>
      </c>
      <c r="AD942" s="273">
        <v>1442631</v>
      </c>
      <c r="AE942" s="1917">
        <v>872016918889100</v>
      </c>
      <c r="AF942" s="273">
        <v>10</v>
      </c>
      <c r="AG942" s="273" t="s">
        <v>113</v>
      </c>
      <c r="AH942" s="2780">
        <v>4</v>
      </c>
    </row>
    <row r="943" spans="3:34">
      <c r="C943" s="2394" t="s">
        <v>2766</v>
      </c>
      <c r="D943" s="1461" t="s">
        <v>2193</v>
      </c>
      <c r="E943" s="1462"/>
      <c r="F943" s="668">
        <v>929003798902</v>
      </c>
      <c r="G943" s="1557">
        <v>8720169311039</v>
      </c>
      <c r="H943" s="1558" t="s">
        <v>2276</v>
      </c>
      <c r="I943" s="1558"/>
      <c r="J943" s="371">
        <v>3.4</v>
      </c>
      <c r="K943" s="1079">
        <v>470</v>
      </c>
      <c r="L943" s="400" t="s">
        <v>3708</v>
      </c>
      <c r="M943" s="1559">
        <v>25000</v>
      </c>
      <c r="N943" s="400">
        <v>5</v>
      </c>
      <c r="O943" s="400" t="s">
        <v>125</v>
      </c>
      <c r="P943" s="2498">
        <v>120</v>
      </c>
      <c r="Q943" s="973"/>
      <c r="R943" s="1805" t="s">
        <v>48</v>
      </c>
      <c r="S943" s="400"/>
      <c r="T943" s="400" t="s">
        <v>3119</v>
      </c>
      <c r="U943" s="400" t="s">
        <v>112</v>
      </c>
      <c r="V943" s="400" t="s">
        <v>170</v>
      </c>
      <c r="W943" s="360" t="s">
        <v>198</v>
      </c>
      <c r="X943" s="360">
        <v>138</v>
      </c>
      <c r="Y943" s="400">
        <v>60</v>
      </c>
      <c r="Z943" s="400"/>
      <c r="AA943" s="400">
        <v>108</v>
      </c>
      <c r="AB943" s="400" t="s">
        <v>133</v>
      </c>
      <c r="AC943" s="360">
        <v>95</v>
      </c>
      <c r="AD943" s="400">
        <v>1969960</v>
      </c>
      <c r="AE943" s="2601">
        <v>872016931103900</v>
      </c>
      <c r="AF943" s="400">
        <v>10</v>
      </c>
      <c r="AG943" s="400" t="s">
        <v>113</v>
      </c>
      <c r="AH943" s="2796">
        <v>4</v>
      </c>
    </row>
    <row r="944" spans="3:34">
      <c r="C944" s="2401" t="s">
        <v>2766</v>
      </c>
      <c r="D944" s="557" t="s">
        <v>2193</v>
      </c>
      <c r="E944" s="1463"/>
      <c r="F944" s="101">
        <v>929003799002</v>
      </c>
      <c r="G944" s="104">
        <v>8720169311053</v>
      </c>
      <c r="H944" s="105" t="s">
        <v>2231</v>
      </c>
      <c r="I944" s="105"/>
      <c r="J944" s="333">
        <v>5.9</v>
      </c>
      <c r="K944" s="1111">
        <v>806</v>
      </c>
      <c r="L944" s="340" t="s">
        <v>3708</v>
      </c>
      <c r="M944" s="415">
        <v>25000</v>
      </c>
      <c r="N944" s="364">
        <v>5</v>
      </c>
      <c r="O944" s="340" t="s">
        <v>125</v>
      </c>
      <c r="P944" s="2499">
        <v>140</v>
      </c>
      <c r="Q944" s="973"/>
      <c r="R944" s="1821" t="s">
        <v>48</v>
      </c>
      <c r="S944" s="340"/>
      <c r="T944" s="340" t="s">
        <v>3120</v>
      </c>
      <c r="U944" s="340" t="s">
        <v>112</v>
      </c>
      <c r="V944" s="340" t="s">
        <v>170</v>
      </c>
      <c r="W944" s="341" t="s">
        <v>198</v>
      </c>
      <c r="X944" s="341">
        <v>136</v>
      </c>
      <c r="Y944" s="340">
        <v>60</v>
      </c>
      <c r="Z944" s="340"/>
      <c r="AA944" s="340">
        <v>108</v>
      </c>
      <c r="AB944" s="340" t="s">
        <v>133</v>
      </c>
      <c r="AC944" s="342">
        <v>95</v>
      </c>
      <c r="AD944" s="340">
        <v>1969962</v>
      </c>
      <c r="AE944" s="2517">
        <v>872016931105300</v>
      </c>
      <c r="AF944" s="340">
        <v>10</v>
      </c>
      <c r="AG944" s="340" t="s">
        <v>113</v>
      </c>
      <c r="AH944" s="2785">
        <v>4</v>
      </c>
    </row>
    <row r="945" spans="3:34">
      <c r="C945" s="2401" t="s">
        <v>2766</v>
      </c>
      <c r="D945" s="557" t="s">
        <v>2193</v>
      </c>
      <c r="E945" s="1463"/>
      <c r="F945" s="101">
        <v>929003799102</v>
      </c>
      <c r="G945" s="104">
        <v>8720169311077</v>
      </c>
      <c r="H945" s="105" t="s">
        <v>1064</v>
      </c>
      <c r="I945" s="105"/>
      <c r="J945" s="333">
        <v>7.2</v>
      </c>
      <c r="K945" s="1111">
        <v>1055</v>
      </c>
      <c r="L945" s="340" t="s">
        <v>3708</v>
      </c>
      <c r="M945" s="415">
        <v>25000</v>
      </c>
      <c r="N945" s="364">
        <v>5</v>
      </c>
      <c r="O945" s="340" t="s">
        <v>125</v>
      </c>
      <c r="P945" s="2499">
        <v>167</v>
      </c>
      <c r="Q945" s="508"/>
      <c r="R945" s="1821" t="s">
        <v>48</v>
      </c>
      <c r="S945" s="340"/>
      <c r="T945" s="340" t="s">
        <v>3121</v>
      </c>
      <c r="U945" s="340" t="s">
        <v>112</v>
      </c>
      <c r="V945" s="340" t="s">
        <v>170</v>
      </c>
      <c r="W945" s="341" t="s">
        <v>198</v>
      </c>
      <c r="X945" s="341">
        <v>146</v>
      </c>
      <c r="Y945" s="340">
        <v>60</v>
      </c>
      <c r="Z945" s="340"/>
      <c r="AA945" s="340">
        <v>108</v>
      </c>
      <c r="AB945" s="340" t="s">
        <v>133</v>
      </c>
      <c r="AC945" s="342">
        <v>95</v>
      </c>
      <c r="AD945" s="340">
        <v>1969954</v>
      </c>
      <c r="AE945" s="2517">
        <v>872016931107700</v>
      </c>
      <c r="AF945" s="340">
        <v>10</v>
      </c>
      <c r="AG945" s="340" t="s">
        <v>113</v>
      </c>
      <c r="AH945" s="2785">
        <v>4</v>
      </c>
    </row>
    <row r="946" spans="3:34">
      <c r="C946" s="2401" t="s">
        <v>2766</v>
      </c>
      <c r="D946" s="557" t="s">
        <v>2193</v>
      </c>
      <c r="E946" s="1463"/>
      <c r="F946" s="101">
        <v>929003799202</v>
      </c>
      <c r="G946" s="104">
        <v>8720169311091</v>
      </c>
      <c r="H946" s="105" t="s">
        <v>2232</v>
      </c>
      <c r="I946" s="105"/>
      <c r="J946" s="333">
        <v>10.5</v>
      </c>
      <c r="K946" s="1111">
        <v>1521</v>
      </c>
      <c r="L946" s="340" t="s">
        <v>3708</v>
      </c>
      <c r="M946" s="415">
        <v>25000</v>
      </c>
      <c r="N946" s="364">
        <v>5</v>
      </c>
      <c r="O946" s="340" t="s">
        <v>125</v>
      </c>
      <c r="P946" s="2499">
        <v>205</v>
      </c>
      <c r="Q946" s="973"/>
      <c r="R946" s="1821" t="s">
        <v>48</v>
      </c>
      <c r="S946" s="340"/>
      <c r="T946" s="340" t="s">
        <v>3122</v>
      </c>
      <c r="U946" s="340" t="s">
        <v>112</v>
      </c>
      <c r="V946" s="340" t="s">
        <v>170</v>
      </c>
      <c r="W946" s="341" t="s">
        <v>198</v>
      </c>
      <c r="X946" s="341">
        <v>144</v>
      </c>
      <c r="Y946" s="340">
        <v>60</v>
      </c>
      <c r="Z946" s="340"/>
      <c r="AA946" s="340">
        <v>108</v>
      </c>
      <c r="AB946" s="340" t="s">
        <v>133</v>
      </c>
      <c r="AC946" s="342">
        <v>95</v>
      </c>
      <c r="AD946" s="340">
        <v>1969957</v>
      </c>
      <c r="AE946" s="2517">
        <v>872016931109100</v>
      </c>
      <c r="AF946" s="340">
        <v>10</v>
      </c>
      <c r="AG946" s="340" t="s">
        <v>113</v>
      </c>
      <c r="AH946" s="2785">
        <v>4</v>
      </c>
    </row>
    <row r="947" spans="3:34">
      <c r="C947" s="2401" t="s">
        <v>2766</v>
      </c>
      <c r="D947" s="557" t="s">
        <v>2193</v>
      </c>
      <c r="E947" s="1463"/>
      <c r="F947" s="101">
        <v>929003798502</v>
      </c>
      <c r="G947" s="104">
        <v>8720169310919</v>
      </c>
      <c r="H947" s="105" t="s">
        <v>2233</v>
      </c>
      <c r="I947" s="105"/>
      <c r="J947" s="333">
        <v>3.4</v>
      </c>
      <c r="K947" s="1111">
        <v>470</v>
      </c>
      <c r="L947" s="340" t="s">
        <v>3708</v>
      </c>
      <c r="M947" s="415">
        <v>25000</v>
      </c>
      <c r="N947" s="364">
        <v>5</v>
      </c>
      <c r="O947" s="340" t="s">
        <v>125</v>
      </c>
      <c r="P947" s="2499">
        <v>120</v>
      </c>
      <c r="Q947" s="973"/>
      <c r="R947" s="1821" t="s">
        <v>48</v>
      </c>
      <c r="S947" s="340"/>
      <c r="T947" s="340" t="s">
        <v>3119</v>
      </c>
      <c r="U947" s="340" t="s">
        <v>112</v>
      </c>
      <c r="V947" s="340" t="s">
        <v>170</v>
      </c>
      <c r="W947" s="341" t="s">
        <v>198</v>
      </c>
      <c r="X947" s="341">
        <v>138</v>
      </c>
      <c r="Y947" s="340">
        <v>60</v>
      </c>
      <c r="Z947" s="340"/>
      <c r="AA947" s="340">
        <v>108</v>
      </c>
      <c r="AB947" s="340" t="s">
        <v>133</v>
      </c>
      <c r="AC947" s="342">
        <v>95</v>
      </c>
      <c r="AD947" s="340">
        <v>1969961</v>
      </c>
      <c r="AE947" s="2517">
        <v>872016931091900</v>
      </c>
      <c r="AF947" s="340">
        <v>10</v>
      </c>
      <c r="AG947" s="340" t="s">
        <v>113</v>
      </c>
      <c r="AH947" s="2785">
        <v>4</v>
      </c>
    </row>
    <row r="948" spans="3:34">
      <c r="C948" s="2401" t="s">
        <v>2766</v>
      </c>
      <c r="D948" s="557" t="s">
        <v>2193</v>
      </c>
      <c r="E948" s="1463"/>
      <c r="F948" s="501">
        <v>929003798682</v>
      </c>
      <c r="G948" s="217">
        <v>8720169311657</v>
      </c>
      <c r="H948" s="548" t="s">
        <v>2234</v>
      </c>
      <c r="I948" s="548"/>
      <c r="J948" s="333">
        <v>5.9</v>
      </c>
      <c r="K948" s="1075">
        <v>806</v>
      </c>
      <c r="L948" s="340" t="s">
        <v>3708</v>
      </c>
      <c r="M948" s="566">
        <v>25000</v>
      </c>
      <c r="N948" s="340">
        <v>5</v>
      </c>
      <c r="O948" s="340" t="s">
        <v>125</v>
      </c>
      <c r="P948" s="2499">
        <v>140</v>
      </c>
      <c r="Q948" s="508"/>
      <c r="R948" s="1821" t="s">
        <v>48</v>
      </c>
      <c r="S948" s="340"/>
      <c r="T948" s="340" t="s">
        <v>3120</v>
      </c>
      <c r="U948" s="340" t="s">
        <v>112</v>
      </c>
      <c r="V948" s="340" t="s">
        <v>170</v>
      </c>
      <c r="W948" s="341" t="s">
        <v>198</v>
      </c>
      <c r="X948" s="341">
        <v>136</v>
      </c>
      <c r="Y948" s="340">
        <v>60</v>
      </c>
      <c r="Z948" s="340"/>
      <c r="AA948" s="340">
        <v>108</v>
      </c>
      <c r="AB948" s="340" t="s">
        <v>133</v>
      </c>
      <c r="AC948" s="341">
        <v>95</v>
      </c>
      <c r="AD948" s="340">
        <v>1969959</v>
      </c>
      <c r="AE948" s="2602">
        <v>872016931165700</v>
      </c>
      <c r="AF948" s="340">
        <v>10</v>
      </c>
      <c r="AG948" s="340" t="s">
        <v>113</v>
      </c>
      <c r="AH948" s="2785">
        <v>4</v>
      </c>
    </row>
    <row r="949" spans="3:34">
      <c r="C949" s="2401" t="s">
        <v>2766</v>
      </c>
      <c r="D949" s="557" t="s">
        <v>2193</v>
      </c>
      <c r="E949" s="1463"/>
      <c r="F949" s="101">
        <v>929003798702</v>
      </c>
      <c r="G949" s="104">
        <v>8720169310995</v>
      </c>
      <c r="H949" s="105" t="s">
        <v>2235</v>
      </c>
      <c r="I949" s="105"/>
      <c r="J949" s="333">
        <v>7.2</v>
      </c>
      <c r="K949" s="1111">
        <v>1055</v>
      </c>
      <c r="L949" s="340" t="s">
        <v>3708</v>
      </c>
      <c r="M949" s="415">
        <v>25000</v>
      </c>
      <c r="N949" s="364">
        <v>5</v>
      </c>
      <c r="O949" s="340" t="s">
        <v>125</v>
      </c>
      <c r="P949" s="2499">
        <v>167</v>
      </c>
      <c r="Q949" s="973"/>
      <c r="R949" s="1821" t="s">
        <v>48</v>
      </c>
      <c r="S949" s="340"/>
      <c r="T949" s="340" t="s">
        <v>3121</v>
      </c>
      <c r="U949" s="340" t="s">
        <v>112</v>
      </c>
      <c r="V949" s="340" t="s">
        <v>170</v>
      </c>
      <c r="W949" s="341" t="s">
        <v>198</v>
      </c>
      <c r="X949" s="341">
        <v>146</v>
      </c>
      <c r="Y949" s="340">
        <v>60</v>
      </c>
      <c r="Z949" s="340"/>
      <c r="AA949" s="340">
        <v>108</v>
      </c>
      <c r="AB949" s="340" t="s">
        <v>133</v>
      </c>
      <c r="AC949" s="342">
        <v>95</v>
      </c>
      <c r="AD949" s="340">
        <v>1969958</v>
      </c>
      <c r="AE949" s="2517">
        <v>872016931099500</v>
      </c>
      <c r="AF949" s="340">
        <v>10</v>
      </c>
      <c r="AG949" s="340" t="s">
        <v>113</v>
      </c>
      <c r="AH949" s="2785">
        <v>4</v>
      </c>
    </row>
    <row r="950" spans="3:34">
      <c r="C950" s="2395" t="s">
        <v>2766</v>
      </c>
      <c r="D950" s="834" t="s">
        <v>2193</v>
      </c>
      <c r="E950" s="1483"/>
      <c r="F950" s="471">
        <v>929003798802</v>
      </c>
      <c r="G950" s="468">
        <v>8720169311015</v>
      </c>
      <c r="H950" s="263" t="s">
        <v>2236</v>
      </c>
      <c r="I950" s="263"/>
      <c r="J950" s="485">
        <v>10.5</v>
      </c>
      <c r="K950" s="1110">
        <v>1521</v>
      </c>
      <c r="L950" s="428" t="s">
        <v>3708</v>
      </c>
      <c r="M950" s="1218">
        <v>25000</v>
      </c>
      <c r="N950" s="454">
        <v>5</v>
      </c>
      <c r="O950" s="428" t="s">
        <v>125</v>
      </c>
      <c r="P950" s="2500">
        <v>205</v>
      </c>
      <c r="Q950" s="973"/>
      <c r="R950" s="1822" t="s">
        <v>48</v>
      </c>
      <c r="S950" s="428"/>
      <c r="T950" s="428" t="s">
        <v>3122</v>
      </c>
      <c r="U950" s="428" t="s">
        <v>112</v>
      </c>
      <c r="V950" s="428" t="s">
        <v>170</v>
      </c>
      <c r="W950" s="456" t="s">
        <v>198</v>
      </c>
      <c r="X950" s="456">
        <v>144</v>
      </c>
      <c r="Y950" s="428">
        <v>60</v>
      </c>
      <c r="Z950" s="428"/>
      <c r="AA950" s="428">
        <v>108</v>
      </c>
      <c r="AB950" s="428" t="s">
        <v>133</v>
      </c>
      <c r="AC950" s="1197">
        <v>95</v>
      </c>
      <c r="AD950" s="428">
        <v>1969953</v>
      </c>
      <c r="AE950" s="2585">
        <v>872016931101500</v>
      </c>
      <c r="AF950" s="428">
        <v>10</v>
      </c>
      <c r="AG950" s="428" t="s">
        <v>113</v>
      </c>
      <c r="AH950" s="2786">
        <v>4</v>
      </c>
    </row>
    <row r="951" spans="3:34">
      <c r="C951" s="2394" t="s">
        <v>2766</v>
      </c>
      <c r="D951" s="1461" t="s">
        <v>2193</v>
      </c>
      <c r="E951" s="1462"/>
      <c r="F951" s="1560">
        <v>929003070502</v>
      </c>
      <c r="G951" s="1560">
        <v>8719514354814</v>
      </c>
      <c r="H951" s="1561" t="s">
        <v>1048</v>
      </c>
      <c r="I951" s="1561"/>
      <c r="J951" s="1443">
        <v>3.4</v>
      </c>
      <c r="K951" s="1079">
        <v>470</v>
      </c>
      <c r="L951" s="553">
        <v>2700</v>
      </c>
      <c r="M951" s="1562">
        <v>15000</v>
      </c>
      <c r="N951" s="1563">
        <v>2.5</v>
      </c>
      <c r="O951" s="553" t="s">
        <v>125</v>
      </c>
      <c r="P951" s="2502">
        <v>88</v>
      </c>
      <c r="Q951" s="32"/>
      <c r="R951" s="1831" t="s">
        <v>48</v>
      </c>
      <c r="S951" s="553"/>
      <c r="T951" s="553" t="s">
        <v>3119</v>
      </c>
      <c r="U951" s="553" t="s">
        <v>112</v>
      </c>
      <c r="V951" s="553" t="s">
        <v>116</v>
      </c>
      <c r="W951" s="1540" t="s">
        <v>198</v>
      </c>
      <c r="X951" s="1540">
        <v>138</v>
      </c>
      <c r="Y951" s="553">
        <v>60</v>
      </c>
      <c r="Z951" s="553"/>
      <c r="AA951" s="553">
        <v>104</v>
      </c>
      <c r="AB951" s="553" t="s">
        <v>133</v>
      </c>
      <c r="AC951" s="1563">
        <v>90</v>
      </c>
      <c r="AD951" s="553">
        <v>574383</v>
      </c>
      <c r="AE951" s="2603">
        <v>871951435481400</v>
      </c>
      <c r="AF951" s="553">
        <v>10</v>
      </c>
      <c r="AG951" s="553" t="s">
        <v>113</v>
      </c>
      <c r="AH951" s="2870">
        <v>4</v>
      </c>
    </row>
    <row r="952" spans="3:34">
      <c r="C952" s="2401" t="s">
        <v>2766</v>
      </c>
      <c r="D952" s="557" t="s">
        <v>2193</v>
      </c>
      <c r="E952" s="1463"/>
      <c r="F952" s="2308">
        <v>929003057502</v>
      </c>
      <c r="G952" s="678">
        <v>8719514347847</v>
      </c>
      <c r="H952" s="679" t="s">
        <v>1049</v>
      </c>
      <c r="I952" s="679"/>
      <c r="J952" s="669">
        <v>5.9</v>
      </c>
      <c r="K952" s="1134">
        <v>806</v>
      </c>
      <c r="L952" s="670">
        <v>2700</v>
      </c>
      <c r="M952" s="680">
        <v>15000</v>
      </c>
      <c r="N952" s="681">
        <v>2.5</v>
      </c>
      <c r="O952" s="671" t="s">
        <v>125</v>
      </c>
      <c r="P952" s="2503">
        <v>100</v>
      </c>
      <c r="Q952" s="32"/>
      <c r="R952" s="1832" t="s">
        <v>48</v>
      </c>
      <c r="S952" s="671"/>
      <c r="T952" s="671" t="s">
        <v>3120</v>
      </c>
      <c r="U952" s="671" t="s">
        <v>112</v>
      </c>
      <c r="V952" s="671" t="s">
        <v>116</v>
      </c>
      <c r="W952" s="671" t="s">
        <v>198</v>
      </c>
      <c r="X952" s="671">
        <v>136</v>
      </c>
      <c r="Y952" s="670">
        <v>60</v>
      </c>
      <c r="Z952" s="670"/>
      <c r="AA952" s="670">
        <v>104</v>
      </c>
      <c r="AB952" s="671" t="s">
        <v>133</v>
      </c>
      <c r="AC952" s="681">
        <v>90</v>
      </c>
      <c r="AD952" s="670">
        <v>574361</v>
      </c>
      <c r="AE952" s="2604">
        <v>871951434784700</v>
      </c>
      <c r="AF952" s="670">
        <v>10</v>
      </c>
      <c r="AG952" s="670" t="s">
        <v>113</v>
      </c>
      <c r="AH952" s="2871">
        <v>4</v>
      </c>
    </row>
    <row r="953" spans="3:34">
      <c r="C953" s="2401" t="s">
        <v>2766</v>
      </c>
      <c r="D953" s="557" t="s">
        <v>2193</v>
      </c>
      <c r="E953" s="1463"/>
      <c r="F953" s="2308">
        <v>929003057902</v>
      </c>
      <c r="G953" s="678">
        <v>8719514347885</v>
      </c>
      <c r="H953" s="677" t="s">
        <v>1050</v>
      </c>
      <c r="I953" s="677"/>
      <c r="J953" s="669">
        <v>7.8</v>
      </c>
      <c r="K953" s="1134">
        <v>1055</v>
      </c>
      <c r="L953" s="670">
        <v>2700</v>
      </c>
      <c r="M953" s="680">
        <v>15000</v>
      </c>
      <c r="N953" s="681">
        <v>2.5</v>
      </c>
      <c r="O953" s="671" t="s">
        <v>125</v>
      </c>
      <c r="P953" s="2503">
        <v>128</v>
      </c>
      <c r="Q953" s="32"/>
      <c r="R953" s="1832" t="s">
        <v>48</v>
      </c>
      <c r="S953" s="671"/>
      <c r="T953" s="671" t="s">
        <v>3121</v>
      </c>
      <c r="U953" s="671" t="s">
        <v>112</v>
      </c>
      <c r="V953" s="671" t="s">
        <v>116</v>
      </c>
      <c r="W953" s="671" t="s">
        <v>198</v>
      </c>
      <c r="X953" s="671">
        <v>135</v>
      </c>
      <c r="Y953" s="670">
        <v>60</v>
      </c>
      <c r="Z953" s="670"/>
      <c r="AA953" s="670">
        <v>104</v>
      </c>
      <c r="AB953" s="671" t="s">
        <v>133</v>
      </c>
      <c r="AC953" s="681">
        <v>90</v>
      </c>
      <c r="AD953" s="670">
        <v>574363</v>
      </c>
      <c r="AE953" s="2604">
        <v>871951434788500</v>
      </c>
      <c r="AF953" s="670">
        <v>10</v>
      </c>
      <c r="AG953" s="670" t="s">
        <v>113</v>
      </c>
      <c r="AH953" s="2871">
        <v>4</v>
      </c>
    </row>
    <row r="954" spans="3:34">
      <c r="C954" s="2395" t="s">
        <v>2766</v>
      </c>
      <c r="D954" s="834" t="s">
        <v>2193</v>
      </c>
      <c r="E954" s="1483"/>
      <c r="F954" s="684">
        <v>929003058302</v>
      </c>
      <c r="G954" s="694">
        <v>8719514347922</v>
      </c>
      <c r="H954" s="695" t="s">
        <v>1051</v>
      </c>
      <c r="I954" s="695"/>
      <c r="J954" s="686">
        <v>11.2</v>
      </c>
      <c r="K954" s="1133">
        <v>1521</v>
      </c>
      <c r="L954" s="697">
        <v>2700</v>
      </c>
      <c r="M954" s="696">
        <v>15000</v>
      </c>
      <c r="N954" s="700">
        <v>2.5</v>
      </c>
      <c r="O954" s="698" t="s">
        <v>125</v>
      </c>
      <c r="P954" s="2504">
        <v>164</v>
      </c>
      <c r="Q954" s="32"/>
      <c r="R954" s="1833" t="s">
        <v>48</v>
      </c>
      <c r="S954" s="698"/>
      <c r="T954" s="698" t="s">
        <v>3122</v>
      </c>
      <c r="U954" s="698" t="s">
        <v>112</v>
      </c>
      <c r="V954" s="698" t="s">
        <v>116</v>
      </c>
      <c r="W954" s="698" t="s">
        <v>198</v>
      </c>
      <c r="X954" s="698">
        <v>135</v>
      </c>
      <c r="Y954" s="697">
        <v>60</v>
      </c>
      <c r="Z954" s="697"/>
      <c r="AA954" s="697">
        <v>108</v>
      </c>
      <c r="AB954" s="698" t="s">
        <v>133</v>
      </c>
      <c r="AC954" s="700">
        <v>90</v>
      </c>
      <c r="AD954" s="697">
        <v>574365</v>
      </c>
      <c r="AE954" s="2605">
        <v>871951434792200</v>
      </c>
      <c r="AF954" s="697">
        <v>10</v>
      </c>
      <c r="AG954" s="697" t="s">
        <v>113</v>
      </c>
      <c r="AH954" s="2872">
        <v>4</v>
      </c>
    </row>
    <row r="955" spans="3:34">
      <c r="C955" s="2471" t="s">
        <v>2766</v>
      </c>
      <c r="D955" s="832" t="s">
        <v>2193</v>
      </c>
      <c r="E955" s="1490"/>
      <c r="F955" s="591">
        <v>929003059402</v>
      </c>
      <c r="G955" s="2457">
        <v>8719514347960</v>
      </c>
      <c r="H955" s="693" t="s">
        <v>1053</v>
      </c>
      <c r="I955" s="693"/>
      <c r="J955" s="2458">
        <v>5.9</v>
      </c>
      <c r="K955" s="2459">
        <v>806</v>
      </c>
      <c r="L955" s="1932">
        <v>2700</v>
      </c>
      <c r="M955" s="2460">
        <v>15000</v>
      </c>
      <c r="N955" s="1059">
        <v>2.5</v>
      </c>
      <c r="O955" s="1691" t="s">
        <v>125</v>
      </c>
      <c r="P955" s="2505">
        <v>147</v>
      </c>
      <c r="Q955" s="32"/>
      <c r="R955" s="1835" t="s">
        <v>48</v>
      </c>
      <c r="S955" s="1691"/>
      <c r="T955" s="1691" t="s">
        <v>3120</v>
      </c>
      <c r="U955" s="1691" t="s">
        <v>112</v>
      </c>
      <c r="V955" s="1691" t="s">
        <v>116</v>
      </c>
      <c r="W955" s="1691" t="s">
        <v>198</v>
      </c>
      <c r="X955" s="1691">
        <v>136</v>
      </c>
      <c r="Y955" s="1932">
        <v>64</v>
      </c>
      <c r="Z955" s="1932"/>
      <c r="AA955" s="1932">
        <v>140</v>
      </c>
      <c r="AB955" s="1691" t="s">
        <v>133</v>
      </c>
      <c r="AC955" s="412">
        <v>90</v>
      </c>
      <c r="AD955" s="1932">
        <v>574368</v>
      </c>
      <c r="AE955" s="2607">
        <v>871951434796000</v>
      </c>
      <c r="AF955" s="1932">
        <v>10</v>
      </c>
      <c r="AG955" s="1932" t="s">
        <v>113</v>
      </c>
      <c r="AH955" s="2873">
        <v>4</v>
      </c>
    </row>
    <row r="956" spans="3:34">
      <c r="C956" s="2395" t="s">
        <v>2766</v>
      </c>
      <c r="D956" s="834" t="s">
        <v>2193</v>
      </c>
      <c r="E956" s="1483"/>
      <c r="F956" s="684">
        <v>929003059302</v>
      </c>
      <c r="G956" s="1371">
        <v>8719514347984</v>
      </c>
      <c r="H956" s="1372" t="s">
        <v>1054</v>
      </c>
      <c r="I956" s="1372"/>
      <c r="J956" s="686">
        <v>5.9</v>
      </c>
      <c r="K956" s="1131">
        <v>806</v>
      </c>
      <c r="L956" s="492">
        <v>2700</v>
      </c>
      <c r="M956" s="477">
        <v>15000</v>
      </c>
      <c r="N956" s="700">
        <v>2.5</v>
      </c>
      <c r="O956" s="492" t="s">
        <v>125</v>
      </c>
      <c r="P956" s="2504">
        <v>232</v>
      </c>
      <c r="Q956" s="32"/>
      <c r="R956" s="1836" t="s">
        <v>48</v>
      </c>
      <c r="S956" s="492"/>
      <c r="T956" s="492" t="s">
        <v>3120</v>
      </c>
      <c r="U956" s="492" t="s">
        <v>112</v>
      </c>
      <c r="V956" s="492" t="s">
        <v>116</v>
      </c>
      <c r="W956" s="699" t="s">
        <v>198</v>
      </c>
      <c r="X956" s="699">
        <v>136</v>
      </c>
      <c r="Y956" s="492">
        <v>124</v>
      </c>
      <c r="Z956" s="492"/>
      <c r="AA956" s="492">
        <v>178</v>
      </c>
      <c r="AB956" s="492" t="s">
        <v>133</v>
      </c>
      <c r="AC956" s="700">
        <v>90</v>
      </c>
      <c r="AD956" s="492">
        <v>574367</v>
      </c>
      <c r="AE956" s="2608">
        <v>871951434798400</v>
      </c>
      <c r="AF956" s="492">
        <v>6</v>
      </c>
      <c r="AG956" s="492" t="s">
        <v>113</v>
      </c>
      <c r="AH956" s="2874">
        <v>4</v>
      </c>
    </row>
    <row r="957" spans="3:34">
      <c r="C957" s="2471" t="s">
        <v>2766</v>
      </c>
      <c r="D957" s="832" t="s">
        <v>2193</v>
      </c>
      <c r="E957" s="1490"/>
      <c r="F957" s="2309">
        <v>929003070702</v>
      </c>
      <c r="G957" s="1364">
        <v>8719514354838</v>
      </c>
      <c r="H957" s="1365" t="s">
        <v>1055</v>
      </c>
      <c r="I957" s="1365"/>
      <c r="J957" s="1366">
        <v>3.4</v>
      </c>
      <c r="K957" s="1367">
        <v>470</v>
      </c>
      <c r="L957" s="1368">
        <v>2700</v>
      </c>
      <c r="M957" s="1369">
        <v>15000</v>
      </c>
      <c r="N957" s="1370">
        <v>2.5</v>
      </c>
      <c r="O957" s="1368" t="s">
        <v>125</v>
      </c>
      <c r="P957" s="2505">
        <v>88</v>
      </c>
      <c r="Q957" s="32"/>
      <c r="R957" s="1837" t="s">
        <v>48</v>
      </c>
      <c r="S957" s="1368"/>
      <c r="T957" s="1368" t="s">
        <v>3119</v>
      </c>
      <c r="U957" s="1368" t="s">
        <v>112</v>
      </c>
      <c r="V957" s="1368" t="s">
        <v>116</v>
      </c>
      <c r="W957" s="2060" t="s">
        <v>198</v>
      </c>
      <c r="X957" s="2060">
        <v>138</v>
      </c>
      <c r="Y957" s="1368">
        <v>60</v>
      </c>
      <c r="Z957" s="1368"/>
      <c r="AA957" s="1368">
        <v>104</v>
      </c>
      <c r="AB957" s="1368" t="s">
        <v>133</v>
      </c>
      <c r="AC957" s="1370">
        <v>90</v>
      </c>
      <c r="AD957" s="1368">
        <v>574384</v>
      </c>
      <c r="AE957" s="2609">
        <v>871951435483800</v>
      </c>
      <c r="AF957" s="1368">
        <v>10</v>
      </c>
      <c r="AG957" s="1368" t="s">
        <v>113</v>
      </c>
      <c r="AH957" s="2875">
        <v>4</v>
      </c>
    </row>
    <row r="958" spans="3:34">
      <c r="C958" s="2401" t="s">
        <v>2766</v>
      </c>
      <c r="D958" s="557" t="s">
        <v>2193</v>
      </c>
      <c r="E958" s="1463"/>
      <c r="F958" s="2308">
        <v>929003057702</v>
      </c>
      <c r="G958" s="678">
        <v>8719514347861</v>
      </c>
      <c r="H958" s="682" t="s">
        <v>1056</v>
      </c>
      <c r="I958" s="682"/>
      <c r="J958" s="683">
        <v>5.9</v>
      </c>
      <c r="K958" s="1132">
        <v>806</v>
      </c>
      <c r="L958" s="670">
        <v>2700</v>
      </c>
      <c r="M958" s="680">
        <v>15000</v>
      </c>
      <c r="N958" s="681">
        <v>2.5</v>
      </c>
      <c r="O958" s="671" t="s">
        <v>125</v>
      </c>
      <c r="P958" s="2503">
        <v>100</v>
      </c>
      <c r="Q958" s="32"/>
      <c r="R958" s="1832" t="s">
        <v>48</v>
      </c>
      <c r="S958" s="671"/>
      <c r="T958" s="671" t="s">
        <v>3120</v>
      </c>
      <c r="U958" s="671" t="s">
        <v>112</v>
      </c>
      <c r="V958" s="671" t="s">
        <v>116</v>
      </c>
      <c r="W958" s="671" t="s">
        <v>198</v>
      </c>
      <c r="X958" s="671">
        <v>136</v>
      </c>
      <c r="Y958" s="670">
        <v>60</v>
      </c>
      <c r="Z958" s="670"/>
      <c r="AA958" s="670">
        <v>104</v>
      </c>
      <c r="AB958" s="671" t="s">
        <v>133</v>
      </c>
      <c r="AC958" s="681">
        <v>90</v>
      </c>
      <c r="AD958" s="670">
        <v>574362</v>
      </c>
      <c r="AE958" s="2604">
        <v>871951434786100</v>
      </c>
      <c r="AF958" s="670">
        <v>10</v>
      </c>
      <c r="AG958" s="670" t="s">
        <v>113</v>
      </c>
      <c r="AH958" s="2871">
        <v>4</v>
      </c>
    </row>
    <row r="959" spans="3:34">
      <c r="C959" s="2401" t="s">
        <v>2766</v>
      </c>
      <c r="D959" s="557" t="s">
        <v>2193</v>
      </c>
      <c r="E959" s="1463"/>
      <c r="F959" s="2310">
        <v>929003058102</v>
      </c>
      <c r="G959" s="675">
        <v>8719514347908</v>
      </c>
      <c r="H959" s="679" t="s">
        <v>1057</v>
      </c>
      <c r="I959" s="679"/>
      <c r="J959" s="669">
        <v>7.8</v>
      </c>
      <c r="K959" s="1134">
        <v>1055</v>
      </c>
      <c r="L959" s="405">
        <v>2700</v>
      </c>
      <c r="M959" s="403">
        <v>15000</v>
      </c>
      <c r="N959" s="681">
        <v>2.5</v>
      </c>
      <c r="O959" s="405" t="s">
        <v>125</v>
      </c>
      <c r="P959" s="2503">
        <v>128</v>
      </c>
      <c r="Q959" s="32"/>
      <c r="R959" s="1803" t="s">
        <v>48</v>
      </c>
      <c r="S959" s="405"/>
      <c r="T959" s="405" t="s">
        <v>3121</v>
      </c>
      <c r="U959" s="405" t="s">
        <v>112</v>
      </c>
      <c r="V959" s="405" t="s">
        <v>116</v>
      </c>
      <c r="W959" s="529" t="s">
        <v>198</v>
      </c>
      <c r="X959" s="529">
        <v>135</v>
      </c>
      <c r="Y959" s="405">
        <v>60</v>
      </c>
      <c r="Z959" s="405"/>
      <c r="AA959" s="405">
        <v>104</v>
      </c>
      <c r="AB959" s="405" t="s">
        <v>133</v>
      </c>
      <c r="AC959" s="681">
        <v>90</v>
      </c>
      <c r="AD959" s="405">
        <v>574364</v>
      </c>
      <c r="AE959" s="2610">
        <v>871951434790800</v>
      </c>
      <c r="AF959" s="405">
        <v>10</v>
      </c>
      <c r="AG959" s="405" t="s">
        <v>113</v>
      </c>
      <c r="AH959" s="2853">
        <v>4</v>
      </c>
    </row>
    <row r="960" spans="3:34">
      <c r="C960" s="2395" t="s">
        <v>2766</v>
      </c>
      <c r="D960" s="834" t="s">
        <v>2193</v>
      </c>
      <c r="E960" s="1483"/>
      <c r="F960" s="684">
        <v>929003058502</v>
      </c>
      <c r="G960" s="684">
        <v>8719514347946</v>
      </c>
      <c r="H960" s="685" t="s">
        <v>1058</v>
      </c>
      <c r="I960" s="685"/>
      <c r="J960" s="686">
        <v>11.2</v>
      </c>
      <c r="K960" s="1131">
        <v>1521</v>
      </c>
      <c r="L960" s="492">
        <v>2700</v>
      </c>
      <c r="M960" s="403">
        <v>15000</v>
      </c>
      <c r="N960" s="661">
        <v>2.5</v>
      </c>
      <c r="O960" s="492" t="s">
        <v>125</v>
      </c>
      <c r="P960" s="2504">
        <v>164</v>
      </c>
      <c r="Q960" s="32"/>
      <c r="R960" s="1836" t="s">
        <v>48</v>
      </c>
      <c r="S960" s="492"/>
      <c r="T960" s="492" t="s">
        <v>3122</v>
      </c>
      <c r="U960" s="492" t="s">
        <v>112</v>
      </c>
      <c r="V960" s="492" t="s">
        <v>116</v>
      </c>
      <c r="W960" s="699" t="s">
        <v>198</v>
      </c>
      <c r="X960" s="699">
        <v>135</v>
      </c>
      <c r="Y960" s="492">
        <v>60</v>
      </c>
      <c r="Z960" s="492"/>
      <c r="AA960" s="492">
        <v>108</v>
      </c>
      <c r="AB960" s="492" t="s">
        <v>133</v>
      </c>
      <c r="AC960" s="661">
        <v>90</v>
      </c>
      <c r="AD960" s="492">
        <v>574366</v>
      </c>
      <c r="AE960" s="2611">
        <v>871951434794600</v>
      </c>
      <c r="AF960" s="492">
        <v>10</v>
      </c>
      <c r="AG960" s="492" t="s">
        <v>113</v>
      </c>
      <c r="AH960" s="2874">
        <v>4</v>
      </c>
    </row>
    <row r="961" spans="3:34">
      <c r="C961" s="2395" t="s">
        <v>2766</v>
      </c>
      <c r="D961" s="834" t="s">
        <v>2193</v>
      </c>
      <c r="E961" s="1483"/>
      <c r="F961" s="471">
        <v>929003527302</v>
      </c>
      <c r="G961" s="471">
        <v>8719514449954</v>
      </c>
      <c r="H961" s="672" t="s">
        <v>1061</v>
      </c>
      <c r="I961" s="672"/>
      <c r="J961" s="485">
        <v>11.2</v>
      </c>
      <c r="K961" s="1077">
        <v>1521</v>
      </c>
      <c r="L961" s="273">
        <v>4000</v>
      </c>
      <c r="M961" s="479">
        <v>15000</v>
      </c>
      <c r="N961" s="480">
        <v>2.5</v>
      </c>
      <c r="O961" s="273" t="s">
        <v>125</v>
      </c>
      <c r="P961" s="2504">
        <v>164</v>
      </c>
      <c r="Q961" s="32"/>
      <c r="R961" s="1769" t="s">
        <v>48</v>
      </c>
      <c r="S961" s="273"/>
      <c r="T961" s="273" t="s">
        <v>3122</v>
      </c>
      <c r="U961" s="273" t="s">
        <v>112</v>
      </c>
      <c r="V961" s="273" t="s">
        <v>121</v>
      </c>
      <c r="W961" s="284" t="s">
        <v>198</v>
      </c>
      <c r="X961" s="284">
        <v>135</v>
      </c>
      <c r="Y961" s="273">
        <v>60</v>
      </c>
      <c r="Z961" s="273"/>
      <c r="AA961" s="273">
        <v>108</v>
      </c>
      <c r="AB961" s="273" t="s">
        <v>133</v>
      </c>
      <c r="AC961" s="480">
        <v>90</v>
      </c>
      <c r="AD961" s="273">
        <v>1189715</v>
      </c>
      <c r="AE961" s="2613">
        <v>871951444995400</v>
      </c>
      <c r="AF961" s="273">
        <v>10</v>
      </c>
      <c r="AG961" s="273" t="s">
        <v>113</v>
      </c>
      <c r="AH961" s="2780">
        <v>4</v>
      </c>
    </row>
    <row r="962" spans="3:34">
      <c r="C962" s="2394" t="s">
        <v>2766</v>
      </c>
      <c r="D962" s="1461" t="s">
        <v>2193</v>
      </c>
      <c r="E962" s="1462"/>
      <c r="F962" s="2311">
        <v>929001888655</v>
      </c>
      <c r="G962" s="551">
        <v>8718699772130</v>
      </c>
      <c r="H962" s="552" t="s">
        <v>993</v>
      </c>
      <c r="I962" s="552" t="s">
        <v>2813</v>
      </c>
      <c r="J962" s="372" t="s">
        <v>994</v>
      </c>
      <c r="K962" s="1120" t="s">
        <v>995</v>
      </c>
      <c r="L962" s="1622" t="s">
        <v>996</v>
      </c>
      <c r="M962" s="359">
        <v>15000</v>
      </c>
      <c r="N962" s="309">
        <v>2</v>
      </c>
      <c r="O962" s="372" t="s">
        <v>117</v>
      </c>
      <c r="P962" s="1993">
        <v>175</v>
      </c>
      <c r="Q962" s="14"/>
      <c r="R962" s="1838" t="s">
        <v>48</v>
      </c>
      <c r="S962" s="372"/>
      <c r="T962" s="372" t="s">
        <v>3120</v>
      </c>
      <c r="U962" s="372" t="s">
        <v>112</v>
      </c>
      <c r="V962" s="372" t="s">
        <v>3002</v>
      </c>
      <c r="W962" s="372" t="s">
        <v>198</v>
      </c>
      <c r="X962" s="372">
        <v>107</v>
      </c>
      <c r="Y962" s="1622">
        <v>60</v>
      </c>
      <c r="Z962" s="1622"/>
      <c r="AA962" s="1622">
        <v>104</v>
      </c>
      <c r="AB962" s="372" t="s">
        <v>113</v>
      </c>
      <c r="AC962" s="309">
        <v>80</v>
      </c>
      <c r="AD962" s="1622">
        <v>739280</v>
      </c>
      <c r="AE962" s="1697">
        <v>871869977213001</v>
      </c>
      <c r="AF962" s="1622">
        <v>4</v>
      </c>
      <c r="AG962" s="1622" t="s">
        <v>113</v>
      </c>
      <c r="AH962" s="2861">
        <v>4</v>
      </c>
    </row>
    <row r="963" spans="3:34">
      <c r="C963" s="2395" t="s">
        <v>2766</v>
      </c>
      <c r="D963" s="834" t="s">
        <v>2193</v>
      </c>
      <c r="E963" s="1483"/>
      <c r="F963" s="847">
        <v>929002445517</v>
      </c>
      <c r="G963" s="468">
        <v>8719514263963</v>
      </c>
      <c r="H963" s="263" t="s">
        <v>2273</v>
      </c>
      <c r="I963" s="263" t="s">
        <v>2812</v>
      </c>
      <c r="J963" s="485" t="s">
        <v>994</v>
      </c>
      <c r="K963" s="1129" t="s">
        <v>995</v>
      </c>
      <c r="L963" s="1933" t="s">
        <v>996</v>
      </c>
      <c r="M963" s="490">
        <v>15000</v>
      </c>
      <c r="N963" s="480">
        <v>2</v>
      </c>
      <c r="O963" s="848" t="s">
        <v>117</v>
      </c>
      <c r="P963" s="1327">
        <v>175</v>
      </c>
      <c r="Q963" s="973"/>
      <c r="R963" s="1839" t="s">
        <v>48</v>
      </c>
      <c r="S963" s="848"/>
      <c r="T963" s="848" t="s">
        <v>3120</v>
      </c>
      <c r="U963" s="848" t="s">
        <v>112</v>
      </c>
      <c r="V963" s="848" t="s">
        <v>3002</v>
      </c>
      <c r="W963" s="848" t="s">
        <v>198</v>
      </c>
      <c r="X963" s="848">
        <v>107</v>
      </c>
      <c r="Y963" s="1933">
        <v>60</v>
      </c>
      <c r="Z963" s="1933"/>
      <c r="AA963" s="1933">
        <v>104</v>
      </c>
      <c r="AB963" s="848" t="s">
        <v>113</v>
      </c>
      <c r="AC963" s="480">
        <v>80</v>
      </c>
      <c r="AD963" s="1933">
        <v>739282</v>
      </c>
      <c r="AE963" s="2585">
        <v>871951426396301</v>
      </c>
      <c r="AF963" s="1933">
        <v>10</v>
      </c>
      <c r="AG963" s="1933" t="s">
        <v>113</v>
      </c>
      <c r="AH963" s="2876">
        <v>4</v>
      </c>
    </row>
    <row r="964" spans="3:34">
      <c r="C964" s="2394" t="s">
        <v>2766</v>
      </c>
      <c r="D964" s="1461" t="s">
        <v>2193</v>
      </c>
      <c r="E964" s="1462"/>
      <c r="F964" s="2311">
        <v>929001242992</v>
      </c>
      <c r="G964" s="496">
        <v>8719514361300</v>
      </c>
      <c r="H964" s="589" t="s">
        <v>115</v>
      </c>
      <c r="I964" s="589"/>
      <c r="J964" s="371">
        <v>4.5</v>
      </c>
      <c r="K964" s="1130">
        <v>470</v>
      </c>
      <c r="L964" s="1934">
        <v>2700</v>
      </c>
      <c r="M964" s="359">
        <v>15000</v>
      </c>
      <c r="N964" s="309">
        <v>2</v>
      </c>
      <c r="O964" s="1049" t="s">
        <v>117</v>
      </c>
      <c r="P964" s="1991">
        <v>62</v>
      </c>
      <c r="Q964" s="973"/>
      <c r="R964" s="1840" t="s">
        <v>48</v>
      </c>
      <c r="S964" s="1049"/>
      <c r="T964" s="1049" t="s">
        <v>3119</v>
      </c>
      <c r="U964" s="1049" t="s">
        <v>112</v>
      </c>
      <c r="V964" s="1049" t="s">
        <v>116</v>
      </c>
      <c r="W964" s="1049" t="s">
        <v>198</v>
      </c>
      <c r="X964" s="1049">
        <v>104</v>
      </c>
      <c r="Y964" s="1934">
        <v>60</v>
      </c>
      <c r="Z964" s="1934"/>
      <c r="AA964" s="1934">
        <v>106</v>
      </c>
      <c r="AB964" s="1049" t="s">
        <v>113</v>
      </c>
      <c r="AC964" s="309">
        <v>80</v>
      </c>
      <c r="AD964" s="1934">
        <v>387365</v>
      </c>
      <c r="AE964" s="2578">
        <v>871951436130000</v>
      </c>
      <c r="AF964" s="1934">
        <v>10</v>
      </c>
      <c r="AG964" s="1934" t="s">
        <v>113</v>
      </c>
      <c r="AH964" s="2877">
        <v>4</v>
      </c>
    </row>
    <row r="965" spans="3:34">
      <c r="C965" s="2401" t="s">
        <v>2766</v>
      </c>
      <c r="D965" s="557" t="s">
        <v>2193</v>
      </c>
      <c r="E965" s="1463"/>
      <c r="F965" s="846">
        <v>929001243002</v>
      </c>
      <c r="G965" s="104">
        <v>8719514361249</v>
      </c>
      <c r="H965" s="105" t="s">
        <v>118</v>
      </c>
      <c r="I965" s="105"/>
      <c r="J965" s="333">
        <v>7</v>
      </c>
      <c r="K965" s="1125">
        <v>806</v>
      </c>
      <c r="L965" s="466">
        <v>2700</v>
      </c>
      <c r="M965" s="335">
        <v>15000</v>
      </c>
      <c r="N965" s="289">
        <v>2</v>
      </c>
      <c r="O965" s="370" t="s">
        <v>119</v>
      </c>
      <c r="P965" s="1325">
        <v>66</v>
      </c>
      <c r="Q965" s="973"/>
      <c r="R965" s="1841" t="s">
        <v>48</v>
      </c>
      <c r="S965" s="370"/>
      <c r="T965" s="370" t="s">
        <v>3120</v>
      </c>
      <c r="U965" s="370" t="s">
        <v>112</v>
      </c>
      <c r="V965" s="370" t="s">
        <v>116</v>
      </c>
      <c r="W965" s="370" t="s">
        <v>198</v>
      </c>
      <c r="X965" s="370">
        <v>115</v>
      </c>
      <c r="Y965" s="466">
        <v>60</v>
      </c>
      <c r="Z965" s="466"/>
      <c r="AA965" s="466">
        <v>106</v>
      </c>
      <c r="AB965" s="370" t="s">
        <v>113</v>
      </c>
      <c r="AC965" s="289">
        <v>80</v>
      </c>
      <c r="AD965" s="466">
        <v>1825136</v>
      </c>
      <c r="AE965" s="2517">
        <v>871951436124900</v>
      </c>
      <c r="AF965" s="466">
        <v>10</v>
      </c>
      <c r="AG965" s="466" t="s">
        <v>113</v>
      </c>
      <c r="AH965" s="2878">
        <v>4</v>
      </c>
    </row>
    <row r="966" spans="3:34">
      <c r="C966" s="2401" t="s">
        <v>2766</v>
      </c>
      <c r="D966" s="557" t="s">
        <v>2193</v>
      </c>
      <c r="E966" s="1463"/>
      <c r="F966" s="846">
        <v>929001323592</v>
      </c>
      <c r="G966" s="104">
        <v>8719514377516</v>
      </c>
      <c r="H966" s="105" t="s">
        <v>120</v>
      </c>
      <c r="I966" s="105"/>
      <c r="J966" s="333">
        <v>7</v>
      </c>
      <c r="K966" s="1125">
        <v>806</v>
      </c>
      <c r="L966" s="466">
        <v>4000</v>
      </c>
      <c r="M966" s="335">
        <v>15000</v>
      </c>
      <c r="N966" s="289">
        <v>2</v>
      </c>
      <c r="O966" s="370" t="s">
        <v>119</v>
      </c>
      <c r="P966" s="1325">
        <v>66</v>
      </c>
      <c r="Q966" s="973"/>
      <c r="R966" s="1841" t="s">
        <v>48</v>
      </c>
      <c r="S966" s="370"/>
      <c r="T966" s="370" t="s">
        <v>3120</v>
      </c>
      <c r="U966" s="370" t="s">
        <v>112</v>
      </c>
      <c r="V966" s="370" t="s">
        <v>121</v>
      </c>
      <c r="W966" s="370" t="s">
        <v>198</v>
      </c>
      <c r="X966" s="370">
        <v>115</v>
      </c>
      <c r="Y966" s="466">
        <v>60</v>
      </c>
      <c r="Z966" s="466"/>
      <c r="AA966" s="466">
        <v>106</v>
      </c>
      <c r="AB966" s="370" t="s">
        <v>113</v>
      </c>
      <c r="AC966" s="289">
        <v>80</v>
      </c>
      <c r="AD966" s="466">
        <v>1825144</v>
      </c>
      <c r="AE966" s="2517">
        <v>871951437751600</v>
      </c>
      <c r="AF966" s="466">
        <v>10</v>
      </c>
      <c r="AG966" s="466" t="s">
        <v>113</v>
      </c>
      <c r="AH966" s="2878">
        <v>4</v>
      </c>
    </row>
    <row r="967" spans="3:34">
      <c r="C967" s="2401" t="s">
        <v>2766</v>
      </c>
      <c r="D967" s="557" t="s">
        <v>2193</v>
      </c>
      <c r="E967" s="1463"/>
      <c r="F967" s="846">
        <v>929002025702</v>
      </c>
      <c r="G967" s="104">
        <v>8719514361263</v>
      </c>
      <c r="H967" s="105" t="s">
        <v>122</v>
      </c>
      <c r="I967" s="105"/>
      <c r="J967" s="333">
        <v>8.5</v>
      </c>
      <c r="K967" s="1125">
        <v>1055</v>
      </c>
      <c r="L967" s="466">
        <v>2700</v>
      </c>
      <c r="M967" s="335">
        <v>15000</v>
      </c>
      <c r="N967" s="289">
        <v>2</v>
      </c>
      <c r="O967" s="370" t="s">
        <v>119</v>
      </c>
      <c r="P967" s="1325">
        <v>85</v>
      </c>
      <c r="Q967" s="973"/>
      <c r="R967" s="1841" t="s">
        <v>48</v>
      </c>
      <c r="S967" s="370"/>
      <c r="T967" s="370" t="s">
        <v>3121</v>
      </c>
      <c r="U967" s="370" t="s">
        <v>112</v>
      </c>
      <c r="V967" s="370" t="s">
        <v>116</v>
      </c>
      <c r="W967" s="370" t="s">
        <v>198</v>
      </c>
      <c r="X967" s="370">
        <v>124</v>
      </c>
      <c r="Y967" s="466">
        <v>60</v>
      </c>
      <c r="Z967" s="466"/>
      <c r="AA967" s="466">
        <v>104</v>
      </c>
      <c r="AB967" s="370" t="s">
        <v>113</v>
      </c>
      <c r="AC967" s="289">
        <v>80</v>
      </c>
      <c r="AD967" s="466">
        <v>387425</v>
      </c>
      <c r="AE967" s="2517">
        <v>871951436126300</v>
      </c>
      <c r="AF967" s="466">
        <v>10</v>
      </c>
      <c r="AG967" s="466" t="s">
        <v>113</v>
      </c>
      <c r="AH967" s="2878">
        <v>4</v>
      </c>
    </row>
    <row r="968" spans="3:34">
      <c r="C968" s="2401" t="s">
        <v>2766</v>
      </c>
      <c r="D968" s="557" t="s">
        <v>2193</v>
      </c>
      <c r="E968" s="1463"/>
      <c r="F968" s="846">
        <v>929002425192</v>
      </c>
      <c r="G968" s="104">
        <v>8719514347045</v>
      </c>
      <c r="H968" s="105" t="s">
        <v>2724</v>
      </c>
      <c r="I968" s="105"/>
      <c r="J968" s="333">
        <v>8.5</v>
      </c>
      <c r="K968" s="1125">
        <v>1055</v>
      </c>
      <c r="L968" s="466">
        <v>3000</v>
      </c>
      <c r="M968" s="335">
        <v>15000</v>
      </c>
      <c r="N968" s="289">
        <v>2</v>
      </c>
      <c r="O968" s="370" t="s">
        <v>119</v>
      </c>
      <c r="P968" s="1326">
        <v>85</v>
      </c>
      <c r="Q968" s="508"/>
      <c r="R968" s="1841" t="s">
        <v>48</v>
      </c>
      <c r="S968" s="370"/>
      <c r="T968" s="370" t="s">
        <v>3121</v>
      </c>
      <c r="U968" s="370" t="s">
        <v>112</v>
      </c>
      <c r="V968" s="370" t="s">
        <v>147</v>
      </c>
      <c r="W968" s="370" t="s">
        <v>198</v>
      </c>
      <c r="X968" s="370">
        <v>124</v>
      </c>
      <c r="Y968" s="466">
        <v>60</v>
      </c>
      <c r="Z968" s="466"/>
      <c r="AA968" s="466">
        <v>104</v>
      </c>
      <c r="AB968" s="370" t="s">
        <v>113</v>
      </c>
      <c r="AC968" s="289">
        <v>80</v>
      </c>
      <c r="AD968" s="466">
        <v>374883</v>
      </c>
      <c r="AE968" s="2517">
        <v>871951434704500</v>
      </c>
      <c r="AF968" s="466">
        <v>10</v>
      </c>
      <c r="AG968" s="466" t="s">
        <v>113</v>
      </c>
      <c r="AH968" s="2878">
        <v>4</v>
      </c>
    </row>
    <row r="969" spans="3:34">
      <c r="C969" s="2401" t="s">
        <v>2766</v>
      </c>
      <c r="D969" s="557" t="s">
        <v>2193</v>
      </c>
      <c r="E969" s="1463"/>
      <c r="F969" s="846">
        <v>929002025892</v>
      </c>
      <c r="G969" s="104">
        <v>8719514377530</v>
      </c>
      <c r="H969" s="105" t="s">
        <v>123</v>
      </c>
      <c r="I969" s="105"/>
      <c r="J969" s="333">
        <v>8.5</v>
      </c>
      <c r="K969" s="1125">
        <v>1055</v>
      </c>
      <c r="L969" s="275">
        <v>4000</v>
      </c>
      <c r="M969" s="335">
        <v>15000</v>
      </c>
      <c r="N969" s="289">
        <v>2</v>
      </c>
      <c r="O969" s="363" t="s">
        <v>119</v>
      </c>
      <c r="P969" s="1325">
        <v>85</v>
      </c>
      <c r="Q969" s="973"/>
      <c r="R969" s="1796" t="s">
        <v>48</v>
      </c>
      <c r="S969" s="363"/>
      <c r="T969" s="363" t="s">
        <v>3121</v>
      </c>
      <c r="U969" s="363" t="s">
        <v>112</v>
      </c>
      <c r="V969" s="363" t="s">
        <v>121</v>
      </c>
      <c r="W969" s="363" t="s">
        <v>198</v>
      </c>
      <c r="X969" s="363">
        <v>124</v>
      </c>
      <c r="Y969" s="275">
        <v>60</v>
      </c>
      <c r="Z969" s="275"/>
      <c r="AA969" s="275">
        <v>104</v>
      </c>
      <c r="AB969" s="363" t="s">
        <v>113</v>
      </c>
      <c r="AC969" s="289">
        <v>80</v>
      </c>
      <c r="AD969" s="275">
        <v>387426</v>
      </c>
      <c r="AE969" s="2517">
        <v>871951437753000</v>
      </c>
      <c r="AF969" s="275">
        <v>10</v>
      </c>
      <c r="AG969" s="275" t="s">
        <v>113</v>
      </c>
      <c r="AH969" s="2848">
        <v>4</v>
      </c>
    </row>
    <row r="970" spans="3:34">
      <c r="C970" s="2401" t="s">
        <v>2766</v>
      </c>
      <c r="D970" s="557" t="s">
        <v>2193</v>
      </c>
      <c r="E970" s="1463"/>
      <c r="F970" s="2312">
        <v>929002026402</v>
      </c>
      <c r="G970" s="217">
        <v>8719514361287</v>
      </c>
      <c r="H970" s="548" t="s">
        <v>124</v>
      </c>
      <c r="I970" s="548"/>
      <c r="J970" s="499">
        <v>10.5</v>
      </c>
      <c r="K970" s="1127">
        <v>1521</v>
      </c>
      <c r="L970" s="466">
        <v>2700</v>
      </c>
      <c r="M970" s="566">
        <v>15000</v>
      </c>
      <c r="N970" s="412">
        <v>2</v>
      </c>
      <c r="O970" s="370" t="s">
        <v>125</v>
      </c>
      <c r="P970" s="1326">
        <v>115</v>
      </c>
      <c r="Q970" s="973"/>
      <c r="R970" s="1841" t="s">
        <v>48</v>
      </c>
      <c r="S970" s="370"/>
      <c r="T970" s="370" t="s">
        <v>3122</v>
      </c>
      <c r="U970" s="370" t="s">
        <v>112</v>
      </c>
      <c r="V970" s="370" t="s">
        <v>116</v>
      </c>
      <c r="W970" s="370" t="s">
        <v>198</v>
      </c>
      <c r="X970" s="370">
        <v>144</v>
      </c>
      <c r="Y970" s="466">
        <v>60</v>
      </c>
      <c r="Z970" s="466"/>
      <c r="AA970" s="466">
        <v>104</v>
      </c>
      <c r="AB970" s="370" t="s">
        <v>113</v>
      </c>
      <c r="AC970" s="412">
        <v>80</v>
      </c>
      <c r="AD970" s="466">
        <v>387431</v>
      </c>
      <c r="AE970" s="2602">
        <v>871951436128700</v>
      </c>
      <c r="AF970" s="466">
        <v>10</v>
      </c>
      <c r="AG970" s="466" t="s">
        <v>113</v>
      </c>
      <c r="AH970" s="2878">
        <v>4</v>
      </c>
    </row>
    <row r="971" spans="3:34">
      <c r="C971" s="2401" t="s">
        <v>2766</v>
      </c>
      <c r="D971" s="557" t="s">
        <v>2193</v>
      </c>
      <c r="E971" s="1463"/>
      <c r="F971" s="2312">
        <v>929002425292</v>
      </c>
      <c r="G971" s="217">
        <v>8719514347069</v>
      </c>
      <c r="H971" s="548" t="s">
        <v>2725</v>
      </c>
      <c r="I971" s="548"/>
      <c r="J971" s="499">
        <v>10.5</v>
      </c>
      <c r="K971" s="1127">
        <v>1521</v>
      </c>
      <c r="L971" s="1935">
        <v>3000</v>
      </c>
      <c r="M971" s="566">
        <v>15000</v>
      </c>
      <c r="N971" s="289">
        <v>2</v>
      </c>
      <c r="O971" s="1534" t="s">
        <v>125</v>
      </c>
      <c r="P971" s="1326">
        <v>115</v>
      </c>
      <c r="Q971" s="508"/>
      <c r="R971" s="1842" t="s">
        <v>48</v>
      </c>
      <c r="S971" s="1534"/>
      <c r="T971" s="1534" t="s">
        <v>3122</v>
      </c>
      <c r="U971" s="1534" t="s">
        <v>112</v>
      </c>
      <c r="V971" s="1534" t="s">
        <v>147</v>
      </c>
      <c r="W971" s="1534" t="s">
        <v>198</v>
      </c>
      <c r="X971" s="1534">
        <v>144</v>
      </c>
      <c r="Y971" s="1935">
        <v>60</v>
      </c>
      <c r="Z971" s="1935"/>
      <c r="AA971" s="1935">
        <v>104</v>
      </c>
      <c r="AB971" s="1534" t="s">
        <v>113</v>
      </c>
      <c r="AC971" s="289">
        <v>80</v>
      </c>
      <c r="AD971" s="1935">
        <v>374885</v>
      </c>
      <c r="AE971" s="2602">
        <v>871951434706900</v>
      </c>
      <c r="AF971" s="1935">
        <v>10</v>
      </c>
      <c r="AG971" s="1935" t="s">
        <v>113</v>
      </c>
      <c r="AH971" s="2879">
        <v>4</v>
      </c>
    </row>
    <row r="972" spans="3:34">
      <c r="C972" s="2395" t="s">
        <v>2766</v>
      </c>
      <c r="D972" s="834" t="s">
        <v>2193</v>
      </c>
      <c r="E972" s="1483"/>
      <c r="F972" s="847">
        <v>929002026592</v>
      </c>
      <c r="G972" s="468">
        <v>8719514377554</v>
      </c>
      <c r="H972" s="263" t="s">
        <v>126</v>
      </c>
      <c r="I972" s="263"/>
      <c r="J972" s="485">
        <v>10.5</v>
      </c>
      <c r="K972" s="1129">
        <v>1521</v>
      </c>
      <c r="L972" s="1933">
        <v>4000</v>
      </c>
      <c r="M972" s="490">
        <v>15000</v>
      </c>
      <c r="N972" s="480">
        <v>2</v>
      </c>
      <c r="O972" s="848" t="s">
        <v>125</v>
      </c>
      <c r="P972" s="1327">
        <v>115</v>
      </c>
      <c r="Q972" s="973"/>
      <c r="R972" s="1839" t="s">
        <v>48</v>
      </c>
      <c r="S972" s="848"/>
      <c r="T972" s="848" t="s">
        <v>3122</v>
      </c>
      <c r="U972" s="848" t="s">
        <v>112</v>
      </c>
      <c r="V972" s="848" t="s">
        <v>121</v>
      </c>
      <c r="W972" s="848" t="s">
        <v>198</v>
      </c>
      <c r="X972" s="848">
        <v>144</v>
      </c>
      <c r="Y972" s="1933">
        <v>60</v>
      </c>
      <c r="Z972" s="1933"/>
      <c r="AA972" s="1933">
        <v>104</v>
      </c>
      <c r="AB972" s="848" t="s">
        <v>113</v>
      </c>
      <c r="AC972" s="480">
        <v>80</v>
      </c>
      <c r="AD972" s="1933">
        <v>387432</v>
      </c>
      <c r="AE972" s="2585">
        <v>871951437755400</v>
      </c>
      <c r="AF972" s="1933">
        <v>10</v>
      </c>
      <c r="AG972" s="1933" t="s">
        <v>113</v>
      </c>
      <c r="AH972" s="2876">
        <v>4</v>
      </c>
    </row>
    <row r="973" spans="3:34">
      <c r="C973" s="2471" t="s">
        <v>2766</v>
      </c>
      <c r="D973" s="832" t="s">
        <v>2193</v>
      </c>
      <c r="E973" s="1490"/>
      <c r="F973" s="875">
        <v>929002371802</v>
      </c>
      <c r="G973" s="114">
        <v>8719514346536</v>
      </c>
      <c r="H973" s="820" t="s">
        <v>1020</v>
      </c>
      <c r="I973" s="820"/>
      <c r="J973" s="367">
        <v>13</v>
      </c>
      <c r="K973" s="1128">
        <v>2000</v>
      </c>
      <c r="L973" s="1936">
        <v>2700</v>
      </c>
      <c r="M973" s="354">
        <v>15000</v>
      </c>
      <c r="N973" s="290">
        <v>2</v>
      </c>
      <c r="O973" s="1664" t="s">
        <v>125</v>
      </c>
      <c r="P973" s="2000">
        <v>185</v>
      </c>
      <c r="Q973" s="14"/>
      <c r="R973" s="1843" t="s">
        <v>48</v>
      </c>
      <c r="S973" s="1664"/>
      <c r="T973" s="1664" t="s">
        <v>3123</v>
      </c>
      <c r="U973" s="1664" t="s">
        <v>112</v>
      </c>
      <c r="V973" s="1664" t="s">
        <v>116</v>
      </c>
      <c r="W973" s="1664" t="s">
        <v>198</v>
      </c>
      <c r="X973" s="1664">
        <v>153</v>
      </c>
      <c r="Y973" s="1936">
        <v>70</v>
      </c>
      <c r="Z973" s="1936"/>
      <c r="AA973" s="1936">
        <v>121</v>
      </c>
      <c r="AB973" s="1664" t="s">
        <v>113</v>
      </c>
      <c r="AC973" s="290">
        <v>80</v>
      </c>
      <c r="AD973" s="1936">
        <v>374902</v>
      </c>
      <c r="AE973" s="2582">
        <v>871951434653600</v>
      </c>
      <c r="AF973" s="1936">
        <v>10</v>
      </c>
      <c r="AG973" s="1936" t="s">
        <v>113</v>
      </c>
      <c r="AH973" s="2880">
        <v>4</v>
      </c>
    </row>
    <row r="974" spans="3:34">
      <c r="C974" s="2401" t="s">
        <v>2766</v>
      </c>
      <c r="D974" s="557" t="s">
        <v>2193</v>
      </c>
      <c r="E974" s="1463"/>
      <c r="F974" s="846">
        <v>929002371902</v>
      </c>
      <c r="G974" s="104">
        <v>8719514346550</v>
      </c>
      <c r="H974" s="105" t="s">
        <v>1021</v>
      </c>
      <c r="I974" s="105"/>
      <c r="J974" s="333">
        <v>13</v>
      </c>
      <c r="K974" s="1125">
        <v>2000</v>
      </c>
      <c r="L974" s="466">
        <v>4000</v>
      </c>
      <c r="M974" s="335">
        <v>15000</v>
      </c>
      <c r="N974" s="289">
        <v>2</v>
      </c>
      <c r="O974" s="370" t="s">
        <v>125</v>
      </c>
      <c r="P974" s="1325">
        <v>185</v>
      </c>
      <c r="Q974" s="14"/>
      <c r="R974" s="1841" t="s">
        <v>48</v>
      </c>
      <c r="S974" s="370"/>
      <c r="T974" s="370" t="s">
        <v>3123</v>
      </c>
      <c r="U974" s="370" t="s">
        <v>112</v>
      </c>
      <c r="V974" s="370" t="s">
        <v>121</v>
      </c>
      <c r="W974" s="370" t="s">
        <v>198</v>
      </c>
      <c r="X974" s="370">
        <v>153</v>
      </c>
      <c r="Y974" s="466">
        <v>70</v>
      </c>
      <c r="Z974" s="466"/>
      <c r="AA974" s="466">
        <v>121</v>
      </c>
      <c r="AB974" s="370" t="s">
        <v>113</v>
      </c>
      <c r="AC974" s="289">
        <v>80</v>
      </c>
      <c r="AD974" s="466">
        <v>374903</v>
      </c>
      <c r="AE974" s="2517">
        <v>871951434655000</v>
      </c>
      <c r="AF974" s="466">
        <v>10</v>
      </c>
      <c r="AG974" s="466" t="s">
        <v>113</v>
      </c>
      <c r="AH974" s="2878">
        <v>4</v>
      </c>
    </row>
    <row r="975" spans="3:34">
      <c r="C975" s="2401" t="s">
        <v>2766</v>
      </c>
      <c r="D975" s="557" t="s">
        <v>2193</v>
      </c>
      <c r="E975" s="1463"/>
      <c r="F975" s="846">
        <v>929002372002</v>
      </c>
      <c r="G975" s="104">
        <v>8719514346574</v>
      </c>
      <c r="H975" s="105" t="s">
        <v>1022</v>
      </c>
      <c r="I975" s="105"/>
      <c r="J975" s="333">
        <v>13</v>
      </c>
      <c r="K975" s="1125">
        <v>2000</v>
      </c>
      <c r="L975" s="1935">
        <v>6500</v>
      </c>
      <c r="M975" s="335">
        <v>15000</v>
      </c>
      <c r="N975" s="289">
        <v>2</v>
      </c>
      <c r="O975" s="1534" t="s">
        <v>125</v>
      </c>
      <c r="P975" s="1325">
        <v>185</v>
      </c>
      <c r="Q975" s="14"/>
      <c r="R975" s="1842" t="s">
        <v>48</v>
      </c>
      <c r="S975" s="1534"/>
      <c r="T975" s="1534" t="s">
        <v>3123</v>
      </c>
      <c r="U975" s="1534" t="s">
        <v>112</v>
      </c>
      <c r="V975" s="1534" t="s">
        <v>150</v>
      </c>
      <c r="W975" s="1534" t="s">
        <v>198</v>
      </c>
      <c r="X975" s="1534">
        <v>153</v>
      </c>
      <c r="Y975" s="1935">
        <v>70</v>
      </c>
      <c r="Z975" s="1935"/>
      <c r="AA975" s="1935">
        <v>121</v>
      </c>
      <c r="AB975" s="1534" t="s">
        <v>113</v>
      </c>
      <c r="AC975" s="289">
        <v>80</v>
      </c>
      <c r="AD975" s="1935">
        <v>374904</v>
      </c>
      <c r="AE975" s="2517">
        <v>871951434657400</v>
      </c>
      <c r="AF975" s="1935">
        <v>10</v>
      </c>
      <c r="AG975" s="1935" t="s">
        <v>113</v>
      </c>
      <c r="AH975" s="2879">
        <v>4</v>
      </c>
    </row>
    <row r="976" spans="3:34">
      <c r="C976" s="2401" t="s">
        <v>2766</v>
      </c>
      <c r="D976" s="557" t="s">
        <v>2193</v>
      </c>
      <c r="E976" s="1463"/>
      <c r="F976" s="846">
        <v>929002372602</v>
      </c>
      <c r="G976" s="104">
        <v>8719514346611</v>
      </c>
      <c r="H976" s="105" t="s">
        <v>1023</v>
      </c>
      <c r="I976" s="105"/>
      <c r="J976" s="333">
        <v>17.5</v>
      </c>
      <c r="K976" s="1125">
        <v>2452</v>
      </c>
      <c r="L976" s="466">
        <v>2700</v>
      </c>
      <c r="M976" s="335">
        <v>15000</v>
      </c>
      <c r="N976" s="289">
        <v>2</v>
      </c>
      <c r="O976" s="370" t="s">
        <v>125</v>
      </c>
      <c r="P976" s="958">
        <v>240</v>
      </c>
      <c r="Q976" s="14"/>
      <c r="R976" s="1841" t="s">
        <v>48</v>
      </c>
      <c r="S976" s="370"/>
      <c r="T976" s="370" t="s">
        <v>3124</v>
      </c>
      <c r="U976" s="370" t="s">
        <v>112</v>
      </c>
      <c r="V976" s="370" t="s">
        <v>116</v>
      </c>
      <c r="W976" s="370" t="s">
        <v>198</v>
      </c>
      <c r="X976" s="370">
        <v>140</v>
      </c>
      <c r="Y976" s="466">
        <v>70</v>
      </c>
      <c r="Z976" s="466"/>
      <c r="AA976" s="466">
        <v>121</v>
      </c>
      <c r="AB976" s="370" t="s">
        <v>113</v>
      </c>
      <c r="AC976" s="289">
        <v>80</v>
      </c>
      <c r="AD976" s="466">
        <v>374905</v>
      </c>
      <c r="AE976" s="2517">
        <v>871951434661100</v>
      </c>
      <c r="AF976" s="466">
        <v>10</v>
      </c>
      <c r="AG976" s="466" t="s">
        <v>113</v>
      </c>
      <c r="AH976" s="2878">
        <v>4</v>
      </c>
    </row>
    <row r="977" spans="3:34">
      <c r="C977" s="2401" t="s">
        <v>2766</v>
      </c>
      <c r="D977" s="557" t="s">
        <v>2193</v>
      </c>
      <c r="E977" s="1463"/>
      <c r="F977" s="846">
        <v>929002372702</v>
      </c>
      <c r="G977" s="104">
        <v>8719514346635</v>
      </c>
      <c r="H977" s="105" t="s">
        <v>1024</v>
      </c>
      <c r="I977" s="105"/>
      <c r="J977" s="333">
        <v>17.5</v>
      </c>
      <c r="K977" s="1125">
        <v>2452</v>
      </c>
      <c r="L977" s="1935">
        <v>4000</v>
      </c>
      <c r="M977" s="335">
        <v>15000</v>
      </c>
      <c r="N977" s="289">
        <v>2</v>
      </c>
      <c r="O977" s="1534" t="s">
        <v>125</v>
      </c>
      <c r="P977" s="958">
        <v>240</v>
      </c>
      <c r="Q977" s="14"/>
      <c r="R977" s="1842" t="s">
        <v>48</v>
      </c>
      <c r="S977" s="1534"/>
      <c r="T977" s="1534" t="s">
        <v>3124</v>
      </c>
      <c r="U977" s="1534" t="s">
        <v>112</v>
      </c>
      <c r="V977" s="1534" t="s">
        <v>121</v>
      </c>
      <c r="W977" s="1534" t="s">
        <v>198</v>
      </c>
      <c r="X977" s="1534">
        <v>140</v>
      </c>
      <c r="Y977" s="1935">
        <v>70</v>
      </c>
      <c r="Z977" s="1935"/>
      <c r="AA977" s="1935">
        <v>121</v>
      </c>
      <c r="AB977" s="1534" t="s">
        <v>113</v>
      </c>
      <c r="AC977" s="289">
        <v>80</v>
      </c>
      <c r="AD977" s="1935">
        <v>374906</v>
      </c>
      <c r="AE977" s="2517">
        <v>871951434663500</v>
      </c>
      <c r="AF977" s="1935">
        <v>10</v>
      </c>
      <c r="AG977" s="1935" t="s">
        <v>113</v>
      </c>
      <c r="AH977" s="2879">
        <v>4</v>
      </c>
    </row>
    <row r="978" spans="3:34">
      <c r="C978" s="2401" t="s">
        <v>2766</v>
      </c>
      <c r="D978" s="557" t="s">
        <v>2193</v>
      </c>
      <c r="E978" s="1463"/>
      <c r="F978" s="846">
        <v>929002372802</v>
      </c>
      <c r="G978" s="104">
        <v>8719514346659</v>
      </c>
      <c r="H978" s="105" t="s">
        <v>1025</v>
      </c>
      <c r="I978" s="105"/>
      <c r="J978" s="333">
        <v>17.5</v>
      </c>
      <c r="K978" s="1125">
        <v>2452</v>
      </c>
      <c r="L978" s="466">
        <v>6500</v>
      </c>
      <c r="M978" s="335">
        <v>15000</v>
      </c>
      <c r="N978" s="289">
        <v>2</v>
      </c>
      <c r="O978" s="370" t="s">
        <v>125</v>
      </c>
      <c r="P978" s="958">
        <v>240</v>
      </c>
      <c r="Q978" s="14"/>
      <c r="R978" s="1841" t="s">
        <v>48</v>
      </c>
      <c r="S978" s="370"/>
      <c r="T978" s="370" t="s">
        <v>3124</v>
      </c>
      <c r="U978" s="370" t="s">
        <v>112</v>
      </c>
      <c r="V978" s="370" t="s">
        <v>150</v>
      </c>
      <c r="W978" s="370" t="s">
        <v>198</v>
      </c>
      <c r="X978" s="370">
        <v>140</v>
      </c>
      <c r="Y978" s="466">
        <v>70</v>
      </c>
      <c r="Z978" s="466"/>
      <c r="AA978" s="466">
        <v>121</v>
      </c>
      <c r="AB978" s="370" t="s">
        <v>113</v>
      </c>
      <c r="AC978" s="289">
        <v>80</v>
      </c>
      <c r="AD978" s="466">
        <v>374907</v>
      </c>
      <c r="AE978" s="2517">
        <v>871951434665900</v>
      </c>
      <c r="AF978" s="466">
        <v>10</v>
      </c>
      <c r="AG978" s="466" t="s">
        <v>113</v>
      </c>
      <c r="AH978" s="2878">
        <v>4</v>
      </c>
    </row>
    <row r="979" spans="3:34">
      <c r="C979" s="2401" t="s">
        <v>2766</v>
      </c>
      <c r="D979" s="557" t="s">
        <v>2193</v>
      </c>
      <c r="E979" s="1463"/>
      <c r="F979" s="846">
        <v>929002372902</v>
      </c>
      <c r="G979" s="104">
        <v>8719514346673</v>
      </c>
      <c r="H979" s="105" t="s">
        <v>1026</v>
      </c>
      <c r="I979" s="105"/>
      <c r="J979" s="333">
        <v>23</v>
      </c>
      <c r="K979" s="1125">
        <v>3452</v>
      </c>
      <c r="L979" s="466">
        <v>2700</v>
      </c>
      <c r="M979" s="335">
        <v>15000</v>
      </c>
      <c r="N979" s="289">
        <v>2</v>
      </c>
      <c r="O979" s="370" t="s">
        <v>125</v>
      </c>
      <c r="P979" s="958">
        <v>300</v>
      </c>
      <c r="Q979" s="14"/>
      <c r="R979" s="1841" t="s">
        <v>48</v>
      </c>
      <c r="S979" s="370"/>
      <c r="T979" s="370" t="s">
        <v>3125</v>
      </c>
      <c r="U979" s="370" t="s">
        <v>112</v>
      </c>
      <c r="V979" s="370" t="s">
        <v>116</v>
      </c>
      <c r="W979" s="370" t="s">
        <v>198</v>
      </c>
      <c r="X979" s="370">
        <v>150</v>
      </c>
      <c r="Y979" s="466">
        <v>95</v>
      </c>
      <c r="Z979" s="466"/>
      <c r="AA979" s="466">
        <v>165</v>
      </c>
      <c r="AB979" s="370" t="s">
        <v>113</v>
      </c>
      <c r="AC979" s="289">
        <v>80</v>
      </c>
      <c r="AD979" s="466">
        <v>374908</v>
      </c>
      <c r="AE979" s="2517">
        <v>871951434667300</v>
      </c>
      <c r="AF979" s="466">
        <v>6</v>
      </c>
      <c r="AG979" s="466" t="s">
        <v>113</v>
      </c>
      <c r="AH979" s="2878">
        <v>4</v>
      </c>
    </row>
    <row r="980" spans="3:34">
      <c r="C980" s="2401" t="s">
        <v>2766</v>
      </c>
      <c r="D980" s="557" t="s">
        <v>2193</v>
      </c>
      <c r="E980" s="1463"/>
      <c r="F980" s="846">
        <v>929002373002</v>
      </c>
      <c r="G980" s="104">
        <v>8719514346697</v>
      </c>
      <c r="H980" s="105" t="s">
        <v>1027</v>
      </c>
      <c r="I980" s="105"/>
      <c r="J980" s="333">
        <v>23</v>
      </c>
      <c r="K980" s="1125">
        <v>3452</v>
      </c>
      <c r="L980" s="1935">
        <v>4000</v>
      </c>
      <c r="M980" s="335">
        <v>15000</v>
      </c>
      <c r="N980" s="289">
        <v>2</v>
      </c>
      <c r="O980" s="1534" t="s">
        <v>125</v>
      </c>
      <c r="P980" s="958">
        <v>300</v>
      </c>
      <c r="Q980" s="14"/>
      <c r="R980" s="1842" t="s">
        <v>48</v>
      </c>
      <c r="S980" s="1534"/>
      <c r="T980" s="1534" t="s">
        <v>3125</v>
      </c>
      <c r="U980" s="1534" t="s">
        <v>112</v>
      </c>
      <c r="V980" s="1534" t="s">
        <v>121</v>
      </c>
      <c r="W980" s="1534" t="s">
        <v>198</v>
      </c>
      <c r="X980" s="1534">
        <v>150</v>
      </c>
      <c r="Y980" s="1935">
        <v>95</v>
      </c>
      <c r="Z980" s="1935"/>
      <c r="AA980" s="1935">
        <v>165</v>
      </c>
      <c r="AB980" s="1534" t="s">
        <v>113</v>
      </c>
      <c r="AC980" s="289">
        <v>80</v>
      </c>
      <c r="AD980" s="1935">
        <v>374909</v>
      </c>
      <c r="AE980" s="2517">
        <v>871951434669700</v>
      </c>
      <c r="AF980" s="1935">
        <v>6</v>
      </c>
      <c r="AG980" s="1935" t="s">
        <v>113</v>
      </c>
      <c r="AH980" s="2879">
        <v>4</v>
      </c>
    </row>
    <row r="981" spans="3:34">
      <c r="C981" s="2395" t="s">
        <v>2766</v>
      </c>
      <c r="D981" s="834" t="s">
        <v>2193</v>
      </c>
      <c r="E981" s="1483"/>
      <c r="F981" s="847">
        <v>929002373102</v>
      </c>
      <c r="G981" s="468">
        <v>8719514346710</v>
      </c>
      <c r="H981" s="263" t="s">
        <v>1028</v>
      </c>
      <c r="I981" s="263"/>
      <c r="J981" s="485">
        <v>23</v>
      </c>
      <c r="K981" s="1129">
        <v>3452</v>
      </c>
      <c r="L981" s="1933">
        <v>6500</v>
      </c>
      <c r="M981" s="490">
        <v>15000</v>
      </c>
      <c r="N981" s="480">
        <v>2</v>
      </c>
      <c r="O981" s="848" t="s">
        <v>125</v>
      </c>
      <c r="P981" s="1994">
        <v>300</v>
      </c>
      <c r="Q981" s="14"/>
      <c r="R981" s="1839" t="s">
        <v>48</v>
      </c>
      <c r="S981" s="848"/>
      <c r="T981" s="848" t="s">
        <v>3125</v>
      </c>
      <c r="U981" s="848" t="s">
        <v>112</v>
      </c>
      <c r="V981" s="848" t="s">
        <v>150</v>
      </c>
      <c r="W981" s="848" t="s">
        <v>198</v>
      </c>
      <c r="X981" s="848">
        <v>150</v>
      </c>
      <c r="Y981" s="1933">
        <v>95</v>
      </c>
      <c r="Z981" s="1933"/>
      <c r="AA981" s="1933">
        <v>165</v>
      </c>
      <c r="AB981" s="848" t="s">
        <v>113</v>
      </c>
      <c r="AC981" s="480">
        <v>80</v>
      </c>
      <c r="AD981" s="1933">
        <v>374910</v>
      </c>
      <c r="AE981" s="2585">
        <v>871951434671000</v>
      </c>
      <c r="AF981" s="1933">
        <v>6</v>
      </c>
      <c r="AG981" s="1933" t="s">
        <v>113</v>
      </c>
      <c r="AH981" s="2876">
        <v>4</v>
      </c>
    </row>
    <row r="982" spans="3:34">
      <c r="C982" s="2471" t="s">
        <v>2766</v>
      </c>
      <c r="D982" s="832" t="s">
        <v>2193</v>
      </c>
      <c r="E982" s="1490"/>
      <c r="F982" s="2311">
        <v>929002370801</v>
      </c>
      <c r="G982" s="496">
        <v>8718699764692</v>
      </c>
      <c r="H982" s="496" t="s">
        <v>1046</v>
      </c>
      <c r="I982" s="496"/>
      <c r="J982" s="371">
        <v>7</v>
      </c>
      <c r="K982" s="1130">
        <v>806</v>
      </c>
      <c r="L982" s="1622">
        <v>2700</v>
      </c>
      <c r="M982" s="359">
        <v>15000</v>
      </c>
      <c r="N982" s="309">
        <v>2</v>
      </c>
      <c r="O982" s="372" t="s">
        <v>119</v>
      </c>
      <c r="P982" s="2505">
        <v>140</v>
      </c>
      <c r="Q982" s="32"/>
      <c r="R982" s="1838" t="s">
        <v>48</v>
      </c>
      <c r="S982" s="372"/>
      <c r="T982" s="372" t="s">
        <v>3120</v>
      </c>
      <c r="U982" s="372" t="s">
        <v>112</v>
      </c>
      <c r="V982" s="372" t="s">
        <v>116</v>
      </c>
      <c r="W982" s="372" t="s">
        <v>198</v>
      </c>
      <c r="X982" s="372">
        <v>115</v>
      </c>
      <c r="Y982" s="1622">
        <v>95</v>
      </c>
      <c r="Z982" s="1622"/>
      <c r="AA982" s="1622">
        <v>140</v>
      </c>
      <c r="AB982" s="372" t="s">
        <v>113</v>
      </c>
      <c r="AC982" s="309">
        <v>80</v>
      </c>
      <c r="AD982" s="1622">
        <v>374912</v>
      </c>
      <c r="AE982" s="2578">
        <v>871869976469200</v>
      </c>
      <c r="AF982" s="1622">
        <v>4</v>
      </c>
      <c r="AG982" s="1622" t="s">
        <v>113</v>
      </c>
      <c r="AH982" s="2861">
        <v>4</v>
      </c>
    </row>
    <row r="983" spans="3:34">
      <c r="C983" s="2395" t="s">
        <v>2766</v>
      </c>
      <c r="D983" s="834" t="s">
        <v>2193</v>
      </c>
      <c r="E983" s="1483"/>
      <c r="F983" s="847">
        <v>929002372101</v>
      </c>
      <c r="G983" s="468">
        <v>8718699764814</v>
      </c>
      <c r="H983" s="263" t="s">
        <v>1047</v>
      </c>
      <c r="I983" s="263"/>
      <c r="J983" s="485">
        <v>13</v>
      </c>
      <c r="K983" s="1129">
        <v>2000</v>
      </c>
      <c r="L983" s="1933">
        <v>2700</v>
      </c>
      <c r="M983" s="490">
        <v>15000</v>
      </c>
      <c r="N983" s="480">
        <v>2</v>
      </c>
      <c r="O983" s="848" t="s">
        <v>125</v>
      </c>
      <c r="P983" s="2504">
        <v>250</v>
      </c>
      <c r="Q983" s="32"/>
      <c r="R983" s="1839" t="s">
        <v>48</v>
      </c>
      <c r="S983" s="848"/>
      <c r="T983" s="848" t="s">
        <v>3123</v>
      </c>
      <c r="U983" s="848" t="s">
        <v>112</v>
      </c>
      <c r="V983" s="848" t="s">
        <v>116</v>
      </c>
      <c r="W983" s="848" t="s">
        <v>198</v>
      </c>
      <c r="X983" s="848">
        <v>153</v>
      </c>
      <c r="Y983" s="1933">
        <v>124</v>
      </c>
      <c r="Z983" s="1933"/>
      <c r="AA983" s="1933">
        <v>177</v>
      </c>
      <c r="AB983" s="848" t="s">
        <v>113</v>
      </c>
      <c r="AC983" s="480">
        <v>80</v>
      </c>
      <c r="AD983" s="1933">
        <v>374860</v>
      </c>
      <c r="AE983" s="2585">
        <v>871869976481400</v>
      </c>
      <c r="AF983" s="1933">
        <v>4</v>
      </c>
      <c r="AG983" s="1933" t="s">
        <v>113</v>
      </c>
      <c r="AH983" s="2876">
        <v>4</v>
      </c>
    </row>
    <row r="984" spans="3:34">
      <c r="C984" s="2394" t="s">
        <v>2766</v>
      </c>
      <c r="D984" s="1461" t="s">
        <v>2193</v>
      </c>
      <c r="E984" s="1462"/>
      <c r="F984" s="2674">
        <v>929001242982</v>
      </c>
      <c r="G984" s="1560">
        <v>8718696419656</v>
      </c>
      <c r="H984" s="1561" t="s">
        <v>1039</v>
      </c>
      <c r="I984" s="1561"/>
      <c r="J984" s="1443">
        <v>5</v>
      </c>
      <c r="K984" s="2675">
        <v>470</v>
      </c>
      <c r="L984" s="553">
        <v>2700</v>
      </c>
      <c r="M984" s="1562">
        <v>15000</v>
      </c>
      <c r="N984" s="2676">
        <v>2</v>
      </c>
      <c r="O984" s="553" t="s">
        <v>117</v>
      </c>
      <c r="P984" s="2520">
        <v>72</v>
      </c>
      <c r="Q984" s="14"/>
      <c r="R984" s="1831" t="s">
        <v>48</v>
      </c>
      <c r="S984" s="553"/>
      <c r="T984" s="553" t="s">
        <v>3119</v>
      </c>
      <c r="U984" s="553" t="s">
        <v>112</v>
      </c>
      <c r="V984" s="553" t="s">
        <v>116</v>
      </c>
      <c r="W984" s="1540" t="s">
        <v>198</v>
      </c>
      <c r="X984" s="1540">
        <v>94</v>
      </c>
      <c r="Y984" s="553">
        <v>60</v>
      </c>
      <c r="Z984" s="553"/>
      <c r="AA984" s="553">
        <v>110</v>
      </c>
      <c r="AB984" s="553" t="s">
        <v>113</v>
      </c>
      <c r="AC984" s="2687">
        <v>80</v>
      </c>
      <c r="AD984" s="553">
        <v>387365</v>
      </c>
      <c r="AE984" s="2603">
        <v>871869641965601</v>
      </c>
      <c r="AF984" s="553">
        <v>10</v>
      </c>
      <c r="AG984" s="553" t="s">
        <v>113</v>
      </c>
      <c r="AH984" s="2870">
        <v>4</v>
      </c>
    </row>
    <row r="985" spans="3:34">
      <c r="C985" s="2401" t="s">
        <v>2766</v>
      </c>
      <c r="D985" s="557" t="s">
        <v>2193</v>
      </c>
      <c r="E985" s="1463"/>
      <c r="F985" s="2677">
        <v>929001243082</v>
      </c>
      <c r="G985" s="675">
        <v>8718696472187</v>
      </c>
      <c r="H985" s="679" t="s">
        <v>1040</v>
      </c>
      <c r="I985" s="679"/>
      <c r="J985" s="669">
        <v>7</v>
      </c>
      <c r="K985" s="528">
        <v>806</v>
      </c>
      <c r="L985" s="405">
        <v>2700</v>
      </c>
      <c r="M985" s="403">
        <v>15000</v>
      </c>
      <c r="N985" s="2678">
        <v>2</v>
      </c>
      <c r="O985" s="405" t="s">
        <v>119</v>
      </c>
      <c r="P985" s="2521">
        <v>80</v>
      </c>
      <c r="Q985" s="14"/>
      <c r="R985" s="1803" t="s">
        <v>48</v>
      </c>
      <c r="S985" s="405"/>
      <c r="T985" s="405" t="s">
        <v>3120</v>
      </c>
      <c r="U985" s="405" t="s">
        <v>112</v>
      </c>
      <c r="V985" s="405" t="s">
        <v>116</v>
      </c>
      <c r="W985" s="529" t="s">
        <v>198</v>
      </c>
      <c r="X985" s="529">
        <v>115</v>
      </c>
      <c r="Y985" s="405">
        <v>60</v>
      </c>
      <c r="Z985" s="405"/>
      <c r="AA985" s="405">
        <v>110</v>
      </c>
      <c r="AB985" s="405" t="s">
        <v>113</v>
      </c>
      <c r="AC985" s="2688">
        <v>80</v>
      </c>
      <c r="AD985" s="405">
        <v>387366</v>
      </c>
      <c r="AE985" s="2610">
        <v>871869647218701</v>
      </c>
      <c r="AF985" s="405">
        <v>10</v>
      </c>
      <c r="AG985" s="405" t="s">
        <v>113</v>
      </c>
      <c r="AH985" s="2853">
        <v>4</v>
      </c>
    </row>
    <row r="986" spans="3:34">
      <c r="C986" s="2401" t="s">
        <v>2766</v>
      </c>
      <c r="D986" s="557" t="s">
        <v>2193</v>
      </c>
      <c r="E986" s="1463"/>
      <c r="F986" s="2677">
        <v>929001323531</v>
      </c>
      <c r="G986" s="2310">
        <v>8718696705438</v>
      </c>
      <c r="H986" s="677" t="s">
        <v>1041</v>
      </c>
      <c r="I986" s="677"/>
      <c r="J986" s="669">
        <v>7</v>
      </c>
      <c r="K986" s="528">
        <v>806</v>
      </c>
      <c r="L986" s="405">
        <v>4000</v>
      </c>
      <c r="M986" s="403">
        <v>15000</v>
      </c>
      <c r="N986" s="2678">
        <v>2</v>
      </c>
      <c r="O986" s="405" t="s">
        <v>119</v>
      </c>
      <c r="P986" s="2521">
        <v>80</v>
      </c>
      <c r="Q986" s="14"/>
      <c r="R986" s="1803" t="s">
        <v>48</v>
      </c>
      <c r="S986" s="405"/>
      <c r="T986" s="405" t="s">
        <v>3120</v>
      </c>
      <c r="U986" s="405" t="s">
        <v>112</v>
      </c>
      <c r="V986" s="405" t="s">
        <v>121</v>
      </c>
      <c r="W986" s="529" t="s">
        <v>198</v>
      </c>
      <c r="X986" s="529">
        <v>115</v>
      </c>
      <c r="Y986" s="405">
        <v>60</v>
      </c>
      <c r="Z986" s="405"/>
      <c r="AA986" s="405">
        <v>110</v>
      </c>
      <c r="AB986" s="405" t="s">
        <v>113</v>
      </c>
      <c r="AC986" s="2688">
        <v>80</v>
      </c>
      <c r="AD986" s="405">
        <v>387379</v>
      </c>
      <c r="AE986" s="2689">
        <v>871869670543800</v>
      </c>
      <c r="AF986" s="405">
        <v>10</v>
      </c>
      <c r="AG986" s="405" t="s">
        <v>113</v>
      </c>
      <c r="AH986" s="2853">
        <v>4</v>
      </c>
    </row>
    <row r="987" spans="3:34">
      <c r="C987" s="2401" t="s">
        <v>2766</v>
      </c>
      <c r="D987" s="557"/>
      <c r="E987" s="1463"/>
      <c r="F987" s="2677">
        <v>929001372628</v>
      </c>
      <c r="G987" s="2310">
        <v>8718699762551</v>
      </c>
      <c r="H987" s="677" t="s">
        <v>2277</v>
      </c>
      <c r="I987" s="677"/>
      <c r="J987" s="669">
        <v>7</v>
      </c>
      <c r="K987" s="528">
        <v>806</v>
      </c>
      <c r="L987" s="405">
        <v>6500</v>
      </c>
      <c r="M987" s="403">
        <v>15000</v>
      </c>
      <c r="N987" s="2678">
        <v>2</v>
      </c>
      <c r="O987" s="405" t="s">
        <v>119</v>
      </c>
      <c r="P987" s="2521">
        <v>80</v>
      </c>
      <c r="Q987" s="925"/>
      <c r="R987" s="1803" t="s">
        <v>48</v>
      </c>
      <c r="S987" s="405"/>
      <c r="T987" s="405" t="s">
        <v>3120</v>
      </c>
      <c r="U987" s="405" t="s">
        <v>112</v>
      </c>
      <c r="V987" s="405" t="s">
        <v>150</v>
      </c>
      <c r="W987" s="529" t="s">
        <v>198</v>
      </c>
      <c r="X987" s="529">
        <v>115</v>
      </c>
      <c r="Y987" s="405">
        <v>60</v>
      </c>
      <c r="Z987" s="405"/>
      <c r="AA987" s="405">
        <v>106</v>
      </c>
      <c r="AB987" s="405" t="s">
        <v>113</v>
      </c>
      <c r="AC987" s="2688">
        <v>80</v>
      </c>
      <c r="AD987" s="405">
        <v>1825145</v>
      </c>
      <c r="AE987" s="2689">
        <v>871869976255101</v>
      </c>
      <c r="AF987" s="405">
        <v>4</v>
      </c>
      <c r="AG987" s="405" t="s">
        <v>113</v>
      </c>
      <c r="AH987" s="2853">
        <v>4</v>
      </c>
    </row>
    <row r="988" spans="3:34">
      <c r="C988" s="2401" t="s">
        <v>2766</v>
      </c>
      <c r="D988" s="557" t="s">
        <v>2193</v>
      </c>
      <c r="E988" s="1463"/>
      <c r="F988" s="2677">
        <v>929002025731</v>
      </c>
      <c r="G988" s="2310">
        <v>8718696705551</v>
      </c>
      <c r="H988" s="2679" t="s">
        <v>1042</v>
      </c>
      <c r="I988" s="2679"/>
      <c r="J988" s="669">
        <v>8.5</v>
      </c>
      <c r="K988" s="528">
        <v>1055</v>
      </c>
      <c r="L988" s="405">
        <v>2700</v>
      </c>
      <c r="M988" s="403">
        <v>15000</v>
      </c>
      <c r="N988" s="2678">
        <v>2</v>
      </c>
      <c r="O988" s="405" t="s">
        <v>119</v>
      </c>
      <c r="P988" s="2521">
        <v>105</v>
      </c>
      <c r="Q988" s="14"/>
      <c r="R988" s="1803" t="s">
        <v>48</v>
      </c>
      <c r="S988" s="405"/>
      <c r="T988" s="405" t="s">
        <v>3121</v>
      </c>
      <c r="U988" s="405" t="s">
        <v>112</v>
      </c>
      <c r="V988" s="405" t="s">
        <v>116</v>
      </c>
      <c r="W988" s="529" t="s">
        <v>198</v>
      </c>
      <c r="X988" s="529">
        <v>124</v>
      </c>
      <c r="Y988" s="405">
        <v>60</v>
      </c>
      <c r="Z988" s="405"/>
      <c r="AA988" s="405">
        <v>104</v>
      </c>
      <c r="AB988" s="405" t="s">
        <v>113</v>
      </c>
      <c r="AC988" s="2688">
        <v>80</v>
      </c>
      <c r="AD988" s="405">
        <v>387425</v>
      </c>
      <c r="AE988" s="2689">
        <v>871869670555100</v>
      </c>
      <c r="AF988" s="405">
        <v>10</v>
      </c>
      <c r="AG988" s="405" t="s">
        <v>113</v>
      </c>
      <c r="AH988" s="2853">
        <v>4</v>
      </c>
    </row>
    <row r="989" spans="3:34">
      <c r="C989" s="2401" t="s">
        <v>2766</v>
      </c>
      <c r="D989" s="557" t="s">
        <v>2193</v>
      </c>
      <c r="E989" s="1463"/>
      <c r="F989" s="2677">
        <v>929002025831</v>
      </c>
      <c r="G989" s="2310">
        <v>8718696705612</v>
      </c>
      <c r="H989" s="2679" t="s">
        <v>1043</v>
      </c>
      <c r="I989" s="2679"/>
      <c r="J989" s="669">
        <v>8.5</v>
      </c>
      <c r="K989" s="528">
        <v>1055</v>
      </c>
      <c r="L989" s="405">
        <v>4000</v>
      </c>
      <c r="M989" s="403">
        <v>15000</v>
      </c>
      <c r="N989" s="2678">
        <v>2</v>
      </c>
      <c r="O989" s="405" t="s">
        <v>119</v>
      </c>
      <c r="P989" s="2521">
        <v>105</v>
      </c>
      <c r="Q989" s="14"/>
      <c r="R989" s="1803" t="s">
        <v>48</v>
      </c>
      <c r="S989" s="405"/>
      <c r="T989" s="405" t="s">
        <v>3121</v>
      </c>
      <c r="U989" s="405" t="s">
        <v>112</v>
      </c>
      <c r="V989" s="405" t="s">
        <v>121</v>
      </c>
      <c r="W989" s="529" t="s">
        <v>198</v>
      </c>
      <c r="X989" s="529">
        <v>124</v>
      </c>
      <c r="Y989" s="405">
        <v>60</v>
      </c>
      <c r="Z989" s="405"/>
      <c r="AA989" s="405">
        <v>104</v>
      </c>
      <c r="AB989" s="405" t="s">
        <v>113</v>
      </c>
      <c r="AC989" s="2688">
        <v>80</v>
      </c>
      <c r="AD989" s="405">
        <v>387426</v>
      </c>
      <c r="AE989" s="2689">
        <v>871869670561200</v>
      </c>
      <c r="AF989" s="405">
        <v>10</v>
      </c>
      <c r="AG989" s="405" t="s">
        <v>113</v>
      </c>
      <c r="AH989" s="2853">
        <v>4</v>
      </c>
    </row>
    <row r="990" spans="3:34">
      <c r="C990" s="2401" t="s">
        <v>2766</v>
      </c>
      <c r="D990" s="557" t="s">
        <v>2193</v>
      </c>
      <c r="E990" s="1463"/>
      <c r="F990" s="2677">
        <v>929001163803</v>
      </c>
      <c r="G990" s="2310">
        <v>8718699769369</v>
      </c>
      <c r="H990" s="2679" t="s">
        <v>2224</v>
      </c>
      <c r="I990" s="2679"/>
      <c r="J990" s="669">
        <v>10</v>
      </c>
      <c r="K990" s="528">
        <v>1055</v>
      </c>
      <c r="L990" s="405">
        <v>6500</v>
      </c>
      <c r="M990" s="403">
        <v>15000</v>
      </c>
      <c r="N990" s="2678">
        <v>2</v>
      </c>
      <c r="O990" s="405" t="s">
        <v>117</v>
      </c>
      <c r="P990" s="2521">
        <v>105</v>
      </c>
      <c r="Q990" s="925"/>
      <c r="R990" s="1803" t="s">
        <v>48</v>
      </c>
      <c r="S990" s="405"/>
      <c r="T990" s="405" t="s">
        <v>3121</v>
      </c>
      <c r="U990" s="405" t="s">
        <v>112</v>
      </c>
      <c r="V990" s="405" t="s">
        <v>150</v>
      </c>
      <c r="W990" s="529" t="s">
        <v>198</v>
      </c>
      <c r="X990" s="529">
        <v>105</v>
      </c>
      <c r="Y990" s="405">
        <v>65</v>
      </c>
      <c r="Z990" s="405"/>
      <c r="AA990" s="405">
        <v>146</v>
      </c>
      <c r="AB990" s="405" t="s">
        <v>113</v>
      </c>
      <c r="AC990" s="2688">
        <v>80</v>
      </c>
      <c r="AD990" s="405">
        <v>391851</v>
      </c>
      <c r="AE990" s="2689">
        <v>871869976936901</v>
      </c>
      <c r="AF990" s="405">
        <v>4</v>
      </c>
      <c r="AG990" s="405" t="s">
        <v>113</v>
      </c>
      <c r="AH990" s="2853">
        <v>4</v>
      </c>
    </row>
    <row r="991" spans="3:34">
      <c r="C991" s="2401" t="s">
        <v>2766</v>
      </c>
      <c r="D991" s="557" t="s">
        <v>2193</v>
      </c>
      <c r="E991" s="1463"/>
      <c r="F991" s="2677">
        <v>929002026431</v>
      </c>
      <c r="G991" s="2310">
        <v>8718699704162</v>
      </c>
      <c r="H991" s="2679" t="s">
        <v>1044</v>
      </c>
      <c r="I991" s="2679"/>
      <c r="J991" s="669">
        <v>10.5</v>
      </c>
      <c r="K991" s="528">
        <v>1521</v>
      </c>
      <c r="L991" s="405">
        <v>2700</v>
      </c>
      <c r="M991" s="403">
        <v>15000</v>
      </c>
      <c r="N991" s="2678">
        <v>2</v>
      </c>
      <c r="O991" s="405" t="s">
        <v>125</v>
      </c>
      <c r="P991" s="2521">
        <v>140</v>
      </c>
      <c r="Q991" s="14"/>
      <c r="R991" s="1803" t="s">
        <v>48</v>
      </c>
      <c r="S991" s="405"/>
      <c r="T991" s="405" t="s">
        <v>3122</v>
      </c>
      <c r="U991" s="405" t="s">
        <v>112</v>
      </c>
      <c r="V991" s="405" t="s">
        <v>116</v>
      </c>
      <c r="W991" s="529" t="s">
        <v>198</v>
      </c>
      <c r="X991" s="529">
        <v>144</v>
      </c>
      <c r="Y991" s="405">
        <v>60</v>
      </c>
      <c r="Z991" s="405"/>
      <c r="AA991" s="405">
        <v>104</v>
      </c>
      <c r="AB991" s="405" t="s">
        <v>113</v>
      </c>
      <c r="AC991" s="2688">
        <v>80</v>
      </c>
      <c r="AD991" s="405">
        <v>387431</v>
      </c>
      <c r="AE991" s="2689">
        <v>871869970416200</v>
      </c>
      <c r="AF991" s="405">
        <v>10</v>
      </c>
      <c r="AG991" s="405" t="s">
        <v>113</v>
      </c>
      <c r="AH991" s="2853">
        <v>4</v>
      </c>
    </row>
    <row r="992" spans="3:34">
      <c r="C992" s="2401" t="s">
        <v>2766</v>
      </c>
      <c r="D992" s="557" t="s">
        <v>2193</v>
      </c>
      <c r="E992" s="1463"/>
      <c r="F992" s="2677">
        <v>929002026531</v>
      </c>
      <c r="G992" s="2310">
        <v>8718699704148</v>
      </c>
      <c r="H992" s="2679" t="s">
        <v>1045</v>
      </c>
      <c r="I992" s="2679"/>
      <c r="J992" s="669">
        <v>10.5</v>
      </c>
      <c r="K992" s="528">
        <v>1521</v>
      </c>
      <c r="L992" s="405">
        <v>4000</v>
      </c>
      <c r="M992" s="403">
        <v>15000</v>
      </c>
      <c r="N992" s="2678">
        <v>2</v>
      </c>
      <c r="O992" s="405" t="s">
        <v>125</v>
      </c>
      <c r="P992" s="2521">
        <v>140</v>
      </c>
      <c r="Q992" s="14"/>
      <c r="R992" s="1803" t="s">
        <v>48</v>
      </c>
      <c r="S992" s="405"/>
      <c r="T992" s="405" t="s">
        <v>3122</v>
      </c>
      <c r="U992" s="405" t="s">
        <v>112</v>
      </c>
      <c r="V992" s="405" t="s">
        <v>121</v>
      </c>
      <c r="W992" s="529" t="s">
        <v>198</v>
      </c>
      <c r="X992" s="529">
        <v>144</v>
      </c>
      <c r="Y992" s="405">
        <v>60</v>
      </c>
      <c r="Z992" s="405"/>
      <c r="AA992" s="405">
        <v>104</v>
      </c>
      <c r="AB992" s="405" t="s">
        <v>113</v>
      </c>
      <c r="AC992" s="2688">
        <v>80</v>
      </c>
      <c r="AD992" s="405">
        <v>387432</v>
      </c>
      <c r="AE992" s="2689">
        <v>871869970414800</v>
      </c>
      <c r="AF992" s="405">
        <v>10</v>
      </c>
      <c r="AG992" s="405" t="s">
        <v>113</v>
      </c>
      <c r="AH992" s="2853">
        <v>4</v>
      </c>
    </row>
    <row r="993" spans="3:34">
      <c r="C993" s="2401" t="s">
        <v>2766</v>
      </c>
      <c r="D993" s="557"/>
      <c r="E993" s="1463"/>
      <c r="F993" s="2680">
        <v>929002307003</v>
      </c>
      <c r="G993" s="763">
        <v>8720169326156</v>
      </c>
      <c r="H993" s="2681" t="s">
        <v>2225</v>
      </c>
      <c r="I993" s="2681"/>
      <c r="J993" s="669">
        <v>13</v>
      </c>
      <c r="K993" s="528">
        <v>1521</v>
      </c>
      <c r="L993" s="405">
        <v>6500</v>
      </c>
      <c r="M993" s="403">
        <v>15000</v>
      </c>
      <c r="N993" s="2682">
        <v>2</v>
      </c>
      <c r="O993" s="405" t="s">
        <v>119</v>
      </c>
      <c r="P993" s="958">
        <v>140</v>
      </c>
      <c r="Q993" s="508"/>
      <c r="R993" s="1803" t="s">
        <v>48</v>
      </c>
      <c r="S993" s="405"/>
      <c r="T993" s="405" t="s">
        <v>3122</v>
      </c>
      <c r="U993" s="405" t="s">
        <v>112</v>
      </c>
      <c r="V993" s="405" t="s">
        <v>150</v>
      </c>
      <c r="W993" s="529" t="s">
        <v>198</v>
      </c>
      <c r="X993" s="529">
        <v>117</v>
      </c>
      <c r="Y993" s="405">
        <v>60</v>
      </c>
      <c r="Z993" s="405"/>
      <c r="AA993" s="405">
        <v>120</v>
      </c>
      <c r="AB993" s="405" t="s">
        <v>113</v>
      </c>
      <c r="AC993" s="661">
        <v>80</v>
      </c>
      <c r="AD993" s="405">
        <v>696293</v>
      </c>
      <c r="AE993" s="2544">
        <v>872016932615600</v>
      </c>
      <c r="AF993" s="405">
        <v>4</v>
      </c>
      <c r="AG993" s="405" t="s">
        <v>113</v>
      </c>
      <c r="AH993" s="2853">
        <v>4</v>
      </c>
    </row>
    <row r="994" spans="3:34">
      <c r="C994" s="2401" t="s">
        <v>2766</v>
      </c>
      <c r="D994" s="557" t="s">
        <v>2193</v>
      </c>
      <c r="E994" s="1463"/>
      <c r="F994" s="2677">
        <v>929002371801</v>
      </c>
      <c r="G994" s="2683">
        <v>8718699764517</v>
      </c>
      <c r="H994" s="2679" t="s">
        <v>272</v>
      </c>
      <c r="I994" s="2679"/>
      <c r="J994" s="669">
        <v>13</v>
      </c>
      <c r="K994" s="528">
        <v>2000</v>
      </c>
      <c r="L994" s="405">
        <v>2700</v>
      </c>
      <c r="M994" s="403">
        <v>15000</v>
      </c>
      <c r="N994" s="2678">
        <v>2</v>
      </c>
      <c r="O994" s="405" t="s">
        <v>125</v>
      </c>
      <c r="P994" s="2521">
        <v>245</v>
      </c>
      <c r="Q994" s="14"/>
      <c r="R994" s="1803" t="s">
        <v>48</v>
      </c>
      <c r="S994" s="405"/>
      <c r="T994" s="405" t="s">
        <v>3123</v>
      </c>
      <c r="U994" s="405" t="s">
        <v>112</v>
      </c>
      <c r="V994" s="405" t="s">
        <v>116</v>
      </c>
      <c r="W994" s="529" t="s">
        <v>198</v>
      </c>
      <c r="X994" s="529">
        <v>153</v>
      </c>
      <c r="Y994" s="405">
        <v>70</v>
      </c>
      <c r="Z994" s="405"/>
      <c r="AA994" s="405">
        <v>121</v>
      </c>
      <c r="AB994" s="405" t="s">
        <v>113</v>
      </c>
      <c r="AC994" s="2688">
        <v>80</v>
      </c>
      <c r="AD994" s="405">
        <v>374902</v>
      </c>
      <c r="AE994" s="2690">
        <v>871869976451700</v>
      </c>
      <c r="AF994" s="405">
        <v>4</v>
      </c>
      <c r="AG994" s="405" t="s">
        <v>113</v>
      </c>
      <c r="AH994" s="2853">
        <v>4</v>
      </c>
    </row>
    <row r="995" spans="3:34">
      <c r="C995" s="2401" t="s">
        <v>2766</v>
      </c>
      <c r="D995" s="557" t="s">
        <v>2193</v>
      </c>
      <c r="E995" s="1463"/>
      <c r="F995" s="2677">
        <v>929002371901</v>
      </c>
      <c r="G995" s="2683">
        <v>8718699764531</v>
      </c>
      <c r="H995" s="2679" t="s">
        <v>274</v>
      </c>
      <c r="I995" s="2679"/>
      <c r="J995" s="669">
        <v>13</v>
      </c>
      <c r="K995" s="528">
        <v>2000</v>
      </c>
      <c r="L995" s="405">
        <v>4000</v>
      </c>
      <c r="M995" s="403">
        <v>15000</v>
      </c>
      <c r="N995" s="2678">
        <v>2</v>
      </c>
      <c r="O995" s="405" t="s">
        <v>125</v>
      </c>
      <c r="P995" s="2521">
        <v>245</v>
      </c>
      <c r="Q995" s="14"/>
      <c r="R995" s="1803" t="s">
        <v>48</v>
      </c>
      <c r="S995" s="405"/>
      <c r="T995" s="405" t="s">
        <v>3123</v>
      </c>
      <c r="U995" s="405" t="s">
        <v>112</v>
      </c>
      <c r="V995" s="405" t="s">
        <v>121</v>
      </c>
      <c r="W995" s="529" t="s">
        <v>198</v>
      </c>
      <c r="X995" s="529">
        <v>153</v>
      </c>
      <c r="Y995" s="405">
        <v>70</v>
      </c>
      <c r="Z995" s="405"/>
      <c r="AA995" s="405">
        <v>121</v>
      </c>
      <c r="AB995" s="405" t="s">
        <v>113</v>
      </c>
      <c r="AC995" s="2688">
        <v>80</v>
      </c>
      <c r="AD995" s="405">
        <v>374903</v>
      </c>
      <c r="AE995" s="2690">
        <v>871869976453100</v>
      </c>
      <c r="AF995" s="405">
        <v>4</v>
      </c>
      <c r="AG995" s="405" t="s">
        <v>113</v>
      </c>
      <c r="AH995" s="2853">
        <v>4</v>
      </c>
    </row>
    <row r="996" spans="3:34">
      <c r="C996" s="2401" t="s">
        <v>2766</v>
      </c>
      <c r="D996" s="557" t="s">
        <v>2193</v>
      </c>
      <c r="E996" s="1463"/>
      <c r="F996" s="2677">
        <v>929002372001</v>
      </c>
      <c r="G996" s="2683">
        <v>8718699764555</v>
      </c>
      <c r="H996" s="2679" t="s">
        <v>276</v>
      </c>
      <c r="I996" s="2679"/>
      <c r="J996" s="669">
        <v>13</v>
      </c>
      <c r="K996" s="528">
        <v>2000</v>
      </c>
      <c r="L996" s="2692">
        <v>6500</v>
      </c>
      <c r="M996" s="403">
        <v>15000</v>
      </c>
      <c r="N996" s="2678">
        <v>2</v>
      </c>
      <c r="O996" s="2684" t="s">
        <v>125</v>
      </c>
      <c r="P996" s="2521">
        <v>245</v>
      </c>
      <c r="Q996" s="14"/>
      <c r="R996" s="2691" t="s">
        <v>48</v>
      </c>
      <c r="S996" s="2684"/>
      <c r="T996" s="2684" t="s">
        <v>3123</v>
      </c>
      <c r="U996" s="2684" t="s">
        <v>112</v>
      </c>
      <c r="V996" s="2684" t="s">
        <v>150</v>
      </c>
      <c r="W996" s="2684" t="s">
        <v>198</v>
      </c>
      <c r="X996" s="2684">
        <v>153</v>
      </c>
      <c r="Y996" s="2692">
        <v>70</v>
      </c>
      <c r="Z996" s="2692"/>
      <c r="AA996" s="2692">
        <v>121</v>
      </c>
      <c r="AB996" s="2684" t="s">
        <v>113</v>
      </c>
      <c r="AC996" s="2688">
        <v>80</v>
      </c>
      <c r="AD996" s="2692">
        <v>374904</v>
      </c>
      <c r="AE996" s="2690">
        <v>871869976455500</v>
      </c>
      <c r="AF996" s="2692">
        <v>4</v>
      </c>
      <c r="AG996" s="2692" t="s">
        <v>113</v>
      </c>
      <c r="AH996" s="2881">
        <v>4</v>
      </c>
    </row>
    <row r="997" spans="3:34">
      <c r="C997" s="2401" t="s">
        <v>2766</v>
      </c>
      <c r="D997" s="557" t="s">
        <v>2193</v>
      </c>
      <c r="E997" s="1463"/>
      <c r="F997" s="2677">
        <v>929002372601</v>
      </c>
      <c r="G997" s="2683">
        <v>8718699764579</v>
      </c>
      <c r="H997" s="2679" t="s">
        <v>278</v>
      </c>
      <c r="I997" s="2679"/>
      <c r="J997" s="669">
        <v>17.5</v>
      </c>
      <c r="K997" s="528">
        <v>2452</v>
      </c>
      <c r="L997" s="405">
        <v>2700</v>
      </c>
      <c r="M997" s="403">
        <v>15000</v>
      </c>
      <c r="N997" s="2678">
        <v>2</v>
      </c>
      <c r="O997" s="405" t="s">
        <v>125</v>
      </c>
      <c r="P997" s="2521">
        <v>295</v>
      </c>
      <c r="Q997" s="14"/>
      <c r="R997" s="1803" t="s">
        <v>48</v>
      </c>
      <c r="S997" s="405"/>
      <c r="T997" s="405" t="s">
        <v>3124</v>
      </c>
      <c r="U997" s="405" t="s">
        <v>112</v>
      </c>
      <c r="V997" s="405" t="s">
        <v>116</v>
      </c>
      <c r="W997" s="529" t="s">
        <v>198</v>
      </c>
      <c r="X997" s="529">
        <v>140</v>
      </c>
      <c r="Y997" s="405">
        <v>70</v>
      </c>
      <c r="Z997" s="405"/>
      <c r="AA997" s="405">
        <v>121</v>
      </c>
      <c r="AB997" s="405" t="s">
        <v>113</v>
      </c>
      <c r="AC997" s="2688">
        <v>80</v>
      </c>
      <c r="AD997" s="405">
        <v>374905</v>
      </c>
      <c r="AE997" s="2690">
        <v>871869976457900</v>
      </c>
      <c r="AF997" s="405">
        <v>4</v>
      </c>
      <c r="AG997" s="405" t="s">
        <v>113</v>
      </c>
      <c r="AH997" s="2853">
        <v>4</v>
      </c>
    </row>
    <row r="998" spans="3:34">
      <c r="C998" s="2401" t="s">
        <v>2766</v>
      </c>
      <c r="D998" s="557" t="s">
        <v>2193</v>
      </c>
      <c r="E998" s="1463"/>
      <c r="F998" s="2677">
        <v>929002372701</v>
      </c>
      <c r="G998" s="2683">
        <v>8718699764593</v>
      </c>
      <c r="H998" s="2679" t="s">
        <v>280</v>
      </c>
      <c r="I998" s="2679"/>
      <c r="J998" s="669">
        <v>17.5</v>
      </c>
      <c r="K998" s="528">
        <v>2452</v>
      </c>
      <c r="L998" s="405">
        <v>4000</v>
      </c>
      <c r="M998" s="403">
        <v>15000</v>
      </c>
      <c r="N998" s="2678">
        <v>2</v>
      </c>
      <c r="O998" s="405" t="s">
        <v>125</v>
      </c>
      <c r="P998" s="2521">
        <v>295</v>
      </c>
      <c r="Q998" s="14"/>
      <c r="R998" s="1803" t="s">
        <v>48</v>
      </c>
      <c r="S998" s="405"/>
      <c r="T998" s="405" t="s">
        <v>3124</v>
      </c>
      <c r="U998" s="405" t="s">
        <v>112</v>
      </c>
      <c r="V998" s="405" t="s">
        <v>121</v>
      </c>
      <c r="W998" s="529" t="s">
        <v>198</v>
      </c>
      <c r="X998" s="529">
        <v>140</v>
      </c>
      <c r="Y998" s="405">
        <v>70</v>
      </c>
      <c r="Z998" s="405"/>
      <c r="AA998" s="405">
        <v>121</v>
      </c>
      <c r="AB998" s="405" t="s">
        <v>113</v>
      </c>
      <c r="AC998" s="2688">
        <v>80</v>
      </c>
      <c r="AD998" s="405">
        <v>374906</v>
      </c>
      <c r="AE998" s="2690">
        <v>871869976459300</v>
      </c>
      <c r="AF998" s="405">
        <v>4</v>
      </c>
      <c r="AG998" s="405" t="s">
        <v>113</v>
      </c>
      <c r="AH998" s="2853">
        <v>4</v>
      </c>
    </row>
    <row r="999" spans="3:34">
      <c r="C999" s="2401" t="s">
        <v>2766</v>
      </c>
      <c r="D999" s="557" t="s">
        <v>2193</v>
      </c>
      <c r="E999" s="1463"/>
      <c r="F999" s="2677">
        <v>929002372801</v>
      </c>
      <c r="G999" s="2683">
        <v>8718699764616</v>
      </c>
      <c r="H999" s="2679" t="s">
        <v>282</v>
      </c>
      <c r="I999" s="2679"/>
      <c r="J999" s="669">
        <v>17.5</v>
      </c>
      <c r="K999" s="528">
        <v>2452</v>
      </c>
      <c r="L999" s="2692">
        <v>6500</v>
      </c>
      <c r="M999" s="403">
        <v>15000</v>
      </c>
      <c r="N999" s="2678">
        <v>2</v>
      </c>
      <c r="O999" s="2684" t="s">
        <v>125</v>
      </c>
      <c r="P999" s="2521">
        <v>295</v>
      </c>
      <c r="Q999" s="14"/>
      <c r="R999" s="2691" t="s">
        <v>48</v>
      </c>
      <c r="S999" s="2684"/>
      <c r="T999" s="2684" t="s">
        <v>3124</v>
      </c>
      <c r="U999" s="2684" t="s">
        <v>112</v>
      </c>
      <c r="V999" s="2684" t="s">
        <v>150</v>
      </c>
      <c r="W999" s="2684" t="s">
        <v>198</v>
      </c>
      <c r="X999" s="2684">
        <v>140</v>
      </c>
      <c r="Y999" s="2692">
        <v>70</v>
      </c>
      <c r="Z999" s="2692"/>
      <c r="AA999" s="2692">
        <v>121</v>
      </c>
      <c r="AB999" s="2684" t="s">
        <v>113</v>
      </c>
      <c r="AC999" s="2688">
        <v>80</v>
      </c>
      <c r="AD999" s="2692">
        <v>374907</v>
      </c>
      <c r="AE999" s="2690">
        <v>871869976461600</v>
      </c>
      <c r="AF999" s="2692">
        <v>4</v>
      </c>
      <c r="AG999" s="2692" t="s">
        <v>113</v>
      </c>
      <c r="AH999" s="2881">
        <v>4</v>
      </c>
    </row>
    <row r="1000" spans="3:34">
      <c r="C1000" s="2401" t="s">
        <v>2766</v>
      </c>
      <c r="D1000" s="557" t="s">
        <v>2193</v>
      </c>
      <c r="E1000" s="1463"/>
      <c r="F1000" s="2677">
        <v>929002372901</v>
      </c>
      <c r="G1000" s="2683">
        <v>8718699764630</v>
      </c>
      <c r="H1000" s="2679" t="s">
        <v>284</v>
      </c>
      <c r="I1000" s="2679"/>
      <c r="J1000" s="669">
        <v>23</v>
      </c>
      <c r="K1000" s="528">
        <v>3452</v>
      </c>
      <c r="L1000" s="405">
        <v>2700</v>
      </c>
      <c r="M1000" s="403">
        <v>15000</v>
      </c>
      <c r="N1000" s="2678">
        <v>2</v>
      </c>
      <c r="O1000" s="405" t="s">
        <v>125</v>
      </c>
      <c r="P1000" s="958">
        <v>360</v>
      </c>
      <c r="Q1000" s="14"/>
      <c r="R1000" s="1803" t="s">
        <v>48</v>
      </c>
      <c r="S1000" s="405"/>
      <c r="T1000" s="405" t="s">
        <v>3125</v>
      </c>
      <c r="U1000" s="405" t="s">
        <v>112</v>
      </c>
      <c r="V1000" s="405" t="s">
        <v>116</v>
      </c>
      <c r="W1000" s="529" t="s">
        <v>198</v>
      </c>
      <c r="X1000" s="529">
        <v>150</v>
      </c>
      <c r="Y1000" s="405">
        <v>95</v>
      </c>
      <c r="Z1000" s="405"/>
      <c r="AA1000" s="405">
        <v>165</v>
      </c>
      <c r="AB1000" s="405" t="s">
        <v>113</v>
      </c>
      <c r="AC1000" s="2688">
        <v>80</v>
      </c>
      <c r="AD1000" s="405">
        <v>374908</v>
      </c>
      <c r="AE1000" s="2690">
        <v>871869976463000</v>
      </c>
      <c r="AF1000" s="405">
        <v>4</v>
      </c>
      <c r="AG1000" s="405" t="s">
        <v>113</v>
      </c>
      <c r="AH1000" s="2853">
        <v>4</v>
      </c>
    </row>
    <row r="1001" spans="3:34">
      <c r="C1001" s="2401" t="s">
        <v>2766</v>
      </c>
      <c r="D1001" s="557" t="s">
        <v>2193</v>
      </c>
      <c r="E1001" s="1463"/>
      <c r="F1001" s="2677">
        <v>929002373001</v>
      </c>
      <c r="G1001" s="2683">
        <v>8718699764654</v>
      </c>
      <c r="H1001" s="2679" t="s">
        <v>286</v>
      </c>
      <c r="I1001" s="2679"/>
      <c r="J1001" s="669">
        <v>23</v>
      </c>
      <c r="K1001" s="528">
        <v>3452</v>
      </c>
      <c r="L1001" s="405">
        <v>4000</v>
      </c>
      <c r="M1001" s="403">
        <v>15000</v>
      </c>
      <c r="N1001" s="2678">
        <v>2</v>
      </c>
      <c r="O1001" s="405" t="s">
        <v>125</v>
      </c>
      <c r="P1001" s="958">
        <v>360</v>
      </c>
      <c r="Q1001" s="32"/>
      <c r="R1001" s="1803" t="s">
        <v>48</v>
      </c>
      <c r="S1001" s="405"/>
      <c r="T1001" s="405" t="s">
        <v>3125</v>
      </c>
      <c r="U1001" s="405" t="s">
        <v>112</v>
      </c>
      <c r="V1001" s="405" t="s">
        <v>121</v>
      </c>
      <c r="W1001" s="529" t="s">
        <v>198</v>
      </c>
      <c r="X1001" s="529">
        <v>150</v>
      </c>
      <c r="Y1001" s="405">
        <v>95</v>
      </c>
      <c r="Z1001" s="405"/>
      <c r="AA1001" s="405">
        <v>165</v>
      </c>
      <c r="AB1001" s="405" t="s">
        <v>113</v>
      </c>
      <c r="AC1001" s="2688">
        <v>80</v>
      </c>
      <c r="AD1001" s="405">
        <v>374909</v>
      </c>
      <c r="AE1001" s="2690">
        <v>871869976465400</v>
      </c>
      <c r="AF1001" s="405">
        <v>4</v>
      </c>
      <c r="AG1001" s="405" t="s">
        <v>113</v>
      </c>
      <c r="AH1001" s="2853">
        <v>4</v>
      </c>
    </row>
    <row r="1002" spans="3:34">
      <c r="C1002" s="2395" t="s">
        <v>2766</v>
      </c>
      <c r="D1002" s="834" t="s">
        <v>2193</v>
      </c>
      <c r="E1002" s="1483"/>
      <c r="F1002" s="2685">
        <v>929002373101</v>
      </c>
      <c r="G1002" s="694">
        <v>8718699764678</v>
      </c>
      <c r="H1002" s="695" t="s">
        <v>288</v>
      </c>
      <c r="I1002" s="695"/>
      <c r="J1002" s="686">
        <v>23</v>
      </c>
      <c r="K1002" s="1625">
        <v>3452</v>
      </c>
      <c r="L1002" s="697">
        <v>6500</v>
      </c>
      <c r="M1002" s="477">
        <v>15000</v>
      </c>
      <c r="N1002" s="2686">
        <v>2</v>
      </c>
      <c r="O1002" s="698" t="s">
        <v>125</v>
      </c>
      <c r="P1002" s="1994">
        <v>360</v>
      </c>
      <c r="Q1002" s="32"/>
      <c r="R1002" s="1833" t="s">
        <v>48</v>
      </c>
      <c r="S1002" s="698"/>
      <c r="T1002" s="698" t="s">
        <v>3125</v>
      </c>
      <c r="U1002" s="698" t="s">
        <v>112</v>
      </c>
      <c r="V1002" s="698" t="s">
        <v>150</v>
      </c>
      <c r="W1002" s="698" t="s">
        <v>198</v>
      </c>
      <c r="X1002" s="698">
        <v>150</v>
      </c>
      <c r="Y1002" s="697">
        <v>95</v>
      </c>
      <c r="Z1002" s="697"/>
      <c r="AA1002" s="697">
        <v>165</v>
      </c>
      <c r="AB1002" s="698" t="s">
        <v>113</v>
      </c>
      <c r="AC1002" s="2693">
        <v>80</v>
      </c>
      <c r="AD1002" s="697">
        <v>374910</v>
      </c>
      <c r="AE1002" s="2605">
        <v>871869976467800</v>
      </c>
      <c r="AF1002" s="697">
        <v>4</v>
      </c>
      <c r="AG1002" s="697" t="s">
        <v>113</v>
      </c>
      <c r="AH1002" s="2872">
        <v>4</v>
      </c>
    </row>
    <row r="1003" spans="3:34">
      <c r="C1003" s="2394" t="s">
        <v>2766</v>
      </c>
      <c r="D1003" s="1461" t="s">
        <v>2193</v>
      </c>
      <c r="E1003" s="1462"/>
      <c r="F1003" s="2294">
        <v>929001890092</v>
      </c>
      <c r="G1003" s="496">
        <v>8719514347168</v>
      </c>
      <c r="H1003" s="589" t="s">
        <v>1029</v>
      </c>
      <c r="I1003" s="589"/>
      <c r="J1003" s="371">
        <v>4.3</v>
      </c>
      <c r="K1003" s="1130">
        <v>470</v>
      </c>
      <c r="L1003" s="1622">
        <v>2700</v>
      </c>
      <c r="M1003" s="359">
        <v>15000</v>
      </c>
      <c r="N1003" s="725">
        <v>2</v>
      </c>
      <c r="O1003" s="372" t="s">
        <v>117</v>
      </c>
      <c r="P1003" s="2502">
        <v>62</v>
      </c>
      <c r="Q1003" s="14"/>
      <c r="R1003" s="1838" t="s">
        <v>48</v>
      </c>
      <c r="S1003" s="372"/>
      <c r="T1003" s="372" t="s">
        <v>3119</v>
      </c>
      <c r="U1003" s="372" t="s">
        <v>112</v>
      </c>
      <c r="V1003" s="372" t="s">
        <v>116</v>
      </c>
      <c r="W1003" s="372" t="s">
        <v>198</v>
      </c>
      <c r="X1003" s="372">
        <v>109</v>
      </c>
      <c r="Y1003" s="1622">
        <v>60</v>
      </c>
      <c r="Z1003" s="1622"/>
      <c r="AA1003" s="1622">
        <v>106</v>
      </c>
      <c r="AB1003" s="372" t="s">
        <v>113</v>
      </c>
      <c r="AC1003" s="725">
        <v>80</v>
      </c>
      <c r="AD1003" s="1622">
        <v>387405</v>
      </c>
      <c r="AE1003" s="2578">
        <v>871951434716800</v>
      </c>
      <c r="AF1003" s="1622">
        <v>10</v>
      </c>
      <c r="AG1003" s="1622" t="s">
        <v>113</v>
      </c>
      <c r="AH1003" s="2861">
        <v>4</v>
      </c>
    </row>
    <row r="1004" spans="3:34">
      <c r="C1004" s="2401" t="s">
        <v>2766</v>
      </c>
      <c r="D1004" s="557" t="s">
        <v>2193</v>
      </c>
      <c r="E1004" s="1463"/>
      <c r="F1004" s="2290">
        <v>929001387362</v>
      </c>
      <c r="G1004" s="104">
        <v>8719514380035</v>
      </c>
      <c r="H1004" s="105" t="s">
        <v>1030</v>
      </c>
      <c r="I1004" s="105"/>
      <c r="J1004" s="333">
        <v>7</v>
      </c>
      <c r="K1004" s="335">
        <v>806</v>
      </c>
      <c r="L1004" s="275">
        <v>2700</v>
      </c>
      <c r="M1004" s="335">
        <v>15000</v>
      </c>
      <c r="N1004" s="395">
        <v>2</v>
      </c>
      <c r="O1004" s="363" t="s">
        <v>119</v>
      </c>
      <c r="P1004" s="2503">
        <v>66</v>
      </c>
      <c r="Q1004" s="14"/>
      <c r="R1004" s="1796" t="s">
        <v>48</v>
      </c>
      <c r="S1004" s="363"/>
      <c r="T1004" s="363" t="s">
        <v>3120</v>
      </c>
      <c r="U1004" s="363" t="s">
        <v>112</v>
      </c>
      <c r="V1004" s="363" t="s">
        <v>116</v>
      </c>
      <c r="W1004" s="363" t="s">
        <v>198</v>
      </c>
      <c r="X1004" s="363">
        <v>115</v>
      </c>
      <c r="Y1004" s="275">
        <v>60</v>
      </c>
      <c r="Z1004" s="275"/>
      <c r="AA1004" s="275">
        <v>106</v>
      </c>
      <c r="AB1004" s="363" t="s">
        <v>113</v>
      </c>
      <c r="AC1004" s="395">
        <v>80</v>
      </c>
      <c r="AD1004" s="275">
        <v>387390</v>
      </c>
      <c r="AE1004" s="2517">
        <v>871951438003500</v>
      </c>
      <c r="AF1004" s="275">
        <v>10</v>
      </c>
      <c r="AG1004" s="275" t="s">
        <v>113</v>
      </c>
      <c r="AH1004" s="2848">
        <v>4</v>
      </c>
    </row>
    <row r="1005" spans="3:34">
      <c r="C1005" s="2401" t="s">
        <v>2766</v>
      </c>
      <c r="D1005" s="557" t="s">
        <v>2193</v>
      </c>
      <c r="E1005" s="1463"/>
      <c r="F1005" s="2290">
        <v>929002025492</v>
      </c>
      <c r="G1005" s="104">
        <v>8719514347120</v>
      </c>
      <c r="H1005" s="105" t="s">
        <v>1031</v>
      </c>
      <c r="I1005" s="105"/>
      <c r="J1005" s="333">
        <v>8.5</v>
      </c>
      <c r="K1005" s="335">
        <v>1055</v>
      </c>
      <c r="L1005" s="275">
        <v>2700</v>
      </c>
      <c r="M1005" s="335">
        <v>15000</v>
      </c>
      <c r="N1005" s="395">
        <v>2</v>
      </c>
      <c r="O1005" s="363" t="s">
        <v>119</v>
      </c>
      <c r="P1005" s="2503">
        <v>85</v>
      </c>
      <c r="Q1005" s="14"/>
      <c r="R1005" s="1796" t="s">
        <v>48</v>
      </c>
      <c r="S1005" s="363"/>
      <c r="T1005" s="363" t="s">
        <v>3121</v>
      </c>
      <c r="U1005" s="363" t="s">
        <v>112</v>
      </c>
      <c r="V1005" s="363" t="s">
        <v>116</v>
      </c>
      <c r="W1005" s="363" t="s">
        <v>198</v>
      </c>
      <c r="X1005" s="363">
        <v>124</v>
      </c>
      <c r="Y1005" s="275">
        <v>60</v>
      </c>
      <c r="Z1005" s="275"/>
      <c r="AA1005" s="275">
        <v>104</v>
      </c>
      <c r="AB1005" s="363" t="s">
        <v>113</v>
      </c>
      <c r="AC1005" s="395">
        <v>80</v>
      </c>
      <c r="AD1005" s="275">
        <v>387423</v>
      </c>
      <c r="AE1005" s="2517">
        <v>871951434712000</v>
      </c>
      <c r="AF1005" s="275">
        <v>10</v>
      </c>
      <c r="AG1005" s="275" t="s">
        <v>113</v>
      </c>
      <c r="AH1005" s="2848">
        <v>4</v>
      </c>
    </row>
    <row r="1006" spans="3:34">
      <c r="C1006" s="2401" t="s">
        <v>2766</v>
      </c>
      <c r="D1006" s="557" t="s">
        <v>2193</v>
      </c>
      <c r="E1006" s="1463"/>
      <c r="F1006" s="2281">
        <v>929002025592</v>
      </c>
      <c r="G1006" s="113">
        <v>8719514347083</v>
      </c>
      <c r="H1006" s="229" t="s">
        <v>1032</v>
      </c>
      <c r="I1006" s="229"/>
      <c r="J1006" s="785">
        <v>8.5</v>
      </c>
      <c r="K1006" s="1125">
        <v>1055</v>
      </c>
      <c r="L1006" s="271">
        <v>4000</v>
      </c>
      <c r="M1006" s="402">
        <v>15000</v>
      </c>
      <c r="N1006" s="289">
        <v>2</v>
      </c>
      <c r="O1006" s="308" t="s">
        <v>119</v>
      </c>
      <c r="P1006" s="2503">
        <v>85</v>
      </c>
      <c r="Q1006" s="14"/>
      <c r="R1006" s="1785" t="s">
        <v>48</v>
      </c>
      <c r="S1006" s="308"/>
      <c r="T1006" s="308" t="s">
        <v>3121</v>
      </c>
      <c r="U1006" s="308" t="s">
        <v>112</v>
      </c>
      <c r="V1006" s="308" t="s">
        <v>121</v>
      </c>
      <c r="W1006" s="291" t="s">
        <v>198</v>
      </c>
      <c r="X1006" s="291">
        <v>124</v>
      </c>
      <c r="Y1006" s="271">
        <v>66</v>
      </c>
      <c r="Z1006" s="271"/>
      <c r="AA1006" s="271">
        <v>121</v>
      </c>
      <c r="AB1006" s="308" t="s">
        <v>113</v>
      </c>
      <c r="AC1006" s="289">
        <v>80</v>
      </c>
      <c r="AD1006" s="271">
        <v>387424</v>
      </c>
      <c r="AE1006" s="1916">
        <v>871951434708300</v>
      </c>
      <c r="AF1006" s="271">
        <v>10</v>
      </c>
      <c r="AG1006" s="271" t="s">
        <v>113</v>
      </c>
      <c r="AH1006" s="2779">
        <v>4</v>
      </c>
    </row>
    <row r="1007" spans="3:34">
      <c r="C1007" s="2401" t="s">
        <v>2766</v>
      </c>
      <c r="D1007" s="557" t="s">
        <v>2193</v>
      </c>
      <c r="E1007" s="1463"/>
      <c r="F1007" s="2290">
        <v>929002026192</v>
      </c>
      <c r="G1007" s="104">
        <v>8719514347144</v>
      </c>
      <c r="H1007" s="105" t="s">
        <v>1033</v>
      </c>
      <c r="I1007" s="105"/>
      <c r="J1007" s="571">
        <v>10.5</v>
      </c>
      <c r="K1007" s="335">
        <v>1521</v>
      </c>
      <c r="L1007" s="1692">
        <v>2700</v>
      </c>
      <c r="M1007" s="569">
        <v>15000</v>
      </c>
      <c r="N1007" s="395">
        <v>2</v>
      </c>
      <c r="O1007" s="1692" t="s">
        <v>125</v>
      </c>
      <c r="P1007" s="2503">
        <v>115</v>
      </c>
      <c r="Q1007" s="14"/>
      <c r="R1007" s="1844" t="s">
        <v>48</v>
      </c>
      <c r="S1007" s="1692"/>
      <c r="T1007" s="1692" t="s">
        <v>3122</v>
      </c>
      <c r="U1007" s="1692" t="s">
        <v>112</v>
      </c>
      <c r="V1007" s="1692" t="s">
        <v>116</v>
      </c>
      <c r="W1007" s="2061" t="s">
        <v>198</v>
      </c>
      <c r="X1007" s="2061">
        <v>144</v>
      </c>
      <c r="Y1007" s="1692">
        <v>60</v>
      </c>
      <c r="Z1007" s="1692"/>
      <c r="AA1007" s="1692">
        <v>104</v>
      </c>
      <c r="AB1007" s="1692" t="s">
        <v>113</v>
      </c>
      <c r="AC1007" s="395">
        <v>80</v>
      </c>
      <c r="AD1007" s="1692">
        <v>387429</v>
      </c>
      <c r="AE1007" s="2517">
        <v>871951434714400</v>
      </c>
      <c r="AF1007" s="1692">
        <v>10</v>
      </c>
      <c r="AG1007" s="1692" t="s">
        <v>113</v>
      </c>
      <c r="AH1007" s="2882">
        <v>4</v>
      </c>
    </row>
    <row r="1008" spans="3:34">
      <c r="C1008" s="2401" t="s">
        <v>2766</v>
      </c>
      <c r="D1008" s="557" t="s">
        <v>2193</v>
      </c>
      <c r="E1008" s="1463"/>
      <c r="F1008" s="2290">
        <v>929002026292</v>
      </c>
      <c r="G1008" s="104">
        <v>8719514347106</v>
      </c>
      <c r="H1008" s="105" t="s">
        <v>1034</v>
      </c>
      <c r="I1008" s="105"/>
      <c r="J1008" s="571">
        <v>10.5</v>
      </c>
      <c r="K1008" s="335">
        <v>1521</v>
      </c>
      <c r="L1008" s="1692">
        <v>4000</v>
      </c>
      <c r="M1008" s="569">
        <v>15000</v>
      </c>
      <c r="N1008" s="395">
        <v>2</v>
      </c>
      <c r="O1008" s="1692" t="s">
        <v>125</v>
      </c>
      <c r="P1008" s="2503">
        <v>115</v>
      </c>
      <c r="Q1008" s="14"/>
      <c r="R1008" s="1844" t="s">
        <v>48</v>
      </c>
      <c r="S1008" s="1692"/>
      <c r="T1008" s="1692" t="s">
        <v>3122</v>
      </c>
      <c r="U1008" s="1692" t="s">
        <v>112</v>
      </c>
      <c r="V1008" s="1692" t="s">
        <v>121</v>
      </c>
      <c r="W1008" s="2061" t="s">
        <v>198</v>
      </c>
      <c r="X1008" s="2061">
        <v>144</v>
      </c>
      <c r="Y1008" s="1692">
        <v>60</v>
      </c>
      <c r="Z1008" s="1692"/>
      <c r="AA1008" s="1692">
        <v>104</v>
      </c>
      <c r="AB1008" s="1692" t="s">
        <v>113</v>
      </c>
      <c r="AC1008" s="395">
        <v>80</v>
      </c>
      <c r="AD1008" s="1692">
        <v>387430</v>
      </c>
      <c r="AE1008" s="2517">
        <v>871951434710600</v>
      </c>
      <c r="AF1008" s="1692">
        <v>10</v>
      </c>
      <c r="AG1008" s="1692" t="s">
        <v>113</v>
      </c>
      <c r="AH1008" s="2882">
        <v>4</v>
      </c>
    </row>
    <row r="1009" spans="3:34">
      <c r="C1009" s="2401" t="s">
        <v>2766</v>
      </c>
      <c r="D1009" s="557" t="s">
        <v>2193</v>
      </c>
      <c r="E1009" s="1463"/>
      <c r="F1009" s="2281">
        <v>929002371502</v>
      </c>
      <c r="G1009" s="113">
        <v>8719514346499</v>
      </c>
      <c r="H1009" s="229" t="s">
        <v>1035</v>
      </c>
      <c r="I1009" s="229"/>
      <c r="J1009" s="797">
        <v>13</v>
      </c>
      <c r="K1009" s="1125">
        <v>2000</v>
      </c>
      <c r="L1009" s="271">
        <v>2700</v>
      </c>
      <c r="M1009" s="798">
        <v>15000</v>
      </c>
      <c r="N1009" s="289">
        <v>2</v>
      </c>
      <c r="O1009" s="308" t="s">
        <v>125</v>
      </c>
      <c r="P1009" s="2503">
        <v>185</v>
      </c>
      <c r="Q1009" s="14"/>
      <c r="R1009" s="1785" t="s">
        <v>48</v>
      </c>
      <c r="S1009" s="308"/>
      <c r="T1009" s="308" t="s">
        <v>3123</v>
      </c>
      <c r="U1009" s="308" t="s">
        <v>112</v>
      </c>
      <c r="V1009" s="308" t="s">
        <v>116</v>
      </c>
      <c r="W1009" s="291" t="s">
        <v>198</v>
      </c>
      <c r="X1009" s="291">
        <v>153</v>
      </c>
      <c r="Y1009" s="271">
        <v>75</v>
      </c>
      <c r="Z1009" s="271"/>
      <c r="AA1009" s="271">
        <v>139</v>
      </c>
      <c r="AB1009" s="308" t="s">
        <v>113</v>
      </c>
      <c r="AC1009" s="289">
        <v>80</v>
      </c>
      <c r="AD1009" s="271">
        <v>374896</v>
      </c>
      <c r="AE1009" s="1916">
        <v>871951434649900</v>
      </c>
      <c r="AF1009" s="271">
        <v>10</v>
      </c>
      <c r="AG1009" s="271" t="s">
        <v>113</v>
      </c>
      <c r="AH1009" s="2779">
        <v>4</v>
      </c>
    </row>
    <row r="1010" spans="3:34">
      <c r="C1010" s="2401" t="s">
        <v>2766</v>
      </c>
      <c r="D1010" s="557" t="s">
        <v>2193</v>
      </c>
      <c r="E1010" s="1463"/>
      <c r="F1010" s="2290">
        <v>929002055092</v>
      </c>
      <c r="G1010" s="104">
        <v>8719514347441</v>
      </c>
      <c r="H1010" s="105" t="s">
        <v>1036</v>
      </c>
      <c r="I1010" s="105"/>
      <c r="J1010" s="571">
        <v>17</v>
      </c>
      <c r="K1010" s="335">
        <v>2452</v>
      </c>
      <c r="L1010" s="1692">
        <v>2700</v>
      </c>
      <c r="M1010" s="569">
        <v>15000</v>
      </c>
      <c r="N1010" s="395">
        <v>2</v>
      </c>
      <c r="O1010" s="1692" t="s">
        <v>125</v>
      </c>
      <c r="P1010" s="958">
        <v>240</v>
      </c>
      <c r="Q1010" s="14"/>
      <c r="R1010" s="1844" t="s">
        <v>48</v>
      </c>
      <c r="S1010" s="1692"/>
      <c r="T1010" s="1692" t="s">
        <v>3124</v>
      </c>
      <c r="U1010" s="1692" t="s">
        <v>112</v>
      </c>
      <c r="V1010" s="1692" t="s">
        <v>116</v>
      </c>
      <c r="W1010" s="2061" t="s">
        <v>198</v>
      </c>
      <c r="X1010" s="2061">
        <v>144</v>
      </c>
      <c r="Y1010" s="1692">
        <v>70</v>
      </c>
      <c r="Z1010" s="1692"/>
      <c r="AA1010" s="1692">
        <v>121</v>
      </c>
      <c r="AB1010" s="1692" t="s">
        <v>113</v>
      </c>
      <c r="AC1010" s="395">
        <v>80</v>
      </c>
      <c r="AD1010" s="1692">
        <v>374867</v>
      </c>
      <c r="AE1010" s="2517">
        <v>871951434744100</v>
      </c>
      <c r="AF1010" s="1692">
        <v>10</v>
      </c>
      <c r="AG1010" s="1692" t="s">
        <v>113</v>
      </c>
      <c r="AH1010" s="2882">
        <v>4</v>
      </c>
    </row>
    <row r="1011" spans="3:34">
      <c r="C1011" s="2401" t="s">
        <v>2766</v>
      </c>
      <c r="D1011" s="557" t="s">
        <v>2193</v>
      </c>
      <c r="E1011" s="1463"/>
      <c r="F1011" s="2316">
        <v>929001387692</v>
      </c>
      <c r="G1011" s="1209">
        <v>8719514346758</v>
      </c>
      <c r="H1011" s="1356" t="s">
        <v>1037</v>
      </c>
      <c r="I1011" s="1356"/>
      <c r="J1011" s="1357">
        <v>7</v>
      </c>
      <c r="K1011" s="1358">
        <v>806</v>
      </c>
      <c r="L1011" s="1693">
        <v>2700</v>
      </c>
      <c r="M1011" s="1363">
        <v>15000</v>
      </c>
      <c r="N1011" s="1213">
        <v>2</v>
      </c>
      <c r="O1011" s="1693" t="s">
        <v>119</v>
      </c>
      <c r="P1011" s="2506">
        <v>90</v>
      </c>
      <c r="Q1011" s="14"/>
      <c r="R1011" s="1845" t="s">
        <v>48</v>
      </c>
      <c r="S1011" s="1693"/>
      <c r="T1011" s="1693" t="s">
        <v>3120</v>
      </c>
      <c r="U1011" s="1693" t="s">
        <v>112</v>
      </c>
      <c r="V1011" s="1693" t="s">
        <v>116</v>
      </c>
      <c r="W1011" s="2062" t="s">
        <v>198</v>
      </c>
      <c r="X1011" s="2062">
        <v>115</v>
      </c>
      <c r="Y1011" s="1693">
        <v>64</v>
      </c>
      <c r="Z1011" s="1693"/>
      <c r="AA1011" s="1693">
        <v>140</v>
      </c>
      <c r="AB1011" s="1693" t="s">
        <v>113</v>
      </c>
      <c r="AC1011" s="1213">
        <v>80</v>
      </c>
      <c r="AD1011" s="1693">
        <v>387392</v>
      </c>
      <c r="AE1011" s="2615">
        <v>871951434675800</v>
      </c>
      <c r="AF1011" s="1693">
        <v>10</v>
      </c>
      <c r="AG1011" s="1693" t="s">
        <v>113</v>
      </c>
      <c r="AH1011" s="2883">
        <v>4</v>
      </c>
    </row>
    <row r="1012" spans="3:34">
      <c r="C1012" s="2395" t="s">
        <v>2766</v>
      </c>
      <c r="D1012" s="834" t="s">
        <v>2193</v>
      </c>
      <c r="E1012" s="1483"/>
      <c r="F1012" s="2317">
        <v>929001387992</v>
      </c>
      <c r="G1012" s="1350">
        <v>8719514346772</v>
      </c>
      <c r="H1012" s="1351" t="s">
        <v>1038</v>
      </c>
      <c r="I1012" s="1351"/>
      <c r="J1012" s="1352">
        <v>7</v>
      </c>
      <c r="K1012" s="1087">
        <v>806</v>
      </c>
      <c r="L1012" s="1353">
        <v>2700</v>
      </c>
      <c r="M1012" s="1355">
        <v>15000</v>
      </c>
      <c r="N1012" s="287">
        <v>2</v>
      </c>
      <c r="O1012" s="1354" t="s">
        <v>119</v>
      </c>
      <c r="P1012" s="2507">
        <v>105</v>
      </c>
      <c r="Q1012" s="14"/>
      <c r="R1012" s="1846" t="s">
        <v>48</v>
      </c>
      <c r="S1012" s="1354"/>
      <c r="T1012" s="1354" t="s">
        <v>3120</v>
      </c>
      <c r="U1012" s="1354" t="s">
        <v>112</v>
      </c>
      <c r="V1012" s="1354" t="s">
        <v>116</v>
      </c>
      <c r="W1012" s="1354" t="s">
        <v>198</v>
      </c>
      <c r="X1012" s="1354">
        <v>115</v>
      </c>
      <c r="Y1012" s="1353">
        <v>95</v>
      </c>
      <c r="Z1012" s="1353"/>
      <c r="AA1012" s="1353">
        <v>140</v>
      </c>
      <c r="AB1012" s="1354" t="s">
        <v>113</v>
      </c>
      <c r="AC1012" s="1477">
        <v>80</v>
      </c>
      <c r="AD1012" s="1353">
        <v>400289</v>
      </c>
      <c r="AE1012" s="2616">
        <v>871951434677200</v>
      </c>
      <c r="AF1012" s="1353">
        <v>6</v>
      </c>
      <c r="AG1012" s="1353" t="s">
        <v>113</v>
      </c>
      <c r="AH1012" s="2884">
        <v>4</v>
      </c>
    </row>
    <row r="1013" spans="3:34">
      <c r="C1013" s="2394" t="s">
        <v>2766</v>
      </c>
      <c r="D1013" s="1461" t="s">
        <v>2193</v>
      </c>
      <c r="E1013" s="1462"/>
      <c r="F1013" s="668">
        <v>929004584301</v>
      </c>
      <c r="G1013" s="786">
        <v>8721103049018</v>
      </c>
      <c r="H1013" s="218" t="s">
        <v>2673</v>
      </c>
      <c r="I1013" s="218" t="s">
        <v>2675</v>
      </c>
      <c r="J1013" s="796">
        <v>3.1</v>
      </c>
      <c r="K1013" s="1120">
        <v>270</v>
      </c>
      <c r="L1013" s="269">
        <v>1800</v>
      </c>
      <c r="M1013" s="789">
        <v>15000</v>
      </c>
      <c r="N1013" s="309">
        <v>2</v>
      </c>
      <c r="O1013" s="1634" t="s">
        <v>114</v>
      </c>
      <c r="P1013" s="1993">
        <v>150</v>
      </c>
      <c r="Q1013" s="508"/>
      <c r="R1013" s="1783" t="s">
        <v>48</v>
      </c>
      <c r="S1013" s="1634"/>
      <c r="T1013" s="1634" t="s">
        <v>3126</v>
      </c>
      <c r="U1013" s="1634" t="s">
        <v>112</v>
      </c>
      <c r="V1013" s="1634" t="s">
        <v>3001</v>
      </c>
      <c r="W1013" s="295" t="s">
        <v>198</v>
      </c>
      <c r="X1013" s="295">
        <v>87</v>
      </c>
      <c r="Y1013" s="269">
        <v>60</v>
      </c>
      <c r="Z1013" s="269"/>
      <c r="AA1013" s="269">
        <v>110</v>
      </c>
      <c r="AB1013" s="1634" t="s">
        <v>133</v>
      </c>
      <c r="AC1013" s="309">
        <v>90</v>
      </c>
      <c r="AD1013" s="269">
        <v>2209194</v>
      </c>
      <c r="AE1013" s="1930">
        <v>872110304901800</v>
      </c>
      <c r="AF1013" s="269">
        <v>4</v>
      </c>
      <c r="AG1013" s="269" t="s">
        <v>113</v>
      </c>
      <c r="AH1013" s="2782">
        <v>4</v>
      </c>
    </row>
    <row r="1014" spans="3:34">
      <c r="C1014" s="2401" t="s">
        <v>2766</v>
      </c>
      <c r="D1014" s="557" t="s">
        <v>2193</v>
      </c>
      <c r="E1014" s="1463"/>
      <c r="F1014" s="501">
        <v>929004584401</v>
      </c>
      <c r="G1014" s="217">
        <v>8721103049032</v>
      </c>
      <c r="H1014" s="548" t="s">
        <v>2674</v>
      </c>
      <c r="I1014" s="229" t="s">
        <v>2676</v>
      </c>
      <c r="J1014" s="785">
        <v>3.1</v>
      </c>
      <c r="K1014" s="1122">
        <v>270</v>
      </c>
      <c r="L1014" s="271">
        <v>1800</v>
      </c>
      <c r="M1014" s="402">
        <v>15000</v>
      </c>
      <c r="N1014" s="289">
        <v>2</v>
      </c>
      <c r="O1014" s="308" t="s">
        <v>114</v>
      </c>
      <c r="P1014" s="958">
        <v>185</v>
      </c>
      <c r="Q1014" s="508"/>
      <c r="R1014" s="1785" t="s">
        <v>48</v>
      </c>
      <c r="S1014" s="308"/>
      <c r="T1014" s="308" t="s">
        <v>3126</v>
      </c>
      <c r="U1014" s="308" t="s">
        <v>112</v>
      </c>
      <c r="V1014" s="308" t="s">
        <v>3001</v>
      </c>
      <c r="W1014" s="291" t="s">
        <v>198</v>
      </c>
      <c r="X1014" s="291">
        <v>87</v>
      </c>
      <c r="Y1014" s="271">
        <v>95</v>
      </c>
      <c r="Z1014" s="271"/>
      <c r="AA1014" s="271">
        <v>139</v>
      </c>
      <c r="AB1014" s="308" t="s">
        <v>133</v>
      </c>
      <c r="AC1014" s="289">
        <v>90</v>
      </c>
      <c r="AD1014" s="271">
        <v>2209196</v>
      </c>
      <c r="AE1014" s="2602">
        <v>872110304903200</v>
      </c>
      <c r="AF1014" s="271">
        <v>4</v>
      </c>
      <c r="AG1014" s="271" t="s">
        <v>113</v>
      </c>
      <c r="AH1014" s="2779">
        <v>4</v>
      </c>
    </row>
    <row r="1015" spans="3:34">
      <c r="C1015" s="2401" t="s">
        <v>2766</v>
      </c>
      <c r="D1015" s="557" t="s">
        <v>2193</v>
      </c>
      <c r="E1015" s="1463"/>
      <c r="F1015" s="501">
        <v>929003628601</v>
      </c>
      <c r="G1015" s="217">
        <v>8720169191433</v>
      </c>
      <c r="H1015" s="548" t="s">
        <v>1069</v>
      </c>
      <c r="I1015" s="693" t="s">
        <v>1070</v>
      </c>
      <c r="J1015" s="854">
        <v>3.1</v>
      </c>
      <c r="K1015" s="1098">
        <v>250</v>
      </c>
      <c r="L1015" s="1936">
        <v>1800</v>
      </c>
      <c r="M1015" s="388">
        <v>15000</v>
      </c>
      <c r="N1015" s="290">
        <v>2</v>
      </c>
      <c r="O1015" s="1664" t="s">
        <v>114</v>
      </c>
      <c r="P1015" s="958">
        <v>85</v>
      </c>
      <c r="Q1015" s="14"/>
      <c r="R1015" s="1843" t="s">
        <v>48</v>
      </c>
      <c r="S1015" s="1664"/>
      <c r="T1015" s="1664" t="s">
        <v>3126</v>
      </c>
      <c r="U1015" s="1664" t="s">
        <v>112</v>
      </c>
      <c r="V1015" s="1664" t="s">
        <v>3001</v>
      </c>
      <c r="W1015" s="1664" t="s">
        <v>198</v>
      </c>
      <c r="X1015" s="1664">
        <v>80</v>
      </c>
      <c r="Y1015" s="1936">
        <v>60</v>
      </c>
      <c r="Z1015" s="1936"/>
      <c r="AA1015" s="1936">
        <v>104</v>
      </c>
      <c r="AB1015" s="1664" t="s">
        <v>113</v>
      </c>
      <c r="AC1015" s="290">
        <v>80</v>
      </c>
      <c r="AD1015" s="1936"/>
      <c r="AE1015" s="2602">
        <v>872016919143300</v>
      </c>
      <c r="AF1015" s="1936">
        <v>4</v>
      </c>
      <c r="AG1015" s="1936" t="s">
        <v>113</v>
      </c>
      <c r="AH1015" s="2880">
        <v>4</v>
      </c>
    </row>
    <row r="1016" spans="3:34">
      <c r="C1016" s="2401" t="s">
        <v>2766</v>
      </c>
      <c r="D1016" s="557" t="s">
        <v>2193</v>
      </c>
      <c r="E1016" s="1463"/>
      <c r="F1016" s="501">
        <v>929003627801</v>
      </c>
      <c r="G1016" s="217">
        <v>8720169191273</v>
      </c>
      <c r="H1016" s="548" t="s">
        <v>1071</v>
      </c>
      <c r="I1016" s="229" t="s">
        <v>1070</v>
      </c>
      <c r="J1016" s="347">
        <v>7</v>
      </c>
      <c r="K1016" s="1091">
        <v>470</v>
      </c>
      <c r="L1016" s="466">
        <v>1800</v>
      </c>
      <c r="M1016" s="338">
        <v>15000</v>
      </c>
      <c r="N1016" s="289">
        <v>2</v>
      </c>
      <c r="O1016" s="370" t="s">
        <v>114</v>
      </c>
      <c r="P1016" s="958">
        <v>100</v>
      </c>
      <c r="Q1016" s="14"/>
      <c r="R1016" s="1841" t="s">
        <v>48</v>
      </c>
      <c r="S1016" s="370"/>
      <c r="T1016" s="370" t="s">
        <v>3119</v>
      </c>
      <c r="U1016" s="370" t="s">
        <v>112</v>
      </c>
      <c r="V1016" s="370" t="s">
        <v>3001</v>
      </c>
      <c r="W1016" s="370" t="s">
        <v>198</v>
      </c>
      <c r="X1016" s="370">
        <v>67</v>
      </c>
      <c r="Y1016" s="466">
        <v>60</v>
      </c>
      <c r="Z1016" s="466"/>
      <c r="AA1016" s="466">
        <v>104</v>
      </c>
      <c r="AB1016" s="370" t="s">
        <v>113</v>
      </c>
      <c r="AC1016" s="289">
        <v>80</v>
      </c>
      <c r="AD1016" s="466"/>
      <c r="AE1016" s="2602">
        <v>872016919127300</v>
      </c>
      <c r="AF1016" s="466">
        <v>4</v>
      </c>
      <c r="AG1016" s="466" t="s">
        <v>113</v>
      </c>
      <c r="AH1016" s="2878">
        <v>4</v>
      </c>
    </row>
    <row r="1017" spans="3:34">
      <c r="C1017" s="2401" t="s">
        <v>2766</v>
      </c>
      <c r="D1017" s="557" t="s">
        <v>2193</v>
      </c>
      <c r="E1017" s="1463"/>
      <c r="F1017" s="501">
        <v>929003627601</v>
      </c>
      <c r="G1017" s="217">
        <v>8720169191235</v>
      </c>
      <c r="H1017" s="548" t="s">
        <v>1072</v>
      </c>
      <c r="I1017" s="693" t="s">
        <v>1073</v>
      </c>
      <c r="J1017" s="434">
        <v>7</v>
      </c>
      <c r="K1017" s="1091">
        <v>470</v>
      </c>
      <c r="L1017" s="466">
        <v>1800</v>
      </c>
      <c r="M1017" s="388">
        <v>15000</v>
      </c>
      <c r="N1017" s="289">
        <v>2</v>
      </c>
      <c r="O1017" s="370" t="s">
        <v>114</v>
      </c>
      <c r="P1017" s="958">
        <v>115</v>
      </c>
      <c r="Q1017" s="14"/>
      <c r="R1017" s="1841" t="s">
        <v>48</v>
      </c>
      <c r="S1017" s="370"/>
      <c r="T1017" s="370" t="s">
        <v>3119</v>
      </c>
      <c r="U1017" s="370" t="s">
        <v>112</v>
      </c>
      <c r="V1017" s="370" t="s">
        <v>3001</v>
      </c>
      <c r="W1017" s="370" t="s">
        <v>198</v>
      </c>
      <c r="X1017" s="370">
        <v>67</v>
      </c>
      <c r="Y1017" s="466">
        <v>64</v>
      </c>
      <c r="Z1017" s="466"/>
      <c r="AA1017" s="466">
        <v>140</v>
      </c>
      <c r="AB1017" s="370" t="s">
        <v>113</v>
      </c>
      <c r="AC1017" s="289">
        <v>80</v>
      </c>
      <c r="AD1017" s="466"/>
      <c r="AE1017" s="2602">
        <v>872016919123500</v>
      </c>
      <c r="AF1017" s="466">
        <v>4</v>
      </c>
      <c r="AG1017" s="466" t="s">
        <v>113</v>
      </c>
      <c r="AH1017" s="2878">
        <v>4</v>
      </c>
    </row>
    <row r="1018" spans="3:34">
      <c r="C1018" s="2401" t="s">
        <v>2766</v>
      </c>
      <c r="D1018" s="557" t="s">
        <v>2193</v>
      </c>
      <c r="E1018" s="1463"/>
      <c r="F1018" s="101">
        <v>929003628301</v>
      </c>
      <c r="G1018" s="101">
        <v>8720169191372</v>
      </c>
      <c r="H1018" s="149" t="s">
        <v>1074</v>
      </c>
      <c r="I1018" s="149" t="s">
        <v>1075</v>
      </c>
      <c r="J1018" s="546">
        <v>3.1</v>
      </c>
      <c r="K1018" s="1091">
        <v>250</v>
      </c>
      <c r="L1018" s="466">
        <v>1800</v>
      </c>
      <c r="M1018" s="338">
        <v>15000</v>
      </c>
      <c r="N1018" s="289">
        <v>2</v>
      </c>
      <c r="O1018" s="370" t="s">
        <v>114</v>
      </c>
      <c r="P1018" s="958">
        <v>150</v>
      </c>
      <c r="Q1018" s="14"/>
      <c r="R1018" s="1841" t="s">
        <v>48</v>
      </c>
      <c r="S1018" s="370"/>
      <c r="T1018" s="370" t="s">
        <v>3126</v>
      </c>
      <c r="U1018" s="370" t="s">
        <v>112</v>
      </c>
      <c r="V1018" s="370" t="s">
        <v>3001</v>
      </c>
      <c r="W1018" s="370" t="s">
        <v>198</v>
      </c>
      <c r="X1018" s="370">
        <v>80</v>
      </c>
      <c r="Y1018" s="466">
        <v>95</v>
      </c>
      <c r="Z1018" s="466"/>
      <c r="AA1018" s="466">
        <v>140</v>
      </c>
      <c r="AB1018" s="370" t="s">
        <v>113</v>
      </c>
      <c r="AC1018" s="289">
        <v>80</v>
      </c>
      <c r="AD1018" s="466"/>
      <c r="AE1018" s="2617">
        <v>872016919137200</v>
      </c>
      <c r="AF1018" s="466">
        <v>4</v>
      </c>
      <c r="AG1018" s="466" t="s">
        <v>113</v>
      </c>
      <c r="AH1018" s="2878">
        <v>4</v>
      </c>
    </row>
    <row r="1019" spans="3:34">
      <c r="C1019" s="2401" t="s">
        <v>2766</v>
      </c>
      <c r="D1019" s="557" t="s">
        <v>2193</v>
      </c>
      <c r="E1019" s="1463"/>
      <c r="F1019" s="2318">
        <v>929003628401</v>
      </c>
      <c r="G1019" s="104">
        <v>8720169191396</v>
      </c>
      <c r="H1019" s="105" t="s">
        <v>1076</v>
      </c>
      <c r="I1019" s="105" t="s">
        <v>1073</v>
      </c>
      <c r="J1019" s="333">
        <v>3.1</v>
      </c>
      <c r="K1019" s="1091">
        <v>250</v>
      </c>
      <c r="L1019" s="466">
        <v>1800</v>
      </c>
      <c r="M1019" s="388">
        <v>15000</v>
      </c>
      <c r="N1019" s="289">
        <v>2</v>
      </c>
      <c r="O1019" s="370" t="s">
        <v>114</v>
      </c>
      <c r="P1019" s="958">
        <v>110</v>
      </c>
      <c r="Q1019" s="14"/>
      <c r="R1019" s="1841" t="s">
        <v>48</v>
      </c>
      <c r="S1019" s="370"/>
      <c r="T1019" s="370" t="s">
        <v>3126</v>
      </c>
      <c r="U1019" s="370" t="s">
        <v>112</v>
      </c>
      <c r="V1019" s="370" t="s">
        <v>3001</v>
      </c>
      <c r="W1019" s="370" t="s">
        <v>198</v>
      </c>
      <c r="X1019" s="370">
        <v>80</v>
      </c>
      <c r="Y1019" s="466">
        <v>64</v>
      </c>
      <c r="Z1019" s="466"/>
      <c r="AA1019" s="466">
        <v>140</v>
      </c>
      <c r="AB1019" s="370" t="s">
        <v>113</v>
      </c>
      <c r="AC1019" s="289">
        <v>80</v>
      </c>
      <c r="AD1019" s="466"/>
      <c r="AE1019" s="2517">
        <v>872016919139600</v>
      </c>
      <c r="AF1019" s="466">
        <v>4</v>
      </c>
      <c r="AG1019" s="466" t="s">
        <v>113</v>
      </c>
      <c r="AH1019" s="2878">
        <v>4</v>
      </c>
    </row>
    <row r="1020" spans="3:34">
      <c r="C1020" s="2401" t="s">
        <v>2766</v>
      </c>
      <c r="D1020" s="557" t="s">
        <v>2193</v>
      </c>
      <c r="E1020" s="1463"/>
      <c r="F1020" s="2318">
        <v>929002983501</v>
      </c>
      <c r="G1020" s="104">
        <v>8719514313767</v>
      </c>
      <c r="H1020" s="105" t="s">
        <v>2092</v>
      </c>
      <c r="I1020" s="105" t="s">
        <v>2255</v>
      </c>
      <c r="J1020" s="333">
        <v>7</v>
      </c>
      <c r="K1020" s="1091">
        <v>470</v>
      </c>
      <c r="L1020" s="466">
        <v>1800</v>
      </c>
      <c r="M1020" s="388">
        <v>15000</v>
      </c>
      <c r="N1020" s="289">
        <v>2</v>
      </c>
      <c r="O1020" s="370" t="s">
        <v>114</v>
      </c>
      <c r="P1020" s="958">
        <v>790</v>
      </c>
      <c r="Q1020" s="973"/>
      <c r="R1020" s="1841" t="s">
        <v>48</v>
      </c>
      <c r="S1020" s="370"/>
      <c r="T1020" s="370" t="s">
        <v>3119</v>
      </c>
      <c r="U1020" s="370" t="s">
        <v>112</v>
      </c>
      <c r="V1020" s="370" t="s">
        <v>3001</v>
      </c>
      <c r="W1020" s="370" t="s">
        <v>198</v>
      </c>
      <c r="X1020" s="370">
        <v>67</v>
      </c>
      <c r="Y1020" s="466">
        <v>162</v>
      </c>
      <c r="Z1020" s="466"/>
      <c r="AA1020" s="466">
        <v>293</v>
      </c>
      <c r="AB1020" s="370" t="s">
        <v>133</v>
      </c>
      <c r="AC1020" s="289">
        <v>80</v>
      </c>
      <c r="AD1020" s="466" t="s">
        <v>45</v>
      </c>
      <c r="AE1020" s="2517">
        <v>871951431376700</v>
      </c>
      <c r="AF1020" s="466">
        <v>2</v>
      </c>
      <c r="AG1020" s="466" t="s">
        <v>113</v>
      </c>
      <c r="AH1020" s="2878">
        <v>4</v>
      </c>
    </row>
    <row r="1021" spans="3:34">
      <c r="C1021" s="2401" t="s">
        <v>2766</v>
      </c>
      <c r="D1021" s="557" t="s">
        <v>2193</v>
      </c>
      <c r="E1021" s="1463"/>
      <c r="F1021" s="2318">
        <v>929002983601</v>
      </c>
      <c r="G1021" s="104">
        <v>8719514313781</v>
      </c>
      <c r="H1021" s="105" t="s">
        <v>2093</v>
      </c>
      <c r="I1021" s="105" t="s">
        <v>2256</v>
      </c>
      <c r="J1021" s="333">
        <v>7</v>
      </c>
      <c r="K1021" s="1091">
        <v>470</v>
      </c>
      <c r="L1021" s="466">
        <v>1800</v>
      </c>
      <c r="M1021" s="388">
        <v>15000</v>
      </c>
      <c r="N1021" s="289">
        <v>2</v>
      </c>
      <c r="O1021" s="370" t="s">
        <v>114</v>
      </c>
      <c r="P1021" s="958">
        <v>890</v>
      </c>
      <c r="Q1021" s="973"/>
      <c r="R1021" s="1841" t="s">
        <v>48</v>
      </c>
      <c r="S1021" s="370"/>
      <c r="T1021" s="370" t="s">
        <v>3119</v>
      </c>
      <c r="U1021" s="370" t="s">
        <v>112</v>
      </c>
      <c r="V1021" s="370" t="s">
        <v>3001</v>
      </c>
      <c r="W1021" s="370" t="s">
        <v>198</v>
      </c>
      <c r="X1021" s="370">
        <v>67</v>
      </c>
      <c r="Y1021" s="466">
        <v>202</v>
      </c>
      <c r="Z1021" s="466"/>
      <c r="AA1021" s="466">
        <v>286</v>
      </c>
      <c r="AB1021" s="370" t="s">
        <v>133</v>
      </c>
      <c r="AC1021" s="289">
        <v>80</v>
      </c>
      <c r="AD1021" s="466" t="s">
        <v>45</v>
      </c>
      <c r="AE1021" s="2517">
        <v>871951431378100</v>
      </c>
      <c r="AF1021" s="466">
        <v>2</v>
      </c>
      <c r="AG1021" s="466" t="s">
        <v>113</v>
      </c>
      <c r="AH1021" s="2878">
        <v>4</v>
      </c>
    </row>
    <row r="1022" spans="3:34">
      <c r="C1022" s="2401" t="s">
        <v>2766</v>
      </c>
      <c r="D1022" s="557" t="s">
        <v>2193</v>
      </c>
      <c r="E1022" s="1463"/>
      <c r="F1022" s="2318">
        <v>929002983701</v>
      </c>
      <c r="G1022" s="104">
        <v>8719514313804</v>
      </c>
      <c r="H1022" s="105" t="s">
        <v>2094</v>
      </c>
      <c r="I1022" s="105" t="s">
        <v>2257</v>
      </c>
      <c r="J1022" s="333">
        <v>7</v>
      </c>
      <c r="K1022" s="1091">
        <v>470</v>
      </c>
      <c r="L1022" s="466">
        <v>1800</v>
      </c>
      <c r="M1022" s="388">
        <v>15000</v>
      </c>
      <c r="N1022" s="289">
        <v>2</v>
      </c>
      <c r="O1022" s="370" t="s">
        <v>114</v>
      </c>
      <c r="P1022" s="958">
        <v>830</v>
      </c>
      <c r="Q1022" s="973"/>
      <c r="R1022" s="1841" t="s">
        <v>48</v>
      </c>
      <c r="S1022" s="370"/>
      <c r="T1022" s="370" t="s">
        <v>3119</v>
      </c>
      <c r="U1022" s="370" t="s">
        <v>112</v>
      </c>
      <c r="V1022" s="370" t="s">
        <v>3001</v>
      </c>
      <c r="W1022" s="370" t="s">
        <v>198</v>
      </c>
      <c r="X1022" s="370">
        <v>67</v>
      </c>
      <c r="Y1022" s="466">
        <v>66</v>
      </c>
      <c r="Z1022" s="466"/>
      <c r="AA1022" s="466">
        <v>273</v>
      </c>
      <c r="AB1022" s="370" t="s">
        <v>133</v>
      </c>
      <c r="AC1022" s="289">
        <v>80</v>
      </c>
      <c r="AD1022" s="466" t="s">
        <v>45</v>
      </c>
      <c r="AE1022" s="2517">
        <v>871951431380400</v>
      </c>
      <c r="AF1022" s="466">
        <v>2</v>
      </c>
      <c r="AG1022" s="466" t="s">
        <v>113</v>
      </c>
      <c r="AH1022" s="2878">
        <v>4</v>
      </c>
    </row>
    <row r="1023" spans="3:34">
      <c r="C1023" s="2395" t="s">
        <v>2766</v>
      </c>
      <c r="D1023" s="834" t="s">
        <v>2193</v>
      </c>
      <c r="E1023" s="1483"/>
      <c r="F1023" s="2319">
        <v>929002983801</v>
      </c>
      <c r="G1023" s="468">
        <v>8719514313828</v>
      </c>
      <c r="H1023" s="263" t="s">
        <v>2095</v>
      </c>
      <c r="I1023" s="263" t="s">
        <v>2255</v>
      </c>
      <c r="J1023" s="485">
        <v>4.5</v>
      </c>
      <c r="K1023" s="1193">
        <v>300</v>
      </c>
      <c r="L1023" s="1933">
        <v>1800</v>
      </c>
      <c r="M1023" s="438">
        <v>15000</v>
      </c>
      <c r="N1023" s="480">
        <v>2</v>
      </c>
      <c r="O1023" s="848" t="s">
        <v>114</v>
      </c>
      <c r="P1023" s="1994">
        <v>670</v>
      </c>
      <c r="Q1023" s="973"/>
      <c r="R1023" s="1839" t="s">
        <v>48</v>
      </c>
      <c r="S1023" s="848"/>
      <c r="T1023" s="848" t="s">
        <v>3126</v>
      </c>
      <c r="U1023" s="848" t="s">
        <v>112</v>
      </c>
      <c r="V1023" s="848" t="s">
        <v>3001</v>
      </c>
      <c r="W1023" s="848" t="s">
        <v>198</v>
      </c>
      <c r="X1023" s="848">
        <v>66</v>
      </c>
      <c r="Y1023" s="1933">
        <v>162</v>
      </c>
      <c r="Z1023" s="1933"/>
      <c r="AA1023" s="1933">
        <v>293</v>
      </c>
      <c r="AB1023" s="848" t="s">
        <v>113</v>
      </c>
      <c r="AC1023" s="480">
        <v>80</v>
      </c>
      <c r="AD1023" s="1933" t="s">
        <v>45</v>
      </c>
      <c r="AE1023" s="2585">
        <v>871951431382800</v>
      </c>
      <c r="AF1023" s="1933">
        <v>2</v>
      </c>
      <c r="AG1023" s="1933" t="s">
        <v>113</v>
      </c>
      <c r="AH1023" s="2876">
        <v>4</v>
      </c>
    </row>
    <row r="1024" spans="3:34">
      <c r="C1024" s="2395" t="s">
        <v>2766</v>
      </c>
      <c r="D1024" s="834" t="s">
        <v>2193</v>
      </c>
      <c r="E1024" s="1483"/>
      <c r="F1024" s="471">
        <v>929002380601</v>
      </c>
      <c r="G1024" s="471">
        <v>8718699759650</v>
      </c>
      <c r="H1024" s="672" t="s">
        <v>1078</v>
      </c>
      <c r="I1024" s="672"/>
      <c r="J1024" s="495">
        <v>2.2999999999999998</v>
      </c>
      <c r="K1024" s="1124">
        <v>100</v>
      </c>
      <c r="L1024" s="1933">
        <v>1800</v>
      </c>
      <c r="M1024" s="3253">
        <v>15000</v>
      </c>
      <c r="N1024" s="488">
        <v>2</v>
      </c>
      <c r="O1024" s="848" t="s">
        <v>114</v>
      </c>
      <c r="P1024" s="1994">
        <v>135</v>
      </c>
      <c r="Q1024" s="14"/>
      <c r="R1024" s="1839" t="s">
        <v>48</v>
      </c>
      <c r="S1024" s="848"/>
      <c r="T1024" s="848" t="s">
        <v>3128</v>
      </c>
      <c r="U1024" s="848" t="s">
        <v>112</v>
      </c>
      <c r="V1024" s="848" t="s">
        <v>3001</v>
      </c>
      <c r="W1024" s="848" t="s">
        <v>198</v>
      </c>
      <c r="X1024" s="848">
        <v>43</v>
      </c>
      <c r="Y1024" s="1933">
        <v>64</v>
      </c>
      <c r="Z1024" s="1933"/>
      <c r="AA1024" s="1933">
        <v>143</v>
      </c>
      <c r="AB1024" s="848" t="s">
        <v>113</v>
      </c>
      <c r="AC1024" s="488">
        <v>80</v>
      </c>
      <c r="AD1024" s="1933"/>
      <c r="AE1024" s="2613">
        <v>871869975965000</v>
      </c>
      <c r="AF1024" s="1933">
        <v>4</v>
      </c>
      <c r="AG1024" s="1933" t="s">
        <v>113</v>
      </c>
      <c r="AH1024" s="2876">
        <v>4</v>
      </c>
    </row>
    <row r="1025" spans="3:34">
      <c r="C1025" s="2394" t="s">
        <v>2766</v>
      </c>
      <c r="D1025" s="1461" t="s">
        <v>2193</v>
      </c>
      <c r="E1025" s="1462"/>
      <c r="F1025" s="139">
        <v>929001978001</v>
      </c>
      <c r="G1025" s="496">
        <v>8718696167779</v>
      </c>
      <c r="H1025" s="589" t="s">
        <v>1080</v>
      </c>
      <c r="I1025" s="589" t="s">
        <v>1081</v>
      </c>
      <c r="J1025" s="371"/>
      <c r="K1025" s="359"/>
      <c r="L1025" s="1622"/>
      <c r="M1025" s="359"/>
      <c r="N1025" s="1233">
        <v>2</v>
      </c>
      <c r="O1025" s="372" t="s">
        <v>114</v>
      </c>
      <c r="P1025" s="1993">
        <v>460</v>
      </c>
      <c r="Q1025" s="14"/>
      <c r="R1025" s="1838"/>
      <c r="S1025" s="372"/>
      <c r="T1025" s="372"/>
      <c r="U1025" s="372" t="s">
        <v>112</v>
      </c>
      <c r="V1025" s="372"/>
      <c r="W1025" s="372"/>
      <c r="X1025" s="372"/>
      <c r="Y1025" s="1622"/>
      <c r="Z1025" s="1622"/>
      <c r="AA1025" s="1622"/>
      <c r="AB1025" s="372"/>
      <c r="AC1025" s="1233"/>
      <c r="AD1025" s="1622"/>
      <c r="AE1025" s="2578">
        <v>871869616777900</v>
      </c>
      <c r="AF1025" s="1622">
        <v>4</v>
      </c>
      <c r="AG1025" s="1622" t="s">
        <v>113</v>
      </c>
      <c r="AH1025" s="2861">
        <v>1</v>
      </c>
    </row>
    <row r="1026" spans="3:34">
      <c r="C1026" s="2401" t="s">
        <v>2766</v>
      </c>
      <c r="D1026" s="557" t="s">
        <v>2193</v>
      </c>
      <c r="E1026" s="1463"/>
      <c r="F1026" s="101">
        <v>929001977901</v>
      </c>
      <c r="G1026" s="104">
        <v>8718696167762</v>
      </c>
      <c r="H1026" s="105" t="s">
        <v>1082</v>
      </c>
      <c r="I1026" s="105" t="s">
        <v>1083</v>
      </c>
      <c r="J1026" s="333"/>
      <c r="K1026" s="335"/>
      <c r="L1026" s="275"/>
      <c r="M1026" s="335"/>
      <c r="N1026" s="398">
        <v>2</v>
      </c>
      <c r="O1026" s="363" t="s">
        <v>114</v>
      </c>
      <c r="P1026" s="958">
        <v>460</v>
      </c>
      <c r="Q1026" s="14"/>
      <c r="R1026" s="1796"/>
      <c r="S1026" s="363"/>
      <c r="T1026" s="363"/>
      <c r="U1026" s="363" t="s">
        <v>112</v>
      </c>
      <c r="V1026" s="363"/>
      <c r="W1026" s="363"/>
      <c r="X1026" s="363"/>
      <c r="Y1026" s="275"/>
      <c r="Z1026" s="275"/>
      <c r="AA1026" s="275"/>
      <c r="AB1026" s="363"/>
      <c r="AC1026" s="398"/>
      <c r="AD1026" s="275"/>
      <c r="AE1026" s="2517">
        <v>871869616776200</v>
      </c>
      <c r="AF1026" s="275">
        <v>4</v>
      </c>
      <c r="AG1026" s="275" t="s">
        <v>113</v>
      </c>
      <c r="AH1026" s="2848">
        <v>1</v>
      </c>
    </row>
    <row r="1027" spans="3:34">
      <c r="C1027" s="2395" t="s">
        <v>2766</v>
      </c>
      <c r="D1027" s="834" t="s">
        <v>2193</v>
      </c>
      <c r="E1027" s="1483"/>
      <c r="F1027" s="471">
        <v>929001977801</v>
      </c>
      <c r="G1027" s="468">
        <v>8718699624057</v>
      </c>
      <c r="H1027" s="263" t="s">
        <v>1084</v>
      </c>
      <c r="I1027" s="263" t="s">
        <v>1085</v>
      </c>
      <c r="J1027" s="485"/>
      <c r="K1027" s="490"/>
      <c r="L1027" s="673"/>
      <c r="M1027" s="490"/>
      <c r="N1027" s="488">
        <v>2</v>
      </c>
      <c r="O1027" s="674" t="s">
        <v>114</v>
      </c>
      <c r="P1027" s="1994">
        <v>460</v>
      </c>
      <c r="Q1027" s="14"/>
      <c r="R1027" s="1795"/>
      <c r="S1027" s="674"/>
      <c r="T1027" s="674"/>
      <c r="U1027" s="674" t="s">
        <v>112</v>
      </c>
      <c r="V1027" s="674"/>
      <c r="W1027" s="674"/>
      <c r="X1027" s="674"/>
      <c r="Y1027" s="673"/>
      <c r="Z1027" s="673"/>
      <c r="AA1027" s="673"/>
      <c r="AB1027" s="674"/>
      <c r="AC1027" s="488"/>
      <c r="AD1027" s="673"/>
      <c r="AE1027" s="2585">
        <v>871869962405700</v>
      </c>
      <c r="AF1027" s="673">
        <v>4</v>
      </c>
      <c r="AG1027" s="673" t="s">
        <v>113</v>
      </c>
      <c r="AH1027" s="2846">
        <v>1</v>
      </c>
    </row>
    <row r="1028" spans="3:34">
      <c r="C1028" s="2394" t="s">
        <v>2766</v>
      </c>
      <c r="D1028" s="1461" t="s">
        <v>2193</v>
      </c>
      <c r="E1028" s="1462"/>
      <c r="F1028" s="139">
        <v>929001901402</v>
      </c>
      <c r="G1028" s="496">
        <v>8718696814512</v>
      </c>
      <c r="H1028" s="589" t="s">
        <v>1087</v>
      </c>
      <c r="I1028" s="589"/>
      <c r="J1028" s="371">
        <v>9.5</v>
      </c>
      <c r="K1028" s="1570">
        <v>950</v>
      </c>
      <c r="L1028" s="269">
        <v>3000</v>
      </c>
      <c r="M1028" s="314">
        <v>15000</v>
      </c>
      <c r="N1028" s="269">
        <v>2</v>
      </c>
      <c r="O1028" s="269" t="s">
        <v>117</v>
      </c>
      <c r="P1028" s="1993">
        <v>72</v>
      </c>
      <c r="Q1028" s="14"/>
      <c r="R1028" s="1768" t="s">
        <v>48</v>
      </c>
      <c r="S1028" s="269"/>
      <c r="T1028" s="269" t="s">
        <v>3121</v>
      </c>
      <c r="U1028" s="269" t="s">
        <v>112</v>
      </c>
      <c r="V1028" s="269" t="s">
        <v>147</v>
      </c>
      <c r="W1028" s="295" t="s">
        <v>198</v>
      </c>
      <c r="X1028" s="295">
        <v>100</v>
      </c>
      <c r="Y1028" s="269">
        <v>37.200000000000003</v>
      </c>
      <c r="Z1028" s="269"/>
      <c r="AA1028" s="269">
        <v>114.3</v>
      </c>
      <c r="AB1028" s="269" t="s">
        <v>113</v>
      </c>
      <c r="AC1028" s="295">
        <v>80</v>
      </c>
      <c r="AD1028" s="269">
        <v>415169</v>
      </c>
      <c r="AE1028" s="2578">
        <v>871869681451200</v>
      </c>
      <c r="AF1028" s="269">
        <v>10</v>
      </c>
      <c r="AG1028" s="269" t="s">
        <v>113</v>
      </c>
      <c r="AH1028" s="2782">
        <v>4</v>
      </c>
    </row>
    <row r="1029" spans="3:34">
      <c r="C1029" s="2395" t="s">
        <v>2766</v>
      </c>
      <c r="D1029" s="834" t="s">
        <v>2193</v>
      </c>
      <c r="E1029" s="1483"/>
      <c r="F1029" s="1051">
        <v>929001901502</v>
      </c>
      <c r="G1029" s="468">
        <v>8718696814536</v>
      </c>
      <c r="H1029" s="263" t="s">
        <v>1088</v>
      </c>
      <c r="I1029" s="263"/>
      <c r="J1029" s="485">
        <v>9.5</v>
      </c>
      <c r="K1029" s="1110">
        <v>1050</v>
      </c>
      <c r="L1029" s="273">
        <v>4000</v>
      </c>
      <c r="M1029" s="479">
        <v>15000</v>
      </c>
      <c r="N1029" s="287">
        <v>2</v>
      </c>
      <c r="O1029" s="273" t="s">
        <v>119</v>
      </c>
      <c r="P1029" s="1994">
        <v>72</v>
      </c>
      <c r="Q1029" s="14"/>
      <c r="R1029" s="1769" t="s">
        <v>48</v>
      </c>
      <c r="S1029" s="273"/>
      <c r="T1029" s="273" t="s">
        <v>3121</v>
      </c>
      <c r="U1029" s="273" t="s">
        <v>112</v>
      </c>
      <c r="V1029" s="273" t="s">
        <v>121</v>
      </c>
      <c r="W1029" s="284" t="s">
        <v>198</v>
      </c>
      <c r="X1029" s="284">
        <v>110</v>
      </c>
      <c r="Y1029" s="273">
        <v>37.200000000000003</v>
      </c>
      <c r="Z1029" s="273"/>
      <c r="AA1029" s="273">
        <v>114.3</v>
      </c>
      <c r="AB1029" s="273" t="s">
        <v>113</v>
      </c>
      <c r="AC1029" s="1477">
        <v>80</v>
      </c>
      <c r="AD1029" s="273">
        <v>415170</v>
      </c>
      <c r="AE1029" s="2585">
        <v>871869681453600</v>
      </c>
      <c r="AF1029" s="273">
        <v>10</v>
      </c>
      <c r="AG1029" s="273" t="s">
        <v>113</v>
      </c>
      <c r="AH1029" s="2780">
        <v>4</v>
      </c>
    </row>
    <row r="1030" spans="3:34">
      <c r="C1030" s="2396" t="s">
        <v>2766</v>
      </c>
      <c r="D1030" s="1395" t="s">
        <v>2193</v>
      </c>
      <c r="E1030" s="1501"/>
      <c r="F1030" s="2320">
        <v>929002058731</v>
      </c>
      <c r="G1030" s="1209">
        <v>8718699782733</v>
      </c>
      <c r="H1030" s="1356" t="s">
        <v>1089</v>
      </c>
      <c r="I1030" s="1356"/>
      <c r="J1030" s="1226">
        <v>8</v>
      </c>
      <c r="K1030" s="1565">
        <v>806</v>
      </c>
      <c r="L1030" s="1227">
        <v>2700</v>
      </c>
      <c r="M1030" s="1228">
        <v>15000</v>
      </c>
      <c r="N1030" s="1200">
        <v>2</v>
      </c>
      <c r="O1030" s="1227" t="s">
        <v>117</v>
      </c>
      <c r="P1030" s="2010">
        <v>320</v>
      </c>
      <c r="Q1030" s="14"/>
      <c r="R1030" s="1849" t="s">
        <v>48</v>
      </c>
      <c r="S1030" s="1227"/>
      <c r="T1030" s="1227" t="s">
        <v>3120</v>
      </c>
      <c r="U1030" s="1227" t="s">
        <v>112</v>
      </c>
      <c r="V1030" s="1227" t="s">
        <v>116</v>
      </c>
      <c r="W1030" s="1638" t="s">
        <v>198</v>
      </c>
      <c r="X1030" s="1638">
        <v>100</v>
      </c>
      <c r="Y1030" s="1227">
        <v>63</v>
      </c>
      <c r="Z1030" s="1227"/>
      <c r="AA1030" s="1227">
        <v>122</v>
      </c>
      <c r="AB1030" s="1227" t="s">
        <v>113</v>
      </c>
      <c r="AC1030" s="1200">
        <v>80</v>
      </c>
      <c r="AD1030" s="1227">
        <v>391902</v>
      </c>
      <c r="AE1030" s="2615">
        <v>871869978273300</v>
      </c>
      <c r="AF1030" s="1227">
        <v>4</v>
      </c>
      <c r="AG1030" s="1227" t="s">
        <v>113</v>
      </c>
      <c r="AH1030" s="2889">
        <v>4</v>
      </c>
    </row>
    <row r="1031" spans="3:34">
      <c r="C1031" s="2396" t="s">
        <v>2766</v>
      </c>
      <c r="D1031" s="1395" t="s">
        <v>2193</v>
      </c>
      <c r="E1031" s="1501" t="s">
        <v>2769</v>
      </c>
      <c r="F1031" s="885">
        <v>929003785202</v>
      </c>
      <c r="G1031" s="1566">
        <v>8720169353336</v>
      </c>
      <c r="H1031" s="1566" t="s">
        <v>2119</v>
      </c>
      <c r="I1031" s="1566"/>
      <c r="J1031" s="1406">
        <v>8</v>
      </c>
      <c r="K1031" s="1567">
        <v>800</v>
      </c>
      <c r="L1031" s="1360" t="s">
        <v>2254</v>
      </c>
      <c r="M1031" s="1568">
        <v>15000</v>
      </c>
      <c r="N1031" s="1569">
        <v>2</v>
      </c>
      <c r="O1031" s="1358" t="s">
        <v>117</v>
      </c>
      <c r="P1031" s="2509">
        <v>125</v>
      </c>
      <c r="Q1031" s="973"/>
      <c r="R1031" s="1850" t="s">
        <v>48</v>
      </c>
      <c r="S1031" s="1358"/>
      <c r="T1031" s="1358" t="s">
        <v>3120</v>
      </c>
      <c r="U1031" s="1358" t="s">
        <v>112</v>
      </c>
      <c r="V1031" s="1358" t="s">
        <v>3002</v>
      </c>
      <c r="W1031" s="1361" t="s">
        <v>198</v>
      </c>
      <c r="X1031" s="1361">
        <v>100</v>
      </c>
      <c r="Y1031" s="1360">
        <v>60</v>
      </c>
      <c r="Z1031" s="1360"/>
      <c r="AA1031" s="1360">
        <v>115</v>
      </c>
      <c r="AB1031" s="1358" t="s">
        <v>133</v>
      </c>
      <c r="AC1031" s="1569">
        <v>80</v>
      </c>
      <c r="AD1031" s="1360">
        <v>2022894</v>
      </c>
      <c r="AE1031" s="2619">
        <v>872016935333600</v>
      </c>
      <c r="AF1031" s="1360">
        <v>10</v>
      </c>
      <c r="AG1031" s="1360" t="s">
        <v>113</v>
      </c>
      <c r="AH1031" s="2890">
        <v>4</v>
      </c>
    </row>
    <row r="1032" spans="3:34">
      <c r="C1032" s="2394" t="s">
        <v>2766</v>
      </c>
      <c r="D1032" s="1461" t="s">
        <v>2193</v>
      </c>
      <c r="E1032" s="1462"/>
      <c r="F1032" s="2311">
        <v>929003540208</v>
      </c>
      <c r="G1032" s="496">
        <v>8720169168954</v>
      </c>
      <c r="H1032" s="589" t="s">
        <v>1015</v>
      </c>
      <c r="I1032" s="589"/>
      <c r="J1032" s="371">
        <v>4.9000000000000004</v>
      </c>
      <c r="K1032" s="1130">
        <v>470</v>
      </c>
      <c r="L1032" s="3254">
        <v>2700</v>
      </c>
      <c r="M1032" s="359">
        <v>15000</v>
      </c>
      <c r="N1032" s="309">
        <v>2</v>
      </c>
      <c r="O1032" s="3255" t="s">
        <v>117</v>
      </c>
      <c r="P1032" s="2502">
        <v>50</v>
      </c>
      <c r="Q1032" s="973"/>
      <c r="R1032" s="3256" t="s">
        <v>48</v>
      </c>
      <c r="S1032" s="3255"/>
      <c r="T1032" s="3255" t="s">
        <v>3119</v>
      </c>
      <c r="U1032" s="3255" t="s">
        <v>112</v>
      </c>
      <c r="V1032" s="3255" t="s">
        <v>116</v>
      </c>
      <c r="W1032" s="3255" t="s">
        <v>198</v>
      </c>
      <c r="X1032" s="3255">
        <v>95</v>
      </c>
      <c r="Y1032" s="3254">
        <v>60</v>
      </c>
      <c r="Z1032" s="3254"/>
      <c r="AA1032" s="3254">
        <v>107</v>
      </c>
      <c r="AB1032" s="3255" t="s">
        <v>113</v>
      </c>
      <c r="AC1032" s="309">
        <v>80</v>
      </c>
      <c r="AD1032" s="3254">
        <v>1137333</v>
      </c>
      <c r="AE1032" s="2578">
        <v>872016916895400</v>
      </c>
      <c r="AF1032" s="3254">
        <v>10</v>
      </c>
      <c r="AG1032" s="3254" t="s">
        <v>113</v>
      </c>
      <c r="AH1032" s="3257">
        <v>4</v>
      </c>
    </row>
    <row r="1033" spans="3:34">
      <c r="C1033" s="2401" t="s">
        <v>2766</v>
      </c>
      <c r="D1033" s="557" t="s">
        <v>2193</v>
      </c>
      <c r="E1033" s="1463"/>
      <c r="F1033" s="846">
        <v>929003560908</v>
      </c>
      <c r="G1033" s="104">
        <v>8720169169111</v>
      </c>
      <c r="H1033" s="105" t="s">
        <v>1016</v>
      </c>
      <c r="I1033" s="105"/>
      <c r="J1033" s="333">
        <v>4.9000000000000004</v>
      </c>
      <c r="K1033" s="1125">
        <v>470</v>
      </c>
      <c r="L1033" s="1935">
        <v>3000</v>
      </c>
      <c r="M1033" s="335">
        <v>15000</v>
      </c>
      <c r="N1033" s="289">
        <v>2</v>
      </c>
      <c r="O1033" s="1534" t="s">
        <v>117</v>
      </c>
      <c r="P1033" s="2503">
        <v>50</v>
      </c>
      <c r="Q1033" s="973"/>
      <c r="R1033" s="1842" t="s">
        <v>48</v>
      </c>
      <c r="S1033" s="1534"/>
      <c r="T1033" s="1534" t="s">
        <v>3119</v>
      </c>
      <c r="U1033" s="1534" t="s">
        <v>112</v>
      </c>
      <c r="V1033" s="1534" t="s">
        <v>147</v>
      </c>
      <c r="W1033" s="1534" t="s">
        <v>198</v>
      </c>
      <c r="X1033" s="1534">
        <v>95</v>
      </c>
      <c r="Y1033" s="1935">
        <v>60</v>
      </c>
      <c r="Z1033" s="1935"/>
      <c r="AA1033" s="1935">
        <v>107</v>
      </c>
      <c r="AB1033" s="1534" t="s">
        <v>113</v>
      </c>
      <c r="AC1033" s="289">
        <v>80</v>
      </c>
      <c r="AD1033" s="1935">
        <v>1218501</v>
      </c>
      <c r="AE1033" s="2517">
        <v>872016916911100</v>
      </c>
      <c r="AF1033" s="1935">
        <v>10</v>
      </c>
      <c r="AG1033" s="1935" t="s">
        <v>113</v>
      </c>
      <c r="AH1033" s="2879">
        <v>4</v>
      </c>
    </row>
    <row r="1034" spans="3:34">
      <c r="C1034" s="2401" t="s">
        <v>2766</v>
      </c>
      <c r="D1034" s="557" t="s">
        <v>2193</v>
      </c>
      <c r="E1034" s="1463"/>
      <c r="F1034" s="846">
        <v>929003564108</v>
      </c>
      <c r="G1034" s="104">
        <v>8720169169036</v>
      </c>
      <c r="H1034" s="105" t="s">
        <v>1017</v>
      </c>
      <c r="I1034" s="105"/>
      <c r="J1034" s="333">
        <v>4.9000000000000004</v>
      </c>
      <c r="K1034" s="1125">
        <v>470</v>
      </c>
      <c r="L1034" s="1935">
        <v>4000</v>
      </c>
      <c r="M1034" s="335">
        <v>15000</v>
      </c>
      <c r="N1034" s="289">
        <v>2</v>
      </c>
      <c r="O1034" s="1534" t="s">
        <v>117</v>
      </c>
      <c r="P1034" s="2503">
        <v>50</v>
      </c>
      <c r="Q1034" s="973"/>
      <c r="R1034" s="1842" t="s">
        <v>48</v>
      </c>
      <c r="S1034" s="1534"/>
      <c r="T1034" s="1534" t="s">
        <v>3119</v>
      </c>
      <c r="U1034" s="1534" t="s">
        <v>112</v>
      </c>
      <c r="V1034" s="1534" t="s">
        <v>121</v>
      </c>
      <c r="W1034" s="1534" t="s">
        <v>198</v>
      </c>
      <c r="X1034" s="1534">
        <v>95</v>
      </c>
      <c r="Y1034" s="1935">
        <v>60</v>
      </c>
      <c r="Z1034" s="1935"/>
      <c r="AA1034" s="1935">
        <v>107</v>
      </c>
      <c r="AB1034" s="1534" t="s">
        <v>113</v>
      </c>
      <c r="AC1034" s="289">
        <v>80</v>
      </c>
      <c r="AD1034" s="1935">
        <v>1227623</v>
      </c>
      <c r="AE1034" s="2517">
        <v>872016916903600</v>
      </c>
      <c r="AF1034" s="1935">
        <v>10</v>
      </c>
      <c r="AG1034" s="1935" t="s">
        <v>113</v>
      </c>
      <c r="AH1034" s="2879">
        <v>4</v>
      </c>
    </row>
    <row r="1035" spans="3:34">
      <c r="C1035" s="2401" t="s">
        <v>2766</v>
      </c>
      <c r="D1035" s="557" t="s">
        <v>2193</v>
      </c>
      <c r="E1035" s="1463"/>
      <c r="F1035" s="846">
        <v>929003604208</v>
      </c>
      <c r="G1035" s="104">
        <v>8720169169197</v>
      </c>
      <c r="H1035" s="105" t="s">
        <v>1018</v>
      </c>
      <c r="I1035" s="105"/>
      <c r="J1035" s="333">
        <v>4.9000000000000004</v>
      </c>
      <c r="K1035" s="1125">
        <v>470</v>
      </c>
      <c r="L1035" s="1935">
        <v>6500</v>
      </c>
      <c r="M1035" s="335">
        <v>15000</v>
      </c>
      <c r="N1035" s="289">
        <v>2</v>
      </c>
      <c r="O1035" s="1534" t="s">
        <v>117</v>
      </c>
      <c r="P1035" s="2503">
        <v>50</v>
      </c>
      <c r="Q1035" s="973"/>
      <c r="R1035" s="1842" t="s">
        <v>48</v>
      </c>
      <c r="S1035" s="1534"/>
      <c r="T1035" s="1534" t="s">
        <v>3119</v>
      </c>
      <c r="U1035" s="1534" t="s">
        <v>112</v>
      </c>
      <c r="V1035" s="1534" t="s">
        <v>150</v>
      </c>
      <c r="W1035" s="1534" t="s">
        <v>198</v>
      </c>
      <c r="X1035" s="1534">
        <v>95</v>
      </c>
      <c r="Y1035" s="1935">
        <v>60</v>
      </c>
      <c r="Z1035" s="1935"/>
      <c r="AA1035" s="1935">
        <v>107</v>
      </c>
      <c r="AB1035" s="1534" t="s">
        <v>113</v>
      </c>
      <c r="AC1035" s="289">
        <v>80</v>
      </c>
      <c r="AD1035" s="1935">
        <v>1365424</v>
      </c>
      <c r="AE1035" s="2517">
        <v>872016916919700</v>
      </c>
      <c r="AF1035" s="1935">
        <v>10</v>
      </c>
      <c r="AG1035" s="1935" t="s">
        <v>113</v>
      </c>
      <c r="AH1035" s="2879">
        <v>4</v>
      </c>
    </row>
    <row r="1036" spans="3:34">
      <c r="C1036" s="2401" t="s">
        <v>2766</v>
      </c>
      <c r="D1036" s="557" t="s">
        <v>2193</v>
      </c>
      <c r="E1036" s="1463"/>
      <c r="F1036" s="846">
        <v>929002306208</v>
      </c>
      <c r="G1036" s="104">
        <v>8720169168978</v>
      </c>
      <c r="H1036" s="105" t="s">
        <v>1019</v>
      </c>
      <c r="I1036" s="105"/>
      <c r="J1036" s="333">
        <v>8</v>
      </c>
      <c r="K1036" s="1125">
        <v>806</v>
      </c>
      <c r="L1036" s="466">
        <v>2700</v>
      </c>
      <c r="M1036" s="335">
        <v>15000</v>
      </c>
      <c r="N1036" s="289">
        <v>2</v>
      </c>
      <c r="O1036" s="370" t="s">
        <v>117</v>
      </c>
      <c r="P1036" s="2503">
        <v>59</v>
      </c>
      <c r="Q1036" s="14"/>
      <c r="R1036" s="1841" t="s">
        <v>48</v>
      </c>
      <c r="S1036" s="370"/>
      <c r="T1036" s="370" t="s">
        <v>3120</v>
      </c>
      <c r="U1036" s="370" t="s">
        <v>112</v>
      </c>
      <c r="V1036" s="370" t="s">
        <v>116</v>
      </c>
      <c r="W1036" s="370" t="s">
        <v>198</v>
      </c>
      <c r="X1036" s="370">
        <v>100</v>
      </c>
      <c r="Y1036" s="466">
        <v>60</v>
      </c>
      <c r="Z1036" s="466"/>
      <c r="AA1036" s="466">
        <v>108</v>
      </c>
      <c r="AB1036" s="370" t="s">
        <v>113</v>
      </c>
      <c r="AC1036" s="289">
        <v>80</v>
      </c>
      <c r="AD1036" s="466">
        <v>397611</v>
      </c>
      <c r="AE1036" s="2517">
        <v>872016916897800</v>
      </c>
      <c r="AF1036" s="466">
        <v>10</v>
      </c>
      <c r="AG1036" s="466" t="s">
        <v>113</v>
      </c>
      <c r="AH1036" s="2878">
        <v>4</v>
      </c>
    </row>
    <row r="1037" spans="3:34">
      <c r="C1037" s="2401" t="s">
        <v>2766</v>
      </c>
      <c r="D1037" s="557" t="s">
        <v>2193</v>
      </c>
      <c r="E1037" s="1463"/>
      <c r="F1037" s="846">
        <v>929002306202</v>
      </c>
      <c r="G1037" s="104">
        <v>8719514420670</v>
      </c>
      <c r="H1037" s="105" t="s">
        <v>2241</v>
      </c>
      <c r="I1037" s="105" t="s">
        <v>2741</v>
      </c>
      <c r="J1037" s="333">
        <v>8</v>
      </c>
      <c r="K1037" s="1125">
        <v>806</v>
      </c>
      <c r="L1037" s="1935">
        <v>2700</v>
      </c>
      <c r="M1037" s="335">
        <v>15000</v>
      </c>
      <c r="N1037" s="289">
        <v>2</v>
      </c>
      <c r="O1037" s="1534" t="s">
        <v>117</v>
      </c>
      <c r="P1037" s="2503">
        <v>329</v>
      </c>
      <c r="Q1037" s="973"/>
      <c r="R1037" s="1842" t="s">
        <v>48</v>
      </c>
      <c r="S1037" s="1534"/>
      <c r="T1037" s="1534" t="s">
        <v>3120</v>
      </c>
      <c r="U1037" s="1534" t="s">
        <v>112</v>
      </c>
      <c r="V1037" s="1534" t="s">
        <v>116</v>
      </c>
      <c r="W1037" s="1534" t="s">
        <v>198</v>
      </c>
      <c r="X1037" s="1534">
        <v>100</v>
      </c>
      <c r="Y1037" s="1935">
        <v>60</v>
      </c>
      <c r="Z1037" s="1935"/>
      <c r="AA1037" s="1935">
        <v>108</v>
      </c>
      <c r="AB1037" s="1534" t="s">
        <v>113</v>
      </c>
      <c r="AC1037" s="289">
        <v>80</v>
      </c>
      <c r="AD1037" s="1935">
        <v>397611</v>
      </c>
      <c r="AE1037" s="2517">
        <v>871951442067000</v>
      </c>
      <c r="AF1037" s="1935">
        <v>6</v>
      </c>
      <c r="AG1037" s="1935" t="s">
        <v>113</v>
      </c>
      <c r="AH1037" s="2879">
        <v>24</v>
      </c>
    </row>
    <row r="1038" spans="3:34">
      <c r="C1038" s="2401" t="s">
        <v>2766</v>
      </c>
      <c r="D1038" s="557" t="s">
        <v>2193</v>
      </c>
      <c r="E1038" s="1463"/>
      <c r="F1038" s="846">
        <v>929003774009</v>
      </c>
      <c r="G1038" s="104">
        <v>8720169325111</v>
      </c>
      <c r="H1038" s="105" t="s">
        <v>2245</v>
      </c>
      <c r="I1038" s="105" t="s">
        <v>2742</v>
      </c>
      <c r="J1038" s="333">
        <v>8</v>
      </c>
      <c r="K1038" s="1125">
        <v>806</v>
      </c>
      <c r="L1038" s="1935">
        <v>2700</v>
      </c>
      <c r="M1038" s="335">
        <v>15000</v>
      </c>
      <c r="N1038" s="289">
        <v>2</v>
      </c>
      <c r="O1038" s="1534" t="s">
        <v>117</v>
      </c>
      <c r="P1038" s="2503">
        <v>620</v>
      </c>
      <c r="Q1038" s="973"/>
      <c r="R1038" s="1842" t="s">
        <v>48</v>
      </c>
      <c r="S1038" s="1534"/>
      <c r="T1038" s="1534" t="s">
        <v>3120</v>
      </c>
      <c r="U1038" s="1534" t="s">
        <v>112</v>
      </c>
      <c r="V1038" s="1534" t="s">
        <v>116</v>
      </c>
      <c r="W1038" s="1534" t="s">
        <v>198</v>
      </c>
      <c r="X1038" s="1534">
        <v>100</v>
      </c>
      <c r="Y1038" s="1935">
        <v>60</v>
      </c>
      <c r="Z1038" s="1935"/>
      <c r="AA1038" s="1935">
        <v>107</v>
      </c>
      <c r="AB1038" s="1534" t="s">
        <v>113</v>
      </c>
      <c r="AC1038" s="289">
        <v>80</v>
      </c>
      <c r="AD1038" s="1935">
        <v>1936627</v>
      </c>
      <c r="AE1038" s="2517">
        <v>872016932511100</v>
      </c>
      <c r="AF1038" s="1935">
        <v>3</v>
      </c>
      <c r="AG1038" s="1935" t="s">
        <v>113</v>
      </c>
      <c r="AH1038" s="2879">
        <v>48</v>
      </c>
    </row>
    <row r="1039" spans="3:34">
      <c r="C1039" s="2401" t="s">
        <v>2766</v>
      </c>
      <c r="D1039" s="557" t="s">
        <v>2193</v>
      </c>
      <c r="E1039" s="1463"/>
      <c r="F1039" s="846">
        <v>929003607408</v>
      </c>
      <c r="G1039" s="104">
        <v>8720169169135</v>
      </c>
      <c r="H1039" s="105" t="s">
        <v>3211</v>
      </c>
      <c r="I1039" s="105"/>
      <c r="J1039" s="333">
        <v>8</v>
      </c>
      <c r="K1039" s="1125">
        <v>806</v>
      </c>
      <c r="L1039" s="1935">
        <v>3000</v>
      </c>
      <c r="M1039" s="335">
        <v>15000</v>
      </c>
      <c r="N1039" s="289">
        <v>2</v>
      </c>
      <c r="O1039" s="1534" t="s">
        <v>117</v>
      </c>
      <c r="P1039" s="2503">
        <v>59</v>
      </c>
      <c r="Q1039" s="14"/>
      <c r="R1039" s="1842" t="s">
        <v>48</v>
      </c>
      <c r="S1039" s="1534"/>
      <c r="T1039" s="1534" t="s">
        <v>3120</v>
      </c>
      <c r="U1039" s="1534" t="s">
        <v>112</v>
      </c>
      <c r="V1039" s="1534" t="s">
        <v>147</v>
      </c>
      <c r="W1039" s="1534" t="s">
        <v>198</v>
      </c>
      <c r="X1039" s="1534">
        <v>100</v>
      </c>
      <c r="Y1039" s="1935">
        <v>60</v>
      </c>
      <c r="Z1039" s="1935"/>
      <c r="AA1039" s="1935">
        <v>108</v>
      </c>
      <c r="AB1039" s="1534" t="s">
        <v>113</v>
      </c>
      <c r="AC1039" s="289">
        <v>80</v>
      </c>
      <c r="AD1039" s="1935">
        <v>397635</v>
      </c>
      <c r="AE1039" s="2517">
        <v>872016916913500</v>
      </c>
      <c r="AF1039" s="1935">
        <v>10</v>
      </c>
      <c r="AG1039" s="1935" t="s">
        <v>113</v>
      </c>
      <c r="AH1039" s="2879">
        <v>4</v>
      </c>
    </row>
    <row r="1040" spans="3:34">
      <c r="C1040" s="2401" t="s">
        <v>2766</v>
      </c>
      <c r="D1040" s="557" t="s">
        <v>2193</v>
      </c>
      <c r="E1040" s="1463"/>
      <c r="F1040" s="846">
        <v>929003607409</v>
      </c>
      <c r="G1040" s="104">
        <v>8720169324695</v>
      </c>
      <c r="H1040" s="105" t="s">
        <v>2244</v>
      </c>
      <c r="I1040" s="105" t="s">
        <v>2742</v>
      </c>
      <c r="J1040" s="333">
        <v>8</v>
      </c>
      <c r="K1040" s="1125">
        <v>806</v>
      </c>
      <c r="L1040" s="1935">
        <v>3000</v>
      </c>
      <c r="M1040" s="335">
        <v>15000</v>
      </c>
      <c r="N1040" s="289">
        <v>2</v>
      </c>
      <c r="O1040" s="1534" t="s">
        <v>117</v>
      </c>
      <c r="P1040" s="2503">
        <v>620</v>
      </c>
      <c r="Q1040" s="973"/>
      <c r="R1040" s="1842" t="s">
        <v>48</v>
      </c>
      <c r="S1040" s="1534"/>
      <c r="T1040" s="1534" t="s">
        <v>3120</v>
      </c>
      <c r="U1040" s="1534" t="s">
        <v>112</v>
      </c>
      <c r="V1040" s="1534" t="s">
        <v>147</v>
      </c>
      <c r="W1040" s="1534" t="s">
        <v>198</v>
      </c>
      <c r="X1040" s="1534">
        <v>100</v>
      </c>
      <c r="Y1040" s="1935">
        <v>60</v>
      </c>
      <c r="Z1040" s="1935"/>
      <c r="AA1040" s="1935">
        <v>107</v>
      </c>
      <c r="AB1040" s="1534" t="s">
        <v>113</v>
      </c>
      <c r="AC1040" s="289">
        <v>80</v>
      </c>
      <c r="AD1040" s="1935">
        <v>1365423</v>
      </c>
      <c r="AE1040" s="2517">
        <v>872016932469500</v>
      </c>
      <c r="AF1040" s="1935">
        <v>3</v>
      </c>
      <c r="AG1040" s="1935" t="s">
        <v>113</v>
      </c>
      <c r="AH1040" s="2879">
        <v>48</v>
      </c>
    </row>
    <row r="1041" spans="3:34">
      <c r="C1041" s="2401" t="s">
        <v>2766</v>
      </c>
      <c r="D1041" s="557" t="s">
        <v>2193</v>
      </c>
      <c r="E1041" s="1463"/>
      <c r="F1041" s="846">
        <v>929002306308</v>
      </c>
      <c r="G1041" s="104">
        <v>8720169169050</v>
      </c>
      <c r="H1041" s="105" t="s">
        <v>3212</v>
      </c>
      <c r="I1041" s="105"/>
      <c r="J1041" s="333">
        <v>8</v>
      </c>
      <c r="K1041" s="1125">
        <v>806</v>
      </c>
      <c r="L1041" s="466">
        <v>4000</v>
      </c>
      <c r="M1041" s="335">
        <v>15000</v>
      </c>
      <c r="N1041" s="289">
        <v>2</v>
      </c>
      <c r="O1041" s="370" t="s">
        <v>117</v>
      </c>
      <c r="P1041" s="2503">
        <v>59</v>
      </c>
      <c r="Q1041" s="14"/>
      <c r="R1041" s="1841" t="s">
        <v>48</v>
      </c>
      <c r="S1041" s="370"/>
      <c r="T1041" s="370" t="s">
        <v>3120</v>
      </c>
      <c r="U1041" s="370" t="s">
        <v>112</v>
      </c>
      <c r="V1041" s="370" t="s">
        <v>121</v>
      </c>
      <c r="W1041" s="370" t="s">
        <v>198</v>
      </c>
      <c r="X1041" s="370">
        <v>100</v>
      </c>
      <c r="Y1041" s="466">
        <v>60</v>
      </c>
      <c r="Z1041" s="466"/>
      <c r="AA1041" s="466">
        <v>108</v>
      </c>
      <c r="AB1041" s="370" t="s">
        <v>113</v>
      </c>
      <c r="AC1041" s="289">
        <v>80</v>
      </c>
      <c r="AD1041" s="466">
        <v>397630</v>
      </c>
      <c r="AE1041" s="2517">
        <v>872016916905000</v>
      </c>
      <c r="AF1041" s="466">
        <v>10</v>
      </c>
      <c r="AG1041" s="466" t="s">
        <v>113</v>
      </c>
      <c r="AH1041" s="2878">
        <v>4</v>
      </c>
    </row>
    <row r="1042" spans="3:34">
      <c r="C1042" s="2401" t="s">
        <v>2766</v>
      </c>
      <c r="D1042" s="557" t="s">
        <v>2193</v>
      </c>
      <c r="E1042" s="1463"/>
      <c r="F1042" s="846">
        <v>929002306309</v>
      </c>
      <c r="G1042" s="104">
        <v>8720169324718</v>
      </c>
      <c r="H1042" s="105" t="s">
        <v>2243</v>
      </c>
      <c r="I1042" s="105" t="s">
        <v>2742</v>
      </c>
      <c r="J1042" s="333">
        <v>8</v>
      </c>
      <c r="K1042" s="1125">
        <v>806</v>
      </c>
      <c r="L1042" s="466">
        <v>4000</v>
      </c>
      <c r="M1042" s="335">
        <v>15000</v>
      </c>
      <c r="N1042" s="289">
        <v>2</v>
      </c>
      <c r="O1042" s="370" t="s">
        <v>117</v>
      </c>
      <c r="P1042" s="2503">
        <v>620</v>
      </c>
      <c r="Q1042" s="973"/>
      <c r="R1042" s="1841" t="s">
        <v>48</v>
      </c>
      <c r="S1042" s="370"/>
      <c r="T1042" s="370" t="s">
        <v>3120</v>
      </c>
      <c r="U1042" s="370" t="s">
        <v>112</v>
      </c>
      <c r="V1042" s="370" t="s">
        <v>121</v>
      </c>
      <c r="W1042" s="370" t="s">
        <v>198</v>
      </c>
      <c r="X1042" s="370">
        <v>100</v>
      </c>
      <c r="Y1042" s="466">
        <v>60</v>
      </c>
      <c r="Z1042" s="466"/>
      <c r="AA1042" s="466">
        <v>107</v>
      </c>
      <c r="AB1042" s="370" t="s">
        <v>113</v>
      </c>
      <c r="AC1042" s="289">
        <v>80</v>
      </c>
      <c r="AD1042" s="466">
        <v>397612</v>
      </c>
      <c r="AE1042" s="2517">
        <v>872016932471800</v>
      </c>
      <c r="AF1042" s="466">
        <v>3</v>
      </c>
      <c r="AG1042" s="466" t="s">
        <v>113</v>
      </c>
      <c r="AH1042" s="2878">
        <v>48</v>
      </c>
    </row>
    <row r="1043" spans="3:34">
      <c r="C1043" s="2401" t="s">
        <v>2766</v>
      </c>
      <c r="D1043" s="557" t="s">
        <v>2193</v>
      </c>
      <c r="E1043" s="1463"/>
      <c r="F1043" s="846">
        <v>929002306408</v>
      </c>
      <c r="G1043" s="104">
        <v>8720169169210</v>
      </c>
      <c r="H1043" s="105" t="s">
        <v>3213</v>
      </c>
      <c r="I1043" s="105"/>
      <c r="J1043" s="333">
        <v>8</v>
      </c>
      <c r="K1043" s="1125">
        <v>806</v>
      </c>
      <c r="L1043" s="466">
        <v>6500</v>
      </c>
      <c r="M1043" s="335">
        <v>15000</v>
      </c>
      <c r="N1043" s="289">
        <v>2</v>
      </c>
      <c r="O1043" s="370" t="s">
        <v>117</v>
      </c>
      <c r="P1043" s="2503">
        <v>59</v>
      </c>
      <c r="Q1043" s="14"/>
      <c r="R1043" s="1841" t="s">
        <v>48</v>
      </c>
      <c r="S1043" s="370"/>
      <c r="T1043" s="370" t="s">
        <v>3120</v>
      </c>
      <c r="U1043" s="370" t="s">
        <v>112</v>
      </c>
      <c r="V1043" s="370" t="s">
        <v>150</v>
      </c>
      <c r="W1043" s="370" t="s">
        <v>198</v>
      </c>
      <c r="X1043" s="370">
        <v>100</v>
      </c>
      <c r="Y1043" s="466">
        <v>60</v>
      </c>
      <c r="Z1043" s="466"/>
      <c r="AA1043" s="466">
        <v>108</v>
      </c>
      <c r="AB1043" s="370" t="s">
        <v>113</v>
      </c>
      <c r="AC1043" s="289">
        <v>80</v>
      </c>
      <c r="AD1043" s="466">
        <v>397636</v>
      </c>
      <c r="AE1043" s="2517">
        <v>872016916921000</v>
      </c>
      <c r="AF1043" s="466">
        <v>10</v>
      </c>
      <c r="AG1043" s="466" t="s">
        <v>113</v>
      </c>
      <c r="AH1043" s="2878">
        <v>4</v>
      </c>
    </row>
    <row r="1044" spans="3:34">
      <c r="C1044" s="2401" t="s">
        <v>2766</v>
      </c>
      <c r="D1044" s="557" t="s">
        <v>2193</v>
      </c>
      <c r="E1044" s="1463"/>
      <c r="F1044" s="846">
        <v>929002306508</v>
      </c>
      <c r="G1044" s="104">
        <v>8720169168992</v>
      </c>
      <c r="H1044" s="105" t="s">
        <v>3215</v>
      </c>
      <c r="I1044" s="105"/>
      <c r="J1044" s="333">
        <v>10</v>
      </c>
      <c r="K1044" s="1125">
        <v>1055</v>
      </c>
      <c r="L1044" s="1935">
        <v>2700</v>
      </c>
      <c r="M1044" s="335">
        <v>15000</v>
      </c>
      <c r="N1044" s="289">
        <v>2</v>
      </c>
      <c r="O1044" s="1534" t="s">
        <v>117</v>
      </c>
      <c r="P1044" s="2503">
        <v>66</v>
      </c>
      <c r="Q1044" s="14"/>
      <c r="R1044" s="1842" t="s">
        <v>48</v>
      </c>
      <c r="S1044" s="1534"/>
      <c r="T1044" s="1534" t="s">
        <v>3121</v>
      </c>
      <c r="U1044" s="1534" t="s">
        <v>112</v>
      </c>
      <c r="V1044" s="1534" t="s">
        <v>116</v>
      </c>
      <c r="W1044" s="1534" t="s">
        <v>198</v>
      </c>
      <c r="X1044" s="1534">
        <v>105</v>
      </c>
      <c r="Y1044" s="1935">
        <v>60</v>
      </c>
      <c r="Z1044" s="1935"/>
      <c r="AA1044" s="1935">
        <v>108</v>
      </c>
      <c r="AB1044" s="1534" t="s">
        <v>113</v>
      </c>
      <c r="AC1044" s="289">
        <v>80</v>
      </c>
      <c r="AD1044" s="1935">
        <v>397627</v>
      </c>
      <c r="AE1044" s="2517">
        <v>872016916899200</v>
      </c>
      <c r="AF1044" s="1935">
        <v>10</v>
      </c>
      <c r="AG1044" s="1935" t="s">
        <v>113</v>
      </c>
      <c r="AH1044" s="2879">
        <v>4</v>
      </c>
    </row>
    <row r="1045" spans="3:34">
      <c r="C1045" s="2401" t="s">
        <v>2766</v>
      </c>
      <c r="D1045" s="557" t="s">
        <v>2193</v>
      </c>
      <c r="E1045" s="1463"/>
      <c r="F1045" s="846">
        <v>929002306502</v>
      </c>
      <c r="G1045" s="104">
        <v>8719514420694</v>
      </c>
      <c r="H1045" s="105" t="s">
        <v>2246</v>
      </c>
      <c r="I1045" s="105" t="s">
        <v>2741</v>
      </c>
      <c r="J1045" s="333">
        <v>10</v>
      </c>
      <c r="K1045" s="1125">
        <v>1055</v>
      </c>
      <c r="L1045" s="1935">
        <v>2700</v>
      </c>
      <c r="M1045" s="335">
        <v>15000</v>
      </c>
      <c r="N1045" s="289">
        <v>2</v>
      </c>
      <c r="O1045" s="1534" t="s">
        <v>117</v>
      </c>
      <c r="P1045" s="2503">
        <v>369</v>
      </c>
      <c r="Q1045" s="973"/>
      <c r="R1045" s="1842" t="s">
        <v>48</v>
      </c>
      <c r="S1045" s="1534"/>
      <c r="T1045" s="1534" t="s">
        <v>3121</v>
      </c>
      <c r="U1045" s="1534" t="s">
        <v>112</v>
      </c>
      <c r="V1045" s="1534" t="s">
        <v>116</v>
      </c>
      <c r="W1045" s="1534" t="s">
        <v>198</v>
      </c>
      <c r="X1045" s="1534">
        <v>105</v>
      </c>
      <c r="Y1045" s="1935">
        <v>60</v>
      </c>
      <c r="Z1045" s="1935"/>
      <c r="AA1045" s="1935">
        <v>108</v>
      </c>
      <c r="AB1045" s="1534" t="s">
        <v>113</v>
      </c>
      <c r="AC1045" s="289">
        <v>80</v>
      </c>
      <c r="AD1045" s="1935">
        <v>397613</v>
      </c>
      <c r="AE1045" s="2517">
        <v>871951442069400</v>
      </c>
      <c r="AF1045" s="1935">
        <v>6</v>
      </c>
      <c r="AG1045" s="1935" t="s">
        <v>113</v>
      </c>
      <c r="AH1045" s="2879">
        <v>24</v>
      </c>
    </row>
    <row r="1046" spans="3:34">
      <c r="C1046" s="2401" t="s">
        <v>2766</v>
      </c>
      <c r="D1046" s="557" t="s">
        <v>2193</v>
      </c>
      <c r="E1046" s="1463"/>
      <c r="F1046" s="846">
        <v>929003607508</v>
      </c>
      <c r="G1046" s="104">
        <v>8720169169159</v>
      </c>
      <c r="H1046" s="105" t="s">
        <v>3214</v>
      </c>
      <c r="I1046" s="105"/>
      <c r="J1046" s="333">
        <v>10</v>
      </c>
      <c r="K1046" s="1125">
        <v>1055</v>
      </c>
      <c r="L1046" s="275">
        <v>3000</v>
      </c>
      <c r="M1046" s="335">
        <v>15000</v>
      </c>
      <c r="N1046" s="289">
        <v>2</v>
      </c>
      <c r="O1046" s="363" t="s">
        <v>117</v>
      </c>
      <c r="P1046" s="2503">
        <v>66</v>
      </c>
      <c r="Q1046" s="14"/>
      <c r="R1046" s="1796" t="s">
        <v>48</v>
      </c>
      <c r="S1046" s="363"/>
      <c r="T1046" s="363" t="s">
        <v>3121</v>
      </c>
      <c r="U1046" s="363" t="s">
        <v>112</v>
      </c>
      <c r="V1046" s="363" t="s">
        <v>147</v>
      </c>
      <c r="W1046" s="363" t="s">
        <v>198</v>
      </c>
      <c r="X1046" s="363">
        <v>105</v>
      </c>
      <c r="Y1046" s="275">
        <v>60</v>
      </c>
      <c r="Z1046" s="275"/>
      <c r="AA1046" s="275">
        <v>108</v>
      </c>
      <c r="AB1046" s="363" t="s">
        <v>113</v>
      </c>
      <c r="AC1046" s="289">
        <v>80</v>
      </c>
      <c r="AD1046" s="275">
        <v>397619</v>
      </c>
      <c r="AE1046" s="2517">
        <v>872016916915900</v>
      </c>
      <c r="AF1046" s="275">
        <v>10</v>
      </c>
      <c r="AG1046" s="275" t="s">
        <v>113</v>
      </c>
      <c r="AH1046" s="2848">
        <v>4</v>
      </c>
    </row>
    <row r="1047" spans="3:34">
      <c r="C1047" s="2401" t="s">
        <v>2766</v>
      </c>
      <c r="D1047" s="557" t="s">
        <v>2193</v>
      </c>
      <c r="E1047" s="1463"/>
      <c r="F1047" s="846">
        <v>929002306608</v>
      </c>
      <c r="G1047" s="104">
        <v>8720169169074</v>
      </c>
      <c r="H1047" s="105" t="s">
        <v>345</v>
      </c>
      <c r="I1047" s="105"/>
      <c r="J1047" s="333">
        <v>10</v>
      </c>
      <c r="K1047" s="1125">
        <v>1055</v>
      </c>
      <c r="L1047" s="275">
        <v>4000</v>
      </c>
      <c r="M1047" s="335">
        <v>15000</v>
      </c>
      <c r="N1047" s="289">
        <v>2</v>
      </c>
      <c r="O1047" s="363" t="s">
        <v>117</v>
      </c>
      <c r="P1047" s="2503">
        <v>66</v>
      </c>
      <c r="Q1047" s="14"/>
      <c r="R1047" s="1796" t="s">
        <v>48</v>
      </c>
      <c r="S1047" s="363"/>
      <c r="T1047" s="363" t="s">
        <v>3121</v>
      </c>
      <c r="U1047" s="363" t="s">
        <v>112</v>
      </c>
      <c r="V1047" s="363" t="s">
        <v>121</v>
      </c>
      <c r="W1047" s="363" t="s">
        <v>198</v>
      </c>
      <c r="X1047" s="363">
        <v>105</v>
      </c>
      <c r="Y1047" s="275">
        <v>60</v>
      </c>
      <c r="Z1047" s="275"/>
      <c r="AA1047" s="275">
        <v>108</v>
      </c>
      <c r="AB1047" s="363" t="s">
        <v>113</v>
      </c>
      <c r="AC1047" s="289">
        <v>80</v>
      </c>
      <c r="AD1047" s="275">
        <v>397631</v>
      </c>
      <c r="AE1047" s="2517">
        <v>872016916907400</v>
      </c>
      <c r="AF1047" s="275">
        <v>10</v>
      </c>
      <c r="AG1047" s="275" t="s">
        <v>113</v>
      </c>
      <c r="AH1047" s="2848">
        <v>4</v>
      </c>
    </row>
    <row r="1048" spans="3:34">
      <c r="C1048" s="2401" t="s">
        <v>2766</v>
      </c>
      <c r="D1048" s="557" t="s">
        <v>2193</v>
      </c>
      <c r="E1048" s="1463"/>
      <c r="F1048" s="846">
        <v>929002306708</v>
      </c>
      <c r="G1048" s="104">
        <v>8720169169234</v>
      </c>
      <c r="H1048" s="105" t="s">
        <v>346</v>
      </c>
      <c r="I1048" s="105"/>
      <c r="J1048" s="333">
        <v>10</v>
      </c>
      <c r="K1048" s="1125">
        <v>1055</v>
      </c>
      <c r="L1048" s="275">
        <v>6500</v>
      </c>
      <c r="M1048" s="335">
        <v>15000</v>
      </c>
      <c r="N1048" s="289">
        <v>2</v>
      </c>
      <c r="O1048" s="363" t="s">
        <v>117</v>
      </c>
      <c r="P1048" s="2503">
        <v>66</v>
      </c>
      <c r="Q1048" s="14"/>
      <c r="R1048" s="1796" t="s">
        <v>48</v>
      </c>
      <c r="S1048" s="363"/>
      <c r="T1048" s="363" t="s">
        <v>3121</v>
      </c>
      <c r="U1048" s="363" t="s">
        <v>112</v>
      </c>
      <c r="V1048" s="363" t="s">
        <v>150</v>
      </c>
      <c r="W1048" s="363" t="s">
        <v>198</v>
      </c>
      <c r="X1048" s="363">
        <v>105</v>
      </c>
      <c r="Y1048" s="275">
        <v>60</v>
      </c>
      <c r="Z1048" s="275"/>
      <c r="AA1048" s="275">
        <v>108</v>
      </c>
      <c r="AB1048" s="363" t="s">
        <v>113</v>
      </c>
      <c r="AC1048" s="289">
        <v>80</v>
      </c>
      <c r="AD1048" s="275">
        <v>397620</v>
      </c>
      <c r="AE1048" s="2517">
        <v>872016916923400</v>
      </c>
      <c r="AF1048" s="275">
        <v>10</v>
      </c>
      <c r="AG1048" s="275" t="s">
        <v>113</v>
      </c>
      <c r="AH1048" s="2848">
        <v>4</v>
      </c>
    </row>
    <row r="1049" spans="3:34">
      <c r="C1049" s="2401" t="s">
        <v>2766</v>
      </c>
      <c r="D1049" s="557" t="s">
        <v>2193</v>
      </c>
      <c r="E1049" s="1463"/>
      <c r="F1049" s="846">
        <v>929002306808</v>
      </c>
      <c r="G1049" s="104">
        <v>8720169169012</v>
      </c>
      <c r="H1049" s="105" t="s">
        <v>347</v>
      </c>
      <c r="I1049" s="105"/>
      <c r="J1049" s="333">
        <v>13</v>
      </c>
      <c r="K1049" s="1125">
        <v>1521</v>
      </c>
      <c r="L1049" s="275">
        <v>2700</v>
      </c>
      <c r="M1049" s="335">
        <v>15000</v>
      </c>
      <c r="N1049" s="289">
        <v>2</v>
      </c>
      <c r="O1049" s="363" t="s">
        <v>119</v>
      </c>
      <c r="P1049" s="2503">
        <v>85</v>
      </c>
      <c r="Q1049" s="14"/>
      <c r="R1049" s="1796" t="s">
        <v>48</v>
      </c>
      <c r="S1049" s="363"/>
      <c r="T1049" s="363" t="s">
        <v>3122</v>
      </c>
      <c r="U1049" s="363" t="s">
        <v>112</v>
      </c>
      <c r="V1049" s="363" t="s">
        <v>116</v>
      </c>
      <c r="W1049" s="363" t="s">
        <v>198</v>
      </c>
      <c r="X1049" s="363">
        <v>117</v>
      </c>
      <c r="Y1049" s="275">
        <v>60</v>
      </c>
      <c r="Z1049" s="275"/>
      <c r="AA1049" s="275">
        <v>120</v>
      </c>
      <c r="AB1049" s="363" t="s">
        <v>113</v>
      </c>
      <c r="AC1049" s="289">
        <v>80</v>
      </c>
      <c r="AD1049" s="275">
        <v>397628</v>
      </c>
      <c r="AE1049" s="2517">
        <v>872016916901200</v>
      </c>
      <c r="AF1049" s="275">
        <v>10</v>
      </c>
      <c r="AG1049" s="275" t="s">
        <v>113</v>
      </c>
      <c r="AH1049" s="2848">
        <v>4</v>
      </c>
    </row>
    <row r="1050" spans="3:34">
      <c r="C1050" s="2401" t="s">
        <v>2766</v>
      </c>
      <c r="D1050" s="557" t="s">
        <v>2193</v>
      </c>
      <c r="E1050" s="1463"/>
      <c r="F1050" s="846">
        <v>929003607608</v>
      </c>
      <c r="G1050" s="104">
        <v>8720169169173</v>
      </c>
      <c r="H1050" s="105" t="s">
        <v>348</v>
      </c>
      <c r="I1050" s="105"/>
      <c r="J1050" s="333">
        <v>13</v>
      </c>
      <c r="K1050" s="1125">
        <v>1521</v>
      </c>
      <c r="L1050" s="275">
        <v>3000</v>
      </c>
      <c r="M1050" s="335">
        <v>15000</v>
      </c>
      <c r="N1050" s="289">
        <v>2</v>
      </c>
      <c r="O1050" s="363" t="s">
        <v>119</v>
      </c>
      <c r="P1050" s="2503">
        <v>85</v>
      </c>
      <c r="Q1050" s="14"/>
      <c r="R1050" s="1796" t="s">
        <v>48</v>
      </c>
      <c r="S1050" s="363"/>
      <c r="T1050" s="363" t="s">
        <v>3122</v>
      </c>
      <c r="U1050" s="363" t="s">
        <v>112</v>
      </c>
      <c r="V1050" s="363" t="s">
        <v>147</v>
      </c>
      <c r="W1050" s="363" t="s">
        <v>198</v>
      </c>
      <c r="X1050" s="363">
        <v>117</v>
      </c>
      <c r="Y1050" s="275">
        <v>60</v>
      </c>
      <c r="Z1050" s="275"/>
      <c r="AA1050" s="275">
        <v>120</v>
      </c>
      <c r="AB1050" s="363" t="s">
        <v>113</v>
      </c>
      <c r="AC1050" s="289">
        <v>80</v>
      </c>
      <c r="AD1050" s="275">
        <v>397632</v>
      </c>
      <c r="AE1050" s="2517">
        <v>872016916917300</v>
      </c>
      <c r="AF1050" s="275">
        <v>10</v>
      </c>
      <c r="AG1050" s="275" t="s">
        <v>113</v>
      </c>
      <c r="AH1050" s="2848">
        <v>4</v>
      </c>
    </row>
    <row r="1051" spans="3:34">
      <c r="C1051" s="2401" t="s">
        <v>2766</v>
      </c>
      <c r="D1051" s="557" t="s">
        <v>2193</v>
      </c>
      <c r="E1051" s="1463"/>
      <c r="F1051" s="846">
        <v>929002306908</v>
      </c>
      <c r="G1051" s="104">
        <v>8720169169098</v>
      </c>
      <c r="H1051" s="105" t="s">
        <v>3216</v>
      </c>
      <c r="I1051" s="105"/>
      <c r="J1051" s="333">
        <v>13</v>
      </c>
      <c r="K1051" s="1125">
        <v>1521</v>
      </c>
      <c r="L1051" s="275">
        <v>4000</v>
      </c>
      <c r="M1051" s="335">
        <v>15000</v>
      </c>
      <c r="N1051" s="289">
        <v>2</v>
      </c>
      <c r="O1051" s="363" t="s">
        <v>119</v>
      </c>
      <c r="P1051" s="2503">
        <v>85</v>
      </c>
      <c r="Q1051" s="14"/>
      <c r="R1051" s="1796" t="s">
        <v>48</v>
      </c>
      <c r="S1051" s="363"/>
      <c r="T1051" s="363" t="s">
        <v>3122</v>
      </c>
      <c r="U1051" s="363" t="s">
        <v>112</v>
      </c>
      <c r="V1051" s="363" t="s">
        <v>121</v>
      </c>
      <c r="W1051" s="363" t="s">
        <v>198</v>
      </c>
      <c r="X1051" s="363">
        <v>117</v>
      </c>
      <c r="Y1051" s="275">
        <v>60</v>
      </c>
      <c r="Z1051" s="275"/>
      <c r="AA1051" s="275">
        <v>120</v>
      </c>
      <c r="AB1051" s="363" t="s">
        <v>113</v>
      </c>
      <c r="AC1051" s="289">
        <v>80</v>
      </c>
      <c r="AD1051" s="275">
        <v>397637</v>
      </c>
      <c r="AE1051" s="2517">
        <v>872016916909800</v>
      </c>
      <c r="AF1051" s="275">
        <v>10</v>
      </c>
      <c r="AG1051" s="275" t="s">
        <v>113</v>
      </c>
      <c r="AH1051" s="2848">
        <v>4</v>
      </c>
    </row>
    <row r="1052" spans="3:34">
      <c r="C1052" s="2395" t="s">
        <v>2766</v>
      </c>
      <c r="D1052" s="834" t="s">
        <v>2193</v>
      </c>
      <c r="E1052" s="1483"/>
      <c r="F1052" s="847">
        <v>929002307008</v>
      </c>
      <c r="G1052" s="468">
        <v>8720169169258</v>
      </c>
      <c r="H1052" s="263" t="s">
        <v>3217</v>
      </c>
      <c r="I1052" s="263"/>
      <c r="J1052" s="485">
        <v>13</v>
      </c>
      <c r="K1052" s="1129">
        <v>1521</v>
      </c>
      <c r="L1052" s="673">
        <v>6500</v>
      </c>
      <c r="M1052" s="490">
        <v>15000</v>
      </c>
      <c r="N1052" s="480">
        <v>2</v>
      </c>
      <c r="O1052" s="674" t="s">
        <v>119</v>
      </c>
      <c r="P1052" s="2504">
        <v>85</v>
      </c>
      <c r="Q1052" s="14"/>
      <c r="R1052" s="1795" t="s">
        <v>48</v>
      </c>
      <c r="S1052" s="674"/>
      <c r="T1052" s="674" t="s">
        <v>3122</v>
      </c>
      <c r="U1052" s="674" t="s">
        <v>112</v>
      </c>
      <c r="V1052" s="674" t="s">
        <v>150</v>
      </c>
      <c r="W1052" s="674" t="s">
        <v>198</v>
      </c>
      <c r="X1052" s="674">
        <v>117</v>
      </c>
      <c r="Y1052" s="673">
        <v>60</v>
      </c>
      <c r="Z1052" s="673"/>
      <c r="AA1052" s="673">
        <v>120</v>
      </c>
      <c r="AB1052" s="674" t="s">
        <v>113</v>
      </c>
      <c r="AC1052" s="480">
        <v>80</v>
      </c>
      <c r="AD1052" s="673">
        <v>397638</v>
      </c>
      <c r="AE1052" s="2585">
        <v>872016916925800</v>
      </c>
      <c r="AF1052" s="673">
        <v>10</v>
      </c>
      <c r="AG1052" s="673" t="s">
        <v>113</v>
      </c>
      <c r="AH1052" s="2846">
        <v>4</v>
      </c>
    </row>
    <row r="1053" spans="3:34">
      <c r="C1053" s="2394" t="s">
        <v>2766</v>
      </c>
      <c r="D1053" s="1461" t="s">
        <v>2193</v>
      </c>
      <c r="E1053" s="1462"/>
      <c r="F1053" s="2311">
        <v>929003540247</v>
      </c>
      <c r="G1053" s="496">
        <v>8721103057747</v>
      </c>
      <c r="H1053" s="589" t="s">
        <v>2532</v>
      </c>
      <c r="I1053" s="589"/>
      <c r="J1053" s="371">
        <v>4.9000000000000004</v>
      </c>
      <c r="K1053" s="1130">
        <v>470</v>
      </c>
      <c r="L1053" s="1934">
        <v>2700</v>
      </c>
      <c r="M1053" s="359">
        <v>10000</v>
      </c>
      <c r="N1053" s="309">
        <v>2</v>
      </c>
      <c r="O1053" s="1049" t="s">
        <v>117</v>
      </c>
      <c r="P1053" s="1991">
        <v>36</v>
      </c>
      <c r="Q1053" s="508"/>
      <c r="R1053" s="1840" t="s">
        <v>48</v>
      </c>
      <c r="S1053" s="1049"/>
      <c r="T1053" s="1049" t="s">
        <v>3119</v>
      </c>
      <c r="U1053" s="1049" t="s">
        <v>112</v>
      </c>
      <c r="V1053" s="1049" t="s">
        <v>116</v>
      </c>
      <c r="W1053" s="1049" t="s">
        <v>198</v>
      </c>
      <c r="X1053" s="1049">
        <v>95</v>
      </c>
      <c r="Y1053" s="1934">
        <v>60</v>
      </c>
      <c r="Z1053" s="1934"/>
      <c r="AA1053" s="1934">
        <v>108</v>
      </c>
      <c r="AB1053" s="1049" t="s">
        <v>113</v>
      </c>
      <c r="AC1053" s="309">
        <v>80</v>
      </c>
      <c r="AD1053" s="1934">
        <v>1137333</v>
      </c>
      <c r="AE1053" s="2578">
        <v>872110305774700</v>
      </c>
      <c r="AF1053" s="1934">
        <v>12</v>
      </c>
      <c r="AG1053" s="1934" t="s">
        <v>113</v>
      </c>
      <c r="AH1053" s="2877">
        <v>4</v>
      </c>
    </row>
    <row r="1054" spans="3:34">
      <c r="C1054" s="2401" t="s">
        <v>2766</v>
      </c>
      <c r="D1054" s="557" t="s">
        <v>2193</v>
      </c>
      <c r="E1054" s="1463"/>
      <c r="F1054" s="846">
        <v>929003564147</v>
      </c>
      <c r="G1054" s="104">
        <v>8721103057761</v>
      </c>
      <c r="H1054" s="105" t="s">
        <v>2533</v>
      </c>
      <c r="I1054" s="105"/>
      <c r="J1054" s="333">
        <v>4.9000000000000004</v>
      </c>
      <c r="K1054" s="1125">
        <v>470</v>
      </c>
      <c r="L1054" s="466">
        <v>4000</v>
      </c>
      <c r="M1054" s="335">
        <v>10000</v>
      </c>
      <c r="N1054" s="289">
        <v>2</v>
      </c>
      <c r="O1054" s="370" t="s">
        <v>117</v>
      </c>
      <c r="P1054" s="1325">
        <v>36</v>
      </c>
      <c r="Q1054" s="508"/>
      <c r="R1054" s="1841" t="s">
        <v>48</v>
      </c>
      <c r="S1054" s="370"/>
      <c r="T1054" s="370" t="s">
        <v>3119</v>
      </c>
      <c r="U1054" s="370" t="s">
        <v>112</v>
      </c>
      <c r="V1054" s="370" t="s">
        <v>121</v>
      </c>
      <c r="W1054" s="370" t="s">
        <v>198</v>
      </c>
      <c r="X1054" s="370">
        <v>95</v>
      </c>
      <c r="Y1054" s="466">
        <v>60</v>
      </c>
      <c r="Z1054" s="466"/>
      <c r="AA1054" s="466">
        <v>108</v>
      </c>
      <c r="AB1054" s="370" t="s">
        <v>113</v>
      </c>
      <c r="AC1054" s="289">
        <v>80</v>
      </c>
      <c r="AD1054" s="466">
        <v>1227623</v>
      </c>
      <c r="AE1054" s="2517">
        <v>872110305776100</v>
      </c>
      <c r="AF1054" s="466">
        <v>12</v>
      </c>
      <c r="AG1054" s="466" t="s">
        <v>113</v>
      </c>
      <c r="AH1054" s="2878">
        <v>4</v>
      </c>
    </row>
    <row r="1055" spans="3:34">
      <c r="C1055" s="2401" t="s">
        <v>2766</v>
      </c>
      <c r="D1055" s="557" t="s">
        <v>2193</v>
      </c>
      <c r="E1055" s="1463"/>
      <c r="F1055" s="846">
        <v>929003774047</v>
      </c>
      <c r="G1055" s="104">
        <v>8721103057624</v>
      </c>
      <c r="H1055" s="105" t="s">
        <v>2534</v>
      </c>
      <c r="I1055" s="105"/>
      <c r="J1055" s="333">
        <v>8</v>
      </c>
      <c r="K1055" s="1125">
        <v>806</v>
      </c>
      <c r="L1055" s="466">
        <v>2700</v>
      </c>
      <c r="M1055" s="335">
        <v>10000</v>
      </c>
      <c r="N1055" s="289">
        <v>2</v>
      </c>
      <c r="O1055" s="370" t="s">
        <v>117</v>
      </c>
      <c r="P1055" s="1325">
        <v>38</v>
      </c>
      <c r="Q1055" s="508"/>
      <c r="R1055" s="1841" t="s">
        <v>48</v>
      </c>
      <c r="S1055" s="370"/>
      <c r="T1055" s="370" t="s">
        <v>3120</v>
      </c>
      <c r="U1055" s="370" t="s">
        <v>112</v>
      </c>
      <c r="V1055" s="370" t="s">
        <v>116</v>
      </c>
      <c r="W1055" s="370" t="s">
        <v>198</v>
      </c>
      <c r="X1055" s="370">
        <v>100</v>
      </c>
      <c r="Y1055" s="466">
        <v>60</v>
      </c>
      <c r="Z1055" s="466"/>
      <c r="AA1055" s="466">
        <v>108</v>
      </c>
      <c r="AB1055" s="370" t="s">
        <v>113</v>
      </c>
      <c r="AC1055" s="289">
        <v>80</v>
      </c>
      <c r="AD1055" s="466">
        <v>1936627</v>
      </c>
      <c r="AE1055" s="2517">
        <v>872110305762400</v>
      </c>
      <c r="AF1055" s="466">
        <v>12</v>
      </c>
      <c r="AG1055" s="466" t="s">
        <v>113</v>
      </c>
      <c r="AH1055" s="2878">
        <v>4</v>
      </c>
    </row>
    <row r="1056" spans="3:34">
      <c r="C1056" s="2401" t="s">
        <v>2766</v>
      </c>
      <c r="D1056" s="557" t="s">
        <v>2193</v>
      </c>
      <c r="E1056" s="1463"/>
      <c r="F1056" s="846">
        <v>929002306347</v>
      </c>
      <c r="G1056" s="104">
        <v>8721103057648</v>
      </c>
      <c r="H1056" s="105" t="s">
        <v>2535</v>
      </c>
      <c r="I1056" s="105"/>
      <c r="J1056" s="333">
        <v>8</v>
      </c>
      <c r="K1056" s="1125">
        <v>806</v>
      </c>
      <c r="L1056" s="466">
        <v>4000</v>
      </c>
      <c r="M1056" s="335">
        <v>10000</v>
      </c>
      <c r="N1056" s="289">
        <v>2</v>
      </c>
      <c r="O1056" s="370" t="s">
        <v>117</v>
      </c>
      <c r="P1056" s="1325">
        <v>38</v>
      </c>
      <c r="Q1056" s="508"/>
      <c r="R1056" s="1841" t="s">
        <v>48</v>
      </c>
      <c r="S1056" s="370"/>
      <c r="T1056" s="370" t="s">
        <v>3120</v>
      </c>
      <c r="U1056" s="370" t="s">
        <v>112</v>
      </c>
      <c r="V1056" s="370" t="s">
        <v>121</v>
      </c>
      <c r="W1056" s="370" t="s">
        <v>198</v>
      </c>
      <c r="X1056" s="370">
        <v>100</v>
      </c>
      <c r="Y1056" s="466">
        <v>60</v>
      </c>
      <c r="Z1056" s="466"/>
      <c r="AA1056" s="466">
        <v>108</v>
      </c>
      <c r="AB1056" s="370" t="s">
        <v>113</v>
      </c>
      <c r="AC1056" s="289">
        <v>80</v>
      </c>
      <c r="AD1056" s="466">
        <v>397612</v>
      </c>
      <c r="AE1056" s="2517">
        <v>872110305764800</v>
      </c>
      <c r="AF1056" s="466">
        <v>12</v>
      </c>
      <c r="AG1056" s="466" t="s">
        <v>113</v>
      </c>
      <c r="AH1056" s="2878">
        <v>4</v>
      </c>
    </row>
    <row r="1057" spans="3:34">
      <c r="C1057" s="2401" t="s">
        <v>2766</v>
      </c>
      <c r="D1057" s="557" t="s">
        <v>2193</v>
      </c>
      <c r="E1057" s="1463"/>
      <c r="F1057" s="846">
        <v>929002306547</v>
      </c>
      <c r="G1057" s="104">
        <v>8721103057662</v>
      </c>
      <c r="H1057" s="105" t="s">
        <v>2536</v>
      </c>
      <c r="I1057" s="105"/>
      <c r="J1057" s="333">
        <v>10</v>
      </c>
      <c r="K1057" s="1125">
        <v>1055</v>
      </c>
      <c r="L1057" s="466">
        <v>2700</v>
      </c>
      <c r="M1057" s="335">
        <v>10000</v>
      </c>
      <c r="N1057" s="289">
        <v>2</v>
      </c>
      <c r="O1057" s="370" t="s">
        <v>117</v>
      </c>
      <c r="P1057" s="1325">
        <v>48</v>
      </c>
      <c r="Q1057" s="508"/>
      <c r="R1057" s="1841" t="s">
        <v>48</v>
      </c>
      <c r="S1057" s="370"/>
      <c r="T1057" s="370" t="s">
        <v>3121</v>
      </c>
      <c r="U1057" s="370" t="s">
        <v>112</v>
      </c>
      <c r="V1057" s="370" t="s">
        <v>116</v>
      </c>
      <c r="W1057" s="370" t="s">
        <v>198</v>
      </c>
      <c r="X1057" s="370">
        <v>105</v>
      </c>
      <c r="Y1057" s="466">
        <v>60</v>
      </c>
      <c r="Z1057" s="466"/>
      <c r="AA1057" s="466">
        <v>108</v>
      </c>
      <c r="AB1057" s="370" t="s">
        <v>113</v>
      </c>
      <c r="AC1057" s="289">
        <v>80</v>
      </c>
      <c r="AD1057" s="466">
        <v>397613</v>
      </c>
      <c r="AE1057" s="2517">
        <v>872110305766200</v>
      </c>
      <c r="AF1057" s="466">
        <v>12</v>
      </c>
      <c r="AG1057" s="466" t="s">
        <v>113</v>
      </c>
      <c r="AH1057" s="2878">
        <v>4</v>
      </c>
    </row>
    <row r="1058" spans="3:34">
      <c r="C1058" s="2401" t="s">
        <v>2766</v>
      </c>
      <c r="D1058" s="557" t="s">
        <v>2193</v>
      </c>
      <c r="E1058" s="1463"/>
      <c r="F1058" s="846">
        <v>929002306647</v>
      </c>
      <c r="G1058" s="104">
        <v>8721103057686</v>
      </c>
      <c r="H1058" s="105" t="s">
        <v>2537</v>
      </c>
      <c r="I1058" s="105"/>
      <c r="J1058" s="333">
        <v>10</v>
      </c>
      <c r="K1058" s="1125">
        <v>1055</v>
      </c>
      <c r="L1058" s="466">
        <v>4000</v>
      </c>
      <c r="M1058" s="335">
        <v>10000</v>
      </c>
      <c r="N1058" s="289">
        <v>2</v>
      </c>
      <c r="O1058" s="370" t="s">
        <v>117</v>
      </c>
      <c r="P1058" s="1325">
        <v>48</v>
      </c>
      <c r="Q1058" s="508"/>
      <c r="R1058" s="1841" t="s">
        <v>48</v>
      </c>
      <c r="S1058" s="370"/>
      <c r="T1058" s="370" t="s">
        <v>3121</v>
      </c>
      <c r="U1058" s="370" t="s">
        <v>112</v>
      </c>
      <c r="V1058" s="370" t="s">
        <v>121</v>
      </c>
      <c r="W1058" s="370" t="s">
        <v>198</v>
      </c>
      <c r="X1058" s="370">
        <v>105</v>
      </c>
      <c r="Y1058" s="466">
        <v>60</v>
      </c>
      <c r="Z1058" s="466"/>
      <c r="AA1058" s="466">
        <v>108</v>
      </c>
      <c r="AB1058" s="370" t="s">
        <v>113</v>
      </c>
      <c r="AC1058" s="289">
        <v>80</v>
      </c>
      <c r="AD1058" s="466">
        <v>397614</v>
      </c>
      <c r="AE1058" s="2517">
        <v>872110305768600</v>
      </c>
      <c r="AF1058" s="466">
        <v>12</v>
      </c>
      <c r="AG1058" s="466" t="s">
        <v>113</v>
      </c>
      <c r="AH1058" s="2878">
        <v>4</v>
      </c>
    </row>
    <row r="1059" spans="3:34">
      <c r="C1059" s="2401" t="s">
        <v>2766</v>
      </c>
      <c r="D1059" s="557" t="s">
        <v>2193</v>
      </c>
      <c r="E1059" s="1463"/>
      <c r="F1059" s="846">
        <v>929002306857</v>
      </c>
      <c r="G1059" s="104">
        <v>8721103057709</v>
      </c>
      <c r="H1059" s="105" t="s">
        <v>2538</v>
      </c>
      <c r="I1059" s="105"/>
      <c r="J1059" s="333">
        <v>13</v>
      </c>
      <c r="K1059" s="1125">
        <v>1521</v>
      </c>
      <c r="L1059" s="275">
        <v>2700</v>
      </c>
      <c r="M1059" s="335">
        <v>10000</v>
      </c>
      <c r="N1059" s="289">
        <v>2</v>
      </c>
      <c r="O1059" s="363" t="s">
        <v>119</v>
      </c>
      <c r="P1059" s="1325">
        <v>65</v>
      </c>
      <c r="Q1059" s="508"/>
      <c r="R1059" s="1796" t="s">
        <v>48</v>
      </c>
      <c r="S1059" s="363"/>
      <c r="T1059" s="363" t="s">
        <v>3122</v>
      </c>
      <c r="U1059" s="363" t="s">
        <v>112</v>
      </c>
      <c r="V1059" s="363" t="s">
        <v>116</v>
      </c>
      <c r="W1059" s="363" t="s">
        <v>198</v>
      </c>
      <c r="X1059" s="363">
        <v>117</v>
      </c>
      <c r="Y1059" s="275">
        <v>60</v>
      </c>
      <c r="Z1059" s="275"/>
      <c r="AA1059" s="275">
        <v>120</v>
      </c>
      <c r="AB1059" s="363" t="s">
        <v>113</v>
      </c>
      <c r="AC1059" s="289">
        <v>80</v>
      </c>
      <c r="AD1059" s="275">
        <v>397615</v>
      </c>
      <c r="AE1059" s="2517">
        <v>872110305770900</v>
      </c>
      <c r="AF1059" s="275">
        <v>12</v>
      </c>
      <c r="AG1059" s="275" t="s">
        <v>113</v>
      </c>
      <c r="AH1059" s="2848">
        <v>4</v>
      </c>
    </row>
    <row r="1060" spans="3:34">
      <c r="C1060" s="2395" t="s">
        <v>2766</v>
      </c>
      <c r="D1060" s="834" t="s">
        <v>2193</v>
      </c>
      <c r="E1060" s="1483"/>
      <c r="F1060" s="847">
        <v>929002306947</v>
      </c>
      <c r="G1060" s="468">
        <v>8721103057723</v>
      </c>
      <c r="H1060" s="263" t="s">
        <v>2539</v>
      </c>
      <c r="I1060" s="263"/>
      <c r="J1060" s="485">
        <v>13</v>
      </c>
      <c r="K1060" s="1129">
        <v>1521</v>
      </c>
      <c r="L1060" s="1933">
        <v>4000</v>
      </c>
      <c r="M1060" s="490">
        <v>10000</v>
      </c>
      <c r="N1060" s="480">
        <v>2</v>
      </c>
      <c r="O1060" s="848" t="s">
        <v>119</v>
      </c>
      <c r="P1060" s="2002">
        <v>65</v>
      </c>
      <c r="Q1060" s="508"/>
      <c r="R1060" s="1839" t="s">
        <v>48</v>
      </c>
      <c r="S1060" s="848"/>
      <c r="T1060" s="848" t="s">
        <v>3122</v>
      </c>
      <c r="U1060" s="848" t="s">
        <v>112</v>
      </c>
      <c r="V1060" s="848" t="s">
        <v>121</v>
      </c>
      <c r="W1060" s="848" t="s">
        <v>198</v>
      </c>
      <c r="X1060" s="848">
        <v>117</v>
      </c>
      <c r="Y1060" s="1933">
        <v>60</v>
      </c>
      <c r="Z1060" s="1933"/>
      <c r="AA1060" s="1933">
        <v>120</v>
      </c>
      <c r="AB1060" s="848" t="s">
        <v>113</v>
      </c>
      <c r="AC1060" s="480">
        <v>80</v>
      </c>
      <c r="AD1060" s="1933">
        <v>397616</v>
      </c>
      <c r="AE1060" s="2585">
        <v>872110305772300</v>
      </c>
      <c r="AF1060" s="1933">
        <v>12</v>
      </c>
      <c r="AG1060" s="1933" t="s">
        <v>113</v>
      </c>
      <c r="AH1060" s="2876">
        <v>4</v>
      </c>
    </row>
    <row r="1061" spans="3:34">
      <c r="C1061" s="2394"/>
      <c r="D1061" s="1461"/>
      <c r="E1061" s="1462"/>
      <c r="F1061" s="2694">
        <v>929003540251</v>
      </c>
      <c r="G1061" s="2695">
        <v>8727900968569</v>
      </c>
      <c r="H1061" s="2695" t="s">
        <v>1004</v>
      </c>
      <c r="I1061" s="2695"/>
      <c r="J1061" s="2696">
        <v>4.9000000000000004</v>
      </c>
      <c r="K1061" s="2697">
        <v>470</v>
      </c>
      <c r="L1061" s="2719">
        <v>2700</v>
      </c>
      <c r="M1061" s="2698">
        <v>15000</v>
      </c>
      <c r="N1061" s="2699">
        <v>2</v>
      </c>
      <c r="O1061" s="2675" t="s">
        <v>117</v>
      </c>
      <c r="P1061" s="2520">
        <v>38</v>
      </c>
      <c r="Q1061" s="14"/>
      <c r="R1061" s="2717" t="s">
        <v>48</v>
      </c>
      <c r="S1061" s="2675"/>
      <c r="T1061" s="2675" t="s">
        <v>3119</v>
      </c>
      <c r="U1061" s="2675" t="s">
        <v>112</v>
      </c>
      <c r="V1061" s="2675" t="s">
        <v>116</v>
      </c>
      <c r="W1061" s="2718" t="s">
        <v>198</v>
      </c>
      <c r="X1061" s="2718">
        <v>95</v>
      </c>
      <c r="Y1061" s="2719">
        <v>60</v>
      </c>
      <c r="Z1061" s="2719"/>
      <c r="AA1061" s="2719">
        <v>107</v>
      </c>
      <c r="AB1061" s="2675" t="s">
        <v>113</v>
      </c>
      <c r="AC1061" s="2699">
        <v>80</v>
      </c>
      <c r="AD1061" s="2719">
        <v>1330830</v>
      </c>
      <c r="AE1061" s="2720">
        <v>872790096856900</v>
      </c>
      <c r="AF1061" s="2719">
        <v>6</v>
      </c>
      <c r="AG1061" s="2719" t="s">
        <v>113</v>
      </c>
      <c r="AH1061" s="2891">
        <v>4</v>
      </c>
    </row>
    <row r="1062" spans="3:34">
      <c r="C1062" s="2401" t="s">
        <v>2766</v>
      </c>
      <c r="D1062" s="557"/>
      <c r="E1062" s="1463"/>
      <c r="F1062" s="2700">
        <v>929002306231</v>
      </c>
      <c r="G1062" s="2701">
        <v>8727900968521</v>
      </c>
      <c r="H1062" s="2701" t="s">
        <v>1005</v>
      </c>
      <c r="I1062" s="2701"/>
      <c r="J1062" s="2702">
        <v>8</v>
      </c>
      <c r="K1062" s="2703">
        <v>806</v>
      </c>
      <c r="L1062" s="2711">
        <v>2700</v>
      </c>
      <c r="M1062" s="2704">
        <v>15000</v>
      </c>
      <c r="N1062" s="2705">
        <v>2</v>
      </c>
      <c r="O1062" s="2703" t="s">
        <v>117</v>
      </c>
      <c r="P1062" s="2521">
        <v>38</v>
      </c>
      <c r="Q1062" s="14"/>
      <c r="R1062" s="2721" t="s">
        <v>48</v>
      </c>
      <c r="S1062" s="2703"/>
      <c r="T1062" s="2703" t="s">
        <v>3120</v>
      </c>
      <c r="U1062" s="2703" t="s">
        <v>112</v>
      </c>
      <c r="V1062" s="2703" t="s">
        <v>116</v>
      </c>
      <c r="W1062" s="2722" t="s">
        <v>198</v>
      </c>
      <c r="X1062" s="2722">
        <v>100</v>
      </c>
      <c r="Y1062" s="2711">
        <v>60</v>
      </c>
      <c r="Z1062" s="2711"/>
      <c r="AA1062" s="2711">
        <v>108</v>
      </c>
      <c r="AB1062" s="2703" t="s">
        <v>113</v>
      </c>
      <c r="AC1062" s="2705">
        <v>80</v>
      </c>
      <c r="AD1062" s="2711">
        <v>422048</v>
      </c>
      <c r="AE1062" s="2723">
        <v>872790096852100</v>
      </c>
      <c r="AF1062" s="2711">
        <v>6</v>
      </c>
      <c r="AG1062" s="2711" t="s">
        <v>113</v>
      </c>
      <c r="AH1062" s="2892">
        <v>4</v>
      </c>
    </row>
    <row r="1063" spans="3:34">
      <c r="C1063" s="2401" t="s">
        <v>2766</v>
      </c>
      <c r="D1063" s="557"/>
      <c r="E1063" s="1463"/>
      <c r="F1063" s="2700">
        <v>929002306331</v>
      </c>
      <c r="G1063" s="2701">
        <v>8727900968606</v>
      </c>
      <c r="H1063" s="2701" t="s">
        <v>1006</v>
      </c>
      <c r="I1063" s="2701"/>
      <c r="J1063" s="2702">
        <v>8</v>
      </c>
      <c r="K1063" s="2703">
        <v>806</v>
      </c>
      <c r="L1063" s="2692">
        <v>4000</v>
      </c>
      <c r="M1063" s="2706">
        <v>15000</v>
      </c>
      <c r="N1063" s="2705">
        <v>2</v>
      </c>
      <c r="O1063" s="2706" t="s">
        <v>117</v>
      </c>
      <c r="P1063" s="2521">
        <v>38</v>
      </c>
      <c r="Q1063" s="14"/>
      <c r="R1063" s="2724" t="s">
        <v>48</v>
      </c>
      <c r="S1063" s="2706"/>
      <c r="T1063" s="2706" t="s">
        <v>3120</v>
      </c>
      <c r="U1063" s="2706" t="s">
        <v>112</v>
      </c>
      <c r="V1063" s="2706" t="s">
        <v>121</v>
      </c>
      <c r="W1063" s="2684" t="s">
        <v>198</v>
      </c>
      <c r="X1063" s="2684">
        <v>100</v>
      </c>
      <c r="Y1063" s="2692">
        <v>60</v>
      </c>
      <c r="Z1063" s="2692"/>
      <c r="AA1063" s="2692">
        <v>108</v>
      </c>
      <c r="AB1063" s="2706" t="s">
        <v>113</v>
      </c>
      <c r="AC1063" s="2705">
        <v>80</v>
      </c>
      <c r="AD1063" s="2692">
        <v>422049</v>
      </c>
      <c r="AE1063" s="2723">
        <v>872790096860600</v>
      </c>
      <c r="AF1063" s="2692">
        <v>6</v>
      </c>
      <c r="AG1063" s="2692" t="s">
        <v>113</v>
      </c>
      <c r="AH1063" s="2881">
        <v>4</v>
      </c>
    </row>
    <row r="1064" spans="3:34">
      <c r="C1064" s="2401" t="s">
        <v>2766</v>
      </c>
      <c r="D1064" s="557"/>
      <c r="E1064" s="1463"/>
      <c r="F1064" s="2677">
        <v>929002306531</v>
      </c>
      <c r="G1064" s="2683">
        <v>8727900968620</v>
      </c>
      <c r="H1064" s="2707" t="s">
        <v>1007</v>
      </c>
      <c r="I1064" s="2707"/>
      <c r="J1064" s="669">
        <v>10</v>
      </c>
      <c r="K1064" s="2706">
        <v>1055</v>
      </c>
      <c r="L1064" s="2692">
        <v>2700</v>
      </c>
      <c r="M1064" s="2708">
        <v>15000</v>
      </c>
      <c r="N1064" s="2705">
        <v>2</v>
      </c>
      <c r="O1064" s="2692" t="s">
        <v>117</v>
      </c>
      <c r="P1064" s="2521">
        <v>48</v>
      </c>
      <c r="Q1064" s="14"/>
      <c r="R1064" s="2725" t="s">
        <v>48</v>
      </c>
      <c r="S1064" s="2692"/>
      <c r="T1064" s="2692" t="s">
        <v>3121</v>
      </c>
      <c r="U1064" s="2692" t="s">
        <v>112</v>
      </c>
      <c r="V1064" s="2692" t="s">
        <v>116</v>
      </c>
      <c r="W1064" s="2684" t="s">
        <v>198</v>
      </c>
      <c r="X1064" s="2684">
        <v>105</v>
      </c>
      <c r="Y1064" s="2692">
        <v>60</v>
      </c>
      <c r="Z1064" s="2692"/>
      <c r="AA1064" s="2692">
        <v>108</v>
      </c>
      <c r="AB1064" s="2692" t="s">
        <v>113</v>
      </c>
      <c r="AC1064" s="2705">
        <v>80</v>
      </c>
      <c r="AD1064" s="2692">
        <v>422050</v>
      </c>
      <c r="AE1064" s="2690">
        <v>872790096862000</v>
      </c>
      <c r="AF1064" s="2692">
        <v>6</v>
      </c>
      <c r="AG1064" s="2692" t="s">
        <v>113</v>
      </c>
      <c r="AH1064" s="2881">
        <v>4</v>
      </c>
    </row>
    <row r="1065" spans="3:34">
      <c r="C1065" s="2401" t="s">
        <v>2766</v>
      </c>
      <c r="D1065" s="557"/>
      <c r="E1065" s="1463"/>
      <c r="F1065" s="2700">
        <v>929002306631</v>
      </c>
      <c r="G1065" s="2709">
        <v>8727900968644</v>
      </c>
      <c r="H1065" s="2709" t="s">
        <v>1008</v>
      </c>
      <c r="I1065" s="2709"/>
      <c r="J1065" s="669">
        <v>10</v>
      </c>
      <c r="K1065" s="2706">
        <v>1055</v>
      </c>
      <c r="L1065" s="2692">
        <v>4000</v>
      </c>
      <c r="M1065" s="2708">
        <v>15000</v>
      </c>
      <c r="N1065" s="2705">
        <v>2</v>
      </c>
      <c r="O1065" s="2692" t="s">
        <v>117</v>
      </c>
      <c r="P1065" s="2521">
        <v>48</v>
      </c>
      <c r="Q1065" s="14"/>
      <c r="R1065" s="2725" t="s">
        <v>48</v>
      </c>
      <c r="S1065" s="2692"/>
      <c r="T1065" s="2692" t="s">
        <v>3121</v>
      </c>
      <c r="U1065" s="2692" t="s">
        <v>112</v>
      </c>
      <c r="V1065" s="2692" t="s">
        <v>121</v>
      </c>
      <c r="W1065" s="2684" t="s">
        <v>198</v>
      </c>
      <c r="X1065" s="2684">
        <v>105</v>
      </c>
      <c r="Y1065" s="2692">
        <v>60</v>
      </c>
      <c r="Z1065" s="2692"/>
      <c r="AA1065" s="2692">
        <v>108</v>
      </c>
      <c r="AB1065" s="2692" t="s">
        <v>113</v>
      </c>
      <c r="AC1065" s="2705">
        <v>80</v>
      </c>
      <c r="AD1065" s="2692">
        <v>422051</v>
      </c>
      <c r="AE1065" s="2726">
        <v>872790096864400</v>
      </c>
      <c r="AF1065" s="2692">
        <v>6</v>
      </c>
      <c r="AG1065" s="2692" t="s">
        <v>113</v>
      </c>
      <c r="AH1065" s="2881">
        <v>4</v>
      </c>
    </row>
    <row r="1066" spans="3:34">
      <c r="C1066" s="2401" t="s">
        <v>2766</v>
      </c>
      <c r="D1066" s="557"/>
      <c r="E1066" s="1463"/>
      <c r="F1066" s="2700">
        <v>929002306831</v>
      </c>
      <c r="G1066" s="2701">
        <v>8727900968682</v>
      </c>
      <c r="H1066" s="2701" t="s">
        <v>1009</v>
      </c>
      <c r="I1066" s="2701"/>
      <c r="J1066" s="669">
        <v>13</v>
      </c>
      <c r="K1066" s="2706">
        <v>1521</v>
      </c>
      <c r="L1066" s="2692">
        <v>2700</v>
      </c>
      <c r="M1066" s="2708">
        <v>15000</v>
      </c>
      <c r="N1066" s="2710">
        <v>2</v>
      </c>
      <c r="O1066" s="2692" t="s">
        <v>119</v>
      </c>
      <c r="P1066" s="2521">
        <v>65</v>
      </c>
      <c r="Q1066" s="14"/>
      <c r="R1066" s="2725" t="s">
        <v>48</v>
      </c>
      <c r="S1066" s="2692"/>
      <c r="T1066" s="2692" t="s">
        <v>3122</v>
      </c>
      <c r="U1066" s="2692" t="s">
        <v>112</v>
      </c>
      <c r="V1066" s="2692" t="s">
        <v>116</v>
      </c>
      <c r="W1066" s="2684" t="s">
        <v>198</v>
      </c>
      <c r="X1066" s="2684">
        <v>117</v>
      </c>
      <c r="Y1066" s="2692">
        <v>60</v>
      </c>
      <c r="Z1066" s="2692"/>
      <c r="AA1066" s="2692">
        <v>120</v>
      </c>
      <c r="AB1066" s="2706" t="s">
        <v>113</v>
      </c>
      <c r="AC1066" s="2705">
        <v>80</v>
      </c>
      <c r="AD1066" s="2692">
        <v>422053</v>
      </c>
      <c r="AE1066" s="2723">
        <v>872790096868200</v>
      </c>
      <c r="AF1066" s="2692">
        <v>6</v>
      </c>
      <c r="AG1066" s="2692" t="s">
        <v>113</v>
      </c>
      <c r="AH1066" s="2881">
        <v>4</v>
      </c>
    </row>
    <row r="1067" spans="3:34">
      <c r="C1067" s="2401" t="s">
        <v>2766</v>
      </c>
      <c r="D1067" s="557"/>
      <c r="E1067" s="1463"/>
      <c r="F1067" s="2700">
        <v>929002306931</v>
      </c>
      <c r="G1067" s="2709">
        <v>8727900968507</v>
      </c>
      <c r="H1067" s="2709" t="s">
        <v>1010</v>
      </c>
      <c r="I1067" s="2709"/>
      <c r="J1067" s="669">
        <v>13</v>
      </c>
      <c r="K1067" s="2706">
        <v>1521</v>
      </c>
      <c r="L1067" s="2692">
        <v>4000</v>
      </c>
      <c r="M1067" s="2708">
        <v>15000</v>
      </c>
      <c r="N1067" s="2705">
        <v>2</v>
      </c>
      <c r="O1067" s="2692" t="s">
        <v>119</v>
      </c>
      <c r="P1067" s="2521">
        <v>65</v>
      </c>
      <c r="Q1067" s="14"/>
      <c r="R1067" s="2725" t="s">
        <v>48</v>
      </c>
      <c r="S1067" s="2692"/>
      <c r="T1067" s="2692" t="s">
        <v>3122</v>
      </c>
      <c r="U1067" s="2692" t="s">
        <v>112</v>
      </c>
      <c r="V1067" s="2692" t="s">
        <v>121</v>
      </c>
      <c r="W1067" s="2684" t="s">
        <v>198</v>
      </c>
      <c r="X1067" s="2684">
        <v>117</v>
      </c>
      <c r="Y1067" s="2692">
        <v>60</v>
      </c>
      <c r="Z1067" s="2692"/>
      <c r="AA1067" s="2692">
        <v>120</v>
      </c>
      <c r="AB1067" s="2692" t="s">
        <v>113</v>
      </c>
      <c r="AC1067" s="2705">
        <v>80</v>
      </c>
      <c r="AD1067" s="2692">
        <v>422054</v>
      </c>
      <c r="AE1067" s="2726">
        <v>872790096850700</v>
      </c>
      <c r="AF1067" s="2692">
        <v>6</v>
      </c>
      <c r="AG1067" s="2692" t="s">
        <v>113</v>
      </c>
      <c r="AH1067" s="2881">
        <v>4</v>
      </c>
    </row>
    <row r="1068" spans="3:34">
      <c r="C1068" s="2401" t="s">
        <v>2766</v>
      </c>
      <c r="D1068" s="557"/>
      <c r="E1068" s="1463"/>
      <c r="F1068" s="2700">
        <v>929002062231</v>
      </c>
      <c r="G1068" s="2709">
        <v>8727900967142</v>
      </c>
      <c r="H1068" s="2709" t="s">
        <v>1011</v>
      </c>
      <c r="I1068" s="2709"/>
      <c r="J1068" s="669">
        <v>15</v>
      </c>
      <c r="K1068" s="2706">
        <v>1900</v>
      </c>
      <c r="L1068" s="2692">
        <v>2700</v>
      </c>
      <c r="M1068" s="2708">
        <v>15000</v>
      </c>
      <c r="N1068" s="2045">
        <v>2</v>
      </c>
      <c r="O1068" s="2692" t="s">
        <v>119</v>
      </c>
      <c r="P1068" s="2521">
        <v>130</v>
      </c>
      <c r="Q1068" s="14"/>
      <c r="R1068" s="2725" t="s">
        <v>48</v>
      </c>
      <c r="S1068" s="2692"/>
      <c r="T1068" s="2692" t="s">
        <v>3123</v>
      </c>
      <c r="U1068" s="2692" t="s">
        <v>112</v>
      </c>
      <c r="V1068" s="2692" t="s">
        <v>116</v>
      </c>
      <c r="W1068" s="2684" t="s">
        <v>198</v>
      </c>
      <c r="X1068" s="2684">
        <v>126</v>
      </c>
      <c r="Y1068" s="2692">
        <v>75</v>
      </c>
      <c r="Z1068" s="2692"/>
      <c r="AA1068" s="2692">
        <v>129</v>
      </c>
      <c r="AB1068" s="2692" t="s">
        <v>113</v>
      </c>
      <c r="AC1068" s="2045">
        <v>80</v>
      </c>
      <c r="AD1068" s="2692">
        <v>422045</v>
      </c>
      <c r="AE1068" s="2726">
        <v>872790096714200</v>
      </c>
      <c r="AF1068" s="2692">
        <v>6</v>
      </c>
      <c r="AG1068" s="2692" t="s">
        <v>113</v>
      </c>
      <c r="AH1068" s="2881">
        <v>4</v>
      </c>
    </row>
    <row r="1069" spans="3:34">
      <c r="C1069" s="2401" t="s">
        <v>2766</v>
      </c>
      <c r="D1069" s="557" t="s">
        <v>2193</v>
      </c>
      <c r="E1069" s="1463"/>
      <c r="F1069" s="2700">
        <v>929003112931</v>
      </c>
      <c r="G1069" s="2709">
        <v>8727900972818</v>
      </c>
      <c r="H1069" s="2709" t="s">
        <v>1012</v>
      </c>
      <c r="I1069" s="2709"/>
      <c r="J1069" s="669">
        <v>15</v>
      </c>
      <c r="K1069" s="2706">
        <v>1900</v>
      </c>
      <c r="L1069" s="2692">
        <v>4000</v>
      </c>
      <c r="M1069" s="2708">
        <v>15000</v>
      </c>
      <c r="N1069" s="2045">
        <v>2</v>
      </c>
      <c r="O1069" s="2706" t="s">
        <v>119</v>
      </c>
      <c r="P1069" s="2521">
        <v>130</v>
      </c>
      <c r="Q1069" s="14"/>
      <c r="R1069" s="2724" t="s">
        <v>48</v>
      </c>
      <c r="S1069" s="2706"/>
      <c r="T1069" s="2706" t="s">
        <v>3123</v>
      </c>
      <c r="U1069" s="2706" t="s">
        <v>112</v>
      </c>
      <c r="V1069" s="2706" t="s">
        <v>121</v>
      </c>
      <c r="W1069" s="2684" t="s">
        <v>198</v>
      </c>
      <c r="X1069" s="2684">
        <v>126</v>
      </c>
      <c r="Y1069" s="2692">
        <v>68</v>
      </c>
      <c r="Z1069" s="2692"/>
      <c r="AA1069" s="2692">
        <v>128</v>
      </c>
      <c r="AB1069" s="2706" t="s">
        <v>113</v>
      </c>
      <c r="AC1069" s="2045">
        <v>80</v>
      </c>
      <c r="AD1069" s="2692">
        <v>1347059</v>
      </c>
      <c r="AE1069" s="2726">
        <v>872790097281800</v>
      </c>
      <c r="AF1069" s="2692">
        <v>6</v>
      </c>
      <c r="AG1069" s="2692" t="s">
        <v>113</v>
      </c>
      <c r="AH1069" s="2881">
        <v>4</v>
      </c>
    </row>
    <row r="1070" spans="3:34">
      <c r="C1070" s="2401" t="s">
        <v>2766</v>
      </c>
      <c r="D1070" s="557" t="s">
        <v>2193</v>
      </c>
      <c r="E1070" s="1463"/>
      <c r="F1070" s="2700">
        <v>929003597131</v>
      </c>
      <c r="G1070" s="2701">
        <v>8727900972474</v>
      </c>
      <c r="H1070" s="2701" t="s">
        <v>1013</v>
      </c>
      <c r="I1070" s="2701"/>
      <c r="J1070" s="2702">
        <v>23</v>
      </c>
      <c r="K1070" s="2703">
        <v>2500</v>
      </c>
      <c r="L1070" s="2711">
        <v>2700</v>
      </c>
      <c r="M1070" s="2703">
        <v>15000</v>
      </c>
      <c r="N1070" s="2045">
        <v>2</v>
      </c>
      <c r="O1070" s="2711" t="s">
        <v>117</v>
      </c>
      <c r="P1070" s="2521">
        <v>145</v>
      </c>
      <c r="Q1070" s="14"/>
      <c r="R1070" s="2727" t="s">
        <v>48</v>
      </c>
      <c r="S1070" s="2711"/>
      <c r="T1070" s="2711" t="s">
        <v>3124</v>
      </c>
      <c r="U1070" s="2711" t="s">
        <v>112</v>
      </c>
      <c r="V1070" s="2711" t="s">
        <v>116</v>
      </c>
      <c r="W1070" s="2722" t="s">
        <v>198</v>
      </c>
      <c r="X1070" s="2722">
        <v>108</v>
      </c>
      <c r="Y1070" s="2711">
        <v>77</v>
      </c>
      <c r="Z1070" s="2711"/>
      <c r="AA1070" s="2711">
        <v>165</v>
      </c>
      <c r="AB1070" s="2711" t="s">
        <v>113</v>
      </c>
      <c r="AC1070" s="2045">
        <v>80</v>
      </c>
      <c r="AD1070" s="2711">
        <v>1365549</v>
      </c>
      <c r="AE1070" s="2723">
        <v>872790097247400</v>
      </c>
      <c r="AF1070" s="2711">
        <v>6</v>
      </c>
      <c r="AG1070" s="2711" t="s">
        <v>113</v>
      </c>
      <c r="AH1070" s="2892">
        <v>4</v>
      </c>
    </row>
    <row r="1071" spans="3:34">
      <c r="C1071" s="2395" t="s">
        <v>2766</v>
      </c>
      <c r="D1071" s="834" t="s">
        <v>2193</v>
      </c>
      <c r="E1071" s="1483"/>
      <c r="F1071" s="2712">
        <v>929003597231</v>
      </c>
      <c r="G1071" s="2713">
        <v>8727900972498</v>
      </c>
      <c r="H1071" s="2713" t="s">
        <v>1014</v>
      </c>
      <c r="I1071" s="2713"/>
      <c r="J1071" s="2714">
        <v>23</v>
      </c>
      <c r="K1071" s="2715">
        <v>2500</v>
      </c>
      <c r="L1071" s="2730">
        <v>4000</v>
      </c>
      <c r="M1071" s="2715">
        <v>15000</v>
      </c>
      <c r="N1071" s="2716">
        <v>2</v>
      </c>
      <c r="O1071" s="2715" t="s">
        <v>117</v>
      </c>
      <c r="P1071" s="2522">
        <v>145</v>
      </c>
      <c r="Q1071" s="14"/>
      <c r="R1071" s="2728" t="s">
        <v>48</v>
      </c>
      <c r="S1071" s="2715"/>
      <c r="T1071" s="2715" t="s">
        <v>3124</v>
      </c>
      <c r="U1071" s="2715" t="s">
        <v>112</v>
      </c>
      <c r="V1071" s="2715" t="s">
        <v>121</v>
      </c>
      <c r="W1071" s="2729" t="s">
        <v>198</v>
      </c>
      <c r="X1071" s="2729">
        <v>108</v>
      </c>
      <c r="Y1071" s="2730">
        <v>77</v>
      </c>
      <c r="Z1071" s="2730"/>
      <c r="AA1071" s="2730">
        <v>165</v>
      </c>
      <c r="AB1071" s="2715" t="s">
        <v>113</v>
      </c>
      <c r="AC1071" s="2716">
        <v>80</v>
      </c>
      <c r="AD1071" s="2730">
        <v>1365552</v>
      </c>
      <c r="AE1071" s="2731">
        <v>872790097249800</v>
      </c>
      <c r="AF1071" s="2730">
        <v>6</v>
      </c>
      <c r="AG1071" s="2730" t="s">
        <v>113</v>
      </c>
      <c r="AH1071" s="2893">
        <v>4</v>
      </c>
    </row>
    <row r="1072" spans="3:34">
      <c r="C1072" s="2394" t="s">
        <v>2766</v>
      </c>
      <c r="D1072" s="1461" t="s">
        <v>2193</v>
      </c>
      <c r="E1072" s="1462"/>
      <c r="F1072" s="2136">
        <v>929003800702</v>
      </c>
      <c r="G1072" s="689">
        <v>8720169310650</v>
      </c>
      <c r="H1072" s="1393" t="s">
        <v>2663</v>
      </c>
      <c r="I1072" s="1393" t="s">
        <v>1091</v>
      </c>
      <c r="J1072" s="1394">
        <v>2.2999999999999998</v>
      </c>
      <c r="K1072" s="1396">
        <v>485</v>
      </c>
      <c r="L1072" s="1694">
        <v>2700</v>
      </c>
      <c r="M1072" s="1397">
        <v>50000</v>
      </c>
      <c r="N1072" s="1398">
        <v>5</v>
      </c>
      <c r="O1072" s="1967" t="s">
        <v>168</v>
      </c>
      <c r="P1072" s="2011">
        <v>190</v>
      </c>
      <c r="Q1072" s="515"/>
      <c r="R1072" s="1845" t="s">
        <v>48</v>
      </c>
      <c r="S1072" s="1694"/>
      <c r="T1072" s="1694" t="s">
        <v>3119</v>
      </c>
      <c r="U1072" s="1694" t="s">
        <v>129</v>
      </c>
      <c r="V1072" s="1694" t="s">
        <v>116</v>
      </c>
      <c r="W1072" s="1607" t="s">
        <v>198</v>
      </c>
      <c r="X1072" s="1607">
        <v>210</v>
      </c>
      <c r="Y1072" s="1694">
        <v>35</v>
      </c>
      <c r="Z1072" s="1694"/>
      <c r="AA1072" s="1694">
        <v>97</v>
      </c>
      <c r="AB1072" s="1694" t="s">
        <v>113</v>
      </c>
      <c r="AC1072" s="1398">
        <v>80</v>
      </c>
      <c r="AD1072" s="1694">
        <v>1881210</v>
      </c>
      <c r="AE1072" s="1694">
        <v>872016931065000</v>
      </c>
      <c r="AF1072" s="1694">
        <v>10</v>
      </c>
      <c r="AG1072" s="1694" t="s">
        <v>113</v>
      </c>
      <c r="AH1072" s="2885">
        <v>4</v>
      </c>
    </row>
    <row r="1073" spans="3:34">
      <c r="C1073" s="2401" t="s">
        <v>2766</v>
      </c>
      <c r="D1073" s="557" t="s">
        <v>2193</v>
      </c>
      <c r="E1073" s="1463"/>
      <c r="F1073" s="3071">
        <v>929003626202</v>
      </c>
      <c r="G1073" s="246">
        <v>8720169188990</v>
      </c>
      <c r="H1073" s="1391" t="s">
        <v>1093</v>
      </c>
      <c r="I1073" s="1391" t="s">
        <v>1092</v>
      </c>
      <c r="J1073" s="323">
        <v>2.2999999999999998</v>
      </c>
      <c r="K1073" s="1392">
        <v>485</v>
      </c>
      <c r="L1073" s="282">
        <v>2700</v>
      </c>
      <c r="M1073" s="286">
        <v>50000</v>
      </c>
      <c r="N1073" s="290">
        <v>5</v>
      </c>
      <c r="O1073" s="1968" t="s">
        <v>168</v>
      </c>
      <c r="P1073" s="2012">
        <v>190</v>
      </c>
      <c r="Q1073" s="14"/>
      <c r="R1073" s="1788" t="s">
        <v>48</v>
      </c>
      <c r="S1073" s="300"/>
      <c r="T1073" s="300" t="s">
        <v>3119</v>
      </c>
      <c r="U1073" s="300" t="s">
        <v>112</v>
      </c>
      <c r="V1073" s="300" t="s">
        <v>116</v>
      </c>
      <c r="W1073" s="283" t="s">
        <v>198</v>
      </c>
      <c r="X1073" s="283">
        <v>210</v>
      </c>
      <c r="Y1073" s="282">
        <v>45</v>
      </c>
      <c r="Z1073" s="282"/>
      <c r="AA1073" s="282">
        <v>78</v>
      </c>
      <c r="AB1073" s="300" t="s">
        <v>113</v>
      </c>
      <c r="AC1073" s="290">
        <v>80</v>
      </c>
      <c r="AD1073" s="282">
        <v>1442634</v>
      </c>
      <c r="AE1073" s="2553">
        <v>872016918899000</v>
      </c>
      <c r="AF1073" s="282">
        <v>10</v>
      </c>
      <c r="AG1073" s="282" t="s">
        <v>113</v>
      </c>
      <c r="AH1073" s="2781">
        <v>4</v>
      </c>
    </row>
    <row r="1074" spans="3:34">
      <c r="C1074" s="2395" t="s">
        <v>2766</v>
      </c>
      <c r="D1074" s="834" t="s">
        <v>2193</v>
      </c>
      <c r="E1074" s="1483"/>
      <c r="F1074" s="606">
        <v>929003801102</v>
      </c>
      <c r="G1074" s="717">
        <v>8720169310735</v>
      </c>
      <c r="H1074" s="560" t="s">
        <v>2683</v>
      </c>
      <c r="I1074" s="560" t="s">
        <v>1092</v>
      </c>
      <c r="J1074" s="431">
        <v>2.2999999999999998</v>
      </c>
      <c r="K1074" s="1531">
        <v>485</v>
      </c>
      <c r="L1074" s="1938">
        <v>2700</v>
      </c>
      <c r="M1074" s="1516">
        <v>50000</v>
      </c>
      <c r="N1074" s="899">
        <v>5</v>
      </c>
      <c r="O1074" s="1969" t="s">
        <v>168</v>
      </c>
      <c r="P1074" s="1532">
        <v>190</v>
      </c>
      <c r="Q1074" s="515"/>
      <c r="R1074" s="1790" t="s">
        <v>48</v>
      </c>
      <c r="S1074" s="1695"/>
      <c r="T1074" s="1695" t="s">
        <v>3119</v>
      </c>
      <c r="U1074" s="1695" t="s">
        <v>129</v>
      </c>
      <c r="V1074" s="1695" t="s">
        <v>116</v>
      </c>
      <c r="W1074" s="2063" t="s">
        <v>198</v>
      </c>
      <c r="X1074" s="2063">
        <v>210</v>
      </c>
      <c r="Y1074" s="1938">
        <v>45</v>
      </c>
      <c r="Z1074" s="1938"/>
      <c r="AA1074" s="1938">
        <v>80</v>
      </c>
      <c r="AB1074" s="1695" t="s">
        <v>113</v>
      </c>
      <c r="AC1074" s="899">
        <v>80</v>
      </c>
      <c r="AD1074" s="1938">
        <v>1881206</v>
      </c>
      <c r="AE1074" s="2559">
        <v>872016931073500</v>
      </c>
      <c r="AF1074" s="1938">
        <v>10</v>
      </c>
      <c r="AG1074" s="1938" t="s">
        <v>113</v>
      </c>
      <c r="AH1074" s="2894">
        <v>4</v>
      </c>
    </row>
    <row r="1075" spans="3:34">
      <c r="C1075" s="2394" t="s">
        <v>2766</v>
      </c>
      <c r="D1075" s="1461" t="s">
        <v>2193</v>
      </c>
      <c r="E1075" s="1462"/>
      <c r="F1075" s="2322">
        <v>929003071302</v>
      </c>
      <c r="G1075" s="1202">
        <v>8719514477711</v>
      </c>
      <c r="H1075" s="139" t="s">
        <v>1155</v>
      </c>
      <c r="I1075" s="1424" t="s">
        <v>1127</v>
      </c>
      <c r="J1075" s="1203">
        <v>2.5</v>
      </c>
      <c r="K1075" s="1080">
        <v>340</v>
      </c>
      <c r="L1075" s="506" t="s">
        <v>3708</v>
      </c>
      <c r="M1075" s="1205">
        <v>25000</v>
      </c>
      <c r="N1075" s="1207">
        <v>5</v>
      </c>
      <c r="O1075" s="506" t="s">
        <v>125</v>
      </c>
      <c r="P1075" s="2502">
        <v>105</v>
      </c>
      <c r="Q1075" s="14"/>
      <c r="R1075" s="1851" t="s">
        <v>48</v>
      </c>
      <c r="S1075" s="506"/>
      <c r="T1075" s="506" t="s">
        <v>3126</v>
      </c>
      <c r="U1075" s="506" t="s">
        <v>129</v>
      </c>
      <c r="V1075" s="506" t="s">
        <v>170</v>
      </c>
      <c r="W1075" s="519" t="s">
        <v>198</v>
      </c>
      <c r="X1075" s="519">
        <v>136</v>
      </c>
      <c r="Y1075" s="506">
        <v>35</v>
      </c>
      <c r="Z1075" s="506"/>
      <c r="AA1075" s="506">
        <v>119</v>
      </c>
      <c r="AB1075" s="506" t="s">
        <v>133</v>
      </c>
      <c r="AC1075" s="1207">
        <v>90</v>
      </c>
      <c r="AD1075" s="506">
        <v>1227625</v>
      </c>
      <c r="AE1075" s="2620">
        <v>871951447771100</v>
      </c>
      <c r="AF1075" s="506">
        <v>10</v>
      </c>
      <c r="AG1075" s="506" t="s">
        <v>113</v>
      </c>
      <c r="AH1075" s="2824">
        <v>4</v>
      </c>
    </row>
    <row r="1076" spans="3:34">
      <c r="C1076" s="2401" t="s">
        <v>2766</v>
      </c>
      <c r="D1076" s="557" t="s">
        <v>2193</v>
      </c>
      <c r="E1076" s="1463"/>
      <c r="F1076" s="2312">
        <v>929003011982</v>
      </c>
      <c r="G1076" s="576">
        <v>8719514449350</v>
      </c>
      <c r="H1076" s="172" t="s">
        <v>1156</v>
      </c>
      <c r="I1076" s="1259" t="s">
        <v>1091</v>
      </c>
      <c r="J1076" s="579">
        <v>2.5</v>
      </c>
      <c r="K1076" s="1138">
        <v>340</v>
      </c>
      <c r="L1076" s="365" t="s">
        <v>3708</v>
      </c>
      <c r="M1076" s="581">
        <v>25000</v>
      </c>
      <c r="N1076" s="778">
        <v>5</v>
      </c>
      <c r="O1076" s="365" t="s">
        <v>125</v>
      </c>
      <c r="P1076" s="2503">
        <v>105</v>
      </c>
      <c r="Q1076" s="14"/>
      <c r="R1076" s="1852" t="s">
        <v>48</v>
      </c>
      <c r="S1076" s="365"/>
      <c r="T1076" s="365" t="s">
        <v>3126</v>
      </c>
      <c r="U1076" s="365" t="s">
        <v>129</v>
      </c>
      <c r="V1076" s="365" t="s">
        <v>170</v>
      </c>
      <c r="W1076" s="343" t="s">
        <v>198</v>
      </c>
      <c r="X1076" s="343">
        <v>136</v>
      </c>
      <c r="Y1076" s="365">
        <v>35</v>
      </c>
      <c r="Z1076" s="365"/>
      <c r="AA1076" s="365">
        <v>97</v>
      </c>
      <c r="AB1076" s="365" t="s">
        <v>133</v>
      </c>
      <c r="AC1076" s="778">
        <v>90</v>
      </c>
      <c r="AD1076" s="365">
        <v>1109136</v>
      </c>
      <c r="AE1076" s="2621">
        <v>871951444935000</v>
      </c>
      <c r="AF1076" s="365">
        <v>10</v>
      </c>
      <c r="AG1076" s="365" t="s">
        <v>113</v>
      </c>
      <c r="AH1076" s="2895">
        <v>4</v>
      </c>
    </row>
    <row r="1077" spans="3:34">
      <c r="C1077" s="2401" t="s">
        <v>2766</v>
      </c>
      <c r="D1077" s="557" t="s">
        <v>2193</v>
      </c>
      <c r="E1077" s="1463"/>
      <c r="F1077" s="2312">
        <v>929003012282</v>
      </c>
      <c r="G1077" s="501">
        <v>8719514449411</v>
      </c>
      <c r="H1077" s="501" t="s">
        <v>1160</v>
      </c>
      <c r="I1077" s="501" t="s">
        <v>1091</v>
      </c>
      <c r="J1077" s="313">
        <v>3.4</v>
      </c>
      <c r="K1077" s="271">
        <v>470</v>
      </c>
      <c r="L1077" s="365" t="s">
        <v>3708</v>
      </c>
      <c r="M1077" s="617">
        <v>25000</v>
      </c>
      <c r="N1077" s="394">
        <v>5</v>
      </c>
      <c r="O1077" s="365" t="s">
        <v>125</v>
      </c>
      <c r="P1077" s="2505">
        <v>117</v>
      </c>
      <c r="Q1077" s="14"/>
      <c r="R1077" s="1852" t="s">
        <v>48</v>
      </c>
      <c r="S1077" s="365"/>
      <c r="T1077" s="365" t="s">
        <v>3119</v>
      </c>
      <c r="U1077" s="365" t="s">
        <v>129</v>
      </c>
      <c r="V1077" s="365" t="s">
        <v>170</v>
      </c>
      <c r="W1077" s="343" t="s">
        <v>198</v>
      </c>
      <c r="X1077" s="343">
        <v>138</v>
      </c>
      <c r="Y1077" s="365">
        <v>35</v>
      </c>
      <c r="Z1077" s="365"/>
      <c r="AA1077" s="365">
        <v>97</v>
      </c>
      <c r="AB1077" s="365" t="s">
        <v>133</v>
      </c>
      <c r="AC1077" s="778">
        <v>90</v>
      </c>
      <c r="AD1077" s="365">
        <v>1109139</v>
      </c>
      <c r="AE1077" s="2622">
        <v>871951444941100</v>
      </c>
      <c r="AF1077" s="365">
        <v>10</v>
      </c>
      <c r="AG1077" s="365" t="s">
        <v>113</v>
      </c>
      <c r="AH1077" s="2895">
        <v>4</v>
      </c>
    </row>
    <row r="1078" spans="3:34">
      <c r="C1078" s="2401" t="s">
        <v>2766</v>
      </c>
      <c r="D1078" s="557" t="s">
        <v>2193</v>
      </c>
      <c r="E1078" s="1463"/>
      <c r="F1078" s="2312">
        <v>929003012382</v>
      </c>
      <c r="G1078" s="501">
        <v>8719514449435</v>
      </c>
      <c r="H1078" s="501" t="s">
        <v>1161</v>
      </c>
      <c r="I1078" s="501" t="s">
        <v>1091</v>
      </c>
      <c r="J1078" s="313">
        <v>3.4</v>
      </c>
      <c r="K1078" s="271">
        <v>470</v>
      </c>
      <c r="L1078" s="365" t="s">
        <v>3708</v>
      </c>
      <c r="M1078" s="617">
        <v>25000</v>
      </c>
      <c r="N1078" s="394">
        <v>5</v>
      </c>
      <c r="O1078" s="365" t="s">
        <v>125</v>
      </c>
      <c r="P1078" s="2503">
        <v>117</v>
      </c>
      <c r="Q1078" s="14"/>
      <c r="R1078" s="1852" t="s">
        <v>48</v>
      </c>
      <c r="S1078" s="365"/>
      <c r="T1078" s="365" t="s">
        <v>3119</v>
      </c>
      <c r="U1078" s="365" t="s">
        <v>112</v>
      </c>
      <c r="V1078" s="365" t="s">
        <v>170</v>
      </c>
      <c r="W1078" s="343" t="s">
        <v>198</v>
      </c>
      <c r="X1078" s="343">
        <v>138</v>
      </c>
      <c r="Y1078" s="365">
        <v>35</v>
      </c>
      <c r="Z1078" s="365"/>
      <c r="AA1078" s="365">
        <v>95</v>
      </c>
      <c r="AB1078" s="365" t="s">
        <v>133</v>
      </c>
      <c r="AC1078" s="778">
        <v>90</v>
      </c>
      <c r="AD1078" s="365">
        <v>1109140</v>
      </c>
      <c r="AE1078" s="2622">
        <v>871951444943500</v>
      </c>
      <c r="AF1078" s="365">
        <v>10</v>
      </c>
      <c r="AG1078" s="365" t="s">
        <v>113</v>
      </c>
      <c r="AH1078" s="2895">
        <v>4</v>
      </c>
    </row>
    <row r="1079" spans="3:34">
      <c r="C1079" s="2401" t="s">
        <v>2766</v>
      </c>
      <c r="D1079" s="557" t="s">
        <v>2193</v>
      </c>
      <c r="E1079" s="1463"/>
      <c r="F1079" s="2312">
        <v>929003013082</v>
      </c>
      <c r="G1079" s="501">
        <v>8719514449497</v>
      </c>
      <c r="H1079" s="501" t="s">
        <v>1162</v>
      </c>
      <c r="I1079" s="501" t="s">
        <v>1127</v>
      </c>
      <c r="J1079" s="313">
        <v>3.4</v>
      </c>
      <c r="K1079" s="271">
        <v>470</v>
      </c>
      <c r="L1079" s="365" t="s">
        <v>3708</v>
      </c>
      <c r="M1079" s="617">
        <v>25000</v>
      </c>
      <c r="N1079" s="394">
        <v>5</v>
      </c>
      <c r="O1079" s="365" t="s">
        <v>125</v>
      </c>
      <c r="P1079" s="2503">
        <v>117</v>
      </c>
      <c r="Q1079" s="14"/>
      <c r="R1079" s="1852" t="s">
        <v>48</v>
      </c>
      <c r="S1079" s="365"/>
      <c r="T1079" s="365" t="s">
        <v>3119</v>
      </c>
      <c r="U1079" s="365" t="s">
        <v>129</v>
      </c>
      <c r="V1079" s="365" t="s">
        <v>170</v>
      </c>
      <c r="W1079" s="343" t="s">
        <v>198</v>
      </c>
      <c r="X1079" s="343">
        <v>138</v>
      </c>
      <c r="Y1079" s="365">
        <v>35</v>
      </c>
      <c r="Z1079" s="365"/>
      <c r="AA1079" s="365">
        <v>119</v>
      </c>
      <c r="AB1079" s="365" t="s">
        <v>133</v>
      </c>
      <c r="AC1079" s="778">
        <v>90</v>
      </c>
      <c r="AD1079" s="365">
        <v>1109143</v>
      </c>
      <c r="AE1079" s="2622">
        <v>871951444949700</v>
      </c>
      <c r="AF1079" s="365">
        <v>10</v>
      </c>
      <c r="AG1079" s="365" t="s">
        <v>113</v>
      </c>
      <c r="AH1079" s="2895">
        <v>4</v>
      </c>
    </row>
    <row r="1080" spans="3:34">
      <c r="C1080" s="2401" t="s">
        <v>2766</v>
      </c>
      <c r="D1080" s="557" t="s">
        <v>2193</v>
      </c>
      <c r="E1080" s="1463"/>
      <c r="F1080" s="847">
        <v>929003013982</v>
      </c>
      <c r="G1080" s="471">
        <v>8719514449572</v>
      </c>
      <c r="H1080" s="471" t="s">
        <v>1157</v>
      </c>
      <c r="I1080" s="471" t="s">
        <v>1091</v>
      </c>
      <c r="J1080" s="475">
        <v>5.9</v>
      </c>
      <c r="K1080" s="273">
        <v>806</v>
      </c>
      <c r="L1080" s="458" t="s">
        <v>3708</v>
      </c>
      <c r="M1080" s="474">
        <v>25000</v>
      </c>
      <c r="N1080" s="578">
        <v>5</v>
      </c>
      <c r="O1080" s="458" t="s">
        <v>125</v>
      </c>
      <c r="P1080" s="2507">
        <v>160</v>
      </c>
      <c r="Q1080" s="14"/>
      <c r="R1080" s="1755" t="s">
        <v>48</v>
      </c>
      <c r="S1080" s="458"/>
      <c r="T1080" s="458" t="s">
        <v>3120</v>
      </c>
      <c r="U1080" s="458" t="s">
        <v>129</v>
      </c>
      <c r="V1080" s="458" t="s">
        <v>170</v>
      </c>
      <c r="W1080" s="473" t="s">
        <v>198</v>
      </c>
      <c r="X1080" s="473">
        <v>136</v>
      </c>
      <c r="Y1080" s="458">
        <v>35</v>
      </c>
      <c r="Z1080" s="458"/>
      <c r="AA1080" s="458">
        <v>97</v>
      </c>
      <c r="AB1080" s="458" t="s">
        <v>133</v>
      </c>
      <c r="AC1080" s="2078">
        <v>90</v>
      </c>
      <c r="AD1080" s="458">
        <v>1109147</v>
      </c>
      <c r="AE1080" s="2613">
        <v>871951444957200</v>
      </c>
      <c r="AF1080" s="458">
        <v>10</v>
      </c>
      <c r="AG1080" s="458" t="s">
        <v>113</v>
      </c>
      <c r="AH1080" s="2826">
        <v>4</v>
      </c>
    </row>
    <row r="1081" spans="3:34">
      <c r="C1081" s="2401" t="s">
        <v>2766</v>
      </c>
      <c r="D1081" s="557" t="s">
        <v>2193</v>
      </c>
      <c r="E1081" s="1463"/>
      <c r="F1081" s="2323">
        <v>929003012082</v>
      </c>
      <c r="G1081" s="591">
        <v>8719514449374</v>
      </c>
      <c r="H1081" s="591" t="s">
        <v>1158</v>
      </c>
      <c r="I1081" s="591" t="s">
        <v>1092</v>
      </c>
      <c r="J1081" s="376">
        <v>2.5</v>
      </c>
      <c r="K1081" s="282">
        <v>340</v>
      </c>
      <c r="L1081" s="408" t="s">
        <v>3708</v>
      </c>
      <c r="M1081" s="1385">
        <v>25000</v>
      </c>
      <c r="N1081" s="394">
        <v>5</v>
      </c>
      <c r="O1081" s="408" t="s">
        <v>125</v>
      </c>
      <c r="P1081" s="2505">
        <v>105</v>
      </c>
      <c r="Q1081" s="14"/>
      <c r="R1081" s="1853" t="s">
        <v>48</v>
      </c>
      <c r="S1081" s="408"/>
      <c r="T1081" s="408" t="s">
        <v>3126</v>
      </c>
      <c r="U1081" s="408" t="s">
        <v>129</v>
      </c>
      <c r="V1081" s="408" t="s">
        <v>170</v>
      </c>
      <c r="W1081" s="352" t="s">
        <v>198</v>
      </c>
      <c r="X1081" s="352">
        <v>136</v>
      </c>
      <c r="Y1081" s="408">
        <v>45</v>
      </c>
      <c r="Z1081" s="408"/>
      <c r="AA1081" s="408">
        <v>90</v>
      </c>
      <c r="AB1081" s="408" t="s">
        <v>133</v>
      </c>
      <c r="AC1081" s="778">
        <v>90</v>
      </c>
      <c r="AD1081" s="408">
        <v>1109137</v>
      </c>
      <c r="AE1081" s="2623">
        <v>871951444937400</v>
      </c>
      <c r="AF1081" s="408">
        <v>10</v>
      </c>
      <c r="AG1081" s="408" t="s">
        <v>113</v>
      </c>
      <c r="AH1081" s="2004">
        <v>4</v>
      </c>
    </row>
    <row r="1082" spans="3:34">
      <c r="C1082" s="2401" t="s">
        <v>2766</v>
      </c>
      <c r="D1082" s="557" t="s">
        <v>2193</v>
      </c>
      <c r="E1082" s="1463"/>
      <c r="F1082" s="2312">
        <v>929003012182</v>
      </c>
      <c r="G1082" s="501">
        <v>8719514449398</v>
      </c>
      <c r="H1082" s="501" t="s">
        <v>1159</v>
      </c>
      <c r="I1082" s="501" t="s">
        <v>1092</v>
      </c>
      <c r="J1082" s="313">
        <v>2.5</v>
      </c>
      <c r="K1082" s="271">
        <v>340</v>
      </c>
      <c r="L1082" s="365" t="s">
        <v>3708</v>
      </c>
      <c r="M1082" s="617">
        <v>25000</v>
      </c>
      <c r="N1082" s="394">
        <v>5</v>
      </c>
      <c r="O1082" s="365" t="s">
        <v>125</v>
      </c>
      <c r="P1082" s="2505">
        <v>105</v>
      </c>
      <c r="Q1082" s="14"/>
      <c r="R1082" s="1852" t="s">
        <v>48</v>
      </c>
      <c r="S1082" s="365"/>
      <c r="T1082" s="365" t="s">
        <v>3126</v>
      </c>
      <c r="U1082" s="365" t="s">
        <v>112</v>
      </c>
      <c r="V1082" s="365" t="s">
        <v>170</v>
      </c>
      <c r="W1082" s="343" t="s">
        <v>198</v>
      </c>
      <c r="X1082" s="343">
        <v>136</v>
      </c>
      <c r="Y1082" s="365">
        <v>45</v>
      </c>
      <c r="Z1082" s="365"/>
      <c r="AA1082" s="365">
        <v>78</v>
      </c>
      <c r="AB1082" s="365" t="s">
        <v>133</v>
      </c>
      <c r="AC1082" s="778">
        <v>90</v>
      </c>
      <c r="AD1082" s="365">
        <v>1109138</v>
      </c>
      <c r="AE1082" s="2622">
        <v>871951444939800</v>
      </c>
      <c r="AF1082" s="365">
        <v>10</v>
      </c>
      <c r="AG1082" s="365" t="s">
        <v>113</v>
      </c>
      <c r="AH1082" s="2895">
        <v>4</v>
      </c>
    </row>
    <row r="1083" spans="3:34">
      <c r="C1083" s="2401" t="s">
        <v>2766</v>
      </c>
      <c r="D1083" s="557" t="s">
        <v>2193</v>
      </c>
      <c r="E1083" s="1463"/>
      <c r="F1083" s="2312">
        <v>929003013182</v>
      </c>
      <c r="G1083" s="501">
        <v>8719514449510</v>
      </c>
      <c r="H1083" s="501" t="s">
        <v>1163</v>
      </c>
      <c r="I1083" s="501" t="s">
        <v>1092</v>
      </c>
      <c r="J1083" s="313">
        <v>3.4</v>
      </c>
      <c r="K1083" s="271">
        <v>470</v>
      </c>
      <c r="L1083" s="365" t="s">
        <v>3708</v>
      </c>
      <c r="M1083" s="617">
        <v>25000</v>
      </c>
      <c r="N1083" s="394">
        <v>5</v>
      </c>
      <c r="O1083" s="365" t="s">
        <v>125</v>
      </c>
      <c r="P1083" s="2503">
        <v>117</v>
      </c>
      <c r="Q1083" s="14"/>
      <c r="R1083" s="1852" t="s">
        <v>48</v>
      </c>
      <c r="S1083" s="365"/>
      <c r="T1083" s="365" t="s">
        <v>3119</v>
      </c>
      <c r="U1083" s="365" t="s">
        <v>129</v>
      </c>
      <c r="V1083" s="365" t="s">
        <v>170</v>
      </c>
      <c r="W1083" s="343" t="s">
        <v>198</v>
      </c>
      <c r="X1083" s="343">
        <v>138</v>
      </c>
      <c r="Y1083" s="365">
        <v>45</v>
      </c>
      <c r="Z1083" s="365"/>
      <c r="AA1083" s="365">
        <v>80</v>
      </c>
      <c r="AB1083" s="365" t="s">
        <v>133</v>
      </c>
      <c r="AC1083" s="778">
        <v>90</v>
      </c>
      <c r="AD1083" s="365">
        <v>1109144</v>
      </c>
      <c r="AE1083" s="2622">
        <v>871951444951000</v>
      </c>
      <c r="AF1083" s="365">
        <v>10</v>
      </c>
      <c r="AG1083" s="365" t="s">
        <v>113</v>
      </c>
      <c r="AH1083" s="2895">
        <v>4</v>
      </c>
    </row>
    <row r="1084" spans="3:34">
      <c r="C1084" s="2401" t="s">
        <v>2766</v>
      </c>
      <c r="D1084" s="557" t="s">
        <v>2193</v>
      </c>
      <c r="E1084" s="1463"/>
      <c r="F1084" s="2312">
        <v>929003013282</v>
      </c>
      <c r="G1084" s="501">
        <v>8719514449534</v>
      </c>
      <c r="H1084" s="501" t="s">
        <v>1164</v>
      </c>
      <c r="I1084" s="501" t="s">
        <v>1092</v>
      </c>
      <c r="J1084" s="313">
        <v>3.4</v>
      </c>
      <c r="K1084" s="271">
        <v>470</v>
      </c>
      <c r="L1084" s="365" t="s">
        <v>3708</v>
      </c>
      <c r="M1084" s="617">
        <v>25000</v>
      </c>
      <c r="N1084" s="394">
        <v>5</v>
      </c>
      <c r="O1084" s="365" t="s">
        <v>125</v>
      </c>
      <c r="P1084" s="2503">
        <v>117</v>
      </c>
      <c r="Q1084" s="14"/>
      <c r="R1084" s="1852" t="s">
        <v>48</v>
      </c>
      <c r="S1084" s="365"/>
      <c r="T1084" s="365" t="s">
        <v>3119</v>
      </c>
      <c r="U1084" s="365" t="s">
        <v>112</v>
      </c>
      <c r="V1084" s="365" t="s">
        <v>170</v>
      </c>
      <c r="W1084" s="343" t="s">
        <v>198</v>
      </c>
      <c r="X1084" s="343">
        <v>138</v>
      </c>
      <c r="Y1084" s="365">
        <v>45</v>
      </c>
      <c r="Z1084" s="365"/>
      <c r="AA1084" s="365">
        <v>78</v>
      </c>
      <c r="AB1084" s="365" t="s">
        <v>133</v>
      </c>
      <c r="AC1084" s="778">
        <v>90</v>
      </c>
      <c r="AD1084" s="365">
        <v>1109145</v>
      </c>
      <c r="AE1084" s="2622">
        <v>871951444953400</v>
      </c>
      <c r="AF1084" s="365">
        <v>10</v>
      </c>
      <c r="AG1084" s="365" t="s">
        <v>113</v>
      </c>
      <c r="AH1084" s="2895">
        <v>4</v>
      </c>
    </row>
    <row r="1085" spans="3:34">
      <c r="C1085" s="2401" t="s">
        <v>2766</v>
      </c>
      <c r="D1085" s="557" t="s">
        <v>2193</v>
      </c>
      <c r="E1085" s="1463"/>
      <c r="F1085" s="2312">
        <v>929003014182</v>
      </c>
      <c r="G1085" s="501">
        <v>8719514449619</v>
      </c>
      <c r="H1085" s="501" t="s">
        <v>1165</v>
      </c>
      <c r="I1085" s="501" t="s">
        <v>1092</v>
      </c>
      <c r="J1085" s="313">
        <v>5.9</v>
      </c>
      <c r="K1085" s="271">
        <v>806</v>
      </c>
      <c r="L1085" s="365" t="s">
        <v>3708</v>
      </c>
      <c r="M1085" s="617">
        <v>25000</v>
      </c>
      <c r="N1085" s="394">
        <v>5</v>
      </c>
      <c r="O1085" s="365" t="s">
        <v>125</v>
      </c>
      <c r="P1085" s="2503">
        <v>160</v>
      </c>
      <c r="Q1085" s="14"/>
      <c r="R1085" s="1852" t="s">
        <v>48</v>
      </c>
      <c r="S1085" s="365"/>
      <c r="T1085" s="365" t="s">
        <v>3120</v>
      </c>
      <c r="U1085" s="365" t="s">
        <v>129</v>
      </c>
      <c r="V1085" s="365" t="s">
        <v>170</v>
      </c>
      <c r="W1085" s="343" t="s">
        <v>198</v>
      </c>
      <c r="X1085" s="343">
        <v>136</v>
      </c>
      <c r="Y1085" s="365">
        <v>45</v>
      </c>
      <c r="Z1085" s="365"/>
      <c r="AA1085" s="365">
        <v>80</v>
      </c>
      <c r="AB1085" s="365" t="s">
        <v>133</v>
      </c>
      <c r="AC1085" s="778">
        <v>90</v>
      </c>
      <c r="AD1085" s="365">
        <v>1109149</v>
      </c>
      <c r="AE1085" s="2622">
        <v>871951444961900</v>
      </c>
      <c r="AF1085" s="365">
        <v>10</v>
      </c>
      <c r="AG1085" s="365" t="s">
        <v>113</v>
      </c>
      <c r="AH1085" s="2895">
        <v>4</v>
      </c>
    </row>
    <row r="1086" spans="3:34">
      <c r="C1086" s="2395" t="s">
        <v>2766</v>
      </c>
      <c r="D1086" s="834" t="s">
        <v>2193</v>
      </c>
      <c r="E1086" s="1483"/>
      <c r="F1086" s="847">
        <v>929003014382</v>
      </c>
      <c r="G1086" s="471">
        <v>8719514449657</v>
      </c>
      <c r="H1086" s="471" t="s">
        <v>1166</v>
      </c>
      <c r="I1086" s="471" t="s">
        <v>1092</v>
      </c>
      <c r="J1086" s="475">
        <v>5.9</v>
      </c>
      <c r="K1086" s="1078">
        <v>806</v>
      </c>
      <c r="L1086" s="458" t="s">
        <v>3708</v>
      </c>
      <c r="M1086" s="474">
        <v>25000</v>
      </c>
      <c r="N1086" s="578">
        <v>5</v>
      </c>
      <c r="O1086" s="458" t="s">
        <v>125</v>
      </c>
      <c r="P1086" s="2504">
        <v>160</v>
      </c>
      <c r="Q1086" s="14"/>
      <c r="R1086" s="1755" t="s">
        <v>48</v>
      </c>
      <c r="S1086" s="458"/>
      <c r="T1086" s="458" t="s">
        <v>3120</v>
      </c>
      <c r="U1086" s="458" t="s">
        <v>112</v>
      </c>
      <c r="V1086" s="458" t="s">
        <v>170</v>
      </c>
      <c r="W1086" s="473" t="s">
        <v>198</v>
      </c>
      <c r="X1086" s="473">
        <v>136</v>
      </c>
      <c r="Y1086" s="458">
        <v>45</v>
      </c>
      <c r="Z1086" s="458"/>
      <c r="AA1086" s="458">
        <v>78</v>
      </c>
      <c r="AB1086" s="458" t="s">
        <v>133</v>
      </c>
      <c r="AC1086" s="2078">
        <v>90</v>
      </c>
      <c r="AD1086" s="458">
        <v>1109151</v>
      </c>
      <c r="AE1086" s="2613">
        <v>871951444965700</v>
      </c>
      <c r="AF1086" s="458">
        <v>10</v>
      </c>
      <c r="AG1086" s="458" t="s">
        <v>113</v>
      </c>
      <c r="AH1086" s="2826">
        <v>4</v>
      </c>
    </row>
    <row r="1087" spans="3:34">
      <c r="C1087" s="2394" t="s">
        <v>2766</v>
      </c>
      <c r="D1087" s="1461" t="s">
        <v>2193</v>
      </c>
      <c r="E1087" s="1462"/>
      <c r="F1087" s="2324">
        <v>929003059502</v>
      </c>
      <c r="G1087" s="1387">
        <v>8719514355439</v>
      </c>
      <c r="H1087" s="1388" t="s">
        <v>1152</v>
      </c>
      <c r="I1087" s="1388" t="s">
        <v>1091</v>
      </c>
      <c r="J1087" s="1226">
        <v>3.4</v>
      </c>
      <c r="K1087" s="1389">
        <v>470</v>
      </c>
      <c r="L1087" s="1227">
        <v>2700</v>
      </c>
      <c r="M1087" s="1228">
        <v>15000</v>
      </c>
      <c r="N1087" s="1390">
        <v>2.5</v>
      </c>
      <c r="O1087" s="1227" t="s">
        <v>125</v>
      </c>
      <c r="P1087" s="2506">
        <v>95</v>
      </c>
      <c r="Q1087" s="14"/>
      <c r="R1087" s="1849" t="s">
        <v>48</v>
      </c>
      <c r="S1087" s="1227"/>
      <c r="T1087" s="1227" t="s">
        <v>3119</v>
      </c>
      <c r="U1087" s="1227" t="s">
        <v>129</v>
      </c>
      <c r="V1087" s="1227" t="s">
        <v>116</v>
      </c>
      <c r="W1087" s="1638" t="s">
        <v>198</v>
      </c>
      <c r="X1087" s="1638">
        <v>138</v>
      </c>
      <c r="Y1087" s="1227">
        <v>35</v>
      </c>
      <c r="Z1087" s="1227"/>
      <c r="AA1087" s="1227">
        <v>97</v>
      </c>
      <c r="AB1087" s="1227" t="s">
        <v>133</v>
      </c>
      <c r="AC1087" s="2079">
        <v>90</v>
      </c>
      <c r="AD1087" s="1227">
        <v>574369</v>
      </c>
      <c r="AE1087" s="2624">
        <v>871951435543900</v>
      </c>
      <c r="AF1087" s="1227">
        <v>10</v>
      </c>
      <c r="AG1087" s="1227" t="s">
        <v>113</v>
      </c>
      <c r="AH1087" s="2889">
        <v>4</v>
      </c>
    </row>
    <row r="1088" spans="3:34">
      <c r="C1088" s="2401" t="s">
        <v>2766</v>
      </c>
      <c r="D1088" s="557" t="s">
        <v>2193</v>
      </c>
      <c r="E1088" s="1463"/>
      <c r="F1088" s="875">
        <v>929003060202</v>
      </c>
      <c r="G1088" s="146">
        <v>8719514355491</v>
      </c>
      <c r="H1088" s="574" t="s">
        <v>1153</v>
      </c>
      <c r="I1088" s="574" t="s">
        <v>1101</v>
      </c>
      <c r="J1088" s="376">
        <v>3.4</v>
      </c>
      <c r="K1088" s="282">
        <v>470</v>
      </c>
      <c r="L1088" s="282">
        <v>2700</v>
      </c>
      <c r="M1088" s="306">
        <v>15000</v>
      </c>
      <c r="N1088" s="1386">
        <v>2.5</v>
      </c>
      <c r="O1088" s="282" t="s">
        <v>125</v>
      </c>
      <c r="P1088" s="2505">
        <v>95</v>
      </c>
      <c r="Q1088" s="14"/>
      <c r="R1088" s="1772" t="s">
        <v>48</v>
      </c>
      <c r="S1088" s="282"/>
      <c r="T1088" s="282" t="s">
        <v>3119</v>
      </c>
      <c r="U1088" s="282" t="s">
        <v>129</v>
      </c>
      <c r="V1088" s="282" t="s">
        <v>116</v>
      </c>
      <c r="W1088" s="283" t="s">
        <v>198</v>
      </c>
      <c r="X1088" s="283">
        <v>138</v>
      </c>
      <c r="Y1088" s="282">
        <v>45</v>
      </c>
      <c r="Z1088" s="282"/>
      <c r="AA1088" s="282">
        <v>80</v>
      </c>
      <c r="AB1088" s="282" t="s">
        <v>133</v>
      </c>
      <c r="AC1088" s="1475">
        <v>90</v>
      </c>
      <c r="AD1088" s="282">
        <v>574372</v>
      </c>
      <c r="AE1088" s="544">
        <v>871951435549100</v>
      </c>
      <c r="AF1088" s="282">
        <v>10</v>
      </c>
      <c r="AG1088" s="282" t="s">
        <v>113</v>
      </c>
      <c r="AH1088" s="2781">
        <v>4</v>
      </c>
    </row>
    <row r="1089" spans="3:34">
      <c r="C1089" s="2395" t="s">
        <v>2766</v>
      </c>
      <c r="D1089" s="834" t="s">
        <v>2193</v>
      </c>
      <c r="E1089" s="1483"/>
      <c r="F1089" s="847">
        <v>929003060602</v>
      </c>
      <c r="G1089" s="489">
        <v>8719514355538</v>
      </c>
      <c r="H1089" s="491" t="s">
        <v>1154</v>
      </c>
      <c r="I1089" s="491" t="s">
        <v>1101</v>
      </c>
      <c r="J1089" s="475">
        <v>3.4</v>
      </c>
      <c r="K1089" s="1078">
        <v>470</v>
      </c>
      <c r="L1089" s="273">
        <v>2700</v>
      </c>
      <c r="M1089" s="479">
        <v>15000</v>
      </c>
      <c r="N1089" s="463">
        <v>2.5</v>
      </c>
      <c r="O1089" s="273" t="s">
        <v>125</v>
      </c>
      <c r="P1089" s="2504">
        <v>95</v>
      </c>
      <c r="Q1089" s="14"/>
      <c r="R1089" s="1769" t="s">
        <v>48</v>
      </c>
      <c r="S1089" s="273"/>
      <c r="T1089" s="273" t="s">
        <v>3119</v>
      </c>
      <c r="U1089" s="273" t="s">
        <v>112</v>
      </c>
      <c r="V1089" s="273" t="s">
        <v>116</v>
      </c>
      <c r="W1089" s="284" t="s">
        <v>198</v>
      </c>
      <c r="X1089" s="284">
        <v>138</v>
      </c>
      <c r="Y1089" s="273">
        <v>45</v>
      </c>
      <c r="Z1089" s="273"/>
      <c r="AA1089" s="273">
        <v>78</v>
      </c>
      <c r="AB1089" s="273" t="s">
        <v>133</v>
      </c>
      <c r="AC1089" s="1478">
        <v>90</v>
      </c>
      <c r="AD1089" s="273">
        <v>574374</v>
      </c>
      <c r="AE1089" s="1412">
        <v>871951435553800</v>
      </c>
      <c r="AF1089" s="273">
        <v>10</v>
      </c>
      <c r="AG1089" s="273" t="s">
        <v>113</v>
      </c>
      <c r="AH1089" s="2780">
        <v>4</v>
      </c>
    </row>
    <row r="1090" spans="3:34">
      <c r="C1090" s="2396" t="s">
        <v>2766</v>
      </c>
      <c r="D1090" s="1395" t="s">
        <v>2193</v>
      </c>
      <c r="E1090" s="1501"/>
      <c r="F1090" s="2325">
        <v>929001888855</v>
      </c>
      <c r="G1090" s="689">
        <v>8718699772154</v>
      </c>
      <c r="H1090" s="1393" t="s">
        <v>997</v>
      </c>
      <c r="I1090" s="1393" t="s">
        <v>1091</v>
      </c>
      <c r="J1090" s="1394" t="s">
        <v>998</v>
      </c>
      <c r="K1090" s="1576" t="s">
        <v>999</v>
      </c>
      <c r="L1090" s="1694" t="s">
        <v>996</v>
      </c>
      <c r="M1090" s="1397">
        <v>15000</v>
      </c>
      <c r="N1090" s="1398">
        <v>2</v>
      </c>
      <c r="O1090" s="1694" t="s">
        <v>117</v>
      </c>
      <c r="P1090" s="2011">
        <v>150</v>
      </c>
      <c r="Q1090" s="14"/>
      <c r="R1090" s="1845" t="s">
        <v>48</v>
      </c>
      <c r="S1090" s="1694"/>
      <c r="T1090" s="1694" t="s">
        <v>3119</v>
      </c>
      <c r="U1090" s="1694" t="s">
        <v>129</v>
      </c>
      <c r="V1090" s="1694" t="s">
        <v>3002</v>
      </c>
      <c r="W1090" s="1607" t="s">
        <v>198</v>
      </c>
      <c r="X1090" s="1607">
        <v>94</v>
      </c>
      <c r="Y1090" s="1694">
        <v>35.5</v>
      </c>
      <c r="Z1090" s="1694"/>
      <c r="AA1090" s="1694">
        <v>106</v>
      </c>
      <c r="AB1090" s="1694" t="s">
        <v>113</v>
      </c>
      <c r="AC1090" s="1398">
        <v>80</v>
      </c>
      <c r="AD1090" s="1694">
        <v>739281</v>
      </c>
      <c r="AE1090" s="1694">
        <v>871869977215400</v>
      </c>
      <c r="AF1090" s="1694">
        <v>4</v>
      </c>
      <c r="AG1090" s="1694" t="s">
        <v>113</v>
      </c>
      <c r="AH1090" s="2885">
        <v>4</v>
      </c>
    </row>
    <row r="1091" spans="3:34">
      <c r="C1091" s="2394" t="s">
        <v>2766</v>
      </c>
      <c r="D1091" s="1461" t="s">
        <v>2193</v>
      </c>
      <c r="E1091" s="1462"/>
      <c r="F1091" s="2311">
        <v>929001238392</v>
      </c>
      <c r="G1091" s="496">
        <v>8719514377578</v>
      </c>
      <c r="H1091" s="589" t="s">
        <v>1125</v>
      </c>
      <c r="I1091" s="589" t="s">
        <v>1091</v>
      </c>
      <c r="J1091" s="505">
        <v>2</v>
      </c>
      <c r="K1091" s="1120">
        <v>250</v>
      </c>
      <c r="L1091" s="269">
        <v>2700</v>
      </c>
      <c r="M1091" s="314">
        <v>15000</v>
      </c>
      <c r="N1091" s="502">
        <v>2</v>
      </c>
      <c r="O1091" s="269" t="s">
        <v>119</v>
      </c>
      <c r="P1091" s="2502">
        <v>57</v>
      </c>
      <c r="Q1091" s="14"/>
      <c r="R1091" s="1768" t="s">
        <v>48</v>
      </c>
      <c r="S1091" s="269"/>
      <c r="T1091" s="269" t="s">
        <v>3126</v>
      </c>
      <c r="U1091" s="269" t="s">
        <v>129</v>
      </c>
      <c r="V1091" s="269" t="s">
        <v>116</v>
      </c>
      <c r="W1091" s="295" t="s">
        <v>198</v>
      </c>
      <c r="X1091" s="295">
        <v>125</v>
      </c>
      <c r="Y1091" s="269">
        <v>35</v>
      </c>
      <c r="Z1091" s="269"/>
      <c r="AA1091" s="269">
        <v>97</v>
      </c>
      <c r="AB1091" s="269" t="s">
        <v>113</v>
      </c>
      <c r="AC1091" s="1552">
        <v>80</v>
      </c>
      <c r="AD1091" s="269">
        <v>387351</v>
      </c>
      <c r="AE1091" s="2578">
        <v>871951437757800</v>
      </c>
      <c r="AF1091" s="269">
        <v>10</v>
      </c>
      <c r="AG1091" s="269" t="s">
        <v>113</v>
      </c>
      <c r="AH1091" s="2782">
        <v>4</v>
      </c>
    </row>
    <row r="1092" spans="3:34">
      <c r="C1092" s="2401" t="s">
        <v>2766</v>
      </c>
      <c r="D1092" s="557" t="s">
        <v>2193</v>
      </c>
      <c r="E1092" s="1463"/>
      <c r="F1092" s="846">
        <v>929001238492</v>
      </c>
      <c r="G1092" s="104">
        <v>8719514377592</v>
      </c>
      <c r="H1092" s="105" t="s">
        <v>1126</v>
      </c>
      <c r="I1092" s="105" t="s">
        <v>1127</v>
      </c>
      <c r="J1092" s="381">
        <v>2</v>
      </c>
      <c r="K1092" s="1076">
        <v>250</v>
      </c>
      <c r="L1092" s="340">
        <v>2700</v>
      </c>
      <c r="M1092" s="415">
        <v>15000</v>
      </c>
      <c r="N1092" s="503">
        <v>2</v>
      </c>
      <c r="O1092" s="340" t="s">
        <v>119</v>
      </c>
      <c r="P1092" s="2503">
        <v>57</v>
      </c>
      <c r="Q1092" s="14"/>
      <c r="R1092" s="1821" t="s">
        <v>48</v>
      </c>
      <c r="S1092" s="340"/>
      <c r="T1092" s="340" t="s">
        <v>3126</v>
      </c>
      <c r="U1092" s="340" t="s">
        <v>129</v>
      </c>
      <c r="V1092" s="340" t="s">
        <v>116</v>
      </c>
      <c r="W1092" s="341" t="s">
        <v>198</v>
      </c>
      <c r="X1092" s="341">
        <v>125</v>
      </c>
      <c r="Y1092" s="340">
        <v>35</v>
      </c>
      <c r="Z1092" s="340"/>
      <c r="AA1092" s="340">
        <v>123</v>
      </c>
      <c r="AB1092" s="340" t="s">
        <v>113</v>
      </c>
      <c r="AC1092" s="2080">
        <v>80</v>
      </c>
      <c r="AD1092" s="340">
        <v>387361</v>
      </c>
      <c r="AE1092" s="2517">
        <v>871951437759200</v>
      </c>
      <c r="AF1092" s="340">
        <v>10</v>
      </c>
      <c r="AG1092" s="340" t="s">
        <v>113</v>
      </c>
      <c r="AH1092" s="2785">
        <v>4</v>
      </c>
    </row>
    <row r="1093" spans="3:34">
      <c r="C1093" s="2401" t="s">
        <v>2766</v>
      </c>
      <c r="D1093" s="557" t="s">
        <v>2193</v>
      </c>
      <c r="E1093" s="1463"/>
      <c r="F1093" s="846">
        <v>929001238592</v>
      </c>
      <c r="G1093" s="104">
        <v>8719514347724</v>
      </c>
      <c r="H1093" s="105" t="s">
        <v>1128</v>
      </c>
      <c r="I1093" s="105" t="s">
        <v>1129</v>
      </c>
      <c r="J1093" s="381">
        <v>2</v>
      </c>
      <c r="K1093" s="1076">
        <v>250</v>
      </c>
      <c r="L1093" s="340">
        <v>2700</v>
      </c>
      <c r="M1093" s="415">
        <v>15000</v>
      </c>
      <c r="N1093" s="503">
        <v>2</v>
      </c>
      <c r="O1093" s="340" t="s">
        <v>119</v>
      </c>
      <c r="P1093" s="2503">
        <v>57</v>
      </c>
      <c r="Q1093" s="14"/>
      <c r="R1093" s="1821" t="s">
        <v>48</v>
      </c>
      <c r="S1093" s="340"/>
      <c r="T1093" s="340" t="s">
        <v>3126</v>
      </c>
      <c r="U1093" s="340" t="s">
        <v>129</v>
      </c>
      <c r="V1093" s="340" t="s">
        <v>116</v>
      </c>
      <c r="W1093" s="341" t="s">
        <v>198</v>
      </c>
      <c r="X1093" s="341">
        <v>125</v>
      </c>
      <c r="Y1093" s="340">
        <v>35</v>
      </c>
      <c r="Z1093" s="340"/>
      <c r="AA1093" s="340">
        <v>97</v>
      </c>
      <c r="AB1093" s="340" t="s">
        <v>113</v>
      </c>
      <c r="AC1093" s="2080">
        <v>80</v>
      </c>
      <c r="AD1093" s="340">
        <v>387362</v>
      </c>
      <c r="AE1093" s="2517">
        <v>871951434772400</v>
      </c>
      <c r="AF1093" s="340">
        <v>10</v>
      </c>
      <c r="AG1093" s="340" t="s">
        <v>113</v>
      </c>
      <c r="AH1093" s="2785">
        <v>4</v>
      </c>
    </row>
    <row r="1094" spans="3:34">
      <c r="C1094" s="2401" t="s">
        <v>2766</v>
      </c>
      <c r="D1094" s="557" t="s">
        <v>2193</v>
      </c>
      <c r="E1094" s="1463"/>
      <c r="F1094" s="846">
        <v>929001889792</v>
      </c>
      <c r="G1094" s="74">
        <v>8719514347267</v>
      </c>
      <c r="H1094" s="140" t="s">
        <v>1131</v>
      </c>
      <c r="I1094" s="140" t="s">
        <v>1091</v>
      </c>
      <c r="J1094" s="313">
        <v>4.3</v>
      </c>
      <c r="K1094" s="1076">
        <v>470</v>
      </c>
      <c r="L1094" s="271">
        <v>2700</v>
      </c>
      <c r="M1094" s="307">
        <v>15000</v>
      </c>
      <c r="N1094" s="410">
        <v>2</v>
      </c>
      <c r="O1094" s="271" t="s">
        <v>117</v>
      </c>
      <c r="P1094" s="2503">
        <v>63</v>
      </c>
      <c r="Q1094" s="14"/>
      <c r="R1094" s="1771" t="s">
        <v>48</v>
      </c>
      <c r="S1094" s="271"/>
      <c r="T1094" s="271" t="s">
        <v>3119</v>
      </c>
      <c r="U1094" s="271" t="s">
        <v>129</v>
      </c>
      <c r="V1094" s="271" t="s">
        <v>116</v>
      </c>
      <c r="W1094" s="291" t="s">
        <v>198</v>
      </c>
      <c r="X1094" s="291">
        <v>109</v>
      </c>
      <c r="Y1094" s="271">
        <v>35</v>
      </c>
      <c r="Z1094" s="271"/>
      <c r="AA1094" s="271">
        <v>97</v>
      </c>
      <c r="AB1094" s="271" t="s">
        <v>113</v>
      </c>
      <c r="AC1094" s="1476">
        <v>80</v>
      </c>
      <c r="AD1094" s="271">
        <v>387402</v>
      </c>
      <c r="AE1094" s="2625">
        <v>871951434726700</v>
      </c>
      <c r="AF1094" s="271">
        <v>10</v>
      </c>
      <c r="AG1094" s="271" t="s">
        <v>113</v>
      </c>
      <c r="AH1094" s="2779">
        <v>4</v>
      </c>
    </row>
    <row r="1095" spans="3:34">
      <c r="C1095" s="2401" t="s">
        <v>2766</v>
      </c>
      <c r="D1095" s="557" t="s">
        <v>2193</v>
      </c>
      <c r="E1095" s="1463"/>
      <c r="F1095" s="846">
        <v>929002024392</v>
      </c>
      <c r="G1095" s="74">
        <v>8719514347403</v>
      </c>
      <c r="H1095" s="140" t="s">
        <v>1132</v>
      </c>
      <c r="I1095" s="140" t="s">
        <v>1091</v>
      </c>
      <c r="J1095" s="313">
        <v>4.3</v>
      </c>
      <c r="K1095" s="1076">
        <v>470</v>
      </c>
      <c r="L1095" s="271">
        <v>4000</v>
      </c>
      <c r="M1095" s="307">
        <v>15000</v>
      </c>
      <c r="N1095" s="410">
        <v>2</v>
      </c>
      <c r="O1095" s="271" t="s">
        <v>117</v>
      </c>
      <c r="P1095" s="2503">
        <v>63</v>
      </c>
      <c r="Q1095" s="14"/>
      <c r="R1095" s="1771" t="s">
        <v>48</v>
      </c>
      <c r="S1095" s="271"/>
      <c r="T1095" s="271" t="s">
        <v>3119</v>
      </c>
      <c r="U1095" s="271" t="s">
        <v>129</v>
      </c>
      <c r="V1095" s="271" t="s">
        <v>121</v>
      </c>
      <c r="W1095" s="291" t="s">
        <v>198</v>
      </c>
      <c r="X1095" s="291">
        <v>109</v>
      </c>
      <c r="Y1095" s="271">
        <v>35</v>
      </c>
      <c r="Z1095" s="271"/>
      <c r="AA1095" s="271">
        <v>97</v>
      </c>
      <c r="AB1095" s="271" t="s">
        <v>113</v>
      </c>
      <c r="AC1095" s="1476">
        <v>80</v>
      </c>
      <c r="AD1095" s="271">
        <v>387417</v>
      </c>
      <c r="AE1095" s="2625">
        <v>871951434740300</v>
      </c>
      <c r="AF1095" s="271">
        <v>10</v>
      </c>
      <c r="AG1095" s="271" t="s">
        <v>113</v>
      </c>
      <c r="AH1095" s="2779">
        <v>4</v>
      </c>
    </row>
    <row r="1096" spans="3:34">
      <c r="C1096" s="2401" t="s">
        <v>2766</v>
      </c>
      <c r="D1096" s="557" t="s">
        <v>2193</v>
      </c>
      <c r="E1096" s="1463"/>
      <c r="F1096" s="846">
        <v>929002028092</v>
      </c>
      <c r="G1096" s="74">
        <v>8719514347465</v>
      </c>
      <c r="H1096" s="140" t="s">
        <v>1133</v>
      </c>
      <c r="I1096" s="140" t="s">
        <v>1091</v>
      </c>
      <c r="J1096" s="313">
        <v>6.5</v>
      </c>
      <c r="K1096" s="1076">
        <v>806</v>
      </c>
      <c r="L1096" s="271">
        <v>2700</v>
      </c>
      <c r="M1096" s="307">
        <v>15000</v>
      </c>
      <c r="N1096" s="410">
        <v>2</v>
      </c>
      <c r="O1096" s="271" t="s">
        <v>119</v>
      </c>
      <c r="P1096" s="2503">
        <v>87</v>
      </c>
      <c r="Q1096" s="14"/>
      <c r="R1096" s="1771" t="s">
        <v>48</v>
      </c>
      <c r="S1096" s="271"/>
      <c r="T1096" s="271" t="s">
        <v>3120</v>
      </c>
      <c r="U1096" s="271" t="s">
        <v>129</v>
      </c>
      <c r="V1096" s="271" t="s">
        <v>116</v>
      </c>
      <c r="W1096" s="291" t="s">
        <v>198</v>
      </c>
      <c r="X1096" s="291">
        <v>124</v>
      </c>
      <c r="Y1096" s="271">
        <v>35</v>
      </c>
      <c r="Z1096" s="271"/>
      <c r="AA1096" s="271">
        <v>97</v>
      </c>
      <c r="AB1096" s="271" t="s">
        <v>113</v>
      </c>
      <c r="AC1096" s="1476">
        <v>80</v>
      </c>
      <c r="AD1096" s="271">
        <v>387441</v>
      </c>
      <c r="AE1096" s="2625">
        <v>871951434746500</v>
      </c>
      <c r="AF1096" s="271">
        <v>10</v>
      </c>
      <c r="AG1096" s="271" t="s">
        <v>113</v>
      </c>
      <c r="AH1096" s="2779">
        <v>4</v>
      </c>
    </row>
    <row r="1097" spans="3:34">
      <c r="C1097" s="2395" t="s">
        <v>2766</v>
      </c>
      <c r="D1097" s="834" t="s">
        <v>2193</v>
      </c>
      <c r="E1097" s="1483"/>
      <c r="F1097" s="847">
        <v>929002028192</v>
      </c>
      <c r="G1097" s="468">
        <v>8719514347489</v>
      </c>
      <c r="H1097" s="263" t="s">
        <v>1134</v>
      </c>
      <c r="I1097" s="263" t="s">
        <v>1091</v>
      </c>
      <c r="J1097" s="1216">
        <v>6.5</v>
      </c>
      <c r="K1097" s="1078">
        <v>806</v>
      </c>
      <c r="L1097" s="428">
        <v>4000</v>
      </c>
      <c r="M1097" s="1218">
        <v>15000</v>
      </c>
      <c r="N1097" s="1381">
        <v>2</v>
      </c>
      <c r="O1097" s="428" t="s">
        <v>119</v>
      </c>
      <c r="P1097" s="2504">
        <v>87</v>
      </c>
      <c r="Q1097" s="14"/>
      <c r="R1097" s="1822" t="s">
        <v>48</v>
      </c>
      <c r="S1097" s="428"/>
      <c r="T1097" s="428" t="s">
        <v>3120</v>
      </c>
      <c r="U1097" s="428" t="s">
        <v>129</v>
      </c>
      <c r="V1097" s="428" t="s">
        <v>121</v>
      </c>
      <c r="W1097" s="456" t="s">
        <v>198</v>
      </c>
      <c r="X1097" s="456">
        <v>124</v>
      </c>
      <c r="Y1097" s="428">
        <v>35</v>
      </c>
      <c r="Z1097" s="428"/>
      <c r="AA1097" s="428">
        <v>97</v>
      </c>
      <c r="AB1097" s="428" t="s">
        <v>113</v>
      </c>
      <c r="AC1097" s="2081">
        <v>80</v>
      </c>
      <c r="AD1097" s="428">
        <v>387442</v>
      </c>
      <c r="AE1097" s="2585">
        <v>871951434748900</v>
      </c>
      <c r="AF1097" s="428">
        <v>10</v>
      </c>
      <c r="AG1097" s="428" t="s">
        <v>113</v>
      </c>
      <c r="AH1097" s="2786">
        <v>4</v>
      </c>
    </row>
    <row r="1098" spans="3:34">
      <c r="C1098" s="2471" t="s">
        <v>2766</v>
      </c>
      <c r="D1098" s="832" t="s">
        <v>2193</v>
      </c>
      <c r="E1098" s="1490"/>
      <c r="F1098" s="875">
        <v>929001345292</v>
      </c>
      <c r="G1098" s="114">
        <v>8719514346796</v>
      </c>
      <c r="H1098" s="820" t="s">
        <v>1130</v>
      </c>
      <c r="I1098" s="820" t="s">
        <v>1098</v>
      </c>
      <c r="J1098" s="1283">
        <v>2.2000000000000002</v>
      </c>
      <c r="K1098" s="1137">
        <v>250</v>
      </c>
      <c r="L1098" s="282">
        <v>2700</v>
      </c>
      <c r="M1098" s="419">
        <v>15000</v>
      </c>
      <c r="N1098" s="1380">
        <v>2</v>
      </c>
      <c r="O1098" s="282" t="s">
        <v>119</v>
      </c>
      <c r="P1098" s="2000">
        <v>57</v>
      </c>
      <c r="Q1098" s="973"/>
      <c r="R1098" s="1772" t="s">
        <v>48</v>
      </c>
      <c r="S1098" s="282"/>
      <c r="T1098" s="282" t="s">
        <v>3126</v>
      </c>
      <c r="U1098" s="282" t="s">
        <v>112</v>
      </c>
      <c r="V1098" s="282" t="s">
        <v>116</v>
      </c>
      <c r="W1098" s="283" t="s">
        <v>198</v>
      </c>
      <c r="X1098" s="283">
        <v>113</v>
      </c>
      <c r="Y1098" s="282">
        <v>35</v>
      </c>
      <c r="Z1098" s="282"/>
      <c r="AA1098" s="282">
        <v>97</v>
      </c>
      <c r="AB1098" s="282" t="s">
        <v>113</v>
      </c>
      <c r="AC1098" s="2082">
        <v>80</v>
      </c>
      <c r="AD1098" s="282">
        <v>387381</v>
      </c>
      <c r="AE1098" s="2582">
        <v>871951434679600</v>
      </c>
      <c r="AF1098" s="282">
        <v>10</v>
      </c>
      <c r="AG1098" s="282" t="s">
        <v>113</v>
      </c>
      <c r="AH1098" s="2781">
        <v>4</v>
      </c>
    </row>
    <row r="1099" spans="3:34">
      <c r="C1099" s="2401" t="s">
        <v>2766</v>
      </c>
      <c r="D1099" s="557" t="s">
        <v>2193</v>
      </c>
      <c r="E1099" s="1463"/>
      <c r="F1099" s="846">
        <v>929001345392</v>
      </c>
      <c r="G1099" s="74">
        <v>8719514347182</v>
      </c>
      <c r="H1099" s="140" t="s">
        <v>1135</v>
      </c>
      <c r="I1099" s="140" t="s">
        <v>1098</v>
      </c>
      <c r="J1099" s="313">
        <v>4.3</v>
      </c>
      <c r="K1099" s="1076">
        <v>470</v>
      </c>
      <c r="L1099" s="271">
        <v>2700</v>
      </c>
      <c r="M1099" s="307">
        <v>15000</v>
      </c>
      <c r="N1099" s="410">
        <v>2</v>
      </c>
      <c r="O1099" s="271" t="s">
        <v>117</v>
      </c>
      <c r="P1099" s="2503">
        <v>63</v>
      </c>
      <c r="Q1099" s="14"/>
      <c r="R1099" s="1771" t="s">
        <v>48</v>
      </c>
      <c r="S1099" s="271"/>
      <c r="T1099" s="271" t="s">
        <v>3119</v>
      </c>
      <c r="U1099" s="271" t="s">
        <v>129</v>
      </c>
      <c r="V1099" s="271" t="s">
        <v>116</v>
      </c>
      <c r="W1099" s="291" t="s">
        <v>198</v>
      </c>
      <c r="X1099" s="291">
        <v>109</v>
      </c>
      <c r="Y1099" s="271">
        <v>35</v>
      </c>
      <c r="Z1099" s="271"/>
      <c r="AA1099" s="271">
        <v>97</v>
      </c>
      <c r="AB1099" s="271" t="s">
        <v>113</v>
      </c>
      <c r="AC1099" s="1476">
        <v>80</v>
      </c>
      <c r="AD1099" s="271">
        <v>387382</v>
      </c>
      <c r="AE1099" s="2625">
        <v>871951434718200</v>
      </c>
      <c r="AF1099" s="271">
        <v>10</v>
      </c>
      <c r="AG1099" s="271" t="s">
        <v>113</v>
      </c>
      <c r="AH1099" s="2779">
        <v>4</v>
      </c>
    </row>
    <row r="1100" spans="3:34">
      <c r="C1100" s="2401" t="s">
        <v>2766</v>
      </c>
      <c r="D1100" s="557" t="s">
        <v>2193</v>
      </c>
      <c r="E1100" s="1463"/>
      <c r="F1100" s="846">
        <v>929002028292</v>
      </c>
      <c r="G1100" s="74">
        <v>8719514347502</v>
      </c>
      <c r="H1100" s="140" t="s">
        <v>1136</v>
      </c>
      <c r="I1100" s="140" t="s">
        <v>1098</v>
      </c>
      <c r="J1100" s="313">
        <v>6.5</v>
      </c>
      <c r="K1100" s="426">
        <v>806</v>
      </c>
      <c r="L1100" s="405">
        <v>2700</v>
      </c>
      <c r="M1100" s="403">
        <v>15000</v>
      </c>
      <c r="N1100" s="410">
        <v>2</v>
      </c>
      <c r="O1100" s="405" t="s">
        <v>119</v>
      </c>
      <c r="P1100" s="958">
        <v>87</v>
      </c>
      <c r="Q1100" s="14"/>
      <c r="R1100" s="1803" t="s">
        <v>48</v>
      </c>
      <c r="S1100" s="405"/>
      <c r="T1100" s="405" t="s">
        <v>3120</v>
      </c>
      <c r="U1100" s="405" t="s">
        <v>129</v>
      </c>
      <c r="V1100" s="405" t="s">
        <v>116</v>
      </c>
      <c r="W1100" s="529" t="s">
        <v>198</v>
      </c>
      <c r="X1100" s="529">
        <v>124</v>
      </c>
      <c r="Y1100" s="405">
        <v>35</v>
      </c>
      <c r="Z1100" s="405"/>
      <c r="AA1100" s="405">
        <v>97</v>
      </c>
      <c r="AB1100" s="405" t="s">
        <v>113</v>
      </c>
      <c r="AC1100" s="1476">
        <v>80</v>
      </c>
      <c r="AD1100" s="405">
        <v>387443</v>
      </c>
      <c r="AE1100" s="2625">
        <v>871951434750200</v>
      </c>
      <c r="AF1100" s="405">
        <v>10</v>
      </c>
      <c r="AG1100" s="405" t="s">
        <v>113</v>
      </c>
      <c r="AH1100" s="2853">
        <v>4</v>
      </c>
    </row>
    <row r="1101" spans="3:34">
      <c r="C1101" s="2395" t="s">
        <v>2766</v>
      </c>
      <c r="D1101" s="834" t="s">
        <v>2193</v>
      </c>
      <c r="E1101" s="1483"/>
      <c r="F1101" s="847">
        <v>929002028392</v>
      </c>
      <c r="G1101" s="489">
        <v>8719514347526</v>
      </c>
      <c r="H1101" s="491" t="s">
        <v>1137</v>
      </c>
      <c r="I1101" s="491" t="s">
        <v>1098</v>
      </c>
      <c r="J1101" s="475">
        <v>6.5</v>
      </c>
      <c r="K1101" s="1121">
        <v>806</v>
      </c>
      <c r="L1101" s="492">
        <v>4000</v>
      </c>
      <c r="M1101" s="477">
        <v>15000</v>
      </c>
      <c r="N1101" s="273">
        <v>2</v>
      </c>
      <c r="O1101" s="492" t="s">
        <v>119</v>
      </c>
      <c r="P1101" s="1994">
        <v>87</v>
      </c>
      <c r="Q1101" s="14"/>
      <c r="R1101" s="1836" t="s">
        <v>48</v>
      </c>
      <c r="S1101" s="492"/>
      <c r="T1101" s="492" t="s">
        <v>3120</v>
      </c>
      <c r="U1101" s="492" t="s">
        <v>129</v>
      </c>
      <c r="V1101" s="492" t="s">
        <v>121</v>
      </c>
      <c r="W1101" s="699" t="s">
        <v>198</v>
      </c>
      <c r="X1101" s="699">
        <v>124</v>
      </c>
      <c r="Y1101" s="492">
        <v>35</v>
      </c>
      <c r="Z1101" s="492"/>
      <c r="AA1101" s="492">
        <v>97</v>
      </c>
      <c r="AB1101" s="492" t="s">
        <v>113</v>
      </c>
      <c r="AC1101" s="284">
        <v>80</v>
      </c>
      <c r="AD1101" s="492">
        <v>387444</v>
      </c>
      <c r="AE1101" s="1412">
        <v>871951434752600</v>
      </c>
      <c r="AF1101" s="492">
        <v>10</v>
      </c>
      <c r="AG1101" s="492" t="s">
        <v>113</v>
      </c>
      <c r="AH1101" s="2874">
        <v>4</v>
      </c>
    </row>
    <row r="1102" spans="3:34">
      <c r="C1102" s="2471" t="s">
        <v>2766</v>
      </c>
      <c r="D1102" s="832" t="s">
        <v>2193</v>
      </c>
      <c r="E1102" s="1490"/>
      <c r="F1102" s="875">
        <v>929001238692</v>
      </c>
      <c r="G1102" s="146">
        <v>8719514347748</v>
      </c>
      <c r="H1102" s="574" t="s">
        <v>1138</v>
      </c>
      <c r="I1102" s="574" t="s">
        <v>1092</v>
      </c>
      <c r="J1102" s="376">
        <v>2</v>
      </c>
      <c r="K1102" s="1137">
        <v>250</v>
      </c>
      <c r="L1102" s="282">
        <v>2700</v>
      </c>
      <c r="M1102" s="306">
        <v>15000</v>
      </c>
      <c r="N1102" s="550">
        <v>2</v>
      </c>
      <c r="O1102" s="282" t="s">
        <v>119</v>
      </c>
      <c r="P1102" s="2000">
        <v>57</v>
      </c>
      <c r="Q1102" s="14"/>
      <c r="R1102" s="1772" t="s">
        <v>48</v>
      </c>
      <c r="S1102" s="282"/>
      <c r="T1102" s="282" t="s">
        <v>3126</v>
      </c>
      <c r="U1102" s="282" t="s">
        <v>129</v>
      </c>
      <c r="V1102" s="282" t="s">
        <v>116</v>
      </c>
      <c r="W1102" s="283" t="s">
        <v>198</v>
      </c>
      <c r="X1102" s="283">
        <v>125</v>
      </c>
      <c r="Y1102" s="282">
        <v>45</v>
      </c>
      <c r="Z1102" s="282"/>
      <c r="AA1102" s="282">
        <v>80</v>
      </c>
      <c r="AB1102" s="282" t="s">
        <v>113</v>
      </c>
      <c r="AC1102" s="1475">
        <v>80</v>
      </c>
      <c r="AD1102" s="282">
        <v>387363</v>
      </c>
      <c r="AE1102" s="544">
        <v>871951434774800</v>
      </c>
      <c r="AF1102" s="282">
        <v>10</v>
      </c>
      <c r="AG1102" s="282" t="s">
        <v>113</v>
      </c>
      <c r="AH1102" s="2781">
        <v>4</v>
      </c>
    </row>
    <row r="1103" spans="3:34">
      <c r="C1103" s="2401" t="s">
        <v>2766</v>
      </c>
      <c r="D1103" s="557" t="s">
        <v>2193</v>
      </c>
      <c r="E1103" s="1463"/>
      <c r="F1103" s="875">
        <v>929001238792</v>
      </c>
      <c r="G1103" s="146">
        <v>8719514347762</v>
      </c>
      <c r="H1103" s="574" t="s">
        <v>1139</v>
      </c>
      <c r="I1103" s="574" t="s">
        <v>1092</v>
      </c>
      <c r="J1103" s="313">
        <v>2</v>
      </c>
      <c r="K1103" s="1076">
        <v>250</v>
      </c>
      <c r="L1103" s="271">
        <v>2700</v>
      </c>
      <c r="M1103" s="307">
        <v>15000</v>
      </c>
      <c r="N1103" s="410">
        <v>2</v>
      </c>
      <c r="O1103" s="271" t="s">
        <v>119</v>
      </c>
      <c r="P1103" s="958">
        <v>57</v>
      </c>
      <c r="Q1103" s="14"/>
      <c r="R1103" s="1771" t="s">
        <v>48</v>
      </c>
      <c r="S1103" s="271"/>
      <c r="T1103" s="271" t="s">
        <v>3126</v>
      </c>
      <c r="U1103" s="271" t="s">
        <v>112</v>
      </c>
      <c r="V1103" s="271" t="s">
        <v>116</v>
      </c>
      <c r="W1103" s="291" t="s">
        <v>198</v>
      </c>
      <c r="X1103" s="291">
        <v>125</v>
      </c>
      <c r="Y1103" s="271">
        <v>45</v>
      </c>
      <c r="Z1103" s="271"/>
      <c r="AA1103" s="271">
        <v>78</v>
      </c>
      <c r="AB1103" s="271" t="s">
        <v>113</v>
      </c>
      <c r="AC1103" s="1476">
        <v>80</v>
      </c>
      <c r="AD1103" s="271">
        <v>387364</v>
      </c>
      <c r="AE1103" s="544">
        <v>871951434776200</v>
      </c>
      <c r="AF1103" s="271">
        <v>10</v>
      </c>
      <c r="AG1103" s="271" t="s">
        <v>113</v>
      </c>
      <c r="AH1103" s="2779">
        <v>4</v>
      </c>
    </row>
    <row r="1104" spans="3:34">
      <c r="C1104" s="2401" t="s">
        <v>2766</v>
      </c>
      <c r="D1104" s="557" t="s">
        <v>2193</v>
      </c>
      <c r="E1104" s="1463"/>
      <c r="F1104" s="875">
        <v>929001890492</v>
      </c>
      <c r="G1104" s="146">
        <v>8719514347304</v>
      </c>
      <c r="H1104" s="574" t="s">
        <v>1140</v>
      </c>
      <c r="I1104" s="574" t="s">
        <v>1092</v>
      </c>
      <c r="J1104" s="376">
        <v>4.3</v>
      </c>
      <c r="K1104" s="1137">
        <v>470</v>
      </c>
      <c r="L1104" s="282">
        <v>2700</v>
      </c>
      <c r="M1104" s="306">
        <v>15000</v>
      </c>
      <c r="N1104" s="410">
        <v>2</v>
      </c>
      <c r="O1104" s="282" t="s">
        <v>117</v>
      </c>
      <c r="P1104" s="958">
        <v>63</v>
      </c>
      <c r="Q1104" s="14"/>
      <c r="R1104" s="1772" t="s">
        <v>48</v>
      </c>
      <c r="S1104" s="282"/>
      <c r="T1104" s="282" t="s">
        <v>3119</v>
      </c>
      <c r="U1104" s="282" t="s">
        <v>129</v>
      </c>
      <c r="V1104" s="282" t="s">
        <v>116</v>
      </c>
      <c r="W1104" s="283" t="s">
        <v>198</v>
      </c>
      <c r="X1104" s="283">
        <v>109</v>
      </c>
      <c r="Y1104" s="282">
        <v>45</v>
      </c>
      <c r="Z1104" s="282"/>
      <c r="AA1104" s="282">
        <v>82</v>
      </c>
      <c r="AB1104" s="282" t="s">
        <v>113</v>
      </c>
      <c r="AC1104" s="1476">
        <v>80</v>
      </c>
      <c r="AD1104" s="282">
        <v>387409</v>
      </c>
      <c r="AE1104" s="544">
        <v>871951434730400</v>
      </c>
      <c r="AF1104" s="282">
        <v>10</v>
      </c>
      <c r="AG1104" s="282" t="s">
        <v>113</v>
      </c>
      <c r="AH1104" s="2781">
        <v>4</v>
      </c>
    </row>
    <row r="1105" spans="3:34">
      <c r="C1105" s="2401" t="s">
        <v>2766</v>
      </c>
      <c r="D1105" s="557" t="s">
        <v>2193</v>
      </c>
      <c r="E1105" s="1463"/>
      <c r="F1105" s="846">
        <v>929001890592</v>
      </c>
      <c r="G1105" s="74">
        <v>8719514347328</v>
      </c>
      <c r="H1105" s="140" t="s">
        <v>1141</v>
      </c>
      <c r="I1105" s="140" t="s">
        <v>1092</v>
      </c>
      <c r="J1105" s="313">
        <v>4.3</v>
      </c>
      <c r="K1105" s="1076">
        <v>470</v>
      </c>
      <c r="L1105" s="271">
        <v>2700</v>
      </c>
      <c r="M1105" s="307">
        <v>15000</v>
      </c>
      <c r="N1105" s="410">
        <v>2</v>
      </c>
      <c r="O1105" s="271" t="s">
        <v>117</v>
      </c>
      <c r="P1105" s="958">
        <v>63</v>
      </c>
      <c r="Q1105" s="14"/>
      <c r="R1105" s="1771" t="s">
        <v>48</v>
      </c>
      <c r="S1105" s="271"/>
      <c r="T1105" s="271" t="s">
        <v>3119</v>
      </c>
      <c r="U1105" s="271" t="s">
        <v>112</v>
      </c>
      <c r="V1105" s="271" t="s">
        <v>116</v>
      </c>
      <c r="W1105" s="291" t="s">
        <v>198</v>
      </c>
      <c r="X1105" s="291">
        <v>109</v>
      </c>
      <c r="Y1105" s="271">
        <v>45</v>
      </c>
      <c r="Z1105" s="271"/>
      <c r="AA1105" s="271">
        <v>80</v>
      </c>
      <c r="AB1105" s="271" t="s">
        <v>113</v>
      </c>
      <c r="AC1105" s="1476">
        <v>80</v>
      </c>
      <c r="AD1105" s="271">
        <v>387410</v>
      </c>
      <c r="AE1105" s="2625">
        <v>871951434732800</v>
      </c>
      <c r="AF1105" s="271">
        <v>10</v>
      </c>
      <c r="AG1105" s="271" t="s">
        <v>113</v>
      </c>
      <c r="AH1105" s="2779">
        <v>4</v>
      </c>
    </row>
    <row r="1106" spans="3:34">
      <c r="C1106" s="2401" t="s">
        <v>2766</v>
      </c>
      <c r="D1106" s="557" t="s">
        <v>2193</v>
      </c>
      <c r="E1106" s="1463"/>
      <c r="F1106" s="2312">
        <v>929002028592</v>
      </c>
      <c r="G1106" s="518">
        <v>8719514347564</v>
      </c>
      <c r="H1106" s="518" t="s">
        <v>1142</v>
      </c>
      <c r="I1106" s="518" t="s">
        <v>1092</v>
      </c>
      <c r="J1106" s="313">
        <v>6.5</v>
      </c>
      <c r="K1106" s="1076">
        <v>806</v>
      </c>
      <c r="L1106" s="271">
        <v>2700</v>
      </c>
      <c r="M1106" s="307">
        <v>15000</v>
      </c>
      <c r="N1106" s="410">
        <v>2</v>
      </c>
      <c r="O1106" s="271" t="s">
        <v>119</v>
      </c>
      <c r="P1106" s="958">
        <v>87</v>
      </c>
      <c r="Q1106" s="14"/>
      <c r="R1106" s="1771" t="s">
        <v>48</v>
      </c>
      <c r="S1106" s="271"/>
      <c r="T1106" s="271" t="s">
        <v>3120</v>
      </c>
      <c r="U1106" s="271" t="s">
        <v>129</v>
      </c>
      <c r="V1106" s="271" t="s">
        <v>116</v>
      </c>
      <c r="W1106" s="291" t="s">
        <v>198</v>
      </c>
      <c r="X1106" s="291">
        <v>124</v>
      </c>
      <c r="Y1106" s="271">
        <v>45</v>
      </c>
      <c r="Z1106" s="271"/>
      <c r="AA1106" s="271">
        <v>80</v>
      </c>
      <c r="AB1106" s="271" t="s">
        <v>113</v>
      </c>
      <c r="AC1106" s="1476">
        <v>80</v>
      </c>
      <c r="AD1106" s="271">
        <v>387446</v>
      </c>
      <c r="AE1106" s="2626">
        <v>871951434756400</v>
      </c>
      <c r="AF1106" s="271">
        <v>10</v>
      </c>
      <c r="AG1106" s="271" t="s">
        <v>113</v>
      </c>
      <c r="AH1106" s="2779">
        <v>4</v>
      </c>
    </row>
    <row r="1107" spans="3:34">
      <c r="C1107" s="2401" t="s">
        <v>2766</v>
      </c>
      <c r="D1107" s="557" t="s">
        <v>2193</v>
      </c>
      <c r="E1107" s="1463"/>
      <c r="F1107" s="2312">
        <v>929002028692</v>
      </c>
      <c r="G1107" s="518">
        <v>8719514347588</v>
      </c>
      <c r="H1107" s="518" t="s">
        <v>1143</v>
      </c>
      <c r="I1107" s="518" t="s">
        <v>1092</v>
      </c>
      <c r="J1107" s="313">
        <v>6.5</v>
      </c>
      <c r="K1107" s="1076">
        <v>806</v>
      </c>
      <c r="L1107" s="271">
        <v>4000</v>
      </c>
      <c r="M1107" s="307">
        <v>15000</v>
      </c>
      <c r="N1107" s="410">
        <v>2</v>
      </c>
      <c r="O1107" s="271" t="s">
        <v>119</v>
      </c>
      <c r="P1107" s="958">
        <v>87</v>
      </c>
      <c r="Q1107" s="14"/>
      <c r="R1107" s="1771" t="s">
        <v>48</v>
      </c>
      <c r="S1107" s="271"/>
      <c r="T1107" s="271" t="s">
        <v>3120</v>
      </c>
      <c r="U1107" s="271" t="s">
        <v>129</v>
      </c>
      <c r="V1107" s="271" t="s">
        <v>121</v>
      </c>
      <c r="W1107" s="291" t="s">
        <v>198</v>
      </c>
      <c r="X1107" s="291">
        <v>124</v>
      </c>
      <c r="Y1107" s="271">
        <v>45</v>
      </c>
      <c r="Z1107" s="271"/>
      <c r="AA1107" s="271">
        <v>80</v>
      </c>
      <c r="AB1107" s="271" t="s">
        <v>113</v>
      </c>
      <c r="AC1107" s="1476">
        <v>80</v>
      </c>
      <c r="AD1107" s="271">
        <v>387447</v>
      </c>
      <c r="AE1107" s="2626">
        <v>871951434758800</v>
      </c>
      <c r="AF1107" s="271">
        <v>10</v>
      </c>
      <c r="AG1107" s="271" t="s">
        <v>113</v>
      </c>
      <c r="AH1107" s="2779">
        <v>4</v>
      </c>
    </row>
    <row r="1108" spans="3:34">
      <c r="C1108" s="2395" t="s">
        <v>2766</v>
      </c>
      <c r="D1108" s="834" t="s">
        <v>2193</v>
      </c>
      <c r="E1108" s="1483"/>
      <c r="F1108" s="847">
        <v>929002029092</v>
      </c>
      <c r="G1108" s="489">
        <v>8719514347663</v>
      </c>
      <c r="H1108" s="489" t="s">
        <v>1144</v>
      </c>
      <c r="I1108" s="489" t="s">
        <v>1092</v>
      </c>
      <c r="J1108" s="475">
        <v>6.5</v>
      </c>
      <c r="K1108" s="1078">
        <v>806</v>
      </c>
      <c r="L1108" s="273">
        <v>2700</v>
      </c>
      <c r="M1108" s="479">
        <v>15000</v>
      </c>
      <c r="N1108" s="478">
        <v>2</v>
      </c>
      <c r="O1108" s="273" t="s">
        <v>119</v>
      </c>
      <c r="P1108" s="1994">
        <v>87</v>
      </c>
      <c r="Q1108" s="14"/>
      <c r="R1108" s="1769" t="s">
        <v>48</v>
      </c>
      <c r="S1108" s="273"/>
      <c r="T1108" s="273" t="s">
        <v>3120</v>
      </c>
      <c r="U1108" s="273" t="s">
        <v>112</v>
      </c>
      <c r="V1108" s="273" t="s">
        <v>116</v>
      </c>
      <c r="W1108" s="284" t="s">
        <v>198</v>
      </c>
      <c r="X1108" s="284">
        <v>124</v>
      </c>
      <c r="Y1108" s="273">
        <v>45</v>
      </c>
      <c r="Z1108" s="273"/>
      <c r="AA1108" s="273">
        <v>78</v>
      </c>
      <c r="AB1108" s="273" t="s">
        <v>113</v>
      </c>
      <c r="AC1108" s="1478">
        <v>80</v>
      </c>
      <c r="AD1108" s="273">
        <v>387451</v>
      </c>
      <c r="AE1108" s="1412">
        <v>871951434766300</v>
      </c>
      <c r="AF1108" s="273">
        <v>10</v>
      </c>
      <c r="AG1108" s="273" t="s">
        <v>113</v>
      </c>
      <c r="AH1108" s="2780">
        <v>4</v>
      </c>
    </row>
    <row r="1109" spans="3:34">
      <c r="C1109" s="2471" t="s">
        <v>2766</v>
      </c>
      <c r="D1109" s="832" t="s">
        <v>2193</v>
      </c>
      <c r="E1109" s="1490"/>
      <c r="F1109" s="2323">
        <v>929001345692</v>
      </c>
      <c r="G1109" s="1382">
        <v>8719514346833</v>
      </c>
      <c r="H1109" s="1382" t="s">
        <v>1145</v>
      </c>
      <c r="I1109" s="1382" t="s">
        <v>1101</v>
      </c>
      <c r="J1109" s="376">
        <v>2.2000000000000002</v>
      </c>
      <c r="K1109" s="1137">
        <v>250</v>
      </c>
      <c r="L1109" s="282">
        <v>2700</v>
      </c>
      <c r="M1109" s="306">
        <v>15000</v>
      </c>
      <c r="N1109" s="550">
        <v>2</v>
      </c>
      <c r="O1109" s="282" t="s">
        <v>119</v>
      </c>
      <c r="P1109" s="2000">
        <v>57</v>
      </c>
      <c r="Q1109" s="14"/>
      <c r="R1109" s="1772" t="s">
        <v>48</v>
      </c>
      <c r="S1109" s="282"/>
      <c r="T1109" s="282" t="s">
        <v>3126</v>
      </c>
      <c r="U1109" s="282" t="s">
        <v>112</v>
      </c>
      <c r="V1109" s="282" t="s">
        <v>116</v>
      </c>
      <c r="W1109" s="283" t="s">
        <v>198</v>
      </c>
      <c r="X1109" s="283">
        <v>113</v>
      </c>
      <c r="Y1109" s="282">
        <v>45</v>
      </c>
      <c r="Z1109" s="282"/>
      <c r="AA1109" s="282">
        <v>78</v>
      </c>
      <c r="AB1109" s="282" t="s">
        <v>113</v>
      </c>
      <c r="AC1109" s="1475">
        <v>80</v>
      </c>
      <c r="AD1109" s="282">
        <v>387385</v>
      </c>
      <c r="AE1109" s="2627">
        <v>871951434683300</v>
      </c>
      <c r="AF1109" s="282">
        <v>10</v>
      </c>
      <c r="AG1109" s="282" t="s">
        <v>113</v>
      </c>
      <c r="AH1109" s="2781">
        <v>4</v>
      </c>
    </row>
    <row r="1110" spans="3:34">
      <c r="C1110" s="2401" t="s">
        <v>2766</v>
      </c>
      <c r="D1110" s="557" t="s">
        <v>2193</v>
      </c>
      <c r="E1110" s="1463"/>
      <c r="F1110" s="2312">
        <v>929001345492</v>
      </c>
      <c r="G1110" s="518">
        <v>8719514346819</v>
      </c>
      <c r="H1110" s="518" t="s">
        <v>128</v>
      </c>
      <c r="I1110" s="518" t="s">
        <v>1101</v>
      </c>
      <c r="J1110" s="313">
        <v>2.2000000000000002</v>
      </c>
      <c r="K1110" s="1076">
        <v>250</v>
      </c>
      <c r="L1110" s="271">
        <v>2700</v>
      </c>
      <c r="M1110" s="307">
        <v>15000</v>
      </c>
      <c r="N1110" s="410">
        <v>2</v>
      </c>
      <c r="O1110" s="271" t="s">
        <v>119</v>
      </c>
      <c r="P1110" s="958">
        <v>57</v>
      </c>
      <c r="Q1110" s="973"/>
      <c r="R1110" s="1771" t="s">
        <v>48</v>
      </c>
      <c r="S1110" s="271"/>
      <c r="T1110" s="271" t="s">
        <v>3126</v>
      </c>
      <c r="U1110" s="271" t="s">
        <v>129</v>
      </c>
      <c r="V1110" s="271" t="s">
        <v>116</v>
      </c>
      <c r="W1110" s="291" t="s">
        <v>198</v>
      </c>
      <c r="X1110" s="291">
        <v>113</v>
      </c>
      <c r="Y1110" s="271">
        <v>45</v>
      </c>
      <c r="Z1110" s="271"/>
      <c r="AA1110" s="271">
        <v>80</v>
      </c>
      <c r="AB1110" s="271" t="s">
        <v>113</v>
      </c>
      <c r="AC1110" s="1476">
        <v>80</v>
      </c>
      <c r="AD1110" s="271">
        <v>387383</v>
      </c>
      <c r="AE1110" s="2626">
        <v>871951434681900</v>
      </c>
      <c r="AF1110" s="271">
        <v>10</v>
      </c>
      <c r="AG1110" s="271" t="s">
        <v>113</v>
      </c>
      <c r="AH1110" s="2779">
        <v>4</v>
      </c>
    </row>
    <row r="1111" spans="3:34">
      <c r="C1111" s="2401" t="s">
        <v>2766</v>
      </c>
      <c r="D1111" s="557" t="s">
        <v>2193</v>
      </c>
      <c r="E1111" s="1463"/>
      <c r="F1111" s="846">
        <v>929001345592</v>
      </c>
      <c r="G1111" s="74">
        <v>8719514347205</v>
      </c>
      <c r="H1111" s="140" t="s">
        <v>1146</v>
      </c>
      <c r="I1111" s="140" t="s">
        <v>1101</v>
      </c>
      <c r="J1111" s="313">
        <v>4.3</v>
      </c>
      <c r="K1111" s="1076">
        <v>470</v>
      </c>
      <c r="L1111" s="271">
        <v>2700</v>
      </c>
      <c r="M1111" s="307">
        <v>15000</v>
      </c>
      <c r="N1111" s="410">
        <v>2</v>
      </c>
      <c r="O1111" s="271" t="s">
        <v>119</v>
      </c>
      <c r="P1111" s="958">
        <v>63</v>
      </c>
      <c r="Q1111" s="14"/>
      <c r="R1111" s="1771" t="s">
        <v>48</v>
      </c>
      <c r="S1111" s="271"/>
      <c r="T1111" s="271" t="s">
        <v>3119</v>
      </c>
      <c r="U1111" s="271" t="s">
        <v>129</v>
      </c>
      <c r="V1111" s="271" t="s">
        <v>116</v>
      </c>
      <c r="W1111" s="291" t="s">
        <v>198</v>
      </c>
      <c r="X1111" s="291">
        <v>109</v>
      </c>
      <c r="Y1111" s="271">
        <v>45</v>
      </c>
      <c r="Z1111" s="271"/>
      <c r="AA1111" s="271">
        <v>80</v>
      </c>
      <c r="AB1111" s="271" t="s">
        <v>113</v>
      </c>
      <c r="AC1111" s="1476">
        <v>80</v>
      </c>
      <c r="AD1111" s="271">
        <v>387384</v>
      </c>
      <c r="AE1111" s="2625">
        <v>871951434720500</v>
      </c>
      <c r="AF1111" s="271">
        <v>10</v>
      </c>
      <c r="AG1111" s="271" t="s">
        <v>113</v>
      </c>
      <c r="AH1111" s="2779">
        <v>4</v>
      </c>
    </row>
    <row r="1112" spans="3:34">
      <c r="C1112" s="2401" t="s">
        <v>2766</v>
      </c>
      <c r="D1112" s="557" t="s">
        <v>2193</v>
      </c>
      <c r="E1112" s="1463"/>
      <c r="F1112" s="846">
        <v>929001345792</v>
      </c>
      <c r="G1112" s="74">
        <v>8719514347229</v>
      </c>
      <c r="H1112" s="140" t="s">
        <v>1147</v>
      </c>
      <c r="I1112" s="140" t="s">
        <v>1101</v>
      </c>
      <c r="J1112" s="313">
        <v>4.3</v>
      </c>
      <c r="K1112" s="1076">
        <v>470</v>
      </c>
      <c r="L1112" s="271">
        <v>2700</v>
      </c>
      <c r="M1112" s="307">
        <v>15000</v>
      </c>
      <c r="N1112" s="410">
        <v>2</v>
      </c>
      <c r="O1112" s="271" t="s">
        <v>119</v>
      </c>
      <c r="P1112" s="958">
        <v>63</v>
      </c>
      <c r="Q1112" s="14"/>
      <c r="R1112" s="1771" t="s">
        <v>48</v>
      </c>
      <c r="S1112" s="271"/>
      <c r="T1112" s="271" t="s">
        <v>3119</v>
      </c>
      <c r="U1112" s="271" t="s">
        <v>112</v>
      </c>
      <c r="V1112" s="271" t="s">
        <v>116</v>
      </c>
      <c r="W1112" s="291" t="s">
        <v>198</v>
      </c>
      <c r="X1112" s="291">
        <v>109</v>
      </c>
      <c r="Y1112" s="271">
        <v>45</v>
      </c>
      <c r="Z1112" s="271"/>
      <c r="AA1112" s="271">
        <v>78</v>
      </c>
      <c r="AB1112" s="271" t="s">
        <v>113</v>
      </c>
      <c r="AC1112" s="1476">
        <v>80</v>
      </c>
      <c r="AD1112" s="271">
        <v>387386</v>
      </c>
      <c r="AE1112" s="2625">
        <v>871951434722900</v>
      </c>
      <c r="AF1112" s="271">
        <v>10</v>
      </c>
      <c r="AG1112" s="271" t="s">
        <v>113</v>
      </c>
      <c r="AH1112" s="2779">
        <v>4</v>
      </c>
    </row>
    <row r="1113" spans="3:34">
      <c r="C1113" s="2401" t="s">
        <v>2766</v>
      </c>
      <c r="D1113" s="557" t="s">
        <v>2193</v>
      </c>
      <c r="E1113" s="1463"/>
      <c r="F1113" s="2312">
        <v>929002028792</v>
      </c>
      <c r="G1113" s="518">
        <v>8719514347601</v>
      </c>
      <c r="H1113" s="518" t="s">
        <v>1148</v>
      </c>
      <c r="I1113" s="518" t="s">
        <v>1101</v>
      </c>
      <c r="J1113" s="313">
        <v>6.5</v>
      </c>
      <c r="K1113" s="1076">
        <v>806</v>
      </c>
      <c r="L1113" s="271">
        <v>2700</v>
      </c>
      <c r="M1113" s="307">
        <v>15000</v>
      </c>
      <c r="N1113" s="410">
        <v>2</v>
      </c>
      <c r="O1113" s="271" t="s">
        <v>119</v>
      </c>
      <c r="P1113" s="958">
        <v>87</v>
      </c>
      <c r="Q1113" s="14"/>
      <c r="R1113" s="1771" t="s">
        <v>48</v>
      </c>
      <c r="S1113" s="271"/>
      <c r="T1113" s="271" t="s">
        <v>3120</v>
      </c>
      <c r="U1113" s="271" t="s">
        <v>129</v>
      </c>
      <c r="V1113" s="271" t="s">
        <v>116</v>
      </c>
      <c r="W1113" s="291" t="s">
        <v>198</v>
      </c>
      <c r="X1113" s="291">
        <v>124</v>
      </c>
      <c r="Y1113" s="271">
        <v>45</v>
      </c>
      <c r="Z1113" s="271"/>
      <c r="AA1113" s="271">
        <v>80</v>
      </c>
      <c r="AB1113" s="271" t="s">
        <v>113</v>
      </c>
      <c r="AC1113" s="1476">
        <v>80</v>
      </c>
      <c r="AD1113" s="271">
        <v>387448</v>
      </c>
      <c r="AE1113" s="2626">
        <v>871951434760100</v>
      </c>
      <c r="AF1113" s="271">
        <v>10</v>
      </c>
      <c r="AG1113" s="271" t="s">
        <v>113</v>
      </c>
      <c r="AH1113" s="2779">
        <v>4</v>
      </c>
    </row>
    <row r="1114" spans="3:34">
      <c r="C1114" s="2401" t="s">
        <v>2766</v>
      </c>
      <c r="D1114" s="557" t="s">
        <v>2193</v>
      </c>
      <c r="E1114" s="1463"/>
      <c r="F1114" s="2312">
        <v>929002028892</v>
      </c>
      <c r="G1114" s="518">
        <v>8719514347625</v>
      </c>
      <c r="H1114" s="518" t="s">
        <v>1149</v>
      </c>
      <c r="I1114" s="518" t="s">
        <v>1101</v>
      </c>
      <c r="J1114" s="313">
        <v>6.5</v>
      </c>
      <c r="K1114" s="1076">
        <v>806</v>
      </c>
      <c r="L1114" s="271">
        <v>4000</v>
      </c>
      <c r="M1114" s="307">
        <v>15000</v>
      </c>
      <c r="N1114" s="410">
        <v>2</v>
      </c>
      <c r="O1114" s="271" t="s">
        <v>119</v>
      </c>
      <c r="P1114" s="958">
        <v>87</v>
      </c>
      <c r="Q1114" s="14"/>
      <c r="R1114" s="1771" t="s">
        <v>48</v>
      </c>
      <c r="S1114" s="271"/>
      <c r="T1114" s="271" t="s">
        <v>3120</v>
      </c>
      <c r="U1114" s="271" t="s">
        <v>129</v>
      </c>
      <c r="V1114" s="271" t="s">
        <v>121</v>
      </c>
      <c r="W1114" s="291" t="s">
        <v>198</v>
      </c>
      <c r="X1114" s="291">
        <v>124</v>
      </c>
      <c r="Y1114" s="271">
        <v>45</v>
      </c>
      <c r="Z1114" s="271"/>
      <c r="AA1114" s="271">
        <v>80</v>
      </c>
      <c r="AB1114" s="271" t="s">
        <v>113</v>
      </c>
      <c r="AC1114" s="1476">
        <v>80</v>
      </c>
      <c r="AD1114" s="271">
        <v>387449</v>
      </c>
      <c r="AE1114" s="2626">
        <v>871951434762500</v>
      </c>
      <c r="AF1114" s="271">
        <v>10</v>
      </c>
      <c r="AG1114" s="271" t="s">
        <v>113</v>
      </c>
      <c r="AH1114" s="2779">
        <v>4</v>
      </c>
    </row>
    <row r="1115" spans="3:34">
      <c r="C1115" s="2401" t="s">
        <v>2766</v>
      </c>
      <c r="D1115" s="557" t="s">
        <v>2193</v>
      </c>
      <c r="E1115" s="1463"/>
      <c r="F1115" s="2312">
        <v>929002029392</v>
      </c>
      <c r="G1115" s="518">
        <v>8719514347700</v>
      </c>
      <c r="H1115" s="518" t="s">
        <v>1150</v>
      </c>
      <c r="I1115" s="518" t="s">
        <v>1101</v>
      </c>
      <c r="J1115" s="313">
        <v>6.5</v>
      </c>
      <c r="K1115" s="1076">
        <v>806</v>
      </c>
      <c r="L1115" s="271">
        <v>4000</v>
      </c>
      <c r="M1115" s="307">
        <v>15000</v>
      </c>
      <c r="N1115" s="410">
        <v>2</v>
      </c>
      <c r="O1115" s="271" t="s">
        <v>119</v>
      </c>
      <c r="P1115" s="958">
        <v>87</v>
      </c>
      <c r="Q1115" s="14"/>
      <c r="R1115" s="1771" t="s">
        <v>48</v>
      </c>
      <c r="S1115" s="271"/>
      <c r="T1115" s="271" t="s">
        <v>3120</v>
      </c>
      <c r="U1115" s="271" t="s">
        <v>112</v>
      </c>
      <c r="V1115" s="271" t="s">
        <v>121</v>
      </c>
      <c r="W1115" s="291" t="s">
        <v>198</v>
      </c>
      <c r="X1115" s="291">
        <v>124</v>
      </c>
      <c r="Y1115" s="271">
        <v>45</v>
      </c>
      <c r="Z1115" s="271"/>
      <c r="AA1115" s="271">
        <v>78</v>
      </c>
      <c r="AB1115" s="271" t="s">
        <v>113</v>
      </c>
      <c r="AC1115" s="1476">
        <v>80</v>
      </c>
      <c r="AD1115" s="271">
        <v>387453</v>
      </c>
      <c r="AE1115" s="2626">
        <v>871951434770000</v>
      </c>
      <c r="AF1115" s="271">
        <v>10</v>
      </c>
      <c r="AG1115" s="271" t="s">
        <v>113</v>
      </c>
      <c r="AH1115" s="2779">
        <v>4</v>
      </c>
    </row>
    <row r="1116" spans="3:34">
      <c r="C1116" s="2395" t="s">
        <v>2766</v>
      </c>
      <c r="D1116" s="834" t="s">
        <v>2193</v>
      </c>
      <c r="E1116" s="1483"/>
      <c r="F1116" s="847">
        <v>929002029292</v>
      </c>
      <c r="G1116" s="489">
        <v>8719514347687</v>
      </c>
      <c r="H1116" s="489" t="s">
        <v>1151</v>
      </c>
      <c r="I1116" s="489" t="s">
        <v>1101</v>
      </c>
      <c r="J1116" s="475">
        <v>6.5</v>
      </c>
      <c r="K1116" s="1078">
        <v>806</v>
      </c>
      <c r="L1116" s="273">
        <v>2700</v>
      </c>
      <c r="M1116" s="479">
        <v>15000</v>
      </c>
      <c r="N1116" s="478">
        <v>2</v>
      </c>
      <c r="O1116" s="273" t="s">
        <v>119</v>
      </c>
      <c r="P1116" s="1994">
        <v>87</v>
      </c>
      <c r="Q1116" s="14"/>
      <c r="R1116" s="1769" t="s">
        <v>48</v>
      </c>
      <c r="S1116" s="273"/>
      <c r="T1116" s="273" t="s">
        <v>3120</v>
      </c>
      <c r="U1116" s="273" t="s">
        <v>112</v>
      </c>
      <c r="V1116" s="273" t="s">
        <v>116</v>
      </c>
      <c r="W1116" s="284" t="s">
        <v>198</v>
      </c>
      <c r="X1116" s="284">
        <v>124</v>
      </c>
      <c r="Y1116" s="273">
        <v>45</v>
      </c>
      <c r="Z1116" s="273"/>
      <c r="AA1116" s="273">
        <v>78</v>
      </c>
      <c r="AB1116" s="273" t="s">
        <v>113</v>
      </c>
      <c r="AC1116" s="1478">
        <v>80</v>
      </c>
      <c r="AD1116" s="273">
        <v>387452</v>
      </c>
      <c r="AE1116" s="1412">
        <v>871951434768700</v>
      </c>
      <c r="AF1116" s="273">
        <v>10</v>
      </c>
      <c r="AG1116" s="273" t="s">
        <v>113</v>
      </c>
      <c r="AH1116" s="2780">
        <v>4</v>
      </c>
    </row>
    <row r="1117" spans="3:34">
      <c r="C1117" s="2394" t="s">
        <v>2766</v>
      </c>
      <c r="D1117" s="1461" t="s">
        <v>2193</v>
      </c>
      <c r="E1117" s="1462"/>
      <c r="F1117" s="2311">
        <v>929002966802</v>
      </c>
      <c r="G1117" s="551">
        <v>8719514312401</v>
      </c>
      <c r="H1117" s="552" t="s">
        <v>1107</v>
      </c>
      <c r="I1117" s="552" t="s">
        <v>1098</v>
      </c>
      <c r="J1117" s="505">
        <v>2.8</v>
      </c>
      <c r="K1117" s="1130">
        <v>250</v>
      </c>
      <c r="L1117" s="553">
        <v>2700</v>
      </c>
      <c r="M1117" s="446">
        <v>15000</v>
      </c>
      <c r="N1117" s="1201">
        <v>2</v>
      </c>
      <c r="O1117" s="553" t="s">
        <v>117</v>
      </c>
      <c r="P1117" s="2502">
        <v>50</v>
      </c>
      <c r="Q1117" s="14"/>
      <c r="R1117" s="1831" t="s">
        <v>48</v>
      </c>
      <c r="S1117" s="553"/>
      <c r="T1117" s="553" t="s">
        <v>3126</v>
      </c>
      <c r="U1117" s="553" t="s">
        <v>129</v>
      </c>
      <c r="V1117" s="553" t="s">
        <v>116</v>
      </c>
      <c r="W1117" s="1540" t="s">
        <v>198</v>
      </c>
      <c r="X1117" s="1540">
        <v>89</v>
      </c>
      <c r="Y1117" s="553">
        <v>35</v>
      </c>
      <c r="Z1117" s="553"/>
      <c r="AA1117" s="553">
        <v>106</v>
      </c>
      <c r="AB1117" s="553" t="s">
        <v>113</v>
      </c>
      <c r="AC1117" s="2083">
        <v>80</v>
      </c>
      <c r="AD1117" s="553">
        <v>453194</v>
      </c>
      <c r="AE1117" s="1697">
        <v>871951431240100</v>
      </c>
      <c r="AF1117" s="553">
        <v>10</v>
      </c>
      <c r="AG1117" s="553" t="s">
        <v>113</v>
      </c>
      <c r="AH1117" s="2870">
        <v>4</v>
      </c>
    </row>
    <row r="1118" spans="3:34">
      <c r="C1118" s="2401" t="s">
        <v>2766</v>
      </c>
      <c r="D1118" s="557" t="s">
        <v>2193</v>
      </c>
      <c r="E1118" s="1463"/>
      <c r="F1118" s="846">
        <v>929002968402</v>
      </c>
      <c r="G1118" s="74">
        <v>8719514312500</v>
      </c>
      <c r="H1118" s="140" t="s">
        <v>1108</v>
      </c>
      <c r="I1118" s="140" t="s">
        <v>1098</v>
      </c>
      <c r="J1118" s="313">
        <v>5</v>
      </c>
      <c r="K1118" s="1136">
        <v>470</v>
      </c>
      <c r="L1118" s="405">
        <v>2700</v>
      </c>
      <c r="M1118" s="403">
        <v>15000</v>
      </c>
      <c r="N1118" s="410">
        <v>2</v>
      </c>
      <c r="O1118" s="405" t="s">
        <v>117</v>
      </c>
      <c r="P1118" s="2503">
        <v>53</v>
      </c>
      <c r="Q1118" s="14"/>
      <c r="R1118" s="1803" t="s">
        <v>48</v>
      </c>
      <c r="S1118" s="405"/>
      <c r="T1118" s="405" t="s">
        <v>3119</v>
      </c>
      <c r="U1118" s="405" t="s">
        <v>129</v>
      </c>
      <c r="V1118" s="405" t="s">
        <v>116</v>
      </c>
      <c r="W1118" s="529" t="s">
        <v>198</v>
      </c>
      <c r="X1118" s="529">
        <v>94</v>
      </c>
      <c r="Y1118" s="405">
        <v>35</v>
      </c>
      <c r="Z1118" s="405"/>
      <c r="AA1118" s="405">
        <v>106</v>
      </c>
      <c r="AB1118" s="405" t="s">
        <v>113</v>
      </c>
      <c r="AC1118" s="1476">
        <v>80</v>
      </c>
      <c r="AD1118" s="405">
        <v>453199</v>
      </c>
      <c r="AE1118" s="2625">
        <v>871951431250000</v>
      </c>
      <c r="AF1118" s="405">
        <v>10</v>
      </c>
      <c r="AG1118" s="405" t="s">
        <v>113</v>
      </c>
      <c r="AH1118" s="2853">
        <v>4</v>
      </c>
    </row>
    <row r="1119" spans="3:34">
      <c r="C1119" s="2401" t="s">
        <v>2766</v>
      </c>
      <c r="D1119" s="557" t="s">
        <v>2193</v>
      </c>
      <c r="E1119" s="1463"/>
      <c r="F1119" s="846">
        <v>929002968802</v>
      </c>
      <c r="G1119" s="74">
        <v>8719514312548</v>
      </c>
      <c r="H1119" s="140" t="s">
        <v>1109</v>
      </c>
      <c r="I1119" s="140" t="s">
        <v>1098</v>
      </c>
      <c r="J1119" s="313">
        <v>5</v>
      </c>
      <c r="K1119" s="1122">
        <v>470</v>
      </c>
      <c r="L1119" s="405">
        <v>4000</v>
      </c>
      <c r="M1119" s="403">
        <v>15000</v>
      </c>
      <c r="N1119" s="410">
        <v>2</v>
      </c>
      <c r="O1119" s="405" t="s">
        <v>117</v>
      </c>
      <c r="P1119" s="2503">
        <v>53</v>
      </c>
      <c r="Q1119" s="14"/>
      <c r="R1119" s="1803" t="s">
        <v>48</v>
      </c>
      <c r="S1119" s="405"/>
      <c r="T1119" s="405" t="s">
        <v>3119</v>
      </c>
      <c r="U1119" s="405" t="s">
        <v>129</v>
      </c>
      <c r="V1119" s="405" t="s">
        <v>121</v>
      </c>
      <c r="W1119" s="529" t="s">
        <v>198</v>
      </c>
      <c r="X1119" s="529">
        <v>94</v>
      </c>
      <c r="Y1119" s="405">
        <v>35</v>
      </c>
      <c r="Z1119" s="405"/>
      <c r="AA1119" s="405">
        <v>106</v>
      </c>
      <c r="AB1119" s="405" t="s">
        <v>113</v>
      </c>
      <c r="AC1119" s="1476">
        <v>80</v>
      </c>
      <c r="AD1119" s="405">
        <v>453200</v>
      </c>
      <c r="AE1119" s="2625">
        <v>871951431254800</v>
      </c>
      <c r="AF1119" s="405">
        <v>10</v>
      </c>
      <c r="AG1119" s="405" t="s">
        <v>113</v>
      </c>
      <c r="AH1119" s="2853">
        <v>4</v>
      </c>
    </row>
    <row r="1120" spans="3:34">
      <c r="C1120" s="2401" t="s">
        <v>2766</v>
      </c>
      <c r="D1120" s="557" t="s">
        <v>2193</v>
      </c>
      <c r="E1120" s="1463"/>
      <c r="F1120" s="846">
        <v>929002969202</v>
      </c>
      <c r="G1120" s="74">
        <v>8719514312586</v>
      </c>
      <c r="H1120" s="140" t="s">
        <v>1110</v>
      </c>
      <c r="I1120" s="140" t="s">
        <v>1098</v>
      </c>
      <c r="J1120" s="313">
        <v>5</v>
      </c>
      <c r="K1120" s="1122">
        <v>470</v>
      </c>
      <c r="L1120" s="275">
        <v>6500</v>
      </c>
      <c r="M1120" s="403">
        <v>15000</v>
      </c>
      <c r="N1120" s="410">
        <v>2</v>
      </c>
      <c r="O1120" s="363" t="s">
        <v>117</v>
      </c>
      <c r="P1120" s="2503">
        <v>53</v>
      </c>
      <c r="Q1120" s="14"/>
      <c r="R1120" s="1796" t="s">
        <v>48</v>
      </c>
      <c r="S1120" s="363"/>
      <c r="T1120" s="363" t="s">
        <v>3119</v>
      </c>
      <c r="U1120" s="363" t="s">
        <v>129</v>
      </c>
      <c r="V1120" s="363" t="s">
        <v>150</v>
      </c>
      <c r="W1120" s="363" t="s">
        <v>198</v>
      </c>
      <c r="X1120" s="363">
        <v>94</v>
      </c>
      <c r="Y1120" s="275">
        <v>35</v>
      </c>
      <c r="Z1120" s="275"/>
      <c r="AA1120" s="275">
        <v>106</v>
      </c>
      <c r="AB1120" s="363" t="s">
        <v>113</v>
      </c>
      <c r="AC1120" s="1476">
        <v>80</v>
      </c>
      <c r="AD1120" s="275">
        <v>453201</v>
      </c>
      <c r="AE1120" s="2625">
        <v>871951431258600</v>
      </c>
      <c r="AF1120" s="275">
        <v>10</v>
      </c>
      <c r="AG1120" s="275" t="s">
        <v>113</v>
      </c>
      <c r="AH1120" s="2848">
        <v>4</v>
      </c>
    </row>
    <row r="1121" spans="3:34">
      <c r="C1121" s="2401" t="s">
        <v>2766</v>
      </c>
      <c r="D1121" s="557" t="s">
        <v>2193</v>
      </c>
      <c r="E1121" s="1463"/>
      <c r="F1121" s="2312">
        <v>929002972502</v>
      </c>
      <c r="G1121" s="518">
        <v>8719514312968</v>
      </c>
      <c r="H1121" s="549" t="s">
        <v>1111</v>
      </c>
      <c r="I1121" s="549" t="s">
        <v>1098</v>
      </c>
      <c r="J1121" s="313">
        <v>7</v>
      </c>
      <c r="K1121" s="1122">
        <v>806</v>
      </c>
      <c r="L1121" s="1368">
        <v>2700</v>
      </c>
      <c r="M1121" s="403">
        <v>15000</v>
      </c>
      <c r="N1121" s="410">
        <v>2</v>
      </c>
      <c r="O1121" s="1368" t="s">
        <v>119</v>
      </c>
      <c r="P1121" s="2503">
        <v>68</v>
      </c>
      <c r="Q1121" s="14"/>
      <c r="R1121" s="1837" t="s">
        <v>48</v>
      </c>
      <c r="S1121" s="1368"/>
      <c r="T1121" s="1368" t="s">
        <v>3120</v>
      </c>
      <c r="U1121" s="1368" t="s">
        <v>129</v>
      </c>
      <c r="V1121" s="1368" t="s">
        <v>116</v>
      </c>
      <c r="W1121" s="2060" t="s">
        <v>198</v>
      </c>
      <c r="X1121" s="2060">
        <v>115</v>
      </c>
      <c r="Y1121" s="1368">
        <v>38</v>
      </c>
      <c r="Z1121" s="1368"/>
      <c r="AA1121" s="1368">
        <v>114</v>
      </c>
      <c r="AB1121" s="1368" t="s">
        <v>113</v>
      </c>
      <c r="AC1121" s="1476">
        <v>80</v>
      </c>
      <c r="AD1121" s="1368">
        <v>453210</v>
      </c>
      <c r="AE1121" s="2626">
        <v>871951431296800</v>
      </c>
      <c r="AF1121" s="1368">
        <v>10</v>
      </c>
      <c r="AG1121" s="1368" t="s">
        <v>113</v>
      </c>
      <c r="AH1121" s="2875">
        <v>4</v>
      </c>
    </row>
    <row r="1122" spans="3:34">
      <c r="C1122" s="2401" t="s">
        <v>2766</v>
      </c>
      <c r="D1122" s="557" t="s">
        <v>2193</v>
      </c>
      <c r="E1122" s="1463"/>
      <c r="F1122" s="2312">
        <v>929002972702</v>
      </c>
      <c r="G1122" s="518">
        <v>8719514312982</v>
      </c>
      <c r="H1122" s="549" t="s">
        <v>1112</v>
      </c>
      <c r="I1122" s="549" t="s">
        <v>1098</v>
      </c>
      <c r="J1122" s="313">
        <v>7</v>
      </c>
      <c r="K1122" s="1122">
        <v>806</v>
      </c>
      <c r="L1122" s="405">
        <v>4000</v>
      </c>
      <c r="M1122" s="403">
        <v>15000</v>
      </c>
      <c r="N1122" s="410">
        <v>2</v>
      </c>
      <c r="O1122" s="405" t="s">
        <v>119</v>
      </c>
      <c r="P1122" s="2503">
        <v>68</v>
      </c>
      <c r="Q1122" s="14"/>
      <c r="R1122" s="1803" t="s">
        <v>48</v>
      </c>
      <c r="S1122" s="405"/>
      <c r="T1122" s="405" t="s">
        <v>3120</v>
      </c>
      <c r="U1122" s="405" t="s">
        <v>129</v>
      </c>
      <c r="V1122" s="405" t="s">
        <v>121</v>
      </c>
      <c r="W1122" s="529" t="s">
        <v>198</v>
      </c>
      <c r="X1122" s="529">
        <v>115</v>
      </c>
      <c r="Y1122" s="405">
        <v>38</v>
      </c>
      <c r="Z1122" s="405"/>
      <c r="AA1122" s="405">
        <v>114</v>
      </c>
      <c r="AB1122" s="405" t="s">
        <v>113</v>
      </c>
      <c r="AC1122" s="1476">
        <v>80</v>
      </c>
      <c r="AD1122" s="405">
        <v>453211</v>
      </c>
      <c r="AE1122" s="2626">
        <v>871951431298200</v>
      </c>
      <c r="AF1122" s="405">
        <v>10</v>
      </c>
      <c r="AG1122" s="405" t="s">
        <v>113</v>
      </c>
      <c r="AH1122" s="2853">
        <v>4</v>
      </c>
    </row>
    <row r="1123" spans="3:34">
      <c r="C1123" s="2395" t="s">
        <v>2766</v>
      </c>
      <c r="D1123" s="834" t="s">
        <v>2193</v>
      </c>
      <c r="E1123" s="1483"/>
      <c r="F1123" s="847">
        <v>929002972902</v>
      </c>
      <c r="G1123" s="489">
        <v>8719514313002</v>
      </c>
      <c r="H1123" s="491" t="s">
        <v>1113</v>
      </c>
      <c r="I1123" s="491" t="s">
        <v>1098</v>
      </c>
      <c r="J1123" s="475">
        <v>7</v>
      </c>
      <c r="K1123" s="1121">
        <v>806</v>
      </c>
      <c r="L1123" s="673">
        <v>6500</v>
      </c>
      <c r="M1123" s="477">
        <v>15000</v>
      </c>
      <c r="N1123" s="478">
        <v>2</v>
      </c>
      <c r="O1123" s="674" t="s">
        <v>119</v>
      </c>
      <c r="P1123" s="2504">
        <v>68</v>
      </c>
      <c r="Q1123" s="14"/>
      <c r="R1123" s="1795" t="s">
        <v>48</v>
      </c>
      <c r="S1123" s="674"/>
      <c r="T1123" s="674" t="s">
        <v>3120</v>
      </c>
      <c r="U1123" s="674" t="s">
        <v>129</v>
      </c>
      <c r="V1123" s="674" t="s">
        <v>150</v>
      </c>
      <c r="W1123" s="674" t="s">
        <v>198</v>
      </c>
      <c r="X1123" s="674">
        <v>115</v>
      </c>
      <c r="Y1123" s="673">
        <v>38</v>
      </c>
      <c r="Z1123" s="673"/>
      <c r="AA1123" s="673">
        <v>114</v>
      </c>
      <c r="AB1123" s="674" t="s">
        <v>113</v>
      </c>
      <c r="AC1123" s="1478">
        <v>80</v>
      </c>
      <c r="AD1123" s="673">
        <v>453212</v>
      </c>
      <c r="AE1123" s="1412">
        <v>871951431300200</v>
      </c>
      <c r="AF1123" s="673">
        <v>10</v>
      </c>
      <c r="AG1123" s="673" t="s">
        <v>113</v>
      </c>
      <c r="AH1123" s="2846">
        <v>4</v>
      </c>
    </row>
    <row r="1124" spans="3:34">
      <c r="C1124" s="2471" t="s">
        <v>2766</v>
      </c>
      <c r="D1124" s="832" t="s">
        <v>2193</v>
      </c>
      <c r="E1124" s="1490"/>
      <c r="F1124" s="2312">
        <v>929002967102</v>
      </c>
      <c r="G1124" s="518">
        <v>8719514312449</v>
      </c>
      <c r="H1124" s="549" t="s">
        <v>1114</v>
      </c>
      <c r="I1124" s="549" t="s">
        <v>1101</v>
      </c>
      <c r="J1124" s="313">
        <v>2.8</v>
      </c>
      <c r="K1124" s="1136">
        <v>250</v>
      </c>
      <c r="L1124" s="405">
        <v>2700</v>
      </c>
      <c r="M1124" s="403">
        <v>15000</v>
      </c>
      <c r="N1124" s="410">
        <v>2</v>
      </c>
      <c r="O1124" s="405" t="s">
        <v>117</v>
      </c>
      <c r="P1124" s="2505">
        <v>50</v>
      </c>
      <c r="Q1124" s="14"/>
      <c r="R1124" s="1803" t="s">
        <v>48</v>
      </c>
      <c r="S1124" s="405"/>
      <c r="T1124" s="405" t="s">
        <v>3126</v>
      </c>
      <c r="U1124" s="405" t="s">
        <v>129</v>
      </c>
      <c r="V1124" s="405" t="s">
        <v>116</v>
      </c>
      <c r="W1124" s="529" t="s">
        <v>198</v>
      </c>
      <c r="X1124" s="529">
        <v>89</v>
      </c>
      <c r="Y1124" s="405">
        <v>45</v>
      </c>
      <c r="Z1124" s="405"/>
      <c r="AA1124" s="405">
        <v>88</v>
      </c>
      <c r="AB1124" s="405" t="s">
        <v>113</v>
      </c>
      <c r="AC1124" s="1476">
        <v>80</v>
      </c>
      <c r="AD1124" s="405">
        <v>453196</v>
      </c>
      <c r="AE1124" s="2626">
        <v>871951431244900</v>
      </c>
      <c r="AF1124" s="405">
        <v>10</v>
      </c>
      <c r="AG1124" s="405" t="s">
        <v>113</v>
      </c>
      <c r="AH1124" s="2853">
        <v>4</v>
      </c>
    </row>
    <row r="1125" spans="3:34">
      <c r="C1125" s="2401" t="s">
        <v>2766</v>
      </c>
      <c r="D1125" s="557" t="s">
        <v>2193</v>
      </c>
      <c r="E1125" s="1463"/>
      <c r="F1125" s="2312">
        <v>929002966902</v>
      </c>
      <c r="G1125" s="518">
        <v>8719514312425</v>
      </c>
      <c r="H1125" s="549" t="s">
        <v>1115</v>
      </c>
      <c r="I1125" s="549" t="s">
        <v>1101</v>
      </c>
      <c r="J1125" s="313">
        <v>2.8</v>
      </c>
      <c r="K1125" s="1136">
        <v>250</v>
      </c>
      <c r="L1125" s="405">
        <v>2700</v>
      </c>
      <c r="M1125" s="403">
        <v>15000</v>
      </c>
      <c r="N1125" s="410">
        <v>2</v>
      </c>
      <c r="O1125" s="405" t="s">
        <v>117</v>
      </c>
      <c r="P1125" s="2503">
        <v>50</v>
      </c>
      <c r="Q1125" s="14"/>
      <c r="R1125" s="1803" t="s">
        <v>48</v>
      </c>
      <c r="S1125" s="405"/>
      <c r="T1125" s="405" t="s">
        <v>3126</v>
      </c>
      <c r="U1125" s="405" t="s">
        <v>112</v>
      </c>
      <c r="V1125" s="405" t="s">
        <v>116</v>
      </c>
      <c r="W1125" s="529" t="s">
        <v>198</v>
      </c>
      <c r="X1125" s="529">
        <v>89</v>
      </c>
      <c r="Y1125" s="405">
        <v>45</v>
      </c>
      <c r="Z1125" s="405"/>
      <c r="AA1125" s="405">
        <v>87</v>
      </c>
      <c r="AB1125" s="405" t="s">
        <v>113</v>
      </c>
      <c r="AC1125" s="1476">
        <v>80</v>
      </c>
      <c r="AD1125" s="405">
        <v>453195</v>
      </c>
      <c r="AE1125" s="2626">
        <v>871951431242500</v>
      </c>
      <c r="AF1125" s="405">
        <v>10</v>
      </c>
      <c r="AG1125" s="405" t="s">
        <v>113</v>
      </c>
      <c r="AH1125" s="2853">
        <v>4</v>
      </c>
    </row>
    <row r="1126" spans="3:34">
      <c r="C1126" s="2401" t="s">
        <v>2766</v>
      </c>
      <c r="D1126" s="557" t="s">
        <v>2193</v>
      </c>
      <c r="E1126" s="1463"/>
      <c r="F1126" s="846">
        <v>929002969602</v>
      </c>
      <c r="G1126" s="74">
        <v>8719514312647</v>
      </c>
      <c r="H1126" s="140" t="s">
        <v>1116</v>
      </c>
      <c r="I1126" s="140" t="s">
        <v>1101</v>
      </c>
      <c r="J1126" s="313">
        <v>5</v>
      </c>
      <c r="K1126" s="1136">
        <v>470</v>
      </c>
      <c r="L1126" s="405">
        <v>2700</v>
      </c>
      <c r="M1126" s="403">
        <v>15000</v>
      </c>
      <c r="N1126" s="410">
        <v>2</v>
      </c>
      <c r="O1126" s="405" t="s">
        <v>117</v>
      </c>
      <c r="P1126" s="2503">
        <v>53</v>
      </c>
      <c r="Q1126" s="14"/>
      <c r="R1126" s="1803" t="s">
        <v>48</v>
      </c>
      <c r="S1126" s="405"/>
      <c r="T1126" s="405" t="s">
        <v>3119</v>
      </c>
      <c r="U1126" s="405" t="s">
        <v>129</v>
      </c>
      <c r="V1126" s="405" t="s">
        <v>116</v>
      </c>
      <c r="W1126" s="529" t="s">
        <v>198</v>
      </c>
      <c r="X1126" s="529">
        <v>94</v>
      </c>
      <c r="Y1126" s="405">
        <v>45</v>
      </c>
      <c r="Z1126" s="405"/>
      <c r="AA1126" s="405">
        <v>88</v>
      </c>
      <c r="AB1126" s="405" t="s">
        <v>113</v>
      </c>
      <c r="AC1126" s="1476">
        <v>80</v>
      </c>
      <c r="AD1126" s="405">
        <v>453203</v>
      </c>
      <c r="AE1126" s="2625">
        <v>871951431264700</v>
      </c>
      <c r="AF1126" s="405">
        <v>10</v>
      </c>
      <c r="AG1126" s="405" t="s">
        <v>113</v>
      </c>
      <c r="AH1126" s="2853">
        <v>4</v>
      </c>
    </row>
    <row r="1127" spans="3:34">
      <c r="C1127" s="2401" t="s">
        <v>2766</v>
      </c>
      <c r="D1127" s="557" t="s">
        <v>2193</v>
      </c>
      <c r="E1127" s="1463"/>
      <c r="F1127" s="846">
        <v>929002969402</v>
      </c>
      <c r="G1127" s="74">
        <v>8719514312623</v>
      </c>
      <c r="H1127" s="140" t="s">
        <v>1117</v>
      </c>
      <c r="I1127" s="140" t="s">
        <v>1101</v>
      </c>
      <c r="J1127" s="313">
        <v>5</v>
      </c>
      <c r="K1127" s="1122">
        <v>470</v>
      </c>
      <c r="L1127" s="405">
        <v>2700</v>
      </c>
      <c r="M1127" s="403">
        <v>15000</v>
      </c>
      <c r="N1127" s="410">
        <v>2</v>
      </c>
      <c r="O1127" s="405" t="s">
        <v>117</v>
      </c>
      <c r="P1127" s="2503">
        <v>53</v>
      </c>
      <c r="Q1127" s="14"/>
      <c r="R1127" s="1803" t="s">
        <v>48</v>
      </c>
      <c r="S1127" s="405"/>
      <c r="T1127" s="405" t="s">
        <v>3119</v>
      </c>
      <c r="U1127" s="405" t="s">
        <v>112</v>
      </c>
      <c r="V1127" s="405" t="s">
        <v>116</v>
      </c>
      <c r="W1127" s="529" t="s">
        <v>198</v>
      </c>
      <c r="X1127" s="529">
        <v>94</v>
      </c>
      <c r="Y1127" s="405">
        <v>45</v>
      </c>
      <c r="Z1127" s="405"/>
      <c r="AA1127" s="405">
        <v>87</v>
      </c>
      <c r="AB1127" s="405" t="s">
        <v>113</v>
      </c>
      <c r="AC1127" s="1476">
        <v>80</v>
      </c>
      <c r="AD1127" s="405">
        <v>453202</v>
      </c>
      <c r="AE1127" s="2625">
        <v>871951431262300</v>
      </c>
      <c r="AF1127" s="405">
        <v>10</v>
      </c>
      <c r="AG1127" s="405" t="s">
        <v>113</v>
      </c>
      <c r="AH1127" s="2853">
        <v>4</v>
      </c>
    </row>
    <row r="1128" spans="3:34">
      <c r="C1128" s="2401" t="s">
        <v>2766</v>
      </c>
      <c r="D1128" s="557" t="s">
        <v>2193</v>
      </c>
      <c r="E1128" s="1463"/>
      <c r="F1128" s="846">
        <v>929002970002</v>
      </c>
      <c r="G1128" s="74">
        <v>8719514312685</v>
      </c>
      <c r="H1128" s="140" t="s">
        <v>1118</v>
      </c>
      <c r="I1128" s="140" t="s">
        <v>1101</v>
      </c>
      <c r="J1128" s="313">
        <v>5</v>
      </c>
      <c r="K1128" s="1122">
        <v>470</v>
      </c>
      <c r="L1128" s="405">
        <v>4000</v>
      </c>
      <c r="M1128" s="403">
        <v>15000</v>
      </c>
      <c r="N1128" s="410">
        <v>2</v>
      </c>
      <c r="O1128" s="405" t="s">
        <v>117</v>
      </c>
      <c r="P1128" s="2503">
        <v>53</v>
      </c>
      <c r="Q1128" s="14"/>
      <c r="R1128" s="1803" t="s">
        <v>48</v>
      </c>
      <c r="S1128" s="405"/>
      <c r="T1128" s="405" t="s">
        <v>3119</v>
      </c>
      <c r="U1128" s="405" t="s">
        <v>129</v>
      </c>
      <c r="V1128" s="405" t="s">
        <v>121</v>
      </c>
      <c r="W1128" s="529" t="s">
        <v>198</v>
      </c>
      <c r="X1128" s="529">
        <v>94</v>
      </c>
      <c r="Y1128" s="405">
        <v>45</v>
      </c>
      <c r="Z1128" s="405"/>
      <c r="AA1128" s="405">
        <v>88</v>
      </c>
      <c r="AB1128" s="405" t="s">
        <v>113</v>
      </c>
      <c r="AC1128" s="1476">
        <v>80</v>
      </c>
      <c r="AD1128" s="405">
        <v>453204</v>
      </c>
      <c r="AE1128" s="2625">
        <v>871951431268500</v>
      </c>
      <c r="AF1128" s="405">
        <v>10</v>
      </c>
      <c r="AG1128" s="405" t="s">
        <v>113</v>
      </c>
      <c r="AH1128" s="2853">
        <v>4</v>
      </c>
    </row>
    <row r="1129" spans="3:34">
      <c r="C1129" s="2401" t="s">
        <v>2766</v>
      </c>
      <c r="D1129" s="557" t="s">
        <v>2193</v>
      </c>
      <c r="E1129" s="1463"/>
      <c r="F1129" s="846">
        <v>929002970402</v>
      </c>
      <c r="G1129" s="74">
        <v>8719514312722</v>
      </c>
      <c r="H1129" s="140" t="s">
        <v>1119</v>
      </c>
      <c r="I1129" s="140" t="s">
        <v>1101</v>
      </c>
      <c r="J1129" s="313">
        <v>5</v>
      </c>
      <c r="K1129" s="1136">
        <v>470</v>
      </c>
      <c r="L1129" s="405">
        <v>6500</v>
      </c>
      <c r="M1129" s="403">
        <v>15000</v>
      </c>
      <c r="N1129" s="410">
        <v>2</v>
      </c>
      <c r="O1129" s="405" t="s">
        <v>117</v>
      </c>
      <c r="P1129" s="2503">
        <v>53</v>
      </c>
      <c r="Q1129" s="14"/>
      <c r="R1129" s="1803" t="s">
        <v>48</v>
      </c>
      <c r="S1129" s="405"/>
      <c r="T1129" s="405" t="s">
        <v>3119</v>
      </c>
      <c r="U1129" s="405" t="s">
        <v>129</v>
      </c>
      <c r="V1129" s="405" t="s">
        <v>150</v>
      </c>
      <c r="W1129" s="529" t="s">
        <v>198</v>
      </c>
      <c r="X1129" s="529">
        <v>94</v>
      </c>
      <c r="Y1129" s="405">
        <v>45</v>
      </c>
      <c r="Z1129" s="405"/>
      <c r="AA1129" s="405">
        <v>88</v>
      </c>
      <c r="AB1129" s="405" t="s">
        <v>113</v>
      </c>
      <c r="AC1129" s="1476">
        <v>80</v>
      </c>
      <c r="AD1129" s="405">
        <v>453205</v>
      </c>
      <c r="AE1129" s="2625">
        <v>871951431272200</v>
      </c>
      <c r="AF1129" s="405">
        <v>10</v>
      </c>
      <c r="AG1129" s="405" t="s">
        <v>113</v>
      </c>
      <c r="AH1129" s="2853">
        <v>4</v>
      </c>
    </row>
    <row r="1130" spans="3:34">
      <c r="C1130" s="2401" t="s">
        <v>2766</v>
      </c>
      <c r="D1130" s="557" t="s">
        <v>2193</v>
      </c>
      <c r="E1130" s="1463"/>
      <c r="F1130" s="846">
        <v>929002973102</v>
      </c>
      <c r="G1130" s="74">
        <v>8719514313040</v>
      </c>
      <c r="H1130" s="140" t="s">
        <v>1120</v>
      </c>
      <c r="I1130" s="140" t="s">
        <v>1101</v>
      </c>
      <c r="J1130" s="313">
        <v>7</v>
      </c>
      <c r="K1130" s="1122">
        <v>806</v>
      </c>
      <c r="L1130" s="405">
        <v>2700</v>
      </c>
      <c r="M1130" s="403">
        <v>15000</v>
      </c>
      <c r="N1130" s="410">
        <v>2</v>
      </c>
      <c r="O1130" s="405" t="s">
        <v>119</v>
      </c>
      <c r="P1130" s="2503">
        <v>68</v>
      </c>
      <c r="Q1130" s="14"/>
      <c r="R1130" s="1803" t="s">
        <v>48</v>
      </c>
      <c r="S1130" s="405"/>
      <c r="T1130" s="405" t="s">
        <v>3120</v>
      </c>
      <c r="U1130" s="405" t="s">
        <v>129</v>
      </c>
      <c r="V1130" s="405" t="s">
        <v>116</v>
      </c>
      <c r="W1130" s="529" t="s">
        <v>198</v>
      </c>
      <c r="X1130" s="529">
        <v>115</v>
      </c>
      <c r="Y1130" s="405">
        <v>48</v>
      </c>
      <c r="Z1130" s="405"/>
      <c r="AA1130" s="405">
        <v>95</v>
      </c>
      <c r="AB1130" s="405" t="s">
        <v>113</v>
      </c>
      <c r="AC1130" s="1476">
        <v>80</v>
      </c>
      <c r="AD1130" s="405">
        <v>453214</v>
      </c>
      <c r="AE1130" s="2625">
        <v>871951431304000</v>
      </c>
      <c r="AF1130" s="405">
        <v>10</v>
      </c>
      <c r="AG1130" s="405" t="s">
        <v>113</v>
      </c>
      <c r="AH1130" s="2853">
        <v>4</v>
      </c>
    </row>
    <row r="1131" spans="3:34">
      <c r="C1131" s="2401" t="s">
        <v>2766</v>
      </c>
      <c r="D1131" s="557" t="s">
        <v>2193</v>
      </c>
      <c r="E1131" s="1463"/>
      <c r="F1131" s="846">
        <v>929002973002</v>
      </c>
      <c r="G1131" s="74">
        <v>8719514313026</v>
      </c>
      <c r="H1131" s="140" t="s">
        <v>1121</v>
      </c>
      <c r="I1131" s="140" t="s">
        <v>1101</v>
      </c>
      <c r="J1131" s="313">
        <v>7</v>
      </c>
      <c r="K1131" s="1122">
        <v>806</v>
      </c>
      <c r="L1131" s="405">
        <v>2700</v>
      </c>
      <c r="M1131" s="403">
        <v>15000</v>
      </c>
      <c r="N1131" s="410">
        <v>2</v>
      </c>
      <c r="O1131" s="405" t="s">
        <v>119</v>
      </c>
      <c r="P1131" s="2503">
        <v>68</v>
      </c>
      <c r="Q1131" s="14"/>
      <c r="R1131" s="1803" t="s">
        <v>48</v>
      </c>
      <c r="S1131" s="405"/>
      <c r="T1131" s="405" t="s">
        <v>3120</v>
      </c>
      <c r="U1131" s="405" t="s">
        <v>112</v>
      </c>
      <c r="V1131" s="405" t="s">
        <v>116</v>
      </c>
      <c r="W1131" s="529" t="s">
        <v>198</v>
      </c>
      <c r="X1131" s="529">
        <v>115</v>
      </c>
      <c r="Y1131" s="405">
        <v>48</v>
      </c>
      <c r="Z1131" s="405"/>
      <c r="AA1131" s="405">
        <v>93</v>
      </c>
      <c r="AB1131" s="405" t="s">
        <v>113</v>
      </c>
      <c r="AC1131" s="1476">
        <v>80</v>
      </c>
      <c r="AD1131" s="405">
        <v>453213</v>
      </c>
      <c r="AE1131" s="2625">
        <v>871951431302600</v>
      </c>
      <c r="AF1131" s="405">
        <v>10</v>
      </c>
      <c r="AG1131" s="405" t="s">
        <v>113</v>
      </c>
      <c r="AH1131" s="2853">
        <v>4</v>
      </c>
    </row>
    <row r="1132" spans="3:34">
      <c r="C1132" s="2401" t="s">
        <v>2766</v>
      </c>
      <c r="D1132" s="557" t="s">
        <v>2193</v>
      </c>
      <c r="E1132" s="1463"/>
      <c r="F1132" s="846">
        <v>929002973302</v>
      </c>
      <c r="G1132" s="74">
        <v>8719514313088</v>
      </c>
      <c r="H1132" s="140" t="s">
        <v>1122</v>
      </c>
      <c r="I1132" s="140" t="s">
        <v>1101</v>
      </c>
      <c r="J1132" s="313">
        <v>7</v>
      </c>
      <c r="K1132" s="1122">
        <v>806</v>
      </c>
      <c r="L1132" s="405">
        <v>4000</v>
      </c>
      <c r="M1132" s="403">
        <v>15000</v>
      </c>
      <c r="N1132" s="410">
        <v>2</v>
      </c>
      <c r="O1132" s="405" t="s">
        <v>119</v>
      </c>
      <c r="P1132" s="2503">
        <v>68</v>
      </c>
      <c r="Q1132" s="14"/>
      <c r="R1132" s="1803" t="s">
        <v>48</v>
      </c>
      <c r="S1132" s="405"/>
      <c r="T1132" s="405" t="s">
        <v>3120</v>
      </c>
      <c r="U1132" s="405" t="s">
        <v>129</v>
      </c>
      <c r="V1132" s="405" t="s">
        <v>121</v>
      </c>
      <c r="W1132" s="529" t="s">
        <v>198</v>
      </c>
      <c r="X1132" s="529">
        <v>115</v>
      </c>
      <c r="Y1132" s="405">
        <v>48</v>
      </c>
      <c r="Z1132" s="405"/>
      <c r="AA1132" s="405">
        <v>95</v>
      </c>
      <c r="AB1132" s="405" t="s">
        <v>113</v>
      </c>
      <c r="AC1132" s="1476">
        <v>80</v>
      </c>
      <c r="AD1132" s="405">
        <v>453216</v>
      </c>
      <c r="AE1132" s="2625">
        <v>871951431308800</v>
      </c>
      <c r="AF1132" s="405">
        <v>10</v>
      </c>
      <c r="AG1132" s="405" t="s">
        <v>113</v>
      </c>
      <c r="AH1132" s="2853">
        <v>4</v>
      </c>
    </row>
    <row r="1133" spans="3:34">
      <c r="C1133" s="2401" t="s">
        <v>2766</v>
      </c>
      <c r="D1133" s="557" t="s">
        <v>2193</v>
      </c>
      <c r="E1133" s="1463"/>
      <c r="F1133" s="846">
        <v>929002973202</v>
      </c>
      <c r="G1133" s="74">
        <v>8719514313064</v>
      </c>
      <c r="H1133" s="140" t="s">
        <v>1123</v>
      </c>
      <c r="I1133" s="140" t="s">
        <v>1101</v>
      </c>
      <c r="J1133" s="313">
        <v>7</v>
      </c>
      <c r="K1133" s="1122">
        <v>806</v>
      </c>
      <c r="L1133" s="405">
        <v>4000</v>
      </c>
      <c r="M1133" s="403">
        <v>15000</v>
      </c>
      <c r="N1133" s="410">
        <v>2</v>
      </c>
      <c r="O1133" s="405" t="s">
        <v>119</v>
      </c>
      <c r="P1133" s="2503">
        <v>68</v>
      </c>
      <c r="Q1133" s="14"/>
      <c r="R1133" s="1803" t="s">
        <v>48</v>
      </c>
      <c r="S1133" s="405"/>
      <c r="T1133" s="405" t="s">
        <v>3120</v>
      </c>
      <c r="U1133" s="405" t="s">
        <v>112</v>
      </c>
      <c r="V1133" s="405" t="s">
        <v>121</v>
      </c>
      <c r="W1133" s="529" t="s">
        <v>198</v>
      </c>
      <c r="X1133" s="529">
        <v>115</v>
      </c>
      <c r="Y1133" s="405">
        <v>48</v>
      </c>
      <c r="Z1133" s="405"/>
      <c r="AA1133" s="405">
        <v>93</v>
      </c>
      <c r="AB1133" s="405" t="s">
        <v>113</v>
      </c>
      <c r="AC1133" s="1476">
        <v>80</v>
      </c>
      <c r="AD1133" s="405">
        <v>453215</v>
      </c>
      <c r="AE1133" s="2625">
        <v>871951431306400</v>
      </c>
      <c r="AF1133" s="405">
        <v>10</v>
      </c>
      <c r="AG1133" s="405" t="s">
        <v>113</v>
      </c>
      <c r="AH1133" s="2853">
        <v>4</v>
      </c>
    </row>
    <row r="1134" spans="3:34">
      <c r="C1134" s="2395" t="s">
        <v>2766</v>
      </c>
      <c r="D1134" s="834" t="s">
        <v>2193</v>
      </c>
      <c r="E1134" s="1483"/>
      <c r="F1134" s="847">
        <v>929002973502</v>
      </c>
      <c r="G1134" s="489">
        <v>8719514313101</v>
      </c>
      <c r="H1134" s="491" t="s">
        <v>1124</v>
      </c>
      <c r="I1134" s="491" t="s">
        <v>1101</v>
      </c>
      <c r="J1134" s="475">
        <v>7</v>
      </c>
      <c r="K1134" s="1121">
        <v>806</v>
      </c>
      <c r="L1134" s="673">
        <v>6500</v>
      </c>
      <c r="M1134" s="477">
        <v>15000</v>
      </c>
      <c r="N1134" s="478">
        <v>2</v>
      </c>
      <c r="O1134" s="674" t="s">
        <v>119</v>
      </c>
      <c r="P1134" s="2504">
        <v>68</v>
      </c>
      <c r="Q1134" s="14"/>
      <c r="R1134" s="1795" t="s">
        <v>48</v>
      </c>
      <c r="S1134" s="674"/>
      <c r="T1134" s="674" t="s">
        <v>3120</v>
      </c>
      <c r="U1134" s="674" t="s">
        <v>129</v>
      </c>
      <c r="V1134" s="674" t="s">
        <v>150</v>
      </c>
      <c r="W1134" s="674" t="s">
        <v>198</v>
      </c>
      <c r="X1134" s="674">
        <v>115</v>
      </c>
      <c r="Y1134" s="673">
        <v>48</v>
      </c>
      <c r="Z1134" s="673"/>
      <c r="AA1134" s="673">
        <v>95</v>
      </c>
      <c r="AB1134" s="674" t="s">
        <v>113</v>
      </c>
      <c r="AC1134" s="1478">
        <v>80</v>
      </c>
      <c r="AD1134" s="673">
        <v>453217</v>
      </c>
      <c r="AE1134" s="1412">
        <v>871951431310100</v>
      </c>
      <c r="AF1134" s="673">
        <v>10</v>
      </c>
      <c r="AG1134" s="673" t="s">
        <v>113</v>
      </c>
      <c r="AH1134" s="2846">
        <v>4</v>
      </c>
    </row>
    <row r="1135" spans="3:34">
      <c r="C1135" s="2394" t="s">
        <v>2766</v>
      </c>
      <c r="D1135" s="1461" t="s">
        <v>2193</v>
      </c>
      <c r="E1135" s="1462"/>
      <c r="F1135" s="2232">
        <v>929003541118</v>
      </c>
      <c r="G1135" s="1581">
        <v>8719514309364</v>
      </c>
      <c r="H1135" s="1582" t="s">
        <v>1094</v>
      </c>
      <c r="I1135" s="1583"/>
      <c r="J1135" s="1584">
        <v>4.9000000000000004</v>
      </c>
      <c r="K1135" s="1585">
        <v>470</v>
      </c>
      <c r="L1135" s="1486">
        <v>2700</v>
      </c>
      <c r="M1135" s="1586">
        <v>15000</v>
      </c>
      <c r="N1135" s="1587">
        <v>2</v>
      </c>
      <c r="O1135" s="1486" t="s">
        <v>117</v>
      </c>
      <c r="P1135" s="2462">
        <v>55</v>
      </c>
      <c r="Q1135" s="14"/>
      <c r="R1135" s="1854" t="s">
        <v>48</v>
      </c>
      <c r="S1135" s="1486"/>
      <c r="T1135" s="1486" t="s">
        <v>3119</v>
      </c>
      <c r="U1135" s="1486" t="s">
        <v>129</v>
      </c>
      <c r="V1135" s="1486" t="s">
        <v>116</v>
      </c>
      <c r="W1135" s="1584" t="s">
        <v>198</v>
      </c>
      <c r="X1135" s="1584">
        <v>95</v>
      </c>
      <c r="Y1135" s="1486">
        <v>35</v>
      </c>
      <c r="Z1135" s="1486"/>
      <c r="AA1135" s="1486">
        <v>106</v>
      </c>
      <c r="AB1135" s="1486" t="s">
        <v>113</v>
      </c>
      <c r="AC1135" s="1587">
        <v>80</v>
      </c>
      <c r="AD1135" s="1486">
        <v>1131449</v>
      </c>
      <c r="AE1135" s="2628">
        <v>871951430936401</v>
      </c>
      <c r="AF1135" s="1486">
        <v>12</v>
      </c>
      <c r="AG1135" s="1486" t="s">
        <v>113</v>
      </c>
      <c r="AH1135" s="2897">
        <v>4</v>
      </c>
    </row>
    <row r="1136" spans="3:34">
      <c r="C1136" s="2395" t="s">
        <v>2766</v>
      </c>
      <c r="D1136" s="834" t="s">
        <v>2193</v>
      </c>
      <c r="E1136" s="1483"/>
      <c r="F1136" s="2326">
        <v>929003546518</v>
      </c>
      <c r="G1136" s="1332">
        <v>8719514309388</v>
      </c>
      <c r="H1136" s="1588" t="s">
        <v>1095</v>
      </c>
      <c r="I1136" s="1588"/>
      <c r="J1136" s="1589">
        <v>4.9000000000000004</v>
      </c>
      <c r="K1136" s="1373">
        <v>470</v>
      </c>
      <c r="L1136" s="1373">
        <v>2700</v>
      </c>
      <c r="M1136" s="1374">
        <v>15000</v>
      </c>
      <c r="N1136" s="1375">
        <v>2</v>
      </c>
      <c r="O1136" s="1373" t="s">
        <v>117</v>
      </c>
      <c r="P1136" s="2463">
        <v>55</v>
      </c>
      <c r="Q1136" s="14"/>
      <c r="R1136" s="1855" t="s">
        <v>48</v>
      </c>
      <c r="S1136" s="1373"/>
      <c r="T1136" s="1373" t="s">
        <v>3119</v>
      </c>
      <c r="U1136" s="1373" t="s">
        <v>129</v>
      </c>
      <c r="V1136" s="1373" t="s">
        <v>116</v>
      </c>
      <c r="W1136" s="2064" t="s">
        <v>198</v>
      </c>
      <c r="X1136" s="2064">
        <v>95</v>
      </c>
      <c r="Y1136" s="1373">
        <v>45</v>
      </c>
      <c r="Z1136" s="1373"/>
      <c r="AA1136" s="1373">
        <v>88</v>
      </c>
      <c r="AB1136" s="1373" t="s">
        <v>113</v>
      </c>
      <c r="AC1136" s="1375">
        <v>80</v>
      </c>
      <c r="AD1136" s="1373">
        <v>1131451</v>
      </c>
      <c r="AE1136" s="2543">
        <v>871951430938801</v>
      </c>
      <c r="AF1136" s="1373">
        <v>10</v>
      </c>
      <c r="AG1136" s="1373" t="s">
        <v>113</v>
      </c>
      <c r="AH1136" s="2898">
        <v>4</v>
      </c>
    </row>
    <row r="1137" spans="3:34">
      <c r="C1137" s="2394" t="s">
        <v>2766</v>
      </c>
      <c r="D1137" s="1461" t="s">
        <v>2193</v>
      </c>
      <c r="E1137" s="1462"/>
      <c r="F1137" s="2327">
        <v>929002966831</v>
      </c>
      <c r="G1137" s="1577">
        <v>8727900970388</v>
      </c>
      <c r="H1137" s="1577" t="s">
        <v>1097</v>
      </c>
      <c r="I1137" s="1577" t="s">
        <v>1098</v>
      </c>
      <c r="J1137" s="372">
        <v>3.2</v>
      </c>
      <c r="K1137" s="1578">
        <v>250</v>
      </c>
      <c r="L1137" s="1622">
        <v>2700</v>
      </c>
      <c r="M1137" s="1579">
        <v>15000</v>
      </c>
      <c r="N1137" s="1530">
        <v>2</v>
      </c>
      <c r="O1137" s="359" t="s">
        <v>134</v>
      </c>
      <c r="P1137" s="2498">
        <v>44</v>
      </c>
      <c r="Q1137" s="14"/>
      <c r="R1137" s="1856" t="s">
        <v>48</v>
      </c>
      <c r="S1137" s="359"/>
      <c r="T1137" s="359" t="s">
        <v>3126</v>
      </c>
      <c r="U1137" s="359" t="s">
        <v>129</v>
      </c>
      <c r="V1137" s="359" t="s">
        <v>116</v>
      </c>
      <c r="W1137" s="372" t="s">
        <v>198</v>
      </c>
      <c r="X1137" s="372">
        <v>78</v>
      </c>
      <c r="Y1137" s="1622">
        <v>35</v>
      </c>
      <c r="Z1137" s="1622"/>
      <c r="AA1137" s="1622">
        <v>106</v>
      </c>
      <c r="AB1137" s="359" t="s">
        <v>113</v>
      </c>
      <c r="AC1137" s="1530">
        <v>80</v>
      </c>
      <c r="AD1137" s="1622">
        <v>422057</v>
      </c>
      <c r="AE1137" s="2629">
        <v>872790097038800</v>
      </c>
      <c r="AF1137" s="1622">
        <v>10</v>
      </c>
      <c r="AG1137" s="1622" t="s">
        <v>113</v>
      </c>
      <c r="AH1137" s="2861">
        <v>4</v>
      </c>
    </row>
    <row r="1138" spans="3:34">
      <c r="C1138" s="2401"/>
      <c r="D1138" s="557"/>
      <c r="E1138" s="1463"/>
      <c r="F1138" s="2328">
        <v>929003541151</v>
      </c>
      <c r="G1138" s="567">
        <v>8727900970401</v>
      </c>
      <c r="H1138" s="567" t="s">
        <v>474</v>
      </c>
      <c r="I1138" s="567" t="s">
        <v>1098</v>
      </c>
      <c r="J1138" s="363">
        <v>4.9000000000000004</v>
      </c>
      <c r="K1138" s="1128">
        <v>470</v>
      </c>
      <c r="L1138" s="275">
        <v>2700</v>
      </c>
      <c r="M1138" s="569">
        <v>15000</v>
      </c>
      <c r="N1138" s="315">
        <v>2</v>
      </c>
      <c r="O1138" s="335" t="s">
        <v>117</v>
      </c>
      <c r="P1138" s="2510">
        <v>45</v>
      </c>
      <c r="Q1138" s="14"/>
      <c r="R1138" s="1820" t="s">
        <v>48</v>
      </c>
      <c r="S1138" s="335"/>
      <c r="T1138" s="335" t="s">
        <v>3119</v>
      </c>
      <c r="U1138" s="335" t="s">
        <v>129</v>
      </c>
      <c r="V1138" s="335" t="s">
        <v>116</v>
      </c>
      <c r="W1138" s="363" t="s">
        <v>198</v>
      </c>
      <c r="X1138" s="363">
        <v>95</v>
      </c>
      <c r="Y1138" s="275">
        <v>35</v>
      </c>
      <c r="Z1138" s="275"/>
      <c r="AA1138" s="275">
        <v>106</v>
      </c>
      <c r="AB1138" s="335" t="s">
        <v>113</v>
      </c>
      <c r="AC1138" s="315">
        <v>80</v>
      </c>
      <c r="AD1138" s="275">
        <v>1330832</v>
      </c>
      <c r="AE1138" s="2630">
        <v>872790097040100</v>
      </c>
      <c r="AF1138" s="275">
        <v>10</v>
      </c>
      <c r="AG1138" s="275" t="s">
        <v>113</v>
      </c>
      <c r="AH1138" s="2848">
        <v>4</v>
      </c>
    </row>
    <row r="1139" spans="3:34">
      <c r="C1139" s="2401" t="s">
        <v>2766</v>
      </c>
      <c r="D1139" s="557" t="s">
        <v>2193</v>
      </c>
      <c r="E1139" s="1463"/>
      <c r="F1139" s="2328">
        <v>929003604031</v>
      </c>
      <c r="G1139" s="567">
        <v>8727900972733</v>
      </c>
      <c r="H1139" s="567" t="s">
        <v>1099</v>
      </c>
      <c r="I1139" s="567" t="s">
        <v>1098</v>
      </c>
      <c r="J1139" s="363">
        <v>4.9000000000000004</v>
      </c>
      <c r="K1139" s="1128">
        <v>470</v>
      </c>
      <c r="L1139" s="275">
        <v>4000</v>
      </c>
      <c r="M1139" s="569">
        <v>15000</v>
      </c>
      <c r="N1139" s="315">
        <v>2</v>
      </c>
      <c r="O1139" s="335" t="s">
        <v>117</v>
      </c>
      <c r="P1139" s="2510">
        <v>45</v>
      </c>
      <c r="Q1139" s="14"/>
      <c r="R1139" s="1820" t="s">
        <v>48</v>
      </c>
      <c r="S1139" s="335"/>
      <c r="T1139" s="335" t="s">
        <v>3119</v>
      </c>
      <c r="U1139" s="335" t="s">
        <v>129</v>
      </c>
      <c r="V1139" s="335" t="s">
        <v>121</v>
      </c>
      <c r="W1139" s="363" t="s">
        <v>198</v>
      </c>
      <c r="X1139" s="363">
        <v>95</v>
      </c>
      <c r="Y1139" s="275">
        <v>35</v>
      </c>
      <c r="Z1139" s="275"/>
      <c r="AA1139" s="275">
        <v>106</v>
      </c>
      <c r="AB1139" s="335" t="s">
        <v>113</v>
      </c>
      <c r="AC1139" s="315">
        <v>80</v>
      </c>
      <c r="AD1139" s="275">
        <v>1347060</v>
      </c>
      <c r="AE1139" s="2630">
        <v>872790097273300</v>
      </c>
      <c r="AF1139" s="275">
        <v>10</v>
      </c>
      <c r="AG1139" s="275" t="s">
        <v>113</v>
      </c>
      <c r="AH1139" s="2848">
        <v>4</v>
      </c>
    </row>
    <row r="1140" spans="3:34">
      <c r="C1140" s="2401" t="s">
        <v>2766</v>
      </c>
      <c r="D1140" s="557" t="s">
        <v>2193</v>
      </c>
      <c r="E1140" s="1463"/>
      <c r="F1140" s="2328">
        <v>929003540731</v>
      </c>
      <c r="G1140" s="567">
        <v>8727900972771</v>
      </c>
      <c r="H1140" s="567" t="s">
        <v>1100</v>
      </c>
      <c r="I1140" s="567" t="s">
        <v>1101</v>
      </c>
      <c r="J1140" s="363">
        <v>4.9000000000000004</v>
      </c>
      <c r="K1140" s="1128">
        <v>470</v>
      </c>
      <c r="L1140" s="275">
        <v>4000</v>
      </c>
      <c r="M1140" s="569">
        <v>15000</v>
      </c>
      <c r="N1140" s="315">
        <v>2</v>
      </c>
      <c r="O1140" s="335" t="s">
        <v>117</v>
      </c>
      <c r="P1140" s="2510">
        <v>45</v>
      </c>
      <c r="Q1140" s="14"/>
      <c r="R1140" s="1820" t="s">
        <v>48</v>
      </c>
      <c r="S1140" s="335"/>
      <c r="T1140" s="335" t="s">
        <v>3119</v>
      </c>
      <c r="U1140" s="335" t="s">
        <v>129</v>
      </c>
      <c r="V1140" s="335" t="s">
        <v>121</v>
      </c>
      <c r="W1140" s="363" t="s">
        <v>198</v>
      </c>
      <c r="X1140" s="363">
        <v>95</v>
      </c>
      <c r="Y1140" s="275">
        <v>45</v>
      </c>
      <c r="Z1140" s="275"/>
      <c r="AA1140" s="275">
        <v>88</v>
      </c>
      <c r="AB1140" s="335" t="s">
        <v>113</v>
      </c>
      <c r="AC1140" s="315">
        <v>80</v>
      </c>
      <c r="AD1140" s="275">
        <v>1347061</v>
      </c>
      <c r="AE1140" s="2630">
        <v>872790097277100</v>
      </c>
      <c r="AF1140" s="275">
        <v>10</v>
      </c>
      <c r="AG1140" s="275" t="s">
        <v>113</v>
      </c>
      <c r="AH1140" s="2848">
        <v>4</v>
      </c>
    </row>
    <row r="1141" spans="3:34">
      <c r="C1141" s="2401" t="s">
        <v>2766</v>
      </c>
      <c r="D1141" s="557" t="s">
        <v>2193</v>
      </c>
      <c r="E1141" s="1463"/>
      <c r="F1141" s="2328">
        <v>929003540831</v>
      </c>
      <c r="G1141" s="567">
        <v>8727900972757</v>
      </c>
      <c r="H1141" s="567" t="s">
        <v>1102</v>
      </c>
      <c r="I1141" s="567" t="s">
        <v>1101</v>
      </c>
      <c r="J1141" s="363">
        <v>4.9000000000000004</v>
      </c>
      <c r="K1141" s="1128">
        <v>470</v>
      </c>
      <c r="L1141" s="275">
        <v>4000</v>
      </c>
      <c r="M1141" s="569">
        <v>15000</v>
      </c>
      <c r="N1141" s="315">
        <v>2</v>
      </c>
      <c r="O1141" s="335" t="s">
        <v>117</v>
      </c>
      <c r="P1141" s="2510">
        <v>45</v>
      </c>
      <c r="R1141" s="1820" t="s">
        <v>48</v>
      </c>
      <c r="S1141" s="335"/>
      <c r="T1141" s="335" t="s">
        <v>3119</v>
      </c>
      <c r="U1141" s="335" t="s">
        <v>112</v>
      </c>
      <c r="V1141" s="335" t="s">
        <v>121</v>
      </c>
      <c r="W1141" s="363" t="s">
        <v>198</v>
      </c>
      <c r="X1141" s="363">
        <v>95</v>
      </c>
      <c r="Y1141" s="275">
        <v>45</v>
      </c>
      <c r="Z1141" s="275"/>
      <c r="AA1141" s="275">
        <v>87</v>
      </c>
      <c r="AB1141" s="335" t="s">
        <v>113</v>
      </c>
      <c r="AC1141" s="315">
        <v>80</v>
      </c>
      <c r="AD1141" s="275">
        <v>1347057</v>
      </c>
      <c r="AE1141" s="2630">
        <v>872790097275700</v>
      </c>
      <c r="AF1141" s="275">
        <v>10</v>
      </c>
      <c r="AG1141" s="275" t="s">
        <v>113</v>
      </c>
      <c r="AH1141" s="2848">
        <v>4</v>
      </c>
    </row>
    <row r="1142" spans="3:34">
      <c r="C1142" s="2401" t="s">
        <v>2766</v>
      </c>
      <c r="D1142" s="557" t="s">
        <v>2193</v>
      </c>
      <c r="E1142" s="1463"/>
      <c r="F1142" s="2328">
        <v>929003540531</v>
      </c>
      <c r="G1142" s="567">
        <v>8727900972153</v>
      </c>
      <c r="H1142" s="567" t="s">
        <v>1103</v>
      </c>
      <c r="I1142" s="567" t="s">
        <v>1101</v>
      </c>
      <c r="J1142" s="363">
        <v>4.9000000000000004</v>
      </c>
      <c r="K1142" s="1128">
        <v>470</v>
      </c>
      <c r="L1142" s="275">
        <v>2700</v>
      </c>
      <c r="M1142" s="569">
        <v>15000</v>
      </c>
      <c r="N1142" s="315">
        <v>2</v>
      </c>
      <c r="O1142" s="335" t="s">
        <v>117</v>
      </c>
      <c r="P1142" s="2510">
        <v>45</v>
      </c>
      <c r="Q1142" s="14"/>
      <c r="R1142" s="1820" t="s">
        <v>48</v>
      </c>
      <c r="S1142" s="335"/>
      <c r="T1142" s="335" t="s">
        <v>3119</v>
      </c>
      <c r="U1142" s="335" t="s">
        <v>129</v>
      </c>
      <c r="V1142" s="335" t="s">
        <v>116</v>
      </c>
      <c r="W1142" s="363" t="s">
        <v>198</v>
      </c>
      <c r="X1142" s="363">
        <v>95</v>
      </c>
      <c r="Y1142" s="275">
        <v>45</v>
      </c>
      <c r="Z1142" s="275"/>
      <c r="AA1142" s="275">
        <v>88</v>
      </c>
      <c r="AB1142" s="335" t="s">
        <v>113</v>
      </c>
      <c r="AC1142" s="315">
        <v>80</v>
      </c>
      <c r="AD1142" s="275">
        <v>1252561</v>
      </c>
      <c r="AE1142" s="2630">
        <v>872790097215300</v>
      </c>
      <c r="AF1142" s="275">
        <v>10</v>
      </c>
      <c r="AG1142" s="275" t="s">
        <v>113</v>
      </c>
      <c r="AH1142" s="2848">
        <v>4</v>
      </c>
    </row>
    <row r="1143" spans="3:34">
      <c r="C1143" s="2401" t="s">
        <v>2766</v>
      </c>
      <c r="D1143" s="557" t="s">
        <v>2193</v>
      </c>
      <c r="E1143" s="1463"/>
      <c r="F1143" s="2328">
        <v>929003540631</v>
      </c>
      <c r="G1143" s="567">
        <v>8727900972177</v>
      </c>
      <c r="H1143" s="567" t="s">
        <v>1104</v>
      </c>
      <c r="I1143" s="567" t="s">
        <v>1101</v>
      </c>
      <c r="J1143" s="363">
        <v>4.9000000000000004</v>
      </c>
      <c r="K1143" s="1128">
        <v>470</v>
      </c>
      <c r="L1143" s="275">
        <v>2700</v>
      </c>
      <c r="M1143" s="569">
        <v>15000</v>
      </c>
      <c r="N1143" s="315">
        <v>2</v>
      </c>
      <c r="O1143" s="335" t="s">
        <v>117</v>
      </c>
      <c r="P1143" s="2510">
        <v>45</v>
      </c>
      <c r="Q1143" s="14"/>
      <c r="R1143" s="1820" t="s">
        <v>48</v>
      </c>
      <c r="S1143" s="335"/>
      <c r="T1143" s="335" t="s">
        <v>3119</v>
      </c>
      <c r="U1143" s="335" t="s">
        <v>112</v>
      </c>
      <c r="V1143" s="335" t="s">
        <v>116</v>
      </c>
      <c r="W1143" s="363" t="s">
        <v>198</v>
      </c>
      <c r="X1143" s="363">
        <v>95</v>
      </c>
      <c r="Y1143" s="275">
        <v>45</v>
      </c>
      <c r="Z1143" s="275"/>
      <c r="AA1143" s="275">
        <v>87</v>
      </c>
      <c r="AB1143" s="335" t="s">
        <v>113</v>
      </c>
      <c r="AC1143" s="315">
        <v>80</v>
      </c>
      <c r="AD1143" s="275">
        <v>1252563</v>
      </c>
      <c r="AE1143" s="2630">
        <v>872790097217700</v>
      </c>
      <c r="AF1143" s="275">
        <v>10</v>
      </c>
      <c r="AG1143" s="275" t="s">
        <v>113</v>
      </c>
      <c r="AH1143" s="2848">
        <v>4</v>
      </c>
    </row>
    <row r="1144" spans="3:34">
      <c r="C1144" s="2395" t="s">
        <v>2766</v>
      </c>
      <c r="D1144" s="834" t="s">
        <v>2193</v>
      </c>
      <c r="E1144" s="1483"/>
      <c r="F1144" s="2329">
        <v>929002972531</v>
      </c>
      <c r="G1144" s="239">
        <v>8727900970241</v>
      </c>
      <c r="H1144" s="222" t="s">
        <v>1105</v>
      </c>
      <c r="I1144" s="222" t="s">
        <v>1098</v>
      </c>
      <c r="J1144" s="485">
        <v>8</v>
      </c>
      <c r="K1144" s="1580">
        <v>806</v>
      </c>
      <c r="L1144" s="673">
        <v>2700</v>
      </c>
      <c r="M1144" s="490">
        <v>15000</v>
      </c>
      <c r="N1144" s="899">
        <v>2</v>
      </c>
      <c r="O1144" s="490" t="s">
        <v>117</v>
      </c>
      <c r="P1144" s="2504">
        <v>60</v>
      </c>
      <c r="Q1144" s="14"/>
      <c r="R1144" s="1857" t="s">
        <v>48</v>
      </c>
      <c r="S1144" s="490"/>
      <c r="T1144" s="490" t="s">
        <v>3120</v>
      </c>
      <c r="U1144" s="490" t="s">
        <v>129</v>
      </c>
      <c r="V1144" s="490" t="s">
        <v>116</v>
      </c>
      <c r="W1144" s="674" t="s">
        <v>198</v>
      </c>
      <c r="X1144" s="674">
        <v>100</v>
      </c>
      <c r="Y1144" s="673">
        <v>38</v>
      </c>
      <c r="Z1144" s="673"/>
      <c r="AA1144" s="673">
        <v>114</v>
      </c>
      <c r="AB1144" s="490" t="s">
        <v>113</v>
      </c>
      <c r="AC1144" s="899">
        <v>80</v>
      </c>
      <c r="AD1144" s="673">
        <v>422018</v>
      </c>
      <c r="AE1144" s="2539">
        <v>872790097024100</v>
      </c>
      <c r="AF1144" s="673">
        <v>10</v>
      </c>
      <c r="AG1144" s="673" t="s">
        <v>113</v>
      </c>
      <c r="AH1144" s="2846">
        <v>4</v>
      </c>
    </row>
    <row r="1145" spans="3:34">
      <c r="C1145" s="2394" t="s">
        <v>2766</v>
      </c>
      <c r="D1145" s="1461" t="s">
        <v>2193</v>
      </c>
      <c r="E1145" s="1462"/>
      <c r="F1145" s="2313">
        <v>929001325718</v>
      </c>
      <c r="G1145" s="1015">
        <v>8718699771935</v>
      </c>
      <c r="H1145" s="1016" t="s">
        <v>1167</v>
      </c>
      <c r="I1145" s="1016"/>
      <c r="J1145" s="1400">
        <v>1.7</v>
      </c>
      <c r="K1145" s="1590">
        <v>150</v>
      </c>
      <c r="L1145" s="1020">
        <v>2700</v>
      </c>
      <c r="M1145" s="1019">
        <v>15000</v>
      </c>
      <c r="N1145" s="1185">
        <v>2</v>
      </c>
      <c r="O1145" s="1020" t="s">
        <v>117</v>
      </c>
      <c r="P1145" s="2464">
        <v>120</v>
      </c>
      <c r="Q1145" s="14"/>
      <c r="R1145" s="1802" t="s">
        <v>48</v>
      </c>
      <c r="S1145" s="1020"/>
      <c r="T1145" s="1020" t="s">
        <v>3128</v>
      </c>
      <c r="U1145" s="1020" t="s">
        <v>129</v>
      </c>
      <c r="V1145" s="1020" t="s">
        <v>116</v>
      </c>
      <c r="W1145" s="1018" t="s">
        <v>198</v>
      </c>
      <c r="X1145" s="1018">
        <v>88</v>
      </c>
      <c r="Y1145" s="1020">
        <v>25</v>
      </c>
      <c r="Z1145" s="1020"/>
      <c r="AA1145" s="1020">
        <v>59</v>
      </c>
      <c r="AB1145" s="1020" t="s">
        <v>113</v>
      </c>
      <c r="AC1145" s="1185">
        <v>80</v>
      </c>
      <c r="AD1145" s="1020">
        <v>391879</v>
      </c>
      <c r="AE1145" s="2631">
        <v>871869977193500</v>
      </c>
      <c r="AF1145" s="1020">
        <v>12</v>
      </c>
      <c r="AG1145" s="1020" t="s">
        <v>113</v>
      </c>
      <c r="AH1145" s="2776">
        <v>4</v>
      </c>
    </row>
    <row r="1146" spans="3:34">
      <c r="C1146" s="2401" t="s">
        <v>2766</v>
      </c>
      <c r="D1146" s="557" t="s">
        <v>2193</v>
      </c>
      <c r="E1146" s="1463"/>
      <c r="F1146" s="846">
        <v>929001325702</v>
      </c>
      <c r="G1146" s="104">
        <v>8719514389861</v>
      </c>
      <c r="H1146" s="105" t="s">
        <v>131</v>
      </c>
      <c r="I1146" s="820"/>
      <c r="J1146" s="376">
        <v>1.7</v>
      </c>
      <c r="K1146" s="1140">
        <v>150</v>
      </c>
      <c r="L1146" s="271">
        <v>2700</v>
      </c>
      <c r="M1146" s="307">
        <v>15000</v>
      </c>
      <c r="N1146" s="290">
        <v>2</v>
      </c>
      <c r="O1146" s="271" t="s">
        <v>117</v>
      </c>
      <c r="P1146" s="958">
        <v>95</v>
      </c>
      <c r="Q1146" s="973"/>
      <c r="R1146" s="1771" t="s">
        <v>48</v>
      </c>
      <c r="S1146" s="271"/>
      <c r="T1146" s="271" t="s">
        <v>3128</v>
      </c>
      <c r="U1146" s="271" t="s">
        <v>129</v>
      </c>
      <c r="V1146" s="271" t="s">
        <v>116</v>
      </c>
      <c r="W1146" s="291" t="s">
        <v>198</v>
      </c>
      <c r="X1146" s="291">
        <v>88</v>
      </c>
      <c r="Y1146" s="271">
        <v>25</v>
      </c>
      <c r="Z1146" s="271"/>
      <c r="AA1146" s="271">
        <v>59</v>
      </c>
      <c r="AB1146" s="271" t="s">
        <v>113</v>
      </c>
      <c r="AC1146" s="290">
        <v>80</v>
      </c>
      <c r="AD1146" s="271">
        <v>391879</v>
      </c>
      <c r="AE1146" s="2517">
        <v>871951438986100</v>
      </c>
      <c r="AF1146" s="271">
        <v>12</v>
      </c>
      <c r="AG1146" s="271" t="s">
        <v>113</v>
      </c>
      <c r="AH1146" s="2779">
        <v>4</v>
      </c>
    </row>
    <row r="1147" spans="3:34">
      <c r="C1147" s="2401" t="s">
        <v>2766</v>
      </c>
      <c r="D1147" s="557" t="s">
        <v>2193</v>
      </c>
      <c r="E1147" s="1463"/>
      <c r="F1147" s="846">
        <v>929001949028</v>
      </c>
      <c r="G1147" s="101">
        <v>8718699783334</v>
      </c>
      <c r="H1147" s="149" t="s">
        <v>1168</v>
      </c>
      <c r="I1147" s="1479"/>
      <c r="J1147" s="376">
        <v>2.1</v>
      </c>
      <c r="K1147" s="1140">
        <v>250</v>
      </c>
      <c r="L1147" s="271">
        <v>2700</v>
      </c>
      <c r="M1147" s="307">
        <v>15000</v>
      </c>
      <c r="N1147" s="290">
        <v>2</v>
      </c>
      <c r="O1147" s="271" t="s">
        <v>119</v>
      </c>
      <c r="P1147" s="958">
        <v>65</v>
      </c>
      <c r="Q1147" s="14"/>
      <c r="R1147" s="1771" t="s">
        <v>48</v>
      </c>
      <c r="S1147" s="271"/>
      <c r="T1147" s="271" t="s">
        <v>3126</v>
      </c>
      <c r="U1147" s="271" t="s">
        <v>129</v>
      </c>
      <c r="V1147" s="271" t="s">
        <v>116</v>
      </c>
      <c r="W1147" s="291" t="s">
        <v>198</v>
      </c>
      <c r="X1147" s="291">
        <v>119</v>
      </c>
      <c r="Y1147" s="271">
        <v>25</v>
      </c>
      <c r="Z1147" s="271"/>
      <c r="AA1147" s="271">
        <v>90</v>
      </c>
      <c r="AB1147" s="271" t="s">
        <v>113</v>
      </c>
      <c r="AC1147" s="290">
        <v>80</v>
      </c>
      <c r="AD1147" s="271">
        <v>374879</v>
      </c>
      <c r="AE1147" s="2617">
        <v>871869978333402</v>
      </c>
      <c r="AF1147" s="271">
        <v>4</v>
      </c>
      <c r="AG1147" s="271" t="s">
        <v>113</v>
      </c>
      <c r="AH1147" s="2779">
        <v>4</v>
      </c>
    </row>
    <row r="1148" spans="3:34">
      <c r="C1148" s="2395" t="s">
        <v>2766</v>
      </c>
      <c r="D1148" s="834" t="s">
        <v>2193</v>
      </c>
      <c r="E1148" s="1483"/>
      <c r="F1148" s="847">
        <v>929001956728</v>
      </c>
      <c r="G1148" s="468">
        <v>8718699783358</v>
      </c>
      <c r="H1148" s="263" t="s">
        <v>1169</v>
      </c>
      <c r="I1148" s="1351"/>
      <c r="J1148" s="977">
        <v>4.5</v>
      </c>
      <c r="K1148" s="1139">
        <v>470</v>
      </c>
      <c r="L1148" s="273">
        <v>2700</v>
      </c>
      <c r="M1148" s="479">
        <v>15000</v>
      </c>
      <c r="N1148" s="855">
        <v>2</v>
      </c>
      <c r="O1148" s="273" t="s">
        <v>117</v>
      </c>
      <c r="P1148" s="1994">
        <v>85</v>
      </c>
      <c r="Q1148" s="14"/>
      <c r="R1148" s="1769" t="s">
        <v>48</v>
      </c>
      <c r="S1148" s="273"/>
      <c r="T1148" s="273" t="s">
        <v>3119</v>
      </c>
      <c r="U1148" s="273" t="s">
        <v>129</v>
      </c>
      <c r="V1148" s="273" t="s">
        <v>116</v>
      </c>
      <c r="W1148" s="284" t="s">
        <v>198</v>
      </c>
      <c r="X1148" s="284">
        <v>104</v>
      </c>
      <c r="Y1148" s="273">
        <v>25</v>
      </c>
      <c r="Z1148" s="273"/>
      <c r="AA1148" s="273">
        <v>90</v>
      </c>
      <c r="AB1148" s="273" t="s">
        <v>113</v>
      </c>
      <c r="AC1148" s="855">
        <v>80</v>
      </c>
      <c r="AD1148" s="273">
        <v>374880</v>
      </c>
      <c r="AE1148" s="2585">
        <v>871869978335802</v>
      </c>
      <c r="AF1148" s="273">
        <v>4</v>
      </c>
      <c r="AG1148" s="273" t="s">
        <v>113</v>
      </c>
      <c r="AH1148" s="2780">
        <v>4</v>
      </c>
    </row>
    <row r="1149" spans="3:34">
      <c r="C1149" s="2394" t="s">
        <v>2766</v>
      </c>
      <c r="D1149" s="1461" t="s">
        <v>2193</v>
      </c>
      <c r="E1149" s="1462"/>
      <c r="F1149" s="2311">
        <v>929003485702</v>
      </c>
      <c r="G1149" s="496">
        <v>8719514443044</v>
      </c>
      <c r="H1149" s="2361" t="s">
        <v>1180</v>
      </c>
      <c r="I1149" s="1215"/>
      <c r="J1149" s="724">
        <v>6</v>
      </c>
      <c r="K1149" s="1208" t="s">
        <v>1181</v>
      </c>
      <c r="L1149" s="400">
        <v>2700</v>
      </c>
      <c r="M1149" s="446">
        <v>25000</v>
      </c>
      <c r="N1149" s="725">
        <v>5</v>
      </c>
      <c r="O1149" s="400" t="s">
        <v>117</v>
      </c>
      <c r="P1149" s="2502">
        <v>250</v>
      </c>
      <c r="Q1149" s="14"/>
      <c r="R1149" s="1805" t="s">
        <v>48</v>
      </c>
      <c r="S1149" s="400"/>
      <c r="T1149" s="400" t="s">
        <v>3130</v>
      </c>
      <c r="U1149" s="400" t="s">
        <v>112</v>
      </c>
      <c r="V1149" s="400" t="s">
        <v>116</v>
      </c>
      <c r="W1149" s="360" t="s">
        <v>198</v>
      </c>
      <c r="X1149" s="360">
        <v>83</v>
      </c>
      <c r="Y1149" s="400">
        <v>65</v>
      </c>
      <c r="Z1149" s="400"/>
      <c r="AA1149" s="400">
        <v>85</v>
      </c>
      <c r="AB1149" s="400" t="s">
        <v>133</v>
      </c>
      <c r="AC1149" s="725">
        <v>90</v>
      </c>
      <c r="AD1149" s="400">
        <v>1121750</v>
      </c>
      <c r="AE1149" s="2578">
        <v>871951444304400</v>
      </c>
      <c r="AF1149" s="400">
        <v>6</v>
      </c>
      <c r="AG1149" s="400" t="s">
        <v>113</v>
      </c>
      <c r="AH1149" s="2796">
        <v>4</v>
      </c>
    </row>
    <row r="1150" spans="3:34">
      <c r="C1150" s="2401" t="s">
        <v>2766</v>
      </c>
      <c r="D1150" s="557" t="s">
        <v>2193</v>
      </c>
      <c r="E1150" s="1463"/>
      <c r="F1150" s="846">
        <v>929003485802</v>
      </c>
      <c r="G1150" s="104">
        <v>8719514443068</v>
      </c>
      <c r="H1150" s="2362" t="s">
        <v>1182</v>
      </c>
      <c r="I1150" s="156"/>
      <c r="J1150" s="381">
        <v>6</v>
      </c>
      <c r="K1150" s="1143" t="s">
        <v>1183</v>
      </c>
      <c r="L1150" s="340">
        <v>3000</v>
      </c>
      <c r="M1150" s="415">
        <v>25000</v>
      </c>
      <c r="N1150" s="399">
        <v>5</v>
      </c>
      <c r="O1150" s="340" t="s">
        <v>117</v>
      </c>
      <c r="P1150" s="2503">
        <v>250</v>
      </c>
      <c r="Q1150" s="14"/>
      <c r="R1150" s="1821" t="s">
        <v>48</v>
      </c>
      <c r="S1150" s="340"/>
      <c r="T1150" s="340" t="s">
        <v>3130</v>
      </c>
      <c r="U1150" s="340" t="s">
        <v>112</v>
      </c>
      <c r="V1150" s="340" t="s">
        <v>147</v>
      </c>
      <c r="W1150" s="341" t="s">
        <v>198</v>
      </c>
      <c r="X1150" s="341">
        <v>85</v>
      </c>
      <c r="Y1150" s="340">
        <v>65</v>
      </c>
      <c r="Z1150" s="340"/>
      <c r="AA1150" s="340">
        <v>85</v>
      </c>
      <c r="AB1150" s="340" t="s">
        <v>133</v>
      </c>
      <c r="AC1150" s="399">
        <v>90</v>
      </c>
      <c r="AD1150" s="340">
        <v>1121752</v>
      </c>
      <c r="AE1150" s="2517">
        <v>871951444306800</v>
      </c>
      <c r="AF1150" s="340">
        <v>6</v>
      </c>
      <c r="AG1150" s="340" t="s">
        <v>113</v>
      </c>
      <c r="AH1150" s="2785">
        <v>4</v>
      </c>
    </row>
    <row r="1151" spans="3:34">
      <c r="C1151" s="2401" t="s">
        <v>2766</v>
      </c>
      <c r="D1151" s="557" t="s">
        <v>2193</v>
      </c>
      <c r="E1151" s="1463"/>
      <c r="F1151" s="846">
        <v>929003485902</v>
      </c>
      <c r="G1151" s="104">
        <v>8719514443082</v>
      </c>
      <c r="H1151" s="2362" t="s">
        <v>1184</v>
      </c>
      <c r="I1151" s="156"/>
      <c r="J1151" s="381">
        <v>6</v>
      </c>
      <c r="K1151" s="1143" t="s">
        <v>1185</v>
      </c>
      <c r="L1151" s="340">
        <v>4000</v>
      </c>
      <c r="M1151" s="415">
        <v>25000</v>
      </c>
      <c r="N1151" s="399">
        <v>5</v>
      </c>
      <c r="O1151" s="340" t="s">
        <v>117</v>
      </c>
      <c r="P1151" s="2503">
        <v>250</v>
      </c>
      <c r="Q1151" s="14"/>
      <c r="R1151" s="1821" t="s">
        <v>48</v>
      </c>
      <c r="S1151" s="340"/>
      <c r="T1151" s="340" t="s">
        <v>3130</v>
      </c>
      <c r="U1151" s="340" t="s">
        <v>112</v>
      </c>
      <c r="V1151" s="340" t="s">
        <v>121</v>
      </c>
      <c r="W1151" s="341" t="s">
        <v>198</v>
      </c>
      <c r="X1151" s="341">
        <v>90</v>
      </c>
      <c r="Y1151" s="340">
        <v>65</v>
      </c>
      <c r="Z1151" s="340"/>
      <c r="AA1151" s="340">
        <v>85</v>
      </c>
      <c r="AB1151" s="340" t="s">
        <v>133</v>
      </c>
      <c r="AC1151" s="399">
        <v>90</v>
      </c>
      <c r="AD1151" s="340">
        <v>1121749</v>
      </c>
      <c r="AE1151" s="2517">
        <v>871951444308200</v>
      </c>
      <c r="AF1151" s="340">
        <v>6</v>
      </c>
      <c r="AG1151" s="340" t="s">
        <v>113</v>
      </c>
      <c r="AH1151" s="2785">
        <v>4</v>
      </c>
    </row>
    <row r="1152" spans="3:34">
      <c r="C1152" s="2401" t="s">
        <v>2766</v>
      </c>
      <c r="D1152" s="557" t="s">
        <v>2193</v>
      </c>
      <c r="E1152" s="1463"/>
      <c r="F1152" s="846">
        <v>929003486002</v>
      </c>
      <c r="G1152" s="104">
        <v>8719514443105</v>
      </c>
      <c r="H1152" s="2362" t="s">
        <v>1186</v>
      </c>
      <c r="I1152" s="156"/>
      <c r="J1152" s="381">
        <v>6</v>
      </c>
      <c r="K1152" s="1143" t="s">
        <v>1181</v>
      </c>
      <c r="L1152" s="340">
        <v>2700</v>
      </c>
      <c r="M1152" s="415">
        <v>25000</v>
      </c>
      <c r="N1152" s="399">
        <v>5</v>
      </c>
      <c r="O1152" s="340" t="s">
        <v>117</v>
      </c>
      <c r="P1152" s="2503">
        <v>250</v>
      </c>
      <c r="Q1152" s="14"/>
      <c r="R1152" s="1821" t="s">
        <v>48</v>
      </c>
      <c r="S1152" s="340"/>
      <c r="T1152" s="340" t="s">
        <v>3130</v>
      </c>
      <c r="U1152" s="340" t="s">
        <v>112</v>
      </c>
      <c r="V1152" s="340" t="s">
        <v>116</v>
      </c>
      <c r="W1152" s="341" t="s">
        <v>198</v>
      </c>
      <c r="X1152" s="341">
        <v>83</v>
      </c>
      <c r="Y1152" s="340">
        <v>65</v>
      </c>
      <c r="Z1152" s="340"/>
      <c r="AA1152" s="340">
        <v>85</v>
      </c>
      <c r="AB1152" s="340" t="s">
        <v>133</v>
      </c>
      <c r="AC1152" s="399">
        <v>90</v>
      </c>
      <c r="AD1152" s="340">
        <v>1121748</v>
      </c>
      <c r="AE1152" s="2517">
        <v>871951444310500</v>
      </c>
      <c r="AF1152" s="340">
        <v>6</v>
      </c>
      <c r="AG1152" s="340" t="s">
        <v>113</v>
      </c>
      <c r="AH1152" s="2785">
        <v>4</v>
      </c>
    </row>
    <row r="1153" spans="3:34">
      <c r="C1153" s="2401" t="s">
        <v>2766</v>
      </c>
      <c r="D1153" s="557" t="s">
        <v>2193</v>
      </c>
      <c r="E1153" s="1463"/>
      <c r="F1153" s="846">
        <v>929003486102</v>
      </c>
      <c r="G1153" s="104">
        <v>8719514443129</v>
      </c>
      <c r="H1153" s="2362" t="s">
        <v>1187</v>
      </c>
      <c r="I1153" s="156"/>
      <c r="J1153" s="381">
        <v>6</v>
      </c>
      <c r="K1153" s="1143" t="s">
        <v>1183</v>
      </c>
      <c r="L1153" s="340">
        <v>3000</v>
      </c>
      <c r="M1153" s="415">
        <v>25000</v>
      </c>
      <c r="N1153" s="399">
        <v>5</v>
      </c>
      <c r="O1153" s="340" t="s">
        <v>117</v>
      </c>
      <c r="P1153" s="2503">
        <v>250</v>
      </c>
      <c r="Q1153" s="14"/>
      <c r="R1153" s="1821" t="s">
        <v>48</v>
      </c>
      <c r="S1153" s="340"/>
      <c r="T1153" s="340" t="s">
        <v>3130</v>
      </c>
      <c r="U1153" s="340" t="s">
        <v>112</v>
      </c>
      <c r="V1153" s="340" t="s">
        <v>147</v>
      </c>
      <c r="W1153" s="341" t="s">
        <v>198</v>
      </c>
      <c r="X1153" s="341">
        <v>85</v>
      </c>
      <c r="Y1153" s="340">
        <v>65</v>
      </c>
      <c r="Z1153" s="340"/>
      <c r="AA1153" s="340">
        <v>85</v>
      </c>
      <c r="AB1153" s="340" t="s">
        <v>133</v>
      </c>
      <c r="AC1153" s="399">
        <v>90</v>
      </c>
      <c r="AD1153" s="340">
        <v>1121743</v>
      </c>
      <c r="AE1153" s="2517">
        <v>871951444312900</v>
      </c>
      <c r="AF1153" s="340">
        <v>6</v>
      </c>
      <c r="AG1153" s="340" t="s">
        <v>113</v>
      </c>
      <c r="AH1153" s="2785">
        <v>4</v>
      </c>
    </row>
    <row r="1154" spans="3:34">
      <c r="C1154" s="2401" t="s">
        <v>2766</v>
      </c>
      <c r="D1154" s="557" t="s">
        <v>2193</v>
      </c>
      <c r="E1154" s="1463"/>
      <c r="F1154" s="846">
        <v>929003486202</v>
      </c>
      <c r="G1154" s="104">
        <v>8719514443143</v>
      </c>
      <c r="H1154" s="2362" t="s">
        <v>1188</v>
      </c>
      <c r="I1154" s="156"/>
      <c r="J1154" s="381">
        <v>6</v>
      </c>
      <c r="K1154" s="1143" t="s">
        <v>1185</v>
      </c>
      <c r="L1154" s="340">
        <v>4000</v>
      </c>
      <c r="M1154" s="415">
        <v>25000</v>
      </c>
      <c r="N1154" s="399">
        <v>5</v>
      </c>
      <c r="O1154" s="340" t="s">
        <v>117</v>
      </c>
      <c r="P1154" s="2503">
        <v>250</v>
      </c>
      <c r="Q1154" s="14"/>
      <c r="R1154" s="1821" t="s">
        <v>48</v>
      </c>
      <c r="S1154" s="340"/>
      <c r="T1154" s="340" t="s">
        <v>3130</v>
      </c>
      <c r="U1154" s="340" t="s">
        <v>112</v>
      </c>
      <c r="V1154" s="340" t="s">
        <v>121</v>
      </c>
      <c r="W1154" s="341" t="s">
        <v>198</v>
      </c>
      <c r="X1154" s="341">
        <v>90</v>
      </c>
      <c r="Y1154" s="340">
        <v>65</v>
      </c>
      <c r="Z1154" s="340"/>
      <c r="AA1154" s="340">
        <v>85</v>
      </c>
      <c r="AB1154" s="340" t="s">
        <v>133</v>
      </c>
      <c r="AC1154" s="399">
        <v>90</v>
      </c>
      <c r="AD1154" s="340">
        <v>1121753</v>
      </c>
      <c r="AE1154" s="2517">
        <v>871951444314300</v>
      </c>
      <c r="AF1154" s="340">
        <v>6</v>
      </c>
      <c r="AG1154" s="340" t="s">
        <v>113</v>
      </c>
      <c r="AH1154" s="2785">
        <v>4</v>
      </c>
    </row>
    <row r="1155" spans="3:34">
      <c r="C1155" s="2401" t="s">
        <v>2766</v>
      </c>
      <c r="D1155" s="557" t="s">
        <v>2193</v>
      </c>
      <c r="E1155" s="1463"/>
      <c r="F1155" s="846">
        <v>929003485402</v>
      </c>
      <c r="G1155" s="104">
        <v>8719514443204</v>
      </c>
      <c r="H1155" s="2362" t="s">
        <v>447</v>
      </c>
      <c r="I1155" s="104"/>
      <c r="J1155" s="381">
        <v>9.5</v>
      </c>
      <c r="K1155" s="1143">
        <v>740</v>
      </c>
      <c r="L1155" s="340">
        <v>2700</v>
      </c>
      <c r="M1155" s="415">
        <v>25000</v>
      </c>
      <c r="N1155" s="399">
        <v>5</v>
      </c>
      <c r="O1155" s="340" t="s">
        <v>117</v>
      </c>
      <c r="P1155" s="2503">
        <v>380</v>
      </c>
      <c r="Q1155" s="14"/>
      <c r="R1155" s="1821" t="s">
        <v>48</v>
      </c>
      <c r="S1155" s="340"/>
      <c r="T1155" s="340" t="s">
        <v>3008</v>
      </c>
      <c r="U1155" s="340" t="s">
        <v>112</v>
      </c>
      <c r="V1155" s="340" t="s">
        <v>116</v>
      </c>
      <c r="W1155" s="341" t="s">
        <v>198</v>
      </c>
      <c r="X1155" s="341">
        <v>77</v>
      </c>
      <c r="Y1155" s="340">
        <v>95</v>
      </c>
      <c r="Z1155" s="340"/>
      <c r="AA1155" s="340">
        <v>86</v>
      </c>
      <c r="AB1155" s="340" t="s">
        <v>133</v>
      </c>
      <c r="AC1155" s="399">
        <v>90</v>
      </c>
      <c r="AD1155" s="340">
        <v>1121746</v>
      </c>
      <c r="AE1155" s="2517">
        <v>871951444320400</v>
      </c>
      <c r="AF1155" s="340">
        <v>6</v>
      </c>
      <c r="AG1155" s="340" t="s">
        <v>113</v>
      </c>
      <c r="AH1155" s="2785">
        <v>4</v>
      </c>
    </row>
    <row r="1156" spans="3:34">
      <c r="C1156" s="2401" t="s">
        <v>2766</v>
      </c>
      <c r="D1156" s="557" t="s">
        <v>2193</v>
      </c>
      <c r="E1156" s="1463"/>
      <c r="F1156" s="846">
        <v>929003485502</v>
      </c>
      <c r="G1156" s="104">
        <v>8719514443228</v>
      </c>
      <c r="H1156" s="2362" t="s">
        <v>449</v>
      </c>
      <c r="I1156" s="104"/>
      <c r="J1156" s="381">
        <v>9.5</v>
      </c>
      <c r="K1156" s="1143">
        <v>760</v>
      </c>
      <c r="L1156" s="340">
        <v>3000</v>
      </c>
      <c r="M1156" s="415">
        <v>25000</v>
      </c>
      <c r="N1156" s="399">
        <v>5</v>
      </c>
      <c r="O1156" s="340" t="s">
        <v>117</v>
      </c>
      <c r="P1156" s="2503">
        <v>380</v>
      </c>
      <c r="Q1156" s="14"/>
      <c r="R1156" s="1821" t="s">
        <v>48</v>
      </c>
      <c r="S1156" s="340"/>
      <c r="T1156" s="340" t="s">
        <v>3008</v>
      </c>
      <c r="U1156" s="340" t="s">
        <v>112</v>
      </c>
      <c r="V1156" s="340" t="s">
        <v>147</v>
      </c>
      <c r="W1156" s="341" t="s">
        <v>198</v>
      </c>
      <c r="X1156" s="341">
        <v>80</v>
      </c>
      <c r="Y1156" s="340">
        <v>95</v>
      </c>
      <c r="Z1156" s="340"/>
      <c r="AA1156" s="340">
        <v>86</v>
      </c>
      <c r="AB1156" s="340" t="s">
        <v>133</v>
      </c>
      <c r="AC1156" s="399">
        <v>90</v>
      </c>
      <c r="AD1156" s="340">
        <v>1121747</v>
      </c>
      <c r="AE1156" s="2517">
        <v>871951444322800</v>
      </c>
      <c r="AF1156" s="340">
        <v>6</v>
      </c>
      <c r="AG1156" s="340" t="s">
        <v>113</v>
      </c>
      <c r="AH1156" s="2785">
        <v>4</v>
      </c>
    </row>
    <row r="1157" spans="3:34">
      <c r="C1157" s="2401" t="s">
        <v>2766</v>
      </c>
      <c r="D1157" s="557" t="s">
        <v>2193</v>
      </c>
      <c r="E1157" s="1463"/>
      <c r="F1157" s="846">
        <v>929003485602</v>
      </c>
      <c r="G1157" s="104">
        <v>8719514443242</v>
      </c>
      <c r="H1157" s="2362" t="s">
        <v>451</v>
      </c>
      <c r="I1157" s="104"/>
      <c r="J1157" s="381">
        <v>9.5</v>
      </c>
      <c r="K1157" s="1143">
        <v>820</v>
      </c>
      <c r="L1157" s="340">
        <v>4000</v>
      </c>
      <c r="M1157" s="415">
        <v>25000</v>
      </c>
      <c r="N1157" s="399">
        <v>5</v>
      </c>
      <c r="O1157" s="340" t="s">
        <v>117</v>
      </c>
      <c r="P1157" s="2503">
        <v>380</v>
      </c>
      <c r="Q1157" s="14"/>
      <c r="R1157" s="1821" t="s">
        <v>48</v>
      </c>
      <c r="S1157" s="340"/>
      <c r="T1157" s="340" t="s">
        <v>3008</v>
      </c>
      <c r="U1157" s="340" t="s">
        <v>112</v>
      </c>
      <c r="V1157" s="340" t="s">
        <v>121</v>
      </c>
      <c r="W1157" s="341" t="s">
        <v>198</v>
      </c>
      <c r="X1157" s="341">
        <v>86</v>
      </c>
      <c r="Y1157" s="340">
        <v>95</v>
      </c>
      <c r="Z1157" s="340"/>
      <c r="AA1157" s="340">
        <v>86</v>
      </c>
      <c r="AB1157" s="340" t="s">
        <v>133</v>
      </c>
      <c r="AC1157" s="399">
        <v>90</v>
      </c>
      <c r="AD1157" s="340">
        <v>1121751</v>
      </c>
      <c r="AE1157" s="2517">
        <v>871951444324200</v>
      </c>
      <c r="AF1157" s="340">
        <v>6</v>
      </c>
      <c r="AG1157" s="340" t="s">
        <v>113</v>
      </c>
      <c r="AH1157" s="2785">
        <v>4</v>
      </c>
    </row>
    <row r="1158" spans="3:34">
      <c r="C1158" s="2395" t="s">
        <v>2766</v>
      </c>
      <c r="D1158" s="834" t="s">
        <v>2193</v>
      </c>
      <c r="E1158" s="1483"/>
      <c r="F1158" s="847">
        <v>929003485202</v>
      </c>
      <c r="G1158" s="468">
        <v>8719514443303</v>
      </c>
      <c r="H1158" s="471" t="s">
        <v>1189</v>
      </c>
      <c r="I1158" s="468"/>
      <c r="J1158" s="1216">
        <v>13</v>
      </c>
      <c r="K1158" s="1217">
        <v>1000</v>
      </c>
      <c r="L1158" s="428">
        <v>2700</v>
      </c>
      <c r="M1158" s="1218">
        <v>25000</v>
      </c>
      <c r="N1158" s="1219">
        <v>5</v>
      </c>
      <c r="O1158" s="428" t="s">
        <v>117</v>
      </c>
      <c r="P1158" s="1994">
        <v>535</v>
      </c>
      <c r="Q1158" s="14"/>
      <c r="R1158" s="1822" t="s">
        <v>48</v>
      </c>
      <c r="S1158" s="428"/>
      <c r="T1158" s="428" t="s">
        <v>3131</v>
      </c>
      <c r="U1158" s="428" t="s">
        <v>112</v>
      </c>
      <c r="V1158" s="428" t="s">
        <v>116</v>
      </c>
      <c r="W1158" s="456" t="s">
        <v>198</v>
      </c>
      <c r="X1158" s="456">
        <v>76</v>
      </c>
      <c r="Y1158" s="428">
        <v>122</v>
      </c>
      <c r="Z1158" s="428"/>
      <c r="AA1158" s="428">
        <v>134</v>
      </c>
      <c r="AB1158" s="428" t="s">
        <v>133</v>
      </c>
      <c r="AC1158" s="1219">
        <v>90</v>
      </c>
      <c r="AD1158" s="428">
        <v>1121745</v>
      </c>
      <c r="AE1158" s="2585">
        <v>871951444330300</v>
      </c>
      <c r="AF1158" s="428">
        <v>6</v>
      </c>
      <c r="AG1158" s="428" t="s">
        <v>113</v>
      </c>
      <c r="AH1158" s="2786">
        <v>4</v>
      </c>
    </row>
    <row r="1159" spans="3:34">
      <c r="C1159" s="2396" t="s">
        <v>2766</v>
      </c>
      <c r="D1159" s="1395" t="s">
        <v>2193</v>
      </c>
      <c r="E1159" s="1501"/>
      <c r="F1159" s="2324">
        <v>929003485302</v>
      </c>
      <c r="G1159" s="1209">
        <v>8719514443426</v>
      </c>
      <c r="H1159" s="1209" t="s">
        <v>1178</v>
      </c>
      <c r="I1159" s="1209"/>
      <c r="J1159" s="1210">
        <v>9</v>
      </c>
      <c r="K1159" s="1211">
        <v>750</v>
      </c>
      <c r="L1159" s="1227">
        <v>2700</v>
      </c>
      <c r="M1159" s="1214">
        <v>15000</v>
      </c>
      <c r="N1159" s="1213">
        <v>2</v>
      </c>
      <c r="O1159" s="1227" t="s">
        <v>117</v>
      </c>
      <c r="P1159" s="2010">
        <v>395</v>
      </c>
      <c r="Q1159" s="14"/>
      <c r="R1159" s="1849" t="s">
        <v>48</v>
      </c>
      <c r="S1159" s="1227"/>
      <c r="T1159" s="1227" t="s">
        <v>3132</v>
      </c>
      <c r="U1159" s="1227" t="s">
        <v>112</v>
      </c>
      <c r="V1159" s="1227" t="s">
        <v>116</v>
      </c>
      <c r="W1159" s="1638" t="s">
        <v>198</v>
      </c>
      <c r="X1159" s="1638">
        <v>83</v>
      </c>
      <c r="Y1159" s="1227">
        <v>122</v>
      </c>
      <c r="Z1159" s="1227"/>
      <c r="AA1159" s="1227">
        <v>134</v>
      </c>
      <c r="AB1159" s="1227" t="s">
        <v>113</v>
      </c>
      <c r="AC1159" s="1213">
        <v>90</v>
      </c>
      <c r="AD1159" s="1227">
        <v>1121744</v>
      </c>
      <c r="AE1159" s="2615">
        <v>871951444342600</v>
      </c>
      <c r="AF1159" s="1227">
        <v>6</v>
      </c>
      <c r="AG1159" s="1227" t="s">
        <v>113</v>
      </c>
      <c r="AH1159" s="2889">
        <v>4</v>
      </c>
    </row>
    <row r="1160" spans="3:34">
      <c r="C1160" s="2394" t="s">
        <v>2766</v>
      </c>
      <c r="D1160" s="1461" t="s">
        <v>2193</v>
      </c>
      <c r="E1160" s="1462"/>
      <c r="F1160" s="2311">
        <v>929001891102</v>
      </c>
      <c r="G1160" s="139">
        <v>8718696811757</v>
      </c>
      <c r="H1160" s="139" t="s">
        <v>1170</v>
      </c>
      <c r="I1160" s="1424"/>
      <c r="J1160" s="1203">
        <v>2.8</v>
      </c>
      <c r="K1160" s="1208">
        <v>210</v>
      </c>
      <c r="L1160" s="506">
        <v>2700</v>
      </c>
      <c r="M1160" s="1205">
        <v>15000</v>
      </c>
      <c r="N1160" s="309">
        <v>2</v>
      </c>
      <c r="O1160" s="506" t="s">
        <v>1171</v>
      </c>
      <c r="P1160" s="2502">
        <v>140</v>
      </c>
      <c r="Q1160" s="14"/>
      <c r="R1160" s="1851" t="s">
        <v>48</v>
      </c>
      <c r="S1160" s="506"/>
      <c r="T1160" s="506" t="s">
        <v>3135</v>
      </c>
      <c r="U1160" s="506" t="s">
        <v>129</v>
      </c>
      <c r="V1160" s="506" t="s">
        <v>116</v>
      </c>
      <c r="W1160" s="519" t="s">
        <v>198</v>
      </c>
      <c r="X1160" s="519">
        <v>75</v>
      </c>
      <c r="Y1160" s="506">
        <v>50</v>
      </c>
      <c r="Z1160" s="506"/>
      <c r="AA1160" s="506">
        <v>84</v>
      </c>
      <c r="AB1160" s="506" t="s">
        <v>113</v>
      </c>
      <c r="AC1160" s="309">
        <v>80</v>
      </c>
      <c r="AD1160" s="506">
        <v>397641</v>
      </c>
      <c r="AE1160" s="2632">
        <v>871869681175700</v>
      </c>
      <c r="AF1160" s="506">
        <v>6</v>
      </c>
      <c r="AG1160" s="506" t="s">
        <v>113</v>
      </c>
      <c r="AH1160" s="2824">
        <v>4</v>
      </c>
    </row>
    <row r="1161" spans="3:34">
      <c r="C1161" s="2395" t="s">
        <v>2766</v>
      </c>
      <c r="D1161" s="834" t="s">
        <v>2193</v>
      </c>
      <c r="E1161" s="1483"/>
      <c r="F1161" s="847">
        <v>929001891202</v>
      </c>
      <c r="G1161" s="471">
        <v>8718696811771</v>
      </c>
      <c r="H1161" s="471" t="s">
        <v>1172</v>
      </c>
      <c r="I1161" s="1480"/>
      <c r="J1161" s="493">
        <v>4.3</v>
      </c>
      <c r="K1161" s="1384">
        <v>320</v>
      </c>
      <c r="L1161" s="458">
        <v>2700</v>
      </c>
      <c r="M1161" s="474">
        <v>15000</v>
      </c>
      <c r="N1161" s="480">
        <v>2</v>
      </c>
      <c r="O1161" s="458" t="s">
        <v>1171</v>
      </c>
      <c r="P1161" s="2504">
        <v>160</v>
      </c>
      <c r="Q1161" s="14"/>
      <c r="R1161" s="1755" t="s">
        <v>48</v>
      </c>
      <c r="S1161" s="458"/>
      <c r="T1161" s="458" t="s">
        <v>3136</v>
      </c>
      <c r="U1161" s="458" t="s">
        <v>129</v>
      </c>
      <c r="V1161" s="458" t="s">
        <v>116</v>
      </c>
      <c r="W1161" s="473" t="s">
        <v>198</v>
      </c>
      <c r="X1161" s="473">
        <v>74</v>
      </c>
      <c r="Y1161" s="458">
        <v>50</v>
      </c>
      <c r="Z1161" s="458"/>
      <c r="AA1161" s="458">
        <v>84</v>
      </c>
      <c r="AB1161" s="458" t="s">
        <v>133</v>
      </c>
      <c r="AC1161" s="480">
        <v>80</v>
      </c>
      <c r="AD1161" s="458">
        <v>397642</v>
      </c>
      <c r="AE1161" s="2613">
        <v>871869681177100</v>
      </c>
      <c r="AF1161" s="458">
        <v>6</v>
      </c>
      <c r="AG1161" s="458" t="s">
        <v>113</v>
      </c>
      <c r="AH1161" s="2826">
        <v>4</v>
      </c>
    </row>
    <row r="1162" spans="3:34">
      <c r="C1162" s="2471" t="s">
        <v>2766</v>
      </c>
      <c r="D1162" s="832" t="s">
        <v>2193</v>
      </c>
      <c r="E1162" s="1490"/>
      <c r="F1162" s="875">
        <v>929001891302</v>
      </c>
      <c r="G1162" s="172">
        <v>8718696811795</v>
      </c>
      <c r="H1162" s="172" t="s">
        <v>1173</v>
      </c>
      <c r="I1162" s="1259"/>
      <c r="J1162" s="579">
        <v>3</v>
      </c>
      <c r="K1162" s="1383">
        <v>210</v>
      </c>
      <c r="L1162" s="408">
        <v>2700</v>
      </c>
      <c r="M1162" s="581">
        <v>15000</v>
      </c>
      <c r="N1162" s="290">
        <v>2</v>
      </c>
      <c r="O1162" s="408" t="s">
        <v>134</v>
      </c>
      <c r="P1162" s="2000">
        <v>175</v>
      </c>
      <c r="Q1162" s="14"/>
      <c r="R1162" s="1853" t="s">
        <v>48</v>
      </c>
      <c r="S1162" s="408"/>
      <c r="T1162" s="408" t="s">
        <v>3137</v>
      </c>
      <c r="U1162" s="408" t="s">
        <v>112</v>
      </c>
      <c r="V1162" s="408" t="s">
        <v>116</v>
      </c>
      <c r="W1162" s="352" t="s">
        <v>198</v>
      </c>
      <c r="X1162" s="352">
        <v>70</v>
      </c>
      <c r="Y1162" s="408">
        <v>63</v>
      </c>
      <c r="Z1162" s="408"/>
      <c r="AA1162" s="408">
        <v>102</v>
      </c>
      <c r="AB1162" s="408" t="s">
        <v>113</v>
      </c>
      <c r="AC1162" s="290">
        <v>80</v>
      </c>
      <c r="AD1162" s="408">
        <v>397643</v>
      </c>
      <c r="AE1162" s="2633">
        <v>871869681179500</v>
      </c>
      <c r="AF1162" s="408">
        <v>6</v>
      </c>
      <c r="AG1162" s="408" t="s">
        <v>113</v>
      </c>
      <c r="AH1162" s="2004">
        <v>4</v>
      </c>
    </row>
    <row r="1163" spans="3:34">
      <c r="C1163" s="2401" t="s">
        <v>2766</v>
      </c>
      <c r="D1163" s="557" t="s">
        <v>2193</v>
      </c>
      <c r="E1163" s="1463"/>
      <c r="F1163" s="846">
        <v>929001891402</v>
      </c>
      <c r="G1163" s="101">
        <v>8718696811818</v>
      </c>
      <c r="H1163" s="101" t="s">
        <v>1174</v>
      </c>
      <c r="I1163" s="1260"/>
      <c r="J1163" s="378">
        <v>4.5</v>
      </c>
      <c r="K1163" s="1142">
        <v>345</v>
      </c>
      <c r="L1163" s="365">
        <v>2700</v>
      </c>
      <c r="M1163" s="414">
        <v>15000</v>
      </c>
      <c r="N1163" s="289">
        <v>2</v>
      </c>
      <c r="O1163" s="365" t="s">
        <v>1171</v>
      </c>
      <c r="P1163" s="2503">
        <v>200</v>
      </c>
      <c r="Q1163" s="14"/>
      <c r="R1163" s="1852" t="s">
        <v>48</v>
      </c>
      <c r="S1163" s="365"/>
      <c r="T1163" s="365" t="s">
        <v>3138</v>
      </c>
      <c r="U1163" s="365" t="s">
        <v>112</v>
      </c>
      <c r="V1163" s="365" t="s">
        <v>116</v>
      </c>
      <c r="W1163" s="343" t="s">
        <v>198</v>
      </c>
      <c r="X1163" s="343">
        <v>76</v>
      </c>
      <c r="Y1163" s="365">
        <v>63</v>
      </c>
      <c r="Z1163" s="365"/>
      <c r="AA1163" s="365">
        <v>102</v>
      </c>
      <c r="AB1163" s="365" t="s">
        <v>133</v>
      </c>
      <c r="AC1163" s="289">
        <v>80</v>
      </c>
      <c r="AD1163" s="365">
        <v>397644</v>
      </c>
      <c r="AE1163" s="2617">
        <v>871869681181800</v>
      </c>
      <c r="AF1163" s="365">
        <v>6</v>
      </c>
      <c r="AG1163" s="365" t="s">
        <v>113</v>
      </c>
      <c r="AH1163" s="2895">
        <v>4</v>
      </c>
    </row>
    <row r="1164" spans="3:34">
      <c r="C1164" s="2401" t="s">
        <v>2766</v>
      </c>
      <c r="D1164" s="557" t="s">
        <v>2193</v>
      </c>
      <c r="E1164" s="1463"/>
      <c r="F1164" s="846">
        <v>929001891502</v>
      </c>
      <c r="G1164" s="101">
        <v>8718696811832</v>
      </c>
      <c r="H1164" s="101" t="s">
        <v>1175</v>
      </c>
      <c r="I1164" s="1260"/>
      <c r="J1164" s="378">
        <v>4</v>
      </c>
      <c r="K1164" s="1142">
        <v>345</v>
      </c>
      <c r="L1164" s="365">
        <v>2700</v>
      </c>
      <c r="M1164" s="414">
        <v>15000</v>
      </c>
      <c r="N1164" s="289">
        <v>2</v>
      </c>
      <c r="O1164" s="365" t="s">
        <v>117</v>
      </c>
      <c r="P1164" s="958">
        <v>205</v>
      </c>
      <c r="Q1164" s="14"/>
      <c r="R1164" s="1852" t="s">
        <v>48</v>
      </c>
      <c r="S1164" s="365"/>
      <c r="T1164" s="365" t="s">
        <v>3139</v>
      </c>
      <c r="U1164" s="365" t="s">
        <v>112</v>
      </c>
      <c r="V1164" s="365" t="s">
        <v>116</v>
      </c>
      <c r="W1164" s="343" t="s">
        <v>198</v>
      </c>
      <c r="X1164" s="343">
        <v>86</v>
      </c>
      <c r="Y1164" s="365">
        <v>80</v>
      </c>
      <c r="Z1164" s="365"/>
      <c r="AA1164" s="365">
        <v>112</v>
      </c>
      <c r="AB1164" s="365" t="s">
        <v>113</v>
      </c>
      <c r="AC1164" s="289">
        <v>80</v>
      </c>
      <c r="AD1164" s="365">
        <v>397645</v>
      </c>
      <c r="AE1164" s="2617">
        <v>871869681183200</v>
      </c>
      <c r="AF1164" s="365">
        <v>6</v>
      </c>
      <c r="AG1164" s="365" t="s">
        <v>113</v>
      </c>
      <c r="AH1164" s="2895">
        <v>4</v>
      </c>
    </row>
    <row r="1165" spans="3:34">
      <c r="C1165" s="2395" t="s">
        <v>2766</v>
      </c>
      <c r="D1165" s="834" t="s">
        <v>2193</v>
      </c>
      <c r="E1165" s="1483"/>
      <c r="F1165" s="847">
        <v>929001891602</v>
      </c>
      <c r="G1165" s="471">
        <v>8718696811856</v>
      </c>
      <c r="H1165" s="471" t="s">
        <v>1176</v>
      </c>
      <c r="I1165" s="471"/>
      <c r="J1165" s="435">
        <v>8</v>
      </c>
      <c r="K1165" s="1591">
        <v>670</v>
      </c>
      <c r="L1165" s="458">
        <v>2700</v>
      </c>
      <c r="M1165" s="474">
        <v>15000</v>
      </c>
      <c r="N1165" s="480">
        <v>2</v>
      </c>
      <c r="O1165" s="458" t="s">
        <v>117</v>
      </c>
      <c r="P1165" s="1994">
        <v>240</v>
      </c>
      <c r="Q1165" s="14"/>
      <c r="R1165" s="1755" t="s">
        <v>48</v>
      </c>
      <c r="S1165" s="458"/>
      <c r="T1165" s="458" t="s">
        <v>3140</v>
      </c>
      <c r="U1165" s="458" t="s">
        <v>112</v>
      </c>
      <c r="V1165" s="458" t="s">
        <v>116</v>
      </c>
      <c r="W1165" s="473" t="s">
        <v>198</v>
      </c>
      <c r="X1165" s="473">
        <v>83</v>
      </c>
      <c r="Y1165" s="458">
        <v>80</v>
      </c>
      <c r="Z1165" s="458"/>
      <c r="AA1165" s="458">
        <v>112</v>
      </c>
      <c r="AB1165" s="458" t="s">
        <v>113</v>
      </c>
      <c r="AC1165" s="480">
        <v>80</v>
      </c>
      <c r="AD1165" s="458">
        <v>397646</v>
      </c>
      <c r="AE1165" s="2613">
        <v>871869681185600</v>
      </c>
      <c r="AF1165" s="458">
        <v>6</v>
      </c>
      <c r="AG1165" s="458" t="s">
        <v>113</v>
      </c>
      <c r="AH1165" s="2826">
        <v>4</v>
      </c>
    </row>
    <row r="1166" spans="3:34">
      <c r="C1166" s="2394" t="s">
        <v>2766</v>
      </c>
      <c r="D1166" s="1461" t="s">
        <v>2193</v>
      </c>
      <c r="E1166" s="1462"/>
      <c r="F1166" s="2305">
        <v>929003634602</v>
      </c>
      <c r="G1166" s="1220">
        <v>8720169194854</v>
      </c>
      <c r="H1166" s="1220" t="s">
        <v>1190</v>
      </c>
      <c r="I1166" s="1220"/>
      <c r="J1166" s="505">
        <v>2.1</v>
      </c>
      <c r="K1166" s="1221">
        <v>375</v>
      </c>
      <c r="L1166" s="269">
        <v>2700</v>
      </c>
      <c r="M1166" s="314">
        <v>50000</v>
      </c>
      <c r="N1166" s="309">
        <v>5</v>
      </c>
      <c r="O1166" s="1965" t="s">
        <v>168</v>
      </c>
      <c r="P1166" s="3258">
        <v>150</v>
      </c>
      <c r="Q1166" s="14"/>
      <c r="R1166" s="1768" t="s">
        <v>48</v>
      </c>
      <c r="S1166" s="269"/>
      <c r="T1166" s="269" t="s">
        <v>3130</v>
      </c>
      <c r="U1166" s="269" t="s">
        <v>167</v>
      </c>
      <c r="V1166" s="269" t="s">
        <v>116</v>
      </c>
      <c r="W1166" s="295" t="s">
        <v>198</v>
      </c>
      <c r="X1166" s="295">
        <v>190</v>
      </c>
      <c r="Y1166" s="269">
        <v>50</v>
      </c>
      <c r="Z1166" s="269"/>
      <c r="AA1166" s="269">
        <v>54</v>
      </c>
      <c r="AB1166" s="269" t="s">
        <v>113</v>
      </c>
      <c r="AC1166" s="309">
        <v>80</v>
      </c>
      <c r="AD1166" s="269">
        <v>1428242</v>
      </c>
      <c r="AE1166" s="2634">
        <v>872016919485400</v>
      </c>
      <c r="AF1166" s="269">
        <v>10</v>
      </c>
      <c r="AG1166" s="269" t="s">
        <v>113</v>
      </c>
      <c r="AH1166" s="2782">
        <v>4</v>
      </c>
    </row>
    <row r="1167" spans="3:34">
      <c r="C1167" s="2401" t="s">
        <v>2766</v>
      </c>
      <c r="D1167" s="557" t="s">
        <v>2193</v>
      </c>
      <c r="E1167" s="1463"/>
      <c r="F1167" s="3069">
        <v>929003610002</v>
      </c>
      <c r="G1167" s="815">
        <v>8720169174344</v>
      </c>
      <c r="H1167" s="815" t="s">
        <v>1191</v>
      </c>
      <c r="I1167" s="815"/>
      <c r="J1167" s="313">
        <v>2.1</v>
      </c>
      <c r="K1167" s="1143">
        <v>375</v>
      </c>
      <c r="L1167" s="271">
        <v>3000</v>
      </c>
      <c r="M1167" s="307">
        <v>50000</v>
      </c>
      <c r="N1167" s="290">
        <v>5</v>
      </c>
      <c r="O1167" s="1970" t="s">
        <v>168</v>
      </c>
      <c r="P1167" s="3259">
        <v>150</v>
      </c>
      <c r="Q1167" s="14"/>
      <c r="R1167" s="1771" t="s">
        <v>48</v>
      </c>
      <c r="S1167" s="271"/>
      <c r="T1167" s="271" t="s">
        <v>3130</v>
      </c>
      <c r="U1167" s="271" t="s">
        <v>167</v>
      </c>
      <c r="V1167" s="271" t="s">
        <v>147</v>
      </c>
      <c r="W1167" s="291" t="s">
        <v>198</v>
      </c>
      <c r="X1167" s="291">
        <v>190</v>
      </c>
      <c r="Y1167" s="271">
        <v>50</v>
      </c>
      <c r="Z1167" s="271"/>
      <c r="AA1167" s="271">
        <v>54</v>
      </c>
      <c r="AB1167" s="271" t="s">
        <v>113</v>
      </c>
      <c r="AC1167" s="290">
        <v>80</v>
      </c>
      <c r="AD1167" s="271">
        <v>1428240</v>
      </c>
      <c r="AE1167" s="2635">
        <v>872016917434400</v>
      </c>
      <c r="AF1167" s="271">
        <v>10</v>
      </c>
      <c r="AG1167" s="271" t="s">
        <v>113</v>
      </c>
      <c r="AH1167" s="2779">
        <v>4</v>
      </c>
    </row>
    <row r="1168" spans="3:34">
      <c r="C1168" s="2395" t="s">
        <v>2766</v>
      </c>
      <c r="D1168" s="834" t="s">
        <v>2193</v>
      </c>
      <c r="E1168" s="1483"/>
      <c r="F1168" s="3070">
        <v>929003610102</v>
      </c>
      <c r="G1168" s="971">
        <v>8720169174368</v>
      </c>
      <c r="H1168" s="971" t="s">
        <v>1192</v>
      </c>
      <c r="I1168" s="971"/>
      <c r="J1168" s="575">
        <v>2.1</v>
      </c>
      <c r="K1168" s="1145">
        <v>375</v>
      </c>
      <c r="L1168" s="331">
        <v>4000</v>
      </c>
      <c r="M1168" s="310">
        <v>50000</v>
      </c>
      <c r="N1168" s="1059">
        <v>5</v>
      </c>
      <c r="O1168" s="1971" t="s">
        <v>168</v>
      </c>
      <c r="P1168" s="3260">
        <v>150</v>
      </c>
      <c r="Q1168" s="14"/>
      <c r="R1168" s="1770" t="s">
        <v>48</v>
      </c>
      <c r="S1168" s="331"/>
      <c r="T1168" s="331" t="s">
        <v>3130</v>
      </c>
      <c r="U1168" s="331" t="s">
        <v>167</v>
      </c>
      <c r="V1168" s="331" t="s">
        <v>121</v>
      </c>
      <c r="W1168" s="305" t="s">
        <v>198</v>
      </c>
      <c r="X1168" s="305">
        <v>190</v>
      </c>
      <c r="Y1168" s="331">
        <v>50</v>
      </c>
      <c r="Z1168" s="331"/>
      <c r="AA1168" s="331">
        <v>54</v>
      </c>
      <c r="AB1168" s="331" t="s">
        <v>113</v>
      </c>
      <c r="AC1168" s="1059">
        <v>80</v>
      </c>
      <c r="AD1168" s="331">
        <v>1428241</v>
      </c>
      <c r="AE1168" s="2636">
        <v>872016917436800</v>
      </c>
      <c r="AF1168" s="331">
        <v>10</v>
      </c>
      <c r="AG1168" s="331" t="s">
        <v>113</v>
      </c>
      <c r="AH1168" s="2833">
        <v>4</v>
      </c>
    </row>
    <row r="1169" spans="3:34">
      <c r="C1169" s="2471" t="s">
        <v>2766</v>
      </c>
      <c r="D1169" s="832" t="s">
        <v>2193</v>
      </c>
      <c r="E1169" s="1490"/>
      <c r="F1169" s="2305">
        <v>929003795902</v>
      </c>
      <c r="G1169" s="1060">
        <v>8720169307926</v>
      </c>
      <c r="H1169" s="1060" t="s">
        <v>166</v>
      </c>
      <c r="I1169" s="1060"/>
      <c r="J1169" s="1062">
        <v>2.1</v>
      </c>
      <c r="K1169" s="1079">
        <v>375</v>
      </c>
      <c r="L1169" s="269">
        <v>2700</v>
      </c>
      <c r="M1169" s="270">
        <v>50000</v>
      </c>
      <c r="N1169" s="295">
        <v>5</v>
      </c>
      <c r="O1169" s="1962" t="s">
        <v>168</v>
      </c>
      <c r="P1169" s="3258">
        <v>220</v>
      </c>
      <c r="Q1169" s="973"/>
      <c r="R1169" s="1783" t="s">
        <v>48</v>
      </c>
      <c r="S1169" s="1634"/>
      <c r="T1169" s="1634" t="s">
        <v>3130</v>
      </c>
      <c r="U1169" s="1634" t="s">
        <v>167</v>
      </c>
      <c r="V1169" s="1634" t="s">
        <v>116</v>
      </c>
      <c r="W1169" s="295" t="s">
        <v>198</v>
      </c>
      <c r="X1169" s="295">
        <v>190</v>
      </c>
      <c r="Y1169" s="269">
        <v>50</v>
      </c>
      <c r="Z1169" s="269"/>
      <c r="AA1169" s="269">
        <v>54</v>
      </c>
      <c r="AB1169" s="1634" t="s">
        <v>133</v>
      </c>
      <c r="AC1169" s="295">
        <v>80</v>
      </c>
      <c r="AD1169" s="269">
        <v>1883375</v>
      </c>
      <c r="AE1169" s="2637">
        <v>872016930792600</v>
      </c>
      <c r="AF1169" s="269">
        <v>10</v>
      </c>
      <c r="AG1169" s="269" t="s">
        <v>113</v>
      </c>
      <c r="AH1169" s="2782">
        <v>4</v>
      </c>
    </row>
    <row r="1170" spans="3:34">
      <c r="C1170" s="2401" t="s">
        <v>2766</v>
      </c>
      <c r="D1170" s="557" t="s">
        <v>2193</v>
      </c>
      <c r="E1170" s="1463"/>
      <c r="F1170" s="3069">
        <v>929003796002</v>
      </c>
      <c r="G1170" s="623">
        <v>8720169307940</v>
      </c>
      <c r="H1170" s="623" t="s">
        <v>35</v>
      </c>
      <c r="I1170" s="623"/>
      <c r="J1170" s="375">
        <v>2.1</v>
      </c>
      <c r="K1170" s="1075">
        <v>375</v>
      </c>
      <c r="L1170" s="271">
        <v>3000</v>
      </c>
      <c r="M1170" s="272">
        <v>50000</v>
      </c>
      <c r="N1170" s="291">
        <v>5</v>
      </c>
      <c r="O1170" s="1966" t="s">
        <v>168</v>
      </c>
      <c r="P1170" s="3259">
        <v>220</v>
      </c>
      <c r="Q1170" s="973"/>
      <c r="R1170" s="1785" t="s">
        <v>48</v>
      </c>
      <c r="S1170" s="308"/>
      <c r="T1170" s="308" t="s">
        <v>3130</v>
      </c>
      <c r="U1170" s="308" t="s">
        <v>167</v>
      </c>
      <c r="V1170" s="308" t="s">
        <v>147</v>
      </c>
      <c r="W1170" s="291" t="s">
        <v>198</v>
      </c>
      <c r="X1170" s="291">
        <v>190</v>
      </c>
      <c r="Y1170" s="271">
        <v>50</v>
      </c>
      <c r="Z1170" s="271"/>
      <c r="AA1170" s="271">
        <v>54</v>
      </c>
      <c r="AB1170" s="308" t="s">
        <v>133</v>
      </c>
      <c r="AC1170" s="291">
        <v>80</v>
      </c>
      <c r="AD1170" s="271">
        <v>1883374</v>
      </c>
      <c r="AE1170" s="2638">
        <v>872016930794000</v>
      </c>
      <c r="AF1170" s="271">
        <v>10</v>
      </c>
      <c r="AG1170" s="271" t="s">
        <v>113</v>
      </c>
      <c r="AH1170" s="2779">
        <v>4</v>
      </c>
    </row>
    <row r="1171" spans="3:34">
      <c r="C1171" s="2395" t="s">
        <v>2766</v>
      </c>
      <c r="D1171" s="834" t="s">
        <v>2193</v>
      </c>
      <c r="E1171" s="1483"/>
      <c r="F1171" s="2306">
        <v>929003796102</v>
      </c>
      <c r="G1171" s="1051">
        <v>8720169307964</v>
      </c>
      <c r="H1171" s="1051" t="s">
        <v>169</v>
      </c>
      <c r="I1171" s="1051"/>
      <c r="J1171" s="807">
        <v>2.1</v>
      </c>
      <c r="K1171" s="1077">
        <v>375</v>
      </c>
      <c r="L1171" s="273">
        <v>4000</v>
      </c>
      <c r="M1171" s="274">
        <v>50000</v>
      </c>
      <c r="N1171" s="284">
        <v>5</v>
      </c>
      <c r="O1171" s="1964" t="s">
        <v>168</v>
      </c>
      <c r="P1171" s="3260">
        <v>220</v>
      </c>
      <c r="Q1171" s="973"/>
      <c r="R1171" s="1791" t="s">
        <v>48</v>
      </c>
      <c r="S1171" s="1670"/>
      <c r="T1171" s="1670" t="s">
        <v>3130</v>
      </c>
      <c r="U1171" s="1670" t="s">
        <v>167</v>
      </c>
      <c r="V1171" s="1670" t="s">
        <v>121</v>
      </c>
      <c r="W1171" s="284" t="s">
        <v>198</v>
      </c>
      <c r="X1171" s="284">
        <v>190</v>
      </c>
      <c r="Y1171" s="273">
        <v>50</v>
      </c>
      <c r="Z1171" s="273"/>
      <c r="AA1171" s="273">
        <v>54</v>
      </c>
      <c r="AB1171" s="1670" t="s">
        <v>133</v>
      </c>
      <c r="AC1171" s="284">
        <v>80</v>
      </c>
      <c r="AD1171" s="273">
        <v>1883373</v>
      </c>
      <c r="AE1171" s="2639">
        <v>872016930796400</v>
      </c>
      <c r="AF1171" s="273">
        <v>10</v>
      </c>
      <c r="AG1171" s="273" t="s">
        <v>113</v>
      </c>
      <c r="AH1171" s="2780">
        <v>4</v>
      </c>
    </row>
    <row r="1172" spans="3:34">
      <c r="C1172" s="2394" t="s">
        <v>2766</v>
      </c>
      <c r="D1172" s="1461" t="s">
        <v>2193</v>
      </c>
      <c r="E1172" s="1462"/>
      <c r="F1172" s="2330">
        <v>929001346402</v>
      </c>
      <c r="G1172" s="1592">
        <v>8718696707494</v>
      </c>
      <c r="H1172" s="1593" t="s">
        <v>1230</v>
      </c>
      <c r="I1172" s="1593"/>
      <c r="J1172" s="849">
        <v>3.9</v>
      </c>
      <c r="K1172" s="1080">
        <v>265</v>
      </c>
      <c r="L1172" s="328">
        <v>2700</v>
      </c>
      <c r="M1172" s="1524">
        <v>40000</v>
      </c>
      <c r="N1172" s="1594">
        <v>5</v>
      </c>
      <c r="O1172" s="328" t="s">
        <v>134</v>
      </c>
      <c r="P1172" s="2502">
        <v>190</v>
      </c>
      <c r="Q1172" s="14"/>
      <c r="R1172" s="1858" t="s">
        <v>48</v>
      </c>
      <c r="S1172" s="328"/>
      <c r="T1172" s="328" t="s">
        <v>3134</v>
      </c>
      <c r="U1172" s="328" t="s">
        <v>167</v>
      </c>
      <c r="V1172" s="328" t="s">
        <v>116</v>
      </c>
      <c r="W1172" s="2042" t="s">
        <v>198</v>
      </c>
      <c r="X1172" s="2042">
        <v>67</v>
      </c>
      <c r="Y1172" s="328">
        <v>50</v>
      </c>
      <c r="Z1172" s="328"/>
      <c r="AA1172" s="328">
        <v>54</v>
      </c>
      <c r="AB1172" s="328" t="s">
        <v>133</v>
      </c>
      <c r="AC1172" s="1233">
        <v>97</v>
      </c>
      <c r="AD1172" s="328">
        <v>544215</v>
      </c>
      <c r="AE1172" s="2640">
        <v>871869670749400</v>
      </c>
      <c r="AF1172" s="328">
        <v>10</v>
      </c>
      <c r="AG1172" s="328" t="s">
        <v>113</v>
      </c>
      <c r="AH1172" s="1986">
        <v>4</v>
      </c>
    </row>
    <row r="1173" spans="3:34">
      <c r="C1173" s="2401" t="s">
        <v>2766</v>
      </c>
      <c r="D1173" s="557" t="s">
        <v>2193</v>
      </c>
      <c r="E1173" s="1463"/>
      <c r="F1173" s="2331">
        <v>929001346702</v>
      </c>
      <c r="G1173" s="103">
        <v>8718696707555</v>
      </c>
      <c r="H1173" s="67" t="s">
        <v>1231</v>
      </c>
      <c r="I1173" s="67"/>
      <c r="J1173" s="366">
        <v>3.9</v>
      </c>
      <c r="K1173" s="1076">
        <v>265</v>
      </c>
      <c r="L1173" s="320">
        <v>2700</v>
      </c>
      <c r="M1173" s="304">
        <v>40000</v>
      </c>
      <c r="N1173" s="393">
        <v>5</v>
      </c>
      <c r="O1173" s="320" t="s">
        <v>134</v>
      </c>
      <c r="P1173" s="2503">
        <v>190</v>
      </c>
      <c r="Q1173" s="14"/>
      <c r="R1173" s="1859" t="s">
        <v>48</v>
      </c>
      <c r="S1173" s="320"/>
      <c r="T1173" s="320" t="s">
        <v>3134</v>
      </c>
      <c r="U1173" s="320" t="s">
        <v>167</v>
      </c>
      <c r="V1173" s="320" t="s">
        <v>116</v>
      </c>
      <c r="W1173" s="301" t="s">
        <v>198</v>
      </c>
      <c r="X1173" s="301">
        <v>67</v>
      </c>
      <c r="Y1173" s="320">
        <v>50</v>
      </c>
      <c r="Z1173" s="320"/>
      <c r="AA1173" s="320">
        <v>54</v>
      </c>
      <c r="AB1173" s="320" t="s">
        <v>133</v>
      </c>
      <c r="AC1173" s="303">
        <v>97</v>
      </c>
      <c r="AD1173" s="320">
        <v>544211</v>
      </c>
      <c r="AE1173" s="2641">
        <v>871869670755500</v>
      </c>
      <c r="AF1173" s="320">
        <v>10</v>
      </c>
      <c r="AG1173" s="320" t="s">
        <v>113</v>
      </c>
      <c r="AH1173" s="664">
        <v>4</v>
      </c>
    </row>
    <row r="1174" spans="3:34">
      <c r="C1174" s="2401" t="s">
        <v>2766</v>
      </c>
      <c r="D1174" s="557" t="s">
        <v>2193</v>
      </c>
      <c r="E1174" s="1463"/>
      <c r="F1174" s="2332">
        <v>929001346802</v>
      </c>
      <c r="G1174" s="102">
        <v>8718696707579</v>
      </c>
      <c r="H1174" s="67" t="s">
        <v>1232</v>
      </c>
      <c r="I1174" s="67"/>
      <c r="J1174" s="366">
        <v>3.9</v>
      </c>
      <c r="K1174" s="1076">
        <v>280</v>
      </c>
      <c r="L1174" s="320">
        <v>3000</v>
      </c>
      <c r="M1174" s="304">
        <v>40000</v>
      </c>
      <c r="N1174" s="393">
        <v>5</v>
      </c>
      <c r="O1174" s="320" t="s">
        <v>134</v>
      </c>
      <c r="P1174" s="2503">
        <v>190</v>
      </c>
      <c r="Q1174" s="14"/>
      <c r="R1174" s="1859" t="s">
        <v>48</v>
      </c>
      <c r="S1174" s="320"/>
      <c r="T1174" s="320" t="s">
        <v>3134</v>
      </c>
      <c r="U1174" s="320" t="s">
        <v>167</v>
      </c>
      <c r="V1174" s="320" t="s">
        <v>147</v>
      </c>
      <c r="W1174" s="301" t="s">
        <v>198</v>
      </c>
      <c r="X1174" s="301">
        <v>71</v>
      </c>
      <c r="Y1174" s="320">
        <v>50</v>
      </c>
      <c r="Z1174" s="320"/>
      <c r="AA1174" s="320">
        <v>54</v>
      </c>
      <c r="AB1174" s="320" t="s">
        <v>133</v>
      </c>
      <c r="AC1174" s="303">
        <v>97</v>
      </c>
      <c r="AD1174" s="320">
        <v>391830</v>
      </c>
      <c r="AE1174" s="2642">
        <v>871869670757900</v>
      </c>
      <c r="AF1174" s="320">
        <v>10</v>
      </c>
      <c r="AG1174" s="320" t="s">
        <v>113</v>
      </c>
      <c r="AH1174" s="664">
        <v>4</v>
      </c>
    </row>
    <row r="1175" spans="3:34">
      <c r="C1175" s="2401" t="s">
        <v>2766</v>
      </c>
      <c r="D1175" s="557" t="s">
        <v>2193</v>
      </c>
      <c r="E1175" s="1463"/>
      <c r="F1175" s="2332">
        <v>929001347002</v>
      </c>
      <c r="G1175" s="102">
        <v>8718696707616</v>
      </c>
      <c r="H1175" s="67" t="s">
        <v>1233</v>
      </c>
      <c r="I1175" s="67"/>
      <c r="J1175" s="366">
        <v>5.5</v>
      </c>
      <c r="K1175" s="1076">
        <v>355</v>
      </c>
      <c r="L1175" s="320">
        <v>2700</v>
      </c>
      <c r="M1175" s="304">
        <v>40000</v>
      </c>
      <c r="N1175" s="393">
        <v>5</v>
      </c>
      <c r="O1175" s="320" t="s">
        <v>134</v>
      </c>
      <c r="P1175" s="2503">
        <v>225</v>
      </c>
      <c r="Q1175" s="14"/>
      <c r="R1175" s="1859" t="s">
        <v>48</v>
      </c>
      <c r="S1175" s="320"/>
      <c r="T1175" s="320" t="s">
        <v>3130</v>
      </c>
      <c r="U1175" s="320" t="s">
        <v>167</v>
      </c>
      <c r="V1175" s="320" t="s">
        <v>116</v>
      </c>
      <c r="W1175" s="301" t="s">
        <v>198</v>
      </c>
      <c r="X1175" s="301">
        <v>64</v>
      </c>
      <c r="Y1175" s="320">
        <v>50</v>
      </c>
      <c r="Z1175" s="320"/>
      <c r="AA1175" s="320">
        <v>54</v>
      </c>
      <c r="AB1175" s="320" t="s">
        <v>133</v>
      </c>
      <c r="AC1175" s="303">
        <v>97</v>
      </c>
      <c r="AD1175" s="320">
        <v>544212</v>
      </c>
      <c r="AE1175" s="2642">
        <v>871869670761600</v>
      </c>
      <c r="AF1175" s="320">
        <v>10</v>
      </c>
      <c r="AG1175" s="320" t="s">
        <v>113</v>
      </c>
      <c r="AH1175" s="664">
        <v>4</v>
      </c>
    </row>
    <row r="1176" spans="3:34">
      <c r="C1176" s="2401" t="s">
        <v>2766</v>
      </c>
      <c r="D1176" s="557" t="s">
        <v>2193</v>
      </c>
      <c r="E1176" s="1463"/>
      <c r="F1176" s="2332">
        <v>929001347302</v>
      </c>
      <c r="G1176" s="102">
        <v>8718696707678</v>
      </c>
      <c r="H1176" s="67" t="s">
        <v>1234</v>
      </c>
      <c r="I1176" s="67"/>
      <c r="J1176" s="366">
        <v>5.5</v>
      </c>
      <c r="K1176" s="1076">
        <v>355</v>
      </c>
      <c r="L1176" s="320">
        <v>2700</v>
      </c>
      <c r="M1176" s="304">
        <v>40000</v>
      </c>
      <c r="N1176" s="393">
        <v>5</v>
      </c>
      <c r="O1176" s="320" t="s">
        <v>134</v>
      </c>
      <c r="P1176" s="2503">
        <v>225</v>
      </c>
      <c r="Q1176" s="14"/>
      <c r="R1176" s="1859" t="s">
        <v>48</v>
      </c>
      <c r="S1176" s="320"/>
      <c r="T1176" s="320" t="s">
        <v>3130</v>
      </c>
      <c r="U1176" s="320" t="s">
        <v>167</v>
      </c>
      <c r="V1176" s="320" t="s">
        <v>116</v>
      </c>
      <c r="W1176" s="301" t="s">
        <v>198</v>
      </c>
      <c r="X1176" s="301">
        <v>64</v>
      </c>
      <c r="Y1176" s="320">
        <v>50</v>
      </c>
      <c r="Z1176" s="320"/>
      <c r="AA1176" s="320">
        <v>54</v>
      </c>
      <c r="AB1176" s="320" t="s">
        <v>133</v>
      </c>
      <c r="AC1176" s="303">
        <v>97</v>
      </c>
      <c r="AD1176" s="320">
        <v>544209</v>
      </c>
      <c r="AE1176" s="2642">
        <v>871869670767800</v>
      </c>
      <c r="AF1176" s="320">
        <v>10</v>
      </c>
      <c r="AG1176" s="320" t="s">
        <v>113</v>
      </c>
      <c r="AH1176" s="664">
        <v>4</v>
      </c>
    </row>
    <row r="1177" spans="3:34">
      <c r="C1177" s="2401" t="s">
        <v>2766</v>
      </c>
      <c r="D1177" s="557" t="s">
        <v>2193</v>
      </c>
      <c r="E1177" s="1463"/>
      <c r="F1177" s="2332">
        <v>929001347102</v>
      </c>
      <c r="G1177" s="102">
        <v>8718696707630</v>
      </c>
      <c r="H1177" s="67" t="s">
        <v>1235</v>
      </c>
      <c r="I1177" s="67"/>
      <c r="J1177" s="366">
        <v>5.5</v>
      </c>
      <c r="K1177" s="1076">
        <v>375</v>
      </c>
      <c r="L1177" s="320">
        <v>3000</v>
      </c>
      <c r="M1177" s="304">
        <v>40000</v>
      </c>
      <c r="N1177" s="393">
        <v>5</v>
      </c>
      <c r="O1177" s="320" t="s">
        <v>134</v>
      </c>
      <c r="P1177" s="2503">
        <v>225</v>
      </c>
      <c r="Q1177" s="14"/>
      <c r="R1177" s="1859" t="s">
        <v>48</v>
      </c>
      <c r="S1177" s="320"/>
      <c r="T1177" s="320" t="s">
        <v>3130</v>
      </c>
      <c r="U1177" s="320" t="s">
        <v>167</v>
      </c>
      <c r="V1177" s="320" t="s">
        <v>147</v>
      </c>
      <c r="W1177" s="301" t="s">
        <v>198</v>
      </c>
      <c r="X1177" s="301">
        <v>68</v>
      </c>
      <c r="Y1177" s="320">
        <v>50</v>
      </c>
      <c r="Z1177" s="320"/>
      <c r="AA1177" s="320">
        <v>54</v>
      </c>
      <c r="AB1177" s="320" t="s">
        <v>133</v>
      </c>
      <c r="AC1177" s="303">
        <v>97</v>
      </c>
      <c r="AD1177" s="320">
        <v>391832</v>
      </c>
      <c r="AE1177" s="2642">
        <v>871869670763000</v>
      </c>
      <c r="AF1177" s="320">
        <v>10</v>
      </c>
      <c r="AG1177" s="320" t="s">
        <v>113</v>
      </c>
      <c r="AH1177" s="664">
        <v>4</v>
      </c>
    </row>
    <row r="1178" spans="3:34">
      <c r="C1178" s="2401" t="s">
        <v>2766</v>
      </c>
      <c r="D1178" s="557" t="s">
        <v>2193</v>
      </c>
      <c r="E1178" s="1463"/>
      <c r="F1178" s="2332">
        <v>929001347402</v>
      </c>
      <c r="G1178" s="102">
        <v>8718696707692</v>
      </c>
      <c r="H1178" s="67" t="s">
        <v>1236</v>
      </c>
      <c r="I1178" s="67"/>
      <c r="J1178" s="366">
        <v>5.5</v>
      </c>
      <c r="K1178" s="1076">
        <v>375</v>
      </c>
      <c r="L1178" s="320">
        <v>3000</v>
      </c>
      <c r="M1178" s="304">
        <v>40000</v>
      </c>
      <c r="N1178" s="393">
        <v>5</v>
      </c>
      <c r="O1178" s="320" t="s">
        <v>134</v>
      </c>
      <c r="P1178" s="2503">
        <v>225</v>
      </c>
      <c r="Q1178" s="14"/>
      <c r="R1178" s="1859" t="s">
        <v>48</v>
      </c>
      <c r="S1178" s="320"/>
      <c r="T1178" s="320" t="s">
        <v>3130</v>
      </c>
      <c r="U1178" s="320" t="s">
        <v>167</v>
      </c>
      <c r="V1178" s="320" t="s">
        <v>147</v>
      </c>
      <c r="W1178" s="301" t="s">
        <v>198</v>
      </c>
      <c r="X1178" s="301">
        <v>68</v>
      </c>
      <c r="Y1178" s="320">
        <v>50</v>
      </c>
      <c r="Z1178" s="320"/>
      <c r="AA1178" s="320">
        <v>54</v>
      </c>
      <c r="AB1178" s="320" t="s">
        <v>133</v>
      </c>
      <c r="AC1178" s="303">
        <v>97</v>
      </c>
      <c r="AD1178" s="320">
        <v>391834</v>
      </c>
      <c r="AE1178" s="2642">
        <v>871869670769200</v>
      </c>
      <c r="AF1178" s="320">
        <v>10</v>
      </c>
      <c r="AG1178" s="320" t="s">
        <v>113</v>
      </c>
      <c r="AH1178" s="664">
        <v>4</v>
      </c>
    </row>
    <row r="1179" spans="3:34">
      <c r="C1179" s="2395" t="s">
        <v>2766</v>
      </c>
      <c r="D1179" s="834" t="s">
        <v>2193</v>
      </c>
      <c r="E1179" s="1483"/>
      <c r="F1179" s="2333">
        <v>929001347502</v>
      </c>
      <c r="G1179" s="1230">
        <v>8718696707715</v>
      </c>
      <c r="H1179" s="1231" t="s">
        <v>1237</v>
      </c>
      <c r="I1179" s="1231"/>
      <c r="J1179" s="495">
        <v>5.5</v>
      </c>
      <c r="K1179" s="1078">
        <v>400</v>
      </c>
      <c r="L1179" s="273">
        <v>4000</v>
      </c>
      <c r="M1179" s="444">
        <v>40000</v>
      </c>
      <c r="N1179" s="577">
        <v>5</v>
      </c>
      <c r="O1179" s="273" t="s">
        <v>117</v>
      </c>
      <c r="P1179" s="2504">
        <v>225</v>
      </c>
      <c r="Q1179" s="14"/>
      <c r="R1179" s="1769" t="s">
        <v>48</v>
      </c>
      <c r="S1179" s="273"/>
      <c r="T1179" s="273" t="s">
        <v>3130</v>
      </c>
      <c r="U1179" s="273" t="s">
        <v>167</v>
      </c>
      <c r="V1179" s="273" t="s">
        <v>121</v>
      </c>
      <c r="W1179" s="284" t="s">
        <v>198</v>
      </c>
      <c r="X1179" s="284">
        <v>72</v>
      </c>
      <c r="Y1179" s="273">
        <v>50</v>
      </c>
      <c r="Z1179" s="273"/>
      <c r="AA1179" s="273">
        <v>54</v>
      </c>
      <c r="AB1179" s="273" t="s">
        <v>133</v>
      </c>
      <c r="AC1179" s="1235">
        <v>97</v>
      </c>
      <c r="AD1179" s="273">
        <v>391835</v>
      </c>
      <c r="AE1179" s="2643">
        <v>871869670771500</v>
      </c>
      <c r="AF1179" s="273">
        <v>10</v>
      </c>
      <c r="AG1179" s="273" t="s">
        <v>113</v>
      </c>
      <c r="AH1179" s="2780">
        <v>4</v>
      </c>
    </row>
    <row r="1180" spans="3:34">
      <c r="C1180" s="2394" t="s">
        <v>2766</v>
      </c>
      <c r="D1180" s="1461" t="s">
        <v>2193</v>
      </c>
      <c r="E1180" s="1462"/>
      <c r="F1180" s="2334">
        <v>929004247402</v>
      </c>
      <c r="G1180" s="1595">
        <v>8720169399280</v>
      </c>
      <c r="H1180" s="1595" t="s">
        <v>2383</v>
      </c>
      <c r="I1180" s="1595"/>
      <c r="J1180" s="371">
        <v>2.8</v>
      </c>
      <c r="K1180" s="400">
        <v>270</v>
      </c>
      <c r="L1180" s="506">
        <v>3000</v>
      </c>
      <c r="M1180" s="1494">
        <v>25000</v>
      </c>
      <c r="N1180" s="1204">
        <v>5</v>
      </c>
      <c r="O1180" s="506" t="s">
        <v>119</v>
      </c>
      <c r="P1180" s="2498">
        <v>100</v>
      </c>
      <c r="Q1180" s="508"/>
      <c r="R1180" s="1851" t="s">
        <v>48</v>
      </c>
      <c r="S1180" s="506"/>
      <c r="T1180" s="506" t="s">
        <v>3134</v>
      </c>
      <c r="U1180" s="506" t="s">
        <v>167</v>
      </c>
      <c r="V1180" s="506" t="s">
        <v>147</v>
      </c>
      <c r="W1180" s="519" t="s">
        <v>198</v>
      </c>
      <c r="X1180" s="519">
        <v>96</v>
      </c>
      <c r="Y1180" s="506">
        <v>50</v>
      </c>
      <c r="Z1180" s="506"/>
      <c r="AA1180" s="506">
        <v>54</v>
      </c>
      <c r="AB1180" s="506" t="s">
        <v>133</v>
      </c>
      <c r="AC1180" s="1206">
        <v>90</v>
      </c>
      <c r="AD1180" s="506">
        <v>2150477</v>
      </c>
      <c r="AE1180" s="1934">
        <v>872016939928000</v>
      </c>
      <c r="AF1180" s="506">
        <v>10</v>
      </c>
      <c r="AG1180" s="506" t="s">
        <v>113</v>
      </c>
      <c r="AH1180" s="2824">
        <v>4</v>
      </c>
    </row>
    <row r="1181" spans="3:34">
      <c r="C1181" s="2401" t="s">
        <v>2766</v>
      </c>
      <c r="D1181" s="557" t="s">
        <v>2193</v>
      </c>
      <c r="E1181" s="1463"/>
      <c r="F1181" s="2335">
        <v>929004247302</v>
      </c>
      <c r="G1181" s="1292">
        <v>8720169399129</v>
      </c>
      <c r="H1181" s="1292" t="s">
        <v>2384</v>
      </c>
      <c r="I1181" s="1292"/>
      <c r="J1181" s="333">
        <v>2.8</v>
      </c>
      <c r="K1181" s="340">
        <v>270</v>
      </c>
      <c r="L1181" s="365">
        <v>2700</v>
      </c>
      <c r="M1181" s="420">
        <v>25000</v>
      </c>
      <c r="N1181" s="580">
        <v>5</v>
      </c>
      <c r="O1181" s="365" t="s">
        <v>119</v>
      </c>
      <c r="P1181" s="2499">
        <v>100</v>
      </c>
      <c r="Q1181" s="508"/>
      <c r="R1181" s="1852" t="s">
        <v>48</v>
      </c>
      <c r="S1181" s="365"/>
      <c r="T1181" s="365" t="s">
        <v>3134</v>
      </c>
      <c r="U1181" s="365" t="s">
        <v>167</v>
      </c>
      <c r="V1181" s="365" t="s">
        <v>116</v>
      </c>
      <c r="W1181" s="343" t="s">
        <v>198</v>
      </c>
      <c r="X1181" s="343">
        <v>96</v>
      </c>
      <c r="Y1181" s="365">
        <v>50</v>
      </c>
      <c r="Z1181" s="365"/>
      <c r="AA1181" s="365">
        <v>54</v>
      </c>
      <c r="AB1181" s="365" t="s">
        <v>133</v>
      </c>
      <c r="AC1181" s="401">
        <v>90</v>
      </c>
      <c r="AD1181" s="365">
        <v>2150466</v>
      </c>
      <c r="AE1181" s="466">
        <v>872016939912900</v>
      </c>
      <c r="AF1181" s="365">
        <v>10</v>
      </c>
      <c r="AG1181" s="365" t="s">
        <v>113</v>
      </c>
      <c r="AH1181" s="2895">
        <v>4</v>
      </c>
    </row>
    <row r="1182" spans="3:34">
      <c r="C1182" s="2401" t="s">
        <v>2766</v>
      </c>
      <c r="D1182" s="557" t="s">
        <v>2193</v>
      </c>
      <c r="E1182" s="1463"/>
      <c r="F1182" s="2336">
        <v>929004247602</v>
      </c>
      <c r="G1182" s="1293">
        <v>8720169399167</v>
      </c>
      <c r="H1182" s="1294" t="s">
        <v>2385</v>
      </c>
      <c r="I1182" s="1294"/>
      <c r="J1182" s="333">
        <v>2.8</v>
      </c>
      <c r="K1182" s="340">
        <v>270</v>
      </c>
      <c r="L1182" s="365">
        <v>2700</v>
      </c>
      <c r="M1182" s="420">
        <v>25000</v>
      </c>
      <c r="N1182" s="580">
        <v>5</v>
      </c>
      <c r="O1182" s="365" t="s">
        <v>119</v>
      </c>
      <c r="P1182" s="2499">
        <v>105</v>
      </c>
      <c r="Q1182" s="508"/>
      <c r="R1182" s="1852" t="s">
        <v>48</v>
      </c>
      <c r="S1182" s="365"/>
      <c r="T1182" s="365" t="s">
        <v>3134</v>
      </c>
      <c r="U1182" s="365" t="s">
        <v>167</v>
      </c>
      <c r="V1182" s="365" t="s">
        <v>116</v>
      </c>
      <c r="W1182" s="343" t="s">
        <v>198</v>
      </c>
      <c r="X1182" s="343">
        <v>96</v>
      </c>
      <c r="Y1182" s="365">
        <v>50</v>
      </c>
      <c r="Z1182" s="365"/>
      <c r="AA1182" s="365">
        <v>54</v>
      </c>
      <c r="AB1182" s="365" t="s">
        <v>133</v>
      </c>
      <c r="AC1182" s="401">
        <v>90</v>
      </c>
      <c r="AD1182" s="365">
        <v>2150468</v>
      </c>
      <c r="AE1182" s="1935">
        <v>872016939916700</v>
      </c>
      <c r="AF1182" s="365">
        <v>10</v>
      </c>
      <c r="AG1182" s="365" t="s">
        <v>113</v>
      </c>
      <c r="AH1182" s="2895">
        <v>4</v>
      </c>
    </row>
    <row r="1183" spans="3:34">
      <c r="C1183" s="2401" t="s">
        <v>2766</v>
      </c>
      <c r="D1183" s="557" t="s">
        <v>2193</v>
      </c>
      <c r="E1183" s="1463"/>
      <c r="F1183" s="2335">
        <v>929004247102</v>
      </c>
      <c r="G1183" s="1292">
        <v>8720169399143</v>
      </c>
      <c r="H1183" s="1292" t="s">
        <v>2386</v>
      </c>
      <c r="I1183" s="1292"/>
      <c r="J1183" s="333">
        <v>2.8</v>
      </c>
      <c r="K1183" s="340">
        <v>280</v>
      </c>
      <c r="L1183" s="365" t="s">
        <v>3708</v>
      </c>
      <c r="M1183" s="420">
        <v>25000</v>
      </c>
      <c r="N1183" s="391">
        <v>5</v>
      </c>
      <c r="O1183" s="365" t="s">
        <v>119</v>
      </c>
      <c r="P1183" s="2499">
        <v>115</v>
      </c>
      <c r="Q1183" s="508"/>
      <c r="R1183" s="1852" t="s">
        <v>48</v>
      </c>
      <c r="S1183" s="365"/>
      <c r="T1183" s="365" t="s">
        <v>3134</v>
      </c>
      <c r="U1183" s="365" t="s">
        <v>167</v>
      </c>
      <c r="V1183" s="365" t="s">
        <v>170</v>
      </c>
      <c r="W1183" s="343" t="s">
        <v>198</v>
      </c>
      <c r="X1183" s="343">
        <v>100</v>
      </c>
      <c r="Y1183" s="365">
        <v>50</v>
      </c>
      <c r="Z1183" s="365"/>
      <c r="AA1183" s="365">
        <v>54</v>
      </c>
      <c r="AB1183" s="365" t="s">
        <v>133</v>
      </c>
      <c r="AC1183" s="824">
        <v>90</v>
      </c>
      <c r="AD1183" s="365">
        <v>2150474</v>
      </c>
      <c r="AE1183" s="466">
        <v>872016939914300</v>
      </c>
      <c r="AF1183" s="365">
        <v>10</v>
      </c>
      <c r="AG1183" s="365" t="s">
        <v>113</v>
      </c>
      <c r="AH1183" s="2895">
        <v>4</v>
      </c>
    </row>
    <row r="1184" spans="3:34">
      <c r="C1184" s="2401" t="s">
        <v>2766</v>
      </c>
      <c r="D1184" s="557" t="s">
        <v>2193</v>
      </c>
      <c r="E1184" s="1463"/>
      <c r="F1184" s="2335">
        <v>929004247902</v>
      </c>
      <c r="G1184" s="1292">
        <v>8720169399204</v>
      </c>
      <c r="H1184" s="1292" t="s">
        <v>2387</v>
      </c>
      <c r="I1184" s="1292"/>
      <c r="J1184" s="333">
        <v>3.7</v>
      </c>
      <c r="K1184" s="340">
        <v>355</v>
      </c>
      <c r="L1184" s="365">
        <v>2700</v>
      </c>
      <c r="M1184" s="420">
        <v>25000</v>
      </c>
      <c r="N1184" s="580">
        <v>5</v>
      </c>
      <c r="O1184" s="365" t="s">
        <v>119</v>
      </c>
      <c r="P1184" s="2499">
        <v>115</v>
      </c>
      <c r="Q1184" s="508"/>
      <c r="R1184" s="1852" t="s">
        <v>48</v>
      </c>
      <c r="S1184" s="365"/>
      <c r="T1184" s="365" t="s">
        <v>3130</v>
      </c>
      <c r="U1184" s="365" t="s">
        <v>167</v>
      </c>
      <c r="V1184" s="365" t="s">
        <v>116</v>
      </c>
      <c r="W1184" s="343" t="s">
        <v>198</v>
      </c>
      <c r="X1184" s="343">
        <v>95</v>
      </c>
      <c r="Y1184" s="365">
        <v>50</v>
      </c>
      <c r="Z1184" s="365"/>
      <c r="AA1184" s="365">
        <v>54</v>
      </c>
      <c r="AB1184" s="365" t="s">
        <v>133</v>
      </c>
      <c r="AC1184" s="401">
        <v>90</v>
      </c>
      <c r="AD1184" s="365">
        <v>2150475</v>
      </c>
      <c r="AE1184" s="466">
        <v>872016939920400</v>
      </c>
      <c r="AF1184" s="365">
        <v>10</v>
      </c>
      <c r="AG1184" s="365" t="s">
        <v>113</v>
      </c>
      <c r="AH1184" s="2895">
        <v>4</v>
      </c>
    </row>
    <row r="1185" spans="3:34">
      <c r="C1185" s="2401" t="s">
        <v>2766</v>
      </c>
      <c r="D1185" s="557" t="s">
        <v>2193</v>
      </c>
      <c r="E1185" s="1463"/>
      <c r="F1185" s="2335">
        <v>929004247952</v>
      </c>
      <c r="G1185" s="1292">
        <v>8721103052360</v>
      </c>
      <c r="H1185" s="1292" t="s">
        <v>2402</v>
      </c>
      <c r="I1185" s="1292" t="s">
        <v>2743</v>
      </c>
      <c r="J1185" s="333">
        <v>3.7</v>
      </c>
      <c r="K1185" s="340">
        <v>355</v>
      </c>
      <c r="L1185" s="275">
        <v>2700</v>
      </c>
      <c r="M1185" s="420">
        <v>25000</v>
      </c>
      <c r="N1185" s="580">
        <v>5</v>
      </c>
      <c r="O1185" s="363" t="s">
        <v>119</v>
      </c>
      <c r="P1185" s="2510">
        <v>575</v>
      </c>
      <c r="Q1185" s="508"/>
      <c r="R1185" s="1796" t="s">
        <v>48</v>
      </c>
      <c r="S1185" s="363"/>
      <c r="T1185" s="363" t="s">
        <v>3130</v>
      </c>
      <c r="U1185" s="363" t="s">
        <v>167</v>
      </c>
      <c r="V1185" s="363" t="s">
        <v>116</v>
      </c>
      <c r="W1185" s="363" t="s">
        <v>198</v>
      </c>
      <c r="X1185" s="363">
        <v>95</v>
      </c>
      <c r="Y1185" s="275">
        <v>50</v>
      </c>
      <c r="Z1185" s="275"/>
      <c r="AA1185" s="275">
        <v>54</v>
      </c>
      <c r="AB1185" s="363" t="s">
        <v>133</v>
      </c>
      <c r="AC1185" s="401">
        <v>90</v>
      </c>
      <c r="AD1185" s="275">
        <v>2150475</v>
      </c>
      <c r="AE1185" s="466">
        <v>872110305236000</v>
      </c>
      <c r="AF1185" s="275">
        <v>6</v>
      </c>
      <c r="AG1185" s="275" t="s">
        <v>113</v>
      </c>
      <c r="AH1185" s="2848">
        <v>20</v>
      </c>
    </row>
    <row r="1186" spans="3:34">
      <c r="C1186" s="2401" t="s">
        <v>2766</v>
      </c>
      <c r="D1186" s="557" t="s">
        <v>2193</v>
      </c>
      <c r="E1186" s="1463"/>
      <c r="F1186" s="2335">
        <v>929004248202</v>
      </c>
      <c r="G1186" s="1292">
        <v>8720169399341</v>
      </c>
      <c r="H1186" s="67" t="s">
        <v>2388</v>
      </c>
      <c r="I1186" s="67"/>
      <c r="J1186" s="333">
        <v>3.7</v>
      </c>
      <c r="K1186" s="340">
        <v>355</v>
      </c>
      <c r="L1186" s="365">
        <v>2700</v>
      </c>
      <c r="M1186" s="420">
        <v>25000</v>
      </c>
      <c r="N1186" s="580">
        <v>5</v>
      </c>
      <c r="O1186" s="365" t="s">
        <v>119</v>
      </c>
      <c r="P1186" s="2499">
        <v>120</v>
      </c>
      <c r="Q1186" s="508"/>
      <c r="R1186" s="1852" t="s">
        <v>48</v>
      </c>
      <c r="S1186" s="365"/>
      <c r="T1186" s="365" t="s">
        <v>3130</v>
      </c>
      <c r="U1186" s="365" t="s">
        <v>167</v>
      </c>
      <c r="V1186" s="365" t="s">
        <v>116</v>
      </c>
      <c r="W1186" s="343" t="s">
        <v>198</v>
      </c>
      <c r="X1186" s="343">
        <v>95</v>
      </c>
      <c r="Y1186" s="365">
        <v>50</v>
      </c>
      <c r="Z1186" s="365"/>
      <c r="AA1186" s="365">
        <v>54</v>
      </c>
      <c r="AB1186" s="365" t="s">
        <v>133</v>
      </c>
      <c r="AC1186" s="401">
        <v>90</v>
      </c>
      <c r="AD1186" s="365">
        <v>2150478</v>
      </c>
      <c r="AE1186" s="466">
        <v>872016939934100</v>
      </c>
      <c r="AF1186" s="365">
        <v>10</v>
      </c>
      <c r="AG1186" s="365" t="s">
        <v>113</v>
      </c>
      <c r="AH1186" s="2895">
        <v>4</v>
      </c>
    </row>
    <row r="1187" spans="3:34">
      <c r="C1187" s="2401" t="s">
        <v>2766</v>
      </c>
      <c r="D1187" s="557" t="s">
        <v>2193</v>
      </c>
      <c r="E1187" s="1463"/>
      <c r="F1187" s="2335">
        <v>929004248002</v>
      </c>
      <c r="G1187" s="1292">
        <v>8720169399440</v>
      </c>
      <c r="H1187" s="1292" t="s">
        <v>2389</v>
      </c>
      <c r="I1187" s="1292"/>
      <c r="J1187" s="333">
        <v>3.7</v>
      </c>
      <c r="K1187" s="340">
        <v>365</v>
      </c>
      <c r="L1187" s="365">
        <v>3000</v>
      </c>
      <c r="M1187" s="420">
        <v>25000</v>
      </c>
      <c r="N1187" s="580">
        <v>5</v>
      </c>
      <c r="O1187" s="365" t="s">
        <v>119</v>
      </c>
      <c r="P1187" s="2499">
        <v>115</v>
      </c>
      <c r="Q1187" s="508"/>
      <c r="R1187" s="1852" t="s">
        <v>48</v>
      </c>
      <c r="S1187" s="365"/>
      <c r="T1187" s="365" t="s">
        <v>3130</v>
      </c>
      <c r="U1187" s="365" t="s">
        <v>167</v>
      </c>
      <c r="V1187" s="365" t="s">
        <v>147</v>
      </c>
      <c r="W1187" s="343" t="s">
        <v>198</v>
      </c>
      <c r="X1187" s="343">
        <v>98</v>
      </c>
      <c r="Y1187" s="365">
        <v>50</v>
      </c>
      <c r="Z1187" s="365"/>
      <c r="AA1187" s="365">
        <v>54</v>
      </c>
      <c r="AB1187" s="365" t="s">
        <v>133</v>
      </c>
      <c r="AC1187" s="401">
        <v>90</v>
      </c>
      <c r="AD1187" s="365">
        <v>2150469</v>
      </c>
      <c r="AE1187" s="466">
        <v>872016939944000</v>
      </c>
      <c r="AF1187" s="365">
        <v>10</v>
      </c>
      <c r="AG1187" s="365" t="s">
        <v>113</v>
      </c>
      <c r="AH1187" s="2895">
        <v>4</v>
      </c>
    </row>
    <row r="1188" spans="3:34">
      <c r="C1188" s="2401" t="s">
        <v>2766</v>
      </c>
      <c r="D1188" s="557" t="s">
        <v>2193</v>
      </c>
      <c r="E1188" s="1463"/>
      <c r="F1188" s="2335">
        <v>929004248052</v>
      </c>
      <c r="G1188" s="1292">
        <v>8721103052384</v>
      </c>
      <c r="H1188" s="67" t="s">
        <v>2404</v>
      </c>
      <c r="I1188" s="67" t="s">
        <v>2743</v>
      </c>
      <c r="J1188" s="333">
        <v>3.7</v>
      </c>
      <c r="K1188" s="340">
        <v>365</v>
      </c>
      <c r="L1188" s="275">
        <v>3000</v>
      </c>
      <c r="M1188" s="420">
        <v>25000</v>
      </c>
      <c r="N1188" s="580">
        <v>5</v>
      </c>
      <c r="O1188" s="363" t="s">
        <v>119</v>
      </c>
      <c r="P1188" s="2499">
        <v>575</v>
      </c>
      <c r="Q1188" s="508"/>
      <c r="R1188" s="1796" t="s">
        <v>48</v>
      </c>
      <c r="S1188" s="363"/>
      <c r="T1188" s="363" t="s">
        <v>3130</v>
      </c>
      <c r="U1188" s="363" t="s">
        <v>167</v>
      </c>
      <c r="V1188" s="363" t="s">
        <v>147</v>
      </c>
      <c r="W1188" s="363" t="s">
        <v>198</v>
      </c>
      <c r="X1188" s="363">
        <v>98</v>
      </c>
      <c r="Y1188" s="275">
        <v>50</v>
      </c>
      <c r="Z1188" s="275"/>
      <c r="AA1188" s="275">
        <v>54</v>
      </c>
      <c r="AB1188" s="363" t="s">
        <v>133</v>
      </c>
      <c r="AC1188" s="401">
        <v>90</v>
      </c>
      <c r="AD1188" s="275">
        <v>2150469</v>
      </c>
      <c r="AE1188" s="466">
        <v>872110305238400</v>
      </c>
      <c r="AF1188" s="275">
        <v>6</v>
      </c>
      <c r="AG1188" s="275" t="s">
        <v>113</v>
      </c>
      <c r="AH1188" s="2848">
        <v>20</v>
      </c>
    </row>
    <row r="1189" spans="3:34">
      <c r="C1189" s="2401" t="s">
        <v>2766</v>
      </c>
      <c r="D1189" s="557" t="s">
        <v>2193</v>
      </c>
      <c r="E1189" s="1463"/>
      <c r="F1189" s="2335">
        <v>929004248302</v>
      </c>
      <c r="G1189" s="1292">
        <v>8720169399365</v>
      </c>
      <c r="H1189" s="1292" t="s">
        <v>2390</v>
      </c>
      <c r="I1189" s="1292"/>
      <c r="J1189" s="333">
        <v>3.7</v>
      </c>
      <c r="K1189" s="340">
        <v>365</v>
      </c>
      <c r="L1189" s="365">
        <v>3000</v>
      </c>
      <c r="M1189" s="420">
        <v>25000</v>
      </c>
      <c r="N1189" s="580">
        <v>5</v>
      </c>
      <c r="O1189" s="365" t="s">
        <v>119</v>
      </c>
      <c r="P1189" s="2499">
        <v>120</v>
      </c>
      <c r="Q1189" s="508"/>
      <c r="R1189" s="1852" t="s">
        <v>48</v>
      </c>
      <c r="S1189" s="365"/>
      <c r="T1189" s="365" t="s">
        <v>3130</v>
      </c>
      <c r="U1189" s="365" t="s">
        <v>167</v>
      </c>
      <c r="V1189" s="365" t="s">
        <v>147</v>
      </c>
      <c r="W1189" s="343" t="s">
        <v>198</v>
      </c>
      <c r="X1189" s="343">
        <v>98</v>
      </c>
      <c r="Y1189" s="365">
        <v>50</v>
      </c>
      <c r="Z1189" s="365"/>
      <c r="AA1189" s="365">
        <v>54</v>
      </c>
      <c r="AB1189" s="365" t="s">
        <v>133</v>
      </c>
      <c r="AC1189" s="401">
        <v>90</v>
      </c>
      <c r="AD1189" s="365">
        <v>2150471</v>
      </c>
      <c r="AE1189" s="466">
        <v>872016939936500</v>
      </c>
      <c r="AF1189" s="365">
        <v>10</v>
      </c>
      <c r="AG1189" s="365" t="s">
        <v>113</v>
      </c>
      <c r="AH1189" s="2895">
        <v>4</v>
      </c>
    </row>
    <row r="1190" spans="3:34">
      <c r="C1190" s="2401" t="s">
        <v>2766</v>
      </c>
      <c r="D1190" s="557" t="s">
        <v>2193</v>
      </c>
      <c r="E1190" s="1463"/>
      <c r="F1190" s="2335">
        <v>929004248102</v>
      </c>
      <c r="G1190" s="1292">
        <v>8720169399464</v>
      </c>
      <c r="H1190" s="1292" t="s">
        <v>2391</v>
      </c>
      <c r="I1190" s="1292"/>
      <c r="J1190" s="333">
        <v>3.7</v>
      </c>
      <c r="K1190" s="340">
        <v>380</v>
      </c>
      <c r="L1190" s="365">
        <v>4000</v>
      </c>
      <c r="M1190" s="420">
        <v>25000</v>
      </c>
      <c r="N1190" s="580">
        <v>5</v>
      </c>
      <c r="O1190" s="365" t="s">
        <v>119</v>
      </c>
      <c r="P1190" s="2499">
        <v>115</v>
      </c>
      <c r="Q1190" s="508"/>
      <c r="R1190" s="1852" t="s">
        <v>48</v>
      </c>
      <c r="S1190" s="365"/>
      <c r="T1190" s="365" t="s">
        <v>3130</v>
      </c>
      <c r="U1190" s="365" t="s">
        <v>167</v>
      </c>
      <c r="V1190" s="365" t="s">
        <v>121</v>
      </c>
      <c r="W1190" s="343" t="s">
        <v>198</v>
      </c>
      <c r="X1190" s="343">
        <v>102</v>
      </c>
      <c r="Y1190" s="365">
        <v>50</v>
      </c>
      <c r="Z1190" s="365"/>
      <c r="AA1190" s="365">
        <v>54</v>
      </c>
      <c r="AB1190" s="365" t="s">
        <v>133</v>
      </c>
      <c r="AC1190" s="401">
        <v>90</v>
      </c>
      <c r="AD1190" s="365">
        <v>2150467</v>
      </c>
      <c r="AE1190" s="466">
        <v>872016939946400</v>
      </c>
      <c r="AF1190" s="365">
        <v>10</v>
      </c>
      <c r="AG1190" s="365" t="s">
        <v>113</v>
      </c>
      <c r="AH1190" s="2895">
        <v>4</v>
      </c>
    </row>
    <row r="1191" spans="3:34">
      <c r="C1191" s="2401" t="s">
        <v>2766</v>
      </c>
      <c r="D1191" s="557" t="s">
        <v>2193</v>
      </c>
      <c r="E1191" s="1463"/>
      <c r="F1191" s="2335">
        <v>929004248402</v>
      </c>
      <c r="G1191" s="1292">
        <v>8720169399389</v>
      </c>
      <c r="H1191" s="67" t="s">
        <v>2392</v>
      </c>
      <c r="I1191" s="67"/>
      <c r="J1191" s="333">
        <v>3.7</v>
      </c>
      <c r="K1191" s="340">
        <v>370</v>
      </c>
      <c r="L1191" s="365">
        <v>4000</v>
      </c>
      <c r="M1191" s="420">
        <v>25000</v>
      </c>
      <c r="N1191" s="580">
        <v>5</v>
      </c>
      <c r="O1191" s="365" t="s">
        <v>119</v>
      </c>
      <c r="P1191" s="2499">
        <v>120</v>
      </c>
      <c r="Q1191" s="508"/>
      <c r="R1191" s="1852" t="s">
        <v>48</v>
      </c>
      <c r="S1191" s="365"/>
      <c r="T1191" s="365" t="s">
        <v>3130</v>
      </c>
      <c r="U1191" s="365" t="s">
        <v>167</v>
      </c>
      <c r="V1191" s="365" t="s">
        <v>121</v>
      </c>
      <c r="W1191" s="343" t="s">
        <v>198</v>
      </c>
      <c r="X1191" s="343">
        <v>100</v>
      </c>
      <c r="Y1191" s="365">
        <v>50</v>
      </c>
      <c r="Z1191" s="365"/>
      <c r="AA1191" s="365">
        <v>54</v>
      </c>
      <c r="AB1191" s="365" t="s">
        <v>133</v>
      </c>
      <c r="AC1191" s="401">
        <v>90</v>
      </c>
      <c r="AD1191" s="365">
        <v>2150479</v>
      </c>
      <c r="AE1191" s="466">
        <v>872016939938900</v>
      </c>
      <c r="AF1191" s="365">
        <v>10</v>
      </c>
      <c r="AG1191" s="365" t="s">
        <v>113</v>
      </c>
      <c r="AH1191" s="2895">
        <v>4</v>
      </c>
    </row>
    <row r="1192" spans="3:34">
      <c r="C1192" s="2401" t="s">
        <v>2766</v>
      </c>
      <c r="D1192" s="557" t="s">
        <v>2193</v>
      </c>
      <c r="E1192" s="1463"/>
      <c r="F1192" s="2335">
        <v>929004247202</v>
      </c>
      <c r="G1192" s="1292">
        <v>8720169399488</v>
      </c>
      <c r="H1192" s="67" t="s">
        <v>2393</v>
      </c>
      <c r="I1192" s="67"/>
      <c r="J1192" s="333">
        <v>3.7</v>
      </c>
      <c r="K1192" s="340">
        <v>355</v>
      </c>
      <c r="L1192" s="365" t="s">
        <v>3708</v>
      </c>
      <c r="M1192" s="420">
        <v>25000</v>
      </c>
      <c r="N1192" s="580">
        <v>5</v>
      </c>
      <c r="O1192" s="365" t="s">
        <v>119</v>
      </c>
      <c r="P1192" s="2499">
        <v>130</v>
      </c>
      <c r="Q1192" s="508"/>
      <c r="R1192" s="1852" t="s">
        <v>48</v>
      </c>
      <c r="S1192" s="365"/>
      <c r="T1192" s="365" t="s">
        <v>3130</v>
      </c>
      <c r="U1192" s="365" t="s">
        <v>167</v>
      </c>
      <c r="V1192" s="365" t="s">
        <v>170</v>
      </c>
      <c r="W1192" s="343" t="s">
        <v>198</v>
      </c>
      <c r="X1192" s="343">
        <v>95</v>
      </c>
      <c r="Y1192" s="365">
        <v>50</v>
      </c>
      <c r="Z1192" s="365"/>
      <c r="AA1192" s="365">
        <v>54</v>
      </c>
      <c r="AB1192" s="365" t="s">
        <v>133</v>
      </c>
      <c r="AC1192" s="401">
        <v>90</v>
      </c>
      <c r="AD1192" s="365">
        <v>2150476</v>
      </c>
      <c r="AE1192" s="466">
        <v>872016939948800</v>
      </c>
      <c r="AF1192" s="365">
        <v>10</v>
      </c>
      <c r="AG1192" s="365" t="s">
        <v>113</v>
      </c>
      <c r="AH1192" s="2895">
        <v>4</v>
      </c>
    </row>
    <row r="1193" spans="3:34">
      <c r="C1193" s="2401" t="s">
        <v>2766</v>
      </c>
      <c r="D1193" s="557" t="s">
        <v>2193</v>
      </c>
      <c r="E1193" s="1463"/>
      <c r="F1193" s="2335">
        <v>929004255802</v>
      </c>
      <c r="G1193" s="1292">
        <v>8721103038357</v>
      </c>
      <c r="H1193" s="1292" t="s">
        <v>2701</v>
      </c>
      <c r="I1193" s="1292"/>
      <c r="J1193" s="333">
        <v>5.5</v>
      </c>
      <c r="K1193" s="340">
        <v>575</v>
      </c>
      <c r="L1193" s="365">
        <v>2700</v>
      </c>
      <c r="M1193" s="420">
        <v>25000</v>
      </c>
      <c r="N1193" s="580">
        <v>5</v>
      </c>
      <c r="O1193" s="365" t="s">
        <v>119</v>
      </c>
      <c r="P1193" s="958">
        <v>140</v>
      </c>
      <c r="Q1193" s="508"/>
      <c r="R1193" s="1852" t="s">
        <v>48</v>
      </c>
      <c r="S1193" s="365"/>
      <c r="T1193" s="365" t="s">
        <v>3142</v>
      </c>
      <c r="U1193" s="365" t="s">
        <v>167</v>
      </c>
      <c r="V1193" s="365" t="s">
        <v>116</v>
      </c>
      <c r="W1193" s="343" t="s">
        <v>198</v>
      </c>
      <c r="X1193" s="343">
        <v>104</v>
      </c>
      <c r="Y1193" s="365">
        <v>50</v>
      </c>
      <c r="Z1193" s="365"/>
      <c r="AA1193" s="365">
        <v>54</v>
      </c>
      <c r="AB1193" s="365" t="s">
        <v>133</v>
      </c>
      <c r="AC1193" s="401">
        <v>90</v>
      </c>
      <c r="AD1193" s="365">
        <v>2192977</v>
      </c>
      <c r="AE1193" s="466">
        <v>872110303835700</v>
      </c>
      <c r="AF1193" s="365">
        <v>10</v>
      </c>
      <c r="AG1193" s="365" t="s">
        <v>113</v>
      </c>
      <c r="AH1193" s="2895">
        <v>4</v>
      </c>
    </row>
    <row r="1194" spans="3:34">
      <c r="C1194" s="2401" t="s">
        <v>2766</v>
      </c>
      <c r="D1194" s="557" t="s">
        <v>2193</v>
      </c>
      <c r="E1194" s="1463"/>
      <c r="F1194" s="2335">
        <v>929004255702</v>
      </c>
      <c r="G1194" s="1292">
        <v>8721103038210</v>
      </c>
      <c r="H1194" s="1292" t="s">
        <v>2702</v>
      </c>
      <c r="I1194" s="1292"/>
      <c r="J1194" s="333">
        <v>5.5</v>
      </c>
      <c r="K1194" s="340">
        <v>575</v>
      </c>
      <c r="L1194" s="365" t="s">
        <v>3708</v>
      </c>
      <c r="M1194" s="420">
        <v>25000</v>
      </c>
      <c r="N1194" s="580">
        <v>5</v>
      </c>
      <c r="O1194" s="365" t="s">
        <v>119</v>
      </c>
      <c r="P1194" s="958">
        <v>155</v>
      </c>
      <c r="Q1194" s="508"/>
      <c r="R1194" s="1852" t="s">
        <v>48</v>
      </c>
      <c r="S1194" s="365"/>
      <c r="T1194" s="365" t="s">
        <v>3142</v>
      </c>
      <c r="U1194" s="365" t="s">
        <v>167</v>
      </c>
      <c r="V1194" s="365" t="s">
        <v>170</v>
      </c>
      <c r="W1194" s="343" t="s">
        <v>198</v>
      </c>
      <c r="X1194" s="343">
        <v>104</v>
      </c>
      <c r="Y1194" s="365">
        <v>50</v>
      </c>
      <c r="Z1194" s="365"/>
      <c r="AA1194" s="365">
        <v>54</v>
      </c>
      <c r="AB1194" s="365" t="s">
        <v>133</v>
      </c>
      <c r="AC1194" s="401">
        <v>90</v>
      </c>
      <c r="AD1194" s="365">
        <v>2192975</v>
      </c>
      <c r="AE1194" s="466">
        <v>872110303821000</v>
      </c>
      <c r="AF1194" s="365">
        <v>10</v>
      </c>
      <c r="AG1194" s="365" t="s">
        <v>113</v>
      </c>
      <c r="AH1194" s="2895">
        <v>4</v>
      </c>
    </row>
    <row r="1195" spans="3:34">
      <c r="C1195" s="2401" t="s">
        <v>2766</v>
      </c>
      <c r="D1195" s="557" t="s">
        <v>2193</v>
      </c>
      <c r="E1195" s="1463"/>
      <c r="F1195" s="2335">
        <v>929004255902</v>
      </c>
      <c r="G1195" s="1292">
        <v>8721103038272</v>
      </c>
      <c r="H1195" s="1292" t="s">
        <v>2394</v>
      </c>
      <c r="I1195" s="1292"/>
      <c r="J1195" s="333">
        <v>5.5</v>
      </c>
      <c r="K1195" s="340">
        <v>575</v>
      </c>
      <c r="L1195" s="365">
        <v>3000</v>
      </c>
      <c r="M1195" s="420">
        <v>25000</v>
      </c>
      <c r="N1195" s="580">
        <v>5</v>
      </c>
      <c r="O1195" s="365" t="s">
        <v>119</v>
      </c>
      <c r="P1195" s="2499">
        <v>140</v>
      </c>
      <c r="Q1195" s="508"/>
      <c r="R1195" s="1852" t="s">
        <v>48</v>
      </c>
      <c r="S1195" s="365"/>
      <c r="T1195" s="365" t="s">
        <v>3142</v>
      </c>
      <c r="U1195" s="365" t="s">
        <v>167</v>
      </c>
      <c r="V1195" s="365" t="s">
        <v>147</v>
      </c>
      <c r="W1195" s="343" t="s">
        <v>198</v>
      </c>
      <c r="X1195" s="343">
        <v>104</v>
      </c>
      <c r="Y1195" s="365">
        <v>50</v>
      </c>
      <c r="Z1195" s="365"/>
      <c r="AA1195" s="365">
        <v>54</v>
      </c>
      <c r="AB1195" s="365" t="s">
        <v>133</v>
      </c>
      <c r="AC1195" s="401">
        <v>90</v>
      </c>
      <c r="AD1195" s="365">
        <v>2192976</v>
      </c>
      <c r="AE1195" s="466">
        <v>872110303827200</v>
      </c>
      <c r="AF1195" s="365">
        <v>10</v>
      </c>
      <c r="AG1195" s="365" t="s">
        <v>113</v>
      </c>
      <c r="AH1195" s="2895">
        <v>4</v>
      </c>
    </row>
    <row r="1196" spans="3:34">
      <c r="C1196" s="2401" t="s">
        <v>2766</v>
      </c>
      <c r="D1196" s="557" t="s">
        <v>2193</v>
      </c>
      <c r="E1196" s="1463"/>
      <c r="F1196" s="2335">
        <v>929004256002</v>
      </c>
      <c r="G1196" s="1292">
        <v>8721103038234</v>
      </c>
      <c r="H1196" s="1292" t="s">
        <v>2395</v>
      </c>
      <c r="I1196" s="1292"/>
      <c r="J1196" s="333">
        <v>5.5</v>
      </c>
      <c r="K1196" s="340">
        <v>575</v>
      </c>
      <c r="L1196" s="365">
        <v>4000</v>
      </c>
      <c r="M1196" s="420">
        <v>25000</v>
      </c>
      <c r="N1196" s="580">
        <v>5</v>
      </c>
      <c r="O1196" s="365" t="s">
        <v>119</v>
      </c>
      <c r="P1196" s="2499">
        <v>140</v>
      </c>
      <c r="Q1196" s="508"/>
      <c r="R1196" s="1852" t="s">
        <v>48</v>
      </c>
      <c r="S1196" s="365"/>
      <c r="T1196" s="365" t="s">
        <v>3142</v>
      </c>
      <c r="U1196" s="365" t="s">
        <v>167</v>
      </c>
      <c r="V1196" s="365" t="s">
        <v>121</v>
      </c>
      <c r="W1196" s="343" t="s">
        <v>198</v>
      </c>
      <c r="X1196" s="343">
        <v>104</v>
      </c>
      <c r="Y1196" s="365">
        <v>50</v>
      </c>
      <c r="Z1196" s="365"/>
      <c r="AA1196" s="365">
        <v>54</v>
      </c>
      <c r="AB1196" s="365" t="s">
        <v>133</v>
      </c>
      <c r="AC1196" s="401">
        <v>90</v>
      </c>
      <c r="AD1196" s="365">
        <v>2192981</v>
      </c>
      <c r="AE1196" s="466">
        <v>872110303823400</v>
      </c>
      <c r="AF1196" s="365">
        <v>10</v>
      </c>
      <c r="AG1196" s="365" t="s">
        <v>113</v>
      </c>
      <c r="AH1196" s="2895">
        <v>4</v>
      </c>
    </row>
    <row r="1197" spans="3:34">
      <c r="C1197" s="2401" t="s">
        <v>2766</v>
      </c>
      <c r="D1197" s="557" t="s">
        <v>2193</v>
      </c>
      <c r="E1197" s="1463"/>
      <c r="F1197" s="2335">
        <v>929004256102</v>
      </c>
      <c r="G1197" s="1292">
        <v>8721103038258</v>
      </c>
      <c r="H1197" s="1292" t="s">
        <v>2703</v>
      </c>
      <c r="I1197" s="1292"/>
      <c r="J1197" s="333">
        <v>5.5</v>
      </c>
      <c r="K1197" s="340">
        <v>575</v>
      </c>
      <c r="L1197" s="365">
        <v>6500</v>
      </c>
      <c r="M1197" s="420">
        <v>25000</v>
      </c>
      <c r="N1197" s="580">
        <v>5</v>
      </c>
      <c r="O1197" s="365" t="s">
        <v>119</v>
      </c>
      <c r="P1197" s="958">
        <v>140</v>
      </c>
      <c r="Q1197" s="508"/>
      <c r="R1197" s="1852" t="s">
        <v>48</v>
      </c>
      <c r="S1197" s="365"/>
      <c r="T1197" s="365" t="s">
        <v>3142</v>
      </c>
      <c r="U1197" s="365" t="s">
        <v>167</v>
      </c>
      <c r="V1197" s="365" t="s">
        <v>150</v>
      </c>
      <c r="W1197" s="343" t="s">
        <v>198</v>
      </c>
      <c r="X1197" s="343">
        <v>104</v>
      </c>
      <c r="Y1197" s="365">
        <v>50</v>
      </c>
      <c r="Z1197" s="365"/>
      <c r="AA1197" s="365">
        <v>54</v>
      </c>
      <c r="AB1197" s="365" t="s">
        <v>133</v>
      </c>
      <c r="AC1197" s="401">
        <v>90</v>
      </c>
      <c r="AD1197" s="365">
        <v>2192982</v>
      </c>
      <c r="AE1197" s="466">
        <v>872110303825800</v>
      </c>
      <c r="AF1197" s="365">
        <v>10</v>
      </c>
      <c r="AG1197" s="365" t="s">
        <v>113</v>
      </c>
      <c r="AH1197" s="2895">
        <v>4</v>
      </c>
    </row>
    <row r="1198" spans="3:34">
      <c r="C1198" s="2401" t="s">
        <v>2766</v>
      </c>
      <c r="D1198" s="557" t="s">
        <v>2193</v>
      </c>
      <c r="E1198" s="1463"/>
      <c r="F1198" s="2335">
        <v>929004256202</v>
      </c>
      <c r="G1198" s="1292">
        <v>8721103038296</v>
      </c>
      <c r="H1198" s="67" t="s">
        <v>2381</v>
      </c>
      <c r="I1198" s="67"/>
      <c r="J1198" s="333">
        <v>5.5</v>
      </c>
      <c r="K1198" s="340">
        <v>650</v>
      </c>
      <c r="L1198" s="365">
        <v>3000</v>
      </c>
      <c r="M1198" s="420">
        <v>25000</v>
      </c>
      <c r="N1198" s="580">
        <v>5</v>
      </c>
      <c r="O1198" s="365" t="s">
        <v>119</v>
      </c>
      <c r="P1198" s="2499">
        <v>150</v>
      </c>
      <c r="Q1198" s="508"/>
      <c r="R1198" s="1852" t="s">
        <v>48</v>
      </c>
      <c r="S1198" s="365"/>
      <c r="T1198" s="365" t="s">
        <v>3109</v>
      </c>
      <c r="U1198" s="365" t="s">
        <v>167</v>
      </c>
      <c r="V1198" s="365" t="s">
        <v>147</v>
      </c>
      <c r="W1198" s="343" t="s">
        <v>198</v>
      </c>
      <c r="X1198" s="343">
        <v>118</v>
      </c>
      <c r="Y1198" s="365">
        <v>50</v>
      </c>
      <c r="Z1198" s="365"/>
      <c r="AA1198" s="365">
        <v>55.5</v>
      </c>
      <c r="AB1198" s="365" t="s">
        <v>133</v>
      </c>
      <c r="AC1198" s="401">
        <v>90</v>
      </c>
      <c r="AD1198" s="365">
        <v>2192978</v>
      </c>
      <c r="AE1198" s="466">
        <v>872110303829600</v>
      </c>
      <c r="AF1198" s="365">
        <v>10</v>
      </c>
      <c r="AG1198" s="365" t="s">
        <v>113</v>
      </c>
      <c r="AH1198" s="2895">
        <v>4</v>
      </c>
    </row>
    <row r="1199" spans="3:34">
      <c r="C1199" s="2401" t="s">
        <v>2766</v>
      </c>
      <c r="D1199" s="557" t="s">
        <v>2193</v>
      </c>
      <c r="E1199" s="1463"/>
      <c r="F1199" s="2335">
        <v>929004256302</v>
      </c>
      <c r="G1199" s="1292">
        <v>8721103038319</v>
      </c>
      <c r="H1199" s="67" t="s">
        <v>2382</v>
      </c>
      <c r="I1199" s="67"/>
      <c r="J1199" s="333">
        <v>5.5</v>
      </c>
      <c r="K1199" s="340">
        <v>680</v>
      </c>
      <c r="L1199" s="275">
        <v>4000</v>
      </c>
      <c r="M1199" s="420">
        <v>25000</v>
      </c>
      <c r="N1199" s="580">
        <v>5</v>
      </c>
      <c r="O1199" s="363" t="s">
        <v>119</v>
      </c>
      <c r="P1199" s="2499">
        <v>150</v>
      </c>
      <c r="Q1199" s="508"/>
      <c r="R1199" s="1796" t="s">
        <v>48</v>
      </c>
      <c r="S1199" s="363"/>
      <c r="T1199" s="363" t="s">
        <v>3109</v>
      </c>
      <c r="U1199" s="363" t="s">
        <v>167</v>
      </c>
      <c r="V1199" s="363" t="s">
        <v>121</v>
      </c>
      <c r="W1199" s="363" t="s">
        <v>198</v>
      </c>
      <c r="X1199" s="363">
        <v>123</v>
      </c>
      <c r="Y1199" s="275">
        <v>50</v>
      </c>
      <c r="Z1199" s="275"/>
      <c r="AA1199" s="275">
        <v>55.5</v>
      </c>
      <c r="AB1199" s="363" t="s">
        <v>133</v>
      </c>
      <c r="AC1199" s="401">
        <v>90</v>
      </c>
      <c r="AD1199" s="275">
        <v>2192980</v>
      </c>
      <c r="AE1199" s="466">
        <v>872110303831900</v>
      </c>
      <c r="AF1199" s="275">
        <v>10</v>
      </c>
      <c r="AG1199" s="275" t="s">
        <v>113</v>
      </c>
      <c r="AH1199" s="2848">
        <v>4</v>
      </c>
    </row>
    <row r="1200" spans="3:34">
      <c r="C1200" s="2395" t="s">
        <v>2766</v>
      </c>
      <c r="D1200" s="834" t="s">
        <v>2193</v>
      </c>
      <c r="E1200" s="1483"/>
      <c r="F1200" s="2337">
        <v>929004256402</v>
      </c>
      <c r="G1200" s="1401">
        <v>8721103038333</v>
      </c>
      <c r="H1200" s="1402" t="s">
        <v>2396</v>
      </c>
      <c r="I1200" s="1402"/>
      <c r="J1200" s="485">
        <v>5.5</v>
      </c>
      <c r="K1200" s="428">
        <v>680</v>
      </c>
      <c r="L1200" s="458">
        <v>6500</v>
      </c>
      <c r="M1200" s="1312">
        <v>25000</v>
      </c>
      <c r="N1200" s="470">
        <v>5</v>
      </c>
      <c r="O1200" s="458" t="s">
        <v>119</v>
      </c>
      <c r="P1200" s="2500">
        <v>150</v>
      </c>
      <c r="Q1200" s="508"/>
      <c r="R1200" s="1755" t="s">
        <v>48</v>
      </c>
      <c r="S1200" s="458"/>
      <c r="T1200" s="458" t="s">
        <v>3109</v>
      </c>
      <c r="U1200" s="458" t="s">
        <v>167</v>
      </c>
      <c r="V1200" s="458" t="s">
        <v>150</v>
      </c>
      <c r="W1200" s="473" t="s">
        <v>198</v>
      </c>
      <c r="X1200" s="473">
        <v>123</v>
      </c>
      <c r="Y1200" s="458">
        <v>50</v>
      </c>
      <c r="Z1200" s="458"/>
      <c r="AA1200" s="458">
        <v>55.5</v>
      </c>
      <c r="AB1200" s="458" t="s">
        <v>133</v>
      </c>
      <c r="AC1200" s="628">
        <v>90</v>
      </c>
      <c r="AD1200" s="458">
        <v>2192979</v>
      </c>
      <c r="AE1200" s="1933">
        <v>872110303833300</v>
      </c>
      <c r="AF1200" s="458">
        <v>10</v>
      </c>
      <c r="AG1200" s="458" t="s">
        <v>113</v>
      </c>
      <c r="AH1200" s="2826">
        <v>4</v>
      </c>
    </row>
    <row r="1201" spans="3:34">
      <c r="C1201" s="2396" t="s">
        <v>2766</v>
      </c>
      <c r="D1201" s="1395" t="s">
        <v>2193</v>
      </c>
      <c r="E1201" s="1501" t="s">
        <v>2769</v>
      </c>
      <c r="F1201" s="885">
        <v>929004221002</v>
      </c>
      <c r="G1201" s="1566">
        <v>8720169369696</v>
      </c>
      <c r="H1201" s="1566" t="s">
        <v>2662</v>
      </c>
      <c r="I1201" s="1566"/>
      <c r="J1201" s="1406">
        <v>4.8</v>
      </c>
      <c r="K1201" s="1596">
        <v>360</v>
      </c>
      <c r="L1201" s="1939" t="s">
        <v>3700</v>
      </c>
      <c r="M1201" s="1568">
        <v>15000</v>
      </c>
      <c r="N1201" s="1398">
        <v>2</v>
      </c>
      <c r="O1201" s="1696" t="s">
        <v>117</v>
      </c>
      <c r="P1201" s="2509">
        <v>160</v>
      </c>
      <c r="Q1201" s="508"/>
      <c r="R1201" s="1860" t="s">
        <v>48</v>
      </c>
      <c r="S1201" s="1696"/>
      <c r="T1201" s="1696" t="s">
        <v>3130</v>
      </c>
      <c r="U1201" s="1696" t="s">
        <v>167</v>
      </c>
      <c r="V1201" s="1696" t="s">
        <v>3002</v>
      </c>
      <c r="W1201" s="1598" t="s">
        <v>198</v>
      </c>
      <c r="X1201" s="1598">
        <v>75</v>
      </c>
      <c r="Y1201" s="1939">
        <v>50</v>
      </c>
      <c r="Z1201" s="1939"/>
      <c r="AA1201" s="1939">
        <v>61.5</v>
      </c>
      <c r="AB1201" s="1696" t="s">
        <v>133</v>
      </c>
      <c r="AC1201" s="1398">
        <v>80</v>
      </c>
      <c r="AD1201" s="1939">
        <v>2105338</v>
      </c>
      <c r="AE1201" s="2619">
        <v>872016936969600</v>
      </c>
      <c r="AF1201" s="1939">
        <v>10</v>
      </c>
      <c r="AG1201" s="1939" t="s">
        <v>113</v>
      </c>
      <c r="AH1201" s="2900">
        <v>4</v>
      </c>
    </row>
    <row r="1202" spans="3:34">
      <c r="C1202" s="2396" t="s">
        <v>2766</v>
      </c>
      <c r="D1202" s="1395" t="s">
        <v>2193</v>
      </c>
      <c r="E1202" s="1501"/>
      <c r="F1202" s="2324">
        <v>929002981855</v>
      </c>
      <c r="G1202" s="1403">
        <v>8719514307780</v>
      </c>
      <c r="H1202" s="1597" t="s">
        <v>1000</v>
      </c>
      <c r="I1202" s="1597"/>
      <c r="J1202" s="1598" t="s">
        <v>1001</v>
      </c>
      <c r="K1202" s="1567" t="s">
        <v>1002</v>
      </c>
      <c r="L1202" s="1360" t="s">
        <v>996</v>
      </c>
      <c r="M1202" s="1358">
        <v>15000</v>
      </c>
      <c r="N1202" s="1200">
        <v>2</v>
      </c>
      <c r="O1202" s="1361" t="s">
        <v>117</v>
      </c>
      <c r="P1202" s="2010">
        <v>175</v>
      </c>
      <c r="Q1202" s="14"/>
      <c r="R1202" s="1861" t="s">
        <v>48</v>
      </c>
      <c r="S1202" s="1361"/>
      <c r="T1202" s="1361" t="s">
        <v>3130</v>
      </c>
      <c r="U1202" s="1361" t="s">
        <v>167</v>
      </c>
      <c r="V1202" s="1361" t="s">
        <v>3002</v>
      </c>
      <c r="W1202" s="1361" t="s">
        <v>198</v>
      </c>
      <c r="X1202" s="1361">
        <v>69</v>
      </c>
      <c r="Y1202" s="1360">
        <v>50</v>
      </c>
      <c r="Z1202" s="1360"/>
      <c r="AA1202" s="1360">
        <v>54</v>
      </c>
      <c r="AB1202" s="1361" t="s">
        <v>113</v>
      </c>
      <c r="AC1202" s="1200">
        <v>80</v>
      </c>
      <c r="AD1202" s="1360">
        <v>467612</v>
      </c>
      <c r="AE1202" s="2644">
        <v>871951430778000</v>
      </c>
      <c r="AF1202" s="1360">
        <v>4</v>
      </c>
      <c r="AG1202" s="1360" t="s">
        <v>113</v>
      </c>
      <c r="AH1202" s="2890">
        <v>4</v>
      </c>
    </row>
    <row r="1203" spans="3:34">
      <c r="C1203" s="2394" t="s">
        <v>2766</v>
      </c>
      <c r="D1203" s="1461" t="s">
        <v>2193</v>
      </c>
      <c r="E1203" s="1462"/>
      <c r="F1203" s="2311">
        <v>929001217532</v>
      </c>
      <c r="G1203" s="496">
        <v>8718696752098</v>
      </c>
      <c r="H1203" s="1225" t="s">
        <v>1207</v>
      </c>
      <c r="I1203" s="1225"/>
      <c r="J1203" s="505">
        <v>3.1</v>
      </c>
      <c r="K1203" s="1130">
        <v>215</v>
      </c>
      <c r="L1203" s="269">
        <v>2700</v>
      </c>
      <c r="M1203" s="314">
        <v>15000</v>
      </c>
      <c r="N1203" s="502">
        <v>2</v>
      </c>
      <c r="O1203" s="269" t="s">
        <v>117</v>
      </c>
      <c r="P1203" s="2502">
        <v>50</v>
      </c>
      <c r="Q1203" s="14"/>
      <c r="R1203" s="1768" t="s">
        <v>48</v>
      </c>
      <c r="S1203" s="269"/>
      <c r="T1203" s="269" t="s">
        <v>3134</v>
      </c>
      <c r="U1203" s="269" t="s">
        <v>167</v>
      </c>
      <c r="V1203" s="269" t="s">
        <v>116</v>
      </c>
      <c r="W1203" s="295" t="s">
        <v>198</v>
      </c>
      <c r="X1203" s="295">
        <v>69</v>
      </c>
      <c r="Y1203" s="269">
        <v>50</v>
      </c>
      <c r="Z1203" s="269"/>
      <c r="AA1203" s="269">
        <v>53</v>
      </c>
      <c r="AB1203" s="269" t="s">
        <v>113</v>
      </c>
      <c r="AC1203" s="1552">
        <v>80</v>
      </c>
      <c r="AD1203" s="269">
        <v>387359</v>
      </c>
      <c r="AE1203" s="2578">
        <v>871869675209800</v>
      </c>
      <c r="AF1203" s="269">
        <v>10</v>
      </c>
      <c r="AG1203" s="269" t="s">
        <v>113</v>
      </c>
      <c r="AH1203" s="2782">
        <v>4</v>
      </c>
    </row>
    <row r="1204" spans="3:34">
      <c r="C1204" s="2401" t="s">
        <v>2766</v>
      </c>
      <c r="D1204" s="557" t="s">
        <v>2193</v>
      </c>
      <c r="E1204" s="1463"/>
      <c r="F1204" s="846">
        <v>929001217602</v>
      </c>
      <c r="G1204" s="104">
        <v>8718696728291</v>
      </c>
      <c r="H1204" s="152" t="s">
        <v>1208</v>
      </c>
      <c r="I1204" s="152"/>
      <c r="J1204" s="377">
        <v>3.1</v>
      </c>
      <c r="K1204" s="1076">
        <v>225</v>
      </c>
      <c r="L1204" s="271">
        <v>3000</v>
      </c>
      <c r="M1204" s="307">
        <v>15000</v>
      </c>
      <c r="N1204" s="410">
        <v>2</v>
      </c>
      <c r="O1204" s="271" t="s">
        <v>117</v>
      </c>
      <c r="P1204" s="2503">
        <v>50</v>
      </c>
      <c r="Q1204" s="14"/>
      <c r="R1204" s="1771" t="s">
        <v>48</v>
      </c>
      <c r="S1204" s="271"/>
      <c r="T1204" s="271" t="s">
        <v>3134</v>
      </c>
      <c r="U1204" s="271" t="s">
        <v>167</v>
      </c>
      <c r="V1204" s="271" t="s">
        <v>147</v>
      </c>
      <c r="W1204" s="291" t="s">
        <v>198</v>
      </c>
      <c r="X1204" s="291">
        <v>72</v>
      </c>
      <c r="Y1204" s="271">
        <v>50</v>
      </c>
      <c r="Z1204" s="271"/>
      <c r="AA1204" s="271">
        <v>54</v>
      </c>
      <c r="AB1204" s="271" t="s">
        <v>113</v>
      </c>
      <c r="AC1204" s="1476">
        <v>80</v>
      </c>
      <c r="AD1204" s="271">
        <v>391853</v>
      </c>
      <c r="AE1204" s="2517">
        <v>871869672829100</v>
      </c>
      <c r="AF1204" s="271">
        <v>10</v>
      </c>
      <c r="AG1204" s="271" t="s">
        <v>113</v>
      </c>
      <c r="AH1204" s="2779">
        <v>4</v>
      </c>
    </row>
    <row r="1205" spans="3:34">
      <c r="C1205" s="2401" t="s">
        <v>2766</v>
      </c>
      <c r="D1205" s="557" t="s">
        <v>2193</v>
      </c>
      <c r="E1205" s="1463"/>
      <c r="F1205" s="847">
        <v>929001217702</v>
      </c>
      <c r="G1205" s="468">
        <v>8718696728314</v>
      </c>
      <c r="H1205" s="486" t="s">
        <v>1209</v>
      </c>
      <c r="I1205" s="486"/>
      <c r="J1205" s="487">
        <v>3.1</v>
      </c>
      <c r="K1205" s="1078">
        <v>230</v>
      </c>
      <c r="L1205" s="273">
        <v>4000</v>
      </c>
      <c r="M1205" s="479">
        <v>15000</v>
      </c>
      <c r="N1205" s="478">
        <v>2</v>
      </c>
      <c r="O1205" s="273" t="s">
        <v>117</v>
      </c>
      <c r="P1205" s="2504">
        <v>50</v>
      </c>
      <c r="Q1205" s="14"/>
      <c r="R1205" s="1769" t="s">
        <v>48</v>
      </c>
      <c r="S1205" s="273"/>
      <c r="T1205" s="273" t="s">
        <v>3134</v>
      </c>
      <c r="U1205" s="273" t="s">
        <v>167</v>
      </c>
      <c r="V1205" s="273" t="s">
        <v>121</v>
      </c>
      <c r="W1205" s="284" t="s">
        <v>198</v>
      </c>
      <c r="X1205" s="284">
        <v>74</v>
      </c>
      <c r="Y1205" s="273">
        <v>50</v>
      </c>
      <c r="Z1205" s="273"/>
      <c r="AA1205" s="273">
        <v>54</v>
      </c>
      <c r="AB1205" s="273" t="s">
        <v>113</v>
      </c>
      <c r="AC1205" s="1478">
        <v>80</v>
      </c>
      <c r="AD1205" s="273">
        <v>391854</v>
      </c>
      <c r="AE1205" s="2585">
        <v>871869672831400</v>
      </c>
      <c r="AF1205" s="273">
        <v>10</v>
      </c>
      <c r="AG1205" s="273" t="s">
        <v>113</v>
      </c>
      <c r="AH1205" s="2780">
        <v>4</v>
      </c>
    </row>
    <row r="1206" spans="3:34">
      <c r="C1206" s="2401" t="s">
        <v>2766</v>
      </c>
      <c r="D1206" s="557" t="s">
        <v>2193</v>
      </c>
      <c r="E1206" s="1463"/>
      <c r="F1206" s="846">
        <v>929001217862</v>
      </c>
      <c r="G1206" s="104">
        <v>8718696752531</v>
      </c>
      <c r="H1206" s="152" t="s">
        <v>1210</v>
      </c>
      <c r="I1206" s="152"/>
      <c r="J1206" s="377">
        <v>3.5</v>
      </c>
      <c r="K1206" s="1076">
        <v>255</v>
      </c>
      <c r="L1206" s="271">
        <v>2700</v>
      </c>
      <c r="M1206" s="307">
        <v>15000</v>
      </c>
      <c r="N1206" s="410">
        <v>2</v>
      </c>
      <c r="O1206" s="271" t="s">
        <v>117</v>
      </c>
      <c r="P1206" s="2505">
        <v>50</v>
      </c>
      <c r="Q1206" s="14"/>
      <c r="R1206" s="1771" t="s">
        <v>48</v>
      </c>
      <c r="S1206" s="271"/>
      <c r="T1206" s="271" t="s">
        <v>3134</v>
      </c>
      <c r="U1206" s="271" t="s">
        <v>167</v>
      </c>
      <c r="V1206" s="271" t="s">
        <v>116</v>
      </c>
      <c r="W1206" s="291" t="s">
        <v>198</v>
      </c>
      <c r="X1206" s="291">
        <v>72</v>
      </c>
      <c r="Y1206" s="271">
        <v>50</v>
      </c>
      <c r="Z1206" s="271"/>
      <c r="AA1206" s="271">
        <v>54</v>
      </c>
      <c r="AB1206" s="271" t="s">
        <v>113</v>
      </c>
      <c r="AC1206" s="1476">
        <v>80</v>
      </c>
      <c r="AD1206" s="271">
        <v>391855</v>
      </c>
      <c r="AE1206" s="2517">
        <v>871869675253100</v>
      </c>
      <c r="AF1206" s="271">
        <v>10</v>
      </c>
      <c r="AG1206" s="271" t="s">
        <v>113</v>
      </c>
      <c r="AH1206" s="2779">
        <v>4</v>
      </c>
    </row>
    <row r="1207" spans="3:34">
      <c r="C1207" s="2401" t="s">
        <v>2766</v>
      </c>
      <c r="D1207" s="557" t="s">
        <v>2193</v>
      </c>
      <c r="E1207" s="1463"/>
      <c r="F1207" s="846">
        <v>929001217902</v>
      </c>
      <c r="G1207" s="104">
        <v>8718696728338</v>
      </c>
      <c r="H1207" s="152" t="s">
        <v>1211</v>
      </c>
      <c r="I1207" s="152"/>
      <c r="J1207" s="313">
        <v>3.5</v>
      </c>
      <c r="K1207" s="1076">
        <v>265</v>
      </c>
      <c r="L1207" s="271">
        <v>3000</v>
      </c>
      <c r="M1207" s="307">
        <v>15000</v>
      </c>
      <c r="N1207" s="410">
        <v>2</v>
      </c>
      <c r="O1207" s="271" t="s">
        <v>117</v>
      </c>
      <c r="P1207" s="2503">
        <v>50</v>
      </c>
      <c r="Q1207" s="14"/>
      <c r="R1207" s="1771" t="s">
        <v>48</v>
      </c>
      <c r="S1207" s="271"/>
      <c r="T1207" s="271" t="s">
        <v>3134</v>
      </c>
      <c r="U1207" s="271" t="s">
        <v>167</v>
      </c>
      <c r="V1207" s="271" t="s">
        <v>147</v>
      </c>
      <c r="W1207" s="291" t="s">
        <v>198</v>
      </c>
      <c r="X1207" s="291">
        <v>75</v>
      </c>
      <c r="Y1207" s="271">
        <v>50</v>
      </c>
      <c r="Z1207" s="271"/>
      <c r="AA1207" s="271">
        <v>54</v>
      </c>
      <c r="AB1207" s="271" t="s">
        <v>113</v>
      </c>
      <c r="AC1207" s="1476">
        <v>80</v>
      </c>
      <c r="AD1207" s="271">
        <v>391856</v>
      </c>
      <c r="AE1207" s="2517">
        <v>871869672833800</v>
      </c>
      <c r="AF1207" s="271">
        <v>10</v>
      </c>
      <c r="AG1207" s="271" t="s">
        <v>113</v>
      </c>
      <c r="AH1207" s="2779">
        <v>4</v>
      </c>
    </row>
    <row r="1208" spans="3:34">
      <c r="C1208" s="2401" t="s">
        <v>2766</v>
      </c>
      <c r="D1208" s="557" t="s">
        <v>2193</v>
      </c>
      <c r="E1208" s="1463"/>
      <c r="F1208" s="846">
        <v>929001218002</v>
      </c>
      <c r="G1208" s="104">
        <v>8718696728352</v>
      </c>
      <c r="H1208" s="152" t="s">
        <v>1212</v>
      </c>
      <c r="I1208" s="152"/>
      <c r="J1208" s="313">
        <v>3.5</v>
      </c>
      <c r="K1208" s="1076">
        <v>275</v>
      </c>
      <c r="L1208" s="271">
        <v>4000</v>
      </c>
      <c r="M1208" s="307">
        <v>15000</v>
      </c>
      <c r="N1208" s="410">
        <v>2</v>
      </c>
      <c r="O1208" s="271" t="s">
        <v>117</v>
      </c>
      <c r="P1208" s="2503">
        <v>50</v>
      </c>
      <c r="Q1208" s="14"/>
      <c r="R1208" s="1771" t="s">
        <v>48</v>
      </c>
      <c r="S1208" s="271"/>
      <c r="T1208" s="271" t="s">
        <v>3134</v>
      </c>
      <c r="U1208" s="271" t="s">
        <v>167</v>
      </c>
      <c r="V1208" s="271" t="s">
        <v>121</v>
      </c>
      <c r="W1208" s="291" t="s">
        <v>198</v>
      </c>
      <c r="X1208" s="291">
        <v>78</v>
      </c>
      <c r="Y1208" s="271">
        <v>50</v>
      </c>
      <c r="Z1208" s="271"/>
      <c r="AA1208" s="271">
        <v>54</v>
      </c>
      <c r="AB1208" s="271" t="s">
        <v>113</v>
      </c>
      <c r="AC1208" s="1476">
        <v>80</v>
      </c>
      <c r="AD1208" s="271">
        <v>391857</v>
      </c>
      <c r="AE1208" s="2517">
        <v>871869672835200</v>
      </c>
      <c r="AF1208" s="271">
        <v>10</v>
      </c>
      <c r="AG1208" s="271" t="s">
        <v>113</v>
      </c>
      <c r="AH1208" s="2779">
        <v>4</v>
      </c>
    </row>
    <row r="1209" spans="3:34">
      <c r="C1209" s="2401" t="s">
        <v>2766</v>
      </c>
      <c r="D1209" s="557" t="s">
        <v>2193</v>
      </c>
      <c r="E1209" s="1463"/>
      <c r="F1209" s="2312">
        <v>929002495802</v>
      </c>
      <c r="G1209" s="217">
        <v>8718696721339</v>
      </c>
      <c r="H1209" s="585" t="s">
        <v>1213</v>
      </c>
      <c r="I1209" s="585"/>
      <c r="J1209" s="504">
        <v>3</v>
      </c>
      <c r="K1209" s="1076">
        <v>230</v>
      </c>
      <c r="L1209" s="271">
        <v>2700</v>
      </c>
      <c r="M1209" s="307">
        <v>15000</v>
      </c>
      <c r="N1209" s="410">
        <v>2</v>
      </c>
      <c r="O1209" s="271" t="s">
        <v>117</v>
      </c>
      <c r="P1209" s="2503">
        <v>75</v>
      </c>
      <c r="Q1209" s="14"/>
      <c r="R1209" s="1771" t="s">
        <v>48</v>
      </c>
      <c r="S1209" s="271"/>
      <c r="T1209" s="271" t="s">
        <v>3134</v>
      </c>
      <c r="U1209" s="271" t="s">
        <v>167</v>
      </c>
      <c r="V1209" s="271" t="s">
        <v>116</v>
      </c>
      <c r="W1209" s="291" t="s">
        <v>198</v>
      </c>
      <c r="X1209" s="291">
        <v>76</v>
      </c>
      <c r="Y1209" s="271">
        <v>50</v>
      </c>
      <c r="Z1209" s="271"/>
      <c r="AA1209" s="271">
        <v>54</v>
      </c>
      <c r="AB1209" s="271" t="s">
        <v>133</v>
      </c>
      <c r="AC1209" s="1476">
        <v>80</v>
      </c>
      <c r="AD1209" s="271">
        <v>400298</v>
      </c>
      <c r="AE1209" s="2602">
        <v>871869672133900</v>
      </c>
      <c r="AF1209" s="271">
        <v>10</v>
      </c>
      <c r="AG1209" s="271" t="s">
        <v>113</v>
      </c>
      <c r="AH1209" s="2779">
        <v>4</v>
      </c>
    </row>
    <row r="1210" spans="3:34">
      <c r="C1210" s="2401" t="s">
        <v>2766</v>
      </c>
      <c r="D1210" s="557" t="s">
        <v>2193</v>
      </c>
      <c r="E1210" s="1463"/>
      <c r="F1210" s="2312">
        <v>929002068202</v>
      </c>
      <c r="G1210" s="217">
        <v>8718696721353</v>
      </c>
      <c r="H1210" s="585" t="s">
        <v>1214</v>
      </c>
      <c r="I1210" s="585"/>
      <c r="J1210" s="504">
        <v>3</v>
      </c>
      <c r="K1210" s="1076">
        <v>230</v>
      </c>
      <c r="L1210" s="271">
        <v>3000</v>
      </c>
      <c r="M1210" s="307">
        <v>15000</v>
      </c>
      <c r="N1210" s="410">
        <v>2</v>
      </c>
      <c r="O1210" s="271" t="s">
        <v>117</v>
      </c>
      <c r="P1210" s="2503">
        <v>75</v>
      </c>
      <c r="Q1210" s="14"/>
      <c r="R1210" s="1771" t="s">
        <v>48</v>
      </c>
      <c r="S1210" s="271"/>
      <c r="T1210" s="271" t="s">
        <v>3134</v>
      </c>
      <c r="U1210" s="271" t="s">
        <v>167</v>
      </c>
      <c r="V1210" s="271" t="s">
        <v>147</v>
      </c>
      <c r="W1210" s="291" t="s">
        <v>198</v>
      </c>
      <c r="X1210" s="291">
        <v>76</v>
      </c>
      <c r="Y1210" s="271">
        <v>50</v>
      </c>
      <c r="Z1210" s="271"/>
      <c r="AA1210" s="271">
        <v>54</v>
      </c>
      <c r="AB1210" s="271" t="s">
        <v>133</v>
      </c>
      <c r="AC1210" s="1476">
        <v>80</v>
      </c>
      <c r="AD1210" s="271">
        <v>391910</v>
      </c>
      <c r="AE1210" s="2602">
        <v>871869672135300</v>
      </c>
      <c r="AF1210" s="271">
        <v>10</v>
      </c>
      <c r="AG1210" s="271" t="s">
        <v>113</v>
      </c>
      <c r="AH1210" s="2779">
        <v>4</v>
      </c>
    </row>
    <row r="1211" spans="3:34">
      <c r="C1211" s="2401" t="s">
        <v>2766</v>
      </c>
      <c r="D1211" s="557" t="s">
        <v>2193</v>
      </c>
      <c r="E1211" s="1463"/>
      <c r="F1211" s="847">
        <v>929002065602</v>
      </c>
      <c r="G1211" s="468">
        <v>8718696730225</v>
      </c>
      <c r="H1211" s="486" t="s">
        <v>1215</v>
      </c>
      <c r="I1211" s="486"/>
      <c r="J1211" s="487">
        <v>3</v>
      </c>
      <c r="K1211" s="1078">
        <v>240</v>
      </c>
      <c r="L1211" s="273">
        <v>4000</v>
      </c>
      <c r="M1211" s="479">
        <v>15000</v>
      </c>
      <c r="N1211" s="478">
        <v>2</v>
      </c>
      <c r="O1211" s="273" t="s">
        <v>117</v>
      </c>
      <c r="P1211" s="2504">
        <v>75</v>
      </c>
      <c r="Q1211" s="14"/>
      <c r="R1211" s="1769" t="s">
        <v>48</v>
      </c>
      <c r="S1211" s="273"/>
      <c r="T1211" s="273" t="s">
        <v>3134</v>
      </c>
      <c r="U1211" s="273" t="s">
        <v>167</v>
      </c>
      <c r="V1211" s="273" t="s">
        <v>121</v>
      </c>
      <c r="W1211" s="284" t="s">
        <v>198</v>
      </c>
      <c r="X1211" s="284">
        <v>80</v>
      </c>
      <c r="Y1211" s="273">
        <v>50</v>
      </c>
      <c r="Z1211" s="273"/>
      <c r="AA1211" s="273">
        <v>54</v>
      </c>
      <c r="AB1211" s="273" t="s">
        <v>133</v>
      </c>
      <c r="AC1211" s="1478">
        <v>80</v>
      </c>
      <c r="AD1211" s="273">
        <v>391906</v>
      </c>
      <c r="AE1211" s="2585">
        <v>871869673022500</v>
      </c>
      <c r="AF1211" s="273">
        <v>10</v>
      </c>
      <c r="AG1211" s="273" t="s">
        <v>113</v>
      </c>
      <c r="AH1211" s="2780">
        <v>4</v>
      </c>
    </row>
    <row r="1212" spans="3:34">
      <c r="C1212" s="2401" t="s">
        <v>2766</v>
      </c>
      <c r="D1212" s="557" t="s">
        <v>2193</v>
      </c>
      <c r="E1212" s="1463"/>
      <c r="F1212" s="875">
        <v>929001215232</v>
      </c>
      <c r="G1212" s="114">
        <v>8718696752517</v>
      </c>
      <c r="H1212" s="590" t="s">
        <v>1216</v>
      </c>
      <c r="I1212" s="590"/>
      <c r="J1212" s="376">
        <v>4.5999999999999996</v>
      </c>
      <c r="K1212" s="1137">
        <v>355</v>
      </c>
      <c r="L1212" s="282">
        <v>2700</v>
      </c>
      <c r="M1212" s="306">
        <v>15000</v>
      </c>
      <c r="N1212" s="550">
        <v>2</v>
      </c>
      <c r="O1212" s="282" t="s">
        <v>117</v>
      </c>
      <c r="P1212" s="2505">
        <v>55</v>
      </c>
      <c r="Q1212" s="14"/>
      <c r="R1212" s="1772" t="s">
        <v>48</v>
      </c>
      <c r="S1212" s="282"/>
      <c r="T1212" s="282" t="s">
        <v>3130</v>
      </c>
      <c r="U1212" s="282" t="s">
        <v>167</v>
      </c>
      <c r="V1212" s="282" t="s">
        <v>116</v>
      </c>
      <c r="W1212" s="283" t="s">
        <v>198</v>
      </c>
      <c r="X1212" s="283">
        <v>77</v>
      </c>
      <c r="Y1212" s="282">
        <v>50</v>
      </c>
      <c r="Z1212" s="282"/>
      <c r="AA1212" s="282">
        <v>54</v>
      </c>
      <c r="AB1212" s="282" t="s">
        <v>113</v>
      </c>
      <c r="AC1212" s="1475">
        <v>80</v>
      </c>
      <c r="AD1212" s="282">
        <v>387358</v>
      </c>
      <c r="AE1212" s="2582">
        <v>871869675251700</v>
      </c>
      <c r="AF1212" s="282">
        <v>10</v>
      </c>
      <c r="AG1212" s="282" t="s">
        <v>113</v>
      </c>
      <c r="AH1212" s="2781">
        <v>4</v>
      </c>
    </row>
    <row r="1213" spans="3:34">
      <c r="C1213" s="2401" t="s">
        <v>2766</v>
      </c>
      <c r="D1213" s="557" t="s">
        <v>2193</v>
      </c>
      <c r="E1213" s="1463"/>
      <c r="F1213" s="875">
        <v>929001215252</v>
      </c>
      <c r="G1213" s="114">
        <v>8718699700294</v>
      </c>
      <c r="H1213" s="590" t="s">
        <v>2242</v>
      </c>
      <c r="I1213" s="590" t="s">
        <v>2743</v>
      </c>
      <c r="J1213" s="376">
        <v>4.5999999999999996</v>
      </c>
      <c r="K1213" s="1137">
        <v>355</v>
      </c>
      <c r="L1213" s="282">
        <v>2700</v>
      </c>
      <c r="M1213" s="306">
        <v>15000</v>
      </c>
      <c r="N1213" s="550">
        <v>2</v>
      </c>
      <c r="O1213" s="282" t="s">
        <v>117</v>
      </c>
      <c r="P1213" s="2503">
        <v>275</v>
      </c>
      <c r="Q1213" s="973"/>
      <c r="R1213" s="1772" t="s">
        <v>48</v>
      </c>
      <c r="S1213" s="282"/>
      <c r="T1213" s="282" t="s">
        <v>3130</v>
      </c>
      <c r="U1213" s="282" t="s">
        <v>167</v>
      </c>
      <c r="V1213" s="282" t="s">
        <v>116</v>
      </c>
      <c r="W1213" s="283" t="s">
        <v>198</v>
      </c>
      <c r="X1213" s="283">
        <v>77</v>
      </c>
      <c r="Y1213" s="282">
        <v>50</v>
      </c>
      <c r="Z1213" s="282"/>
      <c r="AA1213" s="282">
        <v>54</v>
      </c>
      <c r="AB1213" s="282" t="s">
        <v>113</v>
      </c>
      <c r="AC1213" s="1475">
        <v>80</v>
      </c>
      <c r="AD1213" s="282">
        <v>387358</v>
      </c>
      <c r="AE1213" s="2582">
        <v>871869970029400</v>
      </c>
      <c r="AF1213" s="282">
        <v>6</v>
      </c>
      <c r="AG1213" s="282" t="s">
        <v>113</v>
      </c>
      <c r="AH1213" s="2781">
        <v>20</v>
      </c>
    </row>
    <row r="1214" spans="3:34">
      <c r="C1214" s="2401" t="s">
        <v>2766</v>
      </c>
      <c r="D1214" s="557" t="s">
        <v>2193</v>
      </c>
      <c r="E1214" s="1463"/>
      <c r="F1214" s="846">
        <v>929001218102</v>
      </c>
      <c r="G1214" s="104">
        <v>8718696728376</v>
      </c>
      <c r="H1214" s="152" t="s">
        <v>1217</v>
      </c>
      <c r="I1214" s="152"/>
      <c r="J1214" s="313">
        <v>4.5999999999999996</v>
      </c>
      <c r="K1214" s="1076">
        <v>370</v>
      </c>
      <c r="L1214" s="271">
        <v>3000</v>
      </c>
      <c r="M1214" s="307">
        <v>15000</v>
      </c>
      <c r="N1214" s="410">
        <v>2</v>
      </c>
      <c r="O1214" s="271" t="s">
        <v>117</v>
      </c>
      <c r="P1214" s="2503">
        <v>55</v>
      </c>
      <c r="Q1214" s="14"/>
      <c r="R1214" s="1771" t="s">
        <v>48</v>
      </c>
      <c r="S1214" s="271"/>
      <c r="T1214" s="271" t="s">
        <v>3130</v>
      </c>
      <c r="U1214" s="271" t="s">
        <v>167</v>
      </c>
      <c r="V1214" s="271" t="s">
        <v>147</v>
      </c>
      <c r="W1214" s="291" t="s">
        <v>198</v>
      </c>
      <c r="X1214" s="291">
        <v>80</v>
      </c>
      <c r="Y1214" s="271">
        <v>50</v>
      </c>
      <c r="Z1214" s="271"/>
      <c r="AA1214" s="271">
        <v>54</v>
      </c>
      <c r="AB1214" s="271" t="s">
        <v>113</v>
      </c>
      <c r="AC1214" s="1476">
        <v>80</v>
      </c>
      <c r="AD1214" s="271">
        <v>391858</v>
      </c>
      <c r="AE1214" s="2517">
        <v>871869672837600</v>
      </c>
      <c r="AF1214" s="271">
        <v>10</v>
      </c>
      <c r="AG1214" s="271" t="s">
        <v>113</v>
      </c>
      <c r="AH1214" s="2779">
        <v>4</v>
      </c>
    </row>
    <row r="1215" spans="3:34">
      <c r="C1215" s="2401" t="s">
        <v>2766</v>
      </c>
      <c r="D1215" s="557" t="s">
        <v>2193</v>
      </c>
      <c r="E1215" s="1463"/>
      <c r="F1215" s="846">
        <v>929001218202</v>
      </c>
      <c r="G1215" s="104">
        <v>8718696728390</v>
      </c>
      <c r="H1215" s="152" t="s">
        <v>1218</v>
      </c>
      <c r="I1215" s="152"/>
      <c r="J1215" s="313">
        <v>4.5999999999999996</v>
      </c>
      <c r="K1215" s="1076">
        <v>390</v>
      </c>
      <c r="L1215" s="271">
        <v>4000</v>
      </c>
      <c r="M1215" s="307">
        <v>15000</v>
      </c>
      <c r="N1215" s="410">
        <v>2</v>
      </c>
      <c r="O1215" s="271" t="s">
        <v>117</v>
      </c>
      <c r="P1215" s="2503">
        <v>55</v>
      </c>
      <c r="Q1215" s="14"/>
      <c r="R1215" s="1771" t="s">
        <v>48</v>
      </c>
      <c r="S1215" s="271"/>
      <c r="T1215" s="271" t="s">
        <v>3130</v>
      </c>
      <c r="U1215" s="271" t="s">
        <v>167</v>
      </c>
      <c r="V1215" s="271" t="s">
        <v>121</v>
      </c>
      <c r="W1215" s="291" t="s">
        <v>198</v>
      </c>
      <c r="X1215" s="291">
        <v>84</v>
      </c>
      <c r="Y1215" s="271">
        <v>50</v>
      </c>
      <c r="Z1215" s="271"/>
      <c r="AA1215" s="271">
        <v>54</v>
      </c>
      <c r="AB1215" s="271" t="s">
        <v>113</v>
      </c>
      <c r="AC1215" s="1476">
        <v>80</v>
      </c>
      <c r="AD1215" s="271">
        <v>391859</v>
      </c>
      <c r="AE1215" s="2517">
        <v>871869672839000</v>
      </c>
      <c r="AF1215" s="271">
        <v>10</v>
      </c>
      <c r="AG1215" s="271" t="s">
        <v>113</v>
      </c>
      <c r="AH1215" s="2779">
        <v>4</v>
      </c>
    </row>
    <row r="1216" spans="3:34">
      <c r="C1216" s="2401" t="s">
        <v>2766</v>
      </c>
      <c r="D1216" s="557" t="s">
        <v>2193</v>
      </c>
      <c r="E1216" s="1463"/>
      <c r="F1216" s="2312">
        <v>929001218302</v>
      </c>
      <c r="G1216" s="217">
        <v>8718696728413</v>
      </c>
      <c r="H1216" s="585" t="s">
        <v>1219</v>
      </c>
      <c r="I1216" s="585"/>
      <c r="J1216" s="575">
        <v>4.5999999999999996</v>
      </c>
      <c r="K1216" s="1146">
        <v>390</v>
      </c>
      <c r="L1216" s="331">
        <v>6500</v>
      </c>
      <c r="M1216" s="310">
        <v>15000</v>
      </c>
      <c r="N1216" s="500">
        <v>2</v>
      </c>
      <c r="O1216" s="331" t="s">
        <v>117</v>
      </c>
      <c r="P1216" s="2503">
        <v>55</v>
      </c>
      <c r="Q1216" s="14"/>
      <c r="R1216" s="1770" t="s">
        <v>48</v>
      </c>
      <c r="S1216" s="331"/>
      <c r="T1216" s="331" t="s">
        <v>3130</v>
      </c>
      <c r="U1216" s="331" t="s">
        <v>167</v>
      </c>
      <c r="V1216" s="331" t="s">
        <v>150</v>
      </c>
      <c r="W1216" s="305" t="s">
        <v>198</v>
      </c>
      <c r="X1216" s="305">
        <v>84</v>
      </c>
      <c r="Y1216" s="331">
        <v>50</v>
      </c>
      <c r="Z1216" s="331"/>
      <c r="AA1216" s="331">
        <v>54</v>
      </c>
      <c r="AB1216" s="331" t="s">
        <v>113</v>
      </c>
      <c r="AC1216" s="2084">
        <v>80</v>
      </c>
      <c r="AD1216" s="331">
        <v>391860</v>
      </c>
      <c r="AE1216" s="2602">
        <v>871869672841300</v>
      </c>
      <c r="AF1216" s="331">
        <v>10</v>
      </c>
      <c r="AG1216" s="331" t="s">
        <v>113</v>
      </c>
      <c r="AH1216" s="2833">
        <v>4</v>
      </c>
    </row>
    <row r="1217" spans="3:34">
      <c r="C1217" s="2401" t="s">
        <v>2766</v>
      </c>
      <c r="D1217" s="557" t="s">
        <v>2193</v>
      </c>
      <c r="E1217" s="1463"/>
      <c r="F1217" s="2292">
        <v>929002495902</v>
      </c>
      <c r="G1217" s="62">
        <v>8718696721377</v>
      </c>
      <c r="H1217" s="163" t="s">
        <v>1220</v>
      </c>
      <c r="I1217" s="163"/>
      <c r="J1217" s="347">
        <v>4</v>
      </c>
      <c r="K1217" s="1076">
        <v>345</v>
      </c>
      <c r="L1217" s="271">
        <v>2700</v>
      </c>
      <c r="M1217" s="307">
        <v>15000</v>
      </c>
      <c r="N1217" s="410">
        <v>2</v>
      </c>
      <c r="O1217" s="271" t="s">
        <v>117</v>
      </c>
      <c r="P1217" s="2503">
        <v>80</v>
      </c>
      <c r="Q1217" s="14"/>
      <c r="R1217" s="1771" t="s">
        <v>48</v>
      </c>
      <c r="S1217" s="271"/>
      <c r="T1217" s="271" t="s">
        <v>3130</v>
      </c>
      <c r="U1217" s="271" t="s">
        <v>167</v>
      </c>
      <c r="V1217" s="271" t="s">
        <v>116</v>
      </c>
      <c r="W1217" s="291" t="s">
        <v>198</v>
      </c>
      <c r="X1217" s="291">
        <v>86</v>
      </c>
      <c r="Y1217" s="271">
        <v>50</v>
      </c>
      <c r="Z1217" s="271"/>
      <c r="AA1217" s="271">
        <v>54</v>
      </c>
      <c r="AB1217" s="271" t="s">
        <v>133</v>
      </c>
      <c r="AC1217" s="1476">
        <v>80</v>
      </c>
      <c r="AD1217" s="271">
        <v>400299</v>
      </c>
      <c r="AE1217" s="319">
        <v>871869672137700</v>
      </c>
      <c r="AF1217" s="271">
        <v>10</v>
      </c>
      <c r="AG1217" s="271" t="s">
        <v>113</v>
      </c>
      <c r="AH1217" s="2779">
        <v>4</v>
      </c>
    </row>
    <row r="1218" spans="3:34">
      <c r="C1218" s="2401" t="s">
        <v>2766</v>
      </c>
      <c r="D1218" s="557" t="s">
        <v>2193</v>
      </c>
      <c r="E1218" s="1463"/>
      <c r="F1218" s="2312">
        <v>929002068302</v>
      </c>
      <c r="G1218" s="217">
        <v>8719514358836</v>
      </c>
      <c r="H1218" s="585" t="s">
        <v>1221</v>
      </c>
      <c r="I1218" s="585"/>
      <c r="J1218" s="504">
        <v>4</v>
      </c>
      <c r="K1218" s="1146">
        <v>345</v>
      </c>
      <c r="L1218" s="396">
        <v>3000</v>
      </c>
      <c r="M1218" s="418">
        <v>15000</v>
      </c>
      <c r="N1218" s="410">
        <v>2</v>
      </c>
      <c r="O1218" s="396" t="s">
        <v>117</v>
      </c>
      <c r="P1218" s="2503">
        <v>80</v>
      </c>
      <c r="Q1218" s="14"/>
      <c r="R1218" s="1862" t="s">
        <v>48</v>
      </c>
      <c r="S1218" s="396"/>
      <c r="T1218" s="396" t="s">
        <v>3130</v>
      </c>
      <c r="U1218" s="396" t="s">
        <v>167</v>
      </c>
      <c r="V1218" s="396" t="s">
        <v>147</v>
      </c>
      <c r="W1218" s="2023" t="s">
        <v>198</v>
      </c>
      <c r="X1218" s="2023">
        <v>86</v>
      </c>
      <c r="Y1218" s="396">
        <v>50</v>
      </c>
      <c r="Z1218" s="396"/>
      <c r="AA1218" s="396">
        <v>54</v>
      </c>
      <c r="AB1218" s="396" t="s">
        <v>133</v>
      </c>
      <c r="AC1218" s="1476">
        <v>80</v>
      </c>
      <c r="AD1218" s="396">
        <v>391911</v>
      </c>
      <c r="AE1218" s="2602">
        <v>871951435883600</v>
      </c>
      <c r="AF1218" s="396">
        <v>10</v>
      </c>
      <c r="AG1218" s="396" t="s">
        <v>113</v>
      </c>
      <c r="AH1218" s="2798">
        <v>4</v>
      </c>
    </row>
    <row r="1219" spans="3:34">
      <c r="C1219" s="2401" t="s">
        <v>2766</v>
      </c>
      <c r="D1219" s="557" t="s">
        <v>2193</v>
      </c>
      <c r="E1219" s="1463"/>
      <c r="F1219" s="847">
        <v>929002065802</v>
      </c>
      <c r="G1219" s="468">
        <v>8719514358850</v>
      </c>
      <c r="H1219" s="486" t="s">
        <v>1222</v>
      </c>
      <c r="I1219" s="486"/>
      <c r="J1219" s="487">
        <v>4</v>
      </c>
      <c r="K1219" s="1078">
        <v>350</v>
      </c>
      <c r="L1219" s="273">
        <v>4000</v>
      </c>
      <c r="M1219" s="479">
        <v>15000</v>
      </c>
      <c r="N1219" s="273">
        <v>2</v>
      </c>
      <c r="O1219" s="273" t="s">
        <v>117</v>
      </c>
      <c r="P1219" s="2504">
        <v>80</v>
      </c>
      <c r="Q1219" s="14"/>
      <c r="R1219" s="1769" t="s">
        <v>48</v>
      </c>
      <c r="S1219" s="273"/>
      <c r="T1219" s="273" t="s">
        <v>3130</v>
      </c>
      <c r="U1219" s="273" t="s">
        <v>167</v>
      </c>
      <c r="V1219" s="273" t="s">
        <v>121</v>
      </c>
      <c r="W1219" s="284" t="s">
        <v>198</v>
      </c>
      <c r="X1219" s="284">
        <v>87</v>
      </c>
      <c r="Y1219" s="273">
        <v>50</v>
      </c>
      <c r="Z1219" s="273"/>
      <c r="AA1219" s="273">
        <v>54</v>
      </c>
      <c r="AB1219" s="273" t="s">
        <v>133</v>
      </c>
      <c r="AC1219" s="284">
        <v>80</v>
      </c>
      <c r="AD1219" s="273">
        <v>391907</v>
      </c>
      <c r="AE1219" s="2585">
        <v>871951435885000</v>
      </c>
      <c r="AF1219" s="273">
        <v>10</v>
      </c>
      <c r="AG1219" s="273" t="s">
        <v>113</v>
      </c>
      <c r="AH1219" s="2780">
        <v>4</v>
      </c>
    </row>
    <row r="1220" spans="3:34">
      <c r="C1220" s="2401" t="s">
        <v>2766</v>
      </c>
      <c r="D1220" s="557" t="s">
        <v>2193</v>
      </c>
      <c r="E1220" s="1463"/>
      <c r="F1220" s="875">
        <v>929002981002</v>
      </c>
      <c r="G1220" s="114">
        <v>8719514308718</v>
      </c>
      <c r="H1220" s="585" t="s">
        <v>1223</v>
      </c>
      <c r="I1220" s="585"/>
      <c r="J1220" s="381">
        <v>4.9000000000000004</v>
      </c>
      <c r="K1220" s="1144">
        <v>460</v>
      </c>
      <c r="L1220" s="271">
        <v>3000</v>
      </c>
      <c r="M1220" s="307">
        <v>15000</v>
      </c>
      <c r="N1220" s="410">
        <v>2</v>
      </c>
      <c r="O1220" s="271" t="s">
        <v>119</v>
      </c>
      <c r="P1220" s="2505">
        <v>67</v>
      </c>
      <c r="Q1220" s="14"/>
      <c r="R1220" s="1771" t="s">
        <v>48</v>
      </c>
      <c r="S1220" s="271"/>
      <c r="T1220" s="271" t="s">
        <v>3143</v>
      </c>
      <c r="U1220" s="271" t="s">
        <v>167</v>
      </c>
      <c r="V1220" s="271" t="s">
        <v>147</v>
      </c>
      <c r="W1220" s="291" t="s">
        <v>198</v>
      </c>
      <c r="X1220" s="291">
        <v>93</v>
      </c>
      <c r="Y1220" s="271">
        <v>50</v>
      </c>
      <c r="Z1220" s="271"/>
      <c r="AA1220" s="271">
        <v>54</v>
      </c>
      <c r="AB1220" s="271" t="s">
        <v>113</v>
      </c>
      <c r="AC1220" s="1476">
        <v>80</v>
      </c>
      <c r="AD1220" s="271">
        <v>438111</v>
      </c>
      <c r="AE1220" s="2582">
        <v>871951430871800</v>
      </c>
      <c r="AF1220" s="271">
        <v>10</v>
      </c>
      <c r="AG1220" s="271" t="s">
        <v>113</v>
      </c>
      <c r="AH1220" s="2779">
        <v>4</v>
      </c>
    </row>
    <row r="1221" spans="3:34">
      <c r="C1221" s="2401" t="s">
        <v>2766</v>
      </c>
      <c r="D1221" s="557" t="s">
        <v>2193</v>
      </c>
      <c r="E1221" s="1463"/>
      <c r="F1221" s="875">
        <v>929002981102</v>
      </c>
      <c r="G1221" s="114">
        <v>8719514308619</v>
      </c>
      <c r="H1221" s="152" t="s">
        <v>1224</v>
      </c>
      <c r="I1221" s="152"/>
      <c r="J1221" s="313">
        <v>4.9000000000000004</v>
      </c>
      <c r="K1221" s="1076">
        <v>485</v>
      </c>
      <c r="L1221" s="271">
        <v>4000</v>
      </c>
      <c r="M1221" s="307">
        <v>15000</v>
      </c>
      <c r="N1221" s="410">
        <v>2</v>
      </c>
      <c r="O1221" s="271" t="s">
        <v>119</v>
      </c>
      <c r="P1221" s="2503">
        <v>67</v>
      </c>
      <c r="Q1221" s="14"/>
      <c r="R1221" s="1771" t="s">
        <v>48</v>
      </c>
      <c r="S1221" s="271"/>
      <c r="T1221" s="271" t="s">
        <v>3143</v>
      </c>
      <c r="U1221" s="271" t="s">
        <v>167</v>
      </c>
      <c r="V1221" s="271" t="s">
        <v>121</v>
      </c>
      <c r="W1221" s="291" t="s">
        <v>198</v>
      </c>
      <c r="X1221" s="291">
        <v>98</v>
      </c>
      <c r="Y1221" s="271">
        <v>50</v>
      </c>
      <c r="Z1221" s="271"/>
      <c r="AA1221" s="271">
        <v>54</v>
      </c>
      <c r="AB1221" s="271" t="s">
        <v>113</v>
      </c>
      <c r="AC1221" s="1476">
        <v>80</v>
      </c>
      <c r="AD1221" s="271">
        <v>438112</v>
      </c>
      <c r="AE1221" s="2582">
        <v>871951430861900</v>
      </c>
      <c r="AF1221" s="271">
        <v>10</v>
      </c>
      <c r="AG1221" s="271" t="s">
        <v>113</v>
      </c>
      <c r="AH1221" s="2779">
        <v>4</v>
      </c>
    </row>
    <row r="1222" spans="3:34">
      <c r="C1222" s="2401" t="s">
        <v>2766</v>
      </c>
      <c r="D1222" s="557" t="s">
        <v>2193</v>
      </c>
      <c r="E1222" s="1463"/>
      <c r="F1222" s="846">
        <v>929002981202</v>
      </c>
      <c r="G1222" s="104">
        <v>8719514308756</v>
      </c>
      <c r="H1222" s="585" t="s">
        <v>1225</v>
      </c>
      <c r="I1222" s="585"/>
      <c r="J1222" s="575">
        <v>5</v>
      </c>
      <c r="K1222" s="1146">
        <v>550</v>
      </c>
      <c r="L1222" s="331">
        <v>3000</v>
      </c>
      <c r="M1222" s="307">
        <v>15000</v>
      </c>
      <c r="N1222" s="410">
        <v>2</v>
      </c>
      <c r="O1222" s="331" t="s">
        <v>119</v>
      </c>
      <c r="P1222" s="2503">
        <v>67</v>
      </c>
      <c r="Q1222" s="14"/>
      <c r="R1222" s="1770" t="s">
        <v>48</v>
      </c>
      <c r="S1222" s="331"/>
      <c r="T1222" s="331" t="s">
        <v>3142</v>
      </c>
      <c r="U1222" s="331" t="s">
        <v>167</v>
      </c>
      <c r="V1222" s="331" t="s">
        <v>147</v>
      </c>
      <c r="W1222" s="305" t="s">
        <v>198</v>
      </c>
      <c r="X1222" s="305">
        <v>110</v>
      </c>
      <c r="Y1222" s="331">
        <v>50</v>
      </c>
      <c r="Z1222" s="331"/>
      <c r="AA1222" s="331">
        <v>54</v>
      </c>
      <c r="AB1222" s="331" t="s">
        <v>113</v>
      </c>
      <c r="AC1222" s="1476">
        <v>80</v>
      </c>
      <c r="AD1222" s="331">
        <v>438113</v>
      </c>
      <c r="AE1222" s="2517">
        <v>871951430875600</v>
      </c>
      <c r="AF1222" s="331">
        <v>10</v>
      </c>
      <c r="AG1222" s="331" t="s">
        <v>113</v>
      </c>
      <c r="AH1222" s="2833">
        <v>4</v>
      </c>
    </row>
    <row r="1223" spans="3:34">
      <c r="C1223" s="2401" t="s">
        <v>2766</v>
      </c>
      <c r="D1223" s="557" t="s">
        <v>2193</v>
      </c>
      <c r="E1223" s="1463"/>
      <c r="F1223" s="2292">
        <v>929002981302</v>
      </c>
      <c r="G1223" s="217">
        <v>8719514308657</v>
      </c>
      <c r="H1223" s="585" t="s">
        <v>1226</v>
      </c>
      <c r="I1223" s="585"/>
      <c r="J1223" s="347">
        <v>5</v>
      </c>
      <c r="K1223" s="1076">
        <v>550</v>
      </c>
      <c r="L1223" s="271">
        <v>4000</v>
      </c>
      <c r="M1223" s="310">
        <v>15000</v>
      </c>
      <c r="N1223" s="500">
        <v>2</v>
      </c>
      <c r="O1223" s="271" t="s">
        <v>119</v>
      </c>
      <c r="P1223" s="2503">
        <v>67</v>
      </c>
      <c r="Q1223" s="14"/>
      <c r="R1223" s="1771" t="s">
        <v>48</v>
      </c>
      <c r="S1223" s="271"/>
      <c r="T1223" s="271" t="s">
        <v>3142</v>
      </c>
      <c r="U1223" s="271" t="s">
        <v>167</v>
      </c>
      <c r="V1223" s="271" t="s">
        <v>121</v>
      </c>
      <c r="W1223" s="291" t="s">
        <v>198</v>
      </c>
      <c r="X1223" s="291">
        <v>110</v>
      </c>
      <c r="Y1223" s="271">
        <v>50</v>
      </c>
      <c r="Z1223" s="271"/>
      <c r="AA1223" s="271">
        <v>54</v>
      </c>
      <c r="AB1223" s="271" t="s">
        <v>113</v>
      </c>
      <c r="AC1223" s="2084">
        <v>80</v>
      </c>
      <c r="AD1223" s="271">
        <v>438114</v>
      </c>
      <c r="AE1223" s="2602">
        <v>871951430865700</v>
      </c>
      <c r="AF1223" s="271">
        <v>10</v>
      </c>
      <c r="AG1223" s="271" t="s">
        <v>113</v>
      </c>
      <c r="AH1223" s="2779">
        <v>4</v>
      </c>
    </row>
    <row r="1224" spans="3:34">
      <c r="C1224" s="2401" t="s">
        <v>2766</v>
      </c>
      <c r="D1224" s="557" t="s">
        <v>2193</v>
      </c>
      <c r="E1224" s="1463"/>
      <c r="F1224" s="2312">
        <v>929002981402</v>
      </c>
      <c r="G1224" s="217">
        <v>8719514308671</v>
      </c>
      <c r="H1224" s="585" t="s">
        <v>1227</v>
      </c>
      <c r="I1224" s="585"/>
      <c r="J1224" s="487">
        <v>5</v>
      </c>
      <c r="K1224" s="1078">
        <v>550</v>
      </c>
      <c r="L1224" s="273">
        <v>6500</v>
      </c>
      <c r="M1224" s="479">
        <v>15000</v>
      </c>
      <c r="N1224" s="478">
        <v>2</v>
      </c>
      <c r="O1224" s="273" t="s">
        <v>119</v>
      </c>
      <c r="P1224" s="2504">
        <v>67</v>
      </c>
      <c r="Q1224" s="14"/>
      <c r="R1224" s="1769" t="s">
        <v>48</v>
      </c>
      <c r="S1224" s="273"/>
      <c r="T1224" s="273" t="s">
        <v>3142</v>
      </c>
      <c r="U1224" s="273" t="s">
        <v>167</v>
      </c>
      <c r="V1224" s="273" t="s">
        <v>150</v>
      </c>
      <c r="W1224" s="284" t="s">
        <v>198</v>
      </c>
      <c r="X1224" s="284">
        <v>110</v>
      </c>
      <c r="Y1224" s="273">
        <v>50</v>
      </c>
      <c r="Z1224" s="273"/>
      <c r="AA1224" s="273">
        <v>54</v>
      </c>
      <c r="AB1224" s="273" t="s">
        <v>113</v>
      </c>
      <c r="AC1224" s="1478">
        <v>80</v>
      </c>
      <c r="AD1224" s="273">
        <v>438115</v>
      </c>
      <c r="AE1224" s="2602">
        <v>871951430867100</v>
      </c>
      <c r="AF1224" s="273">
        <v>10</v>
      </c>
      <c r="AG1224" s="273" t="s">
        <v>113</v>
      </c>
      <c r="AH1224" s="2780">
        <v>4</v>
      </c>
    </row>
    <row r="1225" spans="3:34">
      <c r="C1225" s="2401" t="s">
        <v>2766</v>
      </c>
      <c r="D1225" s="557" t="s">
        <v>2193</v>
      </c>
      <c r="E1225" s="1463"/>
      <c r="F1225" s="2296">
        <v>929002466702</v>
      </c>
      <c r="G1225" s="158">
        <v>8718696813331</v>
      </c>
      <c r="H1225" s="497" t="s">
        <v>1228</v>
      </c>
      <c r="I1225" s="497"/>
      <c r="J1225" s="382">
        <v>7</v>
      </c>
      <c r="K1225" s="1080">
        <v>670</v>
      </c>
      <c r="L1225" s="269">
        <v>3000</v>
      </c>
      <c r="M1225" s="1409">
        <v>25000</v>
      </c>
      <c r="N1225" s="502">
        <v>2</v>
      </c>
      <c r="O1225" s="269" t="s">
        <v>119</v>
      </c>
      <c r="P1225" s="2505">
        <v>145</v>
      </c>
      <c r="Q1225" s="14"/>
      <c r="R1225" s="1768" t="s">
        <v>48</v>
      </c>
      <c r="S1225" s="269"/>
      <c r="T1225" s="269" t="s">
        <v>3131</v>
      </c>
      <c r="U1225" s="269" t="s">
        <v>167</v>
      </c>
      <c r="V1225" s="269" t="s">
        <v>147</v>
      </c>
      <c r="W1225" s="295" t="s">
        <v>198</v>
      </c>
      <c r="X1225" s="295">
        <v>95</v>
      </c>
      <c r="Y1225" s="269">
        <v>50</v>
      </c>
      <c r="Z1225" s="269"/>
      <c r="AA1225" s="269">
        <v>54</v>
      </c>
      <c r="AB1225" s="269" t="s">
        <v>113</v>
      </c>
      <c r="AC1225" s="1552">
        <v>80</v>
      </c>
      <c r="AD1225" s="269">
        <v>391939</v>
      </c>
      <c r="AE1225" s="799">
        <v>871869681333101</v>
      </c>
      <c r="AF1225" s="269">
        <v>10</v>
      </c>
      <c r="AG1225" s="269" t="s">
        <v>113</v>
      </c>
      <c r="AH1225" s="2782">
        <v>4</v>
      </c>
    </row>
    <row r="1226" spans="3:34">
      <c r="C1226" s="2395" t="s">
        <v>2766</v>
      </c>
      <c r="D1226" s="834" t="s">
        <v>2193</v>
      </c>
      <c r="E1226" s="1483"/>
      <c r="F1226" s="2293">
        <v>929002466802</v>
      </c>
      <c r="G1226" s="264">
        <v>8718696813355</v>
      </c>
      <c r="H1226" s="1229" t="s">
        <v>1229</v>
      </c>
      <c r="I1226" s="1229"/>
      <c r="J1226" s="432">
        <v>7</v>
      </c>
      <c r="K1226" s="1078">
        <v>730</v>
      </c>
      <c r="L1226" s="273">
        <v>4000</v>
      </c>
      <c r="M1226" s="1410">
        <v>25000</v>
      </c>
      <c r="N1226" s="478">
        <v>2</v>
      </c>
      <c r="O1226" s="273" t="s">
        <v>119</v>
      </c>
      <c r="P1226" s="2504">
        <v>145</v>
      </c>
      <c r="Q1226" s="14"/>
      <c r="R1226" s="1769" t="s">
        <v>48</v>
      </c>
      <c r="S1226" s="273"/>
      <c r="T1226" s="273" t="s">
        <v>3131</v>
      </c>
      <c r="U1226" s="273" t="s">
        <v>167</v>
      </c>
      <c r="V1226" s="273" t="s">
        <v>121</v>
      </c>
      <c r="W1226" s="284" t="s">
        <v>198</v>
      </c>
      <c r="X1226" s="284">
        <v>104</v>
      </c>
      <c r="Y1226" s="273">
        <v>50</v>
      </c>
      <c r="Z1226" s="273"/>
      <c r="AA1226" s="273">
        <v>54</v>
      </c>
      <c r="AB1226" s="273" t="s">
        <v>113</v>
      </c>
      <c r="AC1226" s="1478">
        <v>80</v>
      </c>
      <c r="AD1226" s="273">
        <v>391940</v>
      </c>
      <c r="AE1226" s="2468">
        <v>871869681335501</v>
      </c>
      <c r="AF1226" s="273">
        <v>10</v>
      </c>
      <c r="AG1226" s="273" t="s">
        <v>113</v>
      </c>
      <c r="AH1226" s="2780">
        <v>4</v>
      </c>
    </row>
    <row r="1227" spans="3:34">
      <c r="C1227" s="2394" t="s">
        <v>2766</v>
      </c>
      <c r="D1227" s="1461" t="s">
        <v>2193</v>
      </c>
      <c r="E1227" s="1462"/>
      <c r="F1227" s="2311">
        <v>929003597531</v>
      </c>
      <c r="G1227" s="1222">
        <v>8727900972573</v>
      </c>
      <c r="H1227" s="1222" t="s">
        <v>1193</v>
      </c>
      <c r="I1227" s="1222"/>
      <c r="J1227" s="371">
        <v>4.5</v>
      </c>
      <c r="K1227" s="1223">
        <v>350</v>
      </c>
      <c r="L1227" s="1622">
        <v>2700</v>
      </c>
      <c r="M1227" s="1224">
        <v>15000</v>
      </c>
      <c r="N1227" s="725">
        <v>2</v>
      </c>
      <c r="O1227" s="359" t="s">
        <v>134</v>
      </c>
      <c r="P1227" s="2502">
        <v>45</v>
      </c>
      <c r="Q1227" s="14"/>
      <c r="R1227" s="1856" t="s">
        <v>48</v>
      </c>
      <c r="S1227" s="359"/>
      <c r="T1227" s="359" t="s">
        <v>3130</v>
      </c>
      <c r="U1227" s="359" t="s">
        <v>167</v>
      </c>
      <c r="V1227" s="359" t="s">
        <v>116</v>
      </c>
      <c r="W1227" s="372" t="s">
        <v>198</v>
      </c>
      <c r="X1227" s="372">
        <v>77</v>
      </c>
      <c r="Y1227" s="1622">
        <v>50</v>
      </c>
      <c r="Z1227" s="1622"/>
      <c r="AA1227" s="1622">
        <v>58</v>
      </c>
      <c r="AB1227" s="359" t="s">
        <v>113</v>
      </c>
      <c r="AC1227" s="725">
        <v>80</v>
      </c>
      <c r="AD1227" s="1622">
        <v>1365551</v>
      </c>
      <c r="AE1227" s="2645">
        <v>872790097257300</v>
      </c>
      <c r="AF1227" s="1622">
        <v>6</v>
      </c>
      <c r="AG1227" s="1622" t="s">
        <v>113</v>
      </c>
      <c r="AH1227" s="2861">
        <v>4</v>
      </c>
    </row>
    <row r="1228" spans="3:34">
      <c r="C1228" s="2401" t="s">
        <v>2766</v>
      </c>
      <c r="D1228" s="557" t="s">
        <v>2193</v>
      </c>
      <c r="E1228" s="1463"/>
      <c r="F1228" s="875">
        <v>929001358541</v>
      </c>
      <c r="G1228" s="116">
        <v>8727900972658</v>
      </c>
      <c r="H1228" s="115" t="s">
        <v>1194</v>
      </c>
      <c r="I1228" s="115"/>
      <c r="J1228" s="333">
        <v>4.5</v>
      </c>
      <c r="K1228" s="1125">
        <v>350</v>
      </c>
      <c r="L1228" s="275">
        <v>4000</v>
      </c>
      <c r="M1228" s="355">
        <v>15000</v>
      </c>
      <c r="N1228" s="399">
        <v>2</v>
      </c>
      <c r="O1228" s="335" t="s">
        <v>134</v>
      </c>
      <c r="P1228" s="2503">
        <v>45</v>
      </c>
      <c r="Q1228" s="14"/>
      <c r="R1228" s="1820" t="s">
        <v>48</v>
      </c>
      <c r="S1228" s="335"/>
      <c r="T1228" s="335" t="s">
        <v>3130</v>
      </c>
      <c r="U1228" s="335" t="s">
        <v>167</v>
      </c>
      <c r="V1228" s="335" t="s">
        <v>121</v>
      </c>
      <c r="W1228" s="363" t="s">
        <v>198</v>
      </c>
      <c r="X1228" s="363">
        <v>77</v>
      </c>
      <c r="Y1228" s="275">
        <v>50</v>
      </c>
      <c r="Z1228" s="275"/>
      <c r="AA1228" s="275">
        <v>58</v>
      </c>
      <c r="AB1228" s="335" t="s">
        <v>113</v>
      </c>
      <c r="AC1228" s="399">
        <v>80</v>
      </c>
      <c r="AD1228" s="275">
        <v>1347062</v>
      </c>
      <c r="AE1228" s="2576">
        <v>872790097265800</v>
      </c>
      <c r="AF1228" s="275">
        <v>6</v>
      </c>
      <c r="AG1228" s="275" t="s">
        <v>113</v>
      </c>
      <c r="AH1228" s="2848">
        <v>4</v>
      </c>
    </row>
    <row r="1229" spans="3:34">
      <c r="C1229" s="2401" t="s">
        <v>2766</v>
      </c>
      <c r="D1229" s="557"/>
      <c r="E1229" s="1463"/>
      <c r="F1229" s="2284">
        <v>929001372031</v>
      </c>
      <c r="G1229" s="116">
        <v>8727900965254</v>
      </c>
      <c r="H1229" s="116" t="s">
        <v>1195</v>
      </c>
      <c r="I1229" s="116"/>
      <c r="J1229" s="333">
        <v>5</v>
      </c>
      <c r="K1229" s="1125">
        <v>500</v>
      </c>
      <c r="L1229" s="275">
        <v>2700</v>
      </c>
      <c r="M1229" s="355">
        <v>15000</v>
      </c>
      <c r="N1229" s="399">
        <v>2</v>
      </c>
      <c r="O1229" s="335" t="s">
        <v>117</v>
      </c>
      <c r="P1229" s="2503">
        <v>57</v>
      </c>
      <c r="Q1229" s="14"/>
      <c r="R1229" s="1820" t="s">
        <v>48</v>
      </c>
      <c r="S1229" s="335"/>
      <c r="T1229" s="335" t="s">
        <v>3143</v>
      </c>
      <c r="U1229" s="335" t="s">
        <v>167</v>
      </c>
      <c r="V1229" s="335" t="s">
        <v>116</v>
      </c>
      <c r="W1229" s="363" t="s">
        <v>198</v>
      </c>
      <c r="X1229" s="363">
        <v>100</v>
      </c>
      <c r="Y1229" s="275">
        <v>50</v>
      </c>
      <c r="Z1229" s="275"/>
      <c r="AA1229" s="275">
        <v>58</v>
      </c>
      <c r="AB1229" s="335" t="s">
        <v>113</v>
      </c>
      <c r="AC1229" s="399">
        <v>80</v>
      </c>
      <c r="AD1229" s="275">
        <v>422039</v>
      </c>
      <c r="AE1229" s="2576">
        <v>872790096525400</v>
      </c>
      <c r="AF1229" s="275">
        <v>10</v>
      </c>
      <c r="AG1229" s="275" t="s">
        <v>113</v>
      </c>
      <c r="AH1229" s="2848">
        <v>4</v>
      </c>
    </row>
    <row r="1230" spans="3:34">
      <c r="C1230" s="2401" t="s">
        <v>2766</v>
      </c>
      <c r="D1230" s="557"/>
      <c r="E1230" s="1463"/>
      <c r="F1230" s="2284">
        <v>929001358631</v>
      </c>
      <c r="G1230" s="116">
        <v>8727900965230</v>
      </c>
      <c r="H1230" s="115" t="s">
        <v>1196</v>
      </c>
      <c r="I1230" s="115"/>
      <c r="J1230" s="333">
        <v>5</v>
      </c>
      <c r="K1230" s="1125">
        <v>500</v>
      </c>
      <c r="L1230" s="275">
        <v>4000</v>
      </c>
      <c r="M1230" s="355">
        <v>15000</v>
      </c>
      <c r="N1230" s="399">
        <v>2</v>
      </c>
      <c r="O1230" s="335" t="s">
        <v>117</v>
      </c>
      <c r="P1230" s="2503">
        <v>57</v>
      </c>
      <c r="Q1230" s="14"/>
      <c r="R1230" s="1820" t="s">
        <v>48</v>
      </c>
      <c r="S1230" s="335"/>
      <c r="T1230" s="335" t="s">
        <v>3143</v>
      </c>
      <c r="U1230" s="335" t="s">
        <v>167</v>
      </c>
      <c r="V1230" s="335" t="s">
        <v>121</v>
      </c>
      <c r="W1230" s="363" t="s">
        <v>198</v>
      </c>
      <c r="X1230" s="363">
        <v>100</v>
      </c>
      <c r="Y1230" s="275">
        <v>50</v>
      </c>
      <c r="Z1230" s="275"/>
      <c r="AA1230" s="275">
        <v>58</v>
      </c>
      <c r="AB1230" s="335" t="s">
        <v>113</v>
      </c>
      <c r="AC1230" s="399">
        <v>80</v>
      </c>
      <c r="AD1230" s="275">
        <v>422037</v>
      </c>
      <c r="AE1230" s="2576">
        <v>872790096523000</v>
      </c>
      <c r="AF1230" s="275">
        <v>10</v>
      </c>
      <c r="AG1230" s="275" t="s">
        <v>113</v>
      </c>
      <c r="AH1230" s="2848">
        <v>4</v>
      </c>
    </row>
    <row r="1231" spans="3:34">
      <c r="C1231" s="2401" t="s">
        <v>2766</v>
      </c>
      <c r="D1231" s="557" t="s">
        <v>2193</v>
      </c>
      <c r="E1231" s="1463"/>
      <c r="F1231" s="2284">
        <v>929003597431</v>
      </c>
      <c r="G1231" s="116">
        <v>8727900972535</v>
      </c>
      <c r="H1231" s="116" t="s">
        <v>1197</v>
      </c>
      <c r="I1231" s="116"/>
      <c r="J1231" s="333">
        <v>7.5</v>
      </c>
      <c r="K1231" s="1125">
        <v>720</v>
      </c>
      <c r="L1231" s="275">
        <v>2700</v>
      </c>
      <c r="M1231" s="355">
        <v>15000</v>
      </c>
      <c r="N1231" s="399">
        <v>2</v>
      </c>
      <c r="O1231" s="335" t="s">
        <v>117</v>
      </c>
      <c r="P1231" s="2503">
        <v>62</v>
      </c>
      <c r="Q1231" s="14"/>
      <c r="R1231" s="1820" t="s">
        <v>48</v>
      </c>
      <c r="S1231" s="335"/>
      <c r="T1231" s="335" t="s">
        <v>3131</v>
      </c>
      <c r="U1231" s="335" t="s">
        <v>167</v>
      </c>
      <c r="V1231" s="335" t="s">
        <v>116</v>
      </c>
      <c r="W1231" s="363" t="s">
        <v>198</v>
      </c>
      <c r="X1231" s="363">
        <v>96</v>
      </c>
      <c r="Y1231" s="275">
        <v>50</v>
      </c>
      <c r="Z1231" s="275"/>
      <c r="AA1231" s="275">
        <v>58</v>
      </c>
      <c r="AB1231" s="335" t="s">
        <v>113</v>
      </c>
      <c r="AC1231" s="399">
        <v>80</v>
      </c>
      <c r="AD1231" s="275">
        <v>1365550</v>
      </c>
      <c r="AE1231" s="2576">
        <v>872790097253500</v>
      </c>
      <c r="AF1231" s="275">
        <v>6</v>
      </c>
      <c r="AG1231" s="275" t="s">
        <v>113</v>
      </c>
      <c r="AH1231" s="2848">
        <v>4</v>
      </c>
    </row>
    <row r="1232" spans="3:34">
      <c r="C1232" s="2401" t="s">
        <v>2766</v>
      </c>
      <c r="D1232" s="557"/>
      <c r="E1232" s="1463"/>
      <c r="F1232" s="2295">
        <v>929002093431</v>
      </c>
      <c r="G1232" s="494">
        <v>8727900972559</v>
      </c>
      <c r="H1232" s="494" t="s">
        <v>1198</v>
      </c>
      <c r="I1232" s="494"/>
      <c r="J1232" s="495">
        <v>7</v>
      </c>
      <c r="K1232" s="1124">
        <v>720</v>
      </c>
      <c r="L1232" s="673">
        <v>4000</v>
      </c>
      <c r="M1232" s="709">
        <v>15000</v>
      </c>
      <c r="N1232" s="900">
        <v>2</v>
      </c>
      <c r="O1232" s="490" t="s">
        <v>117</v>
      </c>
      <c r="P1232" s="2504">
        <v>62</v>
      </c>
      <c r="Q1232" s="14"/>
      <c r="R1232" s="1857" t="s">
        <v>48</v>
      </c>
      <c r="S1232" s="490"/>
      <c r="T1232" s="490" t="s">
        <v>3131</v>
      </c>
      <c r="U1232" s="490" t="s">
        <v>167</v>
      </c>
      <c r="V1232" s="490" t="s">
        <v>121</v>
      </c>
      <c r="W1232" s="674" t="s">
        <v>198</v>
      </c>
      <c r="X1232" s="674">
        <v>102</v>
      </c>
      <c r="Y1232" s="673">
        <v>50</v>
      </c>
      <c r="Z1232" s="673"/>
      <c r="AA1232" s="673">
        <v>58</v>
      </c>
      <c r="AB1232" s="490" t="s">
        <v>113</v>
      </c>
      <c r="AC1232" s="900">
        <v>80</v>
      </c>
      <c r="AD1232" s="673">
        <v>1347058</v>
      </c>
      <c r="AE1232" s="2646">
        <v>872790097255900</v>
      </c>
      <c r="AF1232" s="673">
        <v>6</v>
      </c>
      <c r="AG1232" s="673" t="s">
        <v>113</v>
      </c>
      <c r="AH1232" s="2846">
        <v>4</v>
      </c>
    </row>
    <row r="1233" spans="3:34">
      <c r="C1233" s="2401" t="s">
        <v>2766</v>
      </c>
      <c r="D1233" s="557" t="s">
        <v>2193</v>
      </c>
      <c r="E1233" s="1463"/>
      <c r="F1233" s="2284">
        <v>929003038531</v>
      </c>
      <c r="G1233" s="116">
        <v>8727900970500</v>
      </c>
      <c r="H1233" s="116" t="s">
        <v>1199</v>
      </c>
      <c r="I1233" s="116"/>
      <c r="J1233" s="367">
        <v>3</v>
      </c>
      <c r="K1233" s="1128">
        <v>230</v>
      </c>
      <c r="L1233" s="572">
        <v>2700</v>
      </c>
      <c r="M1233" s="708">
        <v>15000</v>
      </c>
      <c r="N1233" s="399">
        <v>2</v>
      </c>
      <c r="O1233" s="354" t="s">
        <v>117</v>
      </c>
      <c r="P1233" s="2503">
        <v>43</v>
      </c>
      <c r="Q1233" s="14"/>
      <c r="R1233" s="1863" t="s">
        <v>48</v>
      </c>
      <c r="S1233" s="354"/>
      <c r="T1233" s="354" t="s">
        <v>3134</v>
      </c>
      <c r="U1233" s="354" t="s">
        <v>167</v>
      </c>
      <c r="V1233" s="354" t="s">
        <v>116</v>
      </c>
      <c r="W1233" s="573" t="s">
        <v>198</v>
      </c>
      <c r="X1233" s="573">
        <v>76</v>
      </c>
      <c r="Y1233" s="572">
        <v>50</v>
      </c>
      <c r="Z1233" s="572"/>
      <c r="AA1233" s="572">
        <v>56</v>
      </c>
      <c r="AB1233" s="354" t="s">
        <v>113</v>
      </c>
      <c r="AC1233" s="399">
        <v>80</v>
      </c>
      <c r="AD1233" s="572">
        <v>422028</v>
      </c>
      <c r="AE1233" s="2576">
        <v>872790097050000</v>
      </c>
      <c r="AF1233" s="572">
        <v>10</v>
      </c>
      <c r="AG1233" s="572" t="s">
        <v>113</v>
      </c>
      <c r="AH1233" s="2901">
        <v>4</v>
      </c>
    </row>
    <row r="1234" spans="3:34">
      <c r="C1234" s="2401" t="s">
        <v>2766</v>
      </c>
      <c r="D1234" s="557" t="s">
        <v>2193</v>
      </c>
      <c r="E1234" s="1463"/>
      <c r="F1234" s="2284">
        <v>929003038631</v>
      </c>
      <c r="G1234" s="116">
        <v>8727900970449</v>
      </c>
      <c r="H1234" s="116" t="s">
        <v>1200</v>
      </c>
      <c r="I1234" s="116"/>
      <c r="J1234" s="333">
        <v>4.7</v>
      </c>
      <c r="K1234" s="1125">
        <v>380</v>
      </c>
      <c r="L1234" s="275">
        <v>2700</v>
      </c>
      <c r="M1234" s="355">
        <v>15000</v>
      </c>
      <c r="N1234" s="399">
        <v>2</v>
      </c>
      <c r="O1234" s="335" t="s">
        <v>117</v>
      </c>
      <c r="P1234" s="2503">
        <v>45</v>
      </c>
      <c r="Q1234" s="14"/>
      <c r="R1234" s="1820" t="s">
        <v>48</v>
      </c>
      <c r="S1234" s="335"/>
      <c r="T1234" s="335" t="s">
        <v>3130</v>
      </c>
      <c r="U1234" s="335" t="s">
        <v>167</v>
      </c>
      <c r="V1234" s="335" t="s">
        <v>116</v>
      </c>
      <c r="W1234" s="363" t="s">
        <v>198</v>
      </c>
      <c r="X1234" s="363">
        <v>80</v>
      </c>
      <c r="Y1234" s="275">
        <v>50</v>
      </c>
      <c r="Z1234" s="275"/>
      <c r="AA1234" s="275">
        <v>56</v>
      </c>
      <c r="AB1234" s="335" t="s">
        <v>113</v>
      </c>
      <c r="AC1234" s="399">
        <v>80</v>
      </c>
      <c r="AD1234" s="275">
        <v>422029</v>
      </c>
      <c r="AE1234" s="2576">
        <v>872790097044900</v>
      </c>
      <c r="AF1234" s="275">
        <v>10</v>
      </c>
      <c r="AG1234" s="275" t="s">
        <v>113</v>
      </c>
      <c r="AH1234" s="2848">
        <v>4</v>
      </c>
    </row>
    <row r="1235" spans="3:34">
      <c r="C1235" s="2401" t="s">
        <v>2766</v>
      </c>
      <c r="D1235" s="557" t="s">
        <v>2193</v>
      </c>
      <c r="E1235" s="1463"/>
      <c r="F1235" s="2284">
        <v>929003038331</v>
      </c>
      <c r="G1235" s="116">
        <v>8727900970425</v>
      </c>
      <c r="H1235" s="116" t="s">
        <v>1201</v>
      </c>
      <c r="I1235" s="116"/>
      <c r="J1235" s="333">
        <v>4.7</v>
      </c>
      <c r="K1235" s="1125">
        <v>440</v>
      </c>
      <c r="L1235" s="275">
        <v>4000</v>
      </c>
      <c r="M1235" s="355">
        <v>15000</v>
      </c>
      <c r="N1235" s="399">
        <v>2</v>
      </c>
      <c r="O1235" s="335" t="s">
        <v>119</v>
      </c>
      <c r="P1235" s="2503">
        <v>45</v>
      </c>
      <c r="Q1235" s="14"/>
      <c r="R1235" s="1820" t="s">
        <v>48</v>
      </c>
      <c r="S1235" s="335"/>
      <c r="T1235" s="335" t="s">
        <v>3130</v>
      </c>
      <c r="U1235" s="335" t="s">
        <v>167</v>
      </c>
      <c r="V1235" s="335" t="s">
        <v>121</v>
      </c>
      <c r="W1235" s="363" t="s">
        <v>198</v>
      </c>
      <c r="X1235" s="363">
        <v>93</v>
      </c>
      <c r="Y1235" s="275">
        <v>50</v>
      </c>
      <c r="Z1235" s="275"/>
      <c r="AA1235" s="275">
        <v>56</v>
      </c>
      <c r="AB1235" s="335" t="s">
        <v>113</v>
      </c>
      <c r="AC1235" s="399">
        <v>80</v>
      </c>
      <c r="AD1235" s="275">
        <v>422027</v>
      </c>
      <c r="AE1235" s="2576">
        <v>872790097042500</v>
      </c>
      <c r="AF1235" s="275">
        <v>10</v>
      </c>
      <c r="AG1235" s="275" t="s">
        <v>113</v>
      </c>
      <c r="AH1235" s="2848">
        <v>4</v>
      </c>
    </row>
    <row r="1236" spans="3:34">
      <c r="C1236" s="2401" t="s">
        <v>2766</v>
      </c>
      <c r="D1236" s="557" t="s">
        <v>2193</v>
      </c>
      <c r="E1236" s="1463"/>
      <c r="F1236" s="2338">
        <v>929001912331</v>
      </c>
      <c r="G1236" s="173">
        <v>8718696537015</v>
      </c>
      <c r="H1236" s="174" t="s">
        <v>1202</v>
      </c>
      <c r="I1236" s="174"/>
      <c r="J1236" s="370">
        <v>4.7</v>
      </c>
      <c r="K1236" s="1126">
        <v>360</v>
      </c>
      <c r="L1236" s="466">
        <v>4000</v>
      </c>
      <c r="M1236" s="353">
        <v>15000</v>
      </c>
      <c r="N1236" s="399">
        <v>2</v>
      </c>
      <c r="O1236" s="361" t="s">
        <v>117</v>
      </c>
      <c r="P1236" s="2499">
        <v>52</v>
      </c>
      <c r="Q1236" s="14"/>
      <c r="R1236" s="1864" t="s">
        <v>48</v>
      </c>
      <c r="S1236" s="361"/>
      <c r="T1236" s="361" t="s">
        <v>3130</v>
      </c>
      <c r="U1236" s="361" t="s">
        <v>167</v>
      </c>
      <c r="V1236" s="361" t="s">
        <v>121</v>
      </c>
      <c r="W1236" s="370" t="s">
        <v>198</v>
      </c>
      <c r="X1236" s="370">
        <v>76</v>
      </c>
      <c r="Y1236" s="466">
        <v>50</v>
      </c>
      <c r="Z1236" s="466"/>
      <c r="AA1236" s="466">
        <v>54</v>
      </c>
      <c r="AB1236" s="361" t="s">
        <v>113</v>
      </c>
      <c r="AC1236" s="399">
        <v>80</v>
      </c>
      <c r="AD1236" s="466">
        <v>422043</v>
      </c>
      <c r="AE1236" s="2647">
        <v>871869653701501</v>
      </c>
      <c r="AF1236" s="466">
        <v>10</v>
      </c>
      <c r="AG1236" s="466" t="s">
        <v>113</v>
      </c>
      <c r="AH1236" s="2878">
        <v>4</v>
      </c>
    </row>
    <row r="1237" spans="3:34">
      <c r="C1237" s="2401" t="s">
        <v>2766</v>
      </c>
      <c r="D1237" s="557" t="s">
        <v>2193</v>
      </c>
      <c r="E1237" s="1463"/>
      <c r="F1237" s="2339">
        <v>929003038831</v>
      </c>
      <c r="G1237" s="554">
        <v>8727900970609</v>
      </c>
      <c r="H1237" s="570" t="s">
        <v>1203</v>
      </c>
      <c r="I1237" s="570"/>
      <c r="J1237" s="565">
        <v>6</v>
      </c>
      <c r="K1237" s="1123">
        <v>460</v>
      </c>
      <c r="L1237" s="1935">
        <v>2700</v>
      </c>
      <c r="M1237" s="351">
        <v>15000</v>
      </c>
      <c r="N1237" s="399">
        <v>2</v>
      </c>
      <c r="O1237" s="525" t="s">
        <v>117</v>
      </c>
      <c r="P1237" s="2503">
        <v>57</v>
      </c>
      <c r="Q1237" s="14"/>
      <c r="R1237" s="1865" t="s">
        <v>48</v>
      </c>
      <c r="S1237" s="525"/>
      <c r="T1237" s="525" t="s">
        <v>3143</v>
      </c>
      <c r="U1237" s="525" t="s">
        <v>167</v>
      </c>
      <c r="V1237" s="525" t="s">
        <v>116</v>
      </c>
      <c r="W1237" s="1534" t="s">
        <v>198</v>
      </c>
      <c r="X1237" s="1534">
        <v>76</v>
      </c>
      <c r="Y1237" s="1935">
        <v>50</v>
      </c>
      <c r="Z1237" s="1935"/>
      <c r="AA1237" s="1935">
        <v>56</v>
      </c>
      <c r="AB1237" s="525" t="s">
        <v>113</v>
      </c>
      <c r="AC1237" s="399">
        <v>80</v>
      </c>
      <c r="AD1237" s="1935">
        <v>422030</v>
      </c>
      <c r="AE1237" s="2648">
        <v>872790097060900</v>
      </c>
      <c r="AF1237" s="1935">
        <v>10</v>
      </c>
      <c r="AG1237" s="1935" t="s">
        <v>113</v>
      </c>
      <c r="AH1237" s="2879">
        <v>4</v>
      </c>
    </row>
    <row r="1238" spans="3:34">
      <c r="C1238" s="2395" t="s">
        <v>2766</v>
      </c>
      <c r="D1238" s="834" t="s">
        <v>2193</v>
      </c>
      <c r="E1238" s="1483"/>
      <c r="F1238" s="2295">
        <v>929001371231</v>
      </c>
      <c r="G1238" s="494">
        <v>8727900964615</v>
      </c>
      <c r="H1238" s="494" t="s">
        <v>1204</v>
      </c>
      <c r="I1238" s="494"/>
      <c r="J1238" s="495">
        <v>5.5</v>
      </c>
      <c r="K1238" s="1124">
        <v>460</v>
      </c>
      <c r="L1238" s="673">
        <v>4000</v>
      </c>
      <c r="M1238" s="490">
        <v>15000</v>
      </c>
      <c r="N1238" s="900">
        <v>2</v>
      </c>
      <c r="O1238" s="490" t="s">
        <v>117</v>
      </c>
      <c r="P1238" s="2504">
        <v>57</v>
      </c>
      <c r="Q1238" s="14"/>
      <c r="R1238" s="1857" t="s">
        <v>48</v>
      </c>
      <c r="S1238" s="490"/>
      <c r="T1238" s="490" t="s">
        <v>3143</v>
      </c>
      <c r="U1238" s="490" t="s">
        <v>167</v>
      </c>
      <c r="V1238" s="490" t="s">
        <v>121</v>
      </c>
      <c r="W1238" s="674" t="s">
        <v>198</v>
      </c>
      <c r="X1238" s="674">
        <v>83</v>
      </c>
      <c r="Y1238" s="673">
        <v>50</v>
      </c>
      <c r="Z1238" s="673"/>
      <c r="AA1238" s="673">
        <v>56</v>
      </c>
      <c r="AB1238" s="490" t="s">
        <v>113</v>
      </c>
      <c r="AC1238" s="900">
        <v>80</v>
      </c>
      <c r="AD1238" s="673">
        <v>422038</v>
      </c>
      <c r="AE1238" s="2646">
        <v>872790096461501</v>
      </c>
      <c r="AF1238" s="673">
        <v>10</v>
      </c>
      <c r="AG1238" s="673" t="s">
        <v>113</v>
      </c>
      <c r="AH1238" s="2846">
        <v>4</v>
      </c>
    </row>
    <row r="1239" spans="3:34">
      <c r="C1239" s="2396" t="s">
        <v>2766</v>
      </c>
      <c r="D1239" s="1395" t="s">
        <v>2193</v>
      </c>
      <c r="E1239" s="1501"/>
      <c r="F1239" s="2340">
        <v>929001364655</v>
      </c>
      <c r="G1239" s="1240">
        <v>8718699775919</v>
      </c>
      <c r="H1239" s="2363" t="s">
        <v>1271</v>
      </c>
      <c r="I1239" s="1241"/>
      <c r="J1239" s="1226">
        <v>3.5</v>
      </c>
      <c r="K1239" s="1242">
        <v>250</v>
      </c>
      <c r="L1239" s="1227">
        <v>2700</v>
      </c>
      <c r="M1239" s="1228">
        <v>25000</v>
      </c>
      <c r="N1239" s="1243">
        <v>2</v>
      </c>
      <c r="O1239" s="1227" t="s">
        <v>134</v>
      </c>
      <c r="P1239" s="2011">
        <v>160</v>
      </c>
      <c r="Q1239" s="14"/>
      <c r="R1239" s="1849" t="s">
        <v>48</v>
      </c>
      <c r="S1239" s="1227"/>
      <c r="T1239" s="1227" t="s">
        <v>3141</v>
      </c>
      <c r="U1239" s="1227" t="s">
        <v>167</v>
      </c>
      <c r="V1239" s="1227" t="s">
        <v>116</v>
      </c>
      <c r="W1239" s="1638" t="s">
        <v>198</v>
      </c>
      <c r="X1239" s="1638">
        <v>71</v>
      </c>
      <c r="Y1239" s="1227">
        <v>36</v>
      </c>
      <c r="Z1239" s="1227"/>
      <c r="AA1239" s="1227">
        <v>50</v>
      </c>
      <c r="AB1239" s="1227" t="s">
        <v>113</v>
      </c>
      <c r="AC1239" s="1200">
        <v>80</v>
      </c>
      <c r="AD1239" s="1227">
        <v>391893</v>
      </c>
      <c r="AE1239" s="2649">
        <v>871869977591900</v>
      </c>
      <c r="AF1239" s="1227">
        <v>6</v>
      </c>
      <c r="AG1239" s="1227" t="s">
        <v>113</v>
      </c>
      <c r="AH1239" s="2889">
        <v>4</v>
      </c>
    </row>
    <row r="1240" spans="3:34">
      <c r="C1240" s="2394" t="s">
        <v>2766</v>
      </c>
      <c r="D1240" s="1461" t="s">
        <v>2193</v>
      </c>
      <c r="E1240" s="1462"/>
      <c r="F1240" s="2322">
        <v>929003078802</v>
      </c>
      <c r="G1240" s="1557">
        <v>8719514358478</v>
      </c>
      <c r="H1240" s="2365" t="s">
        <v>1251</v>
      </c>
      <c r="I1240" s="1599"/>
      <c r="J1240" s="724">
        <v>6.7</v>
      </c>
      <c r="K1240" s="1221">
        <v>410</v>
      </c>
      <c r="L1240" s="400">
        <v>2700</v>
      </c>
      <c r="M1240" s="1600">
        <v>40000</v>
      </c>
      <c r="N1240" s="799">
        <v>5</v>
      </c>
      <c r="O1240" s="400" t="s">
        <v>134</v>
      </c>
      <c r="P1240" s="2502">
        <v>400</v>
      </c>
      <c r="Q1240" s="14"/>
      <c r="R1240" s="1805" t="s">
        <v>48</v>
      </c>
      <c r="S1240" s="400"/>
      <c r="T1240" s="400" t="s">
        <v>3134</v>
      </c>
      <c r="U1240" s="400" t="s">
        <v>1206</v>
      </c>
      <c r="V1240" s="400" t="s">
        <v>116</v>
      </c>
      <c r="W1240" s="360" t="s">
        <v>201</v>
      </c>
      <c r="X1240" s="360">
        <v>61</v>
      </c>
      <c r="Y1240" s="400">
        <v>50.5</v>
      </c>
      <c r="Z1240" s="400"/>
      <c r="AA1240" s="400">
        <v>46</v>
      </c>
      <c r="AB1240" s="400" t="s">
        <v>133</v>
      </c>
      <c r="AC1240" s="309">
        <v>97</v>
      </c>
      <c r="AD1240" s="400">
        <v>624220</v>
      </c>
      <c r="AE1240" s="2601">
        <v>871951435847800</v>
      </c>
      <c r="AF1240" s="400">
        <v>10</v>
      </c>
      <c r="AG1240" s="400" t="s">
        <v>113</v>
      </c>
      <c r="AH1240" s="2796">
        <v>4</v>
      </c>
    </row>
    <row r="1241" spans="3:34">
      <c r="C1241" s="2401" t="s">
        <v>2766</v>
      </c>
      <c r="D1241" s="557" t="s">
        <v>2193</v>
      </c>
      <c r="E1241" s="1463"/>
      <c r="F1241" s="2312">
        <v>929003079102</v>
      </c>
      <c r="G1241" s="217">
        <v>8719514358539</v>
      </c>
      <c r="H1241" s="2366" t="s">
        <v>1252</v>
      </c>
      <c r="I1241" s="587"/>
      <c r="J1241" s="381">
        <v>6.7</v>
      </c>
      <c r="K1241" s="1298">
        <v>420</v>
      </c>
      <c r="L1241" s="340">
        <v>2700</v>
      </c>
      <c r="M1241" s="355">
        <v>40000</v>
      </c>
      <c r="N1241" s="2512">
        <v>5</v>
      </c>
      <c r="O1241" s="340" t="s">
        <v>134</v>
      </c>
      <c r="P1241" s="2503">
        <v>360</v>
      </c>
      <c r="Q1241" s="14"/>
      <c r="R1241" s="1821" t="s">
        <v>48</v>
      </c>
      <c r="S1241" s="340"/>
      <c r="T1241" s="340" t="s">
        <v>3134</v>
      </c>
      <c r="U1241" s="340" t="s">
        <v>1206</v>
      </c>
      <c r="V1241" s="340" t="s">
        <v>116</v>
      </c>
      <c r="W1241" s="341" t="s">
        <v>201</v>
      </c>
      <c r="X1241" s="341">
        <v>62</v>
      </c>
      <c r="Y1241" s="340">
        <v>50.5</v>
      </c>
      <c r="Z1241" s="340"/>
      <c r="AA1241" s="340">
        <v>46</v>
      </c>
      <c r="AB1241" s="340" t="s">
        <v>133</v>
      </c>
      <c r="AC1241" s="290">
        <v>97</v>
      </c>
      <c r="AD1241" s="340">
        <v>624217</v>
      </c>
      <c r="AE1241" s="2602">
        <v>871951435853900</v>
      </c>
      <c r="AF1241" s="340">
        <v>10</v>
      </c>
      <c r="AG1241" s="340" t="s">
        <v>113</v>
      </c>
      <c r="AH1241" s="2785">
        <v>4</v>
      </c>
    </row>
    <row r="1242" spans="3:34">
      <c r="C1242" s="2401" t="s">
        <v>2766</v>
      </c>
      <c r="D1242" s="557" t="s">
        <v>2193</v>
      </c>
      <c r="E1242" s="1463"/>
      <c r="F1242" s="2312">
        <v>929003079402</v>
      </c>
      <c r="G1242" s="217">
        <v>8719514358591</v>
      </c>
      <c r="H1242" s="2366" t="s">
        <v>2704</v>
      </c>
      <c r="I1242" s="587"/>
      <c r="J1242" s="381">
        <v>6.7</v>
      </c>
      <c r="K1242" s="1298">
        <v>420</v>
      </c>
      <c r="L1242" s="340">
        <v>2700</v>
      </c>
      <c r="M1242" s="355">
        <v>40000</v>
      </c>
      <c r="N1242" s="2512">
        <v>5</v>
      </c>
      <c r="O1242" s="340" t="s">
        <v>134</v>
      </c>
      <c r="P1242" s="958">
        <v>320</v>
      </c>
      <c r="Q1242" s="508"/>
      <c r="R1242" s="1821" t="s">
        <v>48</v>
      </c>
      <c r="S1242" s="340"/>
      <c r="T1242" s="340" t="s">
        <v>3134</v>
      </c>
      <c r="U1242" s="340" t="s">
        <v>1206</v>
      </c>
      <c r="V1242" s="340" t="s">
        <v>116</v>
      </c>
      <c r="W1242" s="341" t="s">
        <v>201</v>
      </c>
      <c r="X1242" s="341">
        <v>62</v>
      </c>
      <c r="Y1242" s="340">
        <v>50.5</v>
      </c>
      <c r="Z1242" s="340"/>
      <c r="AA1242" s="340">
        <v>46</v>
      </c>
      <c r="AB1242" s="340" t="s">
        <v>133</v>
      </c>
      <c r="AC1242" s="290">
        <v>97</v>
      </c>
      <c r="AD1242" s="340">
        <v>624210</v>
      </c>
      <c r="AE1242" s="2602">
        <v>871951435859100</v>
      </c>
      <c r="AF1242" s="340">
        <v>10</v>
      </c>
      <c r="AG1242" s="340" t="s">
        <v>113</v>
      </c>
      <c r="AH1242" s="2785">
        <v>4</v>
      </c>
    </row>
    <row r="1243" spans="3:34">
      <c r="C1243" s="2401" t="s">
        <v>2766</v>
      </c>
      <c r="D1243" s="557" t="s">
        <v>2193</v>
      </c>
      <c r="E1243" s="1463"/>
      <c r="F1243" s="2312">
        <v>929003078902</v>
      </c>
      <c r="G1243" s="217">
        <v>8719514358492</v>
      </c>
      <c r="H1243" s="2366" t="s">
        <v>1253</v>
      </c>
      <c r="I1243" s="587"/>
      <c r="J1243" s="381">
        <v>6.7</v>
      </c>
      <c r="K1243" s="1298">
        <v>430</v>
      </c>
      <c r="L1243" s="340">
        <v>3000</v>
      </c>
      <c r="M1243" s="355">
        <v>40000</v>
      </c>
      <c r="N1243" s="2512">
        <v>5</v>
      </c>
      <c r="O1243" s="340" t="s">
        <v>134</v>
      </c>
      <c r="P1243" s="2503">
        <v>400</v>
      </c>
      <c r="Q1243" s="14"/>
      <c r="R1243" s="1821" t="s">
        <v>48</v>
      </c>
      <c r="S1243" s="340"/>
      <c r="T1243" s="340" t="s">
        <v>3134</v>
      </c>
      <c r="U1243" s="340" t="s">
        <v>1206</v>
      </c>
      <c r="V1243" s="340" t="s">
        <v>147</v>
      </c>
      <c r="W1243" s="341" t="s">
        <v>201</v>
      </c>
      <c r="X1243" s="341">
        <v>64</v>
      </c>
      <c r="Y1243" s="340">
        <v>50.5</v>
      </c>
      <c r="Z1243" s="340"/>
      <c r="AA1243" s="340">
        <v>46</v>
      </c>
      <c r="AB1243" s="340" t="s">
        <v>133</v>
      </c>
      <c r="AC1243" s="290">
        <v>97</v>
      </c>
      <c r="AD1243" s="340">
        <v>624209</v>
      </c>
      <c r="AE1243" s="2602">
        <v>871951435849200</v>
      </c>
      <c r="AF1243" s="340">
        <v>10</v>
      </c>
      <c r="AG1243" s="340" t="s">
        <v>113</v>
      </c>
      <c r="AH1243" s="2785">
        <v>4</v>
      </c>
    </row>
    <row r="1244" spans="3:34">
      <c r="C1244" s="2401" t="s">
        <v>2766</v>
      </c>
      <c r="D1244" s="557" t="s">
        <v>2193</v>
      </c>
      <c r="E1244" s="1463"/>
      <c r="F1244" s="2312">
        <v>929003079202</v>
      </c>
      <c r="G1244" s="217">
        <v>8719514358553</v>
      </c>
      <c r="H1244" s="2366" t="s">
        <v>1254</v>
      </c>
      <c r="I1244" s="587"/>
      <c r="J1244" s="381">
        <v>6.7</v>
      </c>
      <c r="K1244" s="1298">
        <v>440</v>
      </c>
      <c r="L1244" s="340">
        <v>3000</v>
      </c>
      <c r="M1244" s="355">
        <v>40000</v>
      </c>
      <c r="N1244" s="2512">
        <v>5</v>
      </c>
      <c r="O1244" s="340" t="s">
        <v>134</v>
      </c>
      <c r="P1244" s="2503">
        <v>360</v>
      </c>
      <c r="Q1244" s="14"/>
      <c r="R1244" s="1821" t="s">
        <v>48</v>
      </c>
      <c r="S1244" s="340"/>
      <c r="T1244" s="340" t="s">
        <v>3134</v>
      </c>
      <c r="U1244" s="340" t="s">
        <v>1206</v>
      </c>
      <c r="V1244" s="340" t="s">
        <v>147</v>
      </c>
      <c r="W1244" s="341" t="s">
        <v>201</v>
      </c>
      <c r="X1244" s="341">
        <v>65</v>
      </c>
      <c r="Y1244" s="340">
        <v>50.5</v>
      </c>
      <c r="Z1244" s="340"/>
      <c r="AA1244" s="340">
        <v>46</v>
      </c>
      <c r="AB1244" s="340" t="s">
        <v>133</v>
      </c>
      <c r="AC1244" s="290">
        <v>97</v>
      </c>
      <c r="AD1244" s="340">
        <v>624214</v>
      </c>
      <c r="AE1244" s="2602">
        <v>871951435855300</v>
      </c>
      <c r="AF1244" s="340">
        <v>10</v>
      </c>
      <c r="AG1244" s="340" t="s">
        <v>113</v>
      </c>
      <c r="AH1244" s="2785">
        <v>4</v>
      </c>
    </row>
    <row r="1245" spans="3:34">
      <c r="C1245" s="2401" t="s">
        <v>2766</v>
      </c>
      <c r="D1245" s="557" t="s">
        <v>2193</v>
      </c>
      <c r="E1245" s="1463"/>
      <c r="F1245" s="2312">
        <v>929003079502</v>
      </c>
      <c r="G1245" s="217">
        <v>8719514358614</v>
      </c>
      <c r="H1245" s="2366" t="s">
        <v>1255</v>
      </c>
      <c r="I1245" s="587"/>
      <c r="J1245" s="381">
        <v>6.7</v>
      </c>
      <c r="K1245" s="1298">
        <v>440</v>
      </c>
      <c r="L1245" s="340">
        <v>3000</v>
      </c>
      <c r="M1245" s="355">
        <v>40000</v>
      </c>
      <c r="N1245" s="2512">
        <v>5</v>
      </c>
      <c r="O1245" s="340" t="s">
        <v>134</v>
      </c>
      <c r="P1245" s="2503">
        <v>320</v>
      </c>
      <c r="Q1245" s="14"/>
      <c r="R1245" s="1821" t="s">
        <v>48</v>
      </c>
      <c r="S1245" s="340"/>
      <c r="T1245" s="340" t="s">
        <v>3134</v>
      </c>
      <c r="U1245" s="340" t="s">
        <v>1206</v>
      </c>
      <c r="V1245" s="340" t="s">
        <v>147</v>
      </c>
      <c r="W1245" s="341" t="s">
        <v>201</v>
      </c>
      <c r="X1245" s="341">
        <v>65</v>
      </c>
      <c r="Y1245" s="340">
        <v>50.5</v>
      </c>
      <c r="Z1245" s="340"/>
      <c r="AA1245" s="340">
        <v>46</v>
      </c>
      <c r="AB1245" s="340" t="s">
        <v>133</v>
      </c>
      <c r="AC1245" s="290">
        <v>97</v>
      </c>
      <c r="AD1245" s="340">
        <v>624223</v>
      </c>
      <c r="AE1245" s="2602">
        <v>871951435861400</v>
      </c>
      <c r="AF1245" s="340">
        <v>10</v>
      </c>
      <c r="AG1245" s="340" t="s">
        <v>113</v>
      </c>
      <c r="AH1245" s="2785">
        <v>4</v>
      </c>
    </row>
    <row r="1246" spans="3:34">
      <c r="C1246" s="2401" t="s">
        <v>2766</v>
      </c>
      <c r="D1246" s="557" t="s">
        <v>2193</v>
      </c>
      <c r="E1246" s="1463"/>
      <c r="F1246" s="2312">
        <v>929003079002</v>
      </c>
      <c r="G1246" s="217">
        <v>8719514358515</v>
      </c>
      <c r="H1246" s="2366" t="s">
        <v>2705</v>
      </c>
      <c r="I1246" s="587"/>
      <c r="J1246" s="381">
        <v>6.7</v>
      </c>
      <c r="K1246" s="1298">
        <v>440</v>
      </c>
      <c r="L1246" s="340">
        <v>4000</v>
      </c>
      <c r="M1246" s="355">
        <v>40000</v>
      </c>
      <c r="N1246" s="2512">
        <v>5</v>
      </c>
      <c r="O1246" s="340" t="s">
        <v>134</v>
      </c>
      <c r="P1246" s="958">
        <v>400</v>
      </c>
      <c r="Q1246" s="508"/>
      <c r="R1246" s="1821" t="s">
        <v>48</v>
      </c>
      <c r="S1246" s="340"/>
      <c r="T1246" s="340" t="s">
        <v>3134</v>
      </c>
      <c r="U1246" s="340" t="s">
        <v>1206</v>
      </c>
      <c r="V1246" s="340" t="s">
        <v>121</v>
      </c>
      <c r="W1246" s="341" t="s">
        <v>201</v>
      </c>
      <c r="X1246" s="341">
        <v>65</v>
      </c>
      <c r="Y1246" s="340">
        <v>50.5</v>
      </c>
      <c r="Z1246" s="340"/>
      <c r="AA1246" s="340">
        <v>46</v>
      </c>
      <c r="AB1246" s="340" t="s">
        <v>133</v>
      </c>
      <c r="AC1246" s="290">
        <v>97</v>
      </c>
      <c r="AD1246" s="340">
        <v>624222</v>
      </c>
      <c r="AE1246" s="2602">
        <v>871951435851500</v>
      </c>
      <c r="AF1246" s="340">
        <v>10</v>
      </c>
      <c r="AG1246" s="340" t="s">
        <v>113</v>
      </c>
      <c r="AH1246" s="2785">
        <v>4</v>
      </c>
    </row>
    <row r="1247" spans="3:34">
      <c r="C1247" s="2401" t="s">
        <v>2766</v>
      </c>
      <c r="D1247" s="557" t="s">
        <v>2193</v>
      </c>
      <c r="E1247" s="1463"/>
      <c r="F1247" s="2312">
        <v>929003079302</v>
      </c>
      <c r="G1247" s="217">
        <v>8719514358577</v>
      </c>
      <c r="H1247" s="2366" t="s">
        <v>2706</v>
      </c>
      <c r="I1247" s="587"/>
      <c r="J1247" s="381">
        <v>6.7</v>
      </c>
      <c r="K1247" s="1298">
        <v>460</v>
      </c>
      <c r="L1247" s="340">
        <v>4000</v>
      </c>
      <c r="M1247" s="355">
        <v>40000</v>
      </c>
      <c r="N1247" s="2512">
        <v>5</v>
      </c>
      <c r="O1247" s="340" t="s">
        <v>134</v>
      </c>
      <c r="P1247" s="958">
        <v>360</v>
      </c>
      <c r="Q1247" s="508"/>
      <c r="R1247" s="1821" t="s">
        <v>48</v>
      </c>
      <c r="S1247" s="340"/>
      <c r="T1247" s="340" t="s">
        <v>3134</v>
      </c>
      <c r="U1247" s="340" t="s">
        <v>1206</v>
      </c>
      <c r="V1247" s="340" t="s">
        <v>121</v>
      </c>
      <c r="W1247" s="341" t="s">
        <v>201</v>
      </c>
      <c r="X1247" s="341">
        <v>68</v>
      </c>
      <c r="Y1247" s="340">
        <v>50.5</v>
      </c>
      <c r="Z1247" s="340"/>
      <c r="AA1247" s="340">
        <v>46</v>
      </c>
      <c r="AB1247" s="340" t="s">
        <v>133</v>
      </c>
      <c r="AC1247" s="290">
        <v>97</v>
      </c>
      <c r="AD1247" s="340">
        <v>624218</v>
      </c>
      <c r="AE1247" s="2602">
        <v>871951435857700</v>
      </c>
      <c r="AF1247" s="340">
        <v>10</v>
      </c>
      <c r="AG1247" s="340" t="s">
        <v>113</v>
      </c>
      <c r="AH1247" s="2785">
        <v>4</v>
      </c>
    </row>
    <row r="1248" spans="3:34">
      <c r="C1248" s="2401" t="s">
        <v>2766</v>
      </c>
      <c r="D1248" s="557" t="s">
        <v>2193</v>
      </c>
      <c r="E1248" s="1463"/>
      <c r="F1248" s="2312">
        <v>929003079602</v>
      </c>
      <c r="G1248" s="217">
        <v>8719514358638</v>
      </c>
      <c r="H1248" s="2366" t="s">
        <v>2707</v>
      </c>
      <c r="I1248" s="587"/>
      <c r="J1248" s="381">
        <v>6.7</v>
      </c>
      <c r="K1248" s="1298">
        <v>460</v>
      </c>
      <c r="L1248" s="340">
        <v>4000</v>
      </c>
      <c r="M1248" s="355">
        <v>40000</v>
      </c>
      <c r="N1248" s="2512">
        <v>5</v>
      </c>
      <c r="O1248" s="340" t="s">
        <v>134</v>
      </c>
      <c r="P1248" s="958">
        <v>320</v>
      </c>
      <c r="Q1248" s="508"/>
      <c r="R1248" s="1821" t="s">
        <v>48</v>
      </c>
      <c r="S1248" s="340"/>
      <c r="T1248" s="340" t="s">
        <v>3134</v>
      </c>
      <c r="U1248" s="340" t="s">
        <v>1206</v>
      </c>
      <c r="V1248" s="340" t="s">
        <v>121</v>
      </c>
      <c r="W1248" s="341" t="s">
        <v>201</v>
      </c>
      <c r="X1248" s="341">
        <v>68</v>
      </c>
      <c r="Y1248" s="340">
        <v>50.5</v>
      </c>
      <c r="Z1248" s="340"/>
      <c r="AA1248" s="340">
        <v>46</v>
      </c>
      <c r="AB1248" s="340" t="s">
        <v>133</v>
      </c>
      <c r="AC1248" s="290">
        <v>97</v>
      </c>
      <c r="AD1248" s="340">
        <v>624215</v>
      </c>
      <c r="AE1248" s="2602">
        <v>871951435863800</v>
      </c>
      <c r="AF1248" s="340">
        <v>10</v>
      </c>
      <c r="AG1248" s="340" t="s">
        <v>113</v>
      </c>
      <c r="AH1248" s="2785">
        <v>4</v>
      </c>
    </row>
    <row r="1249" spans="3:34">
      <c r="C1249" s="2401" t="s">
        <v>2766</v>
      </c>
      <c r="D1249" s="557" t="s">
        <v>2193</v>
      </c>
      <c r="E1249" s="1463"/>
      <c r="F1249" s="2312">
        <v>929003079702</v>
      </c>
      <c r="G1249" s="217">
        <v>8719514358652</v>
      </c>
      <c r="H1249" s="2366" t="s">
        <v>2709</v>
      </c>
      <c r="I1249" s="587"/>
      <c r="J1249" s="1413">
        <v>7.5</v>
      </c>
      <c r="K1249" s="1414">
        <v>485</v>
      </c>
      <c r="L1249" s="275">
        <v>2700</v>
      </c>
      <c r="M1249" s="355">
        <v>40000</v>
      </c>
      <c r="N1249" s="399">
        <v>5</v>
      </c>
      <c r="O1249" s="335" t="s">
        <v>134</v>
      </c>
      <c r="P1249" s="958">
        <v>420</v>
      </c>
      <c r="Q1249" s="508"/>
      <c r="R1249" s="1820" t="s">
        <v>48</v>
      </c>
      <c r="S1249" s="335"/>
      <c r="T1249" s="335" t="s">
        <v>3156</v>
      </c>
      <c r="U1249" s="335" t="s">
        <v>1206</v>
      </c>
      <c r="V1249" s="335" t="s">
        <v>116</v>
      </c>
      <c r="W1249" s="363" t="s">
        <v>201</v>
      </c>
      <c r="X1249" s="363">
        <v>64</v>
      </c>
      <c r="Y1249" s="275">
        <v>50.5</v>
      </c>
      <c r="Z1249" s="275"/>
      <c r="AA1249" s="275">
        <v>46</v>
      </c>
      <c r="AB1249" s="335" t="s">
        <v>133</v>
      </c>
      <c r="AC1249" s="399">
        <v>92</v>
      </c>
      <c r="AD1249" s="275">
        <v>624208</v>
      </c>
      <c r="AE1249" s="2602">
        <v>871951435865200</v>
      </c>
      <c r="AF1249" s="275">
        <v>10</v>
      </c>
      <c r="AG1249" s="275" t="s">
        <v>113</v>
      </c>
      <c r="AH1249" s="2848">
        <v>4</v>
      </c>
    </row>
    <row r="1250" spans="3:34">
      <c r="C1250" s="2401" t="s">
        <v>2766</v>
      </c>
      <c r="D1250" s="557" t="s">
        <v>2193</v>
      </c>
      <c r="E1250" s="1463"/>
      <c r="F1250" s="2312">
        <v>929003080002</v>
      </c>
      <c r="G1250" s="217">
        <v>8719514358713</v>
      </c>
      <c r="H1250" s="2366" t="s">
        <v>2708</v>
      </c>
      <c r="I1250" s="587"/>
      <c r="J1250" s="381">
        <v>7.5</v>
      </c>
      <c r="K1250" s="1298">
        <v>485</v>
      </c>
      <c r="L1250" s="275">
        <v>2700</v>
      </c>
      <c r="M1250" s="355">
        <v>40000</v>
      </c>
      <c r="N1250" s="399">
        <v>5</v>
      </c>
      <c r="O1250" s="335" t="s">
        <v>134</v>
      </c>
      <c r="P1250" s="958">
        <v>370</v>
      </c>
      <c r="Q1250" s="508"/>
      <c r="R1250" s="1820" t="s">
        <v>48</v>
      </c>
      <c r="S1250" s="335"/>
      <c r="T1250" s="335" t="s">
        <v>3156</v>
      </c>
      <c r="U1250" s="335" t="s">
        <v>1206</v>
      </c>
      <c r="V1250" s="335" t="s">
        <v>116</v>
      </c>
      <c r="W1250" s="363" t="s">
        <v>201</v>
      </c>
      <c r="X1250" s="363">
        <v>64</v>
      </c>
      <c r="Y1250" s="275">
        <v>50.5</v>
      </c>
      <c r="Z1250" s="275"/>
      <c r="AA1250" s="275">
        <v>46</v>
      </c>
      <c r="AB1250" s="335" t="s">
        <v>133</v>
      </c>
      <c r="AC1250" s="399">
        <v>92</v>
      </c>
      <c r="AD1250" s="275">
        <v>624206</v>
      </c>
      <c r="AE1250" s="2602">
        <v>871951435871300</v>
      </c>
      <c r="AF1250" s="275">
        <v>10</v>
      </c>
      <c r="AG1250" s="275" t="s">
        <v>113</v>
      </c>
      <c r="AH1250" s="2848">
        <v>4</v>
      </c>
    </row>
    <row r="1251" spans="3:34">
      <c r="C1251" s="2401" t="s">
        <v>2766</v>
      </c>
      <c r="D1251" s="557" t="s">
        <v>2193</v>
      </c>
      <c r="E1251" s="1463"/>
      <c r="F1251" s="2312">
        <v>929003079802</v>
      </c>
      <c r="G1251" s="217">
        <v>8719514358676</v>
      </c>
      <c r="H1251" s="2366" t="s">
        <v>2710</v>
      </c>
      <c r="I1251" s="587"/>
      <c r="J1251" s="381">
        <v>7.5</v>
      </c>
      <c r="K1251" s="1298">
        <v>500</v>
      </c>
      <c r="L1251" s="466">
        <v>3000</v>
      </c>
      <c r="M1251" s="355">
        <v>40000</v>
      </c>
      <c r="N1251" s="399">
        <v>5</v>
      </c>
      <c r="O1251" s="361" t="s">
        <v>134</v>
      </c>
      <c r="P1251" s="958">
        <v>420</v>
      </c>
      <c r="Q1251" s="508"/>
      <c r="R1251" s="1864" t="s">
        <v>48</v>
      </c>
      <c r="S1251" s="361"/>
      <c r="T1251" s="361" t="s">
        <v>3156</v>
      </c>
      <c r="U1251" s="361" t="s">
        <v>1206</v>
      </c>
      <c r="V1251" s="361" t="s">
        <v>147</v>
      </c>
      <c r="W1251" s="370" t="s">
        <v>201</v>
      </c>
      <c r="X1251" s="370">
        <v>66</v>
      </c>
      <c r="Y1251" s="466">
        <v>50.5</v>
      </c>
      <c r="Z1251" s="466"/>
      <c r="AA1251" s="466">
        <v>46</v>
      </c>
      <c r="AB1251" s="361" t="s">
        <v>133</v>
      </c>
      <c r="AC1251" s="399">
        <v>92</v>
      </c>
      <c r="AD1251" s="466">
        <v>624207</v>
      </c>
      <c r="AE1251" s="2602">
        <v>871951435867600</v>
      </c>
      <c r="AF1251" s="466">
        <v>10</v>
      </c>
      <c r="AG1251" s="466" t="s">
        <v>113</v>
      </c>
      <c r="AH1251" s="2878">
        <v>4</v>
      </c>
    </row>
    <row r="1252" spans="3:34">
      <c r="C1252" s="2401" t="s">
        <v>2766</v>
      </c>
      <c r="D1252" s="557" t="s">
        <v>2193</v>
      </c>
      <c r="E1252" s="1463"/>
      <c r="F1252" s="2312">
        <v>929003080102</v>
      </c>
      <c r="G1252" s="217">
        <v>8719514358737</v>
      </c>
      <c r="H1252" s="2366" t="s">
        <v>1256</v>
      </c>
      <c r="I1252" s="587"/>
      <c r="J1252" s="381">
        <v>7.5</v>
      </c>
      <c r="K1252" s="1298">
        <v>500</v>
      </c>
      <c r="L1252" s="340">
        <v>3000</v>
      </c>
      <c r="M1252" s="355">
        <v>40000</v>
      </c>
      <c r="N1252" s="2512">
        <v>5</v>
      </c>
      <c r="O1252" s="340" t="s">
        <v>134</v>
      </c>
      <c r="P1252" s="2503">
        <v>370</v>
      </c>
      <c r="Q1252" s="14"/>
      <c r="R1252" s="1821" t="s">
        <v>48</v>
      </c>
      <c r="S1252" s="340"/>
      <c r="T1252" s="340" t="s">
        <v>3156</v>
      </c>
      <c r="U1252" s="340" t="s">
        <v>1206</v>
      </c>
      <c r="V1252" s="340" t="s">
        <v>147</v>
      </c>
      <c r="W1252" s="341" t="s">
        <v>201</v>
      </c>
      <c r="X1252" s="341">
        <v>66</v>
      </c>
      <c r="Y1252" s="340">
        <v>50.5</v>
      </c>
      <c r="Z1252" s="340"/>
      <c r="AA1252" s="340">
        <v>46</v>
      </c>
      <c r="AB1252" s="340" t="s">
        <v>133</v>
      </c>
      <c r="AC1252" s="290">
        <v>92</v>
      </c>
      <c r="AD1252" s="340">
        <v>624224</v>
      </c>
      <c r="AE1252" s="2602">
        <v>871951435873700</v>
      </c>
      <c r="AF1252" s="340">
        <v>10</v>
      </c>
      <c r="AG1252" s="340" t="s">
        <v>113</v>
      </c>
      <c r="AH1252" s="2785">
        <v>4</v>
      </c>
    </row>
    <row r="1253" spans="3:34">
      <c r="C1253" s="2401" t="s">
        <v>2766</v>
      </c>
      <c r="D1253" s="557" t="s">
        <v>2193</v>
      </c>
      <c r="E1253" s="1463"/>
      <c r="F1253" s="2312">
        <v>929003079902</v>
      </c>
      <c r="G1253" s="217">
        <v>8719514358690</v>
      </c>
      <c r="H1253" s="2366" t="s">
        <v>2711</v>
      </c>
      <c r="I1253" s="587"/>
      <c r="J1253" s="1413">
        <v>7.5</v>
      </c>
      <c r="K1253" s="1414">
        <v>520</v>
      </c>
      <c r="L1253" s="455">
        <v>4000</v>
      </c>
      <c r="M1253" s="355">
        <v>40000</v>
      </c>
      <c r="N1253" s="2513">
        <v>5</v>
      </c>
      <c r="O1253" s="455" t="s">
        <v>134</v>
      </c>
      <c r="P1253" s="958">
        <v>420</v>
      </c>
      <c r="Q1253" s="508"/>
      <c r="R1253" s="1866" t="s">
        <v>48</v>
      </c>
      <c r="S1253" s="455"/>
      <c r="T1253" s="455" t="s">
        <v>3156</v>
      </c>
      <c r="U1253" s="455" t="s">
        <v>1206</v>
      </c>
      <c r="V1253" s="455" t="s">
        <v>121</v>
      </c>
      <c r="W1253" s="568" t="s">
        <v>201</v>
      </c>
      <c r="X1253" s="568">
        <v>69</v>
      </c>
      <c r="Y1253" s="455">
        <v>50.5</v>
      </c>
      <c r="Z1253" s="455"/>
      <c r="AA1253" s="455">
        <v>46</v>
      </c>
      <c r="AB1253" s="455" t="s">
        <v>133</v>
      </c>
      <c r="AC1253" s="1059">
        <v>92</v>
      </c>
      <c r="AD1253" s="455">
        <v>624212</v>
      </c>
      <c r="AE1253" s="2602">
        <v>871951435869000</v>
      </c>
      <c r="AF1253" s="455">
        <v>10</v>
      </c>
      <c r="AG1253" s="455" t="s">
        <v>113</v>
      </c>
      <c r="AH1253" s="2797">
        <v>4</v>
      </c>
    </row>
    <row r="1254" spans="3:34">
      <c r="C1254" s="2395" t="s">
        <v>2766</v>
      </c>
      <c r="D1254" s="834" t="s">
        <v>2193</v>
      </c>
      <c r="E1254" s="1483"/>
      <c r="F1254" s="847">
        <v>929003080202</v>
      </c>
      <c r="G1254" s="468">
        <v>8719514358751</v>
      </c>
      <c r="H1254" s="2367" t="s">
        <v>1257</v>
      </c>
      <c r="I1254" s="469"/>
      <c r="J1254" s="475">
        <v>7.5</v>
      </c>
      <c r="K1254" s="1217">
        <v>520</v>
      </c>
      <c r="L1254" s="428">
        <v>4000</v>
      </c>
      <c r="M1254" s="709">
        <v>40000</v>
      </c>
      <c r="N1254" s="2468">
        <v>5</v>
      </c>
      <c r="O1254" s="428" t="s">
        <v>134</v>
      </c>
      <c r="P1254" s="2504">
        <v>370</v>
      </c>
      <c r="Q1254" s="14"/>
      <c r="R1254" s="1822" t="s">
        <v>48</v>
      </c>
      <c r="S1254" s="428"/>
      <c r="T1254" s="428" t="s">
        <v>3156</v>
      </c>
      <c r="U1254" s="428" t="s">
        <v>1206</v>
      </c>
      <c r="V1254" s="428" t="s">
        <v>121</v>
      </c>
      <c r="W1254" s="456" t="s">
        <v>201</v>
      </c>
      <c r="X1254" s="456">
        <v>69</v>
      </c>
      <c r="Y1254" s="428">
        <v>50.5</v>
      </c>
      <c r="Z1254" s="428"/>
      <c r="AA1254" s="428">
        <v>46</v>
      </c>
      <c r="AB1254" s="428" t="s">
        <v>133</v>
      </c>
      <c r="AC1254" s="480">
        <v>92</v>
      </c>
      <c r="AD1254" s="428">
        <v>624219</v>
      </c>
      <c r="AE1254" s="2585">
        <v>871951435875100</v>
      </c>
      <c r="AF1254" s="428">
        <v>10</v>
      </c>
      <c r="AG1254" s="428" t="s">
        <v>113</v>
      </c>
      <c r="AH1254" s="2786">
        <v>4</v>
      </c>
    </row>
    <row r="1255" spans="3:34">
      <c r="C1255" s="2396" t="s">
        <v>2766</v>
      </c>
      <c r="D1255" s="1395" t="s">
        <v>2193</v>
      </c>
      <c r="E1255" s="1501"/>
      <c r="F1255" s="2324">
        <v>929002491902</v>
      </c>
      <c r="G1255" s="1387">
        <v>8719514307469</v>
      </c>
      <c r="H1255" s="1387" t="s">
        <v>1264</v>
      </c>
      <c r="I1255" s="1387"/>
      <c r="J1255" s="1226">
        <v>7.5</v>
      </c>
      <c r="K1255" s="3261">
        <v>621</v>
      </c>
      <c r="L1255" s="2624">
        <v>2700</v>
      </c>
      <c r="M1255" s="3262">
        <v>40000</v>
      </c>
      <c r="N1255" s="2624">
        <v>5</v>
      </c>
      <c r="O1255" s="2624" t="s">
        <v>117</v>
      </c>
      <c r="P1255" s="2506">
        <v>370</v>
      </c>
      <c r="Q1255" s="14"/>
      <c r="R1255" s="3263" t="s">
        <v>48</v>
      </c>
      <c r="S1255" s="2624"/>
      <c r="T1255" s="2624" t="s">
        <v>3130</v>
      </c>
      <c r="U1255" s="2624" t="s">
        <v>1206</v>
      </c>
      <c r="V1255" s="2624" t="s">
        <v>116</v>
      </c>
      <c r="W1255" s="3264" t="s">
        <v>201</v>
      </c>
      <c r="X1255" s="3264">
        <v>82</v>
      </c>
      <c r="Y1255" s="2624">
        <v>50</v>
      </c>
      <c r="Z1255" s="2624"/>
      <c r="AA1255" s="2624">
        <v>45.5</v>
      </c>
      <c r="AB1255" s="2624" t="s">
        <v>133</v>
      </c>
      <c r="AC1255" s="3264">
        <v>90</v>
      </c>
      <c r="AD1255" s="2624">
        <v>465196</v>
      </c>
      <c r="AE1255" s="2624">
        <v>871951430746900</v>
      </c>
      <c r="AF1255" s="2624">
        <v>10</v>
      </c>
      <c r="AG1255" s="2624" t="s">
        <v>113</v>
      </c>
      <c r="AH1255" s="3265">
        <v>4</v>
      </c>
    </row>
    <row r="1256" spans="3:34">
      <c r="C1256" s="2394" t="s">
        <v>2766</v>
      </c>
      <c r="D1256" s="1461" t="s">
        <v>2193</v>
      </c>
      <c r="E1256" s="1462"/>
      <c r="F1256" s="2311">
        <v>929002492502</v>
      </c>
      <c r="G1256" s="496">
        <v>8719514307186</v>
      </c>
      <c r="H1256" s="2368" t="s">
        <v>1245</v>
      </c>
      <c r="I1256" s="1236"/>
      <c r="J1256" s="724">
        <v>5.8</v>
      </c>
      <c r="K1256" s="1221">
        <v>450</v>
      </c>
      <c r="L1256" s="400">
        <v>2700</v>
      </c>
      <c r="M1256" s="2514">
        <v>25000</v>
      </c>
      <c r="N1256" s="799">
        <v>5</v>
      </c>
      <c r="O1256" s="400" t="s">
        <v>134</v>
      </c>
      <c r="P1256" s="2502">
        <v>185</v>
      </c>
      <c r="Q1256" s="14"/>
      <c r="R1256" s="1805" t="s">
        <v>48</v>
      </c>
      <c r="S1256" s="400"/>
      <c r="T1256" s="400" t="s">
        <v>3134</v>
      </c>
      <c r="U1256" s="400" t="s">
        <v>1206</v>
      </c>
      <c r="V1256" s="400" t="s">
        <v>116</v>
      </c>
      <c r="W1256" s="360" t="s">
        <v>201</v>
      </c>
      <c r="X1256" s="360">
        <v>77</v>
      </c>
      <c r="Y1256" s="400">
        <v>50.5</v>
      </c>
      <c r="Z1256" s="400"/>
      <c r="AA1256" s="400">
        <v>45.5</v>
      </c>
      <c r="AB1256" s="400" t="s">
        <v>133</v>
      </c>
      <c r="AC1256" s="309">
        <v>90</v>
      </c>
      <c r="AD1256" s="400">
        <v>453173</v>
      </c>
      <c r="AE1256" s="2578">
        <v>871951430718600</v>
      </c>
      <c r="AF1256" s="400">
        <v>10</v>
      </c>
      <c r="AG1256" s="400" t="s">
        <v>113</v>
      </c>
      <c r="AH1256" s="2796">
        <v>4</v>
      </c>
    </row>
    <row r="1257" spans="3:34">
      <c r="C1257" s="2401" t="s">
        <v>2766</v>
      </c>
      <c r="D1257" s="557" t="s">
        <v>2193</v>
      </c>
      <c r="E1257" s="1463"/>
      <c r="F1257" s="846">
        <v>929002492802</v>
      </c>
      <c r="G1257" s="104">
        <v>8719514307247</v>
      </c>
      <c r="H1257" s="2369" t="s">
        <v>1246</v>
      </c>
      <c r="I1257" s="162"/>
      <c r="J1257" s="381">
        <v>5.8</v>
      </c>
      <c r="K1257" s="1298">
        <v>450</v>
      </c>
      <c r="L1257" s="340">
        <v>2700</v>
      </c>
      <c r="M1257" s="2516">
        <v>25000</v>
      </c>
      <c r="N1257" s="2512">
        <v>5</v>
      </c>
      <c r="O1257" s="340" t="s">
        <v>134</v>
      </c>
      <c r="P1257" s="2503">
        <v>195</v>
      </c>
      <c r="Q1257" s="14"/>
      <c r="R1257" s="1821" t="s">
        <v>48</v>
      </c>
      <c r="S1257" s="340"/>
      <c r="T1257" s="340" t="s">
        <v>3134</v>
      </c>
      <c r="U1257" s="340" t="s">
        <v>1206</v>
      </c>
      <c r="V1257" s="340" t="s">
        <v>116</v>
      </c>
      <c r="W1257" s="341" t="s">
        <v>201</v>
      </c>
      <c r="X1257" s="341">
        <v>77</v>
      </c>
      <c r="Y1257" s="340">
        <v>50.5</v>
      </c>
      <c r="Z1257" s="340"/>
      <c r="AA1257" s="340">
        <v>45.5</v>
      </c>
      <c r="AB1257" s="340" t="s">
        <v>133</v>
      </c>
      <c r="AC1257" s="290">
        <v>90</v>
      </c>
      <c r="AD1257" s="340">
        <v>453176</v>
      </c>
      <c r="AE1257" s="2517">
        <v>871951430724700</v>
      </c>
      <c r="AF1257" s="340">
        <v>10</v>
      </c>
      <c r="AG1257" s="340" t="s">
        <v>113</v>
      </c>
      <c r="AH1257" s="2785">
        <v>4</v>
      </c>
    </row>
    <row r="1258" spans="3:34">
      <c r="C1258" s="2401" t="s">
        <v>2766</v>
      </c>
      <c r="D1258" s="557" t="s">
        <v>2193</v>
      </c>
      <c r="E1258" s="1463"/>
      <c r="F1258" s="846">
        <v>929002492602</v>
      </c>
      <c r="G1258" s="104">
        <v>8719514307209</v>
      </c>
      <c r="H1258" s="2369" t="s">
        <v>1247</v>
      </c>
      <c r="I1258" s="162"/>
      <c r="J1258" s="381">
        <v>5.8</v>
      </c>
      <c r="K1258" s="1298">
        <v>460</v>
      </c>
      <c r="L1258" s="340">
        <v>3000</v>
      </c>
      <c r="M1258" s="2516">
        <v>25000</v>
      </c>
      <c r="N1258" s="2512">
        <v>5</v>
      </c>
      <c r="O1258" s="340" t="s">
        <v>117</v>
      </c>
      <c r="P1258" s="2503">
        <v>185</v>
      </c>
      <c r="Q1258" s="14"/>
      <c r="R1258" s="1821" t="s">
        <v>48</v>
      </c>
      <c r="S1258" s="340"/>
      <c r="T1258" s="340" t="s">
        <v>3134</v>
      </c>
      <c r="U1258" s="340" t="s">
        <v>1206</v>
      </c>
      <c r="V1258" s="340" t="s">
        <v>147</v>
      </c>
      <c r="W1258" s="341" t="s">
        <v>201</v>
      </c>
      <c r="X1258" s="341">
        <v>79</v>
      </c>
      <c r="Y1258" s="340">
        <v>50.5</v>
      </c>
      <c r="Z1258" s="340"/>
      <c r="AA1258" s="340">
        <v>45.5</v>
      </c>
      <c r="AB1258" s="340" t="s">
        <v>133</v>
      </c>
      <c r="AC1258" s="290">
        <v>90</v>
      </c>
      <c r="AD1258" s="340">
        <v>453174</v>
      </c>
      <c r="AE1258" s="2517">
        <v>871951430720900</v>
      </c>
      <c r="AF1258" s="340">
        <v>10</v>
      </c>
      <c r="AG1258" s="340" t="s">
        <v>113</v>
      </c>
      <c r="AH1258" s="2785">
        <v>4</v>
      </c>
    </row>
    <row r="1259" spans="3:34">
      <c r="C1259" s="2401" t="s">
        <v>2766</v>
      </c>
      <c r="D1259" s="557" t="s">
        <v>2193</v>
      </c>
      <c r="E1259" s="1463"/>
      <c r="F1259" s="846">
        <v>929002492902</v>
      </c>
      <c r="G1259" s="104">
        <v>8719514307261</v>
      </c>
      <c r="H1259" s="2369" t="s">
        <v>1248</v>
      </c>
      <c r="I1259" s="162"/>
      <c r="J1259" s="381">
        <v>5.8</v>
      </c>
      <c r="K1259" s="1298">
        <v>460</v>
      </c>
      <c r="L1259" s="340">
        <v>3000</v>
      </c>
      <c r="M1259" s="2516">
        <v>25000</v>
      </c>
      <c r="N1259" s="2512">
        <v>5</v>
      </c>
      <c r="O1259" s="340" t="s">
        <v>117</v>
      </c>
      <c r="P1259" s="2503">
        <v>195</v>
      </c>
      <c r="Q1259" s="14"/>
      <c r="R1259" s="1821" t="s">
        <v>48</v>
      </c>
      <c r="S1259" s="340"/>
      <c r="T1259" s="340" t="s">
        <v>3134</v>
      </c>
      <c r="U1259" s="340" t="s">
        <v>1206</v>
      </c>
      <c r="V1259" s="340" t="s">
        <v>147</v>
      </c>
      <c r="W1259" s="341" t="s">
        <v>201</v>
      </c>
      <c r="X1259" s="341">
        <v>79</v>
      </c>
      <c r="Y1259" s="340">
        <v>50.5</v>
      </c>
      <c r="Z1259" s="340"/>
      <c r="AA1259" s="340">
        <v>45.5</v>
      </c>
      <c r="AB1259" s="340" t="s">
        <v>133</v>
      </c>
      <c r="AC1259" s="290">
        <v>90</v>
      </c>
      <c r="AD1259" s="340">
        <v>453177</v>
      </c>
      <c r="AE1259" s="2517">
        <v>871951430726100</v>
      </c>
      <c r="AF1259" s="340">
        <v>10</v>
      </c>
      <c r="AG1259" s="340" t="s">
        <v>113</v>
      </c>
      <c r="AH1259" s="2785">
        <v>4</v>
      </c>
    </row>
    <row r="1260" spans="3:34">
      <c r="C1260" s="2401" t="s">
        <v>2766</v>
      </c>
      <c r="D1260" s="557" t="s">
        <v>2193</v>
      </c>
      <c r="E1260" s="1463"/>
      <c r="F1260" s="846">
        <v>929002492702</v>
      </c>
      <c r="G1260" s="104">
        <v>8719514307223</v>
      </c>
      <c r="H1260" s="2369" t="s">
        <v>1249</v>
      </c>
      <c r="I1260" s="162"/>
      <c r="J1260" s="381">
        <v>5.8</v>
      </c>
      <c r="K1260" s="1299">
        <v>490</v>
      </c>
      <c r="L1260" s="271">
        <v>4000</v>
      </c>
      <c r="M1260" s="2516">
        <v>25000</v>
      </c>
      <c r="N1260" s="2517">
        <v>5</v>
      </c>
      <c r="O1260" s="271" t="s">
        <v>117</v>
      </c>
      <c r="P1260" s="2503">
        <v>185</v>
      </c>
      <c r="Q1260" s="14"/>
      <c r="R1260" s="1771" t="s">
        <v>48</v>
      </c>
      <c r="S1260" s="271"/>
      <c r="T1260" s="271" t="s">
        <v>3134</v>
      </c>
      <c r="U1260" s="271" t="s">
        <v>1206</v>
      </c>
      <c r="V1260" s="271" t="s">
        <v>121</v>
      </c>
      <c r="W1260" s="291" t="s">
        <v>201</v>
      </c>
      <c r="X1260" s="291">
        <v>84</v>
      </c>
      <c r="Y1260" s="271">
        <v>50.5</v>
      </c>
      <c r="Z1260" s="271"/>
      <c r="AA1260" s="271">
        <v>45.5</v>
      </c>
      <c r="AB1260" s="271" t="s">
        <v>133</v>
      </c>
      <c r="AC1260" s="2484">
        <v>90</v>
      </c>
      <c r="AD1260" s="271">
        <v>453175</v>
      </c>
      <c r="AE1260" s="2517">
        <v>871951430722300</v>
      </c>
      <c r="AF1260" s="271">
        <v>10</v>
      </c>
      <c r="AG1260" s="271" t="s">
        <v>113</v>
      </c>
      <c r="AH1260" s="2779">
        <v>4</v>
      </c>
    </row>
    <row r="1261" spans="3:34">
      <c r="C1261" s="2401" t="s">
        <v>2766</v>
      </c>
      <c r="D1261" s="557" t="s">
        <v>2193</v>
      </c>
      <c r="E1261" s="1463"/>
      <c r="F1261" s="846">
        <v>929002493002</v>
      </c>
      <c r="G1261" s="104">
        <v>8719514307285</v>
      </c>
      <c r="H1261" s="2369" t="s">
        <v>1250</v>
      </c>
      <c r="I1261" s="162"/>
      <c r="J1261" s="381">
        <v>5.8</v>
      </c>
      <c r="K1261" s="1298">
        <v>490</v>
      </c>
      <c r="L1261" s="340">
        <v>4000</v>
      </c>
      <c r="M1261" s="2516">
        <v>25000</v>
      </c>
      <c r="N1261" s="2512">
        <v>5</v>
      </c>
      <c r="O1261" s="340" t="s">
        <v>117</v>
      </c>
      <c r="P1261" s="2503">
        <v>195</v>
      </c>
      <c r="Q1261" s="14"/>
      <c r="R1261" s="1821" t="s">
        <v>48</v>
      </c>
      <c r="S1261" s="340"/>
      <c r="T1261" s="340" t="s">
        <v>3134</v>
      </c>
      <c r="U1261" s="340" t="s">
        <v>1206</v>
      </c>
      <c r="V1261" s="340" t="s">
        <v>121</v>
      </c>
      <c r="W1261" s="341" t="s">
        <v>201</v>
      </c>
      <c r="X1261" s="341">
        <v>84</v>
      </c>
      <c r="Y1261" s="340">
        <v>50.5</v>
      </c>
      <c r="Z1261" s="340"/>
      <c r="AA1261" s="340">
        <v>45.5</v>
      </c>
      <c r="AB1261" s="340" t="s">
        <v>133</v>
      </c>
      <c r="AC1261" s="290">
        <v>90</v>
      </c>
      <c r="AD1261" s="340">
        <v>453178</v>
      </c>
      <c r="AE1261" s="2517">
        <v>871951430728500</v>
      </c>
      <c r="AF1261" s="340">
        <v>10</v>
      </c>
      <c r="AG1261" s="340" t="s">
        <v>113</v>
      </c>
      <c r="AH1261" s="2785">
        <v>4</v>
      </c>
    </row>
    <row r="1262" spans="3:34">
      <c r="C1262" s="2401" t="s">
        <v>2766</v>
      </c>
      <c r="D1262" s="557" t="s">
        <v>2193</v>
      </c>
      <c r="E1262" s="1463"/>
      <c r="F1262" s="875">
        <v>929002493202</v>
      </c>
      <c r="G1262" s="146">
        <v>8719514307322</v>
      </c>
      <c r="H1262" s="146" t="s">
        <v>1258</v>
      </c>
      <c r="I1262" s="146"/>
      <c r="J1262" s="376">
        <v>7.5</v>
      </c>
      <c r="K1262" s="1300">
        <v>621</v>
      </c>
      <c r="L1262" s="544">
        <v>2700</v>
      </c>
      <c r="M1262" s="2516">
        <v>25000</v>
      </c>
      <c r="N1262" s="544">
        <v>5</v>
      </c>
      <c r="O1262" s="544" t="s">
        <v>117</v>
      </c>
      <c r="P1262" s="2503">
        <v>240</v>
      </c>
      <c r="Q1262" s="14"/>
      <c r="R1262" s="1868" t="s">
        <v>48</v>
      </c>
      <c r="S1262" s="544"/>
      <c r="T1262" s="544" t="s">
        <v>3130</v>
      </c>
      <c r="U1262" s="544" t="s">
        <v>1206</v>
      </c>
      <c r="V1262" s="544" t="s">
        <v>116</v>
      </c>
      <c r="W1262" s="2066" t="s">
        <v>201</v>
      </c>
      <c r="X1262" s="2066">
        <v>82</v>
      </c>
      <c r="Y1262" s="544">
        <v>50.5</v>
      </c>
      <c r="Z1262" s="544"/>
      <c r="AA1262" s="544">
        <v>45.5</v>
      </c>
      <c r="AB1262" s="544" t="s">
        <v>133</v>
      </c>
      <c r="AC1262" s="2066">
        <v>90</v>
      </c>
      <c r="AD1262" s="544">
        <v>453180</v>
      </c>
      <c r="AE1262" s="544">
        <v>871951430732200</v>
      </c>
      <c r="AF1262" s="544">
        <v>10</v>
      </c>
      <c r="AG1262" s="544" t="s">
        <v>113</v>
      </c>
      <c r="AH1262" s="2903">
        <v>4</v>
      </c>
    </row>
    <row r="1263" spans="3:34">
      <c r="C1263" s="2401" t="s">
        <v>2766</v>
      </c>
      <c r="D1263" s="557" t="s">
        <v>2193</v>
      </c>
      <c r="E1263" s="1463"/>
      <c r="F1263" s="875">
        <v>929002493502</v>
      </c>
      <c r="G1263" s="146">
        <v>8719514307384</v>
      </c>
      <c r="H1263" s="146" t="s">
        <v>1259</v>
      </c>
      <c r="I1263" s="146"/>
      <c r="J1263" s="376">
        <v>7.5</v>
      </c>
      <c r="K1263" s="1300">
        <v>621</v>
      </c>
      <c r="L1263" s="544">
        <v>2700</v>
      </c>
      <c r="M1263" s="2516">
        <v>25000</v>
      </c>
      <c r="N1263" s="544">
        <v>5</v>
      </c>
      <c r="O1263" s="544" t="s">
        <v>117</v>
      </c>
      <c r="P1263" s="2503">
        <v>250</v>
      </c>
      <c r="Q1263" s="14"/>
      <c r="R1263" s="1868" t="s">
        <v>48</v>
      </c>
      <c r="S1263" s="544"/>
      <c r="T1263" s="544" t="s">
        <v>3130</v>
      </c>
      <c r="U1263" s="544" t="s">
        <v>1206</v>
      </c>
      <c r="V1263" s="544" t="s">
        <v>116</v>
      </c>
      <c r="W1263" s="2066" t="s">
        <v>201</v>
      </c>
      <c r="X1263" s="2066">
        <v>82</v>
      </c>
      <c r="Y1263" s="544">
        <v>50.5</v>
      </c>
      <c r="Z1263" s="544"/>
      <c r="AA1263" s="544">
        <v>45.5</v>
      </c>
      <c r="AB1263" s="544" t="s">
        <v>133</v>
      </c>
      <c r="AC1263" s="2066">
        <v>90</v>
      </c>
      <c r="AD1263" s="544">
        <v>453183</v>
      </c>
      <c r="AE1263" s="544">
        <v>871951430738400</v>
      </c>
      <c r="AF1263" s="544">
        <v>10</v>
      </c>
      <c r="AG1263" s="544" t="s">
        <v>113</v>
      </c>
      <c r="AH1263" s="2903">
        <v>4</v>
      </c>
    </row>
    <row r="1264" spans="3:34">
      <c r="C1264" s="2401" t="s">
        <v>2766</v>
      </c>
      <c r="D1264" s="557" t="s">
        <v>2193</v>
      </c>
      <c r="E1264" s="1463"/>
      <c r="F1264" s="875">
        <v>929002493302</v>
      </c>
      <c r="G1264" s="146">
        <v>8719514307346</v>
      </c>
      <c r="H1264" s="543" t="s">
        <v>1260</v>
      </c>
      <c r="I1264" s="543"/>
      <c r="J1264" s="376">
        <v>7.5</v>
      </c>
      <c r="K1264" s="1140">
        <v>630</v>
      </c>
      <c r="L1264" s="340">
        <v>3000</v>
      </c>
      <c r="M1264" s="2516">
        <v>25000</v>
      </c>
      <c r="N1264" s="2512">
        <v>5</v>
      </c>
      <c r="O1264" s="340" t="s">
        <v>117</v>
      </c>
      <c r="P1264" s="2503">
        <v>240</v>
      </c>
      <c r="Q1264" s="14"/>
      <c r="R1264" s="1821" t="s">
        <v>48</v>
      </c>
      <c r="S1264" s="340"/>
      <c r="T1264" s="340" t="s">
        <v>3130</v>
      </c>
      <c r="U1264" s="340" t="s">
        <v>1206</v>
      </c>
      <c r="V1264" s="340" t="s">
        <v>147</v>
      </c>
      <c r="W1264" s="341" t="s">
        <v>201</v>
      </c>
      <c r="X1264" s="341">
        <v>84</v>
      </c>
      <c r="Y1264" s="340">
        <v>50.5</v>
      </c>
      <c r="Z1264" s="340"/>
      <c r="AA1264" s="340">
        <v>45.5</v>
      </c>
      <c r="AB1264" s="340" t="s">
        <v>133</v>
      </c>
      <c r="AC1264" s="290">
        <v>90</v>
      </c>
      <c r="AD1264" s="340">
        <v>453181</v>
      </c>
      <c r="AE1264" s="544">
        <v>871951430734600</v>
      </c>
      <c r="AF1264" s="340">
        <v>10</v>
      </c>
      <c r="AG1264" s="340" t="s">
        <v>113</v>
      </c>
      <c r="AH1264" s="2785">
        <v>4</v>
      </c>
    </row>
    <row r="1265" spans="3:34">
      <c r="C1265" s="2401" t="s">
        <v>2766</v>
      </c>
      <c r="D1265" s="557" t="s">
        <v>2193</v>
      </c>
      <c r="E1265" s="1463"/>
      <c r="F1265" s="875">
        <v>929002493602</v>
      </c>
      <c r="G1265" s="146">
        <v>8719514307407</v>
      </c>
      <c r="H1265" s="146" t="s">
        <v>1261</v>
      </c>
      <c r="I1265" s="146"/>
      <c r="J1265" s="376">
        <v>7.5</v>
      </c>
      <c r="K1265" s="1300">
        <v>630</v>
      </c>
      <c r="L1265" s="544">
        <v>3000</v>
      </c>
      <c r="M1265" s="2516">
        <v>25000</v>
      </c>
      <c r="N1265" s="544">
        <v>5</v>
      </c>
      <c r="O1265" s="544" t="s">
        <v>117</v>
      </c>
      <c r="P1265" s="2503">
        <v>250</v>
      </c>
      <c r="Q1265" s="14"/>
      <c r="R1265" s="1868" t="s">
        <v>48</v>
      </c>
      <c r="S1265" s="544"/>
      <c r="T1265" s="544" t="s">
        <v>3130</v>
      </c>
      <c r="U1265" s="544" t="s">
        <v>1206</v>
      </c>
      <c r="V1265" s="544" t="s">
        <v>147</v>
      </c>
      <c r="W1265" s="2066" t="s">
        <v>201</v>
      </c>
      <c r="X1265" s="2066">
        <v>84</v>
      </c>
      <c r="Y1265" s="544">
        <v>50.5</v>
      </c>
      <c r="Z1265" s="544"/>
      <c r="AA1265" s="544">
        <v>45.5</v>
      </c>
      <c r="AB1265" s="544" t="s">
        <v>133</v>
      </c>
      <c r="AC1265" s="2066">
        <v>90</v>
      </c>
      <c r="AD1265" s="544">
        <v>453184</v>
      </c>
      <c r="AE1265" s="544">
        <v>871951430740700</v>
      </c>
      <c r="AF1265" s="544">
        <v>10</v>
      </c>
      <c r="AG1265" s="544" t="s">
        <v>113</v>
      </c>
      <c r="AH1265" s="2903">
        <v>4</v>
      </c>
    </row>
    <row r="1266" spans="3:34">
      <c r="C1266" s="2401" t="s">
        <v>2766</v>
      </c>
      <c r="D1266" s="557" t="s">
        <v>2193</v>
      </c>
      <c r="E1266" s="1463"/>
      <c r="F1266" s="875">
        <v>929002493402</v>
      </c>
      <c r="G1266" s="146">
        <v>8719514307360</v>
      </c>
      <c r="H1266" s="146" t="s">
        <v>1262</v>
      </c>
      <c r="I1266" s="146"/>
      <c r="J1266" s="376">
        <v>7.5</v>
      </c>
      <c r="K1266" s="1300">
        <v>660</v>
      </c>
      <c r="L1266" s="544">
        <v>4000</v>
      </c>
      <c r="M1266" s="2516">
        <v>25000</v>
      </c>
      <c r="N1266" s="544">
        <v>5</v>
      </c>
      <c r="O1266" s="544" t="s">
        <v>117</v>
      </c>
      <c r="P1266" s="2503">
        <v>240</v>
      </c>
      <c r="Q1266" s="14"/>
      <c r="R1266" s="1868" t="s">
        <v>48</v>
      </c>
      <c r="S1266" s="544"/>
      <c r="T1266" s="544" t="s">
        <v>3130</v>
      </c>
      <c r="U1266" s="544" t="s">
        <v>1206</v>
      </c>
      <c r="V1266" s="544" t="s">
        <v>121</v>
      </c>
      <c r="W1266" s="2066" t="s">
        <v>201</v>
      </c>
      <c r="X1266" s="2066">
        <v>88</v>
      </c>
      <c r="Y1266" s="544">
        <v>50.5</v>
      </c>
      <c r="Z1266" s="544"/>
      <c r="AA1266" s="544">
        <v>45.5</v>
      </c>
      <c r="AB1266" s="544" t="s">
        <v>133</v>
      </c>
      <c r="AC1266" s="2066">
        <v>90</v>
      </c>
      <c r="AD1266" s="544">
        <v>453182</v>
      </c>
      <c r="AE1266" s="544">
        <v>871951430736000</v>
      </c>
      <c r="AF1266" s="544">
        <v>10</v>
      </c>
      <c r="AG1266" s="544" t="s">
        <v>113</v>
      </c>
      <c r="AH1266" s="2903">
        <v>4</v>
      </c>
    </row>
    <row r="1267" spans="3:34">
      <c r="C1267" s="2395" t="s">
        <v>2766</v>
      </c>
      <c r="D1267" s="834" t="s">
        <v>2193</v>
      </c>
      <c r="E1267" s="1483"/>
      <c r="F1267" s="847">
        <v>929002493702</v>
      </c>
      <c r="G1267" s="489">
        <v>8719514307421</v>
      </c>
      <c r="H1267" s="489" t="s">
        <v>1263</v>
      </c>
      <c r="I1267" s="489"/>
      <c r="J1267" s="475">
        <v>7.5</v>
      </c>
      <c r="K1267" s="1411">
        <v>660</v>
      </c>
      <c r="L1267" s="1412">
        <v>4000</v>
      </c>
      <c r="M1267" s="2518">
        <v>25000</v>
      </c>
      <c r="N1267" s="1412">
        <v>5</v>
      </c>
      <c r="O1267" s="1412" t="s">
        <v>117</v>
      </c>
      <c r="P1267" s="2504">
        <v>250</v>
      </c>
      <c r="Q1267" s="14"/>
      <c r="R1267" s="1869" t="s">
        <v>48</v>
      </c>
      <c r="S1267" s="1412"/>
      <c r="T1267" s="1412" t="s">
        <v>3130</v>
      </c>
      <c r="U1267" s="1412" t="s">
        <v>1206</v>
      </c>
      <c r="V1267" s="1412" t="s">
        <v>121</v>
      </c>
      <c r="W1267" s="2067" t="s">
        <v>201</v>
      </c>
      <c r="X1267" s="2067">
        <v>88</v>
      </c>
      <c r="Y1267" s="1412">
        <v>50.5</v>
      </c>
      <c r="Z1267" s="1412"/>
      <c r="AA1267" s="1412">
        <v>45.5</v>
      </c>
      <c r="AB1267" s="1412" t="s">
        <v>133</v>
      </c>
      <c r="AC1267" s="2067">
        <v>90</v>
      </c>
      <c r="AD1267" s="1412">
        <v>453185</v>
      </c>
      <c r="AE1267" s="1412">
        <v>871951430742100</v>
      </c>
      <c r="AF1267" s="1412">
        <v>10</v>
      </c>
      <c r="AG1267" s="1412" t="s">
        <v>113</v>
      </c>
      <c r="AH1267" s="2904">
        <v>4</v>
      </c>
    </row>
    <row r="1268" spans="3:34">
      <c r="C1268" s="2394" t="s">
        <v>2766</v>
      </c>
      <c r="D1268" s="1461" t="s">
        <v>2193</v>
      </c>
      <c r="E1268" s="1462"/>
      <c r="F1268" s="2311">
        <v>929002494502</v>
      </c>
      <c r="G1268" s="496">
        <v>8719514307049</v>
      </c>
      <c r="H1268" s="589" t="s">
        <v>1239</v>
      </c>
      <c r="I1268" s="589"/>
      <c r="J1268" s="505">
        <v>2.9</v>
      </c>
      <c r="K1268" s="1232">
        <v>230</v>
      </c>
      <c r="L1268" s="400">
        <v>2700</v>
      </c>
      <c r="M1268" s="314">
        <v>15000</v>
      </c>
      <c r="N1268" s="1233">
        <v>2</v>
      </c>
      <c r="O1268" s="400" t="s">
        <v>117</v>
      </c>
      <c r="P1268" s="2502">
        <v>85</v>
      </c>
      <c r="Q1268" s="14"/>
      <c r="R1268" s="1805" t="s">
        <v>48</v>
      </c>
      <c r="S1268" s="400"/>
      <c r="T1268" s="400" t="s">
        <v>3145</v>
      </c>
      <c r="U1268" s="400" t="s">
        <v>1206</v>
      </c>
      <c r="V1268" s="400" t="s">
        <v>116</v>
      </c>
      <c r="W1268" s="360" t="s">
        <v>201</v>
      </c>
      <c r="X1268" s="360">
        <v>79</v>
      </c>
      <c r="Y1268" s="400">
        <v>51</v>
      </c>
      <c r="Z1268" s="400"/>
      <c r="AA1268" s="400">
        <v>46</v>
      </c>
      <c r="AB1268" s="400" t="s">
        <v>113</v>
      </c>
      <c r="AC1268" s="1233">
        <v>80</v>
      </c>
      <c r="AD1268" s="400">
        <v>421456</v>
      </c>
      <c r="AE1268" s="2578">
        <v>871951430704900</v>
      </c>
      <c r="AF1268" s="400">
        <v>10</v>
      </c>
      <c r="AG1268" s="400" t="s">
        <v>113</v>
      </c>
      <c r="AH1268" s="2796">
        <v>4</v>
      </c>
    </row>
    <row r="1269" spans="3:34">
      <c r="C1269" s="2401" t="s">
        <v>2766</v>
      </c>
      <c r="D1269" s="557" t="s">
        <v>2193</v>
      </c>
      <c r="E1269" s="1463"/>
      <c r="F1269" s="846">
        <v>929002494602</v>
      </c>
      <c r="G1269" s="104">
        <v>8719514307063</v>
      </c>
      <c r="H1269" s="105" t="s">
        <v>1240</v>
      </c>
      <c r="I1269" s="105"/>
      <c r="J1269" s="313">
        <v>4.4000000000000004</v>
      </c>
      <c r="K1269" s="1140">
        <v>345</v>
      </c>
      <c r="L1269" s="340">
        <v>2700</v>
      </c>
      <c r="M1269" s="307">
        <v>15000</v>
      </c>
      <c r="N1269" s="303">
        <v>2</v>
      </c>
      <c r="O1269" s="340" t="s">
        <v>117</v>
      </c>
      <c r="P1269" s="2503">
        <v>100</v>
      </c>
      <c r="Q1269" s="14"/>
      <c r="R1269" s="1821" t="s">
        <v>48</v>
      </c>
      <c r="S1269" s="340"/>
      <c r="T1269" s="340" t="s">
        <v>3134</v>
      </c>
      <c r="U1269" s="340" t="s">
        <v>1206</v>
      </c>
      <c r="V1269" s="340" t="s">
        <v>116</v>
      </c>
      <c r="W1269" s="341" t="s">
        <v>201</v>
      </c>
      <c r="X1269" s="341">
        <v>78</v>
      </c>
      <c r="Y1269" s="340">
        <v>51</v>
      </c>
      <c r="Z1269" s="340"/>
      <c r="AA1269" s="340">
        <v>46</v>
      </c>
      <c r="AB1269" s="340" t="s">
        <v>113</v>
      </c>
      <c r="AC1269" s="303">
        <v>80</v>
      </c>
      <c r="AD1269" s="340">
        <v>421457</v>
      </c>
      <c r="AE1269" s="2517">
        <v>871951430706300</v>
      </c>
      <c r="AF1269" s="340">
        <v>10</v>
      </c>
      <c r="AG1269" s="340" t="s">
        <v>113</v>
      </c>
      <c r="AH1269" s="2785">
        <v>4</v>
      </c>
    </row>
    <row r="1270" spans="3:34">
      <c r="C1270" s="2401" t="s">
        <v>2766</v>
      </c>
      <c r="D1270" s="557" t="s">
        <v>2193</v>
      </c>
      <c r="E1270" s="1463"/>
      <c r="F1270" s="846">
        <v>929002494702</v>
      </c>
      <c r="G1270" s="104">
        <v>8719514307087</v>
      </c>
      <c r="H1270" s="105" t="s">
        <v>1241</v>
      </c>
      <c r="I1270" s="105"/>
      <c r="J1270" s="313">
        <v>4.4000000000000004</v>
      </c>
      <c r="K1270" s="1140">
        <v>390</v>
      </c>
      <c r="L1270" s="340">
        <v>4000</v>
      </c>
      <c r="M1270" s="307">
        <v>15000</v>
      </c>
      <c r="N1270" s="303">
        <v>2</v>
      </c>
      <c r="O1270" s="340" t="s">
        <v>117</v>
      </c>
      <c r="P1270" s="2503">
        <v>100</v>
      </c>
      <c r="Q1270" s="14"/>
      <c r="R1270" s="1821" t="s">
        <v>48</v>
      </c>
      <c r="S1270" s="340"/>
      <c r="T1270" s="340" t="s">
        <v>3134</v>
      </c>
      <c r="U1270" s="340" t="s">
        <v>1206</v>
      </c>
      <c r="V1270" s="340" t="s">
        <v>121</v>
      </c>
      <c r="W1270" s="341" t="s">
        <v>201</v>
      </c>
      <c r="X1270" s="341">
        <v>88</v>
      </c>
      <c r="Y1270" s="340">
        <v>51</v>
      </c>
      <c r="Z1270" s="340"/>
      <c r="AA1270" s="340">
        <v>46</v>
      </c>
      <c r="AB1270" s="340" t="s">
        <v>113</v>
      </c>
      <c r="AC1270" s="303">
        <v>80</v>
      </c>
      <c r="AD1270" s="340">
        <v>421458</v>
      </c>
      <c r="AE1270" s="2517">
        <v>871951430708700</v>
      </c>
      <c r="AF1270" s="340">
        <v>10</v>
      </c>
      <c r="AG1270" s="340" t="s">
        <v>113</v>
      </c>
      <c r="AH1270" s="2785">
        <v>4</v>
      </c>
    </row>
    <row r="1271" spans="3:34">
      <c r="C1271" s="2401" t="s">
        <v>2766</v>
      </c>
      <c r="D1271" s="557" t="s">
        <v>2193</v>
      </c>
      <c r="E1271" s="1463"/>
      <c r="F1271" s="846">
        <v>929001904802</v>
      </c>
      <c r="G1271" s="101">
        <v>8718696814710</v>
      </c>
      <c r="H1271" s="149" t="s">
        <v>1242</v>
      </c>
      <c r="I1271" s="149"/>
      <c r="J1271" s="377">
        <v>7</v>
      </c>
      <c r="K1271" s="1147">
        <v>621</v>
      </c>
      <c r="L1271" s="365">
        <v>2700</v>
      </c>
      <c r="M1271" s="358">
        <v>15000</v>
      </c>
      <c r="N1271" s="303">
        <v>2</v>
      </c>
      <c r="O1271" s="365" t="s">
        <v>117</v>
      </c>
      <c r="P1271" s="2503">
        <v>185</v>
      </c>
      <c r="Q1271" s="14"/>
      <c r="R1271" s="1852" t="s">
        <v>48</v>
      </c>
      <c r="S1271" s="365"/>
      <c r="T1271" s="365" t="s">
        <v>3130</v>
      </c>
      <c r="U1271" s="365" t="s">
        <v>1206</v>
      </c>
      <c r="V1271" s="365" t="s">
        <v>116</v>
      </c>
      <c r="W1271" s="343" t="s">
        <v>201</v>
      </c>
      <c r="X1271" s="343">
        <v>88</v>
      </c>
      <c r="Y1271" s="365">
        <v>51</v>
      </c>
      <c r="Z1271" s="365"/>
      <c r="AA1271" s="365">
        <v>45</v>
      </c>
      <c r="AB1271" s="365" t="s">
        <v>113</v>
      </c>
      <c r="AC1271" s="303">
        <v>80</v>
      </c>
      <c r="AD1271" s="365">
        <v>465221</v>
      </c>
      <c r="AE1271" s="2617">
        <v>871869681471000</v>
      </c>
      <c r="AF1271" s="365">
        <v>10</v>
      </c>
      <c r="AG1271" s="365" t="s">
        <v>113</v>
      </c>
      <c r="AH1271" s="2895">
        <v>4</v>
      </c>
    </row>
    <row r="1272" spans="3:34">
      <c r="C1272" s="2401" t="s">
        <v>2766</v>
      </c>
      <c r="D1272" s="557" t="s">
        <v>2193</v>
      </c>
      <c r="E1272" s="1463"/>
      <c r="F1272" s="846">
        <v>929001904902</v>
      </c>
      <c r="G1272" s="101">
        <v>8718696814772</v>
      </c>
      <c r="H1272" s="149" t="s">
        <v>1243</v>
      </c>
      <c r="I1272" s="149"/>
      <c r="J1272" s="377">
        <v>7</v>
      </c>
      <c r="K1272" s="1147">
        <v>621</v>
      </c>
      <c r="L1272" s="365">
        <v>3000</v>
      </c>
      <c r="M1272" s="358">
        <v>15000</v>
      </c>
      <c r="N1272" s="303">
        <v>2</v>
      </c>
      <c r="O1272" s="365" t="s">
        <v>117</v>
      </c>
      <c r="P1272" s="2503">
        <v>185</v>
      </c>
      <c r="Q1272" s="14"/>
      <c r="R1272" s="1852" t="s">
        <v>48</v>
      </c>
      <c r="S1272" s="365"/>
      <c r="T1272" s="365" t="s">
        <v>3130</v>
      </c>
      <c r="U1272" s="365" t="s">
        <v>1206</v>
      </c>
      <c r="V1272" s="365" t="s">
        <v>147</v>
      </c>
      <c r="W1272" s="343" t="s">
        <v>201</v>
      </c>
      <c r="X1272" s="343">
        <v>88</v>
      </c>
      <c r="Y1272" s="365">
        <v>51</v>
      </c>
      <c r="Z1272" s="365"/>
      <c r="AA1272" s="365">
        <v>45</v>
      </c>
      <c r="AB1272" s="365" t="s">
        <v>113</v>
      </c>
      <c r="AC1272" s="303">
        <v>80</v>
      </c>
      <c r="AD1272" s="365">
        <v>465222</v>
      </c>
      <c r="AE1272" s="2617">
        <v>871869681477200</v>
      </c>
      <c r="AF1272" s="365">
        <v>10</v>
      </c>
      <c r="AG1272" s="365" t="s">
        <v>113</v>
      </c>
      <c r="AH1272" s="2895">
        <v>4</v>
      </c>
    </row>
    <row r="1273" spans="3:34">
      <c r="C1273" s="2395" t="s">
        <v>2766</v>
      </c>
      <c r="D1273" s="834" t="s">
        <v>2193</v>
      </c>
      <c r="E1273" s="1483"/>
      <c r="F1273" s="847">
        <v>929001905002</v>
      </c>
      <c r="G1273" s="471">
        <v>8718696814796</v>
      </c>
      <c r="H1273" s="672" t="s">
        <v>1244</v>
      </c>
      <c r="I1273" s="672"/>
      <c r="J1273" s="487">
        <v>7</v>
      </c>
      <c r="K1273" s="1234">
        <v>660</v>
      </c>
      <c r="L1273" s="458">
        <v>4000</v>
      </c>
      <c r="M1273" s="615">
        <v>15000</v>
      </c>
      <c r="N1273" s="1235">
        <v>2</v>
      </c>
      <c r="O1273" s="458" t="s">
        <v>117</v>
      </c>
      <c r="P1273" s="2504">
        <v>185</v>
      </c>
      <c r="Q1273" s="14"/>
      <c r="R1273" s="1755" t="s">
        <v>48</v>
      </c>
      <c r="S1273" s="458"/>
      <c r="T1273" s="458" t="s">
        <v>3130</v>
      </c>
      <c r="U1273" s="458" t="s">
        <v>1206</v>
      </c>
      <c r="V1273" s="458" t="s">
        <v>121</v>
      </c>
      <c r="W1273" s="473" t="s">
        <v>201</v>
      </c>
      <c r="X1273" s="473">
        <v>94</v>
      </c>
      <c r="Y1273" s="458">
        <v>51</v>
      </c>
      <c r="Z1273" s="458"/>
      <c r="AA1273" s="458">
        <v>45</v>
      </c>
      <c r="AB1273" s="458" t="s">
        <v>113</v>
      </c>
      <c r="AC1273" s="1235">
        <v>80</v>
      </c>
      <c r="AD1273" s="458">
        <v>465223</v>
      </c>
      <c r="AE1273" s="2613">
        <v>871869681479600</v>
      </c>
      <c r="AF1273" s="458">
        <v>10</v>
      </c>
      <c r="AG1273" s="458" t="s">
        <v>113</v>
      </c>
      <c r="AH1273" s="2826">
        <v>4</v>
      </c>
    </row>
    <row r="1274" spans="3:34">
      <c r="C1274" s="2396" t="s">
        <v>2766</v>
      </c>
      <c r="D1274" s="1395" t="s">
        <v>2193</v>
      </c>
      <c r="E1274" s="1501"/>
      <c r="F1274" s="2341">
        <v>929001210931</v>
      </c>
      <c r="G1274" s="1601">
        <v>8727900964653</v>
      </c>
      <c r="H1274" s="1601" t="s">
        <v>1205</v>
      </c>
      <c r="I1274" s="1601"/>
      <c r="J1274" s="1602">
        <v>4.5</v>
      </c>
      <c r="K1274" s="1603">
        <v>400</v>
      </c>
      <c r="L1274" s="1940">
        <v>2700</v>
      </c>
      <c r="M1274" s="1604">
        <v>15000</v>
      </c>
      <c r="N1274" s="1605">
        <v>2</v>
      </c>
      <c r="O1274" s="1698" t="s">
        <v>134</v>
      </c>
      <c r="P1274" s="2519">
        <v>85</v>
      </c>
      <c r="Q1274" s="14"/>
      <c r="R1274" s="1870" t="s">
        <v>48</v>
      </c>
      <c r="S1274" s="1698"/>
      <c r="T1274" s="1698" t="s">
        <v>3146</v>
      </c>
      <c r="U1274" s="1698" t="s">
        <v>1206</v>
      </c>
      <c r="V1274" s="1698" t="s">
        <v>116</v>
      </c>
      <c r="W1274" s="2068" t="s">
        <v>201</v>
      </c>
      <c r="X1274" s="2068">
        <v>88</v>
      </c>
      <c r="Y1274" s="1940">
        <v>50</v>
      </c>
      <c r="Z1274" s="1940"/>
      <c r="AA1274" s="1940">
        <v>46</v>
      </c>
      <c r="AB1274" s="1698" t="s">
        <v>113</v>
      </c>
      <c r="AC1274" s="2085">
        <v>80</v>
      </c>
      <c r="AD1274" s="1940">
        <v>422031</v>
      </c>
      <c r="AE1274" s="2650">
        <v>872790096465300</v>
      </c>
      <c r="AF1274" s="1940">
        <v>10</v>
      </c>
      <c r="AG1274" s="1940" t="s">
        <v>113</v>
      </c>
      <c r="AH1274" s="2905">
        <v>4</v>
      </c>
    </row>
    <row r="1275" spans="3:34">
      <c r="C1275" s="2394" t="s">
        <v>2766</v>
      </c>
      <c r="D1275" s="1461" t="s">
        <v>2193</v>
      </c>
      <c r="E1275" s="1462"/>
      <c r="F1275" s="2324">
        <v>929003087002</v>
      </c>
      <c r="G1275" s="1403">
        <v>8719514359901</v>
      </c>
      <c r="H1275" s="1404" t="s">
        <v>1269</v>
      </c>
      <c r="I1275" s="1404"/>
      <c r="J1275" s="1405">
        <v>3.5</v>
      </c>
      <c r="K1275" s="1242">
        <v>200</v>
      </c>
      <c r="L1275" s="1212">
        <v>2700</v>
      </c>
      <c r="M1275" s="1407">
        <v>40000</v>
      </c>
      <c r="N1275" s="1408">
        <v>5</v>
      </c>
      <c r="O1275" s="1212" t="s">
        <v>134</v>
      </c>
      <c r="P1275" s="2010">
        <v>320</v>
      </c>
      <c r="Q1275" s="14"/>
      <c r="R1275" s="1871" t="s">
        <v>48</v>
      </c>
      <c r="S1275" s="1212"/>
      <c r="T1275" s="1212" t="s">
        <v>3144</v>
      </c>
      <c r="U1275" s="1212" t="s">
        <v>1268</v>
      </c>
      <c r="V1275" s="1212" t="s">
        <v>116</v>
      </c>
      <c r="W1275" s="2069" t="s">
        <v>201</v>
      </c>
      <c r="X1275" s="2069">
        <v>57</v>
      </c>
      <c r="Y1275" s="1212">
        <v>35.1</v>
      </c>
      <c r="Z1275" s="1212"/>
      <c r="AA1275" s="1212">
        <v>39.5</v>
      </c>
      <c r="AB1275" s="1212" t="s">
        <v>113</v>
      </c>
      <c r="AC1275" s="1247">
        <v>80</v>
      </c>
      <c r="AD1275" s="1212">
        <v>680249</v>
      </c>
      <c r="AE1275" s="2644">
        <v>871951435990100</v>
      </c>
      <c r="AF1275" s="1212">
        <v>12</v>
      </c>
      <c r="AG1275" s="1212" t="s">
        <v>113</v>
      </c>
      <c r="AH1275" s="2011">
        <v>4</v>
      </c>
    </row>
    <row r="1276" spans="3:34">
      <c r="C1276" s="2395" t="s">
        <v>2766</v>
      </c>
      <c r="D1276" s="834" t="s">
        <v>2193</v>
      </c>
      <c r="E1276" s="1483"/>
      <c r="F1276" s="2324">
        <v>929002066402</v>
      </c>
      <c r="G1276" s="1403">
        <v>8718699659486</v>
      </c>
      <c r="H1276" s="1404" t="s">
        <v>1267</v>
      </c>
      <c r="I1276" s="1404"/>
      <c r="J1276" s="1405">
        <v>2.2999999999999998</v>
      </c>
      <c r="K1276" s="1242">
        <v>184</v>
      </c>
      <c r="L1276" s="1212">
        <v>2700</v>
      </c>
      <c r="M1276" s="1407">
        <v>25000</v>
      </c>
      <c r="N1276" s="1408">
        <v>2</v>
      </c>
      <c r="O1276" s="1212" t="s">
        <v>1171</v>
      </c>
      <c r="P1276" s="2010">
        <v>165</v>
      </c>
      <c r="Q1276" s="14"/>
      <c r="R1276" s="1871" t="s">
        <v>48</v>
      </c>
      <c r="S1276" s="1212"/>
      <c r="T1276" s="1212" t="s">
        <v>3144</v>
      </c>
      <c r="U1276" s="1212" t="s">
        <v>1268</v>
      </c>
      <c r="V1276" s="1212" t="s">
        <v>116</v>
      </c>
      <c r="W1276" s="2069" t="s">
        <v>201</v>
      </c>
      <c r="X1276" s="2069">
        <v>80</v>
      </c>
      <c r="Y1276" s="1212">
        <v>35.5</v>
      </c>
      <c r="Z1276" s="1212"/>
      <c r="AA1276" s="1212">
        <v>39.5</v>
      </c>
      <c r="AB1276" s="1212" t="s">
        <v>113</v>
      </c>
      <c r="AC1276" s="1247">
        <v>80</v>
      </c>
      <c r="AD1276" s="1212">
        <v>391909</v>
      </c>
      <c r="AE1276" s="2644">
        <v>871869965948600</v>
      </c>
      <c r="AF1276" s="1212">
        <v>12</v>
      </c>
      <c r="AG1276" s="1212" t="s">
        <v>113</v>
      </c>
      <c r="AH1276" s="2011">
        <v>4</v>
      </c>
    </row>
    <row r="1277" spans="3:34">
      <c r="C1277" s="2394" t="s">
        <v>2766</v>
      </c>
      <c r="D1277" s="1461" t="s">
        <v>2193</v>
      </c>
      <c r="E1277" s="1462"/>
      <c r="F1277" s="2322">
        <v>929003043202</v>
      </c>
      <c r="G1277" s="668">
        <v>8719514333918</v>
      </c>
      <c r="H1277" s="2370" t="s">
        <v>2712</v>
      </c>
      <c r="I1277" s="589"/>
      <c r="J1277" s="505">
        <v>10.8</v>
      </c>
      <c r="K1277" s="1238">
        <v>600</v>
      </c>
      <c r="L1277" s="506">
        <v>2700</v>
      </c>
      <c r="M1277" s="1205">
        <v>40000</v>
      </c>
      <c r="N1277" s="1206">
        <v>5</v>
      </c>
      <c r="O1277" s="506" t="s">
        <v>134</v>
      </c>
      <c r="P1277" s="2502">
        <v>650</v>
      </c>
      <c r="Q1277" s="14"/>
      <c r="R1277" s="1851" t="s">
        <v>48</v>
      </c>
      <c r="S1277" s="506"/>
      <c r="T1277" s="506" t="s">
        <v>3130</v>
      </c>
      <c r="U1277" s="506" t="s">
        <v>1274</v>
      </c>
      <c r="V1277" s="506" t="s">
        <v>116</v>
      </c>
      <c r="W1277" s="519" t="s">
        <v>201</v>
      </c>
      <c r="X1277" s="519">
        <v>55</v>
      </c>
      <c r="Y1277" s="506">
        <v>111</v>
      </c>
      <c r="Z1277" s="506"/>
      <c r="AA1277" s="506">
        <v>61</v>
      </c>
      <c r="AB1277" s="506" t="s">
        <v>133</v>
      </c>
      <c r="AC1277" s="1206">
        <v>95</v>
      </c>
      <c r="AD1277" s="506">
        <v>648245</v>
      </c>
      <c r="AE1277" s="2651">
        <v>871951433391800</v>
      </c>
      <c r="AF1277" s="506">
        <v>6</v>
      </c>
      <c r="AG1277" s="506" t="s">
        <v>113</v>
      </c>
      <c r="AH1277" s="2824">
        <v>4</v>
      </c>
    </row>
    <row r="1278" spans="3:34">
      <c r="C1278" s="2401" t="s">
        <v>2766</v>
      </c>
      <c r="D1278" s="557" t="s">
        <v>2193</v>
      </c>
      <c r="E1278" s="1463"/>
      <c r="F1278" s="2312">
        <v>929003043302</v>
      </c>
      <c r="G1278" s="501">
        <v>8719514333932</v>
      </c>
      <c r="H1278" s="2371" t="s">
        <v>2713</v>
      </c>
      <c r="I1278" s="105"/>
      <c r="J1278" s="376">
        <v>10.8</v>
      </c>
      <c r="K1278" s="1152">
        <v>600</v>
      </c>
      <c r="L1278" s="365">
        <v>2700</v>
      </c>
      <c r="M1278" s="414">
        <v>40000</v>
      </c>
      <c r="N1278" s="401">
        <v>5</v>
      </c>
      <c r="O1278" s="365" t="s">
        <v>134</v>
      </c>
      <c r="P1278" s="2503">
        <v>650</v>
      </c>
      <c r="Q1278" s="14"/>
      <c r="R1278" s="1852" t="s">
        <v>48</v>
      </c>
      <c r="S1278" s="365"/>
      <c r="T1278" s="365" t="s">
        <v>3130</v>
      </c>
      <c r="U1278" s="365" t="s">
        <v>1274</v>
      </c>
      <c r="V1278" s="365" t="s">
        <v>116</v>
      </c>
      <c r="W1278" s="343" t="s">
        <v>201</v>
      </c>
      <c r="X1278" s="343">
        <v>55</v>
      </c>
      <c r="Y1278" s="365">
        <v>111</v>
      </c>
      <c r="Z1278" s="365"/>
      <c r="AA1278" s="365">
        <v>61</v>
      </c>
      <c r="AB1278" s="365" t="s">
        <v>133</v>
      </c>
      <c r="AC1278" s="401">
        <v>95</v>
      </c>
      <c r="AD1278" s="365">
        <v>648244</v>
      </c>
      <c r="AE1278" s="2622">
        <v>871951433393200</v>
      </c>
      <c r="AF1278" s="365">
        <v>6</v>
      </c>
      <c r="AG1278" s="365" t="s">
        <v>113</v>
      </c>
      <c r="AH1278" s="2895">
        <v>4</v>
      </c>
    </row>
    <row r="1279" spans="3:34">
      <c r="C1279" s="2401" t="s">
        <v>2766</v>
      </c>
      <c r="D1279" s="557" t="s">
        <v>2193</v>
      </c>
      <c r="E1279" s="1463"/>
      <c r="F1279" s="2312">
        <v>929003043402</v>
      </c>
      <c r="G1279" s="501">
        <v>8719514333956</v>
      </c>
      <c r="H1279" s="2371" t="s">
        <v>2714</v>
      </c>
      <c r="I1279" s="105"/>
      <c r="J1279" s="376">
        <v>10.8</v>
      </c>
      <c r="K1279" s="1152">
        <v>600</v>
      </c>
      <c r="L1279" s="365">
        <v>2700</v>
      </c>
      <c r="M1279" s="414">
        <v>40000</v>
      </c>
      <c r="N1279" s="401">
        <v>5</v>
      </c>
      <c r="O1279" s="365" t="s">
        <v>134</v>
      </c>
      <c r="P1279" s="2503">
        <v>650</v>
      </c>
      <c r="Q1279" s="14"/>
      <c r="R1279" s="1852" t="s">
        <v>48</v>
      </c>
      <c r="S1279" s="365"/>
      <c r="T1279" s="365" t="s">
        <v>3130</v>
      </c>
      <c r="U1279" s="365" t="s">
        <v>1274</v>
      </c>
      <c r="V1279" s="365" t="s">
        <v>116</v>
      </c>
      <c r="W1279" s="343" t="s">
        <v>201</v>
      </c>
      <c r="X1279" s="343">
        <v>55</v>
      </c>
      <c r="Y1279" s="365">
        <v>111</v>
      </c>
      <c r="Z1279" s="365"/>
      <c r="AA1279" s="365">
        <v>61</v>
      </c>
      <c r="AB1279" s="365" t="s">
        <v>133</v>
      </c>
      <c r="AC1279" s="401">
        <v>95</v>
      </c>
      <c r="AD1279" s="365">
        <v>648254</v>
      </c>
      <c r="AE1279" s="2622">
        <v>871951433395600</v>
      </c>
      <c r="AF1279" s="365">
        <v>6</v>
      </c>
      <c r="AG1279" s="365" t="s">
        <v>113</v>
      </c>
      <c r="AH1279" s="2895">
        <v>4</v>
      </c>
    </row>
    <row r="1280" spans="3:34">
      <c r="C1280" s="2401" t="s">
        <v>2766</v>
      </c>
      <c r="D1280" s="557" t="s">
        <v>2193</v>
      </c>
      <c r="E1280" s="1463"/>
      <c r="F1280" s="2312">
        <v>929003043502</v>
      </c>
      <c r="G1280" s="501">
        <v>8719514333970</v>
      </c>
      <c r="H1280" s="2371" t="s">
        <v>2715</v>
      </c>
      <c r="I1280" s="149"/>
      <c r="J1280" s="376">
        <v>10.8</v>
      </c>
      <c r="K1280" s="1152">
        <v>620</v>
      </c>
      <c r="L1280" s="320">
        <v>3000</v>
      </c>
      <c r="M1280" s="414">
        <v>40000</v>
      </c>
      <c r="N1280" s="401">
        <v>5</v>
      </c>
      <c r="O1280" s="320" t="s">
        <v>134</v>
      </c>
      <c r="P1280" s="2503">
        <v>650</v>
      </c>
      <c r="Q1280" s="14"/>
      <c r="R1280" s="1859" t="s">
        <v>48</v>
      </c>
      <c r="S1280" s="320"/>
      <c r="T1280" s="320" t="s">
        <v>3130</v>
      </c>
      <c r="U1280" s="320" t="s">
        <v>1274</v>
      </c>
      <c r="V1280" s="320" t="s">
        <v>147</v>
      </c>
      <c r="W1280" s="301" t="s">
        <v>201</v>
      </c>
      <c r="X1280" s="301">
        <v>57</v>
      </c>
      <c r="Y1280" s="320">
        <v>111</v>
      </c>
      <c r="Z1280" s="320"/>
      <c r="AA1280" s="320">
        <v>61</v>
      </c>
      <c r="AB1280" s="320" t="s">
        <v>133</v>
      </c>
      <c r="AC1280" s="401">
        <v>95</v>
      </c>
      <c r="AD1280" s="320">
        <v>648250</v>
      </c>
      <c r="AE1280" s="2622">
        <v>871951433397000</v>
      </c>
      <c r="AF1280" s="320">
        <v>6</v>
      </c>
      <c r="AG1280" s="320" t="s">
        <v>113</v>
      </c>
      <c r="AH1280" s="664">
        <v>4</v>
      </c>
    </row>
    <row r="1281" spans="3:34">
      <c r="C1281" s="2401" t="s">
        <v>2766</v>
      </c>
      <c r="D1281" s="557" t="s">
        <v>2193</v>
      </c>
      <c r="E1281" s="1463"/>
      <c r="F1281" s="2312">
        <v>929003043602</v>
      </c>
      <c r="G1281" s="501">
        <v>8719514333994</v>
      </c>
      <c r="H1281" s="2371" t="s">
        <v>2716</v>
      </c>
      <c r="I1281" s="149"/>
      <c r="J1281" s="376">
        <v>10.8</v>
      </c>
      <c r="K1281" s="1152">
        <v>620</v>
      </c>
      <c r="L1281" s="365">
        <v>3000</v>
      </c>
      <c r="M1281" s="414">
        <v>40000</v>
      </c>
      <c r="N1281" s="401">
        <v>5</v>
      </c>
      <c r="O1281" s="365" t="s">
        <v>134</v>
      </c>
      <c r="P1281" s="2503">
        <v>650</v>
      </c>
      <c r="Q1281" s="14"/>
      <c r="R1281" s="1852" t="s">
        <v>48</v>
      </c>
      <c r="S1281" s="365"/>
      <c r="T1281" s="365" t="s">
        <v>3130</v>
      </c>
      <c r="U1281" s="365" t="s">
        <v>1274</v>
      </c>
      <c r="V1281" s="365" t="s">
        <v>147</v>
      </c>
      <c r="W1281" s="343" t="s">
        <v>201</v>
      </c>
      <c r="X1281" s="343">
        <v>57</v>
      </c>
      <c r="Y1281" s="365">
        <v>111</v>
      </c>
      <c r="Z1281" s="365"/>
      <c r="AA1281" s="365">
        <v>61</v>
      </c>
      <c r="AB1281" s="365" t="s">
        <v>133</v>
      </c>
      <c r="AC1281" s="401">
        <v>95</v>
      </c>
      <c r="AD1281" s="365">
        <v>648247</v>
      </c>
      <c r="AE1281" s="2622">
        <v>871951433399400</v>
      </c>
      <c r="AF1281" s="365">
        <v>6</v>
      </c>
      <c r="AG1281" s="365" t="s">
        <v>113</v>
      </c>
      <c r="AH1281" s="2895">
        <v>4</v>
      </c>
    </row>
    <row r="1282" spans="3:34">
      <c r="C1282" s="2401" t="s">
        <v>2766</v>
      </c>
      <c r="D1282" s="557" t="s">
        <v>2193</v>
      </c>
      <c r="E1282" s="1463"/>
      <c r="F1282" s="847">
        <v>929003043702</v>
      </c>
      <c r="G1282" s="471">
        <v>8719514334014</v>
      </c>
      <c r="H1282" s="2372" t="s">
        <v>2717</v>
      </c>
      <c r="I1282" s="672"/>
      <c r="J1282" s="475">
        <v>10.8</v>
      </c>
      <c r="K1282" s="1151">
        <v>620</v>
      </c>
      <c r="L1282" s="458">
        <v>3000</v>
      </c>
      <c r="M1282" s="474">
        <v>40000</v>
      </c>
      <c r="N1282" s="628">
        <v>5</v>
      </c>
      <c r="O1282" s="458" t="s">
        <v>134</v>
      </c>
      <c r="P1282" s="2504">
        <v>650</v>
      </c>
      <c r="Q1282" s="14"/>
      <c r="R1282" s="1755" t="s">
        <v>48</v>
      </c>
      <c r="S1282" s="458"/>
      <c r="T1282" s="458" t="s">
        <v>3130</v>
      </c>
      <c r="U1282" s="458" t="s">
        <v>1274</v>
      </c>
      <c r="V1282" s="458" t="s">
        <v>147</v>
      </c>
      <c r="W1282" s="473" t="s">
        <v>201</v>
      </c>
      <c r="X1282" s="473">
        <v>57</v>
      </c>
      <c r="Y1282" s="458">
        <v>111</v>
      </c>
      <c r="Z1282" s="458"/>
      <c r="AA1282" s="458">
        <v>61</v>
      </c>
      <c r="AB1282" s="458" t="s">
        <v>133</v>
      </c>
      <c r="AC1282" s="628">
        <v>95</v>
      </c>
      <c r="AD1282" s="458">
        <v>648247</v>
      </c>
      <c r="AE1282" s="2613">
        <v>871951433401400</v>
      </c>
      <c r="AF1282" s="458">
        <v>6</v>
      </c>
      <c r="AG1282" s="458" t="s">
        <v>113</v>
      </c>
      <c r="AH1282" s="2826">
        <v>4</v>
      </c>
    </row>
    <row r="1283" spans="3:34">
      <c r="C1283" s="2401" t="s">
        <v>2766</v>
      </c>
      <c r="D1283" s="557" t="s">
        <v>2193</v>
      </c>
      <c r="E1283" s="1463"/>
      <c r="F1283" s="2323">
        <v>929003042602</v>
      </c>
      <c r="G1283" s="591">
        <v>8719514333796</v>
      </c>
      <c r="H1283" s="2373" t="s">
        <v>2718</v>
      </c>
      <c r="I1283" s="589"/>
      <c r="J1283" s="376">
        <v>14.8</v>
      </c>
      <c r="K1283" s="1150">
        <v>875</v>
      </c>
      <c r="L1283" s="408">
        <v>2700</v>
      </c>
      <c r="M1283" s="581">
        <v>40000</v>
      </c>
      <c r="N1283" s="401">
        <v>5</v>
      </c>
      <c r="O1283" s="408" t="s">
        <v>134</v>
      </c>
      <c r="P1283" s="2503">
        <v>700</v>
      </c>
      <c r="Q1283" s="14"/>
      <c r="R1283" s="1853" t="s">
        <v>48</v>
      </c>
      <c r="S1283" s="408"/>
      <c r="T1283" s="408" t="s">
        <v>3008</v>
      </c>
      <c r="U1283" s="408" t="s">
        <v>1274</v>
      </c>
      <c r="V1283" s="408" t="s">
        <v>116</v>
      </c>
      <c r="W1283" s="352" t="s">
        <v>201</v>
      </c>
      <c r="X1283" s="352">
        <v>59</v>
      </c>
      <c r="Y1283" s="408">
        <v>111</v>
      </c>
      <c r="Z1283" s="408"/>
      <c r="AA1283" s="408">
        <v>61</v>
      </c>
      <c r="AB1283" s="408" t="s">
        <v>133</v>
      </c>
      <c r="AC1283" s="401">
        <v>95</v>
      </c>
      <c r="AD1283" s="408">
        <v>648255</v>
      </c>
      <c r="AE1283" s="2623">
        <v>871951433379600</v>
      </c>
      <c r="AF1283" s="408">
        <v>6</v>
      </c>
      <c r="AG1283" s="408" t="s">
        <v>113</v>
      </c>
      <c r="AH1283" s="2004">
        <v>4</v>
      </c>
    </row>
    <row r="1284" spans="3:34">
      <c r="C1284" s="2401" t="s">
        <v>2766</v>
      </c>
      <c r="D1284" s="557" t="s">
        <v>2193</v>
      </c>
      <c r="E1284" s="1463"/>
      <c r="F1284" s="2312">
        <v>929003042702</v>
      </c>
      <c r="G1284" s="501">
        <v>8719514333819</v>
      </c>
      <c r="H1284" s="2371" t="s">
        <v>2719</v>
      </c>
      <c r="I1284" s="105"/>
      <c r="J1284" s="376">
        <v>14.8</v>
      </c>
      <c r="K1284" s="1149">
        <v>875</v>
      </c>
      <c r="L1284" s="365">
        <v>2700</v>
      </c>
      <c r="M1284" s="414">
        <v>40000</v>
      </c>
      <c r="N1284" s="401">
        <v>5</v>
      </c>
      <c r="O1284" s="365" t="s">
        <v>134</v>
      </c>
      <c r="P1284" s="2503">
        <v>700</v>
      </c>
      <c r="Q1284" s="14"/>
      <c r="R1284" s="1852" t="s">
        <v>48</v>
      </c>
      <c r="S1284" s="365"/>
      <c r="T1284" s="365" t="s">
        <v>3008</v>
      </c>
      <c r="U1284" s="365" t="s">
        <v>1274</v>
      </c>
      <c r="V1284" s="365" t="s">
        <v>116</v>
      </c>
      <c r="W1284" s="343" t="s">
        <v>201</v>
      </c>
      <c r="X1284" s="343">
        <v>59</v>
      </c>
      <c r="Y1284" s="365">
        <v>111</v>
      </c>
      <c r="Z1284" s="365"/>
      <c r="AA1284" s="365">
        <v>61</v>
      </c>
      <c r="AB1284" s="365" t="s">
        <v>133</v>
      </c>
      <c r="AC1284" s="401">
        <v>95</v>
      </c>
      <c r="AD1284" s="365">
        <v>648259</v>
      </c>
      <c r="AE1284" s="2622">
        <v>871951433381900</v>
      </c>
      <c r="AF1284" s="365">
        <v>6</v>
      </c>
      <c r="AG1284" s="365" t="s">
        <v>113</v>
      </c>
      <c r="AH1284" s="2895">
        <v>4</v>
      </c>
    </row>
    <row r="1285" spans="3:34">
      <c r="C1285" s="2401" t="s">
        <v>2766</v>
      </c>
      <c r="D1285" s="557" t="s">
        <v>2193</v>
      </c>
      <c r="E1285" s="1463"/>
      <c r="F1285" s="2312">
        <v>929003042802</v>
      </c>
      <c r="G1285" s="501">
        <v>8719514333833</v>
      </c>
      <c r="H1285" s="2371" t="s">
        <v>2720</v>
      </c>
      <c r="I1285" s="105"/>
      <c r="J1285" s="376">
        <v>14.8</v>
      </c>
      <c r="K1285" s="1149">
        <v>875</v>
      </c>
      <c r="L1285" s="365">
        <v>3000</v>
      </c>
      <c r="M1285" s="414">
        <v>40000</v>
      </c>
      <c r="N1285" s="401">
        <v>5</v>
      </c>
      <c r="O1285" s="365" t="s">
        <v>134</v>
      </c>
      <c r="P1285" s="2503">
        <v>700</v>
      </c>
      <c r="Q1285" s="14"/>
      <c r="R1285" s="1852" t="s">
        <v>48</v>
      </c>
      <c r="S1285" s="365"/>
      <c r="T1285" s="365" t="s">
        <v>3008</v>
      </c>
      <c r="U1285" s="365" t="s">
        <v>1274</v>
      </c>
      <c r="V1285" s="365" t="s">
        <v>147</v>
      </c>
      <c r="W1285" s="343" t="s">
        <v>201</v>
      </c>
      <c r="X1285" s="343">
        <v>59</v>
      </c>
      <c r="Y1285" s="365">
        <v>111</v>
      </c>
      <c r="Z1285" s="365"/>
      <c r="AA1285" s="365">
        <v>61</v>
      </c>
      <c r="AB1285" s="365" t="s">
        <v>133</v>
      </c>
      <c r="AC1285" s="401">
        <v>95</v>
      </c>
      <c r="AD1285" s="365">
        <v>648257</v>
      </c>
      <c r="AE1285" s="2622">
        <v>871951433383300</v>
      </c>
      <c r="AF1285" s="365">
        <v>6</v>
      </c>
      <c r="AG1285" s="365" t="s">
        <v>113</v>
      </c>
      <c r="AH1285" s="2895">
        <v>4</v>
      </c>
    </row>
    <row r="1286" spans="3:34">
      <c r="C1286" s="2401" t="s">
        <v>2766</v>
      </c>
      <c r="D1286" s="557" t="s">
        <v>2193</v>
      </c>
      <c r="E1286" s="1463"/>
      <c r="F1286" s="2312">
        <v>929003042902</v>
      </c>
      <c r="G1286" s="501">
        <v>8719514333857</v>
      </c>
      <c r="H1286" s="2371" t="s">
        <v>2721</v>
      </c>
      <c r="I1286" s="149"/>
      <c r="J1286" s="376">
        <v>14.8</v>
      </c>
      <c r="K1286" s="1149">
        <v>875</v>
      </c>
      <c r="L1286" s="365">
        <v>3000</v>
      </c>
      <c r="M1286" s="414">
        <v>40000</v>
      </c>
      <c r="N1286" s="401">
        <v>5</v>
      </c>
      <c r="O1286" s="365" t="s">
        <v>134</v>
      </c>
      <c r="P1286" s="2503">
        <v>700</v>
      </c>
      <c r="Q1286" s="14"/>
      <c r="R1286" s="1852" t="s">
        <v>48</v>
      </c>
      <c r="S1286" s="365"/>
      <c r="T1286" s="365" t="s">
        <v>3008</v>
      </c>
      <c r="U1286" s="365" t="s">
        <v>1274</v>
      </c>
      <c r="V1286" s="365" t="s">
        <v>147</v>
      </c>
      <c r="W1286" s="343" t="s">
        <v>201</v>
      </c>
      <c r="X1286" s="343">
        <v>59</v>
      </c>
      <c r="Y1286" s="365">
        <v>111</v>
      </c>
      <c r="Z1286" s="365"/>
      <c r="AA1286" s="365">
        <v>61</v>
      </c>
      <c r="AB1286" s="365" t="s">
        <v>133</v>
      </c>
      <c r="AC1286" s="401">
        <v>95</v>
      </c>
      <c r="AD1286" s="365">
        <v>648246</v>
      </c>
      <c r="AE1286" s="2622">
        <v>871951433385700</v>
      </c>
      <c r="AF1286" s="365">
        <v>6</v>
      </c>
      <c r="AG1286" s="365" t="s">
        <v>113</v>
      </c>
      <c r="AH1286" s="2895">
        <v>4</v>
      </c>
    </row>
    <row r="1287" spans="3:34">
      <c r="C1287" s="2401" t="s">
        <v>2766</v>
      </c>
      <c r="D1287" s="557" t="s">
        <v>2193</v>
      </c>
      <c r="E1287" s="1463"/>
      <c r="F1287" s="2312">
        <v>929003043002</v>
      </c>
      <c r="G1287" s="501">
        <v>8719514333871</v>
      </c>
      <c r="H1287" s="2371" t="s">
        <v>2722</v>
      </c>
      <c r="I1287" s="149"/>
      <c r="J1287" s="376">
        <v>14.8</v>
      </c>
      <c r="K1287" s="1149">
        <v>950</v>
      </c>
      <c r="L1287" s="320">
        <v>4000</v>
      </c>
      <c r="M1287" s="414">
        <v>40000</v>
      </c>
      <c r="N1287" s="401">
        <v>5</v>
      </c>
      <c r="O1287" s="320" t="s">
        <v>134</v>
      </c>
      <c r="P1287" s="2503">
        <v>700</v>
      </c>
      <c r="Q1287" s="14"/>
      <c r="R1287" s="1859" t="s">
        <v>48</v>
      </c>
      <c r="S1287" s="320"/>
      <c r="T1287" s="320" t="s">
        <v>3008</v>
      </c>
      <c r="U1287" s="320" t="s">
        <v>1274</v>
      </c>
      <c r="V1287" s="320" t="s">
        <v>121</v>
      </c>
      <c r="W1287" s="301" t="s">
        <v>201</v>
      </c>
      <c r="X1287" s="301">
        <v>64</v>
      </c>
      <c r="Y1287" s="320">
        <v>111</v>
      </c>
      <c r="Z1287" s="320"/>
      <c r="AA1287" s="320">
        <v>61</v>
      </c>
      <c r="AB1287" s="320" t="s">
        <v>133</v>
      </c>
      <c r="AC1287" s="401">
        <v>95</v>
      </c>
      <c r="AD1287" s="320">
        <v>648253</v>
      </c>
      <c r="AE1287" s="2622">
        <v>871951433387100</v>
      </c>
      <c r="AF1287" s="320">
        <v>6</v>
      </c>
      <c r="AG1287" s="320" t="s">
        <v>113</v>
      </c>
      <c r="AH1287" s="664">
        <v>4</v>
      </c>
    </row>
    <row r="1288" spans="3:34">
      <c r="C1288" s="2401" t="s">
        <v>2766</v>
      </c>
      <c r="D1288" s="557" t="s">
        <v>2193</v>
      </c>
      <c r="E1288" s="1463"/>
      <c r="F1288" s="847">
        <v>929003043102</v>
      </c>
      <c r="G1288" s="471">
        <v>8719514333895</v>
      </c>
      <c r="H1288" s="2372" t="s">
        <v>2723</v>
      </c>
      <c r="I1288" s="672"/>
      <c r="J1288" s="475">
        <v>14.8</v>
      </c>
      <c r="K1288" s="1148">
        <v>950</v>
      </c>
      <c r="L1288" s="458">
        <v>4000</v>
      </c>
      <c r="M1288" s="474">
        <v>40000</v>
      </c>
      <c r="N1288" s="584">
        <v>5</v>
      </c>
      <c r="O1288" s="458" t="s">
        <v>134</v>
      </c>
      <c r="P1288" s="2504">
        <v>700</v>
      </c>
      <c r="Q1288" s="14"/>
      <c r="R1288" s="1755" t="s">
        <v>48</v>
      </c>
      <c r="S1288" s="458"/>
      <c r="T1288" s="458" t="s">
        <v>3008</v>
      </c>
      <c r="U1288" s="458" t="s">
        <v>1274</v>
      </c>
      <c r="V1288" s="458" t="s">
        <v>121</v>
      </c>
      <c r="W1288" s="473" t="s">
        <v>201</v>
      </c>
      <c r="X1288" s="473">
        <v>64</v>
      </c>
      <c r="Y1288" s="458">
        <v>111</v>
      </c>
      <c r="Z1288" s="458"/>
      <c r="AA1288" s="458">
        <v>61</v>
      </c>
      <c r="AB1288" s="458" t="s">
        <v>133</v>
      </c>
      <c r="AC1288" s="584">
        <v>95</v>
      </c>
      <c r="AD1288" s="458">
        <v>648243</v>
      </c>
      <c r="AE1288" s="2613">
        <v>871951433389500</v>
      </c>
      <c r="AF1288" s="458">
        <v>6</v>
      </c>
      <c r="AG1288" s="458" t="s">
        <v>113</v>
      </c>
      <c r="AH1288" s="2826">
        <v>4</v>
      </c>
    </row>
    <row r="1289" spans="3:34">
      <c r="C1289" s="2401" t="s">
        <v>2766</v>
      </c>
      <c r="D1289" s="557" t="s">
        <v>2193</v>
      </c>
      <c r="E1289" s="1463"/>
      <c r="F1289" s="2312">
        <v>929003478602</v>
      </c>
      <c r="G1289" s="501">
        <v>8719514429659</v>
      </c>
      <c r="H1289" s="2371" t="s">
        <v>1275</v>
      </c>
      <c r="I1289" s="589"/>
      <c r="J1289" s="376">
        <v>20</v>
      </c>
      <c r="K1289" s="1149">
        <v>1270</v>
      </c>
      <c r="L1289" s="365">
        <v>2700</v>
      </c>
      <c r="M1289" s="414">
        <v>40000</v>
      </c>
      <c r="N1289" s="401">
        <v>5</v>
      </c>
      <c r="O1289" s="365" t="s">
        <v>134</v>
      </c>
      <c r="P1289" s="2000">
        <v>850</v>
      </c>
      <c r="Q1289" s="14"/>
      <c r="R1289" s="1852" t="s">
        <v>48</v>
      </c>
      <c r="S1289" s="365"/>
      <c r="T1289" s="365" t="s">
        <v>3131</v>
      </c>
      <c r="U1289" s="365" t="s">
        <v>1274</v>
      </c>
      <c r="V1289" s="365" t="s">
        <v>116</v>
      </c>
      <c r="W1289" s="343" t="s">
        <v>201</v>
      </c>
      <c r="X1289" s="343">
        <v>63</v>
      </c>
      <c r="Y1289" s="365">
        <v>111</v>
      </c>
      <c r="Z1289" s="365"/>
      <c r="AA1289" s="365">
        <v>62</v>
      </c>
      <c r="AB1289" s="365" t="s">
        <v>133</v>
      </c>
      <c r="AC1289" s="401">
        <v>95</v>
      </c>
      <c r="AD1289" s="365">
        <v>1122531</v>
      </c>
      <c r="AE1289" s="2622">
        <v>871951442965900</v>
      </c>
      <c r="AF1289" s="365">
        <v>6</v>
      </c>
      <c r="AG1289" s="365" t="s">
        <v>113</v>
      </c>
      <c r="AH1289" s="2895">
        <v>4</v>
      </c>
    </row>
    <row r="1290" spans="3:34">
      <c r="C1290" s="2401" t="s">
        <v>2766</v>
      </c>
      <c r="D1290" s="557" t="s">
        <v>2193</v>
      </c>
      <c r="E1290" s="1463"/>
      <c r="F1290" s="2312">
        <v>929003478902</v>
      </c>
      <c r="G1290" s="501">
        <v>8719514429673</v>
      </c>
      <c r="H1290" s="2371" t="s">
        <v>1276</v>
      </c>
      <c r="I1290" s="105"/>
      <c r="J1290" s="376">
        <v>20</v>
      </c>
      <c r="K1290" s="1149">
        <v>1270</v>
      </c>
      <c r="L1290" s="365">
        <v>2700</v>
      </c>
      <c r="M1290" s="414">
        <v>40000</v>
      </c>
      <c r="N1290" s="401">
        <v>5</v>
      </c>
      <c r="O1290" s="365" t="s">
        <v>134</v>
      </c>
      <c r="P1290" s="958">
        <v>850</v>
      </c>
      <c r="Q1290" s="14"/>
      <c r="R1290" s="1852" t="s">
        <v>48</v>
      </c>
      <c r="S1290" s="365"/>
      <c r="T1290" s="365" t="s">
        <v>3131</v>
      </c>
      <c r="U1290" s="365" t="s">
        <v>1274</v>
      </c>
      <c r="V1290" s="365" t="s">
        <v>116</v>
      </c>
      <c r="W1290" s="343" t="s">
        <v>201</v>
      </c>
      <c r="X1290" s="343">
        <v>63</v>
      </c>
      <c r="Y1290" s="365">
        <v>111</v>
      </c>
      <c r="Z1290" s="365"/>
      <c r="AA1290" s="365">
        <v>62</v>
      </c>
      <c r="AB1290" s="365" t="s">
        <v>133</v>
      </c>
      <c r="AC1290" s="401">
        <v>95</v>
      </c>
      <c r="AD1290" s="365">
        <v>1122530</v>
      </c>
      <c r="AE1290" s="2622">
        <v>871951442967300</v>
      </c>
      <c r="AF1290" s="365">
        <v>6</v>
      </c>
      <c r="AG1290" s="365" t="s">
        <v>113</v>
      </c>
      <c r="AH1290" s="2895">
        <v>4</v>
      </c>
    </row>
    <row r="1291" spans="3:34">
      <c r="C1291" s="2401" t="s">
        <v>2766</v>
      </c>
      <c r="D1291" s="557" t="s">
        <v>2193</v>
      </c>
      <c r="E1291" s="1463"/>
      <c r="F1291" s="2312">
        <v>929003478702</v>
      </c>
      <c r="G1291" s="501">
        <v>8719514429697</v>
      </c>
      <c r="H1291" s="2371" t="s">
        <v>1277</v>
      </c>
      <c r="I1291" s="105"/>
      <c r="J1291" s="376">
        <v>20</v>
      </c>
      <c r="K1291" s="1149">
        <v>1270</v>
      </c>
      <c r="L1291" s="365">
        <v>3000</v>
      </c>
      <c r="M1291" s="414">
        <v>40000</v>
      </c>
      <c r="N1291" s="401">
        <v>5</v>
      </c>
      <c r="O1291" s="365" t="s">
        <v>134</v>
      </c>
      <c r="P1291" s="958">
        <v>850</v>
      </c>
      <c r="Q1291" s="14"/>
      <c r="R1291" s="1852" t="s">
        <v>48</v>
      </c>
      <c r="S1291" s="365"/>
      <c r="T1291" s="365" t="s">
        <v>3131</v>
      </c>
      <c r="U1291" s="365" t="s">
        <v>1274</v>
      </c>
      <c r="V1291" s="365" t="s">
        <v>147</v>
      </c>
      <c r="W1291" s="343" t="s">
        <v>201</v>
      </c>
      <c r="X1291" s="343">
        <v>63</v>
      </c>
      <c r="Y1291" s="365">
        <v>111</v>
      </c>
      <c r="Z1291" s="365"/>
      <c r="AA1291" s="365">
        <v>62</v>
      </c>
      <c r="AB1291" s="365" t="s">
        <v>133</v>
      </c>
      <c r="AC1291" s="401">
        <v>95</v>
      </c>
      <c r="AD1291" s="365">
        <v>1122533</v>
      </c>
      <c r="AE1291" s="2622">
        <v>871951442969700</v>
      </c>
      <c r="AF1291" s="365">
        <v>6</v>
      </c>
      <c r="AG1291" s="365" t="s">
        <v>113</v>
      </c>
      <c r="AH1291" s="2895">
        <v>4</v>
      </c>
    </row>
    <row r="1292" spans="3:34">
      <c r="C1292" s="2401" t="s">
        <v>2766</v>
      </c>
      <c r="D1292" s="557" t="s">
        <v>2193</v>
      </c>
      <c r="E1292" s="1463"/>
      <c r="F1292" s="2312">
        <v>929003479002</v>
      </c>
      <c r="G1292" s="501">
        <v>8719514429710</v>
      </c>
      <c r="H1292" s="2371" t="s">
        <v>1278</v>
      </c>
      <c r="I1292" s="149"/>
      <c r="J1292" s="376">
        <v>20</v>
      </c>
      <c r="K1292" s="1149">
        <v>1270</v>
      </c>
      <c r="L1292" s="365">
        <v>3000</v>
      </c>
      <c r="M1292" s="414">
        <v>40000</v>
      </c>
      <c r="N1292" s="401">
        <v>5</v>
      </c>
      <c r="O1292" s="365" t="s">
        <v>134</v>
      </c>
      <c r="P1292" s="958">
        <v>850</v>
      </c>
      <c r="Q1292" s="14"/>
      <c r="R1292" s="1852" t="s">
        <v>48</v>
      </c>
      <c r="S1292" s="365"/>
      <c r="T1292" s="365" t="s">
        <v>3131</v>
      </c>
      <c r="U1292" s="365" t="s">
        <v>1274</v>
      </c>
      <c r="V1292" s="365" t="s">
        <v>147</v>
      </c>
      <c r="W1292" s="343" t="s">
        <v>201</v>
      </c>
      <c r="X1292" s="343">
        <v>63</v>
      </c>
      <c r="Y1292" s="365">
        <v>111</v>
      </c>
      <c r="Z1292" s="365"/>
      <c r="AA1292" s="365">
        <v>62</v>
      </c>
      <c r="AB1292" s="365" t="s">
        <v>133</v>
      </c>
      <c r="AC1292" s="401">
        <v>95</v>
      </c>
      <c r="AD1292" s="365">
        <v>1122532</v>
      </c>
      <c r="AE1292" s="2622">
        <v>871951442971000</v>
      </c>
      <c r="AF1292" s="365">
        <v>6</v>
      </c>
      <c r="AG1292" s="365" t="s">
        <v>113</v>
      </c>
      <c r="AH1292" s="2895">
        <v>4</v>
      </c>
    </row>
    <row r="1293" spans="3:34">
      <c r="C1293" s="2401" t="s">
        <v>2766</v>
      </c>
      <c r="D1293" s="557" t="s">
        <v>2193</v>
      </c>
      <c r="E1293" s="1463"/>
      <c r="F1293" s="2312">
        <v>929003478802</v>
      </c>
      <c r="G1293" s="501">
        <v>8719514429734</v>
      </c>
      <c r="H1293" s="2371" t="s">
        <v>1279</v>
      </c>
      <c r="I1293" s="149"/>
      <c r="J1293" s="376">
        <v>20</v>
      </c>
      <c r="K1293" s="1149">
        <v>1270</v>
      </c>
      <c r="L1293" s="320">
        <v>4000</v>
      </c>
      <c r="M1293" s="414">
        <v>40000</v>
      </c>
      <c r="N1293" s="401">
        <v>5</v>
      </c>
      <c r="O1293" s="320" t="s">
        <v>134</v>
      </c>
      <c r="P1293" s="958">
        <v>850</v>
      </c>
      <c r="Q1293" s="14"/>
      <c r="R1293" s="1859" t="s">
        <v>48</v>
      </c>
      <c r="S1293" s="320"/>
      <c r="T1293" s="320" t="s">
        <v>3131</v>
      </c>
      <c r="U1293" s="320" t="s">
        <v>1274</v>
      </c>
      <c r="V1293" s="320" t="s">
        <v>121</v>
      </c>
      <c r="W1293" s="301" t="s">
        <v>201</v>
      </c>
      <c r="X1293" s="301">
        <v>63</v>
      </c>
      <c r="Y1293" s="320">
        <v>111</v>
      </c>
      <c r="Z1293" s="320"/>
      <c r="AA1293" s="320">
        <v>62</v>
      </c>
      <c r="AB1293" s="320" t="s">
        <v>133</v>
      </c>
      <c r="AC1293" s="401">
        <v>95</v>
      </c>
      <c r="AD1293" s="320">
        <v>1122534</v>
      </c>
      <c r="AE1293" s="2622">
        <v>871951442973400</v>
      </c>
      <c r="AF1293" s="320">
        <v>6</v>
      </c>
      <c r="AG1293" s="320" t="s">
        <v>113</v>
      </c>
      <c r="AH1293" s="664">
        <v>4</v>
      </c>
    </row>
    <row r="1294" spans="3:34">
      <c r="C1294" s="2395" t="s">
        <v>2766</v>
      </c>
      <c r="D1294" s="834" t="s">
        <v>2193</v>
      </c>
      <c r="E1294" s="1483"/>
      <c r="F1294" s="847">
        <v>929003479102</v>
      </c>
      <c r="G1294" s="471">
        <v>8719514429758</v>
      </c>
      <c r="H1294" s="2372" t="s">
        <v>1280</v>
      </c>
      <c r="I1294" s="672"/>
      <c r="J1294" s="475">
        <v>20</v>
      </c>
      <c r="K1294" s="1148">
        <v>1270</v>
      </c>
      <c r="L1294" s="453">
        <v>4000</v>
      </c>
      <c r="M1294" s="474">
        <v>40000</v>
      </c>
      <c r="N1294" s="584">
        <v>5</v>
      </c>
      <c r="O1294" s="453" t="s">
        <v>134</v>
      </c>
      <c r="P1294" s="1994">
        <v>850</v>
      </c>
      <c r="Q1294" s="14"/>
      <c r="R1294" s="1872" t="s">
        <v>48</v>
      </c>
      <c r="S1294" s="453"/>
      <c r="T1294" s="453" t="s">
        <v>3131</v>
      </c>
      <c r="U1294" s="453" t="s">
        <v>1274</v>
      </c>
      <c r="V1294" s="453" t="s">
        <v>121</v>
      </c>
      <c r="W1294" s="2037" t="s">
        <v>201</v>
      </c>
      <c r="X1294" s="2037">
        <v>63</v>
      </c>
      <c r="Y1294" s="453">
        <v>111</v>
      </c>
      <c r="Z1294" s="453"/>
      <c r="AA1294" s="453">
        <v>62</v>
      </c>
      <c r="AB1294" s="453" t="s">
        <v>133</v>
      </c>
      <c r="AC1294" s="584">
        <v>95</v>
      </c>
      <c r="AD1294" s="453">
        <v>1122529</v>
      </c>
      <c r="AE1294" s="2613">
        <v>871951442975800</v>
      </c>
      <c r="AF1294" s="453">
        <v>6</v>
      </c>
      <c r="AG1294" s="453" t="s">
        <v>113</v>
      </c>
      <c r="AH1294" s="665">
        <v>4</v>
      </c>
    </row>
    <row r="1295" spans="3:34">
      <c r="C1295" s="2396" t="s">
        <v>2766</v>
      </c>
      <c r="D1295" s="1395" t="s">
        <v>2193</v>
      </c>
      <c r="E1295" s="1501"/>
      <c r="F1295" s="2324">
        <v>929002965002</v>
      </c>
      <c r="G1295" s="1209">
        <v>8719514305380</v>
      </c>
      <c r="H1295" s="2374" t="s">
        <v>1273</v>
      </c>
      <c r="I1295" s="1244"/>
      <c r="J1295" s="1245">
        <v>7</v>
      </c>
      <c r="K1295" s="1242">
        <v>550</v>
      </c>
      <c r="L1295" s="1246">
        <v>3000</v>
      </c>
      <c r="M1295" s="1248">
        <v>15000</v>
      </c>
      <c r="N1295" s="1249">
        <v>2</v>
      </c>
      <c r="O1295" s="1246" t="s">
        <v>117</v>
      </c>
      <c r="P1295" s="2010">
        <v>350</v>
      </c>
      <c r="Q1295" s="14"/>
      <c r="R1295" s="1778" t="s">
        <v>48</v>
      </c>
      <c r="S1295" s="1246"/>
      <c r="T1295" s="1246" t="s">
        <v>3130</v>
      </c>
      <c r="U1295" s="1246" t="s">
        <v>1274</v>
      </c>
      <c r="V1295" s="1246" t="s">
        <v>147</v>
      </c>
      <c r="W1295" s="2050" t="s">
        <v>201</v>
      </c>
      <c r="X1295" s="2050">
        <v>78</v>
      </c>
      <c r="Y1295" s="1246">
        <v>110.7</v>
      </c>
      <c r="Z1295" s="1246"/>
      <c r="AA1295" s="1246">
        <v>55</v>
      </c>
      <c r="AB1295" s="1246" t="s">
        <v>113</v>
      </c>
      <c r="AC1295" s="1249">
        <v>80</v>
      </c>
      <c r="AD1295" s="1246">
        <v>491865</v>
      </c>
      <c r="AE1295" s="2615">
        <v>871951430538000</v>
      </c>
      <c r="AF1295" s="1246">
        <v>6</v>
      </c>
      <c r="AG1295" s="1246" t="s">
        <v>113</v>
      </c>
      <c r="AH1295" s="2840">
        <v>4</v>
      </c>
    </row>
    <row r="1296" spans="3:34">
      <c r="C1296" s="2396" t="s">
        <v>2766</v>
      </c>
      <c r="D1296" s="1395" t="s">
        <v>2193</v>
      </c>
      <c r="E1296" s="1501"/>
      <c r="F1296" s="2342">
        <v>929001264503</v>
      </c>
      <c r="G1296" s="1256">
        <v>8718699773717</v>
      </c>
      <c r="H1296" s="1251" t="s">
        <v>1302</v>
      </c>
      <c r="I1296" s="1251"/>
      <c r="J1296" s="1226">
        <v>5.5</v>
      </c>
      <c r="K1296" s="1257">
        <v>500</v>
      </c>
      <c r="L1296" s="1227">
        <v>2700</v>
      </c>
      <c r="M1296" s="1258">
        <v>15000</v>
      </c>
      <c r="N1296" s="1227">
        <v>2</v>
      </c>
      <c r="O1296" s="1227" t="s">
        <v>1171</v>
      </c>
      <c r="P1296" s="2010">
        <v>175</v>
      </c>
      <c r="Q1296" s="14"/>
      <c r="R1296" s="1849" t="s">
        <v>48</v>
      </c>
      <c r="S1296" s="1227"/>
      <c r="T1296" s="1227" t="s">
        <v>3155</v>
      </c>
      <c r="U1296" s="1227" t="s">
        <v>1301</v>
      </c>
      <c r="V1296" s="1227" t="s">
        <v>116</v>
      </c>
      <c r="W1296" s="1638" t="s">
        <v>198</v>
      </c>
      <c r="X1296" s="1638">
        <v>90</v>
      </c>
      <c r="Y1296" s="1227">
        <v>75</v>
      </c>
      <c r="Z1296" s="1227"/>
      <c r="AA1296" s="1227">
        <v>26</v>
      </c>
      <c r="AB1296" s="1227" t="s">
        <v>113</v>
      </c>
      <c r="AC1296" s="1638">
        <v>80</v>
      </c>
      <c r="AD1296" s="1227">
        <v>391874</v>
      </c>
      <c r="AE1296" s="1243">
        <v>871869977371700</v>
      </c>
      <c r="AF1296" s="1227">
        <v>4</v>
      </c>
      <c r="AG1296" s="1227" t="s">
        <v>113</v>
      </c>
      <c r="AH1296" s="2889">
        <v>4</v>
      </c>
    </row>
    <row r="1297" spans="3:34">
      <c r="C1297" s="2394" t="s">
        <v>2766</v>
      </c>
      <c r="D1297" s="1461" t="s">
        <v>2193</v>
      </c>
      <c r="E1297" s="1462"/>
      <c r="F1297" s="2265">
        <v>929003778902</v>
      </c>
      <c r="G1297" s="197">
        <v>8720169300439</v>
      </c>
      <c r="H1297" s="1533" t="s">
        <v>1282</v>
      </c>
      <c r="I1297" s="1533"/>
      <c r="J1297" s="505">
        <v>1</v>
      </c>
      <c r="K1297" s="1606">
        <v>100</v>
      </c>
      <c r="L1297" s="1503">
        <v>2700</v>
      </c>
      <c r="M1297" s="421">
        <v>15000</v>
      </c>
      <c r="N1297" s="309">
        <v>2</v>
      </c>
      <c r="O1297" s="1503" t="s">
        <v>117</v>
      </c>
      <c r="P1297" s="1986">
        <v>105</v>
      </c>
      <c r="Q1297" s="14"/>
      <c r="R1297" s="1759" t="s">
        <v>48</v>
      </c>
      <c r="S1297" s="1503"/>
      <c r="T1297" s="1503" t="s">
        <v>3147</v>
      </c>
      <c r="U1297" s="1503" t="s">
        <v>200</v>
      </c>
      <c r="V1297" s="1503" t="s">
        <v>116</v>
      </c>
      <c r="W1297" s="1673" t="s">
        <v>201</v>
      </c>
      <c r="X1297" s="1673">
        <v>100</v>
      </c>
      <c r="Y1297" s="1503">
        <v>10</v>
      </c>
      <c r="Z1297" s="1503"/>
      <c r="AA1297" s="1503">
        <v>30</v>
      </c>
      <c r="AB1297" s="1503" t="s">
        <v>113</v>
      </c>
      <c r="AC1297" s="309">
        <v>80</v>
      </c>
      <c r="AD1297" s="1503">
        <v>1879165</v>
      </c>
      <c r="AE1297" s="1503">
        <v>872016930043900</v>
      </c>
      <c r="AF1297" s="1503">
        <v>12</v>
      </c>
      <c r="AG1297" s="1503" t="s">
        <v>113</v>
      </c>
      <c r="AH1297" s="2906">
        <v>4</v>
      </c>
    </row>
    <row r="1298" spans="3:34">
      <c r="C1298" s="2401" t="s">
        <v>2766</v>
      </c>
      <c r="D1298" s="557" t="s">
        <v>2193</v>
      </c>
      <c r="E1298" s="1463"/>
      <c r="F1298" s="148">
        <v>929003779002</v>
      </c>
      <c r="G1298" s="198">
        <v>8720169300477</v>
      </c>
      <c r="H1298" s="787" t="s">
        <v>1283</v>
      </c>
      <c r="I1298" s="897"/>
      <c r="J1298" s="376">
        <v>1.7</v>
      </c>
      <c r="K1298" s="1154">
        <v>200</v>
      </c>
      <c r="L1298" s="831">
        <v>2700</v>
      </c>
      <c r="M1298" s="388">
        <v>15000</v>
      </c>
      <c r="N1298" s="290">
        <v>2</v>
      </c>
      <c r="O1298" s="831" t="s">
        <v>117</v>
      </c>
      <c r="P1298" s="743">
        <v>135</v>
      </c>
      <c r="Q1298" s="14"/>
      <c r="R1298" s="1719" t="s">
        <v>48</v>
      </c>
      <c r="S1298" s="831"/>
      <c r="T1298" s="831" t="s">
        <v>3145</v>
      </c>
      <c r="U1298" s="831" t="s">
        <v>200</v>
      </c>
      <c r="V1298" s="831" t="s">
        <v>116</v>
      </c>
      <c r="W1298" s="2020" t="s">
        <v>201</v>
      </c>
      <c r="X1298" s="2020">
        <v>117</v>
      </c>
      <c r="Y1298" s="831" t="s">
        <v>1284</v>
      </c>
      <c r="Z1298" s="831"/>
      <c r="AA1298" s="831" t="s">
        <v>1285</v>
      </c>
      <c r="AB1298" s="831" t="s">
        <v>113</v>
      </c>
      <c r="AC1298" s="290">
        <v>80</v>
      </c>
      <c r="AD1298" s="831">
        <v>1879160</v>
      </c>
      <c r="AE1298" s="1282">
        <v>872016930047700</v>
      </c>
      <c r="AF1298" s="831">
        <v>12</v>
      </c>
      <c r="AG1298" s="831" t="s">
        <v>113</v>
      </c>
      <c r="AH1298" s="2907">
        <v>4</v>
      </c>
    </row>
    <row r="1299" spans="3:34">
      <c r="C1299" s="2395" t="s">
        <v>2766</v>
      </c>
      <c r="D1299" s="834" t="s">
        <v>2193</v>
      </c>
      <c r="E1299" s="1483"/>
      <c r="F1299" s="184">
        <v>929003779102</v>
      </c>
      <c r="G1299" s="201">
        <v>8720169300514</v>
      </c>
      <c r="H1299" s="828" t="s">
        <v>1286</v>
      </c>
      <c r="I1299" s="828"/>
      <c r="J1299" s="475">
        <v>2.4</v>
      </c>
      <c r="K1299" s="1153">
        <v>300</v>
      </c>
      <c r="L1299" s="1667">
        <v>2700</v>
      </c>
      <c r="M1299" s="438">
        <v>15000</v>
      </c>
      <c r="N1299" s="855">
        <v>2</v>
      </c>
      <c r="O1299" s="1667" t="s">
        <v>119</v>
      </c>
      <c r="P1299" s="1532">
        <v>160</v>
      </c>
      <c r="Q1299" s="14"/>
      <c r="R1299" s="1720" t="s">
        <v>48</v>
      </c>
      <c r="S1299" s="1667"/>
      <c r="T1299" s="1667" t="s">
        <v>3148</v>
      </c>
      <c r="U1299" s="1667" t="s">
        <v>200</v>
      </c>
      <c r="V1299" s="1667" t="s">
        <v>116</v>
      </c>
      <c r="W1299" s="2021" t="s">
        <v>201</v>
      </c>
      <c r="X1299" s="2021">
        <v>125</v>
      </c>
      <c r="Y1299" s="1667">
        <v>12</v>
      </c>
      <c r="Z1299" s="1667"/>
      <c r="AA1299" s="1667">
        <v>38</v>
      </c>
      <c r="AB1299" s="1667" t="s">
        <v>113</v>
      </c>
      <c r="AC1299" s="855">
        <v>80</v>
      </c>
      <c r="AD1299" s="1667">
        <v>1879161</v>
      </c>
      <c r="AE1299" s="1687">
        <v>872016930051400</v>
      </c>
      <c r="AF1299" s="1667">
        <v>12</v>
      </c>
      <c r="AG1299" s="1667" t="s">
        <v>113</v>
      </c>
      <c r="AH1299" s="2908">
        <v>4</v>
      </c>
    </row>
    <row r="1300" spans="3:34">
      <c r="C1300" s="2396" t="s">
        <v>2766</v>
      </c>
      <c r="D1300" s="1395" t="s">
        <v>2193</v>
      </c>
      <c r="E1300" s="1501"/>
      <c r="F1300" s="2325">
        <v>929003779202</v>
      </c>
      <c r="G1300" s="689">
        <v>8720169300552</v>
      </c>
      <c r="H1300" s="1393" t="s">
        <v>1288</v>
      </c>
      <c r="I1300" s="1393"/>
      <c r="J1300" s="1394">
        <v>2.1</v>
      </c>
      <c r="K1300" s="1607">
        <v>210</v>
      </c>
      <c r="L1300" s="1694">
        <v>2700</v>
      </c>
      <c r="M1300" s="1397">
        <v>15000</v>
      </c>
      <c r="N1300" s="1213">
        <v>2</v>
      </c>
      <c r="O1300" s="1694" t="s">
        <v>117</v>
      </c>
      <c r="P1300" s="2010">
        <v>175</v>
      </c>
      <c r="Q1300" s="508"/>
      <c r="R1300" s="1845" t="s">
        <v>48</v>
      </c>
      <c r="S1300" s="1694"/>
      <c r="T1300" s="1694" t="s">
        <v>3145</v>
      </c>
      <c r="U1300" s="1694" t="s">
        <v>200</v>
      </c>
      <c r="V1300" s="1694" t="s">
        <v>116</v>
      </c>
      <c r="W1300" s="1607" t="s">
        <v>201</v>
      </c>
      <c r="X1300" s="1607">
        <v>100</v>
      </c>
      <c r="Y1300" s="1694">
        <v>15</v>
      </c>
      <c r="Z1300" s="1694"/>
      <c r="AA1300" s="1694">
        <v>40</v>
      </c>
      <c r="AB1300" s="1694" t="s">
        <v>133</v>
      </c>
      <c r="AC1300" s="1213">
        <v>80</v>
      </c>
      <c r="AD1300" s="1694">
        <v>1879162</v>
      </c>
      <c r="AE1300" s="1694">
        <v>872016930055200</v>
      </c>
      <c r="AF1300" s="1694">
        <v>12</v>
      </c>
      <c r="AG1300" s="1694" t="s">
        <v>113</v>
      </c>
      <c r="AH1300" s="2883">
        <v>4</v>
      </c>
    </row>
    <row r="1301" spans="3:34">
      <c r="C1301" s="2394" t="s">
        <v>2766</v>
      </c>
      <c r="D1301" s="1461" t="s">
        <v>2193</v>
      </c>
      <c r="E1301" s="1462"/>
      <c r="F1301" s="2311">
        <v>929002389702</v>
      </c>
      <c r="G1301" s="496">
        <v>8718699767792</v>
      </c>
      <c r="H1301" s="2361" t="s">
        <v>1289</v>
      </c>
      <c r="I1301" s="1215"/>
      <c r="J1301" s="505">
        <v>1.8</v>
      </c>
      <c r="K1301" s="1253">
        <v>205</v>
      </c>
      <c r="L1301" s="269">
        <v>2700</v>
      </c>
      <c r="M1301" s="314">
        <v>15000</v>
      </c>
      <c r="N1301" s="725">
        <v>2</v>
      </c>
      <c r="O1301" s="269" t="s">
        <v>117</v>
      </c>
      <c r="P1301" s="1993">
        <v>160</v>
      </c>
      <c r="Q1301" s="14"/>
      <c r="R1301" s="1768" t="s">
        <v>48</v>
      </c>
      <c r="S1301" s="269"/>
      <c r="T1301" s="269" t="s">
        <v>3145</v>
      </c>
      <c r="U1301" s="269" t="s">
        <v>207</v>
      </c>
      <c r="V1301" s="269" t="s">
        <v>116</v>
      </c>
      <c r="W1301" s="295" t="s">
        <v>201</v>
      </c>
      <c r="X1301" s="295">
        <v>113</v>
      </c>
      <c r="Y1301" s="269">
        <v>15</v>
      </c>
      <c r="Z1301" s="269"/>
      <c r="AA1301" s="269">
        <v>35</v>
      </c>
      <c r="AB1301" s="269" t="s">
        <v>113</v>
      </c>
      <c r="AC1301" s="725">
        <v>80</v>
      </c>
      <c r="AD1301" s="269">
        <v>374877</v>
      </c>
      <c r="AE1301" s="2578">
        <v>871869976779200</v>
      </c>
      <c r="AF1301" s="269">
        <v>12</v>
      </c>
      <c r="AG1301" s="269" t="s">
        <v>113</v>
      </c>
      <c r="AH1301" s="2782">
        <v>4</v>
      </c>
    </row>
    <row r="1302" spans="3:34">
      <c r="C1302" s="2395" t="s">
        <v>2766</v>
      </c>
      <c r="D1302" s="834" t="s">
        <v>2193</v>
      </c>
      <c r="E1302" s="1483"/>
      <c r="F1302" s="847">
        <v>929003609002</v>
      </c>
      <c r="G1302" s="468">
        <v>8720169171022</v>
      </c>
      <c r="H1302" s="2375" t="s">
        <v>1291</v>
      </c>
      <c r="I1302" s="1481"/>
      <c r="J1302" s="977">
        <v>4.2</v>
      </c>
      <c r="K1302" s="1254">
        <v>470</v>
      </c>
      <c r="L1302" s="273">
        <v>2700</v>
      </c>
      <c r="M1302" s="479">
        <v>15000</v>
      </c>
      <c r="N1302" s="1219">
        <v>2</v>
      </c>
      <c r="O1302" s="273" t="s">
        <v>117</v>
      </c>
      <c r="P1302" s="2500">
        <v>230</v>
      </c>
      <c r="Q1302" s="14"/>
      <c r="R1302" s="1769" t="s">
        <v>48</v>
      </c>
      <c r="S1302" s="273"/>
      <c r="T1302" s="273" t="s">
        <v>3149</v>
      </c>
      <c r="U1302" s="273" t="s">
        <v>207</v>
      </c>
      <c r="V1302" s="273" t="s">
        <v>116</v>
      </c>
      <c r="W1302" s="284" t="s">
        <v>201</v>
      </c>
      <c r="X1302" s="284">
        <v>111</v>
      </c>
      <c r="Y1302" s="273">
        <v>18</v>
      </c>
      <c r="Z1302" s="273"/>
      <c r="AA1302" s="273">
        <v>50</v>
      </c>
      <c r="AB1302" s="273" t="s">
        <v>133</v>
      </c>
      <c r="AC1302" s="1219">
        <v>80</v>
      </c>
      <c r="AD1302" s="273">
        <v>1403030</v>
      </c>
      <c r="AE1302" s="2585">
        <v>872016917102200</v>
      </c>
      <c r="AF1302" s="273">
        <v>12</v>
      </c>
      <c r="AG1302" s="273" t="s">
        <v>113</v>
      </c>
      <c r="AH1302" s="2780">
        <v>4</v>
      </c>
    </row>
    <row r="1303" spans="3:34">
      <c r="C1303" s="2394" t="s">
        <v>2766</v>
      </c>
      <c r="D1303" s="1461" t="s">
        <v>2193</v>
      </c>
      <c r="E1303" s="1462"/>
      <c r="F1303" s="169">
        <v>929003790502</v>
      </c>
      <c r="G1303" s="92">
        <v>8720169301818</v>
      </c>
      <c r="H1303" s="1255" t="s">
        <v>2101</v>
      </c>
      <c r="I1303" s="1236"/>
      <c r="J1303" s="1237">
        <v>1.9</v>
      </c>
      <c r="K1303" s="1221">
        <v>220</v>
      </c>
      <c r="L1303" s="1699">
        <v>2700</v>
      </c>
      <c r="M1303" s="1239">
        <v>15000</v>
      </c>
      <c r="N1303" s="502">
        <v>2</v>
      </c>
      <c r="O1303" s="1699" t="s">
        <v>119</v>
      </c>
      <c r="P1303" s="1993">
        <v>145</v>
      </c>
      <c r="Q1303" s="508"/>
      <c r="R1303" s="1873" t="s">
        <v>48</v>
      </c>
      <c r="S1303" s="1699"/>
      <c r="T1303" s="1699" t="s">
        <v>3150</v>
      </c>
      <c r="U1303" s="1699" t="s">
        <v>208</v>
      </c>
      <c r="V1303" s="1699" t="s">
        <v>116</v>
      </c>
      <c r="W1303" s="2070" t="s">
        <v>198</v>
      </c>
      <c r="X1303" s="2070">
        <v>115</v>
      </c>
      <c r="Y1303" s="1699">
        <v>14</v>
      </c>
      <c r="Z1303" s="1699"/>
      <c r="AA1303" s="1699">
        <v>43</v>
      </c>
      <c r="AB1303" s="1699" t="s">
        <v>113</v>
      </c>
      <c r="AC1303" s="1552">
        <v>80</v>
      </c>
      <c r="AD1303" s="1699">
        <v>1932582</v>
      </c>
      <c r="AE1303" s="328">
        <v>872016930181800</v>
      </c>
      <c r="AF1303" s="1699">
        <v>12</v>
      </c>
      <c r="AG1303" s="1699" t="s">
        <v>113</v>
      </c>
      <c r="AH1303" s="2909">
        <v>4</v>
      </c>
    </row>
    <row r="1304" spans="3:34">
      <c r="C1304" s="2401" t="s">
        <v>2766</v>
      </c>
      <c r="D1304" s="557" t="s">
        <v>2193</v>
      </c>
      <c r="E1304" s="1463"/>
      <c r="F1304" s="151">
        <v>929003790602</v>
      </c>
      <c r="G1304" s="91">
        <v>8720169301832</v>
      </c>
      <c r="H1304" s="142" t="s">
        <v>2102</v>
      </c>
      <c r="I1304" s="162"/>
      <c r="J1304" s="377">
        <v>1.9</v>
      </c>
      <c r="K1304" s="1155">
        <v>220</v>
      </c>
      <c r="L1304" s="1700">
        <v>3000</v>
      </c>
      <c r="M1304" s="358">
        <v>15000</v>
      </c>
      <c r="N1304" s="410">
        <v>2</v>
      </c>
      <c r="O1304" s="1700" t="s">
        <v>119</v>
      </c>
      <c r="P1304" s="2000">
        <v>145</v>
      </c>
      <c r="Q1304" s="508"/>
      <c r="R1304" s="1874" t="s">
        <v>48</v>
      </c>
      <c r="S1304" s="1700"/>
      <c r="T1304" s="1700" t="s">
        <v>3150</v>
      </c>
      <c r="U1304" s="1700" t="s">
        <v>208</v>
      </c>
      <c r="V1304" s="1700" t="s">
        <v>147</v>
      </c>
      <c r="W1304" s="2071" t="s">
        <v>198</v>
      </c>
      <c r="X1304" s="2071">
        <v>115</v>
      </c>
      <c r="Y1304" s="1700">
        <v>14</v>
      </c>
      <c r="Z1304" s="1700"/>
      <c r="AA1304" s="1700">
        <v>43</v>
      </c>
      <c r="AB1304" s="1700" t="s">
        <v>113</v>
      </c>
      <c r="AC1304" s="1476">
        <v>80</v>
      </c>
      <c r="AD1304" s="1700">
        <v>1932587</v>
      </c>
      <c r="AE1304" s="320">
        <v>872016930183200</v>
      </c>
      <c r="AF1304" s="1700">
        <v>12</v>
      </c>
      <c r="AG1304" s="1700" t="s">
        <v>113</v>
      </c>
      <c r="AH1304" s="2910">
        <v>4</v>
      </c>
    </row>
    <row r="1305" spans="3:34">
      <c r="C1305" s="2401" t="s">
        <v>2766</v>
      </c>
      <c r="D1305" s="557" t="s">
        <v>2193</v>
      </c>
      <c r="E1305" s="1463"/>
      <c r="F1305" s="151">
        <v>929003791102</v>
      </c>
      <c r="G1305" s="91">
        <v>8720169301757</v>
      </c>
      <c r="H1305" s="142" t="s">
        <v>2100</v>
      </c>
      <c r="I1305" s="162"/>
      <c r="J1305" s="377">
        <v>2.7</v>
      </c>
      <c r="K1305" s="1155">
        <v>300</v>
      </c>
      <c r="L1305" s="1700">
        <v>2700</v>
      </c>
      <c r="M1305" s="358">
        <v>15000</v>
      </c>
      <c r="N1305" s="410">
        <v>2</v>
      </c>
      <c r="O1305" s="1700" t="s">
        <v>119</v>
      </c>
      <c r="P1305" s="2000">
        <v>195</v>
      </c>
      <c r="Q1305" s="508"/>
      <c r="R1305" s="1874" t="s">
        <v>48</v>
      </c>
      <c r="S1305" s="1700"/>
      <c r="T1305" s="1700" t="s">
        <v>3151</v>
      </c>
      <c r="U1305" s="1700" t="s">
        <v>208</v>
      </c>
      <c r="V1305" s="1700" t="s">
        <v>116</v>
      </c>
      <c r="W1305" s="2071" t="s">
        <v>198</v>
      </c>
      <c r="X1305" s="2071">
        <v>111</v>
      </c>
      <c r="Y1305" s="1700">
        <v>16</v>
      </c>
      <c r="Z1305" s="1700"/>
      <c r="AA1305" s="1700">
        <v>52</v>
      </c>
      <c r="AB1305" s="1700" t="s">
        <v>133</v>
      </c>
      <c r="AC1305" s="1476">
        <v>80</v>
      </c>
      <c r="AD1305" s="1700">
        <v>1932588</v>
      </c>
      <c r="AE1305" s="320">
        <v>872016930175700</v>
      </c>
      <c r="AF1305" s="1700">
        <v>12</v>
      </c>
      <c r="AG1305" s="1700" t="s">
        <v>113</v>
      </c>
      <c r="AH1305" s="2910">
        <v>4</v>
      </c>
    </row>
    <row r="1306" spans="3:34">
      <c r="C1306" s="2401" t="s">
        <v>2766</v>
      </c>
      <c r="D1306" s="557" t="s">
        <v>2193</v>
      </c>
      <c r="E1306" s="1463"/>
      <c r="F1306" s="151">
        <v>929003790802</v>
      </c>
      <c r="G1306" s="91">
        <v>8720169301856</v>
      </c>
      <c r="H1306" s="142" t="s">
        <v>2103</v>
      </c>
      <c r="I1306" s="162"/>
      <c r="J1306" s="377">
        <v>3.7</v>
      </c>
      <c r="K1306" s="1155">
        <v>470</v>
      </c>
      <c r="L1306" s="1700">
        <v>2700</v>
      </c>
      <c r="M1306" s="358">
        <v>15000</v>
      </c>
      <c r="N1306" s="410">
        <v>2</v>
      </c>
      <c r="O1306" s="1700" t="s">
        <v>119</v>
      </c>
      <c r="P1306" s="2000">
        <v>180</v>
      </c>
      <c r="Q1306" s="508"/>
      <c r="R1306" s="1874" t="s">
        <v>48</v>
      </c>
      <c r="S1306" s="1700"/>
      <c r="T1306" s="1700" t="s">
        <v>3133</v>
      </c>
      <c r="U1306" s="1700" t="s">
        <v>208</v>
      </c>
      <c r="V1306" s="1700" t="s">
        <v>116</v>
      </c>
      <c r="W1306" s="2071" t="s">
        <v>198</v>
      </c>
      <c r="X1306" s="2071">
        <v>127</v>
      </c>
      <c r="Y1306" s="1700">
        <v>16</v>
      </c>
      <c r="Z1306" s="1700"/>
      <c r="AA1306" s="1700">
        <v>52</v>
      </c>
      <c r="AB1306" s="1700" t="s">
        <v>113</v>
      </c>
      <c r="AC1306" s="1476">
        <v>80</v>
      </c>
      <c r="AD1306" s="1700">
        <v>1932584</v>
      </c>
      <c r="AE1306" s="320">
        <v>872016930185600</v>
      </c>
      <c r="AF1306" s="1700">
        <v>12</v>
      </c>
      <c r="AG1306" s="1700" t="s">
        <v>113</v>
      </c>
      <c r="AH1306" s="2910">
        <v>4</v>
      </c>
    </row>
    <row r="1307" spans="3:34">
      <c r="C1307" s="2401" t="s">
        <v>2766</v>
      </c>
      <c r="D1307" s="557" t="s">
        <v>2193</v>
      </c>
      <c r="E1307" s="1463"/>
      <c r="F1307" s="151">
        <v>929003790902</v>
      </c>
      <c r="G1307" s="91">
        <v>8720169301870</v>
      </c>
      <c r="H1307" s="142" t="s">
        <v>2104</v>
      </c>
      <c r="I1307" s="162"/>
      <c r="J1307" s="377">
        <v>3.7</v>
      </c>
      <c r="K1307" s="1155">
        <v>470</v>
      </c>
      <c r="L1307" s="1700">
        <v>3000</v>
      </c>
      <c r="M1307" s="358">
        <v>15000</v>
      </c>
      <c r="N1307" s="410">
        <v>2</v>
      </c>
      <c r="O1307" s="1700" t="s">
        <v>119</v>
      </c>
      <c r="P1307" s="2000">
        <v>180</v>
      </c>
      <c r="Q1307" s="508"/>
      <c r="R1307" s="1874" t="s">
        <v>48</v>
      </c>
      <c r="S1307" s="1700"/>
      <c r="T1307" s="1700" t="s">
        <v>3133</v>
      </c>
      <c r="U1307" s="1700" t="s">
        <v>208</v>
      </c>
      <c r="V1307" s="1700" t="s">
        <v>147</v>
      </c>
      <c r="W1307" s="2071" t="s">
        <v>198</v>
      </c>
      <c r="X1307" s="2071">
        <v>127</v>
      </c>
      <c r="Y1307" s="1700">
        <v>14</v>
      </c>
      <c r="Z1307" s="1700"/>
      <c r="AA1307" s="1700">
        <v>43</v>
      </c>
      <c r="AB1307" s="1700" t="s">
        <v>113</v>
      </c>
      <c r="AC1307" s="1476">
        <v>80</v>
      </c>
      <c r="AD1307" s="1700">
        <v>1932581</v>
      </c>
      <c r="AE1307" s="320">
        <v>872016930187000</v>
      </c>
      <c r="AF1307" s="1700">
        <v>12</v>
      </c>
      <c r="AG1307" s="1700" t="s">
        <v>113</v>
      </c>
      <c r="AH1307" s="2910">
        <v>4</v>
      </c>
    </row>
    <row r="1308" spans="3:34">
      <c r="C1308" s="2401" t="s">
        <v>2766</v>
      </c>
      <c r="D1308" s="557" t="s">
        <v>2193</v>
      </c>
      <c r="E1308" s="1463"/>
      <c r="F1308" s="151">
        <v>929003791202</v>
      </c>
      <c r="G1308" s="91">
        <v>8720169301771</v>
      </c>
      <c r="H1308" s="142" t="s">
        <v>1298</v>
      </c>
      <c r="I1308" s="162"/>
      <c r="J1308" s="377">
        <v>4</v>
      </c>
      <c r="K1308" s="1155">
        <v>480</v>
      </c>
      <c r="L1308" s="1700">
        <v>2700</v>
      </c>
      <c r="M1308" s="358">
        <v>15000</v>
      </c>
      <c r="N1308" s="410">
        <v>2</v>
      </c>
      <c r="O1308" s="1700" t="s">
        <v>119</v>
      </c>
      <c r="P1308" s="2000">
        <v>220</v>
      </c>
      <c r="Q1308" s="508"/>
      <c r="R1308" s="1874" t="s">
        <v>48</v>
      </c>
      <c r="S1308" s="1700"/>
      <c r="T1308" s="1700" t="s">
        <v>3133</v>
      </c>
      <c r="U1308" s="1700" t="s">
        <v>208</v>
      </c>
      <c r="V1308" s="1700" t="s">
        <v>116</v>
      </c>
      <c r="W1308" s="2071" t="s">
        <v>198</v>
      </c>
      <c r="X1308" s="2071">
        <v>120</v>
      </c>
      <c r="Y1308" s="1700">
        <v>19</v>
      </c>
      <c r="Z1308" s="1700"/>
      <c r="AA1308" s="1700">
        <v>60</v>
      </c>
      <c r="AB1308" s="1700" t="s">
        <v>133</v>
      </c>
      <c r="AC1308" s="1476">
        <v>80</v>
      </c>
      <c r="AD1308" s="1700">
        <v>1932585</v>
      </c>
      <c r="AE1308" s="320">
        <v>872016930177100</v>
      </c>
      <c r="AF1308" s="1700">
        <v>12</v>
      </c>
      <c r="AG1308" s="1700" t="s">
        <v>113</v>
      </c>
      <c r="AH1308" s="2910">
        <v>4</v>
      </c>
    </row>
    <row r="1309" spans="3:34">
      <c r="C1309" s="2401" t="s">
        <v>2766</v>
      </c>
      <c r="D1309" s="557" t="s">
        <v>2193</v>
      </c>
      <c r="E1309" s="1463"/>
      <c r="F1309" s="151">
        <v>929002055102</v>
      </c>
      <c r="G1309" s="91">
        <v>8718699657802</v>
      </c>
      <c r="H1309" s="142" t="s">
        <v>1299</v>
      </c>
      <c r="I1309" s="146"/>
      <c r="J1309" s="377">
        <v>4.8</v>
      </c>
      <c r="K1309" s="1155">
        <v>570</v>
      </c>
      <c r="L1309" s="1700">
        <v>2700</v>
      </c>
      <c r="M1309" s="358">
        <v>15000</v>
      </c>
      <c r="N1309" s="410">
        <v>2</v>
      </c>
      <c r="O1309" s="1700" t="s">
        <v>119</v>
      </c>
      <c r="P1309" s="2000">
        <v>320</v>
      </c>
      <c r="Q1309" s="14"/>
      <c r="R1309" s="1874" t="s">
        <v>48</v>
      </c>
      <c r="S1309" s="1700"/>
      <c r="T1309" s="1700" t="s">
        <v>3152</v>
      </c>
      <c r="U1309" s="1700" t="s">
        <v>208</v>
      </c>
      <c r="V1309" s="1700" t="s">
        <v>116</v>
      </c>
      <c r="W1309" s="2071" t="s">
        <v>198</v>
      </c>
      <c r="X1309" s="2071">
        <v>118</v>
      </c>
      <c r="Y1309" s="1700">
        <v>19</v>
      </c>
      <c r="Z1309" s="1700"/>
      <c r="AA1309" s="1700">
        <v>60</v>
      </c>
      <c r="AB1309" s="1700" t="s">
        <v>113</v>
      </c>
      <c r="AC1309" s="1476">
        <v>80</v>
      </c>
      <c r="AD1309" s="1700">
        <v>397599</v>
      </c>
      <c r="AE1309" s="320">
        <v>871869965780200</v>
      </c>
      <c r="AF1309" s="1700">
        <v>12</v>
      </c>
      <c r="AG1309" s="1700" t="s">
        <v>113</v>
      </c>
      <c r="AH1309" s="2910">
        <v>4</v>
      </c>
    </row>
    <row r="1310" spans="3:34">
      <c r="C1310" s="2395" t="s">
        <v>2766</v>
      </c>
      <c r="D1310" s="834" t="s">
        <v>2193</v>
      </c>
      <c r="E1310" s="1483"/>
      <c r="F1310" s="188">
        <v>929002059802</v>
      </c>
      <c r="G1310" s="194">
        <v>8718699658182</v>
      </c>
      <c r="H1310" s="194" t="s">
        <v>1300</v>
      </c>
      <c r="I1310" s="194"/>
      <c r="J1310" s="487">
        <v>4.8</v>
      </c>
      <c r="K1310" s="1250">
        <v>570</v>
      </c>
      <c r="L1310" s="453">
        <v>3000</v>
      </c>
      <c r="M1310" s="615">
        <v>15000</v>
      </c>
      <c r="N1310" s="478">
        <v>2</v>
      </c>
      <c r="O1310" s="453" t="s">
        <v>119</v>
      </c>
      <c r="P1310" s="1994">
        <v>320</v>
      </c>
      <c r="Q1310" s="14"/>
      <c r="R1310" s="1872" t="s">
        <v>48</v>
      </c>
      <c r="S1310" s="453"/>
      <c r="T1310" s="453" t="s">
        <v>3152</v>
      </c>
      <c r="U1310" s="453" t="s">
        <v>208</v>
      </c>
      <c r="V1310" s="453" t="s">
        <v>147</v>
      </c>
      <c r="W1310" s="2037" t="s">
        <v>198</v>
      </c>
      <c r="X1310" s="2037">
        <v>118</v>
      </c>
      <c r="Y1310" s="453">
        <v>19</v>
      </c>
      <c r="Z1310" s="453"/>
      <c r="AA1310" s="453">
        <v>60</v>
      </c>
      <c r="AB1310" s="453" t="s">
        <v>113</v>
      </c>
      <c r="AC1310" s="1478">
        <v>80</v>
      </c>
      <c r="AD1310" s="453">
        <v>397600</v>
      </c>
      <c r="AE1310" s="453">
        <v>871869965818200</v>
      </c>
      <c r="AF1310" s="453">
        <v>12</v>
      </c>
      <c r="AG1310" s="453" t="s">
        <v>113</v>
      </c>
      <c r="AH1310" s="665">
        <v>4</v>
      </c>
    </row>
    <row r="1311" spans="3:34">
      <c r="C1311" s="2394" t="s">
        <v>2766</v>
      </c>
      <c r="D1311" s="1461" t="s">
        <v>2193</v>
      </c>
      <c r="E1311" s="1462"/>
      <c r="F1311" s="2343">
        <v>929003791302</v>
      </c>
      <c r="G1311" s="1608">
        <v>8720169301931</v>
      </c>
      <c r="H1311" s="1609" t="s">
        <v>2227</v>
      </c>
      <c r="I1311" s="1533"/>
      <c r="J1311" s="505">
        <v>7</v>
      </c>
      <c r="K1311" s="1109">
        <v>950</v>
      </c>
      <c r="L1311" s="400">
        <v>3000</v>
      </c>
      <c r="M1311" s="314">
        <v>15000</v>
      </c>
      <c r="N1311" s="502">
        <v>2</v>
      </c>
      <c r="O1311" s="1671" t="s">
        <v>125</v>
      </c>
      <c r="P1311" s="1993">
        <v>340</v>
      </c>
      <c r="Q1311" s="508"/>
      <c r="R1311" s="1792" t="s">
        <v>48</v>
      </c>
      <c r="S1311" s="1671"/>
      <c r="T1311" s="1671" t="s">
        <v>3153</v>
      </c>
      <c r="U1311" s="1671" t="s">
        <v>203</v>
      </c>
      <c r="V1311" s="1671" t="s">
        <v>147</v>
      </c>
      <c r="W1311" s="360" t="s">
        <v>198</v>
      </c>
      <c r="X1311" s="360">
        <v>135</v>
      </c>
      <c r="Y1311" s="400">
        <v>28</v>
      </c>
      <c r="Z1311" s="400"/>
      <c r="AA1311" s="400">
        <v>78</v>
      </c>
      <c r="AB1311" s="1671" t="s">
        <v>113</v>
      </c>
      <c r="AC1311" s="1552">
        <v>80</v>
      </c>
      <c r="AD1311" s="400">
        <v>1932586</v>
      </c>
      <c r="AE1311" s="1505">
        <v>872016930193100</v>
      </c>
      <c r="AF1311" s="400">
        <v>10</v>
      </c>
      <c r="AG1311" s="400" t="s">
        <v>113</v>
      </c>
      <c r="AH1311" s="2796">
        <v>4</v>
      </c>
    </row>
    <row r="1312" spans="3:34">
      <c r="C1312" s="2401" t="s">
        <v>2766</v>
      </c>
      <c r="D1312" s="557" t="s">
        <v>2193</v>
      </c>
      <c r="E1312" s="1463"/>
      <c r="F1312" s="151">
        <v>929003791402</v>
      </c>
      <c r="G1312" s="61">
        <v>8720169301955</v>
      </c>
      <c r="H1312" s="63" t="s">
        <v>2228</v>
      </c>
      <c r="I1312" s="897"/>
      <c r="J1312" s="376">
        <v>7</v>
      </c>
      <c r="K1312" s="1111">
        <v>1000</v>
      </c>
      <c r="L1312" s="271">
        <v>4000</v>
      </c>
      <c r="M1312" s="307">
        <v>15000</v>
      </c>
      <c r="N1312" s="410">
        <v>2</v>
      </c>
      <c r="O1312" s="271" t="s">
        <v>125</v>
      </c>
      <c r="P1312" s="958">
        <v>340</v>
      </c>
      <c r="Q1312" s="508"/>
      <c r="R1312" s="1771" t="s">
        <v>48</v>
      </c>
      <c r="S1312" s="271"/>
      <c r="T1312" s="271" t="s">
        <v>3153</v>
      </c>
      <c r="U1312" s="271" t="s">
        <v>203</v>
      </c>
      <c r="V1312" s="271" t="s">
        <v>121</v>
      </c>
      <c r="W1312" s="291" t="s">
        <v>198</v>
      </c>
      <c r="X1312" s="291">
        <v>142</v>
      </c>
      <c r="Y1312" s="271">
        <v>28</v>
      </c>
      <c r="Z1312" s="271"/>
      <c r="AA1312" s="271">
        <v>78</v>
      </c>
      <c r="AB1312" s="271" t="s">
        <v>113</v>
      </c>
      <c r="AC1312" s="1476">
        <v>80</v>
      </c>
      <c r="AD1312" s="271">
        <v>1932589</v>
      </c>
      <c r="AE1312" s="271">
        <v>872016930195500</v>
      </c>
      <c r="AF1312" s="271">
        <v>10</v>
      </c>
      <c r="AG1312" s="271" t="s">
        <v>113</v>
      </c>
      <c r="AH1312" s="2779">
        <v>4</v>
      </c>
    </row>
    <row r="1313" spans="3:34">
      <c r="C1313" s="2401" t="s">
        <v>2766</v>
      </c>
      <c r="D1313" s="557" t="s">
        <v>2193</v>
      </c>
      <c r="E1313" s="1463"/>
      <c r="F1313" s="188">
        <v>929003791502</v>
      </c>
      <c r="G1313" s="47">
        <v>8720169301993</v>
      </c>
      <c r="H1313" s="250" t="s">
        <v>1304</v>
      </c>
      <c r="I1313" s="828"/>
      <c r="J1313" s="475">
        <v>11.5</v>
      </c>
      <c r="K1313" s="1113">
        <v>1521</v>
      </c>
      <c r="L1313" s="273">
        <v>3000</v>
      </c>
      <c r="M1313" s="479">
        <v>15000</v>
      </c>
      <c r="N1313" s="478">
        <v>2</v>
      </c>
      <c r="O1313" s="273" t="s">
        <v>119</v>
      </c>
      <c r="P1313" s="1994">
        <v>450</v>
      </c>
      <c r="Q1313" s="14"/>
      <c r="R1313" s="1769" t="s">
        <v>48</v>
      </c>
      <c r="S1313" s="273"/>
      <c r="T1313" s="273" t="s">
        <v>3131</v>
      </c>
      <c r="U1313" s="273" t="s">
        <v>203</v>
      </c>
      <c r="V1313" s="273" t="s">
        <v>147</v>
      </c>
      <c r="W1313" s="284" t="s">
        <v>198</v>
      </c>
      <c r="X1313" s="284">
        <v>132</v>
      </c>
      <c r="Y1313" s="273">
        <v>28</v>
      </c>
      <c r="Z1313" s="273"/>
      <c r="AA1313" s="273">
        <v>78</v>
      </c>
      <c r="AB1313" s="273" t="s">
        <v>113</v>
      </c>
      <c r="AC1313" s="1478">
        <v>80</v>
      </c>
      <c r="AD1313" s="273">
        <v>1880096</v>
      </c>
      <c r="AE1313" s="273">
        <v>872016930199300</v>
      </c>
      <c r="AF1313" s="273">
        <v>10</v>
      </c>
      <c r="AG1313" s="273" t="s">
        <v>113</v>
      </c>
      <c r="AH1313" s="2780">
        <v>4</v>
      </c>
    </row>
    <row r="1314" spans="3:34">
      <c r="C1314" s="2401" t="s">
        <v>2766</v>
      </c>
      <c r="D1314" s="557" t="s">
        <v>2193</v>
      </c>
      <c r="E1314" s="1463"/>
      <c r="F1314" s="150">
        <v>929002495002</v>
      </c>
      <c r="G1314" s="7">
        <v>8719514303973</v>
      </c>
      <c r="H1314" s="7" t="s">
        <v>1305</v>
      </c>
      <c r="I1314" s="1236"/>
      <c r="J1314" s="323">
        <v>7.2</v>
      </c>
      <c r="K1314" s="1090">
        <v>810</v>
      </c>
      <c r="L1314" s="364">
        <v>3000</v>
      </c>
      <c r="M1314" s="306">
        <v>15000</v>
      </c>
      <c r="N1314" s="550">
        <v>2</v>
      </c>
      <c r="O1314" s="344" t="s">
        <v>119</v>
      </c>
      <c r="P1314" s="2000">
        <v>350</v>
      </c>
      <c r="Q1314" s="14"/>
      <c r="R1314" s="1793" t="s">
        <v>48</v>
      </c>
      <c r="S1314" s="344"/>
      <c r="T1314" s="344" t="s">
        <v>3132</v>
      </c>
      <c r="U1314" s="344" t="s">
        <v>203</v>
      </c>
      <c r="V1314" s="344" t="s">
        <v>147</v>
      </c>
      <c r="W1314" s="342" t="s">
        <v>198</v>
      </c>
      <c r="X1314" s="342">
        <v>112</v>
      </c>
      <c r="Y1314" s="364">
        <v>15</v>
      </c>
      <c r="Z1314" s="364"/>
      <c r="AA1314" s="364">
        <v>118</v>
      </c>
      <c r="AB1314" s="344" t="s">
        <v>113</v>
      </c>
      <c r="AC1314" s="1475">
        <v>80</v>
      </c>
      <c r="AD1314" s="364">
        <v>624213</v>
      </c>
      <c r="AE1314" s="2512">
        <v>871951430397300</v>
      </c>
      <c r="AF1314" s="364">
        <v>10</v>
      </c>
      <c r="AG1314" s="364" t="s">
        <v>113</v>
      </c>
      <c r="AH1314" s="2778">
        <v>4</v>
      </c>
    </row>
    <row r="1315" spans="3:34">
      <c r="C1315" s="2401" t="s">
        <v>2766</v>
      </c>
      <c r="D1315" s="557" t="s">
        <v>2193</v>
      </c>
      <c r="E1315" s="1463"/>
      <c r="F1315" s="2251">
        <v>929002495102</v>
      </c>
      <c r="G1315" s="73">
        <v>8719514303997</v>
      </c>
      <c r="H1315" s="564" t="s">
        <v>1306</v>
      </c>
      <c r="I1315" s="162"/>
      <c r="J1315" s="376">
        <v>7.2</v>
      </c>
      <c r="K1315" s="1111">
        <v>850</v>
      </c>
      <c r="L1315" s="364">
        <v>4000</v>
      </c>
      <c r="M1315" s="307">
        <v>15000</v>
      </c>
      <c r="N1315" s="410">
        <v>2</v>
      </c>
      <c r="O1315" s="344" t="s">
        <v>119</v>
      </c>
      <c r="P1315" s="958">
        <v>350</v>
      </c>
      <c r="Q1315" s="14"/>
      <c r="R1315" s="1793" t="s">
        <v>48</v>
      </c>
      <c r="S1315" s="344"/>
      <c r="T1315" s="344" t="s">
        <v>3132</v>
      </c>
      <c r="U1315" s="344" t="s">
        <v>203</v>
      </c>
      <c r="V1315" s="344" t="s">
        <v>121</v>
      </c>
      <c r="W1315" s="342" t="s">
        <v>198</v>
      </c>
      <c r="X1315" s="342">
        <v>118</v>
      </c>
      <c r="Y1315" s="364">
        <v>15</v>
      </c>
      <c r="Z1315" s="364"/>
      <c r="AA1315" s="364">
        <v>118</v>
      </c>
      <c r="AB1315" s="344" t="s">
        <v>113</v>
      </c>
      <c r="AC1315" s="1476">
        <v>80</v>
      </c>
      <c r="AD1315" s="364">
        <v>624211</v>
      </c>
      <c r="AE1315" s="331">
        <v>871951430399700</v>
      </c>
      <c r="AF1315" s="364">
        <v>10</v>
      </c>
      <c r="AG1315" s="364" t="s">
        <v>113</v>
      </c>
      <c r="AH1315" s="2778">
        <v>4</v>
      </c>
    </row>
    <row r="1316" spans="3:34">
      <c r="C1316" s="2401" t="s">
        <v>2766</v>
      </c>
      <c r="D1316" s="557" t="s">
        <v>2193</v>
      </c>
      <c r="E1316" s="1463"/>
      <c r="F1316" s="151">
        <v>929001243702</v>
      </c>
      <c r="G1316" s="61">
        <v>8718696578797</v>
      </c>
      <c r="H1316" s="63" t="s">
        <v>1307</v>
      </c>
      <c r="I1316" s="162"/>
      <c r="J1316" s="376">
        <v>14</v>
      </c>
      <c r="K1316" s="1111">
        <v>1600</v>
      </c>
      <c r="L1316" s="271">
        <v>3000</v>
      </c>
      <c r="M1316" s="307">
        <v>15000</v>
      </c>
      <c r="N1316" s="410">
        <v>2</v>
      </c>
      <c r="O1316" s="271" t="s">
        <v>119</v>
      </c>
      <c r="P1316" s="958">
        <v>490</v>
      </c>
      <c r="Q1316" s="14"/>
      <c r="R1316" s="1771" t="s">
        <v>48</v>
      </c>
      <c r="S1316" s="271"/>
      <c r="T1316" s="271" t="s">
        <v>3131</v>
      </c>
      <c r="U1316" s="271" t="s">
        <v>203</v>
      </c>
      <c r="V1316" s="271" t="s">
        <v>147</v>
      </c>
      <c r="W1316" s="291" t="s">
        <v>198</v>
      </c>
      <c r="X1316" s="291">
        <v>114</v>
      </c>
      <c r="Y1316" s="271">
        <v>29</v>
      </c>
      <c r="Z1316" s="271"/>
      <c r="AA1316" s="271">
        <v>118</v>
      </c>
      <c r="AB1316" s="271" t="s">
        <v>133</v>
      </c>
      <c r="AC1316" s="1476">
        <v>80</v>
      </c>
      <c r="AD1316" s="271">
        <v>465216</v>
      </c>
      <c r="AE1316" s="271">
        <v>871869657879700</v>
      </c>
      <c r="AF1316" s="271">
        <v>10</v>
      </c>
      <c r="AG1316" s="271" t="s">
        <v>113</v>
      </c>
      <c r="AH1316" s="2779">
        <v>4</v>
      </c>
    </row>
    <row r="1317" spans="3:34">
      <c r="C1317" s="2401" t="s">
        <v>2766</v>
      </c>
      <c r="D1317" s="557" t="s">
        <v>2193</v>
      </c>
      <c r="E1317" s="1463"/>
      <c r="F1317" s="188">
        <v>929001243802</v>
      </c>
      <c r="G1317" s="47">
        <v>8718696578810</v>
      </c>
      <c r="H1317" s="250" t="s">
        <v>1308</v>
      </c>
      <c r="I1317" s="469"/>
      <c r="J1317" s="475">
        <v>14</v>
      </c>
      <c r="K1317" s="1113">
        <v>1800</v>
      </c>
      <c r="L1317" s="273">
        <v>4000</v>
      </c>
      <c r="M1317" s="479">
        <v>15000</v>
      </c>
      <c r="N1317" s="478">
        <v>2</v>
      </c>
      <c r="O1317" s="273" t="s">
        <v>119</v>
      </c>
      <c r="P1317" s="1994">
        <v>490</v>
      </c>
      <c r="Q1317" s="14"/>
      <c r="R1317" s="1769" t="s">
        <v>48</v>
      </c>
      <c r="S1317" s="273"/>
      <c r="T1317" s="273" t="s">
        <v>3131</v>
      </c>
      <c r="U1317" s="273" t="s">
        <v>203</v>
      </c>
      <c r="V1317" s="273" t="s">
        <v>121</v>
      </c>
      <c r="W1317" s="284" t="s">
        <v>198</v>
      </c>
      <c r="X1317" s="284">
        <v>128</v>
      </c>
      <c r="Y1317" s="273">
        <v>29</v>
      </c>
      <c r="Z1317" s="273"/>
      <c r="AA1317" s="273">
        <v>118</v>
      </c>
      <c r="AB1317" s="273" t="s">
        <v>133</v>
      </c>
      <c r="AC1317" s="1478">
        <v>80</v>
      </c>
      <c r="AD1317" s="273">
        <v>465217</v>
      </c>
      <c r="AE1317" s="273">
        <v>871869657881000</v>
      </c>
      <c r="AF1317" s="273">
        <v>10</v>
      </c>
      <c r="AG1317" s="273" t="s">
        <v>113</v>
      </c>
      <c r="AH1317" s="2780">
        <v>4</v>
      </c>
    </row>
    <row r="1318" spans="3:34">
      <c r="C1318" s="2401" t="s">
        <v>2766</v>
      </c>
      <c r="D1318" s="557" t="s">
        <v>2193</v>
      </c>
      <c r="E1318" s="1463"/>
      <c r="F1318" s="150">
        <v>929001353602</v>
      </c>
      <c r="G1318" s="68">
        <v>8718696714003</v>
      </c>
      <c r="H1318" s="49" t="s">
        <v>1309</v>
      </c>
      <c r="I1318" s="49"/>
      <c r="J1318" s="376">
        <v>14</v>
      </c>
      <c r="K1318" s="1111">
        <v>2000</v>
      </c>
      <c r="L1318" s="364">
        <v>3000</v>
      </c>
      <c r="M1318" s="306">
        <v>15000</v>
      </c>
      <c r="N1318" s="550">
        <v>2</v>
      </c>
      <c r="O1318" s="344" t="s">
        <v>125</v>
      </c>
      <c r="P1318" s="2000">
        <v>550</v>
      </c>
      <c r="Q1318" s="14"/>
      <c r="R1318" s="1793" t="s">
        <v>48</v>
      </c>
      <c r="S1318" s="344"/>
      <c r="T1318" s="344" t="s">
        <v>3154</v>
      </c>
      <c r="U1318" s="344" t="s">
        <v>203</v>
      </c>
      <c r="V1318" s="344" t="s">
        <v>147</v>
      </c>
      <c r="W1318" s="342" t="s">
        <v>198</v>
      </c>
      <c r="X1318" s="342">
        <v>142</v>
      </c>
      <c r="Y1318" s="364">
        <v>29</v>
      </c>
      <c r="Z1318" s="364"/>
      <c r="AA1318" s="364">
        <v>118</v>
      </c>
      <c r="AB1318" s="344" t="s">
        <v>133</v>
      </c>
      <c r="AC1318" s="1475">
        <v>80</v>
      </c>
      <c r="AD1318" s="364">
        <v>397582</v>
      </c>
      <c r="AE1318" s="282">
        <v>871869671400300</v>
      </c>
      <c r="AF1318" s="364">
        <v>10</v>
      </c>
      <c r="AG1318" s="364" t="s">
        <v>113</v>
      </c>
      <c r="AH1318" s="2778">
        <v>4</v>
      </c>
    </row>
    <row r="1319" spans="3:34">
      <c r="C1319" s="2401" t="s">
        <v>2766</v>
      </c>
      <c r="D1319" s="557" t="s">
        <v>2193</v>
      </c>
      <c r="E1319" s="1463"/>
      <c r="F1319" s="151">
        <v>929001353702</v>
      </c>
      <c r="G1319" s="61">
        <v>8718696714065</v>
      </c>
      <c r="H1319" s="63" t="s">
        <v>1310</v>
      </c>
      <c r="I1319" s="49"/>
      <c r="J1319" s="376">
        <v>14</v>
      </c>
      <c r="K1319" s="1111">
        <v>2000</v>
      </c>
      <c r="L1319" s="271">
        <v>4000</v>
      </c>
      <c r="M1319" s="307">
        <v>15000</v>
      </c>
      <c r="N1319" s="410">
        <v>2</v>
      </c>
      <c r="O1319" s="271" t="s">
        <v>125</v>
      </c>
      <c r="P1319" s="958">
        <v>550</v>
      </c>
      <c r="Q1319" s="14"/>
      <c r="R1319" s="1771" t="s">
        <v>48</v>
      </c>
      <c r="S1319" s="271"/>
      <c r="T1319" s="271" t="s">
        <v>3154</v>
      </c>
      <c r="U1319" s="271" t="s">
        <v>203</v>
      </c>
      <c r="V1319" s="271" t="s">
        <v>121</v>
      </c>
      <c r="W1319" s="291" t="s">
        <v>198</v>
      </c>
      <c r="X1319" s="291">
        <v>142</v>
      </c>
      <c r="Y1319" s="271">
        <v>29</v>
      </c>
      <c r="Z1319" s="271"/>
      <c r="AA1319" s="271">
        <v>118</v>
      </c>
      <c r="AB1319" s="271" t="s">
        <v>133</v>
      </c>
      <c r="AC1319" s="1476">
        <v>80</v>
      </c>
      <c r="AD1319" s="271">
        <v>397583</v>
      </c>
      <c r="AE1319" s="271">
        <v>871869671406500</v>
      </c>
      <c r="AF1319" s="271">
        <v>10</v>
      </c>
      <c r="AG1319" s="271" t="s">
        <v>113</v>
      </c>
      <c r="AH1319" s="2779">
        <v>4</v>
      </c>
    </row>
    <row r="1320" spans="3:34">
      <c r="C1320" s="2401" t="s">
        <v>2766</v>
      </c>
      <c r="D1320" s="557" t="s">
        <v>2193</v>
      </c>
      <c r="E1320" s="1463"/>
      <c r="F1320" s="151">
        <v>929002016602</v>
      </c>
      <c r="G1320" s="61">
        <v>8718699646738</v>
      </c>
      <c r="H1320" s="63" t="s">
        <v>1311</v>
      </c>
      <c r="I1320" s="49"/>
      <c r="J1320" s="376">
        <v>17.5</v>
      </c>
      <c r="K1320" s="1111">
        <v>2460</v>
      </c>
      <c r="L1320" s="364">
        <v>3000</v>
      </c>
      <c r="M1320" s="307">
        <v>15000</v>
      </c>
      <c r="N1320" s="410">
        <v>2</v>
      </c>
      <c r="O1320" s="344" t="s">
        <v>125</v>
      </c>
      <c r="P1320" s="958">
        <v>820</v>
      </c>
      <c r="Q1320" s="14"/>
      <c r="R1320" s="1793" t="s">
        <v>48</v>
      </c>
      <c r="S1320" s="344"/>
      <c r="T1320" s="344" t="s">
        <v>3009</v>
      </c>
      <c r="U1320" s="344" t="s">
        <v>203</v>
      </c>
      <c r="V1320" s="344" t="s">
        <v>147</v>
      </c>
      <c r="W1320" s="342" t="s">
        <v>198</v>
      </c>
      <c r="X1320" s="342">
        <v>140</v>
      </c>
      <c r="Y1320" s="364">
        <v>42</v>
      </c>
      <c r="Z1320" s="364"/>
      <c r="AA1320" s="364">
        <v>118</v>
      </c>
      <c r="AB1320" s="344" t="s">
        <v>133</v>
      </c>
      <c r="AC1320" s="1476">
        <v>80</v>
      </c>
      <c r="AD1320" s="364">
        <v>397597</v>
      </c>
      <c r="AE1320" s="271">
        <v>871869964673800</v>
      </c>
      <c r="AF1320" s="364">
        <v>10</v>
      </c>
      <c r="AG1320" s="364" t="s">
        <v>113</v>
      </c>
      <c r="AH1320" s="2778">
        <v>4</v>
      </c>
    </row>
    <row r="1321" spans="3:34">
      <c r="C1321" s="2395" t="s">
        <v>2766</v>
      </c>
      <c r="D1321" s="834" t="s">
        <v>2193</v>
      </c>
      <c r="E1321" s="1483"/>
      <c r="F1321" s="188">
        <v>929002016702</v>
      </c>
      <c r="G1321" s="47">
        <v>8718699646752</v>
      </c>
      <c r="H1321" s="250" t="s">
        <v>1312</v>
      </c>
      <c r="I1321" s="707"/>
      <c r="J1321" s="977">
        <v>17.5</v>
      </c>
      <c r="K1321" s="1110">
        <v>2460</v>
      </c>
      <c r="L1321" s="273">
        <v>4000</v>
      </c>
      <c r="M1321" s="479">
        <v>15000</v>
      </c>
      <c r="N1321" s="478">
        <v>2</v>
      </c>
      <c r="O1321" s="273" t="s">
        <v>125</v>
      </c>
      <c r="P1321" s="1994">
        <v>820</v>
      </c>
      <c r="Q1321" s="14"/>
      <c r="R1321" s="1769" t="s">
        <v>48</v>
      </c>
      <c r="S1321" s="273"/>
      <c r="T1321" s="273" t="s">
        <v>3009</v>
      </c>
      <c r="U1321" s="273" t="s">
        <v>203</v>
      </c>
      <c r="V1321" s="273" t="s">
        <v>121</v>
      </c>
      <c r="W1321" s="284" t="s">
        <v>198</v>
      </c>
      <c r="X1321" s="284">
        <v>140</v>
      </c>
      <c r="Y1321" s="273">
        <v>42</v>
      </c>
      <c r="Z1321" s="273"/>
      <c r="AA1321" s="273">
        <v>118</v>
      </c>
      <c r="AB1321" s="273" t="s">
        <v>133</v>
      </c>
      <c r="AC1321" s="1478">
        <v>80</v>
      </c>
      <c r="AD1321" s="273">
        <v>397598</v>
      </c>
      <c r="AE1321" s="273">
        <v>871869964675200</v>
      </c>
      <c r="AF1321" s="273">
        <v>10</v>
      </c>
      <c r="AG1321" s="273" t="s">
        <v>113</v>
      </c>
      <c r="AH1321" s="2780">
        <v>4</v>
      </c>
    </row>
    <row r="1322" spans="3:34">
      <c r="C1322" s="2394" t="s">
        <v>2766</v>
      </c>
      <c r="D1322" s="1461" t="s">
        <v>2193</v>
      </c>
      <c r="E1322" s="1462"/>
      <c r="F1322" s="169">
        <v>929002444201</v>
      </c>
      <c r="G1322" s="38">
        <v>8719514263567</v>
      </c>
      <c r="H1322" s="158" t="s">
        <v>1313</v>
      </c>
      <c r="I1322" s="158"/>
      <c r="J1322" s="505">
        <v>2.2000000000000002</v>
      </c>
      <c r="K1322" s="1109">
        <v>250</v>
      </c>
      <c r="L1322" s="328">
        <v>2700</v>
      </c>
      <c r="M1322" s="1239">
        <v>30000</v>
      </c>
      <c r="N1322" s="1233">
        <v>2</v>
      </c>
      <c r="O1322" s="328" t="s">
        <v>119</v>
      </c>
      <c r="P1322" s="2498">
        <v>260</v>
      </c>
      <c r="Q1322" s="14"/>
      <c r="R1322" s="1858" t="s">
        <v>48</v>
      </c>
      <c r="S1322" s="328"/>
      <c r="T1322" s="328" t="s">
        <v>3157</v>
      </c>
      <c r="U1322" s="328" t="s">
        <v>1314</v>
      </c>
      <c r="V1322" s="328" t="s">
        <v>116</v>
      </c>
      <c r="W1322" s="2042" t="s">
        <v>198</v>
      </c>
      <c r="X1322" s="2042">
        <v>113</v>
      </c>
      <c r="Y1322" s="328">
        <v>30</v>
      </c>
      <c r="Z1322" s="328"/>
      <c r="AA1322" s="328">
        <v>300</v>
      </c>
      <c r="AB1322" s="328" t="s">
        <v>113</v>
      </c>
      <c r="AC1322" s="1233">
        <v>80</v>
      </c>
      <c r="AD1322" s="328">
        <v>387349</v>
      </c>
      <c r="AE1322" s="269">
        <v>871951426356700</v>
      </c>
      <c r="AF1322" s="328">
        <v>4</v>
      </c>
      <c r="AG1322" s="328" t="s">
        <v>113</v>
      </c>
      <c r="AH1322" s="1986">
        <v>4</v>
      </c>
    </row>
    <row r="1323" spans="3:34">
      <c r="C1323" s="2401" t="s">
        <v>2766</v>
      </c>
      <c r="D1323" s="557" t="s">
        <v>2193</v>
      </c>
      <c r="E1323" s="1463"/>
      <c r="F1323" s="2292">
        <v>929002444301</v>
      </c>
      <c r="G1323" s="62">
        <v>8719514263581</v>
      </c>
      <c r="H1323" s="62" t="s">
        <v>1315</v>
      </c>
      <c r="I1323" s="62"/>
      <c r="J1323" s="313">
        <v>3.5</v>
      </c>
      <c r="K1323" s="1141">
        <v>375</v>
      </c>
      <c r="L1323" s="392">
        <v>2700</v>
      </c>
      <c r="M1323" s="358">
        <v>30000</v>
      </c>
      <c r="N1323" s="303">
        <v>2</v>
      </c>
      <c r="O1323" s="392" t="s">
        <v>117</v>
      </c>
      <c r="P1323" s="2499">
        <v>290</v>
      </c>
      <c r="Q1323" s="14"/>
      <c r="R1323" s="1875" t="s">
        <v>48</v>
      </c>
      <c r="S1323" s="392"/>
      <c r="T1323" s="392" t="s">
        <v>3158</v>
      </c>
      <c r="U1323" s="392" t="s">
        <v>1314</v>
      </c>
      <c r="V1323" s="392" t="s">
        <v>116</v>
      </c>
      <c r="W1323" s="398" t="s">
        <v>198</v>
      </c>
      <c r="X1323" s="398">
        <v>107</v>
      </c>
      <c r="Y1323" s="392">
        <v>30</v>
      </c>
      <c r="Z1323" s="392"/>
      <c r="AA1323" s="392">
        <v>500</v>
      </c>
      <c r="AB1323" s="392" t="s">
        <v>113</v>
      </c>
      <c r="AC1323" s="303">
        <v>80</v>
      </c>
      <c r="AD1323" s="392">
        <v>387350</v>
      </c>
      <c r="AE1323" s="319">
        <v>871951426358100</v>
      </c>
      <c r="AF1323" s="392">
        <v>4</v>
      </c>
      <c r="AG1323" s="392" t="s">
        <v>113</v>
      </c>
      <c r="AH1323" s="2912">
        <v>4</v>
      </c>
    </row>
    <row r="1324" spans="3:34">
      <c r="C1324" s="2395" t="s">
        <v>2766</v>
      </c>
      <c r="D1324" s="834" t="s">
        <v>2193</v>
      </c>
      <c r="E1324" s="1483"/>
      <c r="F1324" s="188">
        <v>929002444101</v>
      </c>
      <c r="G1324" s="47">
        <v>8719514263642</v>
      </c>
      <c r="H1324" s="250" t="s">
        <v>1316</v>
      </c>
      <c r="I1324" s="707"/>
      <c r="J1324" s="977">
        <v>3.5</v>
      </c>
      <c r="K1324" s="1139">
        <v>375</v>
      </c>
      <c r="L1324" s="273">
        <v>2700</v>
      </c>
      <c r="M1324" s="479">
        <v>30000</v>
      </c>
      <c r="N1324" s="855">
        <v>2</v>
      </c>
      <c r="O1324" s="273" t="s">
        <v>117</v>
      </c>
      <c r="P1324" s="2500">
        <v>300</v>
      </c>
      <c r="Q1324" s="14"/>
      <c r="R1324" s="1769" t="s">
        <v>48</v>
      </c>
      <c r="S1324" s="273"/>
      <c r="T1324" s="273" t="s">
        <v>3158</v>
      </c>
      <c r="U1324" s="273" t="s">
        <v>205</v>
      </c>
      <c r="V1324" s="273" t="s">
        <v>116</v>
      </c>
      <c r="W1324" s="284" t="s">
        <v>198</v>
      </c>
      <c r="X1324" s="284">
        <v>107</v>
      </c>
      <c r="Y1324" s="273">
        <v>30</v>
      </c>
      <c r="Z1324" s="273"/>
      <c r="AA1324" s="273">
        <v>500</v>
      </c>
      <c r="AB1324" s="273" t="s">
        <v>113</v>
      </c>
      <c r="AC1324" s="855">
        <v>80</v>
      </c>
      <c r="AD1324" s="273">
        <v>387348</v>
      </c>
      <c r="AE1324" s="273">
        <v>871951426364200</v>
      </c>
      <c r="AF1324" s="273">
        <v>4</v>
      </c>
      <c r="AG1324" s="273" t="s">
        <v>113</v>
      </c>
      <c r="AH1324" s="2780">
        <v>4</v>
      </c>
    </row>
    <row r="1325" spans="3:34">
      <c r="C1325" s="2396" t="s">
        <v>2766</v>
      </c>
      <c r="D1325" s="1395"/>
      <c r="E1325" s="1501"/>
      <c r="F1325" s="1610">
        <v>925723817102</v>
      </c>
      <c r="G1325" s="1610">
        <v>8718699613235</v>
      </c>
      <c r="H1325" s="1611" t="s">
        <v>1697</v>
      </c>
      <c r="I1325" s="1611"/>
      <c r="J1325" s="1612">
        <v>22</v>
      </c>
      <c r="K1325" s="1612"/>
      <c r="L1325" s="1941"/>
      <c r="M1325" s="1571">
        <v>2000</v>
      </c>
      <c r="N1325" s="1613">
        <v>0.5</v>
      </c>
      <c r="O1325" s="1612" t="s">
        <v>134</v>
      </c>
      <c r="P1325" s="2013">
        <v>100</v>
      </c>
      <c r="Q1325" s="14"/>
      <c r="R1325" s="1876"/>
      <c r="S1325" s="1612"/>
      <c r="T1325" s="1612"/>
      <c r="U1325" s="1612" t="s">
        <v>200</v>
      </c>
      <c r="V1325" s="1612"/>
      <c r="W1325" s="1633">
        <v>12</v>
      </c>
      <c r="X1325" s="1633"/>
      <c r="Y1325" s="1941">
        <v>10</v>
      </c>
      <c r="Z1325" s="1941"/>
      <c r="AA1325" s="1941">
        <v>33</v>
      </c>
      <c r="AB1325" s="1612" t="s">
        <v>133</v>
      </c>
      <c r="AC1325" s="1613">
        <v>100</v>
      </c>
      <c r="AD1325" s="1941">
        <v>423259</v>
      </c>
      <c r="AE1325" s="1941">
        <v>871869961323500</v>
      </c>
      <c r="AF1325" s="1941">
        <v>50</v>
      </c>
      <c r="AG1325" s="1941" t="s">
        <v>113</v>
      </c>
      <c r="AH1325" s="2913">
        <v>0.3</v>
      </c>
    </row>
    <row r="1326" spans="3:34">
      <c r="C1326" s="2396" t="s">
        <v>2766</v>
      </c>
      <c r="D1326" s="1395"/>
      <c r="E1326" s="1501"/>
      <c r="F1326" s="1256">
        <v>925723944202</v>
      </c>
      <c r="G1326" s="1256">
        <v>8718699613211</v>
      </c>
      <c r="H1326" s="1614" t="s">
        <v>1698</v>
      </c>
      <c r="I1326" s="1614"/>
      <c r="J1326" s="1226">
        <v>26</v>
      </c>
      <c r="K1326" s="1226"/>
      <c r="L1326" s="1243"/>
      <c r="M1326" s="1228">
        <v>2000</v>
      </c>
      <c r="N1326" s="1200">
        <v>0.5</v>
      </c>
      <c r="O1326" s="1226" t="s">
        <v>134</v>
      </c>
      <c r="P1326" s="1989">
        <v>105</v>
      </c>
      <c r="Q1326" s="14"/>
      <c r="R1326" s="1877"/>
      <c r="S1326" s="1226"/>
      <c r="T1326" s="1226"/>
      <c r="U1326" s="1226" t="s">
        <v>208</v>
      </c>
      <c r="V1326" s="1226"/>
      <c r="W1326" s="1200" t="s">
        <v>198</v>
      </c>
      <c r="X1326" s="1200"/>
      <c r="Y1326" s="1243">
        <v>15</v>
      </c>
      <c r="Z1326" s="1243"/>
      <c r="AA1326" s="1243">
        <v>45</v>
      </c>
      <c r="AB1326" s="1226" t="s">
        <v>133</v>
      </c>
      <c r="AC1326" s="1200">
        <v>100</v>
      </c>
      <c r="AD1326" s="1243">
        <v>423260</v>
      </c>
      <c r="AE1326" s="1243">
        <v>871869961321100</v>
      </c>
      <c r="AF1326" s="1243">
        <v>20</v>
      </c>
      <c r="AG1326" s="1243" t="s">
        <v>113</v>
      </c>
      <c r="AH1326" s="2914">
        <v>0.3</v>
      </c>
    </row>
    <row r="1327" spans="3:34">
      <c r="C1327" s="2394" t="s">
        <v>2766</v>
      </c>
      <c r="D1327" s="1461" t="s">
        <v>2193</v>
      </c>
      <c r="E1327" s="1462"/>
      <c r="F1327" s="92">
        <v>924196244441</v>
      </c>
      <c r="G1327" s="38">
        <v>8711500036599</v>
      </c>
      <c r="H1327" s="50" t="s">
        <v>1700</v>
      </c>
      <c r="I1327" s="50"/>
      <c r="J1327" s="326">
        <v>15.4</v>
      </c>
      <c r="K1327" s="326"/>
      <c r="L1327" s="269"/>
      <c r="M1327" s="270">
        <v>1000</v>
      </c>
      <c r="N1327" s="1615">
        <v>0.25</v>
      </c>
      <c r="O1327" s="326" t="s">
        <v>134</v>
      </c>
      <c r="P1327" s="641">
        <v>62</v>
      </c>
      <c r="Q1327" s="14"/>
      <c r="R1327" s="1715"/>
      <c r="S1327" s="326"/>
      <c r="T1327" s="326"/>
      <c r="U1327" s="326" t="s">
        <v>129</v>
      </c>
      <c r="V1327" s="326"/>
      <c r="W1327" s="295" t="s">
        <v>198</v>
      </c>
      <c r="X1327" s="295"/>
      <c r="Y1327" s="269">
        <v>22</v>
      </c>
      <c r="Z1327" s="269"/>
      <c r="AA1327" s="269">
        <v>49</v>
      </c>
      <c r="AB1327" s="326" t="s">
        <v>133</v>
      </c>
      <c r="AC1327" s="295">
        <v>100</v>
      </c>
      <c r="AD1327" s="269">
        <v>423229</v>
      </c>
      <c r="AE1327" s="269">
        <v>871150003659950</v>
      </c>
      <c r="AF1327" s="269">
        <v>10</v>
      </c>
      <c r="AG1327" s="269" t="s">
        <v>113</v>
      </c>
      <c r="AH1327" s="2782">
        <v>4</v>
      </c>
    </row>
    <row r="1328" spans="3:34">
      <c r="C1328" s="2401" t="s">
        <v>2766</v>
      </c>
      <c r="D1328" s="557" t="s">
        <v>2193</v>
      </c>
      <c r="E1328" s="1463"/>
      <c r="F1328" s="91">
        <v>924198244441</v>
      </c>
      <c r="G1328" s="61">
        <v>8711500038715</v>
      </c>
      <c r="H1328" s="63" t="s">
        <v>1701</v>
      </c>
      <c r="I1328" s="76"/>
      <c r="J1328" s="324">
        <v>26</v>
      </c>
      <c r="K1328" s="324"/>
      <c r="L1328" s="271"/>
      <c r="M1328" s="272">
        <v>1000</v>
      </c>
      <c r="N1328" s="1527">
        <v>0.25</v>
      </c>
      <c r="O1328" s="324" t="s">
        <v>134</v>
      </c>
      <c r="P1328" s="642">
        <v>62</v>
      </c>
      <c r="Q1328" s="14"/>
      <c r="R1328" s="1711"/>
      <c r="S1328" s="324"/>
      <c r="T1328" s="324"/>
      <c r="U1328" s="324" t="s">
        <v>129</v>
      </c>
      <c r="V1328" s="324"/>
      <c r="W1328" s="291" t="s">
        <v>198</v>
      </c>
      <c r="X1328" s="291"/>
      <c r="Y1328" s="271">
        <v>25</v>
      </c>
      <c r="Z1328" s="271"/>
      <c r="AA1328" s="271">
        <v>57</v>
      </c>
      <c r="AB1328" s="324" t="s">
        <v>133</v>
      </c>
      <c r="AC1328" s="283">
        <v>100</v>
      </c>
      <c r="AD1328" s="271">
        <v>423232</v>
      </c>
      <c r="AE1328" s="271">
        <v>871150003871550</v>
      </c>
      <c r="AF1328" s="271">
        <v>10</v>
      </c>
      <c r="AG1328" s="271" t="s">
        <v>113</v>
      </c>
      <c r="AH1328" s="2779">
        <v>4</v>
      </c>
    </row>
    <row r="1329" spans="3:34">
      <c r="C1329" s="2395"/>
      <c r="D1329" s="834"/>
      <c r="E1329" s="1483"/>
      <c r="F1329" s="194">
        <v>924103544403</v>
      </c>
      <c r="G1329" s="47">
        <v>8719514432802</v>
      </c>
      <c r="H1329" s="250" t="s">
        <v>1702</v>
      </c>
      <c r="I1329" s="1616"/>
      <c r="J1329" s="431">
        <v>40</v>
      </c>
      <c r="K1329" s="431"/>
      <c r="L1329" s="273"/>
      <c r="M1329" s="274">
        <v>1000</v>
      </c>
      <c r="N1329" s="1617">
        <v>0.25</v>
      </c>
      <c r="O1329" s="431" t="s">
        <v>134</v>
      </c>
      <c r="P1329" s="701">
        <v>72</v>
      </c>
      <c r="Q1329" s="14"/>
      <c r="R1329" s="1712"/>
      <c r="S1329" s="431"/>
      <c r="T1329" s="431"/>
      <c r="U1329" s="431" t="s">
        <v>129</v>
      </c>
      <c r="V1329" s="431"/>
      <c r="W1329" s="284" t="s">
        <v>198</v>
      </c>
      <c r="X1329" s="284"/>
      <c r="Y1329" s="273">
        <v>29</v>
      </c>
      <c r="Z1329" s="273"/>
      <c r="AA1329" s="273">
        <v>58</v>
      </c>
      <c r="AB1329" s="431" t="s">
        <v>133</v>
      </c>
      <c r="AC1329" s="1477">
        <v>100</v>
      </c>
      <c r="AD1329" s="273">
        <v>980880</v>
      </c>
      <c r="AE1329" s="273">
        <v>871951443280200</v>
      </c>
      <c r="AF1329" s="273">
        <v>10</v>
      </c>
      <c r="AG1329" s="273" t="s">
        <v>113</v>
      </c>
      <c r="AH1329" s="2780">
        <v>0.3</v>
      </c>
    </row>
    <row r="1330" spans="3:34">
      <c r="C1330" s="2396" t="s">
        <v>2766</v>
      </c>
      <c r="D1330" s="1395" t="s">
        <v>2193</v>
      </c>
      <c r="E1330" s="1501"/>
      <c r="F1330" s="2934">
        <v>924151144441</v>
      </c>
      <c r="G1330" s="1251">
        <v>8711500250087</v>
      </c>
      <c r="H1330" s="1618" t="s">
        <v>1703</v>
      </c>
      <c r="I1330" s="1618"/>
      <c r="J1330" s="1619">
        <v>7</v>
      </c>
      <c r="K1330" s="1619"/>
      <c r="L1330" s="1227"/>
      <c r="M1330" s="1620">
        <v>1000</v>
      </c>
      <c r="N1330" s="1621">
        <v>0.25</v>
      </c>
      <c r="O1330" s="1619" t="s">
        <v>119</v>
      </c>
      <c r="P1330" s="1989">
        <v>62</v>
      </c>
      <c r="Q1330" s="14"/>
      <c r="R1330" s="1878"/>
      <c r="S1330" s="1619"/>
      <c r="T1330" s="1619"/>
      <c r="U1330" s="1619" t="s">
        <v>129</v>
      </c>
      <c r="V1330" s="1619"/>
      <c r="W1330" s="1638" t="s">
        <v>198</v>
      </c>
      <c r="X1330" s="1638"/>
      <c r="Y1330" s="1227">
        <v>17</v>
      </c>
      <c r="Z1330" s="1227"/>
      <c r="AA1330" s="1227">
        <v>54</v>
      </c>
      <c r="AB1330" s="1619" t="s">
        <v>133</v>
      </c>
      <c r="AC1330" s="1638">
        <v>100</v>
      </c>
      <c r="AD1330" s="1227"/>
      <c r="AE1330" s="1227">
        <v>871150025008750</v>
      </c>
      <c r="AF1330" s="1227">
        <v>10</v>
      </c>
      <c r="AG1330" s="1227" t="s">
        <v>113</v>
      </c>
      <c r="AH1330" s="2889">
        <v>0.3</v>
      </c>
    </row>
    <row r="1331" spans="3:34">
      <c r="C1331" s="2394" t="s">
        <v>2766</v>
      </c>
      <c r="D1331" s="1461" t="s">
        <v>2193</v>
      </c>
      <c r="E1331" s="1462"/>
      <c r="F1331" s="1595">
        <v>923211843801</v>
      </c>
      <c r="G1331" s="1593">
        <v>8711500575203</v>
      </c>
      <c r="H1331" s="1593" t="s">
        <v>1705</v>
      </c>
      <c r="I1331" s="1593"/>
      <c r="J1331" s="371">
        <v>150</v>
      </c>
      <c r="K1331" s="371"/>
      <c r="L1331" s="1622"/>
      <c r="M1331" s="270">
        <v>5000</v>
      </c>
      <c r="N1331" s="1615">
        <v>0.25</v>
      </c>
      <c r="O1331" s="371"/>
      <c r="P1331" s="3270">
        <v>290</v>
      </c>
      <c r="Q1331" s="117"/>
      <c r="R1331" s="1879"/>
      <c r="S1331" s="371"/>
      <c r="T1331" s="371"/>
      <c r="U1331" s="371" t="s">
        <v>112</v>
      </c>
      <c r="V1331" s="371" t="s">
        <v>1706</v>
      </c>
      <c r="W1331" s="372" t="s">
        <v>198</v>
      </c>
      <c r="X1331" s="372"/>
      <c r="Y1331" s="1622">
        <v>125</v>
      </c>
      <c r="Z1331" s="1622"/>
      <c r="AA1331" s="1622">
        <v>180</v>
      </c>
      <c r="AB1331" s="371" t="s">
        <v>133</v>
      </c>
      <c r="AC1331" s="295"/>
      <c r="AD1331" s="1622"/>
      <c r="AE1331" s="1622">
        <v>871150057520325</v>
      </c>
      <c r="AF1331" s="1622">
        <v>10</v>
      </c>
      <c r="AG1331" s="1622" t="s">
        <v>113</v>
      </c>
      <c r="AH1331" s="2861">
        <v>4</v>
      </c>
    </row>
    <row r="1332" spans="3:34">
      <c r="C1332" s="2401" t="s">
        <v>2766</v>
      </c>
      <c r="D1332" s="557" t="s">
        <v>2193</v>
      </c>
      <c r="E1332" s="1463"/>
      <c r="F1332" s="1292">
        <v>923211943801</v>
      </c>
      <c r="G1332" s="67">
        <v>8711500575227</v>
      </c>
      <c r="H1332" s="67" t="s">
        <v>1707</v>
      </c>
      <c r="I1332" s="67"/>
      <c r="J1332" s="333">
        <v>150</v>
      </c>
      <c r="K1332" s="333"/>
      <c r="L1332" s="275"/>
      <c r="M1332" s="272">
        <v>5000</v>
      </c>
      <c r="N1332" s="1527">
        <v>0.25</v>
      </c>
      <c r="O1332" s="333"/>
      <c r="P1332" s="3271">
        <v>290</v>
      </c>
      <c r="Q1332" s="117"/>
      <c r="R1332" s="1880"/>
      <c r="S1332" s="333"/>
      <c r="T1332" s="333"/>
      <c r="U1332" s="333" t="s">
        <v>112</v>
      </c>
      <c r="V1332" s="333" t="s">
        <v>197</v>
      </c>
      <c r="W1332" s="363" t="s">
        <v>198</v>
      </c>
      <c r="X1332" s="363"/>
      <c r="Y1332" s="275">
        <v>125</v>
      </c>
      <c r="Z1332" s="275"/>
      <c r="AA1332" s="275">
        <v>180</v>
      </c>
      <c r="AB1332" s="333" t="s">
        <v>133</v>
      </c>
      <c r="AC1332" s="283"/>
      <c r="AD1332" s="275"/>
      <c r="AE1332" s="275">
        <v>871150057522725</v>
      </c>
      <c r="AF1332" s="275">
        <v>10</v>
      </c>
      <c r="AG1332" s="275" t="s">
        <v>113</v>
      </c>
      <c r="AH1332" s="2848">
        <v>4</v>
      </c>
    </row>
    <row r="1333" spans="3:34">
      <c r="C1333" s="2401" t="s">
        <v>2766</v>
      </c>
      <c r="D1333" s="557" t="s">
        <v>2193</v>
      </c>
      <c r="E1333" s="1463"/>
      <c r="F1333" s="1292">
        <v>923212043801</v>
      </c>
      <c r="G1333" s="67">
        <v>8711500575210</v>
      </c>
      <c r="H1333" s="67" t="s">
        <v>1708</v>
      </c>
      <c r="I1333" s="67"/>
      <c r="J1333" s="333">
        <v>250</v>
      </c>
      <c r="K1333" s="333"/>
      <c r="L1333" s="275"/>
      <c r="M1333" s="272">
        <v>5000</v>
      </c>
      <c r="N1333" s="1527">
        <v>0.25</v>
      </c>
      <c r="O1333" s="333"/>
      <c r="P1333" s="3271">
        <v>300</v>
      </c>
      <c r="Q1333" s="117"/>
      <c r="R1333" s="1880"/>
      <c r="S1333" s="333"/>
      <c r="T1333" s="333"/>
      <c r="U1333" s="333" t="s">
        <v>112</v>
      </c>
      <c r="V1333" s="333" t="s">
        <v>1706</v>
      </c>
      <c r="W1333" s="363" t="s">
        <v>198</v>
      </c>
      <c r="X1333" s="363"/>
      <c r="Y1333" s="275">
        <v>125</v>
      </c>
      <c r="Z1333" s="275"/>
      <c r="AA1333" s="275">
        <v>180</v>
      </c>
      <c r="AB1333" s="333" t="s">
        <v>133</v>
      </c>
      <c r="AC1333" s="283"/>
      <c r="AD1333" s="275"/>
      <c r="AE1333" s="275">
        <v>871150057521025</v>
      </c>
      <c r="AF1333" s="275">
        <v>10</v>
      </c>
      <c r="AG1333" s="275" t="s">
        <v>113</v>
      </c>
      <c r="AH1333" s="2848">
        <v>4</v>
      </c>
    </row>
    <row r="1334" spans="3:34">
      <c r="C1334" s="2401" t="s">
        <v>2766</v>
      </c>
      <c r="D1334" s="557" t="s">
        <v>2193</v>
      </c>
      <c r="E1334" s="1463"/>
      <c r="F1334" s="1292">
        <v>923212143801</v>
      </c>
      <c r="G1334" s="67">
        <v>8711500575234</v>
      </c>
      <c r="H1334" s="67" t="s">
        <v>1709</v>
      </c>
      <c r="I1334" s="67"/>
      <c r="J1334" s="333">
        <v>250</v>
      </c>
      <c r="K1334" s="333"/>
      <c r="L1334" s="275"/>
      <c r="M1334" s="272">
        <v>5000</v>
      </c>
      <c r="N1334" s="1527">
        <v>0.25</v>
      </c>
      <c r="O1334" s="333"/>
      <c r="P1334" s="3271">
        <v>300</v>
      </c>
      <c r="Q1334" s="117"/>
      <c r="R1334" s="1880"/>
      <c r="S1334" s="333"/>
      <c r="T1334" s="333"/>
      <c r="U1334" s="333" t="s">
        <v>112</v>
      </c>
      <c r="V1334" s="333" t="s">
        <v>197</v>
      </c>
      <c r="W1334" s="363" t="s">
        <v>198</v>
      </c>
      <c r="X1334" s="363"/>
      <c r="Y1334" s="275">
        <v>125</v>
      </c>
      <c r="Z1334" s="275"/>
      <c r="AA1334" s="275">
        <v>180</v>
      </c>
      <c r="AB1334" s="333" t="s">
        <v>133</v>
      </c>
      <c r="AC1334" s="283"/>
      <c r="AD1334" s="275"/>
      <c r="AE1334" s="275">
        <v>871150057523425</v>
      </c>
      <c r="AF1334" s="275">
        <v>10</v>
      </c>
      <c r="AG1334" s="275" t="s">
        <v>113</v>
      </c>
      <c r="AH1334" s="2848">
        <v>4</v>
      </c>
    </row>
    <row r="1335" spans="3:34">
      <c r="C1335" s="2401" t="s">
        <v>2766</v>
      </c>
      <c r="D1335" s="557" t="s">
        <v>2193</v>
      </c>
      <c r="E1335" s="1463"/>
      <c r="F1335" s="1292">
        <v>923801144209</v>
      </c>
      <c r="G1335" s="67">
        <v>8711500600523</v>
      </c>
      <c r="H1335" s="67" t="s">
        <v>1710</v>
      </c>
      <c r="I1335" s="67"/>
      <c r="J1335" s="333">
        <v>100</v>
      </c>
      <c r="K1335" s="333"/>
      <c r="L1335" s="275"/>
      <c r="M1335" s="272">
        <v>5000</v>
      </c>
      <c r="N1335" s="1527">
        <v>0.25</v>
      </c>
      <c r="O1335" s="333"/>
      <c r="P1335" s="3271">
        <v>385</v>
      </c>
      <c r="Q1335" s="117"/>
      <c r="R1335" s="1880"/>
      <c r="S1335" s="333"/>
      <c r="T1335" s="333"/>
      <c r="U1335" s="333" t="s">
        <v>112</v>
      </c>
      <c r="V1335" s="333" t="s">
        <v>1706</v>
      </c>
      <c r="W1335" s="363" t="s">
        <v>198</v>
      </c>
      <c r="X1335" s="363"/>
      <c r="Y1335" s="275">
        <v>121</v>
      </c>
      <c r="Z1335" s="275"/>
      <c r="AA1335" s="275">
        <v>135</v>
      </c>
      <c r="AB1335" s="333" t="s">
        <v>133</v>
      </c>
      <c r="AC1335" s="283"/>
      <c r="AD1335" s="275"/>
      <c r="AE1335" s="275">
        <v>871150060052315</v>
      </c>
      <c r="AF1335" s="275">
        <v>12</v>
      </c>
      <c r="AG1335" s="275" t="s">
        <v>113</v>
      </c>
      <c r="AH1335" s="2848">
        <v>4</v>
      </c>
    </row>
    <row r="1336" spans="3:34">
      <c r="C1336" s="2401" t="s">
        <v>2766</v>
      </c>
      <c r="D1336" s="557" t="s">
        <v>2193</v>
      </c>
      <c r="E1336" s="1463"/>
      <c r="F1336" s="1292">
        <v>923801244209</v>
      </c>
      <c r="G1336" s="67">
        <v>8711500115782</v>
      </c>
      <c r="H1336" s="67" t="s">
        <v>1711</v>
      </c>
      <c r="I1336" s="67"/>
      <c r="J1336" s="333">
        <v>100</v>
      </c>
      <c r="K1336" s="333"/>
      <c r="L1336" s="275"/>
      <c r="M1336" s="272">
        <v>5000</v>
      </c>
      <c r="N1336" s="1527">
        <v>0.25</v>
      </c>
      <c r="O1336" s="333"/>
      <c r="P1336" s="3271">
        <v>410</v>
      </c>
      <c r="Q1336" s="117"/>
      <c r="R1336" s="1880"/>
      <c r="S1336" s="333"/>
      <c r="T1336" s="333"/>
      <c r="U1336" s="333" t="s">
        <v>112</v>
      </c>
      <c r="V1336" s="333" t="s">
        <v>197</v>
      </c>
      <c r="W1336" s="363" t="s">
        <v>198</v>
      </c>
      <c r="X1336" s="363"/>
      <c r="Y1336" s="275">
        <v>121</v>
      </c>
      <c r="Z1336" s="275"/>
      <c r="AA1336" s="275">
        <v>135</v>
      </c>
      <c r="AB1336" s="333" t="s">
        <v>133</v>
      </c>
      <c r="AC1336" s="283"/>
      <c r="AD1336" s="275"/>
      <c r="AE1336" s="275">
        <v>871150011578215</v>
      </c>
      <c r="AF1336" s="275">
        <v>12</v>
      </c>
      <c r="AG1336" s="275" t="s">
        <v>113</v>
      </c>
      <c r="AH1336" s="2848">
        <v>4</v>
      </c>
    </row>
    <row r="1337" spans="3:34">
      <c r="C1337" s="2401" t="s">
        <v>2766</v>
      </c>
      <c r="D1337" s="557" t="s">
        <v>2193</v>
      </c>
      <c r="E1337" s="1463"/>
      <c r="F1337" s="1292">
        <v>923806644210</v>
      </c>
      <c r="G1337" s="67">
        <v>8711500128874</v>
      </c>
      <c r="H1337" s="67" t="s">
        <v>1712</v>
      </c>
      <c r="I1337" s="67"/>
      <c r="J1337" s="333">
        <v>150</v>
      </c>
      <c r="K1337" s="333"/>
      <c r="L1337" s="275"/>
      <c r="M1337" s="275">
        <v>300</v>
      </c>
      <c r="N1337" s="1527">
        <v>0.25</v>
      </c>
      <c r="O1337" s="333"/>
      <c r="P1337" s="2499">
        <v>570</v>
      </c>
      <c r="Q1337" s="117"/>
      <c r="R1337" s="1880"/>
      <c r="S1337" s="333"/>
      <c r="T1337" s="333"/>
      <c r="U1337" s="333" t="s">
        <v>112</v>
      </c>
      <c r="V1337" s="333" t="s">
        <v>1706</v>
      </c>
      <c r="W1337" s="363" t="s">
        <v>198</v>
      </c>
      <c r="X1337" s="363"/>
      <c r="Y1337" s="275">
        <v>121</v>
      </c>
      <c r="Z1337" s="275"/>
      <c r="AA1337" s="275">
        <v>136</v>
      </c>
      <c r="AB1337" s="333" t="s">
        <v>133</v>
      </c>
      <c r="AC1337" s="283"/>
      <c r="AD1337" s="275"/>
      <c r="AE1337" s="275">
        <v>871150012887415</v>
      </c>
      <c r="AF1337" s="275">
        <v>12</v>
      </c>
      <c r="AG1337" s="275" t="s">
        <v>113</v>
      </c>
      <c r="AH1337" s="2848">
        <v>4</v>
      </c>
    </row>
    <row r="1338" spans="3:34">
      <c r="C1338" s="2401" t="s">
        <v>2766</v>
      </c>
      <c r="D1338" s="557" t="s">
        <v>2193</v>
      </c>
      <c r="E1338" s="1463"/>
      <c r="F1338" s="1292">
        <v>923801444210</v>
      </c>
      <c r="G1338" s="46">
        <v>8711500600530</v>
      </c>
      <c r="H1338" s="67" t="s">
        <v>1713</v>
      </c>
      <c r="I1338" s="67"/>
      <c r="J1338" s="333">
        <v>175</v>
      </c>
      <c r="K1338" s="333"/>
      <c r="L1338" s="275"/>
      <c r="M1338" s="272">
        <v>5000</v>
      </c>
      <c r="N1338" s="1527">
        <v>0.25</v>
      </c>
      <c r="O1338" s="333"/>
      <c r="P1338" s="3271">
        <v>420</v>
      </c>
      <c r="Q1338" s="117"/>
      <c r="R1338" s="1880"/>
      <c r="S1338" s="333"/>
      <c r="T1338" s="333"/>
      <c r="U1338" s="333" t="s">
        <v>112</v>
      </c>
      <c r="V1338" s="333" t="s">
        <v>1706</v>
      </c>
      <c r="W1338" s="363" t="s">
        <v>198</v>
      </c>
      <c r="X1338" s="363"/>
      <c r="Y1338" s="275">
        <v>121</v>
      </c>
      <c r="Z1338" s="275"/>
      <c r="AA1338" s="275">
        <v>135</v>
      </c>
      <c r="AB1338" s="333" t="s">
        <v>133</v>
      </c>
      <c r="AC1338" s="283"/>
      <c r="AD1338" s="275"/>
      <c r="AE1338" s="784">
        <v>871150060053015</v>
      </c>
      <c r="AF1338" s="275">
        <v>12</v>
      </c>
      <c r="AG1338" s="275" t="s">
        <v>113</v>
      </c>
      <c r="AH1338" s="2848">
        <v>4</v>
      </c>
    </row>
    <row r="1339" spans="3:34">
      <c r="C1339" s="2401" t="s">
        <v>2766</v>
      </c>
      <c r="D1339" s="557" t="s">
        <v>2193</v>
      </c>
      <c r="E1339" s="1463"/>
      <c r="F1339" s="1292">
        <v>923801344209</v>
      </c>
      <c r="G1339" s="67">
        <v>8711500115799</v>
      </c>
      <c r="H1339" s="67" t="s">
        <v>1714</v>
      </c>
      <c r="I1339" s="67"/>
      <c r="J1339" s="333">
        <v>175</v>
      </c>
      <c r="K1339" s="333"/>
      <c r="L1339" s="275"/>
      <c r="M1339" s="272">
        <v>5000</v>
      </c>
      <c r="N1339" s="1527">
        <v>0.25</v>
      </c>
      <c r="O1339" s="333"/>
      <c r="P1339" s="3271">
        <v>420</v>
      </c>
      <c r="Q1339" s="117"/>
      <c r="R1339" s="1880"/>
      <c r="S1339" s="333"/>
      <c r="T1339" s="333"/>
      <c r="U1339" s="333" t="s">
        <v>112</v>
      </c>
      <c r="V1339" s="333" t="s">
        <v>197</v>
      </c>
      <c r="W1339" s="363" t="s">
        <v>198</v>
      </c>
      <c r="X1339" s="363"/>
      <c r="Y1339" s="275">
        <v>121</v>
      </c>
      <c r="Z1339" s="275"/>
      <c r="AA1339" s="275">
        <v>135</v>
      </c>
      <c r="AB1339" s="333" t="s">
        <v>133</v>
      </c>
      <c r="AC1339" s="283"/>
      <c r="AD1339" s="275"/>
      <c r="AE1339" s="275">
        <v>871150011579915</v>
      </c>
      <c r="AF1339" s="275">
        <v>12</v>
      </c>
      <c r="AG1339" s="275" t="s">
        <v>113</v>
      </c>
      <c r="AH1339" s="2848">
        <v>4</v>
      </c>
    </row>
    <row r="1340" spans="3:34">
      <c r="C1340" s="2395" t="s">
        <v>2766</v>
      </c>
      <c r="D1340" s="834" t="s">
        <v>2193</v>
      </c>
      <c r="E1340" s="1483"/>
      <c r="F1340" s="1401">
        <v>923223543807</v>
      </c>
      <c r="G1340" s="1402">
        <v>8711500126597</v>
      </c>
      <c r="H1340" s="1402" t="s">
        <v>1715</v>
      </c>
      <c r="I1340" s="1402"/>
      <c r="J1340" s="485">
        <v>375</v>
      </c>
      <c r="K1340" s="485"/>
      <c r="L1340" s="673"/>
      <c r="M1340" s="274">
        <v>5000</v>
      </c>
      <c r="N1340" s="1617">
        <v>0.25</v>
      </c>
      <c r="O1340" s="485"/>
      <c r="P1340" s="2500">
        <v>470</v>
      </c>
      <c r="Q1340" s="117"/>
      <c r="R1340" s="1881"/>
      <c r="S1340" s="485"/>
      <c r="T1340" s="485"/>
      <c r="U1340" s="485" t="s">
        <v>112</v>
      </c>
      <c r="V1340" s="485" t="s">
        <v>1716</v>
      </c>
      <c r="W1340" s="674" t="s">
        <v>198</v>
      </c>
      <c r="X1340" s="674"/>
      <c r="Y1340" s="673">
        <v>125</v>
      </c>
      <c r="Z1340" s="673"/>
      <c r="AA1340" s="673">
        <v>182</v>
      </c>
      <c r="AB1340" s="485" t="s">
        <v>133</v>
      </c>
      <c r="AC1340" s="1477"/>
      <c r="AD1340" s="673"/>
      <c r="AE1340" s="673">
        <v>871150012659725</v>
      </c>
      <c r="AF1340" s="673">
        <v>10</v>
      </c>
      <c r="AG1340" s="673" t="s">
        <v>113</v>
      </c>
      <c r="AH1340" s="2846">
        <v>4</v>
      </c>
    </row>
    <row r="1341" spans="3:34">
      <c r="C1341" s="2394" t="s">
        <v>2766</v>
      </c>
      <c r="D1341" s="1461" t="s">
        <v>2193</v>
      </c>
      <c r="E1341" s="1462"/>
      <c r="F1341" s="1593">
        <v>928000010803</v>
      </c>
      <c r="G1341" s="1593">
        <v>8711500951014</v>
      </c>
      <c r="H1341" s="1593" t="s">
        <v>1718</v>
      </c>
      <c r="I1341" s="1593"/>
      <c r="J1341" s="371">
        <v>4</v>
      </c>
      <c r="K1341" s="371"/>
      <c r="L1341" s="1622"/>
      <c r="M1341" s="270">
        <v>10000</v>
      </c>
      <c r="N1341" s="1622">
        <v>1</v>
      </c>
      <c r="O1341" s="371"/>
      <c r="P1341" s="2498">
        <v>325</v>
      </c>
      <c r="Q1341" s="117"/>
      <c r="R1341" s="1879"/>
      <c r="S1341" s="371"/>
      <c r="T1341" s="371"/>
      <c r="U1341" s="371" t="s">
        <v>137</v>
      </c>
      <c r="V1341" s="371" t="s">
        <v>1719</v>
      </c>
      <c r="W1341" s="372">
        <v>29</v>
      </c>
      <c r="X1341" s="372"/>
      <c r="Y1341" s="1622">
        <v>15</v>
      </c>
      <c r="Z1341" s="1622"/>
      <c r="AA1341" s="1622">
        <v>134</v>
      </c>
      <c r="AB1341" s="371" t="s">
        <v>113</v>
      </c>
      <c r="AC1341" s="372"/>
      <c r="AD1341" s="1622"/>
      <c r="AE1341" s="1622">
        <v>871150095101427</v>
      </c>
      <c r="AF1341" s="1622">
        <v>25</v>
      </c>
      <c r="AG1341" s="1622" t="s">
        <v>113</v>
      </c>
      <c r="AH1341" s="2861">
        <v>5</v>
      </c>
    </row>
    <row r="1342" spans="3:34">
      <c r="C1342" s="2401" t="s">
        <v>2766</v>
      </c>
      <c r="D1342" s="557" t="s">
        <v>2193</v>
      </c>
      <c r="E1342" s="1463"/>
      <c r="F1342" s="67">
        <v>928000510803</v>
      </c>
      <c r="G1342" s="67">
        <v>8711500950987</v>
      </c>
      <c r="H1342" s="67" t="s">
        <v>1720</v>
      </c>
      <c r="I1342" s="67"/>
      <c r="J1342" s="333">
        <v>6</v>
      </c>
      <c r="K1342" s="333"/>
      <c r="L1342" s="275"/>
      <c r="M1342" s="272">
        <v>10000</v>
      </c>
      <c r="N1342" s="275">
        <v>1</v>
      </c>
      <c r="O1342" s="333"/>
      <c r="P1342" s="3271">
        <v>330</v>
      </c>
      <c r="Q1342" s="117"/>
      <c r="R1342" s="1880"/>
      <c r="S1342" s="333"/>
      <c r="T1342" s="333"/>
      <c r="U1342" s="333" t="s">
        <v>137</v>
      </c>
      <c r="V1342" s="333" t="s">
        <v>1719</v>
      </c>
      <c r="W1342" s="363">
        <v>42</v>
      </c>
      <c r="X1342" s="363"/>
      <c r="Y1342" s="275">
        <v>15</v>
      </c>
      <c r="Z1342" s="275"/>
      <c r="AA1342" s="275">
        <v>211</v>
      </c>
      <c r="AB1342" s="333" t="s">
        <v>113</v>
      </c>
      <c r="AC1342" s="363"/>
      <c r="AD1342" s="275"/>
      <c r="AE1342" s="275">
        <v>871150095098727</v>
      </c>
      <c r="AF1342" s="275">
        <v>25</v>
      </c>
      <c r="AG1342" s="275" t="s">
        <v>113</v>
      </c>
      <c r="AH1342" s="2848">
        <v>5</v>
      </c>
    </row>
    <row r="1343" spans="3:34">
      <c r="C1343" s="2401" t="s">
        <v>2766</v>
      </c>
      <c r="D1343" s="557" t="s">
        <v>2193</v>
      </c>
      <c r="E1343" s="1463"/>
      <c r="F1343" s="67">
        <v>928048010805</v>
      </c>
      <c r="G1343" s="67">
        <v>8711500951113</v>
      </c>
      <c r="H1343" s="67" t="s">
        <v>1721</v>
      </c>
      <c r="I1343" s="67"/>
      <c r="J1343" s="333">
        <v>18</v>
      </c>
      <c r="K1343" s="333"/>
      <c r="L1343" s="275"/>
      <c r="M1343" s="272">
        <v>10000</v>
      </c>
      <c r="N1343" s="275">
        <v>1</v>
      </c>
      <c r="O1343" s="333"/>
      <c r="P1343" s="3271">
        <v>575</v>
      </c>
      <c r="Q1343" s="117"/>
      <c r="R1343" s="1880"/>
      <c r="S1343" s="333"/>
      <c r="T1343" s="333"/>
      <c r="U1343" s="333" t="s">
        <v>139</v>
      </c>
      <c r="V1343" s="333" t="s">
        <v>1719</v>
      </c>
      <c r="W1343" s="363">
        <v>59</v>
      </c>
      <c r="X1343" s="363"/>
      <c r="Y1343" s="275">
        <v>26</v>
      </c>
      <c r="Z1343" s="275"/>
      <c r="AA1343" s="275">
        <v>588</v>
      </c>
      <c r="AB1343" s="333" t="s">
        <v>113</v>
      </c>
      <c r="AC1343" s="363"/>
      <c r="AD1343" s="275"/>
      <c r="AE1343" s="275">
        <v>871150095111340</v>
      </c>
      <c r="AF1343" s="275">
        <v>25</v>
      </c>
      <c r="AG1343" s="275" t="s">
        <v>113</v>
      </c>
      <c r="AH1343" s="2848">
        <v>5</v>
      </c>
    </row>
    <row r="1344" spans="3:34">
      <c r="C1344" s="2401" t="s">
        <v>2766</v>
      </c>
      <c r="D1344" s="557" t="s">
        <v>2193</v>
      </c>
      <c r="E1344" s="1463"/>
      <c r="F1344" s="67">
        <v>928048510805</v>
      </c>
      <c r="G1344" s="67">
        <v>8711500951151</v>
      </c>
      <c r="H1344" s="67" t="s">
        <v>1722</v>
      </c>
      <c r="I1344" s="67"/>
      <c r="J1344" s="333">
        <v>36</v>
      </c>
      <c r="K1344" s="333"/>
      <c r="L1344" s="275"/>
      <c r="M1344" s="272">
        <v>10000</v>
      </c>
      <c r="N1344" s="275">
        <v>1</v>
      </c>
      <c r="O1344" s="333"/>
      <c r="P1344" s="2499">
        <v>790</v>
      </c>
      <c r="Q1344" s="117"/>
      <c r="R1344" s="1880"/>
      <c r="S1344" s="333"/>
      <c r="T1344" s="333"/>
      <c r="U1344" s="333" t="s">
        <v>139</v>
      </c>
      <c r="V1344" s="333" t="s">
        <v>1719</v>
      </c>
      <c r="W1344" s="363">
        <v>103</v>
      </c>
      <c r="X1344" s="363"/>
      <c r="Y1344" s="275">
        <v>26</v>
      </c>
      <c r="Z1344" s="275"/>
      <c r="AA1344" s="275">
        <v>1198</v>
      </c>
      <c r="AB1344" s="333" t="s">
        <v>113</v>
      </c>
      <c r="AC1344" s="363"/>
      <c r="AD1344" s="275"/>
      <c r="AE1344" s="275">
        <v>871150095115140</v>
      </c>
      <c r="AF1344" s="275">
        <v>25</v>
      </c>
      <c r="AG1344" s="275" t="s">
        <v>113</v>
      </c>
      <c r="AH1344" s="2848">
        <v>5</v>
      </c>
    </row>
    <row r="1345" spans="3:34">
      <c r="C1345" s="2395" t="s">
        <v>2766</v>
      </c>
      <c r="D1345" s="834" t="s">
        <v>2193</v>
      </c>
      <c r="E1345" s="1483"/>
      <c r="F1345" s="1401">
        <v>927901710807</v>
      </c>
      <c r="G1345" s="1402">
        <v>8711500950901</v>
      </c>
      <c r="H1345" s="1402" t="s">
        <v>1723</v>
      </c>
      <c r="I1345" s="1402"/>
      <c r="J1345" s="485">
        <v>9</v>
      </c>
      <c r="K1345" s="485"/>
      <c r="L1345" s="673"/>
      <c r="M1345" s="274">
        <v>6000</v>
      </c>
      <c r="N1345" s="673">
        <v>1</v>
      </c>
      <c r="O1345" s="485"/>
      <c r="P1345" s="3272">
        <v>620</v>
      </c>
      <c r="Q1345" s="117"/>
      <c r="R1345" s="1881"/>
      <c r="S1345" s="485"/>
      <c r="T1345" s="485"/>
      <c r="U1345" s="485" t="s">
        <v>1419</v>
      </c>
      <c r="V1345" s="485" t="s">
        <v>1719</v>
      </c>
      <c r="W1345" s="674">
        <v>60</v>
      </c>
      <c r="X1345" s="674"/>
      <c r="Y1345" s="673">
        <v>27</v>
      </c>
      <c r="Z1345" s="673"/>
      <c r="AA1345" s="673">
        <v>128</v>
      </c>
      <c r="AB1345" s="485" t="s">
        <v>113</v>
      </c>
      <c r="AC1345" s="674"/>
      <c r="AD1345" s="673"/>
      <c r="AE1345" s="673">
        <v>871150095090180</v>
      </c>
      <c r="AF1345" s="673">
        <v>10</v>
      </c>
      <c r="AG1345" s="673" t="s">
        <v>113</v>
      </c>
      <c r="AH1345" s="2846">
        <v>5</v>
      </c>
    </row>
    <row r="1346" spans="3:34">
      <c r="C1346" s="2394" t="s">
        <v>2766</v>
      </c>
      <c r="D1346" s="1461" t="s">
        <v>2193</v>
      </c>
      <c r="E1346" s="1462"/>
      <c r="F1346" s="1487">
        <v>928048002043</v>
      </c>
      <c r="G1346" s="994">
        <v>8711500706218</v>
      </c>
      <c r="H1346" s="995" t="s">
        <v>1726</v>
      </c>
      <c r="I1346" s="995"/>
      <c r="J1346" s="996">
        <v>18</v>
      </c>
      <c r="K1346" s="1586">
        <v>740</v>
      </c>
      <c r="L1346" s="1020"/>
      <c r="M1346" s="1586">
        <v>15000</v>
      </c>
      <c r="N1346" s="1587">
        <v>1</v>
      </c>
      <c r="O1346" s="1586" t="s">
        <v>114</v>
      </c>
      <c r="P1346" s="3270">
        <v>520</v>
      </c>
      <c r="Q1346" s="14"/>
      <c r="R1346" s="1882"/>
      <c r="S1346" s="1586"/>
      <c r="T1346" s="1586"/>
      <c r="U1346" s="1586"/>
      <c r="V1346" s="1586" t="s">
        <v>1727</v>
      </c>
      <c r="W1346" s="1018">
        <v>59</v>
      </c>
      <c r="X1346" s="1018">
        <v>41</v>
      </c>
      <c r="Y1346" s="1020">
        <v>26</v>
      </c>
      <c r="Z1346" s="1020"/>
      <c r="AA1346" s="1020">
        <v>590</v>
      </c>
      <c r="AB1346" s="1586" t="s">
        <v>133</v>
      </c>
      <c r="AC1346" s="1587">
        <v>74</v>
      </c>
      <c r="AD1346" s="1020"/>
      <c r="AE1346" s="1020">
        <v>871150070621840</v>
      </c>
      <c r="AF1346" s="1020">
        <v>25</v>
      </c>
      <c r="AG1346" s="1020" t="s">
        <v>113</v>
      </c>
      <c r="AH1346" s="2776">
        <v>5</v>
      </c>
    </row>
    <row r="1347" spans="3:34">
      <c r="C1347" s="2395" t="s">
        <v>2766</v>
      </c>
      <c r="D1347" s="834" t="s">
        <v>2193</v>
      </c>
      <c r="E1347" s="1483"/>
      <c r="F1347" s="2408">
        <v>928049002043</v>
      </c>
      <c r="G1347" s="909">
        <v>8711500706232</v>
      </c>
      <c r="H1347" s="986" t="s">
        <v>1728</v>
      </c>
      <c r="I1347" s="986"/>
      <c r="J1347" s="1037">
        <v>58</v>
      </c>
      <c r="K1347" s="1334">
        <v>2800</v>
      </c>
      <c r="L1347" s="910"/>
      <c r="M1347" s="1334">
        <v>15000</v>
      </c>
      <c r="N1347" s="1375">
        <v>1</v>
      </c>
      <c r="O1347" s="1334" t="s">
        <v>114</v>
      </c>
      <c r="P1347" s="3272">
        <v>640</v>
      </c>
      <c r="Q1347" s="14"/>
      <c r="R1347" s="1884"/>
      <c r="S1347" s="1334"/>
      <c r="T1347" s="1334"/>
      <c r="U1347" s="1334"/>
      <c r="V1347" s="1334" t="s">
        <v>1727</v>
      </c>
      <c r="W1347" s="1176">
        <v>111</v>
      </c>
      <c r="X1347" s="1176">
        <v>48</v>
      </c>
      <c r="Y1347" s="910">
        <v>26</v>
      </c>
      <c r="Z1347" s="910"/>
      <c r="AA1347" s="910">
        <v>1500</v>
      </c>
      <c r="AB1347" s="1334" t="s">
        <v>133</v>
      </c>
      <c r="AC1347" s="1375">
        <v>74</v>
      </c>
      <c r="AD1347" s="910"/>
      <c r="AE1347" s="910">
        <v>871150070623240</v>
      </c>
      <c r="AF1347" s="910">
        <v>25</v>
      </c>
      <c r="AG1347" s="910" t="s">
        <v>113</v>
      </c>
      <c r="AH1347" s="2787">
        <v>5</v>
      </c>
    </row>
    <row r="1348" spans="3:34">
      <c r="C1348" s="2394" t="s">
        <v>2766</v>
      </c>
      <c r="D1348" s="1461" t="s">
        <v>2193</v>
      </c>
      <c r="E1348" s="1462"/>
      <c r="F1348" s="92">
        <v>928048001505</v>
      </c>
      <c r="G1348" s="158">
        <v>8711500726841</v>
      </c>
      <c r="H1348" s="50" t="s">
        <v>1732</v>
      </c>
      <c r="I1348" s="50"/>
      <c r="J1348" s="326">
        <v>18</v>
      </c>
      <c r="K1348" s="1079">
        <v>25</v>
      </c>
      <c r="L1348" s="1080"/>
      <c r="M1348" s="270">
        <v>15000</v>
      </c>
      <c r="N1348" s="1530">
        <v>1</v>
      </c>
      <c r="O1348" s="1079" t="s">
        <v>114</v>
      </c>
      <c r="P1348" s="3273">
        <v>590</v>
      </c>
      <c r="Q1348" s="14"/>
      <c r="R1348" s="1885"/>
      <c r="S1348" s="1079"/>
      <c r="T1348" s="1079"/>
      <c r="U1348" s="1079"/>
      <c r="V1348" s="1079" t="s">
        <v>1706</v>
      </c>
      <c r="W1348" s="1529">
        <v>59</v>
      </c>
      <c r="X1348" s="1529"/>
      <c r="Y1348" s="1080">
        <v>26</v>
      </c>
      <c r="Z1348" s="1080"/>
      <c r="AA1348" s="1080">
        <v>590</v>
      </c>
      <c r="AB1348" s="1079" t="s">
        <v>133</v>
      </c>
      <c r="AC1348" s="1530"/>
      <c r="AD1348" s="1080"/>
      <c r="AE1348" s="799">
        <v>871150072684140</v>
      </c>
      <c r="AF1348" s="1080">
        <v>25</v>
      </c>
      <c r="AG1348" s="1080" t="s">
        <v>113</v>
      </c>
      <c r="AH1348" s="2916">
        <v>5</v>
      </c>
    </row>
    <row r="1349" spans="3:34">
      <c r="C1349" s="2401" t="s">
        <v>2766</v>
      </c>
      <c r="D1349" s="557" t="s">
        <v>2193</v>
      </c>
      <c r="E1349" s="1463"/>
      <c r="F1349" s="91">
        <v>928048001605</v>
      </c>
      <c r="G1349" s="62">
        <v>8711500726872</v>
      </c>
      <c r="H1349" s="63" t="s">
        <v>1733</v>
      </c>
      <c r="I1349" s="63"/>
      <c r="J1349" s="324">
        <v>18</v>
      </c>
      <c r="K1349" s="272">
        <v>700</v>
      </c>
      <c r="L1349" s="271"/>
      <c r="M1349" s="272">
        <v>15000</v>
      </c>
      <c r="N1349" s="315">
        <v>1</v>
      </c>
      <c r="O1349" s="272" t="s">
        <v>114</v>
      </c>
      <c r="P1349" s="3274">
        <v>490</v>
      </c>
      <c r="Q1349" s="14"/>
      <c r="R1349" s="1721"/>
      <c r="S1349" s="272"/>
      <c r="T1349" s="272"/>
      <c r="U1349" s="272"/>
      <c r="V1349" s="272" t="s">
        <v>1734</v>
      </c>
      <c r="W1349" s="291">
        <v>59</v>
      </c>
      <c r="X1349" s="291">
        <v>38</v>
      </c>
      <c r="Y1349" s="271">
        <v>26</v>
      </c>
      <c r="Z1349" s="271"/>
      <c r="AA1349" s="271">
        <v>590</v>
      </c>
      <c r="AB1349" s="272" t="s">
        <v>133</v>
      </c>
      <c r="AC1349" s="315"/>
      <c r="AD1349" s="271"/>
      <c r="AE1349" s="319">
        <v>871150072687240</v>
      </c>
      <c r="AF1349" s="271">
        <v>25</v>
      </c>
      <c r="AG1349" s="271" t="s">
        <v>113</v>
      </c>
      <c r="AH1349" s="2779">
        <v>5</v>
      </c>
    </row>
    <row r="1350" spans="3:34">
      <c r="C1350" s="2401" t="s">
        <v>2766</v>
      </c>
      <c r="D1350" s="557" t="s">
        <v>2193</v>
      </c>
      <c r="E1350" s="1463"/>
      <c r="F1350" s="91">
        <v>928048001705</v>
      </c>
      <c r="G1350" s="62">
        <v>8711500642981</v>
      </c>
      <c r="H1350" s="63" t="s">
        <v>1735</v>
      </c>
      <c r="I1350" s="63"/>
      <c r="J1350" s="324">
        <v>18</v>
      </c>
      <c r="K1350" s="272">
        <v>1800</v>
      </c>
      <c r="L1350" s="271"/>
      <c r="M1350" s="272">
        <v>15000</v>
      </c>
      <c r="N1350" s="315">
        <v>1</v>
      </c>
      <c r="O1350" s="272" t="s">
        <v>114</v>
      </c>
      <c r="P1350" s="3274">
        <v>450</v>
      </c>
      <c r="Q1350" s="14"/>
      <c r="R1350" s="1721"/>
      <c r="S1350" s="272"/>
      <c r="T1350" s="272"/>
      <c r="U1350" s="272"/>
      <c r="V1350" s="272" t="s">
        <v>1736</v>
      </c>
      <c r="W1350" s="291">
        <v>59</v>
      </c>
      <c r="X1350" s="291">
        <v>100</v>
      </c>
      <c r="Y1350" s="271">
        <v>26</v>
      </c>
      <c r="Z1350" s="271"/>
      <c r="AA1350" s="271">
        <v>590</v>
      </c>
      <c r="AB1350" s="272" t="s">
        <v>133</v>
      </c>
      <c r="AC1350" s="315"/>
      <c r="AD1350" s="271"/>
      <c r="AE1350" s="319">
        <v>871150064298140</v>
      </c>
      <c r="AF1350" s="271">
        <v>25</v>
      </c>
      <c r="AG1350" s="271" t="s">
        <v>113</v>
      </c>
      <c r="AH1350" s="2779">
        <v>5</v>
      </c>
    </row>
    <row r="1351" spans="3:34">
      <c r="C1351" s="2401" t="s">
        <v>2766</v>
      </c>
      <c r="D1351" s="557" t="s">
        <v>2193</v>
      </c>
      <c r="E1351" s="1463"/>
      <c r="F1351" s="91">
        <v>928048001805</v>
      </c>
      <c r="G1351" s="62">
        <v>8711500726902</v>
      </c>
      <c r="H1351" s="63" t="s">
        <v>1737</v>
      </c>
      <c r="I1351" s="63"/>
      <c r="J1351" s="324">
        <v>18</v>
      </c>
      <c r="K1351" s="272">
        <v>400</v>
      </c>
      <c r="L1351" s="271"/>
      <c r="M1351" s="272">
        <v>15000</v>
      </c>
      <c r="N1351" s="315">
        <v>1</v>
      </c>
      <c r="O1351" s="272" t="s">
        <v>114</v>
      </c>
      <c r="P1351" s="3274">
        <v>475</v>
      </c>
      <c r="Q1351" s="14"/>
      <c r="R1351" s="1721"/>
      <c r="S1351" s="272"/>
      <c r="T1351" s="272"/>
      <c r="U1351" s="272"/>
      <c r="V1351" s="272" t="s">
        <v>1738</v>
      </c>
      <c r="W1351" s="291">
        <v>59</v>
      </c>
      <c r="X1351" s="291">
        <v>22</v>
      </c>
      <c r="Y1351" s="271">
        <v>26</v>
      </c>
      <c r="Z1351" s="271"/>
      <c r="AA1351" s="271">
        <v>590</v>
      </c>
      <c r="AB1351" s="272" t="s">
        <v>133</v>
      </c>
      <c r="AC1351" s="315"/>
      <c r="AD1351" s="271"/>
      <c r="AE1351" s="319">
        <v>871150072690240</v>
      </c>
      <c r="AF1351" s="271">
        <v>25</v>
      </c>
      <c r="AG1351" s="271" t="s">
        <v>113</v>
      </c>
      <c r="AH1351" s="2779">
        <v>5</v>
      </c>
    </row>
    <row r="1352" spans="3:34">
      <c r="C1352" s="2401" t="s">
        <v>2766</v>
      </c>
      <c r="D1352" s="557" t="s">
        <v>2193</v>
      </c>
      <c r="E1352" s="1463"/>
      <c r="F1352" s="91">
        <v>928048501505</v>
      </c>
      <c r="G1352" s="62">
        <v>8711500727480</v>
      </c>
      <c r="H1352" s="63" t="s">
        <v>1739</v>
      </c>
      <c r="I1352" s="63"/>
      <c r="J1352" s="324">
        <v>36</v>
      </c>
      <c r="K1352" s="272">
        <v>55</v>
      </c>
      <c r="L1352" s="271"/>
      <c r="M1352" s="272">
        <v>15000</v>
      </c>
      <c r="N1352" s="315">
        <v>1</v>
      </c>
      <c r="O1352" s="272" t="s">
        <v>114</v>
      </c>
      <c r="P1352" s="3274">
        <v>790</v>
      </c>
      <c r="Q1352" s="14"/>
      <c r="R1352" s="1721"/>
      <c r="S1352" s="272"/>
      <c r="T1352" s="272"/>
      <c r="U1352" s="272"/>
      <c r="V1352" s="272" t="s">
        <v>1706</v>
      </c>
      <c r="W1352" s="291">
        <v>103</v>
      </c>
      <c r="X1352" s="291"/>
      <c r="Y1352" s="271">
        <v>26</v>
      </c>
      <c r="Z1352" s="271"/>
      <c r="AA1352" s="271">
        <v>1200</v>
      </c>
      <c r="AB1352" s="272" t="s">
        <v>133</v>
      </c>
      <c r="AC1352" s="315"/>
      <c r="AD1352" s="271"/>
      <c r="AE1352" s="319">
        <v>871150072748040</v>
      </c>
      <c r="AF1352" s="271">
        <v>25</v>
      </c>
      <c r="AG1352" s="271" t="s">
        <v>113</v>
      </c>
      <c r="AH1352" s="2779">
        <v>5</v>
      </c>
    </row>
    <row r="1353" spans="3:34">
      <c r="C1353" s="2401" t="s">
        <v>2766</v>
      </c>
      <c r="D1353" s="557" t="s">
        <v>2193</v>
      </c>
      <c r="E1353" s="1463"/>
      <c r="F1353" s="91">
        <v>928048501605</v>
      </c>
      <c r="G1353" s="62">
        <v>8711500727510</v>
      </c>
      <c r="H1353" s="63" t="s">
        <v>1740</v>
      </c>
      <c r="I1353" s="63"/>
      <c r="J1353" s="324">
        <v>36</v>
      </c>
      <c r="K1353" s="272">
        <v>1580</v>
      </c>
      <c r="L1353" s="271"/>
      <c r="M1353" s="272">
        <v>15000</v>
      </c>
      <c r="N1353" s="315">
        <v>1</v>
      </c>
      <c r="O1353" s="272" t="s">
        <v>114</v>
      </c>
      <c r="P1353" s="3274">
        <v>595</v>
      </c>
      <c r="Q1353" s="14"/>
      <c r="R1353" s="1721"/>
      <c r="S1353" s="272"/>
      <c r="T1353" s="272"/>
      <c r="U1353" s="272"/>
      <c r="V1353" s="272" t="s">
        <v>1734</v>
      </c>
      <c r="W1353" s="291">
        <v>103</v>
      </c>
      <c r="X1353" s="291">
        <v>43</v>
      </c>
      <c r="Y1353" s="271">
        <v>26</v>
      </c>
      <c r="Z1353" s="271"/>
      <c r="AA1353" s="271">
        <v>1200</v>
      </c>
      <c r="AB1353" s="272" t="s">
        <v>133</v>
      </c>
      <c r="AC1353" s="315"/>
      <c r="AD1353" s="271"/>
      <c r="AE1353" s="319">
        <v>871150072751040</v>
      </c>
      <c r="AF1353" s="271">
        <v>25</v>
      </c>
      <c r="AG1353" s="271" t="s">
        <v>113</v>
      </c>
      <c r="AH1353" s="2779">
        <v>5</v>
      </c>
    </row>
    <row r="1354" spans="3:34">
      <c r="C1354" s="2401" t="s">
        <v>2766</v>
      </c>
      <c r="D1354" s="557" t="s">
        <v>2193</v>
      </c>
      <c r="E1354" s="1463"/>
      <c r="F1354" s="91">
        <v>928048501705</v>
      </c>
      <c r="G1354" s="62">
        <v>8711500643001</v>
      </c>
      <c r="H1354" s="63" t="s">
        <v>1741</v>
      </c>
      <c r="I1354" s="63"/>
      <c r="J1354" s="324">
        <v>36</v>
      </c>
      <c r="K1354" s="272">
        <v>4300</v>
      </c>
      <c r="L1354" s="271"/>
      <c r="M1354" s="272">
        <v>15000</v>
      </c>
      <c r="N1354" s="315">
        <v>1</v>
      </c>
      <c r="O1354" s="272" t="s">
        <v>114</v>
      </c>
      <c r="P1354" s="3274">
        <v>455</v>
      </c>
      <c r="Q1354" s="14"/>
      <c r="R1354" s="1721"/>
      <c r="S1354" s="272"/>
      <c r="T1354" s="272"/>
      <c r="U1354" s="272"/>
      <c r="V1354" s="272" t="s">
        <v>1736</v>
      </c>
      <c r="W1354" s="291">
        <v>103</v>
      </c>
      <c r="X1354" s="291">
        <v>119</v>
      </c>
      <c r="Y1354" s="271">
        <v>26</v>
      </c>
      <c r="Z1354" s="271"/>
      <c r="AA1354" s="271">
        <v>1200</v>
      </c>
      <c r="AB1354" s="272" t="s">
        <v>133</v>
      </c>
      <c r="AC1354" s="315"/>
      <c r="AD1354" s="271"/>
      <c r="AE1354" s="319">
        <v>871150064300140</v>
      </c>
      <c r="AF1354" s="271">
        <v>25</v>
      </c>
      <c r="AG1354" s="271" t="s">
        <v>113</v>
      </c>
      <c r="AH1354" s="2779">
        <v>5</v>
      </c>
    </row>
    <row r="1355" spans="3:34">
      <c r="C1355" s="2401" t="s">
        <v>2766</v>
      </c>
      <c r="D1355" s="557" t="s">
        <v>2193</v>
      </c>
      <c r="E1355" s="1463"/>
      <c r="F1355" s="91">
        <v>928048501805</v>
      </c>
      <c r="G1355" s="62">
        <v>8711500727541</v>
      </c>
      <c r="H1355" s="63" t="s">
        <v>1742</v>
      </c>
      <c r="I1355" s="63"/>
      <c r="J1355" s="324">
        <v>36</v>
      </c>
      <c r="K1355" s="272">
        <v>960</v>
      </c>
      <c r="L1355" s="271"/>
      <c r="M1355" s="272">
        <v>15000</v>
      </c>
      <c r="N1355" s="315">
        <v>1</v>
      </c>
      <c r="O1355" s="272" t="s">
        <v>114</v>
      </c>
      <c r="P1355" s="3274">
        <v>490</v>
      </c>
      <c r="Q1355" s="14"/>
      <c r="R1355" s="1721"/>
      <c r="S1355" s="272"/>
      <c r="T1355" s="272"/>
      <c r="U1355" s="272"/>
      <c r="V1355" s="272" t="s">
        <v>1738</v>
      </c>
      <c r="W1355" s="291">
        <v>103</v>
      </c>
      <c r="X1355" s="291">
        <v>26</v>
      </c>
      <c r="Y1355" s="271">
        <v>26</v>
      </c>
      <c r="Z1355" s="271"/>
      <c r="AA1355" s="271">
        <v>1200</v>
      </c>
      <c r="AB1355" s="272" t="s">
        <v>133</v>
      </c>
      <c r="AC1355" s="315"/>
      <c r="AD1355" s="271"/>
      <c r="AE1355" s="319">
        <v>871150072754140</v>
      </c>
      <c r="AF1355" s="271">
        <v>25</v>
      </c>
      <c r="AG1355" s="271" t="s">
        <v>113</v>
      </c>
      <c r="AH1355" s="2779">
        <v>5</v>
      </c>
    </row>
    <row r="1356" spans="3:34">
      <c r="C1356" s="2401" t="s">
        <v>2766</v>
      </c>
      <c r="D1356" s="557" t="s">
        <v>2193</v>
      </c>
      <c r="E1356" s="1463"/>
      <c r="F1356" s="91">
        <v>928049001505</v>
      </c>
      <c r="G1356" s="62">
        <v>8711500954459</v>
      </c>
      <c r="H1356" s="63" t="s">
        <v>1743</v>
      </c>
      <c r="I1356" s="63"/>
      <c r="J1356" s="324">
        <v>58</v>
      </c>
      <c r="K1356" s="272">
        <v>75</v>
      </c>
      <c r="L1356" s="271"/>
      <c r="M1356" s="272">
        <v>15000</v>
      </c>
      <c r="N1356" s="315">
        <v>1</v>
      </c>
      <c r="O1356" s="272" t="s">
        <v>114</v>
      </c>
      <c r="P1356" s="3274">
        <v>900</v>
      </c>
      <c r="Q1356" s="14"/>
      <c r="R1356" s="1721"/>
      <c r="S1356" s="272"/>
      <c r="T1356" s="272"/>
      <c r="U1356" s="272"/>
      <c r="V1356" s="272" t="s">
        <v>1706</v>
      </c>
      <c r="W1356" s="291">
        <v>111</v>
      </c>
      <c r="X1356" s="291"/>
      <c r="Y1356" s="271">
        <v>26</v>
      </c>
      <c r="Z1356" s="271"/>
      <c r="AA1356" s="271">
        <v>1500</v>
      </c>
      <c r="AB1356" s="272" t="s">
        <v>133</v>
      </c>
      <c r="AC1356" s="315"/>
      <c r="AD1356" s="271"/>
      <c r="AE1356" s="319">
        <v>871150095445940</v>
      </c>
      <c r="AF1356" s="271">
        <v>25</v>
      </c>
      <c r="AG1356" s="271" t="s">
        <v>113</v>
      </c>
      <c r="AH1356" s="2779">
        <v>5</v>
      </c>
    </row>
    <row r="1357" spans="3:34">
      <c r="C1357" s="2401" t="s">
        <v>2766</v>
      </c>
      <c r="D1357" s="557" t="s">
        <v>2193</v>
      </c>
      <c r="E1357" s="1463"/>
      <c r="F1357" s="91">
        <v>928049001605</v>
      </c>
      <c r="G1357" s="62">
        <v>8711500954473</v>
      </c>
      <c r="H1357" s="63" t="s">
        <v>1744</v>
      </c>
      <c r="I1357" s="63"/>
      <c r="J1357" s="324">
        <v>58</v>
      </c>
      <c r="K1357" s="272">
        <v>2250</v>
      </c>
      <c r="L1357" s="271"/>
      <c r="M1357" s="272">
        <v>15000</v>
      </c>
      <c r="N1357" s="315">
        <v>1</v>
      </c>
      <c r="O1357" s="272" t="s">
        <v>114</v>
      </c>
      <c r="P1357" s="3274">
        <v>575</v>
      </c>
      <c r="Q1357" s="14"/>
      <c r="R1357" s="1721"/>
      <c r="S1357" s="272"/>
      <c r="T1357" s="272"/>
      <c r="U1357" s="272"/>
      <c r="V1357" s="272" t="s">
        <v>1734</v>
      </c>
      <c r="W1357" s="291">
        <v>111</v>
      </c>
      <c r="X1357" s="291">
        <v>38</v>
      </c>
      <c r="Y1357" s="271">
        <v>26</v>
      </c>
      <c r="Z1357" s="271"/>
      <c r="AA1357" s="271">
        <v>1500</v>
      </c>
      <c r="AB1357" s="272" t="s">
        <v>133</v>
      </c>
      <c r="AC1357" s="315"/>
      <c r="AD1357" s="271"/>
      <c r="AE1357" s="319">
        <v>871150095447340</v>
      </c>
      <c r="AF1357" s="271">
        <v>25</v>
      </c>
      <c r="AG1357" s="271" t="s">
        <v>113</v>
      </c>
      <c r="AH1357" s="2779">
        <v>5</v>
      </c>
    </row>
    <row r="1358" spans="3:34">
      <c r="C1358" s="2401" t="s">
        <v>2766</v>
      </c>
      <c r="D1358" s="557" t="s">
        <v>2193</v>
      </c>
      <c r="E1358" s="1463"/>
      <c r="F1358" s="91">
        <v>928049001705</v>
      </c>
      <c r="G1358" s="62">
        <v>8711500954497</v>
      </c>
      <c r="H1358" s="63" t="s">
        <v>1745</v>
      </c>
      <c r="I1358" s="63"/>
      <c r="J1358" s="324">
        <v>58</v>
      </c>
      <c r="K1358" s="272">
        <v>6750</v>
      </c>
      <c r="L1358" s="271"/>
      <c r="M1358" s="272">
        <v>15000</v>
      </c>
      <c r="N1358" s="315">
        <v>1</v>
      </c>
      <c r="O1358" s="272" t="s">
        <v>114</v>
      </c>
      <c r="P1358" s="3274">
        <v>560</v>
      </c>
      <c r="Q1358" s="14"/>
      <c r="R1358" s="1721"/>
      <c r="S1358" s="272"/>
      <c r="T1358" s="272"/>
      <c r="U1358" s="272"/>
      <c r="V1358" s="272" t="s">
        <v>1736</v>
      </c>
      <c r="W1358" s="291">
        <v>111</v>
      </c>
      <c r="X1358" s="291">
        <v>116</v>
      </c>
      <c r="Y1358" s="271">
        <v>26</v>
      </c>
      <c r="Z1358" s="271"/>
      <c r="AA1358" s="271">
        <v>1500</v>
      </c>
      <c r="AB1358" s="272" t="s">
        <v>133</v>
      </c>
      <c r="AC1358" s="315"/>
      <c r="AD1358" s="271"/>
      <c r="AE1358" s="319">
        <v>871150095449740</v>
      </c>
      <c r="AF1358" s="271">
        <v>25</v>
      </c>
      <c r="AG1358" s="271" t="s">
        <v>113</v>
      </c>
      <c r="AH1358" s="2779">
        <v>5</v>
      </c>
    </row>
    <row r="1359" spans="3:34">
      <c r="C1359" s="2395" t="s">
        <v>2766</v>
      </c>
      <c r="D1359" s="834" t="s">
        <v>2193</v>
      </c>
      <c r="E1359" s="1483"/>
      <c r="F1359" s="194">
        <v>928049001805</v>
      </c>
      <c r="G1359" s="264">
        <v>8711500954510</v>
      </c>
      <c r="H1359" s="250" t="s">
        <v>1746</v>
      </c>
      <c r="I1359" s="250"/>
      <c r="J1359" s="431">
        <v>58</v>
      </c>
      <c r="K1359" s="274">
        <v>1600</v>
      </c>
      <c r="L1359" s="273"/>
      <c r="M1359" s="274">
        <v>15000</v>
      </c>
      <c r="N1359" s="899">
        <v>1</v>
      </c>
      <c r="O1359" s="274" t="s">
        <v>114</v>
      </c>
      <c r="P1359" s="3275">
        <v>605</v>
      </c>
      <c r="Q1359" s="14"/>
      <c r="R1359" s="1722"/>
      <c r="S1359" s="274"/>
      <c r="T1359" s="274"/>
      <c r="U1359" s="274"/>
      <c r="V1359" s="274" t="s">
        <v>1738</v>
      </c>
      <c r="W1359" s="284">
        <v>111</v>
      </c>
      <c r="X1359" s="284">
        <v>27</v>
      </c>
      <c r="Y1359" s="273">
        <v>26</v>
      </c>
      <c r="Z1359" s="273"/>
      <c r="AA1359" s="273">
        <v>1500</v>
      </c>
      <c r="AB1359" s="274" t="s">
        <v>133</v>
      </c>
      <c r="AC1359" s="899"/>
      <c r="AD1359" s="273"/>
      <c r="AE1359" s="2468">
        <v>871150095451040</v>
      </c>
      <c r="AF1359" s="273">
        <v>25</v>
      </c>
      <c r="AG1359" s="273" t="s">
        <v>113</v>
      </c>
      <c r="AH1359" s="2780">
        <v>5</v>
      </c>
    </row>
    <row r="1360" spans="3:34">
      <c r="C1360" s="2394" t="s">
        <v>2766</v>
      </c>
      <c r="D1360" s="1461" t="s">
        <v>2193</v>
      </c>
      <c r="E1360" s="1462"/>
      <c r="F1360" s="1487">
        <v>927927684018</v>
      </c>
      <c r="G1360" s="994">
        <v>8711500952271</v>
      </c>
      <c r="H1360" s="995" t="s">
        <v>1747</v>
      </c>
      <c r="I1360" s="995"/>
      <c r="J1360" s="996">
        <v>48</v>
      </c>
      <c r="K1360" s="1586">
        <v>4250</v>
      </c>
      <c r="L1360" s="1020"/>
      <c r="M1360" s="1586">
        <v>24000</v>
      </c>
      <c r="N1360" s="1587">
        <v>1</v>
      </c>
      <c r="O1360" s="1586" t="s">
        <v>134</v>
      </c>
      <c r="P1360" s="3270">
        <v>1230</v>
      </c>
      <c r="Q1360" s="14"/>
      <c r="R1360" s="1882"/>
      <c r="S1360" s="1586"/>
      <c r="T1360" s="1586"/>
      <c r="U1360" s="1586"/>
      <c r="V1360" s="1586" t="s">
        <v>121</v>
      </c>
      <c r="W1360" s="1018">
        <v>195</v>
      </c>
      <c r="X1360" s="1018">
        <v>88</v>
      </c>
      <c r="Y1360" s="1020">
        <v>17</v>
      </c>
      <c r="Z1360" s="1020"/>
      <c r="AA1360" s="1020">
        <v>1449</v>
      </c>
      <c r="AB1360" s="1586" t="s">
        <v>133</v>
      </c>
      <c r="AC1360" s="1587">
        <v>80</v>
      </c>
      <c r="AD1360" s="1020">
        <v>423550</v>
      </c>
      <c r="AE1360" s="1020">
        <v>871150095227155</v>
      </c>
      <c r="AF1360" s="1020">
        <v>40</v>
      </c>
      <c r="AG1360" s="1020" t="s">
        <v>113</v>
      </c>
      <c r="AH1360" s="2776">
        <v>5</v>
      </c>
    </row>
    <row r="1361" spans="3:34">
      <c r="C1361" s="2395" t="s">
        <v>2766</v>
      </c>
      <c r="D1361" s="834" t="s">
        <v>2193</v>
      </c>
      <c r="E1361" s="1483"/>
      <c r="F1361" s="2408">
        <v>927929684018</v>
      </c>
      <c r="G1361" s="909">
        <v>8711500952356</v>
      </c>
      <c r="H1361" s="986" t="s">
        <v>1748</v>
      </c>
      <c r="I1361" s="986"/>
      <c r="J1361" s="1037">
        <v>80</v>
      </c>
      <c r="K1361" s="1334">
        <v>6550</v>
      </c>
      <c r="L1361" s="910"/>
      <c r="M1361" s="1334">
        <v>24000</v>
      </c>
      <c r="N1361" s="1375">
        <v>1</v>
      </c>
      <c r="O1361" s="1334" t="s">
        <v>134</v>
      </c>
      <c r="P1361" s="3272">
        <v>1230</v>
      </c>
      <c r="Q1361" s="14"/>
      <c r="R1361" s="1884"/>
      <c r="S1361" s="1334"/>
      <c r="T1361" s="1334"/>
      <c r="U1361" s="1334"/>
      <c r="V1361" s="1334" t="s">
        <v>121</v>
      </c>
      <c r="W1361" s="1176">
        <v>152</v>
      </c>
      <c r="X1361" s="1176">
        <v>81</v>
      </c>
      <c r="Y1361" s="910">
        <v>17</v>
      </c>
      <c r="Z1361" s="910"/>
      <c r="AA1361" s="910">
        <v>1449</v>
      </c>
      <c r="AB1361" s="1334" t="s">
        <v>133</v>
      </c>
      <c r="AC1361" s="1375">
        <v>80</v>
      </c>
      <c r="AD1361" s="910">
        <v>423573</v>
      </c>
      <c r="AE1361" s="910">
        <v>871150095235655</v>
      </c>
      <c r="AF1361" s="910">
        <v>40</v>
      </c>
      <c r="AG1361" s="910" t="s">
        <v>113</v>
      </c>
      <c r="AH1361" s="2787">
        <v>5</v>
      </c>
    </row>
    <row r="1362" spans="3:34">
      <c r="C1362" s="2394" t="s">
        <v>2766</v>
      </c>
      <c r="D1362" s="1461" t="s">
        <v>2193</v>
      </c>
      <c r="E1362" s="1462"/>
      <c r="F1362" s="3068">
        <v>927923083014</v>
      </c>
      <c r="G1362" s="206">
        <v>8711500558749</v>
      </c>
      <c r="H1362" s="771" t="s">
        <v>1749</v>
      </c>
      <c r="I1362" s="771"/>
      <c r="J1362" s="1538">
        <v>36</v>
      </c>
      <c r="K1362" s="1079">
        <v>3070</v>
      </c>
      <c r="L1362" s="1080"/>
      <c r="M1362" s="1539">
        <v>20000</v>
      </c>
      <c r="N1362" s="1623">
        <v>1</v>
      </c>
      <c r="O1362" s="1079" t="s">
        <v>134</v>
      </c>
      <c r="P1362" s="3273">
        <v>275</v>
      </c>
      <c r="Q1362" s="14"/>
      <c r="R1362" s="1723" t="s">
        <v>2308</v>
      </c>
      <c r="S1362" s="1079"/>
      <c r="T1362" s="1079"/>
      <c r="U1362" s="1079"/>
      <c r="V1362" s="1079" t="s">
        <v>147</v>
      </c>
      <c r="W1362" s="1529">
        <v>80</v>
      </c>
      <c r="X1362" s="1529">
        <v>85</v>
      </c>
      <c r="Y1362" s="1080">
        <v>26</v>
      </c>
      <c r="Z1362" s="1080"/>
      <c r="AA1362" s="1080">
        <v>970</v>
      </c>
      <c r="AB1362" s="1079" t="s">
        <v>133</v>
      </c>
      <c r="AC1362" s="1623">
        <v>82</v>
      </c>
      <c r="AD1362" s="1080">
        <v>423417</v>
      </c>
      <c r="AE1362" s="553">
        <v>871150055874940</v>
      </c>
      <c r="AF1362" s="1080">
        <v>25</v>
      </c>
      <c r="AG1362" s="1080" t="s">
        <v>113</v>
      </c>
      <c r="AH1362" s="2916">
        <v>5</v>
      </c>
    </row>
    <row r="1363" spans="3:34">
      <c r="C1363" s="2395" t="s">
        <v>2766</v>
      </c>
      <c r="D1363" s="834" t="s">
        <v>2193</v>
      </c>
      <c r="E1363" s="1483"/>
      <c r="F1363" s="663">
        <v>927923084014</v>
      </c>
      <c r="G1363" s="147">
        <v>8711500558770</v>
      </c>
      <c r="H1363" s="770" t="s">
        <v>1750</v>
      </c>
      <c r="I1363" s="770"/>
      <c r="J1363" s="1624">
        <v>36</v>
      </c>
      <c r="K1363" s="1131">
        <v>3100</v>
      </c>
      <c r="L1363" s="1943"/>
      <c r="M1363" s="1625">
        <v>20000</v>
      </c>
      <c r="N1363" s="1626">
        <v>1</v>
      </c>
      <c r="O1363" s="1131" t="s">
        <v>134</v>
      </c>
      <c r="P1363" s="3275">
        <v>275</v>
      </c>
      <c r="Q1363" s="14"/>
      <c r="R1363" s="2077" t="s">
        <v>2308</v>
      </c>
      <c r="S1363" s="1131"/>
      <c r="T1363" s="1131"/>
      <c r="U1363" s="1131"/>
      <c r="V1363" s="1131" t="s">
        <v>121</v>
      </c>
      <c r="W1363" s="2072">
        <v>80</v>
      </c>
      <c r="X1363" s="2072">
        <v>86</v>
      </c>
      <c r="Y1363" s="1943">
        <v>26</v>
      </c>
      <c r="Z1363" s="1943"/>
      <c r="AA1363" s="1943">
        <v>970</v>
      </c>
      <c r="AB1363" s="1131" t="s">
        <v>133</v>
      </c>
      <c r="AC1363" s="1626">
        <v>80</v>
      </c>
      <c r="AD1363" s="1943">
        <v>423418</v>
      </c>
      <c r="AE1363" s="492">
        <v>871150055877040</v>
      </c>
      <c r="AF1363" s="1943">
        <v>25</v>
      </c>
      <c r="AG1363" s="1943" t="s">
        <v>113</v>
      </c>
      <c r="AH1363" s="2917">
        <v>5</v>
      </c>
    </row>
    <row r="1364" spans="3:34">
      <c r="C1364" s="2394" t="s">
        <v>2766</v>
      </c>
      <c r="D1364" s="1461" t="s">
        <v>2193</v>
      </c>
      <c r="E1364" s="1462"/>
      <c r="F1364" s="748">
        <v>928000003340</v>
      </c>
      <c r="G1364" s="29">
        <v>8711500615688</v>
      </c>
      <c r="H1364" s="112" t="s">
        <v>1751</v>
      </c>
      <c r="I1364" s="112"/>
      <c r="J1364" s="382">
        <v>4</v>
      </c>
      <c r="K1364" s="1627">
        <v>130</v>
      </c>
      <c r="L1364" s="1944"/>
      <c r="M1364" s="421">
        <v>10000</v>
      </c>
      <c r="N1364" s="1628">
        <v>1</v>
      </c>
      <c r="O1364" s="1627" t="s">
        <v>134</v>
      </c>
      <c r="P1364" s="3273">
        <v>165</v>
      </c>
      <c r="Q1364" s="14"/>
      <c r="R1364" s="1886"/>
      <c r="S1364" s="1627"/>
      <c r="T1364" s="1627"/>
      <c r="U1364" s="1627"/>
      <c r="V1364" s="1627" t="s">
        <v>121</v>
      </c>
      <c r="W1364" s="2073">
        <v>29</v>
      </c>
      <c r="X1364" s="2073">
        <v>32</v>
      </c>
      <c r="Y1364" s="1944">
        <v>16</v>
      </c>
      <c r="Z1364" s="1944"/>
      <c r="AA1364" s="1944">
        <v>150</v>
      </c>
      <c r="AB1364" s="1627" t="s">
        <v>133</v>
      </c>
      <c r="AC1364" s="1628">
        <v>58</v>
      </c>
      <c r="AD1364" s="1944">
        <v>423486</v>
      </c>
      <c r="AE1364" s="400">
        <v>871150061568827</v>
      </c>
      <c r="AF1364" s="1944">
        <v>25</v>
      </c>
      <c r="AG1364" s="1944" t="s">
        <v>113</v>
      </c>
      <c r="AH1364" s="2918">
        <v>5</v>
      </c>
    </row>
    <row r="1365" spans="3:34">
      <c r="C1365" s="2401" t="s">
        <v>2766</v>
      </c>
      <c r="D1365" s="557" t="s">
        <v>2193</v>
      </c>
      <c r="E1365" s="1463"/>
      <c r="F1365" s="99">
        <v>928000503340</v>
      </c>
      <c r="G1365" s="40">
        <v>8711500715838</v>
      </c>
      <c r="H1365" s="52" t="s">
        <v>1752</v>
      </c>
      <c r="I1365" s="52"/>
      <c r="J1365" s="347">
        <v>6</v>
      </c>
      <c r="K1365" s="1075">
        <v>260</v>
      </c>
      <c r="L1365" s="1076"/>
      <c r="M1365" s="338">
        <v>10000</v>
      </c>
      <c r="N1365" s="656">
        <v>1</v>
      </c>
      <c r="O1365" s="1075" t="s">
        <v>134</v>
      </c>
      <c r="P1365" s="3274">
        <v>165</v>
      </c>
      <c r="Q1365" s="14"/>
      <c r="R1365" s="1887"/>
      <c r="S1365" s="1075"/>
      <c r="T1365" s="1075"/>
      <c r="U1365" s="1075"/>
      <c r="V1365" s="1075" t="s">
        <v>121</v>
      </c>
      <c r="W1365" s="1156">
        <v>42</v>
      </c>
      <c r="X1365" s="1156">
        <v>43</v>
      </c>
      <c r="Y1365" s="1076">
        <v>16</v>
      </c>
      <c r="Z1365" s="1076"/>
      <c r="AA1365" s="1076">
        <v>212</v>
      </c>
      <c r="AB1365" s="1075" t="s">
        <v>133</v>
      </c>
      <c r="AC1365" s="656">
        <v>59</v>
      </c>
      <c r="AD1365" s="1076">
        <v>423488</v>
      </c>
      <c r="AE1365" s="340">
        <v>871150071583827</v>
      </c>
      <c r="AF1365" s="1076">
        <v>25</v>
      </c>
      <c r="AG1365" s="1076" t="s">
        <v>113</v>
      </c>
      <c r="AH1365" s="2919">
        <v>5</v>
      </c>
    </row>
    <row r="1366" spans="3:34">
      <c r="C1366" s="2401" t="s">
        <v>2766</v>
      </c>
      <c r="D1366" s="557" t="s">
        <v>2193</v>
      </c>
      <c r="E1366" s="1463"/>
      <c r="F1366" s="99">
        <v>928001003318</v>
      </c>
      <c r="G1366" s="40">
        <v>8711500704733</v>
      </c>
      <c r="H1366" s="52" t="s">
        <v>1753</v>
      </c>
      <c r="I1366" s="52"/>
      <c r="J1366" s="347">
        <v>8</v>
      </c>
      <c r="K1366" s="1075">
        <v>380</v>
      </c>
      <c r="L1366" s="1076"/>
      <c r="M1366" s="338">
        <v>10000</v>
      </c>
      <c r="N1366" s="656">
        <v>1</v>
      </c>
      <c r="O1366" s="1075" t="s">
        <v>134</v>
      </c>
      <c r="P1366" s="3274">
        <v>180</v>
      </c>
      <c r="Q1366" s="14"/>
      <c r="R1366" s="1887"/>
      <c r="S1366" s="1075"/>
      <c r="T1366" s="1075"/>
      <c r="U1366" s="1075"/>
      <c r="V1366" s="1075" t="s">
        <v>121</v>
      </c>
      <c r="W1366" s="1156">
        <v>56</v>
      </c>
      <c r="X1366" s="1156">
        <v>47</v>
      </c>
      <c r="Y1366" s="1076">
        <v>16</v>
      </c>
      <c r="Z1366" s="1076"/>
      <c r="AA1366" s="1076">
        <v>288</v>
      </c>
      <c r="AB1366" s="1075" t="s">
        <v>133</v>
      </c>
      <c r="AC1366" s="656">
        <v>59</v>
      </c>
      <c r="AD1366" s="1076">
        <v>423491</v>
      </c>
      <c r="AE1366" s="340">
        <v>871150070473327</v>
      </c>
      <c r="AF1366" s="1076">
        <v>25</v>
      </c>
      <c r="AG1366" s="1076" t="s">
        <v>113</v>
      </c>
      <c r="AH1366" s="2919">
        <v>5</v>
      </c>
    </row>
    <row r="1367" spans="3:34">
      <c r="C1367" s="2395" t="s">
        <v>2766</v>
      </c>
      <c r="D1367" s="834" t="s">
        <v>2193</v>
      </c>
      <c r="E1367" s="1483"/>
      <c r="F1367" s="166">
        <v>928001503340</v>
      </c>
      <c r="G1367" s="55">
        <v>8711500704757</v>
      </c>
      <c r="H1367" s="54" t="s">
        <v>1754</v>
      </c>
      <c r="I1367" s="54"/>
      <c r="J1367" s="432">
        <v>13</v>
      </c>
      <c r="K1367" s="1077">
        <v>835</v>
      </c>
      <c r="L1367" s="1078"/>
      <c r="M1367" s="429">
        <v>8000</v>
      </c>
      <c r="N1367" s="1629">
        <v>1</v>
      </c>
      <c r="O1367" s="1077" t="s">
        <v>134</v>
      </c>
      <c r="P1367" s="3275">
        <v>185</v>
      </c>
      <c r="Q1367" s="14"/>
      <c r="R1367" s="1888"/>
      <c r="S1367" s="1077"/>
      <c r="T1367" s="1077"/>
      <c r="U1367" s="1077"/>
      <c r="V1367" s="1077" t="s">
        <v>121</v>
      </c>
      <c r="W1367" s="1517">
        <v>90</v>
      </c>
      <c r="X1367" s="1517">
        <v>64</v>
      </c>
      <c r="Y1367" s="1078">
        <v>16</v>
      </c>
      <c r="Z1367" s="1078"/>
      <c r="AA1367" s="1078">
        <v>517</v>
      </c>
      <c r="AB1367" s="1077" t="s">
        <v>133</v>
      </c>
      <c r="AC1367" s="1629">
        <v>59</v>
      </c>
      <c r="AD1367" s="1078">
        <v>423498</v>
      </c>
      <c r="AE1367" s="428">
        <v>871150070475727</v>
      </c>
      <c r="AF1367" s="1078">
        <v>25</v>
      </c>
      <c r="AG1367" s="1078" t="s">
        <v>113</v>
      </c>
      <c r="AH1367" s="2920">
        <v>5</v>
      </c>
    </row>
    <row r="1368" spans="3:34">
      <c r="C1368" s="2394" t="s">
        <v>2766</v>
      </c>
      <c r="D1368" s="1461" t="s">
        <v>2193</v>
      </c>
      <c r="E1368" s="1462"/>
      <c r="F1368" s="1487">
        <v>928026384070</v>
      </c>
      <c r="G1368" s="994">
        <v>8711500559685</v>
      </c>
      <c r="H1368" s="995" t="s">
        <v>1757</v>
      </c>
      <c r="I1368" s="995"/>
      <c r="J1368" s="996">
        <v>32</v>
      </c>
      <c r="K1368" s="1586">
        <v>2375</v>
      </c>
      <c r="L1368" s="1020"/>
      <c r="M1368" s="1586">
        <v>9000</v>
      </c>
      <c r="N1368" s="1587">
        <v>1</v>
      </c>
      <c r="O1368" s="1586" t="s">
        <v>134</v>
      </c>
      <c r="P1368" s="3270">
        <v>260</v>
      </c>
      <c r="Q1368" s="14"/>
      <c r="R1368" s="1882"/>
      <c r="S1368" s="1586"/>
      <c r="T1368" s="1586"/>
      <c r="U1368" s="1586"/>
      <c r="V1368" s="1586" t="s">
        <v>121</v>
      </c>
      <c r="W1368" s="1018">
        <v>81</v>
      </c>
      <c r="X1368" s="1018">
        <v>74</v>
      </c>
      <c r="Y1368" s="1020">
        <v>299</v>
      </c>
      <c r="Z1368" s="1020"/>
      <c r="AA1368" s="1020">
        <v>26.2</v>
      </c>
      <c r="AB1368" s="1586" t="s">
        <v>133</v>
      </c>
      <c r="AC1368" s="1587">
        <v>80</v>
      </c>
      <c r="AD1368" s="1020">
        <v>423509</v>
      </c>
      <c r="AE1368" s="1020">
        <v>871150055968515</v>
      </c>
      <c r="AF1368" s="1020">
        <v>12</v>
      </c>
      <c r="AG1368" s="1020" t="s">
        <v>113</v>
      </c>
      <c r="AH1368" s="2776">
        <v>5</v>
      </c>
    </row>
    <row r="1369" spans="3:34">
      <c r="C1369" s="2401" t="s">
        <v>2766</v>
      </c>
      <c r="D1369" s="557" t="s">
        <v>2193</v>
      </c>
      <c r="E1369" s="1463"/>
      <c r="F1369" s="1008">
        <v>928027483070</v>
      </c>
      <c r="G1369" s="988">
        <v>8711500284761</v>
      </c>
      <c r="H1369" s="535" t="s">
        <v>1758</v>
      </c>
      <c r="I1369" s="535"/>
      <c r="J1369" s="989">
        <v>40</v>
      </c>
      <c r="K1369" s="520">
        <v>3200</v>
      </c>
      <c r="L1369" s="915"/>
      <c r="M1369" s="520">
        <v>9000</v>
      </c>
      <c r="N1369" s="1004">
        <v>1</v>
      </c>
      <c r="O1369" s="520" t="s">
        <v>134</v>
      </c>
      <c r="P1369" s="3271">
        <v>280</v>
      </c>
      <c r="Q1369" s="14"/>
      <c r="R1369" s="1883"/>
      <c r="S1369" s="520"/>
      <c r="T1369" s="520"/>
      <c r="U1369" s="520"/>
      <c r="V1369" s="520" t="s">
        <v>147</v>
      </c>
      <c r="W1369" s="509">
        <v>110</v>
      </c>
      <c r="X1369" s="509">
        <v>80</v>
      </c>
      <c r="Y1369" s="915">
        <v>393</v>
      </c>
      <c r="Z1369" s="915"/>
      <c r="AA1369" s="915">
        <v>26.2</v>
      </c>
      <c r="AB1369" s="520" t="s">
        <v>133</v>
      </c>
      <c r="AC1369" s="1004">
        <v>80</v>
      </c>
      <c r="AD1369" s="915">
        <v>423511</v>
      </c>
      <c r="AE1369" s="915">
        <v>871150028476115</v>
      </c>
      <c r="AF1369" s="915">
        <v>12</v>
      </c>
      <c r="AG1369" s="915" t="s">
        <v>113</v>
      </c>
      <c r="AH1369" s="2784">
        <v>5</v>
      </c>
    </row>
    <row r="1370" spans="3:34">
      <c r="C1370" s="2395" t="s">
        <v>2766</v>
      </c>
      <c r="D1370" s="834" t="s">
        <v>2193</v>
      </c>
      <c r="E1370" s="1483"/>
      <c r="F1370" s="2408">
        <v>928027484070</v>
      </c>
      <c r="G1370" s="909">
        <v>8711500284747</v>
      </c>
      <c r="H1370" s="986" t="s">
        <v>1759</v>
      </c>
      <c r="I1370" s="986"/>
      <c r="J1370" s="1037">
        <v>40</v>
      </c>
      <c r="K1370" s="1334">
        <v>3200</v>
      </c>
      <c r="L1370" s="910"/>
      <c r="M1370" s="1334">
        <v>9000</v>
      </c>
      <c r="N1370" s="1375">
        <v>1</v>
      </c>
      <c r="O1370" s="1334" t="s">
        <v>134</v>
      </c>
      <c r="P1370" s="3272">
        <v>280</v>
      </c>
      <c r="Q1370" s="14"/>
      <c r="R1370" s="1884"/>
      <c r="S1370" s="1334"/>
      <c r="T1370" s="1334"/>
      <c r="U1370" s="1334"/>
      <c r="V1370" s="1334" t="s">
        <v>121</v>
      </c>
      <c r="W1370" s="1176">
        <v>110</v>
      </c>
      <c r="X1370" s="1176">
        <v>80</v>
      </c>
      <c r="Y1370" s="910">
        <v>393</v>
      </c>
      <c r="Z1370" s="910"/>
      <c r="AA1370" s="910">
        <v>26.2</v>
      </c>
      <c r="AB1370" s="1334" t="s">
        <v>133</v>
      </c>
      <c r="AC1370" s="1375">
        <v>80</v>
      </c>
      <c r="AD1370" s="910">
        <v>423512</v>
      </c>
      <c r="AE1370" s="910">
        <v>871150028474715</v>
      </c>
      <c r="AF1370" s="910">
        <v>12</v>
      </c>
      <c r="AG1370" s="910" t="s">
        <v>113</v>
      </c>
      <c r="AH1370" s="2787">
        <v>5</v>
      </c>
    </row>
    <row r="1371" spans="3:34">
      <c r="C1371" s="2396" t="s">
        <v>2766</v>
      </c>
      <c r="D1371" s="1395" t="s">
        <v>2193</v>
      </c>
      <c r="E1371" s="1501"/>
      <c r="F1371" s="2405">
        <v>928037703332</v>
      </c>
      <c r="G1371" s="2405">
        <v>8711500261359</v>
      </c>
      <c r="H1371" s="3266" t="s">
        <v>1760</v>
      </c>
      <c r="I1371" s="3266"/>
      <c r="J1371" s="2409">
        <v>20</v>
      </c>
      <c r="K1371" s="1571">
        <v>940</v>
      </c>
      <c r="L1371" s="1941"/>
      <c r="M1371" s="2407">
        <v>26000</v>
      </c>
      <c r="N1371" s="1572">
        <v>1</v>
      </c>
      <c r="O1371" s="1571" t="s">
        <v>134</v>
      </c>
      <c r="P1371" s="2456">
        <v>1122</v>
      </c>
      <c r="Q1371" s="14"/>
      <c r="R1371" s="3267"/>
      <c r="S1371" s="2411"/>
      <c r="T1371" s="2411"/>
      <c r="U1371" s="2411"/>
      <c r="V1371" s="2411" t="s">
        <v>121</v>
      </c>
      <c r="W1371" s="2416">
        <v>58</v>
      </c>
      <c r="X1371" s="2416">
        <v>47</v>
      </c>
      <c r="Y1371" s="2412">
        <v>41</v>
      </c>
      <c r="Z1371" s="2412"/>
      <c r="AA1371" s="2412">
        <v>590</v>
      </c>
      <c r="AB1371" s="2411" t="s">
        <v>133</v>
      </c>
      <c r="AC1371" s="3268">
        <v>60</v>
      </c>
      <c r="AD1371" s="2412">
        <v>423514</v>
      </c>
      <c r="AE1371" s="3269">
        <v>871150026135940</v>
      </c>
      <c r="AF1371" s="2412">
        <v>25</v>
      </c>
      <c r="AG1371" s="2412" t="s">
        <v>113</v>
      </c>
      <c r="AH1371" s="3115">
        <v>5</v>
      </c>
    </row>
    <row r="1372" spans="3:34">
      <c r="C1372" s="2394" t="s">
        <v>2766</v>
      </c>
      <c r="D1372" s="1461" t="s">
        <v>2193</v>
      </c>
      <c r="E1372" s="1462"/>
      <c r="F1372" s="92">
        <v>928392220230</v>
      </c>
      <c r="G1372" s="38">
        <v>8711500697691</v>
      </c>
      <c r="H1372" s="600" t="s">
        <v>1762</v>
      </c>
      <c r="I1372" s="600"/>
      <c r="J1372" s="269"/>
      <c r="K1372" s="269"/>
      <c r="L1372" s="269"/>
      <c r="M1372" s="270">
        <v>10000</v>
      </c>
      <c r="N1372" s="1530">
        <v>1</v>
      </c>
      <c r="O1372" s="269"/>
      <c r="P1372" s="3270">
        <v>23</v>
      </c>
      <c r="Q1372" s="14"/>
      <c r="R1372" s="1768"/>
      <c r="S1372" s="269"/>
      <c r="T1372" s="269"/>
      <c r="U1372" s="269"/>
      <c r="V1372" s="269"/>
      <c r="W1372" s="295" t="s">
        <v>198</v>
      </c>
      <c r="X1372" s="295"/>
      <c r="Y1372" s="269"/>
      <c r="Z1372" s="269"/>
      <c r="AA1372" s="269"/>
      <c r="AB1372" s="269"/>
      <c r="AC1372" s="1530"/>
      <c r="AD1372" s="269"/>
      <c r="AE1372" s="269">
        <v>871150069769133</v>
      </c>
      <c r="AF1372" s="269">
        <v>25</v>
      </c>
      <c r="AG1372" s="269" t="s">
        <v>113</v>
      </c>
      <c r="AH1372" s="2782">
        <v>0.5</v>
      </c>
    </row>
    <row r="1373" spans="3:34">
      <c r="C1373" s="2395" t="s">
        <v>2766</v>
      </c>
      <c r="D1373" s="834" t="s">
        <v>2193</v>
      </c>
      <c r="E1373" s="1483"/>
      <c r="F1373" s="194">
        <v>928390720230</v>
      </c>
      <c r="G1373" s="47">
        <v>8711500697509</v>
      </c>
      <c r="H1373" s="249" t="s">
        <v>1763</v>
      </c>
      <c r="I1373" s="249"/>
      <c r="J1373" s="273"/>
      <c r="K1373" s="273"/>
      <c r="L1373" s="273"/>
      <c r="M1373" s="274">
        <v>10000</v>
      </c>
      <c r="N1373" s="899">
        <v>1</v>
      </c>
      <c r="O1373" s="273"/>
      <c r="P1373" s="3272">
        <v>23</v>
      </c>
      <c r="Q1373" s="14"/>
      <c r="R1373" s="1769"/>
      <c r="S1373" s="273"/>
      <c r="T1373" s="273"/>
      <c r="U1373" s="273"/>
      <c r="V1373" s="273"/>
      <c r="W1373" s="284" t="s">
        <v>198</v>
      </c>
      <c r="X1373" s="284"/>
      <c r="Y1373" s="273"/>
      <c r="Z1373" s="273"/>
      <c r="AA1373" s="273"/>
      <c r="AB1373" s="273"/>
      <c r="AC1373" s="899"/>
      <c r="AD1373" s="273"/>
      <c r="AE1373" s="273">
        <v>871150069750933</v>
      </c>
      <c r="AF1373" s="273">
        <v>25</v>
      </c>
      <c r="AG1373" s="273" t="s">
        <v>113</v>
      </c>
      <c r="AH1373" s="2780">
        <v>0.5</v>
      </c>
    </row>
    <row r="1374" spans="3:34">
      <c r="C1374" s="2396" t="s">
        <v>2766</v>
      </c>
      <c r="D1374" s="1395" t="s">
        <v>2193</v>
      </c>
      <c r="E1374" s="1501"/>
      <c r="F1374" s="2934">
        <v>926000192703</v>
      </c>
      <c r="G1374" s="1251">
        <v>8711500764973</v>
      </c>
      <c r="H1374" s="1618" t="s">
        <v>1764</v>
      </c>
      <c r="I1374" s="1618"/>
      <c r="J1374" s="1227" t="s">
        <v>3058</v>
      </c>
      <c r="K1374" s="1227"/>
      <c r="L1374" s="1227"/>
      <c r="M1374" s="1620">
        <v>10000</v>
      </c>
      <c r="N1374" s="1398">
        <v>1</v>
      </c>
      <c r="O1374" s="1227"/>
      <c r="P1374" s="2509">
        <v>345</v>
      </c>
      <c r="Q1374" s="14"/>
      <c r="R1374" s="1849"/>
      <c r="S1374" s="1227"/>
      <c r="T1374" s="1227"/>
      <c r="U1374" s="1227"/>
      <c r="V1374" s="1227"/>
      <c r="W1374" s="1638" t="s">
        <v>198</v>
      </c>
      <c r="X1374" s="1638"/>
      <c r="Y1374" s="1227"/>
      <c r="Z1374" s="1227"/>
      <c r="AA1374" s="1227"/>
      <c r="AB1374" s="1227"/>
      <c r="AC1374" s="1398"/>
      <c r="AD1374" s="1227"/>
      <c r="AE1374" s="1227">
        <v>871150076497326</v>
      </c>
      <c r="AF1374" s="1227">
        <v>25</v>
      </c>
      <c r="AG1374" s="1227" t="s">
        <v>113</v>
      </c>
      <c r="AH1374" s="2889">
        <v>0.5</v>
      </c>
    </row>
    <row r="1375" spans="3:34">
      <c r="C1375" s="2396" t="s">
        <v>2766</v>
      </c>
      <c r="D1375" s="1395" t="s">
        <v>2193</v>
      </c>
      <c r="E1375" s="1501"/>
      <c r="F1375" s="2344">
        <v>927906583014</v>
      </c>
      <c r="G1375" s="1610">
        <v>8711500950338</v>
      </c>
      <c r="H1375" s="1631" t="s">
        <v>1765</v>
      </c>
      <c r="I1375" s="1631"/>
      <c r="J1375" s="1612">
        <v>18</v>
      </c>
      <c r="K1375" s="1632">
        <v>1200</v>
      </c>
      <c r="L1375" s="1945"/>
      <c r="M1375" s="1571">
        <v>34000</v>
      </c>
      <c r="N1375" s="1633">
        <v>3</v>
      </c>
      <c r="O1375" s="1632" t="s">
        <v>134</v>
      </c>
      <c r="P1375" s="2456">
        <v>340</v>
      </c>
      <c r="Q1375" s="14"/>
      <c r="R1375" s="1889" t="s">
        <v>760</v>
      </c>
      <c r="S1375" s="1632"/>
      <c r="T1375" s="1632"/>
      <c r="U1375" s="1632" t="s">
        <v>1766</v>
      </c>
      <c r="V1375" s="1632" t="s">
        <v>147</v>
      </c>
      <c r="W1375" s="2074">
        <v>96</v>
      </c>
      <c r="X1375" s="2074">
        <v>66</v>
      </c>
      <c r="Y1375" s="1945">
        <v>27.1</v>
      </c>
      <c r="Z1375" s="1945"/>
      <c r="AA1375" s="1945">
        <v>142.9</v>
      </c>
      <c r="AB1375" s="1632" t="s">
        <v>133</v>
      </c>
      <c r="AC1375" s="1633">
        <v>82</v>
      </c>
      <c r="AD1375" s="1945">
        <v>423294</v>
      </c>
      <c r="AE1375" s="1941">
        <v>871150095033870</v>
      </c>
      <c r="AF1375" s="1945">
        <v>10</v>
      </c>
      <c r="AG1375" s="1945" t="s">
        <v>113</v>
      </c>
      <c r="AH1375" s="2921">
        <v>5</v>
      </c>
    </row>
    <row r="1376" spans="3:34">
      <c r="C1376" s="2396" t="s">
        <v>2766</v>
      </c>
      <c r="D1376" s="1395" t="s">
        <v>2193</v>
      </c>
      <c r="E1376" s="1501"/>
      <c r="F1376" s="2344">
        <v>927922186523</v>
      </c>
      <c r="G1376" s="1610">
        <v>8711500264725</v>
      </c>
      <c r="H1376" s="1631" t="s">
        <v>1768</v>
      </c>
      <c r="I1376" s="1631"/>
      <c r="J1376" s="1612">
        <v>51</v>
      </c>
      <c r="K1376" s="1632">
        <v>3925</v>
      </c>
      <c r="L1376" s="1945"/>
      <c r="M1376" s="1571">
        <v>20000</v>
      </c>
      <c r="N1376" s="1633">
        <v>1</v>
      </c>
      <c r="O1376" s="1632" t="s">
        <v>134</v>
      </c>
      <c r="P1376" s="2456">
        <v>280</v>
      </c>
      <c r="Q1376" s="14"/>
      <c r="R1376" s="1889" t="s">
        <v>2308</v>
      </c>
      <c r="S1376" s="1632"/>
      <c r="T1376" s="1632"/>
      <c r="U1376" s="1632"/>
      <c r="V1376" s="1632" t="s">
        <v>150</v>
      </c>
      <c r="W1376" s="2074">
        <v>96</v>
      </c>
      <c r="X1376" s="2074">
        <v>76</v>
      </c>
      <c r="Y1376" s="1945">
        <v>26</v>
      </c>
      <c r="Z1376" s="1945"/>
      <c r="AA1376" s="1945">
        <v>1500</v>
      </c>
      <c r="AB1376" s="1632" t="s">
        <v>133</v>
      </c>
      <c r="AC1376" s="1633">
        <v>82</v>
      </c>
      <c r="AD1376" s="1945">
        <v>423404</v>
      </c>
      <c r="AE1376" s="1941">
        <v>871150026472540</v>
      </c>
      <c r="AF1376" s="1945">
        <v>25</v>
      </c>
      <c r="AG1376" s="1945" t="s">
        <v>113</v>
      </c>
      <c r="AH1376" s="2921">
        <v>5</v>
      </c>
    </row>
    <row r="1377" spans="3:34">
      <c r="C1377" s="2396"/>
      <c r="D1377" s="1395"/>
      <c r="E1377" s="1501"/>
      <c r="F1377" s="2344">
        <v>927923383062</v>
      </c>
      <c r="G1377" s="1610">
        <v>8727900015669</v>
      </c>
      <c r="H1377" s="1631" t="s">
        <v>1771</v>
      </c>
      <c r="I1377" s="1631"/>
      <c r="J1377" s="1612">
        <v>58</v>
      </c>
      <c r="K1377" s="1632">
        <v>5220</v>
      </c>
      <c r="L1377" s="1945"/>
      <c r="M1377" s="1571">
        <v>18000</v>
      </c>
      <c r="N1377" s="1633">
        <v>1</v>
      </c>
      <c r="O1377" s="1632" t="s">
        <v>134</v>
      </c>
      <c r="P1377" s="2456">
        <v>76</v>
      </c>
      <c r="Q1377" s="14"/>
      <c r="R1377" s="1889"/>
      <c r="S1377" s="1632"/>
      <c r="T1377" s="1632"/>
      <c r="U1377" s="1632"/>
      <c r="V1377" s="1632" t="s">
        <v>147</v>
      </c>
      <c r="W1377" s="2074">
        <v>111</v>
      </c>
      <c r="X1377" s="2074">
        <v>90</v>
      </c>
      <c r="Y1377" s="1945">
        <v>28</v>
      </c>
      <c r="Z1377" s="1945"/>
      <c r="AA1377" s="1945">
        <v>1500</v>
      </c>
      <c r="AB1377" s="1632" t="s">
        <v>133</v>
      </c>
      <c r="AC1377" s="1633"/>
      <c r="AD1377" s="1945">
        <v>423428</v>
      </c>
      <c r="AE1377" s="1941">
        <v>872790001566900</v>
      </c>
      <c r="AF1377" s="1945">
        <v>25</v>
      </c>
      <c r="AG1377" s="1945" t="s">
        <v>113</v>
      </c>
      <c r="AH1377" s="2921">
        <v>5</v>
      </c>
    </row>
    <row r="1378" spans="3:34">
      <c r="C1378" s="2396" t="s">
        <v>2766</v>
      </c>
      <c r="D1378" s="1395" t="s">
        <v>2193</v>
      </c>
      <c r="E1378" s="1501"/>
      <c r="F1378" s="2344">
        <v>927923583014</v>
      </c>
      <c r="G1378" s="1610">
        <v>8711500558800</v>
      </c>
      <c r="H1378" s="1631" t="s">
        <v>1772</v>
      </c>
      <c r="I1378" s="1631"/>
      <c r="J1378" s="1612">
        <v>38</v>
      </c>
      <c r="K1378" s="1632">
        <v>3300</v>
      </c>
      <c r="L1378" s="1945"/>
      <c r="M1378" s="1571">
        <v>20000</v>
      </c>
      <c r="N1378" s="1633">
        <v>1</v>
      </c>
      <c r="O1378" s="1632" t="s">
        <v>134</v>
      </c>
      <c r="P1378" s="2456">
        <v>210</v>
      </c>
      <c r="Q1378" s="14"/>
      <c r="R1378" s="1889"/>
      <c r="S1378" s="1632"/>
      <c r="T1378" s="1632"/>
      <c r="U1378" s="1632"/>
      <c r="V1378" s="1632" t="s">
        <v>147</v>
      </c>
      <c r="W1378" s="2074">
        <v>104</v>
      </c>
      <c r="X1378" s="2074">
        <v>86</v>
      </c>
      <c r="Y1378" s="1945">
        <v>26</v>
      </c>
      <c r="Z1378" s="1945"/>
      <c r="AA1378" s="1945">
        <v>1047</v>
      </c>
      <c r="AB1378" s="1632" t="s">
        <v>133</v>
      </c>
      <c r="AC1378" s="1633">
        <v>82</v>
      </c>
      <c r="AD1378" s="1945">
        <v>423432</v>
      </c>
      <c r="AE1378" s="1941">
        <v>871150055880040</v>
      </c>
      <c r="AF1378" s="1945">
        <v>25</v>
      </c>
      <c r="AG1378" s="1945" t="s">
        <v>113</v>
      </c>
      <c r="AH1378" s="2921">
        <v>5</v>
      </c>
    </row>
    <row r="1379" spans="3:34">
      <c r="C1379" s="2394" t="s">
        <v>2766</v>
      </c>
      <c r="D1379" s="1461" t="s">
        <v>2193</v>
      </c>
      <c r="E1379" s="1462"/>
      <c r="F1379" s="92">
        <v>928150008835</v>
      </c>
      <c r="G1379" s="38">
        <v>8711500204264</v>
      </c>
      <c r="H1379" s="50" t="s">
        <v>1773</v>
      </c>
      <c r="I1379" s="50"/>
      <c r="J1379" s="326">
        <v>70</v>
      </c>
      <c r="K1379" s="270">
        <v>5750</v>
      </c>
      <c r="L1379" s="269">
        <v>1900</v>
      </c>
      <c r="M1379" s="270">
        <v>30000</v>
      </c>
      <c r="N1379" s="309">
        <v>1</v>
      </c>
      <c r="O1379" s="1634" t="s">
        <v>134</v>
      </c>
      <c r="P1379" s="3270">
        <v>430</v>
      </c>
      <c r="Q1379" s="14"/>
      <c r="R1379" s="1783" t="s">
        <v>2091</v>
      </c>
      <c r="S1379" s="1634"/>
      <c r="T1379" s="1634"/>
      <c r="U1379" s="1634" t="s">
        <v>112</v>
      </c>
      <c r="V1379" s="1634" t="s">
        <v>3001</v>
      </c>
      <c r="W1379" s="295">
        <v>92</v>
      </c>
      <c r="X1379" s="295">
        <v>82</v>
      </c>
      <c r="Y1379" s="269">
        <v>70</v>
      </c>
      <c r="Z1379" s="269"/>
      <c r="AA1379" s="269">
        <v>152</v>
      </c>
      <c r="AB1379" s="1634" t="s">
        <v>133</v>
      </c>
      <c r="AC1379" s="309"/>
      <c r="AD1379" s="269">
        <v>473371</v>
      </c>
      <c r="AE1379" s="269">
        <v>871150020426430</v>
      </c>
      <c r="AF1379" s="269">
        <v>24</v>
      </c>
      <c r="AG1379" s="269" t="s">
        <v>113</v>
      </c>
      <c r="AH1379" s="2782">
        <v>5</v>
      </c>
    </row>
    <row r="1380" spans="3:34">
      <c r="C1380" s="2401" t="s">
        <v>2766</v>
      </c>
      <c r="D1380" s="557" t="s">
        <v>2193</v>
      </c>
      <c r="E1380" s="1463"/>
      <c r="F1380" s="90">
        <v>928151608827</v>
      </c>
      <c r="G1380" s="68">
        <v>8711500182258</v>
      </c>
      <c r="H1380" s="49" t="s">
        <v>1774</v>
      </c>
      <c r="I1380" s="49"/>
      <c r="J1380" s="323">
        <v>100</v>
      </c>
      <c r="K1380" s="286">
        <v>9600</v>
      </c>
      <c r="L1380" s="282">
        <v>2000</v>
      </c>
      <c r="M1380" s="286">
        <v>36000</v>
      </c>
      <c r="N1380" s="290">
        <v>1</v>
      </c>
      <c r="O1380" s="300" t="s">
        <v>117</v>
      </c>
      <c r="P1380" s="2499">
        <v>520</v>
      </c>
      <c r="Q1380" s="14"/>
      <c r="R1380" s="1788" t="s">
        <v>2091</v>
      </c>
      <c r="S1380" s="300"/>
      <c r="T1380" s="300"/>
      <c r="U1380" s="300" t="s">
        <v>136</v>
      </c>
      <c r="V1380" s="300" t="s">
        <v>3001</v>
      </c>
      <c r="W1380" s="283">
        <v>100</v>
      </c>
      <c r="X1380" s="283">
        <v>96</v>
      </c>
      <c r="Y1380" s="282">
        <v>75</v>
      </c>
      <c r="Z1380" s="282"/>
      <c r="AA1380" s="282">
        <v>185</v>
      </c>
      <c r="AB1380" s="300" t="s">
        <v>133</v>
      </c>
      <c r="AC1380" s="290"/>
      <c r="AD1380" s="282">
        <v>473388</v>
      </c>
      <c r="AE1380" s="282">
        <v>871150018225815</v>
      </c>
      <c r="AF1380" s="282">
        <v>12</v>
      </c>
      <c r="AG1380" s="282" t="s">
        <v>113</v>
      </c>
      <c r="AH1380" s="2781">
        <v>5</v>
      </c>
    </row>
    <row r="1381" spans="3:34">
      <c r="C1381" s="2401" t="s">
        <v>2766</v>
      </c>
      <c r="D1381" s="557" t="s">
        <v>2193</v>
      </c>
      <c r="E1381" s="1463"/>
      <c r="F1381" s="90">
        <v>928151409827</v>
      </c>
      <c r="G1381" s="61">
        <v>8711500182289</v>
      </c>
      <c r="H1381" s="63" t="s">
        <v>1775</v>
      </c>
      <c r="I1381" s="63"/>
      <c r="J1381" s="324">
        <v>150</v>
      </c>
      <c r="K1381" s="1075">
        <v>16600</v>
      </c>
      <c r="L1381" s="282">
        <v>2000</v>
      </c>
      <c r="M1381" s="272">
        <v>36000</v>
      </c>
      <c r="N1381" s="290">
        <v>1</v>
      </c>
      <c r="O1381" s="300" t="s">
        <v>117</v>
      </c>
      <c r="P1381" s="2499">
        <v>570</v>
      </c>
      <c r="Q1381" s="14"/>
      <c r="R1381" s="1788" t="s">
        <v>3063</v>
      </c>
      <c r="S1381" s="300"/>
      <c r="T1381" s="300"/>
      <c r="U1381" s="300" t="s">
        <v>136</v>
      </c>
      <c r="V1381" s="300" t="s">
        <v>3001</v>
      </c>
      <c r="W1381" s="283">
        <v>100</v>
      </c>
      <c r="X1381" s="283">
        <v>110</v>
      </c>
      <c r="Y1381" s="282">
        <v>90</v>
      </c>
      <c r="Z1381" s="282"/>
      <c r="AA1381" s="282">
        <v>226</v>
      </c>
      <c r="AB1381" s="300" t="s">
        <v>133</v>
      </c>
      <c r="AC1381" s="290"/>
      <c r="AD1381" s="282">
        <v>473387</v>
      </c>
      <c r="AE1381" s="271">
        <v>871150018228915</v>
      </c>
      <c r="AF1381" s="282">
        <v>12</v>
      </c>
      <c r="AG1381" s="282" t="s">
        <v>113</v>
      </c>
      <c r="AH1381" s="2781">
        <v>5</v>
      </c>
    </row>
    <row r="1382" spans="3:34">
      <c r="C1382" s="2401" t="s">
        <v>2766</v>
      </c>
      <c r="D1382" s="557" t="s">
        <v>2193</v>
      </c>
      <c r="E1382" s="1463"/>
      <c r="F1382" s="90">
        <v>928153309830</v>
      </c>
      <c r="G1382" s="61">
        <v>8711500193445</v>
      </c>
      <c r="H1382" s="63" t="s">
        <v>1776</v>
      </c>
      <c r="I1382" s="63"/>
      <c r="J1382" s="324">
        <v>250</v>
      </c>
      <c r="K1382" s="1075">
        <v>30000</v>
      </c>
      <c r="L1382" s="282">
        <v>2000</v>
      </c>
      <c r="M1382" s="272">
        <v>36000</v>
      </c>
      <c r="N1382" s="290">
        <v>1</v>
      </c>
      <c r="O1382" s="300" t="s">
        <v>119</v>
      </c>
      <c r="P1382" s="2499">
        <v>650</v>
      </c>
      <c r="Q1382" s="14"/>
      <c r="R1382" s="1788" t="s">
        <v>3063</v>
      </c>
      <c r="S1382" s="300"/>
      <c r="T1382" s="300"/>
      <c r="U1382" s="300" t="s">
        <v>136</v>
      </c>
      <c r="V1382" s="300" t="s">
        <v>3001</v>
      </c>
      <c r="W1382" s="283">
        <v>96</v>
      </c>
      <c r="X1382" s="283">
        <v>120</v>
      </c>
      <c r="Y1382" s="282">
        <v>90</v>
      </c>
      <c r="Z1382" s="282"/>
      <c r="AA1382" s="282">
        <v>226</v>
      </c>
      <c r="AB1382" s="300" t="s">
        <v>133</v>
      </c>
      <c r="AC1382" s="290"/>
      <c r="AD1382" s="282">
        <v>473393</v>
      </c>
      <c r="AE1382" s="271">
        <v>871150019344515</v>
      </c>
      <c r="AF1382" s="282">
        <v>12</v>
      </c>
      <c r="AG1382" s="282" t="s">
        <v>113</v>
      </c>
      <c r="AH1382" s="2781">
        <v>5</v>
      </c>
    </row>
    <row r="1383" spans="3:34">
      <c r="C1383" s="2395" t="s">
        <v>2766</v>
      </c>
      <c r="D1383" s="834" t="s">
        <v>2193</v>
      </c>
      <c r="E1383" s="1483"/>
      <c r="F1383" s="2279">
        <v>928153409830</v>
      </c>
      <c r="G1383" s="47">
        <v>8711500193452</v>
      </c>
      <c r="H1383" s="250" t="s">
        <v>1777</v>
      </c>
      <c r="I1383" s="250"/>
      <c r="J1383" s="431">
        <v>400</v>
      </c>
      <c r="K1383" s="1077">
        <v>55600</v>
      </c>
      <c r="L1383" s="287">
        <v>2000</v>
      </c>
      <c r="M1383" s="274">
        <v>36000</v>
      </c>
      <c r="N1383" s="855">
        <v>1</v>
      </c>
      <c r="O1383" s="1635" t="s">
        <v>119</v>
      </c>
      <c r="P1383" s="2500">
        <v>750</v>
      </c>
      <c r="Q1383" s="14"/>
      <c r="R1383" s="1790" t="s">
        <v>2091</v>
      </c>
      <c r="S1383" s="1635"/>
      <c r="T1383" s="1635"/>
      <c r="U1383" s="1635" t="s">
        <v>136</v>
      </c>
      <c r="V1383" s="1635" t="s">
        <v>3001</v>
      </c>
      <c r="W1383" s="1477">
        <v>105</v>
      </c>
      <c r="X1383" s="1477">
        <v>139</v>
      </c>
      <c r="Y1383" s="287">
        <v>120</v>
      </c>
      <c r="Z1383" s="287"/>
      <c r="AA1383" s="287">
        <v>290</v>
      </c>
      <c r="AB1383" s="1635" t="s">
        <v>133</v>
      </c>
      <c r="AC1383" s="855"/>
      <c r="AD1383" s="287">
        <v>473394</v>
      </c>
      <c r="AE1383" s="273">
        <v>871150019345215</v>
      </c>
      <c r="AF1383" s="287">
        <v>12</v>
      </c>
      <c r="AG1383" s="287" t="s">
        <v>113</v>
      </c>
      <c r="AH1383" s="2823">
        <v>5</v>
      </c>
    </row>
    <row r="1384" spans="3:34">
      <c r="C1384" s="2394" t="s">
        <v>2766</v>
      </c>
      <c r="D1384" s="1461" t="s">
        <v>2193</v>
      </c>
      <c r="E1384" s="1462"/>
      <c r="F1384" s="92">
        <v>928150719835</v>
      </c>
      <c r="G1384" s="38">
        <v>8727900928174</v>
      </c>
      <c r="H1384" s="50" t="s">
        <v>1780</v>
      </c>
      <c r="I1384" s="50"/>
      <c r="J1384" s="326">
        <v>70</v>
      </c>
      <c r="K1384" s="1079">
        <v>6600</v>
      </c>
      <c r="L1384" s="269">
        <v>1900</v>
      </c>
      <c r="M1384" s="270">
        <v>40000</v>
      </c>
      <c r="N1384" s="309">
        <v>2</v>
      </c>
      <c r="O1384" s="1634" t="s">
        <v>134</v>
      </c>
      <c r="P1384" s="2498">
        <v>590</v>
      </c>
      <c r="Q1384" s="14"/>
      <c r="R1384" s="1783" t="s">
        <v>56</v>
      </c>
      <c r="S1384" s="1634"/>
      <c r="T1384" s="1634"/>
      <c r="U1384" s="1634" t="s">
        <v>112</v>
      </c>
      <c r="V1384" s="1634" t="s">
        <v>3001</v>
      </c>
      <c r="W1384" s="295">
        <v>92</v>
      </c>
      <c r="X1384" s="295">
        <v>94</v>
      </c>
      <c r="Y1384" s="269">
        <v>71</v>
      </c>
      <c r="Z1384" s="269"/>
      <c r="AA1384" s="269">
        <v>156</v>
      </c>
      <c r="AB1384" s="1634" t="s">
        <v>133</v>
      </c>
      <c r="AC1384" s="309"/>
      <c r="AD1384" s="269">
        <v>473380</v>
      </c>
      <c r="AE1384" s="269">
        <v>872790092817400</v>
      </c>
      <c r="AF1384" s="269">
        <v>24</v>
      </c>
      <c r="AG1384" s="269" t="s">
        <v>113</v>
      </c>
      <c r="AH1384" s="2782">
        <v>5</v>
      </c>
    </row>
    <row r="1385" spans="3:34">
      <c r="C1385" s="2401" t="s">
        <v>2766</v>
      </c>
      <c r="D1385" s="557" t="s">
        <v>2193</v>
      </c>
      <c r="E1385" s="1463"/>
      <c r="F1385" s="90">
        <v>928150819827</v>
      </c>
      <c r="G1385" s="68">
        <v>8727900927436</v>
      </c>
      <c r="H1385" s="49" t="s">
        <v>1781</v>
      </c>
      <c r="I1385" s="49"/>
      <c r="J1385" s="323">
        <v>100</v>
      </c>
      <c r="K1385" s="272">
        <v>10000</v>
      </c>
      <c r="L1385" s="282">
        <v>2000</v>
      </c>
      <c r="M1385" s="286">
        <v>40000</v>
      </c>
      <c r="N1385" s="306">
        <v>2</v>
      </c>
      <c r="O1385" s="300" t="s">
        <v>117</v>
      </c>
      <c r="P1385" s="2499">
        <v>695</v>
      </c>
      <c r="Q1385" s="508"/>
      <c r="R1385" s="1788" t="s">
        <v>2091</v>
      </c>
      <c r="S1385" s="300"/>
      <c r="T1385" s="300"/>
      <c r="U1385" s="300" t="s">
        <v>136</v>
      </c>
      <c r="V1385" s="300" t="s">
        <v>3001</v>
      </c>
      <c r="W1385" s="283">
        <v>97</v>
      </c>
      <c r="X1385" s="283">
        <v>100</v>
      </c>
      <c r="Y1385" s="282">
        <v>215</v>
      </c>
      <c r="Z1385" s="282"/>
      <c r="AA1385" s="282">
        <v>76</v>
      </c>
      <c r="AB1385" s="300" t="s">
        <v>133</v>
      </c>
      <c r="AC1385" s="290"/>
      <c r="AD1385" s="282">
        <v>473382</v>
      </c>
      <c r="AE1385" s="282">
        <v>872790092743600</v>
      </c>
      <c r="AF1385" s="282">
        <v>12</v>
      </c>
      <c r="AG1385" s="282" t="s">
        <v>113</v>
      </c>
      <c r="AH1385" s="2781">
        <v>5</v>
      </c>
    </row>
    <row r="1386" spans="3:34">
      <c r="C1386" s="2395" t="s">
        <v>2766</v>
      </c>
      <c r="D1386" s="834" t="s">
        <v>2193</v>
      </c>
      <c r="E1386" s="1483"/>
      <c r="F1386" s="2279">
        <v>928150919827</v>
      </c>
      <c r="G1386" s="47">
        <v>8727900927450</v>
      </c>
      <c r="H1386" s="250" t="s">
        <v>1782</v>
      </c>
      <c r="I1386" s="250"/>
      <c r="J1386" s="431">
        <v>150</v>
      </c>
      <c r="K1386" s="274">
        <v>17600</v>
      </c>
      <c r="L1386" s="273">
        <v>1950</v>
      </c>
      <c r="M1386" s="1516">
        <v>45000</v>
      </c>
      <c r="N1386" s="855">
        <v>2</v>
      </c>
      <c r="O1386" s="1670" t="s">
        <v>117</v>
      </c>
      <c r="P1386" s="2500">
        <v>780</v>
      </c>
      <c r="Q1386" s="14"/>
      <c r="R1386" s="1791" t="s">
        <v>3063</v>
      </c>
      <c r="S1386" s="1670"/>
      <c r="T1386" s="1670"/>
      <c r="U1386" s="1670" t="s">
        <v>136</v>
      </c>
      <c r="V1386" s="1670" t="s">
        <v>3001</v>
      </c>
      <c r="W1386" s="284">
        <v>97</v>
      </c>
      <c r="X1386" s="284">
        <v>117</v>
      </c>
      <c r="Y1386" s="273">
        <v>91</v>
      </c>
      <c r="Z1386" s="273"/>
      <c r="AA1386" s="273">
        <v>227</v>
      </c>
      <c r="AB1386" s="1670" t="s">
        <v>133</v>
      </c>
      <c r="AC1386" s="855"/>
      <c r="AD1386" s="273">
        <v>473384</v>
      </c>
      <c r="AE1386" s="273">
        <v>872790092745000</v>
      </c>
      <c r="AF1386" s="273">
        <v>12</v>
      </c>
      <c r="AG1386" s="273" t="s">
        <v>113</v>
      </c>
      <c r="AH1386" s="2780">
        <v>5</v>
      </c>
    </row>
    <row r="1387" spans="3:34">
      <c r="C1387" s="2394" t="s">
        <v>2766</v>
      </c>
      <c r="D1387" s="1461" t="s">
        <v>2193</v>
      </c>
      <c r="E1387" s="1462"/>
      <c r="F1387" s="92">
        <v>928150108828</v>
      </c>
      <c r="G1387" s="38">
        <v>8711500181862</v>
      </c>
      <c r="H1387" s="1551" t="s">
        <v>2214</v>
      </c>
      <c r="I1387" s="1551"/>
      <c r="J1387" s="326">
        <v>70</v>
      </c>
      <c r="K1387" s="270">
        <v>5600</v>
      </c>
      <c r="L1387" s="269">
        <v>2000</v>
      </c>
      <c r="M1387" s="270">
        <v>28000</v>
      </c>
      <c r="N1387" s="309">
        <v>1</v>
      </c>
      <c r="O1387" s="1634" t="s">
        <v>134</v>
      </c>
      <c r="P1387" s="3270">
        <v>365</v>
      </c>
      <c r="Q1387" s="14"/>
      <c r="R1387" s="1783" t="s">
        <v>3064</v>
      </c>
      <c r="S1387" s="1634"/>
      <c r="T1387" s="1634"/>
      <c r="U1387" s="1634" t="s">
        <v>112</v>
      </c>
      <c r="V1387" s="1634" t="s">
        <v>3001</v>
      </c>
      <c r="W1387" s="295">
        <v>90</v>
      </c>
      <c r="X1387" s="295">
        <v>80</v>
      </c>
      <c r="Y1387" s="269">
        <v>71</v>
      </c>
      <c r="Z1387" s="269"/>
      <c r="AA1387" s="269">
        <v>155</v>
      </c>
      <c r="AB1387" s="1634" t="s">
        <v>133</v>
      </c>
      <c r="AC1387" s="309"/>
      <c r="AD1387" s="269">
        <v>473373</v>
      </c>
      <c r="AE1387" s="269">
        <v>871150018186230</v>
      </c>
      <c r="AF1387" s="269">
        <v>24</v>
      </c>
      <c r="AG1387" s="269" t="s">
        <v>113</v>
      </c>
      <c r="AH1387" s="2782">
        <v>5</v>
      </c>
    </row>
    <row r="1388" spans="3:34">
      <c r="C1388" s="2395" t="s">
        <v>2766</v>
      </c>
      <c r="D1388" s="834" t="s">
        <v>2193</v>
      </c>
      <c r="E1388" s="1483"/>
      <c r="F1388" s="194">
        <v>928486700091</v>
      </c>
      <c r="G1388" s="47">
        <v>8711500210241</v>
      </c>
      <c r="H1388" s="822" t="s">
        <v>2215</v>
      </c>
      <c r="I1388" s="822"/>
      <c r="J1388" s="431">
        <v>72.5</v>
      </c>
      <c r="K1388" s="274">
        <v>5800</v>
      </c>
      <c r="L1388" s="287">
        <v>1900</v>
      </c>
      <c r="M1388" s="274">
        <v>28000</v>
      </c>
      <c r="N1388" s="855">
        <v>1</v>
      </c>
      <c r="O1388" s="1635" t="s">
        <v>134</v>
      </c>
      <c r="P1388" s="2500">
        <v>315</v>
      </c>
      <c r="Q1388" s="973"/>
      <c r="R1388" s="1790" t="s">
        <v>3065</v>
      </c>
      <c r="S1388" s="1635"/>
      <c r="T1388" s="1635"/>
      <c r="U1388" s="1635" t="s">
        <v>112</v>
      </c>
      <c r="V1388" s="1635" t="s">
        <v>3001</v>
      </c>
      <c r="W1388" s="1477">
        <v>95</v>
      </c>
      <c r="X1388" s="1477">
        <v>80</v>
      </c>
      <c r="Y1388" s="287">
        <v>71</v>
      </c>
      <c r="Z1388" s="287"/>
      <c r="AA1388" s="287">
        <v>156</v>
      </c>
      <c r="AB1388" s="1635" t="s">
        <v>133</v>
      </c>
      <c r="AC1388" s="855"/>
      <c r="AD1388" s="287">
        <v>473291</v>
      </c>
      <c r="AE1388" s="273">
        <v>871150021024130</v>
      </c>
      <c r="AF1388" s="287">
        <v>24</v>
      </c>
      <c r="AG1388" s="287" t="s">
        <v>113</v>
      </c>
      <c r="AH1388" s="2823">
        <v>5</v>
      </c>
    </row>
    <row r="1389" spans="3:34">
      <c r="C1389" s="2394" t="s">
        <v>2766</v>
      </c>
      <c r="D1389" s="1461" t="s">
        <v>2193</v>
      </c>
      <c r="E1389" s="1462"/>
      <c r="F1389" s="92">
        <v>928151900028</v>
      </c>
      <c r="G1389" s="38">
        <v>8711500192653</v>
      </c>
      <c r="H1389" s="50" t="s">
        <v>1783</v>
      </c>
      <c r="I1389" s="50"/>
      <c r="J1389" s="326">
        <v>50</v>
      </c>
      <c r="K1389" s="1079">
        <v>4500</v>
      </c>
      <c r="L1389" s="269">
        <v>2000</v>
      </c>
      <c r="M1389" s="270">
        <v>30000</v>
      </c>
      <c r="N1389" s="309">
        <v>1</v>
      </c>
      <c r="O1389" s="1634" t="s">
        <v>134</v>
      </c>
      <c r="P1389" s="2498">
        <v>360</v>
      </c>
      <c r="Q1389" s="14"/>
      <c r="R1389" s="1783" t="s">
        <v>2091</v>
      </c>
      <c r="S1389" s="1634"/>
      <c r="T1389" s="1634"/>
      <c r="U1389" s="1634" t="s">
        <v>112</v>
      </c>
      <c r="V1389" s="1634" t="s">
        <v>3001</v>
      </c>
      <c r="W1389" s="295">
        <v>91</v>
      </c>
      <c r="X1389" s="295">
        <v>90</v>
      </c>
      <c r="Y1389" s="269">
        <v>32</v>
      </c>
      <c r="Z1389" s="269"/>
      <c r="AA1389" s="269">
        <v>155</v>
      </c>
      <c r="AB1389" s="1634" t="s">
        <v>133</v>
      </c>
      <c r="AC1389" s="309"/>
      <c r="AD1389" s="269">
        <v>473390</v>
      </c>
      <c r="AE1389" s="269">
        <v>871150019265315</v>
      </c>
      <c r="AF1389" s="269">
        <v>12</v>
      </c>
      <c r="AG1389" s="269" t="s">
        <v>113</v>
      </c>
      <c r="AH1389" s="2782">
        <v>5</v>
      </c>
    </row>
    <row r="1390" spans="3:34">
      <c r="C1390" s="2401" t="s">
        <v>2766</v>
      </c>
      <c r="D1390" s="557" t="s">
        <v>2193</v>
      </c>
      <c r="E1390" s="1463"/>
      <c r="F1390" s="91">
        <v>928152700028</v>
      </c>
      <c r="G1390" s="61">
        <v>8711500192660</v>
      </c>
      <c r="H1390" s="63" t="s">
        <v>1784</v>
      </c>
      <c r="I1390" s="63"/>
      <c r="J1390" s="324">
        <v>70</v>
      </c>
      <c r="K1390" s="272">
        <v>6600</v>
      </c>
      <c r="L1390" s="271">
        <v>2000</v>
      </c>
      <c r="M1390" s="272">
        <v>30000</v>
      </c>
      <c r="N1390" s="290">
        <v>1</v>
      </c>
      <c r="O1390" s="308" t="s">
        <v>134</v>
      </c>
      <c r="P1390" s="2499">
        <v>360</v>
      </c>
      <c r="Q1390" s="14"/>
      <c r="R1390" s="1785" t="s">
        <v>3065</v>
      </c>
      <c r="S1390" s="308"/>
      <c r="T1390" s="308"/>
      <c r="U1390" s="308" t="s">
        <v>112</v>
      </c>
      <c r="V1390" s="308" t="s">
        <v>3001</v>
      </c>
      <c r="W1390" s="291">
        <v>92</v>
      </c>
      <c r="X1390" s="291">
        <v>94</v>
      </c>
      <c r="Y1390" s="271">
        <v>32</v>
      </c>
      <c r="Z1390" s="271"/>
      <c r="AA1390" s="271">
        <v>155</v>
      </c>
      <c r="AB1390" s="308" t="s">
        <v>133</v>
      </c>
      <c r="AC1390" s="290"/>
      <c r="AD1390" s="271">
        <v>473391</v>
      </c>
      <c r="AE1390" s="271">
        <v>871150019266015</v>
      </c>
      <c r="AF1390" s="271">
        <v>12</v>
      </c>
      <c r="AG1390" s="271" t="s">
        <v>113</v>
      </c>
      <c r="AH1390" s="2779">
        <v>5</v>
      </c>
    </row>
    <row r="1391" spans="3:34">
      <c r="C1391" s="2401" t="s">
        <v>2766</v>
      </c>
      <c r="D1391" s="557" t="s">
        <v>2193</v>
      </c>
      <c r="E1391" s="1463"/>
      <c r="F1391" s="91">
        <v>928151709230</v>
      </c>
      <c r="G1391" s="61">
        <v>8711500192301</v>
      </c>
      <c r="H1391" s="63" t="s">
        <v>1785</v>
      </c>
      <c r="I1391" s="63"/>
      <c r="J1391" s="324">
        <v>100</v>
      </c>
      <c r="K1391" s="272">
        <v>10600</v>
      </c>
      <c r="L1391" s="271">
        <v>2000</v>
      </c>
      <c r="M1391" s="272">
        <v>36000</v>
      </c>
      <c r="N1391" s="290">
        <v>1</v>
      </c>
      <c r="O1391" s="308" t="s">
        <v>117</v>
      </c>
      <c r="P1391" s="2499">
        <v>410</v>
      </c>
      <c r="Q1391" s="14"/>
      <c r="R1391" s="1785" t="s">
        <v>2091</v>
      </c>
      <c r="S1391" s="308"/>
      <c r="T1391" s="308"/>
      <c r="U1391" s="308" t="s">
        <v>136</v>
      </c>
      <c r="V1391" s="308" t="s">
        <v>3001</v>
      </c>
      <c r="W1391" s="291">
        <v>100</v>
      </c>
      <c r="X1391" s="291">
        <v>106</v>
      </c>
      <c r="Y1391" s="271">
        <v>46</v>
      </c>
      <c r="Z1391" s="271"/>
      <c r="AA1391" s="271">
        <v>210</v>
      </c>
      <c r="AB1391" s="308" t="s">
        <v>133</v>
      </c>
      <c r="AC1391" s="290"/>
      <c r="AD1391" s="271">
        <v>473389</v>
      </c>
      <c r="AE1391" s="271">
        <v>871150019230115</v>
      </c>
      <c r="AF1391" s="271">
        <v>12</v>
      </c>
      <c r="AG1391" s="271" t="s">
        <v>113</v>
      </c>
      <c r="AH1391" s="2779">
        <v>5</v>
      </c>
    </row>
    <row r="1392" spans="3:34">
      <c r="C1392" s="2401" t="s">
        <v>2766</v>
      </c>
      <c r="D1392" s="557" t="s">
        <v>2193</v>
      </c>
      <c r="E1392" s="1463"/>
      <c r="F1392" s="91">
        <v>928150909230</v>
      </c>
      <c r="G1392" s="61">
        <v>8711500192295</v>
      </c>
      <c r="H1392" s="63" t="s">
        <v>1786</v>
      </c>
      <c r="I1392" s="63"/>
      <c r="J1392" s="324">
        <v>150</v>
      </c>
      <c r="K1392" s="272">
        <v>17800</v>
      </c>
      <c r="L1392" s="271">
        <v>2000</v>
      </c>
      <c r="M1392" s="272">
        <v>36000</v>
      </c>
      <c r="N1392" s="290">
        <v>1</v>
      </c>
      <c r="O1392" s="308" t="s">
        <v>117</v>
      </c>
      <c r="P1392" s="2499">
        <v>470</v>
      </c>
      <c r="Q1392" s="14"/>
      <c r="R1392" s="1785" t="s">
        <v>3063</v>
      </c>
      <c r="S1392" s="308"/>
      <c r="T1392" s="308"/>
      <c r="U1392" s="308" t="s">
        <v>136</v>
      </c>
      <c r="V1392" s="308" t="s">
        <v>3001</v>
      </c>
      <c r="W1392" s="291">
        <v>104</v>
      </c>
      <c r="X1392" s="291">
        <v>118</v>
      </c>
      <c r="Y1392" s="271">
        <v>46</v>
      </c>
      <c r="Z1392" s="271"/>
      <c r="AA1392" s="271">
        <v>210</v>
      </c>
      <c r="AB1392" s="308" t="s">
        <v>133</v>
      </c>
      <c r="AC1392" s="290"/>
      <c r="AD1392" s="271">
        <v>473383</v>
      </c>
      <c r="AE1392" s="271">
        <v>871150019229515</v>
      </c>
      <c r="AF1392" s="271">
        <v>12</v>
      </c>
      <c r="AG1392" s="271" t="s">
        <v>113</v>
      </c>
      <c r="AH1392" s="2779">
        <v>5</v>
      </c>
    </row>
    <row r="1393" spans="3:34">
      <c r="C1393" s="2401" t="s">
        <v>2766</v>
      </c>
      <c r="D1393" s="557" t="s">
        <v>2193</v>
      </c>
      <c r="E1393" s="1463"/>
      <c r="F1393" s="91">
        <v>928144709230</v>
      </c>
      <c r="G1393" s="61">
        <v>8711500179876</v>
      </c>
      <c r="H1393" s="63" t="s">
        <v>1787</v>
      </c>
      <c r="I1393" s="63"/>
      <c r="J1393" s="324">
        <v>250</v>
      </c>
      <c r="K1393" s="272">
        <v>33000</v>
      </c>
      <c r="L1393" s="271">
        <v>2000</v>
      </c>
      <c r="M1393" s="272">
        <v>36000</v>
      </c>
      <c r="N1393" s="290">
        <v>1</v>
      </c>
      <c r="O1393" s="308" t="s">
        <v>119</v>
      </c>
      <c r="P1393" s="2499">
        <v>510</v>
      </c>
      <c r="Q1393" s="14"/>
      <c r="R1393" s="1785" t="s">
        <v>3063</v>
      </c>
      <c r="S1393" s="308"/>
      <c r="T1393" s="308"/>
      <c r="U1393" s="308" t="s">
        <v>136</v>
      </c>
      <c r="V1393" s="308" t="s">
        <v>3001</v>
      </c>
      <c r="W1393" s="291">
        <v>109</v>
      </c>
      <c r="X1393" s="291">
        <v>132</v>
      </c>
      <c r="Y1393" s="271">
        <v>46</v>
      </c>
      <c r="Z1393" s="271"/>
      <c r="AA1393" s="271">
        <v>256</v>
      </c>
      <c r="AB1393" s="308" t="s">
        <v>133</v>
      </c>
      <c r="AC1393" s="290"/>
      <c r="AD1393" s="271">
        <v>473367</v>
      </c>
      <c r="AE1393" s="271">
        <v>871150017987615</v>
      </c>
      <c r="AF1393" s="271">
        <v>12</v>
      </c>
      <c r="AG1393" s="271" t="s">
        <v>113</v>
      </c>
      <c r="AH1393" s="2779">
        <v>5</v>
      </c>
    </row>
    <row r="1394" spans="3:34">
      <c r="C1394" s="2401" t="s">
        <v>2766</v>
      </c>
      <c r="D1394" s="557" t="s">
        <v>2193</v>
      </c>
      <c r="E1394" s="1463"/>
      <c r="F1394" s="91">
        <v>928144809227</v>
      </c>
      <c r="G1394" s="61">
        <v>8711500179883</v>
      </c>
      <c r="H1394" s="63" t="s">
        <v>1788</v>
      </c>
      <c r="I1394" s="63"/>
      <c r="J1394" s="324">
        <v>400</v>
      </c>
      <c r="K1394" s="272">
        <v>55900</v>
      </c>
      <c r="L1394" s="271">
        <v>2000</v>
      </c>
      <c r="M1394" s="272">
        <v>36000</v>
      </c>
      <c r="N1394" s="290">
        <v>1</v>
      </c>
      <c r="O1394" s="308" t="s">
        <v>119</v>
      </c>
      <c r="P1394" s="2499">
        <v>580</v>
      </c>
      <c r="Q1394" s="14"/>
      <c r="R1394" s="1785" t="s">
        <v>3066</v>
      </c>
      <c r="S1394" s="308"/>
      <c r="T1394" s="308"/>
      <c r="U1394" s="308" t="s">
        <v>136</v>
      </c>
      <c r="V1394" s="308" t="s">
        <v>3001</v>
      </c>
      <c r="W1394" s="291">
        <v>105</v>
      </c>
      <c r="X1394" s="291">
        <v>139</v>
      </c>
      <c r="Y1394" s="271">
        <v>46</v>
      </c>
      <c r="Z1394" s="271"/>
      <c r="AA1394" s="271">
        <v>282</v>
      </c>
      <c r="AB1394" s="308" t="s">
        <v>133</v>
      </c>
      <c r="AC1394" s="290"/>
      <c r="AD1394" s="271">
        <v>473369</v>
      </c>
      <c r="AE1394" s="271">
        <v>871150017988315</v>
      </c>
      <c r="AF1394" s="271">
        <v>12</v>
      </c>
      <c r="AG1394" s="271" t="s">
        <v>113</v>
      </c>
      <c r="AH1394" s="2779">
        <v>5</v>
      </c>
    </row>
    <row r="1395" spans="3:34">
      <c r="C1395" s="2395" t="s">
        <v>2766</v>
      </c>
      <c r="D1395" s="834" t="s">
        <v>2193</v>
      </c>
      <c r="E1395" s="1483"/>
      <c r="F1395" s="166">
        <v>928158409227</v>
      </c>
      <c r="G1395" s="55">
        <v>8711500197429</v>
      </c>
      <c r="H1395" s="54" t="s">
        <v>1789</v>
      </c>
      <c r="I1395" s="54"/>
      <c r="J1395" s="432">
        <v>600</v>
      </c>
      <c r="K1395" s="1077">
        <v>90000</v>
      </c>
      <c r="L1395" s="428">
        <v>2000</v>
      </c>
      <c r="M1395" s="429">
        <v>30000</v>
      </c>
      <c r="N1395" s="1219">
        <v>1</v>
      </c>
      <c r="O1395" s="818" t="s">
        <v>114</v>
      </c>
      <c r="P1395" s="2500">
        <v>1640</v>
      </c>
      <c r="Q1395" s="14"/>
      <c r="R1395" s="1890" t="s">
        <v>2091</v>
      </c>
      <c r="S1395" s="818"/>
      <c r="T1395" s="818"/>
      <c r="U1395" s="818" t="s">
        <v>136</v>
      </c>
      <c r="V1395" s="818" t="s">
        <v>3001</v>
      </c>
      <c r="W1395" s="456">
        <v>110</v>
      </c>
      <c r="X1395" s="456">
        <v>150</v>
      </c>
      <c r="Y1395" s="428">
        <v>46</v>
      </c>
      <c r="Z1395" s="428"/>
      <c r="AA1395" s="428">
        <v>282</v>
      </c>
      <c r="AB1395" s="818" t="s">
        <v>113</v>
      </c>
      <c r="AC1395" s="1219"/>
      <c r="AD1395" s="428"/>
      <c r="AE1395" s="428">
        <v>871150019742915</v>
      </c>
      <c r="AF1395" s="428">
        <v>12</v>
      </c>
      <c r="AG1395" s="428" t="s">
        <v>113</v>
      </c>
      <c r="AH1395" s="2786">
        <v>5</v>
      </c>
    </row>
    <row r="1396" spans="3:34">
      <c r="C1396" s="2394" t="s">
        <v>2766</v>
      </c>
      <c r="D1396" s="1461" t="s">
        <v>2193</v>
      </c>
      <c r="E1396" s="1462"/>
      <c r="F1396" s="92">
        <v>928150019227</v>
      </c>
      <c r="G1396" s="38">
        <v>8727900933581</v>
      </c>
      <c r="H1396" s="50" t="s">
        <v>1790</v>
      </c>
      <c r="I1396" s="50"/>
      <c r="J1396" s="326">
        <v>54</v>
      </c>
      <c r="K1396" s="1079">
        <v>4500</v>
      </c>
      <c r="L1396" s="269">
        <v>1950</v>
      </c>
      <c r="M1396" s="270">
        <v>38000</v>
      </c>
      <c r="N1396" s="295">
        <v>2</v>
      </c>
      <c r="O1396" s="1634" t="s">
        <v>134</v>
      </c>
      <c r="P1396" s="2498">
        <v>500</v>
      </c>
      <c r="Q1396" s="14"/>
      <c r="R1396" s="1783"/>
      <c r="S1396" s="1634"/>
      <c r="T1396" s="1634"/>
      <c r="U1396" s="1634" t="s">
        <v>112</v>
      </c>
      <c r="V1396" s="1634" t="s">
        <v>3001</v>
      </c>
      <c r="W1396" s="295">
        <v>86</v>
      </c>
      <c r="X1396" s="295">
        <v>83</v>
      </c>
      <c r="Y1396" s="269">
        <v>36</v>
      </c>
      <c r="Z1396" s="269"/>
      <c r="AA1396" s="269">
        <v>156</v>
      </c>
      <c r="AB1396" s="1634" t="s">
        <v>133</v>
      </c>
      <c r="AC1396" s="295"/>
      <c r="AD1396" s="269">
        <v>473372</v>
      </c>
      <c r="AE1396" s="269">
        <v>872790093358100</v>
      </c>
      <c r="AF1396" s="269">
        <v>12</v>
      </c>
      <c r="AG1396" s="269" t="s">
        <v>113</v>
      </c>
      <c r="AH1396" s="2782">
        <v>5</v>
      </c>
    </row>
    <row r="1397" spans="3:34">
      <c r="C1397" s="2401" t="s">
        <v>2766</v>
      </c>
      <c r="D1397" s="557" t="s">
        <v>2193</v>
      </c>
      <c r="E1397" s="1463"/>
      <c r="F1397" s="90">
        <v>928150119227</v>
      </c>
      <c r="G1397" s="68">
        <v>8727900922905</v>
      </c>
      <c r="H1397" s="49" t="s">
        <v>1791</v>
      </c>
      <c r="I1397" s="49"/>
      <c r="J1397" s="323">
        <v>70</v>
      </c>
      <c r="K1397" s="1075">
        <v>7200</v>
      </c>
      <c r="L1397" s="282">
        <v>1950</v>
      </c>
      <c r="M1397" s="286">
        <v>40000</v>
      </c>
      <c r="N1397" s="283">
        <v>2</v>
      </c>
      <c r="O1397" s="300" t="s">
        <v>117</v>
      </c>
      <c r="P1397" s="2499">
        <v>500</v>
      </c>
      <c r="Q1397" s="14"/>
      <c r="R1397" s="1788" t="s">
        <v>3066</v>
      </c>
      <c r="S1397" s="300"/>
      <c r="T1397" s="300"/>
      <c r="U1397" s="300" t="s">
        <v>112</v>
      </c>
      <c r="V1397" s="300" t="s">
        <v>3001</v>
      </c>
      <c r="W1397" s="283">
        <v>92</v>
      </c>
      <c r="X1397" s="283">
        <v>102</v>
      </c>
      <c r="Y1397" s="282">
        <v>36</v>
      </c>
      <c r="Z1397" s="282"/>
      <c r="AA1397" s="282">
        <v>156</v>
      </c>
      <c r="AB1397" s="300" t="s">
        <v>133</v>
      </c>
      <c r="AC1397" s="283"/>
      <c r="AD1397" s="282">
        <v>473374</v>
      </c>
      <c r="AE1397" s="282">
        <v>872790092290500</v>
      </c>
      <c r="AF1397" s="282">
        <v>12</v>
      </c>
      <c r="AG1397" s="282" t="s">
        <v>113</v>
      </c>
      <c r="AH1397" s="2781">
        <v>5</v>
      </c>
    </row>
    <row r="1398" spans="3:34">
      <c r="C1398" s="2401" t="s">
        <v>2766</v>
      </c>
      <c r="D1398" s="557" t="s">
        <v>2193</v>
      </c>
      <c r="E1398" s="1463"/>
      <c r="F1398" s="90">
        <v>928150219230</v>
      </c>
      <c r="G1398" s="68">
        <v>8727900923230</v>
      </c>
      <c r="H1398" s="49" t="s">
        <v>1792</v>
      </c>
      <c r="I1398" s="49"/>
      <c r="J1398" s="323">
        <v>100</v>
      </c>
      <c r="K1398" s="1075">
        <v>11300</v>
      </c>
      <c r="L1398" s="282">
        <v>1950</v>
      </c>
      <c r="M1398" s="286">
        <v>40000</v>
      </c>
      <c r="N1398" s="283">
        <v>2</v>
      </c>
      <c r="O1398" s="300" t="s">
        <v>117</v>
      </c>
      <c r="P1398" s="2499">
        <v>590</v>
      </c>
      <c r="Q1398" s="14"/>
      <c r="R1398" s="1788" t="s">
        <v>3066</v>
      </c>
      <c r="S1398" s="300"/>
      <c r="T1398" s="300"/>
      <c r="U1398" s="300" t="s">
        <v>136</v>
      </c>
      <c r="V1398" s="300" t="s">
        <v>3001</v>
      </c>
      <c r="W1398" s="283">
        <v>108</v>
      </c>
      <c r="X1398" s="283">
        <v>113</v>
      </c>
      <c r="Y1398" s="282">
        <v>48</v>
      </c>
      <c r="Z1398" s="282"/>
      <c r="AA1398" s="282">
        <v>210</v>
      </c>
      <c r="AB1398" s="300" t="s">
        <v>133</v>
      </c>
      <c r="AC1398" s="283"/>
      <c r="AD1398" s="282">
        <v>473375</v>
      </c>
      <c r="AE1398" s="282">
        <v>872790092323000</v>
      </c>
      <c r="AF1398" s="282">
        <v>12</v>
      </c>
      <c r="AG1398" s="282" t="s">
        <v>113</v>
      </c>
      <c r="AH1398" s="2781">
        <v>5</v>
      </c>
    </row>
    <row r="1399" spans="3:34">
      <c r="C1399" s="2401" t="s">
        <v>2766</v>
      </c>
      <c r="D1399" s="557" t="s">
        <v>2193</v>
      </c>
      <c r="E1399" s="1463"/>
      <c r="F1399" s="90">
        <v>928150319230</v>
      </c>
      <c r="G1399" s="61">
        <v>8727900927337</v>
      </c>
      <c r="H1399" s="63" t="s">
        <v>1793</v>
      </c>
      <c r="I1399" s="63"/>
      <c r="J1399" s="324">
        <v>150</v>
      </c>
      <c r="K1399" s="272">
        <v>18200</v>
      </c>
      <c r="L1399" s="282">
        <v>1950</v>
      </c>
      <c r="M1399" s="286">
        <v>45000</v>
      </c>
      <c r="N1399" s="283">
        <v>2</v>
      </c>
      <c r="O1399" s="300" t="s">
        <v>117</v>
      </c>
      <c r="P1399" s="2499">
        <v>655</v>
      </c>
      <c r="Q1399" s="14"/>
      <c r="R1399" s="1788" t="s">
        <v>3063</v>
      </c>
      <c r="S1399" s="300"/>
      <c r="T1399" s="300"/>
      <c r="U1399" s="300" t="s">
        <v>136</v>
      </c>
      <c r="V1399" s="300" t="s">
        <v>3001</v>
      </c>
      <c r="W1399" s="283">
        <v>98</v>
      </c>
      <c r="X1399" s="283">
        <v>121</v>
      </c>
      <c r="Y1399" s="282">
        <v>48</v>
      </c>
      <c r="Z1399" s="282"/>
      <c r="AA1399" s="282">
        <v>210</v>
      </c>
      <c r="AB1399" s="300" t="s">
        <v>133</v>
      </c>
      <c r="AC1399" s="283"/>
      <c r="AD1399" s="282">
        <v>473376</v>
      </c>
      <c r="AE1399" s="271">
        <v>872790092733700</v>
      </c>
      <c r="AF1399" s="282">
        <v>12</v>
      </c>
      <c r="AG1399" s="282" t="s">
        <v>113</v>
      </c>
      <c r="AH1399" s="2781">
        <v>5</v>
      </c>
    </row>
    <row r="1400" spans="3:34">
      <c r="C1400" s="2401" t="s">
        <v>2766</v>
      </c>
      <c r="D1400" s="557" t="s">
        <v>2193</v>
      </c>
      <c r="E1400" s="1463"/>
      <c r="F1400" s="90">
        <v>928150419230</v>
      </c>
      <c r="G1400" s="61">
        <v>8727900927375</v>
      </c>
      <c r="H1400" s="63" t="s">
        <v>1794</v>
      </c>
      <c r="I1400" s="63"/>
      <c r="J1400" s="324">
        <v>250</v>
      </c>
      <c r="K1400" s="272">
        <v>33700</v>
      </c>
      <c r="L1400" s="282">
        <v>1950</v>
      </c>
      <c r="M1400" s="286">
        <v>45000</v>
      </c>
      <c r="N1400" s="283">
        <v>2</v>
      </c>
      <c r="O1400" s="300" t="s">
        <v>119</v>
      </c>
      <c r="P1400" s="2499">
        <v>755</v>
      </c>
      <c r="Q1400" s="14"/>
      <c r="R1400" s="1788" t="s">
        <v>3063</v>
      </c>
      <c r="S1400" s="300"/>
      <c r="T1400" s="300"/>
      <c r="U1400" s="300" t="s">
        <v>136</v>
      </c>
      <c r="V1400" s="300" t="s">
        <v>3001</v>
      </c>
      <c r="W1400" s="283">
        <v>99</v>
      </c>
      <c r="X1400" s="283">
        <v>134</v>
      </c>
      <c r="Y1400" s="282">
        <v>48</v>
      </c>
      <c r="Z1400" s="282"/>
      <c r="AA1400" s="282">
        <v>257</v>
      </c>
      <c r="AB1400" s="300" t="s">
        <v>133</v>
      </c>
      <c r="AC1400" s="283"/>
      <c r="AD1400" s="282">
        <v>473377</v>
      </c>
      <c r="AE1400" s="271">
        <v>872790092737500</v>
      </c>
      <c r="AF1400" s="282">
        <v>12</v>
      </c>
      <c r="AG1400" s="282" t="s">
        <v>113</v>
      </c>
      <c r="AH1400" s="2781">
        <v>5</v>
      </c>
    </row>
    <row r="1401" spans="3:34">
      <c r="C1401" s="2395" t="s">
        <v>2766</v>
      </c>
      <c r="D1401" s="834" t="s">
        <v>2193</v>
      </c>
      <c r="E1401" s="1483"/>
      <c r="F1401" s="2279">
        <v>928150519227</v>
      </c>
      <c r="G1401" s="47">
        <v>8727900927412</v>
      </c>
      <c r="H1401" s="250" t="s">
        <v>1795</v>
      </c>
      <c r="I1401" s="250"/>
      <c r="J1401" s="431">
        <v>400</v>
      </c>
      <c r="K1401" s="274">
        <v>55400</v>
      </c>
      <c r="L1401" s="287">
        <v>1950</v>
      </c>
      <c r="M1401" s="1516">
        <v>45000</v>
      </c>
      <c r="N1401" s="1477">
        <v>2</v>
      </c>
      <c r="O1401" s="1635" t="s">
        <v>119</v>
      </c>
      <c r="P1401" s="2500">
        <v>845</v>
      </c>
      <c r="Q1401" s="14"/>
      <c r="R1401" s="1790" t="s">
        <v>3063</v>
      </c>
      <c r="S1401" s="1635"/>
      <c r="T1401" s="1635"/>
      <c r="U1401" s="1635" t="s">
        <v>136</v>
      </c>
      <c r="V1401" s="1635" t="s">
        <v>3001</v>
      </c>
      <c r="W1401" s="1477">
        <v>98</v>
      </c>
      <c r="X1401" s="1477">
        <v>138</v>
      </c>
      <c r="Y1401" s="287">
        <v>48</v>
      </c>
      <c r="Z1401" s="287"/>
      <c r="AA1401" s="287">
        <v>283</v>
      </c>
      <c r="AB1401" s="1635" t="s">
        <v>133</v>
      </c>
      <c r="AC1401" s="1477"/>
      <c r="AD1401" s="287">
        <v>473378</v>
      </c>
      <c r="AE1401" s="273">
        <v>872790092741200</v>
      </c>
      <c r="AF1401" s="287">
        <v>12</v>
      </c>
      <c r="AG1401" s="287" t="s">
        <v>113</v>
      </c>
      <c r="AH1401" s="2823">
        <v>5</v>
      </c>
    </row>
    <row r="1402" spans="3:34">
      <c r="C1402" s="2396" t="s">
        <v>2766</v>
      </c>
      <c r="D1402" s="1395" t="s">
        <v>2193</v>
      </c>
      <c r="E1402" s="1501"/>
      <c r="F1402" s="2934">
        <v>928154509228</v>
      </c>
      <c r="G1402" s="1251">
        <v>8711500184122</v>
      </c>
      <c r="H1402" s="1618" t="s">
        <v>1796</v>
      </c>
      <c r="I1402" s="1618"/>
      <c r="J1402" s="1619">
        <v>1000</v>
      </c>
      <c r="K1402" s="1620">
        <v>130000</v>
      </c>
      <c r="L1402" s="1227">
        <v>2000</v>
      </c>
      <c r="M1402" s="1620">
        <v>16000</v>
      </c>
      <c r="N1402" s="1638">
        <v>1</v>
      </c>
      <c r="O1402" s="1701" t="s">
        <v>114</v>
      </c>
      <c r="P1402" s="3280">
        <v>2865</v>
      </c>
      <c r="Q1402" s="14"/>
      <c r="R1402" s="1891" t="s">
        <v>760</v>
      </c>
      <c r="S1402" s="1701"/>
      <c r="T1402" s="1701"/>
      <c r="U1402" s="1701" t="s">
        <v>136</v>
      </c>
      <c r="V1402" s="1701" t="s">
        <v>3001</v>
      </c>
      <c r="W1402" s="1638">
        <v>100</v>
      </c>
      <c r="X1402" s="1638">
        <v>130</v>
      </c>
      <c r="Y1402" s="1227">
        <v>65</v>
      </c>
      <c r="Z1402" s="1227"/>
      <c r="AA1402" s="1227">
        <v>389</v>
      </c>
      <c r="AB1402" s="1701" t="s">
        <v>133</v>
      </c>
      <c r="AC1402" s="1638"/>
      <c r="AD1402" s="1227"/>
      <c r="AE1402" s="1227">
        <v>871150018412245</v>
      </c>
      <c r="AF1402" s="1227">
        <v>4</v>
      </c>
      <c r="AG1402" s="1227" t="s">
        <v>113</v>
      </c>
      <c r="AH1402" s="2889">
        <v>5</v>
      </c>
    </row>
    <row r="1403" spans="3:34">
      <c r="C1403" s="2394" t="s">
        <v>2766</v>
      </c>
      <c r="D1403" s="1461" t="s">
        <v>2193</v>
      </c>
      <c r="E1403" s="1462"/>
      <c r="F1403" s="1487">
        <v>928153809230</v>
      </c>
      <c r="G1403" s="994">
        <v>8711500734020</v>
      </c>
      <c r="H1403" s="995" t="s">
        <v>210</v>
      </c>
      <c r="I1403" s="995"/>
      <c r="J1403" s="996">
        <v>33.299999999999997</v>
      </c>
      <c r="K1403" s="1586">
        <v>1320</v>
      </c>
      <c r="L1403" s="1169">
        <v>2500</v>
      </c>
      <c r="M1403" s="997">
        <v>15000</v>
      </c>
      <c r="N1403" s="1018">
        <v>1</v>
      </c>
      <c r="O1403" s="1702" t="s">
        <v>1798</v>
      </c>
      <c r="P1403" s="3270">
        <v>2355</v>
      </c>
      <c r="Q1403" s="973"/>
      <c r="R1403" s="1892" t="s">
        <v>3067</v>
      </c>
      <c r="S1403" s="1702"/>
      <c r="T1403" s="1702"/>
      <c r="U1403" s="1702" t="s">
        <v>211</v>
      </c>
      <c r="V1403" s="1702" t="s">
        <v>116</v>
      </c>
      <c r="W1403" s="998">
        <v>98</v>
      </c>
      <c r="X1403" s="998">
        <v>39</v>
      </c>
      <c r="Y1403" s="1169">
        <v>42</v>
      </c>
      <c r="Z1403" s="1169"/>
      <c r="AA1403" s="1169">
        <v>165</v>
      </c>
      <c r="AB1403" s="1702" t="s">
        <v>113</v>
      </c>
      <c r="AC1403" s="1018">
        <v>81</v>
      </c>
      <c r="AD1403" s="1169">
        <v>473395</v>
      </c>
      <c r="AE1403" s="1020">
        <v>871150073402015</v>
      </c>
      <c r="AF1403" s="1169">
        <v>12</v>
      </c>
      <c r="AG1403" s="1169" t="s">
        <v>113</v>
      </c>
      <c r="AH1403" s="2462">
        <v>5</v>
      </c>
    </row>
    <row r="1404" spans="3:34">
      <c r="C1404" s="2395" t="s">
        <v>2766</v>
      </c>
      <c r="D1404" s="834" t="s">
        <v>2193</v>
      </c>
      <c r="E1404" s="1483"/>
      <c r="F1404" s="2408">
        <v>928153909227</v>
      </c>
      <c r="G1404" s="909">
        <v>8711500734037</v>
      </c>
      <c r="H1404" s="986" t="s">
        <v>1797</v>
      </c>
      <c r="I1404" s="986"/>
      <c r="J1404" s="1037">
        <v>53</v>
      </c>
      <c r="K1404" s="1636">
        <v>2500</v>
      </c>
      <c r="L1404" s="1428">
        <v>2500</v>
      </c>
      <c r="M1404" s="1426">
        <v>15000</v>
      </c>
      <c r="N1404" s="1637">
        <v>1</v>
      </c>
      <c r="O1404" s="1703" t="s">
        <v>1798</v>
      </c>
      <c r="P1404" s="3272">
        <v>2355</v>
      </c>
      <c r="Q1404" s="14"/>
      <c r="R1404" s="1893" t="s">
        <v>3067</v>
      </c>
      <c r="S1404" s="1703"/>
      <c r="T1404" s="1703"/>
      <c r="U1404" s="1703" t="s">
        <v>211</v>
      </c>
      <c r="V1404" s="1703" t="s">
        <v>116</v>
      </c>
      <c r="W1404" s="2075">
        <v>90</v>
      </c>
      <c r="X1404" s="2075">
        <v>47</v>
      </c>
      <c r="Y1404" s="1428">
        <v>32</v>
      </c>
      <c r="Z1404" s="1428"/>
      <c r="AA1404" s="1428">
        <v>149</v>
      </c>
      <c r="AB1404" s="1703" t="s">
        <v>113</v>
      </c>
      <c r="AC1404" s="1637">
        <v>82</v>
      </c>
      <c r="AD1404" s="1428">
        <v>473396</v>
      </c>
      <c r="AE1404" s="910">
        <v>871150073403715</v>
      </c>
      <c r="AF1404" s="1428">
        <v>12</v>
      </c>
      <c r="AG1404" s="1428" t="s">
        <v>113</v>
      </c>
      <c r="AH1404" s="2925">
        <v>5</v>
      </c>
    </row>
    <row r="1405" spans="3:34">
      <c r="C1405" s="2394" t="s">
        <v>2766</v>
      </c>
      <c r="D1405" s="1461" t="s">
        <v>2193</v>
      </c>
      <c r="E1405" s="1462"/>
      <c r="F1405" s="1487">
        <v>928159905131</v>
      </c>
      <c r="G1405" s="994">
        <v>8711500203236</v>
      </c>
      <c r="H1405" s="995" t="s">
        <v>1799</v>
      </c>
      <c r="I1405" s="995"/>
      <c r="J1405" s="996">
        <v>50</v>
      </c>
      <c r="K1405" s="1639">
        <v>2400</v>
      </c>
      <c r="L1405" s="1169">
        <v>2500</v>
      </c>
      <c r="M1405" s="997">
        <v>10000</v>
      </c>
      <c r="N1405" s="1018">
        <v>1</v>
      </c>
      <c r="O1405" s="1702" t="s">
        <v>1798</v>
      </c>
      <c r="P1405" s="3270">
        <v>2310</v>
      </c>
      <c r="Q1405" s="14"/>
      <c r="R1405" s="1892" t="s">
        <v>3068</v>
      </c>
      <c r="S1405" s="1702"/>
      <c r="T1405" s="1702"/>
      <c r="U1405" s="1702" t="s">
        <v>1800</v>
      </c>
      <c r="V1405" s="1702" t="s">
        <v>116</v>
      </c>
      <c r="W1405" s="998">
        <v>85</v>
      </c>
      <c r="X1405" s="998">
        <v>48</v>
      </c>
      <c r="Y1405" s="1169">
        <v>20</v>
      </c>
      <c r="Z1405" s="1169"/>
      <c r="AA1405" s="1169">
        <v>103</v>
      </c>
      <c r="AB1405" s="1702" t="s">
        <v>113</v>
      </c>
      <c r="AC1405" s="1018">
        <v>81</v>
      </c>
      <c r="AD1405" s="1169">
        <v>473250</v>
      </c>
      <c r="AE1405" s="1020">
        <v>871150020323615</v>
      </c>
      <c r="AF1405" s="1169">
        <v>12</v>
      </c>
      <c r="AG1405" s="1169" t="s">
        <v>113</v>
      </c>
      <c r="AH1405" s="2462">
        <v>5</v>
      </c>
    </row>
    <row r="1406" spans="3:34">
      <c r="C1406" s="2395" t="s">
        <v>2766</v>
      </c>
      <c r="D1406" s="834" t="s">
        <v>2193</v>
      </c>
      <c r="E1406" s="1483"/>
      <c r="F1406" s="2408">
        <v>928158905131</v>
      </c>
      <c r="G1406" s="909">
        <v>8711500202338</v>
      </c>
      <c r="H1406" s="986" t="s">
        <v>1801</v>
      </c>
      <c r="I1406" s="986"/>
      <c r="J1406" s="1037">
        <v>100</v>
      </c>
      <c r="K1406" s="1426">
        <v>5300</v>
      </c>
      <c r="L1406" s="1428">
        <v>2500</v>
      </c>
      <c r="M1406" s="1426">
        <v>10000</v>
      </c>
      <c r="N1406" s="1637">
        <v>1</v>
      </c>
      <c r="O1406" s="1703" t="s">
        <v>1798</v>
      </c>
      <c r="P1406" s="3272">
        <v>2310</v>
      </c>
      <c r="Q1406" s="14"/>
      <c r="R1406" s="1893" t="s">
        <v>3068</v>
      </c>
      <c r="S1406" s="1703"/>
      <c r="T1406" s="1703"/>
      <c r="U1406" s="1703" t="s">
        <v>1800</v>
      </c>
      <c r="V1406" s="1703" t="s">
        <v>116</v>
      </c>
      <c r="W1406" s="2075">
        <v>91</v>
      </c>
      <c r="X1406" s="2075">
        <v>53</v>
      </c>
      <c r="Y1406" s="1428">
        <v>20</v>
      </c>
      <c r="Z1406" s="1428"/>
      <c r="AA1406" s="1428">
        <v>110</v>
      </c>
      <c r="AB1406" s="1703" t="s">
        <v>113</v>
      </c>
      <c r="AC1406" s="1637">
        <v>82</v>
      </c>
      <c r="AD1406" s="1428">
        <v>473402</v>
      </c>
      <c r="AE1406" s="910">
        <v>871150020233815</v>
      </c>
      <c r="AF1406" s="1428">
        <v>12</v>
      </c>
      <c r="AG1406" s="1428" t="s">
        <v>113</v>
      </c>
      <c r="AH1406" s="2925">
        <v>5</v>
      </c>
    </row>
    <row r="1407" spans="3:34">
      <c r="C1407" s="2394" t="s">
        <v>2766</v>
      </c>
      <c r="D1407" s="1461" t="s">
        <v>2193</v>
      </c>
      <c r="E1407" s="1462"/>
      <c r="F1407" s="748">
        <v>928073005130</v>
      </c>
      <c r="G1407" s="29">
        <v>8718291548232</v>
      </c>
      <c r="H1407" s="112" t="s">
        <v>1802</v>
      </c>
      <c r="I1407" s="112"/>
      <c r="J1407" s="382">
        <v>1000</v>
      </c>
      <c r="K1407" s="1079">
        <v>95800</v>
      </c>
      <c r="L1407" s="400">
        <v>4000</v>
      </c>
      <c r="M1407" s="421">
        <v>4000</v>
      </c>
      <c r="N1407" s="360">
        <v>1</v>
      </c>
      <c r="O1407" s="1671" t="s">
        <v>114</v>
      </c>
      <c r="P1407" s="2498">
        <v>11300</v>
      </c>
      <c r="Q1407" s="14"/>
      <c r="R1407" s="1792" t="s">
        <v>560</v>
      </c>
      <c r="S1407" s="1671"/>
      <c r="T1407" s="1671"/>
      <c r="U1407" s="1671" t="s">
        <v>1803</v>
      </c>
      <c r="V1407" s="1671" t="s">
        <v>121</v>
      </c>
      <c r="W1407" s="360">
        <v>125</v>
      </c>
      <c r="X1407" s="360">
        <v>95</v>
      </c>
      <c r="Y1407" s="400">
        <v>40</v>
      </c>
      <c r="Z1407" s="400"/>
      <c r="AA1407" s="400">
        <v>294</v>
      </c>
      <c r="AB1407" s="1671" t="s">
        <v>113</v>
      </c>
      <c r="AC1407" s="360">
        <v>70</v>
      </c>
      <c r="AD1407" s="400"/>
      <c r="AE1407" s="400">
        <v>871150020078500</v>
      </c>
      <c r="AF1407" s="400">
        <v>1</v>
      </c>
      <c r="AG1407" s="400" t="s">
        <v>113</v>
      </c>
      <c r="AH1407" s="2796">
        <v>5</v>
      </c>
    </row>
    <row r="1408" spans="3:34">
      <c r="C1408" s="2401" t="s">
        <v>2766</v>
      </c>
      <c r="D1408" s="557" t="s">
        <v>2193</v>
      </c>
      <c r="E1408" s="1463"/>
      <c r="F1408" s="99">
        <v>928072205130</v>
      </c>
      <c r="G1408" s="40">
        <v>8718291548218</v>
      </c>
      <c r="H1408" s="52" t="s">
        <v>1804</v>
      </c>
      <c r="I1408" s="52"/>
      <c r="J1408" s="347">
        <v>1000</v>
      </c>
      <c r="K1408" s="1075">
        <v>87000</v>
      </c>
      <c r="L1408" s="340">
        <v>5600</v>
      </c>
      <c r="M1408" s="338">
        <v>4000</v>
      </c>
      <c r="N1408" s="342">
        <v>1</v>
      </c>
      <c r="O1408" s="546" t="s">
        <v>114</v>
      </c>
      <c r="P1408" s="3271">
        <v>18635</v>
      </c>
      <c r="Q1408" s="14"/>
      <c r="R1408" s="1810" t="s">
        <v>560</v>
      </c>
      <c r="S1408" s="546"/>
      <c r="T1408" s="546"/>
      <c r="U1408" s="546" t="s">
        <v>1803</v>
      </c>
      <c r="V1408" s="546" t="s">
        <v>1805</v>
      </c>
      <c r="W1408" s="341">
        <v>125</v>
      </c>
      <c r="X1408" s="341">
        <v>87</v>
      </c>
      <c r="Y1408" s="340">
        <v>40</v>
      </c>
      <c r="Z1408" s="340"/>
      <c r="AA1408" s="340">
        <v>294</v>
      </c>
      <c r="AB1408" s="546" t="s">
        <v>113</v>
      </c>
      <c r="AC1408" s="342">
        <v>80</v>
      </c>
      <c r="AD1408" s="340"/>
      <c r="AE1408" s="340">
        <v>871150020077800</v>
      </c>
      <c r="AF1408" s="340">
        <v>1</v>
      </c>
      <c r="AG1408" s="340" t="s">
        <v>113</v>
      </c>
      <c r="AH1408" s="2785">
        <v>5</v>
      </c>
    </row>
    <row r="1409" spans="3:34">
      <c r="C1409" s="2401" t="s">
        <v>2766</v>
      </c>
      <c r="D1409" s="557" t="s">
        <v>2193</v>
      </c>
      <c r="E1409" s="1463"/>
      <c r="F1409" s="99">
        <v>928071305130</v>
      </c>
      <c r="G1409" s="40">
        <v>8718291548201</v>
      </c>
      <c r="H1409" s="52" t="s">
        <v>1806</v>
      </c>
      <c r="I1409" s="52"/>
      <c r="J1409" s="347">
        <v>2040</v>
      </c>
      <c r="K1409" s="1075">
        <v>214000</v>
      </c>
      <c r="L1409" s="340">
        <v>4000</v>
      </c>
      <c r="M1409" s="338">
        <v>6000</v>
      </c>
      <c r="N1409" s="342">
        <v>1</v>
      </c>
      <c r="O1409" s="546" t="s">
        <v>114</v>
      </c>
      <c r="P1409" s="3271">
        <v>14010</v>
      </c>
      <c r="Q1409" s="14"/>
      <c r="R1409" s="1810" t="s">
        <v>3068</v>
      </c>
      <c r="S1409" s="546"/>
      <c r="T1409" s="546"/>
      <c r="U1409" s="546" t="s">
        <v>1803</v>
      </c>
      <c r="V1409" s="546" t="s">
        <v>121</v>
      </c>
      <c r="W1409" s="341">
        <v>235</v>
      </c>
      <c r="X1409" s="341">
        <v>104</v>
      </c>
      <c r="Y1409" s="340">
        <v>40</v>
      </c>
      <c r="Z1409" s="340"/>
      <c r="AA1409" s="340">
        <v>364</v>
      </c>
      <c r="AB1409" s="546" t="s">
        <v>113</v>
      </c>
      <c r="AC1409" s="342">
        <v>72</v>
      </c>
      <c r="AD1409" s="340"/>
      <c r="AE1409" s="340">
        <v>871150020074700</v>
      </c>
      <c r="AF1409" s="340">
        <v>1</v>
      </c>
      <c r="AG1409" s="340" t="s">
        <v>113</v>
      </c>
      <c r="AH1409" s="2785">
        <v>5</v>
      </c>
    </row>
    <row r="1410" spans="3:34">
      <c r="C1410" s="2401" t="s">
        <v>2766</v>
      </c>
      <c r="D1410" s="557" t="s">
        <v>2193</v>
      </c>
      <c r="E1410" s="1463"/>
      <c r="F1410" s="99">
        <v>928072505130</v>
      </c>
      <c r="G1410" s="99">
        <v>8718291548225</v>
      </c>
      <c r="H1410" s="52" t="s">
        <v>1807</v>
      </c>
      <c r="I1410" s="52"/>
      <c r="J1410" s="347">
        <v>2040</v>
      </c>
      <c r="K1410" s="1075">
        <v>190000</v>
      </c>
      <c r="L1410" s="340">
        <v>5600</v>
      </c>
      <c r="M1410" s="338">
        <v>6000</v>
      </c>
      <c r="N1410" s="342">
        <v>1</v>
      </c>
      <c r="O1410" s="546" t="s">
        <v>114</v>
      </c>
      <c r="P1410" s="3271">
        <v>18635</v>
      </c>
      <c r="Q1410" s="14"/>
      <c r="R1410" s="1810" t="s">
        <v>3068</v>
      </c>
      <c r="S1410" s="546"/>
      <c r="T1410" s="546"/>
      <c r="U1410" s="546" t="s">
        <v>1803</v>
      </c>
      <c r="V1410" s="546" t="s">
        <v>1805</v>
      </c>
      <c r="W1410" s="341">
        <v>225</v>
      </c>
      <c r="X1410" s="341">
        <v>93</v>
      </c>
      <c r="Y1410" s="340">
        <v>40</v>
      </c>
      <c r="Z1410" s="340"/>
      <c r="AA1410" s="340">
        <v>364</v>
      </c>
      <c r="AB1410" s="546" t="s">
        <v>113</v>
      </c>
      <c r="AC1410" s="342">
        <v>82</v>
      </c>
      <c r="AD1410" s="340"/>
      <c r="AE1410" s="365">
        <v>871150020073000</v>
      </c>
      <c r="AF1410" s="340">
        <v>1</v>
      </c>
      <c r="AG1410" s="340" t="s">
        <v>113</v>
      </c>
      <c r="AH1410" s="2785">
        <v>5</v>
      </c>
    </row>
    <row r="1411" spans="3:34">
      <c r="C1411" s="2401" t="s">
        <v>2766</v>
      </c>
      <c r="D1411" s="557" t="s">
        <v>2193</v>
      </c>
      <c r="E1411" s="1463"/>
      <c r="F1411" s="99">
        <v>928078415130</v>
      </c>
      <c r="G1411" s="40">
        <v>8718291548263</v>
      </c>
      <c r="H1411" s="52" t="s">
        <v>1808</v>
      </c>
      <c r="I1411" s="52"/>
      <c r="J1411" s="347">
        <v>1800</v>
      </c>
      <c r="K1411" s="1075">
        <v>155000</v>
      </c>
      <c r="L1411" s="340">
        <v>5600</v>
      </c>
      <c r="M1411" s="338">
        <v>4000</v>
      </c>
      <c r="N1411" s="342">
        <v>1</v>
      </c>
      <c r="O1411" s="546" t="s">
        <v>114</v>
      </c>
      <c r="P1411" s="3271">
        <v>18030</v>
      </c>
      <c r="Q1411" s="14"/>
      <c r="R1411" s="1810" t="s">
        <v>56</v>
      </c>
      <c r="S1411" s="546"/>
      <c r="T1411" s="546"/>
      <c r="U1411" s="546" t="s">
        <v>1809</v>
      </c>
      <c r="V1411" s="546" t="s">
        <v>1805</v>
      </c>
      <c r="W1411" s="341">
        <v>120</v>
      </c>
      <c r="X1411" s="341">
        <v>86</v>
      </c>
      <c r="Y1411" s="340">
        <v>40</v>
      </c>
      <c r="Z1411" s="340"/>
      <c r="AA1411" s="340">
        <v>363</v>
      </c>
      <c r="AB1411" s="546" t="s">
        <v>113</v>
      </c>
      <c r="AC1411" s="342">
        <v>86</v>
      </c>
      <c r="AD1411" s="340"/>
      <c r="AE1411" s="340">
        <v>871150020075400</v>
      </c>
      <c r="AF1411" s="340">
        <v>1</v>
      </c>
      <c r="AG1411" s="340" t="s">
        <v>113</v>
      </c>
      <c r="AH1411" s="2785">
        <v>5</v>
      </c>
    </row>
    <row r="1412" spans="3:34">
      <c r="C1412" s="2395" t="s">
        <v>2766</v>
      </c>
      <c r="D1412" s="834" t="s">
        <v>2193</v>
      </c>
      <c r="E1412" s="1483"/>
      <c r="F1412" s="166">
        <v>928195105129</v>
      </c>
      <c r="G1412" s="55">
        <v>8718291548423</v>
      </c>
      <c r="H1412" s="54" t="s">
        <v>1810</v>
      </c>
      <c r="I1412" s="54"/>
      <c r="J1412" s="432">
        <v>2060</v>
      </c>
      <c r="K1412" s="1077">
        <v>226000</v>
      </c>
      <c r="L1412" s="428">
        <v>5600</v>
      </c>
      <c r="M1412" s="429">
        <v>5000</v>
      </c>
      <c r="N1412" s="1197">
        <v>1</v>
      </c>
      <c r="O1412" s="818" t="s">
        <v>114</v>
      </c>
      <c r="P1412" s="3272">
        <v>18635</v>
      </c>
      <c r="Q1412" s="14"/>
      <c r="R1412" s="1890" t="s">
        <v>3061</v>
      </c>
      <c r="S1412" s="818"/>
      <c r="T1412" s="818"/>
      <c r="U1412" s="818" t="s">
        <v>1811</v>
      </c>
      <c r="V1412" s="818" t="s">
        <v>1805</v>
      </c>
      <c r="W1412" s="456">
        <v>205</v>
      </c>
      <c r="X1412" s="456">
        <v>109</v>
      </c>
      <c r="Y1412" s="428">
        <v>40</v>
      </c>
      <c r="Z1412" s="428"/>
      <c r="AA1412" s="428">
        <v>333</v>
      </c>
      <c r="AB1412" s="818" t="s">
        <v>113</v>
      </c>
      <c r="AC1412" s="1197">
        <v>81</v>
      </c>
      <c r="AD1412" s="428"/>
      <c r="AE1412" s="428">
        <v>871829124183600</v>
      </c>
      <c r="AF1412" s="428">
        <v>1</v>
      </c>
      <c r="AG1412" s="428" t="s">
        <v>113</v>
      </c>
      <c r="AH1412" s="2786">
        <v>5</v>
      </c>
    </row>
    <row r="1413" spans="3:34">
      <c r="C1413" s="2396" t="s">
        <v>2766</v>
      </c>
      <c r="D1413" s="1395" t="s">
        <v>2193</v>
      </c>
      <c r="E1413" s="1501"/>
      <c r="F1413" s="3067">
        <v>928075705130</v>
      </c>
      <c r="G1413" s="517">
        <v>8718291548256</v>
      </c>
      <c r="H1413" s="1511" t="s">
        <v>2065</v>
      </c>
      <c r="I1413" s="1511"/>
      <c r="J1413" s="1642">
        <v>1040</v>
      </c>
      <c r="K1413" s="1643">
        <v>93000</v>
      </c>
      <c r="L1413" s="1513">
        <v>4100</v>
      </c>
      <c r="M1413" s="1397">
        <v>6000</v>
      </c>
      <c r="N1413" s="1362">
        <v>1</v>
      </c>
      <c r="O1413" s="1704" t="s">
        <v>114</v>
      </c>
      <c r="P1413" s="3280">
        <v>11965</v>
      </c>
      <c r="Q1413" s="973"/>
      <c r="R1413" s="1894" t="s">
        <v>3069</v>
      </c>
      <c r="S1413" s="1704"/>
      <c r="T1413" s="1704"/>
      <c r="U1413" s="1704" t="s">
        <v>209</v>
      </c>
      <c r="V1413" s="1704" t="s">
        <v>121</v>
      </c>
      <c r="W1413" s="1362">
        <v>130</v>
      </c>
      <c r="X1413" s="1362">
        <v>89</v>
      </c>
      <c r="Y1413" s="1513">
        <v>33</v>
      </c>
      <c r="Z1413" s="1513"/>
      <c r="AA1413" s="1513">
        <v>406</v>
      </c>
      <c r="AB1413" s="1704" t="s">
        <v>113</v>
      </c>
      <c r="AC1413" s="1362">
        <v>65</v>
      </c>
      <c r="AD1413" s="1513" t="s">
        <v>45</v>
      </c>
      <c r="AE1413" s="1513">
        <v>871150021424900</v>
      </c>
      <c r="AF1413" s="1513">
        <v>1</v>
      </c>
      <c r="AG1413" s="1513" t="s">
        <v>113</v>
      </c>
      <c r="AH1413" s="2926">
        <v>5</v>
      </c>
    </row>
    <row r="1414" spans="3:34">
      <c r="C1414" s="2396" t="s">
        <v>2766</v>
      </c>
      <c r="D1414" s="1395" t="s">
        <v>2193</v>
      </c>
      <c r="E1414" s="1501"/>
      <c r="F1414" s="3067">
        <v>928196905130</v>
      </c>
      <c r="G1414" s="517">
        <v>8718291548461</v>
      </c>
      <c r="H1414" s="1511" t="s">
        <v>2066</v>
      </c>
      <c r="I1414" s="1511"/>
      <c r="J1414" s="1642">
        <v>2100</v>
      </c>
      <c r="K1414" s="1643">
        <v>227000</v>
      </c>
      <c r="L1414" s="1513">
        <v>5600</v>
      </c>
      <c r="M1414" s="1397">
        <v>1500</v>
      </c>
      <c r="N1414" s="1362">
        <v>1</v>
      </c>
      <c r="O1414" s="1704" t="s">
        <v>114</v>
      </c>
      <c r="P1414" s="3280">
        <v>17645</v>
      </c>
      <c r="Q1414" s="973"/>
      <c r="R1414" s="1894" t="s">
        <v>3070</v>
      </c>
      <c r="S1414" s="1704"/>
      <c r="T1414" s="1704"/>
      <c r="U1414" s="1704" t="s">
        <v>2213</v>
      </c>
      <c r="V1414" s="1704" t="s">
        <v>1805</v>
      </c>
      <c r="W1414" s="1362">
        <v>210</v>
      </c>
      <c r="X1414" s="1362">
        <v>108</v>
      </c>
      <c r="Y1414" s="1513">
        <v>41</v>
      </c>
      <c r="Z1414" s="1513"/>
      <c r="AA1414" s="1513">
        <v>198</v>
      </c>
      <c r="AB1414" s="1704" t="s">
        <v>113</v>
      </c>
      <c r="AC1414" s="1362">
        <v>84</v>
      </c>
      <c r="AD1414" s="1513" t="s">
        <v>45</v>
      </c>
      <c r="AE1414" s="1513">
        <v>872790092877800</v>
      </c>
      <c r="AF1414" s="1513">
        <v>1</v>
      </c>
      <c r="AG1414" s="1513" t="s">
        <v>113</v>
      </c>
      <c r="AH1414" s="2926">
        <v>5</v>
      </c>
    </row>
    <row r="1415" spans="3:34">
      <c r="C1415" s="2396" t="s">
        <v>2766</v>
      </c>
      <c r="D1415" s="1395" t="s">
        <v>2193</v>
      </c>
      <c r="E1415" s="1501"/>
      <c r="F1415" s="3067">
        <v>928196805130</v>
      </c>
      <c r="G1415" s="517">
        <v>8718291548454</v>
      </c>
      <c r="H1415" s="1511" t="s">
        <v>1812</v>
      </c>
      <c r="I1415" s="1511"/>
      <c r="J1415" s="1642">
        <v>2000</v>
      </c>
      <c r="K1415" s="1397">
        <v>220000</v>
      </c>
      <c r="L1415" s="1513">
        <v>5600</v>
      </c>
      <c r="M1415" s="1397">
        <v>4500</v>
      </c>
      <c r="N1415" s="1362">
        <v>1</v>
      </c>
      <c r="O1415" s="1704" t="s">
        <v>114</v>
      </c>
      <c r="P1415" s="3280">
        <v>13045</v>
      </c>
      <c r="Q1415" s="14"/>
      <c r="R1415" s="1894"/>
      <c r="S1415" s="1704"/>
      <c r="T1415" s="1704"/>
      <c r="U1415" s="1704" t="s">
        <v>1813</v>
      </c>
      <c r="V1415" s="1704" t="s">
        <v>1805</v>
      </c>
      <c r="W1415" s="1362">
        <v>205</v>
      </c>
      <c r="X1415" s="1362">
        <v>110</v>
      </c>
      <c r="Y1415" s="1513">
        <v>39</v>
      </c>
      <c r="Z1415" s="1513"/>
      <c r="AA1415" s="1513">
        <v>187</v>
      </c>
      <c r="AB1415" s="1704" t="s">
        <v>113</v>
      </c>
      <c r="AC1415" s="1362">
        <v>81</v>
      </c>
      <c r="AD1415" s="1513"/>
      <c r="AE1415" s="1513">
        <v>872790092860000</v>
      </c>
      <c r="AF1415" s="1513">
        <v>1</v>
      </c>
      <c r="AG1415" s="1513" t="s">
        <v>113</v>
      </c>
      <c r="AH1415" s="2926">
        <v>5</v>
      </c>
    </row>
    <row r="1416" spans="3:34">
      <c r="C1416" s="2396"/>
      <c r="D1416" s="1395"/>
      <c r="E1416" s="1501"/>
      <c r="F1416" s="2934">
        <v>928481600097</v>
      </c>
      <c r="G1416" s="1251">
        <v>8718696736531</v>
      </c>
      <c r="H1416" s="1618" t="s">
        <v>1814</v>
      </c>
      <c r="I1416" s="1618"/>
      <c r="J1416" s="1619">
        <v>450</v>
      </c>
      <c r="K1416" s="1643">
        <v>32000</v>
      </c>
      <c r="L1416" s="1227">
        <v>4000</v>
      </c>
      <c r="M1416" s="1620">
        <v>20000</v>
      </c>
      <c r="N1416" s="1638">
        <v>1</v>
      </c>
      <c r="O1416" s="1701" t="s">
        <v>117</v>
      </c>
      <c r="P1416" s="2509">
        <v>770</v>
      </c>
      <c r="Q1416" s="14"/>
      <c r="R1416" s="1891"/>
      <c r="S1416" s="1701"/>
      <c r="T1416" s="1701"/>
      <c r="U1416" s="1701" t="s">
        <v>136</v>
      </c>
      <c r="V1416" s="1701" t="s">
        <v>121</v>
      </c>
      <c r="W1416" s="1638">
        <v>125</v>
      </c>
      <c r="X1416" s="1638">
        <v>71</v>
      </c>
      <c r="Y1416" s="1227">
        <v>46</v>
      </c>
      <c r="Z1416" s="1227"/>
      <c r="AA1416" s="1227">
        <v>285</v>
      </c>
      <c r="AB1416" s="1701" t="s">
        <v>113</v>
      </c>
      <c r="AC1416" s="1638"/>
      <c r="AD1416" s="1227">
        <v>473285</v>
      </c>
      <c r="AE1416" s="1227">
        <v>871869673653100</v>
      </c>
      <c r="AF1416" s="1227">
        <v>12</v>
      </c>
      <c r="AG1416" s="1227" t="s">
        <v>113</v>
      </c>
      <c r="AH1416" s="2889">
        <v>5</v>
      </c>
    </row>
    <row r="1417" spans="3:34">
      <c r="C1417" s="2394" t="s">
        <v>2766</v>
      </c>
      <c r="D1417" s="1461" t="s">
        <v>2193</v>
      </c>
      <c r="E1417" s="1462"/>
      <c r="F1417" s="92">
        <v>928070419830</v>
      </c>
      <c r="G1417" s="38">
        <v>8718696596647</v>
      </c>
      <c r="H1417" s="50" t="s">
        <v>1816</v>
      </c>
      <c r="I1417" s="50"/>
      <c r="J1417" s="326">
        <v>230</v>
      </c>
      <c r="K1417" s="270" t="s">
        <v>1817</v>
      </c>
      <c r="L1417" s="269">
        <v>4000</v>
      </c>
      <c r="M1417" s="270">
        <v>20000</v>
      </c>
      <c r="N1417" s="295">
        <v>1</v>
      </c>
      <c r="O1417" s="1634" t="s">
        <v>134</v>
      </c>
      <c r="P1417" s="3245">
        <v>1785</v>
      </c>
      <c r="Q1417" s="14"/>
      <c r="R1417" s="1783" t="s">
        <v>3064</v>
      </c>
      <c r="S1417" s="1634"/>
      <c r="T1417" s="1634"/>
      <c r="U1417" s="1634" t="s">
        <v>136</v>
      </c>
      <c r="V1417" s="1634" t="s">
        <v>121</v>
      </c>
      <c r="W1417" s="295">
        <v>119</v>
      </c>
      <c r="X1417" s="295">
        <v>121</v>
      </c>
      <c r="Y1417" s="269">
        <v>90</v>
      </c>
      <c r="Z1417" s="269"/>
      <c r="AA1417" s="269">
        <v>222</v>
      </c>
      <c r="AB1417" s="1634" t="s">
        <v>113</v>
      </c>
      <c r="AC1417" s="295">
        <v>89</v>
      </c>
      <c r="AD1417" s="269">
        <v>473318</v>
      </c>
      <c r="AE1417" s="269">
        <v>871869659664700</v>
      </c>
      <c r="AF1417" s="269">
        <v>12</v>
      </c>
      <c r="AG1417" s="269" t="s">
        <v>113</v>
      </c>
      <c r="AH1417" s="2782">
        <v>5</v>
      </c>
    </row>
    <row r="1418" spans="3:34">
      <c r="C1418" s="2395" t="s">
        <v>2766</v>
      </c>
      <c r="D1418" s="834" t="s">
        <v>2193</v>
      </c>
      <c r="E1418" s="1483"/>
      <c r="F1418" s="194">
        <v>928070219830</v>
      </c>
      <c r="G1418" s="47">
        <v>8718696595688</v>
      </c>
      <c r="H1418" s="250" t="s">
        <v>1818</v>
      </c>
      <c r="I1418" s="250"/>
      <c r="J1418" s="431">
        <v>360</v>
      </c>
      <c r="K1418" s="274" t="s">
        <v>1819</v>
      </c>
      <c r="L1418" s="273">
        <v>4000</v>
      </c>
      <c r="M1418" s="274">
        <v>20000</v>
      </c>
      <c r="N1418" s="1477">
        <v>1</v>
      </c>
      <c r="O1418" s="1670" t="s">
        <v>134</v>
      </c>
      <c r="P1418" s="3281">
        <v>1870</v>
      </c>
      <c r="Q1418" s="14"/>
      <c r="R1418" s="1791" t="s">
        <v>3064</v>
      </c>
      <c r="S1418" s="1670"/>
      <c r="T1418" s="1670"/>
      <c r="U1418" s="1670" t="s">
        <v>136</v>
      </c>
      <c r="V1418" s="1670" t="s">
        <v>121</v>
      </c>
      <c r="W1418" s="284">
        <v>117</v>
      </c>
      <c r="X1418" s="284">
        <v>113</v>
      </c>
      <c r="Y1418" s="273">
        <v>90</v>
      </c>
      <c r="Z1418" s="273"/>
      <c r="AA1418" s="273">
        <v>222</v>
      </c>
      <c r="AB1418" s="1670" t="s">
        <v>113</v>
      </c>
      <c r="AC1418" s="1477">
        <v>88</v>
      </c>
      <c r="AD1418" s="273">
        <v>473316</v>
      </c>
      <c r="AE1418" s="273">
        <v>871869659568800</v>
      </c>
      <c r="AF1418" s="273">
        <v>12</v>
      </c>
      <c r="AG1418" s="273" t="s">
        <v>113</v>
      </c>
      <c r="AH1418" s="2780">
        <v>5</v>
      </c>
    </row>
    <row r="1419" spans="3:34">
      <c r="C1419" s="2394" t="s">
        <v>2766</v>
      </c>
      <c r="D1419" s="1461" t="s">
        <v>2193</v>
      </c>
      <c r="E1419" s="1462"/>
      <c r="F1419" s="92">
        <v>928070119230</v>
      </c>
      <c r="G1419" s="38">
        <v>8718696596814</v>
      </c>
      <c r="H1419" s="50" t="s">
        <v>1820</v>
      </c>
      <c r="I1419" s="50"/>
      <c r="J1419" s="326">
        <v>230</v>
      </c>
      <c r="K1419" s="270" t="s">
        <v>1821</v>
      </c>
      <c r="L1419" s="269">
        <v>4000</v>
      </c>
      <c r="M1419" s="270">
        <v>20000</v>
      </c>
      <c r="N1419" s="295">
        <v>1</v>
      </c>
      <c r="O1419" s="1634" t="s">
        <v>117</v>
      </c>
      <c r="P1419" s="3245">
        <v>1640</v>
      </c>
      <c r="Q1419" s="14"/>
      <c r="R1419" s="1783" t="s">
        <v>3064</v>
      </c>
      <c r="S1419" s="1634"/>
      <c r="T1419" s="1634"/>
      <c r="U1419" s="1634" t="s">
        <v>136</v>
      </c>
      <c r="V1419" s="1634" t="s">
        <v>121</v>
      </c>
      <c r="W1419" s="295">
        <v>119</v>
      </c>
      <c r="X1419" s="295">
        <v>121</v>
      </c>
      <c r="Y1419" s="269">
        <v>46</v>
      </c>
      <c r="Z1419" s="269"/>
      <c r="AA1419" s="269">
        <v>250</v>
      </c>
      <c r="AB1419" s="1634" t="s">
        <v>113</v>
      </c>
      <c r="AC1419" s="295">
        <v>88</v>
      </c>
      <c r="AD1419" s="269">
        <v>473314</v>
      </c>
      <c r="AE1419" s="269">
        <v>871869659681400</v>
      </c>
      <c r="AF1419" s="269">
        <v>12</v>
      </c>
      <c r="AG1419" s="269" t="s">
        <v>113</v>
      </c>
      <c r="AH1419" s="2782">
        <v>5</v>
      </c>
    </row>
    <row r="1420" spans="3:34">
      <c r="C1420" s="2395" t="s">
        <v>2766</v>
      </c>
      <c r="D1420" s="834" t="s">
        <v>2193</v>
      </c>
      <c r="E1420" s="1483"/>
      <c r="F1420" s="194">
        <v>928070319230</v>
      </c>
      <c r="G1420" s="47">
        <v>8718696646106</v>
      </c>
      <c r="H1420" s="250" t="s">
        <v>1822</v>
      </c>
      <c r="I1420" s="250"/>
      <c r="J1420" s="431">
        <v>360</v>
      </c>
      <c r="K1420" s="274" t="s">
        <v>1823</v>
      </c>
      <c r="L1420" s="273">
        <v>4000</v>
      </c>
      <c r="M1420" s="274">
        <v>20000</v>
      </c>
      <c r="N1420" s="1477">
        <v>1</v>
      </c>
      <c r="O1420" s="1670" t="s">
        <v>117</v>
      </c>
      <c r="P1420" s="3281">
        <v>1865</v>
      </c>
      <c r="Q1420" s="14"/>
      <c r="R1420" s="1791" t="s">
        <v>3064</v>
      </c>
      <c r="S1420" s="1670"/>
      <c r="T1420" s="1670"/>
      <c r="U1420" s="1670" t="s">
        <v>136</v>
      </c>
      <c r="V1420" s="1670" t="s">
        <v>121</v>
      </c>
      <c r="W1420" s="284">
        <v>117</v>
      </c>
      <c r="X1420" s="284">
        <v>122</v>
      </c>
      <c r="Y1420" s="273">
        <v>46</v>
      </c>
      <c r="Z1420" s="273"/>
      <c r="AA1420" s="273">
        <v>250</v>
      </c>
      <c r="AB1420" s="1670" t="s">
        <v>113</v>
      </c>
      <c r="AC1420" s="1477">
        <v>88</v>
      </c>
      <c r="AD1420" s="273">
        <v>473317</v>
      </c>
      <c r="AE1420" s="273">
        <v>871869664610600</v>
      </c>
      <c r="AF1420" s="273">
        <v>12</v>
      </c>
      <c r="AG1420" s="273" t="s">
        <v>113</v>
      </c>
      <c r="AH1420" s="2780">
        <v>5</v>
      </c>
    </row>
    <row r="1421" spans="3:34">
      <c r="C1421" s="2394" t="s">
        <v>2766</v>
      </c>
      <c r="D1421" s="1461" t="s">
        <v>2193</v>
      </c>
      <c r="E1421" s="1462"/>
      <c r="F1421" s="748">
        <v>928482600096</v>
      </c>
      <c r="G1421" s="29">
        <v>8711500183736</v>
      </c>
      <c r="H1421" s="112" t="s">
        <v>1824</v>
      </c>
      <c r="I1421" s="112"/>
      <c r="J1421" s="382">
        <v>1000</v>
      </c>
      <c r="K1421" s="1079">
        <v>82100</v>
      </c>
      <c r="L1421" s="400">
        <v>4000</v>
      </c>
      <c r="M1421" s="421">
        <v>12000</v>
      </c>
      <c r="N1421" s="360">
        <v>1</v>
      </c>
      <c r="O1421" s="1671" t="s">
        <v>114</v>
      </c>
      <c r="P1421" s="3270">
        <v>5100</v>
      </c>
      <c r="Q1421" s="14"/>
      <c r="R1421" s="1792" t="s">
        <v>760</v>
      </c>
      <c r="S1421" s="1671"/>
      <c r="T1421" s="1671"/>
      <c r="U1421" s="1671" t="s">
        <v>136</v>
      </c>
      <c r="V1421" s="1671" t="s">
        <v>121</v>
      </c>
      <c r="W1421" s="360">
        <v>130</v>
      </c>
      <c r="X1421" s="360">
        <v>82</v>
      </c>
      <c r="Y1421" s="400">
        <v>65</v>
      </c>
      <c r="Z1421" s="400"/>
      <c r="AA1421" s="400">
        <v>381</v>
      </c>
      <c r="AB1421" s="1671" t="s">
        <v>113</v>
      </c>
      <c r="AC1421" s="360">
        <v>57</v>
      </c>
      <c r="AD1421" s="400"/>
      <c r="AE1421" s="400">
        <v>871150018373645</v>
      </c>
      <c r="AF1421" s="400">
        <v>4</v>
      </c>
      <c r="AG1421" s="400" t="s">
        <v>113</v>
      </c>
      <c r="AH1421" s="2796">
        <v>5</v>
      </c>
    </row>
    <row r="1422" spans="3:34">
      <c r="C1422" s="2395" t="s">
        <v>2766</v>
      </c>
      <c r="D1422" s="834" t="s">
        <v>2193</v>
      </c>
      <c r="E1422" s="1483"/>
      <c r="F1422" s="166">
        <v>928074209228</v>
      </c>
      <c r="G1422" s="55">
        <v>8711500202352</v>
      </c>
      <c r="H1422" s="54" t="s">
        <v>1825</v>
      </c>
      <c r="I1422" s="54"/>
      <c r="J1422" s="432">
        <v>2000</v>
      </c>
      <c r="K1422" s="429">
        <v>200000</v>
      </c>
      <c r="L1422" s="428">
        <v>4000</v>
      </c>
      <c r="M1422" s="429">
        <v>10000</v>
      </c>
      <c r="N1422" s="1197">
        <v>1</v>
      </c>
      <c r="O1422" s="818" t="s">
        <v>114</v>
      </c>
      <c r="P1422" s="3272">
        <v>6265</v>
      </c>
      <c r="Q1422" s="14"/>
      <c r="R1422" s="1890" t="s">
        <v>3068</v>
      </c>
      <c r="S1422" s="818"/>
      <c r="T1422" s="818"/>
      <c r="U1422" s="818" t="s">
        <v>136</v>
      </c>
      <c r="V1422" s="818" t="s">
        <v>121</v>
      </c>
      <c r="W1422" s="456">
        <v>225</v>
      </c>
      <c r="X1422" s="456">
        <v>100</v>
      </c>
      <c r="Y1422" s="428">
        <v>101</v>
      </c>
      <c r="Z1422" s="428"/>
      <c r="AA1422" s="428">
        <v>429</v>
      </c>
      <c r="AB1422" s="818" t="s">
        <v>113</v>
      </c>
      <c r="AC1422" s="1197">
        <v>59</v>
      </c>
      <c r="AD1422" s="428"/>
      <c r="AE1422" s="428">
        <v>871150020235245</v>
      </c>
      <c r="AF1422" s="428">
        <v>4</v>
      </c>
      <c r="AG1422" s="428" t="s">
        <v>113</v>
      </c>
      <c r="AH1422" s="2786">
        <v>5</v>
      </c>
    </row>
    <row r="1423" spans="3:34">
      <c r="C1423" s="2394" t="s">
        <v>2766</v>
      </c>
      <c r="D1423" s="1461" t="s">
        <v>2193</v>
      </c>
      <c r="E1423" s="1462"/>
      <c r="F1423" s="3066">
        <v>928155008835</v>
      </c>
      <c r="G1423" s="1608">
        <v>8718291185635</v>
      </c>
      <c r="H1423" s="1640" t="s">
        <v>1826</v>
      </c>
      <c r="I1423" s="1640"/>
      <c r="J1423" s="1641">
        <v>50</v>
      </c>
      <c r="K1423" s="1079">
        <v>5100</v>
      </c>
      <c r="L1423" s="269">
        <v>3000</v>
      </c>
      <c r="M1423" s="314">
        <v>16000</v>
      </c>
      <c r="N1423" s="295">
        <v>1</v>
      </c>
      <c r="O1423" s="1634" t="s">
        <v>117</v>
      </c>
      <c r="P1423" s="3270">
        <v>1210</v>
      </c>
      <c r="Q1423" s="14"/>
      <c r="R1423" s="1783" t="s">
        <v>760</v>
      </c>
      <c r="S1423" s="1634"/>
      <c r="T1423" s="1634"/>
      <c r="U1423" s="1634" t="s">
        <v>112</v>
      </c>
      <c r="V1423" s="1634" t="s">
        <v>147</v>
      </c>
      <c r="W1423" s="295">
        <v>88</v>
      </c>
      <c r="X1423" s="295">
        <v>102</v>
      </c>
      <c r="Y1423" s="269">
        <v>71</v>
      </c>
      <c r="Z1423" s="269"/>
      <c r="AA1423" s="269">
        <v>156</v>
      </c>
      <c r="AB1423" s="1634" t="s">
        <v>133</v>
      </c>
      <c r="AC1423" s="295">
        <v>82</v>
      </c>
      <c r="AD1423" s="269">
        <v>473401</v>
      </c>
      <c r="AE1423" s="1505">
        <v>871829118563500</v>
      </c>
      <c r="AF1423" s="269">
        <v>24</v>
      </c>
      <c r="AG1423" s="269" t="s">
        <v>113</v>
      </c>
      <c r="AH1423" s="2782">
        <v>5</v>
      </c>
    </row>
    <row r="1424" spans="3:34">
      <c r="C1424" s="2401" t="s">
        <v>2766</v>
      </c>
      <c r="D1424" s="557" t="s">
        <v>2193</v>
      </c>
      <c r="E1424" s="1463"/>
      <c r="F1424" s="262">
        <v>928154708835</v>
      </c>
      <c r="G1424" s="73">
        <v>8718291158752</v>
      </c>
      <c r="H1424" s="57" t="s">
        <v>1827</v>
      </c>
      <c r="I1424" s="57"/>
      <c r="J1424" s="330">
        <v>70</v>
      </c>
      <c r="K1424" s="1089">
        <v>7030</v>
      </c>
      <c r="L1424" s="271">
        <v>3000</v>
      </c>
      <c r="M1424" s="307">
        <v>20000</v>
      </c>
      <c r="N1424" s="283">
        <v>1</v>
      </c>
      <c r="O1424" s="308" t="s">
        <v>117</v>
      </c>
      <c r="P1424" s="3271">
        <v>1210</v>
      </c>
      <c r="Q1424" s="14"/>
      <c r="R1424" s="1785" t="s">
        <v>3068</v>
      </c>
      <c r="S1424" s="308"/>
      <c r="T1424" s="308"/>
      <c r="U1424" s="308" t="s">
        <v>112</v>
      </c>
      <c r="V1424" s="308" t="s">
        <v>147</v>
      </c>
      <c r="W1424" s="291">
        <v>90</v>
      </c>
      <c r="X1424" s="291">
        <v>100</v>
      </c>
      <c r="Y1424" s="271">
        <v>71</v>
      </c>
      <c r="Z1424" s="271"/>
      <c r="AA1424" s="271">
        <v>156</v>
      </c>
      <c r="AB1424" s="308" t="s">
        <v>133</v>
      </c>
      <c r="AC1424" s="283">
        <v>84</v>
      </c>
      <c r="AD1424" s="271">
        <v>473398</v>
      </c>
      <c r="AE1424" s="331">
        <v>871829115875200</v>
      </c>
      <c r="AF1424" s="271">
        <v>24</v>
      </c>
      <c r="AG1424" s="271" t="s">
        <v>113</v>
      </c>
      <c r="AH1424" s="2779">
        <v>5</v>
      </c>
    </row>
    <row r="1425" spans="3:34">
      <c r="C1425" s="2401" t="s">
        <v>2766</v>
      </c>
      <c r="D1425" s="557" t="s">
        <v>2193</v>
      </c>
      <c r="E1425" s="1463"/>
      <c r="F1425" s="262">
        <v>928154808835</v>
      </c>
      <c r="G1425" s="73">
        <v>8718291158776</v>
      </c>
      <c r="H1425" s="57" t="s">
        <v>1828</v>
      </c>
      <c r="I1425" s="57"/>
      <c r="J1425" s="330">
        <v>100</v>
      </c>
      <c r="K1425" s="1089">
        <v>9400</v>
      </c>
      <c r="L1425" s="271">
        <v>3000</v>
      </c>
      <c r="M1425" s="307">
        <v>27000</v>
      </c>
      <c r="N1425" s="283">
        <v>1</v>
      </c>
      <c r="O1425" s="308" t="s">
        <v>117</v>
      </c>
      <c r="P1425" s="3271">
        <v>1320</v>
      </c>
      <c r="Q1425" s="14"/>
      <c r="R1425" s="1785" t="s">
        <v>3068</v>
      </c>
      <c r="S1425" s="308"/>
      <c r="T1425" s="308"/>
      <c r="U1425" s="308" t="s">
        <v>136</v>
      </c>
      <c r="V1425" s="308" t="s">
        <v>147</v>
      </c>
      <c r="W1425" s="291">
        <v>100</v>
      </c>
      <c r="X1425" s="291">
        <v>94</v>
      </c>
      <c r="Y1425" s="271">
        <v>76</v>
      </c>
      <c r="Z1425" s="271"/>
      <c r="AA1425" s="271">
        <v>186</v>
      </c>
      <c r="AB1425" s="308" t="s">
        <v>133</v>
      </c>
      <c r="AC1425" s="283">
        <v>87</v>
      </c>
      <c r="AD1425" s="271">
        <v>473399</v>
      </c>
      <c r="AE1425" s="331">
        <v>871829115877600</v>
      </c>
      <c r="AF1425" s="271">
        <v>12</v>
      </c>
      <c r="AG1425" s="271" t="s">
        <v>113</v>
      </c>
      <c r="AH1425" s="2779">
        <v>5</v>
      </c>
    </row>
    <row r="1426" spans="3:34">
      <c r="C1426" s="2395" t="s">
        <v>2766</v>
      </c>
      <c r="D1426" s="834" t="s">
        <v>2193</v>
      </c>
      <c r="E1426" s="1483"/>
      <c r="F1426" s="194">
        <v>928154908835</v>
      </c>
      <c r="G1426" s="47">
        <v>8718291158813</v>
      </c>
      <c r="H1426" s="250" t="s">
        <v>1829</v>
      </c>
      <c r="I1426" s="250"/>
      <c r="J1426" s="431">
        <v>150</v>
      </c>
      <c r="K1426" s="274">
        <v>15400</v>
      </c>
      <c r="L1426" s="273">
        <v>3000</v>
      </c>
      <c r="M1426" s="479">
        <v>27000</v>
      </c>
      <c r="N1426" s="1477">
        <v>1</v>
      </c>
      <c r="O1426" s="1670" t="s">
        <v>117</v>
      </c>
      <c r="P1426" s="3272">
        <v>1430</v>
      </c>
      <c r="Q1426" s="14"/>
      <c r="R1426" s="1791" t="s">
        <v>3068</v>
      </c>
      <c r="S1426" s="1670"/>
      <c r="T1426" s="1670"/>
      <c r="U1426" s="1670" t="s">
        <v>136</v>
      </c>
      <c r="V1426" s="1670" t="s">
        <v>147</v>
      </c>
      <c r="W1426" s="284">
        <v>99</v>
      </c>
      <c r="X1426" s="284">
        <v>102</v>
      </c>
      <c r="Y1426" s="273">
        <v>91</v>
      </c>
      <c r="Z1426" s="273"/>
      <c r="AA1426" s="273">
        <v>227</v>
      </c>
      <c r="AB1426" s="1670" t="s">
        <v>133</v>
      </c>
      <c r="AC1426" s="1477">
        <v>85</v>
      </c>
      <c r="AD1426" s="273">
        <v>473400</v>
      </c>
      <c r="AE1426" s="273">
        <v>871829115881300</v>
      </c>
      <c r="AF1426" s="273">
        <v>12</v>
      </c>
      <c r="AG1426" s="273" t="s">
        <v>113</v>
      </c>
      <c r="AH1426" s="2780">
        <v>5</v>
      </c>
    </row>
    <row r="1427" spans="3:34">
      <c r="C1427" s="2394" t="s">
        <v>2766</v>
      </c>
      <c r="D1427" s="1461" t="s">
        <v>2193</v>
      </c>
      <c r="E1427" s="1462"/>
      <c r="F1427" s="3066">
        <v>928082419235</v>
      </c>
      <c r="G1427" s="1608">
        <v>8718291185611</v>
      </c>
      <c r="H1427" s="50" t="s">
        <v>1830</v>
      </c>
      <c r="I1427" s="50"/>
      <c r="J1427" s="326">
        <v>50</v>
      </c>
      <c r="K1427" s="1514">
        <v>5500</v>
      </c>
      <c r="L1427" s="269">
        <v>3000</v>
      </c>
      <c r="M1427" s="314">
        <v>21000</v>
      </c>
      <c r="N1427" s="295">
        <v>1</v>
      </c>
      <c r="O1427" s="1634" t="s">
        <v>117</v>
      </c>
      <c r="P1427" s="3270">
        <v>1190</v>
      </c>
      <c r="Q1427" s="14"/>
      <c r="R1427" s="1783" t="s">
        <v>48</v>
      </c>
      <c r="S1427" s="1634"/>
      <c r="T1427" s="1634"/>
      <c r="U1427" s="1634" t="s">
        <v>112</v>
      </c>
      <c r="V1427" s="1634" t="s">
        <v>147</v>
      </c>
      <c r="W1427" s="295">
        <v>88</v>
      </c>
      <c r="X1427" s="295">
        <v>110</v>
      </c>
      <c r="Y1427" s="269">
        <v>36</v>
      </c>
      <c r="Z1427" s="269"/>
      <c r="AA1427" s="269">
        <v>156</v>
      </c>
      <c r="AB1427" s="1634" t="s">
        <v>133</v>
      </c>
      <c r="AC1427" s="295">
        <v>84</v>
      </c>
      <c r="AD1427" s="269">
        <v>473330</v>
      </c>
      <c r="AE1427" s="1505">
        <v>871829118561100</v>
      </c>
      <c r="AF1427" s="269">
        <v>12</v>
      </c>
      <c r="AG1427" s="269" t="s">
        <v>113</v>
      </c>
      <c r="AH1427" s="2782">
        <v>5</v>
      </c>
    </row>
    <row r="1428" spans="3:34">
      <c r="C1428" s="2401" t="s">
        <v>2766</v>
      </c>
      <c r="D1428" s="557" t="s">
        <v>2193</v>
      </c>
      <c r="E1428" s="1463"/>
      <c r="F1428" s="262">
        <v>928082019235</v>
      </c>
      <c r="G1428" s="73">
        <v>8718291120308</v>
      </c>
      <c r="H1428" s="63" t="s">
        <v>1831</v>
      </c>
      <c r="I1428" s="63"/>
      <c r="J1428" s="324">
        <v>70</v>
      </c>
      <c r="K1428" s="1075">
        <v>7750</v>
      </c>
      <c r="L1428" s="271">
        <v>3000</v>
      </c>
      <c r="M1428" s="310">
        <v>27000</v>
      </c>
      <c r="N1428" s="283">
        <v>1</v>
      </c>
      <c r="O1428" s="308" t="s">
        <v>117</v>
      </c>
      <c r="P1428" s="3271">
        <v>1190</v>
      </c>
      <c r="Q1428" s="14"/>
      <c r="R1428" s="1785" t="s">
        <v>3072</v>
      </c>
      <c r="S1428" s="308"/>
      <c r="T1428" s="308"/>
      <c r="U1428" s="308" t="s">
        <v>112</v>
      </c>
      <c r="V1428" s="308" t="s">
        <v>147</v>
      </c>
      <c r="W1428" s="291">
        <v>90</v>
      </c>
      <c r="X1428" s="291">
        <v>110</v>
      </c>
      <c r="Y1428" s="271">
        <v>36</v>
      </c>
      <c r="Z1428" s="271"/>
      <c r="AA1428" s="271">
        <v>156</v>
      </c>
      <c r="AB1428" s="308" t="s">
        <v>133</v>
      </c>
      <c r="AC1428" s="283">
        <v>86</v>
      </c>
      <c r="AD1428" s="271">
        <v>473324</v>
      </c>
      <c r="AE1428" s="331">
        <v>871829112030800</v>
      </c>
      <c r="AF1428" s="271">
        <v>12</v>
      </c>
      <c r="AG1428" s="271" t="s">
        <v>113</v>
      </c>
      <c r="AH1428" s="2779">
        <v>5</v>
      </c>
    </row>
    <row r="1429" spans="3:34">
      <c r="C1429" s="2401" t="s">
        <v>2766</v>
      </c>
      <c r="D1429" s="557" t="s">
        <v>2193</v>
      </c>
      <c r="E1429" s="1463"/>
      <c r="F1429" s="262">
        <v>928082619230</v>
      </c>
      <c r="G1429" s="73">
        <v>8718696596791</v>
      </c>
      <c r="H1429" s="63" t="s">
        <v>1832</v>
      </c>
      <c r="I1429" s="63"/>
      <c r="J1429" s="324">
        <v>70</v>
      </c>
      <c r="K1429" s="1075">
        <v>7500</v>
      </c>
      <c r="L1429" s="271">
        <v>4000</v>
      </c>
      <c r="M1429" s="310">
        <v>20000</v>
      </c>
      <c r="N1429" s="283">
        <v>1</v>
      </c>
      <c r="O1429" s="308" t="s">
        <v>117</v>
      </c>
      <c r="P1429" s="3271">
        <v>1190</v>
      </c>
      <c r="Q1429" s="14"/>
      <c r="R1429" s="1785" t="s">
        <v>3073</v>
      </c>
      <c r="S1429" s="308"/>
      <c r="T1429" s="308"/>
      <c r="U1429" s="308" t="s">
        <v>112</v>
      </c>
      <c r="V1429" s="308" t="s">
        <v>121</v>
      </c>
      <c r="W1429" s="291">
        <v>89</v>
      </c>
      <c r="X1429" s="291">
        <v>107</v>
      </c>
      <c r="Y1429" s="271">
        <v>36</v>
      </c>
      <c r="Z1429" s="271"/>
      <c r="AA1429" s="271">
        <v>156</v>
      </c>
      <c r="AB1429" s="308" t="s">
        <v>133</v>
      </c>
      <c r="AC1429" s="283">
        <v>90</v>
      </c>
      <c r="AD1429" s="271">
        <v>473332</v>
      </c>
      <c r="AE1429" s="331">
        <v>871869659679100</v>
      </c>
      <c r="AF1429" s="271">
        <v>12</v>
      </c>
      <c r="AG1429" s="271" t="s">
        <v>113</v>
      </c>
      <c r="AH1429" s="2779">
        <v>5</v>
      </c>
    </row>
    <row r="1430" spans="3:34">
      <c r="C1430" s="2401" t="s">
        <v>2766</v>
      </c>
      <c r="D1430" s="557" t="s">
        <v>2193</v>
      </c>
      <c r="E1430" s="1463"/>
      <c r="F1430" s="262">
        <v>928082119231</v>
      </c>
      <c r="G1430" s="73">
        <v>8718291120322</v>
      </c>
      <c r="H1430" s="63" t="s">
        <v>1833</v>
      </c>
      <c r="I1430" s="63"/>
      <c r="J1430" s="324">
        <v>100</v>
      </c>
      <c r="K1430" s="1075">
        <v>10450</v>
      </c>
      <c r="L1430" s="271">
        <v>3000</v>
      </c>
      <c r="M1430" s="307">
        <v>27000</v>
      </c>
      <c r="N1430" s="283">
        <v>1</v>
      </c>
      <c r="O1430" s="308" t="s">
        <v>117</v>
      </c>
      <c r="P1430" s="3271">
        <v>1320</v>
      </c>
      <c r="Q1430" s="14"/>
      <c r="R1430" s="1785" t="s">
        <v>3072</v>
      </c>
      <c r="S1430" s="308"/>
      <c r="T1430" s="308"/>
      <c r="U1430" s="308" t="s">
        <v>136</v>
      </c>
      <c r="V1430" s="308" t="s">
        <v>147</v>
      </c>
      <c r="W1430" s="291">
        <v>100</v>
      </c>
      <c r="X1430" s="291">
        <v>104</v>
      </c>
      <c r="Y1430" s="271">
        <v>47</v>
      </c>
      <c r="Z1430" s="271"/>
      <c r="AA1430" s="271">
        <v>211</v>
      </c>
      <c r="AB1430" s="308" t="s">
        <v>133</v>
      </c>
      <c r="AC1430" s="283">
        <v>88</v>
      </c>
      <c r="AD1430" s="271">
        <v>473325</v>
      </c>
      <c r="AE1430" s="331">
        <v>871829112032200</v>
      </c>
      <c r="AF1430" s="271">
        <v>12</v>
      </c>
      <c r="AG1430" s="271" t="s">
        <v>113</v>
      </c>
      <c r="AH1430" s="2779">
        <v>5</v>
      </c>
    </row>
    <row r="1431" spans="3:34">
      <c r="C1431" s="2401" t="s">
        <v>2766</v>
      </c>
      <c r="D1431" s="557" t="s">
        <v>2193</v>
      </c>
      <c r="E1431" s="1463"/>
      <c r="F1431" s="262">
        <v>928082219231</v>
      </c>
      <c r="G1431" s="73">
        <v>8718291120346</v>
      </c>
      <c r="H1431" s="63" t="s">
        <v>1834</v>
      </c>
      <c r="I1431" s="63"/>
      <c r="J1431" s="324">
        <v>150</v>
      </c>
      <c r="K1431" s="1075">
        <v>16400</v>
      </c>
      <c r="L1431" s="271">
        <v>3000</v>
      </c>
      <c r="M1431" s="307">
        <v>27000</v>
      </c>
      <c r="N1431" s="283">
        <v>1</v>
      </c>
      <c r="O1431" s="308" t="s">
        <v>117</v>
      </c>
      <c r="P1431" s="3271">
        <v>1430</v>
      </c>
      <c r="Q1431" s="14"/>
      <c r="R1431" s="1785" t="s">
        <v>3072</v>
      </c>
      <c r="S1431" s="308"/>
      <c r="T1431" s="308"/>
      <c r="U1431" s="308" t="s">
        <v>136</v>
      </c>
      <c r="V1431" s="308" t="s">
        <v>147</v>
      </c>
      <c r="W1431" s="291">
        <v>99</v>
      </c>
      <c r="X1431" s="291">
        <v>109</v>
      </c>
      <c r="Y1431" s="271">
        <v>47</v>
      </c>
      <c r="Z1431" s="271"/>
      <c r="AA1431" s="271">
        <v>211</v>
      </c>
      <c r="AB1431" s="308" t="s">
        <v>133</v>
      </c>
      <c r="AC1431" s="283">
        <v>87</v>
      </c>
      <c r="AD1431" s="271">
        <v>473327</v>
      </c>
      <c r="AE1431" s="331">
        <v>871829112034600</v>
      </c>
      <c r="AF1431" s="271">
        <v>12</v>
      </c>
      <c r="AG1431" s="271" t="s">
        <v>113</v>
      </c>
      <c r="AH1431" s="2779">
        <v>5</v>
      </c>
    </row>
    <row r="1432" spans="3:34">
      <c r="C1432" s="2401" t="s">
        <v>2766</v>
      </c>
      <c r="D1432" s="557" t="s">
        <v>2193</v>
      </c>
      <c r="E1432" s="1463"/>
      <c r="F1432" s="262">
        <v>928082519230</v>
      </c>
      <c r="G1432" s="73">
        <v>8718696596753</v>
      </c>
      <c r="H1432" s="63" t="s">
        <v>1835</v>
      </c>
      <c r="I1432" s="63"/>
      <c r="J1432" s="324">
        <v>150</v>
      </c>
      <c r="K1432" s="1075">
        <v>16100</v>
      </c>
      <c r="L1432" s="271">
        <v>4000</v>
      </c>
      <c r="M1432" s="310">
        <v>20000</v>
      </c>
      <c r="N1432" s="283">
        <v>1</v>
      </c>
      <c r="O1432" s="308" t="s">
        <v>117</v>
      </c>
      <c r="P1432" s="3271">
        <v>1430</v>
      </c>
      <c r="Q1432" s="14"/>
      <c r="R1432" s="1785" t="s">
        <v>3073</v>
      </c>
      <c r="S1432" s="308"/>
      <c r="T1432" s="308"/>
      <c r="U1432" s="308" t="s">
        <v>136</v>
      </c>
      <c r="V1432" s="308" t="s">
        <v>121</v>
      </c>
      <c r="W1432" s="291">
        <v>98</v>
      </c>
      <c r="X1432" s="291">
        <v>107</v>
      </c>
      <c r="Y1432" s="271">
        <v>46</v>
      </c>
      <c r="Z1432" s="271"/>
      <c r="AA1432" s="271">
        <v>211</v>
      </c>
      <c r="AB1432" s="308" t="s">
        <v>133</v>
      </c>
      <c r="AC1432" s="283">
        <v>91</v>
      </c>
      <c r="AD1432" s="271">
        <v>473331</v>
      </c>
      <c r="AE1432" s="331">
        <v>871869659675300</v>
      </c>
      <c r="AF1432" s="271">
        <v>12</v>
      </c>
      <c r="AG1432" s="271" t="s">
        <v>113</v>
      </c>
      <c r="AH1432" s="2779">
        <v>5</v>
      </c>
    </row>
    <row r="1433" spans="3:34">
      <c r="C1433" s="2395" t="s">
        <v>2766</v>
      </c>
      <c r="D1433" s="834" t="s">
        <v>2193</v>
      </c>
      <c r="E1433" s="1483"/>
      <c r="F1433" s="194">
        <v>928082319230</v>
      </c>
      <c r="G1433" s="47">
        <v>8718291121978</v>
      </c>
      <c r="H1433" s="250" t="s">
        <v>1836</v>
      </c>
      <c r="I1433" s="250"/>
      <c r="J1433" s="431">
        <v>250</v>
      </c>
      <c r="K1433" s="1077">
        <v>28400</v>
      </c>
      <c r="L1433" s="273">
        <v>3000</v>
      </c>
      <c r="M1433" s="479">
        <v>23000</v>
      </c>
      <c r="N1433" s="1477">
        <v>1</v>
      </c>
      <c r="O1433" s="1670" t="s">
        <v>117</v>
      </c>
      <c r="P1433" s="3272">
        <v>1990</v>
      </c>
      <c r="Q1433" s="14"/>
      <c r="R1433" s="1791" t="s">
        <v>760</v>
      </c>
      <c r="S1433" s="1670"/>
      <c r="T1433" s="1670"/>
      <c r="U1433" s="1670" t="s">
        <v>136</v>
      </c>
      <c r="V1433" s="1670" t="s">
        <v>147</v>
      </c>
      <c r="W1433" s="284">
        <v>103</v>
      </c>
      <c r="X1433" s="284">
        <v>113</v>
      </c>
      <c r="Y1433" s="273">
        <v>47</v>
      </c>
      <c r="Z1433" s="273"/>
      <c r="AA1433" s="273">
        <v>257</v>
      </c>
      <c r="AB1433" s="1670" t="s">
        <v>133</v>
      </c>
      <c r="AC1433" s="1477">
        <v>88</v>
      </c>
      <c r="AD1433" s="273">
        <v>473329</v>
      </c>
      <c r="AE1433" s="273">
        <v>871829112197800</v>
      </c>
      <c r="AF1433" s="273">
        <v>12</v>
      </c>
      <c r="AG1433" s="273" t="s">
        <v>113</v>
      </c>
      <c r="AH1433" s="2780">
        <v>5</v>
      </c>
    </row>
    <row r="1434" spans="3:34">
      <c r="C1434" s="2394" t="s">
        <v>2766</v>
      </c>
      <c r="D1434" s="1461" t="s">
        <v>2193</v>
      </c>
      <c r="E1434" s="1462"/>
      <c r="F1434" s="92">
        <v>928083105125</v>
      </c>
      <c r="G1434" s="38">
        <v>8711500196972</v>
      </c>
      <c r="H1434" s="50" t="s">
        <v>1838</v>
      </c>
      <c r="I1434" s="50"/>
      <c r="J1434" s="326">
        <v>35</v>
      </c>
      <c r="K1434" s="1079">
        <v>3100</v>
      </c>
      <c r="L1434" s="269">
        <v>3000</v>
      </c>
      <c r="M1434" s="314">
        <v>12000</v>
      </c>
      <c r="N1434" s="295">
        <v>1</v>
      </c>
      <c r="O1434" s="1634" t="s">
        <v>134</v>
      </c>
      <c r="P1434" s="3270">
        <v>770</v>
      </c>
      <c r="Q1434" s="14"/>
      <c r="R1434" s="1783" t="s">
        <v>3074</v>
      </c>
      <c r="S1434" s="1634"/>
      <c r="T1434" s="1634"/>
      <c r="U1434" s="1634" t="s">
        <v>212</v>
      </c>
      <c r="V1434" s="1634" t="s">
        <v>147</v>
      </c>
      <c r="W1434" s="295">
        <v>82</v>
      </c>
      <c r="X1434" s="295">
        <v>88</v>
      </c>
      <c r="Y1434" s="269">
        <v>20</v>
      </c>
      <c r="Z1434" s="269"/>
      <c r="AA1434" s="269">
        <v>103</v>
      </c>
      <c r="AB1434" s="1634" t="s">
        <v>113</v>
      </c>
      <c r="AC1434" s="295">
        <v>83</v>
      </c>
      <c r="AD1434" s="269">
        <v>473333</v>
      </c>
      <c r="AE1434" s="269">
        <v>871150019697215</v>
      </c>
      <c r="AF1434" s="269">
        <v>12</v>
      </c>
      <c r="AG1434" s="269" t="s">
        <v>113</v>
      </c>
      <c r="AH1434" s="2782">
        <v>5</v>
      </c>
    </row>
    <row r="1435" spans="3:34">
      <c r="C1435" s="2401" t="s">
        <v>2766</v>
      </c>
      <c r="D1435" s="557" t="s">
        <v>2193</v>
      </c>
      <c r="E1435" s="1463"/>
      <c r="F1435" s="91">
        <v>928094305125</v>
      </c>
      <c r="G1435" s="61">
        <v>8711500211262</v>
      </c>
      <c r="H1435" s="63" t="s">
        <v>1839</v>
      </c>
      <c r="I1435" s="63"/>
      <c r="J1435" s="324">
        <v>35</v>
      </c>
      <c r="K1435" s="272">
        <v>3000</v>
      </c>
      <c r="L1435" s="271">
        <v>4000</v>
      </c>
      <c r="M1435" s="307">
        <v>12000</v>
      </c>
      <c r="N1435" s="283">
        <v>1</v>
      </c>
      <c r="O1435" s="308" t="s">
        <v>134</v>
      </c>
      <c r="P1435" s="3271">
        <v>770</v>
      </c>
      <c r="Q1435" s="14"/>
      <c r="R1435" s="1785"/>
      <c r="S1435" s="308"/>
      <c r="T1435" s="308"/>
      <c r="U1435" s="308" t="s">
        <v>212</v>
      </c>
      <c r="V1435" s="308" t="s">
        <v>121</v>
      </c>
      <c r="W1435" s="291">
        <v>85</v>
      </c>
      <c r="X1435" s="291">
        <v>85</v>
      </c>
      <c r="Y1435" s="271">
        <v>20</v>
      </c>
      <c r="Z1435" s="271"/>
      <c r="AA1435" s="271">
        <v>103</v>
      </c>
      <c r="AB1435" s="308" t="s">
        <v>113</v>
      </c>
      <c r="AC1435" s="283">
        <v>84</v>
      </c>
      <c r="AD1435" s="271">
        <v>473355</v>
      </c>
      <c r="AE1435" s="271">
        <v>871150021126215</v>
      </c>
      <c r="AF1435" s="271">
        <v>12</v>
      </c>
      <c r="AG1435" s="271" t="s">
        <v>113</v>
      </c>
      <c r="AH1435" s="2779">
        <v>5</v>
      </c>
    </row>
    <row r="1436" spans="3:34">
      <c r="C1436" s="2401" t="s">
        <v>2766</v>
      </c>
      <c r="D1436" s="557" t="s">
        <v>2193</v>
      </c>
      <c r="E1436" s="1463"/>
      <c r="F1436" s="91">
        <v>928082305125</v>
      </c>
      <c r="G1436" s="61">
        <v>8711500196996</v>
      </c>
      <c r="H1436" s="63" t="s">
        <v>1840</v>
      </c>
      <c r="I1436" s="63"/>
      <c r="J1436" s="324">
        <v>70</v>
      </c>
      <c r="K1436" s="272">
        <v>6200</v>
      </c>
      <c r="L1436" s="271">
        <v>3000</v>
      </c>
      <c r="M1436" s="307">
        <v>12000</v>
      </c>
      <c r="N1436" s="283">
        <v>1</v>
      </c>
      <c r="O1436" s="308" t="s">
        <v>134</v>
      </c>
      <c r="P1436" s="3271">
        <v>835</v>
      </c>
      <c r="Q1436" s="14"/>
      <c r="R1436" s="1785" t="s">
        <v>3072</v>
      </c>
      <c r="S1436" s="308"/>
      <c r="T1436" s="308"/>
      <c r="U1436" s="308" t="s">
        <v>212</v>
      </c>
      <c r="V1436" s="308" t="s">
        <v>147</v>
      </c>
      <c r="W1436" s="291">
        <v>88</v>
      </c>
      <c r="X1436" s="291">
        <v>88</v>
      </c>
      <c r="Y1436" s="271">
        <v>20</v>
      </c>
      <c r="Z1436" s="271"/>
      <c r="AA1436" s="271">
        <v>103</v>
      </c>
      <c r="AB1436" s="308" t="s">
        <v>113</v>
      </c>
      <c r="AC1436" s="283">
        <v>84</v>
      </c>
      <c r="AD1436" s="271">
        <v>473328</v>
      </c>
      <c r="AE1436" s="271">
        <v>871150019699615</v>
      </c>
      <c r="AF1436" s="271">
        <v>12</v>
      </c>
      <c r="AG1436" s="271" t="s">
        <v>113</v>
      </c>
      <c r="AH1436" s="2779">
        <v>5</v>
      </c>
    </row>
    <row r="1437" spans="3:34">
      <c r="C1437" s="2401" t="s">
        <v>2766</v>
      </c>
      <c r="D1437" s="557" t="s">
        <v>2193</v>
      </c>
      <c r="E1437" s="1463"/>
      <c r="F1437" s="91">
        <v>928084505131</v>
      </c>
      <c r="G1437" s="61">
        <v>8711500199270</v>
      </c>
      <c r="H1437" s="63" t="s">
        <v>1841</v>
      </c>
      <c r="I1437" s="63"/>
      <c r="J1437" s="324">
        <v>73</v>
      </c>
      <c r="K1437" s="272">
        <v>6200</v>
      </c>
      <c r="L1437" s="271">
        <v>4000</v>
      </c>
      <c r="M1437" s="307">
        <v>12000</v>
      </c>
      <c r="N1437" s="283">
        <v>1</v>
      </c>
      <c r="O1437" s="308" t="s">
        <v>134</v>
      </c>
      <c r="P1437" s="3271">
        <v>835</v>
      </c>
      <c r="Q1437" s="14"/>
      <c r="R1437" s="1785" t="s">
        <v>3075</v>
      </c>
      <c r="S1437" s="308"/>
      <c r="T1437" s="308"/>
      <c r="U1437" s="308" t="s">
        <v>212</v>
      </c>
      <c r="V1437" s="308" t="s">
        <v>121</v>
      </c>
      <c r="W1437" s="291">
        <v>88</v>
      </c>
      <c r="X1437" s="291">
        <v>84</v>
      </c>
      <c r="Y1437" s="271">
        <v>20</v>
      </c>
      <c r="Z1437" s="271"/>
      <c r="AA1437" s="271">
        <v>103</v>
      </c>
      <c r="AB1437" s="308" t="s">
        <v>113</v>
      </c>
      <c r="AC1437" s="283">
        <v>92</v>
      </c>
      <c r="AD1437" s="271">
        <v>473337</v>
      </c>
      <c r="AE1437" s="271">
        <v>871150019927015</v>
      </c>
      <c r="AF1437" s="271">
        <v>12</v>
      </c>
      <c r="AG1437" s="271" t="s">
        <v>113</v>
      </c>
      <c r="AH1437" s="2779">
        <v>5</v>
      </c>
    </row>
    <row r="1438" spans="3:34">
      <c r="C1438" s="2401" t="s">
        <v>2766</v>
      </c>
      <c r="D1438" s="557" t="s">
        <v>2193</v>
      </c>
      <c r="E1438" s="1463"/>
      <c r="F1438" s="91">
        <v>928083705125</v>
      </c>
      <c r="G1438" s="61">
        <v>8711500197801</v>
      </c>
      <c r="H1438" s="63" t="s">
        <v>1842</v>
      </c>
      <c r="I1438" s="63"/>
      <c r="J1438" s="324">
        <v>150</v>
      </c>
      <c r="K1438" s="272">
        <v>13000</v>
      </c>
      <c r="L1438" s="271">
        <v>3000</v>
      </c>
      <c r="M1438" s="307">
        <v>12000</v>
      </c>
      <c r="N1438" s="283">
        <v>1</v>
      </c>
      <c r="O1438" s="308" t="s">
        <v>134</v>
      </c>
      <c r="P1438" s="3271">
        <v>990</v>
      </c>
      <c r="Q1438" s="14"/>
      <c r="R1438" s="1785" t="s">
        <v>3076</v>
      </c>
      <c r="S1438" s="308"/>
      <c r="T1438" s="308"/>
      <c r="U1438" s="308" t="s">
        <v>212</v>
      </c>
      <c r="V1438" s="308" t="s">
        <v>147</v>
      </c>
      <c r="W1438" s="291">
        <v>96</v>
      </c>
      <c r="X1438" s="291">
        <v>86</v>
      </c>
      <c r="Y1438" s="271">
        <v>20</v>
      </c>
      <c r="Z1438" s="271"/>
      <c r="AA1438" s="271">
        <v>110</v>
      </c>
      <c r="AB1438" s="308" t="s">
        <v>113</v>
      </c>
      <c r="AC1438" s="283">
        <v>88</v>
      </c>
      <c r="AD1438" s="271">
        <v>473335</v>
      </c>
      <c r="AE1438" s="271">
        <v>871150019780115</v>
      </c>
      <c r="AF1438" s="271">
        <v>12</v>
      </c>
      <c r="AG1438" s="271" t="s">
        <v>113</v>
      </c>
      <c r="AH1438" s="2779">
        <v>5</v>
      </c>
    </row>
    <row r="1439" spans="3:34">
      <c r="C1439" s="2401" t="s">
        <v>2766</v>
      </c>
      <c r="D1439" s="557" t="s">
        <v>2193</v>
      </c>
      <c r="E1439" s="1463"/>
      <c r="F1439" s="91">
        <v>928084605131</v>
      </c>
      <c r="G1439" s="61">
        <v>8711500200051</v>
      </c>
      <c r="H1439" s="63" t="s">
        <v>1843</v>
      </c>
      <c r="I1439" s="63"/>
      <c r="J1439" s="324">
        <v>150</v>
      </c>
      <c r="K1439" s="272">
        <v>12100</v>
      </c>
      <c r="L1439" s="271">
        <v>4000</v>
      </c>
      <c r="M1439" s="307">
        <v>12000</v>
      </c>
      <c r="N1439" s="283">
        <v>1</v>
      </c>
      <c r="O1439" s="308" t="s">
        <v>134</v>
      </c>
      <c r="P1439" s="3271">
        <v>990</v>
      </c>
      <c r="Q1439" s="14"/>
      <c r="R1439" s="1785" t="s">
        <v>3069</v>
      </c>
      <c r="S1439" s="308"/>
      <c r="T1439" s="308"/>
      <c r="U1439" s="308" t="s">
        <v>212</v>
      </c>
      <c r="V1439" s="308" t="s">
        <v>121</v>
      </c>
      <c r="W1439" s="291">
        <v>90</v>
      </c>
      <c r="X1439" s="291">
        <v>80</v>
      </c>
      <c r="Y1439" s="271">
        <v>20</v>
      </c>
      <c r="Z1439" s="271"/>
      <c r="AA1439" s="271">
        <v>110</v>
      </c>
      <c r="AB1439" s="308" t="s">
        <v>113</v>
      </c>
      <c r="AC1439" s="283">
        <v>96</v>
      </c>
      <c r="AD1439" s="271">
        <v>473338</v>
      </c>
      <c r="AE1439" s="271">
        <v>871150020005115</v>
      </c>
      <c r="AF1439" s="271">
        <v>12</v>
      </c>
      <c r="AG1439" s="271" t="s">
        <v>113</v>
      </c>
      <c r="AH1439" s="2779">
        <v>5</v>
      </c>
    </row>
    <row r="1440" spans="3:34">
      <c r="C1440" s="2395" t="s">
        <v>2766</v>
      </c>
      <c r="D1440" s="834" t="s">
        <v>2193</v>
      </c>
      <c r="E1440" s="1483"/>
      <c r="F1440" s="2408">
        <v>928094205131</v>
      </c>
      <c r="G1440" s="909">
        <v>8711500211125</v>
      </c>
      <c r="H1440" s="986" t="s">
        <v>1844</v>
      </c>
      <c r="I1440" s="986"/>
      <c r="J1440" s="1037">
        <v>250</v>
      </c>
      <c r="K1440" s="1644">
        <v>26250</v>
      </c>
      <c r="L1440" s="910">
        <v>4000</v>
      </c>
      <c r="M1440" s="1399">
        <v>11000</v>
      </c>
      <c r="N1440" s="1637">
        <v>1</v>
      </c>
      <c r="O1440" s="1442" t="s">
        <v>117</v>
      </c>
      <c r="P1440" s="2006">
        <v>2645</v>
      </c>
      <c r="Q1440" s="14"/>
      <c r="R1440" s="1895" t="s">
        <v>3059</v>
      </c>
      <c r="S1440" s="1442"/>
      <c r="T1440" s="1442"/>
      <c r="U1440" s="1442" t="s">
        <v>212</v>
      </c>
      <c r="V1440" s="1442" t="s">
        <v>121</v>
      </c>
      <c r="W1440" s="1176">
        <v>93</v>
      </c>
      <c r="X1440" s="1176">
        <v>105</v>
      </c>
      <c r="Y1440" s="910">
        <v>25</v>
      </c>
      <c r="Z1440" s="910"/>
      <c r="AA1440" s="910">
        <v>135</v>
      </c>
      <c r="AB1440" s="1442" t="s">
        <v>113</v>
      </c>
      <c r="AC1440" s="1637">
        <v>91</v>
      </c>
      <c r="AD1440" s="910">
        <v>473354</v>
      </c>
      <c r="AE1440" s="910">
        <v>871150021112515</v>
      </c>
      <c r="AF1440" s="910">
        <v>12</v>
      </c>
      <c r="AG1440" s="910" t="s">
        <v>113</v>
      </c>
      <c r="AH1440" s="2787">
        <v>5</v>
      </c>
    </row>
    <row r="1441" spans="3:34">
      <c r="C1441" s="2394" t="s">
        <v>2766</v>
      </c>
      <c r="D1441" s="1461" t="s">
        <v>2193</v>
      </c>
      <c r="E1441" s="1462"/>
      <c r="F1441" s="1545">
        <v>928183305125</v>
      </c>
      <c r="G1441" s="158">
        <v>8727900871562</v>
      </c>
      <c r="H1441" s="1551" t="s">
        <v>1845</v>
      </c>
      <c r="I1441" s="1551"/>
      <c r="J1441" s="505">
        <v>20</v>
      </c>
      <c r="K1441" s="1079">
        <v>1800</v>
      </c>
      <c r="L1441" s="799">
        <v>3000</v>
      </c>
      <c r="M1441" s="314">
        <v>15000</v>
      </c>
      <c r="N1441" s="295">
        <v>1</v>
      </c>
      <c r="O1441" s="1705" t="s">
        <v>134</v>
      </c>
      <c r="P1441" s="3270">
        <v>855</v>
      </c>
      <c r="Q1441" s="14"/>
      <c r="R1441" s="1896" t="s">
        <v>760</v>
      </c>
      <c r="S1441" s="1705"/>
      <c r="T1441" s="1705"/>
      <c r="U1441" s="1705" t="s">
        <v>212</v>
      </c>
      <c r="V1441" s="1705" t="s">
        <v>147</v>
      </c>
      <c r="W1441" s="309">
        <v>95</v>
      </c>
      <c r="X1441" s="309">
        <v>90</v>
      </c>
      <c r="Y1441" s="799">
        <v>20</v>
      </c>
      <c r="Z1441" s="799"/>
      <c r="AA1441" s="799">
        <v>103</v>
      </c>
      <c r="AB1441" s="1705" t="s">
        <v>113</v>
      </c>
      <c r="AC1441" s="295">
        <v>84</v>
      </c>
      <c r="AD1441" s="799">
        <v>473252</v>
      </c>
      <c r="AE1441" s="799">
        <v>872790087156200</v>
      </c>
      <c r="AF1441" s="799">
        <v>12</v>
      </c>
      <c r="AG1441" s="799" t="s">
        <v>113</v>
      </c>
      <c r="AH1441" s="2928">
        <v>5</v>
      </c>
    </row>
    <row r="1442" spans="3:34">
      <c r="C1442" s="2401" t="s">
        <v>2766</v>
      </c>
      <c r="D1442" s="557" t="s">
        <v>2193</v>
      </c>
      <c r="E1442" s="1463"/>
      <c r="F1442" s="3062">
        <v>928185205131</v>
      </c>
      <c r="G1442" s="65">
        <v>8727900911374</v>
      </c>
      <c r="H1442" s="66" t="s">
        <v>1846</v>
      </c>
      <c r="I1442" s="66"/>
      <c r="J1442" s="324">
        <v>35</v>
      </c>
      <c r="K1442" s="272">
        <v>4050</v>
      </c>
      <c r="L1442" s="319">
        <v>3000</v>
      </c>
      <c r="M1442" s="272">
        <v>15000</v>
      </c>
      <c r="N1442" s="283">
        <v>1</v>
      </c>
      <c r="O1442" s="1706" t="s">
        <v>117</v>
      </c>
      <c r="P1442" s="3271">
        <v>915</v>
      </c>
      <c r="Q1442" s="14"/>
      <c r="R1442" s="1897" t="s">
        <v>56</v>
      </c>
      <c r="S1442" s="1706"/>
      <c r="T1442" s="1706"/>
      <c r="U1442" s="1706" t="s">
        <v>212</v>
      </c>
      <c r="V1442" s="1706" t="s">
        <v>147</v>
      </c>
      <c r="W1442" s="289">
        <v>85</v>
      </c>
      <c r="X1442" s="289">
        <v>115</v>
      </c>
      <c r="Y1442" s="319">
        <v>20</v>
      </c>
      <c r="Z1442" s="319"/>
      <c r="AA1442" s="319">
        <v>103</v>
      </c>
      <c r="AB1442" s="1706" t="s">
        <v>113</v>
      </c>
      <c r="AC1442" s="283">
        <v>90</v>
      </c>
      <c r="AD1442" s="319">
        <v>473258</v>
      </c>
      <c r="AE1442" s="2652">
        <v>872790091137400</v>
      </c>
      <c r="AF1442" s="319">
        <v>12</v>
      </c>
      <c r="AG1442" s="319" t="s">
        <v>113</v>
      </c>
      <c r="AH1442" s="2929">
        <v>5</v>
      </c>
    </row>
    <row r="1443" spans="3:34">
      <c r="C1443" s="2401" t="s">
        <v>2766</v>
      </c>
      <c r="D1443" s="557" t="s">
        <v>2193</v>
      </c>
      <c r="E1443" s="1463"/>
      <c r="F1443" s="3062">
        <v>928193605131</v>
      </c>
      <c r="G1443" s="65">
        <v>8718291163640</v>
      </c>
      <c r="H1443" s="66" t="s">
        <v>1847</v>
      </c>
      <c r="I1443" s="66"/>
      <c r="J1443" s="324">
        <v>35</v>
      </c>
      <c r="K1443" s="272">
        <v>3850</v>
      </c>
      <c r="L1443" s="271">
        <v>4000</v>
      </c>
      <c r="M1443" s="272">
        <v>15000</v>
      </c>
      <c r="N1443" s="283">
        <v>1</v>
      </c>
      <c r="O1443" s="308" t="s">
        <v>117</v>
      </c>
      <c r="P1443" s="3271">
        <v>915</v>
      </c>
      <c r="Q1443" s="14"/>
      <c r="R1443" s="1785" t="s">
        <v>3060</v>
      </c>
      <c r="S1443" s="308"/>
      <c r="T1443" s="308"/>
      <c r="U1443" s="308" t="s">
        <v>212</v>
      </c>
      <c r="V1443" s="308" t="s">
        <v>121</v>
      </c>
      <c r="W1443" s="291">
        <v>90</v>
      </c>
      <c r="X1443" s="291">
        <v>110</v>
      </c>
      <c r="Y1443" s="271">
        <v>20</v>
      </c>
      <c r="Z1443" s="271"/>
      <c r="AA1443" s="271">
        <v>103</v>
      </c>
      <c r="AB1443" s="308" t="s">
        <v>113</v>
      </c>
      <c r="AC1443" s="283">
        <v>90</v>
      </c>
      <c r="AD1443" s="271">
        <v>473272</v>
      </c>
      <c r="AE1443" s="2652">
        <v>871829116364000</v>
      </c>
      <c r="AF1443" s="271">
        <v>12</v>
      </c>
      <c r="AG1443" s="271" t="s">
        <v>113</v>
      </c>
      <c r="AH1443" s="2779">
        <v>5</v>
      </c>
    </row>
    <row r="1444" spans="3:34">
      <c r="C1444" s="2401" t="s">
        <v>2766</v>
      </c>
      <c r="D1444" s="557" t="s">
        <v>2193</v>
      </c>
      <c r="E1444" s="1463"/>
      <c r="F1444" s="3062">
        <v>928191705131</v>
      </c>
      <c r="G1444" s="65">
        <v>8727900930603</v>
      </c>
      <c r="H1444" s="66" t="s">
        <v>1848</v>
      </c>
      <c r="I1444" s="66"/>
      <c r="J1444" s="324">
        <v>50</v>
      </c>
      <c r="K1444" s="272">
        <v>5450</v>
      </c>
      <c r="L1444" s="319">
        <v>3000</v>
      </c>
      <c r="M1444" s="272">
        <v>15000</v>
      </c>
      <c r="N1444" s="283">
        <v>1</v>
      </c>
      <c r="O1444" s="1706" t="s">
        <v>117</v>
      </c>
      <c r="P1444" s="3271">
        <v>1000</v>
      </c>
      <c r="Q1444" s="14"/>
      <c r="R1444" s="1897" t="s">
        <v>56</v>
      </c>
      <c r="S1444" s="1706"/>
      <c r="T1444" s="1706"/>
      <c r="U1444" s="1706" t="s">
        <v>212</v>
      </c>
      <c r="V1444" s="1706" t="s">
        <v>147</v>
      </c>
      <c r="W1444" s="289">
        <v>90</v>
      </c>
      <c r="X1444" s="289">
        <v>109</v>
      </c>
      <c r="Y1444" s="319">
        <v>20</v>
      </c>
      <c r="Z1444" s="319"/>
      <c r="AA1444" s="319">
        <v>103</v>
      </c>
      <c r="AB1444" s="1706" t="s">
        <v>113</v>
      </c>
      <c r="AC1444" s="283">
        <v>90</v>
      </c>
      <c r="AD1444" s="319">
        <v>473269</v>
      </c>
      <c r="AE1444" s="2652">
        <v>872790093060300</v>
      </c>
      <c r="AF1444" s="319">
        <v>12</v>
      </c>
      <c r="AG1444" s="319" t="s">
        <v>113</v>
      </c>
      <c r="AH1444" s="2929">
        <v>5</v>
      </c>
    </row>
    <row r="1445" spans="3:34">
      <c r="C1445" s="2401" t="s">
        <v>2766</v>
      </c>
      <c r="D1445" s="557" t="s">
        <v>2193</v>
      </c>
      <c r="E1445" s="1463"/>
      <c r="F1445" s="3062">
        <v>928185305131</v>
      </c>
      <c r="G1445" s="65">
        <v>8727900911411</v>
      </c>
      <c r="H1445" s="66" t="s">
        <v>1849</v>
      </c>
      <c r="I1445" s="66"/>
      <c r="J1445" s="324">
        <v>70</v>
      </c>
      <c r="K1445" s="272">
        <v>7800</v>
      </c>
      <c r="L1445" s="331">
        <v>3000</v>
      </c>
      <c r="M1445" s="272">
        <v>15000</v>
      </c>
      <c r="N1445" s="283">
        <v>1</v>
      </c>
      <c r="O1445" s="1680" t="s">
        <v>117</v>
      </c>
      <c r="P1445" s="3271">
        <v>1045</v>
      </c>
      <c r="Q1445" s="14"/>
      <c r="R1445" s="1813" t="s">
        <v>56</v>
      </c>
      <c r="S1445" s="1680"/>
      <c r="T1445" s="1680"/>
      <c r="U1445" s="1680" t="s">
        <v>212</v>
      </c>
      <c r="V1445" s="1680" t="s">
        <v>147</v>
      </c>
      <c r="W1445" s="305">
        <v>85</v>
      </c>
      <c r="X1445" s="305">
        <v>111</v>
      </c>
      <c r="Y1445" s="331">
        <v>20</v>
      </c>
      <c r="Z1445" s="331"/>
      <c r="AA1445" s="331">
        <v>103</v>
      </c>
      <c r="AB1445" s="1680" t="s">
        <v>113</v>
      </c>
      <c r="AC1445" s="283">
        <v>90</v>
      </c>
      <c r="AD1445" s="331">
        <v>473260</v>
      </c>
      <c r="AE1445" s="2652">
        <v>872790091141100</v>
      </c>
      <c r="AF1445" s="331">
        <v>12</v>
      </c>
      <c r="AG1445" s="331" t="s">
        <v>113</v>
      </c>
      <c r="AH1445" s="2833">
        <v>5</v>
      </c>
    </row>
    <row r="1446" spans="3:34">
      <c r="C1446" s="2401" t="s">
        <v>2766</v>
      </c>
      <c r="D1446" s="557" t="s">
        <v>2193</v>
      </c>
      <c r="E1446" s="1463"/>
      <c r="F1446" s="3064">
        <v>928193705131</v>
      </c>
      <c r="G1446" s="65">
        <v>8718291163626</v>
      </c>
      <c r="H1446" s="66" t="s">
        <v>1850</v>
      </c>
      <c r="I1446" s="66"/>
      <c r="J1446" s="324">
        <v>70</v>
      </c>
      <c r="K1446" s="272">
        <v>7500</v>
      </c>
      <c r="L1446" s="271">
        <v>4000</v>
      </c>
      <c r="M1446" s="272">
        <v>15000</v>
      </c>
      <c r="N1446" s="283">
        <v>1</v>
      </c>
      <c r="O1446" s="308" t="s">
        <v>117</v>
      </c>
      <c r="P1446" s="3271">
        <v>1045</v>
      </c>
      <c r="Q1446" s="14"/>
      <c r="R1446" s="1785" t="s">
        <v>3077</v>
      </c>
      <c r="S1446" s="308"/>
      <c r="T1446" s="308"/>
      <c r="U1446" s="308" t="s">
        <v>212</v>
      </c>
      <c r="V1446" s="308" t="s">
        <v>121</v>
      </c>
      <c r="W1446" s="291">
        <v>87</v>
      </c>
      <c r="X1446" s="291">
        <v>107</v>
      </c>
      <c r="Y1446" s="271">
        <v>20</v>
      </c>
      <c r="Z1446" s="271"/>
      <c r="AA1446" s="271">
        <v>103</v>
      </c>
      <c r="AB1446" s="308" t="s">
        <v>113</v>
      </c>
      <c r="AC1446" s="283">
        <v>90</v>
      </c>
      <c r="AD1446" s="271">
        <v>473273</v>
      </c>
      <c r="AE1446" s="2652">
        <v>871829116362600</v>
      </c>
      <c r="AF1446" s="271">
        <v>12</v>
      </c>
      <c r="AG1446" s="271" t="s">
        <v>113</v>
      </c>
      <c r="AH1446" s="2779">
        <v>5</v>
      </c>
    </row>
    <row r="1447" spans="3:34">
      <c r="C1447" s="2395" t="s">
        <v>2766</v>
      </c>
      <c r="D1447" s="834" t="s">
        <v>2193</v>
      </c>
      <c r="E1447" s="1483"/>
      <c r="F1447" s="3065">
        <v>928183205125</v>
      </c>
      <c r="G1447" s="1645">
        <v>8727900871692</v>
      </c>
      <c r="H1447" s="822" t="s">
        <v>1851</v>
      </c>
      <c r="I1447" s="822"/>
      <c r="J1447" s="475">
        <v>100</v>
      </c>
      <c r="K1447" s="274">
        <v>11000</v>
      </c>
      <c r="L1447" s="2468">
        <v>3000</v>
      </c>
      <c r="M1447" s="479">
        <v>15000</v>
      </c>
      <c r="N1447" s="1477">
        <v>1</v>
      </c>
      <c r="O1447" s="2466" t="s">
        <v>117</v>
      </c>
      <c r="P1447" s="3272">
        <v>1210</v>
      </c>
      <c r="Q1447" s="14"/>
      <c r="R1447" s="2467" t="s">
        <v>3071</v>
      </c>
      <c r="S1447" s="2466"/>
      <c r="T1447" s="2466"/>
      <c r="U1447" s="2466" t="s">
        <v>212</v>
      </c>
      <c r="V1447" s="2466" t="s">
        <v>147</v>
      </c>
      <c r="W1447" s="480">
        <v>88</v>
      </c>
      <c r="X1447" s="480">
        <v>110</v>
      </c>
      <c r="Y1447" s="2468">
        <v>20</v>
      </c>
      <c r="Z1447" s="2468"/>
      <c r="AA1447" s="2468">
        <v>110</v>
      </c>
      <c r="AB1447" s="2466" t="s">
        <v>113</v>
      </c>
      <c r="AC1447" s="1477">
        <v>92</v>
      </c>
      <c r="AD1447" s="2468">
        <v>473251</v>
      </c>
      <c r="AE1447" s="1707">
        <v>872790087169200</v>
      </c>
      <c r="AF1447" s="2468">
        <v>12</v>
      </c>
      <c r="AG1447" s="2468" t="s">
        <v>113</v>
      </c>
      <c r="AH1447" s="2930">
        <v>5</v>
      </c>
    </row>
    <row r="1448" spans="3:34">
      <c r="C1448" s="2394" t="s">
        <v>2766</v>
      </c>
      <c r="D1448" s="1461" t="s">
        <v>2193</v>
      </c>
      <c r="E1448" s="1462"/>
      <c r="F1448" s="92">
        <v>928085205125</v>
      </c>
      <c r="G1448" s="38">
        <v>8711500200006</v>
      </c>
      <c r="H1448" s="50" t="s">
        <v>1853</v>
      </c>
      <c r="I1448" s="50"/>
      <c r="J1448" s="326">
        <v>35</v>
      </c>
      <c r="K1448" s="1079">
        <v>3100</v>
      </c>
      <c r="L1448" s="269">
        <v>3000</v>
      </c>
      <c r="M1448" s="314">
        <v>12000</v>
      </c>
      <c r="N1448" s="295">
        <v>1</v>
      </c>
      <c r="O1448" s="1634" t="s">
        <v>134</v>
      </c>
      <c r="P1448" s="3270">
        <v>770</v>
      </c>
      <c r="Q1448" s="14"/>
      <c r="R1448" s="1783" t="s">
        <v>3062</v>
      </c>
      <c r="S1448" s="1634"/>
      <c r="T1448" s="1634"/>
      <c r="U1448" s="1634" t="s">
        <v>132</v>
      </c>
      <c r="V1448" s="1634" t="s">
        <v>147</v>
      </c>
      <c r="W1448" s="295">
        <v>88</v>
      </c>
      <c r="X1448" s="295">
        <v>88</v>
      </c>
      <c r="Y1448" s="269">
        <v>15</v>
      </c>
      <c r="Z1448" s="269"/>
      <c r="AA1448" s="269">
        <v>85</v>
      </c>
      <c r="AB1448" s="1634" t="s">
        <v>113</v>
      </c>
      <c r="AC1448" s="295">
        <v>81</v>
      </c>
      <c r="AD1448" s="269">
        <v>473341</v>
      </c>
      <c r="AE1448" s="269">
        <v>871150020000615</v>
      </c>
      <c r="AF1448" s="269">
        <v>12</v>
      </c>
      <c r="AG1448" s="269" t="s">
        <v>113</v>
      </c>
      <c r="AH1448" s="2782">
        <v>5</v>
      </c>
    </row>
    <row r="1449" spans="3:34">
      <c r="C1449" s="2401" t="s">
        <v>2766</v>
      </c>
      <c r="D1449" s="557" t="s">
        <v>2193</v>
      </c>
      <c r="E1449" s="1463"/>
      <c r="F1449" s="91">
        <v>928093805125</v>
      </c>
      <c r="G1449" s="61">
        <v>8711500209573</v>
      </c>
      <c r="H1449" s="63" t="s">
        <v>1854</v>
      </c>
      <c r="I1449" s="63"/>
      <c r="J1449" s="324">
        <v>35</v>
      </c>
      <c r="K1449" s="272">
        <v>3100</v>
      </c>
      <c r="L1449" s="271">
        <v>4000</v>
      </c>
      <c r="M1449" s="307">
        <v>12000</v>
      </c>
      <c r="N1449" s="283">
        <v>1</v>
      </c>
      <c r="O1449" s="308" t="s">
        <v>134</v>
      </c>
      <c r="P1449" s="3271">
        <v>770</v>
      </c>
      <c r="Q1449" s="14"/>
      <c r="R1449" s="1785"/>
      <c r="S1449" s="308"/>
      <c r="T1449" s="308"/>
      <c r="U1449" s="308" t="s">
        <v>132</v>
      </c>
      <c r="V1449" s="308" t="s">
        <v>121</v>
      </c>
      <c r="W1449" s="291">
        <v>85</v>
      </c>
      <c r="X1449" s="291">
        <v>88</v>
      </c>
      <c r="Y1449" s="271">
        <v>15</v>
      </c>
      <c r="Z1449" s="271"/>
      <c r="AA1449" s="271">
        <v>85</v>
      </c>
      <c r="AB1449" s="308" t="s">
        <v>113</v>
      </c>
      <c r="AC1449" s="283">
        <v>85</v>
      </c>
      <c r="AD1449" s="271">
        <v>473352</v>
      </c>
      <c r="AE1449" s="271">
        <v>871150020957315</v>
      </c>
      <c r="AF1449" s="271">
        <v>12</v>
      </c>
      <c r="AG1449" s="271" t="s">
        <v>113</v>
      </c>
      <c r="AH1449" s="2779">
        <v>5</v>
      </c>
    </row>
    <row r="1450" spans="3:34">
      <c r="C1450" s="2401" t="s">
        <v>2766</v>
      </c>
      <c r="D1450" s="557" t="s">
        <v>2193</v>
      </c>
      <c r="E1450" s="1463"/>
      <c r="F1450" s="91">
        <v>928086505131</v>
      </c>
      <c r="G1450" s="61">
        <v>8711500201676</v>
      </c>
      <c r="H1450" s="63" t="s">
        <v>1855</v>
      </c>
      <c r="I1450" s="63"/>
      <c r="J1450" s="324">
        <v>70</v>
      </c>
      <c r="K1450" s="272">
        <v>6300</v>
      </c>
      <c r="L1450" s="271">
        <v>3000</v>
      </c>
      <c r="M1450" s="307">
        <v>12000</v>
      </c>
      <c r="N1450" s="283">
        <v>1</v>
      </c>
      <c r="O1450" s="308" t="s">
        <v>134</v>
      </c>
      <c r="P1450" s="3271">
        <v>880</v>
      </c>
      <c r="Q1450" s="14"/>
      <c r="R1450" s="1785" t="s">
        <v>3059</v>
      </c>
      <c r="S1450" s="308"/>
      <c r="T1450" s="308"/>
      <c r="U1450" s="308" t="s">
        <v>132</v>
      </c>
      <c r="V1450" s="308" t="s">
        <v>147</v>
      </c>
      <c r="W1450" s="291">
        <v>83</v>
      </c>
      <c r="X1450" s="291">
        <v>90</v>
      </c>
      <c r="Y1450" s="271">
        <v>15</v>
      </c>
      <c r="Z1450" s="271"/>
      <c r="AA1450" s="271">
        <v>85</v>
      </c>
      <c r="AB1450" s="308" t="s">
        <v>113</v>
      </c>
      <c r="AC1450" s="283">
        <v>83</v>
      </c>
      <c r="AD1450" s="271">
        <v>473344</v>
      </c>
      <c r="AE1450" s="271">
        <v>871150020167615</v>
      </c>
      <c r="AF1450" s="271">
        <v>12</v>
      </c>
      <c r="AG1450" s="271" t="s">
        <v>113</v>
      </c>
      <c r="AH1450" s="2779">
        <v>5</v>
      </c>
    </row>
    <row r="1451" spans="3:34">
      <c r="C1451" s="2395" t="s">
        <v>2766</v>
      </c>
      <c r="D1451" s="834" t="s">
        <v>2193</v>
      </c>
      <c r="E1451" s="1483"/>
      <c r="F1451" s="194">
        <v>928094605131</v>
      </c>
      <c r="G1451" s="47">
        <v>8711500212757</v>
      </c>
      <c r="H1451" s="250" t="s">
        <v>1856</v>
      </c>
      <c r="I1451" s="250"/>
      <c r="J1451" s="431">
        <v>70</v>
      </c>
      <c r="K1451" s="274">
        <v>5800</v>
      </c>
      <c r="L1451" s="273">
        <v>4000</v>
      </c>
      <c r="M1451" s="479">
        <v>12000</v>
      </c>
      <c r="N1451" s="1477">
        <v>1</v>
      </c>
      <c r="O1451" s="1670" t="s">
        <v>134</v>
      </c>
      <c r="P1451" s="3272">
        <v>880</v>
      </c>
      <c r="Q1451" s="14"/>
      <c r="R1451" s="1791"/>
      <c r="S1451" s="1670"/>
      <c r="T1451" s="1670"/>
      <c r="U1451" s="1670" t="s">
        <v>132</v>
      </c>
      <c r="V1451" s="1670" t="s">
        <v>121</v>
      </c>
      <c r="W1451" s="284">
        <v>88</v>
      </c>
      <c r="X1451" s="284">
        <v>82</v>
      </c>
      <c r="Y1451" s="273">
        <v>15</v>
      </c>
      <c r="Z1451" s="273"/>
      <c r="AA1451" s="273">
        <v>85</v>
      </c>
      <c r="AB1451" s="1670" t="s">
        <v>113</v>
      </c>
      <c r="AC1451" s="1477">
        <v>89</v>
      </c>
      <c r="AD1451" s="273">
        <v>473356</v>
      </c>
      <c r="AE1451" s="273">
        <v>871150021275715</v>
      </c>
      <c r="AF1451" s="273">
        <v>12</v>
      </c>
      <c r="AG1451" s="273" t="s">
        <v>113</v>
      </c>
      <c r="AH1451" s="2780">
        <v>5</v>
      </c>
    </row>
    <row r="1452" spans="3:34">
      <c r="C1452" s="2394" t="s">
        <v>2766</v>
      </c>
      <c r="D1452" s="1461" t="s">
        <v>2193</v>
      </c>
      <c r="E1452" s="1462"/>
      <c r="F1452" s="3276">
        <v>928189105131</v>
      </c>
      <c r="G1452" s="3277">
        <v>8727900911497</v>
      </c>
      <c r="H1452" s="3278" t="s">
        <v>1858</v>
      </c>
      <c r="I1452" s="3278"/>
      <c r="J1452" s="326">
        <v>35</v>
      </c>
      <c r="K1452" s="270">
        <v>4000</v>
      </c>
      <c r="L1452" s="799">
        <v>3000</v>
      </c>
      <c r="M1452" s="270">
        <v>15000</v>
      </c>
      <c r="N1452" s="295">
        <v>1</v>
      </c>
      <c r="O1452" s="1705" t="s">
        <v>117</v>
      </c>
      <c r="P1452" s="3270">
        <v>915</v>
      </c>
      <c r="Q1452" s="14"/>
      <c r="R1452" s="1896" t="s">
        <v>760</v>
      </c>
      <c r="S1452" s="1705"/>
      <c r="T1452" s="1705"/>
      <c r="U1452" s="1705" t="s">
        <v>132</v>
      </c>
      <c r="V1452" s="1705" t="s">
        <v>147</v>
      </c>
      <c r="W1452" s="309">
        <v>85</v>
      </c>
      <c r="X1452" s="309">
        <v>114</v>
      </c>
      <c r="Y1452" s="799">
        <v>15</v>
      </c>
      <c r="Z1452" s="799"/>
      <c r="AA1452" s="799">
        <v>85</v>
      </c>
      <c r="AB1452" s="1705" t="s">
        <v>113</v>
      </c>
      <c r="AC1452" s="295">
        <v>90</v>
      </c>
      <c r="AD1452" s="799">
        <v>473263</v>
      </c>
      <c r="AE1452" s="3279">
        <v>872790091149700</v>
      </c>
      <c r="AF1452" s="799">
        <v>12</v>
      </c>
      <c r="AG1452" s="799" t="s">
        <v>113</v>
      </c>
      <c r="AH1452" s="2928">
        <v>5</v>
      </c>
    </row>
    <row r="1453" spans="3:34">
      <c r="C1453" s="2401" t="s">
        <v>2766</v>
      </c>
      <c r="D1453" s="557" t="s">
        <v>2193</v>
      </c>
      <c r="E1453" s="1463"/>
      <c r="F1453" s="3062">
        <v>928193805131</v>
      </c>
      <c r="G1453" s="71">
        <v>8718291163664</v>
      </c>
      <c r="H1453" s="66" t="s">
        <v>1859</v>
      </c>
      <c r="I1453" s="66"/>
      <c r="J1453" s="324">
        <v>35</v>
      </c>
      <c r="K1453" s="312">
        <v>3800</v>
      </c>
      <c r="L1453" s="271">
        <v>4000</v>
      </c>
      <c r="M1453" s="272">
        <v>15000</v>
      </c>
      <c r="N1453" s="283">
        <v>1</v>
      </c>
      <c r="O1453" s="308" t="s">
        <v>117</v>
      </c>
      <c r="P1453" s="3282">
        <v>915</v>
      </c>
      <c r="Q1453" s="14"/>
      <c r="R1453" s="1785" t="s">
        <v>3060</v>
      </c>
      <c r="S1453" s="308"/>
      <c r="T1453" s="308"/>
      <c r="U1453" s="308" t="s">
        <v>132</v>
      </c>
      <c r="V1453" s="308" t="s">
        <v>121</v>
      </c>
      <c r="W1453" s="291">
        <v>91</v>
      </c>
      <c r="X1453" s="291">
        <v>108</v>
      </c>
      <c r="Y1453" s="271">
        <v>15</v>
      </c>
      <c r="Z1453" s="271"/>
      <c r="AA1453" s="271">
        <v>85</v>
      </c>
      <c r="AB1453" s="308" t="s">
        <v>113</v>
      </c>
      <c r="AC1453" s="283">
        <v>90</v>
      </c>
      <c r="AD1453" s="271">
        <v>473274</v>
      </c>
      <c r="AE1453" s="2653">
        <v>871829116366400</v>
      </c>
      <c r="AF1453" s="271">
        <v>12</v>
      </c>
      <c r="AG1453" s="271" t="s">
        <v>113</v>
      </c>
      <c r="AH1453" s="2779">
        <v>5</v>
      </c>
    </row>
    <row r="1454" spans="3:34">
      <c r="C1454" s="2401" t="s">
        <v>2766</v>
      </c>
      <c r="D1454" s="557" t="s">
        <v>2193</v>
      </c>
      <c r="E1454" s="1463"/>
      <c r="F1454" s="3062">
        <v>928191805131</v>
      </c>
      <c r="G1454" s="71">
        <v>8727900930627</v>
      </c>
      <c r="H1454" s="72" t="s">
        <v>1860</v>
      </c>
      <c r="I1454" s="72"/>
      <c r="J1454" s="330">
        <v>50.2</v>
      </c>
      <c r="K1454" s="1089">
        <v>5400</v>
      </c>
      <c r="L1454" s="319">
        <v>3000</v>
      </c>
      <c r="M1454" s="312">
        <v>20000</v>
      </c>
      <c r="N1454" s="286">
        <v>1</v>
      </c>
      <c r="O1454" s="1706" t="s">
        <v>117</v>
      </c>
      <c r="P1454" s="3271">
        <v>1000</v>
      </c>
      <c r="Q1454" s="508"/>
      <c r="R1454" s="1897" t="s">
        <v>56</v>
      </c>
      <c r="S1454" s="1706"/>
      <c r="T1454" s="1706"/>
      <c r="U1454" s="1706" t="s">
        <v>132</v>
      </c>
      <c r="V1454" s="1706" t="s">
        <v>147</v>
      </c>
      <c r="W1454" s="289">
        <v>90</v>
      </c>
      <c r="X1454" s="289">
        <v>107</v>
      </c>
      <c r="Y1454" s="319">
        <v>15</v>
      </c>
      <c r="Z1454" s="319"/>
      <c r="AA1454" s="319">
        <v>85</v>
      </c>
      <c r="AB1454" s="1706" t="s">
        <v>113</v>
      </c>
      <c r="AC1454" s="283">
        <v>91</v>
      </c>
      <c r="AD1454" s="319">
        <v>473270</v>
      </c>
      <c r="AE1454" s="2653">
        <v>872790093062700</v>
      </c>
      <c r="AF1454" s="319">
        <v>12</v>
      </c>
      <c r="AG1454" s="319" t="s">
        <v>113</v>
      </c>
      <c r="AH1454" s="2929">
        <v>5</v>
      </c>
    </row>
    <row r="1455" spans="3:34">
      <c r="C1455" s="2401" t="s">
        <v>2766</v>
      </c>
      <c r="D1455" s="557" t="s">
        <v>2193</v>
      </c>
      <c r="E1455" s="1463"/>
      <c r="F1455" s="3062">
        <v>928189505131</v>
      </c>
      <c r="G1455" s="71">
        <v>8727900911534</v>
      </c>
      <c r="H1455" s="72" t="s">
        <v>1861</v>
      </c>
      <c r="I1455" s="72"/>
      <c r="J1455" s="330">
        <v>70</v>
      </c>
      <c r="K1455" s="1089">
        <v>7800</v>
      </c>
      <c r="L1455" s="331">
        <v>3000</v>
      </c>
      <c r="M1455" s="312">
        <v>15000</v>
      </c>
      <c r="N1455" s="283">
        <v>1</v>
      </c>
      <c r="O1455" s="1680" t="s">
        <v>117</v>
      </c>
      <c r="P1455" s="3271">
        <v>1045</v>
      </c>
      <c r="Q1455" s="14"/>
      <c r="R1455" s="1813" t="s">
        <v>56</v>
      </c>
      <c r="S1455" s="1680"/>
      <c r="T1455" s="1680"/>
      <c r="U1455" s="1680" t="s">
        <v>132</v>
      </c>
      <c r="V1455" s="1680" t="s">
        <v>147</v>
      </c>
      <c r="W1455" s="305">
        <v>85</v>
      </c>
      <c r="X1455" s="305">
        <v>111</v>
      </c>
      <c r="Y1455" s="331">
        <v>15</v>
      </c>
      <c r="Z1455" s="331"/>
      <c r="AA1455" s="331">
        <v>85</v>
      </c>
      <c r="AB1455" s="1680" t="s">
        <v>113</v>
      </c>
      <c r="AC1455" s="283">
        <v>90</v>
      </c>
      <c r="AD1455" s="331">
        <v>473265</v>
      </c>
      <c r="AE1455" s="2653">
        <v>872790091153400</v>
      </c>
      <c r="AF1455" s="331">
        <v>12</v>
      </c>
      <c r="AG1455" s="331" t="s">
        <v>113</v>
      </c>
      <c r="AH1455" s="2833">
        <v>5</v>
      </c>
    </row>
    <row r="1456" spans="3:34">
      <c r="C1456" s="2395" t="s">
        <v>2766</v>
      </c>
      <c r="D1456" s="834" t="s">
        <v>2193</v>
      </c>
      <c r="E1456" s="1483"/>
      <c r="F1456" s="3063">
        <v>928193905131</v>
      </c>
      <c r="G1456" s="1645">
        <v>8718291163688</v>
      </c>
      <c r="H1456" s="1645" t="s">
        <v>1862</v>
      </c>
      <c r="I1456" s="1645"/>
      <c r="J1456" s="1646">
        <v>70</v>
      </c>
      <c r="K1456" s="1647">
        <v>7450</v>
      </c>
      <c r="L1456" s="1707">
        <v>4000</v>
      </c>
      <c r="M1456" s="1648">
        <v>15000</v>
      </c>
      <c r="N1456" s="1477">
        <v>1</v>
      </c>
      <c r="O1456" s="1707" t="s">
        <v>117</v>
      </c>
      <c r="P1456" s="3272">
        <v>1045</v>
      </c>
      <c r="Q1456" s="14"/>
      <c r="R1456" s="1898" t="s">
        <v>3061</v>
      </c>
      <c r="S1456" s="1707"/>
      <c r="T1456" s="1707"/>
      <c r="U1456" s="1707" t="s">
        <v>132</v>
      </c>
      <c r="V1456" s="1707" t="s">
        <v>121</v>
      </c>
      <c r="W1456" s="2076">
        <v>88</v>
      </c>
      <c r="X1456" s="2076">
        <v>106</v>
      </c>
      <c r="Y1456" s="1707">
        <v>15</v>
      </c>
      <c r="Z1456" s="1707"/>
      <c r="AA1456" s="1707">
        <v>85</v>
      </c>
      <c r="AB1456" s="1707" t="s">
        <v>113</v>
      </c>
      <c r="AC1456" s="1477">
        <v>92</v>
      </c>
      <c r="AD1456" s="1707">
        <v>473275</v>
      </c>
      <c r="AE1456" s="1707">
        <v>871829116368800</v>
      </c>
      <c r="AF1456" s="1707">
        <v>12</v>
      </c>
      <c r="AG1456" s="1707" t="s">
        <v>113</v>
      </c>
      <c r="AH1456" s="2931">
        <v>5</v>
      </c>
    </row>
    <row r="1457" spans="3:34">
      <c r="C1457" s="2396" t="s">
        <v>2766</v>
      </c>
      <c r="D1457" s="1395" t="s">
        <v>2193</v>
      </c>
      <c r="E1457" s="1501"/>
      <c r="F1457" s="3061">
        <v>928187405130</v>
      </c>
      <c r="G1457" s="1256">
        <v>8718291153825</v>
      </c>
      <c r="H1457" s="1256" t="s">
        <v>1863</v>
      </c>
      <c r="I1457" s="1256"/>
      <c r="J1457" s="1226">
        <v>35</v>
      </c>
      <c r="K1457" s="1643">
        <v>4000</v>
      </c>
      <c r="L1457" s="1227">
        <v>3000</v>
      </c>
      <c r="M1457" s="1228">
        <v>15000</v>
      </c>
      <c r="N1457" s="1638">
        <v>1</v>
      </c>
      <c r="O1457" s="1701" t="s">
        <v>117</v>
      </c>
      <c r="P1457" s="3280">
        <v>1100</v>
      </c>
      <c r="Q1457" s="14"/>
      <c r="R1457" s="1891" t="s">
        <v>760</v>
      </c>
      <c r="S1457" s="1701"/>
      <c r="T1457" s="1701"/>
      <c r="U1457" s="1701" t="s">
        <v>1864</v>
      </c>
      <c r="V1457" s="1701" t="s">
        <v>147</v>
      </c>
      <c r="W1457" s="1638">
        <v>87</v>
      </c>
      <c r="X1457" s="1638">
        <v>114</v>
      </c>
      <c r="Y1457" s="1227">
        <v>13.3</v>
      </c>
      <c r="Z1457" s="1227"/>
      <c r="AA1457" s="1227" t="s">
        <v>1865</v>
      </c>
      <c r="AB1457" s="1701" t="s">
        <v>113</v>
      </c>
      <c r="AC1457" s="1638">
        <v>90</v>
      </c>
      <c r="AD1457" s="1227">
        <v>473261</v>
      </c>
      <c r="AE1457" s="1243">
        <v>871829115382500</v>
      </c>
      <c r="AF1457" s="1227">
        <v>12</v>
      </c>
      <c r="AG1457" s="1227" t="s">
        <v>113</v>
      </c>
      <c r="AH1457" s="2889">
        <v>5</v>
      </c>
    </row>
    <row r="1458" spans="3:34">
      <c r="C1458" s="2396" t="s">
        <v>2766</v>
      </c>
      <c r="D1458" s="1395" t="s">
        <v>2193</v>
      </c>
      <c r="E1458" s="1501"/>
      <c r="F1458" s="3061">
        <v>928183505130</v>
      </c>
      <c r="G1458" s="1256">
        <v>8727900890839</v>
      </c>
      <c r="H1458" s="1614" t="s">
        <v>1866</v>
      </c>
      <c r="I1458" s="1614"/>
      <c r="J1458" s="1226">
        <v>20</v>
      </c>
      <c r="K1458" s="1643">
        <v>1800</v>
      </c>
      <c r="L1458" s="1243">
        <v>3000</v>
      </c>
      <c r="M1458" s="1228">
        <v>15000</v>
      </c>
      <c r="N1458" s="1638">
        <v>1</v>
      </c>
      <c r="O1458" s="1708" t="s">
        <v>134</v>
      </c>
      <c r="P1458" s="3280">
        <v>1100</v>
      </c>
      <c r="Q1458" s="14"/>
      <c r="R1458" s="1899" t="s">
        <v>760</v>
      </c>
      <c r="S1458" s="1708"/>
      <c r="T1458" s="1708"/>
      <c r="U1458" s="1708" t="s">
        <v>1864</v>
      </c>
      <c r="V1458" s="1708" t="s">
        <v>147</v>
      </c>
      <c r="W1458" s="1200">
        <v>95</v>
      </c>
      <c r="X1458" s="1200">
        <v>90</v>
      </c>
      <c r="Y1458" s="1243">
        <v>13.3</v>
      </c>
      <c r="Z1458" s="1243"/>
      <c r="AA1458" s="1243">
        <v>56.7</v>
      </c>
      <c r="AB1458" s="1708" t="s">
        <v>113</v>
      </c>
      <c r="AC1458" s="1638">
        <v>84</v>
      </c>
      <c r="AD1458" s="1243">
        <v>473256</v>
      </c>
      <c r="AE1458" s="1243">
        <v>872790089083900</v>
      </c>
      <c r="AF1458" s="1243">
        <v>12</v>
      </c>
      <c r="AG1458" s="1243" t="s">
        <v>113</v>
      </c>
      <c r="AH1458" s="2914">
        <v>5</v>
      </c>
    </row>
    <row r="1459" spans="3:34">
      <c r="C1459" s="2396" t="s">
        <v>2766</v>
      </c>
      <c r="D1459" s="1395" t="s">
        <v>2193</v>
      </c>
      <c r="E1459" s="1501"/>
      <c r="F1459" s="2934">
        <v>928093905130</v>
      </c>
      <c r="G1459" s="1251">
        <v>8711500211491</v>
      </c>
      <c r="H1459" s="1618" t="s">
        <v>1869</v>
      </c>
      <c r="I1459" s="1618"/>
      <c r="J1459" s="1619">
        <v>35</v>
      </c>
      <c r="K1459" s="1643">
        <v>3000</v>
      </c>
      <c r="L1459" s="1227">
        <v>3000</v>
      </c>
      <c r="M1459" s="1620">
        <v>12000</v>
      </c>
      <c r="N1459" s="1638">
        <v>1</v>
      </c>
      <c r="O1459" s="1701" t="s">
        <v>134</v>
      </c>
      <c r="P1459" s="2509">
        <v>1410</v>
      </c>
      <c r="Q1459" s="14"/>
      <c r="R1459" s="1891" t="s">
        <v>930</v>
      </c>
      <c r="S1459" s="1701"/>
      <c r="T1459" s="1701"/>
      <c r="U1459" s="1701" t="s">
        <v>1868</v>
      </c>
      <c r="V1459" s="1701" t="s">
        <v>147</v>
      </c>
      <c r="W1459" s="1638">
        <v>96</v>
      </c>
      <c r="X1459" s="1638">
        <v>85</v>
      </c>
      <c r="Y1459" s="1227">
        <v>17.3</v>
      </c>
      <c r="Z1459" s="1227"/>
      <c r="AA1459" s="1227">
        <v>52</v>
      </c>
      <c r="AB1459" s="1701" t="s">
        <v>113</v>
      </c>
      <c r="AC1459" s="1638">
        <v>91</v>
      </c>
      <c r="AD1459" s="1227">
        <v>473353</v>
      </c>
      <c r="AE1459" s="1227">
        <v>871150021149115</v>
      </c>
      <c r="AF1459" s="1227">
        <v>12</v>
      </c>
      <c r="AG1459" s="1227" t="s">
        <v>113</v>
      </c>
      <c r="AH1459" s="2889">
        <v>5</v>
      </c>
    </row>
    <row r="1460" spans="3:34">
      <c r="C1460" s="2394" t="s">
        <v>2766</v>
      </c>
      <c r="D1460" s="1461" t="s">
        <v>2193</v>
      </c>
      <c r="E1460" s="1462"/>
      <c r="F1460" s="92">
        <v>928082205125</v>
      </c>
      <c r="G1460" s="38">
        <v>8711500197825</v>
      </c>
      <c r="H1460" s="50" t="s">
        <v>1870</v>
      </c>
      <c r="I1460" s="50"/>
      <c r="J1460" s="326">
        <v>72</v>
      </c>
      <c r="K1460" s="1514">
        <v>6000</v>
      </c>
      <c r="L1460" s="269">
        <v>3000</v>
      </c>
      <c r="M1460" s="314">
        <v>16000</v>
      </c>
      <c r="N1460" s="295">
        <v>1</v>
      </c>
      <c r="O1460" s="1634" t="s">
        <v>134</v>
      </c>
      <c r="P1460" s="3245">
        <v>1155</v>
      </c>
      <c r="Q1460" s="14"/>
      <c r="R1460" s="1783" t="s">
        <v>3059</v>
      </c>
      <c r="S1460" s="1634"/>
      <c r="T1460" s="1634"/>
      <c r="U1460" s="1634" t="s">
        <v>1871</v>
      </c>
      <c r="V1460" s="1634" t="s">
        <v>147</v>
      </c>
      <c r="W1460" s="295">
        <v>94</v>
      </c>
      <c r="X1460" s="295">
        <v>83</v>
      </c>
      <c r="Y1460" s="269">
        <v>22</v>
      </c>
      <c r="Z1460" s="269"/>
      <c r="AA1460" s="269">
        <v>120</v>
      </c>
      <c r="AB1460" s="1634" t="s">
        <v>113</v>
      </c>
      <c r="AC1460" s="295">
        <v>80</v>
      </c>
      <c r="AD1460" s="269">
        <v>473326</v>
      </c>
      <c r="AE1460" s="269">
        <v>871150019782515</v>
      </c>
      <c r="AF1460" s="269">
        <v>12</v>
      </c>
      <c r="AG1460" s="269" t="s">
        <v>113</v>
      </c>
      <c r="AH1460" s="2782">
        <v>5</v>
      </c>
    </row>
    <row r="1461" spans="3:34">
      <c r="C1461" s="2395" t="s">
        <v>2766</v>
      </c>
      <c r="D1461" s="834" t="s">
        <v>2193</v>
      </c>
      <c r="E1461" s="1483"/>
      <c r="F1461" s="194">
        <v>928084705133</v>
      </c>
      <c r="G1461" s="47">
        <v>8711500200020</v>
      </c>
      <c r="H1461" s="250" t="s">
        <v>1872</v>
      </c>
      <c r="I1461" s="250"/>
      <c r="J1461" s="431">
        <v>70</v>
      </c>
      <c r="K1461" s="1077">
        <v>5450</v>
      </c>
      <c r="L1461" s="273">
        <v>4000</v>
      </c>
      <c r="M1461" s="479">
        <v>16000</v>
      </c>
      <c r="N1461" s="1477">
        <v>1</v>
      </c>
      <c r="O1461" s="1670" t="s">
        <v>134</v>
      </c>
      <c r="P1461" s="3281">
        <v>1155</v>
      </c>
      <c r="Q1461" s="14"/>
      <c r="R1461" s="1791" t="s">
        <v>3059</v>
      </c>
      <c r="S1461" s="1670"/>
      <c r="T1461" s="1670"/>
      <c r="U1461" s="1670" t="s">
        <v>1871</v>
      </c>
      <c r="V1461" s="1670" t="s">
        <v>121</v>
      </c>
      <c r="W1461" s="284">
        <v>90</v>
      </c>
      <c r="X1461" s="284">
        <v>77</v>
      </c>
      <c r="Y1461" s="273">
        <v>22</v>
      </c>
      <c r="Z1461" s="273"/>
      <c r="AA1461" s="273">
        <v>120</v>
      </c>
      <c r="AB1461" s="1670" t="s">
        <v>113</v>
      </c>
      <c r="AC1461" s="1477">
        <v>92</v>
      </c>
      <c r="AD1461" s="273">
        <v>473339</v>
      </c>
      <c r="AE1461" s="273">
        <v>871150020002015</v>
      </c>
      <c r="AF1461" s="273">
        <v>12</v>
      </c>
      <c r="AG1461" s="273" t="s">
        <v>113</v>
      </c>
      <c r="AH1461" s="2780">
        <v>5</v>
      </c>
    </row>
    <row r="1462" spans="3:34">
      <c r="C1462" s="2394" t="s">
        <v>2766</v>
      </c>
      <c r="D1462" s="1461" t="s">
        <v>2193</v>
      </c>
      <c r="E1462" s="1462"/>
      <c r="F1462" s="92">
        <v>928191005331</v>
      </c>
      <c r="G1462" s="38">
        <v>8718291202745</v>
      </c>
      <c r="H1462" s="50" t="s">
        <v>1874</v>
      </c>
      <c r="I1462" s="50"/>
      <c r="J1462" s="326">
        <v>20</v>
      </c>
      <c r="K1462" s="270">
        <v>880</v>
      </c>
      <c r="L1462" s="269">
        <v>3000</v>
      </c>
      <c r="M1462" s="314">
        <v>15000</v>
      </c>
      <c r="N1462" s="295">
        <v>1</v>
      </c>
      <c r="O1462" s="1634" t="s">
        <v>134</v>
      </c>
      <c r="P1462" s="3283">
        <v>1510</v>
      </c>
      <c r="Q1462" s="14"/>
      <c r="R1462" s="1783" t="s">
        <v>48</v>
      </c>
      <c r="S1462" s="1634"/>
      <c r="T1462" s="1634"/>
      <c r="U1462" s="1634" t="s">
        <v>1875</v>
      </c>
      <c r="V1462" s="1634" t="s">
        <v>147</v>
      </c>
      <c r="W1462" s="295">
        <v>95</v>
      </c>
      <c r="X1462" s="295">
        <v>44</v>
      </c>
      <c r="Y1462" s="269">
        <v>50</v>
      </c>
      <c r="Z1462" s="269"/>
      <c r="AA1462" s="269">
        <v>65.400000000000006</v>
      </c>
      <c r="AB1462" s="1634" t="s">
        <v>113</v>
      </c>
      <c r="AC1462" s="295">
        <v>84</v>
      </c>
      <c r="AD1462" s="269">
        <v>473266</v>
      </c>
      <c r="AE1462" s="269">
        <v>871829120274500</v>
      </c>
      <c r="AF1462" s="269">
        <v>12</v>
      </c>
      <c r="AG1462" s="269" t="s">
        <v>113</v>
      </c>
      <c r="AH1462" s="2782">
        <v>5</v>
      </c>
    </row>
    <row r="1463" spans="3:34">
      <c r="C1463" s="2401" t="s">
        <v>2766</v>
      </c>
      <c r="D1463" s="557" t="s">
        <v>2193</v>
      </c>
      <c r="E1463" s="1463"/>
      <c r="F1463" s="91">
        <v>928191105331</v>
      </c>
      <c r="G1463" s="61">
        <v>8718291203018</v>
      </c>
      <c r="H1463" s="63" t="s">
        <v>1876</v>
      </c>
      <c r="I1463" s="63"/>
      <c r="J1463" s="324">
        <v>20</v>
      </c>
      <c r="K1463" s="272">
        <v>900</v>
      </c>
      <c r="L1463" s="271">
        <v>3000</v>
      </c>
      <c r="M1463" s="307">
        <v>15000</v>
      </c>
      <c r="N1463" s="283">
        <v>1</v>
      </c>
      <c r="O1463" s="308" t="s">
        <v>134</v>
      </c>
      <c r="P1463" s="3284">
        <v>1510</v>
      </c>
      <c r="Q1463" s="14"/>
      <c r="R1463" s="1785" t="s">
        <v>48</v>
      </c>
      <c r="S1463" s="308"/>
      <c r="T1463" s="308"/>
      <c r="U1463" s="308" t="s">
        <v>1875</v>
      </c>
      <c r="V1463" s="308" t="s">
        <v>147</v>
      </c>
      <c r="W1463" s="291">
        <v>95</v>
      </c>
      <c r="X1463" s="291">
        <v>45</v>
      </c>
      <c r="Y1463" s="271">
        <v>50</v>
      </c>
      <c r="Z1463" s="271"/>
      <c r="AA1463" s="271">
        <v>65.400000000000006</v>
      </c>
      <c r="AB1463" s="308" t="s">
        <v>113</v>
      </c>
      <c r="AC1463" s="283">
        <v>84</v>
      </c>
      <c r="AD1463" s="271">
        <v>473267</v>
      </c>
      <c r="AE1463" s="271">
        <v>871829120301800</v>
      </c>
      <c r="AF1463" s="271">
        <v>12</v>
      </c>
      <c r="AG1463" s="271" t="s">
        <v>113</v>
      </c>
      <c r="AH1463" s="2779">
        <v>5</v>
      </c>
    </row>
    <row r="1464" spans="3:34">
      <c r="C1464" s="2401" t="s">
        <v>2766</v>
      </c>
      <c r="D1464" s="557" t="s">
        <v>2193</v>
      </c>
      <c r="E1464" s="1463"/>
      <c r="F1464" s="91">
        <v>928191205331</v>
      </c>
      <c r="G1464" s="61">
        <v>8718291203032</v>
      </c>
      <c r="H1464" s="63" t="s">
        <v>1877</v>
      </c>
      <c r="I1464" s="63"/>
      <c r="J1464" s="324">
        <v>20</v>
      </c>
      <c r="K1464" s="272">
        <v>860</v>
      </c>
      <c r="L1464" s="271">
        <v>3000</v>
      </c>
      <c r="M1464" s="307">
        <v>15000</v>
      </c>
      <c r="N1464" s="283">
        <v>1</v>
      </c>
      <c r="O1464" s="308" t="s">
        <v>134</v>
      </c>
      <c r="P1464" s="3284">
        <v>1510</v>
      </c>
      <c r="Q1464" s="14"/>
      <c r="R1464" s="1785" t="s">
        <v>48</v>
      </c>
      <c r="S1464" s="308"/>
      <c r="T1464" s="308"/>
      <c r="U1464" s="308" t="s">
        <v>1875</v>
      </c>
      <c r="V1464" s="308" t="s">
        <v>147</v>
      </c>
      <c r="W1464" s="291">
        <v>95</v>
      </c>
      <c r="X1464" s="291">
        <v>43</v>
      </c>
      <c r="Y1464" s="271">
        <v>50</v>
      </c>
      <c r="Z1464" s="271"/>
      <c r="AA1464" s="271">
        <v>65.400000000000006</v>
      </c>
      <c r="AB1464" s="308" t="s">
        <v>113</v>
      </c>
      <c r="AC1464" s="283">
        <v>84</v>
      </c>
      <c r="AD1464" s="271">
        <v>473268</v>
      </c>
      <c r="AE1464" s="271">
        <v>871829120303200</v>
      </c>
      <c r="AF1464" s="271">
        <v>12</v>
      </c>
      <c r="AG1464" s="271" t="s">
        <v>113</v>
      </c>
      <c r="AH1464" s="2779">
        <v>5</v>
      </c>
    </row>
    <row r="1465" spans="3:34">
      <c r="C1465" s="2401" t="s">
        <v>2766</v>
      </c>
      <c r="D1465" s="557" t="s">
        <v>2193</v>
      </c>
      <c r="E1465" s="1463"/>
      <c r="F1465" s="91">
        <v>928194605330</v>
      </c>
      <c r="G1465" s="61">
        <v>8718291162964</v>
      </c>
      <c r="H1465" s="63" t="s">
        <v>1878</v>
      </c>
      <c r="I1465" s="63"/>
      <c r="J1465" s="324">
        <v>35</v>
      </c>
      <c r="K1465" s="272">
        <v>2100</v>
      </c>
      <c r="L1465" s="271">
        <v>3000</v>
      </c>
      <c r="M1465" s="307">
        <v>15000</v>
      </c>
      <c r="N1465" s="283">
        <v>1</v>
      </c>
      <c r="O1465" s="308" t="s">
        <v>134</v>
      </c>
      <c r="P1465" s="2499">
        <v>1670</v>
      </c>
      <c r="Q1465" s="14"/>
      <c r="R1465" s="1785" t="s">
        <v>56</v>
      </c>
      <c r="S1465" s="308"/>
      <c r="T1465" s="308"/>
      <c r="U1465" s="308" t="s">
        <v>1875</v>
      </c>
      <c r="V1465" s="308" t="s">
        <v>147</v>
      </c>
      <c r="W1465" s="291">
        <v>87</v>
      </c>
      <c r="X1465" s="291">
        <v>60</v>
      </c>
      <c r="Y1465" s="271">
        <v>50</v>
      </c>
      <c r="Z1465" s="271"/>
      <c r="AA1465" s="271">
        <v>65.400000000000006</v>
      </c>
      <c r="AB1465" s="308" t="s">
        <v>113</v>
      </c>
      <c r="AC1465" s="283">
        <v>90</v>
      </c>
      <c r="AD1465" s="271">
        <v>473276</v>
      </c>
      <c r="AE1465" s="271">
        <v>871829116296400</v>
      </c>
      <c r="AF1465" s="271">
        <v>12</v>
      </c>
      <c r="AG1465" s="271" t="s">
        <v>113</v>
      </c>
      <c r="AH1465" s="2779">
        <v>5</v>
      </c>
    </row>
    <row r="1466" spans="3:34">
      <c r="C1466" s="2395" t="s">
        <v>2766</v>
      </c>
      <c r="D1466" s="834" t="s">
        <v>2193</v>
      </c>
      <c r="E1466" s="1483"/>
      <c r="F1466" s="194">
        <v>928194705330</v>
      </c>
      <c r="G1466" s="47">
        <v>8718291163008</v>
      </c>
      <c r="H1466" s="250" t="s">
        <v>1879</v>
      </c>
      <c r="I1466" s="250"/>
      <c r="J1466" s="431">
        <v>35</v>
      </c>
      <c r="K1466" s="274">
        <v>2150</v>
      </c>
      <c r="L1466" s="273">
        <v>3000</v>
      </c>
      <c r="M1466" s="479">
        <v>15000</v>
      </c>
      <c r="N1466" s="1477">
        <v>1</v>
      </c>
      <c r="O1466" s="1670" t="s">
        <v>134</v>
      </c>
      <c r="P1466" s="2500">
        <v>1670</v>
      </c>
      <c r="Q1466" s="14"/>
      <c r="R1466" s="1791" t="s">
        <v>56</v>
      </c>
      <c r="S1466" s="1670"/>
      <c r="T1466" s="1670"/>
      <c r="U1466" s="1670" t="s">
        <v>1875</v>
      </c>
      <c r="V1466" s="1670" t="s">
        <v>147</v>
      </c>
      <c r="W1466" s="284">
        <v>87</v>
      </c>
      <c r="X1466" s="284">
        <v>61</v>
      </c>
      <c r="Y1466" s="273">
        <v>50</v>
      </c>
      <c r="Z1466" s="273"/>
      <c r="AA1466" s="273">
        <v>65.400000000000006</v>
      </c>
      <c r="AB1466" s="1670" t="s">
        <v>113</v>
      </c>
      <c r="AC1466" s="1477">
        <v>90</v>
      </c>
      <c r="AD1466" s="273">
        <v>473277</v>
      </c>
      <c r="AE1466" s="273">
        <v>871829116300800</v>
      </c>
      <c r="AF1466" s="273">
        <v>12</v>
      </c>
      <c r="AG1466" s="273" t="s">
        <v>113</v>
      </c>
      <c r="AH1466" s="2780">
        <v>5</v>
      </c>
    </row>
    <row r="1467" spans="3:34">
      <c r="C1467" s="2396" t="s">
        <v>2766</v>
      </c>
      <c r="D1467" s="1395" t="s">
        <v>2193</v>
      </c>
      <c r="E1467" s="1501"/>
      <c r="F1467" s="2934">
        <v>928050300630</v>
      </c>
      <c r="G1467" s="1251">
        <v>8718291651574</v>
      </c>
      <c r="H1467" s="1618" t="s">
        <v>1881</v>
      </c>
      <c r="I1467" s="1618"/>
      <c r="J1467" s="1619">
        <v>35</v>
      </c>
      <c r="K1467" s="1620">
        <v>2100</v>
      </c>
      <c r="L1467" s="1227">
        <v>3000</v>
      </c>
      <c r="M1467" s="1228">
        <v>15000</v>
      </c>
      <c r="N1467" s="1638">
        <v>1</v>
      </c>
      <c r="O1467" s="1701" t="s">
        <v>134</v>
      </c>
      <c r="P1467" s="3280">
        <v>1540</v>
      </c>
      <c r="Q1467" s="14"/>
      <c r="R1467" s="1891" t="s">
        <v>56</v>
      </c>
      <c r="S1467" s="1701"/>
      <c r="T1467" s="1701"/>
      <c r="U1467" s="1701" t="s">
        <v>112</v>
      </c>
      <c r="V1467" s="1701" t="s">
        <v>147</v>
      </c>
      <c r="W1467" s="1638">
        <v>88</v>
      </c>
      <c r="X1467" s="1638">
        <v>60</v>
      </c>
      <c r="Y1467" s="1227">
        <v>65</v>
      </c>
      <c r="Z1467" s="1227"/>
      <c r="AA1467" s="1227">
        <v>95</v>
      </c>
      <c r="AB1467" s="1701" t="s">
        <v>113</v>
      </c>
      <c r="AC1467" s="1638">
        <v>91</v>
      </c>
      <c r="AD1467" s="1227">
        <v>473304</v>
      </c>
      <c r="AE1467" s="1227">
        <v>871829165157400</v>
      </c>
      <c r="AF1467" s="1227">
        <v>12</v>
      </c>
      <c r="AG1467" s="1227" t="s">
        <v>113</v>
      </c>
      <c r="AH1467" s="2889">
        <v>5</v>
      </c>
    </row>
    <row r="1468" spans="3:34">
      <c r="C1468" s="2394" t="s">
        <v>2766</v>
      </c>
      <c r="D1468" s="1461" t="s">
        <v>2193</v>
      </c>
      <c r="E1468" s="1462"/>
      <c r="F1468" s="92">
        <v>928108100630</v>
      </c>
      <c r="G1468" s="38">
        <v>8718291241928</v>
      </c>
      <c r="H1468" s="1650" t="s">
        <v>1882</v>
      </c>
      <c r="I1468" s="1650"/>
      <c r="J1468" s="326">
        <v>35</v>
      </c>
      <c r="K1468" s="270">
        <v>2400</v>
      </c>
      <c r="L1468" s="269">
        <v>3000</v>
      </c>
      <c r="M1468" s="314">
        <v>15000</v>
      </c>
      <c r="N1468" s="295">
        <v>1</v>
      </c>
      <c r="O1468" s="295" t="s">
        <v>134</v>
      </c>
      <c r="P1468" s="3270">
        <v>1540</v>
      </c>
      <c r="Q1468" s="14"/>
      <c r="R1468" s="1780" t="s">
        <v>56</v>
      </c>
      <c r="S1468" s="295"/>
      <c r="T1468" s="295"/>
      <c r="U1468" s="295" t="s">
        <v>112</v>
      </c>
      <c r="V1468" s="295" t="s">
        <v>147</v>
      </c>
      <c r="W1468" s="295">
        <v>88</v>
      </c>
      <c r="X1468" s="295">
        <v>68</v>
      </c>
      <c r="Y1468" s="269">
        <v>97</v>
      </c>
      <c r="Z1468" s="269"/>
      <c r="AA1468" s="269">
        <v>123</v>
      </c>
      <c r="AB1468" s="295" t="s">
        <v>113</v>
      </c>
      <c r="AC1468" s="295">
        <v>91</v>
      </c>
      <c r="AD1468" s="269">
        <v>473362</v>
      </c>
      <c r="AE1468" s="269">
        <v>871829124192800</v>
      </c>
      <c r="AF1468" s="269">
        <v>6</v>
      </c>
      <c r="AG1468" s="269" t="s">
        <v>113</v>
      </c>
      <c r="AH1468" s="2782">
        <v>5</v>
      </c>
    </row>
    <row r="1469" spans="3:34">
      <c r="C1469" s="2401" t="s">
        <v>2766</v>
      </c>
      <c r="D1469" s="557" t="s">
        <v>2193</v>
      </c>
      <c r="E1469" s="1463"/>
      <c r="F1469" s="1008">
        <v>928108200630</v>
      </c>
      <c r="G1469" s="988">
        <v>8718291241942</v>
      </c>
      <c r="H1469" s="1186" t="s">
        <v>1883</v>
      </c>
      <c r="I1469" s="1186"/>
      <c r="J1469" s="989">
        <v>35</v>
      </c>
      <c r="K1469" s="520">
        <v>2400</v>
      </c>
      <c r="L1469" s="915">
        <v>3000</v>
      </c>
      <c r="M1469" s="520">
        <v>15000</v>
      </c>
      <c r="N1469" s="990">
        <v>1</v>
      </c>
      <c r="O1469" s="509" t="s">
        <v>134</v>
      </c>
      <c r="P1469" s="3271">
        <v>1540</v>
      </c>
      <c r="Q1469" s="14"/>
      <c r="R1469" s="1900" t="s">
        <v>56</v>
      </c>
      <c r="S1469" s="509"/>
      <c r="T1469" s="509"/>
      <c r="U1469" s="509" t="s">
        <v>112</v>
      </c>
      <c r="V1469" s="509" t="s">
        <v>147</v>
      </c>
      <c r="W1469" s="509">
        <v>88</v>
      </c>
      <c r="X1469" s="509">
        <v>68</v>
      </c>
      <c r="Y1469" s="915">
        <v>97</v>
      </c>
      <c r="Z1469" s="915"/>
      <c r="AA1469" s="915">
        <v>123</v>
      </c>
      <c r="AB1469" s="509" t="s">
        <v>113</v>
      </c>
      <c r="AC1469" s="990">
        <v>91</v>
      </c>
      <c r="AD1469" s="915">
        <v>473363</v>
      </c>
      <c r="AE1469" s="915">
        <v>871829124194200</v>
      </c>
      <c r="AF1469" s="915">
        <v>6</v>
      </c>
      <c r="AG1469" s="915" t="s">
        <v>113</v>
      </c>
      <c r="AH1469" s="2784">
        <v>5</v>
      </c>
    </row>
    <row r="1470" spans="3:34">
      <c r="C1470" s="2401" t="s">
        <v>2766</v>
      </c>
      <c r="D1470" s="557" t="s">
        <v>2193</v>
      </c>
      <c r="E1470" s="1463"/>
      <c r="F1470" s="1008">
        <v>928109400630</v>
      </c>
      <c r="G1470" s="988">
        <v>8718291241881</v>
      </c>
      <c r="H1470" s="1186" t="s">
        <v>1884</v>
      </c>
      <c r="I1470" s="1186"/>
      <c r="J1470" s="989">
        <v>70</v>
      </c>
      <c r="K1470" s="520">
        <v>4500</v>
      </c>
      <c r="L1470" s="915">
        <v>3000</v>
      </c>
      <c r="M1470" s="520">
        <v>15000</v>
      </c>
      <c r="N1470" s="990">
        <v>1</v>
      </c>
      <c r="O1470" s="520" t="s">
        <v>134</v>
      </c>
      <c r="P1470" s="3271">
        <v>1685</v>
      </c>
      <c r="Q1470" s="14"/>
      <c r="R1470" s="1883" t="s">
        <v>56</v>
      </c>
      <c r="S1470" s="520"/>
      <c r="T1470" s="520"/>
      <c r="U1470" s="520" t="s">
        <v>112</v>
      </c>
      <c r="V1470" s="520" t="s">
        <v>147</v>
      </c>
      <c r="W1470" s="509">
        <v>86</v>
      </c>
      <c r="X1470" s="509">
        <v>64</v>
      </c>
      <c r="Y1470" s="915">
        <v>97</v>
      </c>
      <c r="Z1470" s="915"/>
      <c r="AA1470" s="915">
        <v>123</v>
      </c>
      <c r="AB1470" s="520" t="s">
        <v>113</v>
      </c>
      <c r="AC1470" s="990">
        <v>92</v>
      </c>
      <c r="AD1470" s="915">
        <v>473365</v>
      </c>
      <c r="AE1470" s="915">
        <v>871829124188100</v>
      </c>
      <c r="AF1470" s="915">
        <v>6</v>
      </c>
      <c r="AG1470" s="915" t="s">
        <v>113</v>
      </c>
      <c r="AH1470" s="2784">
        <v>5</v>
      </c>
    </row>
    <row r="1471" spans="3:34">
      <c r="C1471" s="2401" t="s">
        <v>2766</v>
      </c>
      <c r="D1471" s="557" t="s">
        <v>2193</v>
      </c>
      <c r="E1471" s="1463"/>
      <c r="F1471" s="1008">
        <v>928109500630</v>
      </c>
      <c r="G1471" s="988">
        <v>8718291241904</v>
      </c>
      <c r="H1471" s="1186" t="s">
        <v>1885</v>
      </c>
      <c r="I1471" s="1186"/>
      <c r="J1471" s="989">
        <v>70</v>
      </c>
      <c r="K1471" s="520">
        <v>4400</v>
      </c>
      <c r="L1471" s="915">
        <v>3000</v>
      </c>
      <c r="M1471" s="520">
        <v>15000</v>
      </c>
      <c r="N1471" s="990">
        <v>1</v>
      </c>
      <c r="O1471" s="520" t="s">
        <v>134</v>
      </c>
      <c r="P1471" s="3271">
        <v>1685</v>
      </c>
      <c r="Q1471" s="14"/>
      <c r="R1471" s="1883" t="s">
        <v>56</v>
      </c>
      <c r="S1471" s="520"/>
      <c r="T1471" s="520"/>
      <c r="U1471" s="520" t="s">
        <v>112</v>
      </c>
      <c r="V1471" s="520" t="s">
        <v>147</v>
      </c>
      <c r="W1471" s="509">
        <v>86</v>
      </c>
      <c r="X1471" s="509">
        <v>62</v>
      </c>
      <c r="Y1471" s="915">
        <v>97</v>
      </c>
      <c r="Z1471" s="915"/>
      <c r="AA1471" s="915">
        <v>123</v>
      </c>
      <c r="AB1471" s="520" t="s">
        <v>113</v>
      </c>
      <c r="AC1471" s="990">
        <v>92</v>
      </c>
      <c r="AD1471" s="915">
        <v>473366</v>
      </c>
      <c r="AE1471" s="915">
        <v>871829124190400</v>
      </c>
      <c r="AF1471" s="915">
        <v>6</v>
      </c>
      <c r="AG1471" s="915" t="s">
        <v>113</v>
      </c>
      <c r="AH1471" s="2784">
        <v>5</v>
      </c>
    </row>
    <row r="1472" spans="3:34">
      <c r="C1472" s="2395" t="s">
        <v>2766</v>
      </c>
      <c r="D1472" s="834" t="s">
        <v>2193</v>
      </c>
      <c r="E1472" s="1483"/>
      <c r="F1472" s="2408">
        <v>928053000630</v>
      </c>
      <c r="G1472" s="909">
        <v>8718291651673</v>
      </c>
      <c r="H1472" s="2993" t="s">
        <v>1886</v>
      </c>
      <c r="I1472" s="2993"/>
      <c r="J1472" s="1037">
        <v>73.2</v>
      </c>
      <c r="K1472" s="1334">
        <v>4500</v>
      </c>
      <c r="L1472" s="910">
        <v>4000</v>
      </c>
      <c r="M1472" s="1334">
        <v>15000</v>
      </c>
      <c r="N1472" s="1637">
        <v>1</v>
      </c>
      <c r="O1472" s="910" t="s">
        <v>134</v>
      </c>
      <c r="P1472" s="3272">
        <v>1685</v>
      </c>
      <c r="Q1472" s="508"/>
      <c r="R1472" s="1834" t="s">
        <v>760</v>
      </c>
      <c r="S1472" s="910"/>
      <c r="T1472" s="910"/>
      <c r="U1472" s="910" t="s">
        <v>112</v>
      </c>
      <c r="V1472" s="910" t="s">
        <v>121</v>
      </c>
      <c r="W1472" s="1176">
        <v>90</v>
      </c>
      <c r="X1472" s="1176">
        <v>61</v>
      </c>
      <c r="Y1472" s="910">
        <v>97</v>
      </c>
      <c r="Z1472" s="910"/>
      <c r="AA1472" s="910">
        <v>123</v>
      </c>
      <c r="AB1472" s="910" t="s">
        <v>113</v>
      </c>
      <c r="AC1472" s="1637">
        <v>92</v>
      </c>
      <c r="AD1472" s="910">
        <v>473305</v>
      </c>
      <c r="AE1472" s="910">
        <v>871829165167300</v>
      </c>
      <c r="AF1472" s="910">
        <v>6</v>
      </c>
      <c r="AG1472" s="910" t="s">
        <v>113</v>
      </c>
      <c r="AH1472" s="2787">
        <v>5</v>
      </c>
    </row>
    <row r="1473" spans="3:34">
      <c r="C1473" s="2396" t="s">
        <v>2766</v>
      </c>
      <c r="D1473" s="1395" t="s">
        <v>2193</v>
      </c>
      <c r="E1473" s="1501"/>
      <c r="F1473" s="2405">
        <v>928096505330</v>
      </c>
      <c r="G1473" s="1610">
        <v>8711500213877</v>
      </c>
      <c r="H1473" s="1610" t="s">
        <v>1887</v>
      </c>
      <c r="I1473" s="1610"/>
      <c r="J1473" s="1612">
        <v>35</v>
      </c>
      <c r="K1473" s="2470">
        <v>1300</v>
      </c>
      <c r="L1473" s="1941">
        <v>4000</v>
      </c>
      <c r="M1473" s="1571">
        <v>9000</v>
      </c>
      <c r="N1473" s="1633">
        <v>1</v>
      </c>
      <c r="O1473" s="1941" t="s">
        <v>134</v>
      </c>
      <c r="P1473" s="3280">
        <v>1855</v>
      </c>
      <c r="Q1473" s="14"/>
      <c r="R1473" s="2469" t="s">
        <v>560</v>
      </c>
      <c r="S1473" s="1941"/>
      <c r="T1473" s="1941"/>
      <c r="U1473" s="1941" t="s">
        <v>1888</v>
      </c>
      <c r="V1473" s="1941" t="s">
        <v>121</v>
      </c>
      <c r="W1473" s="1633">
        <v>86</v>
      </c>
      <c r="X1473" s="1633">
        <v>37</v>
      </c>
      <c r="Y1473" s="1941">
        <v>111</v>
      </c>
      <c r="Z1473" s="1941"/>
      <c r="AA1473" s="1941">
        <v>95</v>
      </c>
      <c r="AB1473" s="1941" t="s">
        <v>113</v>
      </c>
      <c r="AC1473" s="1633">
        <v>93</v>
      </c>
      <c r="AD1473" s="1941">
        <v>473358</v>
      </c>
      <c r="AE1473" s="1941">
        <v>871150021387710</v>
      </c>
      <c r="AF1473" s="1941">
        <v>6</v>
      </c>
      <c r="AG1473" s="1941" t="s">
        <v>113</v>
      </c>
      <c r="AH1473" s="2913">
        <v>5</v>
      </c>
    </row>
    <row r="1474" spans="3:34">
      <c r="C1474" s="2394" t="s">
        <v>2766</v>
      </c>
      <c r="D1474" s="1461" t="s">
        <v>2193</v>
      </c>
      <c r="E1474" s="1462"/>
      <c r="F1474" s="3058">
        <v>928195405330</v>
      </c>
      <c r="G1474" s="2994">
        <v>8718291689447</v>
      </c>
      <c r="H1474" s="2995" t="s">
        <v>1889</v>
      </c>
      <c r="I1474" s="2995"/>
      <c r="J1474" s="996">
        <v>35</v>
      </c>
      <c r="K1474" s="1586">
        <v>1750</v>
      </c>
      <c r="L1474" s="1020">
        <v>3000</v>
      </c>
      <c r="M1474" s="1586">
        <v>12000</v>
      </c>
      <c r="N1474" s="1018">
        <v>1</v>
      </c>
      <c r="O1474" s="1020" t="s">
        <v>134</v>
      </c>
      <c r="P1474" s="2449">
        <v>1765</v>
      </c>
      <c r="Q1474" s="14"/>
      <c r="R1474" s="2996" t="s">
        <v>48</v>
      </c>
      <c r="S1474" s="2656"/>
      <c r="T1474" s="2656"/>
      <c r="U1474" s="2656" t="s">
        <v>1888</v>
      </c>
      <c r="V1474" s="2656" t="s">
        <v>147</v>
      </c>
      <c r="W1474" s="2465">
        <v>89</v>
      </c>
      <c r="X1474" s="2465">
        <v>50</v>
      </c>
      <c r="Y1474" s="2656">
        <v>111</v>
      </c>
      <c r="Z1474" s="2656"/>
      <c r="AA1474" s="2656">
        <v>95</v>
      </c>
      <c r="AB1474" s="2656" t="s">
        <v>113</v>
      </c>
      <c r="AC1474" s="2465">
        <v>90</v>
      </c>
      <c r="AD1474" s="2656">
        <v>473280</v>
      </c>
      <c r="AE1474" s="2997">
        <v>871829168944700</v>
      </c>
      <c r="AF1474" s="2656">
        <v>6</v>
      </c>
      <c r="AG1474" s="2656" t="s">
        <v>113</v>
      </c>
      <c r="AH1474" s="2998">
        <v>5</v>
      </c>
    </row>
    <row r="1475" spans="3:34">
      <c r="C1475" s="2401" t="s">
        <v>2766</v>
      </c>
      <c r="D1475" s="557" t="s">
        <v>2193</v>
      </c>
      <c r="E1475" s="1463"/>
      <c r="F1475" s="3059">
        <v>928195505330</v>
      </c>
      <c r="G1475" s="1">
        <v>8718291689522</v>
      </c>
      <c r="H1475" s="37" t="s">
        <v>1890</v>
      </c>
      <c r="I1475" s="37"/>
      <c r="J1475" s="324">
        <v>35</v>
      </c>
      <c r="K1475" s="272">
        <v>1750</v>
      </c>
      <c r="L1475" s="271">
        <v>3000</v>
      </c>
      <c r="M1475" s="272">
        <v>12000</v>
      </c>
      <c r="N1475" s="283">
        <v>1</v>
      </c>
      <c r="O1475" s="271" t="s">
        <v>134</v>
      </c>
      <c r="P1475" s="2499">
        <v>1765</v>
      </c>
      <c r="Q1475" s="14"/>
      <c r="R1475" s="1771" t="s">
        <v>48</v>
      </c>
      <c r="S1475" s="271"/>
      <c r="T1475" s="271"/>
      <c r="U1475" s="271" t="s">
        <v>1888</v>
      </c>
      <c r="V1475" s="271" t="s">
        <v>147</v>
      </c>
      <c r="W1475" s="291">
        <v>89</v>
      </c>
      <c r="X1475" s="291">
        <v>50</v>
      </c>
      <c r="Y1475" s="271">
        <v>111</v>
      </c>
      <c r="Z1475" s="271"/>
      <c r="AA1475" s="271">
        <v>95</v>
      </c>
      <c r="AB1475" s="271" t="s">
        <v>113</v>
      </c>
      <c r="AC1475" s="283">
        <v>90</v>
      </c>
      <c r="AD1475" s="271">
        <v>473281</v>
      </c>
      <c r="AE1475" s="2654">
        <v>871829168952200</v>
      </c>
      <c r="AF1475" s="271">
        <v>6</v>
      </c>
      <c r="AG1475" s="271" t="s">
        <v>113</v>
      </c>
      <c r="AH1475" s="2779">
        <v>5</v>
      </c>
    </row>
    <row r="1476" spans="3:34">
      <c r="C1476" s="2401" t="s">
        <v>2766</v>
      </c>
      <c r="D1476" s="557" t="s">
        <v>2193</v>
      </c>
      <c r="E1476" s="1463"/>
      <c r="F1476" s="3059">
        <v>928195705330</v>
      </c>
      <c r="G1476" s="1">
        <v>8718291689706</v>
      </c>
      <c r="H1476" s="37" t="s">
        <v>1891</v>
      </c>
      <c r="I1476" s="37"/>
      <c r="J1476" s="324">
        <v>70</v>
      </c>
      <c r="K1476" s="272">
        <v>3550</v>
      </c>
      <c r="L1476" s="271">
        <v>3000</v>
      </c>
      <c r="M1476" s="272">
        <v>12000</v>
      </c>
      <c r="N1476" s="283">
        <v>1</v>
      </c>
      <c r="O1476" s="271" t="s">
        <v>134</v>
      </c>
      <c r="P1476" s="3271">
        <v>1940</v>
      </c>
      <c r="Q1476" s="14"/>
      <c r="R1476" s="1771" t="s">
        <v>48</v>
      </c>
      <c r="S1476" s="271"/>
      <c r="T1476" s="271"/>
      <c r="U1476" s="271" t="s">
        <v>1888</v>
      </c>
      <c r="V1476" s="271" t="s">
        <v>147</v>
      </c>
      <c r="W1476" s="291">
        <v>89</v>
      </c>
      <c r="X1476" s="291">
        <v>50</v>
      </c>
      <c r="Y1476" s="271">
        <v>111</v>
      </c>
      <c r="Z1476" s="271"/>
      <c r="AA1476" s="271">
        <v>95</v>
      </c>
      <c r="AB1476" s="271" t="s">
        <v>113</v>
      </c>
      <c r="AC1476" s="283">
        <v>92</v>
      </c>
      <c r="AD1476" s="271">
        <v>473283</v>
      </c>
      <c r="AE1476" s="2654">
        <v>871829168970600</v>
      </c>
      <c r="AF1476" s="271">
        <v>6</v>
      </c>
      <c r="AG1476" s="271" t="s">
        <v>113</v>
      </c>
      <c r="AH1476" s="2779">
        <v>5</v>
      </c>
    </row>
    <row r="1477" spans="3:34">
      <c r="C1477" s="2401" t="s">
        <v>2766</v>
      </c>
      <c r="D1477" s="557" t="s">
        <v>2193</v>
      </c>
      <c r="E1477" s="1463"/>
      <c r="F1477" s="3059">
        <v>928195805330</v>
      </c>
      <c r="G1477" s="1">
        <v>8718291689782</v>
      </c>
      <c r="H1477" s="37" t="s">
        <v>1892</v>
      </c>
      <c r="I1477" s="37"/>
      <c r="J1477" s="324">
        <v>70</v>
      </c>
      <c r="K1477" s="272">
        <v>3550</v>
      </c>
      <c r="L1477" s="271">
        <v>3000</v>
      </c>
      <c r="M1477" s="272">
        <v>12000</v>
      </c>
      <c r="N1477" s="283">
        <v>1</v>
      </c>
      <c r="O1477" s="271" t="s">
        <v>134</v>
      </c>
      <c r="P1477" s="3271">
        <v>1940</v>
      </c>
      <c r="Q1477" s="14"/>
      <c r="R1477" s="1771" t="s">
        <v>48</v>
      </c>
      <c r="S1477" s="271"/>
      <c r="T1477" s="271"/>
      <c r="U1477" s="271" t="s">
        <v>1888</v>
      </c>
      <c r="V1477" s="271" t="s">
        <v>147</v>
      </c>
      <c r="W1477" s="291">
        <v>89</v>
      </c>
      <c r="X1477" s="291">
        <v>50</v>
      </c>
      <c r="Y1477" s="271">
        <v>111</v>
      </c>
      <c r="Z1477" s="271"/>
      <c r="AA1477" s="271">
        <v>95</v>
      </c>
      <c r="AB1477" s="271" t="s">
        <v>113</v>
      </c>
      <c r="AC1477" s="283">
        <v>92</v>
      </c>
      <c r="AD1477" s="271">
        <v>473284</v>
      </c>
      <c r="AE1477" s="2654">
        <v>871829168978200</v>
      </c>
      <c r="AF1477" s="271">
        <v>6</v>
      </c>
      <c r="AG1477" s="271" t="s">
        <v>113</v>
      </c>
      <c r="AH1477" s="2779">
        <v>5</v>
      </c>
    </row>
    <row r="1478" spans="3:34">
      <c r="C1478" s="2395" t="s">
        <v>2766</v>
      </c>
      <c r="D1478" s="834" t="s">
        <v>2193</v>
      </c>
      <c r="E1478" s="1483"/>
      <c r="F1478" s="3060">
        <v>928195605330</v>
      </c>
      <c r="G1478" s="1651">
        <v>8718291689621</v>
      </c>
      <c r="H1478" s="1652" t="s">
        <v>135</v>
      </c>
      <c r="I1478" s="1652"/>
      <c r="J1478" s="431">
        <v>73.2</v>
      </c>
      <c r="K1478" s="274">
        <v>2805</v>
      </c>
      <c r="L1478" s="273">
        <v>3000</v>
      </c>
      <c r="M1478" s="274">
        <v>20000</v>
      </c>
      <c r="N1478" s="1477">
        <v>1</v>
      </c>
      <c r="O1478" s="273" t="s">
        <v>134</v>
      </c>
      <c r="P1478" s="3272">
        <v>1940</v>
      </c>
      <c r="Q1478" s="508"/>
      <c r="R1478" s="1769" t="s">
        <v>48</v>
      </c>
      <c r="S1478" s="273"/>
      <c r="T1478" s="273"/>
      <c r="U1478" s="273" t="s">
        <v>1888</v>
      </c>
      <c r="V1478" s="273" t="s">
        <v>147</v>
      </c>
      <c r="W1478" s="284">
        <v>89</v>
      </c>
      <c r="X1478" s="284">
        <v>38</v>
      </c>
      <c r="Y1478" s="273">
        <v>111</v>
      </c>
      <c r="Z1478" s="273"/>
      <c r="AA1478" s="273">
        <v>95</v>
      </c>
      <c r="AB1478" s="273" t="s">
        <v>113</v>
      </c>
      <c r="AC1478" s="1477">
        <v>92</v>
      </c>
      <c r="AD1478" s="273">
        <v>473282</v>
      </c>
      <c r="AE1478" s="2655">
        <v>871829168962100</v>
      </c>
      <c r="AF1478" s="273">
        <v>6</v>
      </c>
      <c r="AG1478" s="273" t="s">
        <v>113</v>
      </c>
      <c r="AH1478" s="2780">
        <v>5</v>
      </c>
    </row>
    <row r="1479" spans="3:34">
      <c r="C1479" s="2394" t="s">
        <v>2766</v>
      </c>
      <c r="D1479" s="1461" t="s">
        <v>2193</v>
      </c>
      <c r="E1479" s="1462"/>
      <c r="F1479" s="3055">
        <v>913713041166</v>
      </c>
      <c r="G1479" s="3032">
        <v>8718291770589</v>
      </c>
      <c r="H1479" s="2368" t="s">
        <v>1895</v>
      </c>
      <c r="I1479" s="3056" t="s">
        <v>1896</v>
      </c>
      <c r="J1479" s="382"/>
      <c r="K1479" s="421"/>
      <c r="L1479" s="400"/>
      <c r="M1479" s="421"/>
      <c r="N1479" s="3027">
        <v>2</v>
      </c>
      <c r="O1479" s="400"/>
      <c r="P1479" s="2498">
        <v>525</v>
      </c>
      <c r="Q1479" s="14"/>
      <c r="R1479" s="1805"/>
      <c r="S1479" s="400" t="s">
        <v>104</v>
      </c>
      <c r="T1479" s="400"/>
      <c r="U1479" s="400"/>
      <c r="V1479" s="400"/>
      <c r="W1479" s="360" t="s">
        <v>198</v>
      </c>
      <c r="X1479" s="360"/>
      <c r="Y1479" s="400"/>
      <c r="Z1479" s="400"/>
      <c r="AA1479" s="400"/>
      <c r="AB1479" s="400"/>
      <c r="AC1479" s="3026"/>
      <c r="AD1479" s="400"/>
      <c r="AE1479" s="3027">
        <v>871829177058900</v>
      </c>
      <c r="AF1479" s="400">
        <v>20</v>
      </c>
      <c r="AG1479" s="400" t="s">
        <v>133</v>
      </c>
      <c r="AH1479" s="2796">
        <v>0.5</v>
      </c>
    </row>
    <row r="1480" spans="3:34">
      <c r="C1480" s="2395" t="s">
        <v>2766</v>
      </c>
      <c r="D1480" s="834" t="s">
        <v>2193</v>
      </c>
      <c r="E1480" s="1483"/>
      <c r="F1480" s="3033">
        <v>913713040966</v>
      </c>
      <c r="G1480" s="3034">
        <v>8718291770640</v>
      </c>
      <c r="H1480" s="3052" t="s">
        <v>1897</v>
      </c>
      <c r="I1480" s="3057" t="s">
        <v>1896</v>
      </c>
      <c r="J1480" s="432"/>
      <c r="K1480" s="429"/>
      <c r="L1480" s="428"/>
      <c r="M1480" s="429"/>
      <c r="N1480" s="3030">
        <v>2</v>
      </c>
      <c r="O1480" s="428"/>
      <c r="P1480" s="2500">
        <v>530</v>
      </c>
      <c r="Q1480" s="14"/>
      <c r="R1480" s="1822"/>
      <c r="S1480" s="428" t="s">
        <v>104</v>
      </c>
      <c r="T1480" s="428"/>
      <c r="U1480" s="428"/>
      <c r="V1480" s="428"/>
      <c r="W1480" s="456" t="s">
        <v>198</v>
      </c>
      <c r="X1480" s="456"/>
      <c r="Y1480" s="428"/>
      <c r="Z1480" s="428"/>
      <c r="AA1480" s="428"/>
      <c r="AB1480" s="428"/>
      <c r="AC1480" s="3040"/>
      <c r="AD1480" s="428"/>
      <c r="AE1480" s="3030">
        <v>871829177064000</v>
      </c>
      <c r="AF1480" s="428">
        <v>20</v>
      </c>
      <c r="AG1480" s="428" t="s">
        <v>133</v>
      </c>
      <c r="AH1480" s="2786">
        <v>0.5</v>
      </c>
    </row>
    <row r="1481" spans="3:34">
      <c r="C1481" s="2394" t="s">
        <v>2766</v>
      </c>
      <c r="D1481" s="1461" t="s">
        <v>2193</v>
      </c>
      <c r="E1481" s="1462"/>
      <c r="F1481" s="3031">
        <v>913700192866</v>
      </c>
      <c r="G1481" s="3032">
        <v>8711500931580</v>
      </c>
      <c r="H1481" s="2368" t="s">
        <v>1899</v>
      </c>
      <c r="I1481" s="3048" t="s">
        <v>1896</v>
      </c>
      <c r="J1481" s="382"/>
      <c r="K1481" s="421"/>
      <c r="L1481" s="400"/>
      <c r="M1481" s="421"/>
      <c r="N1481" s="3027">
        <v>3</v>
      </c>
      <c r="O1481" s="400"/>
      <c r="P1481" s="3270">
        <v>810</v>
      </c>
      <c r="Q1481" s="14"/>
      <c r="R1481" s="1805"/>
      <c r="S1481" s="400" t="s">
        <v>104</v>
      </c>
      <c r="T1481" s="400"/>
      <c r="U1481" s="400"/>
      <c r="V1481" s="400"/>
      <c r="W1481" s="360" t="s">
        <v>198</v>
      </c>
      <c r="X1481" s="360"/>
      <c r="Y1481" s="400"/>
      <c r="Z1481" s="400"/>
      <c r="AA1481" s="400"/>
      <c r="AB1481" s="400"/>
      <c r="AC1481" s="3026"/>
      <c r="AD1481" s="400"/>
      <c r="AE1481" s="3027">
        <v>871150093158030</v>
      </c>
      <c r="AF1481" s="400">
        <v>12</v>
      </c>
      <c r="AG1481" s="400" t="s">
        <v>133</v>
      </c>
      <c r="AH1481" s="2796">
        <v>0.5</v>
      </c>
    </row>
    <row r="1482" spans="3:34">
      <c r="C1482" s="2395" t="s">
        <v>2766</v>
      </c>
      <c r="D1482" s="834" t="s">
        <v>2193</v>
      </c>
      <c r="E1482" s="1483"/>
      <c r="F1482" s="3033">
        <v>913700192966</v>
      </c>
      <c r="G1482" s="3034">
        <v>8711500931603</v>
      </c>
      <c r="H1482" s="2367" t="s">
        <v>1900</v>
      </c>
      <c r="I1482" s="3035" t="s">
        <v>1896</v>
      </c>
      <c r="J1482" s="432"/>
      <c r="K1482" s="429"/>
      <c r="L1482" s="428"/>
      <c r="M1482" s="429"/>
      <c r="N1482" s="3030">
        <v>3</v>
      </c>
      <c r="O1482" s="428"/>
      <c r="P1482" s="3272">
        <v>810</v>
      </c>
      <c r="Q1482" s="14"/>
      <c r="R1482" s="1822"/>
      <c r="S1482" s="428" t="s">
        <v>104</v>
      </c>
      <c r="T1482" s="428"/>
      <c r="U1482" s="428"/>
      <c r="V1482" s="428"/>
      <c r="W1482" s="456" t="s">
        <v>198</v>
      </c>
      <c r="X1482" s="456"/>
      <c r="Y1482" s="428"/>
      <c r="Z1482" s="428"/>
      <c r="AA1482" s="428"/>
      <c r="AB1482" s="428"/>
      <c r="AC1482" s="3040"/>
      <c r="AD1482" s="428"/>
      <c r="AE1482" s="3030">
        <v>871150093160330</v>
      </c>
      <c r="AF1482" s="428">
        <v>12</v>
      </c>
      <c r="AG1482" s="428" t="s">
        <v>133</v>
      </c>
      <c r="AH1482" s="2786">
        <v>0.5</v>
      </c>
    </row>
    <row r="1483" spans="3:34">
      <c r="C1483" s="2394" t="s">
        <v>2766</v>
      </c>
      <c r="D1483" s="1461" t="s">
        <v>2193</v>
      </c>
      <c r="E1483" s="1462"/>
      <c r="F1483" s="3046">
        <v>913713032166</v>
      </c>
      <c r="G1483" s="3032">
        <v>8711500999290</v>
      </c>
      <c r="H1483" s="3047" t="s">
        <v>1901</v>
      </c>
      <c r="I1483" s="3048" t="s">
        <v>1896</v>
      </c>
      <c r="J1483" s="382"/>
      <c r="K1483" s="421"/>
      <c r="L1483" s="400"/>
      <c r="M1483" s="446"/>
      <c r="N1483" s="3027">
        <v>5</v>
      </c>
      <c r="O1483" s="360"/>
      <c r="P1483" s="3270">
        <v>540</v>
      </c>
      <c r="Q1483" s="14"/>
      <c r="R1483" s="3025"/>
      <c r="S1483" s="360" t="s">
        <v>104</v>
      </c>
      <c r="T1483" s="360"/>
      <c r="U1483" s="360"/>
      <c r="V1483" s="360"/>
      <c r="W1483" s="360" t="s">
        <v>198</v>
      </c>
      <c r="X1483" s="360"/>
      <c r="Y1483" s="400"/>
      <c r="Z1483" s="400"/>
      <c r="AA1483" s="400"/>
      <c r="AB1483" s="360"/>
      <c r="AC1483" s="3026"/>
      <c r="AD1483" s="400"/>
      <c r="AE1483" s="3027">
        <v>872790090551900</v>
      </c>
      <c r="AF1483" s="400">
        <v>12</v>
      </c>
      <c r="AG1483" s="400" t="s">
        <v>133</v>
      </c>
      <c r="AH1483" s="2796">
        <v>0.5</v>
      </c>
    </row>
    <row r="1484" spans="3:34">
      <c r="C1484" s="2401" t="s">
        <v>2766</v>
      </c>
      <c r="D1484" s="557" t="s">
        <v>2193</v>
      </c>
      <c r="E1484" s="1463"/>
      <c r="F1484" s="3054">
        <v>913713032266</v>
      </c>
      <c r="G1484" s="3042">
        <v>8711500999078</v>
      </c>
      <c r="H1484" s="2369" t="s">
        <v>1902</v>
      </c>
      <c r="I1484" s="3043" t="s">
        <v>1896</v>
      </c>
      <c r="J1484" s="347"/>
      <c r="K1484" s="338"/>
      <c r="L1484" s="340"/>
      <c r="M1484" s="338"/>
      <c r="N1484" s="3044">
        <v>5</v>
      </c>
      <c r="O1484" s="341"/>
      <c r="P1484" s="3271">
        <v>540</v>
      </c>
      <c r="Q1484" s="14"/>
      <c r="R1484" s="3037"/>
      <c r="S1484" s="341" t="s">
        <v>104</v>
      </c>
      <c r="T1484" s="341"/>
      <c r="U1484" s="341"/>
      <c r="V1484" s="341"/>
      <c r="W1484" s="341" t="s">
        <v>198</v>
      </c>
      <c r="X1484" s="341"/>
      <c r="Y1484" s="340"/>
      <c r="Z1484" s="340"/>
      <c r="AA1484" s="340"/>
      <c r="AB1484" s="341"/>
      <c r="AC1484" s="3038"/>
      <c r="AD1484" s="340"/>
      <c r="AE1484" s="3039">
        <v>872790089739500</v>
      </c>
      <c r="AF1484" s="340">
        <v>12</v>
      </c>
      <c r="AG1484" s="340" t="s">
        <v>133</v>
      </c>
      <c r="AH1484" s="2785">
        <v>0.5</v>
      </c>
    </row>
    <row r="1485" spans="3:34">
      <c r="C1485" s="2401" t="s">
        <v>2766</v>
      </c>
      <c r="D1485" s="557" t="s">
        <v>2193</v>
      </c>
      <c r="E1485" s="1463"/>
      <c r="F1485" s="3054">
        <v>913713032466</v>
      </c>
      <c r="G1485" s="3042">
        <v>8711500999313</v>
      </c>
      <c r="H1485" s="2369" t="s">
        <v>1903</v>
      </c>
      <c r="I1485" s="3043" t="s">
        <v>1896</v>
      </c>
      <c r="J1485" s="347"/>
      <c r="K1485" s="338"/>
      <c r="L1485" s="340"/>
      <c r="M1485" s="338"/>
      <c r="N1485" s="3044">
        <v>5</v>
      </c>
      <c r="O1485" s="341"/>
      <c r="P1485" s="2499">
        <v>560</v>
      </c>
      <c r="Q1485" s="14"/>
      <c r="R1485" s="3037"/>
      <c r="S1485" s="341" t="s">
        <v>104</v>
      </c>
      <c r="T1485" s="341"/>
      <c r="U1485" s="341"/>
      <c r="V1485" s="341"/>
      <c r="W1485" s="341" t="s">
        <v>198</v>
      </c>
      <c r="X1485" s="341"/>
      <c r="Y1485" s="340"/>
      <c r="Z1485" s="340"/>
      <c r="AA1485" s="340"/>
      <c r="AB1485" s="341"/>
      <c r="AC1485" s="3038"/>
      <c r="AD1485" s="340"/>
      <c r="AE1485" s="3039">
        <v>872790090553300</v>
      </c>
      <c r="AF1485" s="340">
        <v>12</v>
      </c>
      <c r="AG1485" s="340" t="s">
        <v>133</v>
      </c>
      <c r="AH1485" s="2785">
        <v>0.5</v>
      </c>
    </row>
    <row r="1486" spans="3:34">
      <c r="C1486" s="2401" t="s">
        <v>2766</v>
      </c>
      <c r="D1486" s="557" t="s">
        <v>2193</v>
      </c>
      <c r="E1486" s="1463"/>
      <c r="F1486" s="3054">
        <v>913713032566</v>
      </c>
      <c r="G1486" s="3042">
        <v>8711500999085</v>
      </c>
      <c r="H1486" s="2369" t="s">
        <v>1904</v>
      </c>
      <c r="I1486" s="3043" t="s">
        <v>1896</v>
      </c>
      <c r="J1486" s="347"/>
      <c r="K1486" s="338"/>
      <c r="L1486" s="340"/>
      <c r="M1486" s="338"/>
      <c r="N1486" s="3044">
        <v>5</v>
      </c>
      <c r="O1486" s="341"/>
      <c r="P1486" s="2499">
        <v>530</v>
      </c>
      <c r="Q1486" s="14"/>
      <c r="R1486" s="3037"/>
      <c r="S1486" s="341" t="s">
        <v>104</v>
      </c>
      <c r="T1486" s="341"/>
      <c r="U1486" s="341"/>
      <c r="V1486" s="341"/>
      <c r="W1486" s="341" t="s">
        <v>198</v>
      </c>
      <c r="X1486" s="341"/>
      <c r="Y1486" s="340"/>
      <c r="Z1486" s="340"/>
      <c r="AA1486" s="340"/>
      <c r="AB1486" s="341"/>
      <c r="AC1486" s="3038"/>
      <c r="AD1486" s="340"/>
      <c r="AE1486" s="3039">
        <v>872790089746300</v>
      </c>
      <c r="AF1486" s="340">
        <v>12</v>
      </c>
      <c r="AG1486" s="340" t="s">
        <v>133</v>
      </c>
      <c r="AH1486" s="2785">
        <v>0.5</v>
      </c>
    </row>
    <row r="1487" spans="3:34">
      <c r="C1487" s="2395" t="s">
        <v>2766</v>
      </c>
      <c r="D1487" s="834" t="s">
        <v>2193</v>
      </c>
      <c r="E1487" s="1483"/>
      <c r="F1487" s="2240">
        <v>913713032666</v>
      </c>
      <c r="G1487" s="3034">
        <v>8711500999320</v>
      </c>
      <c r="H1487" s="2367" t="s">
        <v>1905</v>
      </c>
      <c r="I1487" s="3035" t="s">
        <v>1896</v>
      </c>
      <c r="J1487" s="432"/>
      <c r="K1487" s="429"/>
      <c r="L1487" s="428"/>
      <c r="M1487" s="429"/>
      <c r="N1487" s="3036">
        <v>5</v>
      </c>
      <c r="O1487" s="456"/>
      <c r="P1487" s="3272">
        <v>690</v>
      </c>
      <c r="Q1487" s="14"/>
      <c r="R1487" s="3028"/>
      <c r="S1487" s="456" t="s">
        <v>104</v>
      </c>
      <c r="T1487" s="456"/>
      <c r="U1487" s="456"/>
      <c r="V1487" s="456"/>
      <c r="W1487" s="456" t="s">
        <v>198</v>
      </c>
      <c r="X1487" s="456"/>
      <c r="Y1487" s="428"/>
      <c r="Z1487" s="428"/>
      <c r="AA1487" s="428"/>
      <c r="AB1487" s="456"/>
      <c r="AC1487" s="3029"/>
      <c r="AD1487" s="428"/>
      <c r="AE1487" s="3030">
        <v>872790090555700</v>
      </c>
      <c r="AF1487" s="428">
        <v>10</v>
      </c>
      <c r="AG1487" s="428" t="s">
        <v>133</v>
      </c>
      <c r="AH1487" s="2786">
        <v>0.5</v>
      </c>
    </row>
    <row r="1488" spans="3:34">
      <c r="C1488" s="2394" t="s">
        <v>2766</v>
      </c>
      <c r="D1488" s="1461" t="s">
        <v>2193</v>
      </c>
      <c r="E1488" s="1462"/>
      <c r="F1488" s="3046">
        <v>913713031566</v>
      </c>
      <c r="G1488" s="3032">
        <v>8711500999641</v>
      </c>
      <c r="H1488" s="3047" t="s">
        <v>1906</v>
      </c>
      <c r="I1488" s="3048" t="s">
        <v>1896</v>
      </c>
      <c r="J1488" s="382"/>
      <c r="K1488" s="421"/>
      <c r="L1488" s="400"/>
      <c r="M1488" s="421"/>
      <c r="N1488" s="3027">
        <v>5</v>
      </c>
      <c r="O1488" s="360"/>
      <c r="P1488" s="2498">
        <v>550</v>
      </c>
      <c r="Q1488" s="14"/>
      <c r="R1488" s="3025"/>
      <c r="S1488" s="360" t="s">
        <v>104</v>
      </c>
      <c r="T1488" s="360"/>
      <c r="U1488" s="360"/>
      <c r="V1488" s="360"/>
      <c r="W1488" s="360" t="s">
        <v>198</v>
      </c>
      <c r="X1488" s="360"/>
      <c r="Y1488" s="400"/>
      <c r="Z1488" s="400"/>
      <c r="AA1488" s="400"/>
      <c r="AB1488" s="360"/>
      <c r="AC1488" s="3026"/>
      <c r="AD1488" s="400"/>
      <c r="AE1488" s="3027">
        <v>872790091164000</v>
      </c>
      <c r="AF1488" s="400">
        <v>12</v>
      </c>
      <c r="AG1488" s="400" t="s">
        <v>133</v>
      </c>
      <c r="AH1488" s="2796">
        <v>0.5</v>
      </c>
    </row>
    <row r="1489" spans="3:34">
      <c r="C1489" s="2401" t="s">
        <v>2766</v>
      </c>
      <c r="D1489" s="557" t="s">
        <v>2193</v>
      </c>
      <c r="E1489" s="1463"/>
      <c r="F1489" s="3054">
        <v>913713031866</v>
      </c>
      <c r="G1489" s="3042">
        <v>8711500999702</v>
      </c>
      <c r="H1489" s="2369" t="s">
        <v>1907</v>
      </c>
      <c r="I1489" s="3043" t="s">
        <v>1896</v>
      </c>
      <c r="J1489" s="347"/>
      <c r="K1489" s="338"/>
      <c r="L1489" s="340"/>
      <c r="M1489" s="338"/>
      <c r="N1489" s="3044">
        <v>5</v>
      </c>
      <c r="O1489" s="341"/>
      <c r="P1489" s="2499">
        <v>515</v>
      </c>
      <c r="Q1489" s="14"/>
      <c r="R1489" s="3037"/>
      <c r="S1489" s="341" t="s">
        <v>104</v>
      </c>
      <c r="T1489" s="341"/>
      <c r="U1489" s="341"/>
      <c r="V1489" s="341"/>
      <c r="W1489" s="341" t="s">
        <v>198</v>
      </c>
      <c r="X1489" s="341"/>
      <c r="Y1489" s="340"/>
      <c r="Z1489" s="340"/>
      <c r="AA1489" s="340"/>
      <c r="AB1489" s="341"/>
      <c r="AC1489" s="3038"/>
      <c r="AD1489" s="340"/>
      <c r="AE1489" s="3039">
        <v>872790091170100</v>
      </c>
      <c r="AF1489" s="340">
        <v>12</v>
      </c>
      <c r="AG1489" s="340" t="s">
        <v>133</v>
      </c>
      <c r="AH1489" s="2785">
        <v>0.5</v>
      </c>
    </row>
    <row r="1490" spans="3:34">
      <c r="C1490" s="2401" t="s">
        <v>2766</v>
      </c>
      <c r="D1490" s="557" t="s">
        <v>2193</v>
      </c>
      <c r="E1490" s="1463"/>
      <c r="F1490" s="3054">
        <v>913713031666</v>
      </c>
      <c r="G1490" s="3042">
        <v>8711500999665</v>
      </c>
      <c r="H1490" s="2369" t="s">
        <v>1908</v>
      </c>
      <c r="I1490" s="3043" t="s">
        <v>1896</v>
      </c>
      <c r="J1490" s="347"/>
      <c r="K1490" s="338"/>
      <c r="L1490" s="340"/>
      <c r="M1490" s="338"/>
      <c r="N1490" s="3044">
        <v>5</v>
      </c>
      <c r="O1490" s="341"/>
      <c r="P1490" s="2499">
        <v>530</v>
      </c>
      <c r="Q1490" s="14"/>
      <c r="R1490" s="3037"/>
      <c r="S1490" s="341" t="s">
        <v>104</v>
      </c>
      <c r="T1490" s="341"/>
      <c r="U1490" s="341"/>
      <c r="V1490" s="341"/>
      <c r="W1490" s="341" t="s">
        <v>198</v>
      </c>
      <c r="X1490" s="341"/>
      <c r="Y1490" s="340"/>
      <c r="Z1490" s="340"/>
      <c r="AA1490" s="340"/>
      <c r="AB1490" s="341"/>
      <c r="AC1490" s="3038"/>
      <c r="AD1490" s="340"/>
      <c r="AE1490" s="3039">
        <v>872790091166400</v>
      </c>
      <c r="AF1490" s="340">
        <v>12</v>
      </c>
      <c r="AG1490" s="340" t="s">
        <v>133</v>
      </c>
      <c r="AH1490" s="2785">
        <v>0.5</v>
      </c>
    </row>
    <row r="1491" spans="3:34">
      <c r="C1491" s="2401" t="s">
        <v>2766</v>
      </c>
      <c r="D1491" s="557" t="s">
        <v>2193</v>
      </c>
      <c r="E1491" s="1463"/>
      <c r="F1491" s="3054">
        <v>913713031966</v>
      </c>
      <c r="G1491" s="3042">
        <v>8711500999726</v>
      </c>
      <c r="H1491" s="2369" t="s">
        <v>1909</v>
      </c>
      <c r="I1491" s="3043" t="s">
        <v>1896</v>
      </c>
      <c r="J1491" s="347"/>
      <c r="K1491" s="338"/>
      <c r="L1491" s="340"/>
      <c r="M1491" s="338"/>
      <c r="N1491" s="3044">
        <v>5</v>
      </c>
      <c r="O1491" s="341"/>
      <c r="P1491" s="2499">
        <v>530</v>
      </c>
      <c r="Q1491" s="14"/>
      <c r="R1491" s="3037"/>
      <c r="S1491" s="341" t="s">
        <v>104</v>
      </c>
      <c r="T1491" s="341"/>
      <c r="U1491" s="341"/>
      <c r="V1491" s="341"/>
      <c r="W1491" s="341" t="s">
        <v>198</v>
      </c>
      <c r="X1491" s="341"/>
      <c r="Y1491" s="340"/>
      <c r="Z1491" s="340"/>
      <c r="AA1491" s="340"/>
      <c r="AB1491" s="341"/>
      <c r="AC1491" s="3038"/>
      <c r="AD1491" s="340"/>
      <c r="AE1491" s="3039">
        <v>872790091172500</v>
      </c>
      <c r="AF1491" s="340">
        <v>12</v>
      </c>
      <c r="AG1491" s="340" t="s">
        <v>133</v>
      </c>
      <c r="AH1491" s="2785">
        <v>0.5</v>
      </c>
    </row>
    <row r="1492" spans="3:34">
      <c r="C1492" s="2395" t="s">
        <v>2766</v>
      </c>
      <c r="D1492" s="834" t="s">
        <v>2193</v>
      </c>
      <c r="E1492" s="1483"/>
      <c r="F1492" s="2240">
        <v>913713031466</v>
      </c>
      <c r="G1492" s="3034">
        <v>8711500999627</v>
      </c>
      <c r="H1492" s="3052" t="s">
        <v>1910</v>
      </c>
      <c r="I1492" s="3035" t="s">
        <v>1896</v>
      </c>
      <c r="J1492" s="432"/>
      <c r="K1492" s="429"/>
      <c r="L1492" s="428"/>
      <c r="M1492" s="429"/>
      <c r="N1492" s="3030">
        <v>5</v>
      </c>
      <c r="O1492" s="456"/>
      <c r="P1492" s="3272">
        <v>760</v>
      </c>
      <c r="Q1492" s="14"/>
      <c r="R1492" s="3028"/>
      <c r="S1492" s="456" t="s">
        <v>104</v>
      </c>
      <c r="T1492" s="456"/>
      <c r="U1492" s="456"/>
      <c r="V1492" s="456"/>
      <c r="W1492" s="456" t="s">
        <v>198</v>
      </c>
      <c r="X1492" s="456"/>
      <c r="Y1492" s="428"/>
      <c r="Z1492" s="428"/>
      <c r="AA1492" s="428"/>
      <c r="AB1492" s="456"/>
      <c r="AC1492" s="3040"/>
      <c r="AD1492" s="428"/>
      <c r="AE1492" s="3030">
        <v>872790091162600</v>
      </c>
      <c r="AF1492" s="428">
        <v>10</v>
      </c>
      <c r="AG1492" s="428" t="s">
        <v>133</v>
      </c>
      <c r="AH1492" s="2786">
        <v>0.5</v>
      </c>
    </row>
    <row r="1493" spans="3:34">
      <c r="C1493" s="2394" t="s">
        <v>2766</v>
      </c>
      <c r="D1493" s="1461" t="s">
        <v>2193</v>
      </c>
      <c r="E1493" s="1462"/>
      <c r="F1493" s="3031">
        <v>913700609266</v>
      </c>
      <c r="G1493" s="3032">
        <v>8711500910134</v>
      </c>
      <c r="H1493" s="2368" t="s">
        <v>1911</v>
      </c>
      <c r="I1493" s="3048" t="s">
        <v>1896</v>
      </c>
      <c r="J1493" s="382"/>
      <c r="K1493" s="421"/>
      <c r="L1493" s="400"/>
      <c r="M1493" s="421"/>
      <c r="N1493" s="3027">
        <v>5</v>
      </c>
      <c r="O1493" s="360"/>
      <c r="P1493" s="3270">
        <v>1455</v>
      </c>
      <c r="Q1493" s="14"/>
      <c r="R1493" s="3025"/>
      <c r="S1493" s="360" t="s">
        <v>104</v>
      </c>
      <c r="T1493" s="360"/>
      <c r="U1493" s="360"/>
      <c r="V1493" s="360"/>
      <c r="W1493" s="360" t="s">
        <v>198</v>
      </c>
      <c r="X1493" s="360"/>
      <c r="Y1493" s="400"/>
      <c r="Z1493" s="400"/>
      <c r="AA1493" s="400"/>
      <c r="AB1493" s="360"/>
      <c r="AC1493" s="3026"/>
      <c r="AD1493" s="400"/>
      <c r="AE1493" s="3027">
        <v>871150091013430</v>
      </c>
      <c r="AF1493" s="400">
        <v>12</v>
      </c>
      <c r="AG1493" s="400" t="s">
        <v>133</v>
      </c>
      <c r="AH1493" s="2796">
        <v>1</v>
      </c>
    </row>
    <row r="1494" spans="3:34">
      <c r="C1494" s="2401" t="s">
        <v>2766</v>
      </c>
      <c r="D1494" s="557" t="s">
        <v>2193</v>
      </c>
      <c r="E1494" s="1463"/>
      <c r="F1494" s="3041">
        <v>913700609466</v>
      </c>
      <c r="G1494" s="3042">
        <v>8711500910172</v>
      </c>
      <c r="H1494" s="2369" t="s">
        <v>1912</v>
      </c>
      <c r="I1494" s="3043" t="s">
        <v>1896</v>
      </c>
      <c r="J1494" s="347"/>
      <c r="K1494" s="338"/>
      <c r="L1494" s="340"/>
      <c r="M1494" s="338"/>
      <c r="N1494" s="3044">
        <v>5</v>
      </c>
      <c r="O1494" s="341"/>
      <c r="P1494" s="3271">
        <v>1455</v>
      </c>
      <c r="Q1494" s="14"/>
      <c r="R1494" s="3037"/>
      <c r="S1494" s="341" t="s">
        <v>104</v>
      </c>
      <c r="T1494" s="341"/>
      <c r="U1494" s="341"/>
      <c r="V1494" s="341"/>
      <c r="W1494" s="341" t="s">
        <v>198</v>
      </c>
      <c r="X1494" s="341"/>
      <c r="Y1494" s="340"/>
      <c r="Z1494" s="340"/>
      <c r="AA1494" s="340"/>
      <c r="AB1494" s="341"/>
      <c r="AC1494" s="3038"/>
      <c r="AD1494" s="340"/>
      <c r="AE1494" s="3039">
        <v>871150091017230</v>
      </c>
      <c r="AF1494" s="340">
        <v>12</v>
      </c>
      <c r="AG1494" s="340" t="s">
        <v>133</v>
      </c>
      <c r="AH1494" s="2785">
        <v>1</v>
      </c>
    </row>
    <row r="1495" spans="3:34">
      <c r="C1495" s="2401" t="s">
        <v>2766</v>
      </c>
      <c r="D1495" s="557" t="s">
        <v>2193</v>
      </c>
      <c r="E1495" s="1463"/>
      <c r="F1495" s="3041">
        <v>913700609366</v>
      </c>
      <c r="G1495" s="3042">
        <v>8711500910158</v>
      </c>
      <c r="H1495" s="2369" t="s">
        <v>1913</v>
      </c>
      <c r="I1495" s="3043" t="s">
        <v>1896</v>
      </c>
      <c r="J1495" s="347"/>
      <c r="K1495" s="338"/>
      <c r="L1495" s="340"/>
      <c r="M1495" s="338"/>
      <c r="N1495" s="3044">
        <v>5</v>
      </c>
      <c r="O1495" s="341"/>
      <c r="P1495" s="3271">
        <v>1645</v>
      </c>
      <c r="Q1495" s="14"/>
      <c r="R1495" s="3037"/>
      <c r="S1495" s="341" t="s">
        <v>104</v>
      </c>
      <c r="T1495" s="341"/>
      <c r="U1495" s="341"/>
      <c r="V1495" s="341"/>
      <c r="W1495" s="341" t="s">
        <v>198</v>
      </c>
      <c r="X1495" s="341"/>
      <c r="Y1495" s="340"/>
      <c r="Z1495" s="340"/>
      <c r="AA1495" s="340"/>
      <c r="AB1495" s="341"/>
      <c r="AC1495" s="3038"/>
      <c r="AD1495" s="340"/>
      <c r="AE1495" s="3039">
        <v>871150091015830</v>
      </c>
      <c r="AF1495" s="340">
        <v>12</v>
      </c>
      <c r="AG1495" s="340" t="s">
        <v>133</v>
      </c>
      <c r="AH1495" s="2785">
        <v>1</v>
      </c>
    </row>
    <row r="1496" spans="3:34">
      <c r="C1496" s="2395" t="s">
        <v>2766</v>
      </c>
      <c r="D1496" s="834" t="s">
        <v>2193</v>
      </c>
      <c r="E1496" s="1483"/>
      <c r="F1496" s="3033">
        <v>913700609566</v>
      </c>
      <c r="G1496" s="3034">
        <v>8711500910196</v>
      </c>
      <c r="H1496" s="2367" t="s">
        <v>1914</v>
      </c>
      <c r="I1496" s="3035" t="s">
        <v>1896</v>
      </c>
      <c r="J1496" s="432"/>
      <c r="K1496" s="429"/>
      <c r="L1496" s="428"/>
      <c r="M1496" s="429"/>
      <c r="N1496" s="3030">
        <v>5</v>
      </c>
      <c r="O1496" s="456"/>
      <c r="P1496" s="3272">
        <v>1645</v>
      </c>
      <c r="Q1496" s="14"/>
      <c r="R1496" s="3028"/>
      <c r="S1496" s="456" t="s">
        <v>104</v>
      </c>
      <c r="T1496" s="456"/>
      <c r="U1496" s="456"/>
      <c r="V1496" s="456"/>
      <c r="W1496" s="456" t="s">
        <v>198</v>
      </c>
      <c r="X1496" s="456"/>
      <c r="Y1496" s="428"/>
      <c r="Z1496" s="428"/>
      <c r="AA1496" s="428"/>
      <c r="AB1496" s="456"/>
      <c r="AC1496" s="3040"/>
      <c r="AD1496" s="428"/>
      <c r="AE1496" s="3030">
        <v>871150091019630</v>
      </c>
      <c r="AF1496" s="428">
        <v>12</v>
      </c>
      <c r="AG1496" s="428" t="s">
        <v>133</v>
      </c>
      <c r="AH1496" s="2786">
        <v>1</v>
      </c>
    </row>
    <row r="1497" spans="3:34">
      <c r="C1497" s="2394" t="s">
        <v>2766</v>
      </c>
      <c r="D1497" s="1461" t="s">
        <v>2193</v>
      </c>
      <c r="E1497" s="1462"/>
      <c r="F1497" s="3031">
        <v>913700624166</v>
      </c>
      <c r="G1497" s="3032">
        <v>8711500914965</v>
      </c>
      <c r="H1497" s="2368" t="s">
        <v>1915</v>
      </c>
      <c r="I1497" s="3048" t="s">
        <v>1916</v>
      </c>
      <c r="J1497" s="382"/>
      <c r="K1497" s="421"/>
      <c r="L1497" s="400"/>
      <c r="M1497" s="421"/>
      <c r="N1497" s="3027">
        <v>5</v>
      </c>
      <c r="O1497" s="360"/>
      <c r="P1497" s="2498">
        <v>890</v>
      </c>
      <c r="Q1497" s="14"/>
      <c r="R1497" s="3025"/>
      <c r="S1497" s="360" t="s">
        <v>104</v>
      </c>
      <c r="T1497" s="360"/>
      <c r="U1497" s="360"/>
      <c r="V1497" s="360"/>
      <c r="W1497" s="360" t="s">
        <v>198</v>
      </c>
      <c r="X1497" s="360"/>
      <c r="Y1497" s="400"/>
      <c r="Z1497" s="400"/>
      <c r="AA1497" s="400"/>
      <c r="AB1497" s="360"/>
      <c r="AC1497" s="3026"/>
      <c r="AD1497" s="400"/>
      <c r="AE1497" s="3027">
        <v>871150091496530</v>
      </c>
      <c r="AF1497" s="400">
        <v>12</v>
      </c>
      <c r="AG1497" s="400" t="s">
        <v>133</v>
      </c>
      <c r="AH1497" s="2796">
        <v>0.5</v>
      </c>
    </row>
    <row r="1498" spans="3:34">
      <c r="C1498" s="2401" t="s">
        <v>2766</v>
      </c>
      <c r="D1498" s="557" t="s">
        <v>2193</v>
      </c>
      <c r="E1498" s="1463"/>
      <c r="F1498" s="3041">
        <v>913700652566</v>
      </c>
      <c r="G1498" s="3042">
        <v>8711500881182</v>
      </c>
      <c r="H1498" s="2369" t="s">
        <v>1917</v>
      </c>
      <c r="I1498" s="3043" t="s">
        <v>1918</v>
      </c>
      <c r="J1498" s="347"/>
      <c r="K1498" s="338"/>
      <c r="L1498" s="340"/>
      <c r="M1498" s="338"/>
      <c r="N1498" s="3044">
        <v>5</v>
      </c>
      <c r="O1498" s="341"/>
      <c r="P1498" s="2499">
        <v>910</v>
      </c>
      <c r="Q1498" s="14"/>
      <c r="R1498" s="3037"/>
      <c r="S1498" s="341" t="s">
        <v>104</v>
      </c>
      <c r="T1498" s="341"/>
      <c r="U1498" s="341"/>
      <c r="V1498" s="341"/>
      <c r="W1498" s="341" t="s">
        <v>198</v>
      </c>
      <c r="X1498" s="341"/>
      <c r="Y1498" s="340"/>
      <c r="Z1498" s="340"/>
      <c r="AA1498" s="340"/>
      <c r="AB1498" s="341"/>
      <c r="AC1498" s="3038"/>
      <c r="AD1498" s="340"/>
      <c r="AE1498" s="3039">
        <v>872790086249200</v>
      </c>
      <c r="AF1498" s="340">
        <v>12</v>
      </c>
      <c r="AG1498" s="340" t="s">
        <v>133</v>
      </c>
      <c r="AH1498" s="2785">
        <v>0.5</v>
      </c>
    </row>
    <row r="1499" spans="3:34">
      <c r="C1499" s="2401" t="s">
        <v>2766</v>
      </c>
      <c r="D1499" s="557" t="s">
        <v>2193</v>
      </c>
      <c r="E1499" s="1463"/>
      <c r="F1499" s="3041">
        <v>913700624366</v>
      </c>
      <c r="G1499" s="3042">
        <v>8711500915023</v>
      </c>
      <c r="H1499" s="2369" t="s">
        <v>1919</v>
      </c>
      <c r="I1499" s="3043" t="s">
        <v>1918</v>
      </c>
      <c r="J1499" s="347"/>
      <c r="K1499" s="338"/>
      <c r="L1499" s="340"/>
      <c r="M1499" s="338"/>
      <c r="N1499" s="3044">
        <v>5</v>
      </c>
      <c r="O1499" s="341"/>
      <c r="P1499" s="2499">
        <v>1100</v>
      </c>
      <c r="Q1499" s="14"/>
      <c r="R1499" s="3037"/>
      <c r="S1499" s="341" t="s">
        <v>104</v>
      </c>
      <c r="T1499" s="341"/>
      <c r="U1499" s="341"/>
      <c r="V1499" s="341"/>
      <c r="W1499" s="341" t="s">
        <v>198</v>
      </c>
      <c r="X1499" s="341"/>
      <c r="Y1499" s="340"/>
      <c r="Z1499" s="340"/>
      <c r="AA1499" s="340"/>
      <c r="AB1499" s="341"/>
      <c r="AC1499" s="3038"/>
      <c r="AD1499" s="340"/>
      <c r="AE1499" s="3039">
        <v>871150091502330</v>
      </c>
      <c r="AF1499" s="340">
        <v>12</v>
      </c>
      <c r="AG1499" s="340" t="s">
        <v>133</v>
      </c>
      <c r="AH1499" s="2785">
        <v>1</v>
      </c>
    </row>
    <row r="1500" spans="3:34">
      <c r="C1500" s="2401" t="s">
        <v>2766</v>
      </c>
      <c r="D1500" s="557" t="s">
        <v>2193</v>
      </c>
      <c r="E1500" s="1463"/>
      <c r="F1500" s="3041">
        <v>913700652666</v>
      </c>
      <c r="G1500" s="3042">
        <v>8711500881199</v>
      </c>
      <c r="H1500" s="2369" t="s">
        <v>1920</v>
      </c>
      <c r="I1500" s="3043" t="s">
        <v>1918</v>
      </c>
      <c r="J1500" s="347"/>
      <c r="K1500" s="338"/>
      <c r="L1500" s="340"/>
      <c r="M1500" s="338"/>
      <c r="N1500" s="3044">
        <v>5</v>
      </c>
      <c r="O1500" s="341"/>
      <c r="P1500" s="2499">
        <v>1420</v>
      </c>
      <c r="Q1500" s="14"/>
      <c r="R1500" s="3037"/>
      <c r="S1500" s="341" t="s">
        <v>104</v>
      </c>
      <c r="T1500" s="341"/>
      <c r="U1500" s="341"/>
      <c r="V1500" s="341"/>
      <c r="W1500" s="341" t="s">
        <v>198</v>
      </c>
      <c r="X1500" s="341"/>
      <c r="Y1500" s="340"/>
      <c r="Z1500" s="340"/>
      <c r="AA1500" s="340"/>
      <c r="AB1500" s="341"/>
      <c r="AC1500" s="3038"/>
      <c r="AD1500" s="340"/>
      <c r="AE1500" s="3039">
        <v>872790086250800</v>
      </c>
      <c r="AF1500" s="340">
        <v>12</v>
      </c>
      <c r="AG1500" s="340" t="s">
        <v>133</v>
      </c>
      <c r="AH1500" s="2785">
        <v>1</v>
      </c>
    </row>
    <row r="1501" spans="3:34">
      <c r="C1501" s="2395" t="s">
        <v>2766</v>
      </c>
      <c r="D1501" s="834" t="s">
        <v>2193</v>
      </c>
      <c r="E1501" s="1483"/>
      <c r="F1501" s="3033">
        <v>913700657666</v>
      </c>
      <c r="G1501" s="3034">
        <v>8711500881960</v>
      </c>
      <c r="H1501" s="3052" t="s">
        <v>1921</v>
      </c>
      <c r="I1501" s="3035" t="s">
        <v>1916</v>
      </c>
      <c r="J1501" s="432"/>
      <c r="K1501" s="429"/>
      <c r="L1501" s="428"/>
      <c r="M1501" s="429"/>
      <c r="N1501" s="3036">
        <v>5</v>
      </c>
      <c r="O1501" s="456"/>
      <c r="P1501" s="2500">
        <v>780</v>
      </c>
      <c r="Q1501" s="14"/>
      <c r="R1501" s="3028"/>
      <c r="S1501" s="456" t="s">
        <v>104</v>
      </c>
      <c r="T1501" s="456"/>
      <c r="U1501" s="456"/>
      <c r="V1501" s="456"/>
      <c r="W1501" s="456" t="s">
        <v>198</v>
      </c>
      <c r="X1501" s="456"/>
      <c r="Y1501" s="428"/>
      <c r="Z1501" s="428"/>
      <c r="AA1501" s="428"/>
      <c r="AB1501" s="456"/>
      <c r="AC1501" s="3029"/>
      <c r="AD1501" s="428"/>
      <c r="AE1501" s="3030">
        <v>872790088775400</v>
      </c>
      <c r="AF1501" s="428">
        <v>12</v>
      </c>
      <c r="AG1501" s="428" t="s">
        <v>133</v>
      </c>
      <c r="AH1501" s="2786">
        <v>1</v>
      </c>
    </row>
    <row r="1502" spans="3:34">
      <c r="C1502" s="2394" t="s">
        <v>2766</v>
      </c>
      <c r="D1502" s="1461" t="s">
        <v>2193</v>
      </c>
      <c r="E1502" s="1462"/>
      <c r="F1502" s="3046">
        <v>913713033566</v>
      </c>
      <c r="G1502" s="3032">
        <v>8711500999368</v>
      </c>
      <c r="H1502" s="2368" t="s">
        <v>1922</v>
      </c>
      <c r="I1502" s="3048" t="s">
        <v>1918</v>
      </c>
      <c r="J1502" s="382"/>
      <c r="K1502" s="421"/>
      <c r="L1502" s="400"/>
      <c r="M1502" s="421"/>
      <c r="N1502" s="3027">
        <v>5</v>
      </c>
      <c r="O1502" s="360"/>
      <c r="P1502" s="2498">
        <v>610</v>
      </c>
      <c r="Q1502" s="14"/>
      <c r="R1502" s="3025"/>
      <c r="S1502" s="360" t="s">
        <v>104</v>
      </c>
      <c r="T1502" s="360"/>
      <c r="U1502" s="360"/>
      <c r="V1502" s="360"/>
      <c r="W1502" s="360" t="s">
        <v>198</v>
      </c>
      <c r="X1502" s="360"/>
      <c r="Y1502" s="400"/>
      <c r="Z1502" s="400"/>
      <c r="AA1502" s="400"/>
      <c r="AB1502" s="360"/>
      <c r="AC1502" s="3026"/>
      <c r="AD1502" s="400"/>
      <c r="AE1502" s="3027">
        <v>872790090560100</v>
      </c>
      <c r="AF1502" s="400">
        <v>12</v>
      </c>
      <c r="AG1502" s="400" t="s">
        <v>133</v>
      </c>
      <c r="AH1502" s="2796">
        <v>0.5</v>
      </c>
    </row>
    <row r="1503" spans="3:34">
      <c r="C1503" s="2401" t="s">
        <v>2766</v>
      </c>
      <c r="D1503" s="557" t="s">
        <v>2193</v>
      </c>
      <c r="E1503" s="1463"/>
      <c r="F1503" s="3054">
        <v>913713033666</v>
      </c>
      <c r="G1503" s="3042">
        <v>8711500999375</v>
      </c>
      <c r="H1503" s="2369" t="s">
        <v>1923</v>
      </c>
      <c r="I1503" s="3043" t="s">
        <v>1918</v>
      </c>
      <c r="J1503" s="347"/>
      <c r="K1503" s="338"/>
      <c r="L1503" s="340"/>
      <c r="M1503" s="338"/>
      <c r="N1503" s="3044">
        <v>5</v>
      </c>
      <c r="O1503" s="341"/>
      <c r="P1503" s="2499">
        <v>510</v>
      </c>
      <c r="Q1503" s="14"/>
      <c r="R1503" s="3037"/>
      <c r="S1503" s="341" t="s">
        <v>104</v>
      </c>
      <c r="T1503" s="341"/>
      <c r="U1503" s="341"/>
      <c r="V1503" s="341"/>
      <c r="W1503" s="341" t="s">
        <v>198</v>
      </c>
      <c r="X1503" s="341"/>
      <c r="Y1503" s="340"/>
      <c r="Z1503" s="340"/>
      <c r="AA1503" s="340"/>
      <c r="AB1503" s="341"/>
      <c r="AC1503" s="3038"/>
      <c r="AD1503" s="340"/>
      <c r="AE1503" s="3039">
        <v>872790090561800</v>
      </c>
      <c r="AF1503" s="340">
        <v>12</v>
      </c>
      <c r="AG1503" s="340" t="s">
        <v>133</v>
      </c>
      <c r="AH1503" s="2785">
        <v>0.5</v>
      </c>
    </row>
    <row r="1504" spans="3:34">
      <c r="C1504" s="2395" t="s">
        <v>2766</v>
      </c>
      <c r="D1504" s="834" t="s">
        <v>2193</v>
      </c>
      <c r="E1504" s="1483"/>
      <c r="F1504" s="2240">
        <v>913713033766</v>
      </c>
      <c r="G1504" s="3034">
        <v>8711500999382</v>
      </c>
      <c r="H1504" s="2367" t="s">
        <v>1924</v>
      </c>
      <c r="I1504" s="3035" t="s">
        <v>1918</v>
      </c>
      <c r="J1504" s="432"/>
      <c r="K1504" s="429"/>
      <c r="L1504" s="428"/>
      <c r="M1504" s="429"/>
      <c r="N1504" s="3030">
        <v>5</v>
      </c>
      <c r="O1504" s="456"/>
      <c r="P1504" s="2500">
        <v>670</v>
      </c>
      <c r="Q1504" s="14"/>
      <c r="R1504" s="3028"/>
      <c r="S1504" s="456" t="s">
        <v>104</v>
      </c>
      <c r="T1504" s="456"/>
      <c r="U1504" s="456"/>
      <c r="V1504" s="456"/>
      <c r="W1504" s="456" t="s">
        <v>198</v>
      </c>
      <c r="X1504" s="456"/>
      <c r="Y1504" s="428"/>
      <c r="Z1504" s="428"/>
      <c r="AA1504" s="428"/>
      <c r="AB1504" s="456"/>
      <c r="AC1504" s="3040"/>
      <c r="AD1504" s="428"/>
      <c r="AE1504" s="3030">
        <v>872790090562500</v>
      </c>
      <c r="AF1504" s="428">
        <v>12</v>
      </c>
      <c r="AG1504" s="428" t="s">
        <v>133</v>
      </c>
      <c r="AH1504" s="2786">
        <v>0.5</v>
      </c>
    </row>
    <row r="1505" spans="3:34">
      <c r="C1505" s="2394" t="s">
        <v>2766</v>
      </c>
      <c r="D1505" s="1461" t="s">
        <v>2193</v>
      </c>
      <c r="E1505" s="1462"/>
      <c r="F1505" s="3046">
        <v>913713031066</v>
      </c>
      <c r="G1505" s="3032">
        <v>8711500999245</v>
      </c>
      <c r="H1505" s="3047" t="s">
        <v>1925</v>
      </c>
      <c r="I1505" s="3048" t="s">
        <v>1916</v>
      </c>
      <c r="J1505" s="382"/>
      <c r="K1505" s="421"/>
      <c r="L1505" s="400"/>
      <c r="M1505" s="421"/>
      <c r="N1505" s="3027">
        <v>5</v>
      </c>
      <c r="O1505" s="360"/>
      <c r="P1505" s="2498">
        <v>600</v>
      </c>
      <c r="Q1505" s="14"/>
      <c r="R1505" s="1780"/>
      <c r="S1505" s="360" t="s">
        <v>104</v>
      </c>
      <c r="T1505" s="360"/>
      <c r="U1505" s="360"/>
      <c r="V1505" s="360"/>
      <c r="W1505" s="360" t="s">
        <v>198</v>
      </c>
      <c r="X1505" s="360"/>
      <c r="Y1505" s="400"/>
      <c r="Z1505" s="400"/>
      <c r="AA1505" s="400"/>
      <c r="AB1505" s="360"/>
      <c r="AC1505" s="3026"/>
      <c r="AD1505" s="400"/>
      <c r="AE1505" s="3027">
        <v>872790090504500</v>
      </c>
      <c r="AF1505" s="400">
        <v>12</v>
      </c>
      <c r="AG1505" s="400" t="s">
        <v>133</v>
      </c>
      <c r="AH1505" s="2796">
        <v>0.5</v>
      </c>
    </row>
    <row r="1506" spans="3:34">
      <c r="C1506" s="2401" t="s">
        <v>2766</v>
      </c>
      <c r="D1506" s="557" t="s">
        <v>2193</v>
      </c>
      <c r="E1506" s="1463"/>
      <c r="F1506" s="3041">
        <v>913713028066</v>
      </c>
      <c r="G1506" s="3042">
        <v>8711500881977</v>
      </c>
      <c r="H1506" s="2369" t="s">
        <v>1926</v>
      </c>
      <c r="I1506" s="3043" t="s">
        <v>1918</v>
      </c>
      <c r="J1506" s="347"/>
      <c r="K1506" s="338"/>
      <c r="L1506" s="340"/>
      <c r="M1506" s="338"/>
      <c r="N1506" s="3044">
        <v>5</v>
      </c>
      <c r="O1506" s="341"/>
      <c r="P1506" s="2499">
        <v>550</v>
      </c>
      <c r="Q1506" s="14"/>
      <c r="R1506" s="1784"/>
      <c r="S1506" s="341" t="s">
        <v>104</v>
      </c>
      <c r="T1506" s="341"/>
      <c r="U1506" s="341"/>
      <c r="V1506" s="341"/>
      <c r="W1506" s="341" t="s">
        <v>198</v>
      </c>
      <c r="X1506" s="341"/>
      <c r="Y1506" s="340"/>
      <c r="Z1506" s="340"/>
      <c r="AA1506" s="340"/>
      <c r="AB1506" s="341"/>
      <c r="AC1506" s="3038"/>
      <c r="AD1506" s="340"/>
      <c r="AE1506" s="3039">
        <v>872790086319200</v>
      </c>
      <c r="AF1506" s="340">
        <v>12</v>
      </c>
      <c r="AG1506" s="340" t="s">
        <v>133</v>
      </c>
      <c r="AH1506" s="2785">
        <v>1</v>
      </c>
    </row>
    <row r="1507" spans="3:34">
      <c r="C1507" s="2401" t="s">
        <v>2766</v>
      </c>
      <c r="D1507" s="557" t="s">
        <v>2193</v>
      </c>
      <c r="E1507" s="1463"/>
      <c r="F1507" s="3041">
        <v>913713028266</v>
      </c>
      <c r="G1507" s="3042">
        <v>8711500998217</v>
      </c>
      <c r="H1507" s="2369" t="s">
        <v>1927</v>
      </c>
      <c r="I1507" s="3043" t="s">
        <v>1928</v>
      </c>
      <c r="J1507" s="347"/>
      <c r="K1507" s="338"/>
      <c r="L1507" s="340"/>
      <c r="M1507" s="338"/>
      <c r="N1507" s="3044">
        <v>5</v>
      </c>
      <c r="O1507" s="341"/>
      <c r="P1507" s="2499">
        <v>520</v>
      </c>
      <c r="Q1507" s="14"/>
      <c r="R1507" s="1784"/>
      <c r="S1507" s="341" t="s">
        <v>104</v>
      </c>
      <c r="T1507" s="341"/>
      <c r="U1507" s="341"/>
      <c r="V1507" s="341"/>
      <c r="W1507" s="341" t="s">
        <v>198</v>
      </c>
      <c r="X1507" s="341"/>
      <c r="Y1507" s="340"/>
      <c r="Z1507" s="340"/>
      <c r="AA1507" s="340"/>
      <c r="AB1507" s="341"/>
      <c r="AC1507" s="3038"/>
      <c r="AD1507" s="340"/>
      <c r="AE1507" s="3039">
        <v>872790086348200</v>
      </c>
      <c r="AF1507" s="340">
        <v>12</v>
      </c>
      <c r="AG1507" s="340" t="s">
        <v>133</v>
      </c>
      <c r="AH1507" s="2785">
        <v>1</v>
      </c>
    </row>
    <row r="1508" spans="3:34">
      <c r="C1508" s="2401" t="s">
        <v>2766</v>
      </c>
      <c r="D1508" s="557" t="s">
        <v>2193</v>
      </c>
      <c r="E1508" s="1463"/>
      <c r="F1508" s="3041">
        <v>913713034266</v>
      </c>
      <c r="G1508" s="3042">
        <v>8727900952285</v>
      </c>
      <c r="H1508" s="2369" t="s">
        <v>1929</v>
      </c>
      <c r="I1508" s="3043" t="s">
        <v>1928</v>
      </c>
      <c r="J1508" s="347"/>
      <c r="K1508" s="338"/>
      <c r="L1508" s="340"/>
      <c r="M1508" s="338"/>
      <c r="N1508" s="3044">
        <v>5</v>
      </c>
      <c r="O1508" s="341"/>
      <c r="P1508" s="2499">
        <v>590</v>
      </c>
      <c r="Q1508" s="14"/>
      <c r="R1508" s="1784"/>
      <c r="S1508" s="341" t="s">
        <v>104</v>
      </c>
      <c r="T1508" s="341"/>
      <c r="U1508" s="341"/>
      <c r="V1508" s="341"/>
      <c r="W1508" s="341" t="s">
        <v>198</v>
      </c>
      <c r="X1508" s="341"/>
      <c r="Y1508" s="340"/>
      <c r="Z1508" s="340"/>
      <c r="AA1508" s="340"/>
      <c r="AB1508" s="341"/>
      <c r="AC1508" s="3038"/>
      <c r="AD1508" s="340"/>
      <c r="AE1508" s="3039">
        <v>872790095228500</v>
      </c>
      <c r="AF1508" s="340">
        <v>12</v>
      </c>
      <c r="AG1508" s="340" t="s">
        <v>133</v>
      </c>
      <c r="AH1508" s="2785">
        <v>0.5</v>
      </c>
    </row>
    <row r="1509" spans="3:34">
      <c r="C1509" s="2401" t="s">
        <v>2766</v>
      </c>
      <c r="D1509" s="557" t="s">
        <v>2193</v>
      </c>
      <c r="E1509" s="1463"/>
      <c r="F1509" s="3041">
        <v>913713031166</v>
      </c>
      <c r="G1509" s="3042">
        <v>8711500999238</v>
      </c>
      <c r="H1509" s="2369" t="s">
        <v>1930</v>
      </c>
      <c r="I1509" s="3043" t="s">
        <v>1916</v>
      </c>
      <c r="J1509" s="347"/>
      <c r="K1509" s="338"/>
      <c r="L1509" s="340"/>
      <c r="M1509" s="338"/>
      <c r="N1509" s="3044">
        <v>5</v>
      </c>
      <c r="O1509" s="341"/>
      <c r="P1509" s="2499">
        <v>580</v>
      </c>
      <c r="Q1509" s="14"/>
      <c r="R1509" s="1784"/>
      <c r="S1509" s="341" t="s">
        <v>104</v>
      </c>
      <c r="T1509" s="341"/>
      <c r="U1509" s="341"/>
      <c r="V1509" s="341"/>
      <c r="W1509" s="341" t="s">
        <v>198</v>
      </c>
      <c r="X1509" s="341"/>
      <c r="Y1509" s="340"/>
      <c r="Z1509" s="340"/>
      <c r="AA1509" s="340"/>
      <c r="AB1509" s="341"/>
      <c r="AC1509" s="3038"/>
      <c r="AD1509" s="340"/>
      <c r="AE1509" s="3039">
        <v>872790090503800</v>
      </c>
      <c r="AF1509" s="340">
        <v>12</v>
      </c>
      <c r="AG1509" s="340" t="s">
        <v>133</v>
      </c>
      <c r="AH1509" s="2785">
        <v>0.5</v>
      </c>
    </row>
    <row r="1510" spans="3:34">
      <c r="C1510" s="2401" t="s">
        <v>2766</v>
      </c>
      <c r="D1510" s="557" t="s">
        <v>2193</v>
      </c>
      <c r="E1510" s="1463"/>
      <c r="F1510" s="3041">
        <v>913713034166</v>
      </c>
      <c r="G1510" s="3042">
        <v>8727900952261</v>
      </c>
      <c r="H1510" s="2369" t="s">
        <v>1931</v>
      </c>
      <c r="I1510" s="3043" t="s">
        <v>1916</v>
      </c>
      <c r="J1510" s="347"/>
      <c r="K1510" s="338"/>
      <c r="L1510" s="340"/>
      <c r="M1510" s="338"/>
      <c r="N1510" s="3044">
        <v>5</v>
      </c>
      <c r="O1510" s="341"/>
      <c r="P1510" s="2499">
        <v>565</v>
      </c>
      <c r="Q1510" s="14"/>
      <c r="R1510" s="1784"/>
      <c r="S1510" s="341" t="s">
        <v>104</v>
      </c>
      <c r="T1510" s="341"/>
      <c r="U1510" s="341"/>
      <c r="V1510" s="341"/>
      <c r="W1510" s="341" t="s">
        <v>198</v>
      </c>
      <c r="X1510" s="341"/>
      <c r="Y1510" s="340"/>
      <c r="Z1510" s="340"/>
      <c r="AA1510" s="340"/>
      <c r="AB1510" s="341"/>
      <c r="AC1510" s="3038"/>
      <c r="AD1510" s="340"/>
      <c r="AE1510" s="3039">
        <v>872790095226100</v>
      </c>
      <c r="AF1510" s="340">
        <v>12</v>
      </c>
      <c r="AG1510" s="340" t="s">
        <v>133</v>
      </c>
      <c r="AH1510" s="2785">
        <v>0.5</v>
      </c>
    </row>
    <row r="1511" spans="3:34">
      <c r="C1511" s="2401" t="s">
        <v>2766</v>
      </c>
      <c r="D1511" s="557" t="s">
        <v>2193</v>
      </c>
      <c r="E1511" s="1463"/>
      <c r="F1511" s="3041">
        <v>913713028166</v>
      </c>
      <c r="G1511" s="3042">
        <v>8711500881984</v>
      </c>
      <c r="H1511" s="2369" t="s">
        <v>1932</v>
      </c>
      <c r="I1511" s="3043" t="s">
        <v>1918</v>
      </c>
      <c r="J1511" s="347"/>
      <c r="K1511" s="338"/>
      <c r="L1511" s="340"/>
      <c r="M1511" s="338"/>
      <c r="N1511" s="3044">
        <v>5</v>
      </c>
      <c r="O1511" s="341"/>
      <c r="P1511" s="2499">
        <v>565</v>
      </c>
      <c r="Q1511" s="14"/>
      <c r="R1511" s="1784"/>
      <c r="S1511" s="341" t="s">
        <v>104</v>
      </c>
      <c r="T1511" s="341"/>
      <c r="U1511" s="341"/>
      <c r="V1511" s="341"/>
      <c r="W1511" s="341" t="s">
        <v>198</v>
      </c>
      <c r="X1511" s="341"/>
      <c r="Y1511" s="340"/>
      <c r="Z1511" s="340"/>
      <c r="AA1511" s="340"/>
      <c r="AB1511" s="341"/>
      <c r="AC1511" s="3038"/>
      <c r="AD1511" s="340"/>
      <c r="AE1511" s="3039">
        <v>872790086347500</v>
      </c>
      <c r="AF1511" s="340">
        <v>12</v>
      </c>
      <c r="AG1511" s="340" t="s">
        <v>133</v>
      </c>
      <c r="AH1511" s="2785">
        <v>1</v>
      </c>
    </row>
    <row r="1512" spans="3:34">
      <c r="C1512" s="2401" t="s">
        <v>2766</v>
      </c>
      <c r="D1512" s="557" t="s">
        <v>2193</v>
      </c>
      <c r="E1512" s="1463"/>
      <c r="F1512" s="3041">
        <v>913713028366</v>
      </c>
      <c r="G1512" s="3042">
        <v>8711500998224</v>
      </c>
      <c r="H1512" s="2369" t="s">
        <v>1933</v>
      </c>
      <c r="I1512" s="3042" t="s">
        <v>1928</v>
      </c>
      <c r="J1512" s="347"/>
      <c r="K1512" s="338"/>
      <c r="L1512" s="340"/>
      <c r="M1512" s="338"/>
      <c r="N1512" s="3044">
        <v>5</v>
      </c>
      <c r="O1512" s="341"/>
      <c r="P1512" s="2499">
        <v>565</v>
      </c>
      <c r="Q1512" s="14"/>
      <c r="R1512" s="1784"/>
      <c r="S1512" s="341" t="s">
        <v>104</v>
      </c>
      <c r="T1512" s="341"/>
      <c r="U1512" s="341"/>
      <c r="V1512" s="341"/>
      <c r="W1512" s="341" t="s">
        <v>198</v>
      </c>
      <c r="X1512" s="341"/>
      <c r="Y1512" s="340"/>
      <c r="Z1512" s="340"/>
      <c r="AA1512" s="340"/>
      <c r="AB1512" s="341"/>
      <c r="AC1512" s="3038"/>
      <c r="AD1512" s="340"/>
      <c r="AE1512" s="3039">
        <v>872790086351200</v>
      </c>
      <c r="AF1512" s="340">
        <v>12</v>
      </c>
      <c r="AG1512" s="340" t="s">
        <v>133</v>
      </c>
      <c r="AH1512" s="2785">
        <v>1</v>
      </c>
    </row>
    <row r="1513" spans="3:34">
      <c r="C1513" s="2401" t="s">
        <v>2766</v>
      </c>
      <c r="D1513" s="557" t="s">
        <v>2193</v>
      </c>
      <c r="E1513" s="1463"/>
      <c r="F1513" s="3041">
        <v>913713034366</v>
      </c>
      <c r="G1513" s="3042">
        <v>8727900952308</v>
      </c>
      <c r="H1513" s="3049" t="s">
        <v>1934</v>
      </c>
      <c r="I1513" s="3042" t="s">
        <v>1928</v>
      </c>
      <c r="J1513" s="347"/>
      <c r="K1513" s="338"/>
      <c r="L1513" s="340"/>
      <c r="M1513" s="338"/>
      <c r="N1513" s="3044">
        <v>5</v>
      </c>
      <c r="O1513" s="341"/>
      <c r="P1513" s="2499">
        <v>1050</v>
      </c>
      <c r="Q1513" s="14"/>
      <c r="R1513" s="1784"/>
      <c r="S1513" s="341" t="s">
        <v>104</v>
      </c>
      <c r="T1513" s="341"/>
      <c r="U1513" s="341"/>
      <c r="V1513" s="341"/>
      <c r="W1513" s="341" t="s">
        <v>198</v>
      </c>
      <c r="X1513" s="341"/>
      <c r="Y1513" s="340"/>
      <c r="Z1513" s="340"/>
      <c r="AA1513" s="340"/>
      <c r="AB1513" s="341"/>
      <c r="AC1513" s="3038"/>
      <c r="AD1513" s="340"/>
      <c r="AE1513" s="3039">
        <v>872790095230800</v>
      </c>
      <c r="AF1513" s="340">
        <v>12</v>
      </c>
      <c r="AG1513" s="340" t="s">
        <v>133</v>
      </c>
      <c r="AH1513" s="2785">
        <v>1</v>
      </c>
    </row>
    <row r="1514" spans="3:34">
      <c r="C1514" s="2395" t="s">
        <v>2766</v>
      </c>
      <c r="D1514" s="834" t="s">
        <v>2193</v>
      </c>
      <c r="E1514" s="1483"/>
      <c r="F1514" s="3050">
        <v>913713033966</v>
      </c>
      <c r="G1514" s="3051">
        <v>8718291721253</v>
      </c>
      <c r="H1514" s="3052" t="s">
        <v>1935</v>
      </c>
      <c r="I1514" s="3053" t="s">
        <v>1918</v>
      </c>
      <c r="J1514" s="432"/>
      <c r="K1514" s="429"/>
      <c r="L1514" s="428"/>
      <c r="M1514" s="429"/>
      <c r="N1514" s="3030">
        <v>5</v>
      </c>
      <c r="O1514" s="456"/>
      <c r="P1514" s="2500">
        <v>820</v>
      </c>
      <c r="Q1514" s="14"/>
      <c r="R1514" s="1782"/>
      <c r="S1514" s="456" t="s">
        <v>104</v>
      </c>
      <c r="T1514" s="456"/>
      <c r="U1514" s="456"/>
      <c r="V1514" s="456"/>
      <c r="W1514" s="456" t="s">
        <v>198</v>
      </c>
      <c r="X1514" s="456"/>
      <c r="Y1514" s="428"/>
      <c r="Z1514" s="428"/>
      <c r="AA1514" s="428"/>
      <c r="AB1514" s="456"/>
      <c r="AC1514" s="3040"/>
      <c r="AD1514" s="428"/>
      <c r="AE1514" s="3036">
        <v>871829172125300</v>
      </c>
      <c r="AF1514" s="428">
        <v>10</v>
      </c>
      <c r="AG1514" s="428" t="s">
        <v>133</v>
      </c>
      <c r="AH1514" s="2786">
        <v>0.5</v>
      </c>
    </row>
    <row r="1515" spans="3:34">
      <c r="C1515" s="2394" t="s">
        <v>2766</v>
      </c>
      <c r="D1515" s="1461" t="s">
        <v>2193</v>
      </c>
      <c r="E1515" s="1462"/>
      <c r="F1515" s="3031">
        <v>913700698466</v>
      </c>
      <c r="G1515" s="3032">
        <v>8718291696919</v>
      </c>
      <c r="H1515" s="2368" t="s">
        <v>1936</v>
      </c>
      <c r="I1515" s="3032" t="s">
        <v>1916</v>
      </c>
      <c r="J1515" s="382"/>
      <c r="K1515" s="421"/>
      <c r="L1515" s="400"/>
      <c r="M1515" s="421"/>
      <c r="N1515" s="3027">
        <v>5</v>
      </c>
      <c r="O1515" s="360"/>
      <c r="P1515" s="2498">
        <v>1740</v>
      </c>
      <c r="Q1515" s="14"/>
      <c r="R1515" s="3025"/>
      <c r="S1515" s="360" t="s">
        <v>104</v>
      </c>
      <c r="T1515" s="360"/>
      <c r="U1515" s="360"/>
      <c r="V1515" s="360"/>
      <c r="W1515" s="360" t="s">
        <v>3039</v>
      </c>
      <c r="X1515" s="360"/>
      <c r="Y1515" s="400"/>
      <c r="Z1515" s="400"/>
      <c r="AA1515" s="400"/>
      <c r="AB1515" s="360"/>
      <c r="AC1515" s="3026"/>
      <c r="AD1515" s="400"/>
      <c r="AE1515" s="3027">
        <v>871829169691900</v>
      </c>
      <c r="AF1515" s="400">
        <v>12</v>
      </c>
      <c r="AG1515" s="400" t="s">
        <v>133</v>
      </c>
      <c r="AH1515" s="2796">
        <v>1</v>
      </c>
    </row>
    <row r="1516" spans="3:34">
      <c r="C1516" s="2401" t="s">
        <v>2766</v>
      </c>
      <c r="D1516" s="557" t="s">
        <v>2193</v>
      </c>
      <c r="E1516" s="1463"/>
      <c r="F1516" s="3041">
        <v>913700695666</v>
      </c>
      <c r="G1516" s="3042">
        <v>8718291662051</v>
      </c>
      <c r="H1516" s="2369" t="s">
        <v>1937</v>
      </c>
      <c r="I1516" s="3043" t="s">
        <v>1916</v>
      </c>
      <c r="J1516" s="347"/>
      <c r="K1516" s="338"/>
      <c r="L1516" s="340"/>
      <c r="M1516" s="338"/>
      <c r="N1516" s="3044">
        <v>5</v>
      </c>
      <c r="O1516" s="341"/>
      <c r="P1516" s="2499">
        <v>1400</v>
      </c>
      <c r="Q1516" s="14"/>
      <c r="R1516" s="3037"/>
      <c r="S1516" s="341" t="s">
        <v>104</v>
      </c>
      <c r="T1516" s="341"/>
      <c r="U1516" s="341"/>
      <c r="V1516" s="341"/>
      <c r="W1516" s="341" t="s">
        <v>3039</v>
      </c>
      <c r="X1516" s="341"/>
      <c r="Y1516" s="340"/>
      <c r="Z1516" s="340"/>
      <c r="AA1516" s="340"/>
      <c r="AB1516" s="341"/>
      <c r="AC1516" s="3038"/>
      <c r="AD1516" s="340"/>
      <c r="AE1516" s="3039">
        <v>871829166205100</v>
      </c>
      <c r="AF1516" s="340">
        <v>12</v>
      </c>
      <c r="AG1516" s="340" t="s">
        <v>133</v>
      </c>
      <c r="AH1516" s="2785">
        <v>1</v>
      </c>
    </row>
    <row r="1517" spans="3:34">
      <c r="C1517" s="2401" t="s">
        <v>2766</v>
      </c>
      <c r="D1517" s="557" t="s">
        <v>2193</v>
      </c>
      <c r="E1517" s="1463"/>
      <c r="F1517" s="3041">
        <v>913700695866</v>
      </c>
      <c r="G1517" s="3042">
        <v>8718291662099</v>
      </c>
      <c r="H1517" s="2369" t="s">
        <v>1938</v>
      </c>
      <c r="I1517" s="3043" t="s">
        <v>1916</v>
      </c>
      <c r="J1517" s="347"/>
      <c r="K1517" s="338"/>
      <c r="L1517" s="340"/>
      <c r="M1517" s="338"/>
      <c r="N1517" s="3044">
        <v>5</v>
      </c>
      <c r="O1517" s="341"/>
      <c r="P1517" s="2499">
        <v>1550</v>
      </c>
      <c r="Q1517" s="14"/>
      <c r="R1517" s="3037"/>
      <c r="S1517" s="341" t="s">
        <v>104</v>
      </c>
      <c r="T1517" s="341"/>
      <c r="U1517" s="341"/>
      <c r="V1517" s="341"/>
      <c r="W1517" s="341" t="s">
        <v>3039</v>
      </c>
      <c r="X1517" s="341"/>
      <c r="Y1517" s="340"/>
      <c r="Z1517" s="340"/>
      <c r="AA1517" s="340"/>
      <c r="AB1517" s="341"/>
      <c r="AC1517" s="3038"/>
      <c r="AD1517" s="340"/>
      <c r="AE1517" s="3039">
        <v>871829166209900</v>
      </c>
      <c r="AF1517" s="340">
        <v>12</v>
      </c>
      <c r="AG1517" s="340" t="s">
        <v>133</v>
      </c>
      <c r="AH1517" s="2785">
        <v>1</v>
      </c>
    </row>
    <row r="1518" spans="3:34">
      <c r="C1518" s="2395" t="s">
        <v>2766</v>
      </c>
      <c r="D1518" s="834" t="s">
        <v>2193</v>
      </c>
      <c r="E1518" s="1483"/>
      <c r="F1518" s="3033">
        <v>913700679166</v>
      </c>
      <c r="G1518" s="3034">
        <v>8718291156789</v>
      </c>
      <c r="H1518" s="2367" t="s">
        <v>1939</v>
      </c>
      <c r="I1518" s="3045" t="s">
        <v>1918</v>
      </c>
      <c r="J1518" s="432"/>
      <c r="K1518" s="429"/>
      <c r="L1518" s="428"/>
      <c r="M1518" s="429"/>
      <c r="N1518" s="3030">
        <v>5</v>
      </c>
      <c r="O1518" s="456"/>
      <c r="P1518" s="2500">
        <v>2000</v>
      </c>
      <c r="Q1518" s="14"/>
      <c r="R1518" s="3028"/>
      <c r="S1518" s="456" t="s">
        <v>104</v>
      </c>
      <c r="T1518" s="456"/>
      <c r="U1518" s="456"/>
      <c r="V1518" s="456"/>
      <c r="W1518" s="456" t="s">
        <v>3039</v>
      </c>
      <c r="X1518" s="456"/>
      <c r="Y1518" s="428"/>
      <c r="Z1518" s="428"/>
      <c r="AA1518" s="428"/>
      <c r="AB1518" s="456"/>
      <c r="AC1518" s="3040"/>
      <c r="AD1518" s="428"/>
      <c r="AE1518" s="3030">
        <v>871829115678900</v>
      </c>
      <c r="AF1518" s="428">
        <v>10</v>
      </c>
      <c r="AG1518" s="428" t="s">
        <v>133</v>
      </c>
      <c r="AH1518" s="2786">
        <v>1</v>
      </c>
    </row>
    <row r="1519" spans="3:34">
      <c r="C1519" s="2396" t="s">
        <v>2766</v>
      </c>
      <c r="D1519" s="1395" t="s">
        <v>2193</v>
      </c>
      <c r="E1519" s="1501"/>
      <c r="F1519" s="3031">
        <v>913700648666</v>
      </c>
      <c r="G1519" s="3032">
        <v>8711500881038</v>
      </c>
      <c r="H1519" s="2368" t="s">
        <v>1940</v>
      </c>
      <c r="I1519" s="3032" t="s">
        <v>1941</v>
      </c>
      <c r="J1519" s="382"/>
      <c r="K1519" s="421"/>
      <c r="L1519" s="400"/>
      <c r="M1519" s="421"/>
      <c r="N1519" s="3027">
        <v>5</v>
      </c>
      <c r="O1519" s="360"/>
      <c r="P1519" s="2498">
        <v>700</v>
      </c>
      <c r="Q1519" s="14"/>
      <c r="R1519" s="3025"/>
      <c r="S1519" s="360" t="s">
        <v>104</v>
      </c>
      <c r="T1519" s="360"/>
      <c r="U1519" s="360"/>
      <c r="V1519" s="360"/>
      <c r="W1519" s="360" t="s">
        <v>198</v>
      </c>
      <c r="X1519" s="360"/>
      <c r="Y1519" s="400"/>
      <c r="Z1519" s="400"/>
      <c r="AA1519" s="400"/>
      <c r="AB1519" s="360"/>
      <c r="AC1519" s="3026"/>
      <c r="AD1519" s="400"/>
      <c r="AE1519" s="3027">
        <v>872790083417800</v>
      </c>
      <c r="AF1519" s="400">
        <v>12</v>
      </c>
      <c r="AG1519" s="400" t="s">
        <v>133</v>
      </c>
      <c r="AH1519" s="2796">
        <v>0.5</v>
      </c>
    </row>
    <row r="1520" spans="3:34">
      <c r="C1520" s="2394" t="s">
        <v>2766</v>
      </c>
      <c r="D1520" s="1461" t="s">
        <v>2193</v>
      </c>
      <c r="E1520" s="1655"/>
      <c r="F1520" s="3031">
        <v>913700630766</v>
      </c>
      <c r="G1520" s="3032">
        <v>8711500913975</v>
      </c>
      <c r="H1520" s="2368" t="s">
        <v>1942</v>
      </c>
      <c r="I1520" s="3032" t="s">
        <v>1943</v>
      </c>
      <c r="J1520" s="382"/>
      <c r="K1520" s="421"/>
      <c r="L1520" s="400"/>
      <c r="M1520" s="421"/>
      <c r="N1520" s="3027">
        <v>5</v>
      </c>
      <c r="O1520" s="360"/>
      <c r="P1520" s="3270">
        <v>720</v>
      </c>
      <c r="Q1520" s="14"/>
      <c r="R1520" s="3025"/>
      <c r="S1520" s="360" t="s">
        <v>104</v>
      </c>
      <c r="T1520" s="360"/>
      <c r="U1520" s="360"/>
      <c r="V1520" s="360"/>
      <c r="W1520" s="360" t="s">
        <v>198</v>
      </c>
      <c r="X1520" s="360"/>
      <c r="Y1520" s="400"/>
      <c r="Z1520" s="400"/>
      <c r="AA1520" s="400"/>
      <c r="AB1520" s="360"/>
      <c r="AC1520" s="3026"/>
      <c r="AD1520" s="400"/>
      <c r="AE1520" s="3027">
        <v>871150091397530</v>
      </c>
      <c r="AF1520" s="400">
        <v>12</v>
      </c>
      <c r="AG1520" s="400" t="s">
        <v>133</v>
      </c>
      <c r="AH1520" s="2796">
        <v>0.5</v>
      </c>
    </row>
    <row r="1521" spans="3:34">
      <c r="C1521" s="2395" t="s">
        <v>2766</v>
      </c>
      <c r="D1521" s="834" t="s">
        <v>2193</v>
      </c>
      <c r="E1521" s="1656"/>
      <c r="F1521" s="3033">
        <v>913700630866</v>
      </c>
      <c r="G1521" s="3034">
        <v>8711500913999</v>
      </c>
      <c r="H1521" s="2367" t="s">
        <v>1944</v>
      </c>
      <c r="I1521" s="3035" t="s">
        <v>1945</v>
      </c>
      <c r="J1521" s="432"/>
      <c r="K1521" s="429"/>
      <c r="L1521" s="428"/>
      <c r="M1521" s="429"/>
      <c r="N1521" s="3036">
        <v>5</v>
      </c>
      <c r="O1521" s="456"/>
      <c r="P1521" s="3272">
        <v>770</v>
      </c>
      <c r="Q1521" s="14"/>
      <c r="R1521" s="3028"/>
      <c r="S1521" s="456" t="s">
        <v>104</v>
      </c>
      <c r="T1521" s="456"/>
      <c r="U1521" s="456"/>
      <c r="V1521" s="456"/>
      <c r="W1521" s="456" t="s">
        <v>198</v>
      </c>
      <c r="X1521" s="456"/>
      <c r="Y1521" s="428"/>
      <c r="Z1521" s="428"/>
      <c r="AA1521" s="428"/>
      <c r="AB1521" s="456"/>
      <c r="AC1521" s="3029"/>
      <c r="AD1521" s="428"/>
      <c r="AE1521" s="3030">
        <v>871150091399930</v>
      </c>
      <c r="AF1521" s="428">
        <v>12</v>
      </c>
      <c r="AG1521" s="428" t="s">
        <v>133</v>
      </c>
      <c r="AH1521" s="2786">
        <v>0.5</v>
      </c>
    </row>
    <row r="1522" spans="3:34">
      <c r="C1522" s="2396" t="s">
        <v>2766</v>
      </c>
      <c r="D1522" s="1395" t="s">
        <v>2193</v>
      </c>
      <c r="E1522" s="1501"/>
      <c r="F1522" s="3019">
        <v>913700626566</v>
      </c>
      <c r="G1522" s="3020">
        <v>8711500880758</v>
      </c>
      <c r="H1522" s="3021" t="s">
        <v>1946</v>
      </c>
      <c r="I1522" s="3020" t="s">
        <v>1941</v>
      </c>
      <c r="J1522" s="1642"/>
      <c r="K1522" s="1397"/>
      <c r="L1522" s="1513"/>
      <c r="M1522" s="1397"/>
      <c r="N1522" s="3022">
        <v>5</v>
      </c>
      <c r="O1522" s="1362"/>
      <c r="P1522" s="2509">
        <v>1350</v>
      </c>
      <c r="Q1522" s="14"/>
      <c r="R1522" s="3023"/>
      <c r="S1522" s="1362" t="s">
        <v>104</v>
      </c>
      <c r="T1522" s="1362"/>
      <c r="U1522" s="1362"/>
      <c r="V1522" s="1362"/>
      <c r="W1522" s="1362" t="s">
        <v>198</v>
      </c>
      <c r="X1522" s="1362"/>
      <c r="Y1522" s="1513"/>
      <c r="Z1522" s="1513"/>
      <c r="AA1522" s="1513"/>
      <c r="AB1522" s="1362"/>
      <c r="AC1522" s="3024"/>
      <c r="AD1522" s="1513"/>
      <c r="AE1522" s="3022">
        <v>872790080972500</v>
      </c>
      <c r="AF1522" s="1513">
        <v>12</v>
      </c>
      <c r="AG1522" s="1513" t="s">
        <v>133</v>
      </c>
      <c r="AH1522" s="2926">
        <v>0.5</v>
      </c>
    </row>
    <row r="1523" spans="3:34">
      <c r="C1523" s="2394" t="s">
        <v>2766</v>
      </c>
      <c r="D1523" s="1461" t="s">
        <v>2193</v>
      </c>
      <c r="E1523" s="1462"/>
      <c r="F1523" s="2999">
        <v>913700421366</v>
      </c>
      <c r="G1523" s="3000">
        <v>8711500536808</v>
      </c>
      <c r="H1523" s="3001" t="s">
        <v>1948</v>
      </c>
      <c r="I1523" s="3001" t="s">
        <v>1949</v>
      </c>
      <c r="J1523" s="326"/>
      <c r="K1523" s="270"/>
      <c r="L1523" s="269"/>
      <c r="M1523" s="270"/>
      <c r="N1523" s="3002">
        <v>3</v>
      </c>
      <c r="O1523" s="295"/>
      <c r="P1523" s="2502">
        <v>420</v>
      </c>
      <c r="Q1523" s="14"/>
      <c r="R1523" s="1780"/>
      <c r="S1523" s="295" t="s">
        <v>104</v>
      </c>
      <c r="T1523" s="295"/>
      <c r="U1523" s="295"/>
      <c r="V1523" s="295"/>
      <c r="W1523" s="295" t="s">
        <v>3038</v>
      </c>
      <c r="X1523" s="295"/>
      <c r="Y1523" s="269"/>
      <c r="Z1523" s="269"/>
      <c r="AA1523" s="269"/>
      <c r="AB1523" s="295"/>
      <c r="AC1523" s="1189"/>
      <c r="AD1523" s="269"/>
      <c r="AE1523" s="3015">
        <v>871150053680830</v>
      </c>
      <c r="AF1523" s="269">
        <v>50</v>
      </c>
      <c r="AG1523" s="269" t="s">
        <v>133</v>
      </c>
      <c r="AH1523" s="2782">
        <v>0.5</v>
      </c>
    </row>
    <row r="1524" spans="3:34">
      <c r="C1524" s="2401" t="s">
        <v>2766</v>
      </c>
      <c r="D1524" s="557" t="s">
        <v>2193</v>
      </c>
      <c r="E1524" s="1463"/>
      <c r="F1524" s="3003">
        <v>913700421766</v>
      </c>
      <c r="G1524" s="3004">
        <v>8711500536822</v>
      </c>
      <c r="H1524" s="3005" t="s">
        <v>1950</v>
      </c>
      <c r="I1524" s="3005" t="s">
        <v>1951</v>
      </c>
      <c r="J1524" s="324"/>
      <c r="K1524" s="272"/>
      <c r="L1524" s="271"/>
      <c r="M1524" s="272"/>
      <c r="N1524" s="3006">
        <v>3</v>
      </c>
      <c r="O1524" s="291"/>
      <c r="P1524" s="2503">
        <v>420</v>
      </c>
      <c r="Q1524" s="14"/>
      <c r="R1524" s="1784"/>
      <c r="S1524" s="291" t="s">
        <v>104</v>
      </c>
      <c r="T1524" s="291"/>
      <c r="U1524" s="291"/>
      <c r="V1524" s="291"/>
      <c r="W1524" s="291" t="s">
        <v>3038</v>
      </c>
      <c r="X1524" s="291"/>
      <c r="Y1524" s="271"/>
      <c r="Z1524" s="271"/>
      <c r="AA1524" s="271"/>
      <c r="AB1524" s="291"/>
      <c r="AC1524" s="1187"/>
      <c r="AD1524" s="271"/>
      <c r="AE1524" s="3016">
        <v>871150053682230</v>
      </c>
      <c r="AF1524" s="271">
        <v>50</v>
      </c>
      <c r="AG1524" s="271" t="s">
        <v>133</v>
      </c>
      <c r="AH1524" s="2779">
        <v>0.5</v>
      </c>
    </row>
    <row r="1525" spans="3:34">
      <c r="C1525" s="2401" t="s">
        <v>2766</v>
      </c>
      <c r="D1525" s="557" t="s">
        <v>2193</v>
      </c>
      <c r="E1525" s="1463"/>
      <c r="F1525" s="3003">
        <v>913700418366</v>
      </c>
      <c r="G1525" s="3004">
        <v>8711500536464</v>
      </c>
      <c r="H1525" s="3005" t="s">
        <v>1952</v>
      </c>
      <c r="I1525" s="3005" t="s">
        <v>1918</v>
      </c>
      <c r="J1525" s="324"/>
      <c r="K1525" s="272"/>
      <c r="L1525" s="271"/>
      <c r="M1525" s="272"/>
      <c r="N1525" s="3006">
        <v>3</v>
      </c>
      <c r="O1525" s="291"/>
      <c r="P1525" s="2503">
        <v>430</v>
      </c>
      <c r="Q1525" s="14"/>
      <c r="R1525" s="1784"/>
      <c r="S1525" s="291" t="s">
        <v>104</v>
      </c>
      <c r="T1525" s="291"/>
      <c r="U1525" s="291"/>
      <c r="V1525" s="291"/>
      <c r="W1525" s="291" t="s">
        <v>3038</v>
      </c>
      <c r="X1525" s="291"/>
      <c r="Y1525" s="271"/>
      <c r="Z1525" s="271"/>
      <c r="AA1525" s="271"/>
      <c r="AB1525" s="291"/>
      <c r="AC1525" s="1187"/>
      <c r="AD1525" s="271"/>
      <c r="AE1525" s="3016">
        <v>871150053646430</v>
      </c>
      <c r="AF1525" s="271">
        <v>50</v>
      </c>
      <c r="AG1525" s="271" t="s">
        <v>133</v>
      </c>
      <c r="AH1525" s="2779">
        <v>0.5</v>
      </c>
    </row>
    <row r="1526" spans="3:34">
      <c r="C1526" s="2401" t="s">
        <v>2766</v>
      </c>
      <c r="D1526" s="557" t="s">
        <v>2193</v>
      </c>
      <c r="E1526" s="1463"/>
      <c r="F1526" s="3003">
        <v>913700418066</v>
      </c>
      <c r="G1526" s="3004">
        <v>8711500536402</v>
      </c>
      <c r="H1526" s="3005" t="s">
        <v>1953</v>
      </c>
      <c r="I1526" s="3005" t="s">
        <v>1954</v>
      </c>
      <c r="J1526" s="324"/>
      <c r="K1526" s="272"/>
      <c r="L1526" s="271"/>
      <c r="M1526" s="272"/>
      <c r="N1526" s="3006">
        <v>3</v>
      </c>
      <c r="O1526" s="291"/>
      <c r="P1526" s="2503">
        <v>430</v>
      </c>
      <c r="Q1526" s="14"/>
      <c r="R1526" s="1784"/>
      <c r="S1526" s="291" t="s">
        <v>104</v>
      </c>
      <c r="T1526" s="291"/>
      <c r="U1526" s="291"/>
      <c r="V1526" s="291"/>
      <c r="W1526" s="291" t="s">
        <v>3038</v>
      </c>
      <c r="X1526" s="291"/>
      <c r="Y1526" s="271"/>
      <c r="Z1526" s="271"/>
      <c r="AA1526" s="271"/>
      <c r="AB1526" s="291"/>
      <c r="AC1526" s="1187"/>
      <c r="AD1526" s="271"/>
      <c r="AE1526" s="3016">
        <v>871150053640230</v>
      </c>
      <c r="AF1526" s="271">
        <v>50</v>
      </c>
      <c r="AG1526" s="271" t="s">
        <v>133</v>
      </c>
      <c r="AH1526" s="2779">
        <v>0.5</v>
      </c>
    </row>
    <row r="1527" spans="3:34">
      <c r="C1527" s="2395" t="s">
        <v>2766</v>
      </c>
      <c r="D1527" s="834" t="s">
        <v>2193</v>
      </c>
      <c r="E1527" s="1483"/>
      <c r="F1527" s="3007">
        <v>913700417966</v>
      </c>
      <c r="G1527" s="3008">
        <v>8711500536389</v>
      </c>
      <c r="H1527" s="3009" t="s">
        <v>1955</v>
      </c>
      <c r="I1527" s="3009" t="s">
        <v>1954</v>
      </c>
      <c r="J1527" s="431"/>
      <c r="K1527" s="274"/>
      <c r="L1527" s="273"/>
      <c r="M1527" s="274"/>
      <c r="N1527" s="3010">
        <v>3</v>
      </c>
      <c r="O1527" s="284"/>
      <c r="P1527" s="2504">
        <v>430</v>
      </c>
      <c r="Q1527" s="14"/>
      <c r="R1527" s="1782"/>
      <c r="S1527" s="284" t="s">
        <v>104</v>
      </c>
      <c r="T1527" s="284"/>
      <c r="U1527" s="284"/>
      <c r="V1527" s="284"/>
      <c r="W1527" s="284" t="s">
        <v>3038</v>
      </c>
      <c r="X1527" s="284"/>
      <c r="Y1527" s="273"/>
      <c r="Z1527" s="273"/>
      <c r="AA1527" s="273"/>
      <c r="AB1527" s="284"/>
      <c r="AC1527" s="1188"/>
      <c r="AD1527" s="273"/>
      <c r="AE1527" s="3017">
        <v>871150053638930</v>
      </c>
      <c r="AF1527" s="273">
        <v>50</v>
      </c>
      <c r="AG1527" s="273" t="s">
        <v>133</v>
      </c>
      <c r="AH1527" s="2780">
        <v>0.5</v>
      </c>
    </row>
    <row r="1528" spans="3:34">
      <c r="C1528" s="2471" t="s">
        <v>2766</v>
      </c>
      <c r="D1528" s="832" t="s">
        <v>2193</v>
      </c>
      <c r="E1528" s="1490"/>
      <c r="F1528" s="3011">
        <v>913700422866</v>
      </c>
      <c r="G1528" s="3012">
        <v>8711500931429</v>
      </c>
      <c r="H1528" s="3013" t="s">
        <v>1957</v>
      </c>
      <c r="I1528" s="3013" t="s">
        <v>1958</v>
      </c>
      <c r="J1528" s="323"/>
      <c r="K1528" s="286"/>
      <c r="L1528" s="282"/>
      <c r="M1528" s="286"/>
      <c r="N1528" s="3006">
        <v>3</v>
      </c>
      <c r="O1528" s="283"/>
      <c r="P1528" s="2505">
        <v>360</v>
      </c>
      <c r="Q1528" s="14"/>
      <c r="R1528" s="1781"/>
      <c r="S1528" s="283" t="s">
        <v>104</v>
      </c>
      <c r="T1528" s="283"/>
      <c r="U1528" s="283"/>
      <c r="V1528" s="283"/>
      <c r="W1528" s="283" t="s">
        <v>3038</v>
      </c>
      <c r="X1528" s="283"/>
      <c r="Y1528" s="282"/>
      <c r="Z1528" s="282"/>
      <c r="AA1528" s="282"/>
      <c r="AB1528" s="283"/>
      <c r="AC1528" s="1187"/>
      <c r="AD1528" s="282"/>
      <c r="AE1528" s="3018">
        <v>871150093142930</v>
      </c>
      <c r="AF1528" s="282">
        <v>50</v>
      </c>
      <c r="AG1528" s="282" t="s">
        <v>133</v>
      </c>
      <c r="AH1528" s="2781">
        <v>0.5</v>
      </c>
    </row>
    <row r="1529" spans="3:34">
      <c r="C1529" s="2401" t="s">
        <v>2766</v>
      </c>
      <c r="D1529" s="557" t="s">
        <v>2193</v>
      </c>
      <c r="E1529" s="1463"/>
      <c r="F1529" s="3003">
        <v>913700423266</v>
      </c>
      <c r="G1529" s="3004">
        <v>8711500931405</v>
      </c>
      <c r="H1529" s="3005" t="s">
        <v>1959</v>
      </c>
      <c r="I1529" s="3005" t="s">
        <v>1960</v>
      </c>
      <c r="J1529" s="324"/>
      <c r="K1529" s="272"/>
      <c r="L1529" s="271"/>
      <c r="M1529" s="272"/>
      <c r="N1529" s="3006">
        <v>3</v>
      </c>
      <c r="O1529" s="291"/>
      <c r="P1529" s="2503">
        <v>360</v>
      </c>
      <c r="Q1529" s="14"/>
      <c r="R1529" s="1784"/>
      <c r="S1529" s="291" t="s">
        <v>104</v>
      </c>
      <c r="T1529" s="291"/>
      <c r="U1529" s="291"/>
      <c r="V1529" s="291"/>
      <c r="W1529" s="291" t="s">
        <v>3038</v>
      </c>
      <c r="X1529" s="291"/>
      <c r="Y1529" s="271"/>
      <c r="Z1529" s="271"/>
      <c r="AA1529" s="271"/>
      <c r="AB1529" s="291"/>
      <c r="AC1529" s="1187"/>
      <c r="AD1529" s="271"/>
      <c r="AE1529" s="3016">
        <v>871150093140530</v>
      </c>
      <c r="AF1529" s="271">
        <v>50</v>
      </c>
      <c r="AG1529" s="271" t="s">
        <v>133</v>
      </c>
      <c r="AH1529" s="2779">
        <v>0.5</v>
      </c>
    </row>
    <row r="1530" spans="3:34">
      <c r="C1530" s="2401" t="s">
        <v>2766</v>
      </c>
      <c r="D1530" s="557" t="s">
        <v>2193</v>
      </c>
      <c r="E1530" s="1463"/>
      <c r="F1530" s="3003">
        <v>913700423466</v>
      </c>
      <c r="G1530" s="3004">
        <v>8711500928023</v>
      </c>
      <c r="H1530" s="3005" t="s">
        <v>1961</v>
      </c>
      <c r="I1530" s="3005" t="s">
        <v>1962</v>
      </c>
      <c r="J1530" s="324"/>
      <c r="K1530" s="272"/>
      <c r="L1530" s="271"/>
      <c r="M1530" s="272"/>
      <c r="N1530" s="3006">
        <v>3</v>
      </c>
      <c r="O1530" s="291"/>
      <c r="P1530" s="2503">
        <v>360</v>
      </c>
      <c r="Q1530" s="14"/>
      <c r="R1530" s="1784"/>
      <c r="S1530" s="291" t="s">
        <v>104</v>
      </c>
      <c r="T1530" s="291"/>
      <c r="U1530" s="291"/>
      <c r="V1530" s="291"/>
      <c r="W1530" s="291" t="s">
        <v>3038</v>
      </c>
      <c r="X1530" s="291"/>
      <c r="Y1530" s="271"/>
      <c r="Z1530" s="271"/>
      <c r="AA1530" s="271"/>
      <c r="AB1530" s="291"/>
      <c r="AC1530" s="1187"/>
      <c r="AD1530" s="271"/>
      <c r="AE1530" s="3016">
        <v>871150092802330</v>
      </c>
      <c r="AF1530" s="271">
        <v>50</v>
      </c>
      <c r="AG1530" s="271" t="s">
        <v>133</v>
      </c>
      <c r="AH1530" s="2779">
        <v>0.5</v>
      </c>
    </row>
    <row r="1531" spans="3:34">
      <c r="C1531" s="2395" t="s">
        <v>2766</v>
      </c>
      <c r="D1531" s="834" t="s">
        <v>2193</v>
      </c>
      <c r="E1531" s="1483"/>
      <c r="F1531" s="3007">
        <v>913700420666</v>
      </c>
      <c r="G1531" s="3008">
        <v>8711500910400</v>
      </c>
      <c r="H1531" s="3009" t="s">
        <v>1963</v>
      </c>
      <c r="I1531" s="3009" t="s">
        <v>1964</v>
      </c>
      <c r="J1531" s="431"/>
      <c r="K1531" s="274"/>
      <c r="L1531" s="273"/>
      <c r="M1531" s="274"/>
      <c r="N1531" s="3014">
        <v>3</v>
      </c>
      <c r="O1531" s="284"/>
      <c r="P1531" s="2504">
        <v>400</v>
      </c>
      <c r="Q1531" s="14"/>
      <c r="R1531" s="1782"/>
      <c r="S1531" s="284" t="s">
        <v>104</v>
      </c>
      <c r="T1531" s="284"/>
      <c r="U1531" s="284"/>
      <c r="V1531" s="284"/>
      <c r="W1531" s="284" t="s">
        <v>3038</v>
      </c>
      <c r="X1531" s="284"/>
      <c r="Y1531" s="273"/>
      <c r="Z1531" s="273"/>
      <c r="AA1531" s="273"/>
      <c r="AB1531" s="284"/>
      <c r="AC1531" s="1192"/>
      <c r="AD1531" s="273"/>
      <c r="AE1531" s="3017">
        <v>871150091040030</v>
      </c>
      <c r="AF1531" s="273">
        <v>50</v>
      </c>
      <c r="AG1531" s="273" t="s">
        <v>133</v>
      </c>
      <c r="AH1531" s="2780">
        <v>0.5</v>
      </c>
    </row>
    <row r="1532" spans="3:34">
      <c r="C1532" s="2394" t="s">
        <v>2766</v>
      </c>
      <c r="D1532" s="1461" t="s">
        <v>2193</v>
      </c>
      <c r="E1532" s="1462"/>
      <c r="F1532" s="92">
        <v>913712008766</v>
      </c>
      <c r="G1532" s="38">
        <v>8718696531518</v>
      </c>
      <c r="H1532" s="50" t="s">
        <v>1965</v>
      </c>
      <c r="I1532" s="50" t="s">
        <v>1966</v>
      </c>
      <c r="J1532" s="326"/>
      <c r="K1532" s="1514"/>
      <c r="L1532" s="269"/>
      <c r="M1532" s="314"/>
      <c r="N1532" s="295">
        <v>5</v>
      </c>
      <c r="O1532" s="1634"/>
      <c r="P1532" s="1986">
        <v>1560</v>
      </c>
      <c r="Q1532" s="14"/>
      <c r="R1532" s="1783"/>
      <c r="S1532" s="1634"/>
      <c r="T1532" s="1634"/>
      <c r="U1532" s="1634"/>
      <c r="V1532" s="1634"/>
      <c r="W1532" s="295" t="s">
        <v>198</v>
      </c>
      <c r="X1532" s="295"/>
      <c r="Y1532" s="269"/>
      <c r="Z1532" s="269"/>
      <c r="AA1532" s="269"/>
      <c r="AB1532" s="1634"/>
      <c r="AC1532" s="295"/>
      <c r="AD1532" s="269"/>
      <c r="AE1532" s="269">
        <v>871869653151800</v>
      </c>
      <c r="AF1532" s="269">
        <v>12</v>
      </c>
      <c r="AG1532" s="269" t="s">
        <v>133</v>
      </c>
      <c r="AH1532" s="2782">
        <v>0.5</v>
      </c>
    </row>
    <row r="1533" spans="3:34">
      <c r="C1533" s="2401" t="s">
        <v>2766</v>
      </c>
      <c r="D1533" s="557" t="s">
        <v>2193</v>
      </c>
      <c r="E1533" s="1463"/>
      <c r="F1533" s="91">
        <v>913712008866</v>
      </c>
      <c r="G1533" s="61">
        <v>8718696531556</v>
      </c>
      <c r="H1533" s="63" t="s">
        <v>1967</v>
      </c>
      <c r="I1533" s="63" t="s">
        <v>1966</v>
      </c>
      <c r="J1533" s="324"/>
      <c r="K1533" s="1075"/>
      <c r="L1533" s="271"/>
      <c r="M1533" s="307"/>
      <c r="N1533" s="283">
        <v>5</v>
      </c>
      <c r="O1533" s="308"/>
      <c r="P1533" s="743">
        <v>1850</v>
      </c>
      <c r="Q1533" s="14"/>
      <c r="R1533" s="1785"/>
      <c r="S1533" s="308"/>
      <c r="T1533" s="308"/>
      <c r="U1533" s="308"/>
      <c r="V1533" s="308"/>
      <c r="W1533" s="291" t="s">
        <v>198</v>
      </c>
      <c r="X1533" s="291"/>
      <c r="Y1533" s="271"/>
      <c r="Z1533" s="271"/>
      <c r="AA1533" s="271"/>
      <c r="AB1533" s="308"/>
      <c r="AC1533" s="283"/>
      <c r="AD1533" s="271"/>
      <c r="AE1533" s="271">
        <v>871869653155600</v>
      </c>
      <c r="AF1533" s="271">
        <v>12</v>
      </c>
      <c r="AG1533" s="271" t="s">
        <v>133</v>
      </c>
      <c r="AH1533" s="2779">
        <v>4</v>
      </c>
    </row>
    <row r="1534" spans="3:34">
      <c r="C1534" s="2395" t="s">
        <v>2766</v>
      </c>
      <c r="D1534" s="834" t="s">
        <v>2193</v>
      </c>
      <c r="E1534" s="1483"/>
      <c r="F1534" s="194">
        <v>913712008966</v>
      </c>
      <c r="G1534" s="47">
        <v>8718696531570</v>
      </c>
      <c r="H1534" s="250" t="s">
        <v>1968</v>
      </c>
      <c r="I1534" s="250" t="s">
        <v>1966</v>
      </c>
      <c r="J1534" s="431"/>
      <c r="K1534" s="1077"/>
      <c r="L1534" s="273"/>
      <c r="M1534" s="479"/>
      <c r="N1534" s="1477">
        <v>5</v>
      </c>
      <c r="O1534" s="1670"/>
      <c r="P1534" s="1532">
        <v>2000</v>
      </c>
      <c r="Q1534" s="14"/>
      <c r="R1534" s="1791"/>
      <c r="S1534" s="1670"/>
      <c r="T1534" s="1670"/>
      <c r="U1534" s="1670"/>
      <c r="V1534" s="1670"/>
      <c r="W1534" s="284" t="s">
        <v>198</v>
      </c>
      <c r="X1534" s="284"/>
      <c r="Y1534" s="273"/>
      <c r="Z1534" s="273"/>
      <c r="AA1534" s="273"/>
      <c r="AB1534" s="1670"/>
      <c r="AC1534" s="1477"/>
      <c r="AD1534" s="273"/>
      <c r="AE1534" s="273">
        <v>871869653157000</v>
      </c>
      <c r="AF1534" s="273">
        <v>12</v>
      </c>
      <c r="AG1534" s="273" t="s">
        <v>133</v>
      </c>
      <c r="AH1534" s="2780">
        <v>4</v>
      </c>
    </row>
    <row r="1535" spans="3:34">
      <c r="C1535" s="2394" t="s">
        <v>2766</v>
      </c>
      <c r="D1535" s="1461" t="s">
        <v>2193</v>
      </c>
      <c r="E1535" s="1462"/>
      <c r="F1535" s="92">
        <v>913700646266</v>
      </c>
      <c r="G1535" s="38">
        <v>8711500881632</v>
      </c>
      <c r="H1535" s="50" t="s">
        <v>1970</v>
      </c>
      <c r="I1535" s="50" t="s">
        <v>1971</v>
      </c>
      <c r="J1535" s="326"/>
      <c r="K1535" s="1514"/>
      <c r="L1535" s="269"/>
      <c r="M1535" s="314"/>
      <c r="N1535" s="295">
        <v>5</v>
      </c>
      <c r="O1535" s="1634"/>
      <c r="P1535" s="1986">
        <v>1400</v>
      </c>
      <c r="Q1535" s="14"/>
      <c r="R1535" s="1783"/>
      <c r="S1535" s="1634" t="s">
        <v>104</v>
      </c>
      <c r="T1535" s="1634"/>
      <c r="U1535" s="1634"/>
      <c r="V1535" s="1634"/>
      <c r="W1535" s="295" t="s">
        <v>198</v>
      </c>
      <c r="X1535" s="295"/>
      <c r="Y1535" s="269"/>
      <c r="Z1535" s="269"/>
      <c r="AA1535" s="269"/>
      <c r="AB1535" s="1634"/>
      <c r="AC1535" s="295"/>
      <c r="AD1535" s="269"/>
      <c r="AE1535" s="269">
        <v>872790089060000</v>
      </c>
      <c r="AF1535" s="269">
        <v>10</v>
      </c>
      <c r="AG1535" s="269" t="s">
        <v>133</v>
      </c>
      <c r="AH1535" s="2782">
        <v>0.5</v>
      </c>
    </row>
    <row r="1536" spans="3:34">
      <c r="C1536" s="2401" t="s">
        <v>2766</v>
      </c>
      <c r="D1536" s="557" t="s">
        <v>2193</v>
      </c>
      <c r="E1536" s="1463"/>
      <c r="F1536" s="91">
        <v>913700696066</v>
      </c>
      <c r="G1536" s="61">
        <v>8718291671596</v>
      </c>
      <c r="H1536" s="63" t="s">
        <v>1972</v>
      </c>
      <c r="I1536" s="63" t="s">
        <v>1971</v>
      </c>
      <c r="J1536" s="324"/>
      <c r="K1536" s="1075"/>
      <c r="L1536" s="271"/>
      <c r="M1536" s="307"/>
      <c r="N1536" s="283">
        <v>5</v>
      </c>
      <c r="O1536" s="308"/>
      <c r="P1536" s="743">
        <v>1270</v>
      </c>
      <c r="Q1536" s="14"/>
      <c r="R1536" s="1785"/>
      <c r="S1536" s="308" t="s">
        <v>104</v>
      </c>
      <c r="T1536" s="308"/>
      <c r="U1536" s="308"/>
      <c r="V1536" s="308"/>
      <c r="W1536" s="291" t="s">
        <v>198</v>
      </c>
      <c r="X1536" s="291"/>
      <c r="Y1536" s="271"/>
      <c r="Z1536" s="271"/>
      <c r="AA1536" s="271"/>
      <c r="AB1536" s="308"/>
      <c r="AC1536" s="283"/>
      <c r="AD1536" s="271"/>
      <c r="AE1536" s="271">
        <v>871829167159600</v>
      </c>
      <c r="AF1536" s="271">
        <v>12</v>
      </c>
      <c r="AG1536" s="271" t="s">
        <v>133</v>
      </c>
      <c r="AH1536" s="2779">
        <v>0.5</v>
      </c>
    </row>
    <row r="1537" spans="3:34">
      <c r="C1537" s="2401" t="s">
        <v>2766</v>
      </c>
      <c r="D1537" s="557" t="s">
        <v>2193</v>
      </c>
      <c r="E1537" s="1463"/>
      <c r="F1537" s="91">
        <v>913700683866</v>
      </c>
      <c r="G1537" s="61">
        <v>8718291233107</v>
      </c>
      <c r="H1537" s="63" t="s">
        <v>1973</v>
      </c>
      <c r="I1537" s="63" t="s">
        <v>1971</v>
      </c>
      <c r="J1537" s="324"/>
      <c r="K1537" s="1075"/>
      <c r="L1537" s="271"/>
      <c r="M1537" s="307"/>
      <c r="N1537" s="283">
        <v>5</v>
      </c>
      <c r="O1537" s="308"/>
      <c r="P1537" s="743">
        <v>1650</v>
      </c>
      <c r="Q1537" s="14"/>
      <c r="R1537" s="1785"/>
      <c r="S1537" s="308" t="s">
        <v>104</v>
      </c>
      <c r="T1537" s="308"/>
      <c r="U1537" s="308"/>
      <c r="V1537" s="308"/>
      <c r="W1537" s="291" t="s">
        <v>198</v>
      </c>
      <c r="X1537" s="291"/>
      <c r="Y1537" s="271"/>
      <c r="Z1537" s="271"/>
      <c r="AA1537" s="271"/>
      <c r="AB1537" s="308"/>
      <c r="AC1537" s="283"/>
      <c r="AD1537" s="271"/>
      <c r="AE1537" s="271">
        <v>871829123310700</v>
      </c>
      <c r="AF1537" s="271">
        <v>12</v>
      </c>
      <c r="AG1537" s="271" t="s">
        <v>133</v>
      </c>
      <c r="AH1537" s="2779">
        <v>0.5</v>
      </c>
    </row>
    <row r="1538" spans="3:34">
      <c r="C1538" s="2401" t="s">
        <v>2766</v>
      </c>
      <c r="D1538" s="557" t="s">
        <v>2193</v>
      </c>
      <c r="E1538" s="1463"/>
      <c r="F1538" s="91">
        <v>913700652766</v>
      </c>
      <c r="G1538" s="61">
        <v>8711500881687</v>
      </c>
      <c r="H1538" s="63" t="s">
        <v>1974</v>
      </c>
      <c r="I1538" s="63" t="s">
        <v>1971</v>
      </c>
      <c r="J1538" s="324"/>
      <c r="K1538" s="1075"/>
      <c r="L1538" s="271"/>
      <c r="M1538" s="307"/>
      <c r="N1538" s="283">
        <v>5</v>
      </c>
      <c r="O1538" s="308"/>
      <c r="P1538" s="743">
        <v>1100</v>
      </c>
      <c r="Q1538" s="14"/>
      <c r="R1538" s="1785"/>
      <c r="S1538" s="308" t="s">
        <v>104</v>
      </c>
      <c r="T1538" s="308"/>
      <c r="U1538" s="308"/>
      <c r="V1538" s="308"/>
      <c r="W1538" s="291" t="s">
        <v>198</v>
      </c>
      <c r="X1538" s="291"/>
      <c r="Y1538" s="271"/>
      <c r="Z1538" s="271"/>
      <c r="AA1538" s="271"/>
      <c r="AB1538" s="308"/>
      <c r="AC1538" s="283"/>
      <c r="AD1538" s="271"/>
      <c r="AE1538" s="271">
        <v>872790085962100</v>
      </c>
      <c r="AF1538" s="271">
        <v>12</v>
      </c>
      <c r="AG1538" s="271" t="s">
        <v>133</v>
      </c>
      <c r="AH1538" s="2779">
        <v>0.5</v>
      </c>
    </row>
    <row r="1539" spans="3:34">
      <c r="C1539" s="2401" t="s">
        <v>2766</v>
      </c>
      <c r="D1539" s="557" t="s">
        <v>2193</v>
      </c>
      <c r="E1539" s="1463"/>
      <c r="F1539" s="91">
        <v>913700653166</v>
      </c>
      <c r="G1539" s="61">
        <v>8711500881700</v>
      </c>
      <c r="H1539" s="63" t="s">
        <v>1975</v>
      </c>
      <c r="I1539" s="63" t="s">
        <v>1971</v>
      </c>
      <c r="J1539" s="324"/>
      <c r="K1539" s="1075"/>
      <c r="L1539" s="271"/>
      <c r="M1539" s="307"/>
      <c r="N1539" s="283">
        <v>5</v>
      </c>
      <c r="O1539" s="308"/>
      <c r="P1539" s="743">
        <v>1130</v>
      </c>
      <c r="Q1539" s="14"/>
      <c r="R1539" s="1785"/>
      <c r="S1539" s="308" t="s">
        <v>104</v>
      </c>
      <c r="T1539" s="308"/>
      <c r="U1539" s="308"/>
      <c r="V1539" s="308"/>
      <c r="W1539" s="291" t="s">
        <v>198</v>
      </c>
      <c r="X1539" s="291"/>
      <c r="Y1539" s="271"/>
      <c r="Z1539" s="271"/>
      <c r="AA1539" s="271"/>
      <c r="AB1539" s="308"/>
      <c r="AC1539" s="283"/>
      <c r="AD1539" s="271"/>
      <c r="AE1539" s="271">
        <v>872790085973700</v>
      </c>
      <c r="AF1539" s="271">
        <v>12</v>
      </c>
      <c r="AG1539" s="271" t="s">
        <v>133</v>
      </c>
      <c r="AH1539" s="2779">
        <v>1</v>
      </c>
    </row>
    <row r="1540" spans="3:34">
      <c r="C1540" s="2401" t="s">
        <v>2766</v>
      </c>
      <c r="D1540" s="557" t="s">
        <v>2193</v>
      </c>
      <c r="E1540" s="1463"/>
      <c r="F1540" s="91">
        <v>913700665166</v>
      </c>
      <c r="G1540" s="61">
        <v>8727900933659</v>
      </c>
      <c r="H1540" s="63" t="s">
        <v>1976</v>
      </c>
      <c r="I1540" s="63" t="s">
        <v>1971</v>
      </c>
      <c r="J1540" s="324"/>
      <c r="K1540" s="1075"/>
      <c r="L1540" s="271"/>
      <c r="M1540" s="307"/>
      <c r="N1540" s="283">
        <v>5</v>
      </c>
      <c r="O1540" s="308"/>
      <c r="P1540" s="743">
        <v>1120</v>
      </c>
      <c r="Q1540" s="14"/>
      <c r="R1540" s="1785"/>
      <c r="S1540" s="308" t="s">
        <v>104</v>
      </c>
      <c r="T1540" s="308"/>
      <c r="U1540" s="308"/>
      <c r="V1540" s="308"/>
      <c r="W1540" s="291" t="s">
        <v>198</v>
      </c>
      <c r="X1540" s="291"/>
      <c r="Y1540" s="271"/>
      <c r="Z1540" s="271"/>
      <c r="AA1540" s="271"/>
      <c r="AB1540" s="308"/>
      <c r="AC1540" s="283"/>
      <c r="AD1540" s="271"/>
      <c r="AE1540" s="271">
        <v>872790093365900</v>
      </c>
      <c r="AF1540" s="271">
        <v>12</v>
      </c>
      <c r="AG1540" s="271" t="s">
        <v>133</v>
      </c>
      <c r="AH1540" s="2779">
        <v>1</v>
      </c>
    </row>
    <row r="1541" spans="3:34">
      <c r="C1541" s="2401" t="s">
        <v>2766</v>
      </c>
      <c r="D1541" s="557" t="s">
        <v>2193</v>
      </c>
      <c r="E1541" s="1463"/>
      <c r="F1541" s="91">
        <v>913700652966</v>
      </c>
      <c r="G1541" s="61">
        <v>8711500881694</v>
      </c>
      <c r="H1541" s="63" t="s">
        <v>1977</v>
      </c>
      <c r="I1541" s="63" t="s">
        <v>1971</v>
      </c>
      <c r="J1541" s="324"/>
      <c r="K1541" s="1075"/>
      <c r="L1541" s="271"/>
      <c r="M1541" s="307"/>
      <c r="N1541" s="283">
        <v>5</v>
      </c>
      <c r="O1541" s="308"/>
      <c r="P1541" s="743">
        <v>1200</v>
      </c>
      <c r="Q1541" s="14"/>
      <c r="R1541" s="1785"/>
      <c r="S1541" s="308" t="s">
        <v>104</v>
      </c>
      <c r="T1541" s="308"/>
      <c r="U1541" s="308"/>
      <c r="V1541" s="308"/>
      <c r="W1541" s="291" t="s">
        <v>198</v>
      </c>
      <c r="X1541" s="291"/>
      <c r="Y1541" s="271"/>
      <c r="Z1541" s="271"/>
      <c r="AA1541" s="271"/>
      <c r="AB1541" s="308"/>
      <c r="AC1541" s="283"/>
      <c r="AD1541" s="271"/>
      <c r="AE1541" s="271">
        <v>872790085974400</v>
      </c>
      <c r="AF1541" s="271">
        <v>12</v>
      </c>
      <c r="AG1541" s="271" t="s">
        <v>133</v>
      </c>
      <c r="AH1541" s="2779">
        <v>0.5</v>
      </c>
    </row>
    <row r="1542" spans="3:34">
      <c r="C1542" s="2401" t="s">
        <v>2766</v>
      </c>
      <c r="D1542" s="557" t="s">
        <v>2193</v>
      </c>
      <c r="E1542" s="1463"/>
      <c r="F1542" s="91">
        <v>913700653266</v>
      </c>
      <c r="G1542" s="61">
        <v>8711500881717</v>
      </c>
      <c r="H1542" s="63" t="s">
        <v>1978</v>
      </c>
      <c r="I1542" s="63" t="s">
        <v>1971</v>
      </c>
      <c r="J1542" s="324"/>
      <c r="K1542" s="1075"/>
      <c r="L1542" s="271"/>
      <c r="M1542" s="307"/>
      <c r="N1542" s="283">
        <v>5</v>
      </c>
      <c r="O1542" s="308"/>
      <c r="P1542" s="743">
        <v>1250</v>
      </c>
      <c r="Q1542" s="14"/>
      <c r="R1542" s="1785"/>
      <c r="S1542" s="308" t="s">
        <v>104</v>
      </c>
      <c r="T1542" s="308"/>
      <c r="U1542" s="308"/>
      <c r="V1542" s="308"/>
      <c r="W1542" s="291" t="s">
        <v>198</v>
      </c>
      <c r="X1542" s="291"/>
      <c r="Y1542" s="271"/>
      <c r="Z1542" s="271"/>
      <c r="AA1542" s="271"/>
      <c r="AB1542" s="308"/>
      <c r="AC1542" s="283"/>
      <c r="AD1542" s="271"/>
      <c r="AE1542" s="271">
        <v>872790085988100</v>
      </c>
      <c r="AF1542" s="271">
        <v>12</v>
      </c>
      <c r="AG1542" s="271" t="s">
        <v>133</v>
      </c>
      <c r="AH1542" s="2779">
        <v>1</v>
      </c>
    </row>
    <row r="1543" spans="3:34">
      <c r="C1543" s="2473" t="s">
        <v>2766</v>
      </c>
      <c r="D1543" s="1541" t="s">
        <v>2193</v>
      </c>
      <c r="E1543" s="1542"/>
      <c r="F1543" s="262">
        <v>913700614066</v>
      </c>
      <c r="G1543" s="73">
        <v>8711500910523</v>
      </c>
      <c r="H1543" s="57" t="s">
        <v>1979</v>
      </c>
      <c r="I1543" s="57" t="s">
        <v>1971</v>
      </c>
      <c r="J1543" s="330"/>
      <c r="K1543" s="1089"/>
      <c r="L1543" s="331"/>
      <c r="M1543" s="310"/>
      <c r="N1543" s="1482">
        <v>5</v>
      </c>
      <c r="O1543" s="1680"/>
      <c r="P1543" s="2014">
        <v>2650</v>
      </c>
      <c r="Q1543" s="14"/>
      <c r="R1543" s="1813"/>
      <c r="S1543" s="1680" t="s">
        <v>104</v>
      </c>
      <c r="T1543" s="1680"/>
      <c r="U1543" s="1680"/>
      <c r="V1543" s="1680"/>
      <c r="W1543" s="305" t="s">
        <v>198</v>
      </c>
      <c r="X1543" s="305"/>
      <c r="Y1543" s="331"/>
      <c r="Z1543" s="331"/>
      <c r="AA1543" s="331"/>
      <c r="AB1543" s="1680"/>
      <c r="AC1543" s="1482"/>
      <c r="AD1543" s="331"/>
      <c r="AE1543" s="331">
        <v>871150091052330</v>
      </c>
      <c r="AF1543" s="331">
        <v>12</v>
      </c>
      <c r="AG1543" s="331" t="s">
        <v>133</v>
      </c>
      <c r="AH1543" s="2833">
        <v>1</v>
      </c>
    </row>
    <row r="1544" spans="3:34">
      <c r="C1544" s="2396" t="s">
        <v>2766</v>
      </c>
      <c r="D1544" s="1395" t="s">
        <v>2193</v>
      </c>
      <c r="E1544" s="1501"/>
      <c r="F1544" s="2934">
        <v>913700656566</v>
      </c>
      <c r="G1544" s="1251">
        <v>8711500881861</v>
      </c>
      <c r="H1544" s="1618" t="s">
        <v>1981</v>
      </c>
      <c r="I1544" s="1618" t="s">
        <v>1982</v>
      </c>
      <c r="J1544" s="1619"/>
      <c r="K1544" s="1643"/>
      <c r="L1544" s="1227"/>
      <c r="M1544" s="1228"/>
      <c r="N1544" s="1638">
        <v>5</v>
      </c>
      <c r="O1544" s="1701"/>
      <c r="P1544" s="2011">
        <v>3000</v>
      </c>
      <c r="Q1544" s="14"/>
      <c r="R1544" s="1891"/>
      <c r="S1544" s="1701" t="s">
        <v>104</v>
      </c>
      <c r="T1544" s="1701"/>
      <c r="U1544" s="1701"/>
      <c r="V1544" s="1701"/>
      <c r="W1544" s="1638" t="s">
        <v>198</v>
      </c>
      <c r="X1544" s="1638"/>
      <c r="Y1544" s="1227"/>
      <c r="Z1544" s="1227"/>
      <c r="AA1544" s="1227"/>
      <c r="AB1544" s="1701"/>
      <c r="AC1544" s="1638"/>
      <c r="AD1544" s="1227"/>
      <c r="AE1544" s="1227">
        <v>872790088754900</v>
      </c>
      <c r="AF1544" s="1227">
        <v>10</v>
      </c>
      <c r="AG1544" s="1227" t="s">
        <v>133</v>
      </c>
      <c r="AH1544" s="2889">
        <v>1</v>
      </c>
    </row>
    <row r="1545" spans="3:34">
      <c r="C1545" s="2394" t="s">
        <v>2766</v>
      </c>
      <c r="D1545" s="1461" t="s">
        <v>2193</v>
      </c>
      <c r="E1545" s="1462"/>
      <c r="F1545" s="92">
        <v>913700751926</v>
      </c>
      <c r="G1545" s="38">
        <v>8718696740781</v>
      </c>
      <c r="H1545" s="50" t="s">
        <v>1983</v>
      </c>
      <c r="I1545" s="50" t="s">
        <v>1984</v>
      </c>
      <c r="J1545" s="326"/>
      <c r="K1545" s="1514"/>
      <c r="L1545" s="269"/>
      <c r="M1545" s="314"/>
      <c r="N1545" s="295">
        <v>5</v>
      </c>
      <c r="O1545" s="1634"/>
      <c r="P1545" s="1986">
        <v>1100</v>
      </c>
      <c r="Q1545" s="14"/>
      <c r="R1545" s="1783"/>
      <c r="S1545" s="1634"/>
      <c r="T1545" s="1634"/>
      <c r="U1545" s="1634"/>
      <c r="V1545" s="1634"/>
      <c r="W1545" s="295" t="s">
        <v>198</v>
      </c>
      <c r="X1545" s="295"/>
      <c r="Y1545" s="269"/>
      <c r="Z1545" s="269"/>
      <c r="AA1545" s="269"/>
      <c r="AB1545" s="1634"/>
      <c r="AC1545" s="295"/>
      <c r="AD1545" s="269"/>
      <c r="AE1545" s="269">
        <v>871869674078100</v>
      </c>
      <c r="AF1545" s="269">
        <v>6</v>
      </c>
      <c r="AG1545" s="269" t="s">
        <v>133</v>
      </c>
      <c r="AH1545" s="2782">
        <v>4</v>
      </c>
    </row>
    <row r="1546" spans="3:34">
      <c r="C1546" s="2401" t="s">
        <v>2766</v>
      </c>
      <c r="D1546" s="557" t="s">
        <v>2193</v>
      </c>
      <c r="E1546" s="1463"/>
      <c r="F1546" s="61">
        <v>913700752126</v>
      </c>
      <c r="G1546" s="61">
        <v>8718696740828</v>
      </c>
      <c r="H1546" s="63" t="s">
        <v>1985</v>
      </c>
      <c r="I1546" s="63" t="s">
        <v>1984</v>
      </c>
      <c r="J1546" s="324"/>
      <c r="K1546" s="1075"/>
      <c r="L1546" s="271"/>
      <c r="M1546" s="307"/>
      <c r="N1546" s="283">
        <v>5</v>
      </c>
      <c r="O1546" s="308"/>
      <c r="P1546" s="743">
        <v>1100</v>
      </c>
      <c r="Q1546" s="14"/>
      <c r="R1546" s="1785"/>
      <c r="S1546" s="308"/>
      <c r="T1546" s="308"/>
      <c r="U1546" s="308"/>
      <c r="V1546" s="308"/>
      <c r="W1546" s="291" t="s">
        <v>198</v>
      </c>
      <c r="X1546" s="291"/>
      <c r="Y1546" s="271"/>
      <c r="Z1546" s="271"/>
      <c r="AA1546" s="271"/>
      <c r="AB1546" s="308"/>
      <c r="AC1546" s="283"/>
      <c r="AD1546" s="271"/>
      <c r="AE1546" s="271">
        <v>871869674082800</v>
      </c>
      <c r="AF1546" s="271">
        <v>6</v>
      </c>
      <c r="AG1546" s="271" t="s">
        <v>133</v>
      </c>
      <c r="AH1546" s="2779">
        <v>4</v>
      </c>
    </row>
    <row r="1547" spans="3:34">
      <c r="C1547" s="2401" t="s">
        <v>2766</v>
      </c>
      <c r="D1547" s="557" t="s">
        <v>2193</v>
      </c>
      <c r="E1547" s="1463"/>
      <c r="F1547" s="61">
        <v>913700752326</v>
      </c>
      <c r="G1547" s="61">
        <v>8718696740866</v>
      </c>
      <c r="H1547" s="63" t="s">
        <v>1986</v>
      </c>
      <c r="I1547" s="63" t="s">
        <v>1984</v>
      </c>
      <c r="J1547" s="324"/>
      <c r="K1547" s="1075"/>
      <c r="L1547" s="271"/>
      <c r="M1547" s="307"/>
      <c r="N1547" s="283">
        <v>5</v>
      </c>
      <c r="O1547" s="308"/>
      <c r="P1547" s="743">
        <v>1230</v>
      </c>
      <c r="Q1547" s="14"/>
      <c r="R1547" s="1785"/>
      <c r="S1547" s="308"/>
      <c r="T1547" s="308"/>
      <c r="U1547" s="308"/>
      <c r="V1547" s="308"/>
      <c r="W1547" s="291" t="s">
        <v>198</v>
      </c>
      <c r="X1547" s="291"/>
      <c r="Y1547" s="271"/>
      <c r="Z1547" s="271"/>
      <c r="AA1547" s="271"/>
      <c r="AB1547" s="308"/>
      <c r="AC1547" s="283"/>
      <c r="AD1547" s="271"/>
      <c r="AE1547" s="271">
        <v>871869674086600</v>
      </c>
      <c r="AF1547" s="271">
        <v>6</v>
      </c>
      <c r="AG1547" s="271" t="s">
        <v>133</v>
      </c>
      <c r="AH1547" s="2779">
        <v>4</v>
      </c>
    </row>
    <row r="1548" spans="3:34">
      <c r="C1548" s="2401" t="s">
        <v>2766</v>
      </c>
      <c r="D1548" s="557" t="s">
        <v>2193</v>
      </c>
      <c r="E1548" s="1463"/>
      <c r="F1548" s="61">
        <v>913700752626</v>
      </c>
      <c r="G1548" s="61">
        <v>8718696740965</v>
      </c>
      <c r="H1548" s="63" t="s">
        <v>1987</v>
      </c>
      <c r="I1548" s="63" t="s">
        <v>1984</v>
      </c>
      <c r="J1548" s="324"/>
      <c r="K1548" s="1075"/>
      <c r="L1548" s="271"/>
      <c r="M1548" s="307"/>
      <c r="N1548" s="283">
        <v>5</v>
      </c>
      <c r="O1548" s="308"/>
      <c r="P1548" s="743">
        <v>1650</v>
      </c>
      <c r="Q1548" s="14"/>
      <c r="R1548" s="1785"/>
      <c r="S1548" s="308"/>
      <c r="T1548" s="308"/>
      <c r="U1548" s="308"/>
      <c r="V1548" s="308"/>
      <c r="W1548" s="291" t="s">
        <v>198</v>
      </c>
      <c r="X1548" s="291"/>
      <c r="Y1548" s="271"/>
      <c r="Z1548" s="271"/>
      <c r="AA1548" s="271"/>
      <c r="AB1548" s="308"/>
      <c r="AC1548" s="283"/>
      <c r="AD1548" s="271"/>
      <c r="AE1548" s="271">
        <v>871869674096500</v>
      </c>
      <c r="AF1548" s="271">
        <v>6</v>
      </c>
      <c r="AG1548" s="271" t="s">
        <v>133</v>
      </c>
      <c r="AH1548" s="2779">
        <v>4</v>
      </c>
    </row>
    <row r="1549" spans="3:34">
      <c r="C1549" s="2401" t="s">
        <v>2766</v>
      </c>
      <c r="D1549" s="557" t="s">
        <v>2193</v>
      </c>
      <c r="E1549" s="1463"/>
      <c r="F1549" s="61">
        <v>913700752926</v>
      </c>
      <c r="G1549" s="61">
        <v>8718696741023</v>
      </c>
      <c r="H1549" s="63" t="s">
        <v>1988</v>
      </c>
      <c r="I1549" s="63" t="s">
        <v>1984</v>
      </c>
      <c r="J1549" s="324"/>
      <c r="K1549" s="1075"/>
      <c r="L1549" s="271"/>
      <c r="M1549" s="307"/>
      <c r="N1549" s="283">
        <v>5</v>
      </c>
      <c r="O1549" s="308"/>
      <c r="P1549" s="743">
        <v>2300</v>
      </c>
      <c r="Q1549" s="14"/>
      <c r="R1549" s="1785"/>
      <c r="S1549" s="308"/>
      <c r="T1549" s="308"/>
      <c r="U1549" s="308"/>
      <c r="V1549" s="308"/>
      <c r="W1549" s="291" t="s">
        <v>198</v>
      </c>
      <c r="X1549" s="291"/>
      <c r="Y1549" s="271"/>
      <c r="Z1549" s="271"/>
      <c r="AA1549" s="271"/>
      <c r="AB1549" s="308"/>
      <c r="AC1549" s="283"/>
      <c r="AD1549" s="271"/>
      <c r="AE1549" s="271">
        <v>871869674102300</v>
      </c>
      <c r="AF1549" s="271">
        <v>6</v>
      </c>
      <c r="AG1549" s="271" t="s">
        <v>133</v>
      </c>
      <c r="AH1549" s="2779">
        <v>4</v>
      </c>
    </row>
    <row r="1550" spans="3:34">
      <c r="C1550" s="2395" t="s">
        <v>2766</v>
      </c>
      <c r="D1550" s="834" t="s">
        <v>2193</v>
      </c>
      <c r="E1550" s="1483"/>
      <c r="F1550" s="47">
        <v>913700277826</v>
      </c>
      <c r="G1550" s="47">
        <v>8711500881571</v>
      </c>
      <c r="H1550" s="250" t="s">
        <v>1989</v>
      </c>
      <c r="I1550" s="250" t="s">
        <v>1984</v>
      </c>
      <c r="J1550" s="431"/>
      <c r="K1550" s="1077"/>
      <c r="L1550" s="273"/>
      <c r="M1550" s="479"/>
      <c r="N1550" s="1477">
        <v>5</v>
      </c>
      <c r="O1550" s="1670"/>
      <c r="P1550" s="1532">
        <v>3100</v>
      </c>
      <c r="Q1550" s="14"/>
      <c r="R1550" s="1791"/>
      <c r="S1550" s="1670"/>
      <c r="T1550" s="1670"/>
      <c r="U1550" s="1670"/>
      <c r="V1550" s="1670"/>
      <c r="W1550" s="284" t="s">
        <v>3038</v>
      </c>
      <c r="X1550" s="284"/>
      <c r="Y1550" s="273"/>
      <c r="Z1550" s="273"/>
      <c r="AA1550" s="273"/>
      <c r="AB1550" s="1670"/>
      <c r="AC1550" s="1477"/>
      <c r="AD1550" s="273"/>
      <c r="AE1550" s="273">
        <v>872790088704400</v>
      </c>
      <c r="AF1550" s="273">
        <v>2</v>
      </c>
      <c r="AG1550" s="273" t="s">
        <v>133</v>
      </c>
      <c r="AH1550" s="2780">
        <v>4</v>
      </c>
    </row>
    <row r="1551" spans="3:34">
      <c r="C1551" s="2394" t="s">
        <v>2766</v>
      </c>
      <c r="D1551" s="1461" t="s">
        <v>2193</v>
      </c>
      <c r="E1551" s="1462"/>
      <c r="F1551" s="38">
        <v>913700226526</v>
      </c>
      <c r="G1551" s="38">
        <v>8711500059680</v>
      </c>
      <c r="H1551" s="50" t="s">
        <v>1990</v>
      </c>
      <c r="I1551" s="50" t="s">
        <v>1991</v>
      </c>
      <c r="J1551" s="326"/>
      <c r="K1551" s="1514"/>
      <c r="L1551" s="269"/>
      <c r="M1551" s="314"/>
      <c r="N1551" s="295">
        <v>5</v>
      </c>
      <c r="O1551" s="1634"/>
      <c r="P1551" s="1986">
        <v>1650</v>
      </c>
      <c r="Q1551" s="14"/>
      <c r="R1551" s="1783"/>
      <c r="S1551" s="1634"/>
      <c r="T1551" s="1634"/>
      <c r="U1551" s="1634"/>
      <c r="V1551" s="1634"/>
      <c r="W1551" s="295" t="s">
        <v>198</v>
      </c>
      <c r="X1551" s="295"/>
      <c r="Y1551" s="269"/>
      <c r="Z1551" s="269"/>
      <c r="AA1551" s="269"/>
      <c r="AB1551" s="1634"/>
      <c r="AC1551" s="295"/>
      <c r="AD1551" s="269"/>
      <c r="AE1551" s="269">
        <v>871150005968031</v>
      </c>
      <c r="AF1551" s="269">
        <v>6</v>
      </c>
      <c r="AG1551" s="269" t="s">
        <v>133</v>
      </c>
      <c r="AH1551" s="2782">
        <v>4</v>
      </c>
    </row>
    <row r="1552" spans="3:34">
      <c r="C1552" s="2401" t="s">
        <v>2766</v>
      </c>
      <c r="D1552" s="557" t="s">
        <v>2193</v>
      </c>
      <c r="E1552" s="1463"/>
      <c r="F1552" s="61">
        <v>913700752526</v>
      </c>
      <c r="G1552" s="61">
        <v>8718696740941</v>
      </c>
      <c r="H1552" s="63" t="s">
        <v>1992</v>
      </c>
      <c r="I1552" s="63" t="s">
        <v>1991</v>
      </c>
      <c r="J1552" s="324"/>
      <c r="K1552" s="1075"/>
      <c r="L1552" s="271"/>
      <c r="M1552" s="307"/>
      <c r="N1552" s="283">
        <v>5</v>
      </c>
      <c r="O1552" s="308"/>
      <c r="P1552" s="743">
        <v>1850</v>
      </c>
      <c r="Q1552" s="14"/>
      <c r="R1552" s="1785"/>
      <c r="S1552" s="308"/>
      <c r="T1552" s="308"/>
      <c r="U1552" s="308"/>
      <c r="V1552" s="308"/>
      <c r="W1552" s="291" t="s">
        <v>198</v>
      </c>
      <c r="X1552" s="291"/>
      <c r="Y1552" s="271"/>
      <c r="Z1552" s="271"/>
      <c r="AA1552" s="271"/>
      <c r="AB1552" s="308"/>
      <c r="AC1552" s="283"/>
      <c r="AD1552" s="271"/>
      <c r="AE1552" s="271">
        <v>871869674094100</v>
      </c>
      <c r="AF1552" s="271">
        <v>6</v>
      </c>
      <c r="AG1552" s="271" t="s">
        <v>133</v>
      </c>
      <c r="AH1552" s="2779">
        <v>4</v>
      </c>
    </row>
    <row r="1553" spans="3:34">
      <c r="C1553" s="2401" t="s">
        <v>2766</v>
      </c>
      <c r="D1553" s="557" t="s">
        <v>2193</v>
      </c>
      <c r="E1553" s="1463"/>
      <c r="F1553" s="61">
        <v>913700752826</v>
      </c>
      <c r="G1553" s="61">
        <v>8718696741009</v>
      </c>
      <c r="H1553" s="63" t="s">
        <v>1993</v>
      </c>
      <c r="I1553" s="63" t="s">
        <v>1991</v>
      </c>
      <c r="J1553" s="324"/>
      <c r="K1553" s="1075"/>
      <c r="L1553" s="271"/>
      <c r="M1553" s="307"/>
      <c r="N1553" s="283">
        <v>5</v>
      </c>
      <c r="O1553" s="308"/>
      <c r="P1553" s="743">
        <v>2250</v>
      </c>
      <c r="Q1553" s="14"/>
      <c r="R1553" s="1785"/>
      <c r="S1553" s="308"/>
      <c r="T1553" s="308"/>
      <c r="U1553" s="308"/>
      <c r="V1553" s="308"/>
      <c r="W1553" s="291" t="s">
        <v>198</v>
      </c>
      <c r="X1553" s="291"/>
      <c r="Y1553" s="271"/>
      <c r="Z1553" s="271"/>
      <c r="AA1553" s="271"/>
      <c r="AB1553" s="308"/>
      <c r="AC1553" s="283"/>
      <c r="AD1553" s="271"/>
      <c r="AE1553" s="271">
        <v>871869674100900</v>
      </c>
      <c r="AF1553" s="271">
        <v>6</v>
      </c>
      <c r="AG1553" s="271" t="s">
        <v>133</v>
      </c>
      <c r="AH1553" s="2779">
        <v>4</v>
      </c>
    </row>
    <row r="1554" spans="3:34">
      <c r="C1554" s="2395" t="s">
        <v>2766</v>
      </c>
      <c r="D1554" s="834" t="s">
        <v>2193</v>
      </c>
      <c r="E1554" s="1483"/>
      <c r="F1554" s="47">
        <v>913700753126</v>
      </c>
      <c r="G1554" s="47">
        <v>8718696741085</v>
      </c>
      <c r="H1554" s="250" t="s">
        <v>1994</v>
      </c>
      <c r="I1554" s="250" t="s">
        <v>1991</v>
      </c>
      <c r="J1554" s="431"/>
      <c r="K1554" s="1077"/>
      <c r="L1554" s="273"/>
      <c r="M1554" s="479"/>
      <c r="N1554" s="1477">
        <v>5</v>
      </c>
      <c r="O1554" s="1670"/>
      <c r="P1554" s="1532">
        <v>2650</v>
      </c>
      <c r="Q1554" s="14"/>
      <c r="R1554" s="1791"/>
      <c r="S1554" s="1670"/>
      <c r="T1554" s="1670"/>
      <c r="U1554" s="1670"/>
      <c r="V1554" s="1670"/>
      <c r="W1554" s="284" t="s">
        <v>198</v>
      </c>
      <c r="X1554" s="284"/>
      <c r="Y1554" s="273"/>
      <c r="Z1554" s="273"/>
      <c r="AA1554" s="273"/>
      <c r="AB1554" s="1670"/>
      <c r="AC1554" s="1477"/>
      <c r="AD1554" s="273"/>
      <c r="AE1554" s="273">
        <v>871869674108500</v>
      </c>
      <c r="AF1554" s="273">
        <v>6</v>
      </c>
      <c r="AG1554" s="273" t="s">
        <v>133</v>
      </c>
      <c r="AH1554" s="2780">
        <v>4</v>
      </c>
    </row>
    <row r="1555" spans="3:34">
      <c r="C1555" s="2394" t="s">
        <v>2766</v>
      </c>
      <c r="D1555" s="1461" t="s">
        <v>2193</v>
      </c>
      <c r="E1555" s="1462"/>
      <c r="F1555" s="1658">
        <v>913700278026</v>
      </c>
      <c r="G1555" s="1658">
        <v>8711500881588</v>
      </c>
      <c r="H1555" s="987" t="s">
        <v>1995</v>
      </c>
      <c r="I1555" s="987" t="s">
        <v>1996</v>
      </c>
      <c r="J1555" s="326"/>
      <c r="K1555" s="270"/>
      <c r="L1555" s="269"/>
      <c r="M1555" s="270"/>
      <c r="N1555" s="1189">
        <v>5</v>
      </c>
      <c r="O1555" s="295"/>
      <c r="P1555" s="2526">
        <v>1650</v>
      </c>
      <c r="Q1555" s="14"/>
      <c r="R1555" s="1780"/>
      <c r="S1555" s="295"/>
      <c r="T1555" s="295"/>
      <c r="U1555" s="295"/>
      <c r="V1555" s="295"/>
      <c r="W1555" s="295" t="s">
        <v>3038</v>
      </c>
      <c r="X1555" s="295"/>
      <c r="Y1555" s="269"/>
      <c r="Z1555" s="269"/>
      <c r="AA1555" s="269"/>
      <c r="AB1555" s="295"/>
      <c r="AC1555" s="1189"/>
      <c r="AD1555" s="269"/>
      <c r="AE1555" s="2656">
        <v>872790088701300</v>
      </c>
      <c r="AF1555" s="269">
        <v>6</v>
      </c>
      <c r="AG1555" s="269" t="s">
        <v>133</v>
      </c>
      <c r="AH1555" s="2782">
        <v>4</v>
      </c>
    </row>
    <row r="1556" spans="3:34">
      <c r="C1556" s="2401" t="s">
        <v>2766</v>
      </c>
      <c r="D1556" s="557" t="s">
        <v>2193</v>
      </c>
      <c r="E1556" s="1463"/>
      <c r="F1556" s="1011">
        <v>913700217303</v>
      </c>
      <c r="G1556" s="1011">
        <v>8711500996657</v>
      </c>
      <c r="H1556" s="1190" t="s">
        <v>1997</v>
      </c>
      <c r="I1556" s="1190" t="s">
        <v>1998</v>
      </c>
      <c r="J1556" s="324"/>
      <c r="K1556" s="272"/>
      <c r="L1556" s="271"/>
      <c r="M1556" s="272"/>
      <c r="N1556" s="1187">
        <v>5</v>
      </c>
      <c r="O1556" s="291"/>
      <c r="P1556" s="2511">
        <v>8700</v>
      </c>
      <c r="Q1556" s="14"/>
      <c r="R1556" s="1784"/>
      <c r="S1556" s="291"/>
      <c r="T1556" s="291"/>
      <c r="U1556" s="291"/>
      <c r="V1556" s="291"/>
      <c r="W1556" s="291" t="s">
        <v>3038</v>
      </c>
      <c r="X1556" s="291"/>
      <c r="Y1556" s="271"/>
      <c r="Z1556" s="271"/>
      <c r="AA1556" s="271"/>
      <c r="AB1556" s="291"/>
      <c r="AC1556" s="1187"/>
      <c r="AD1556" s="271"/>
      <c r="AE1556" s="1012">
        <v>871150006237600</v>
      </c>
      <c r="AF1556" s="271">
        <v>1</v>
      </c>
      <c r="AG1556" s="271" t="s">
        <v>113</v>
      </c>
      <c r="AH1556" s="2779">
        <v>4</v>
      </c>
    </row>
    <row r="1557" spans="3:34">
      <c r="C1557" s="2401" t="s">
        <v>2766</v>
      </c>
      <c r="D1557" s="557" t="s">
        <v>2193</v>
      </c>
      <c r="E1557" s="1463"/>
      <c r="F1557" s="61">
        <v>913700217903</v>
      </c>
      <c r="G1557" s="61">
        <v>8711500996664</v>
      </c>
      <c r="H1557" s="63" t="s">
        <v>1999</v>
      </c>
      <c r="I1557" s="63" t="s">
        <v>2000</v>
      </c>
      <c r="J1557" s="324"/>
      <c r="K1557" s="1075"/>
      <c r="L1557" s="271"/>
      <c r="M1557" s="307"/>
      <c r="N1557" s="283">
        <v>5</v>
      </c>
      <c r="O1557" s="308"/>
      <c r="P1557" s="743">
        <v>13000</v>
      </c>
      <c r="Q1557" s="14"/>
      <c r="R1557" s="1785"/>
      <c r="S1557" s="308"/>
      <c r="T1557" s="308"/>
      <c r="U1557" s="308"/>
      <c r="V1557" s="308"/>
      <c r="W1557" s="291" t="s">
        <v>3041</v>
      </c>
      <c r="X1557" s="291"/>
      <c r="Y1557" s="271"/>
      <c r="Z1557" s="271"/>
      <c r="AA1557" s="271"/>
      <c r="AB1557" s="308"/>
      <c r="AC1557" s="283"/>
      <c r="AD1557" s="271"/>
      <c r="AE1557" s="271">
        <v>871150006384700</v>
      </c>
      <c r="AF1557" s="271">
        <v>1</v>
      </c>
      <c r="AG1557" s="271" t="s">
        <v>113</v>
      </c>
      <c r="AH1557" s="2779">
        <v>4</v>
      </c>
    </row>
    <row r="1558" spans="3:34">
      <c r="C1558" s="2395" t="s">
        <v>2766</v>
      </c>
      <c r="D1558" s="834" t="s">
        <v>2193</v>
      </c>
      <c r="E1558" s="1483"/>
      <c r="F1558" s="47">
        <v>913700232103</v>
      </c>
      <c r="G1558" s="47">
        <v>8711500996695</v>
      </c>
      <c r="H1558" s="250" t="s">
        <v>2219</v>
      </c>
      <c r="I1558" s="250" t="s">
        <v>2212</v>
      </c>
      <c r="J1558" s="431"/>
      <c r="K1558" s="1077"/>
      <c r="L1558" s="273"/>
      <c r="M1558" s="479"/>
      <c r="N1558" s="1477">
        <v>5</v>
      </c>
      <c r="O1558" s="1670"/>
      <c r="P1558" s="1532">
        <v>13000</v>
      </c>
      <c r="Q1558" s="973"/>
      <c r="R1558" s="1791"/>
      <c r="S1558" s="1670"/>
      <c r="T1558" s="1670"/>
      <c r="U1558" s="1670"/>
      <c r="V1558" s="1670"/>
      <c r="W1558" s="284" t="s">
        <v>3041</v>
      </c>
      <c r="X1558" s="284"/>
      <c r="Y1558" s="273"/>
      <c r="Z1558" s="273"/>
      <c r="AA1558" s="273"/>
      <c r="AB1558" s="1670"/>
      <c r="AC1558" s="1477"/>
      <c r="AD1558" s="273"/>
      <c r="AE1558" s="273">
        <v>871150074276600</v>
      </c>
      <c r="AF1558" s="273">
        <v>1</v>
      </c>
      <c r="AG1558" s="273" t="s">
        <v>113</v>
      </c>
      <c r="AH1558" s="2780">
        <v>4</v>
      </c>
    </row>
    <row r="1559" spans="3:34">
      <c r="C1559" s="2394" t="s">
        <v>2766</v>
      </c>
      <c r="D1559" s="1461" t="s">
        <v>2193</v>
      </c>
      <c r="E1559" s="1462"/>
      <c r="F1559" s="38">
        <v>913700655366</v>
      </c>
      <c r="G1559" s="38">
        <v>8727900771312</v>
      </c>
      <c r="H1559" s="50" t="s">
        <v>2001</v>
      </c>
      <c r="I1559" s="50"/>
      <c r="J1559" s="326"/>
      <c r="K1559" s="1514"/>
      <c r="L1559" s="269"/>
      <c r="M1559" s="314"/>
      <c r="N1559" s="295">
        <v>5</v>
      </c>
      <c r="O1559" s="1634"/>
      <c r="P1559" s="3245">
        <v>845</v>
      </c>
      <c r="Q1559" s="14"/>
      <c r="R1559" s="1783"/>
      <c r="S1559" s="1634"/>
      <c r="T1559" s="1634"/>
      <c r="U1559" s="1634"/>
      <c r="V1559" s="1634"/>
      <c r="W1559" s="295" t="s">
        <v>198</v>
      </c>
      <c r="X1559" s="295"/>
      <c r="Y1559" s="269"/>
      <c r="Z1559" s="269"/>
      <c r="AA1559" s="269"/>
      <c r="AB1559" s="1634"/>
      <c r="AC1559" s="295"/>
      <c r="AD1559" s="269"/>
      <c r="AE1559" s="269">
        <v>872790089567400</v>
      </c>
      <c r="AF1559" s="269">
        <v>48</v>
      </c>
      <c r="AG1559" s="269" t="s">
        <v>133</v>
      </c>
      <c r="AH1559" s="2782">
        <v>0.5</v>
      </c>
    </row>
    <row r="1560" spans="3:34">
      <c r="C1560" s="2395" t="s">
        <v>2766</v>
      </c>
      <c r="D1560" s="834" t="s">
        <v>2193</v>
      </c>
      <c r="E1560" s="1483"/>
      <c r="F1560" s="47">
        <v>913700655466</v>
      </c>
      <c r="G1560" s="47">
        <v>8711500881779</v>
      </c>
      <c r="H1560" s="250" t="s">
        <v>2002</v>
      </c>
      <c r="I1560" s="250"/>
      <c r="J1560" s="431"/>
      <c r="K1560" s="1077"/>
      <c r="L1560" s="273"/>
      <c r="M1560" s="479"/>
      <c r="N1560" s="1477">
        <v>5</v>
      </c>
      <c r="O1560" s="1670"/>
      <c r="P1560" s="3281">
        <v>845</v>
      </c>
      <c r="Q1560" s="14"/>
      <c r="R1560" s="1791"/>
      <c r="S1560" s="1670"/>
      <c r="T1560" s="1670"/>
      <c r="U1560" s="1670"/>
      <c r="V1560" s="1670"/>
      <c r="W1560" s="284" t="s">
        <v>198</v>
      </c>
      <c r="X1560" s="284"/>
      <c r="Y1560" s="273"/>
      <c r="Z1560" s="273"/>
      <c r="AA1560" s="273"/>
      <c r="AB1560" s="1670"/>
      <c r="AC1560" s="1477"/>
      <c r="AD1560" s="273"/>
      <c r="AE1560" s="273">
        <v>872790089569800</v>
      </c>
      <c r="AF1560" s="273">
        <v>20</v>
      </c>
      <c r="AG1560" s="273" t="s">
        <v>133</v>
      </c>
      <c r="AH1560" s="2780">
        <v>0.5</v>
      </c>
    </row>
    <row r="1561" spans="3:34">
      <c r="C1561" s="2394" t="s">
        <v>2766</v>
      </c>
      <c r="D1561" s="1461" t="s">
        <v>2193</v>
      </c>
      <c r="E1561" s="1462"/>
      <c r="F1561" s="38">
        <v>913700184966</v>
      </c>
      <c r="G1561" s="38">
        <v>8711500930668</v>
      </c>
      <c r="H1561" s="50" t="s">
        <v>2003</v>
      </c>
      <c r="I1561" s="50" t="s">
        <v>2004</v>
      </c>
      <c r="J1561" s="326"/>
      <c r="K1561" s="1514"/>
      <c r="L1561" s="269"/>
      <c r="M1561" s="314"/>
      <c r="N1561" s="295">
        <v>3</v>
      </c>
      <c r="O1561" s="1634"/>
      <c r="P1561" s="1986">
        <v>890</v>
      </c>
      <c r="Q1561" s="14"/>
      <c r="R1561" s="1783"/>
      <c r="S1561" s="1634"/>
      <c r="T1561" s="1634"/>
      <c r="U1561" s="1634"/>
      <c r="V1561" s="1634"/>
      <c r="W1561" s="295" t="s">
        <v>198</v>
      </c>
      <c r="X1561" s="295"/>
      <c r="Y1561" s="269"/>
      <c r="Z1561" s="269"/>
      <c r="AA1561" s="269"/>
      <c r="AB1561" s="1634"/>
      <c r="AC1561" s="295"/>
      <c r="AD1561" s="269"/>
      <c r="AE1561" s="269">
        <v>871150093066830</v>
      </c>
      <c r="AF1561" s="269">
        <v>48</v>
      </c>
      <c r="AG1561" s="269" t="s">
        <v>133</v>
      </c>
      <c r="AH1561" s="2782">
        <v>0.5</v>
      </c>
    </row>
    <row r="1562" spans="3:34">
      <c r="C1562" s="2401" t="s">
        <v>2766</v>
      </c>
      <c r="D1562" s="557" t="s">
        <v>2193</v>
      </c>
      <c r="E1562" s="1463"/>
      <c r="F1562" s="61">
        <v>913700185166</v>
      </c>
      <c r="G1562" s="61">
        <v>8711500930682</v>
      </c>
      <c r="H1562" s="63" t="s">
        <v>2005</v>
      </c>
      <c r="I1562" s="63" t="s">
        <v>2006</v>
      </c>
      <c r="J1562" s="324"/>
      <c r="K1562" s="1075"/>
      <c r="L1562" s="271"/>
      <c r="M1562" s="307"/>
      <c r="N1562" s="283">
        <v>3</v>
      </c>
      <c r="O1562" s="308"/>
      <c r="P1562" s="743">
        <v>880</v>
      </c>
      <c r="Q1562" s="14"/>
      <c r="R1562" s="1785"/>
      <c r="S1562" s="308"/>
      <c r="T1562" s="308"/>
      <c r="U1562" s="308"/>
      <c r="V1562" s="308"/>
      <c r="W1562" s="291" t="s">
        <v>198</v>
      </c>
      <c r="X1562" s="291"/>
      <c r="Y1562" s="271"/>
      <c r="Z1562" s="271"/>
      <c r="AA1562" s="271"/>
      <c r="AB1562" s="308"/>
      <c r="AC1562" s="283"/>
      <c r="AD1562" s="271"/>
      <c r="AE1562" s="271">
        <v>871150093068230</v>
      </c>
      <c r="AF1562" s="271">
        <v>48</v>
      </c>
      <c r="AG1562" s="271" t="s">
        <v>133</v>
      </c>
      <c r="AH1562" s="2779">
        <v>0.5</v>
      </c>
    </row>
    <row r="1563" spans="3:34">
      <c r="C1563" s="2395" t="s">
        <v>2766</v>
      </c>
      <c r="D1563" s="834" t="s">
        <v>2193</v>
      </c>
      <c r="E1563" s="1483"/>
      <c r="F1563" s="47">
        <v>913619519966</v>
      </c>
      <c r="G1563" s="47">
        <v>8711500915535</v>
      </c>
      <c r="H1563" s="250" t="s">
        <v>2007</v>
      </c>
      <c r="I1563" s="250" t="s">
        <v>2008</v>
      </c>
      <c r="J1563" s="431"/>
      <c r="K1563" s="1077"/>
      <c r="L1563" s="273"/>
      <c r="M1563" s="479"/>
      <c r="N1563" s="1477">
        <v>3</v>
      </c>
      <c r="O1563" s="1670"/>
      <c r="P1563" s="3281">
        <v>795</v>
      </c>
      <c r="Q1563" s="14"/>
      <c r="R1563" s="1791"/>
      <c r="S1563" s="1670"/>
      <c r="T1563" s="1670"/>
      <c r="U1563" s="1670"/>
      <c r="V1563" s="1670"/>
      <c r="W1563" s="284" t="s">
        <v>198</v>
      </c>
      <c r="X1563" s="284"/>
      <c r="Y1563" s="273"/>
      <c r="Z1563" s="273"/>
      <c r="AA1563" s="273"/>
      <c r="AB1563" s="1670"/>
      <c r="AC1563" s="1477"/>
      <c r="AD1563" s="273"/>
      <c r="AE1563" s="273">
        <v>871150091553530</v>
      </c>
      <c r="AF1563" s="273">
        <v>48</v>
      </c>
      <c r="AG1563" s="273" t="s">
        <v>133</v>
      </c>
      <c r="AH1563" s="2780">
        <v>0.5</v>
      </c>
    </row>
    <row r="1564" spans="3:34">
      <c r="C1564" s="2394"/>
      <c r="D1564" s="1461"/>
      <c r="E1564" s="1462"/>
      <c r="F1564" s="38">
        <v>910925865528</v>
      </c>
      <c r="G1564" s="38">
        <v>8718699437954</v>
      </c>
      <c r="H1564" s="50" t="s">
        <v>2010</v>
      </c>
      <c r="I1564" s="50" t="s">
        <v>2011</v>
      </c>
      <c r="J1564" s="326">
        <v>1</v>
      </c>
      <c r="K1564" s="1514"/>
      <c r="L1564" s="269"/>
      <c r="M1564" s="314"/>
      <c r="N1564" s="295">
        <v>0.5</v>
      </c>
      <c r="O1564" s="1634"/>
      <c r="P1564" s="1986">
        <v>1225</v>
      </c>
      <c r="Q1564" s="14"/>
      <c r="R1564" s="1783"/>
      <c r="S1564" s="1634"/>
      <c r="T1564" s="1634"/>
      <c r="U1564" s="1634"/>
      <c r="V1564" s="1634"/>
      <c r="W1564" s="295"/>
      <c r="X1564" s="295"/>
      <c r="Y1564" s="269"/>
      <c r="Z1564" s="269"/>
      <c r="AA1564" s="269"/>
      <c r="AB1564" s="1634"/>
      <c r="AC1564" s="295"/>
      <c r="AD1564" s="269"/>
      <c r="AE1564" s="269">
        <v>871869943795400</v>
      </c>
      <c r="AF1564" s="269">
        <v>1</v>
      </c>
      <c r="AG1564" s="269" t="s">
        <v>113</v>
      </c>
      <c r="AH1564" s="2782">
        <v>1</v>
      </c>
    </row>
    <row r="1565" spans="3:34">
      <c r="C1565" s="2401"/>
      <c r="D1565" s="557"/>
      <c r="E1565" s="1463"/>
      <c r="F1565" s="61">
        <v>910925865530</v>
      </c>
      <c r="G1565" s="61">
        <v>8718699437978</v>
      </c>
      <c r="H1565" s="63" t="s">
        <v>2012</v>
      </c>
      <c r="I1565" s="63" t="s">
        <v>2013</v>
      </c>
      <c r="J1565" s="324">
        <v>1</v>
      </c>
      <c r="K1565" s="1075"/>
      <c r="L1565" s="271"/>
      <c r="M1565" s="307"/>
      <c r="N1565" s="283">
        <v>0.5</v>
      </c>
      <c r="O1565" s="308"/>
      <c r="P1565" s="743">
        <v>1415</v>
      </c>
      <c r="Q1565" s="14"/>
      <c r="R1565" s="1785"/>
      <c r="S1565" s="308"/>
      <c r="T1565" s="308"/>
      <c r="U1565" s="308"/>
      <c r="V1565" s="308"/>
      <c r="W1565" s="291"/>
      <c r="X1565" s="291"/>
      <c r="Y1565" s="271"/>
      <c r="Z1565" s="271"/>
      <c r="AA1565" s="271"/>
      <c r="AB1565" s="308"/>
      <c r="AC1565" s="283"/>
      <c r="AD1565" s="271"/>
      <c r="AE1565" s="271">
        <v>871869943797800</v>
      </c>
      <c r="AF1565" s="271">
        <v>1</v>
      </c>
      <c r="AG1565" s="271" t="s">
        <v>113</v>
      </c>
      <c r="AH1565" s="2779">
        <v>4</v>
      </c>
    </row>
    <row r="1566" spans="3:34">
      <c r="C1566" s="2395"/>
      <c r="D1566" s="834"/>
      <c r="E1566" s="1483"/>
      <c r="F1566" s="47">
        <v>910925865524</v>
      </c>
      <c r="G1566" s="47">
        <v>8718699437916</v>
      </c>
      <c r="H1566" s="250" t="s">
        <v>2014</v>
      </c>
      <c r="I1566" s="250" t="s">
        <v>2015</v>
      </c>
      <c r="J1566" s="431">
        <v>1</v>
      </c>
      <c r="K1566" s="1077"/>
      <c r="L1566" s="273"/>
      <c r="M1566" s="479"/>
      <c r="N1566" s="1477">
        <v>0.5</v>
      </c>
      <c r="O1566" s="1670"/>
      <c r="P1566" s="1532">
        <v>1180</v>
      </c>
      <c r="Q1566" s="14"/>
      <c r="R1566" s="1791"/>
      <c r="S1566" s="1670"/>
      <c r="T1566" s="1670"/>
      <c r="U1566" s="1670"/>
      <c r="V1566" s="1670"/>
      <c r="W1566" s="284"/>
      <c r="X1566" s="284"/>
      <c r="Y1566" s="273"/>
      <c r="Z1566" s="273"/>
      <c r="AA1566" s="273"/>
      <c r="AB1566" s="1670"/>
      <c r="AC1566" s="1477"/>
      <c r="AD1566" s="273"/>
      <c r="AE1566" s="273">
        <v>871869943791600</v>
      </c>
      <c r="AF1566" s="273">
        <v>1</v>
      </c>
      <c r="AG1566" s="273" t="s">
        <v>113</v>
      </c>
      <c r="AH1566" s="2780">
        <v>4</v>
      </c>
    </row>
    <row r="1567" spans="3:34">
      <c r="C1567" s="2394"/>
      <c r="D1567" s="1461"/>
      <c r="E1567" s="1462"/>
      <c r="F1567" s="1658">
        <v>532246211159</v>
      </c>
      <c r="G1567" s="1658">
        <v>8727900137477</v>
      </c>
      <c r="H1567" s="987" t="s">
        <v>554</v>
      </c>
      <c r="I1567" s="987" t="s">
        <v>2017</v>
      </c>
      <c r="J1567" s="1659">
        <v>1</v>
      </c>
      <c r="K1567" s="270"/>
      <c r="L1567" s="269"/>
      <c r="M1567" s="270"/>
      <c r="N1567" s="1189">
        <v>0.5</v>
      </c>
      <c r="O1567" s="295"/>
      <c r="P1567" s="2526">
        <v>725</v>
      </c>
      <c r="Q1567" s="14"/>
      <c r="R1567" s="1780"/>
      <c r="S1567" s="295"/>
      <c r="T1567" s="295"/>
      <c r="U1567" s="295"/>
      <c r="V1567" s="295"/>
      <c r="W1567" s="295"/>
      <c r="X1567" s="295"/>
      <c r="Y1567" s="269"/>
      <c r="Z1567" s="269"/>
      <c r="AA1567" s="269"/>
      <c r="AB1567" s="295"/>
      <c r="AC1567" s="1189"/>
      <c r="AD1567" s="269"/>
      <c r="AE1567" s="2656">
        <v>872790013747799</v>
      </c>
      <c r="AF1567" s="269">
        <v>2</v>
      </c>
      <c r="AG1567" s="269" t="s">
        <v>133</v>
      </c>
      <c r="AH1567" s="2782">
        <v>0</v>
      </c>
    </row>
    <row r="1568" spans="3:34">
      <c r="C1568" s="2395"/>
      <c r="D1568" s="834"/>
      <c r="E1568" s="1483"/>
      <c r="F1568" s="1042">
        <v>532246211158</v>
      </c>
      <c r="G1568" s="1042">
        <v>8727900137460</v>
      </c>
      <c r="H1568" s="1191" t="s">
        <v>556</v>
      </c>
      <c r="I1568" s="1191" t="s">
        <v>2018</v>
      </c>
      <c r="J1568" s="1429">
        <v>1</v>
      </c>
      <c r="K1568" s="274"/>
      <c r="L1568" s="273"/>
      <c r="M1568" s="274"/>
      <c r="N1568" s="1188">
        <v>0.5</v>
      </c>
      <c r="O1568" s="284"/>
      <c r="P1568" s="2527">
        <v>1390</v>
      </c>
      <c r="Q1568" s="14"/>
      <c r="R1568" s="1782"/>
      <c r="S1568" s="284"/>
      <c r="T1568" s="284"/>
      <c r="U1568" s="284"/>
      <c r="V1568" s="284"/>
      <c r="W1568" s="284"/>
      <c r="X1568" s="284"/>
      <c r="Y1568" s="273"/>
      <c r="Z1568" s="273"/>
      <c r="AA1568" s="273"/>
      <c r="AB1568" s="284"/>
      <c r="AC1568" s="1188"/>
      <c r="AD1568" s="273"/>
      <c r="AE1568" s="1044">
        <v>872790013746099</v>
      </c>
      <c r="AF1568" s="273">
        <v>2</v>
      </c>
      <c r="AG1568" s="273" t="s">
        <v>133</v>
      </c>
      <c r="AH1568" s="2780">
        <v>0</v>
      </c>
    </row>
  </sheetData>
  <protectedRanges>
    <protectedRange sqref="F827:F829" name="Range1_1"/>
    <protectedRange sqref="H949:I949" name="Range1_2_5_1"/>
    <protectedRange sqref="H947:I948 H954:I954" name="Range1_2_1_2_2"/>
    <protectedRange sqref="H951:I951" name="Range1_2_2_2_1"/>
    <protectedRange sqref="H953:I953" name="Range1_2_3_2_1"/>
  </protectedRanges>
  <autoFilter ref="C5:AH1568" xr:uid="{A490D4B1-B22B-47A7-A2AA-38432DF9AA41}"/>
  <conditionalFormatting sqref="F591">
    <cfRule type="duplicateValues" dxfId="99" priority="85"/>
    <cfRule type="duplicateValues" dxfId="98" priority="84"/>
  </conditionalFormatting>
  <conditionalFormatting sqref="F594">
    <cfRule type="duplicateValues" dxfId="97" priority="95"/>
    <cfRule type="duplicateValues" dxfId="96" priority="94"/>
  </conditionalFormatting>
  <conditionalFormatting sqref="F597">
    <cfRule type="duplicateValues" dxfId="95" priority="83"/>
    <cfRule type="duplicateValues" dxfId="94" priority="82"/>
  </conditionalFormatting>
  <conditionalFormatting sqref="F600">
    <cfRule type="duplicateValues" dxfId="93" priority="69"/>
    <cfRule type="duplicateValues" dxfId="92" priority="68"/>
  </conditionalFormatting>
  <conditionalFormatting sqref="F602">
    <cfRule type="duplicateValues" dxfId="91" priority="7"/>
    <cfRule type="duplicateValues" dxfId="90" priority="6"/>
  </conditionalFormatting>
  <conditionalFormatting sqref="F619">
    <cfRule type="duplicateValues" dxfId="89" priority="81"/>
    <cfRule type="duplicateValues" dxfId="88" priority="80"/>
  </conditionalFormatting>
  <conditionalFormatting sqref="F622">
    <cfRule type="duplicateValues" dxfId="87" priority="79"/>
    <cfRule type="duplicateValues" dxfId="86" priority="78"/>
  </conditionalFormatting>
  <conditionalFormatting sqref="F625">
    <cfRule type="duplicateValues" dxfId="85" priority="77"/>
    <cfRule type="duplicateValues" dxfId="84" priority="76"/>
  </conditionalFormatting>
  <conditionalFormatting sqref="F628">
    <cfRule type="duplicateValues" dxfId="83" priority="74"/>
    <cfRule type="duplicateValues" dxfId="82" priority="75"/>
  </conditionalFormatting>
  <conditionalFormatting sqref="F631">
    <cfRule type="duplicateValues" dxfId="81" priority="73"/>
    <cfRule type="duplicateValues" dxfId="80" priority="72"/>
  </conditionalFormatting>
  <conditionalFormatting sqref="F802 F798">
    <cfRule type="duplicateValues" dxfId="79" priority="97"/>
    <cfRule type="duplicateValues" dxfId="78" priority="96"/>
  </conditionalFormatting>
  <conditionalFormatting sqref="F803">
    <cfRule type="duplicateValues" dxfId="77" priority="65"/>
    <cfRule type="duplicateValues" dxfId="76" priority="64"/>
  </conditionalFormatting>
  <conditionalFormatting sqref="F804">
    <cfRule type="duplicateValues" dxfId="75" priority="63"/>
    <cfRule type="duplicateValues" dxfId="74" priority="62"/>
  </conditionalFormatting>
  <conditionalFormatting sqref="F809:F810">
    <cfRule type="duplicateValues" dxfId="73" priority="71"/>
    <cfRule type="duplicateValues" dxfId="72" priority="70"/>
  </conditionalFormatting>
  <conditionalFormatting sqref="F813:F814 F807:F808">
    <cfRule type="duplicateValues" dxfId="71" priority="86"/>
    <cfRule type="duplicateValues" dxfId="70" priority="87"/>
  </conditionalFormatting>
  <conditionalFormatting sqref="F921">
    <cfRule type="duplicateValues" dxfId="69" priority="56"/>
  </conditionalFormatting>
  <conditionalFormatting sqref="F922">
    <cfRule type="duplicateValues" dxfId="68" priority="54"/>
  </conditionalFormatting>
  <conditionalFormatting sqref="F923">
    <cfRule type="duplicateValues" dxfId="67" priority="53"/>
  </conditionalFormatting>
  <conditionalFormatting sqref="F924">
    <cfRule type="duplicateValues" dxfId="66" priority="51"/>
  </conditionalFormatting>
  <conditionalFormatting sqref="F927">
    <cfRule type="duplicateValues" dxfId="65" priority="49"/>
  </conditionalFormatting>
  <conditionalFormatting sqref="F930 F925:F926">
    <cfRule type="duplicateValues" dxfId="64" priority="48"/>
    <cfRule type="duplicateValues" dxfId="63" priority="47"/>
  </conditionalFormatting>
  <conditionalFormatting sqref="F931 F929">
    <cfRule type="duplicateValues" dxfId="62" priority="43"/>
  </conditionalFormatting>
  <conditionalFormatting sqref="F932 F928">
    <cfRule type="duplicateValues" dxfId="61" priority="57"/>
    <cfRule type="duplicateValues" dxfId="60" priority="50"/>
  </conditionalFormatting>
  <conditionalFormatting sqref="F934">
    <cfRule type="duplicateValues" dxfId="59" priority="42"/>
  </conditionalFormatting>
  <conditionalFormatting sqref="F935 F933">
    <cfRule type="duplicateValues" dxfId="58" priority="93"/>
    <cfRule type="duplicateValues" dxfId="57" priority="92"/>
  </conditionalFormatting>
  <conditionalFormatting sqref="F936">
    <cfRule type="duplicateValues" dxfId="56" priority="38"/>
  </conditionalFormatting>
  <conditionalFormatting sqref="F937 F940">
    <cfRule type="duplicateValues" dxfId="55" priority="52"/>
    <cfRule type="duplicateValues" dxfId="54" priority="58"/>
  </conditionalFormatting>
  <conditionalFormatting sqref="F938">
    <cfRule type="duplicateValues" dxfId="53" priority="36"/>
  </conditionalFormatting>
  <conditionalFormatting sqref="F939">
    <cfRule type="duplicateValues" dxfId="52" priority="34"/>
  </conditionalFormatting>
  <conditionalFormatting sqref="F941">
    <cfRule type="duplicateValues" dxfId="51" priority="5"/>
  </conditionalFormatting>
  <conditionalFormatting sqref="F942">
    <cfRule type="duplicateValues" dxfId="50" priority="31"/>
  </conditionalFormatting>
  <conditionalFormatting sqref="F993">
    <cfRule type="duplicateValues" dxfId="49" priority="20"/>
    <cfRule type="duplicateValues" dxfId="48" priority="19"/>
  </conditionalFormatting>
  <conditionalFormatting sqref="F1006">
    <cfRule type="duplicateValues" dxfId="47" priority="29"/>
  </conditionalFormatting>
  <conditionalFormatting sqref="F1009">
    <cfRule type="duplicateValues" dxfId="46" priority="59"/>
    <cfRule type="duplicateValues" dxfId="45" priority="55"/>
  </conditionalFormatting>
  <conditionalFormatting sqref="F1073:F1074">
    <cfRule type="duplicateValues" dxfId="44" priority="4266"/>
    <cfRule type="duplicateValues" dxfId="43" priority="4267"/>
  </conditionalFormatting>
  <conditionalFormatting sqref="G1442:G1447">
    <cfRule type="cellIs" dxfId="42" priority="17" stopIfTrue="1" operator="equal">
      <formula>"N"</formula>
    </cfRule>
  </conditionalFormatting>
  <conditionalFormatting sqref="H79:H80 H169:H175 H177 H179:H194 H317:H324 H329:H335 H872:I907">
    <cfRule type="expression" dxfId="41" priority="89">
      <formula>$G79="New"</formula>
    </cfRule>
    <cfRule type="expression" dxfId="40" priority="88">
      <formula>$G79&lt;&gt;"New"</formula>
    </cfRule>
  </conditionalFormatting>
  <conditionalFormatting sqref="H1239:I1239">
    <cfRule type="expression" dxfId="39" priority="41">
      <formula>$G1239="New"</formula>
    </cfRule>
    <cfRule type="expression" dxfId="38" priority="40">
      <formula>$G1239&lt;&gt;"New"</formula>
    </cfRule>
  </conditionalFormatting>
  <conditionalFormatting sqref="H1295:I1295 K1297:AD1297 AF1297:AH1297 H1149:I1152 AF1150:AH1154 I1153:I1154 H1153:H1157 AF1261:AH1261 AF1278:AH1294 H1277:H1294 H1301:I1302 H1072:I1072 H1297:I1299">
    <cfRule type="expression" dxfId="37" priority="45">
      <formula>$G1072="New"</formula>
    </cfRule>
  </conditionalFormatting>
  <conditionalFormatting sqref="H1457:I1457">
    <cfRule type="containsText" dxfId="36" priority="16" stopIfTrue="1" operator="containsText" text="B22">
      <formula>NOT(ISERROR(SEARCH("B22",H1457)))</formula>
    </cfRule>
  </conditionalFormatting>
  <conditionalFormatting sqref="I1303:I1308">
    <cfRule type="expression" dxfId="35" priority="15">
      <formula>$G1303="New"</formula>
    </cfRule>
  </conditionalFormatting>
  <conditionalFormatting sqref="I1311:I1317">
    <cfRule type="expression" dxfId="34" priority="14">
      <formula>$G1311="New"</formula>
    </cfRule>
  </conditionalFormatting>
  <conditionalFormatting sqref="K1166:N1166 P1166:AD1166 AF1166:AH1166 K1256:AD1259 AF1256:AH1259">
    <cfRule type="cellIs" dxfId="33" priority="26" operator="equal">
      <formula>0</formula>
    </cfRule>
    <cfRule type="expression" dxfId="32" priority="24">
      <formula>$G1166&lt;&gt;"New"</formula>
    </cfRule>
    <cfRule type="expression" dxfId="31" priority="25">
      <formula>$G1166="New"</formula>
    </cfRule>
  </conditionalFormatting>
  <conditionalFormatting sqref="K1240:T1248 K1252:T1253 K1249:K1251 P1249:Q1251">
    <cfRule type="expression" dxfId="30" priority="61">
      <formula>$G1240&lt;&gt;"New"</formula>
    </cfRule>
  </conditionalFormatting>
  <conditionalFormatting sqref="K1220:AD1220">
    <cfRule type="cellIs" dxfId="29" priority="35" operator="equal">
      <formula>0</formula>
    </cfRule>
    <cfRule type="expression" dxfId="28" priority="37">
      <formula>$G1220="New"</formula>
    </cfRule>
    <cfRule type="cellIs" dxfId="27" priority="60" operator="equal">
      <formula>0</formula>
    </cfRule>
  </conditionalFormatting>
  <conditionalFormatting sqref="K1240:AD1248 AF1240:AH1248 K1252:AD1253 AF1252:AH1253">
    <cfRule type="expression" dxfId="26" priority="9">
      <formula>$G1240="New"</formula>
    </cfRule>
  </conditionalFormatting>
  <conditionalFormatting sqref="K1278:AD1294 H1090:I1090 L1150:AD1154 K1261:AD1261 H1277:H1294 H1300:I1302 K1302:AD1302">
    <cfRule type="expression" dxfId="25" priority="18">
      <formula>$G1090&lt;&gt;"New"</formula>
    </cfRule>
  </conditionalFormatting>
  <conditionalFormatting sqref="K1297:AD1297 AF1297:AH1297 H1295:I1295">
    <cfRule type="expression" dxfId="24" priority="44">
      <formula>$G1295&lt;&gt;"New"</formula>
    </cfRule>
  </conditionalFormatting>
  <conditionalFormatting sqref="K1302:AD1303 AF1302:AH1303">
    <cfRule type="expression" dxfId="23" priority="23">
      <formula>$G1302="New"</formula>
    </cfRule>
  </conditionalFormatting>
  <conditionalFormatting sqref="K1303:AD1303 AF1303:AH1303">
    <cfRule type="cellIs" dxfId="22" priority="21" operator="equal">
      <formula>0</formula>
    </cfRule>
  </conditionalFormatting>
  <conditionalFormatting sqref="L1150:AD1154 K1261:AD1261 K1278:AD1294 H1240:I1254 H1256:I1261">
    <cfRule type="expression" dxfId="21" priority="28">
      <formula>$G1150="New"</formula>
    </cfRule>
  </conditionalFormatting>
  <conditionalFormatting sqref="P936:Q936 P938:Q939 P941:Q941">
    <cfRule type="cellIs" dxfId="20" priority="30" operator="equal">
      <formula>#REF!</formula>
    </cfRule>
  </conditionalFormatting>
  <conditionalFormatting sqref="U1240:AD1248 U1252:AD1253">
    <cfRule type="expression" dxfId="19" priority="13">
      <formula>$G1240&lt;&gt;"New"</formula>
    </cfRule>
  </conditionalFormatting>
  <conditionalFormatting sqref="U1278:AD1294 K1295:AD1297">
    <cfRule type="cellIs" dxfId="18" priority="12" operator="equal">
      <formula>0</formula>
    </cfRule>
  </conditionalFormatting>
  <conditionalFormatting sqref="AE1442:AH1447">
    <cfRule type="cellIs" dxfId="17" priority="1" stopIfTrue="1" operator="equal">
      <formula>"N"</formula>
    </cfRule>
  </conditionalFormatting>
  <conditionalFormatting sqref="AF1240:AG1248 AF1252:AG1253">
    <cfRule type="expression" dxfId="16" priority="10">
      <formula>$G1240&lt;&gt;"New"</formula>
    </cfRule>
  </conditionalFormatting>
  <conditionalFormatting sqref="AF1150:AH1154 AF1261:AH1261 L1150:AD1154 K1261:AD1261 K1278:T1294 K1302:AD1302 AF1302:AH1302 K1240:AD1248 K1252:AD1253 AF1240:AH1248 AF1252:AH1253 K1217:AD1217 AF1217:AH1217 K1223:AD1223 AF1223:AH1223 K1225:AD1226 AF1225:AH1226">
    <cfRule type="cellIs" dxfId="15" priority="46" operator="equal">
      <formula>0</formula>
    </cfRule>
  </conditionalFormatting>
  <conditionalFormatting sqref="AF1220:AH1220 K1249:K1251 P1249:Q1251">
    <cfRule type="cellIs" dxfId="14" priority="32" operator="equal">
      <formula>0</formula>
    </cfRule>
    <cfRule type="expression" dxfId="13" priority="33">
      <formula>$G1220="New"</formula>
    </cfRule>
    <cfRule type="cellIs" dxfId="12" priority="39" operator="equal">
      <formula>0</formula>
    </cfRule>
  </conditionalFormatting>
  <conditionalFormatting sqref="AF1240:AH1248 AF1252:AH1253 K1240:AD1248 K1252:AD1253">
    <cfRule type="cellIs" dxfId="11" priority="8" operator="equal">
      <formula>0</formula>
    </cfRule>
  </conditionalFormatting>
  <conditionalFormatting sqref="AF1278:AH1294 H1149:I1152 AF1150:AH1154 I1153:I1154 H1153:H1157 AF1261:AH1261">
    <cfRule type="expression" dxfId="10" priority="27">
      <formula>$G1149&lt;&gt;"New"</formula>
    </cfRule>
  </conditionalFormatting>
  <conditionalFormatting sqref="AF1278:AH1297">
    <cfRule type="cellIs" dxfId="9" priority="3" operator="equal">
      <formula>0</formula>
    </cfRule>
  </conditionalFormatting>
  <conditionalFormatting sqref="AF1302:AH1303 K1303:AD1303">
    <cfRule type="expression" dxfId="8" priority="22">
      <formula>$G1302&lt;&gt;"New"</formula>
    </cfRule>
  </conditionalFormatting>
  <conditionalFormatting sqref="AH1240:AH1248 AH1252:AH1253">
    <cfRule type="expression" dxfId="7" priority="4">
      <formula>$G1240&lt;&gt;"New"</formula>
    </cfRule>
  </conditionalFormatting>
  <dataValidations count="1">
    <dataValidation type="textLength" operator="equal" allowBlank="1" showInputMessage="1" showErrorMessage="1" sqref="F848:F850 F1174 F1177:F1179 F1076:F1086" xr:uid="{BFDA9B93-A046-488B-AC19-4F5CB531EBB2}">
      <formula1>12</formula1>
    </dataValidation>
  </dataValidations>
  <hyperlinks>
    <hyperlink ref="C6" r:id="rId1" xr:uid="{1782DE04-2545-4C00-BC56-390ECA343CE6}"/>
    <hyperlink ref="C7" r:id="rId2" xr:uid="{C734A790-0D11-4E57-94F6-3F0FB6BD424C}"/>
    <hyperlink ref="C8" r:id="rId3" xr:uid="{B1A93EFA-56F0-467C-964B-35CE87394C45}"/>
    <hyperlink ref="C9" r:id="rId4" xr:uid="{14118C3B-B309-4263-B6C9-4452E2593CCE}"/>
    <hyperlink ref="C10" r:id="rId5" xr:uid="{127EAF6E-ABC9-48ED-A0AC-132A9F20B83E}"/>
    <hyperlink ref="C11" r:id="rId6" xr:uid="{EF1E788A-AAAD-48C0-B755-A27F453366E6}"/>
    <hyperlink ref="C12" r:id="rId7" xr:uid="{3A9917FB-CD6C-479D-A82D-596E333612B9}"/>
    <hyperlink ref="C13" r:id="rId8" xr:uid="{5133F82C-9116-4A71-82EB-8A535E90007C}"/>
    <hyperlink ref="C14" r:id="rId9" xr:uid="{DDB43549-A2CE-41E2-9B86-0488F29B6DFB}"/>
    <hyperlink ref="C15" r:id="rId10" xr:uid="{E466DDF7-A0B9-4166-B266-8CDBCD3D8A8C}"/>
    <hyperlink ref="C16" r:id="rId11" xr:uid="{26A1D5A4-5103-44C0-B597-6B4625864EF0}"/>
    <hyperlink ref="C17" r:id="rId12" xr:uid="{DBA4C5F0-7CDF-437D-A560-EFAF5F0A7A0D}"/>
    <hyperlink ref="C18" r:id="rId13" xr:uid="{86F41D8B-9ED3-4130-ABB8-9197FBA5E5D3}"/>
    <hyperlink ref="C19" r:id="rId14" xr:uid="{45AA916D-07B0-4FC7-B7C0-E6E8C8BADA71}"/>
    <hyperlink ref="C20" r:id="rId15" xr:uid="{9F38B734-DC8B-4A77-8786-CD7E10F1B0D2}"/>
    <hyperlink ref="C21" r:id="rId16" xr:uid="{38C7E7B5-6B28-4E11-A0D7-68F7FD771EE9}"/>
    <hyperlink ref="C22" r:id="rId17" xr:uid="{A43E5579-839B-4903-900F-4AFC941ADBC9}"/>
    <hyperlink ref="C23" r:id="rId18" xr:uid="{6D9D5B7F-ED64-47E5-82B8-462E39D40A5F}"/>
    <hyperlink ref="C24" r:id="rId19" xr:uid="{D541DA42-7F6B-4FB6-A069-4ED49EB24F43}"/>
    <hyperlink ref="C25" r:id="rId20" xr:uid="{B4ECCBB6-6316-4ED6-AB29-16CCA9C13BB0}"/>
    <hyperlink ref="C26" r:id="rId21" xr:uid="{3CAC4321-2267-4403-8C01-FFC36303BD80}"/>
    <hyperlink ref="C27" r:id="rId22" xr:uid="{2019B2EB-0423-4320-90E3-0354162446D9}"/>
    <hyperlink ref="C28" r:id="rId23" xr:uid="{A114BAA4-4122-4B11-85E7-DD48E5AD9D38}"/>
    <hyperlink ref="C29" r:id="rId24" xr:uid="{B6E2A8AF-3BDE-4B76-9AB2-7EF6649F5C36}"/>
    <hyperlink ref="C34" r:id="rId25" xr:uid="{064601CF-1657-4722-9359-2F7E796A2535}"/>
    <hyperlink ref="C35" r:id="rId26" xr:uid="{51348CB3-FFFF-4894-AB00-B824B1E96151}"/>
    <hyperlink ref="C36" r:id="rId27" xr:uid="{27F8A8F1-1D7D-4D43-A3DA-D23875A188A5}"/>
    <hyperlink ref="C37" r:id="rId28" xr:uid="{68DA43F2-3DEB-4A7F-9A54-47C4402322FC}"/>
    <hyperlink ref="C38" r:id="rId29" xr:uid="{B49765D7-5C3E-4FAF-A863-34E5C4FC5204}"/>
    <hyperlink ref="C39" r:id="rId30" xr:uid="{614BFB44-3037-44C2-8859-B02E7930EA79}"/>
    <hyperlink ref="C40" r:id="rId31" xr:uid="{FB3CF0D4-C82F-42E5-972B-B8153D265B6F}"/>
    <hyperlink ref="C41" r:id="rId32" xr:uid="{6DD06631-1396-4B0C-8AAA-1EEBF73082D3}"/>
    <hyperlink ref="C42" r:id="rId33" xr:uid="{D63D67BF-242B-4670-A1C5-3225BE1044B7}"/>
    <hyperlink ref="C43" r:id="rId34" xr:uid="{0412B379-571D-4232-ACA5-78B48B13C913}"/>
    <hyperlink ref="C44" r:id="rId35" xr:uid="{7F890A54-96FF-4E0D-8197-82B0EEBBB356}"/>
    <hyperlink ref="C45" r:id="rId36" xr:uid="{EF41F897-E9FB-4014-BF82-CD8D3CFBCA00}"/>
    <hyperlink ref="C46" r:id="rId37" xr:uid="{490C926C-8441-4BAC-A655-3364B69580F8}"/>
    <hyperlink ref="C47" r:id="rId38" xr:uid="{4D9136B1-58E6-4A60-AA21-D2B189E07A7E}"/>
    <hyperlink ref="C48" r:id="rId39" xr:uid="{33F30C4A-B6CC-4795-B8CF-A203409D82F1}"/>
    <hyperlink ref="C49" r:id="rId40" xr:uid="{9E2224A7-DE23-4DBA-9361-54DF05847ACC}"/>
    <hyperlink ref="C50" r:id="rId41" xr:uid="{2612286D-AC07-496F-A098-1A1CD1D04DFC}"/>
    <hyperlink ref="C51" r:id="rId42" xr:uid="{CF85EDBC-A8CC-4F53-B642-47C570DE5591}"/>
    <hyperlink ref="C52" r:id="rId43" xr:uid="{1B21F123-6236-4BFF-AC6A-99BB6A31FD8F}"/>
    <hyperlink ref="C53" r:id="rId44" xr:uid="{5D68D965-F0E6-49B7-B55B-3A7D238559DC}"/>
    <hyperlink ref="C54" r:id="rId45" xr:uid="{8F151EB9-C383-4A3A-974F-3B3B426710AB}"/>
    <hyperlink ref="C55" r:id="rId46" xr:uid="{3E6A3D62-6A58-46F6-A083-25AECBD345B6}"/>
    <hyperlink ref="C56" r:id="rId47" xr:uid="{6E9ABD46-B67D-41A2-A012-1E9B2D3B086C}"/>
    <hyperlink ref="C57" r:id="rId48" xr:uid="{98C40F22-B6BD-4BBE-A5CA-EC8FC7F9A36D}"/>
    <hyperlink ref="C58" r:id="rId49" xr:uid="{8075A8FB-1042-47BC-AAFA-0D828965DDFD}"/>
    <hyperlink ref="C59" r:id="rId50" xr:uid="{F1A51E16-A24F-4620-8BE3-2AF15E581AF5}"/>
    <hyperlink ref="C60" r:id="rId51" xr:uid="{EA0C5A5F-D884-4A40-B383-7AF1097BDA39}"/>
    <hyperlink ref="C61" r:id="rId52" xr:uid="{C507A96B-C36A-48EA-AA40-18A273A0F00B}"/>
    <hyperlink ref="C62" r:id="rId53" xr:uid="{EDF75EAB-B9FD-4F9B-BAE1-33521A61E16C}"/>
    <hyperlink ref="C63" r:id="rId54" xr:uid="{22A3DEFA-1BF7-4E1F-B929-FF1F8FB914DE}"/>
    <hyperlink ref="C64" r:id="rId55" xr:uid="{048691AD-A54C-4E61-A465-5958D143791C}"/>
    <hyperlink ref="C65" r:id="rId56" xr:uid="{27237139-608C-4FBB-BFD7-FB8F0878A24D}"/>
    <hyperlink ref="C66" r:id="rId57" xr:uid="{8EF324A6-252B-427C-A824-22C0B85E4926}"/>
    <hyperlink ref="C67" r:id="rId58" xr:uid="{78A35435-7670-478E-AF19-02F4DCE1BCFA}"/>
    <hyperlink ref="C68" r:id="rId59" xr:uid="{690541BE-6929-4F50-8FB0-BB638976A161}"/>
    <hyperlink ref="C69" r:id="rId60" xr:uid="{BB271022-9172-478F-9E83-C703569D79F9}"/>
    <hyperlink ref="C70" r:id="rId61" xr:uid="{331EED74-0531-4B71-90D5-A2C44D64A410}"/>
    <hyperlink ref="C71" r:id="rId62" xr:uid="{181F5D27-4DBF-4EEF-BFFA-C3628E5C8A01}"/>
    <hyperlink ref="C72" r:id="rId63" xr:uid="{7E5DF42B-6E14-46F8-98BF-9142CC43CBE0}"/>
    <hyperlink ref="C73" r:id="rId64" xr:uid="{7F463BF1-A960-468E-A0AB-CEFFD7871E1E}"/>
    <hyperlink ref="C74" r:id="rId65" xr:uid="{A713837A-F569-43EB-9214-AFFC4B8F0FC8}"/>
    <hyperlink ref="C75" r:id="rId66" xr:uid="{D1EC95A4-6C3A-489A-BD19-2C6731D1FC53}"/>
    <hyperlink ref="C76" r:id="rId67" xr:uid="{6C4B9100-CB17-4BC9-AAC5-74958F7F2460}"/>
    <hyperlink ref="C77" r:id="rId68" xr:uid="{3C325C86-7878-42B9-B363-546968BBE44A}"/>
    <hyperlink ref="C78" r:id="rId69" xr:uid="{3BB58072-4130-49E8-A9B7-45B17FBEB846}"/>
    <hyperlink ref="C79" r:id="rId70" xr:uid="{1C58CB96-F0A9-4CA9-8C93-BC8474F60E3C}"/>
    <hyperlink ref="C80" r:id="rId71" xr:uid="{A5F80295-D9DE-495A-BE2A-510A36B9F521}"/>
    <hyperlink ref="C81" r:id="rId72" xr:uid="{F114595B-06DB-4C6E-9709-C61EC55F0E24}"/>
    <hyperlink ref="C82" r:id="rId73" xr:uid="{AA746FA4-9B6B-4AE8-BEE8-7F2F34D8B082}"/>
    <hyperlink ref="C83" r:id="rId74" xr:uid="{6A1FBC92-6B94-4FE7-B731-D51E50155FF3}"/>
    <hyperlink ref="C84" r:id="rId75" xr:uid="{FDA0D7BD-1088-4231-A0C7-7FDE560699B5}"/>
    <hyperlink ref="C85" r:id="rId76" xr:uid="{7752ACA6-DB4E-47D7-BAE5-3B8C84831205}"/>
    <hyperlink ref="C86" r:id="rId77" xr:uid="{C194E806-81E9-432D-A222-120747E9E6AA}"/>
    <hyperlink ref="C87" r:id="rId78" xr:uid="{CF6A6A40-DA53-48C2-B66B-7F03A80BCA07}"/>
    <hyperlink ref="C88" r:id="rId79" xr:uid="{C99DFC8B-798B-44C4-A062-8E3F5413DBA3}"/>
    <hyperlink ref="C89" r:id="rId80" xr:uid="{B4526C21-751C-4919-B86D-E908F065D890}"/>
    <hyperlink ref="C90" r:id="rId81" xr:uid="{3A43B5D5-844A-44E0-8201-33C09DCBD148}"/>
    <hyperlink ref="C91" r:id="rId82" xr:uid="{83826D86-9695-4962-9E88-4B632F00013F}"/>
    <hyperlink ref="C92" r:id="rId83" xr:uid="{FCB1016E-A553-4510-BF18-4E7B4E901727}"/>
    <hyperlink ref="C93" r:id="rId84" xr:uid="{8E384527-B674-47D0-9464-D30FAFF5941E}"/>
    <hyperlink ref="C94" r:id="rId85" xr:uid="{4FBAF7BC-FA1F-40E3-929C-CE99D346A7ED}"/>
    <hyperlink ref="C95" r:id="rId86" xr:uid="{10D08DDA-ADA1-4E94-9D50-C2CA5FB7E7FD}"/>
    <hyperlink ref="C96" r:id="rId87" xr:uid="{C39DBCCB-3028-4EA5-BEAD-D625F7E8AA06}"/>
    <hyperlink ref="C97" r:id="rId88" xr:uid="{FA14B25D-C0AA-41E5-9F6A-0B4974E9A860}"/>
    <hyperlink ref="C98" r:id="rId89" xr:uid="{93228DDF-E77C-4013-83EC-57B21AE9BEB5}"/>
    <hyperlink ref="C99" r:id="rId90" xr:uid="{CA4F4357-383B-4ABB-AB83-213290CCA623}"/>
    <hyperlink ref="C100" r:id="rId91" xr:uid="{F9B77F09-440A-49F6-B6C8-CE50478D4A19}"/>
    <hyperlink ref="C101" r:id="rId92" xr:uid="{BBEC6FB2-4A7C-4BF8-B626-8EBDE9610FB8}"/>
    <hyperlink ref="C102" r:id="rId93" xr:uid="{F39DE91E-DB18-4397-A411-BB5AEAFECEE9}"/>
    <hyperlink ref="C103" r:id="rId94" xr:uid="{1D6C1B74-5CC2-4CBA-8612-A549AE5A035D}"/>
    <hyperlink ref="C104" r:id="rId95" xr:uid="{24C3EB0B-8930-4E6A-93C0-507218C08774}"/>
    <hyperlink ref="C105" r:id="rId96" xr:uid="{46EBF3F3-A56F-466E-B7FE-5AC44F91D4C9}"/>
    <hyperlink ref="C106" r:id="rId97" xr:uid="{D2B20032-18D3-4034-B934-068D8742C0EF}"/>
    <hyperlink ref="C107" r:id="rId98" xr:uid="{5DCD3B0B-2FE3-4F0B-B5CF-73FBFB15A32C}"/>
    <hyperlink ref="C108" r:id="rId99" xr:uid="{5B6E8188-CE8A-4AFB-A0E1-9BE587ECF655}"/>
    <hyperlink ref="C117" r:id="rId100" xr:uid="{2C894604-7D69-4BCB-9E6D-17391F6BFAD0}"/>
    <hyperlink ref="C118" r:id="rId101" xr:uid="{0D2C6537-5971-42B3-9E23-521708A1B3C2}"/>
    <hyperlink ref="C119" r:id="rId102" xr:uid="{A46E6B11-67CD-49AF-828A-1EC96E3D9D43}"/>
    <hyperlink ref="C120" r:id="rId103" xr:uid="{0BABAB7D-7C5C-4E29-9401-95F69AE9519F}"/>
    <hyperlink ref="C121" r:id="rId104" xr:uid="{BC60DCA2-2369-44F4-AA5B-2B7D71B74989}"/>
    <hyperlink ref="C122" r:id="rId105" xr:uid="{E32DDE49-08D2-42CF-AE04-0C2D9A35E598}"/>
    <hyperlink ref="C123" r:id="rId106" xr:uid="{5433F318-ABDC-4ADC-96EC-CE60B4E7404E}"/>
    <hyperlink ref="C124" r:id="rId107" xr:uid="{A32AA49B-F444-4726-A395-F96662A31F3B}"/>
    <hyperlink ref="C125" r:id="rId108" xr:uid="{7E769DCF-1C35-4FFB-9D3E-14D933968C77}"/>
    <hyperlink ref="C126" r:id="rId109" xr:uid="{71E1116E-E778-4DD4-AF0A-D663E8D7ABC3}"/>
    <hyperlink ref="C127" r:id="rId110" xr:uid="{5F87FC10-3EAC-4F4F-9B0E-CA6C4A941662}"/>
    <hyperlink ref="C128" r:id="rId111" xr:uid="{7EA12CC6-92AD-432D-8808-0ABDAEBD1A79}"/>
    <hyperlink ref="C129" r:id="rId112" xr:uid="{F47A87A2-7E8B-40F0-BB6C-3026F19FBBE5}"/>
    <hyperlink ref="C130" r:id="rId113" xr:uid="{06367126-C4C0-43EB-8A01-223DF9F13E4E}"/>
    <hyperlink ref="C131" r:id="rId114" xr:uid="{22F94C55-227F-437D-AC25-00AA6089C855}"/>
    <hyperlink ref="C132" r:id="rId115" xr:uid="{E3CCEE54-26F6-41CA-9C27-579F01BC4B16}"/>
    <hyperlink ref="C133" r:id="rId116" xr:uid="{DF918040-7EA5-4EC6-AE1A-A34D1F54E697}"/>
    <hyperlink ref="C134" r:id="rId117" xr:uid="{6DD1F57E-57D9-4A9E-9636-CF7296FB4461}"/>
    <hyperlink ref="C135" r:id="rId118" xr:uid="{F956425F-7C75-4848-AD93-85AA99C0C077}"/>
    <hyperlink ref="C136" r:id="rId119" xr:uid="{A3AE6981-DB06-4B45-8561-9A651F284DFC}"/>
    <hyperlink ref="C137" r:id="rId120" xr:uid="{CC828F9D-5BE3-4F86-9EFB-195407FA0ECF}"/>
    <hyperlink ref="C138" r:id="rId121" xr:uid="{1626B96F-EBA3-487B-9E62-1BC9AEB76DB3}"/>
    <hyperlink ref="C144" r:id="rId122" xr:uid="{26F344F7-D94D-461F-9CFB-04B8FD1E2DAF}"/>
    <hyperlink ref="C145" r:id="rId123" xr:uid="{CEAADCAC-F4A7-49DF-ABB6-B1722FFB1836}"/>
    <hyperlink ref="C146" r:id="rId124" xr:uid="{8C0C58E6-6F72-4959-8027-B9BD09AAA3D0}"/>
    <hyperlink ref="C147" r:id="rId125" xr:uid="{9937E7D8-4438-4DBC-8352-A92201DD9AA9}"/>
    <hyperlink ref="C148" r:id="rId126" xr:uid="{E2763FCF-1946-46FC-86BD-7FA0D0A25056}"/>
    <hyperlink ref="C149" r:id="rId127" xr:uid="{1609A9CD-0EB5-4001-8FA1-4F0AE77320CC}"/>
    <hyperlink ref="C150" r:id="rId128" xr:uid="{6BDB2248-7EB4-44A4-BA6A-9F96D6B0564F}"/>
    <hyperlink ref="C151" r:id="rId129" xr:uid="{D9BC0636-49A8-41C9-87F2-C0579E7FECEC}"/>
    <hyperlink ref="C152" r:id="rId130" xr:uid="{AF208617-2599-4F20-9518-9EC6CCF082EC}"/>
    <hyperlink ref="C153" r:id="rId131" xr:uid="{899E45EB-CD7B-4A43-BD8E-EE04F7E73A96}"/>
    <hyperlink ref="C154" r:id="rId132" xr:uid="{B0F28E5B-38ED-4E18-807B-48C8EB501635}"/>
    <hyperlink ref="C156" r:id="rId133" xr:uid="{A07DF360-0BC5-4DCA-A642-6EFFE6AB0307}"/>
    <hyperlink ref="C158" r:id="rId134" xr:uid="{0937BA3B-4607-4E37-B489-420E1E16F49E}"/>
    <hyperlink ref="C159" r:id="rId135" xr:uid="{7BC83028-2191-4072-8738-AE57E2ED4519}"/>
    <hyperlink ref="C162" r:id="rId136" xr:uid="{9AAD8BA5-BAAB-46DD-896F-6BB4C3C40811}"/>
    <hyperlink ref="C163" r:id="rId137" xr:uid="{1F3C6CAE-E9CB-447A-992D-01150540EE5D}"/>
    <hyperlink ref="C164" r:id="rId138" xr:uid="{D4C63D6A-5F5B-44E8-BD3F-32F3E1690DB9}"/>
    <hyperlink ref="C165" r:id="rId139" xr:uid="{45C63B6C-6057-4F3F-946B-81B879F43854}"/>
    <hyperlink ref="C166" r:id="rId140" xr:uid="{5A2BF542-1F23-4079-97C2-6B308D01C302}"/>
    <hyperlink ref="C167" r:id="rId141" xr:uid="{1E418AB5-3B69-4C0D-968C-63CFC3B6612D}"/>
    <hyperlink ref="C168" r:id="rId142" xr:uid="{34C9B6F0-26FA-4705-AD65-613D3913B9FC}"/>
    <hyperlink ref="C169" r:id="rId143" xr:uid="{0E8D9B18-BDAA-41FA-AFD5-852DA7B45AC4}"/>
    <hyperlink ref="C170" r:id="rId144" xr:uid="{9F88C2E5-1914-4FD0-9DE1-F02797B7BF2E}"/>
    <hyperlink ref="C171" r:id="rId145" xr:uid="{685C6980-312A-4EC6-892B-46C9CAB7607E}"/>
    <hyperlink ref="C172" r:id="rId146" xr:uid="{4D2A1C71-BC48-4527-B220-5C38D9CFD9EB}"/>
    <hyperlink ref="C173" r:id="rId147" xr:uid="{06066AAC-C3DF-40AB-AA84-2C7CE8BAFC90}"/>
    <hyperlink ref="C174" r:id="rId148" xr:uid="{413207EE-FC6B-484A-9879-E10C06878373}"/>
    <hyperlink ref="C175" r:id="rId149" xr:uid="{F84CD150-E62F-43C7-B089-78F963A23F62}"/>
    <hyperlink ref="C176" r:id="rId150" xr:uid="{E1CF97E3-093F-46D9-8623-E5B7E580FFDB}"/>
    <hyperlink ref="C177" r:id="rId151" xr:uid="{71A32920-5F36-4085-A914-DF9EB96F0F2B}"/>
    <hyperlink ref="C178" r:id="rId152" xr:uid="{62C10DC0-1FF3-478C-AF7E-2B79BED59D86}"/>
    <hyperlink ref="C179" r:id="rId153" xr:uid="{71DB264D-B0FE-42F7-86F9-3B375D9E9DA9}"/>
    <hyperlink ref="C180" r:id="rId154" xr:uid="{87C0BEE4-0666-4986-A87C-A71FACECC9F6}"/>
    <hyperlink ref="C181" r:id="rId155" xr:uid="{1E0A0A9A-BA90-4600-BB7B-0519666741FE}"/>
    <hyperlink ref="C182" r:id="rId156" xr:uid="{2C52D597-787F-48B9-8054-7E79B82C4EEC}"/>
    <hyperlink ref="C183" r:id="rId157" xr:uid="{AE531493-AECA-4938-93C5-EEC505DC0704}"/>
    <hyperlink ref="C184" r:id="rId158" xr:uid="{3908DD69-2AE0-4609-8766-3D41288BDB4D}"/>
    <hyperlink ref="C185" r:id="rId159" xr:uid="{BDAAED49-C4B7-4F8B-ACA6-6BE2795FAF05}"/>
    <hyperlink ref="C186" r:id="rId160" xr:uid="{968D05DA-779C-4E40-A3E1-B6422E914EE6}"/>
    <hyperlink ref="C187" r:id="rId161" xr:uid="{F0EC67B8-9E80-4D97-A4D5-894A68E93808}"/>
    <hyperlink ref="C188" r:id="rId162" xr:uid="{9EBB88A7-99BF-45D4-86FF-F79FA3571DC9}"/>
    <hyperlink ref="C189" r:id="rId163" xr:uid="{FBE66623-8A46-4996-BEDC-94237268681C}"/>
    <hyperlink ref="C190" r:id="rId164" xr:uid="{03AB8DD5-0AB7-4FD8-98E9-933EBF33BFAF}"/>
    <hyperlink ref="C191" r:id="rId165" xr:uid="{B3370FD8-20D6-45DA-BDC6-248FB5C05AC1}"/>
    <hyperlink ref="C192" r:id="rId166" xr:uid="{5807B899-DBE4-4DB2-B2CC-FBAB8D17C478}"/>
    <hyperlink ref="C193" r:id="rId167" xr:uid="{1E463612-0FCF-4E8D-B554-31C966C068AB}"/>
    <hyperlink ref="C194" r:id="rId168" xr:uid="{D982C853-2FC7-4DDF-A7B1-E223AF754F95}"/>
    <hyperlink ref="C195" r:id="rId169" xr:uid="{53FE4988-EECA-48D7-B583-E62904CF4D49}"/>
    <hyperlink ref="C196" r:id="rId170" xr:uid="{74FA165A-F3A6-44C9-99A3-D199E6670226}"/>
    <hyperlink ref="C197" r:id="rId171" xr:uid="{C0777590-289B-4B76-A9C2-742FE7EFAE38}"/>
    <hyperlink ref="C198" r:id="rId172" xr:uid="{9FC8F9B2-6E31-42E6-B259-FA38DD957818}"/>
    <hyperlink ref="C199" r:id="rId173" xr:uid="{BF6187D0-17AF-4897-93F6-9EFAF122233E}"/>
    <hyperlink ref="C200" r:id="rId174" xr:uid="{AF3500C6-1FBB-45E3-ACA9-A53D3607E11D}"/>
    <hyperlink ref="C201" r:id="rId175" xr:uid="{4C87C6B3-AA64-4C19-87DF-FBD9E4A4E891}"/>
    <hyperlink ref="C202" r:id="rId176" xr:uid="{DA4B1C2F-E208-4FB5-9F53-81BB7DB26D3A}"/>
    <hyperlink ref="C203" r:id="rId177" xr:uid="{7F8FE5B0-A494-497C-A8DE-EC32B7979C68}"/>
    <hyperlink ref="C204" r:id="rId178" xr:uid="{A4DE8E17-5E23-4938-85E4-5B40DCA61980}"/>
    <hyperlink ref="C205" r:id="rId179" xr:uid="{7071A425-0FE3-4DA2-BE10-59DE19C87493}"/>
    <hyperlink ref="C206" r:id="rId180" xr:uid="{E0AD0EDE-5FCD-4B25-BA63-31E4A709E991}"/>
    <hyperlink ref="C207" r:id="rId181" xr:uid="{E849B142-46C5-4AAB-A0E7-10366FD677B8}"/>
    <hyperlink ref="C208" r:id="rId182" xr:uid="{0F7B7980-B8FD-4AA6-A0A9-92974FC12DE6}"/>
    <hyperlink ref="C209" r:id="rId183" xr:uid="{C2ED1FE0-5FE6-4E1C-B54D-1B8FBD189B13}"/>
    <hyperlink ref="C210" r:id="rId184" xr:uid="{D47A4807-60C8-424B-9058-B19910DD4BDB}"/>
    <hyperlink ref="C211" r:id="rId185" xr:uid="{159D0602-7612-443E-A180-E268F01A9BF8}"/>
    <hyperlink ref="C212" r:id="rId186" xr:uid="{7C326B27-DAC5-47DC-B581-5CA7027ACC16}"/>
    <hyperlink ref="C215" r:id="rId187" xr:uid="{C784CA70-01A4-4C55-B03D-11CCB0ABEBB9}"/>
    <hyperlink ref="C216" r:id="rId188" xr:uid="{674F588D-07BC-40DA-8B55-AF88A516F12C}"/>
    <hyperlink ref="C217" r:id="rId189" xr:uid="{A8509549-8E25-4277-BB3C-B92BF58C800A}"/>
    <hyperlink ref="C218" r:id="rId190" xr:uid="{944762B7-0072-48FC-A923-287F0CA6E77C}"/>
    <hyperlink ref="C219" r:id="rId191" xr:uid="{C2D66585-BA8F-4666-911A-93B23E7AA0C5}"/>
    <hyperlink ref="C220" r:id="rId192" xr:uid="{EDC9C37F-C5CE-44D1-AE22-25E77C55FDBD}"/>
    <hyperlink ref="C221" r:id="rId193" xr:uid="{DCA3743C-2FEC-4EBC-8094-F4503989728C}"/>
    <hyperlink ref="C222" r:id="rId194" xr:uid="{96EC8D37-0249-45FD-B65C-4F77F91F32EF}"/>
    <hyperlink ref="C223" r:id="rId195" xr:uid="{989B54A4-FABC-4B00-A4EF-2E2CDB98C97C}"/>
    <hyperlink ref="C224" r:id="rId196" xr:uid="{04A76B5D-6FB3-493F-A60D-0CA923D7D29F}"/>
    <hyperlink ref="C225" r:id="rId197" xr:uid="{5BC7285C-6332-4C5E-8BBE-81C09AEB8614}"/>
    <hyperlink ref="C226" r:id="rId198" xr:uid="{36F96349-B971-4A06-ADDB-159E6854C49D}"/>
    <hyperlink ref="C227" r:id="rId199" xr:uid="{1C558A84-DEE0-4C7D-9175-BF7381F47522}"/>
    <hyperlink ref="C228" r:id="rId200" xr:uid="{7ACFCA9D-50A5-4158-AE86-0B77076AA341}"/>
    <hyperlink ref="C229" r:id="rId201" xr:uid="{763C1118-8E0E-47CE-B1C8-80055FE3DB7C}"/>
    <hyperlink ref="C246" r:id="rId202" xr:uid="{8D262C81-B8A1-4FE1-AC18-68BB9B09E6FD}"/>
    <hyperlink ref="C247" r:id="rId203" xr:uid="{400ED0CF-97B1-4C21-A4C4-CD5151F3B291}"/>
    <hyperlink ref="C248" r:id="rId204" xr:uid="{7BC87A2B-AB69-4120-BCAA-2DE9878A713E}"/>
    <hyperlink ref="C249" r:id="rId205" xr:uid="{A83E9C3D-A9CE-4A84-943B-6C6B6B99E713}"/>
    <hyperlink ref="C250" r:id="rId206" xr:uid="{BD280CF6-4C6F-4E66-9170-80C8CE688629}"/>
    <hyperlink ref="C251" r:id="rId207" xr:uid="{522D6472-1D23-4EFB-8872-F0B475D159A3}"/>
    <hyperlink ref="C252" r:id="rId208" xr:uid="{83E96723-CC18-405A-9782-B86DD956575A}"/>
    <hyperlink ref="C253" r:id="rId209" xr:uid="{F7A439F6-5F79-4C37-9871-12CB65177316}"/>
    <hyperlink ref="C254" r:id="rId210" xr:uid="{8B5DDFCC-8697-4238-A92E-DF75BA7873F1}"/>
    <hyperlink ref="C255" r:id="rId211" xr:uid="{7146A444-B9AF-4B2E-8443-0EAEED9282A7}"/>
    <hyperlink ref="C256" r:id="rId212" xr:uid="{3D2AEE22-5F7F-4634-A835-214CF395A085}"/>
    <hyperlink ref="C257" r:id="rId213" xr:uid="{7B9ED779-C850-424F-AFCE-A79DBC988456}"/>
    <hyperlink ref="C258" r:id="rId214" xr:uid="{1255DFF0-3749-4EBC-87AF-7D1822DA9CDD}"/>
    <hyperlink ref="C259" r:id="rId215" xr:uid="{81931337-B1AA-4D60-9F12-8E75DB510C66}"/>
    <hyperlink ref="C260" r:id="rId216" xr:uid="{5BEE03D8-819A-49D6-824E-DDEA43E61D66}"/>
    <hyperlink ref="C261" r:id="rId217" xr:uid="{5DF456BF-4024-44AA-B7A2-36F2EDD083ED}"/>
    <hyperlink ref="C262" r:id="rId218" xr:uid="{27C92554-02BA-41C9-927C-FD05AAF0C97B}"/>
    <hyperlink ref="C263" r:id="rId219" xr:uid="{5EDF16FB-F254-4844-967D-65FDF4C5EAB8}"/>
    <hyperlink ref="C264" r:id="rId220" xr:uid="{23508835-33F9-424E-9D5D-2CA15ADF9A9C}"/>
    <hyperlink ref="C265" r:id="rId221" xr:uid="{4A4CB174-62E0-4CD8-8768-F41DBECB34BF}"/>
    <hyperlink ref="C266" r:id="rId222" xr:uid="{24671CDD-2DE5-46E6-AEF1-F6B21B3CCAEA}"/>
    <hyperlink ref="C267" r:id="rId223" xr:uid="{13EF96D7-DE1A-42C8-9787-3FDB0BB7CD6A}"/>
    <hyperlink ref="C268" r:id="rId224" xr:uid="{FD8A8B6A-71BF-453C-A2AD-AF557A01FD45}"/>
    <hyperlink ref="C269" r:id="rId225" xr:uid="{B826BB1E-212B-4517-9A67-1651E5AB5D3C}"/>
    <hyperlink ref="C270" r:id="rId226" xr:uid="{3027B995-5132-4319-98B8-2768B8A64D76}"/>
    <hyperlink ref="C271" r:id="rId227" xr:uid="{65FEC1C8-46BC-4A58-852A-4BA7A42B955B}"/>
    <hyperlink ref="C272" r:id="rId228" xr:uid="{61350ACB-5A70-4D7F-A19C-0D259F00E39D}"/>
    <hyperlink ref="C273" r:id="rId229" xr:uid="{6AC2DA8E-0B5E-402B-B9EF-DCEB6522FB26}"/>
    <hyperlink ref="C274" r:id="rId230" xr:uid="{FB6EDA42-30FF-461F-BDB0-34F9C1677F55}"/>
    <hyperlink ref="C275" r:id="rId231" xr:uid="{FD83EE0B-1D47-4954-A177-636F752C8674}"/>
    <hyperlink ref="C276" r:id="rId232" xr:uid="{8DDDA690-97F4-464E-85FC-C888D07AB083}"/>
    <hyperlink ref="C277" r:id="rId233" xr:uid="{A9113EB7-53E5-4974-880B-30AF5D628339}"/>
    <hyperlink ref="C278" r:id="rId234" xr:uid="{ABB7471A-8C55-4A7A-972C-2762C62DE595}"/>
    <hyperlink ref="C279" r:id="rId235" xr:uid="{AD31456C-4284-4C22-951F-C2B142CAE90A}"/>
    <hyperlink ref="C280" r:id="rId236" xr:uid="{73A01C7D-1324-4D9B-A821-C06FFB4A932A}"/>
    <hyperlink ref="C281" r:id="rId237" xr:uid="{FED2F2E5-557E-4292-90E4-BEBDDE4FA865}"/>
    <hyperlink ref="C282" r:id="rId238" xr:uid="{801694B7-39FD-4FFA-A13A-C57E002FB623}"/>
    <hyperlink ref="C283" r:id="rId239" xr:uid="{E7E770F7-41CB-4DA4-8782-7DA67C3C0554}"/>
    <hyperlink ref="C284" r:id="rId240" xr:uid="{85600F62-1282-487C-A3B5-D7515C4C3C95}"/>
    <hyperlink ref="C285" r:id="rId241" xr:uid="{30ACB430-A2E4-44A4-9585-8C9F8F676812}"/>
    <hyperlink ref="C286" r:id="rId242" xr:uid="{79E309CB-39EA-4C79-86EF-7E8A4F79BD40}"/>
    <hyperlink ref="C287" r:id="rId243" xr:uid="{CB5BDF74-4815-4198-BCDA-293FDCD1477E}"/>
    <hyperlink ref="C288" r:id="rId244" xr:uid="{BE22DA4A-44D6-40D9-B3DB-AD7821DBBC31}"/>
    <hyperlink ref="C289" r:id="rId245" xr:uid="{A08DD3CD-1B18-4EB3-9A09-525E97839FFC}"/>
    <hyperlink ref="C290" r:id="rId246" xr:uid="{09F706DE-F667-4BD5-BAA2-EC0709DF524C}"/>
    <hyperlink ref="C291" r:id="rId247" xr:uid="{B4166456-FCD5-4A03-BA67-D6C3C3C7C693}"/>
    <hyperlink ref="C292" r:id="rId248" xr:uid="{B014A525-BCB3-4F79-B27D-9F701A033718}"/>
    <hyperlink ref="C293" r:id="rId249" xr:uid="{27726863-8256-4B89-804D-E66DE7B1D626}"/>
    <hyperlink ref="C294" r:id="rId250" xr:uid="{6FC76D1F-4069-438A-B253-8D40D8A130E6}"/>
    <hyperlink ref="C295" r:id="rId251" xr:uid="{EA75D4A3-0F5D-4FCB-BAD8-0F7BD964FFAE}"/>
    <hyperlink ref="C296" r:id="rId252" xr:uid="{E829898C-46F4-49C9-93A5-C75257643277}"/>
    <hyperlink ref="C297" r:id="rId253" xr:uid="{16450320-315F-4597-901E-40106918270E}"/>
    <hyperlink ref="C298" r:id="rId254" xr:uid="{E3E899F0-8658-4C73-8695-AAC5F25FEA0E}"/>
    <hyperlink ref="C299" r:id="rId255" xr:uid="{8D54C703-86FA-4A6E-85EF-704674650284}"/>
    <hyperlink ref="C300" r:id="rId256" xr:uid="{CC325A32-8F37-442D-B17A-8C65DC2FFB42}"/>
    <hyperlink ref="C301" r:id="rId257" xr:uid="{30182085-F811-4173-A24E-9F5E149233A9}"/>
    <hyperlink ref="C302" r:id="rId258" xr:uid="{36B8FDB0-E5F0-4091-A26B-2BF4A5B9C516}"/>
    <hyperlink ref="C303" r:id="rId259" xr:uid="{735BEE0D-45AA-4251-B03A-7A5DC342027E}"/>
    <hyperlink ref="C304" r:id="rId260" xr:uid="{8983AA4A-F503-4AA7-BE8F-560F47F09AE4}"/>
    <hyperlink ref="C305" r:id="rId261" xr:uid="{7E64816B-D99C-4172-AD67-71274C378D68}"/>
    <hyperlink ref="C306" r:id="rId262" xr:uid="{18E92216-B798-430A-A23B-E0AB0C075E9F}"/>
    <hyperlink ref="C307" r:id="rId263" xr:uid="{52652FAE-C8FA-4549-AB59-2B6682CA7E87}"/>
    <hyperlink ref="C308" r:id="rId264" xr:uid="{6C3AB1A4-5AAD-4135-9422-73DBCAB6013C}"/>
    <hyperlink ref="C309" r:id="rId265" xr:uid="{01649C80-4616-41F6-A3D5-9C9619C28B1D}"/>
    <hyperlink ref="C310" r:id="rId266" xr:uid="{872E3F7A-6FBF-4AD5-A701-11B3BCD724E0}"/>
    <hyperlink ref="C311" r:id="rId267" xr:uid="{C0EB47E3-F3E4-4F5C-B86E-26C5C013C9B2}"/>
    <hyperlink ref="C312" r:id="rId268" xr:uid="{821D6BB5-35E0-4620-AE1B-C1F5893427EE}"/>
    <hyperlink ref="C313" r:id="rId269" xr:uid="{EC3EE573-1A3B-4A71-AED7-84E7593D3973}"/>
    <hyperlink ref="C314" r:id="rId270" xr:uid="{D041AB64-BB4F-495C-A71C-A9DAD25E0055}"/>
    <hyperlink ref="C315" r:id="rId271" xr:uid="{FE39BA6D-6016-4D48-9DC3-626BA21FABE5}"/>
    <hyperlink ref="C316" r:id="rId272" xr:uid="{EFEBEBFF-4A78-48C3-8096-7D96909D512C}"/>
    <hyperlink ref="C317" r:id="rId273" xr:uid="{1F446653-AFEA-4465-AEE2-861A9AA815EF}"/>
    <hyperlink ref="C318" r:id="rId274" xr:uid="{89968AAC-F714-4CF1-A3F2-346B1111CFC4}"/>
    <hyperlink ref="C319" r:id="rId275" xr:uid="{A166358E-34E4-4E6A-8CB7-3702EDFE5559}"/>
    <hyperlink ref="C320" r:id="rId276" xr:uid="{7A5EC4FC-B315-4A6B-85A1-DDE3D6313BDC}"/>
    <hyperlink ref="C321" r:id="rId277" xr:uid="{957CAF85-F4DB-412A-B014-5180DF26EF69}"/>
    <hyperlink ref="C322" r:id="rId278" xr:uid="{28C62714-13F5-44CB-B13D-9B8059DFCDE5}"/>
    <hyperlink ref="C323" r:id="rId279" xr:uid="{E08CE7DE-1AF3-4079-93EC-82D301B04E33}"/>
    <hyperlink ref="C324" r:id="rId280" xr:uid="{9D39D2D7-C69C-4C1E-8151-D549F7C78456}"/>
    <hyperlink ref="C325" r:id="rId281" xr:uid="{F5E439FE-EED7-4B52-8F88-FBFD29FC8973}"/>
    <hyperlink ref="C326" r:id="rId282" xr:uid="{74FB10E5-73D2-4E13-B48D-E176C8789E29}"/>
    <hyperlink ref="C327" r:id="rId283" xr:uid="{0BACCA31-992A-484A-910C-DE21FDC99AFF}"/>
    <hyperlink ref="C328" r:id="rId284" xr:uid="{A45E3893-25C7-49A9-B6E5-E4591BB75A90}"/>
    <hyperlink ref="C329" r:id="rId285" xr:uid="{FB47DAD7-5F07-4A08-B5AD-E565C0B97812}"/>
    <hyperlink ref="C330" r:id="rId286" xr:uid="{CB0A6EE7-1521-4776-930F-A1A756781879}"/>
    <hyperlink ref="C331" r:id="rId287" xr:uid="{8F7553FC-C803-4C93-A0E2-B3FE178E2BB2}"/>
    <hyperlink ref="C332" r:id="rId288" xr:uid="{83EEBED6-BE97-49CB-BB53-A043E4CA7C36}"/>
    <hyperlink ref="C333" r:id="rId289" xr:uid="{C00DF5BA-C208-4408-882D-9455BCB039AC}"/>
    <hyperlink ref="C334" r:id="rId290" xr:uid="{385647B0-0DE2-450D-99C9-8A92FC5C440E}"/>
    <hyperlink ref="C335" r:id="rId291" xr:uid="{749D7C5A-DE51-4269-A37F-4114A9B15F73}"/>
    <hyperlink ref="C336" r:id="rId292" xr:uid="{4BD8703F-D635-4E94-87F1-DDB0883A13FA}"/>
    <hyperlink ref="C337" r:id="rId293" xr:uid="{05A94A66-EFDD-4C7D-BAE8-C45AC1E2DC25}"/>
    <hyperlink ref="C338" r:id="rId294" xr:uid="{C7851B4C-2B71-4732-AC53-C06F98B89D25}"/>
    <hyperlink ref="C339" r:id="rId295" xr:uid="{F71AF34B-E01F-44A3-A642-98C617B92ABD}"/>
    <hyperlink ref="C340" r:id="rId296" xr:uid="{9BE514F7-97BF-473B-97AA-748F76BDB9AC}"/>
    <hyperlink ref="C341" r:id="rId297" xr:uid="{57DEA8A4-2F56-44BA-80C4-E79F8FEDE7FE}"/>
    <hyperlink ref="C342" r:id="rId298" xr:uid="{F9FDA2AD-58F2-4D85-9886-72A4A13B8274}"/>
    <hyperlink ref="C343" r:id="rId299" xr:uid="{03784100-89F8-4F85-9794-8A65E6E56150}"/>
    <hyperlink ref="C344" r:id="rId300" xr:uid="{2C32AA2C-8B0A-408B-B89E-625056DA9327}"/>
    <hyperlink ref="C345" r:id="rId301" xr:uid="{74B8CC74-CC53-421B-BCA5-8A3D175D6C61}"/>
    <hyperlink ref="C346" r:id="rId302" xr:uid="{D161BFCA-9767-4C5F-AF1D-945DEAEBCC5E}"/>
    <hyperlink ref="C347" r:id="rId303" xr:uid="{FFDC64A9-C881-4E23-926F-E750E5011E8F}"/>
    <hyperlink ref="C348" r:id="rId304" xr:uid="{1508D9A8-7EBC-4D81-8DFF-E5416B4C2F51}"/>
    <hyperlink ref="C349" r:id="rId305" xr:uid="{A6421505-1F08-4105-B752-B9BF8626AADF}"/>
    <hyperlink ref="C350" r:id="rId306" xr:uid="{42475C94-08A1-4D82-8CC9-7F9E26C11707}"/>
    <hyperlink ref="C351" r:id="rId307" xr:uid="{4662ED95-C74D-4257-BB20-E7F3AC07E533}"/>
    <hyperlink ref="C352" r:id="rId308" xr:uid="{AA1197C5-C361-4308-A51E-5B2377CE80BB}"/>
    <hyperlink ref="C353" r:id="rId309" xr:uid="{8CAE7D23-7925-4F31-B939-AC50A9085643}"/>
    <hyperlink ref="C354" r:id="rId310" xr:uid="{00A2690A-9272-4FD3-BBF5-82D69E721816}"/>
    <hyperlink ref="C355" r:id="rId311" xr:uid="{F0D93BD0-9589-43BC-8C71-C274B3462B3F}"/>
    <hyperlink ref="C356" r:id="rId312" xr:uid="{69F10DC1-DAC4-4CFB-BE64-2D90B3DE7338}"/>
    <hyperlink ref="C357" r:id="rId313" xr:uid="{37905108-C54C-433B-A93F-56B8084627B4}"/>
    <hyperlink ref="C358" r:id="rId314" xr:uid="{AC78669D-CE64-4314-A1AC-45BAF4791190}"/>
    <hyperlink ref="C359" r:id="rId315" xr:uid="{D10A348A-770E-4AD2-9043-108A7216152C}"/>
    <hyperlink ref="C360" r:id="rId316" xr:uid="{960A8172-C872-4C07-8665-1C2154D29AE0}"/>
    <hyperlink ref="C361" r:id="rId317" xr:uid="{33865A89-6EFA-4FE6-B88E-99BACCF2D3A1}"/>
    <hyperlink ref="C362" r:id="rId318" xr:uid="{7B350143-2B44-4555-A4DA-1E02D0469D2A}"/>
    <hyperlink ref="C363" r:id="rId319" xr:uid="{070C09B0-EFA2-4080-B7CA-CE26DC1B540A}"/>
    <hyperlink ref="C364" r:id="rId320" xr:uid="{76023A92-48EE-4904-834C-1B3E161CFE93}"/>
    <hyperlink ref="C365" r:id="rId321" xr:uid="{8D0333F9-4A9E-41FE-940B-DD2E079D4164}"/>
    <hyperlink ref="C366" r:id="rId322" xr:uid="{D8441279-ADDF-48BA-BCC5-8D7E05281897}"/>
    <hyperlink ref="C367" r:id="rId323" xr:uid="{9C898AC5-F18F-491A-8D86-74B8C91256E4}"/>
    <hyperlink ref="C368" r:id="rId324" xr:uid="{A65EDC04-2A25-4BB7-8D28-8C96BA97C9A8}"/>
    <hyperlink ref="C369" r:id="rId325" xr:uid="{4C7F6008-03DB-4D0A-8DE2-F8E4E172EE7C}"/>
    <hyperlink ref="C370" r:id="rId326" xr:uid="{20E8695E-2399-4058-8814-936D3D791F2B}"/>
    <hyperlink ref="C371" r:id="rId327" xr:uid="{55571CE6-82C5-4E86-89F1-F2195EDD9583}"/>
    <hyperlink ref="C372" r:id="rId328" xr:uid="{A763758F-6C0F-4BB2-A733-3A69E1088682}"/>
    <hyperlink ref="C373" r:id="rId329" xr:uid="{D245553A-6FEA-40A0-899E-D6C1EF7EA7CC}"/>
    <hyperlink ref="C374" r:id="rId330" xr:uid="{9CD14956-E96A-426C-935F-3341C8AC49F2}"/>
    <hyperlink ref="C375" r:id="rId331" xr:uid="{3BB196FA-AA90-4BDF-8278-010C32AF3626}"/>
    <hyperlink ref="C376" r:id="rId332" xr:uid="{EF597F51-B8B0-40A8-A49E-1DCFB136364A}"/>
    <hyperlink ref="C377" r:id="rId333" xr:uid="{51D41E7C-8035-4BF6-BFC7-D321553C4F6B}"/>
    <hyperlink ref="C378" r:id="rId334" xr:uid="{D0F98084-FE3A-4653-BE12-58989C301890}"/>
    <hyperlink ref="C379" r:id="rId335" xr:uid="{3B2DC53A-4AD4-4B22-B5CA-1F65BC121CBC}"/>
    <hyperlink ref="C380" r:id="rId336" xr:uid="{E7906E38-9D52-4851-ACB1-41E8D4803927}"/>
    <hyperlink ref="C381" r:id="rId337" xr:uid="{5A95622F-A8B3-4582-8588-0A5934AB45EF}"/>
    <hyperlink ref="C382" r:id="rId338" xr:uid="{F7D1CFD4-6503-43C5-B993-0FBC3E6218F9}"/>
    <hyperlink ref="C383" r:id="rId339" xr:uid="{DB40E199-5498-41C2-B52C-CF989B11CBC4}"/>
    <hyperlink ref="C384" r:id="rId340" xr:uid="{B47F3BF3-7A09-4EEF-9E51-19067EB7CFCD}"/>
    <hyperlink ref="C385" r:id="rId341" xr:uid="{7D192482-E32B-49C2-8AAD-A44C0F2B62CA}"/>
    <hyperlink ref="C386" r:id="rId342" xr:uid="{3D575F75-040B-4893-B153-484CC551B0AA}"/>
    <hyperlink ref="C387" r:id="rId343" xr:uid="{BCF1C536-8E4C-49F7-9484-E4B17A6F403D}"/>
    <hyperlink ref="C388" r:id="rId344" xr:uid="{471897B4-EB46-4375-8B5D-16B3726D90F3}"/>
    <hyperlink ref="C389" r:id="rId345" xr:uid="{83C6F33B-DB90-4D4C-A3A3-8139D7CD3078}"/>
    <hyperlink ref="C390" r:id="rId346" xr:uid="{606E996E-71B1-4A2D-B9E4-21953540BA15}"/>
    <hyperlink ref="C391" r:id="rId347" xr:uid="{1282AADA-BA73-4998-8A50-8CF42266F7C3}"/>
    <hyperlink ref="C392" r:id="rId348" xr:uid="{E614E9D1-152D-4E71-9061-3A045768D0EC}"/>
    <hyperlink ref="C393" r:id="rId349" xr:uid="{7610E676-4491-47CB-872F-633DAACE9C8F}"/>
    <hyperlink ref="C394" r:id="rId350" xr:uid="{1023681E-8189-472D-88A7-DEF0472463D4}"/>
    <hyperlink ref="C395" r:id="rId351" xr:uid="{ED73A851-0125-470A-A9CD-6B032D53921C}"/>
    <hyperlink ref="C396" r:id="rId352" xr:uid="{3346153E-A2BB-4C81-9AF1-62631E452ECD}"/>
    <hyperlink ref="C397" r:id="rId353" xr:uid="{695E745B-FB97-4908-A1B0-160052CD83F0}"/>
    <hyperlink ref="C398" r:id="rId354" xr:uid="{059D877B-3078-498D-AC08-60C8F26A2328}"/>
    <hyperlink ref="C399" r:id="rId355" xr:uid="{EDFE6A96-42FC-479F-A2E5-BAEFF4DED07F}"/>
    <hyperlink ref="C400" r:id="rId356" xr:uid="{84D2A405-E7ED-4BCD-B650-170B27F2CE4B}"/>
    <hyperlink ref="C402" r:id="rId357" xr:uid="{A7152EC0-C3A6-4ABD-B74E-0BF10596BF0A}"/>
    <hyperlink ref="C403" r:id="rId358" xr:uid="{ECFA0787-0725-4DC6-AA8B-D0A87819C519}"/>
    <hyperlink ref="C404" r:id="rId359" xr:uid="{B556CE51-4881-4DB5-A989-0B43768C4721}"/>
    <hyperlink ref="C405" r:id="rId360" xr:uid="{269BC807-C73B-4F9F-93CF-1CA74E570E3D}"/>
    <hyperlink ref="C406" r:id="rId361" xr:uid="{58FC0E32-21EF-4B2D-9763-3C08C89004D3}"/>
    <hyperlink ref="C407" r:id="rId362" xr:uid="{E4BF2E15-199C-44ED-9E3A-AC9E92828428}"/>
    <hyperlink ref="C408" r:id="rId363" xr:uid="{B0D3EF4E-1A1A-4414-A00C-4B4586F9B23C}"/>
    <hyperlink ref="C409" r:id="rId364" xr:uid="{1339E942-C249-40AB-A50A-6E7D02CBA6A8}"/>
    <hyperlink ref="C410" r:id="rId365" xr:uid="{90ACBBE1-2783-4B46-B5DD-B8265B7D3462}"/>
    <hyperlink ref="C411" r:id="rId366" xr:uid="{50C46366-7A98-4371-8CC3-F9009B450FC9}"/>
    <hyperlink ref="C412" r:id="rId367" xr:uid="{0E52FB4B-D11E-4F78-91B9-E15EBB652521}"/>
    <hyperlink ref="C413" r:id="rId368" xr:uid="{F63A3FAB-A911-468C-9610-4A87B9FD741E}"/>
    <hyperlink ref="C414" r:id="rId369" xr:uid="{CF20C89B-F067-438E-84D6-C9C40833C958}"/>
    <hyperlink ref="C415" r:id="rId370" xr:uid="{C6152E93-A864-4A5B-BA57-AC03D4C7C9B1}"/>
    <hyperlink ref="C416" r:id="rId371" xr:uid="{DB70C93E-EF9F-4B55-8320-12D9EFFC11FA}"/>
    <hyperlink ref="C417" r:id="rId372" xr:uid="{64BFA2FE-6E68-4293-A822-170F7FDE0A2E}"/>
    <hyperlink ref="C418" r:id="rId373" xr:uid="{C06712EC-45F8-43E3-808B-600B147058F8}"/>
    <hyperlink ref="C419" r:id="rId374" xr:uid="{1BFCB28C-A7F6-4F9D-BABE-C61B018F9008}"/>
    <hyperlink ref="C420" r:id="rId375" xr:uid="{1BAEA6AF-DB46-4526-B510-7CAFE1FA39DA}"/>
    <hyperlink ref="C421" r:id="rId376" xr:uid="{8B7B72E4-5A81-4A80-A832-9A1C315305C2}"/>
    <hyperlink ref="C422" r:id="rId377" xr:uid="{D1146647-CAA5-489D-8F44-E0DAA6850470}"/>
    <hyperlink ref="C423" r:id="rId378" xr:uid="{12940ADF-EDD2-41C7-9B2E-F85A8E2DC900}"/>
    <hyperlink ref="C424" r:id="rId379" xr:uid="{FC9CA054-06B1-4728-863E-1F5CF9B9D304}"/>
    <hyperlink ref="C425" r:id="rId380" xr:uid="{E958A112-2FEB-462B-ADC1-D5B5778E047D}"/>
    <hyperlink ref="C426" r:id="rId381" xr:uid="{033AB617-55A6-49A2-BEB5-5C5139AF3E56}"/>
    <hyperlink ref="C427" r:id="rId382" xr:uid="{7F22FE19-A2FE-4630-B2B9-8EDCD0A8802D}"/>
    <hyperlink ref="C428" r:id="rId383" xr:uid="{C364962E-3C78-468E-8A66-BE634CE230DB}"/>
    <hyperlink ref="C429" r:id="rId384" xr:uid="{259F562E-318B-4813-87B0-72B802283908}"/>
    <hyperlink ref="C430" r:id="rId385" xr:uid="{94FDC833-9ECB-4B98-AA5B-7E9319C25027}"/>
    <hyperlink ref="C431" r:id="rId386" xr:uid="{8838287C-878B-4F8B-A626-A2A973910474}"/>
    <hyperlink ref="C432" r:id="rId387" xr:uid="{B9D2C5B6-F514-46E2-BDD4-BB96CE02CCFE}"/>
    <hyperlink ref="C433" r:id="rId388" xr:uid="{93FAB2EE-7BF2-4BE3-8DF8-9B8C694A79CA}"/>
    <hyperlink ref="C434" r:id="rId389" xr:uid="{ACDD926A-83CF-4C45-838C-B075198E47C2}"/>
    <hyperlink ref="C435" r:id="rId390" xr:uid="{E1632C34-00BA-4D3D-9E51-F0C0D0D776A5}"/>
    <hyperlink ref="C436" r:id="rId391" xr:uid="{A16CB889-F368-4455-A959-1D24A93D9CE6}"/>
    <hyperlink ref="C437" r:id="rId392" xr:uid="{107F79E6-4D9B-4392-A731-5DFBCEB2FC8B}"/>
    <hyperlink ref="C438" r:id="rId393" xr:uid="{DAF2F93C-BA67-4A8A-941B-61BC965CA4EB}"/>
    <hyperlink ref="C439" r:id="rId394" xr:uid="{1715A628-C6A1-4A23-BE96-82095125FB43}"/>
    <hyperlink ref="C440" r:id="rId395" xr:uid="{B420A8E6-3BA5-4392-9650-218DEA07E5B2}"/>
    <hyperlink ref="C441" r:id="rId396" xr:uid="{DAAAC76E-1429-4AEF-ACEB-7DA9F38353ED}"/>
    <hyperlink ref="C442" r:id="rId397" xr:uid="{61D8579A-5355-4A0D-AE2B-B6B1673C45CD}"/>
    <hyperlink ref="C443" r:id="rId398" xr:uid="{E38FE599-C8D6-4C5C-A386-411E983151C8}"/>
    <hyperlink ref="C444" r:id="rId399" xr:uid="{9A9E7161-8367-4E43-A200-BDCF9BD311F8}"/>
    <hyperlink ref="C445" r:id="rId400" xr:uid="{4FD40B1E-490D-4117-80C9-8C0267258C23}"/>
    <hyperlink ref="C446" r:id="rId401" xr:uid="{2A6A648C-E36C-4E88-BC70-3E2B6E36093B}"/>
    <hyperlink ref="C447" r:id="rId402" xr:uid="{87E24952-18C7-4198-86A9-1DD205E926C0}"/>
    <hyperlink ref="C448" r:id="rId403" xr:uid="{07550876-324B-487C-A6A0-FED9A4271B41}"/>
    <hyperlink ref="C449" r:id="rId404" xr:uid="{307BD760-A4CD-48BF-B4B4-38BCDC0D5984}"/>
    <hyperlink ref="C450" r:id="rId405" xr:uid="{5A963058-B139-4074-AA8E-A98CFAEE39F4}"/>
    <hyperlink ref="C451" r:id="rId406" xr:uid="{3E2C5C45-A677-4E60-9B17-B53ADE57430A}"/>
    <hyperlink ref="C452" r:id="rId407" xr:uid="{86CE9CD5-F120-4F94-974C-8115AE95B72A}"/>
    <hyperlink ref="C453" r:id="rId408" xr:uid="{AA903827-97E9-43EA-ABA3-06FEACB2FA30}"/>
    <hyperlink ref="C454" r:id="rId409" xr:uid="{5658B451-380E-4CFE-9CD5-84FCE10DC124}"/>
    <hyperlink ref="C455" r:id="rId410" xr:uid="{0DC4F123-5994-47A9-AF71-B9983364494B}"/>
    <hyperlink ref="C456" r:id="rId411" xr:uid="{4197725B-3034-47ED-99EB-68BD9A88EEB5}"/>
    <hyperlink ref="C457" r:id="rId412" xr:uid="{C4123649-295D-46F2-853F-A9DD078593FA}"/>
    <hyperlink ref="C458" r:id="rId413" xr:uid="{71B915C2-8BF7-4C93-896C-5E54B5F2EEFF}"/>
    <hyperlink ref="C459" r:id="rId414" xr:uid="{10EF32F2-BA85-4553-8108-7F5AC635C501}"/>
    <hyperlink ref="C460" r:id="rId415" xr:uid="{FD8849F4-973F-42CE-BDFC-666785CC4F00}"/>
    <hyperlink ref="C461" r:id="rId416" xr:uid="{461524BF-812F-44E1-95A3-41E33BE4F1EF}"/>
    <hyperlink ref="C462" r:id="rId417" xr:uid="{36396761-99DA-4094-9FBA-BE13E8059497}"/>
    <hyperlink ref="C464" r:id="rId418" xr:uid="{DC76A680-74D3-425C-B646-DE077EBAADC4}"/>
    <hyperlink ref="C465" r:id="rId419" xr:uid="{0285B3F9-9D84-4D33-87CA-D37A1BE11CF1}"/>
    <hyperlink ref="C466" r:id="rId420" xr:uid="{DAC10125-589C-4917-947F-89560429075C}"/>
    <hyperlink ref="C467" r:id="rId421" xr:uid="{A4207D1C-1A76-4597-BE24-923BE0B341FD}"/>
    <hyperlink ref="C468" r:id="rId422" xr:uid="{E1487E5F-C061-452C-8243-9FACA0D94C20}"/>
    <hyperlink ref="C469" r:id="rId423" xr:uid="{AB18AC98-7EB1-4977-ADCA-947EBC098408}"/>
    <hyperlink ref="C470" r:id="rId424" xr:uid="{54F4021F-35CA-4DFA-816E-3D34323C9A87}"/>
    <hyperlink ref="C471" r:id="rId425" xr:uid="{21FF6668-C43B-4A6C-8B26-0BFEA6D1A34C}"/>
    <hyperlink ref="C472" r:id="rId426" xr:uid="{9599A8AC-254B-4366-9684-A07F6DBBF248}"/>
    <hyperlink ref="C473" r:id="rId427" xr:uid="{4514662F-C885-4AC5-B527-963ED9F6A38E}"/>
    <hyperlink ref="C474" r:id="rId428" xr:uid="{D2335F4C-AB1E-4760-B1A4-B57A3A70C868}"/>
    <hyperlink ref="C475" r:id="rId429" xr:uid="{A443B2FE-DE23-4296-8FF0-C93F1EA0FBDA}"/>
    <hyperlink ref="C476" r:id="rId430" xr:uid="{75E3E69B-4744-425B-BB47-4D8117280462}"/>
    <hyperlink ref="C477" r:id="rId431" xr:uid="{4DAACDD9-0FDD-429A-AAE9-7A9121DD3BCE}"/>
    <hyperlink ref="C478" r:id="rId432" xr:uid="{9031A81A-FB1E-4DA5-B45F-F4EBD4CFDA47}"/>
    <hyperlink ref="C479" r:id="rId433" xr:uid="{7DD76F2A-6DAB-4519-B35A-68306476B385}"/>
    <hyperlink ref="C480" r:id="rId434" xr:uid="{AFCE452F-73AB-49EC-B251-67C898C149C8}"/>
    <hyperlink ref="C481" r:id="rId435" xr:uid="{69A575E4-EA46-4CBC-8B59-957FA9C48E7A}"/>
    <hyperlink ref="C485" r:id="rId436" xr:uid="{2A273588-81FA-4DAC-856C-0A2A970E1F21}"/>
    <hyperlink ref="C486" r:id="rId437" xr:uid="{06192952-F7C9-4580-AE27-F8684E7AC361}"/>
    <hyperlink ref="C487" r:id="rId438" xr:uid="{27474EB7-E32C-4BBC-935F-A9B346AFF02E}"/>
    <hyperlink ref="C488" r:id="rId439" xr:uid="{0F6AFAD8-D538-4872-9275-2F82840D81EF}"/>
    <hyperlink ref="C489" r:id="rId440" xr:uid="{D58D5114-F3BB-4C91-8260-B594A27750DB}"/>
    <hyperlink ref="C490" r:id="rId441" xr:uid="{E8C1C098-0944-475E-8CAE-1E11F2FF3243}"/>
    <hyperlink ref="C491" r:id="rId442" xr:uid="{DE074D2C-62FF-4EEE-93D6-D572A0B3D01D}"/>
    <hyperlink ref="C492" r:id="rId443" xr:uid="{4A70B1E1-AE53-4221-BF59-5C312B989CAC}"/>
    <hyperlink ref="C493" r:id="rId444" xr:uid="{E0A4447C-5757-4194-93FA-6873ED241F6F}"/>
    <hyperlink ref="C494" r:id="rId445" xr:uid="{47A8E068-6757-4FD9-A72F-C687C8032B4E}"/>
    <hyperlink ref="C495" r:id="rId446" xr:uid="{ED6C1B90-E65A-4485-B8FC-28722E973BDA}"/>
    <hyperlink ref="C496" r:id="rId447" xr:uid="{556C94C1-596C-4301-A840-06C9FD5627F4}"/>
    <hyperlink ref="C497" r:id="rId448" xr:uid="{DEFAF807-7D3B-401E-A909-56857262B383}"/>
    <hyperlink ref="C498" r:id="rId449" xr:uid="{AB32220E-773E-4434-BA34-63F9A75FB8A7}"/>
    <hyperlink ref="C499" r:id="rId450" xr:uid="{4CE4CDB1-E453-459F-ADD0-0C237BD583F6}"/>
    <hyperlink ref="C500" r:id="rId451" xr:uid="{D4FEAA5C-0143-4463-B186-262B4977F4B3}"/>
    <hyperlink ref="C501" r:id="rId452" xr:uid="{B02F8784-3A7C-4C07-A203-1A69F37176A0}"/>
    <hyperlink ref="C502" r:id="rId453" xr:uid="{5F98C0AE-236F-4EB3-B0E7-AEA48FEACD05}"/>
    <hyperlink ref="C503" r:id="rId454" xr:uid="{DFA6475B-859F-4C72-BAB0-A15295026F73}"/>
    <hyperlink ref="C504" r:id="rId455" xr:uid="{FE9A2401-308A-4874-80A5-E646CA4ECDD2}"/>
    <hyperlink ref="C505" r:id="rId456" xr:uid="{AFE19350-65E6-4D08-B855-28CC1A2C5F04}"/>
    <hyperlink ref="C506" r:id="rId457" xr:uid="{6E894D8F-840A-4BF1-8875-8DA7CD911D31}"/>
    <hyperlink ref="C507" r:id="rId458" xr:uid="{45B26887-42A0-4C57-84E0-A76E9A853848}"/>
    <hyperlink ref="C508" r:id="rId459" xr:uid="{10D3B13E-C65D-445F-87DD-A31095079EF8}"/>
    <hyperlink ref="C509" r:id="rId460" xr:uid="{42ADFFCB-3A61-4ABB-803F-0D55D66D16AB}"/>
    <hyperlink ref="C510" r:id="rId461" xr:uid="{3D9F5827-9E62-435E-AA1F-D39E8CAF0C51}"/>
    <hyperlink ref="C511" r:id="rId462" xr:uid="{9A23ECCD-2F12-4025-ACEC-00BF4434AE10}"/>
    <hyperlink ref="C512" r:id="rId463" xr:uid="{BF581F55-5462-4AC9-AF7E-1E2A017C1CE0}"/>
    <hyperlink ref="C513" r:id="rId464" xr:uid="{80BA6650-FC8A-4E22-9A73-C22CC06FC2FB}"/>
    <hyperlink ref="C514" r:id="rId465" xr:uid="{FD24D5D9-B65F-4B1A-A8E4-1A42D9E69230}"/>
    <hyperlink ref="C515" r:id="rId466" xr:uid="{F49017D2-A67C-42A7-8CE5-A54F06C1996F}"/>
    <hyperlink ref="C516" r:id="rId467" xr:uid="{45CB9256-BC4F-4D21-A635-1205EA32AA3D}"/>
    <hyperlink ref="C517" r:id="rId468" xr:uid="{6E6C9BA7-752D-480A-95DB-DF0E0B3942D9}"/>
    <hyperlink ref="C518" r:id="rId469" xr:uid="{4321F788-55CE-4ABC-A157-604650629105}"/>
    <hyperlink ref="C519" r:id="rId470" xr:uid="{9E2732F4-D50C-43BB-82F7-AE2CA0A69E4A}"/>
    <hyperlink ref="C520" r:id="rId471" xr:uid="{25A3A379-E6A6-4A59-B219-5BD6CAA04E57}"/>
    <hyperlink ref="C521" r:id="rId472" xr:uid="{6A697705-2AF2-4765-B8B5-AE56D301CD43}"/>
    <hyperlink ref="C522" r:id="rId473" xr:uid="{06F33647-FD24-4A78-912E-59385B1B1BAC}"/>
    <hyperlink ref="C523" r:id="rId474" xr:uid="{19C6DAFB-51D2-46C6-A474-E29AD8493C92}"/>
    <hyperlink ref="C524" r:id="rId475" xr:uid="{B0509BCD-5D15-4B2D-8B0D-0D3B0C70BCAD}"/>
    <hyperlink ref="C525" r:id="rId476" xr:uid="{6ECE0674-6608-4563-B8A4-079218C67629}"/>
    <hyperlink ref="C526" r:id="rId477" xr:uid="{8F9CC5FB-C250-49C6-9F79-7BD8D53DB38B}"/>
    <hyperlink ref="C527" r:id="rId478" xr:uid="{628AABB9-35A2-45ED-9C37-375AC923AA06}"/>
    <hyperlink ref="C528" r:id="rId479" xr:uid="{34A00FF3-1CA5-4C99-9C5F-95CB2E5A0AAE}"/>
    <hyperlink ref="C529" r:id="rId480" xr:uid="{15555304-C3BA-4895-8EBA-A0E0E7C126FE}"/>
    <hyperlink ref="C530" r:id="rId481" xr:uid="{365BE872-7EC8-4E81-ADE9-87E1FF70BB53}"/>
    <hyperlink ref="C531" r:id="rId482" xr:uid="{98FA0973-2DD9-4A58-AB85-10B2B91F8F34}"/>
    <hyperlink ref="C532" r:id="rId483" xr:uid="{5E9AA2B8-B06A-426D-A345-69F65A217644}"/>
    <hyperlink ref="C533" r:id="rId484" xr:uid="{46667B3F-E923-4890-9F20-A3D4F6756248}"/>
    <hyperlink ref="C534" r:id="rId485" xr:uid="{618C4E07-BD70-4D43-83A9-4472E7FF578D}"/>
    <hyperlink ref="C535" r:id="rId486" xr:uid="{F5A9F174-D964-4623-A474-2A80412B3DD9}"/>
    <hyperlink ref="C536" r:id="rId487" xr:uid="{C87D109A-9267-4794-A6F6-ED640AD1A3FC}"/>
    <hyperlink ref="C537" r:id="rId488" xr:uid="{99C29482-F822-437C-93A0-A70DFB238A21}"/>
    <hyperlink ref="C538" r:id="rId489" xr:uid="{F48F56D4-89FB-4FB7-A69A-1225DC85AB7D}"/>
    <hyperlink ref="C563" r:id="rId490" xr:uid="{2D5B392C-05CC-4F44-B2B7-C9D3C96B1D07}"/>
    <hyperlink ref="C564" r:id="rId491" xr:uid="{ED538D85-4EFC-4E9D-A769-98DF1D6403C9}"/>
    <hyperlink ref="C565" r:id="rId492" xr:uid="{CCA6650C-918B-49B6-ADB7-EF8CBEC7E92A}"/>
    <hyperlink ref="C566" r:id="rId493" xr:uid="{4DE3354D-F38B-4D4B-B9CD-5DB29A6F2942}"/>
    <hyperlink ref="C567" r:id="rId494" xr:uid="{2ADDC2F0-928F-4737-BF59-9A5242EC8227}"/>
    <hyperlink ref="C568" r:id="rId495" xr:uid="{EB77A431-58D7-4C9A-B1DF-00038A9BCAA4}"/>
    <hyperlink ref="C569" r:id="rId496" xr:uid="{BC0E8407-F612-4C4E-B75D-E8726809F6F7}"/>
    <hyperlink ref="C570" r:id="rId497" xr:uid="{4495C72B-FACD-4C8B-BE33-CACE0B82858D}"/>
    <hyperlink ref="C571" r:id="rId498" xr:uid="{95D12D71-69D0-4EAC-9568-49E4CAB2C9F7}"/>
    <hyperlink ref="C572" r:id="rId499" xr:uid="{85B93A14-63D7-4B30-AFAA-768D4083AD1E}"/>
    <hyperlink ref="C577" r:id="rId500" xr:uid="{6C0AA79B-269E-4442-B245-5F4470560621}"/>
    <hyperlink ref="C578" r:id="rId501" xr:uid="{9F9454AF-84FE-4D07-B4F7-53D5BA61646C}"/>
    <hyperlink ref="C579" r:id="rId502" xr:uid="{8FCFC3BA-C602-4E24-8A1F-9AD8506F741E}"/>
    <hyperlink ref="C580" r:id="rId503" xr:uid="{6F929357-B3D1-4581-9CA9-EF1709FA0A5A}"/>
    <hyperlink ref="C581" r:id="rId504" xr:uid="{B8485D32-6117-4243-AD52-8EF26798011C}"/>
    <hyperlink ref="C582" r:id="rId505" xr:uid="{DD39488B-BD00-4E15-A85F-83D063EFF53B}"/>
    <hyperlink ref="C583" r:id="rId506" xr:uid="{E679BF4F-6086-45AB-858E-0BCB86FB3714}"/>
    <hyperlink ref="C584" r:id="rId507" xr:uid="{A7EAEEE7-AC8B-4343-B194-CC28A41A5D93}"/>
    <hyperlink ref="C585" r:id="rId508" xr:uid="{359879BA-269D-434E-B667-517929C4B64A}"/>
    <hyperlink ref="C586" r:id="rId509" xr:uid="{7FCC7CC3-4099-4DC5-8A98-550430F49CB7}"/>
    <hyperlink ref="C587" r:id="rId510" xr:uid="{E5490B7D-54F5-46FA-B770-62F687810CA2}"/>
    <hyperlink ref="C588" r:id="rId511" xr:uid="{F6264CD5-C180-435B-85BC-0C84673AC989}"/>
    <hyperlink ref="C589" r:id="rId512" xr:uid="{981BDFA3-2AD5-49EA-8B66-E483A08593CC}"/>
    <hyperlink ref="C590" r:id="rId513" xr:uid="{2B1D4BC8-F580-4E66-8DFC-374546EEE161}"/>
    <hyperlink ref="C591" r:id="rId514" xr:uid="{30463E17-9613-49DC-A152-3B60BEA59D81}"/>
    <hyperlink ref="C592" r:id="rId515" xr:uid="{FB535D41-957C-44FD-BA1B-8FE2BC2D5270}"/>
    <hyperlink ref="C593" r:id="rId516" xr:uid="{FD2CAD10-7C50-43A7-BA14-656E14B11CCC}"/>
    <hyperlink ref="C594" r:id="rId517" xr:uid="{5A38D73E-4565-4419-B809-40E7A27E39A4}"/>
    <hyperlink ref="C595" r:id="rId518" xr:uid="{F6147094-8CF8-4532-A92C-4FF4B5A19104}"/>
    <hyperlink ref="C596" r:id="rId519" xr:uid="{8B68EAC2-E8DE-4CB9-8194-4FE173B0B8DE}"/>
    <hyperlink ref="C597" r:id="rId520" xr:uid="{538D3511-8AF3-4352-BCC0-8ADFD8E54C6A}"/>
    <hyperlink ref="C598" r:id="rId521" xr:uid="{912BF294-77D8-410A-A639-A7AEDF32FA12}"/>
    <hyperlink ref="C599" r:id="rId522" xr:uid="{C7FE0389-C8C4-4460-A182-A4C6DB532B37}"/>
    <hyperlink ref="C600" r:id="rId523" xr:uid="{F8910914-BAF2-4F31-B0DD-72343F2CDFBA}"/>
    <hyperlink ref="C601" r:id="rId524" xr:uid="{5F998A09-CA82-4E01-B013-725F14C4DBB0}"/>
    <hyperlink ref="C602" r:id="rId525" xr:uid="{2DA356BB-7A48-4E65-B492-B38EBF857138}"/>
    <hyperlink ref="C603" r:id="rId526" xr:uid="{8BD62F64-1486-4421-8E5A-BB25B8C21D5E}"/>
    <hyperlink ref="C604" r:id="rId527" xr:uid="{C6405543-4DE1-42BA-BAC1-5C3A0E59A748}"/>
    <hyperlink ref="C605" r:id="rId528" xr:uid="{D9660FC9-B6BB-4C8D-8FA0-3106CF9F05AE}"/>
    <hyperlink ref="C606" r:id="rId529" xr:uid="{3E7C5564-124C-4843-9B2F-BEE05883C9AF}"/>
    <hyperlink ref="C607" r:id="rId530" xr:uid="{806B9ADE-8DD7-4FF2-A088-7022BA4B5359}"/>
    <hyperlink ref="C608" r:id="rId531" xr:uid="{D0CF1522-3B07-4E2F-9310-78C15E7DD644}"/>
    <hyperlink ref="C609" r:id="rId532" xr:uid="{6F03FB6E-0DDA-451C-93E5-5671DCFCAC40}"/>
    <hyperlink ref="C610" r:id="rId533" xr:uid="{4CC88AE2-F5BB-4C1D-A771-0355FCE0010D}"/>
    <hyperlink ref="C611" r:id="rId534" xr:uid="{D629BCE0-F4DF-4013-B463-1BB770CEEE61}"/>
    <hyperlink ref="C612" r:id="rId535" xr:uid="{CD8A8CEE-4468-4A29-80E8-E3E02F703B26}"/>
    <hyperlink ref="C613" r:id="rId536" xr:uid="{82C3215B-A24E-48CE-AB5D-10FB3D0E5C38}"/>
    <hyperlink ref="C614" r:id="rId537" xr:uid="{6D1A8223-7461-46F9-AA04-2D766194A6E3}"/>
    <hyperlink ref="C615" r:id="rId538" xr:uid="{9A5B2866-F9E3-4FA5-843C-CA76F4A5DDBB}"/>
    <hyperlink ref="C616" r:id="rId539" xr:uid="{13D39D13-440A-4197-AD2F-92469772D7ED}"/>
    <hyperlink ref="C617" r:id="rId540" xr:uid="{F4916AFE-EB02-4B6A-9757-FA1A7FD44A2C}"/>
    <hyperlink ref="C618" r:id="rId541" xr:uid="{CAFCA4EF-7F9E-49B4-A121-A516DA318AE4}"/>
    <hyperlink ref="C619" r:id="rId542" xr:uid="{DD02ECB8-7285-4885-96B2-71EB50D44295}"/>
    <hyperlink ref="C620" r:id="rId543" xr:uid="{4D7D9821-1117-4182-9A21-83686ECADCC8}"/>
    <hyperlink ref="C621" r:id="rId544" xr:uid="{27C01A96-2D61-4FE5-9B5F-ACA998DE4115}"/>
    <hyperlink ref="C622" r:id="rId545" xr:uid="{55C9FFE8-3B03-4605-9976-B34172D8819B}"/>
    <hyperlink ref="C623" r:id="rId546" xr:uid="{D8D329E9-1A90-4350-9A5C-88D93D00808B}"/>
    <hyperlink ref="C624" r:id="rId547" xr:uid="{6B886A92-7F73-406D-9196-8A086B4DBE66}"/>
    <hyperlink ref="C625" r:id="rId548" xr:uid="{797BEADF-175D-461B-AC5F-6F1A15386CEA}"/>
    <hyperlink ref="C626" r:id="rId549" xr:uid="{4B1F3F16-93C7-4146-ABE4-046ED90A4A16}"/>
    <hyperlink ref="C627" r:id="rId550" xr:uid="{D5BDB0F6-BA54-4AD4-BA3A-31E4F2A8FE6E}"/>
    <hyperlink ref="C628" r:id="rId551" xr:uid="{C2CDDC7E-A9DE-4584-BCBC-8F43C22A220F}"/>
    <hyperlink ref="C629" r:id="rId552" xr:uid="{A1ECC9FA-B76D-4EE6-A457-B17888497F97}"/>
    <hyperlink ref="C630" r:id="rId553" xr:uid="{B0B5D29D-DFBD-4877-8005-27D99886F3E7}"/>
    <hyperlink ref="C631" r:id="rId554" xr:uid="{4B1D1232-AA3F-4272-B8DB-1516C6350ABA}"/>
    <hyperlink ref="C632" r:id="rId555" xr:uid="{321D2DC3-C995-4B05-B6DB-6E32E06D4589}"/>
    <hyperlink ref="C633" r:id="rId556" xr:uid="{1A49CD11-29BD-4105-812A-6DF6DB07D6ED}"/>
    <hyperlink ref="C634" r:id="rId557" xr:uid="{19BD366F-A3D1-4BE4-B350-07F84357D243}"/>
    <hyperlink ref="C635" r:id="rId558" xr:uid="{3E54D92E-4CD4-403D-A4CC-F0C699F62B60}"/>
    <hyperlink ref="C636" r:id="rId559" xr:uid="{2F5C3E65-83B4-4E6E-AAE6-A6A442AB70BC}"/>
    <hyperlink ref="C637" r:id="rId560" xr:uid="{722B4003-42F9-4B35-B237-77EE25B81C1C}"/>
    <hyperlink ref="C638" r:id="rId561" xr:uid="{D9CED92D-CAB5-4054-A9CB-BD295B771117}"/>
    <hyperlink ref="C639" r:id="rId562" xr:uid="{DAD78FBD-C33C-4A9F-8399-14EA47F45AB3}"/>
    <hyperlink ref="C640" r:id="rId563" xr:uid="{7F5F174A-B28B-451E-B0A5-1EFA0122A29F}"/>
    <hyperlink ref="C641" r:id="rId564" xr:uid="{D912F5D8-02B7-44E8-BDF3-A7E3932E0EA9}"/>
    <hyperlink ref="C642" r:id="rId565" xr:uid="{A7472259-9F5B-4329-A0B3-CFF827B7EC7C}"/>
    <hyperlink ref="C643" r:id="rId566" xr:uid="{BDBC0850-D923-4454-B0F2-AEEA3EEBDCDD}"/>
    <hyperlink ref="C644" r:id="rId567" xr:uid="{5D5BE2BB-0AD2-457C-ABFE-BF1EA17E01EF}"/>
    <hyperlink ref="C645" r:id="rId568" xr:uid="{41F48416-12E2-4FEE-8F99-B3383C329FE2}"/>
    <hyperlink ref="C646" r:id="rId569" xr:uid="{7989AFC5-70C5-469C-8641-9E44B4A7A34E}"/>
    <hyperlink ref="C647" r:id="rId570" xr:uid="{BF0C5C1A-0792-42CB-922D-0716F29C6415}"/>
    <hyperlink ref="C648" r:id="rId571" xr:uid="{B6B5474E-271B-4F52-9B53-C720EFF4D652}"/>
    <hyperlink ref="C649" r:id="rId572" xr:uid="{7BE7E12C-01F6-440C-9A37-650F8CFB4E7F}"/>
    <hyperlink ref="C650" r:id="rId573" xr:uid="{FE7305CE-EA6C-42A4-A711-7CF0DA5C8ED4}"/>
    <hyperlink ref="C651" r:id="rId574" xr:uid="{04C70A51-90FD-4A6B-A04D-A44C759FC5C4}"/>
    <hyperlink ref="C652" r:id="rId575" xr:uid="{629318F1-C72C-481E-9501-B0F4CEEE920F}"/>
    <hyperlink ref="C653" r:id="rId576" xr:uid="{05553743-D0B7-4171-9A94-275E03C737B0}"/>
    <hyperlink ref="C654" r:id="rId577" xr:uid="{0E206B5E-D109-4AFB-A1D7-FF1B757768BB}"/>
    <hyperlink ref="C655" r:id="rId578" xr:uid="{DC3EF675-D6ED-442B-AD5E-6F64FB71C99A}"/>
    <hyperlink ref="C656" r:id="rId579" xr:uid="{9636908C-C01A-4798-B75B-40EC2CFEAC46}"/>
    <hyperlink ref="C657" r:id="rId580" xr:uid="{DFE86A38-ABA3-4322-9C05-34BEAA99E16A}"/>
    <hyperlink ref="C658" r:id="rId581" xr:uid="{592986A3-7D64-40DA-82FF-D87C51C92DF2}"/>
    <hyperlink ref="C659" r:id="rId582" xr:uid="{4B82D4A7-2EDD-45C7-ACF4-C471C68DA8AD}"/>
    <hyperlink ref="C660" r:id="rId583" xr:uid="{ED0352E5-D5A3-427C-BA1E-264FFB973241}"/>
    <hyperlink ref="C661" r:id="rId584" xr:uid="{930137AC-0DD6-4B21-92AC-77405BA64DE7}"/>
    <hyperlink ref="C662" r:id="rId585" xr:uid="{9BD37F3B-AB59-4769-A0EE-73E8EC503709}"/>
    <hyperlink ref="C663" r:id="rId586" xr:uid="{EB3725ED-0CB1-4579-ADD2-87649A7DFEC2}"/>
    <hyperlink ref="C664" r:id="rId587" xr:uid="{56BA19EE-8C1C-49C9-B3D1-F0D1C519F989}"/>
    <hyperlink ref="C665" r:id="rId588" xr:uid="{479F43EB-F4EC-4304-A314-911335679DE6}"/>
    <hyperlink ref="C666" r:id="rId589" xr:uid="{AFC756F4-A19A-49DA-B612-2665C95846A3}"/>
    <hyperlink ref="C667" r:id="rId590" xr:uid="{C00EBF74-B09E-450A-A113-8FF2AAA8E809}"/>
    <hyperlink ref="C668" r:id="rId591" xr:uid="{55CC9D4E-88A4-40FB-BAB2-98D5108A748B}"/>
    <hyperlink ref="C669" r:id="rId592" xr:uid="{533DA839-98D8-4ED3-9AED-EF2F115BE903}"/>
    <hyperlink ref="C670" r:id="rId593" xr:uid="{826BC238-FBE3-4125-B230-A841944A2B13}"/>
    <hyperlink ref="C671" r:id="rId594" xr:uid="{D754052F-314E-4FC2-84DA-6B807EAC4821}"/>
    <hyperlink ref="C672" r:id="rId595" xr:uid="{FFCE7E50-041A-4B5F-B574-07C84BD46FD7}"/>
    <hyperlink ref="C673" r:id="rId596" xr:uid="{0AAFFFD8-3827-4240-A360-7EEC212A964B}"/>
    <hyperlink ref="C674" r:id="rId597" xr:uid="{E56D134B-5070-41B3-8DAD-23E0A0DFBCED}"/>
    <hyperlink ref="C675" r:id="rId598" xr:uid="{AF458C08-898C-42D6-996F-E27A4740104D}"/>
    <hyperlink ref="C676" r:id="rId599" xr:uid="{DF54C3C6-FA7B-4B7D-B49E-691B098AE9FE}"/>
    <hyperlink ref="C677" r:id="rId600" xr:uid="{8D52D967-61D0-4BE1-B941-A639EEF96B96}"/>
    <hyperlink ref="C678" r:id="rId601" xr:uid="{9110F3B0-1B09-4C73-87B9-169C8A36A6F0}"/>
    <hyperlink ref="C679" r:id="rId602" xr:uid="{0CA029CA-CB90-43B2-9134-46A168818659}"/>
    <hyperlink ref="C680" r:id="rId603" xr:uid="{97067E41-90B1-483F-9C8E-7D6BF8FC788E}"/>
    <hyperlink ref="C681" r:id="rId604" xr:uid="{7B5F5E1F-7541-4E1B-AD20-4BF98E2255A7}"/>
    <hyperlink ref="C682" r:id="rId605" xr:uid="{E6E75222-9FD4-4ABE-8874-7B4914C52C1B}"/>
    <hyperlink ref="C683" r:id="rId606" xr:uid="{11FB1BC5-FBDE-4EFF-8321-847C5B61DE10}"/>
    <hyperlink ref="C684" r:id="rId607" xr:uid="{B5FDAC4D-F461-49A9-B5D5-BC884E8DFFA9}"/>
    <hyperlink ref="C685" r:id="rId608" xr:uid="{044E4D58-FD22-40C4-9C8F-FE7CDD8129FC}"/>
    <hyperlink ref="C686" r:id="rId609" xr:uid="{8C6E25DC-DE62-4A58-BE34-4E97979F2124}"/>
    <hyperlink ref="C687" r:id="rId610" xr:uid="{70F5360C-5C79-439B-B6E4-A25A6D67B04D}"/>
    <hyperlink ref="C688" r:id="rId611" xr:uid="{C1FAB210-EB2C-4E26-B248-037101315CC4}"/>
    <hyperlink ref="C689" r:id="rId612" xr:uid="{ABC38C50-6218-4D69-A342-A104EC9BD38B}"/>
    <hyperlink ref="C690" r:id="rId613" xr:uid="{E676D074-D4BA-4523-AB6B-BCE287760A8E}"/>
    <hyperlink ref="C691" r:id="rId614" xr:uid="{0B9684B8-616C-41BA-B45B-24285634714A}"/>
    <hyperlink ref="C692" r:id="rId615" xr:uid="{B18D6941-1B96-4015-B913-A44E6A54AA4C}"/>
    <hyperlink ref="C693" r:id="rId616" xr:uid="{DE2A3EC5-4CBA-43B8-AD9A-3E5388C996CD}"/>
    <hyperlink ref="C694" r:id="rId617" xr:uid="{C24CCCF2-D4EA-4125-9EEA-72C051562443}"/>
    <hyperlink ref="C695" r:id="rId618" xr:uid="{68BECD3B-7067-4F32-A1E3-53C8D67E4880}"/>
    <hyperlink ref="C696" r:id="rId619" xr:uid="{BEA350E9-A32B-42D5-86A8-5AB256D7925A}"/>
    <hyperlink ref="C697" r:id="rId620" xr:uid="{59DF52D4-D340-4C49-B809-C0D5C002970E}"/>
    <hyperlink ref="C698" r:id="rId621" xr:uid="{AE6079F9-FAD0-48ED-B644-F33AC67EBCFF}"/>
    <hyperlink ref="C699" r:id="rId622" xr:uid="{58A43701-58C4-46D8-818F-64C9D561C019}"/>
    <hyperlink ref="C700" r:id="rId623" xr:uid="{DEB6010C-FB3F-4D79-90FE-7FB7F507C0B1}"/>
    <hyperlink ref="C701" r:id="rId624" xr:uid="{996DA708-520F-4178-9A5A-CAC1F29593A2}"/>
    <hyperlink ref="C702" r:id="rId625" xr:uid="{4EB6DF23-D0E6-45D1-A703-1885235C8C2B}"/>
    <hyperlink ref="C703" r:id="rId626" xr:uid="{D52ACF01-4E6E-412F-8A9D-1328CE2B75BE}"/>
    <hyperlink ref="C704" r:id="rId627" xr:uid="{DC9E5CA7-E7BC-4206-B0F2-255E049675ED}"/>
    <hyperlink ref="C705" r:id="rId628" xr:uid="{171ADB72-3E32-45EC-8907-F74DD6310604}"/>
    <hyperlink ref="C706" r:id="rId629" xr:uid="{BEB9634D-1ACD-44D3-8834-AC83DA78B392}"/>
    <hyperlink ref="C707" r:id="rId630" xr:uid="{2369AF77-E605-4D16-9410-883015449BF7}"/>
    <hyperlink ref="C708" r:id="rId631" xr:uid="{C9664CB8-3E0C-4C1C-83B2-83595F2C3D67}"/>
    <hyperlink ref="C709" r:id="rId632" xr:uid="{CBEB099A-E41D-47AC-B869-185E9F362AE9}"/>
    <hyperlink ref="C710" r:id="rId633" xr:uid="{B581B722-831E-4E97-9B69-47F2BE0A8DF6}"/>
    <hyperlink ref="C711" r:id="rId634" xr:uid="{A699F2F6-FC41-4D83-A0AB-5C6F056A7F39}"/>
    <hyperlink ref="C712" r:id="rId635" xr:uid="{D30B3C96-2164-4D1F-834F-A33FA8D3748E}"/>
    <hyperlink ref="C713" r:id="rId636" xr:uid="{6A4CB0EC-5960-4F11-8144-1BFBD5FC2283}"/>
    <hyperlink ref="C714" r:id="rId637" xr:uid="{7ECCE944-0F28-43EF-AC3C-8CB2C9EEB63D}"/>
    <hyperlink ref="C715" r:id="rId638" xr:uid="{55C46782-21B8-4447-84A9-6A3674C25378}"/>
    <hyperlink ref="C716" r:id="rId639" xr:uid="{D7F5ACBE-A858-4648-9800-05BC6B0CA8EC}"/>
    <hyperlink ref="C717" r:id="rId640" xr:uid="{9A711715-F36A-4D59-8F8E-D8A8DB5AC791}"/>
    <hyperlink ref="C718" r:id="rId641" xr:uid="{C3F7186D-4527-4281-BFD7-7A5EEB7093E6}"/>
    <hyperlink ref="C719" r:id="rId642" xr:uid="{B36DB523-48F5-46FF-834C-C0F742C45004}"/>
    <hyperlink ref="C720" r:id="rId643" xr:uid="{77D66F8B-62E6-49C4-B67A-5328611CAA36}"/>
    <hyperlink ref="C721" r:id="rId644" xr:uid="{6B9921EB-7F2E-49E4-9F9C-9E3A1680EB8E}"/>
    <hyperlink ref="C722" r:id="rId645" xr:uid="{D93BDCEA-28CF-4140-A0E0-E5009425B0FE}"/>
    <hyperlink ref="C723" r:id="rId646" xr:uid="{0B3271CF-C2F8-4546-A0AD-E47A2117CF4C}"/>
    <hyperlink ref="C724" r:id="rId647" xr:uid="{3A185F3A-D8CB-421A-A27A-4860A321C96D}"/>
    <hyperlink ref="C725" r:id="rId648" xr:uid="{36326ADB-BF69-4362-9486-5F25750502E1}"/>
    <hyperlink ref="C726" r:id="rId649" xr:uid="{4AA937CE-DC90-4CF2-94AA-231FD2FFF6FF}"/>
    <hyperlink ref="C727" r:id="rId650" xr:uid="{509C288F-FAE2-4933-B204-F5A099113A2D}"/>
    <hyperlink ref="C728" r:id="rId651" xr:uid="{C7EE0142-A8EB-4F22-90BA-AFDE06D2DF85}"/>
    <hyperlink ref="C729" r:id="rId652" xr:uid="{9ED7A600-1FA1-4543-92C0-02832139EB6F}"/>
    <hyperlink ref="C730" r:id="rId653" xr:uid="{3C8EE399-489E-451E-87FF-DE56634DE57E}"/>
    <hyperlink ref="C731" r:id="rId654" xr:uid="{9BBA3A26-21D2-499B-9A15-793A30835FEA}"/>
    <hyperlink ref="C732" r:id="rId655" xr:uid="{1CC2326A-E290-4E88-A4D8-F439176EF93F}"/>
    <hyperlink ref="C733" r:id="rId656" xr:uid="{8B3808FD-CE87-4786-B58D-76F035BC58FC}"/>
    <hyperlink ref="C734" r:id="rId657" xr:uid="{0A5A728D-C892-4211-9CC8-F70D45A042AC}"/>
    <hyperlink ref="C735" r:id="rId658" xr:uid="{9DA10310-EFDA-4105-B6A6-45FD8F0A8BF6}"/>
    <hyperlink ref="C736" r:id="rId659" xr:uid="{8759D4A2-8BB5-4332-B78D-F34AAB74E571}"/>
    <hyperlink ref="C737" r:id="rId660" xr:uid="{2F942F1E-15F6-4AC2-AEB7-A84BD711808C}"/>
    <hyperlink ref="C738" r:id="rId661" xr:uid="{1155EB42-A17A-46BD-AC9B-C9EF5E708E90}"/>
    <hyperlink ref="C739" r:id="rId662" xr:uid="{B9E97CC6-2C55-489F-ABAE-B44D19710D7E}"/>
    <hyperlink ref="C740" r:id="rId663" xr:uid="{D48BAE55-AF40-4D5E-BEC0-1E3B44E58AF8}"/>
    <hyperlink ref="C741" r:id="rId664" xr:uid="{E05078E3-EC76-4B78-B04D-5AA2E03E9241}"/>
    <hyperlink ref="C742" r:id="rId665" xr:uid="{9D628848-1201-4CB5-9B5B-CC2ADDF789FD}"/>
    <hyperlink ref="C743" r:id="rId666" xr:uid="{F0372345-D7FF-4B89-9469-741143A09CBB}"/>
    <hyperlink ref="C744" r:id="rId667" xr:uid="{95027E9B-7D41-4EC6-9031-E7E2C51763C6}"/>
    <hyperlink ref="C745" r:id="rId668" xr:uid="{B2174C15-7C54-4290-A080-313AEED2707C}"/>
    <hyperlink ref="C746" r:id="rId669" xr:uid="{8B834F93-C0E3-4196-9142-073872AEB758}"/>
    <hyperlink ref="C747" r:id="rId670" xr:uid="{1D029265-5B68-4FEE-8782-BDF3159DACDB}"/>
    <hyperlink ref="C748" r:id="rId671" xr:uid="{4074CCB3-3883-4121-99DB-2A75D0E893A1}"/>
    <hyperlink ref="C749" r:id="rId672" xr:uid="{6642F8A9-DD85-4967-B3D3-705D48968305}"/>
    <hyperlink ref="C750" r:id="rId673" xr:uid="{D710B029-D51C-481F-97D8-63EAA999C00D}"/>
    <hyperlink ref="C751" r:id="rId674" xr:uid="{8918C7D5-E371-490E-BC6A-01C4D8EC347E}"/>
    <hyperlink ref="C752" r:id="rId675" xr:uid="{93532BA9-28A7-44F3-8F43-4254614487D4}"/>
    <hyperlink ref="C753" r:id="rId676" xr:uid="{2D6A4A06-FE69-48E3-811A-3E01CF2149AA}"/>
    <hyperlink ref="C754" r:id="rId677" xr:uid="{72195F58-19BC-4539-9E6A-0E5F9EA288A3}"/>
    <hyperlink ref="C755" r:id="rId678" xr:uid="{E55E0B0C-52BF-46B0-8DFB-2A89C2A70421}"/>
    <hyperlink ref="C756" r:id="rId679" xr:uid="{15569502-3B9B-4EC3-9ECD-FBE44FB5DA52}"/>
    <hyperlink ref="C757" r:id="rId680" xr:uid="{9AD3396E-3592-4A56-8D5A-A0A37960E42F}"/>
    <hyperlink ref="C758" r:id="rId681" xr:uid="{A4B415FF-E009-4026-802B-C4C58EF1C603}"/>
    <hyperlink ref="C759" r:id="rId682" xr:uid="{EF1AB88E-4906-444A-8DAA-43A333E3B98F}"/>
    <hyperlink ref="C760" r:id="rId683" xr:uid="{61B4326B-9564-426B-ADE8-60E549FFADCB}"/>
    <hyperlink ref="C761" r:id="rId684" xr:uid="{7E646D18-7182-4431-A746-D652FD692F56}"/>
    <hyperlink ref="C762" r:id="rId685" xr:uid="{FA4B21D8-9F25-4A23-A68B-BF4D58452594}"/>
    <hyperlink ref="C763" r:id="rId686" xr:uid="{6BD4EE93-2ADC-4757-A9F5-EE426822DA4A}"/>
    <hyperlink ref="C764" r:id="rId687" xr:uid="{81FED876-A0C4-4C06-9ADE-327C880C0C31}"/>
    <hyperlink ref="C765" r:id="rId688" xr:uid="{86D568F9-3D89-44AD-9F82-F1D6E1F0978D}"/>
    <hyperlink ref="C766" r:id="rId689" xr:uid="{49E3EF5C-7241-412A-8D97-2F5F4512121A}"/>
    <hyperlink ref="C767" r:id="rId690" xr:uid="{01B5F4CB-3650-42C2-9284-6029545F7DDF}"/>
    <hyperlink ref="C768" r:id="rId691" xr:uid="{5C2BED65-25DA-4F7B-89C2-80AE198F4F2C}"/>
    <hyperlink ref="C769" r:id="rId692" xr:uid="{CD0DA88C-311C-41F7-A9E4-9FF83F32056A}"/>
    <hyperlink ref="C770" r:id="rId693" xr:uid="{4B6B1945-9803-42A3-BFFB-4AA8FCF90007}"/>
    <hyperlink ref="C771" r:id="rId694" xr:uid="{7C5E5AFE-5626-4AC6-97BD-D46B691A5CAA}"/>
    <hyperlink ref="C772" r:id="rId695" xr:uid="{2A475EA6-821D-407F-B016-36A67E90BD32}"/>
    <hyperlink ref="C773" r:id="rId696" xr:uid="{C222CBCA-7851-4D17-B095-A5DD5AC99B28}"/>
    <hyperlink ref="C774" r:id="rId697" xr:uid="{EF4F4F1C-1815-4031-A825-45BF6E3959BC}"/>
    <hyperlink ref="C775" r:id="rId698" xr:uid="{DD2C5D33-9910-4048-820C-75F6197F4676}"/>
    <hyperlink ref="C776" r:id="rId699" xr:uid="{680152FD-F54D-45F1-95E5-1C9C94C07562}"/>
    <hyperlink ref="C777" r:id="rId700" xr:uid="{62138B3F-4311-4856-8F62-43A4383E28F2}"/>
    <hyperlink ref="C778" r:id="rId701" xr:uid="{A61A010A-8D15-46D4-A732-12ACBB0D5476}"/>
    <hyperlink ref="C779" r:id="rId702" xr:uid="{8DCD794D-95E4-4304-9394-59F71CDB2DA1}"/>
    <hyperlink ref="C780" r:id="rId703" xr:uid="{E9E5B5E3-0896-4F75-B134-17E9DC164CC2}"/>
    <hyperlink ref="C781" r:id="rId704" xr:uid="{47941059-56FD-46C5-B170-C7E9734EB59D}"/>
    <hyperlink ref="C782" r:id="rId705" xr:uid="{432C58BD-5843-48CA-8A20-8620801C1EF2}"/>
    <hyperlink ref="C783" r:id="rId706" xr:uid="{3BEEB370-FF4C-4DD0-8ED4-583CC4C1DF7F}"/>
    <hyperlink ref="C784" r:id="rId707" xr:uid="{10F36E2C-4182-47C2-882B-81F99B94BA42}"/>
    <hyperlink ref="C785" r:id="rId708" xr:uid="{4D5660A7-F583-4A1F-98E9-BA7E00A3265D}"/>
    <hyperlink ref="C786" r:id="rId709" xr:uid="{D857A7F2-B793-4438-91DD-0D0811E98B13}"/>
    <hyperlink ref="C787" r:id="rId710" xr:uid="{083CDFE9-0862-475B-BF31-F5C1EE6B8E98}"/>
    <hyperlink ref="C788" r:id="rId711" xr:uid="{2FD12BE5-8E82-4537-97D5-9C86A7403B49}"/>
    <hyperlink ref="C789" r:id="rId712" xr:uid="{4E0E0099-4F27-450C-A906-64916F53CA9B}"/>
    <hyperlink ref="C790" r:id="rId713" xr:uid="{1ED80B71-DEA8-451A-B800-4C71A4449357}"/>
    <hyperlink ref="C791" r:id="rId714" xr:uid="{97F4F951-C90A-4B5B-852C-A7BD92899AC0}"/>
    <hyperlink ref="C792" r:id="rId715" xr:uid="{31BC2FD8-020B-4162-B1D6-1AE8CAA65751}"/>
    <hyperlink ref="C793" r:id="rId716" xr:uid="{27A56254-6B55-4C3E-B880-2F484646C799}"/>
    <hyperlink ref="C794" r:id="rId717" xr:uid="{4568239D-AA45-4792-AC0D-ADAD334957E6}"/>
    <hyperlink ref="C795" r:id="rId718" xr:uid="{0402E454-9D5F-46BE-AE7F-C3A0AC9D9028}"/>
    <hyperlink ref="C796" r:id="rId719" xr:uid="{61D42465-9B25-4075-9266-C7A5F141EBF4}"/>
    <hyperlink ref="C797" r:id="rId720" xr:uid="{82C8D4AA-7201-4D77-90F5-5B999F5A27E0}"/>
    <hyperlink ref="C798" r:id="rId721" xr:uid="{134D8ABC-E348-49BE-85C4-B98A111DDE9B}"/>
    <hyperlink ref="C799" r:id="rId722" xr:uid="{EBDD5273-D0B3-47A0-90D6-9788C9826DD5}"/>
    <hyperlink ref="C800" r:id="rId723" xr:uid="{0E9643FF-253E-4DD3-8B9A-B1A5DB996225}"/>
    <hyperlink ref="C801" r:id="rId724" xr:uid="{A7CD3ED7-794C-41DF-9622-B5D7114CDB71}"/>
    <hyperlink ref="C802" r:id="rId725" xr:uid="{0BFBAE25-71D0-4207-A4A2-5993DF84A3CE}"/>
    <hyperlink ref="C803" r:id="rId726" xr:uid="{BC22B0BA-81BB-403E-A9D3-E8C2B3E901A5}"/>
    <hyperlink ref="C804" r:id="rId727" xr:uid="{F38EB29F-5B6D-4BC8-9C38-186D7BC9A724}"/>
    <hyperlink ref="C805" r:id="rId728" xr:uid="{537930EA-B436-4377-9588-3BEDD16304B6}"/>
    <hyperlink ref="C806" r:id="rId729" xr:uid="{5F98419D-DB8A-472D-B3F7-FF38554200D2}"/>
    <hyperlink ref="C807" r:id="rId730" xr:uid="{775B50BA-8BCD-4D57-A881-E47AAD968AF9}"/>
    <hyperlink ref="C808" r:id="rId731" xr:uid="{8603058F-F9FF-45DB-8DE4-5DDEFADA1EF3}"/>
    <hyperlink ref="C809" r:id="rId732" xr:uid="{43EA33A3-1233-4C9D-95BD-F7DE208218C0}"/>
    <hyperlink ref="C810" r:id="rId733" xr:uid="{C5CF5B74-BFC1-4544-86B0-C90635E51340}"/>
    <hyperlink ref="C811" r:id="rId734" xr:uid="{336F5E60-BCF0-49BA-8056-69637155B380}"/>
    <hyperlink ref="C812" r:id="rId735" xr:uid="{FE343655-32F8-4BFC-926D-FA3BBEF2105C}"/>
    <hyperlink ref="C813" r:id="rId736" xr:uid="{7776375B-3847-43B2-AE71-60544113E94C}"/>
    <hyperlink ref="C814" r:id="rId737" xr:uid="{C9CAA552-D3B9-459C-AF99-EFE70B0073F0}"/>
    <hyperlink ref="C815" r:id="rId738" xr:uid="{E54C3015-BA5C-43BC-9D7A-EC8657550066}"/>
    <hyperlink ref="C816" r:id="rId739" xr:uid="{B07BF206-1162-40E9-9BDD-D8ADF08DD763}"/>
    <hyperlink ref="C817" r:id="rId740" xr:uid="{0797C580-E627-473F-9473-42481A767BE4}"/>
    <hyperlink ref="C818" r:id="rId741" xr:uid="{EC332D4E-77A4-40D0-80BE-5284ECC993AF}"/>
    <hyperlink ref="C819" r:id="rId742" xr:uid="{3C0250DB-F44C-40F0-B8C6-A5FDA57183FE}"/>
    <hyperlink ref="C820" r:id="rId743" xr:uid="{D3BACDF2-735E-44FA-B741-5ED98736EF2E}"/>
    <hyperlink ref="C821" r:id="rId744" xr:uid="{23D3D8DF-BB2F-40AD-9C6E-AC35BB92B87C}"/>
    <hyperlink ref="C822" r:id="rId745" xr:uid="{19FBA9C7-39E4-45A7-A9C5-4F9ABFA347FF}"/>
    <hyperlink ref="C823" r:id="rId746" xr:uid="{ED7A3E3D-D3F6-463F-9373-CEEEA2553D2C}"/>
    <hyperlink ref="C824" r:id="rId747" xr:uid="{2F5BC015-8C45-4D71-B3C4-B0C36598134D}"/>
    <hyperlink ref="C825" r:id="rId748" xr:uid="{6F0C9995-8987-4D2B-8474-F219D0EAA5BC}"/>
    <hyperlink ref="C826" r:id="rId749" xr:uid="{BA75C3CE-7F22-43AE-9C8E-0F8BF8D68844}"/>
    <hyperlink ref="C827" r:id="rId750" xr:uid="{D40966F9-9370-48A8-BB8C-002668560CBD}"/>
    <hyperlink ref="C828" r:id="rId751" xr:uid="{9342A8E3-0EFE-4989-8D31-CFCB8770EA2F}"/>
    <hyperlink ref="C829" r:id="rId752" xr:uid="{55AA56A4-A6FD-477C-970B-6CB1F130FF6F}"/>
    <hyperlink ref="C830" r:id="rId753" xr:uid="{A5C358D6-698F-4722-B10A-F3B062258133}"/>
    <hyperlink ref="C831" r:id="rId754" xr:uid="{1E494C0F-5C1E-4F8A-A2F6-3BD16CDD9092}"/>
    <hyperlink ref="C832" r:id="rId755" xr:uid="{1D58E0EA-7049-4520-913E-F6E1EE962E6A}"/>
    <hyperlink ref="C833" r:id="rId756" xr:uid="{DF90ACEC-C28D-41B7-9162-AC2FAC6AAA90}"/>
    <hyperlink ref="C834" r:id="rId757" xr:uid="{57059B67-5C58-40D3-B9A8-26B31361D95B}"/>
    <hyperlink ref="C835" r:id="rId758" xr:uid="{147DAA81-6A7E-4E6B-863D-002773693F61}"/>
    <hyperlink ref="C836" r:id="rId759" xr:uid="{5536E070-138D-4351-8AC2-157A6B670757}"/>
    <hyperlink ref="C837" r:id="rId760" xr:uid="{F050572A-FEF8-40EE-BCF1-614D250C0C95}"/>
    <hyperlink ref="C838" r:id="rId761" xr:uid="{65FC87A4-1CD4-4A44-95AE-61303DD31308}"/>
    <hyperlink ref="C839" r:id="rId762" xr:uid="{68EEC13D-D9F7-483C-AAD9-6A45727C95CA}"/>
    <hyperlink ref="C840" r:id="rId763" xr:uid="{57EEB5B7-A037-43F3-B9FB-6FBF50ABC2C2}"/>
    <hyperlink ref="C841" r:id="rId764" xr:uid="{3E06E573-E11F-4723-87FD-3A21496BA133}"/>
    <hyperlink ref="C842" r:id="rId765" xr:uid="{B6A29254-5608-4B4F-96F2-2F72A98E8FC6}"/>
    <hyperlink ref="C843" r:id="rId766" xr:uid="{4980512F-A652-4416-9C04-70C2EB635FA6}"/>
    <hyperlink ref="C844" r:id="rId767" xr:uid="{57E743BC-8E92-43B6-B570-96A4A78BC7E3}"/>
    <hyperlink ref="C845" r:id="rId768" xr:uid="{75D40BBF-F5FE-4967-84CD-C50B6ED06107}"/>
    <hyperlink ref="C846" r:id="rId769" xr:uid="{247899FB-4FC5-4246-AD13-A5E3AB1B5500}"/>
    <hyperlink ref="C847" r:id="rId770" xr:uid="{0DDD0ED1-9AE9-41AB-ACBF-B086AC69C7AC}"/>
    <hyperlink ref="C848" r:id="rId771" xr:uid="{A770923D-3DEC-4177-8A6D-F813D854B608}"/>
    <hyperlink ref="C849" r:id="rId772" xr:uid="{A16BEE0F-65E2-44EA-AD37-2AB59E17CC0F}"/>
    <hyperlink ref="C850" r:id="rId773" xr:uid="{4BF45745-AFBB-485E-BE7C-FF512FBDAD9E}"/>
    <hyperlink ref="C851" r:id="rId774" xr:uid="{72FC8032-3961-478E-8467-BA2AFF775CC9}"/>
    <hyperlink ref="C852" r:id="rId775" xr:uid="{6B5F1402-4503-4F89-8FAB-6AA2A53101A1}"/>
    <hyperlink ref="C853" r:id="rId776" xr:uid="{C80A5E8A-5530-4A7B-9399-81230E2E3595}"/>
    <hyperlink ref="C854" r:id="rId777" xr:uid="{F1B67BC3-709F-4A5C-8559-667BF1C7AAE7}"/>
    <hyperlink ref="C855" r:id="rId778" xr:uid="{EB116DD7-9168-426B-9C58-8E9A550C309F}"/>
    <hyperlink ref="C856" r:id="rId779" xr:uid="{6C8F8AE9-AC43-452C-880A-4E7D7D942301}"/>
    <hyperlink ref="C857" r:id="rId780" xr:uid="{ACC4C057-7DDD-4B56-91BA-9052153FEF32}"/>
    <hyperlink ref="C858" r:id="rId781" xr:uid="{DB54C1E6-6DD0-45ED-A0B7-EE8446C49BA5}"/>
    <hyperlink ref="C859" r:id="rId782" xr:uid="{351C9D84-E6C3-4CB4-8E9A-C4CED81451BB}"/>
    <hyperlink ref="C860" r:id="rId783" xr:uid="{D6F8C010-2851-4FEC-84C3-18AD1346898B}"/>
    <hyperlink ref="C861" r:id="rId784" xr:uid="{599017B1-8FF0-4D68-81B9-FCC563B472C2}"/>
    <hyperlink ref="C862" r:id="rId785" xr:uid="{A9B553A1-0EB0-4F3C-AD87-206E74C97A24}"/>
    <hyperlink ref="C863" r:id="rId786" xr:uid="{3988C550-1D82-475A-AFDB-8E6720CFC5C8}"/>
    <hyperlink ref="C864" r:id="rId787" xr:uid="{61F3F668-FEBE-4085-BF8F-AAE049B6CF06}"/>
    <hyperlink ref="C865" r:id="rId788" xr:uid="{4D270695-2DEC-48A7-A5CE-596424776B21}"/>
    <hyperlink ref="C866" r:id="rId789" xr:uid="{862175C8-0FDB-4E99-B7BE-7AD12688362B}"/>
    <hyperlink ref="C867" r:id="rId790" xr:uid="{27AE3C86-A4E3-47A0-A990-72BC0D189742}"/>
    <hyperlink ref="C868" r:id="rId791" xr:uid="{362EB972-2471-47D8-A816-E44A87F9435B}"/>
    <hyperlink ref="C869" r:id="rId792" xr:uid="{780EC8FB-CE5A-45E3-9A32-F796A4A6CBD7}"/>
    <hyperlink ref="C870" r:id="rId793" xr:uid="{89A147DA-0B12-4A8D-A7FA-FA3B5B4514B0}"/>
    <hyperlink ref="C871" r:id="rId794" xr:uid="{E2B4889C-C06D-4780-A102-437E9338BA9E}"/>
    <hyperlink ref="C872" r:id="rId795" xr:uid="{2DA8B6C8-49B3-42FF-A927-2B0CBB2B3FEB}"/>
    <hyperlink ref="C873" r:id="rId796" xr:uid="{B860B36F-87C1-49A3-BF06-BAACA49CA285}"/>
    <hyperlink ref="C874" r:id="rId797" xr:uid="{696C1830-D827-4E39-AE70-AED79D8FACC2}"/>
    <hyperlink ref="C875" r:id="rId798" xr:uid="{70BCB91D-8896-4075-8AFC-A5481D50261F}"/>
    <hyperlink ref="C876" r:id="rId799" xr:uid="{C4AA95C2-83E3-401F-9E1E-E435D86E0D57}"/>
    <hyperlink ref="C877" r:id="rId800" xr:uid="{8CEDC90D-0548-4B5C-9122-046317681F6F}"/>
    <hyperlink ref="C878" r:id="rId801" xr:uid="{6BD7ECA1-C873-4B99-AE10-3CE325752670}"/>
    <hyperlink ref="C879" r:id="rId802" xr:uid="{C19D48EE-8F60-4903-8F14-D8BBE3FD1467}"/>
    <hyperlink ref="C880" r:id="rId803" xr:uid="{A90F4B4E-9AED-41D6-881D-01C600B8686B}"/>
    <hyperlink ref="C881" r:id="rId804" xr:uid="{1094FEEB-C02D-42B9-8DF2-400E70045E83}"/>
    <hyperlink ref="C882" r:id="rId805" xr:uid="{ECA86412-66DF-434C-A1D1-05790ACB8853}"/>
    <hyperlink ref="C883" r:id="rId806" xr:uid="{77CD2944-7B19-40EC-B9E6-2A7C10C25A96}"/>
    <hyperlink ref="C884" r:id="rId807" xr:uid="{6A0266A0-EBA4-4AFF-AABE-A526F14D1321}"/>
    <hyperlink ref="C885" r:id="rId808" xr:uid="{B44ED1FD-D330-4772-BC85-1C2E60AF427C}"/>
    <hyperlink ref="C886" r:id="rId809" xr:uid="{143D0918-3A6A-4E34-82DA-648080322BD9}"/>
    <hyperlink ref="C887" r:id="rId810" xr:uid="{EFEF80FB-C1FB-4039-8D64-C4DC1AFE8348}"/>
    <hyperlink ref="C888" r:id="rId811" xr:uid="{2C719201-8F05-4D88-90AA-D98884EF6C56}"/>
    <hyperlink ref="C889" r:id="rId812" xr:uid="{56ABB5A6-268C-4831-8BA9-FE48C677D6AA}"/>
    <hyperlink ref="C890" r:id="rId813" xr:uid="{F1E01A3A-EA39-4E65-B8F6-9B2179E624E6}"/>
    <hyperlink ref="C891" r:id="rId814" xr:uid="{53D66BA1-44C6-42FC-A5E8-F437A9001133}"/>
    <hyperlink ref="C892" r:id="rId815" xr:uid="{673B2AD1-DE0C-4F70-B774-27BC3F8D81BF}"/>
    <hyperlink ref="C893" r:id="rId816" xr:uid="{20A3C386-F88A-44AD-BC1C-8E742D1FD752}"/>
    <hyperlink ref="C894" r:id="rId817" xr:uid="{DCE7118F-7A9E-4FC5-A94D-D0873EF0FA1A}"/>
    <hyperlink ref="C895" r:id="rId818" xr:uid="{470D61E6-0B9D-4627-9586-57C023AE1FB0}"/>
    <hyperlink ref="C896" r:id="rId819" xr:uid="{712915C2-834B-4B01-BDAB-67E4CE7C9B06}"/>
    <hyperlink ref="C897" r:id="rId820" xr:uid="{61D7160E-05D3-48E6-95D1-FEF87EDB20E1}"/>
    <hyperlink ref="C898" r:id="rId821" xr:uid="{C1BAA830-A6EF-48E5-AC5D-4AD467F266EA}"/>
    <hyperlink ref="C899" r:id="rId822" xr:uid="{1B599E41-9465-4F8D-8DC6-725E660A8573}"/>
    <hyperlink ref="C900" r:id="rId823" xr:uid="{3ECE093A-3672-4585-A1A8-C48260F0E733}"/>
    <hyperlink ref="C901" r:id="rId824" xr:uid="{22B2DA5A-32DC-44D3-BE7D-CD1B24A124F7}"/>
    <hyperlink ref="C902" r:id="rId825" xr:uid="{74FFDC91-8E0A-42E2-A072-AB20A80B79BD}"/>
    <hyperlink ref="C903" r:id="rId826" xr:uid="{86FD7226-9AD1-48B0-8521-733F35F1BFD4}"/>
    <hyperlink ref="C904" r:id="rId827" xr:uid="{73F5FD86-9700-4693-B07D-12CE2CF96D5D}"/>
    <hyperlink ref="C905" r:id="rId828" xr:uid="{062F094E-6975-43F4-84B1-11CE18AEF189}"/>
    <hyperlink ref="C906" r:id="rId829" xr:uid="{5B1F104D-FE6E-429B-8DE8-83E245EC31E8}"/>
    <hyperlink ref="C907" r:id="rId830" xr:uid="{9034F785-80A3-4C14-A5F6-E96014381376}"/>
    <hyperlink ref="C908" r:id="rId831" xr:uid="{0C428EFD-E42B-4B7A-9F16-519FDB6BE51A}"/>
    <hyperlink ref="C909" r:id="rId832" xr:uid="{0759E826-1879-4A5A-ADDD-FDB42D07DF88}"/>
    <hyperlink ref="C910" r:id="rId833" xr:uid="{EDAC8404-65C2-4DB3-B798-007773539098}"/>
    <hyperlink ref="C911" r:id="rId834" xr:uid="{B7167B59-3433-4A8E-84AB-C6B4DBF09516}"/>
    <hyperlink ref="C912" r:id="rId835" xr:uid="{DD6DED25-B6B9-4431-8CC2-8A7FA54C93FE}"/>
    <hyperlink ref="C913" r:id="rId836" xr:uid="{D4605EE7-7271-43E4-9360-F26D303A08BA}"/>
    <hyperlink ref="C914" r:id="rId837" xr:uid="{6537065D-9426-4E47-B5F7-B6B342B089E5}"/>
    <hyperlink ref="C915" r:id="rId838" xr:uid="{41F83FE6-B454-4C03-8402-098DF431DC72}"/>
    <hyperlink ref="C916" r:id="rId839" xr:uid="{E60A638F-3E51-4862-90B1-5412671EB70B}"/>
    <hyperlink ref="C921" r:id="rId840" xr:uid="{3083FB72-5CE0-4BE6-B9F2-F6350A041DE6}"/>
    <hyperlink ref="C922" r:id="rId841" xr:uid="{D02EEEF2-B37C-4365-BCE3-6812F01B558A}"/>
    <hyperlink ref="C923" r:id="rId842" xr:uid="{0BE1A116-CC40-48EE-B3B9-7F9ABC5A671E}"/>
    <hyperlink ref="C924" r:id="rId843" xr:uid="{B8DA8B52-EF38-4FF9-B754-090E287E0D04}"/>
    <hyperlink ref="C925" r:id="rId844" xr:uid="{15688B2F-8CC0-46AD-B0A5-8DC47A355601}"/>
    <hyperlink ref="C926" r:id="rId845" xr:uid="{7CAC4D6F-046D-4BC3-85E9-346F74FA4C13}"/>
    <hyperlink ref="C927" r:id="rId846" xr:uid="{12D4152D-1132-431C-B720-9B41E6CC3AA1}"/>
    <hyperlink ref="C928" r:id="rId847" xr:uid="{D2477F0B-9C1B-4083-86B8-5891D98F8685}"/>
    <hyperlink ref="C929" r:id="rId848" xr:uid="{71E2672D-6C80-4990-BD7E-D5DC7C308BA1}"/>
    <hyperlink ref="C930" r:id="rId849" xr:uid="{55662BCB-CB50-4AF3-B12A-A31D8DC339AC}"/>
    <hyperlink ref="C931" r:id="rId850" xr:uid="{B0D7B031-F074-4C32-9128-E17BAC45D256}"/>
    <hyperlink ref="C932" r:id="rId851" xr:uid="{4BFF4C8E-7F1B-46B9-9895-AD45AF052ED8}"/>
    <hyperlink ref="C933" r:id="rId852" xr:uid="{77CBA50B-D7A7-4EBF-AB34-E5B81A1E0DA9}"/>
    <hyperlink ref="C934" r:id="rId853" xr:uid="{1C106D02-795B-48B1-BF33-D350388BDB6D}"/>
    <hyperlink ref="C935" r:id="rId854" xr:uid="{C6E3942F-BD9C-4D05-84BF-0C1366BAFB51}"/>
    <hyperlink ref="C936" r:id="rId855" xr:uid="{821D7F82-3874-4022-9981-386A439A0198}"/>
    <hyperlink ref="C937" r:id="rId856" xr:uid="{90796D84-3226-4BB2-AD5F-79E7A0A713D9}"/>
    <hyperlink ref="C938" r:id="rId857" xr:uid="{84750D13-AE4D-42CF-8B56-07F585ED63E2}"/>
    <hyperlink ref="C939" r:id="rId858" xr:uid="{A253A536-9924-4825-9C08-F8BDAC1FC893}"/>
    <hyperlink ref="C940" r:id="rId859" xr:uid="{A23C6347-ED15-41E4-9738-213FEA16C21C}"/>
    <hyperlink ref="C941" r:id="rId860" xr:uid="{B54700BF-408A-486D-B658-DB0A5A6D2427}"/>
    <hyperlink ref="C942" r:id="rId861" xr:uid="{309D3A5E-366E-4888-A055-13E5D7A4569A}"/>
    <hyperlink ref="C943" r:id="rId862" xr:uid="{C9AA7BF3-F003-4EF7-BBB3-74B07A1CCB61}"/>
    <hyperlink ref="C944" r:id="rId863" xr:uid="{AF8B77B3-0D99-4859-B535-7A9483EFC68D}"/>
    <hyperlink ref="C945" r:id="rId864" xr:uid="{199D4A67-9204-429D-B8D5-250E604796AC}"/>
    <hyperlink ref="C946" r:id="rId865" xr:uid="{4567E145-D97F-4CB1-8E58-E79069A84C11}"/>
    <hyperlink ref="C947" r:id="rId866" xr:uid="{C150B4B6-667F-4011-BE4C-BD152A95BE96}"/>
    <hyperlink ref="C948" r:id="rId867" xr:uid="{D8056A25-2061-4E5E-AD61-059B9372C8DB}"/>
    <hyperlink ref="C949" r:id="rId868" xr:uid="{8F44A9B1-D544-4217-9CC3-19A44C0C06F7}"/>
    <hyperlink ref="C950" r:id="rId869" xr:uid="{1ACDA7A5-C2E4-4614-A8E7-A95063BB9E62}"/>
    <hyperlink ref="C951" r:id="rId870" xr:uid="{60941024-5679-4798-87A1-1C07A4DC62B7}"/>
    <hyperlink ref="C952" r:id="rId871" xr:uid="{995AAE45-CBFF-4DEF-ADCD-0EEC8F070FB5}"/>
    <hyperlink ref="C953" r:id="rId872" xr:uid="{5A197445-331E-4BF8-A57C-2D7DA2BEC307}"/>
    <hyperlink ref="C954" r:id="rId873" xr:uid="{719BFA10-8CF3-4A51-99BA-262BF4FB1F12}"/>
    <hyperlink ref="C955" r:id="rId874" xr:uid="{E2DFED2A-3A0B-4CD9-9D64-4CAC498CB91E}"/>
    <hyperlink ref="C956" r:id="rId875" xr:uid="{C44F163D-2DB0-42BA-9068-9F1459D084CF}"/>
    <hyperlink ref="C957" r:id="rId876" xr:uid="{9AEC955A-4576-4EB1-909F-AA82ABDAC2E3}"/>
    <hyperlink ref="C958" r:id="rId877" xr:uid="{3D3113E4-389C-4DC0-9D56-5A5D03E12F57}"/>
    <hyperlink ref="C959" r:id="rId878" xr:uid="{6D9A0B57-74B5-4D2C-93AC-A8F411A80802}"/>
    <hyperlink ref="C960" r:id="rId879" xr:uid="{001EEEF5-A5D4-42AF-B02D-111B0613DAC5}"/>
    <hyperlink ref="C961" r:id="rId880" xr:uid="{A0EC6C16-4F10-432F-9389-76B07083798F}"/>
    <hyperlink ref="C962" r:id="rId881" xr:uid="{65E5D64C-BCFB-4F61-AEA1-CAF27F9F3885}"/>
    <hyperlink ref="C963" r:id="rId882" xr:uid="{913A010B-A89C-4109-A748-496191D3B096}"/>
    <hyperlink ref="C964" r:id="rId883" xr:uid="{1CCC045C-907B-4834-A094-E0B79CF74CE5}"/>
    <hyperlink ref="C965" r:id="rId884" xr:uid="{10A55FA4-CE8C-481C-8756-4AB85D1260BC}"/>
    <hyperlink ref="C966" r:id="rId885" xr:uid="{D1DE022D-D6D9-4E40-80B9-B10659E900A0}"/>
    <hyperlink ref="C967" r:id="rId886" xr:uid="{0D9D5440-7C5E-4D7D-AC53-4DAC414B52DE}"/>
    <hyperlink ref="C968" r:id="rId887" xr:uid="{9D49CB4A-2701-4423-980B-5FE43D2E1A8F}"/>
    <hyperlink ref="C969" r:id="rId888" xr:uid="{5B794CB1-B74F-4634-B600-2E32A21C7CCC}"/>
    <hyperlink ref="C970" r:id="rId889" xr:uid="{607BBA18-313C-499B-9B3C-F432A697EB61}"/>
    <hyperlink ref="C971" r:id="rId890" xr:uid="{930DAF7E-0E47-48CE-9CDB-107639AAC6D8}"/>
    <hyperlink ref="C972" r:id="rId891" xr:uid="{C2BA9834-B1D4-4FFE-ACAD-D7C5EB0C03FD}"/>
    <hyperlink ref="C973" r:id="rId892" xr:uid="{39D41A5F-2A3E-4499-A303-D44D1B9EED8E}"/>
    <hyperlink ref="C974" r:id="rId893" xr:uid="{DBBF0C62-DA57-4AD0-8EBC-71F4D7C22691}"/>
    <hyperlink ref="C975" r:id="rId894" xr:uid="{170F812D-DA5B-4CC5-B1B0-CE94B6C85E52}"/>
    <hyperlink ref="C976" r:id="rId895" xr:uid="{E4A9095F-77C5-44D2-B10D-EDB5D18AF6E0}"/>
    <hyperlink ref="C977" r:id="rId896" xr:uid="{2EFF88F7-FB9F-4791-A793-A9FD338CFA62}"/>
    <hyperlink ref="C978" r:id="rId897" xr:uid="{AB49A45F-92DD-426C-B24A-60CCC9D90025}"/>
    <hyperlink ref="C979" r:id="rId898" xr:uid="{0E8A08A1-AD18-47CC-8B63-1FD428215E57}"/>
    <hyperlink ref="C980" r:id="rId899" xr:uid="{5CEB5BB2-28B5-439B-9718-72F4DFFC3311}"/>
    <hyperlink ref="C981" r:id="rId900" xr:uid="{5F909EE2-C926-401F-8EEF-A3C86DC0332A}"/>
    <hyperlink ref="C982" r:id="rId901" xr:uid="{2F923AFB-ECD5-4631-8EE6-CEF72916F9EA}"/>
    <hyperlink ref="C983" r:id="rId902" xr:uid="{271A9F4B-5CF1-4D89-8F1A-7177A4E202A2}"/>
    <hyperlink ref="C984" r:id="rId903" xr:uid="{C7785D09-038A-4E9C-867B-C4F2CD14075B}"/>
    <hyperlink ref="C985" r:id="rId904" xr:uid="{B1F89027-992B-4447-8117-A3DEEB1B1E14}"/>
    <hyperlink ref="C986" r:id="rId905" xr:uid="{DDBE29D4-B9CF-45E1-BDED-7BD3FC7B6F51}"/>
    <hyperlink ref="C988" r:id="rId906" xr:uid="{54689E85-89C6-49D7-8C16-A4F4CF740A96}"/>
    <hyperlink ref="C989" r:id="rId907" xr:uid="{7102317E-30F7-4F35-B1FF-3D076E318A74}"/>
    <hyperlink ref="C991" r:id="rId908" xr:uid="{8CCE5083-E8F6-43F0-B432-3C3C62B77AEE}"/>
    <hyperlink ref="C992" r:id="rId909" xr:uid="{C1D51E6C-493E-47BC-B289-F3C1B8023D11}"/>
    <hyperlink ref="C994" r:id="rId910" xr:uid="{89BEBC39-EB92-4866-BE02-EC2E83A64238}"/>
    <hyperlink ref="C995" r:id="rId911" xr:uid="{7CA7A270-50AD-42AF-A3C3-91E1F5624365}"/>
    <hyperlink ref="C996" r:id="rId912" xr:uid="{C071AB47-7EA5-4AEF-8051-F54E9FE5159A}"/>
    <hyperlink ref="C997" r:id="rId913" xr:uid="{44476542-65CE-4ACF-B9F8-3035A6698A86}"/>
    <hyperlink ref="C998" r:id="rId914" xr:uid="{BFFBB760-C1DA-4EDD-B7E7-DA7722E14B23}"/>
    <hyperlink ref="C999" r:id="rId915" xr:uid="{D20A3272-AE4F-4E18-B9CB-9EA6930B34B9}"/>
    <hyperlink ref="C1000" r:id="rId916" xr:uid="{5942B1D0-448A-4474-85DD-EB51AC9467E5}"/>
    <hyperlink ref="C1001" r:id="rId917" xr:uid="{C3B72E35-8E9E-4E58-95B3-111D5F3EA9CF}"/>
    <hyperlink ref="C1002" r:id="rId918" xr:uid="{69FCCB5A-F07A-44DD-BD6F-488646426A16}"/>
    <hyperlink ref="C1003" r:id="rId919" xr:uid="{09E733D7-CE96-488B-96A9-641D92BCAAB1}"/>
    <hyperlink ref="C1004" r:id="rId920" xr:uid="{A3DE26CF-68C9-4E82-A21A-B619F7BE809A}"/>
    <hyperlink ref="C1005" r:id="rId921" xr:uid="{0E3D0D6B-E60E-442F-82D1-678BFCB4E38A}"/>
    <hyperlink ref="C1006" r:id="rId922" xr:uid="{DF6C74DB-D02A-48CE-B898-2C837F3999B6}"/>
    <hyperlink ref="C1007" r:id="rId923" xr:uid="{75DA4D08-0196-4D47-8B72-17C0228DB9C3}"/>
    <hyperlink ref="C1008" r:id="rId924" xr:uid="{6E918906-2782-4094-BB55-0B89F89550F0}"/>
    <hyperlink ref="C1009" r:id="rId925" xr:uid="{7E063FC5-FD6F-480C-9F11-2FAA47CB1ED5}"/>
    <hyperlink ref="C1010" r:id="rId926" xr:uid="{1BF97097-CA5B-4E11-AE4F-83ADBE60E089}"/>
    <hyperlink ref="C1011" r:id="rId927" xr:uid="{A4731939-1B4E-4A77-8797-DC29D40AC414}"/>
    <hyperlink ref="C1012" r:id="rId928" xr:uid="{C851CEF4-9CBA-4CEA-A61A-1C203EE39590}"/>
    <hyperlink ref="C1020" r:id="rId929" xr:uid="{F5B01747-AEE5-49A4-A282-467313F37905}"/>
    <hyperlink ref="C1021" r:id="rId930" xr:uid="{A10F8AA4-DB47-4434-80C6-056D5E807482}"/>
    <hyperlink ref="C1022" r:id="rId931" xr:uid="{FBCABB58-E3EE-4B3B-896E-7A8A4D8A38DE}"/>
    <hyperlink ref="C1023" r:id="rId932" xr:uid="{11E05D78-F28E-4022-B728-692F8E06531B}"/>
    <hyperlink ref="C1024" r:id="rId933" xr:uid="{D5E8692A-D705-43DD-853E-D8B5291CBAE7}"/>
    <hyperlink ref="C1025" r:id="rId934" xr:uid="{701300C8-930B-46A4-B0B9-845317C569B8}"/>
    <hyperlink ref="C1026" r:id="rId935" xr:uid="{836EEE19-080B-4DE2-B13E-617AD94E3945}"/>
    <hyperlink ref="C1027" r:id="rId936" xr:uid="{3A700B71-8478-4165-9A3E-EACDD68AA858}"/>
    <hyperlink ref="C1028" r:id="rId937" xr:uid="{C9F113CB-C459-49DB-8B06-28B8E845030D}"/>
    <hyperlink ref="C1029" r:id="rId938" xr:uid="{B1DEBC2D-9331-433D-9D4D-2B15064A124F}"/>
    <hyperlink ref="C1031" r:id="rId939" xr:uid="{1D3039B3-F0AC-4A1F-BC67-2E47DE9B37D9}"/>
    <hyperlink ref="C1032" r:id="rId940" xr:uid="{FCF61F0C-4B06-4848-A13D-E3451F3CF812}"/>
    <hyperlink ref="C1033" r:id="rId941" xr:uid="{550C5E4B-A67E-4A95-9333-E321C734D4DF}"/>
    <hyperlink ref="C1034" r:id="rId942" xr:uid="{CC5860DF-67A4-4548-8684-B67A5D63375C}"/>
    <hyperlink ref="C1035" r:id="rId943" xr:uid="{CBEDB34C-2C3E-4B87-8B4A-9B102822B608}"/>
    <hyperlink ref="C1036" r:id="rId944" xr:uid="{A3B079CF-A061-4152-8807-6B477682F4F7}"/>
    <hyperlink ref="C1037" r:id="rId945" xr:uid="{21DFE8FC-D0B4-4419-A328-79A4474B7356}"/>
    <hyperlink ref="C1038" r:id="rId946" xr:uid="{DCAB5E50-CB77-45C1-A5E2-188636C9426F}"/>
    <hyperlink ref="C1039" r:id="rId947" xr:uid="{B71374C6-A683-4571-B1A3-C6CC467DD1FF}"/>
    <hyperlink ref="C1040" r:id="rId948" xr:uid="{E22FA223-639F-4454-AE9B-C90908081859}"/>
    <hyperlink ref="C1041" r:id="rId949" xr:uid="{237B8360-7954-4D8F-8709-A35A525C9C28}"/>
    <hyperlink ref="C1042" r:id="rId950" xr:uid="{CAB78301-CD13-435F-B23C-D5275E99547D}"/>
    <hyperlink ref="C1043" r:id="rId951" xr:uid="{22824779-71B4-446C-9ABD-7C7CDC09F187}"/>
    <hyperlink ref="C1044" r:id="rId952" xr:uid="{753287A1-316B-483D-8703-D407FF57E6C3}"/>
    <hyperlink ref="C1045" r:id="rId953" xr:uid="{DCABD584-34D5-480C-A830-B910AEF292B4}"/>
    <hyperlink ref="C1046" r:id="rId954" xr:uid="{B023FFD3-3FE3-4DEC-8827-73628402F0D0}"/>
    <hyperlink ref="C1047" r:id="rId955" xr:uid="{9E71978E-FE3E-44CB-9BD3-52CAAD7ED176}"/>
    <hyperlink ref="C1048" r:id="rId956" xr:uid="{93EC796D-3B02-41A4-869B-1595342DDB7E}"/>
    <hyperlink ref="C1049" r:id="rId957" xr:uid="{6C244941-15DE-434F-BE24-88DBFA3A1761}"/>
    <hyperlink ref="C1050" r:id="rId958" xr:uid="{DD44A60A-DDB8-4410-8B32-052DA20CC4F4}"/>
    <hyperlink ref="C1051" r:id="rId959" xr:uid="{51BAA10B-94FB-4335-924F-0E6729A840BD}"/>
    <hyperlink ref="C1052" r:id="rId960" xr:uid="{70F42DE6-5D92-45E4-B267-5C4680A8A36E}"/>
    <hyperlink ref="C1053" r:id="rId961" xr:uid="{87DFF58D-EA50-4DBF-96BB-644AC764BD1A}"/>
    <hyperlink ref="C1054" r:id="rId962" xr:uid="{B2E73D2A-2367-40BC-8D78-E77425C08A12}"/>
    <hyperlink ref="C1055" r:id="rId963" xr:uid="{552FB055-816C-4BAB-810A-48BC00B7008E}"/>
    <hyperlink ref="C1056" r:id="rId964" xr:uid="{319974F5-9C03-45CC-BBD7-D4FF4AE587CD}"/>
    <hyperlink ref="C1057" r:id="rId965" xr:uid="{5B9D7C0F-2FFA-4F75-9470-156D76303C17}"/>
    <hyperlink ref="C1058" r:id="rId966" xr:uid="{554DFDDB-ABEF-4661-85CB-5878920B5CC3}"/>
    <hyperlink ref="C1059" r:id="rId967" xr:uid="{04AB6BF6-8938-4B44-90E1-C83383C12B9B}"/>
    <hyperlink ref="C1060" r:id="rId968" xr:uid="{74E8F47E-E476-4AED-B084-FAB1E4666984}"/>
    <hyperlink ref="C1062" r:id="rId969" xr:uid="{68C024D8-DB20-4F8E-954A-7CE459BCFC6B}"/>
    <hyperlink ref="C1063" r:id="rId970" xr:uid="{DF4DFEA0-9E3F-4476-BB48-9F9252C47620}"/>
    <hyperlink ref="C1064" r:id="rId971" xr:uid="{37D54E44-432C-47ED-9EE5-6BFA48D866BB}"/>
    <hyperlink ref="C1065" r:id="rId972" xr:uid="{EE7144D5-6F12-42DC-BDE6-1975CC3D5BFA}"/>
    <hyperlink ref="C1066" r:id="rId973" xr:uid="{65ADD210-3B6E-4185-9728-C0245FF0B5DB}"/>
    <hyperlink ref="C1067" r:id="rId974" xr:uid="{C69F5556-DDE9-4322-8FBB-4629DDBEAD31}"/>
    <hyperlink ref="C1068" r:id="rId975" xr:uid="{43609CF7-05DF-468C-8EDD-09DB14283E9E}"/>
    <hyperlink ref="C1069" r:id="rId976" xr:uid="{119CDD98-B53A-4B78-926A-90B3CD0CDE5C}"/>
    <hyperlink ref="C1070" r:id="rId977" xr:uid="{2D1D89DE-DFE1-4746-919D-D39E98D88413}"/>
    <hyperlink ref="C1071" r:id="rId978" xr:uid="{A18B3ABB-E245-4543-A273-EBC560F56F82}"/>
    <hyperlink ref="C1072" r:id="rId979" xr:uid="{33E65139-1FA9-4DD5-8764-B564A0B8C2B3}"/>
    <hyperlink ref="C1073" r:id="rId980" xr:uid="{07FD78A7-6347-4671-ACEF-6F9586E27E43}"/>
    <hyperlink ref="C1074" r:id="rId981" xr:uid="{17870029-64F0-43C6-9D77-2263F07FDD3C}"/>
    <hyperlink ref="C1075" r:id="rId982" xr:uid="{41FB9838-FCF5-4BD0-BDEE-948AD2448391}"/>
    <hyperlink ref="C1076" r:id="rId983" xr:uid="{6B9A47D4-6793-48B8-9424-460D0A299AAA}"/>
    <hyperlink ref="C1077" r:id="rId984" xr:uid="{86E21C46-5371-45B1-9386-20EAFFB156FA}"/>
    <hyperlink ref="C1078" r:id="rId985" xr:uid="{E2ED9DD6-2431-4A5F-AB86-5CC4344DFB13}"/>
    <hyperlink ref="C1079" r:id="rId986" xr:uid="{62143C32-448B-4F60-B9DD-917E828A9CF9}"/>
    <hyperlink ref="C1080" r:id="rId987" xr:uid="{BF09649E-7262-4E94-AEE7-D1761A84A230}"/>
    <hyperlink ref="C1081" r:id="rId988" xr:uid="{83374F1D-0407-494A-92A4-F1C16E40FD90}"/>
    <hyperlink ref="C1082" r:id="rId989" xr:uid="{442EC8C5-A20B-4696-81DA-B252C4C4B298}"/>
    <hyperlink ref="C1083" r:id="rId990" xr:uid="{B3415D66-74A5-46C6-BD6C-3371F824C347}"/>
    <hyperlink ref="C1084" r:id="rId991" xr:uid="{CE570538-5D50-46C3-9BAF-F356A7A1CF4E}"/>
    <hyperlink ref="C1085" r:id="rId992" xr:uid="{8C94ED64-5FFB-40BD-9995-ED897F4990D2}"/>
    <hyperlink ref="C1086" r:id="rId993" xr:uid="{3A8E7208-2E94-414B-A01C-D1F726F8974E}"/>
    <hyperlink ref="C1087" r:id="rId994" xr:uid="{6C0153DF-663B-4B3A-8F9A-F5C43F7FBA8E}"/>
    <hyperlink ref="C1088" r:id="rId995" xr:uid="{FF334945-BD16-4847-A512-1A166A3DC5BE}"/>
    <hyperlink ref="C1089" r:id="rId996" xr:uid="{E94BE91D-4B34-4875-A0F0-9090ECE1FC5D}"/>
    <hyperlink ref="C1090" r:id="rId997" xr:uid="{8A0E54F8-64D1-4ED5-9DD5-D79EFBAE3EDD}"/>
    <hyperlink ref="C1091" r:id="rId998" xr:uid="{968C57C3-7AE0-4165-9D4F-413CFC9932D5}"/>
    <hyperlink ref="C1092" r:id="rId999" xr:uid="{0461BCCA-38A6-4F0B-B2FC-EBD067D8ED31}"/>
    <hyperlink ref="C1093" r:id="rId1000" xr:uid="{50E1500E-A3AB-4490-A955-E06716BB42F2}"/>
    <hyperlink ref="C1094" r:id="rId1001" xr:uid="{F9889A5C-2691-47B4-970F-C1F4F2A809ED}"/>
    <hyperlink ref="C1095" r:id="rId1002" xr:uid="{8BFA2C71-169D-4045-BB8B-075869617621}"/>
    <hyperlink ref="C1096" r:id="rId1003" xr:uid="{1CD86FD3-B7A6-4E78-B809-50E62117C424}"/>
    <hyperlink ref="C1097" r:id="rId1004" xr:uid="{FBAB9794-503D-4EB5-87EA-52727C22163D}"/>
    <hyperlink ref="C1098" r:id="rId1005" xr:uid="{F7E667C0-2FAF-4CD1-9155-15100B5FFD58}"/>
    <hyperlink ref="C1099" r:id="rId1006" xr:uid="{76775002-E97A-4A51-96D5-44BFE50F59C2}"/>
    <hyperlink ref="C1100" r:id="rId1007" xr:uid="{B33FADC1-A0D9-4580-8F94-554FFA5275A2}"/>
    <hyperlink ref="C1101" r:id="rId1008" xr:uid="{1FFA6ABD-CD62-4833-94F7-AA9DF7AD118A}"/>
    <hyperlink ref="C1102" r:id="rId1009" xr:uid="{87A39E98-DAF2-4D69-BA90-EB8A7171FC9B}"/>
    <hyperlink ref="C1103" r:id="rId1010" xr:uid="{196B2CB5-C462-474B-8025-177C1A2AC92F}"/>
    <hyperlink ref="C1104" r:id="rId1011" xr:uid="{203974AE-D115-43FA-B9D7-AF096163E853}"/>
    <hyperlink ref="C1105" r:id="rId1012" xr:uid="{0C5F611C-FF34-497E-974A-FAD4A6EAB731}"/>
    <hyperlink ref="C1106" r:id="rId1013" xr:uid="{61B13445-BB51-4B09-B46A-141C8FD160E7}"/>
    <hyperlink ref="C1107" r:id="rId1014" xr:uid="{C5CE74D5-BB2A-464E-B8FC-D0FD60F32964}"/>
    <hyperlink ref="C1108" r:id="rId1015" xr:uid="{40113D41-5895-4BFE-980D-708124F2F9EB}"/>
    <hyperlink ref="C1109" r:id="rId1016" xr:uid="{BBF44A4C-A4E3-4BAB-AE40-3329D9EDDF02}"/>
    <hyperlink ref="C1110" r:id="rId1017" xr:uid="{F8A59D58-A642-4DA9-A4AD-0791361A5259}"/>
    <hyperlink ref="C1111" r:id="rId1018" xr:uid="{977155FE-D72B-4139-90C7-CDAFA6C8188B}"/>
    <hyperlink ref="C1112" r:id="rId1019" xr:uid="{56050838-C484-428C-9FB4-D1E555C21B4B}"/>
    <hyperlink ref="C1113" r:id="rId1020" xr:uid="{D38F24AC-18BF-4CE5-B758-07EF584CB5F5}"/>
    <hyperlink ref="C1114" r:id="rId1021" xr:uid="{89AA8D7E-6362-44F5-9835-17CAD86F5325}"/>
    <hyperlink ref="C1115" r:id="rId1022" xr:uid="{5C4A1DD9-7A28-4FBF-8638-2078628C86B9}"/>
    <hyperlink ref="C1116" r:id="rId1023" xr:uid="{8FF97B49-C33D-4AB9-97D9-D7D97B7249D6}"/>
    <hyperlink ref="C1117" r:id="rId1024" xr:uid="{B71AF335-7579-4D81-AF16-13C56EAEF9EB}"/>
    <hyperlink ref="C1118" r:id="rId1025" xr:uid="{74A17596-C02F-41F7-A4BC-F32331F4B7C4}"/>
    <hyperlink ref="C1119" r:id="rId1026" xr:uid="{71AD3A85-218A-4F48-95DD-169C3E1E3716}"/>
    <hyperlink ref="C1120" r:id="rId1027" xr:uid="{B6138475-FCD7-4A24-9BE0-5D64E66DC1ED}"/>
    <hyperlink ref="C1121" r:id="rId1028" xr:uid="{78D75A7D-98EC-46FF-B8A8-BF3134F96686}"/>
    <hyperlink ref="C1122" r:id="rId1029" xr:uid="{75ADBB74-39D2-4E58-9B08-907CA061988D}"/>
    <hyperlink ref="C1123" r:id="rId1030" xr:uid="{499D4DFD-508A-4C4B-BAFB-FC282B35241C}"/>
    <hyperlink ref="C1124" r:id="rId1031" xr:uid="{DCCEDA11-8666-4CDD-BED8-30C417B9F466}"/>
    <hyperlink ref="C1125" r:id="rId1032" xr:uid="{F874C3C7-D6C9-4D60-9BF6-728CA427820A}"/>
    <hyperlink ref="C1126" r:id="rId1033" xr:uid="{033FE424-990C-4CFD-B09A-85E13571B496}"/>
    <hyperlink ref="C1127" r:id="rId1034" xr:uid="{58A5BAE8-17A8-43D0-A4C3-C295E8C13E83}"/>
    <hyperlink ref="C1128" r:id="rId1035" xr:uid="{FE4F6F2C-F05D-4A83-BC6F-1009133FAAEB}"/>
    <hyperlink ref="C1129" r:id="rId1036" xr:uid="{54F08AC1-634C-4CC1-8274-D6DFEB4D871D}"/>
    <hyperlink ref="C1130" r:id="rId1037" xr:uid="{920C2242-2626-4AE8-94C7-EF078694EB31}"/>
    <hyperlink ref="C1131" r:id="rId1038" xr:uid="{3A4E6C7F-D95A-48C9-84CB-4714A1D5F29F}"/>
    <hyperlink ref="C1132" r:id="rId1039" xr:uid="{0C4CDD94-4CFD-4EF4-8B99-B2701B763DF5}"/>
    <hyperlink ref="C1133" r:id="rId1040" xr:uid="{E929E7C9-5A18-4CEF-8DC1-ABE4C19B4227}"/>
    <hyperlink ref="C1134" r:id="rId1041" xr:uid="{2C8B44C3-5A08-462E-A0BC-66CA9F5786C5}"/>
    <hyperlink ref="C1137" r:id="rId1042" xr:uid="{22AA58F8-433D-4A61-A830-72487CC49DFC}"/>
    <hyperlink ref="C1139" r:id="rId1043" xr:uid="{B41729DA-B856-41A1-8E70-FAC43F00E8F6}"/>
    <hyperlink ref="C1140" r:id="rId1044" xr:uid="{12DC1269-3BB9-4A62-9933-EBD0A645F68C}"/>
    <hyperlink ref="C1141" r:id="rId1045" xr:uid="{691A2056-4DF6-4A6E-8988-2939830EAAC4}"/>
    <hyperlink ref="C1142" r:id="rId1046" xr:uid="{70847D48-7AC7-42F6-8C70-50A2EEE41FFE}"/>
    <hyperlink ref="C1143" r:id="rId1047" xr:uid="{47663A2F-4F11-4F94-A5F1-CA4D70E7EC88}"/>
    <hyperlink ref="C1144" r:id="rId1048" xr:uid="{A0167B65-7DBC-4F31-93EC-B6D116CCF1EE}"/>
    <hyperlink ref="C1146" r:id="rId1049" xr:uid="{454F38AF-E23F-42CC-A0FD-14FC27135898}"/>
    <hyperlink ref="C1147" r:id="rId1050" xr:uid="{762CA239-6210-46A4-B5D6-FDA2EA8B07DF}"/>
    <hyperlink ref="C1148" r:id="rId1051" xr:uid="{5C602B91-AAA7-4C08-A5D5-A6FE5CFF47BE}"/>
    <hyperlink ref="C1149" r:id="rId1052" xr:uid="{177B1F8F-64EE-4B40-9FEA-56576137FDC2}"/>
    <hyperlink ref="C1150" r:id="rId1053" xr:uid="{26209EA2-8419-4D7F-B1F0-2193779F5442}"/>
    <hyperlink ref="C1151" r:id="rId1054" xr:uid="{2649D5C6-505F-46A8-8070-F92277540370}"/>
    <hyperlink ref="C1152" r:id="rId1055" xr:uid="{B0D0AD9A-8582-42B0-B00D-7E359741AB96}"/>
    <hyperlink ref="C1153" r:id="rId1056" xr:uid="{59F906F5-F712-4F1E-879C-84871C4BC031}"/>
    <hyperlink ref="C1154" r:id="rId1057" xr:uid="{A2F6A030-A8EE-4523-BA22-7F0C04AC9877}"/>
    <hyperlink ref="C1155" r:id="rId1058" xr:uid="{4B10306B-2763-4982-99B9-F3B4EBE370E4}"/>
    <hyperlink ref="C1156" r:id="rId1059" xr:uid="{7FD31FE3-CEB5-43B8-905D-00A1FE186933}"/>
    <hyperlink ref="C1157" r:id="rId1060" xr:uid="{2686C24E-05FE-4862-8CD9-7603AA8F0EBC}"/>
    <hyperlink ref="C1158" r:id="rId1061" xr:uid="{5C768EBA-0349-4977-AFF4-687310E7AE7A}"/>
    <hyperlink ref="C1159" r:id="rId1062" xr:uid="{0EEF75A1-96ED-41EB-B15B-E64E1CA18616}"/>
    <hyperlink ref="C1160" r:id="rId1063" xr:uid="{088DEDF0-1099-4CC4-8663-B2FDAD1193B6}"/>
    <hyperlink ref="C1161" r:id="rId1064" xr:uid="{AE5C5BE9-74B2-4780-8527-5387D8BE5AEA}"/>
    <hyperlink ref="C1162" r:id="rId1065" xr:uid="{7CC93EFE-FE81-409A-AC96-7A7ACB1586E2}"/>
    <hyperlink ref="C1163" r:id="rId1066" xr:uid="{D4B5821D-4C2C-472B-8310-4DFBCAB407AE}"/>
    <hyperlink ref="C1164" r:id="rId1067" xr:uid="{68DFFB25-37A9-40FF-B0C0-3766BA8E9E71}"/>
    <hyperlink ref="C1165" r:id="rId1068" xr:uid="{2A82B926-DF98-4F79-A711-BD6B5F8F7491}"/>
    <hyperlink ref="C1166" r:id="rId1069" xr:uid="{74B992AB-B40F-4773-84D9-DEEE59068754}"/>
    <hyperlink ref="C1167" r:id="rId1070" xr:uid="{8CEDEE34-59C5-474C-84A5-52C7A51056A4}"/>
    <hyperlink ref="C1168" r:id="rId1071" xr:uid="{E9FA1222-45D3-4CD5-A97B-512CBAA38911}"/>
    <hyperlink ref="C1169" r:id="rId1072" xr:uid="{F0DD3507-5487-4C4D-A67A-708ADA56E049}"/>
    <hyperlink ref="C1170" r:id="rId1073" xr:uid="{FC3726E9-B4EC-4249-A5C1-B0D4ACC0C470}"/>
    <hyperlink ref="C1171" r:id="rId1074" xr:uid="{24E332A1-2250-493C-B441-25146922DFAE}"/>
    <hyperlink ref="C1172" r:id="rId1075" xr:uid="{8532D9FB-880A-456F-9E3F-DA1EA948A1C6}"/>
    <hyperlink ref="C1173" r:id="rId1076" xr:uid="{8A54CAC2-5290-4E57-B31C-A0F4BAFD286B}"/>
    <hyperlink ref="C1174" r:id="rId1077" xr:uid="{DA87A087-942D-414B-8DF1-64049E865CBD}"/>
    <hyperlink ref="C1175" r:id="rId1078" xr:uid="{7AA24128-BC72-4C2B-AC35-F9995EE198C3}"/>
    <hyperlink ref="C1176" r:id="rId1079" xr:uid="{C2897B95-2325-4E97-8CB9-260A848A5FB6}"/>
    <hyperlink ref="C1177" r:id="rId1080" xr:uid="{0EA29859-C1CE-4227-81A0-3B85CE7F1887}"/>
    <hyperlink ref="C1178" r:id="rId1081" xr:uid="{383F3643-01FB-493B-8BDE-572CC9071E3A}"/>
    <hyperlink ref="C1179" r:id="rId1082" xr:uid="{53522FBC-6908-40FC-88B4-15B8A8649002}"/>
    <hyperlink ref="C1180" r:id="rId1083" xr:uid="{4CDB6AA1-3FC5-4212-AF20-36C464AC8DA0}"/>
    <hyperlink ref="C1181" r:id="rId1084" xr:uid="{A7A9F335-2DB0-4B21-A4BC-ADA949BEB276}"/>
    <hyperlink ref="C1182" r:id="rId1085" xr:uid="{6E773F05-73E1-41AF-8682-E3CE73DB7977}"/>
    <hyperlink ref="C1183" r:id="rId1086" xr:uid="{58FE6EC2-E5A1-4C02-BE5B-EF82C2505EAB}"/>
    <hyperlink ref="C1184" r:id="rId1087" xr:uid="{9697D212-7945-4A67-8507-6F4738847BE0}"/>
    <hyperlink ref="C1185" r:id="rId1088" xr:uid="{4B01D274-B376-4DF4-8505-63F3EBD67EC0}"/>
    <hyperlink ref="C1186" r:id="rId1089" xr:uid="{FA779BA1-BAAA-404E-A1F1-826ABE7A759F}"/>
    <hyperlink ref="C1187" r:id="rId1090" xr:uid="{0F109DD6-2EDB-47A9-AB0D-62A668AB76D0}"/>
    <hyperlink ref="C1188" r:id="rId1091" xr:uid="{D0023665-48CC-4539-A122-A9EB9C3ABA2E}"/>
    <hyperlink ref="C1189" r:id="rId1092" xr:uid="{8DC9FBEB-03CC-436B-8E67-C9126DA28BAF}"/>
    <hyperlink ref="C1190" r:id="rId1093" xr:uid="{84E8B701-A87F-45D2-A0D2-1048F1D7BE2E}"/>
    <hyperlink ref="C1191" r:id="rId1094" xr:uid="{1BA2BF6D-2E33-4509-B09C-0A5975C226EE}"/>
    <hyperlink ref="C1192" r:id="rId1095" xr:uid="{49B654FE-3F3F-4544-BC83-40824C7D9198}"/>
    <hyperlink ref="C1193" r:id="rId1096" xr:uid="{878A94F3-BB60-41DA-88EB-FC3AAF8B222C}"/>
    <hyperlink ref="C1194" r:id="rId1097" xr:uid="{A5E741CD-A8D0-4166-9F30-0F3833162FE1}"/>
    <hyperlink ref="C1195" r:id="rId1098" xr:uid="{14910FEC-85D4-42A2-B35E-ECE7B412FFF4}"/>
    <hyperlink ref="C1196" r:id="rId1099" xr:uid="{4F27E993-A8A4-4BB6-AE04-4257A1344000}"/>
    <hyperlink ref="C1197" r:id="rId1100" xr:uid="{38980580-64FF-4980-8FEC-7B2C06B727A0}"/>
    <hyperlink ref="C1198" r:id="rId1101" xr:uid="{DBC35BE1-B689-430A-B606-795386E6C9A5}"/>
    <hyperlink ref="C1199" r:id="rId1102" xr:uid="{B6B67E4F-EA1E-4876-A49D-14DB998D16EF}"/>
    <hyperlink ref="C1200" r:id="rId1103" xr:uid="{1FD88FAB-E445-455B-91C2-A23146B84B90}"/>
    <hyperlink ref="C1201" r:id="rId1104" xr:uid="{7D49D1E7-5AC8-42AB-B8B5-1E8AF24168AA}"/>
    <hyperlink ref="C1202" r:id="rId1105" xr:uid="{A17349C1-5506-4DB8-8E71-141366426CF2}"/>
    <hyperlink ref="C1203" r:id="rId1106" xr:uid="{943A42D9-F659-4F07-818E-3C784F6152FE}"/>
    <hyperlink ref="C1204" r:id="rId1107" xr:uid="{FC39CFAF-8E6E-4B87-A295-06D708745037}"/>
    <hyperlink ref="C1205" r:id="rId1108" xr:uid="{69BC39DF-A3E4-46FD-BE6D-DF3BFF6E9625}"/>
    <hyperlink ref="C1206" r:id="rId1109" xr:uid="{65863D6A-47D4-4E7E-83C7-B1733AFB8D9A}"/>
    <hyperlink ref="C1207" r:id="rId1110" xr:uid="{AD46E46B-CEC6-41A2-9DD7-E1912529E608}"/>
    <hyperlink ref="C1208" r:id="rId1111" xr:uid="{1AF664AB-1104-4516-8E3E-6DCE10C690F5}"/>
    <hyperlink ref="C1209" r:id="rId1112" xr:uid="{92F1304C-8711-4C88-B8F8-C7948AC448ED}"/>
    <hyperlink ref="C1210" r:id="rId1113" xr:uid="{A3258125-9B6B-4DC1-ACE9-5CC6D6BF0CF8}"/>
    <hyperlink ref="C1211" r:id="rId1114" xr:uid="{6DCA03A5-1D44-43B2-AB89-549813D8C4D4}"/>
    <hyperlink ref="C1212" r:id="rId1115" xr:uid="{09BB09CA-5502-4952-8CFC-C7FDF2D1DF93}"/>
    <hyperlink ref="C1213" r:id="rId1116" xr:uid="{EE4FDF66-1B63-4AA1-9036-D11591ED8A35}"/>
    <hyperlink ref="C1214" r:id="rId1117" xr:uid="{1DCFFF73-843E-4C4B-970A-A9D096101F39}"/>
    <hyperlink ref="C1215" r:id="rId1118" xr:uid="{EE223E51-9A75-4D50-9638-A67BD66CBCF4}"/>
    <hyperlink ref="C1216" r:id="rId1119" xr:uid="{405F3C4E-7052-4F44-877F-97848DE63537}"/>
    <hyperlink ref="C1217" r:id="rId1120" xr:uid="{649E6C87-C41F-4F24-BA9F-646EE1021A6B}"/>
    <hyperlink ref="C1218" r:id="rId1121" xr:uid="{385526D5-551E-4CA2-9D51-CDA39C6A4873}"/>
    <hyperlink ref="C1219" r:id="rId1122" xr:uid="{2BD117BA-E0CF-4B60-861C-649D2E6E75F6}"/>
    <hyperlink ref="C1220" r:id="rId1123" xr:uid="{32417C76-41B7-4226-826D-D069E96D968C}"/>
    <hyperlink ref="C1221" r:id="rId1124" xr:uid="{3180784E-141D-480A-9AA4-D20EDB4C3503}"/>
    <hyperlink ref="C1222" r:id="rId1125" xr:uid="{6A99CE2A-7700-42C1-8986-B7C8F79B8A2F}"/>
    <hyperlink ref="C1223" r:id="rId1126" xr:uid="{7041BE69-CA18-48A1-89A7-7A03D88B1439}"/>
    <hyperlink ref="C1224" r:id="rId1127" xr:uid="{F729EFDD-C5B2-494F-A84F-1F1D607755F8}"/>
    <hyperlink ref="C1225" r:id="rId1128" xr:uid="{580F0A7A-28CE-4202-A644-1BDE8B0F7346}"/>
    <hyperlink ref="C1226" r:id="rId1129" xr:uid="{1861A28F-71AA-440B-B7BF-E423D1F93C1F}"/>
    <hyperlink ref="C1227" r:id="rId1130" xr:uid="{1BCF7398-8CFC-40C6-B349-75AFDEF19BC2}"/>
    <hyperlink ref="C1228" r:id="rId1131" xr:uid="{8FC880AF-48B1-4385-8D9E-ADB0451DD274}"/>
    <hyperlink ref="C1229" r:id="rId1132" xr:uid="{F4965D4C-6D4E-446F-A6D1-46606AC94687}"/>
    <hyperlink ref="C1230" r:id="rId1133" xr:uid="{02CAFA52-EA6C-45BC-AD33-6B1DE2864430}"/>
    <hyperlink ref="C1231" r:id="rId1134" xr:uid="{ABFC4869-5C13-4ECB-BAC4-0F8EA750C8A2}"/>
    <hyperlink ref="C1232" r:id="rId1135" xr:uid="{A84A554F-1187-4714-9983-BAE58CC11F2F}"/>
    <hyperlink ref="C1233" r:id="rId1136" xr:uid="{640FE72D-B71C-4C40-8576-F00865EDC38A}"/>
    <hyperlink ref="C1234" r:id="rId1137" xr:uid="{CCCFBA97-F6E5-42EC-9125-5C22BE376744}"/>
    <hyperlink ref="C1235" r:id="rId1138" xr:uid="{69055862-4A9D-499E-87C3-CE2C71711274}"/>
    <hyperlink ref="C1236" r:id="rId1139" xr:uid="{042AFC85-1946-4900-B38B-0A07B1841096}"/>
    <hyperlink ref="C1237" r:id="rId1140" xr:uid="{DB3CFBC7-A282-4BCA-8201-DF2B4CDF9F95}"/>
    <hyperlink ref="C1238" r:id="rId1141" xr:uid="{14EF9967-5B2D-4995-842F-799A83B422C4}"/>
    <hyperlink ref="C1239" r:id="rId1142" xr:uid="{892CC9CB-8A88-4E3F-824A-C09318B3E022}"/>
    <hyperlink ref="C1240" r:id="rId1143" xr:uid="{8870328A-2E93-4749-8A56-5BF91334B22B}"/>
    <hyperlink ref="C1241" r:id="rId1144" xr:uid="{A4DD0AEA-D9A6-410D-96BF-46FA433F81CC}"/>
    <hyperlink ref="C1242" r:id="rId1145" xr:uid="{E82B7E6C-CA8F-42C9-A5CD-96984BB7EE65}"/>
    <hyperlink ref="C1243" r:id="rId1146" xr:uid="{EB830C18-4475-4D19-B635-22B66782A1F1}"/>
    <hyperlink ref="C1244" r:id="rId1147" xr:uid="{CD7D3977-6A8D-41C3-AA7A-103715F8BD8E}"/>
    <hyperlink ref="C1245" r:id="rId1148" xr:uid="{C251BA9B-150D-43D3-A71F-077D357940F7}"/>
    <hyperlink ref="C1246" r:id="rId1149" xr:uid="{CE3168EB-21AE-416F-91F2-DBB88AA0BAB2}"/>
    <hyperlink ref="C1247" r:id="rId1150" xr:uid="{DFAF5584-D601-434A-8C67-67480A55BA7D}"/>
    <hyperlink ref="C1248" r:id="rId1151" xr:uid="{EA2834EA-4013-4B64-B494-B817F230B047}"/>
    <hyperlink ref="C1249" r:id="rId1152" xr:uid="{8C51D780-5326-45A3-9544-01EEA9066611}"/>
    <hyperlink ref="C1250" r:id="rId1153" xr:uid="{AF0102E5-642C-4614-BBB0-8FFEF224BD8E}"/>
    <hyperlink ref="C1251" r:id="rId1154" xr:uid="{36E96CF5-6E18-4765-B4CA-41AD231F14E0}"/>
    <hyperlink ref="C1252" r:id="rId1155" xr:uid="{8E4DC749-AA1C-4393-8DCE-17C626F71F8F}"/>
    <hyperlink ref="C1253" r:id="rId1156" xr:uid="{14029D2F-3C3B-4D70-8D6B-E63B02ED9AB4}"/>
    <hyperlink ref="C1254" r:id="rId1157" xr:uid="{56AD8022-5770-4F9C-A029-AF031962E72B}"/>
    <hyperlink ref="C1255" r:id="rId1158" xr:uid="{BDE64F30-941C-47BC-8EC0-4686B29146FA}"/>
    <hyperlink ref="C1256" r:id="rId1159" xr:uid="{D7EF7E19-6D13-4277-AD25-37EF754FE867}"/>
    <hyperlink ref="C1257" r:id="rId1160" xr:uid="{4AD0BDFA-CEC4-464B-A93D-4A3D1130D1C5}"/>
    <hyperlink ref="C1258" r:id="rId1161" xr:uid="{A63E0F21-C6B6-43C8-A7CC-BF6D93EAB8F7}"/>
    <hyperlink ref="C1259" r:id="rId1162" xr:uid="{37F26CB9-1948-4C13-A9BC-202805A96FDA}"/>
    <hyperlink ref="C1260" r:id="rId1163" xr:uid="{16FBADE1-7253-4C29-8B03-00695628B2B0}"/>
    <hyperlink ref="C1261" r:id="rId1164" xr:uid="{6511ECFD-74A3-4D91-88A2-7BDD9B23F4C8}"/>
    <hyperlink ref="C1262" r:id="rId1165" xr:uid="{36E999DE-883F-4EF7-BEFB-ACE336688FBA}"/>
    <hyperlink ref="C1263" r:id="rId1166" xr:uid="{9A41EFBA-C4D6-4D9A-8793-9FDE99FD8163}"/>
    <hyperlink ref="C1264" r:id="rId1167" xr:uid="{4C842EAA-BBD3-4446-854D-DB04E6801E36}"/>
    <hyperlink ref="C1265" r:id="rId1168" xr:uid="{7BEA01E5-A328-4E13-A5EF-780B82F84D11}"/>
    <hyperlink ref="C1266" r:id="rId1169" xr:uid="{0EAF9CF8-C2EA-43D7-9CCF-05E56674A693}"/>
    <hyperlink ref="C1267" r:id="rId1170" xr:uid="{5B2B3564-CB98-4B2D-9E4B-285262BC521E}"/>
    <hyperlink ref="C1268" r:id="rId1171" xr:uid="{114C8BF4-9D05-4B9C-ADF9-C1BBF8AD67A8}"/>
    <hyperlink ref="C1269" r:id="rId1172" xr:uid="{CEA204AA-FC99-488E-963F-AFEC389DEC0E}"/>
    <hyperlink ref="C1270" r:id="rId1173" xr:uid="{D4B3D5D7-E399-438B-B6B4-6C091B9D6EAA}"/>
    <hyperlink ref="C1271" r:id="rId1174" xr:uid="{DF5FA56F-58C2-4DA6-A193-D3AAA684CBED}"/>
    <hyperlink ref="C1272" r:id="rId1175" xr:uid="{61EECC19-8087-401D-8CC8-3132DAE969B3}"/>
    <hyperlink ref="C1273" r:id="rId1176" xr:uid="{98057CBF-7055-4651-BFA0-0D4C5BE7F9B9}"/>
    <hyperlink ref="C1274" r:id="rId1177" xr:uid="{9DD48C41-E7BD-4A7D-A931-93B8DCDDBF63}"/>
    <hyperlink ref="C1275" r:id="rId1178" xr:uid="{B9603C63-739A-4A38-8A8A-2BFB37549719}"/>
    <hyperlink ref="C1276" r:id="rId1179" xr:uid="{DAE42B44-F166-41E5-90EC-20B78757EBD9}"/>
    <hyperlink ref="C1277" r:id="rId1180" xr:uid="{35F81BC4-8099-46E3-9E56-B470708FEB9C}"/>
    <hyperlink ref="C1278" r:id="rId1181" xr:uid="{3DB0DF05-F092-4ED7-A45D-54797E9AE279}"/>
    <hyperlink ref="C1279" r:id="rId1182" xr:uid="{16078695-7A79-40DE-8AC8-81DEB5778229}"/>
    <hyperlink ref="C1280" r:id="rId1183" xr:uid="{BA7FDA26-4C21-41C4-84A5-BCCAB13D9D7A}"/>
    <hyperlink ref="C1281" r:id="rId1184" xr:uid="{90E0B5C4-E817-43E4-BA8E-8CEDA05BC88C}"/>
    <hyperlink ref="C1282" r:id="rId1185" xr:uid="{9B9226C4-CF58-411C-AA21-EE0C07C4F8A4}"/>
    <hyperlink ref="C1283" r:id="rId1186" xr:uid="{8924ABFA-9244-4040-B16E-46384F8388C3}"/>
    <hyperlink ref="C1284" r:id="rId1187" xr:uid="{27F9D1FD-3E65-4740-A144-204822E8846E}"/>
    <hyperlink ref="C1285" r:id="rId1188" xr:uid="{2B775143-7A46-489E-BA71-0A458BC93343}"/>
    <hyperlink ref="C1286" r:id="rId1189" xr:uid="{13D51918-9D60-4EA7-8D3A-0236B256AD47}"/>
    <hyperlink ref="C1287" r:id="rId1190" xr:uid="{C2A4973A-56B7-4DA9-A5E6-1902D15FF156}"/>
    <hyperlink ref="C1288" r:id="rId1191" xr:uid="{90A7A210-72A4-4435-ACF7-19CA659316A7}"/>
    <hyperlink ref="C1289" r:id="rId1192" xr:uid="{0D4911FA-467F-4FA9-BB33-9B355959E66D}"/>
    <hyperlink ref="C1290" r:id="rId1193" xr:uid="{4A758436-B7BA-4416-B232-43CFFE9128E4}"/>
    <hyperlink ref="C1291" r:id="rId1194" xr:uid="{C200D13E-1AA1-42E8-AD38-D3BD2797B044}"/>
    <hyperlink ref="C1292" r:id="rId1195" xr:uid="{0C3499EC-D244-4B29-85BA-A97C9C2AEFE7}"/>
    <hyperlink ref="C1293" r:id="rId1196" xr:uid="{1B358A56-7EFE-428E-8A9C-10C63D432CEE}"/>
    <hyperlink ref="C1294" r:id="rId1197" xr:uid="{E90DB702-0033-4DA4-B7B9-D95357ABF677}"/>
    <hyperlink ref="C1295" r:id="rId1198" xr:uid="{9984D48B-A04E-4396-BE2F-25F3B6CCEDF3}"/>
    <hyperlink ref="C1297" r:id="rId1199" xr:uid="{BA3188C7-AADE-4666-BD25-5530742F37A2}"/>
    <hyperlink ref="C1298" r:id="rId1200" xr:uid="{5DEADBCC-C7CF-4F49-B2FB-AFDB6F9FF822}"/>
    <hyperlink ref="C1299" r:id="rId1201" xr:uid="{E25FE011-76FD-4DC3-82FD-381D29D7B424}"/>
    <hyperlink ref="C1300" r:id="rId1202" xr:uid="{7BB4C1F9-8F23-44B2-B6BE-611A2EEDD30A}"/>
    <hyperlink ref="C1301" r:id="rId1203" xr:uid="{C263C69D-7A1C-482B-9181-E4AE0A6C82E2}"/>
    <hyperlink ref="C1302" r:id="rId1204" xr:uid="{966E7452-7508-43FA-8079-0268FDC19D8F}"/>
    <hyperlink ref="C1303" r:id="rId1205" xr:uid="{8F95A259-1A96-4C93-A4A9-18C4376E8CEC}"/>
    <hyperlink ref="C1304" r:id="rId1206" xr:uid="{F0B4DB44-5AB0-4DAA-8BC7-D47E938BB9EE}"/>
    <hyperlink ref="C1305" r:id="rId1207" xr:uid="{C7B19FAF-7693-4227-822B-02EE41035429}"/>
    <hyperlink ref="C1306" r:id="rId1208" xr:uid="{14E968A5-278B-4B5E-A582-474D0D533109}"/>
    <hyperlink ref="C1307" r:id="rId1209" xr:uid="{59C577BD-9CE1-4E4C-80F1-DE6583E69D40}"/>
    <hyperlink ref="C1308" r:id="rId1210" xr:uid="{10A27BB3-F3DD-4665-B46E-B14424FD45C6}"/>
    <hyperlink ref="C1309" r:id="rId1211" xr:uid="{2C5E9D84-1438-41E7-9307-A81CD3E53074}"/>
    <hyperlink ref="C1310" r:id="rId1212" xr:uid="{FB8EABC0-82FF-40C6-9495-62CDB934E123}"/>
    <hyperlink ref="C1311" r:id="rId1213" xr:uid="{0089DC6E-17EE-4AA8-9464-39D4C60B5206}"/>
    <hyperlink ref="C1312" r:id="rId1214" xr:uid="{FA45D17F-C68D-4B58-89A6-615167D6771A}"/>
    <hyperlink ref="C1313" r:id="rId1215" xr:uid="{22C06C0C-FB33-4633-B9B5-1FBE74EC05C7}"/>
    <hyperlink ref="C1314" r:id="rId1216" xr:uid="{8E796160-B0EB-46F1-B4E3-31BB4048F6CF}"/>
    <hyperlink ref="C1315" r:id="rId1217" xr:uid="{C36EABCB-E2A8-4006-BE49-FD3EAA7F5DF5}"/>
    <hyperlink ref="C1316" r:id="rId1218" xr:uid="{B999360D-8738-4B00-ABCB-D89D2586E8D4}"/>
    <hyperlink ref="C1317" r:id="rId1219" xr:uid="{E7531FCF-445E-47EE-B7DC-3414C88EEE89}"/>
    <hyperlink ref="C1318" r:id="rId1220" xr:uid="{1E365931-6C1B-4E91-B410-93C03DDF7B50}"/>
    <hyperlink ref="C1319" r:id="rId1221" xr:uid="{5BF11A4F-4F9F-4256-9311-BD1D3F941B09}"/>
    <hyperlink ref="C1320" r:id="rId1222" xr:uid="{4D449DBF-A51B-441F-B880-70DA03D70052}"/>
    <hyperlink ref="C1321" r:id="rId1223" xr:uid="{81BF0EC7-CBCD-4833-BDAC-A84FB9FFBA1D}"/>
    <hyperlink ref="C1322" r:id="rId1224" xr:uid="{188DA44D-56C9-4EDF-A31D-C57A7D26C8E1}"/>
    <hyperlink ref="C1323" r:id="rId1225" xr:uid="{5E716479-936D-4EE8-9942-C79F500C9A49}"/>
    <hyperlink ref="C1324" r:id="rId1226" xr:uid="{FE062BC8-928A-453D-BEF5-C49738D08136}"/>
    <hyperlink ref="C1325" r:id="rId1227" xr:uid="{8A43D2DD-D38F-48F4-BAEA-BAE894835CE1}"/>
    <hyperlink ref="C1326" r:id="rId1228" xr:uid="{FAFC6F2E-56F9-4CC6-A409-9F6D12B2083D}"/>
    <hyperlink ref="C1327" r:id="rId1229" xr:uid="{AA348E15-1269-47CA-9D4B-C69613728777}"/>
    <hyperlink ref="C1328" r:id="rId1230" xr:uid="{D65F0A47-E4B3-44C2-919D-B48412E858D9}"/>
    <hyperlink ref="C1330" r:id="rId1231" xr:uid="{D4B032FB-5660-4CD9-B331-5AC6E54424C9}"/>
    <hyperlink ref="C1331" r:id="rId1232" xr:uid="{0107ABBD-1138-452B-AB78-EE492B627567}"/>
    <hyperlink ref="C1332" r:id="rId1233" xr:uid="{3C089AEA-BAFE-420C-AA67-45AD6D1C699B}"/>
    <hyperlink ref="C1333" r:id="rId1234" xr:uid="{6BA820BC-5BA6-4564-A062-345DE79FE657}"/>
    <hyperlink ref="C1334" r:id="rId1235" xr:uid="{44A1351A-590B-4B1C-B1AB-1E50C63D656C}"/>
    <hyperlink ref="C1335" r:id="rId1236" xr:uid="{6E6BA735-26FE-4614-A4FC-2F99034C6A98}"/>
    <hyperlink ref="C1336" r:id="rId1237" xr:uid="{B6D937C6-B48E-402C-94A2-E43B30A31D46}"/>
    <hyperlink ref="C1337" r:id="rId1238" xr:uid="{B1C3D24D-DD1A-4760-B09A-1AEECF990D9E}"/>
    <hyperlink ref="C1338" r:id="rId1239" xr:uid="{F23F9438-B649-4521-A192-D476F99E95D3}"/>
    <hyperlink ref="C1339" r:id="rId1240" xr:uid="{40F29B60-DE43-49CC-8BBB-334EA7612F1D}"/>
    <hyperlink ref="C1340" r:id="rId1241" xr:uid="{E831EB74-6A70-464B-A692-3C07553CBE8C}"/>
    <hyperlink ref="C1341" r:id="rId1242" xr:uid="{A8D42A51-C913-4CAD-AEE4-10F7737C2F9C}"/>
    <hyperlink ref="C1342" r:id="rId1243" xr:uid="{9BF29116-597E-474C-BFB3-BDE6FC498E32}"/>
    <hyperlink ref="C1343" r:id="rId1244" xr:uid="{800D9A98-303E-47BD-A3D8-667570A3F886}"/>
    <hyperlink ref="C1344" r:id="rId1245" xr:uid="{796A5486-D222-40C9-A8D8-7754633FB220}"/>
    <hyperlink ref="C1345" r:id="rId1246" xr:uid="{8D557D4C-8D38-4029-AA9C-E54E4B2F9D29}"/>
    <hyperlink ref="C1346" r:id="rId1247" xr:uid="{287F0481-DFCC-4317-9BD7-19A760380130}"/>
    <hyperlink ref="C1347" r:id="rId1248" xr:uid="{768DFE53-0903-431A-82AE-3D758F97FD6B}"/>
    <hyperlink ref="C1348" r:id="rId1249" xr:uid="{A7DC729A-761B-4084-99D6-FEA38155130E}"/>
    <hyperlink ref="C1349" r:id="rId1250" xr:uid="{C3ECA0F7-7243-494A-84AE-5B5563F3369F}"/>
    <hyperlink ref="C1350" r:id="rId1251" xr:uid="{E4D92C69-7876-4A38-8C68-A7E6CC0EAD48}"/>
    <hyperlink ref="C1351" r:id="rId1252" xr:uid="{3A265E24-994E-4C4F-8A3E-C92B70D37AD2}"/>
    <hyperlink ref="C1352" r:id="rId1253" xr:uid="{F7D5390D-3B44-43FD-90E4-C895AAEFF3C3}"/>
    <hyperlink ref="C1353" r:id="rId1254" xr:uid="{D3F082D7-255F-4251-81A2-020DBEDA2E21}"/>
    <hyperlink ref="C1354" r:id="rId1255" xr:uid="{0FC9B745-3053-4A08-A9A0-CFBD239E6C64}"/>
    <hyperlink ref="C1355" r:id="rId1256" xr:uid="{A9551F06-91AF-4D1E-A77C-8E1CB95F5468}"/>
    <hyperlink ref="C1356" r:id="rId1257" xr:uid="{0D08A806-0045-4302-B9A5-E0B287A545C5}"/>
    <hyperlink ref="C1357" r:id="rId1258" xr:uid="{2BC95B1A-4A94-4BD6-A86A-5337A020EAA3}"/>
    <hyperlink ref="C1358" r:id="rId1259" xr:uid="{5C2C6A98-330E-420F-8219-7508B779D7EB}"/>
    <hyperlink ref="C1359" r:id="rId1260" xr:uid="{D2E7A3CD-A085-42CC-AEFE-2E7E23F5DB90}"/>
    <hyperlink ref="C1360" r:id="rId1261" xr:uid="{062C59D5-C2F8-48E9-834A-04A48B853448}"/>
    <hyperlink ref="C1361" r:id="rId1262" xr:uid="{25F9F4B8-DCAE-4FAA-89DB-70F651C6D706}"/>
    <hyperlink ref="C1362" r:id="rId1263" xr:uid="{EB7DD525-258C-42BC-81A7-043C382847A8}"/>
    <hyperlink ref="C1363" r:id="rId1264" xr:uid="{9E7DC316-D60B-405E-9F68-C1802A637213}"/>
    <hyperlink ref="C1364" r:id="rId1265" xr:uid="{400CB456-34DB-4F9C-9BE1-F76E105574ED}"/>
    <hyperlink ref="C1365" r:id="rId1266" xr:uid="{51C73B32-1361-4C8B-BA0B-C908F87A2D4F}"/>
    <hyperlink ref="C1366" r:id="rId1267" xr:uid="{B07A687B-BC81-420F-BD11-4AB7B2ACA4FD}"/>
    <hyperlink ref="C1367" r:id="rId1268" xr:uid="{B2F61A06-EAE4-4B50-82AD-DB145A414933}"/>
    <hyperlink ref="C1368" r:id="rId1269" xr:uid="{1A1D4657-473C-40AC-8872-593EA0D3F5C2}"/>
    <hyperlink ref="C1369" r:id="rId1270" xr:uid="{220A63A7-9641-4951-8A0E-65C02A09F215}"/>
    <hyperlink ref="C1370" r:id="rId1271" xr:uid="{3C00E881-3D29-438C-95D1-1492E08F5AC6}"/>
    <hyperlink ref="C1371" r:id="rId1272" xr:uid="{32424C2F-5F76-406F-920A-66FA398B3868}"/>
    <hyperlink ref="C1372" r:id="rId1273" xr:uid="{94731CEF-3722-42B2-9DD3-BC384688EA00}"/>
    <hyperlink ref="C1373" r:id="rId1274" xr:uid="{55A9FE09-24A9-4AB7-AE01-1C1739732205}"/>
    <hyperlink ref="C1374" r:id="rId1275" xr:uid="{47432F21-E2C0-48BC-BCD5-0F1E6185B4C1}"/>
    <hyperlink ref="C1375" r:id="rId1276" xr:uid="{DEC02CC5-365E-48FD-937B-66D0AEA8384C}"/>
    <hyperlink ref="C1376" r:id="rId1277" xr:uid="{294EB8FA-0A0F-476C-A591-16CDA8D3116B}"/>
    <hyperlink ref="C1378" r:id="rId1278" xr:uid="{B6DC887B-2147-4556-898C-48A2AFFA57CD}"/>
    <hyperlink ref="C1379" r:id="rId1279" xr:uid="{ECA6BBE7-1178-4DC6-B150-3418DAF7EE47}"/>
    <hyperlink ref="C1380" r:id="rId1280" xr:uid="{82D4682E-A3E8-46B9-81AE-FFF7C74E5FCE}"/>
    <hyperlink ref="C1381" r:id="rId1281" xr:uid="{FFA7EBC3-9EBC-4C3B-A0C6-F8ED89226617}"/>
    <hyperlink ref="C1382" r:id="rId1282" xr:uid="{3BC347B5-04B0-4C38-805E-BF3665D9FA4D}"/>
    <hyperlink ref="C1383" r:id="rId1283" xr:uid="{F6B229C0-DE7B-42F9-9918-28058099299E}"/>
    <hyperlink ref="C1384" r:id="rId1284" xr:uid="{77B177A5-F5B2-4058-94E9-4A7C806942EF}"/>
    <hyperlink ref="C1385" r:id="rId1285" xr:uid="{409BEBE7-C2D4-4967-A99C-82747FBBE6F2}"/>
    <hyperlink ref="C1386" r:id="rId1286" xr:uid="{B93FF93B-226B-471A-9F96-B1628051ABF0}"/>
    <hyperlink ref="C1387" r:id="rId1287" xr:uid="{A105C71B-FEE1-4DD1-89B1-FFD43EDB2242}"/>
    <hyperlink ref="C1388" r:id="rId1288" xr:uid="{9306B8D3-3A5F-4E0B-927B-6954D6212332}"/>
    <hyperlink ref="C1389" r:id="rId1289" xr:uid="{E697E736-3D0C-4612-8638-2026E37887D7}"/>
    <hyperlink ref="C1390" r:id="rId1290" xr:uid="{4CF03A41-4384-4A68-AB70-8D6967EFAC26}"/>
    <hyperlink ref="C1391" r:id="rId1291" xr:uid="{364BC136-4789-457D-89D6-67C04FEAAD29}"/>
    <hyperlink ref="C1392" r:id="rId1292" xr:uid="{F14B07BD-7C71-4EAC-89D8-DBDE88B562F3}"/>
    <hyperlink ref="C1393" r:id="rId1293" xr:uid="{F58F1550-0168-4E65-B43B-BD9DB1E7DEDD}"/>
    <hyperlink ref="C1394" r:id="rId1294" xr:uid="{35DCA402-D265-42DE-9D7D-A7EAED855FD9}"/>
    <hyperlink ref="C1395" r:id="rId1295" xr:uid="{2A683C31-5770-459D-B513-AA117F94115B}"/>
    <hyperlink ref="C1396" r:id="rId1296" xr:uid="{F9BC3E3B-CD53-4436-8D33-EA28B27D6E26}"/>
    <hyperlink ref="C1397" r:id="rId1297" xr:uid="{5D04137C-A213-43F5-8D3F-D04A56268477}"/>
    <hyperlink ref="C1398" r:id="rId1298" xr:uid="{11E3F5FF-6BE2-4DB9-AA78-805D1D261036}"/>
    <hyperlink ref="C1399" r:id="rId1299" xr:uid="{A41C0BCD-8CBB-423F-9487-4920A3255F6F}"/>
    <hyperlink ref="C1400" r:id="rId1300" xr:uid="{75171B9B-BA4F-4CAD-BDDB-FC53DBDEA7EE}"/>
    <hyperlink ref="C1401" r:id="rId1301" xr:uid="{733629E9-E36C-483B-B1DC-1C1E87B195B6}"/>
    <hyperlink ref="C1402" r:id="rId1302" xr:uid="{FFBF8EEA-0BE0-4BEC-A6B7-2034EBCCE41C}"/>
    <hyperlink ref="C1403" r:id="rId1303" xr:uid="{FFCA81E3-07F8-4F62-A326-266D8E46C6C3}"/>
    <hyperlink ref="C1404" r:id="rId1304" xr:uid="{D6A8E8A0-7E4C-47E3-BD18-26D619EB408B}"/>
    <hyperlink ref="C1405" r:id="rId1305" xr:uid="{A55CF737-0338-4E60-9857-6827278DB457}"/>
    <hyperlink ref="C1406" r:id="rId1306" xr:uid="{DCCFB261-8AF2-4A4D-BE31-804976E44087}"/>
    <hyperlink ref="C1407" r:id="rId1307" xr:uid="{4D32D56A-B55D-48F9-BE74-37BF1ACF365A}"/>
    <hyperlink ref="C1408" r:id="rId1308" xr:uid="{5C57034E-888E-4E19-8AC3-795B81C731C5}"/>
    <hyperlink ref="C1409" r:id="rId1309" xr:uid="{05748918-99E3-4AFC-AABB-749551CEC3BF}"/>
    <hyperlink ref="C1410" r:id="rId1310" xr:uid="{1789556E-0AA8-47EE-BD19-C6F9300EC60A}"/>
    <hyperlink ref="C1411" r:id="rId1311" xr:uid="{ACD28DA9-DF47-4FE1-92A9-48DFD6136679}"/>
    <hyperlink ref="C1412" r:id="rId1312" xr:uid="{F694B894-09EF-4AED-903F-A36B266F319F}"/>
    <hyperlink ref="C1413" r:id="rId1313" xr:uid="{31028BAA-E7EC-49FB-BB03-304A61B9C8E8}"/>
    <hyperlink ref="C1414" r:id="rId1314" xr:uid="{C407ADA3-F716-4B6A-B827-EB783070D3D2}"/>
    <hyperlink ref="C1415" r:id="rId1315" xr:uid="{4C0FD8FD-9E43-4DFD-85E2-D1D7B3748187}"/>
    <hyperlink ref="C1417" r:id="rId1316" xr:uid="{F0C8EAC1-2211-4F79-BDDF-FE1577D7689F}"/>
    <hyperlink ref="C1418" r:id="rId1317" xr:uid="{9855E237-EEAD-4490-A484-B3A141006693}"/>
    <hyperlink ref="C1419" r:id="rId1318" xr:uid="{25A42878-B969-4024-A628-7B5D6CF341A9}"/>
    <hyperlink ref="C1420" r:id="rId1319" xr:uid="{19F840EA-4EA4-4BEA-88C5-160B3E063510}"/>
    <hyperlink ref="C1421" r:id="rId1320" xr:uid="{0050DC07-4097-43BD-B19A-410434C6180F}"/>
    <hyperlink ref="C1422" r:id="rId1321" xr:uid="{131D24A8-30B5-4473-B3C7-8B8FE22EC568}"/>
    <hyperlink ref="C1423" r:id="rId1322" xr:uid="{8994C1CE-A0E6-4BE2-A66C-7BB19ED55E2F}"/>
    <hyperlink ref="C1424" r:id="rId1323" xr:uid="{E373C846-E585-4E24-A1B7-CE1AF6A33CEE}"/>
    <hyperlink ref="C1425" r:id="rId1324" xr:uid="{15962294-0637-47B2-AE35-C8EF0947ECCE}"/>
    <hyperlink ref="C1426" r:id="rId1325" xr:uid="{5686B279-5301-4CFB-AD31-50688AD7F2F0}"/>
    <hyperlink ref="C1427" r:id="rId1326" xr:uid="{1161F30B-6B35-411C-81D1-45454596E49C}"/>
    <hyperlink ref="C1428" r:id="rId1327" xr:uid="{97F543DF-9F2F-42C7-8746-684D6B8AE7B5}"/>
    <hyperlink ref="C1429" r:id="rId1328" xr:uid="{E50A5DD8-6046-44F2-9896-AB0BE4B8B2AB}"/>
    <hyperlink ref="C1430" r:id="rId1329" xr:uid="{3C4E79B5-5926-4C69-918A-641563FB787E}"/>
    <hyperlink ref="C1431" r:id="rId1330" xr:uid="{87A99498-DB7F-45BD-BF04-DBEE955EA54F}"/>
    <hyperlink ref="C1432" r:id="rId1331" xr:uid="{8D5F5261-FFB8-4F29-BABA-E7D33649790F}"/>
    <hyperlink ref="C1433" r:id="rId1332" xr:uid="{9E6C8ADC-F529-4E94-9335-6E9093FEEDA9}"/>
    <hyperlink ref="C1434" r:id="rId1333" xr:uid="{4A85DDAE-D216-4E6C-A56B-E28991629F14}"/>
    <hyperlink ref="C1435" r:id="rId1334" xr:uid="{F6592C55-5D7A-47A4-BFE6-12F2C95F063C}"/>
    <hyperlink ref="C1436" r:id="rId1335" xr:uid="{8EA02C24-9A1F-4A01-A65F-8656662081AA}"/>
    <hyperlink ref="C1437" r:id="rId1336" xr:uid="{47049120-0D2E-48F9-B7E7-754944B92535}"/>
    <hyperlink ref="C1438" r:id="rId1337" xr:uid="{6073F52F-FDA3-42A0-98A6-DDB61CED51E6}"/>
    <hyperlink ref="C1439" r:id="rId1338" xr:uid="{207259CA-F355-4A31-A8BC-1D29529E7267}"/>
    <hyperlink ref="C1440" r:id="rId1339" xr:uid="{F21B5CA4-8EE3-4451-90E1-91EEBAE214D6}"/>
    <hyperlink ref="C1441" r:id="rId1340" xr:uid="{B44A7698-ECDD-493C-AD40-E056136A87BF}"/>
    <hyperlink ref="C1442" r:id="rId1341" xr:uid="{66447F91-9D02-4B38-BAA0-C4B3938DA25E}"/>
    <hyperlink ref="C1443" r:id="rId1342" xr:uid="{1CDB4A08-4EAE-4D2F-8D57-6A3163C2C2ED}"/>
    <hyperlink ref="C1444" r:id="rId1343" xr:uid="{097BD8A2-DD2D-472F-9FD5-D52463C63B2D}"/>
    <hyperlink ref="C1445" r:id="rId1344" xr:uid="{C09EE2CC-20DF-49F5-9E09-4336D8846ECC}"/>
    <hyperlink ref="C1446" r:id="rId1345" xr:uid="{454DAC87-7E85-4C97-916E-ECA243706DF1}"/>
    <hyperlink ref="C1447" r:id="rId1346" xr:uid="{C2DB8B44-AA09-4A1D-AF50-5D68C1EC5F6D}"/>
    <hyperlink ref="C1448" r:id="rId1347" xr:uid="{5B1BABE9-013D-49D9-A90D-91CF237151B0}"/>
    <hyperlink ref="C1449" r:id="rId1348" xr:uid="{282DB14E-8399-49A9-A196-8C73CD79B097}"/>
    <hyperlink ref="C1450" r:id="rId1349" xr:uid="{9D41BCA6-4815-4963-8FD6-F8F6C78FF166}"/>
    <hyperlink ref="C1451" r:id="rId1350" xr:uid="{3876B018-91E1-42F0-8043-2CCA72BE6900}"/>
    <hyperlink ref="C1452" r:id="rId1351" xr:uid="{20058D2C-39E1-4B56-8445-CEE15C169BA7}"/>
    <hyperlink ref="C1453" r:id="rId1352" xr:uid="{B1954E0C-4CD6-4AC4-89EC-DE55833A2B06}"/>
    <hyperlink ref="C1454" r:id="rId1353" xr:uid="{48F35DB8-7806-49E5-BCF0-696253B0E13C}"/>
    <hyperlink ref="C1455" r:id="rId1354" xr:uid="{1D676469-AA77-4C84-950E-EA5D1869F54D}"/>
    <hyperlink ref="C1456" r:id="rId1355" xr:uid="{C6D4567D-BB91-46E2-8A66-DB24701EFC39}"/>
    <hyperlink ref="C1457" r:id="rId1356" xr:uid="{3DBE1030-9EEB-483E-BF6D-8670DC16997B}"/>
    <hyperlink ref="C1458" r:id="rId1357" xr:uid="{62E507FB-D0EE-4C84-8056-9A58ADB12CAE}"/>
    <hyperlink ref="C1459" r:id="rId1358" xr:uid="{7BEB3D6E-4421-4860-AE2F-E5E0649B30AD}"/>
    <hyperlink ref="C1460" r:id="rId1359" xr:uid="{43793F6F-6800-47EF-83E3-4FAB05D98F31}"/>
    <hyperlink ref="C1461" r:id="rId1360" xr:uid="{F994D852-9594-41E4-8616-436A75B6851E}"/>
    <hyperlink ref="C1462" r:id="rId1361" xr:uid="{9DCC16D1-7A7B-4ACD-80BE-A42BEE16B0C2}"/>
    <hyperlink ref="C1463" r:id="rId1362" xr:uid="{FD3E6E64-282E-4935-8947-EDDB2DF9677C}"/>
    <hyperlink ref="C1464" r:id="rId1363" xr:uid="{FB4585D3-5CAF-4931-8E15-737B5B370886}"/>
    <hyperlink ref="C1465" r:id="rId1364" xr:uid="{09F2A470-B14C-4059-9EFF-CF3E26DE242E}"/>
    <hyperlink ref="C1466" r:id="rId1365" xr:uid="{4E4C1F3D-CFD9-403A-AFA4-CF898D43E466}"/>
    <hyperlink ref="C1467" r:id="rId1366" xr:uid="{784B1A63-76EC-49A4-ADAD-374566C6DCDE}"/>
    <hyperlink ref="C1468" r:id="rId1367" xr:uid="{A4E2FCA3-ED97-4B2F-A2AA-922F56872442}"/>
    <hyperlink ref="C1469" r:id="rId1368" xr:uid="{961470EB-5E08-4937-8DFC-61C20637B0A4}"/>
    <hyperlink ref="C1470" r:id="rId1369" xr:uid="{C700EAE7-594B-487B-8F0C-7ECB115DD57E}"/>
    <hyperlink ref="C1471" r:id="rId1370" xr:uid="{61CB3ECC-F46D-44CE-89FB-790E089852D4}"/>
    <hyperlink ref="C1472" r:id="rId1371" xr:uid="{3594FCD0-17BD-484F-890D-A39F7D3C41A7}"/>
    <hyperlink ref="C1473" r:id="rId1372" xr:uid="{8AC903A2-0633-4FFE-8A6B-2FC72B7BB976}"/>
    <hyperlink ref="C1474" r:id="rId1373" xr:uid="{A685C7B2-350D-46B8-BD50-5CC5B25FCD32}"/>
    <hyperlink ref="C1475" r:id="rId1374" xr:uid="{56372D31-B5D7-4000-8685-A141E9E12F5A}"/>
    <hyperlink ref="C1476" r:id="rId1375" xr:uid="{530B3D2B-77A1-48CC-B038-46CF53F5F786}"/>
    <hyperlink ref="C1477" r:id="rId1376" xr:uid="{429040AB-2D08-4338-A5D3-41F128E9D4B0}"/>
    <hyperlink ref="C1478" r:id="rId1377" xr:uid="{11C19EFB-39B5-484B-BA4C-EF697DF8D750}"/>
    <hyperlink ref="C1479" r:id="rId1378" xr:uid="{D9EA688A-9AFD-49C3-B4EC-6E8C2AF4349B}"/>
    <hyperlink ref="C1480" r:id="rId1379" xr:uid="{BD298331-F32A-43B7-901F-7019E12C4CAC}"/>
    <hyperlink ref="C1481" r:id="rId1380" xr:uid="{24CF05BA-936C-4BED-B204-510814A7AE68}"/>
    <hyperlink ref="C1482" r:id="rId1381" xr:uid="{1E443FCC-89E4-4726-9FC0-A9FCD63368BA}"/>
    <hyperlink ref="C1483" r:id="rId1382" xr:uid="{705AA793-6B7E-43A5-9FF7-E2A19FEED7A0}"/>
    <hyperlink ref="C1484" r:id="rId1383" xr:uid="{0150BF4C-B612-4146-B9F1-7820A857DD19}"/>
    <hyperlink ref="C1485" r:id="rId1384" xr:uid="{D40B6F91-8837-46AF-AC38-6A9C6D22E793}"/>
    <hyperlink ref="C1486" r:id="rId1385" xr:uid="{79C34E1F-F2CD-4957-8A95-D0AAA55B9CB2}"/>
    <hyperlink ref="C1487" r:id="rId1386" xr:uid="{A4A4AF06-5A7B-40F3-8927-23578EA56E73}"/>
    <hyperlink ref="C1488" r:id="rId1387" xr:uid="{70D37C99-00B5-47F8-884D-D22E55BFD37C}"/>
    <hyperlink ref="C1489" r:id="rId1388" xr:uid="{3F8BF986-2DD8-4E09-80EB-FEE173A2577D}"/>
    <hyperlink ref="C1490" r:id="rId1389" xr:uid="{CC8E8369-719A-4319-BE50-70BC73A25823}"/>
    <hyperlink ref="C1491" r:id="rId1390" xr:uid="{B0019EC6-ADAB-43A1-BB58-924AE3F82F10}"/>
    <hyperlink ref="C1492" r:id="rId1391" xr:uid="{06DAB236-4527-4B18-B07B-294DE289F077}"/>
    <hyperlink ref="C1493" r:id="rId1392" xr:uid="{2544D4E5-9DC5-47DD-8723-04D659194C96}"/>
    <hyperlink ref="C1494" r:id="rId1393" xr:uid="{C2C88545-D211-4A51-B3AE-1150BCA1B7FC}"/>
    <hyperlink ref="C1495" r:id="rId1394" xr:uid="{08D37BB7-6D75-4AFE-9349-1EAB6A453E8B}"/>
    <hyperlink ref="C1496" r:id="rId1395" xr:uid="{99F4DD6A-7C49-4635-A9CF-F1A72F9C10FA}"/>
    <hyperlink ref="C1497" r:id="rId1396" xr:uid="{D2C3DDA4-32CB-4476-871F-3CDEEEA5A447}"/>
    <hyperlink ref="C1498" r:id="rId1397" xr:uid="{79159E10-C5DB-4A97-B666-6DDA152E49EC}"/>
    <hyperlink ref="C1499" r:id="rId1398" xr:uid="{A59A1336-2EF5-44BD-8352-C91273904B79}"/>
    <hyperlink ref="C1500" r:id="rId1399" xr:uid="{9535A437-EC2B-4F25-8A8C-2C8F3C261552}"/>
    <hyperlink ref="C1501" r:id="rId1400" xr:uid="{22B04E50-F44A-459C-92B8-614D1BA6F35D}"/>
    <hyperlink ref="C1502" r:id="rId1401" xr:uid="{FB9500D1-C4AD-4981-BADE-4C53F7168684}"/>
    <hyperlink ref="C1503" r:id="rId1402" xr:uid="{7669000D-0C44-45B9-B23D-62F678F247DD}"/>
    <hyperlink ref="C1504" r:id="rId1403" xr:uid="{7A619E3F-0883-44E3-895B-B4842C3E97A7}"/>
    <hyperlink ref="C1505" r:id="rId1404" xr:uid="{42C62358-F7B7-485E-930A-2FDF4CC6AC10}"/>
    <hyperlink ref="C1506" r:id="rId1405" xr:uid="{AEE18E8E-7087-4B81-96ED-477E8691230D}"/>
    <hyperlink ref="C1507" r:id="rId1406" xr:uid="{9F7CD0F3-1564-4743-A014-785664613876}"/>
    <hyperlink ref="C1508" r:id="rId1407" xr:uid="{5C700F70-07F2-446A-B2A6-83099BA75C80}"/>
    <hyperlink ref="C1509" r:id="rId1408" xr:uid="{E2F80EE6-2989-4CFE-B1C4-362F5CB207EA}"/>
    <hyperlink ref="C1510" r:id="rId1409" xr:uid="{6FD0282D-678A-4B8C-B060-6013AD760E23}"/>
    <hyperlink ref="C1511" r:id="rId1410" xr:uid="{A6080CFA-ED28-40DD-914F-29D17F6146FC}"/>
    <hyperlink ref="C1512" r:id="rId1411" xr:uid="{08CA37FB-2531-458F-82D8-3C34C3B5E608}"/>
    <hyperlink ref="C1513" r:id="rId1412" xr:uid="{8B3992D8-5583-4189-8B01-C7D686496D7D}"/>
    <hyperlink ref="C1514" r:id="rId1413" xr:uid="{EC5DFD35-A8EB-4221-BB07-CA9ADB7EBB6E}"/>
    <hyperlink ref="C1515" r:id="rId1414" xr:uid="{D2A22ABE-0B1A-4BF7-BBF6-FA95737943C8}"/>
    <hyperlink ref="C1516" r:id="rId1415" xr:uid="{3C7E4BD0-0171-446C-9649-FEC733248D2E}"/>
    <hyperlink ref="C1517" r:id="rId1416" xr:uid="{18DC172F-41ED-40D8-8A23-3649BC414CB6}"/>
    <hyperlink ref="C1518" r:id="rId1417" xr:uid="{69144DEC-1BA5-48A2-A750-C46F06621406}"/>
    <hyperlink ref="C1519" r:id="rId1418" xr:uid="{392CED80-FF33-4A16-830D-8F2FF3326BE0}"/>
    <hyperlink ref="C1520" r:id="rId1419" xr:uid="{F52BDDB8-6F67-4995-88C0-E4AD271D51D7}"/>
    <hyperlink ref="C1521" r:id="rId1420" xr:uid="{40A14F88-4AC8-49AC-A59D-DA8AA7C46C4A}"/>
    <hyperlink ref="C1522" r:id="rId1421" xr:uid="{2119D3E7-F9C5-4111-A6D8-DBCAB1EEE68F}"/>
    <hyperlink ref="C1523" r:id="rId1422" xr:uid="{D73742D9-3734-45A4-8BF2-C6F489C4621E}"/>
    <hyperlink ref="C1524" r:id="rId1423" xr:uid="{AAA24F55-630D-442F-B4E4-1CB90E6C4343}"/>
    <hyperlink ref="C1525" r:id="rId1424" xr:uid="{BD02A350-621E-46E3-8A9C-23B4FC890ABF}"/>
    <hyperlink ref="C1526" r:id="rId1425" xr:uid="{34F8C681-56CB-4D85-BCA3-E99977CD7C89}"/>
    <hyperlink ref="C1527" r:id="rId1426" xr:uid="{2E1A5FD1-D2B2-4799-B769-7254FDDAC3DA}"/>
    <hyperlink ref="C1528" r:id="rId1427" xr:uid="{4906F457-756B-4923-98FA-03B4B9518A52}"/>
    <hyperlink ref="C1529" r:id="rId1428" xr:uid="{72241384-C608-4D64-832C-A28429E390F8}"/>
    <hyperlink ref="C1530" r:id="rId1429" xr:uid="{010896BD-5613-45B9-A5CE-B1818C99932B}"/>
    <hyperlink ref="C1531" r:id="rId1430" xr:uid="{6DBEA001-068E-4A14-837F-0A29AE08AE30}"/>
    <hyperlink ref="C1532" r:id="rId1431" xr:uid="{BFA9B916-9D86-40E9-9F67-E05BA50BE963}"/>
    <hyperlink ref="C1533" r:id="rId1432" xr:uid="{2AA7B101-C996-4E2E-9026-73BC0CB9ED6C}"/>
    <hyperlink ref="C1534" r:id="rId1433" xr:uid="{892E4F3A-9FE7-4B57-9899-96C5F8E944B8}"/>
    <hyperlink ref="C1535" r:id="rId1434" xr:uid="{2819341A-C917-48C9-B235-C366430A1742}"/>
    <hyperlink ref="C1536" r:id="rId1435" xr:uid="{FC6E4584-A46C-4BE1-A936-739AA3F44B51}"/>
    <hyperlink ref="C1537" r:id="rId1436" xr:uid="{90147BFA-0D99-4EDD-B4D2-C693E95C11AA}"/>
    <hyperlink ref="C1538" r:id="rId1437" xr:uid="{82196E19-099F-48EB-80A2-91961052BAD3}"/>
    <hyperlink ref="C1539" r:id="rId1438" xr:uid="{D5117817-DA51-4713-94FD-EAB5DA4AB16E}"/>
    <hyperlink ref="C1540" r:id="rId1439" xr:uid="{B8B54AEB-3128-46D8-94BC-6DE16250B262}"/>
    <hyperlink ref="C1541" r:id="rId1440" xr:uid="{CED35F8B-B5D3-4155-9C5E-C4BF94B6999E}"/>
    <hyperlink ref="C1542" r:id="rId1441" xr:uid="{C1D49E20-9523-435D-AB9A-8A2F317F1B82}"/>
    <hyperlink ref="C1543" r:id="rId1442" xr:uid="{94FBD411-59EF-4303-85E5-33A144ADEAB0}"/>
    <hyperlink ref="C1544" r:id="rId1443" xr:uid="{71FE2F30-2DF8-4FAF-A669-468C9ED159B1}"/>
    <hyperlink ref="C1545" r:id="rId1444" xr:uid="{37996C4C-89EE-4AF7-A5AD-2385957F4132}"/>
    <hyperlink ref="C1546" r:id="rId1445" xr:uid="{5BFE0079-F488-4730-B544-FCCFBB35DF47}"/>
    <hyperlink ref="C1547" r:id="rId1446" xr:uid="{DCBF0D1D-DEEB-4D6F-80C9-F0F03E08E97A}"/>
    <hyperlink ref="C1548" r:id="rId1447" xr:uid="{A9BE8AEE-A655-4C3D-9AF1-F906D2933CA1}"/>
    <hyperlink ref="C1549" r:id="rId1448" xr:uid="{BC64962C-FFAA-43B5-8414-1A7B53664BDE}"/>
    <hyperlink ref="C1550" r:id="rId1449" xr:uid="{7FA6D655-DF1B-4FFC-AAC7-1EB80075CA59}"/>
    <hyperlink ref="C1551" r:id="rId1450" xr:uid="{6B3A6B70-BAE8-4FB1-AEAF-8289D77AD1DD}"/>
    <hyperlink ref="C1552" r:id="rId1451" xr:uid="{45E16650-2733-4A57-B0CC-37C0AFF83D54}"/>
    <hyperlink ref="C1553" r:id="rId1452" xr:uid="{2587484B-698D-400F-A940-485A05250BD8}"/>
    <hyperlink ref="C1554" r:id="rId1453" xr:uid="{322C0234-8DFA-4E20-9DB6-3C9EA4E271EC}"/>
    <hyperlink ref="C1555" r:id="rId1454" xr:uid="{8296BAA3-759A-4AE6-9CC0-AD27BE641D2B}"/>
    <hyperlink ref="C1556" r:id="rId1455" xr:uid="{FC70C87A-44D9-4CA6-8D1F-AEC988AA80D4}"/>
    <hyperlink ref="C1557" r:id="rId1456" xr:uid="{429AE98A-D0FB-4229-B17A-BB6FAEDE21FC}"/>
    <hyperlink ref="C1558" r:id="rId1457" xr:uid="{ECAA20FB-3B82-4A65-9383-FFA5EF3261D3}"/>
    <hyperlink ref="C1559" r:id="rId1458" xr:uid="{DFD3DF01-4A7E-468F-9EC1-86785FE19524}"/>
    <hyperlink ref="C1560" r:id="rId1459" xr:uid="{8D4EF5DE-4283-4462-BC65-C7D420004172}"/>
    <hyperlink ref="C1561" r:id="rId1460" xr:uid="{D07F4297-EDE9-498A-B767-6B1DB736AF8F}"/>
    <hyperlink ref="C1562" r:id="rId1461" xr:uid="{3D6D29C6-28B7-49E3-ABA2-C10E484610FB}"/>
    <hyperlink ref="C1563" r:id="rId1462" xr:uid="{0284028F-538E-4FFE-BE78-75AE68E7CBB0}"/>
    <hyperlink ref="D6" r:id="rId1463" xr:uid="{115F3055-C28E-4A93-A506-1C253F952160}"/>
    <hyperlink ref="D7" r:id="rId1464" xr:uid="{1F9BDAE0-29BB-447D-8817-C22CEA82AFAA}"/>
    <hyperlink ref="D8" r:id="rId1465" xr:uid="{0DD1F90E-0634-47FC-B9B7-FE0B5F607ECD}"/>
    <hyperlink ref="D9" r:id="rId1466" xr:uid="{AE98D2C9-4B85-4EB2-8908-CB60F1CD29BE}"/>
    <hyperlink ref="D10" r:id="rId1467" xr:uid="{2E3D12FE-403C-43E5-94C2-C702D7D23612}"/>
    <hyperlink ref="D11" r:id="rId1468" xr:uid="{DC1D2433-F167-4C7F-918F-5607B8A74788}"/>
    <hyperlink ref="D12" r:id="rId1469" xr:uid="{5011F28D-4FFB-4206-8E01-271220F0750A}"/>
    <hyperlink ref="D13" r:id="rId1470" xr:uid="{299C2C2C-6946-4AFE-ADB0-B57A87DBF7C6}"/>
    <hyperlink ref="D14" r:id="rId1471" xr:uid="{0D1D03ED-67C0-4A91-9895-5DBB361D70DF}"/>
    <hyperlink ref="D15" r:id="rId1472" xr:uid="{B78F724F-EE69-4198-9127-DAAE810F809B}"/>
    <hyperlink ref="D16" r:id="rId1473" xr:uid="{692C1ABD-3D35-44D9-8D86-B4114C618823}"/>
    <hyperlink ref="D17" r:id="rId1474" xr:uid="{0457A4AD-A755-4350-8319-734BF526D5FD}"/>
    <hyperlink ref="D18" r:id="rId1475" xr:uid="{AF5D60D7-EEED-4FDD-B6E9-A19448B4B4D4}"/>
    <hyperlink ref="D19" r:id="rId1476" xr:uid="{B00EE7E8-247E-4020-BBFD-E020420F7804}"/>
    <hyperlink ref="D20" r:id="rId1477" xr:uid="{1B8D2078-4E2A-4872-A359-F7CEC66BC868}"/>
    <hyperlink ref="D21" r:id="rId1478" xr:uid="{C35198E4-02A5-42D8-B018-265A6635913D}"/>
    <hyperlink ref="D22" r:id="rId1479" xr:uid="{D3846FE7-A79D-4AC0-8AFB-359EFED4532B}"/>
    <hyperlink ref="D23" r:id="rId1480" xr:uid="{3B946B01-A4A1-45CD-A68A-45275CFDD59A}"/>
    <hyperlink ref="D24" r:id="rId1481" xr:uid="{68D7FC48-E9BC-41BA-802D-8CAACE3719DE}"/>
    <hyperlink ref="D25" r:id="rId1482" xr:uid="{69A1551D-2779-4598-8A6B-B3E4E4960A06}"/>
    <hyperlink ref="D26" r:id="rId1483" xr:uid="{B59CD9E1-C1AE-4C71-B252-E99F3E6C99B5}"/>
    <hyperlink ref="D27" r:id="rId1484" xr:uid="{F3315D1C-92C6-4E41-B10F-1217DAD94787}"/>
    <hyperlink ref="D28" r:id="rId1485" xr:uid="{414CCE69-506A-4EC3-B242-7D43E25DEA6C}"/>
    <hyperlink ref="D29" r:id="rId1486" xr:uid="{E6E877AB-CFF3-4B3D-B722-E64E8CA65D8B}"/>
    <hyperlink ref="D34" r:id="rId1487" xr:uid="{B4F1FBEC-61B2-4644-A2E8-9663F999FC8C}"/>
    <hyperlink ref="D35" r:id="rId1488" xr:uid="{69AC2BFD-5A94-44B4-81C2-25A66B185C63}"/>
    <hyperlink ref="D36" r:id="rId1489" xr:uid="{963A2C09-7534-4E85-9A04-D1E2974A121F}"/>
    <hyperlink ref="D37" r:id="rId1490" xr:uid="{DECFBB8E-5EC9-4B12-A69B-A2D199D2C551}"/>
    <hyperlink ref="D38" r:id="rId1491" xr:uid="{E8E3A5C5-15C9-496E-AE0B-69604F3D4C61}"/>
    <hyperlink ref="D39" r:id="rId1492" xr:uid="{4F49D40C-FD38-42B2-A3FC-D66D7D3A5C4F}"/>
    <hyperlink ref="D40" r:id="rId1493" xr:uid="{E447C952-76FD-448D-B651-5A65FDAC3E29}"/>
    <hyperlink ref="D41" r:id="rId1494" xr:uid="{849F3B9A-888A-47F7-B6B2-B2513BCCC86B}"/>
    <hyperlink ref="D42" r:id="rId1495" xr:uid="{E7AA43A4-2A7E-413B-BD61-8E6BEB5AC319}"/>
    <hyperlink ref="D43" r:id="rId1496" xr:uid="{885D7A1D-926C-4610-939B-FDAE01678882}"/>
    <hyperlink ref="D44" r:id="rId1497" xr:uid="{935687EC-7310-4EC0-AF13-02C1F1166595}"/>
    <hyperlink ref="D45" r:id="rId1498" xr:uid="{7020FC31-54CC-4A59-9204-9AD62BADDD16}"/>
    <hyperlink ref="D46" r:id="rId1499" xr:uid="{7B599CF4-F70E-47F5-8E48-C19D49AA0B1C}"/>
    <hyperlink ref="D47" r:id="rId1500" xr:uid="{256FF63D-C637-440E-8817-C1768028C5DF}"/>
    <hyperlink ref="D48" r:id="rId1501" xr:uid="{B5F4F183-4100-43CE-AF46-728F0DB28C85}"/>
    <hyperlink ref="D49" r:id="rId1502" xr:uid="{C864695E-C35C-4D95-803D-8C45EA8B419F}"/>
    <hyperlink ref="D50" r:id="rId1503" xr:uid="{09251B2A-687C-4664-9A20-E62A199C2168}"/>
    <hyperlink ref="D51" r:id="rId1504" xr:uid="{E8C6D31F-3C6F-4257-8BD5-DBFAF0525BAB}"/>
    <hyperlink ref="D52" r:id="rId1505" xr:uid="{008A6BA1-AE74-421F-9A5F-F327005549DF}"/>
    <hyperlink ref="D53" r:id="rId1506" xr:uid="{40180B1C-AFD7-43D1-A286-ED3E89273C1B}"/>
    <hyperlink ref="D54" r:id="rId1507" xr:uid="{89FED938-2827-411B-A0E3-DFD1677658CF}"/>
    <hyperlink ref="D55" r:id="rId1508" xr:uid="{DE6DA335-2CA8-4C7E-9B3A-87885A8A7B41}"/>
    <hyperlink ref="D56" r:id="rId1509" xr:uid="{814DC04A-7A81-43C1-9F7E-0E6CBECF0CED}"/>
    <hyperlink ref="D57" r:id="rId1510" xr:uid="{9B58C4C1-CE92-410D-B176-F1B86C0D1291}"/>
    <hyperlink ref="D58" r:id="rId1511" xr:uid="{4FAE9955-0AFA-4FD2-864B-DBD8075F982D}"/>
    <hyperlink ref="D59" r:id="rId1512" xr:uid="{0C875E44-05D7-4DCC-82CE-1E7D09823D93}"/>
    <hyperlink ref="D60" r:id="rId1513" xr:uid="{D18754C9-1DED-4C6A-B687-29100A26EA9D}"/>
    <hyperlink ref="D61" r:id="rId1514" xr:uid="{3E583D4D-654A-47C6-B301-9CA884BA4915}"/>
    <hyperlink ref="D62" r:id="rId1515" xr:uid="{1E221969-1AAA-4D31-BBCF-CF80733FA0F8}"/>
    <hyperlink ref="D63" r:id="rId1516" xr:uid="{27E714A9-9638-4C32-AE40-0BB25CD112E1}"/>
    <hyperlink ref="D64" r:id="rId1517" xr:uid="{1C70DB27-5A23-4DE9-8A82-1FE37C9A36A5}"/>
    <hyperlink ref="D65" r:id="rId1518" xr:uid="{D389FEF4-8365-428C-861D-EAB42F345181}"/>
    <hyperlink ref="D66" r:id="rId1519" xr:uid="{9A3F5352-3DB4-4CFB-B96F-A59BF4AA0899}"/>
    <hyperlink ref="D67" r:id="rId1520" xr:uid="{BC51AB28-67B1-47AE-9085-5FFFB0E315CD}"/>
    <hyperlink ref="D68" r:id="rId1521" xr:uid="{BF79952F-E954-42A1-9B68-C31D9196A579}"/>
    <hyperlink ref="D69" r:id="rId1522" xr:uid="{B9A52440-6EDA-4B20-88A1-A8ABB849BA97}"/>
    <hyperlink ref="D70" r:id="rId1523" xr:uid="{5E25BFB3-A302-4F64-82D6-033369D676D4}"/>
    <hyperlink ref="D71" r:id="rId1524" xr:uid="{11806A7A-BD01-4E64-8B88-E1F817CE5EE0}"/>
    <hyperlink ref="D72" r:id="rId1525" xr:uid="{E21A9EEC-EB65-41D8-BA6F-0A335EA62733}"/>
    <hyperlink ref="D73" r:id="rId1526" xr:uid="{722224FC-1206-487A-B48E-800D69C97DC4}"/>
    <hyperlink ref="D74" r:id="rId1527" xr:uid="{930E71E6-3A38-41AB-823F-6629D7663D1D}"/>
    <hyperlink ref="D75" r:id="rId1528" xr:uid="{763D3558-951A-4D04-85FD-3177F5F95002}"/>
    <hyperlink ref="D76" r:id="rId1529" xr:uid="{BD81FB94-3085-4C15-8B42-B862634D3577}"/>
    <hyperlink ref="D77" r:id="rId1530" xr:uid="{A25B81C9-1198-4890-9B1E-B1C5BB806F5E}"/>
    <hyperlink ref="D78" r:id="rId1531" xr:uid="{587D6B49-9B00-4966-AD37-F46EC972C42A}"/>
    <hyperlink ref="D79" r:id="rId1532" xr:uid="{DA73F8AA-AFEC-4F8D-ADAD-F7FD47494D1F}"/>
    <hyperlink ref="D80" r:id="rId1533" xr:uid="{4AFC22FB-0024-4153-9AE5-367E314ECB18}"/>
    <hyperlink ref="D81" r:id="rId1534" xr:uid="{5879BC6D-E767-45BA-BB93-B777F83A09BD}"/>
    <hyperlink ref="D82" r:id="rId1535" xr:uid="{6AC8292A-AD08-49D5-A001-2E3A4B35B709}"/>
    <hyperlink ref="D83" r:id="rId1536" xr:uid="{A84060E0-2F4F-472B-BA1C-B6E6E7AB151B}"/>
    <hyperlink ref="D84" r:id="rId1537" xr:uid="{16EA0809-16C7-4D90-A20C-B9CD73249419}"/>
    <hyperlink ref="D85" r:id="rId1538" xr:uid="{949F81D6-9BF0-43A3-BC57-9ADA6C6F0EE5}"/>
    <hyperlink ref="D86" r:id="rId1539" xr:uid="{D0111D97-D27D-4249-988C-E2A10FC969F5}"/>
    <hyperlink ref="D87" r:id="rId1540" xr:uid="{DB5156FC-53E0-49E3-852A-744DC7FB5DCE}"/>
    <hyperlink ref="D88" r:id="rId1541" xr:uid="{407812D0-8D14-4A9E-A91F-40B2697F4D33}"/>
    <hyperlink ref="D89" r:id="rId1542" xr:uid="{903F41D6-66F7-4309-87CD-0CC7FA2A73B7}"/>
    <hyperlink ref="D90" r:id="rId1543" xr:uid="{3BCA68BF-5166-4032-BA4A-033F90FC0991}"/>
    <hyperlink ref="D91" r:id="rId1544" xr:uid="{954492D9-D34F-4083-AC44-F4E72BE7C744}"/>
    <hyperlink ref="D92" r:id="rId1545" xr:uid="{1A997CF2-0412-45F6-8D4A-4A512AF02A51}"/>
    <hyperlink ref="D93" r:id="rId1546" xr:uid="{140136D6-65EC-4832-80CE-93572D324374}"/>
    <hyperlink ref="D94" r:id="rId1547" xr:uid="{9AEDF8B2-2119-4532-B282-ECC33853831F}"/>
    <hyperlink ref="D95" r:id="rId1548" xr:uid="{4162A5C6-CF25-478E-B945-55C4E31C779F}"/>
    <hyperlink ref="D96" r:id="rId1549" xr:uid="{F79E0BFC-9160-476B-8DAB-E8358BF050E1}"/>
    <hyperlink ref="D97" r:id="rId1550" xr:uid="{FB8C55D6-FD80-4D6F-8D6C-6B4153C274FE}"/>
    <hyperlink ref="D98" r:id="rId1551" xr:uid="{C597CA6A-5194-4223-8B97-468CE8F3A1B7}"/>
    <hyperlink ref="D99" r:id="rId1552" xr:uid="{5717DE69-6957-4F3F-9910-FA49DD40EA02}"/>
    <hyperlink ref="D100" r:id="rId1553" xr:uid="{B4D87D2C-35CB-40D1-BE15-3CA883DFA6D3}"/>
    <hyperlink ref="D101" r:id="rId1554" xr:uid="{C014E43A-013C-4741-8FD2-91A6E3DAFF72}"/>
    <hyperlink ref="D102" r:id="rId1555" xr:uid="{A3A8C4D5-D042-4FCD-A3CA-06241795ED58}"/>
    <hyperlink ref="D103" r:id="rId1556" xr:uid="{FF01D833-5D77-440C-9CA9-90923AFBC033}"/>
    <hyperlink ref="D104" r:id="rId1557" xr:uid="{C7C8F4B2-18B5-4730-86E1-F8635D054367}"/>
    <hyperlink ref="D105" r:id="rId1558" xr:uid="{F6EE88D6-7154-4D9B-AE34-694643E1ABDD}"/>
    <hyperlink ref="D106" r:id="rId1559" xr:uid="{AF0B97D2-418C-4F3C-ADF8-01BE000EC6ED}"/>
    <hyperlink ref="D117" r:id="rId1560" xr:uid="{89B3841E-F625-4566-AE94-C877E5BB6678}"/>
    <hyperlink ref="D118" r:id="rId1561" xr:uid="{E236E83B-404E-47F2-AF6C-FDAD3CA5DB87}"/>
    <hyperlink ref="D119" r:id="rId1562" xr:uid="{779109C4-E27E-4F0C-B7BE-842CD6701223}"/>
    <hyperlink ref="D120" r:id="rId1563" xr:uid="{6FE9F36D-6A23-43AA-A8A5-F8A49D25A0C2}"/>
    <hyperlink ref="D121" r:id="rId1564" xr:uid="{9BD4EEEF-0CC0-436D-A083-B46067290D44}"/>
    <hyperlink ref="D122" r:id="rId1565" xr:uid="{E4826DC9-8323-470C-8878-125FA4D763A6}"/>
    <hyperlink ref="D123" r:id="rId1566" xr:uid="{ABF9AF4D-4236-49B9-B4F1-F1AE34A07384}"/>
    <hyperlink ref="D124" r:id="rId1567" xr:uid="{FB0EAF52-4BC9-43FE-810A-E0B3CF0C0E16}"/>
    <hyperlink ref="D125" r:id="rId1568" xr:uid="{1D1C23FB-1060-4960-941D-05F390674572}"/>
    <hyperlink ref="D126" r:id="rId1569" xr:uid="{8B07F804-68D5-452D-A15A-5F7EADACD056}"/>
    <hyperlink ref="D127" r:id="rId1570" xr:uid="{549F462A-C73D-4A68-BC03-86F3BAC114EF}"/>
    <hyperlink ref="D128" r:id="rId1571" xr:uid="{E323BD9F-3C16-4BAF-AD62-2B4413D5E839}"/>
    <hyperlink ref="D129" r:id="rId1572" xr:uid="{5EC7670A-1AC2-4AA4-BCBE-0EE77B8ECD99}"/>
    <hyperlink ref="D130" r:id="rId1573" xr:uid="{C6B35B8C-A9AB-4090-8449-7F77FDCA905D}"/>
    <hyperlink ref="D131" r:id="rId1574" xr:uid="{7BC1F531-B7F0-4323-BC47-4FB74D5636ED}"/>
    <hyperlink ref="D132" r:id="rId1575" xr:uid="{3CC17602-8045-4728-8FA9-8DFC9C7CA4EE}"/>
    <hyperlink ref="D133" r:id="rId1576" xr:uid="{90F29A5D-0175-4813-B683-18774B7631F7}"/>
    <hyperlink ref="D134" r:id="rId1577" xr:uid="{A8D0EC32-62E3-4C0F-9EE6-6FAAEE41F7AA}"/>
    <hyperlink ref="D135" r:id="rId1578" xr:uid="{CCF4E16F-BD9F-4000-BB97-1E9B626A9C51}"/>
    <hyperlink ref="D136" r:id="rId1579" xr:uid="{CA19525A-147F-4F14-8ADC-7230F4CBEC17}"/>
    <hyperlink ref="D137" r:id="rId1580" xr:uid="{E9D8FA90-8E00-4543-80CA-A79523D2F2F3}"/>
    <hyperlink ref="D138" r:id="rId1581" xr:uid="{DAFB099A-2DA3-4271-8565-C1A376EDD51F}"/>
    <hyperlink ref="D144" r:id="rId1582" xr:uid="{E2A5575B-7520-4213-BD68-94C6B8E43838}"/>
    <hyperlink ref="D145" r:id="rId1583" xr:uid="{4BF5F5A4-DA82-4FCF-AC98-94F5B32308DE}"/>
    <hyperlink ref="D146" r:id="rId1584" xr:uid="{E93ACAE8-ED10-448A-AEBB-11060FC10FF0}"/>
    <hyperlink ref="D147" r:id="rId1585" xr:uid="{EE42C485-D721-4795-9C64-526EA962330D}"/>
    <hyperlink ref="D148" r:id="rId1586" xr:uid="{DAF508D3-1B02-479B-8483-8C792D365471}"/>
    <hyperlink ref="D149" r:id="rId1587" xr:uid="{E4366FFC-AAE6-4601-AD2B-6470EBE847C3}"/>
    <hyperlink ref="D150" r:id="rId1588" xr:uid="{DB6E846F-B60F-40FF-9ECF-4647159ABEBF}"/>
    <hyperlink ref="D151" r:id="rId1589" xr:uid="{950B8B40-0F70-4715-97E4-86083B545AF0}"/>
    <hyperlink ref="D152" r:id="rId1590" xr:uid="{2B5AC817-D59E-4D53-9DC2-2DF88A307B8E}"/>
    <hyperlink ref="D153" r:id="rId1591" xr:uid="{37F23A64-789A-4A15-B900-FE5E39D180F8}"/>
    <hyperlink ref="D154" r:id="rId1592" xr:uid="{6B5DA2D1-3A0E-43A1-A4E2-50EF98809546}"/>
    <hyperlink ref="D156" r:id="rId1593" xr:uid="{56898C36-FAD5-4C40-BA54-063A545BCE41}"/>
    <hyperlink ref="D158" r:id="rId1594" xr:uid="{ABAE2C98-A6C3-4851-8D2A-FBD984396ED6}"/>
    <hyperlink ref="D159" r:id="rId1595" xr:uid="{6B4FDFCA-CF3B-42CC-BBC2-DEA1FB85204A}"/>
    <hyperlink ref="D162" r:id="rId1596" xr:uid="{87EE3CC7-EF63-48CF-84E1-BDCF90F69C9F}"/>
    <hyperlink ref="D164" r:id="rId1597" xr:uid="{4934A556-F12C-4E90-AE9B-F0F1386BEB98}"/>
    <hyperlink ref="D165" r:id="rId1598" xr:uid="{8569579F-9AAC-4AF2-A77F-1E6E12A1D6F4}"/>
    <hyperlink ref="D166" r:id="rId1599" xr:uid="{28895A31-5DD9-410C-9866-0EA1CFAE2EE9}"/>
    <hyperlink ref="D167" r:id="rId1600" xr:uid="{262E0567-820D-49FB-9CC8-A2ACB12F1CDD}"/>
    <hyperlink ref="D168" r:id="rId1601" xr:uid="{3019C0BD-E24C-4C1C-806B-173C5D3702BD}"/>
    <hyperlink ref="D169" r:id="rId1602" xr:uid="{63FFBD03-DDF2-4C99-ADCA-D94F14D6AE19}"/>
    <hyperlink ref="D170" r:id="rId1603" xr:uid="{5E61A501-094D-4224-9675-0731273E741E}"/>
    <hyperlink ref="D171" r:id="rId1604" xr:uid="{4BAC7F58-555F-4F8F-8817-E30B679EA44C}"/>
    <hyperlink ref="D172" r:id="rId1605" xr:uid="{69E63EE0-2169-441C-BC6C-9343C182A1FD}"/>
    <hyperlink ref="D173" r:id="rId1606" xr:uid="{BDFC3179-D27E-4914-BD60-833611CBEBA7}"/>
    <hyperlink ref="D174" r:id="rId1607" xr:uid="{E31EC766-CA3E-4E13-98CA-FD3F7C1A3BE3}"/>
    <hyperlink ref="D175" r:id="rId1608" xr:uid="{42744B62-E075-42A0-B6B9-81D24D1D31A6}"/>
    <hyperlink ref="D176" r:id="rId1609" xr:uid="{C040E6F5-3F5E-4305-871E-E3BA0BCA2DC7}"/>
    <hyperlink ref="D177" r:id="rId1610" xr:uid="{82B9DAD4-23F6-440B-B88D-E5BFB55A9CED}"/>
    <hyperlink ref="D178" r:id="rId1611" xr:uid="{579788C5-CEEB-4F49-A650-3EBC38AEAAAC}"/>
    <hyperlink ref="D179" r:id="rId1612" xr:uid="{83E3426C-BB26-4F6B-A3FD-8304E1273180}"/>
    <hyperlink ref="D180" r:id="rId1613" xr:uid="{45CEEE6F-1ED3-496C-83D0-5064F19842B0}"/>
    <hyperlink ref="D181" r:id="rId1614" xr:uid="{250337CB-B2C6-4D73-B04B-64FF5EEFBBA8}"/>
    <hyperlink ref="D182" r:id="rId1615" xr:uid="{8A183545-AA80-4F38-9CE1-A3F80EC41F24}"/>
    <hyperlink ref="D183" r:id="rId1616" xr:uid="{40007CE3-E45D-4017-897E-E7BF8BA3FED9}"/>
    <hyperlink ref="D184" r:id="rId1617" xr:uid="{3E090017-04DC-465D-BE6B-40B5B685C90D}"/>
    <hyperlink ref="D185" r:id="rId1618" xr:uid="{8C4DFA1E-C646-43D0-A239-2A5C40285635}"/>
    <hyperlink ref="D186" r:id="rId1619" xr:uid="{E0FE01DB-4D63-48BC-8D7D-28F9B4F39E28}"/>
    <hyperlink ref="D187" r:id="rId1620" xr:uid="{218EB705-7931-418B-B69D-38D33F54640E}"/>
    <hyperlink ref="D188" r:id="rId1621" xr:uid="{4F435B72-E83B-45A0-81A2-88FC0CEA908F}"/>
    <hyperlink ref="D189" r:id="rId1622" xr:uid="{14A90BC0-AC1F-4F68-B6A8-33EE813F5717}"/>
    <hyperlink ref="D190" r:id="rId1623" xr:uid="{4F0CF1B3-AAEE-4709-9A3B-A0DF719ABC1A}"/>
    <hyperlink ref="D191" r:id="rId1624" xr:uid="{02AB12A1-67F1-4F5A-B22D-78D0E1F23E0C}"/>
    <hyperlink ref="D192" r:id="rId1625" xr:uid="{86D2722F-CF0F-4619-9253-12768EACA43A}"/>
    <hyperlink ref="D193" r:id="rId1626" xr:uid="{4FDE3FFD-00A2-4690-8E20-20CE2326328D}"/>
    <hyperlink ref="D194" r:id="rId1627" xr:uid="{8F43FFBA-8598-497A-AD95-89A8E8B460F6}"/>
    <hyperlink ref="D195" r:id="rId1628" xr:uid="{9CE5B08B-4CC2-4F53-8D5B-CA2ED7DADF09}"/>
    <hyperlink ref="D196" r:id="rId1629" xr:uid="{7A263FF7-B839-4824-990D-D76B6B5F04B7}"/>
    <hyperlink ref="D197" r:id="rId1630" xr:uid="{69DC92E2-4C26-4C8A-BCE5-FE913E4C4EDB}"/>
    <hyperlink ref="D198" r:id="rId1631" xr:uid="{A3C7FB94-FCC6-4A00-B123-D9727787F1FE}"/>
    <hyperlink ref="D199" r:id="rId1632" xr:uid="{8A628F5A-9BC7-4047-847C-A10B664D8DBF}"/>
    <hyperlink ref="D200" r:id="rId1633" xr:uid="{7B38E4B5-CAAE-473D-B0AA-6D29CA8DF75B}"/>
    <hyperlink ref="D201" r:id="rId1634" xr:uid="{40A58EF3-2FAD-4D7B-8EA8-C947AB166E6F}"/>
    <hyperlink ref="D202" r:id="rId1635" xr:uid="{F9AC5CC1-1502-4587-98C5-E332CCF5FE24}"/>
    <hyperlink ref="D203" r:id="rId1636" xr:uid="{836CF33D-B05B-40F9-A8E2-C5F989AFBDB6}"/>
    <hyperlink ref="D204" r:id="rId1637" xr:uid="{BC6AB99E-CBE8-4AD4-A80E-EEF5F1F5E3F7}"/>
    <hyperlink ref="D205" r:id="rId1638" xr:uid="{95150227-DFEC-4099-9C7E-4B59756B970A}"/>
    <hyperlink ref="D206" r:id="rId1639" xr:uid="{71697D5F-FB53-4D81-97E8-03AE5237C989}"/>
    <hyperlink ref="D207" r:id="rId1640" xr:uid="{E12371E5-161A-4B89-905E-110456B26EB9}"/>
    <hyperlink ref="D208" r:id="rId1641" xr:uid="{BCD12542-E163-4E54-BFB3-276240DEC810}"/>
    <hyperlink ref="D209" r:id="rId1642" xr:uid="{A1124FA3-93ED-4525-87C4-1557319B9DA6}"/>
    <hyperlink ref="D211" r:id="rId1643" xr:uid="{8F7A7843-8744-4512-ACFB-A08ABAC489E3}"/>
    <hyperlink ref="D212" r:id="rId1644" xr:uid="{770B16E8-30EE-4FE0-A3A7-704190A0E08F}"/>
    <hyperlink ref="D215" r:id="rId1645" xr:uid="{15A4CB93-0C87-437A-BB40-FA2D348CB343}"/>
    <hyperlink ref="D216" r:id="rId1646" xr:uid="{4F4BB415-2607-4496-9E27-EA22A95541A1}"/>
    <hyperlink ref="D217" r:id="rId1647" xr:uid="{20846F78-9324-4245-836D-9BD906A00558}"/>
    <hyperlink ref="D218" r:id="rId1648" xr:uid="{88D8E24B-D7CC-4E87-A0FC-B6C4E4C28263}"/>
    <hyperlink ref="D219" r:id="rId1649" xr:uid="{8DC23915-8EBD-4CEC-BED5-789C15380F78}"/>
    <hyperlink ref="D220" r:id="rId1650" xr:uid="{B65A63E9-BF62-46EF-937C-7C83FCA383AA}"/>
    <hyperlink ref="D221" r:id="rId1651" xr:uid="{FAA0C1BE-2100-4990-B00B-8252398BC314}"/>
    <hyperlink ref="D222" r:id="rId1652" xr:uid="{F1D665C8-32E0-432E-9450-1EC7E33C184D}"/>
    <hyperlink ref="D223" r:id="rId1653" xr:uid="{ACCA9A66-EE69-4174-9078-06BC17A1BA60}"/>
    <hyperlink ref="D224" r:id="rId1654" xr:uid="{7B9F68EF-CAD9-4DD9-AC2E-A41B3D062C30}"/>
    <hyperlink ref="D225" r:id="rId1655" xr:uid="{4753F007-1646-4330-A585-A5D2BE6F21DA}"/>
    <hyperlink ref="D226" r:id="rId1656" xr:uid="{4C3B4DFC-A1B2-402B-90BC-879274E66BA6}"/>
    <hyperlink ref="D227" r:id="rId1657" xr:uid="{09DFCDE0-3A57-4112-9136-76B01C399176}"/>
    <hyperlink ref="D228" r:id="rId1658" xr:uid="{681ADABC-25CA-4753-BAF1-60500D3B3054}"/>
    <hyperlink ref="D229" r:id="rId1659" xr:uid="{79B08BC0-BF93-4F57-9DFF-A8EDA8B65B17}"/>
    <hyperlink ref="D246" r:id="rId1660" xr:uid="{D52207CF-6047-4C2F-BF18-AF47E381DB08}"/>
    <hyperlink ref="D247" r:id="rId1661" xr:uid="{F832BB81-05E0-486E-9D86-07FD21A88AF4}"/>
    <hyperlink ref="D248" r:id="rId1662" xr:uid="{767F9665-4BA4-42C6-8ECC-602807281262}"/>
    <hyperlink ref="D249" r:id="rId1663" xr:uid="{FD3D923D-1C9B-4C32-8DF9-C792A29BD1EB}"/>
    <hyperlink ref="D250" r:id="rId1664" xr:uid="{6CC88204-5E12-4E17-8B1D-FFAF8EBB9B35}"/>
    <hyperlink ref="D251" r:id="rId1665" xr:uid="{807F50A4-B745-4799-AB9F-38D72CF49A21}"/>
    <hyperlink ref="D252" r:id="rId1666" xr:uid="{C8988B06-2B20-42AC-833F-9B0008EE8A5C}"/>
    <hyperlink ref="D253" r:id="rId1667" xr:uid="{B7B8AFD6-9374-4A6C-810E-B49031B554FB}"/>
    <hyperlink ref="D254" r:id="rId1668" xr:uid="{1049A3A1-2A04-4D91-9DD8-6ED48A9F0E2F}"/>
    <hyperlink ref="D255" r:id="rId1669" xr:uid="{A39AF93F-8EE2-4D15-9384-D48286426DB1}"/>
    <hyperlink ref="D256" r:id="rId1670" xr:uid="{7BD5F589-3036-4BE5-BE51-50B63626A842}"/>
    <hyperlink ref="D257" r:id="rId1671" xr:uid="{853C3CAF-A8B1-4243-85D1-6F6FCE7DE9C4}"/>
    <hyperlink ref="D258" r:id="rId1672" xr:uid="{03104676-7A61-41DF-B13A-F49EA05A642F}"/>
    <hyperlink ref="D259" r:id="rId1673" xr:uid="{E52A810F-30AF-4823-8431-C2CF0E1F8470}"/>
    <hyperlink ref="D260" r:id="rId1674" xr:uid="{8B5E83E7-0174-4FFF-9985-E1730BB1B300}"/>
    <hyperlink ref="D261" r:id="rId1675" xr:uid="{99FCDD2B-C5E2-4E0A-8E8E-5A31FDCCD690}"/>
    <hyperlink ref="D262" r:id="rId1676" xr:uid="{CE497632-0937-41C0-9600-0BB6BDF6E351}"/>
    <hyperlink ref="D263" r:id="rId1677" xr:uid="{CFFF28E2-6284-4EF5-B11C-E5BA4C4B5A36}"/>
    <hyperlink ref="D264" r:id="rId1678" xr:uid="{811CD0CA-C065-43E3-A9E9-11DDCE7ADB72}"/>
    <hyperlink ref="D265" r:id="rId1679" xr:uid="{55A74D6A-9436-490B-B794-70CBAD5FA3B2}"/>
    <hyperlink ref="D266" r:id="rId1680" xr:uid="{D5B61A40-4FDA-47CC-910F-8FF9CD9314D6}"/>
    <hyperlink ref="D267" r:id="rId1681" xr:uid="{68F3F4CB-17DB-4595-A6E3-7EED7E400B56}"/>
    <hyperlink ref="D268" r:id="rId1682" xr:uid="{B2094F84-471F-4475-8CF0-B10EFE156E8D}"/>
    <hyperlink ref="D269" r:id="rId1683" xr:uid="{710E3EEA-5D6C-447F-9CBE-D9C6DB762D78}"/>
    <hyperlink ref="D270" r:id="rId1684" xr:uid="{7250CCE6-CEFF-4507-8D42-C5598E22EA24}"/>
    <hyperlink ref="D271" r:id="rId1685" xr:uid="{0E6BD6AE-F5DD-49BD-9695-834FEE370872}"/>
    <hyperlink ref="D272" r:id="rId1686" xr:uid="{E087F89A-D59A-4000-9762-737163AC79F1}"/>
    <hyperlink ref="D273" r:id="rId1687" xr:uid="{02387159-F44C-4D45-99A0-8785236A68D5}"/>
    <hyperlink ref="D274" r:id="rId1688" xr:uid="{D1F6EBA4-F0EA-47E4-915B-47449C9A3D00}"/>
    <hyperlink ref="D275" r:id="rId1689" xr:uid="{AFA41433-81C9-4801-ADDA-52C107D48E51}"/>
    <hyperlink ref="D276" r:id="rId1690" xr:uid="{8C6A3D91-04A5-42C5-8277-D9B8E9D7A873}"/>
    <hyperlink ref="D277" r:id="rId1691" xr:uid="{595AB6CE-21A2-436B-9DC8-04587160F9F2}"/>
    <hyperlink ref="D278" r:id="rId1692" xr:uid="{0319E98D-F4AD-469A-B126-DB8BAB35D7AE}"/>
    <hyperlink ref="D279" r:id="rId1693" xr:uid="{86A4B233-F3FD-4DD2-8B80-3B09D24674CE}"/>
    <hyperlink ref="D280" r:id="rId1694" xr:uid="{95A02365-AD19-4918-A8D3-CAE71D1AD488}"/>
    <hyperlink ref="D281" r:id="rId1695" xr:uid="{C4380C1B-5F27-456C-8E6F-284E300847AB}"/>
    <hyperlink ref="D282" r:id="rId1696" xr:uid="{B7BD3B01-B129-49FF-A78A-C50C8DE2EA92}"/>
    <hyperlink ref="D283" r:id="rId1697" xr:uid="{35E265E0-2051-4D7F-AC9B-6B1CA389CF6E}"/>
    <hyperlink ref="D284" r:id="rId1698" xr:uid="{4FCE3B90-3F20-4AE3-8A26-AC01271EF74D}"/>
    <hyperlink ref="D285" r:id="rId1699" xr:uid="{FDEFD9CE-B175-451C-BF56-05B3D08F6334}"/>
    <hyperlink ref="D286" r:id="rId1700" xr:uid="{BBF98178-7B5C-4974-8C2C-D90808D51F0F}"/>
    <hyperlink ref="D287" r:id="rId1701" xr:uid="{2BEAE3DB-2B23-4AE3-8BAE-870483FD9CF3}"/>
    <hyperlink ref="D288" r:id="rId1702" xr:uid="{D38902EB-13D5-4B35-B0F8-23461DA81E87}"/>
    <hyperlink ref="D289" r:id="rId1703" xr:uid="{6D87BC2F-EA22-40CE-828A-5E5B96FFBB26}"/>
    <hyperlink ref="D290" r:id="rId1704" xr:uid="{FC16AB80-F9BE-45AB-AC06-9D22EEB04FCB}"/>
    <hyperlink ref="D291" r:id="rId1705" xr:uid="{165B2608-FAFA-45B5-A99B-32E4F2BD716F}"/>
    <hyperlink ref="D292" r:id="rId1706" xr:uid="{2D7B47EA-3943-4609-90E1-8CD9EBA11254}"/>
    <hyperlink ref="D293" r:id="rId1707" xr:uid="{1CCE305D-C6DA-402D-BBC4-058FECDCB3F1}"/>
    <hyperlink ref="D294" r:id="rId1708" xr:uid="{026E647E-BE13-464B-93BA-FB103E741989}"/>
    <hyperlink ref="D295" r:id="rId1709" xr:uid="{A7C1078C-C1A7-48CB-96D4-F3850AEE745B}"/>
    <hyperlink ref="D296" r:id="rId1710" xr:uid="{1EE4571D-97C6-4726-A752-AFFD60CC32C1}"/>
    <hyperlink ref="D297" r:id="rId1711" xr:uid="{71950F56-BFF4-43D0-925A-D6FA4DC34547}"/>
    <hyperlink ref="D298" r:id="rId1712" xr:uid="{42C6F177-3C91-451E-B171-0DFA6B3DFD5F}"/>
    <hyperlink ref="D299" r:id="rId1713" xr:uid="{C663E7A6-85B1-41C2-AF7F-4540E66F8FA8}"/>
    <hyperlink ref="D300" r:id="rId1714" xr:uid="{F03612E0-8CEE-4833-951C-EEBC53CEF3FF}"/>
    <hyperlink ref="D301" r:id="rId1715" xr:uid="{EA0F8408-898B-4D0D-A1E8-3EC7299A0150}"/>
    <hyperlink ref="D302" r:id="rId1716" xr:uid="{064183C4-7D7A-4DF7-B166-DD49A4AAA559}"/>
    <hyperlink ref="D303" r:id="rId1717" xr:uid="{6502F7E2-33F7-44E4-8044-D33675CEF38E}"/>
    <hyperlink ref="D304" r:id="rId1718" xr:uid="{8797ECFE-D08F-43D5-A721-E7F063AB5FBE}"/>
    <hyperlink ref="D305" r:id="rId1719" xr:uid="{5F07968A-A918-4F9A-8168-3857F71C9D61}"/>
    <hyperlink ref="D306" r:id="rId1720" xr:uid="{26C67B81-4675-4E46-B233-E50EC55A8552}"/>
    <hyperlink ref="D307" r:id="rId1721" xr:uid="{E01FEA39-0D96-497A-A440-3E2F5300A040}"/>
    <hyperlink ref="D308" r:id="rId1722" xr:uid="{756CC733-2626-47D4-969B-0912C314E4A0}"/>
    <hyperlink ref="D309" r:id="rId1723" xr:uid="{B17925B3-00E5-4408-8A28-4C577B2ED809}"/>
    <hyperlink ref="D310" r:id="rId1724" xr:uid="{18C4B8FC-827B-40D1-9A24-95AF997852A9}"/>
    <hyperlink ref="D311" r:id="rId1725" xr:uid="{49E665E1-3D0A-49E8-B2A7-B0C9E5E9781B}"/>
    <hyperlink ref="D312" r:id="rId1726" xr:uid="{63DFFA9D-D7AA-4B52-B813-391680088AB7}"/>
    <hyperlink ref="D313" r:id="rId1727" xr:uid="{A47CB656-4C17-4C7E-A63F-D365C12D90F2}"/>
    <hyperlink ref="D314" r:id="rId1728" xr:uid="{8C3B096B-1AF4-40BE-8C60-57890B22EFF6}"/>
    <hyperlink ref="D315" r:id="rId1729" xr:uid="{BC7E9368-AB60-4248-9932-20F1C267544A}"/>
    <hyperlink ref="D316" r:id="rId1730" xr:uid="{F0E76FE3-DD5D-43EC-B94A-33BCEF4C3C9F}"/>
    <hyperlink ref="D317" r:id="rId1731" xr:uid="{5A7DE9FE-9BFD-48DA-93BD-8B338A489C53}"/>
    <hyperlink ref="D318" r:id="rId1732" xr:uid="{290AA084-EFDE-48DD-8C63-2017D751363E}"/>
    <hyperlink ref="D319" r:id="rId1733" xr:uid="{E372511E-8B28-47C1-84E1-164F9C95097A}"/>
    <hyperlink ref="D320" r:id="rId1734" xr:uid="{A63D7D92-3053-4C76-A683-0F5B8EF78331}"/>
    <hyperlink ref="D321" r:id="rId1735" xr:uid="{2CFCC7E8-C538-458E-8860-3C0E6806D8FA}"/>
    <hyperlink ref="D322" r:id="rId1736" xr:uid="{D2818C15-2957-4F76-9F11-652AA393E321}"/>
    <hyperlink ref="D323" r:id="rId1737" xr:uid="{180DA6C5-D31D-44A9-B68D-95C3FDDEF101}"/>
    <hyperlink ref="D324" r:id="rId1738" xr:uid="{6CBF23F0-EBEE-4B4F-977B-3264980DA3EA}"/>
    <hyperlink ref="D325" r:id="rId1739" xr:uid="{BD613FE3-A5FC-4110-BC26-3523C6696561}"/>
    <hyperlink ref="D326" r:id="rId1740" xr:uid="{CFA12D84-9A27-4203-B9AD-307E42D1EE0C}"/>
    <hyperlink ref="D327" r:id="rId1741" xr:uid="{67EA0663-6E3D-4F3A-BA1E-BED64946D59A}"/>
    <hyperlink ref="D328" r:id="rId1742" xr:uid="{F1C4A545-185D-45DD-A32B-AC060FDBFA8A}"/>
    <hyperlink ref="D329" r:id="rId1743" xr:uid="{C9AD8DEA-FAB3-4E45-AC9F-59A449ECDBF2}"/>
    <hyperlink ref="D330" r:id="rId1744" xr:uid="{1F51424D-ED98-49CD-8317-805E751ADA45}"/>
    <hyperlink ref="D331" r:id="rId1745" xr:uid="{EA456BE1-1ADE-48F6-B523-20D6A7D23991}"/>
    <hyperlink ref="D332" r:id="rId1746" xr:uid="{C121C521-7547-4CFD-833E-4D1D3A0FFBF6}"/>
    <hyperlink ref="D333" r:id="rId1747" xr:uid="{95EBDE8F-09AD-4710-A08D-12811BF648E9}"/>
    <hyperlink ref="D334" r:id="rId1748" xr:uid="{2032EB59-8A97-4293-BD77-2407BCD26510}"/>
    <hyperlink ref="D335" r:id="rId1749" xr:uid="{A85379DD-BCE4-48FF-983A-29883A88A25B}"/>
    <hyperlink ref="D336" r:id="rId1750" xr:uid="{6D577C1D-D4C4-4233-9716-F8BB550ED78D}"/>
    <hyperlink ref="D337" r:id="rId1751" xr:uid="{B9D347E0-66ED-44AC-A015-4C3B4BD622CB}"/>
    <hyperlink ref="D338" r:id="rId1752" xr:uid="{AC944B98-C64E-499D-A234-6EF2954F3AAC}"/>
    <hyperlink ref="D339" r:id="rId1753" xr:uid="{3C1FB350-963A-4C23-802E-5384560FA101}"/>
    <hyperlink ref="D340" r:id="rId1754" xr:uid="{5FE8CF52-2C16-4998-90D6-30488EDC76E5}"/>
    <hyperlink ref="D341" r:id="rId1755" xr:uid="{CC545BA7-35AA-4218-B7CB-91EF5CD36322}"/>
    <hyperlink ref="D342" r:id="rId1756" xr:uid="{E68F894D-E495-482B-92EB-7283C807A9F5}"/>
    <hyperlink ref="D343" r:id="rId1757" xr:uid="{34023643-005B-48F3-9C29-18F2761CD7A9}"/>
    <hyperlink ref="D344" r:id="rId1758" xr:uid="{8F19BFDF-A7EE-4135-8C57-DD2EB0974BF0}"/>
    <hyperlink ref="D345" r:id="rId1759" xr:uid="{631A7631-4FEA-499A-A4B8-C5389987510D}"/>
    <hyperlink ref="D346" r:id="rId1760" xr:uid="{A0473DDE-6ABF-4AB3-B61C-0C2D325105EA}"/>
    <hyperlink ref="D347" r:id="rId1761" xr:uid="{48DD4FB6-5C94-4FCB-AE87-5C1012851948}"/>
    <hyperlink ref="D348" r:id="rId1762" xr:uid="{E574C4C6-D095-46BA-BCDD-303762CB6A64}"/>
    <hyperlink ref="D349" r:id="rId1763" xr:uid="{3591D459-DEF6-4855-AC6B-F6E9A7F41642}"/>
    <hyperlink ref="D350" r:id="rId1764" xr:uid="{CCE81B81-E02F-434E-A04E-D79D6C00A833}"/>
    <hyperlink ref="D351" r:id="rId1765" xr:uid="{A34BE395-7E71-4E63-857C-30C273446B63}"/>
    <hyperlink ref="D352" r:id="rId1766" xr:uid="{C04AD42E-8560-4FAF-8EBF-2FBA6A36A327}"/>
    <hyperlink ref="D353" r:id="rId1767" xr:uid="{D9373CA8-2035-4FBF-957B-659D87ED6718}"/>
    <hyperlink ref="D354" r:id="rId1768" xr:uid="{BC410D71-C356-4263-A20E-603D5672FFF0}"/>
    <hyperlink ref="D355" r:id="rId1769" xr:uid="{1FFEEAAC-46E8-458B-B741-95CBFBCB3DC7}"/>
    <hyperlink ref="D356" r:id="rId1770" xr:uid="{A31DDADC-BE85-41A2-8262-16B60B5732EE}"/>
    <hyperlink ref="D357" r:id="rId1771" xr:uid="{9FDEFBED-BADB-4207-93F5-DB95C966D19A}"/>
    <hyperlink ref="D358" r:id="rId1772" xr:uid="{D54B6CFE-F593-4BB1-B515-26773701C673}"/>
    <hyperlink ref="D359" r:id="rId1773" xr:uid="{97646A02-2B43-47B9-921E-4D3A00537DED}"/>
    <hyperlink ref="D360" r:id="rId1774" xr:uid="{4A9425A4-67DC-47F0-9021-BAF2BC4AD6D6}"/>
    <hyperlink ref="D361" r:id="rId1775" xr:uid="{7BD4FC65-3E42-428F-B9ED-B9DF00C7FBF4}"/>
    <hyperlink ref="D362" r:id="rId1776" xr:uid="{F0C738B8-DCB3-49EB-9ED3-9CE4D674FECE}"/>
    <hyperlink ref="D363" r:id="rId1777" xr:uid="{0AC43ED8-FFD7-4C39-A259-8527DB8572E1}"/>
    <hyperlink ref="D364" r:id="rId1778" xr:uid="{C15EFE36-D261-473F-B9EA-4F1E4836C777}"/>
    <hyperlink ref="D365" r:id="rId1779" xr:uid="{3AD57071-7C22-4CB8-88C4-74DBC5454A81}"/>
    <hyperlink ref="D366" r:id="rId1780" xr:uid="{F58DEFAF-D1BD-48B3-BB74-4CC9F1F76F18}"/>
    <hyperlink ref="D367" r:id="rId1781" xr:uid="{FA60EF5B-6759-4D78-804D-A48859F1B52F}"/>
    <hyperlink ref="D368" r:id="rId1782" xr:uid="{C162016B-8B53-4464-A2AF-762FD7BB1667}"/>
    <hyperlink ref="D369" r:id="rId1783" xr:uid="{5A716C39-DCFD-4DB4-B148-452C8CB528BF}"/>
    <hyperlink ref="D370" r:id="rId1784" xr:uid="{B594558B-4FC0-4F8C-BAA3-A65A959772BB}"/>
    <hyperlink ref="D371" r:id="rId1785" xr:uid="{71ABBCC0-B1CC-486D-B24F-1BB482173E2F}"/>
    <hyperlink ref="D372" r:id="rId1786" xr:uid="{62695F71-04B2-45F8-94BC-3FE8563E529F}"/>
    <hyperlink ref="D373" r:id="rId1787" xr:uid="{B4DDB214-7C93-41B5-9F99-E25D65BCAA7C}"/>
    <hyperlink ref="D374" r:id="rId1788" xr:uid="{28E71F90-17FB-445A-AF01-3FF050132EBA}"/>
    <hyperlink ref="D375" r:id="rId1789" xr:uid="{6E72B0E4-98A9-45B0-88E1-2289A60F357D}"/>
    <hyperlink ref="D376" r:id="rId1790" xr:uid="{D077AF45-E67B-42FA-8EF4-AAD8304425EB}"/>
    <hyperlink ref="D377" r:id="rId1791" xr:uid="{05C60BA6-DB33-4035-8927-CAB2511D31AF}"/>
    <hyperlink ref="D378" r:id="rId1792" xr:uid="{0A1615CB-CA0E-4312-AF32-45C2913943E7}"/>
    <hyperlink ref="D379" r:id="rId1793" xr:uid="{36856326-7B54-4F4C-BC21-A92E49C8A3F5}"/>
    <hyperlink ref="D380" r:id="rId1794" xr:uid="{5D8344CE-BB96-4E15-A980-49FECB101E1C}"/>
    <hyperlink ref="D381" r:id="rId1795" xr:uid="{AF4CE80F-7B54-48B7-94D3-D366A955E67A}"/>
    <hyperlink ref="D382" r:id="rId1796" xr:uid="{C23EE2F0-D974-49D7-A41F-445D8202AF5F}"/>
    <hyperlink ref="D383" r:id="rId1797" xr:uid="{ED31520E-3F68-4C7C-8013-9D87E0752871}"/>
    <hyperlink ref="D384" r:id="rId1798" xr:uid="{22DE5600-7F45-431D-8E2F-01C3A5EA0D90}"/>
    <hyperlink ref="D385" r:id="rId1799" xr:uid="{0D075A1D-6485-42E1-BA93-86C25C7A793A}"/>
    <hyperlink ref="D386" r:id="rId1800" xr:uid="{4F33F361-1F47-43A7-8453-C4E59AF5892B}"/>
    <hyperlink ref="D387" r:id="rId1801" xr:uid="{A950C8F9-83AC-4631-90F4-D01C459B5E44}"/>
    <hyperlink ref="D388" r:id="rId1802" xr:uid="{49F73E3C-997F-4410-B9E8-A0AB7AED4909}"/>
    <hyperlink ref="D389" r:id="rId1803" xr:uid="{E7F3537D-42A8-4638-A5B1-B43ACCF39ADD}"/>
    <hyperlink ref="D390" r:id="rId1804" xr:uid="{31163748-4AAF-4B5A-ADDB-882D1C371DCB}"/>
    <hyperlink ref="D391" r:id="rId1805" xr:uid="{9C92E512-C070-4C6A-A82B-EC8F04160494}"/>
    <hyperlink ref="D392" r:id="rId1806" xr:uid="{EBC2FB89-4F7F-41D4-935C-625F688BA18B}"/>
    <hyperlink ref="D393" r:id="rId1807" xr:uid="{A9E48F18-7499-4C18-92DB-2838D98491E6}"/>
    <hyperlink ref="D394" r:id="rId1808" xr:uid="{C1968ED2-04E2-412D-A736-725D3E8B2EAA}"/>
    <hyperlink ref="D395" r:id="rId1809" xr:uid="{B3BE9768-F737-4888-851D-986F68EFE431}"/>
    <hyperlink ref="D396" r:id="rId1810" xr:uid="{AEAEB41D-C7A4-4604-B227-65BAEE265125}"/>
    <hyperlink ref="D397" r:id="rId1811" xr:uid="{3DF7C2E2-5251-479D-9C5E-B234A8D34D7D}"/>
    <hyperlink ref="D398" r:id="rId1812" xr:uid="{D933352D-84F9-4D5F-82EE-97F3BA7129C0}"/>
    <hyperlink ref="D399" r:id="rId1813" xr:uid="{77FCA070-F5CB-404C-B834-3EB844F45BFA}"/>
    <hyperlink ref="D400" r:id="rId1814" xr:uid="{6EB3B06C-7003-40BC-BE32-C75FB664B38F}"/>
    <hyperlink ref="D402" r:id="rId1815" xr:uid="{31DA2740-4E09-40BD-AB56-39704D57EAC2}"/>
    <hyperlink ref="D403" r:id="rId1816" xr:uid="{199D43FE-0391-405B-B9DB-5D49CB1B9DA4}"/>
    <hyperlink ref="D404" r:id="rId1817" xr:uid="{C9DE5F20-CA54-44E1-836C-2F50133C3175}"/>
    <hyperlink ref="D405" r:id="rId1818" xr:uid="{EE11C4D5-CE5D-48AB-8DD9-BA35E143EA1F}"/>
    <hyperlink ref="D406" r:id="rId1819" xr:uid="{65052BB6-9256-4EBB-8686-2B141E3A03E1}"/>
    <hyperlink ref="D407" r:id="rId1820" xr:uid="{9144C390-E421-4371-8F04-B9947442F4E7}"/>
    <hyperlink ref="D408" r:id="rId1821" xr:uid="{21C1B0EB-DDBE-4820-B4B8-D2D430381077}"/>
    <hyperlink ref="D409" r:id="rId1822" xr:uid="{B27976D8-8124-4658-A0B0-3646D7EE3283}"/>
    <hyperlink ref="D410" r:id="rId1823" xr:uid="{AE1D4791-0935-4B16-B274-24765F3F9F3B}"/>
    <hyperlink ref="D411" r:id="rId1824" xr:uid="{75B7D9F4-9CBD-404B-9CB0-FB741F178823}"/>
    <hyperlink ref="D412" r:id="rId1825" xr:uid="{5F7A7315-CB54-43A3-AB74-F58962583652}"/>
    <hyperlink ref="D413" r:id="rId1826" xr:uid="{9E12F8BC-2220-47B2-9636-34A5E76A7F26}"/>
    <hyperlink ref="D414" r:id="rId1827" xr:uid="{A185E449-B647-4434-A053-2752761ECAC1}"/>
    <hyperlink ref="D415" r:id="rId1828" xr:uid="{F7E512C7-5A1F-48FB-B0C0-10261E43BA23}"/>
    <hyperlink ref="D416" r:id="rId1829" xr:uid="{E65F1083-354E-446B-992F-9B6C38B62376}"/>
    <hyperlink ref="D417" r:id="rId1830" xr:uid="{3A234644-9427-4E37-9403-B08681A7D5BF}"/>
    <hyperlink ref="D418" r:id="rId1831" xr:uid="{06E08592-D4B6-4152-97F2-FE5B83BC561A}"/>
    <hyperlink ref="D419" r:id="rId1832" xr:uid="{037C2EC0-C0A8-4E59-9674-83E6DF58AEE4}"/>
    <hyperlink ref="D420" r:id="rId1833" xr:uid="{F411B262-9877-41BE-ACA4-E9C87B619ED0}"/>
    <hyperlink ref="D421" r:id="rId1834" xr:uid="{90042C9A-9D5C-461B-8DF7-EAE54016DAB7}"/>
    <hyperlink ref="D422" r:id="rId1835" xr:uid="{2281D06E-9723-4DF7-A789-5B449CD19BF4}"/>
    <hyperlink ref="D423" r:id="rId1836" xr:uid="{BCBDCF4A-222C-4F89-A216-F9E920287762}"/>
    <hyperlink ref="D424" r:id="rId1837" xr:uid="{FF6708FA-2F1F-46A8-A9AC-4F628077E509}"/>
    <hyperlink ref="D425" r:id="rId1838" xr:uid="{9D8B89A7-5354-47AB-AE98-146423E49D2C}"/>
    <hyperlink ref="D426" r:id="rId1839" xr:uid="{8A5AB011-88A9-4774-8CFD-AA2C62EB8319}"/>
    <hyperlink ref="D427" r:id="rId1840" xr:uid="{D4194D64-7AC1-4A09-9583-8AD9C2A7DAF9}"/>
    <hyperlink ref="D428" r:id="rId1841" xr:uid="{ED68C77E-C727-4DD1-A2D1-0047616D0CCC}"/>
    <hyperlink ref="D429" r:id="rId1842" xr:uid="{12F176CF-17C7-4A07-9F52-664C31BE9522}"/>
    <hyperlink ref="D430" r:id="rId1843" xr:uid="{4D4EB352-A47F-4C51-B0F6-E4E57EBE6CBD}"/>
    <hyperlink ref="D431" r:id="rId1844" xr:uid="{2BAEB559-0BCF-46E3-9E19-7775967A11C3}"/>
    <hyperlink ref="D432" r:id="rId1845" xr:uid="{0B824843-3D1C-47F0-A660-7F892263F49C}"/>
    <hyperlink ref="D433" r:id="rId1846" xr:uid="{76519206-ADDD-4A3D-9113-0B38D212D79C}"/>
    <hyperlink ref="D434" r:id="rId1847" xr:uid="{B052FD18-8D6F-4342-B843-609A68A97B78}"/>
    <hyperlink ref="D435" r:id="rId1848" xr:uid="{937E68A2-1E32-4FD6-A30C-D66FBFCB6C72}"/>
    <hyperlink ref="D436" r:id="rId1849" xr:uid="{2558A9C0-9AC0-46B6-B721-BD06615F5ADE}"/>
    <hyperlink ref="D437" r:id="rId1850" xr:uid="{D7D8C848-C1AB-496B-925E-533CAE87D684}"/>
    <hyperlink ref="D438" r:id="rId1851" xr:uid="{DCBA6BD2-DEEA-47D0-AA50-5F56CC6648B5}"/>
    <hyperlink ref="D439" r:id="rId1852" xr:uid="{2F10C7B9-AAAF-4E1D-B623-453DF669BCE3}"/>
    <hyperlink ref="D440" r:id="rId1853" xr:uid="{0699F842-8E0E-4BBA-A654-00D79D808C45}"/>
    <hyperlink ref="D441" r:id="rId1854" xr:uid="{B62AF2F0-275F-4485-B5E9-AB17C5CDF2A2}"/>
    <hyperlink ref="D442" r:id="rId1855" xr:uid="{B741C0D4-B0E7-4496-A2B9-82ABB588D101}"/>
    <hyperlink ref="D443" r:id="rId1856" xr:uid="{2BC3CDE6-60E0-499B-AD7E-ED3AEF1EF5F2}"/>
    <hyperlink ref="D444" r:id="rId1857" xr:uid="{AF6657FB-F702-4603-8C14-3DCA5566222D}"/>
    <hyperlink ref="D445" r:id="rId1858" xr:uid="{3C32C347-9A0D-40F9-8DA8-537B0A4E85E6}"/>
    <hyperlink ref="D446" r:id="rId1859" xr:uid="{4B809F20-2F68-40B9-BFB2-691CCC437B71}"/>
    <hyperlink ref="D447" r:id="rId1860" xr:uid="{3AF9FCF1-898F-4A3F-8B50-2AFB35DFF7DF}"/>
    <hyperlink ref="D448" r:id="rId1861" xr:uid="{D020450B-0958-4E11-B636-303C1F92E2BD}"/>
    <hyperlink ref="D449" r:id="rId1862" xr:uid="{3E8DE9BB-39D0-4EFC-AC56-6A8196263E4A}"/>
    <hyperlink ref="D450" r:id="rId1863" xr:uid="{A7AF8AD8-5981-48E1-A94F-4ED1FF0B0F83}"/>
    <hyperlink ref="D451" r:id="rId1864" xr:uid="{31C6A8BD-117B-4B42-9632-04A157A41571}"/>
    <hyperlink ref="D452" r:id="rId1865" xr:uid="{B9626F33-BE1D-4FB1-A937-377524C0D2DF}"/>
    <hyperlink ref="D453" r:id="rId1866" xr:uid="{F40631DA-28A4-4B5B-A320-B0C398964A84}"/>
    <hyperlink ref="D454" r:id="rId1867" xr:uid="{DD5CB113-EF78-4A08-8071-599FE4AB6686}"/>
    <hyperlink ref="D455" r:id="rId1868" xr:uid="{79462D16-CFE5-4860-B3FB-258EB04834DA}"/>
    <hyperlink ref="D456" r:id="rId1869" xr:uid="{1A1BD73A-4FEE-4B2C-8FBA-6398AC5B2026}"/>
    <hyperlink ref="D457" r:id="rId1870" xr:uid="{45AB1C04-B855-459C-9B43-1333E6C4F045}"/>
    <hyperlink ref="D458" r:id="rId1871" xr:uid="{0EA0A08C-CB94-4246-9BF3-E2F812D772BF}"/>
    <hyperlink ref="D459" r:id="rId1872" xr:uid="{EDAAB5B7-376D-41D2-911C-D57D263A60AA}"/>
    <hyperlink ref="D460" r:id="rId1873" xr:uid="{FA7C7813-C6BC-4B33-91DD-0D456EA49DD7}"/>
    <hyperlink ref="D461" r:id="rId1874" xr:uid="{A45AB12E-DDAE-4D26-A2CF-44053B8C0876}"/>
    <hyperlink ref="D462" r:id="rId1875" xr:uid="{AB5C9703-D519-49EC-B815-4BEB34CF82C9}"/>
    <hyperlink ref="D464" r:id="rId1876" xr:uid="{03A93267-6A50-4503-95FB-25E4108D0D2D}"/>
    <hyperlink ref="D465" r:id="rId1877" xr:uid="{AC4049E7-268D-4CB4-B990-D7FF00550D56}"/>
    <hyperlink ref="D466" r:id="rId1878" xr:uid="{13FCFE75-CF96-4DD5-8149-644AF3977AB0}"/>
    <hyperlink ref="D467" r:id="rId1879" xr:uid="{62BB92B1-4406-4195-A4BC-28037E745452}"/>
    <hyperlink ref="D468" r:id="rId1880" xr:uid="{6260BB7F-B9E2-454B-8BA2-9854ADF87103}"/>
    <hyperlink ref="D469" r:id="rId1881" xr:uid="{5359B662-FBBB-4456-8E49-56F5B4F45982}"/>
    <hyperlink ref="D470" r:id="rId1882" xr:uid="{A015BABE-7E44-4938-9269-363DC71B79EC}"/>
    <hyperlink ref="D471" r:id="rId1883" xr:uid="{4BDE2307-B1B0-44A2-97FE-D322711CDDB6}"/>
    <hyperlink ref="D472" r:id="rId1884" xr:uid="{A13E3775-9905-40D7-A716-3E4900425910}"/>
    <hyperlink ref="D473" r:id="rId1885" xr:uid="{10B02B7F-90E4-4F64-8BAB-5803B367ED1E}"/>
    <hyperlink ref="D474" r:id="rId1886" xr:uid="{B897118A-8E6C-4B89-8640-E8F42B30A97B}"/>
    <hyperlink ref="D475" r:id="rId1887" xr:uid="{C3EAD6DF-0652-4EAF-B219-C26FC4541DF8}"/>
    <hyperlink ref="D476" r:id="rId1888" xr:uid="{DEC0B647-DA52-4E5E-93DF-C57C5140567A}"/>
    <hyperlink ref="D477" r:id="rId1889" xr:uid="{DA4C3555-A856-4709-BFE6-5EF9CC1E3B26}"/>
    <hyperlink ref="D478" r:id="rId1890" xr:uid="{23941286-FB1A-48BF-9C3B-0A3DC8CE4D06}"/>
    <hyperlink ref="D479" r:id="rId1891" xr:uid="{B64B11B9-50E8-48BD-ABC5-B47E5E04A11B}"/>
    <hyperlink ref="D480" r:id="rId1892" xr:uid="{C0207EE8-8C72-4D50-9036-F6A3CF217EE1}"/>
    <hyperlink ref="D481" r:id="rId1893" xr:uid="{48054F36-60CD-4783-8390-7173068BA8F3}"/>
    <hyperlink ref="D485" r:id="rId1894" xr:uid="{0E7EFCA7-03FE-4B4C-ACD8-0205AB0E8BDC}"/>
    <hyperlink ref="D486" r:id="rId1895" xr:uid="{7AFE14A0-9B16-40AD-9ECC-880342E8CE4B}"/>
    <hyperlink ref="D487" r:id="rId1896" xr:uid="{83D728A6-140C-46FF-9C1A-C98430AACB13}"/>
    <hyperlink ref="D488" r:id="rId1897" xr:uid="{81891AFB-C134-4CAE-A609-97588A6E5B08}"/>
    <hyperlink ref="D489" r:id="rId1898" xr:uid="{465B63DC-768A-41FD-BC91-7441237F79C5}"/>
    <hyperlink ref="D490" r:id="rId1899" xr:uid="{46EB92AD-3093-4D11-A03E-FE3E4E369A07}"/>
    <hyperlink ref="D491" r:id="rId1900" xr:uid="{80BACEB4-5744-4542-9D1F-F43287FE0282}"/>
    <hyperlink ref="D492" r:id="rId1901" xr:uid="{7987974B-1B20-4563-82D9-FE3CEBE5A2A3}"/>
    <hyperlink ref="D493" r:id="rId1902" xr:uid="{142BFF66-B07B-4EF6-B336-081FFF4B3A3C}"/>
    <hyperlink ref="D494" r:id="rId1903" xr:uid="{E0F8B3C1-C0B4-4A5B-81B6-F18C3D157239}"/>
    <hyperlink ref="D495" r:id="rId1904" xr:uid="{743B072D-41D4-42AA-91F0-87CB92E3FAFF}"/>
    <hyperlink ref="D496" r:id="rId1905" xr:uid="{A6592B33-9312-4966-8083-9B68F0A603B3}"/>
    <hyperlink ref="D497" r:id="rId1906" xr:uid="{D852C8C7-DDA2-45CA-9DCD-A3AA29B06691}"/>
    <hyperlink ref="D498" r:id="rId1907" xr:uid="{9164768B-FE28-4CD1-A1EC-3AE8E0B550CB}"/>
    <hyperlink ref="D499" r:id="rId1908" xr:uid="{ADB2BDFC-63B1-4D6D-ACE6-5669E0539AD5}"/>
    <hyperlink ref="D500" r:id="rId1909" xr:uid="{A43D464E-0426-4DD0-85C6-FA2CA59ABA00}"/>
    <hyperlink ref="D501" r:id="rId1910" xr:uid="{2659A2D9-E7E3-4F4E-B60E-48AE905A5CCF}"/>
    <hyperlink ref="D502" r:id="rId1911" xr:uid="{A7F8D2F1-F548-49C4-AE57-A063182C24FE}"/>
    <hyperlink ref="D503" r:id="rId1912" xr:uid="{2D59B64C-7D12-4055-A72A-5F3F4C98E6AA}"/>
    <hyperlink ref="D504" r:id="rId1913" xr:uid="{52873629-561A-4C16-958A-73B7FF4FC865}"/>
    <hyperlink ref="D505" r:id="rId1914" xr:uid="{BC7DF197-FC56-4B02-A1C9-4C003881C8E2}"/>
    <hyperlink ref="D506" r:id="rId1915" xr:uid="{C344694C-B4BD-4728-9800-1BBF8BB7A3D1}"/>
    <hyperlink ref="D507" r:id="rId1916" xr:uid="{05CA3CAA-0560-4AC4-910C-5B049FDE9161}"/>
    <hyperlink ref="D508" r:id="rId1917" xr:uid="{F776306D-4DF1-412E-A32F-6139BBA1A0B6}"/>
    <hyperlink ref="D509" r:id="rId1918" xr:uid="{47983223-041C-4491-A0B1-6E3CF9ECDD08}"/>
    <hyperlink ref="D510" r:id="rId1919" xr:uid="{D393461F-2B57-4E10-A97F-3E753E20CC38}"/>
    <hyperlink ref="D511" r:id="rId1920" xr:uid="{C05BADA0-DE5A-41E9-AC80-01B2A6BF0830}"/>
    <hyperlink ref="D512" r:id="rId1921" xr:uid="{0041BC21-BDEA-4730-8435-644D75E27696}"/>
    <hyperlink ref="D513" r:id="rId1922" xr:uid="{7F798297-52A8-4663-819D-987154B8D595}"/>
    <hyperlink ref="D514" r:id="rId1923" xr:uid="{85303A19-DB23-43D1-83CD-D3C395FF6B46}"/>
    <hyperlink ref="D515" r:id="rId1924" xr:uid="{273963F5-3D0E-4B04-ADE9-4679EED8C211}"/>
    <hyperlink ref="D516" r:id="rId1925" xr:uid="{9D5B61D4-A4AB-4ED1-8D6B-4045E397DB21}"/>
    <hyperlink ref="D517" r:id="rId1926" xr:uid="{438454A7-4AC7-48D9-958E-4C08440AA1FC}"/>
    <hyperlink ref="D518" r:id="rId1927" xr:uid="{78C558AD-C4FF-4445-9967-7603DBF35CC6}"/>
    <hyperlink ref="D519" r:id="rId1928" xr:uid="{67537EB9-9811-4837-A58B-92D668D94358}"/>
    <hyperlink ref="D520" r:id="rId1929" xr:uid="{45AB9DF0-7F86-4166-856F-3D86C22113C0}"/>
    <hyperlink ref="D521" r:id="rId1930" xr:uid="{C2E9B3A4-4591-4C1F-AEDD-66B451BED703}"/>
    <hyperlink ref="D522" r:id="rId1931" xr:uid="{714979E2-917C-4FB4-97C7-BF6680B43485}"/>
    <hyperlink ref="D523" r:id="rId1932" xr:uid="{9F4F0168-FC6A-4EC7-9A32-171AF8122F67}"/>
    <hyperlink ref="D524" r:id="rId1933" xr:uid="{9605F906-8627-4B20-A8DD-6A39B38E623E}"/>
    <hyperlink ref="D525" r:id="rId1934" xr:uid="{39A70DA1-DC95-46D6-AC8C-84A6EF8FE0EC}"/>
    <hyperlink ref="D526" r:id="rId1935" xr:uid="{B42F39F2-59D2-4F84-BFFA-8D231E0F3543}"/>
    <hyperlink ref="D527" r:id="rId1936" xr:uid="{CDE3E62E-4AA2-401D-816D-F5C459D10978}"/>
    <hyperlink ref="D528" r:id="rId1937" xr:uid="{E0B5E1A7-040E-4F51-A20D-3C3718BED549}"/>
    <hyperlink ref="D529" r:id="rId1938" xr:uid="{BF40992D-64F9-4FAA-BD6F-FFEBAFB87179}"/>
    <hyperlink ref="D530" r:id="rId1939" xr:uid="{FE35BA8F-99DA-44BB-8D76-EE28B763D9AC}"/>
    <hyperlink ref="D531" r:id="rId1940" xr:uid="{49DBF4FB-4ECA-486A-ADCF-7B53DC147A5A}"/>
    <hyperlink ref="D532" r:id="rId1941" xr:uid="{14FCB58E-9946-4461-91D1-EC9481FD4B50}"/>
    <hyperlink ref="D533" r:id="rId1942" xr:uid="{DB501AA5-888F-45C4-8161-7058245B264E}"/>
    <hyperlink ref="D534" r:id="rId1943" xr:uid="{DB7894E2-1583-4526-A10D-48A477A8E44F}"/>
    <hyperlink ref="D535" r:id="rId1944" xr:uid="{D91C6ECC-7E39-4B15-9F76-9DE8F3E6A94C}"/>
    <hyperlink ref="D536" r:id="rId1945" xr:uid="{A0F2858C-EE56-43D3-B67A-18409D631186}"/>
    <hyperlink ref="D537" r:id="rId1946" xr:uid="{68050093-E8ED-47C5-B873-F510F85DAF99}"/>
    <hyperlink ref="D538" r:id="rId1947" xr:uid="{34BCEEC2-2D61-4B1D-91B8-218099AEE98E}"/>
    <hyperlink ref="D563" r:id="rId1948" xr:uid="{84C53948-2FAE-4883-9888-BC1F54A0659C}"/>
    <hyperlink ref="D564" r:id="rId1949" xr:uid="{CF887461-3762-4A39-9E51-0D8EFBDE1D81}"/>
    <hyperlink ref="D565" r:id="rId1950" xr:uid="{BBD6B648-DC29-4512-B2A3-627AEEE2ECC1}"/>
    <hyperlink ref="D566" r:id="rId1951" xr:uid="{DB85A78F-6175-4A9B-BFF0-79B8D28F7A94}"/>
    <hyperlink ref="D567" r:id="rId1952" xr:uid="{A9638803-BA0E-44B1-9A94-1FE9B27E6D58}"/>
    <hyperlink ref="D568" r:id="rId1953" xr:uid="{F0F43287-EDC3-452F-B00C-B9AE46F9F2D6}"/>
    <hyperlink ref="D569" r:id="rId1954" xr:uid="{4EBFB5A5-093F-43F9-9819-C3245042CC82}"/>
    <hyperlink ref="D570" r:id="rId1955" xr:uid="{01624B58-D01C-4D30-8C38-BA6E34989B8F}"/>
    <hyperlink ref="D571" r:id="rId1956" xr:uid="{DF66E2A0-0555-4D5E-9CF5-B5F4D890CD71}"/>
    <hyperlink ref="D572" r:id="rId1957" xr:uid="{04D25646-E489-4F0F-9C62-D276EB933F51}"/>
    <hyperlink ref="D577" r:id="rId1958" xr:uid="{4DF9E072-9D61-4A01-9172-31023A2CC8BF}"/>
    <hyperlink ref="D578" r:id="rId1959" xr:uid="{DC1766BE-D5E4-44F5-B39A-21AC2A87EA14}"/>
    <hyperlink ref="D579" r:id="rId1960" xr:uid="{558F856D-0266-4066-9A14-247FC55702CD}"/>
    <hyperlink ref="D580" r:id="rId1961" xr:uid="{2461BCC1-22D2-495B-81EF-688C7D685BA3}"/>
    <hyperlink ref="D581" r:id="rId1962" xr:uid="{55CC29B1-6748-4365-935A-070F0CD170CA}"/>
    <hyperlink ref="D582" r:id="rId1963" xr:uid="{CCDC57AB-DCF9-469A-96D4-AE21FF4597A7}"/>
    <hyperlink ref="D583" r:id="rId1964" xr:uid="{98187389-140E-49CF-9FD1-BF30F92BB80E}"/>
    <hyperlink ref="D584" r:id="rId1965" xr:uid="{371D6D4C-410D-4CAB-B1D7-3D88C70E4201}"/>
    <hyperlink ref="D585" r:id="rId1966" xr:uid="{0EDF2562-273E-487E-9C45-AF11FC1DE76C}"/>
    <hyperlink ref="D586" r:id="rId1967" xr:uid="{94938BE9-25B1-4BE3-A60B-D2F7AD4DA6C0}"/>
    <hyperlink ref="D587" r:id="rId1968" xr:uid="{D58E4406-01E4-4FC4-B420-03BBE9A942A1}"/>
    <hyperlink ref="D588" r:id="rId1969" xr:uid="{F38FA51B-FA0C-4B72-9980-D81DC7C21FC4}"/>
    <hyperlink ref="D589" r:id="rId1970" xr:uid="{1054C993-8783-43CD-B335-F8F4C834147D}"/>
    <hyperlink ref="D590" r:id="rId1971" xr:uid="{5A386960-F4C1-4910-87A4-865B3EF499BD}"/>
    <hyperlink ref="D591" r:id="rId1972" xr:uid="{142F8183-3F41-4AD2-8583-C0A717CEA5C4}"/>
    <hyperlink ref="D592" r:id="rId1973" xr:uid="{5D0702A4-ECD3-48F5-8186-37185064CA39}"/>
    <hyperlink ref="D593" r:id="rId1974" xr:uid="{87270FDF-5C7C-4AB6-962D-7B6D966C02BE}"/>
    <hyperlink ref="D594" r:id="rId1975" xr:uid="{9D067CAC-F3BE-4ED6-BA44-2E1A977FBE0F}"/>
    <hyperlink ref="D595" r:id="rId1976" xr:uid="{65141A4F-2F4C-407B-BF78-62AA941600CC}"/>
    <hyperlink ref="D596" r:id="rId1977" xr:uid="{7D64D7FC-6B1F-4323-984C-8430B60182CB}"/>
    <hyperlink ref="D597" r:id="rId1978" xr:uid="{626CFF33-568B-4889-9441-49C97A334C48}"/>
    <hyperlink ref="D598" r:id="rId1979" xr:uid="{E9CEE37D-F0E6-4E29-B7F4-6E82F6378F7E}"/>
    <hyperlink ref="D599" r:id="rId1980" xr:uid="{FCEB2661-4575-43DF-9142-6ED309D048DF}"/>
    <hyperlink ref="D600" r:id="rId1981" xr:uid="{AE3D9C99-0FBA-4493-B92F-126002A9B5FF}"/>
    <hyperlink ref="D601" r:id="rId1982" xr:uid="{03CD79BF-9703-4C73-BF73-6DE180B593A6}"/>
    <hyperlink ref="D602" r:id="rId1983" xr:uid="{204BF5DF-4AE5-4CEF-8F6D-97A8A8FC4BB2}"/>
    <hyperlink ref="D603" r:id="rId1984" xr:uid="{89C45B8A-80B3-432D-9BB3-0D796E10D6FE}"/>
    <hyperlink ref="D604" r:id="rId1985" xr:uid="{41D936CE-D1FD-42B4-84B1-5B625850FC56}"/>
    <hyperlink ref="D605" r:id="rId1986" xr:uid="{8E369B1D-4E19-4541-9D56-93C4C42FF8A4}"/>
    <hyperlink ref="D606" r:id="rId1987" xr:uid="{EC4434EB-A431-420A-A55A-41523B089F11}"/>
    <hyperlink ref="D607" r:id="rId1988" xr:uid="{C93A4D36-70D4-4843-A120-4659F6FE5615}"/>
    <hyperlink ref="D608" r:id="rId1989" xr:uid="{D745076E-37A7-4426-94F4-DAC25E2D6F9A}"/>
    <hyperlink ref="D609" r:id="rId1990" xr:uid="{FA61A7B3-83FB-403C-A7DA-68E38C698A52}"/>
    <hyperlink ref="D610" r:id="rId1991" xr:uid="{4CABCB5C-C9F2-48A0-9180-06874E756BFD}"/>
    <hyperlink ref="D611" r:id="rId1992" xr:uid="{6A57D62E-58E4-467E-898E-38FF59C9E893}"/>
    <hyperlink ref="D612" r:id="rId1993" xr:uid="{568E0C7D-618E-4841-ADD4-D449E5CFFF95}"/>
    <hyperlink ref="D613" r:id="rId1994" xr:uid="{3FA686AB-AFA6-41CD-B0ED-74FE2205AE75}"/>
    <hyperlink ref="D614" r:id="rId1995" xr:uid="{51DFC712-DAAA-40C2-9DC7-0713C467352C}"/>
    <hyperlink ref="D615" r:id="rId1996" xr:uid="{975F0D8F-8D1E-4006-9821-084B85FC3AB3}"/>
    <hyperlink ref="D616" r:id="rId1997" xr:uid="{D4778801-0765-467D-9965-505399C56598}"/>
    <hyperlink ref="D617" r:id="rId1998" xr:uid="{33A286DF-184E-403F-ACFB-40F066F9ADF1}"/>
    <hyperlink ref="D618" r:id="rId1999" xr:uid="{0BC11365-821A-414C-BDAF-CB374CDF8BAE}"/>
    <hyperlink ref="D619" r:id="rId2000" xr:uid="{C01E1A5F-C98F-4BE1-BFD9-49E36E043089}"/>
    <hyperlink ref="D620" r:id="rId2001" xr:uid="{0BE2AA83-D401-421E-92A7-2E7E5759897C}"/>
    <hyperlink ref="D621" r:id="rId2002" xr:uid="{010758A5-CBE3-48FA-9A29-7F4D791D5A9E}"/>
    <hyperlink ref="D622" r:id="rId2003" xr:uid="{4032FA76-F394-4D2F-8ABB-E59238025F79}"/>
    <hyperlink ref="D623" r:id="rId2004" xr:uid="{9890107D-3501-46C4-93D2-BA306EB5427A}"/>
    <hyperlink ref="D624" r:id="rId2005" xr:uid="{98788FA4-BA03-47DA-A8B3-59BC5BAA6A58}"/>
    <hyperlink ref="D625" r:id="rId2006" xr:uid="{C982867A-014D-4368-9CDD-1E26F886E071}"/>
    <hyperlink ref="D626" r:id="rId2007" xr:uid="{DE16E10B-4356-44F3-B16E-0ED59F39A4FF}"/>
    <hyperlink ref="D627" r:id="rId2008" xr:uid="{528F132D-C5D8-4C0A-A022-63239EE06783}"/>
    <hyperlink ref="D628" r:id="rId2009" xr:uid="{027F5D47-67F9-462A-A547-8D66071D4FD3}"/>
    <hyperlink ref="D629" r:id="rId2010" xr:uid="{3CED11ED-92E3-449B-A0ED-2EDD58B3F542}"/>
    <hyperlink ref="D630" r:id="rId2011" xr:uid="{4531552E-7A90-4F65-BEEB-029FB15904D2}"/>
    <hyperlink ref="D631" r:id="rId2012" xr:uid="{21899A76-B338-48AC-A9EA-175000ED5BE4}"/>
    <hyperlink ref="D632" r:id="rId2013" xr:uid="{720BC837-8C99-4DFB-9686-F0890DA3088C}"/>
    <hyperlink ref="D633" r:id="rId2014" xr:uid="{ACADF17E-E875-4BC6-AE4C-D7C65A285E7B}"/>
    <hyperlink ref="D634" r:id="rId2015" xr:uid="{DA855E97-FEE6-4358-9B4D-355FB180D38E}"/>
    <hyperlink ref="D635" r:id="rId2016" xr:uid="{C404A075-403A-4CC8-8BFD-4C5A3801D82A}"/>
    <hyperlink ref="D636" r:id="rId2017" xr:uid="{A0796C7F-1D53-4545-8F7E-99008DCF4676}"/>
    <hyperlink ref="D637" r:id="rId2018" xr:uid="{C3F5C13A-BD87-4FB9-9D98-6E78FA605B8D}"/>
    <hyperlink ref="D638" r:id="rId2019" xr:uid="{47EF7843-FE0A-4096-A933-170E27E59C44}"/>
    <hyperlink ref="D639" r:id="rId2020" xr:uid="{D75616A7-9ED6-4CF3-BE49-1C2015734F04}"/>
    <hyperlink ref="D640" r:id="rId2021" xr:uid="{5C983A25-64B3-42D2-97C9-246369DE7852}"/>
    <hyperlink ref="D641" r:id="rId2022" xr:uid="{51C435BE-17FD-48B9-8B99-9609509117EC}"/>
    <hyperlink ref="D642" r:id="rId2023" xr:uid="{44C4FE4B-4E60-4205-86E2-B5097B3C98E3}"/>
    <hyperlink ref="D643" r:id="rId2024" xr:uid="{9B0D8AA0-28EF-4EBF-B492-2719637893A1}"/>
    <hyperlink ref="D644" r:id="rId2025" xr:uid="{F48A1065-837D-4325-A163-B933977B3567}"/>
    <hyperlink ref="D645" r:id="rId2026" xr:uid="{32190154-4920-4897-8006-46BB903CF347}"/>
    <hyperlink ref="D646" r:id="rId2027" xr:uid="{041AC67B-188A-4672-889D-FB6845DA21D1}"/>
    <hyperlink ref="D647" r:id="rId2028" xr:uid="{56E35684-D00D-4F70-A60E-4083F6CC07D8}"/>
    <hyperlink ref="D648" r:id="rId2029" xr:uid="{D037CA22-9C86-46BB-8E2B-8BE2154068F5}"/>
    <hyperlink ref="D649" r:id="rId2030" xr:uid="{5C94C35B-4920-4646-A196-A168D0433ADA}"/>
    <hyperlink ref="D650" r:id="rId2031" xr:uid="{BF83CC20-AE43-46D6-8073-B61F938F650F}"/>
    <hyperlink ref="D651" r:id="rId2032" xr:uid="{61094FB7-F77E-460D-A768-84C4A11AA220}"/>
    <hyperlink ref="D652" r:id="rId2033" xr:uid="{DBCF9C2A-40D3-4C11-9533-0B7FD43B48D8}"/>
    <hyperlink ref="D653" r:id="rId2034" xr:uid="{AAD9D61A-70CF-448D-9632-DE449FF66B53}"/>
    <hyperlink ref="D654" r:id="rId2035" xr:uid="{7B3BDBF4-884E-4E07-AA10-A396BC64121A}"/>
    <hyperlink ref="D655" r:id="rId2036" xr:uid="{1FFC16F4-890D-4ECB-AAE9-5A3AB18E654A}"/>
    <hyperlink ref="D656" r:id="rId2037" xr:uid="{09434EA6-E544-4074-BBC7-3C0EA769B005}"/>
    <hyperlink ref="D657" r:id="rId2038" xr:uid="{353AAF47-8FAB-4DF1-8FE2-6C8945BF7A63}"/>
    <hyperlink ref="D658" r:id="rId2039" xr:uid="{544DF969-BFE0-4032-BE42-1EF4E694FF46}"/>
    <hyperlink ref="D659" r:id="rId2040" xr:uid="{6FCE5753-1963-4253-BD15-CB09F9AF57EF}"/>
    <hyperlink ref="D660" r:id="rId2041" xr:uid="{6B99F392-B1A4-483F-962D-2BB19FBB1B02}"/>
    <hyperlink ref="D661" r:id="rId2042" xr:uid="{72D91F34-4958-4AA2-8341-9C07FF31CC60}"/>
    <hyperlink ref="D662" r:id="rId2043" xr:uid="{BF6EDABF-7EAA-426E-A659-437015B51669}"/>
    <hyperlink ref="D663" r:id="rId2044" xr:uid="{A02DD5A6-897D-4A36-A515-31D83E2B77CE}"/>
    <hyperlink ref="D664" r:id="rId2045" xr:uid="{9FE31F61-F757-46EC-ABC5-5C9D831519D9}"/>
    <hyperlink ref="D665" r:id="rId2046" xr:uid="{5A249EF5-9575-4794-A536-752CEC839CF5}"/>
    <hyperlink ref="D666" r:id="rId2047" xr:uid="{BE36A770-FE72-4F1C-BB35-D3C53BDEB1D0}"/>
    <hyperlink ref="D667" r:id="rId2048" xr:uid="{DFAB47D8-5D2E-4287-A197-54C33CF72EE0}"/>
    <hyperlink ref="D668" r:id="rId2049" xr:uid="{2D589DD3-89BE-41BD-8418-E78EC26A1994}"/>
    <hyperlink ref="D669" r:id="rId2050" xr:uid="{04530A7F-FE79-4D7A-9DE6-C1E2DC927DFC}"/>
    <hyperlink ref="D670" r:id="rId2051" xr:uid="{9300557B-64DE-4725-9160-AE9C9119CEEE}"/>
    <hyperlink ref="D671" r:id="rId2052" xr:uid="{D2B40E72-8AC2-43F3-B3D4-10A8F5F661C3}"/>
    <hyperlink ref="D672" r:id="rId2053" xr:uid="{185D4483-03D0-4DEA-80BB-F128E45417C2}"/>
    <hyperlink ref="D673" r:id="rId2054" xr:uid="{C37CAF0B-64CF-41FC-8878-F529BD1CC06E}"/>
    <hyperlink ref="D674" r:id="rId2055" xr:uid="{586891DD-AD1B-4A70-879F-B1BDBACA6078}"/>
    <hyperlink ref="D675" r:id="rId2056" xr:uid="{2CE147B5-3B0F-42D5-8E67-C5BBD792D76A}"/>
    <hyperlink ref="D676" r:id="rId2057" xr:uid="{ED0C1924-BA16-4297-AC84-1F1DB7761F90}"/>
    <hyperlink ref="D677" r:id="rId2058" xr:uid="{F66D5E16-12C5-47C8-82F4-AF960FA3603A}"/>
    <hyperlink ref="D678" r:id="rId2059" xr:uid="{202C1ADE-09FD-4E8A-BFCC-E881B44A693C}"/>
    <hyperlink ref="D679" r:id="rId2060" xr:uid="{E1CDA363-1311-4638-9828-F28C2C9C8316}"/>
    <hyperlink ref="D680" r:id="rId2061" xr:uid="{DBD434C8-62CE-4ACE-885C-DEC3D745E94E}"/>
    <hyperlink ref="D681" r:id="rId2062" xr:uid="{96B86101-D3B1-4EB6-9B13-9C8FEBAE2110}"/>
    <hyperlink ref="D682" r:id="rId2063" xr:uid="{9AA0AAA8-0CF6-46A5-A697-0EEF8871A131}"/>
    <hyperlink ref="D683" r:id="rId2064" xr:uid="{1FE96006-9A6A-4119-93F6-33C23E0AE2C8}"/>
    <hyperlink ref="D684" r:id="rId2065" xr:uid="{23BED476-79F9-48DB-8CD2-B568AFE5833E}"/>
    <hyperlink ref="D685" r:id="rId2066" xr:uid="{95408815-6D2B-444C-A206-4860DCCC3A3B}"/>
    <hyperlink ref="D686" r:id="rId2067" xr:uid="{E3F35A34-1C7D-4B32-9021-DB092E2689FE}"/>
    <hyperlink ref="D687" r:id="rId2068" xr:uid="{0D3F613B-C466-45F9-B7AD-8F1145336B75}"/>
    <hyperlink ref="D688" r:id="rId2069" xr:uid="{526E666C-D7E3-43C8-A8A5-2E2098453E59}"/>
    <hyperlink ref="D689" r:id="rId2070" xr:uid="{39C92076-7F9A-4BAA-BB6D-039DB9B86FE5}"/>
    <hyperlink ref="D690" r:id="rId2071" xr:uid="{F7CB516C-5150-414E-9643-93277729F20F}"/>
    <hyperlink ref="D691" r:id="rId2072" xr:uid="{BA6DF06F-0B4C-4FB4-9741-0BF5C5809D32}"/>
    <hyperlink ref="D692" r:id="rId2073" xr:uid="{4C282550-A7D5-48EA-931F-1788374D8C9C}"/>
    <hyperlink ref="D693" r:id="rId2074" xr:uid="{044FC504-A5FB-48AD-87A6-5BEE4520E3A1}"/>
    <hyperlink ref="D694" r:id="rId2075" xr:uid="{568C035B-4E40-432E-9A53-F94B78DC29ED}"/>
    <hyperlink ref="D695" r:id="rId2076" xr:uid="{381DF97B-E36C-4218-9666-B2E8FDB2EBB5}"/>
    <hyperlink ref="D696" r:id="rId2077" xr:uid="{C4B6DA1D-60B4-4525-B84A-91CB3043C9A4}"/>
    <hyperlink ref="D698" r:id="rId2078" xr:uid="{BBC942CB-F4D1-4655-9500-118366B1FF99}"/>
    <hyperlink ref="D699" r:id="rId2079" xr:uid="{B658DC69-72D4-4589-9DFE-24517665FF79}"/>
    <hyperlink ref="D701" r:id="rId2080" xr:uid="{DF813F2A-4950-4247-B890-715BB56119D8}"/>
    <hyperlink ref="D702" r:id="rId2081" xr:uid="{5B1D10BC-2678-495C-B69B-CED0D8B068B1}"/>
    <hyperlink ref="D703" r:id="rId2082" xr:uid="{D1724162-1A6E-45C2-A73B-A4811C9B3F87}"/>
    <hyperlink ref="D704" r:id="rId2083" xr:uid="{3E8C8113-99CE-4060-9ABD-A58AB07A7DD9}"/>
    <hyperlink ref="D705" r:id="rId2084" xr:uid="{BA433E4C-80E5-415B-9FA3-5801DD75ED18}"/>
    <hyperlink ref="D706" r:id="rId2085" xr:uid="{A23D53AE-9E52-42D6-9CB7-89E9BFF46CBC}"/>
    <hyperlink ref="D707" r:id="rId2086" xr:uid="{1978896F-00D1-4D40-B0DF-F5D112629372}"/>
    <hyperlink ref="D708" r:id="rId2087" xr:uid="{0011A5CA-C246-4C34-94D4-842120142F52}"/>
    <hyperlink ref="D709" r:id="rId2088" xr:uid="{84CAED1F-3C9E-4780-815D-855B7D5A423D}"/>
    <hyperlink ref="D710" r:id="rId2089" xr:uid="{6A41DA8C-E791-44A7-B496-70B89C9981F5}"/>
    <hyperlink ref="D711" r:id="rId2090" xr:uid="{DC051AE9-4B53-4C18-8ACF-366B809DA0F2}"/>
    <hyperlink ref="D712" r:id="rId2091" xr:uid="{3A33626E-6D6E-4F77-A1FA-F35262574301}"/>
    <hyperlink ref="D713" r:id="rId2092" xr:uid="{EA6B6DF1-9A1E-4B33-99BB-205020C3993B}"/>
    <hyperlink ref="D714" r:id="rId2093" xr:uid="{7549A505-09E7-4345-8173-C6D6557FBCFF}"/>
    <hyperlink ref="D715" r:id="rId2094" xr:uid="{227D9F01-365D-4D94-8D9E-35D730A670A5}"/>
    <hyperlink ref="D716" r:id="rId2095" xr:uid="{F248D1F0-5544-4935-9EB4-D6A1CB129462}"/>
    <hyperlink ref="D717" r:id="rId2096" xr:uid="{D8C58839-9316-4A89-A562-846309A14234}"/>
    <hyperlink ref="D718" r:id="rId2097" xr:uid="{E6AD1AAE-1DF8-43BA-92B6-8F7D17146E18}"/>
    <hyperlink ref="D719" r:id="rId2098" xr:uid="{B6A89940-98B5-4C53-953B-1CFD6742C1D8}"/>
    <hyperlink ref="D720" r:id="rId2099" xr:uid="{E298C453-BC56-4593-BBD6-0B396A3B1C0A}"/>
    <hyperlink ref="D721" r:id="rId2100" xr:uid="{8997E526-5110-4EEC-951C-7FF7AAF875B2}"/>
    <hyperlink ref="D722" r:id="rId2101" xr:uid="{30A0EF13-7517-4303-985D-DE2A156D2FD5}"/>
    <hyperlink ref="D723" r:id="rId2102" xr:uid="{931CE750-0F41-460D-93A5-5F8676D27A97}"/>
    <hyperlink ref="D724" r:id="rId2103" xr:uid="{E286B66D-BE5D-4681-9930-264DA1124D85}"/>
    <hyperlink ref="D725" r:id="rId2104" xr:uid="{C54615FD-D280-452E-84A9-9003E347390F}"/>
    <hyperlink ref="D726" r:id="rId2105" xr:uid="{81BB6C85-E784-46E6-A443-DF24DBF4714E}"/>
    <hyperlink ref="D727" r:id="rId2106" xr:uid="{2A4D526D-B512-4717-9426-7AC93B6BDADA}"/>
    <hyperlink ref="D728" r:id="rId2107" xr:uid="{E8968847-FD05-42C6-8D97-4C62BFB7FA64}"/>
    <hyperlink ref="D729" r:id="rId2108" xr:uid="{642F4E88-A557-45C7-A2AE-23D201293B2A}"/>
    <hyperlink ref="D730" r:id="rId2109" xr:uid="{03C6BDB5-5038-4E25-BF01-F37DA699D2B9}"/>
    <hyperlink ref="D731" r:id="rId2110" xr:uid="{4B3D14FA-D1BC-482B-AA8E-3DF81C670F6C}"/>
    <hyperlink ref="D732" r:id="rId2111" xr:uid="{83E6C725-2F6F-43D8-A322-2506DD4B655E}"/>
    <hyperlink ref="D733" r:id="rId2112" xr:uid="{D83934CC-306F-43A1-A4EB-EB12F967CF4A}"/>
    <hyperlink ref="D734" r:id="rId2113" xr:uid="{1090C403-A624-4AC1-83DF-2EBFE9224ED5}"/>
    <hyperlink ref="D735" r:id="rId2114" xr:uid="{209E3651-FCCF-4DB4-A9BE-763D40D571A8}"/>
    <hyperlink ref="D736" r:id="rId2115" xr:uid="{E8F5C993-841F-4BCD-A4B4-7483A5A24601}"/>
    <hyperlink ref="D737" r:id="rId2116" xr:uid="{02159D19-203D-4204-A4C5-085E93DB53BF}"/>
    <hyperlink ref="D738" r:id="rId2117" xr:uid="{630632F0-4656-4EFB-9EF7-98F59C327530}"/>
    <hyperlink ref="D739" r:id="rId2118" xr:uid="{455F6E35-CE65-4081-B673-C85B797DCF59}"/>
    <hyperlink ref="D740" r:id="rId2119" xr:uid="{DA0C9A90-ED0F-4439-A1DF-25C0B269F735}"/>
    <hyperlink ref="D741" r:id="rId2120" xr:uid="{E3DCA96C-9004-4F0F-BDB3-CB345AEAE065}"/>
    <hyperlink ref="D742" r:id="rId2121" xr:uid="{80298E49-4D80-439C-8FF0-202FC0CE0E21}"/>
    <hyperlink ref="D743" r:id="rId2122" xr:uid="{19D2094D-EF50-4A24-9A56-6D0F1F3F9BB4}"/>
    <hyperlink ref="D744" r:id="rId2123" xr:uid="{4BACA755-52AD-4BFB-A15F-37EE1B92C3CE}"/>
    <hyperlink ref="D745" r:id="rId2124" xr:uid="{29201A9F-CE04-4E56-9BD7-767C1438B04C}"/>
    <hyperlink ref="D746" r:id="rId2125" xr:uid="{4212F049-183A-43FA-A3A4-B3994E752EE0}"/>
    <hyperlink ref="D747" r:id="rId2126" xr:uid="{B40D4D71-E591-4014-9AB6-4513B511E8A8}"/>
    <hyperlink ref="D748" r:id="rId2127" xr:uid="{EF8B51C3-D09D-47B0-9BD8-81F5FB1C1C5F}"/>
    <hyperlink ref="D749" r:id="rId2128" xr:uid="{1A08BEF7-DF16-4624-B21D-DD253A302312}"/>
    <hyperlink ref="D750" r:id="rId2129" xr:uid="{4160768D-1736-4775-B637-90827DAD33A2}"/>
    <hyperlink ref="D751" r:id="rId2130" xr:uid="{C8473AC6-4F6D-45F0-831D-3B167C5C25BB}"/>
    <hyperlink ref="D752" r:id="rId2131" xr:uid="{D6718789-2BB8-4636-91FF-4F4FB57164CB}"/>
    <hyperlink ref="D753" r:id="rId2132" xr:uid="{5C317E0F-D46D-41D4-B1ED-CB6256251D52}"/>
    <hyperlink ref="D754" r:id="rId2133" xr:uid="{9729568C-3E88-49FC-9020-69795FD1E00A}"/>
    <hyperlink ref="D755" r:id="rId2134" xr:uid="{5928F810-31B3-47EB-A4E3-CAFE18E6925A}"/>
    <hyperlink ref="D756" r:id="rId2135" xr:uid="{B14894A5-F0A9-4950-90E8-D36A3FAE8524}"/>
    <hyperlink ref="D757" r:id="rId2136" xr:uid="{249BA7FE-C4E9-4924-A0D6-229CC0E12F29}"/>
    <hyperlink ref="D758" r:id="rId2137" xr:uid="{28CF26E0-3B97-4D41-8D12-DA2E0482AB53}"/>
    <hyperlink ref="D759" r:id="rId2138" xr:uid="{9AC0B55C-3355-45AF-B4B2-F34E47343827}"/>
    <hyperlink ref="D760" r:id="rId2139" xr:uid="{20ADFC5B-DF78-4371-96C2-E23A734F4FC3}"/>
    <hyperlink ref="D761" r:id="rId2140" xr:uid="{3FC437AA-D301-4836-A530-8B66572553F3}"/>
    <hyperlink ref="D762" r:id="rId2141" xr:uid="{9ED521FE-1124-4FF2-99B7-B09C5D56D7C3}"/>
    <hyperlink ref="D763" r:id="rId2142" xr:uid="{41D93A1A-6046-4545-AB8A-3A8AF0269841}"/>
    <hyperlink ref="D764" r:id="rId2143" xr:uid="{5E23C1EF-DDF7-448A-A578-5F10D7629B47}"/>
    <hyperlink ref="D765" r:id="rId2144" xr:uid="{0A9D340B-8C72-4A8F-B588-27736846B605}"/>
    <hyperlink ref="D766" r:id="rId2145" xr:uid="{70E6B5A2-B1D7-4C39-930B-A7C32DD49847}"/>
    <hyperlink ref="D767" r:id="rId2146" xr:uid="{875CB034-DB3B-4823-8130-D12D78BBD165}"/>
    <hyperlink ref="D768" r:id="rId2147" xr:uid="{F219EF5E-D424-4A70-86EA-BD37C44BA19D}"/>
    <hyperlink ref="D769" r:id="rId2148" xr:uid="{F3B5359A-20FE-4A16-849E-A1B7BA91CC3F}"/>
    <hyperlink ref="D770" r:id="rId2149" xr:uid="{7E71C8C0-DB68-4148-A250-724B0E36A19D}"/>
    <hyperlink ref="D771" r:id="rId2150" xr:uid="{B382B6AA-197F-4D6A-A38E-93AE8DCC3B7A}"/>
    <hyperlink ref="D772" r:id="rId2151" xr:uid="{89DF0C6D-9D12-4341-8B42-AE3E4B9E8372}"/>
    <hyperlink ref="D773" r:id="rId2152" xr:uid="{9560C99C-7388-4DE9-8727-526DF4D4FF87}"/>
    <hyperlink ref="D774" r:id="rId2153" xr:uid="{173B0B48-A945-40C0-96A5-49314420ECA7}"/>
    <hyperlink ref="D775" r:id="rId2154" xr:uid="{0BB4FCB0-0467-4144-AE7F-F16DA1729B9A}"/>
    <hyperlink ref="D776" r:id="rId2155" xr:uid="{7B495FC6-6F61-46F6-AB06-DDB288E40864}"/>
    <hyperlink ref="D777" r:id="rId2156" xr:uid="{555AF86B-DEB1-4596-A5B0-68685A994D30}"/>
    <hyperlink ref="D778" r:id="rId2157" xr:uid="{BD29384D-D6DA-467D-BE9E-1D6EC618D2DC}"/>
    <hyperlink ref="D779" r:id="rId2158" xr:uid="{56A6F80C-DBDE-4C50-8F61-F1C6143083C5}"/>
    <hyperlink ref="D780" r:id="rId2159" xr:uid="{B213C278-7E38-4276-86DD-BA7F21CB2BBB}"/>
    <hyperlink ref="D781" r:id="rId2160" xr:uid="{F2070A39-61F0-4FC3-876D-9F8F9E637C24}"/>
    <hyperlink ref="D782" r:id="rId2161" xr:uid="{9A1B1540-9CA9-497D-9675-C8F03FC3C770}"/>
    <hyperlink ref="D783" r:id="rId2162" xr:uid="{288C5D40-9ADF-4526-8419-C6484564F6F7}"/>
    <hyperlink ref="D784" r:id="rId2163" xr:uid="{2413C5B6-7B6C-4CEF-81DC-58B1F2E44CC7}"/>
    <hyperlink ref="D785" r:id="rId2164" xr:uid="{AD32E652-4602-478B-B7A8-84EAB86EADB2}"/>
    <hyperlink ref="D786" r:id="rId2165" xr:uid="{6CE1A4F0-19BA-4D9C-B0AF-57CA5DEA0CEC}"/>
    <hyperlink ref="D787" r:id="rId2166" xr:uid="{70966381-B632-4003-8958-10D84ECC85D2}"/>
    <hyperlink ref="D788" r:id="rId2167" xr:uid="{D8C96A6D-897A-48BA-9C23-212CCB009B52}"/>
    <hyperlink ref="D789" r:id="rId2168" xr:uid="{1F3D1915-B043-4141-B94D-968AF7380D17}"/>
    <hyperlink ref="D790" r:id="rId2169" xr:uid="{50E6E5B1-A297-44C5-A4AB-D4BC85F5FB6F}"/>
    <hyperlink ref="D791" r:id="rId2170" xr:uid="{D5B85E3D-8B8A-48D3-BA03-9F61211A027B}"/>
    <hyperlink ref="D792" r:id="rId2171" xr:uid="{6F9B8D7F-C645-48F1-ABC3-61AB8B3591EE}"/>
    <hyperlink ref="D793" r:id="rId2172" xr:uid="{7A298011-B223-4F46-BD45-C069DE23722A}"/>
    <hyperlink ref="D794" r:id="rId2173" xr:uid="{289D00B6-892E-41D4-9C91-D79BD5F61F96}"/>
    <hyperlink ref="D795" r:id="rId2174" xr:uid="{F28A9DB5-7384-43B0-8045-C6C43C11DBF5}"/>
    <hyperlink ref="D796" r:id="rId2175" xr:uid="{B10E0F4F-CE82-4AC9-8273-ED5EDB8C7331}"/>
    <hyperlink ref="D797" r:id="rId2176" xr:uid="{D54FFA3E-9B35-4CCA-865F-0DCFA9F4F918}"/>
    <hyperlink ref="D798" r:id="rId2177" xr:uid="{62D7316D-A9EE-451E-A299-6E00775D1944}"/>
    <hyperlink ref="D799" r:id="rId2178" xr:uid="{199B3D0A-3D5D-4E85-B944-F2AB10A4BF43}"/>
    <hyperlink ref="D800" r:id="rId2179" xr:uid="{0F7E21EC-D32D-4E66-8F99-37DA61F28960}"/>
    <hyperlink ref="D801" r:id="rId2180" xr:uid="{12482C6B-11EF-45CE-929C-68854FFD41D3}"/>
    <hyperlink ref="D802" r:id="rId2181" xr:uid="{B0D81D19-FB64-470E-95A3-B5D1F7F823F0}"/>
    <hyperlink ref="D803" r:id="rId2182" xr:uid="{6D177688-8F83-40BA-A1D9-A5FF31485F6B}"/>
    <hyperlink ref="D804" r:id="rId2183" xr:uid="{9E756035-C0AC-4C7A-9BF4-5F6A84CC5F89}"/>
    <hyperlink ref="D805" r:id="rId2184" xr:uid="{184D2B0C-442F-49CB-B54D-8E277B35C142}"/>
    <hyperlink ref="D806" r:id="rId2185" xr:uid="{08341394-210B-49E6-863C-6C94313C69BA}"/>
    <hyperlink ref="D807" r:id="rId2186" xr:uid="{8355FF93-C57C-4B3A-996A-C4419EFE9FC0}"/>
    <hyperlink ref="D808" r:id="rId2187" xr:uid="{7B267706-D64E-41C2-A1ED-CBE5695839FE}"/>
    <hyperlink ref="D809" r:id="rId2188" xr:uid="{27D13CDB-D71D-46CA-A132-E277DA2604CE}"/>
    <hyperlink ref="D810" r:id="rId2189" xr:uid="{313F8A6E-7F35-463D-A6F5-8EEFBD9CB2F4}"/>
    <hyperlink ref="D811" r:id="rId2190" xr:uid="{EAF6C3DC-4D02-4A8C-A3BE-4BB9FD552736}"/>
    <hyperlink ref="D812" r:id="rId2191" xr:uid="{6FCB27CB-E401-4112-BC6A-817609D21196}"/>
    <hyperlink ref="D813" r:id="rId2192" xr:uid="{7EBEDE2D-A3F6-4CD4-B79E-39B585B4C591}"/>
    <hyperlink ref="D814" r:id="rId2193" xr:uid="{2F50B1EB-8526-48D1-BE55-1C9EECC2170B}"/>
    <hyperlink ref="D815" r:id="rId2194" xr:uid="{7B9E0B93-033D-47C0-92ED-42B3D86333B2}"/>
    <hyperlink ref="D816" r:id="rId2195" xr:uid="{A9721C84-8548-4B1B-AC78-4B65B01D924E}"/>
    <hyperlink ref="D817" r:id="rId2196" xr:uid="{BE6CB195-45FB-4599-AF80-3FF7B5A1E03D}"/>
    <hyperlink ref="D818" r:id="rId2197" xr:uid="{BC4EAC0A-A21B-4E91-917B-EF280478791A}"/>
    <hyperlink ref="D819" r:id="rId2198" xr:uid="{43A5B89F-1DD5-4175-9937-29B283FBAA83}"/>
    <hyperlink ref="D820" r:id="rId2199" xr:uid="{7F687B3E-C32C-4A83-90F8-7AA03FD221DF}"/>
    <hyperlink ref="D821" r:id="rId2200" xr:uid="{31561044-479E-46AD-8717-F5E4BDB24954}"/>
    <hyperlink ref="D822" r:id="rId2201" xr:uid="{8F93C311-8DE9-464E-9D0F-4DC7721425F3}"/>
    <hyperlink ref="D823" r:id="rId2202" xr:uid="{0B68F3F0-77A9-4BB0-A26A-7EB61B62EBD0}"/>
    <hyperlink ref="D824" r:id="rId2203" xr:uid="{BA10B804-156E-4812-824E-493B364C387B}"/>
    <hyperlink ref="D825" r:id="rId2204" xr:uid="{5F0D8FDA-C82E-4A6C-A8FC-8018AB5CF80F}"/>
    <hyperlink ref="D826" r:id="rId2205" xr:uid="{4B55AD63-C67D-40BD-B703-532F81093BAB}"/>
    <hyperlink ref="D827" r:id="rId2206" xr:uid="{7ABA08D6-7D11-4482-86A2-D7A396D0AB7E}"/>
    <hyperlink ref="D828" r:id="rId2207" xr:uid="{3E4153FA-1819-4C2F-91C0-EDED2EB8BA34}"/>
    <hyperlink ref="D829" r:id="rId2208" xr:uid="{856A71D8-A78E-455A-81BC-F1C76E434166}"/>
    <hyperlink ref="D830" r:id="rId2209" xr:uid="{CEAB1EAC-B0E0-4F36-A51C-4B26B0D2810B}"/>
    <hyperlink ref="D831" r:id="rId2210" xr:uid="{3F0CB23C-2B79-4ED3-967A-ACCF24D158A8}"/>
    <hyperlink ref="D832" r:id="rId2211" xr:uid="{95996556-7172-4945-85CC-33450C4EB297}"/>
    <hyperlink ref="D833" r:id="rId2212" xr:uid="{11A0299B-8698-458E-899E-F97339F899F7}"/>
    <hyperlink ref="D834" r:id="rId2213" xr:uid="{CED9031E-D9DD-4A87-8836-8F2ABB2098F3}"/>
    <hyperlink ref="D835" r:id="rId2214" xr:uid="{1CB42D13-C99F-4419-BE85-494DA7CC726E}"/>
    <hyperlink ref="D836" r:id="rId2215" xr:uid="{A48EF725-6462-4281-B326-CA4C1EC465B6}"/>
    <hyperlink ref="D837" r:id="rId2216" xr:uid="{FF3F6346-03BA-46B7-A765-32A61292D742}"/>
    <hyperlink ref="D838" r:id="rId2217" xr:uid="{1CC43C28-9A24-4F58-9199-57C0722E77C2}"/>
    <hyperlink ref="D839" r:id="rId2218" xr:uid="{BA40332C-01CF-47E2-BDCB-FC8CD155B23E}"/>
    <hyperlink ref="D840" r:id="rId2219" xr:uid="{7E6B68DE-52B6-4D83-87A5-0D8CFD703E1A}"/>
    <hyperlink ref="D841" r:id="rId2220" xr:uid="{394464E8-707E-4677-A116-98CB155DCCC4}"/>
    <hyperlink ref="D842" r:id="rId2221" xr:uid="{481FBD11-6931-4750-8332-26CA89B0E8CD}"/>
    <hyperlink ref="D843" r:id="rId2222" xr:uid="{46B095D0-3E82-4D9E-BD74-A13382B15DFC}"/>
    <hyperlink ref="D844" r:id="rId2223" xr:uid="{D1C88E61-DBA7-4CD7-ABC6-4CB6803502C4}"/>
    <hyperlink ref="D845" r:id="rId2224" xr:uid="{7B3E8418-580D-46FE-A36D-3B8AD7B5ED69}"/>
    <hyperlink ref="D846" r:id="rId2225" xr:uid="{A6B1E38A-BC29-48FA-AF90-D04A2CCAD30E}"/>
    <hyperlink ref="D847" r:id="rId2226" xr:uid="{2908D41C-36C4-4ABB-9A5D-4E6BE0E92991}"/>
    <hyperlink ref="D848" r:id="rId2227" xr:uid="{8E9540D1-CB53-4C0A-8FE2-87A287492B64}"/>
    <hyperlink ref="D849" r:id="rId2228" xr:uid="{F01D74C9-2807-42B6-AF35-77A8A3B7E076}"/>
    <hyperlink ref="D850" r:id="rId2229" xr:uid="{35E8A72E-2781-4D18-BE21-360EE91266BF}"/>
    <hyperlink ref="D851" r:id="rId2230" xr:uid="{8BDF671F-D776-4291-8051-CB485DC44415}"/>
    <hyperlink ref="D852" r:id="rId2231" xr:uid="{9AFBBD2F-7864-407E-B41C-7EB11AF43F8C}"/>
    <hyperlink ref="D853" r:id="rId2232" xr:uid="{810E12E6-784C-4E6A-B67B-1B7711831E55}"/>
    <hyperlink ref="D854" r:id="rId2233" xr:uid="{D87E9E62-79B7-4FEA-A746-9C05255360C0}"/>
    <hyperlink ref="D855" r:id="rId2234" xr:uid="{8D1ED37F-DDAC-461F-A7F0-6ADA4BBD35F3}"/>
    <hyperlink ref="D856" r:id="rId2235" xr:uid="{A6FBFB56-AD78-4BCF-A129-41019077AC02}"/>
    <hyperlink ref="D857" r:id="rId2236" xr:uid="{4E23B1E5-5154-4941-8C7B-4E20D518C779}"/>
    <hyperlink ref="D858" r:id="rId2237" xr:uid="{ED3CE950-4B0E-4AAB-AA08-126E6A1BA317}"/>
    <hyperlink ref="D859" r:id="rId2238" xr:uid="{EE4E85DD-F433-4FC5-AF8A-E021DA644575}"/>
    <hyperlink ref="D860" r:id="rId2239" xr:uid="{5283AAB5-879D-4245-886F-761FE51E8B93}"/>
    <hyperlink ref="D861" r:id="rId2240" xr:uid="{F7F50A71-BC43-48D3-8ACE-518E36C38C70}"/>
    <hyperlink ref="D862" r:id="rId2241" xr:uid="{546C6D1F-8E1C-4B7C-8D4B-DEB6467538BA}"/>
    <hyperlink ref="D863" r:id="rId2242" xr:uid="{0E4036BA-A98B-427A-A5A2-E005D63CDFC7}"/>
    <hyperlink ref="D864" r:id="rId2243" xr:uid="{3BC867C1-69CF-493A-B94E-79E35F2C3312}"/>
    <hyperlink ref="D865" r:id="rId2244" xr:uid="{728C94B5-6E89-4FA9-ADAF-58E35B526494}"/>
    <hyperlink ref="D866" r:id="rId2245" xr:uid="{E83CC686-5037-4A7C-9198-D3D2CA0DD747}"/>
    <hyperlink ref="D867" r:id="rId2246" xr:uid="{4040B80B-811C-4E14-A945-C3CB258F63F4}"/>
    <hyperlink ref="D868" r:id="rId2247" xr:uid="{2267B69E-3A28-41B5-BE7F-D532CC267AF8}"/>
    <hyperlink ref="D869" r:id="rId2248" xr:uid="{AF2DC89A-FE1B-4152-816D-C22F5F63691B}"/>
    <hyperlink ref="D870" r:id="rId2249" xr:uid="{03C19C32-0A2D-4683-87C5-586FDAB60B74}"/>
    <hyperlink ref="D871" r:id="rId2250" xr:uid="{B294BBFB-616E-4E74-B668-8A481E5C9E1D}"/>
    <hyperlink ref="D872" r:id="rId2251" xr:uid="{36A9AE16-2FA1-475F-966E-8DE49D0DF875}"/>
    <hyperlink ref="D873" r:id="rId2252" xr:uid="{C6B52F10-E39C-4855-8811-27F1286949FC}"/>
    <hyperlink ref="D874" r:id="rId2253" xr:uid="{4C12590F-F4FC-41E6-A305-E24AEBA103F3}"/>
    <hyperlink ref="D875" r:id="rId2254" xr:uid="{F43F739C-E29E-4C06-8B32-EE12993C3DD8}"/>
    <hyperlink ref="D876" r:id="rId2255" xr:uid="{27944526-ED4C-4BDD-8D99-5B1867301F8E}"/>
    <hyperlink ref="D877" r:id="rId2256" xr:uid="{61B906F0-1FBE-40BF-BEEB-DD6693F1ED8B}"/>
    <hyperlink ref="D878" r:id="rId2257" xr:uid="{DF5AFB0E-8E9B-44C9-9BE1-3264CC4CC9CB}"/>
    <hyperlink ref="D879" r:id="rId2258" xr:uid="{D983E5F9-DECB-4D80-B767-F0B6EEE189BA}"/>
    <hyperlink ref="D880" r:id="rId2259" xr:uid="{57C0F00B-3404-4BE6-A13E-C1BA265D9DCB}"/>
    <hyperlink ref="D881" r:id="rId2260" xr:uid="{ABDE4042-2954-45DA-9708-7A8A8BBB12F6}"/>
    <hyperlink ref="D882" r:id="rId2261" xr:uid="{91AF7B23-67DC-441E-ABC0-63D5482199DA}"/>
    <hyperlink ref="D883" r:id="rId2262" xr:uid="{34C0F339-CE18-4881-8D53-EBD93387A7CA}"/>
    <hyperlink ref="D884" r:id="rId2263" xr:uid="{4FB51E03-BA74-46FC-BE4C-72DB28465234}"/>
    <hyperlink ref="D885" r:id="rId2264" xr:uid="{A1BE289D-C74F-4081-A9AC-16917A1FA3BF}"/>
    <hyperlink ref="D886" r:id="rId2265" xr:uid="{8373ECA4-4318-4C3D-9541-5804DF4C0ECA}"/>
    <hyperlink ref="D887" r:id="rId2266" xr:uid="{4A0E3E6B-AE83-4508-8788-C636DC47432B}"/>
    <hyperlink ref="D888" r:id="rId2267" xr:uid="{E24EB632-3FB4-4967-B142-119EC0C92418}"/>
    <hyperlink ref="D889" r:id="rId2268" xr:uid="{C63629D5-A520-48C5-9F93-E19E8E448CF8}"/>
    <hyperlink ref="D890" r:id="rId2269" xr:uid="{8C00E511-C35C-4EB1-91D1-C9EAD192E60C}"/>
    <hyperlink ref="D891" r:id="rId2270" xr:uid="{D8635C2E-B7D7-4DB4-98E1-F51F6452E322}"/>
    <hyperlink ref="D892" r:id="rId2271" xr:uid="{2957155A-D3BF-4F55-B40C-CC4146029285}"/>
    <hyperlink ref="D893" r:id="rId2272" xr:uid="{02FBE37E-7EE5-4003-999D-D9DFC846EB7E}"/>
    <hyperlink ref="D894" r:id="rId2273" xr:uid="{749632F7-7B35-4B9B-AC00-E40AFB915401}"/>
    <hyperlink ref="D895" r:id="rId2274" xr:uid="{FBFC4634-04D9-493F-A8CB-1FE220838F4F}"/>
    <hyperlink ref="D896" r:id="rId2275" xr:uid="{3272EA6C-C6E6-451B-8FA9-8E9333049798}"/>
    <hyperlink ref="D897" r:id="rId2276" xr:uid="{461E61D2-0B26-445B-BC47-80679EFFAA04}"/>
    <hyperlink ref="D898" r:id="rId2277" xr:uid="{F09092B5-160D-4659-A7C2-EA1D8D48361A}"/>
    <hyperlink ref="D899" r:id="rId2278" xr:uid="{FD9ED953-2E5F-4ACA-A7B4-8BC8CE0181BB}"/>
    <hyperlink ref="D900" r:id="rId2279" xr:uid="{CD360D10-DE6E-430D-9BC4-3CA6E4D29812}"/>
    <hyperlink ref="D901" r:id="rId2280" xr:uid="{640E7191-DD7A-4303-8E16-E41F769F4A0C}"/>
    <hyperlink ref="D902" r:id="rId2281" xr:uid="{FD61DAA9-E680-4475-A88F-58FC68706A36}"/>
    <hyperlink ref="D903" r:id="rId2282" xr:uid="{7FD3B618-DCCE-4F96-BAAC-87F62B5A2F00}"/>
    <hyperlink ref="D904" r:id="rId2283" xr:uid="{99E9DEA5-1E25-431E-AF45-838527661071}"/>
    <hyperlink ref="D905" r:id="rId2284" xr:uid="{DEC0CBDD-CB32-42B3-AEA1-C31A69D3084A}"/>
    <hyperlink ref="D906" r:id="rId2285" xr:uid="{3B64BAF1-64B1-4737-B057-977732E50E7E}"/>
    <hyperlink ref="D907" r:id="rId2286" xr:uid="{62C998ED-5E07-4B9D-8D15-5537DF7D2D60}"/>
    <hyperlink ref="D913" r:id="rId2287" xr:uid="{11B0AA65-949D-4B41-A2F1-0C601DA2E191}"/>
    <hyperlink ref="D914" r:id="rId2288" xr:uid="{AAD45319-C560-4871-B363-D1C296A8E154}"/>
    <hyperlink ref="D915" r:id="rId2289" xr:uid="{698B83E0-E0D2-414B-BB59-1475020BBA77}"/>
    <hyperlink ref="D916" r:id="rId2290" xr:uid="{EC7D5F21-A02C-458B-B426-C5BDCF0902A3}"/>
    <hyperlink ref="D921" r:id="rId2291" xr:uid="{20D70BE4-2364-40A0-8E91-1D15334D9DE2}"/>
    <hyperlink ref="D922" r:id="rId2292" xr:uid="{6ECA00C9-A385-4242-9146-E13C80AECA5C}"/>
    <hyperlink ref="D923" r:id="rId2293" xr:uid="{C1B1C561-3477-4C69-898A-87EA8AC3038A}"/>
    <hyperlink ref="D924" r:id="rId2294" xr:uid="{63A8DFED-3F0D-4C18-AE2A-092C2776A54A}"/>
    <hyperlink ref="D925" r:id="rId2295" xr:uid="{C4E42D98-DF7E-4C3D-9AD1-A82C37CEC215}"/>
    <hyperlink ref="D926" r:id="rId2296" xr:uid="{8F6AFC16-981A-4346-8241-AB933039AE67}"/>
    <hyperlink ref="D927" r:id="rId2297" xr:uid="{515B593C-2EBC-4BAE-91E7-03DA8306F8C5}"/>
    <hyperlink ref="D928" r:id="rId2298" xr:uid="{70FDCEFA-380A-4331-AFD0-110AC0D11A88}"/>
    <hyperlink ref="D929" r:id="rId2299" xr:uid="{8CCC5DC9-B507-48C8-A2BF-B6A457843A60}"/>
    <hyperlink ref="D930" r:id="rId2300" xr:uid="{798B2429-E893-41FC-841D-310022D4BB74}"/>
    <hyperlink ref="D931" r:id="rId2301" xr:uid="{4F530D79-E72C-4155-98A6-2538A47A6E05}"/>
    <hyperlink ref="D932" r:id="rId2302" xr:uid="{554F7495-0D0E-4D75-AFF4-D313FE229C0A}"/>
    <hyperlink ref="D933" r:id="rId2303" xr:uid="{7D0BC64C-9047-4B2C-A9B2-6E4770402DC3}"/>
    <hyperlink ref="D934" r:id="rId2304" xr:uid="{0D0AB650-144E-4E79-809E-26027CDF91D6}"/>
    <hyperlink ref="D935" r:id="rId2305" xr:uid="{7129FBD8-538D-4314-B97E-33BF97DA8B92}"/>
    <hyperlink ref="D936" r:id="rId2306" xr:uid="{692B9B36-915B-49FE-A7C2-EB6BE23F0AE4}"/>
    <hyperlink ref="D937" r:id="rId2307" xr:uid="{0C13C5F0-7D42-45BD-A9F7-222FD8A0EDFB}"/>
    <hyperlink ref="D938" r:id="rId2308" xr:uid="{4BD73A21-4EDF-4A40-BFCE-7B741E9257D4}"/>
    <hyperlink ref="D939" r:id="rId2309" xr:uid="{3449D993-7ACA-4CE9-99FB-E011D3C485F7}"/>
    <hyperlink ref="D940" r:id="rId2310" xr:uid="{5E7B411F-25D3-44E5-87D4-24E9CC8D75DD}"/>
    <hyperlink ref="D941" r:id="rId2311" xr:uid="{B34ACA8E-893A-4771-965D-917CC5ED58E4}"/>
    <hyperlink ref="D942" r:id="rId2312" xr:uid="{78FDF3D8-7603-4485-BE7E-4ECD127DC6B3}"/>
    <hyperlink ref="D943" r:id="rId2313" xr:uid="{2C94C4B4-4F54-47D9-A018-0A5DAF816FD1}"/>
    <hyperlink ref="D944" r:id="rId2314" xr:uid="{1F60286A-AD8D-4109-9D4D-0F05E33799B9}"/>
    <hyperlink ref="D945" r:id="rId2315" xr:uid="{6AECA229-5E37-407E-ACE4-7105145DD71C}"/>
    <hyperlink ref="D946" r:id="rId2316" xr:uid="{B6B2B199-BFDC-44D4-B69E-4BB8F3CEB94E}"/>
    <hyperlink ref="D947" r:id="rId2317" xr:uid="{D88638E9-CFE3-4E81-BF06-5596B293224F}"/>
    <hyperlink ref="D948" r:id="rId2318" xr:uid="{6FABD474-0C2C-4559-895F-C06D2ED728D9}"/>
    <hyperlink ref="D949" r:id="rId2319" xr:uid="{DF4F1638-3A69-4D26-A7DE-A70A772D29BD}"/>
    <hyperlink ref="D950" r:id="rId2320" xr:uid="{D0B9CE48-E2B5-4C89-8CE9-65CB42D95823}"/>
    <hyperlink ref="D951" r:id="rId2321" xr:uid="{28A21673-4B7B-4773-8B3C-788236A7958C}"/>
    <hyperlink ref="D952" r:id="rId2322" xr:uid="{831DF026-5DE8-456C-BE3D-A2C8942029D4}"/>
    <hyperlink ref="D953" r:id="rId2323" xr:uid="{E25130E3-DFC9-4DCE-96B8-D251B1E6E7B7}"/>
    <hyperlink ref="D954" r:id="rId2324" xr:uid="{26EA1D0E-EE2D-4C25-B6C6-CB6DE28F4E57}"/>
    <hyperlink ref="D955" r:id="rId2325" xr:uid="{C039C74A-86A0-4D7A-B79F-ECB328DFF87A}"/>
    <hyperlink ref="D956" r:id="rId2326" xr:uid="{D4149CC5-4643-4243-A783-5B02FA2157FC}"/>
    <hyperlink ref="D957" r:id="rId2327" xr:uid="{AF1D550F-D6FD-4E47-95D8-865D85124D26}"/>
    <hyperlink ref="D958" r:id="rId2328" xr:uid="{49F57B1F-07FB-400C-AA99-3E69681A4048}"/>
    <hyperlink ref="D959" r:id="rId2329" xr:uid="{FE4CDA69-4920-4957-A14E-7EB7633D2CA9}"/>
    <hyperlink ref="D960" r:id="rId2330" xr:uid="{1DEBDCFB-EFC8-4CF7-9F79-3EFC61D4CA72}"/>
    <hyperlink ref="D961" r:id="rId2331" xr:uid="{17DEADB9-1524-4685-8D6A-6C1D98B4241F}"/>
    <hyperlink ref="D962" r:id="rId2332" xr:uid="{0AD73416-EDEF-43CD-AA9F-EC466514E266}"/>
    <hyperlink ref="D963" r:id="rId2333" xr:uid="{193A60E1-DB5A-4D41-BEA3-E30B5D32C3D6}"/>
    <hyperlink ref="D964" r:id="rId2334" xr:uid="{32CDB094-A6C0-4180-8F66-F132A9F91FA8}"/>
    <hyperlink ref="D965" r:id="rId2335" xr:uid="{790B96AF-D4BE-4CCC-83F8-8594E0111BCE}"/>
    <hyperlink ref="D966" r:id="rId2336" xr:uid="{61D86FEE-BAC9-4FEC-9EF3-A1FA5155742F}"/>
    <hyperlink ref="D967" r:id="rId2337" xr:uid="{7302D497-CFD8-48C7-B633-3C390D0714B4}"/>
    <hyperlink ref="D968" r:id="rId2338" xr:uid="{DF5C934A-1CC6-4F67-9F01-65BCB46FBDF8}"/>
    <hyperlink ref="D969" r:id="rId2339" xr:uid="{6C311CA8-92D7-417F-AD40-0EC6C5984B2F}"/>
    <hyperlink ref="D970" r:id="rId2340" xr:uid="{E70D41A1-4B69-4721-9F3C-4C1A7EFB137D}"/>
    <hyperlink ref="D971" r:id="rId2341" xr:uid="{482ECD9A-2AF1-4C7B-9C87-B23E2CA599FC}"/>
    <hyperlink ref="D972" r:id="rId2342" xr:uid="{5807AF6C-D9C7-4618-A41B-C1A9F70E9C4E}"/>
    <hyperlink ref="D973" r:id="rId2343" xr:uid="{4C57EA31-421D-4E8A-ABE4-05086DFF33B2}"/>
    <hyperlink ref="D974" r:id="rId2344" xr:uid="{7551D88C-9795-4A84-91C3-06A0AC232426}"/>
    <hyperlink ref="D975" r:id="rId2345" xr:uid="{F57C1DD3-7262-4F0E-AC9F-2C76ECC70410}"/>
    <hyperlink ref="D976" r:id="rId2346" xr:uid="{AE891E4D-5637-4E50-A3D3-5618E39B9A7B}"/>
    <hyperlink ref="D977" r:id="rId2347" xr:uid="{B177C4F3-2D1A-460B-9C89-751FC59BC2FD}"/>
    <hyperlink ref="D978" r:id="rId2348" xr:uid="{1D09CD38-6612-49F6-AB30-3015DE9C6E37}"/>
    <hyperlink ref="D979" r:id="rId2349" xr:uid="{B95539FB-F4D2-414C-A099-5C87A4492F62}"/>
    <hyperlink ref="D980" r:id="rId2350" xr:uid="{E876981F-9411-442F-A15D-FAD05D04DACC}"/>
    <hyperlink ref="D981" r:id="rId2351" xr:uid="{7B37B1A6-4A3F-4A94-9BFC-2C21841E0F52}"/>
    <hyperlink ref="D982" r:id="rId2352" xr:uid="{5FCA1401-A462-48F9-905B-EA5A5BBBD454}"/>
    <hyperlink ref="D983" r:id="rId2353" xr:uid="{00B1500E-1FAE-4CF7-BB01-6B734750806E}"/>
    <hyperlink ref="D984" r:id="rId2354" xr:uid="{FF606B04-A1E4-4E4F-9803-21C134ACAF4D}"/>
    <hyperlink ref="D985" r:id="rId2355" xr:uid="{8706A999-DE4E-4674-B0C7-7A3ACD3A25E2}"/>
    <hyperlink ref="D986" r:id="rId2356" xr:uid="{0FBA519F-AE09-4140-B4F6-E46A684EEFA1}"/>
    <hyperlink ref="D988" r:id="rId2357" xr:uid="{134FE161-E898-4CD1-A3A4-CE9ED221EA78}"/>
    <hyperlink ref="D989" r:id="rId2358" xr:uid="{521DD7C5-09AC-4DE3-B8BF-A47E40DEAE40}"/>
    <hyperlink ref="D991" r:id="rId2359" xr:uid="{62B9DCC8-50AD-45BB-B9F7-E2B14E258C71}"/>
    <hyperlink ref="D992" r:id="rId2360" xr:uid="{80707CE0-D402-47AE-BC58-4F1631E4C3FA}"/>
    <hyperlink ref="D994" r:id="rId2361" xr:uid="{6CE8CFA1-0234-4FDD-A99B-0D8FD4060BD1}"/>
    <hyperlink ref="D995" r:id="rId2362" xr:uid="{0476710C-F549-4A25-ACD0-02AE2F5B7254}"/>
    <hyperlink ref="D996" r:id="rId2363" xr:uid="{49DD7F2D-41C9-413E-A64A-D09B584DD76E}"/>
    <hyperlink ref="D997" r:id="rId2364" xr:uid="{9A325A9C-5183-40CF-9E74-2EEBAD529898}"/>
    <hyperlink ref="D998" r:id="rId2365" xr:uid="{E4346680-2C86-4FA5-B8BF-2791040A19A2}"/>
    <hyperlink ref="D999" r:id="rId2366" xr:uid="{59B23106-F53D-45F6-AB3F-7D10570B0AE7}"/>
    <hyperlink ref="D1000" r:id="rId2367" xr:uid="{92AA8218-D9AE-40C9-9CFA-815415F1DC5B}"/>
    <hyperlink ref="D1001" r:id="rId2368" xr:uid="{60B495A6-B657-4DA6-B4FB-8560A7F7B111}"/>
    <hyperlink ref="D1002" r:id="rId2369" xr:uid="{4E4586EA-B1B7-4576-A921-D67A216A2230}"/>
    <hyperlink ref="D1003" r:id="rId2370" xr:uid="{2F2B5C9E-B937-4204-AFBA-C10DB21185B0}"/>
    <hyperlink ref="D1004" r:id="rId2371" xr:uid="{AB645B5C-89E1-4642-8B42-74BA65C4959C}"/>
    <hyperlink ref="D1005" r:id="rId2372" xr:uid="{9FAA3993-CE30-4511-94AF-0C0AE03C4C45}"/>
    <hyperlink ref="D1006" r:id="rId2373" xr:uid="{6F5A0193-8F0C-4AA5-BD8E-2CB06FB89726}"/>
    <hyperlink ref="D1007" r:id="rId2374" xr:uid="{88B6470D-7918-4B64-AC72-AE4981C80EFD}"/>
    <hyperlink ref="D1008" r:id="rId2375" xr:uid="{21326B89-41BC-45D1-B93A-F54B39071184}"/>
    <hyperlink ref="D1009" r:id="rId2376" xr:uid="{1ED3F6B4-AC33-4A5C-8624-0DC06552DBAA}"/>
    <hyperlink ref="D1010" r:id="rId2377" xr:uid="{E41AD399-8460-45B9-9975-4CC65D586660}"/>
    <hyperlink ref="D1011" r:id="rId2378" xr:uid="{316FD183-C515-470F-A930-3257A3F222EF}"/>
    <hyperlink ref="D1012" r:id="rId2379" xr:uid="{9CDE9B3C-3B27-4545-9C29-5C0058DAFE10}"/>
    <hyperlink ref="D1020" r:id="rId2380" xr:uid="{7999B5D4-7486-4C5F-8D03-82CBED3B9E59}"/>
    <hyperlink ref="D1021" r:id="rId2381" xr:uid="{540478DE-6E34-49A0-80F9-02B787210CA6}"/>
    <hyperlink ref="D1022" r:id="rId2382" xr:uid="{AEA3548F-C44B-4ACF-B562-87564B49BCA3}"/>
    <hyperlink ref="D1023" r:id="rId2383" xr:uid="{138AAC29-6D69-437F-977D-18595DB2B99D}"/>
    <hyperlink ref="D1024" r:id="rId2384" xr:uid="{5A80E749-52B0-46CF-A692-4B3E600E70C8}"/>
    <hyperlink ref="D1025" r:id="rId2385" xr:uid="{94A99E0C-D8FC-4C27-9917-FC1480FE218C}"/>
    <hyperlink ref="D1026" r:id="rId2386" xr:uid="{316FF41A-865C-4A85-8090-D6536D028CFE}"/>
    <hyperlink ref="D1027" r:id="rId2387" xr:uid="{F4A5CE77-60B5-4AF9-B599-F3E37F1501DF}"/>
    <hyperlink ref="D1028" r:id="rId2388" xr:uid="{A4FA84FB-08DB-42D6-8219-4F9793A16667}"/>
    <hyperlink ref="D1029" r:id="rId2389" xr:uid="{499D88F5-182A-4D4F-A5D7-8109019EC727}"/>
    <hyperlink ref="D1031" r:id="rId2390" xr:uid="{1FB8B0DA-CBB4-47EF-850B-0D7C9FB00CCF}"/>
    <hyperlink ref="D1032" r:id="rId2391" xr:uid="{C659FB1D-A06E-4B2C-A228-7D78A0741AC4}"/>
    <hyperlink ref="D1033" r:id="rId2392" xr:uid="{CC96E9AD-FA37-4C50-8912-906461B63BB5}"/>
    <hyperlink ref="D1034" r:id="rId2393" xr:uid="{E7B18712-1DC3-44D3-8EF3-433CCA7F2201}"/>
    <hyperlink ref="D1035" r:id="rId2394" xr:uid="{C96FB661-5146-4A09-B30D-E245B0859745}"/>
    <hyperlink ref="D1036" r:id="rId2395" xr:uid="{2EC2492B-1C64-40E3-B7B6-ADA0ABA41298}"/>
    <hyperlink ref="D1037" r:id="rId2396" xr:uid="{F419F14A-E98F-4ACE-BF3A-D1A56331DA1D}"/>
    <hyperlink ref="D1038" r:id="rId2397" xr:uid="{07259E27-DE0D-44C6-81A8-F9E05FC2789D}"/>
    <hyperlink ref="D1039" r:id="rId2398" xr:uid="{1CB2FADB-EA82-4843-94D0-2897B324C62E}"/>
    <hyperlink ref="D1040" r:id="rId2399" xr:uid="{4AEAFB2E-CD8A-4CBA-BF48-9A315894F86C}"/>
    <hyperlink ref="D1041" r:id="rId2400" xr:uid="{F2F10554-1E8D-4A32-B0F7-000AFC2B883F}"/>
    <hyperlink ref="D1042" r:id="rId2401" xr:uid="{5B3C642A-3388-4721-B77D-1B8EB90E6591}"/>
    <hyperlink ref="D1043" r:id="rId2402" xr:uid="{30B9058C-07F1-4C73-913F-067AE6E8DF05}"/>
    <hyperlink ref="D1044" r:id="rId2403" xr:uid="{FB0A30B4-3B80-45B0-BB5E-DF8DED68E72C}"/>
    <hyperlink ref="D1045" r:id="rId2404" xr:uid="{26A6EADF-2432-45F3-819E-0012245505BC}"/>
    <hyperlink ref="D1046" r:id="rId2405" xr:uid="{FA18A5B4-C1E5-48DC-AD8A-A16B6ED3FA8F}"/>
    <hyperlink ref="D1047" r:id="rId2406" xr:uid="{29DB82FD-1EBC-4BCA-86A5-270D703A43F7}"/>
    <hyperlink ref="D1048" r:id="rId2407" xr:uid="{7C826270-505C-47F6-A6C5-F11B3946E1AA}"/>
    <hyperlink ref="D1049" r:id="rId2408" xr:uid="{821BDBC4-2F8E-410B-8C4F-AF2DC651CCFD}"/>
    <hyperlink ref="D1050" r:id="rId2409" xr:uid="{8729C8FC-1445-4289-9F90-4495CAA8F3BF}"/>
    <hyperlink ref="D1051" r:id="rId2410" xr:uid="{1AB9B5CC-E5D0-4E23-AD31-FA54FDF82684}"/>
    <hyperlink ref="D1052" r:id="rId2411" xr:uid="{25BF5111-85C5-4A56-AD79-082203314EFD}"/>
    <hyperlink ref="D1053" r:id="rId2412" xr:uid="{DDF61A73-B584-4FBF-80A7-E13044204217}"/>
    <hyperlink ref="D1054" r:id="rId2413" xr:uid="{DF72F78B-3EE4-4C2D-BF4F-D90EC471D025}"/>
    <hyperlink ref="D1055" r:id="rId2414" xr:uid="{DA881903-D724-4A76-A85A-00E33C2B89F2}"/>
    <hyperlink ref="D1056" r:id="rId2415" xr:uid="{572980CC-DD1C-426F-AB9F-1B49B9C958DC}"/>
    <hyperlink ref="D1057" r:id="rId2416" xr:uid="{0F43B8C1-037F-4197-A162-05BE0001DFE7}"/>
    <hyperlink ref="D1058" r:id="rId2417" xr:uid="{9A214D7F-AA31-431C-B72B-E2C0EA0441F2}"/>
    <hyperlink ref="D1059" r:id="rId2418" xr:uid="{DF94EB22-7300-4F89-B6E7-F9E1FF86C40C}"/>
    <hyperlink ref="D1060" r:id="rId2419" xr:uid="{F694B49E-D9DD-4D41-B4FB-C0BE58F2F9B6}"/>
    <hyperlink ref="D1069" r:id="rId2420" xr:uid="{C358650B-A06B-4C89-A3DC-1270DCC6C92E}"/>
    <hyperlink ref="D1070" r:id="rId2421" xr:uid="{FE50743C-A84A-40F3-A46B-96309A304058}"/>
    <hyperlink ref="D1071" r:id="rId2422" xr:uid="{18C342AD-6A00-4294-A6F0-D3DDA0B9AD25}"/>
    <hyperlink ref="D1072" r:id="rId2423" xr:uid="{58D2340A-826C-423C-95A6-BB887DC7F64B}"/>
    <hyperlink ref="D1073" r:id="rId2424" xr:uid="{4A49EC1C-CA9A-4A31-A734-F999DFD0815A}"/>
    <hyperlink ref="D1074" r:id="rId2425" xr:uid="{FD1B6FAB-BD30-4F3E-A60F-5F4FC3059763}"/>
    <hyperlink ref="D1075" r:id="rId2426" xr:uid="{6DF27993-7CD9-4320-9D24-6234C4673233}"/>
    <hyperlink ref="D1076" r:id="rId2427" xr:uid="{524365B2-4075-4210-A15D-9ED3B5DAF2B5}"/>
    <hyperlink ref="D1077" r:id="rId2428" xr:uid="{95ABBDA5-180C-46B4-B37A-1490673C1759}"/>
    <hyperlink ref="D1078" r:id="rId2429" xr:uid="{87B65D30-AB1E-4482-8E62-8170C61781D9}"/>
    <hyperlink ref="D1079" r:id="rId2430" xr:uid="{EB4AB0C1-E789-48FD-B369-1A16F4EA7D76}"/>
    <hyperlink ref="D1080" r:id="rId2431" xr:uid="{7F0F7303-E78A-45A2-AF0A-7F7E28AA01F0}"/>
    <hyperlink ref="D1081" r:id="rId2432" xr:uid="{477086B2-6B09-450B-AA90-DAA590099964}"/>
    <hyperlink ref="D1082" r:id="rId2433" xr:uid="{8F347F25-6892-4273-A81E-9FD6446540BE}"/>
    <hyperlink ref="D1083" r:id="rId2434" xr:uid="{67AEFE5F-F3F8-4F47-925E-FFE9C2B69681}"/>
    <hyperlink ref="D1084" r:id="rId2435" xr:uid="{94D100AE-AD41-44B7-AF38-CE763C8477AE}"/>
    <hyperlink ref="D1085" r:id="rId2436" xr:uid="{5C0BE1CF-1A27-43C3-9244-741487B56F14}"/>
    <hyperlink ref="D1086" r:id="rId2437" xr:uid="{B9B67349-5FA2-49A1-815C-09EE4EBA1E2E}"/>
    <hyperlink ref="D1087" r:id="rId2438" xr:uid="{63857C21-CC4D-4F34-8EB0-2A6ACF246766}"/>
    <hyperlink ref="D1088" r:id="rId2439" xr:uid="{1A3CE17C-D63D-4314-9216-F41C654AB4D2}"/>
    <hyperlink ref="D1089" r:id="rId2440" xr:uid="{38FD5864-C719-4852-BEFA-05F1AEAAD84F}"/>
    <hyperlink ref="D1090" r:id="rId2441" xr:uid="{7F440792-B272-4762-B9C0-551D889EEE4F}"/>
    <hyperlink ref="D1091" r:id="rId2442" xr:uid="{1B31B868-368B-418C-B2FA-34C66B8B4974}"/>
    <hyperlink ref="D1092" r:id="rId2443" xr:uid="{57C93E3A-F035-40C6-A1AC-73EFFB26A9D5}"/>
    <hyperlink ref="D1093" r:id="rId2444" xr:uid="{010C478C-404F-46C6-8629-9CDE2D30674B}"/>
    <hyperlink ref="D1094" r:id="rId2445" xr:uid="{64FCD546-4065-4BAE-90E4-BB3F0D6C913E}"/>
    <hyperlink ref="D1095" r:id="rId2446" xr:uid="{CF3ABA5E-824B-4DD2-8AAC-AB3ED177F2EC}"/>
    <hyperlink ref="D1096" r:id="rId2447" xr:uid="{7C568262-7B8D-4409-9340-2B489086D70A}"/>
    <hyperlink ref="D1097" r:id="rId2448" xr:uid="{A8121B06-CE95-440D-A29B-2955D116395E}"/>
    <hyperlink ref="D1098" r:id="rId2449" xr:uid="{99580270-0A05-4023-9C56-2B14A3ABD301}"/>
    <hyperlink ref="D1099" r:id="rId2450" xr:uid="{BC43B3C9-21D9-4649-879D-63C643B06F31}"/>
    <hyperlink ref="D1100" r:id="rId2451" xr:uid="{A17AEE81-8A42-400C-982E-2AAC6E360B7C}"/>
    <hyperlink ref="D1101" r:id="rId2452" xr:uid="{7EACFDB7-6297-4A9B-97E8-0D2AA3AA1135}"/>
    <hyperlink ref="D1102" r:id="rId2453" xr:uid="{5D07F23E-9AAC-4638-8577-9279F06219DC}"/>
    <hyperlink ref="D1103" r:id="rId2454" xr:uid="{9355686C-D731-4B06-AA02-7AA9D0EDD1A8}"/>
    <hyperlink ref="D1104" r:id="rId2455" xr:uid="{C7B53B57-2094-4306-AE81-C374C4E1A8F8}"/>
    <hyperlink ref="D1105" r:id="rId2456" xr:uid="{D0D24054-6EAC-4FB2-9900-BE017CE9E300}"/>
    <hyperlink ref="D1106" r:id="rId2457" xr:uid="{4CBC8399-1976-4694-8C55-1E5077394F6E}"/>
    <hyperlink ref="D1107" r:id="rId2458" xr:uid="{1F3E432B-B185-4681-B21B-F4828DA069AF}"/>
    <hyperlink ref="D1108" r:id="rId2459" xr:uid="{49A1DD98-C21F-4B5F-8467-AB007036DB61}"/>
    <hyperlink ref="D1109" r:id="rId2460" xr:uid="{A01DD030-2FF3-4712-A90A-AF49377F9AB6}"/>
    <hyperlink ref="D1110" r:id="rId2461" xr:uid="{60C0CCAB-7AB7-4F85-9C16-BC24628C137F}"/>
    <hyperlink ref="D1111" r:id="rId2462" xr:uid="{23E14318-2A63-4421-9FC0-7CB347BCDCE2}"/>
    <hyperlink ref="D1112" r:id="rId2463" xr:uid="{C763F7E2-0D6A-4EC6-BD12-7F1D921733F2}"/>
    <hyperlink ref="D1113" r:id="rId2464" xr:uid="{3DEFF2A8-B782-4739-B288-4B8065AC230E}"/>
    <hyperlink ref="D1114" r:id="rId2465" xr:uid="{A2A49E82-07CE-4493-920C-E8490CA8C479}"/>
    <hyperlink ref="D1115" r:id="rId2466" xr:uid="{0E9110C6-A0AE-4C29-A3B6-B68B666568F8}"/>
    <hyperlink ref="D1116" r:id="rId2467" xr:uid="{974C633D-0B32-49BD-ABF8-52B61310E4D3}"/>
    <hyperlink ref="D1117" r:id="rId2468" xr:uid="{8AC9C699-7920-4912-9A04-831E109504AD}"/>
    <hyperlink ref="D1118" r:id="rId2469" xr:uid="{844F6038-326F-43C9-A663-78D5FBB785CD}"/>
    <hyperlink ref="D1119" r:id="rId2470" xr:uid="{A175B1F5-B54D-4A18-9F8C-E2A0ADE7CE16}"/>
    <hyperlink ref="D1120" r:id="rId2471" xr:uid="{079B0A29-9113-4B5D-9A97-D87D7695C57A}"/>
    <hyperlink ref="D1121" r:id="rId2472" xr:uid="{EDC9FF4C-B7EF-4265-8288-99888FF559CE}"/>
    <hyperlink ref="D1122" r:id="rId2473" xr:uid="{51E95789-478B-43EC-ACF7-E292415B1299}"/>
    <hyperlink ref="D1123" r:id="rId2474" xr:uid="{4FDD321F-9F57-435F-82CF-8692A8993C14}"/>
    <hyperlink ref="D1124" r:id="rId2475" xr:uid="{77644E50-970A-4DE3-8B65-E04DF182F3B0}"/>
    <hyperlink ref="D1125" r:id="rId2476" xr:uid="{7CD289FE-BDFD-4055-AF0F-E0F1BDCFB4F1}"/>
    <hyperlink ref="D1126" r:id="rId2477" xr:uid="{344A683A-D2BE-49F8-85CA-7C148D4E2B5C}"/>
    <hyperlink ref="D1127" r:id="rId2478" xr:uid="{102319FB-7071-4BE0-A377-FE541FE662E0}"/>
    <hyperlink ref="D1128" r:id="rId2479" xr:uid="{2745EA7B-5981-45B1-A94D-C4F74A14F29A}"/>
    <hyperlink ref="D1129" r:id="rId2480" xr:uid="{5A9945FE-E968-49AF-98A5-B2CCB3090271}"/>
    <hyperlink ref="D1130" r:id="rId2481" xr:uid="{B3241999-D07D-4282-A2AF-0086B4C6BA8E}"/>
    <hyperlink ref="D1131" r:id="rId2482" xr:uid="{0262CA98-E1F2-4BDF-93E7-AD7E8A775B87}"/>
    <hyperlink ref="D1132" r:id="rId2483" xr:uid="{EFF62F8C-08E0-4F96-8BEA-88EDA4699C65}"/>
    <hyperlink ref="D1133" r:id="rId2484" xr:uid="{559F3B31-ED45-4A8A-A0FA-84ECF0A78848}"/>
    <hyperlink ref="D1134" r:id="rId2485" xr:uid="{EEF93509-4BF6-4BE8-939D-DF5A0FC5673D}"/>
    <hyperlink ref="D1137" r:id="rId2486" xr:uid="{E4C2C553-A34D-4633-B479-F6B2ABFF9068}"/>
    <hyperlink ref="D1139" r:id="rId2487" xr:uid="{F5C9D7DA-A735-4DFA-82EB-A92BC16DA184}"/>
    <hyperlink ref="D1140" r:id="rId2488" xr:uid="{D061986C-4E7F-44F9-A903-0F91D956D375}"/>
    <hyperlink ref="D1141" r:id="rId2489" xr:uid="{DF36E515-1AAE-467F-8EC8-D0C421F3FA6C}"/>
    <hyperlink ref="D1142" r:id="rId2490" xr:uid="{F3592255-EBA2-4004-A35E-DF78E882E6B9}"/>
    <hyperlink ref="D1143" r:id="rId2491" xr:uid="{B8D50455-7BB1-42DF-BE7A-97BA81B2A5C5}"/>
    <hyperlink ref="D1144" r:id="rId2492" xr:uid="{8DB33504-D2C0-4E7D-99A0-2EC1785B5239}"/>
    <hyperlink ref="D1146" r:id="rId2493" xr:uid="{1CD1004F-E62E-4DDB-BE7B-F15B8DC58731}"/>
    <hyperlink ref="D1147" r:id="rId2494" xr:uid="{55810846-51A5-4848-8DC5-C23B0AAE7C17}"/>
    <hyperlink ref="D1148" r:id="rId2495" xr:uid="{C8ACB240-6361-494F-A155-77FBF12378BC}"/>
    <hyperlink ref="D1149" r:id="rId2496" xr:uid="{96013882-002D-44C2-9B0F-5D99F376278B}"/>
    <hyperlink ref="D1150" r:id="rId2497" xr:uid="{F64B9876-944C-4348-A07C-AC79933C8362}"/>
    <hyperlink ref="D1151" r:id="rId2498" xr:uid="{A1CCE75B-A441-45E8-9428-B6300F27EAD8}"/>
    <hyperlink ref="D1152" r:id="rId2499" xr:uid="{26185B67-9EEA-4DA4-BAA9-63BF4C9639DE}"/>
    <hyperlink ref="D1153" r:id="rId2500" xr:uid="{052AE2C7-6A5A-4EE7-976A-C3DE5FAFADF5}"/>
    <hyperlink ref="D1154" r:id="rId2501" xr:uid="{4CB1640E-8604-4378-B00E-F64C361496F1}"/>
    <hyperlink ref="D1155" r:id="rId2502" xr:uid="{F57BB928-E850-4233-A1A1-311036ADDAA7}"/>
    <hyperlink ref="D1156" r:id="rId2503" xr:uid="{6FDEE2D0-5632-42F6-BE8E-A08E6CEC2173}"/>
    <hyperlink ref="D1157" r:id="rId2504" xr:uid="{7A529A9F-1B78-429D-8DEF-28DC3057C67B}"/>
    <hyperlink ref="D1158" r:id="rId2505" xr:uid="{5B35AAF9-B8B7-4750-BCFA-B736CF5EBE55}"/>
    <hyperlink ref="D1159" r:id="rId2506" xr:uid="{B5EACCFF-C6D7-40E6-AFF9-529856399B05}"/>
    <hyperlink ref="D1160" r:id="rId2507" xr:uid="{9C978213-EEBD-4197-897D-82117B6CBD7E}"/>
    <hyperlink ref="D1161" r:id="rId2508" xr:uid="{4385A68F-C3B1-4EBF-8A77-09D14AD986E9}"/>
    <hyperlink ref="D1162" r:id="rId2509" xr:uid="{D7698151-D776-446A-94C2-1AFF2034A6AC}"/>
    <hyperlink ref="D1163" r:id="rId2510" xr:uid="{01155643-707B-4B0A-BAD1-50B484A4B67C}"/>
    <hyperlink ref="D1164" r:id="rId2511" xr:uid="{7F2F6B2A-CBB2-4BC0-95CD-62826FA046E8}"/>
    <hyperlink ref="D1165" r:id="rId2512" xr:uid="{45FFE578-E591-4B14-90E2-A6E8CDB18D64}"/>
    <hyperlink ref="D1166" r:id="rId2513" xr:uid="{14057C37-BA16-4A98-8D1F-13E006E6F1DC}"/>
    <hyperlink ref="D1167" r:id="rId2514" xr:uid="{262CD5F0-F083-42D3-94C7-AB228C9CD5F5}"/>
    <hyperlink ref="D1168" r:id="rId2515" xr:uid="{9FC3F497-7C97-45AB-9B97-401894928CD3}"/>
    <hyperlink ref="D1169" r:id="rId2516" xr:uid="{85589108-0AF4-40AA-B002-6F36BB56EF10}"/>
    <hyperlink ref="D1170" r:id="rId2517" xr:uid="{B23FA1D5-7235-41A9-A809-922B7720415E}"/>
    <hyperlink ref="D1171" r:id="rId2518" xr:uid="{3EA8CC21-494B-4243-9E72-A2BDE7B0F192}"/>
    <hyperlink ref="D1172" r:id="rId2519" xr:uid="{27E2DC2D-B739-4FAC-8E1C-20A6DB72ED25}"/>
    <hyperlink ref="D1173" r:id="rId2520" xr:uid="{9299B5C9-561B-4961-A079-8E04DE8C6BF6}"/>
    <hyperlink ref="D1174" r:id="rId2521" xr:uid="{D5E64996-FF09-46F8-88F3-B1D6A375884A}"/>
    <hyperlink ref="D1175" r:id="rId2522" xr:uid="{08F9B187-4AE9-4B35-9008-83DEEB501EC5}"/>
    <hyperlink ref="D1176" r:id="rId2523" xr:uid="{A740E2C5-0C18-4525-8E3E-2E8ECBDAEFF0}"/>
    <hyperlink ref="D1177" r:id="rId2524" xr:uid="{3A912DC2-76FB-43DE-9D54-0D0D73950D07}"/>
    <hyperlink ref="D1178" r:id="rId2525" xr:uid="{22BCB9F8-1AB4-4772-8474-FBF4EC736241}"/>
    <hyperlink ref="D1179" r:id="rId2526" xr:uid="{FDBA8B3C-D24A-4BF2-903C-71CB13A54BAB}"/>
    <hyperlink ref="D1180" r:id="rId2527" xr:uid="{C875E728-658B-409E-9A93-8FABDB297515}"/>
    <hyperlink ref="D1181" r:id="rId2528" xr:uid="{AD936B12-8E17-4B4C-92AA-0552F8902D25}"/>
    <hyperlink ref="D1182" r:id="rId2529" xr:uid="{BC705C55-1977-4ADD-9A48-8F1730217D3C}"/>
    <hyperlink ref="D1183" r:id="rId2530" xr:uid="{C3363DEE-8DD0-4488-8934-4D0B63ACD98B}"/>
    <hyperlink ref="D1184" r:id="rId2531" xr:uid="{BFEA10B6-C3F7-430D-9C34-B6FEECB90640}"/>
    <hyperlink ref="D1185" r:id="rId2532" xr:uid="{F1E1EE0C-6786-4F06-AA2E-43D46B554828}"/>
    <hyperlink ref="D1186" r:id="rId2533" xr:uid="{F06BAD1D-0905-43A5-890C-2061EDC2A660}"/>
    <hyperlink ref="D1187" r:id="rId2534" xr:uid="{D5D75A08-5F71-4D42-90EF-9EBC6C96000C}"/>
    <hyperlink ref="D1188" r:id="rId2535" xr:uid="{D2247D72-5860-4E77-9F40-4A1622208201}"/>
    <hyperlink ref="D1189" r:id="rId2536" xr:uid="{40AD76BB-76DB-4657-873F-826426A00BFC}"/>
    <hyperlink ref="D1190" r:id="rId2537" xr:uid="{6308247D-6C1A-4FDE-A700-F0C7D2C2B7AD}"/>
    <hyperlink ref="D1191" r:id="rId2538" xr:uid="{F140F81F-723B-4DD6-B5B7-FD9A9C6577E1}"/>
    <hyperlink ref="D1192" r:id="rId2539" xr:uid="{1C33C37A-3FF9-40BD-A92E-CC5868F109A5}"/>
    <hyperlink ref="D1193" r:id="rId2540" xr:uid="{28B17213-44A0-46DD-BF43-7195DC0CE785}"/>
    <hyperlink ref="D1194" r:id="rId2541" xr:uid="{7D660290-E677-42B3-96BA-FBC466DEA738}"/>
    <hyperlink ref="D1195" r:id="rId2542" xr:uid="{A6B98CC4-2FE5-4E72-8EFC-A5902A8D85FA}"/>
    <hyperlink ref="D1196" r:id="rId2543" xr:uid="{9AF2172D-5D10-45CF-B07F-8595BD8A0EB2}"/>
    <hyperlink ref="D1197" r:id="rId2544" xr:uid="{35BD2E1A-AFEE-4BA9-A85C-416F64CFE476}"/>
    <hyperlink ref="D1198" r:id="rId2545" xr:uid="{301392BE-25A2-4CB4-995D-33DB3B35A536}"/>
    <hyperlink ref="D1199" r:id="rId2546" xr:uid="{8EF6F95B-0BD6-4DC3-A87E-A8552FB56269}"/>
    <hyperlink ref="D1200" r:id="rId2547" xr:uid="{E98E8EA6-7C4E-46B5-B140-F141E0C22D5B}"/>
    <hyperlink ref="D1201" r:id="rId2548" xr:uid="{304AA75A-C13D-49D9-9714-03E13243DA88}"/>
    <hyperlink ref="D1202" r:id="rId2549" xr:uid="{14580E90-C897-4C1A-9937-C67E397E9DB2}"/>
    <hyperlink ref="D1203" r:id="rId2550" xr:uid="{4A2E39A6-D57F-4435-B4B2-9E0BE2A218F6}"/>
    <hyperlink ref="D1204" r:id="rId2551" xr:uid="{0972AEE6-5C70-483A-AAC2-4DC157D0A59A}"/>
    <hyperlink ref="D1205" r:id="rId2552" xr:uid="{8299889D-D0C6-4313-8EDD-7481D8B8B045}"/>
    <hyperlink ref="D1206" r:id="rId2553" xr:uid="{F504E84B-9DDC-4751-90DA-7435A7CA0352}"/>
    <hyperlink ref="D1207" r:id="rId2554" xr:uid="{B6A7DDE6-3EC0-49AE-946D-34A5974F970F}"/>
    <hyperlink ref="D1208" r:id="rId2555" xr:uid="{E1C39BFA-DA05-4924-B10B-1D7892093169}"/>
    <hyperlink ref="D1209" r:id="rId2556" xr:uid="{72D5E6D9-2525-49AD-A692-35E0686DBF35}"/>
    <hyperlink ref="D1210" r:id="rId2557" xr:uid="{9F2B38BE-9AE5-4730-A450-09507D8DF117}"/>
    <hyperlink ref="D1211" r:id="rId2558" xr:uid="{25EC3E21-CDF6-4E7D-82EB-29AC76FAD229}"/>
    <hyperlink ref="D1212" r:id="rId2559" xr:uid="{BD3A016E-79D6-4638-AB92-BCEF3018F323}"/>
    <hyperlink ref="D1213" r:id="rId2560" xr:uid="{A7F127E2-B544-4421-9E1B-CBB82FFDE039}"/>
    <hyperlink ref="D1214" r:id="rId2561" xr:uid="{F92C8CD6-D421-4C8E-86E5-AE868318A754}"/>
    <hyperlink ref="D1215" r:id="rId2562" xr:uid="{C4D5729A-2FFD-4C59-BA57-2EB4A17DC6F6}"/>
    <hyperlink ref="D1216" r:id="rId2563" xr:uid="{44483AD3-EB5D-4043-801A-AAA8D2886398}"/>
    <hyperlink ref="D1217" r:id="rId2564" xr:uid="{F3418123-4E6A-4E89-9553-9E767CEC5C3D}"/>
    <hyperlink ref="D1218" r:id="rId2565" xr:uid="{E04CEE74-2902-4A2B-8AEA-6B92DBB69E79}"/>
    <hyperlink ref="D1219" r:id="rId2566" xr:uid="{CFF91949-7CD7-4367-BB47-4D6355D9E774}"/>
    <hyperlink ref="D1220" r:id="rId2567" xr:uid="{070AF19B-9D53-4B76-BC0B-B3D10C79A2E1}"/>
    <hyperlink ref="D1221" r:id="rId2568" xr:uid="{5B6E3759-583D-463C-BD76-B42EA93F1A62}"/>
    <hyperlink ref="D1222" r:id="rId2569" xr:uid="{716C49DB-E8B6-4750-BF64-1A6FA2422546}"/>
    <hyperlink ref="D1223" r:id="rId2570" xr:uid="{07A6C981-B950-4347-AD60-B8F5215C18BD}"/>
    <hyperlink ref="D1224" r:id="rId2571" xr:uid="{A88EB6AE-A6A6-4A4B-98DD-F8F045904C4B}"/>
    <hyperlink ref="D1225" r:id="rId2572" xr:uid="{8E06CCFB-C1F6-462F-8045-D1A25328DBF0}"/>
    <hyperlink ref="D1226" r:id="rId2573" xr:uid="{7CEE89A2-F419-4684-840E-4F132B78A009}"/>
    <hyperlink ref="D1227" r:id="rId2574" xr:uid="{B92A70AE-B684-4ACD-A859-F23B07B6212D}"/>
    <hyperlink ref="D1228" r:id="rId2575" xr:uid="{14FAF30F-D9AB-4B91-B8D1-94CC8308FB30}"/>
    <hyperlink ref="D1231" r:id="rId2576" xr:uid="{84633AE0-6C3E-4DD0-A262-ECD2E0D605D4}"/>
    <hyperlink ref="D1233" r:id="rId2577" xr:uid="{5C8F67E1-DCB7-45E9-B608-A40F2400DDB0}"/>
    <hyperlink ref="D1234" r:id="rId2578" xr:uid="{E0E62F1F-E71D-4A85-BAA5-5DAE553FC3AF}"/>
    <hyperlink ref="D1235" r:id="rId2579" xr:uid="{EE5CA638-01BC-410D-90D5-F5F684B0EE5B}"/>
    <hyperlink ref="D1236" r:id="rId2580" xr:uid="{64273621-C869-484D-B48E-8F93A9B7E158}"/>
    <hyperlink ref="D1237" r:id="rId2581" xr:uid="{76373BFA-F912-496E-96B7-DB9020BC3DFE}"/>
    <hyperlink ref="D1238" r:id="rId2582" xr:uid="{D3F0862A-6950-4FB6-A25C-E5CF61AF8D80}"/>
    <hyperlink ref="D1239" r:id="rId2583" xr:uid="{951D82C1-D107-4B3D-84B7-F8477B705F2C}"/>
    <hyperlink ref="D1240" r:id="rId2584" xr:uid="{8958B565-35E3-49D4-A0A3-1854040FA87C}"/>
    <hyperlink ref="D1241" r:id="rId2585" xr:uid="{A14C21D7-BE69-40BF-A74A-6E05854B156B}"/>
    <hyperlink ref="D1242" r:id="rId2586" xr:uid="{03259159-0638-4D86-8E73-0061D2B75274}"/>
    <hyperlink ref="D1243" r:id="rId2587" xr:uid="{12BEA818-8CBB-4D78-8887-1609731F2023}"/>
    <hyperlink ref="D1244" r:id="rId2588" xr:uid="{8FA8EC8D-FFFB-492F-9E2D-EC459AB375A3}"/>
    <hyperlink ref="D1245" r:id="rId2589" xr:uid="{CE8C7C73-121E-4B20-818C-C28197954D69}"/>
    <hyperlink ref="D1246" r:id="rId2590" xr:uid="{761E2BBA-CF71-4B60-872E-261798ADD890}"/>
    <hyperlink ref="D1247" r:id="rId2591" xr:uid="{79F285B1-4F10-4331-92D2-7FDFECDAAAB2}"/>
    <hyperlink ref="D1248" r:id="rId2592" xr:uid="{B52DCCA9-C7BF-4774-88F6-9BC0705D4352}"/>
    <hyperlink ref="D1249" r:id="rId2593" xr:uid="{847F0EDA-84B1-44C9-B045-801964FED64F}"/>
    <hyperlink ref="D1250" r:id="rId2594" xr:uid="{47272457-41A2-42B7-A057-F6042C32596F}"/>
    <hyperlink ref="D1251" r:id="rId2595" xr:uid="{1FB7D3CC-F049-4DB2-8774-332AD9318373}"/>
    <hyperlink ref="D1252" r:id="rId2596" xr:uid="{74BFD64B-4913-4112-B139-8290022E7B29}"/>
    <hyperlink ref="D1253" r:id="rId2597" xr:uid="{5413FF5C-A763-487E-9290-EEBC37EA4490}"/>
    <hyperlink ref="D1254" r:id="rId2598" xr:uid="{7747F461-91EC-4D86-81DF-34EFDE86E363}"/>
    <hyperlink ref="D1255" r:id="rId2599" xr:uid="{CEBAB5D6-0BA5-42B8-9853-3D2499669569}"/>
    <hyperlink ref="D1256" r:id="rId2600" xr:uid="{9B094000-877C-411B-974B-ED313953D73A}"/>
    <hyperlink ref="D1257" r:id="rId2601" xr:uid="{C32F7B67-2270-44A0-A7EF-44921971593D}"/>
    <hyperlink ref="D1258" r:id="rId2602" xr:uid="{44BE1099-E64B-42E1-8C2C-5C31B933D91E}"/>
    <hyperlink ref="D1259" r:id="rId2603" xr:uid="{A3B56678-68BC-4412-9224-CB8C5AB2B4BD}"/>
    <hyperlink ref="D1260" r:id="rId2604" xr:uid="{E3B91ABF-F093-4D6B-A58F-0BFB21B3B172}"/>
    <hyperlink ref="D1261" r:id="rId2605" xr:uid="{9BE15830-B268-44B3-BC9F-B1399579B1E2}"/>
    <hyperlink ref="D1262" r:id="rId2606" xr:uid="{5BB79F97-03CF-4E9D-8634-AA3021528CA5}"/>
    <hyperlink ref="D1263" r:id="rId2607" xr:uid="{5406316D-09A1-44F8-92B1-058CCA0DFA66}"/>
    <hyperlink ref="D1264" r:id="rId2608" xr:uid="{481C4B50-4616-4273-924D-B2020D0A2FF8}"/>
    <hyperlink ref="D1265" r:id="rId2609" xr:uid="{E143FCFF-658C-409A-BC1D-79A68281D999}"/>
    <hyperlink ref="D1266" r:id="rId2610" xr:uid="{E6191579-18AC-4B5D-9330-FF56A7BC5B8E}"/>
    <hyperlink ref="D1267" r:id="rId2611" xr:uid="{FA4E53AE-B4D7-458C-BE63-426CEB46F829}"/>
    <hyperlink ref="D1268" r:id="rId2612" xr:uid="{2097E35B-7DC3-43EA-B419-8C824A3BBC65}"/>
    <hyperlink ref="D1269" r:id="rId2613" xr:uid="{DFDEA530-0E45-45DE-8F68-1E7537709E63}"/>
    <hyperlink ref="D1270" r:id="rId2614" xr:uid="{7B6E1C26-87AC-48E9-9843-52D53A77D37D}"/>
    <hyperlink ref="D1271" r:id="rId2615" xr:uid="{4503ECAD-ED12-4F1E-9FCC-5CC1B1242239}"/>
    <hyperlink ref="D1272" r:id="rId2616" xr:uid="{2903423B-57A2-4E47-9028-6D85191A1A1A}"/>
    <hyperlink ref="D1273" r:id="rId2617" xr:uid="{EF6C1A14-BAAF-40FE-964F-6952B93FC705}"/>
    <hyperlink ref="D1274" r:id="rId2618" xr:uid="{BBD81879-8142-4DF1-9752-709FF6C7619D}"/>
    <hyperlink ref="D1275" r:id="rId2619" xr:uid="{AB1C01BE-6981-4C95-9207-6427ECFBD996}"/>
    <hyperlink ref="D1276" r:id="rId2620" xr:uid="{8815EA81-6519-47F4-96EE-A6DCA62218F0}"/>
    <hyperlink ref="D1277" r:id="rId2621" xr:uid="{3CFBC63C-58B5-446B-8159-D120188A2392}"/>
    <hyperlink ref="D1278" r:id="rId2622" xr:uid="{60474E4A-5C14-4E49-8890-149DA7A2917C}"/>
    <hyperlink ref="D1279" r:id="rId2623" xr:uid="{3EDD8111-107C-4F5D-977B-54EF51684013}"/>
    <hyperlink ref="D1280" r:id="rId2624" xr:uid="{7CC04647-3CBD-4770-8261-13BEC9F7D897}"/>
    <hyperlink ref="D1281" r:id="rId2625" xr:uid="{42F4DB2E-F205-4644-A868-9B9BF7939A8E}"/>
    <hyperlink ref="D1282" r:id="rId2626" xr:uid="{228A5974-C132-47E1-9EB3-05B70628B943}"/>
    <hyperlink ref="D1283" r:id="rId2627" xr:uid="{4E8DAFB2-190E-4242-858A-8CF73352BABE}"/>
    <hyperlink ref="D1284" r:id="rId2628" xr:uid="{CABA99EF-1EDE-491B-B4AA-64FA7D68AD27}"/>
    <hyperlink ref="D1285" r:id="rId2629" xr:uid="{00DC4C54-B867-4C55-9349-488A4BD275DB}"/>
    <hyperlink ref="D1286" r:id="rId2630" xr:uid="{A7731A87-6DFC-4A9E-9332-1B22A76D3277}"/>
    <hyperlink ref="D1287" r:id="rId2631" xr:uid="{A259FAA5-A160-45DF-A8D3-572D99484139}"/>
    <hyperlink ref="D1288" r:id="rId2632" xr:uid="{1A3930A8-AB6F-4E32-827C-E0C4406AD2A8}"/>
    <hyperlink ref="D1289" r:id="rId2633" xr:uid="{3AE75758-F499-4C2A-9EA4-BDAF98B3F313}"/>
    <hyperlink ref="D1290" r:id="rId2634" xr:uid="{288C1E1E-FC40-4EB8-B12B-62ADB39095D6}"/>
    <hyperlink ref="D1291" r:id="rId2635" xr:uid="{7FCD5285-B0C3-46D1-A46A-B18F3A91E6D1}"/>
    <hyperlink ref="D1292" r:id="rId2636" xr:uid="{0C0FA8D4-1482-4110-B65E-EB3D42DBD8C3}"/>
    <hyperlink ref="D1293" r:id="rId2637" xr:uid="{2C6544E1-F408-4443-94C0-B19C98B176B9}"/>
    <hyperlink ref="D1294" r:id="rId2638" xr:uid="{44185A85-6ED7-4E03-A90C-5BF55913B039}"/>
    <hyperlink ref="D1295" r:id="rId2639" xr:uid="{E510392A-AEF7-4B8D-AD7A-DF9DC3E97A67}"/>
    <hyperlink ref="D1297" r:id="rId2640" xr:uid="{6B1A17C1-8236-4ECF-AA7C-AF1126D4DBFD}"/>
    <hyperlink ref="D1298" r:id="rId2641" xr:uid="{9EF2EEDB-EEB9-48E0-BD17-4D19B8D3F1D6}"/>
    <hyperlink ref="D1299" r:id="rId2642" xr:uid="{3A96A8AD-5489-422D-94F6-9F2515A3015A}"/>
    <hyperlink ref="D1300" r:id="rId2643" xr:uid="{0177F754-0B0B-4B06-A929-4BAA4CCBAE4E}"/>
    <hyperlink ref="D1301" r:id="rId2644" xr:uid="{2CBA7FD8-2114-4436-9BC9-FB0A707ADF7C}"/>
    <hyperlink ref="D1302" r:id="rId2645" xr:uid="{C9F09F02-ECC0-4920-92A8-E94A5D54244F}"/>
    <hyperlink ref="D1303" r:id="rId2646" xr:uid="{2D83A562-85ED-483B-AE20-245B5DB696F7}"/>
    <hyperlink ref="D1304" r:id="rId2647" xr:uid="{89EB1E7E-4606-4559-8F88-1DAF5AD2FF87}"/>
    <hyperlink ref="D1305" r:id="rId2648" xr:uid="{1F3FBB16-3995-4971-AC99-9EFDF3C6CF8C}"/>
    <hyperlink ref="D1306" r:id="rId2649" xr:uid="{3630440E-E6CA-44C0-8E0F-C7190BD9E201}"/>
    <hyperlink ref="D1307" r:id="rId2650" xr:uid="{B1E32027-FF8E-4D3C-B390-7F8377F329C4}"/>
    <hyperlink ref="D1308" r:id="rId2651" xr:uid="{CECB5948-90AB-426A-8431-5D5310FE99C4}"/>
    <hyperlink ref="D1309" r:id="rId2652" xr:uid="{D4AE5587-EE84-4D18-A189-2DE7B45476A4}"/>
    <hyperlink ref="D1310" r:id="rId2653" xr:uid="{C5C5F7BE-77A8-4CFF-AD0F-30C88157F7E6}"/>
    <hyperlink ref="D1311" r:id="rId2654" xr:uid="{55D83057-464D-43AD-A428-40C08A251A49}"/>
    <hyperlink ref="D1312" r:id="rId2655" xr:uid="{AC51A819-D723-449A-8B45-8450169F1746}"/>
    <hyperlink ref="D1313" r:id="rId2656" xr:uid="{329D7BD5-6849-4957-86E3-CBE96880CC90}"/>
    <hyperlink ref="D1314" r:id="rId2657" xr:uid="{12264A38-3226-46D0-AA6E-5DE03EB1FD4B}"/>
    <hyperlink ref="D1315" r:id="rId2658" xr:uid="{7D1B28FD-E556-4835-92D7-912A4C2C45B6}"/>
    <hyperlink ref="D1316" r:id="rId2659" xr:uid="{7163C23B-7979-4640-BD45-F7DDC330D018}"/>
    <hyperlink ref="D1317" r:id="rId2660" xr:uid="{DAEB88FE-C6B0-4649-A951-01FC9ABB3BC9}"/>
    <hyperlink ref="D1318" r:id="rId2661" xr:uid="{46971717-E1E4-4974-900D-A366DA6C28E6}"/>
    <hyperlink ref="D1319" r:id="rId2662" xr:uid="{83795C3D-95E6-4CCD-860E-267E1E07A939}"/>
    <hyperlink ref="D1320" r:id="rId2663" xr:uid="{2608A059-1F0F-4D61-A9F8-381849796EA0}"/>
    <hyperlink ref="D1321" r:id="rId2664" xr:uid="{D589BB29-2ED9-4E84-A5F4-6E33090BB88E}"/>
    <hyperlink ref="D1322" r:id="rId2665" xr:uid="{BDBF37C2-191C-44F8-98E4-C4F6EDF75C77}"/>
    <hyperlink ref="D1323" r:id="rId2666" xr:uid="{E3CEB290-4703-4986-9C13-B48D3F127474}"/>
    <hyperlink ref="D1324" r:id="rId2667" xr:uid="{1A648985-8663-4DEC-BA9F-0DDB24B6350F}"/>
    <hyperlink ref="D1327" r:id="rId2668" xr:uid="{5A8E4ADD-28BE-4AD0-AC81-1400B5D56871}"/>
    <hyperlink ref="D1328" r:id="rId2669" xr:uid="{536369E0-8D66-463B-ACFD-70E97387A70D}"/>
    <hyperlink ref="D1330" r:id="rId2670" xr:uid="{164A5731-9035-4EE7-83D7-D75CBBD709D2}"/>
    <hyperlink ref="D1331" r:id="rId2671" xr:uid="{75E75869-B63C-4161-A9FB-B79674161AFA}"/>
    <hyperlink ref="D1332" r:id="rId2672" xr:uid="{CD383ED9-9DF6-4192-880A-C80B0DA61941}"/>
    <hyperlink ref="D1333" r:id="rId2673" xr:uid="{C211B9D4-C196-4D10-91E5-F9F29CDA42F8}"/>
    <hyperlink ref="D1334" r:id="rId2674" xr:uid="{5641128F-D4DA-468C-A928-04C6B1E4D7CB}"/>
    <hyperlink ref="D1335" r:id="rId2675" xr:uid="{81E0B99B-BAC7-4CF9-B686-536FED22E470}"/>
    <hyperlink ref="D1336" r:id="rId2676" xr:uid="{A149E369-FFA3-4D88-9D70-87AF5EC9A590}"/>
    <hyperlink ref="D1337" r:id="rId2677" xr:uid="{84D33032-5456-404E-BCF7-24B462C161BB}"/>
    <hyperlink ref="D1338" r:id="rId2678" xr:uid="{BAD470BC-8CAF-46C3-8AB8-F8BA6112D6C4}"/>
    <hyperlink ref="D1339" r:id="rId2679" xr:uid="{9D88E165-DD82-482C-B286-24B62480082C}"/>
    <hyperlink ref="D1340" r:id="rId2680" xr:uid="{94105F67-D9AF-4C00-A984-0032024B072D}"/>
    <hyperlink ref="D1341" r:id="rId2681" xr:uid="{68AFE148-6727-4CF2-9A25-8D839998FF2C}"/>
    <hyperlink ref="D1342" r:id="rId2682" xr:uid="{E2DA5FDD-C7EE-4E49-95B5-1CEDD68EA0F9}"/>
    <hyperlink ref="D1343" r:id="rId2683" xr:uid="{267B6E14-45EA-4EAB-96C4-DBC0141358BE}"/>
    <hyperlink ref="D1344" r:id="rId2684" xr:uid="{D4CF1D40-9455-4104-A183-FBA84421DDAA}"/>
    <hyperlink ref="D1345" r:id="rId2685" xr:uid="{E535682A-3494-4897-9E74-FF6CDD201CF9}"/>
    <hyperlink ref="D1346" r:id="rId2686" xr:uid="{8EF58A78-5F14-4914-A33B-802E20B00E8D}"/>
    <hyperlink ref="D1347" r:id="rId2687" xr:uid="{38984C90-5B82-4DCC-88E7-D58AB8CEB9B4}"/>
    <hyperlink ref="D1348" r:id="rId2688" xr:uid="{80F0906D-2AF0-4153-A3B0-F09EE96A9E61}"/>
    <hyperlink ref="D1349" r:id="rId2689" xr:uid="{32DCB148-FB65-4C95-A145-34B958E0E2EC}"/>
    <hyperlink ref="D1350" r:id="rId2690" xr:uid="{5972CE08-6B36-46C1-9CF0-C71C899142FC}"/>
    <hyperlink ref="D1351" r:id="rId2691" xr:uid="{D57E5956-E538-4DD5-9C1B-609224D260C3}"/>
    <hyperlink ref="D1352" r:id="rId2692" xr:uid="{0E2DA576-0157-4841-8247-BAC9832DEA60}"/>
    <hyperlink ref="D1353" r:id="rId2693" xr:uid="{DF892DFF-E2DC-4B86-A9E6-6C464E052633}"/>
    <hyperlink ref="D1354" r:id="rId2694" xr:uid="{2C94A52E-1E4E-4B73-BD5B-E2496CD80CA1}"/>
    <hyperlink ref="D1355" r:id="rId2695" xr:uid="{0A64DDBE-37ED-4746-998C-58BC05456763}"/>
    <hyperlink ref="D1356" r:id="rId2696" xr:uid="{99AE72BD-3065-4823-B8D1-A8EBA9AF4798}"/>
    <hyperlink ref="D1357" r:id="rId2697" xr:uid="{0DC1266D-D8AE-4236-99B9-C037B014F101}"/>
    <hyperlink ref="D1358" r:id="rId2698" xr:uid="{30CA550D-8F5C-43C9-9FA4-5BA012753D94}"/>
    <hyperlink ref="D1359" r:id="rId2699" xr:uid="{6B10E83C-84DD-42A7-B1E4-5E587653A84C}"/>
    <hyperlink ref="D1360" r:id="rId2700" xr:uid="{DD9B3297-3E6C-49C1-8CE6-16D57A9BEF5D}"/>
    <hyperlink ref="D1361" r:id="rId2701" xr:uid="{B84BB8EB-BAFB-4AF5-B05C-F2733140CD04}"/>
    <hyperlink ref="D1362" r:id="rId2702" xr:uid="{379DC687-E2D7-4D52-8A91-C6D91DC41DC4}"/>
    <hyperlink ref="D1363" r:id="rId2703" xr:uid="{42677583-5F62-4F7F-A3A9-D71D320A4F5B}"/>
    <hyperlink ref="D1364" r:id="rId2704" xr:uid="{17164AF6-5933-4B1E-929B-11B8213AFF37}"/>
    <hyperlink ref="D1365" r:id="rId2705" xr:uid="{07D175C3-FDF5-4EA3-B8C8-9903112C4F55}"/>
    <hyperlink ref="D1366" r:id="rId2706" xr:uid="{09A1462D-13EB-4C1C-8281-FDCE0AC688F6}"/>
    <hyperlink ref="D1367" r:id="rId2707" xr:uid="{0428BE5B-8CB5-4EB9-9435-A7C15A6A4390}"/>
    <hyperlink ref="D1368" r:id="rId2708" xr:uid="{724C1E65-3A5D-462F-B17A-40A6456B7EA2}"/>
    <hyperlink ref="D1369" r:id="rId2709" xr:uid="{26AACFEB-0A52-494E-82E8-B050BE12B571}"/>
    <hyperlink ref="D1370" r:id="rId2710" xr:uid="{4D38DCC7-15E2-48C5-B0A0-9A7341C6EE02}"/>
    <hyperlink ref="D1371" r:id="rId2711" xr:uid="{2A9E9178-B51D-4809-990B-F16E32FBE045}"/>
    <hyperlink ref="D1372" r:id="rId2712" xr:uid="{32347739-4545-49EA-9376-2B41C0E2E2EB}"/>
    <hyperlink ref="D1373" r:id="rId2713" xr:uid="{E81DE1E4-A062-49A2-8C10-DC634F99E869}"/>
    <hyperlink ref="D1374" r:id="rId2714" xr:uid="{E236545B-CBAF-42B4-9362-77E84623EA3E}"/>
    <hyperlink ref="D1375" r:id="rId2715" xr:uid="{945CAEA9-5A91-43E1-84BF-3B1920C73218}"/>
    <hyperlink ref="D1376" r:id="rId2716" xr:uid="{82BAF526-D336-4090-BDE2-FECC572BF05E}"/>
    <hyperlink ref="D1378" r:id="rId2717" xr:uid="{161EA5CA-0098-4F55-BABF-1071DD537E48}"/>
    <hyperlink ref="D1379" r:id="rId2718" xr:uid="{0177B745-C849-4036-91A8-365E4E1072F8}"/>
    <hyperlink ref="D1380" r:id="rId2719" xr:uid="{0A81E805-B165-4EC8-9191-586F5835D06B}"/>
    <hyperlink ref="D1381" r:id="rId2720" xr:uid="{4E1640A9-1371-4EE5-ABF4-F20F82967E35}"/>
    <hyperlink ref="D1382" r:id="rId2721" xr:uid="{3A51FF48-0D8B-46DA-9173-0D24A13427C2}"/>
    <hyperlink ref="D1383" r:id="rId2722" xr:uid="{93D61232-2601-417A-BCAE-70D5BE8BE4E7}"/>
    <hyperlink ref="D1384" r:id="rId2723" xr:uid="{C4DFEB1D-5BD1-44D3-A6DB-B5B83E173661}"/>
    <hyperlink ref="D1385" r:id="rId2724" xr:uid="{2F806915-0203-4128-85FB-6B4144904508}"/>
    <hyperlink ref="D1386" r:id="rId2725" xr:uid="{9A9A54A6-738D-4E5C-A59D-E4E2EB12E8BB}"/>
    <hyperlink ref="D1387" r:id="rId2726" xr:uid="{0B6465F7-DBC5-4835-9503-3F3BF1AC7F69}"/>
    <hyperlink ref="D1388" r:id="rId2727" xr:uid="{72ADB6BF-33C6-4937-B62E-2AD1851B4DFA}"/>
    <hyperlink ref="D1389" r:id="rId2728" xr:uid="{FC28FE84-F9E2-4B94-A07C-5957A4DEE88E}"/>
    <hyperlink ref="D1390" r:id="rId2729" xr:uid="{4E159513-7B9B-4699-999B-3AA7F186B258}"/>
    <hyperlink ref="D1391" r:id="rId2730" xr:uid="{1626E8F2-4CEF-4EA5-9414-1D41323958C7}"/>
    <hyperlink ref="D1392" r:id="rId2731" xr:uid="{34D8C483-0A14-46CE-AF53-D7B39B625819}"/>
    <hyperlink ref="D1393" r:id="rId2732" xr:uid="{9D81E47B-EE11-4571-9E59-D3C7E3A00CA9}"/>
    <hyperlink ref="D1394" r:id="rId2733" xr:uid="{3CE48ABB-DED0-4D10-83DA-8EA04B1E9834}"/>
    <hyperlink ref="D1395" r:id="rId2734" xr:uid="{AB329B3A-6201-434A-8CAB-25DD389C6555}"/>
    <hyperlink ref="D1396" r:id="rId2735" xr:uid="{ED7085C2-8CDA-4E8C-AEC3-209B6CF92A07}"/>
    <hyperlink ref="D1397" r:id="rId2736" xr:uid="{4F7E61DF-5AC5-4E6F-BC9D-BD1913FB9568}"/>
    <hyperlink ref="D1398" r:id="rId2737" xr:uid="{7863A202-67CE-4FEF-B974-B841368C74B6}"/>
    <hyperlink ref="D1399" r:id="rId2738" xr:uid="{EC35C3B4-C8EE-424B-879E-71B8CCA8C2B6}"/>
    <hyperlink ref="D1400" r:id="rId2739" xr:uid="{CBCD02EC-F4B5-4A98-973D-4DA182D95E78}"/>
    <hyperlink ref="D1401" r:id="rId2740" xr:uid="{755FBD5C-7BC6-4430-8C50-DC9FE7FB1ECF}"/>
    <hyperlink ref="D1402" r:id="rId2741" xr:uid="{6509821E-5385-4685-87AA-766930386049}"/>
    <hyperlink ref="D1403" r:id="rId2742" xr:uid="{F6C9BFA8-A495-46E6-91DC-97AACF1010BB}"/>
    <hyperlink ref="D1404" r:id="rId2743" xr:uid="{C04D6FB1-A6F3-41A9-9ABB-AF7531893F55}"/>
    <hyperlink ref="D1405" r:id="rId2744" xr:uid="{09FBFBC8-E1F0-495C-AFF6-CBE4F17551F4}"/>
    <hyperlink ref="D1406" r:id="rId2745" xr:uid="{8E205174-FFBC-47A0-A189-0FF455621E0B}"/>
    <hyperlink ref="D1407" r:id="rId2746" xr:uid="{A5CB7705-DDD3-4D3D-8AE5-91B6149BDC0D}"/>
    <hyperlink ref="D1408" r:id="rId2747" xr:uid="{52EB4196-3EDE-4437-90CB-BA41F1E47CA6}"/>
    <hyperlink ref="D1409" r:id="rId2748" xr:uid="{44A81632-E8A1-4E7E-9465-DA1DFD8F6F45}"/>
    <hyperlink ref="D1410" r:id="rId2749" xr:uid="{CCC5AAD0-10CA-4BE4-8196-8CB934D6C430}"/>
    <hyperlink ref="D1411" r:id="rId2750" xr:uid="{ECF01753-AAAC-41CE-9B94-2D9D22C3E4C7}"/>
    <hyperlink ref="D1412" r:id="rId2751" xr:uid="{188A9355-8E5C-461F-A23D-919BF32F05FC}"/>
    <hyperlink ref="D1413" r:id="rId2752" xr:uid="{030D37DC-0C34-4D40-BEED-B02E736B246E}"/>
    <hyperlink ref="D1414" r:id="rId2753" xr:uid="{21E4A305-AD0F-4339-8077-A8E9F8A06D41}"/>
    <hyperlink ref="D1415" r:id="rId2754" xr:uid="{23CE884F-D09B-427C-8A3D-67166985D3B2}"/>
    <hyperlink ref="D1417" r:id="rId2755" xr:uid="{75DA281B-717A-48D3-A769-D15EF29542CA}"/>
    <hyperlink ref="D1418" r:id="rId2756" xr:uid="{30827205-C61B-460D-AFB8-16F1CCB5BFBA}"/>
    <hyperlink ref="D1419" r:id="rId2757" xr:uid="{9C3654EE-DC0F-4E62-B07B-02DB52DCCF43}"/>
    <hyperlink ref="D1420" r:id="rId2758" xr:uid="{3597E0D1-4601-4B9F-AB1F-F7134E4DBBEA}"/>
    <hyperlink ref="D1421" r:id="rId2759" xr:uid="{A23D5DD2-415B-4DA7-A3D4-2EF251AAF08D}"/>
    <hyperlink ref="D1422" r:id="rId2760" xr:uid="{B6A36745-D63E-4E92-9512-8C208DAE2B27}"/>
    <hyperlink ref="D1423" r:id="rId2761" xr:uid="{C13DD9DA-AFB2-4282-8709-1DDC2AA342C9}"/>
    <hyperlink ref="D1424" r:id="rId2762" xr:uid="{7642AC63-8A7F-4B13-AE22-7EEA1E7BF3EC}"/>
    <hyperlink ref="D1425" r:id="rId2763" xr:uid="{C0F9BEBF-7B27-486F-86EA-DF9A8E0DFCC0}"/>
    <hyperlink ref="D1426" r:id="rId2764" xr:uid="{DFD62371-0277-4309-9BEA-0D652897C8E8}"/>
    <hyperlink ref="D1427" r:id="rId2765" xr:uid="{95651FEF-03A9-4A30-A6B3-46FA4B6017BF}"/>
    <hyperlink ref="D1428" r:id="rId2766" xr:uid="{DE3307C2-BAD6-46CA-A9B4-FF05F2453192}"/>
    <hyperlink ref="D1429" r:id="rId2767" xr:uid="{9D9F50BC-741B-4450-8A0A-552115818EBD}"/>
    <hyperlink ref="D1430" r:id="rId2768" xr:uid="{6B892E17-6E32-4D46-9B1C-23E9A4BCDFAD}"/>
    <hyperlink ref="D1431" r:id="rId2769" xr:uid="{D06E8ED5-0520-4651-A387-03611D63AB2B}"/>
    <hyperlink ref="D1432" r:id="rId2770" xr:uid="{D5A2BA54-A259-4227-8670-FC7FC6ABEB7B}"/>
    <hyperlink ref="D1433" r:id="rId2771" xr:uid="{C02AAE65-239B-4236-8FCB-8FAEABC85CA3}"/>
    <hyperlink ref="D1434" r:id="rId2772" xr:uid="{38A4399A-C2CE-4CB3-A45D-73727DB53B6A}"/>
    <hyperlink ref="D1435" r:id="rId2773" xr:uid="{7076D280-EDFF-456C-B8C8-106AE9774265}"/>
    <hyperlink ref="D1436" r:id="rId2774" xr:uid="{5BF431D3-4A13-47AA-8036-F46395419EBA}"/>
    <hyperlink ref="D1437" r:id="rId2775" xr:uid="{62471EE2-1381-445E-8B3B-4D68748FB833}"/>
    <hyperlink ref="D1438" r:id="rId2776" xr:uid="{36D5323F-ACAE-407D-B506-BF408C09D049}"/>
    <hyperlink ref="D1439" r:id="rId2777" xr:uid="{BEFDB54B-CE97-4CC4-B1A2-746D66EB1D84}"/>
    <hyperlink ref="D1440" r:id="rId2778" xr:uid="{B9BEFCDD-464B-4CF1-B90C-89A6E8B664FC}"/>
    <hyperlink ref="D1441" r:id="rId2779" xr:uid="{AC1805D9-CF75-4553-A9DB-9D1192AB95FE}"/>
    <hyperlink ref="D1442" r:id="rId2780" xr:uid="{40B185C5-2042-40E5-B8A4-18DB0553F273}"/>
    <hyperlink ref="D1443" r:id="rId2781" xr:uid="{BE5182B6-4A4F-4543-B34F-A0EAC606C6D8}"/>
    <hyperlink ref="D1444" r:id="rId2782" xr:uid="{BA559DE6-40B8-41DB-B307-BAFFD61779C0}"/>
    <hyperlink ref="D1445" r:id="rId2783" xr:uid="{4F84DEA4-68B2-4021-A0FB-065EDCF016D1}"/>
    <hyperlink ref="D1446" r:id="rId2784" xr:uid="{58BE80DF-F479-4BFD-A6C8-40459F0F44E7}"/>
    <hyperlink ref="D1447" r:id="rId2785" xr:uid="{5E38A703-D52A-412B-816A-79A160415D20}"/>
    <hyperlink ref="D1448" r:id="rId2786" xr:uid="{E0184B0C-95AB-4E1B-AEF5-9155B940B43A}"/>
    <hyperlink ref="D1449" r:id="rId2787" xr:uid="{B914B063-60E9-473E-92F8-F30FAFA5A767}"/>
    <hyperlink ref="D1450" r:id="rId2788" xr:uid="{DF42B279-B0F2-4726-AC11-E431F59C4621}"/>
    <hyperlink ref="D1451" r:id="rId2789" xr:uid="{1AD0B4C8-2F47-40F0-9ABA-59A8A3F759AE}"/>
    <hyperlink ref="D1452" r:id="rId2790" xr:uid="{0B5D867F-3FEF-4EC7-BCD1-1729F66D210C}"/>
    <hyperlink ref="D1453" r:id="rId2791" xr:uid="{598C7F86-B6EA-4596-99E2-4A012D0E6CD6}"/>
    <hyperlink ref="D1454" r:id="rId2792" xr:uid="{2E680116-0679-4064-A200-CB5BE19F2569}"/>
    <hyperlink ref="D1455" r:id="rId2793" xr:uid="{E5B66074-A600-49AC-9479-09DF2793046A}"/>
    <hyperlink ref="D1456" r:id="rId2794" xr:uid="{6621651B-D96E-424D-953A-82F6E87BE8C9}"/>
    <hyperlink ref="D1457" r:id="rId2795" xr:uid="{A87FAD48-48BD-4504-8994-41865D62E13F}"/>
    <hyperlink ref="D1458" r:id="rId2796" xr:uid="{9FFD195D-C53B-4456-A666-423CF1D7D160}"/>
    <hyperlink ref="D1459" r:id="rId2797" xr:uid="{EC274E73-FEB4-41DE-AF1A-8AAA5934120F}"/>
    <hyperlink ref="D1460" r:id="rId2798" xr:uid="{233E224E-14D9-4C98-BBD1-419619DDE954}"/>
    <hyperlink ref="D1461" r:id="rId2799" xr:uid="{5CD1E4D8-CF52-420D-AF64-581A41E959FD}"/>
    <hyperlink ref="D1462" r:id="rId2800" xr:uid="{4E56CEC1-08A1-4D0F-A048-D83A1C312B26}"/>
    <hyperlink ref="D1463" r:id="rId2801" xr:uid="{6A282CD3-3A31-4CD0-BEC5-2BFF53CCB6BC}"/>
    <hyperlink ref="D1464" r:id="rId2802" xr:uid="{AE40C83F-E7C7-40D1-B28A-FC487B3149AE}"/>
    <hyperlink ref="D1465" r:id="rId2803" xr:uid="{A8B7E814-A1CB-4E1C-8C1C-092CC77A0EC8}"/>
    <hyperlink ref="D1466" r:id="rId2804" xr:uid="{FAEEAD70-D94A-4273-BF70-17C1A793210C}"/>
    <hyperlink ref="D1467" r:id="rId2805" xr:uid="{011EB5EC-8D23-4BE9-8D1F-EB4613E633F5}"/>
    <hyperlink ref="D1468" r:id="rId2806" xr:uid="{8206D619-D893-4878-A7ED-9E7AA9F8E8C4}"/>
    <hyperlink ref="D1469" r:id="rId2807" xr:uid="{012B0E47-F0A5-4EB2-9B52-5EBC0D919CD9}"/>
    <hyperlink ref="D1470" r:id="rId2808" xr:uid="{0341080D-396D-416E-9CAD-54DFC62B7835}"/>
    <hyperlink ref="D1471" r:id="rId2809" xr:uid="{327882CA-1CC0-4D87-8DC3-50A82BF609B4}"/>
    <hyperlink ref="D1472" r:id="rId2810" xr:uid="{DA8E514A-9597-4ACD-881F-7CF8F7E64BE6}"/>
    <hyperlink ref="D1473" r:id="rId2811" xr:uid="{CC958926-C4A6-4C88-8AD1-B711AEB9ADBE}"/>
    <hyperlink ref="D1474" r:id="rId2812" xr:uid="{69E95DA4-AF10-4D77-88E9-8171DA159941}"/>
    <hyperlink ref="D1475" r:id="rId2813" xr:uid="{453928FF-598A-423A-9A23-C6C4CC7D40DC}"/>
    <hyperlink ref="D1476" r:id="rId2814" xr:uid="{1C20C23B-B136-4200-9B32-79842A3C2A8C}"/>
    <hyperlink ref="D1477" r:id="rId2815" xr:uid="{CDB24178-5B1D-48FB-8E9B-4F1D8A94B739}"/>
    <hyperlink ref="D1478" r:id="rId2816" xr:uid="{3701C190-3CAA-4072-8819-99C226E84E46}"/>
    <hyperlink ref="D1479" r:id="rId2817" xr:uid="{B0740803-AA31-43A6-81ED-0470200312EF}"/>
    <hyperlink ref="D1480" r:id="rId2818" xr:uid="{203E9D32-D677-4776-A0D9-4B44C6D43B32}"/>
    <hyperlink ref="D1481" r:id="rId2819" xr:uid="{83CF7F3D-FE61-4A64-B9E3-1EF04F382B10}"/>
    <hyperlink ref="D1482" r:id="rId2820" xr:uid="{33AAEAA1-0181-42B5-8DBA-0F6770A54684}"/>
    <hyperlink ref="D1483" r:id="rId2821" xr:uid="{8390AB1A-6E40-4B08-899D-829D4C4D532E}"/>
    <hyperlink ref="D1484" r:id="rId2822" xr:uid="{7B36E9D3-87B9-4F9D-8D5B-61A95999312A}"/>
    <hyperlink ref="D1485" r:id="rId2823" xr:uid="{FB1BB5B6-7296-43C5-93E4-EA00BE0ED855}"/>
    <hyperlink ref="D1486" r:id="rId2824" xr:uid="{2B988BD0-0084-4529-8A83-1E6697E59E0C}"/>
    <hyperlink ref="D1487" r:id="rId2825" xr:uid="{A4C511C8-2230-46AF-A7A0-A49A1054DA35}"/>
    <hyperlink ref="D1488" r:id="rId2826" xr:uid="{6FEC96A8-F473-48BD-819C-CB2C32E73DEB}"/>
    <hyperlink ref="D1489" r:id="rId2827" xr:uid="{1F7886F1-5D1C-488F-968E-F5FBAC90567F}"/>
    <hyperlink ref="D1490" r:id="rId2828" xr:uid="{95ED2B42-7E3D-4877-936F-A8C9F7382FDA}"/>
    <hyperlink ref="D1491" r:id="rId2829" xr:uid="{8B485656-2F3D-478E-9D2E-5055F925B734}"/>
    <hyperlink ref="D1492" r:id="rId2830" xr:uid="{0DC90314-6C34-4771-AC33-682995F22D49}"/>
    <hyperlink ref="D1493" r:id="rId2831" xr:uid="{54AE7C26-AC89-49A1-9CA2-0C07D4495475}"/>
    <hyperlink ref="D1494" r:id="rId2832" xr:uid="{5CAD0B30-4092-454F-917A-648855C17CA7}"/>
    <hyperlink ref="D1495" r:id="rId2833" xr:uid="{301D4F5A-3AB7-4889-8C21-C3D4155C928D}"/>
    <hyperlink ref="D1496" r:id="rId2834" xr:uid="{14A84B52-A4A8-4FA0-B152-C29C1F64BFA2}"/>
    <hyperlink ref="D1497" r:id="rId2835" xr:uid="{C5317A2F-84A7-4D97-BE97-52A117E661AB}"/>
    <hyperlink ref="D1498" r:id="rId2836" xr:uid="{D6AF2EB4-8483-4B72-8BBD-34C28BCC2D3F}"/>
    <hyperlink ref="D1499" r:id="rId2837" xr:uid="{3CD4269E-3135-45C7-9A8C-86B08C3CE16E}"/>
    <hyperlink ref="D1500" r:id="rId2838" xr:uid="{C9B20DD8-52C9-4125-9A0C-245C11D1B526}"/>
    <hyperlink ref="D1501" r:id="rId2839" xr:uid="{A3E6BD0E-706E-4922-A9BE-71F9D3743CE9}"/>
    <hyperlink ref="D1502" r:id="rId2840" xr:uid="{43B01CFB-1638-41BD-9617-7912AAC958E4}"/>
    <hyperlink ref="D1503" r:id="rId2841" xr:uid="{1A2B4E75-1418-40FF-B5B6-82B520CEE1E6}"/>
    <hyperlink ref="D1504" r:id="rId2842" xr:uid="{105CF1BE-676B-4AC8-AB84-D6264399DB64}"/>
    <hyperlink ref="D1505" r:id="rId2843" xr:uid="{949B8F25-4B10-4BF9-B2BE-D3DB5C1CBFB1}"/>
    <hyperlink ref="D1506" r:id="rId2844" xr:uid="{9D0036D7-A546-4B86-A381-2315C13C9BD4}"/>
    <hyperlink ref="D1507" r:id="rId2845" xr:uid="{D5CFA4B0-D892-4AF3-AF74-5DDDF5203D01}"/>
    <hyperlink ref="D1508" r:id="rId2846" xr:uid="{846E62F1-0E11-44E6-8DDB-854062EE347A}"/>
    <hyperlink ref="D1509" r:id="rId2847" xr:uid="{D4377513-7C0B-4136-93B6-ADFD21586136}"/>
    <hyperlink ref="D1510" r:id="rId2848" xr:uid="{7C1AA274-C124-4012-BF9C-0B1991F78703}"/>
    <hyperlink ref="D1511" r:id="rId2849" xr:uid="{941426C1-10DE-4CED-8282-E04A9C6C12FC}"/>
    <hyperlink ref="D1512" r:id="rId2850" xr:uid="{392A2A9A-E8FE-4BB2-AF5B-F1F5E97A411D}"/>
    <hyperlink ref="D1513" r:id="rId2851" xr:uid="{CEB711E1-EAA3-4D7D-A8C8-480A12124645}"/>
    <hyperlink ref="D1514" r:id="rId2852" xr:uid="{C9E24D90-E945-462B-ACFD-E9449353F438}"/>
    <hyperlink ref="D1515" r:id="rId2853" xr:uid="{7DAC5DA8-D586-4388-8C3E-D1D81E44E62C}"/>
    <hyperlink ref="D1516" r:id="rId2854" xr:uid="{7DC51D48-DC19-4DE2-82B0-DF54249106E5}"/>
    <hyperlink ref="D1517" r:id="rId2855" xr:uid="{18170C19-15F1-4F3E-93E0-CACBA08E8CD2}"/>
    <hyperlink ref="D1518" r:id="rId2856" xr:uid="{BB42D9AA-EBCA-4D18-B5E5-B5B190C6EB03}"/>
    <hyperlink ref="D1519" r:id="rId2857" xr:uid="{0358ECF7-D6DB-4F40-99F4-C3DE0FB33F81}"/>
    <hyperlink ref="D1520" r:id="rId2858" xr:uid="{A3C75986-C4CB-4DEA-91FE-006A3BC9AEBC}"/>
    <hyperlink ref="D1521" r:id="rId2859" xr:uid="{9287FAD7-B48C-4B1A-A03B-48CDCC4FC853}"/>
    <hyperlink ref="D1522" r:id="rId2860" xr:uid="{62425B7E-4091-48C5-8777-E1360D9286EB}"/>
    <hyperlink ref="D1523" r:id="rId2861" xr:uid="{8566D332-5B20-4121-8349-2C4825270C8C}"/>
    <hyperlink ref="D1524" r:id="rId2862" xr:uid="{DDD31E86-00AD-44C0-A44C-EDF943EF36D3}"/>
    <hyperlink ref="D1525" r:id="rId2863" xr:uid="{35A3B861-D29D-4976-B672-88CA9A258AD4}"/>
    <hyperlink ref="D1526" r:id="rId2864" xr:uid="{9672F2B6-C934-40C5-8B0C-713F93B7881D}"/>
    <hyperlink ref="D1527" r:id="rId2865" xr:uid="{D65832D4-6635-4B74-A1CE-276644EB27BF}"/>
    <hyperlink ref="D1528" r:id="rId2866" xr:uid="{B63A6FC1-0475-4412-948C-484D90B35C01}"/>
    <hyperlink ref="D1529" r:id="rId2867" xr:uid="{7B571625-4F2F-4AB6-B704-390FE6E2140A}"/>
    <hyperlink ref="D1530" r:id="rId2868" xr:uid="{751E9312-D7B1-4315-A586-C9C77148B0E4}"/>
    <hyperlink ref="D1531" r:id="rId2869" xr:uid="{DDC1F7E3-34FA-47CB-8ADC-25DF10032361}"/>
    <hyperlink ref="D1532" r:id="rId2870" xr:uid="{34B27ED4-BF7C-47CC-A0A8-AC0066C9C632}"/>
    <hyperlink ref="D1533" r:id="rId2871" xr:uid="{373C2D7F-AB31-4871-9604-4BD543787DE3}"/>
    <hyperlink ref="D1534" r:id="rId2872" xr:uid="{37F9A8FC-FFE0-4C79-88B2-AA1678213D0E}"/>
    <hyperlink ref="D1535" r:id="rId2873" xr:uid="{1B98F6A8-827C-4D90-9CDC-6DE4C1D51B36}"/>
    <hyperlink ref="D1536" r:id="rId2874" xr:uid="{CEAA95CE-9592-4847-94EE-5949AB88E5AD}"/>
    <hyperlink ref="D1537" r:id="rId2875" xr:uid="{33291960-1D24-4BBB-892C-1807516D3F45}"/>
    <hyperlink ref="D1538" r:id="rId2876" xr:uid="{60EE6FA1-0434-4CE1-A533-0FD4458455CE}"/>
    <hyperlink ref="D1539" r:id="rId2877" xr:uid="{B0404CFF-03E1-40B1-90D0-B80589DCBE45}"/>
    <hyperlink ref="D1540" r:id="rId2878" xr:uid="{62A7264E-1062-417F-969D-642B16D36789}"/>
    <hyperlink ref="D1541" r:id="rId2879" xr:uid="{859C4703-BC90-458E-BC56-91D5D452E204}"/>
    <hyperlink ref="D1542" r:id="rId2880" xr:uid="{586AD8D9-3ECF-4C56-A1BA-80E5888FB4E1}"/>
    <hyperlink ref="D1543" r:id="rId2881" xr:uid="{61C2908E-EE9E-4A4D-BD80-0149F79D48BC}"/>
    <hyperlink ref="D1544" r:id="rId2882" xr:uid="{F8F4AE41-9281-4B03-B4D2-1B02BD28AD40}"/>
    <hyperlink ref="D1545" r:id="rId2883" xr:uid="{1EE9A21D-53F4-4A24-9480-D2779973503B}"/>
    <hyperlink ref="D1546" r:id="rId2884" xr:uid="{E808174E-ADD2-4056-A8DF-D48EA8542FCE}"/>
    <hyperlink ref="D1547" r:id="rId2885" xr:uid="{685DDED0-7857-4656-8615-7CF077F6431B}"/>
    <hyperlink ref="D1548" r:id="rId2886" xr:uid="{F1017EEE-EEE9-4BF1-8EFB-352A27DFF712}"/>
    <hyperlink ref="D1549" r:id="rId2887" xr:uid="{D99C62E0-677B-4ED8-8E83-DFD0DF20E23E}"/>
    <hyperlink ref="D1550" r:id="rId2888" xr:uid="{89CCAC89-1ADC-40D8-9A59-18607BDFD18F}"/>
    <hyperlink ref="D1551" r:id="rId2889" xr:uid="{AC008FCD-7525-4331-A06C-759FA9FB5A20}"/>
    <hyperlink ref="D1552" r:id="rId2890" xr:uid="{0074A5B0-FE96-462A-BE81-9AE62B87CAB7}"/>
    <hyperlink ref="D1553" r:id="rId2891" xr:uid="{7BEECF62-4EC5-45E4-8649-81A6A8C34FDE}"/>
    <hyperlink ref="D1554" r:id="rId2892" xr:uid="{A1B74CF5-7E30-4578-9653-6B574F817212}"/>
    <hyperlink ref="D1555" r:id="rId2893" xr:uid="{F3BEDED4-18D8-45CF-AAAA-B559DAB264C0}"/>
    <hyperlink ref="D1556" r:id="rId2894" xr:uid="{22FC7397-005E-44D2-8515-BA172922FA49}"/>
    <hyperlink ref="D1557" r:id="rId2895" xr:uid="{64E4CAAF-9675-4B2F-89D8-B32ED74E2197}"/>
    <hyperlink ref="D1558" r:id="rId2896" xr:uid="{9B556078-624D-4D26-B81F-8602F72EE12B}"/>
    <hyperlink ref="D1559" r:id="rId2897" xr:uid="{686C340C-138E-4E8C-A71B-3FD0C4570174}"/>
    <hyperlink ref="D1560" r:id="rId2898" xr:uid="{83218FBD-90BD-428E-8F9A-CAD8BF59167C}"/>
    <hyperlink ref="D1561" r:id="rId2899" xr:uid="{B80F954A-BB6E-41CE-A1F2-C68B28279665}"/>
    <hyperlink ref="D1562" r:id="rId2900" xr:uid="{5D4FA8B3-13A3-43C6-AF77-EB2FEFF2CA41}"/>
    <hyperlink ref="D1563" r:id="rId2901" xr:uid="{5BF7C76B-CB5F-4F92-A368-874C9DE738C7}"/>
    <hyperlink ref="E6" r:id="rId2902" xr:uid="{0B6A69D6-5261-4C71-B925-70855CABE26A}"/>
    <hyperlink ref="E7" r:id="rId2903" xr:uid="{A16D5229-8DC4-42AA-BDAB-8B1DC6D4AA91}"/>
    <hyperlink ref="E8" r:id="rId2904" xr:uid="{2F95E3DB-1350-43D3-8D61-332BCAC6C294}"/>
    <hyperlink ref="E9" r:id="rId2905" xr:uid="{40A07471-9BA4-4C12-A774-C48137ED0E96}"/>
    <hyperlink ref="E10" r:id="rId2906" xr:uid="{12A06FE3-FE39-421C-B0F8-5FBE9196C885}"/>
    <hyperlink ref="E11" r:id="rId2907" xr:uid="{2AF433FB-DD54-43A2-8352-513523B8B10A}"/>
    <hyperlink ref="E12" r:id="rId2908" xr:uid="{50486DC4-6501-47EC-832B-CBDC602FE969}"/>
    <hyperlink ref="E13" r:id="rId2909" xr:uid="{7D6F19DE-10F2-46AC-9911-251BCCD2055D}"/>
    <hyperlink ref="E14" r:id="rId2910" xr:uid="{E1E8DC00-46EA-4040-9BB5-764AD94EE1B2}"/>
    <hyperlink ref="E15" r:id="rId2911" xr:uid="{F08F6DD6-84A1-4F4B-A955-8BFD15F4F711}"/>
    <hyperlink ref="E16" r:id="rId2912" xr:uid="{9108C1C5-9386-4B61-9DCB-850EAE7D8278}"/>
    <hyperlink ref="E19" r:id="rId2913" xr:uid="{7C7E65DD-CDC3-4FF5-9D4F-EE026EC8FD26}"/>
    <hyperlink ref="E20" r:id="rId2914" xr:uid="{3E14D65F-D70C-4965-8D6F-501BDB6910E6}"/>
    <hyperlink ref="E21" r:id="rId2915" xr:uid="{ACD60264-0D15-40A8-8D83-78E829B00EA2}"/>
    <hyperlink ref="E24" r:id="rId2916" xr:uid="{67671055-E17B-4AA2-BF59-01F472D313C7}"/>
    <hyperlink ref="E25" r:id="rId2917" xr:uid="{80099415-6313-4920-8B06-96A9E9F5BABD}"/>
    <hyperlink ref="E26" r:id="rId2918" xr:uid="{93325FBE-8725-435A-97A9-588F5A6F70D3}"/>
    <hyperlink ref="E27" r:id="rId2919" xr:uid="{D00804A4-89C7-4405-9024-292001D79E6C}"/>
    <hyperlink ref="E28" r:id="rId2920" xr:uid="{523832E0-246E-4403-9CB5-E936484BCECA}"/>
    <hyperlink ref="E29" r:id="rId2921" xr:uid="{561E3A51-7BAF-4DD7-B567-D2873E1D2B3E}"/>
    <hyperlink ref="E34" r:id="rId2922" xr:uid="{527340B2-69DE-4A29-B032-EFC131E2FD88}"/>
    <hyperlink ref="E35" r:id="rId2923" xr:uid="{B6FA013D-B075-43E2-8EEB-1583C2372140}"/>
    <hyperlink ref="E36" r:id="rId2924" xr:uid="{AC65E590-22C1-4F07-8CB3-4A5ACC55AD36}"/>
    <hyperlink ref="E37" r:id="rId2925" xr:uid="{8A455AF1-8414-471C-ACD9-0CA694182DF2}"/>
    <hyperlink ref="E38" r:id="rId2926" xr:uid="{7F9FEA50-50FA-459B-8B61-1431EB0F47F3}"/>
    <hyperlink ref="E39" r:id="rId2927" xr:uid="{80B24B72-1029-49F9-83E9-86DB1143747A}"/>
    <hyperlink ref="E40" r:id="rId2928" xr:uid="{7741D7D8-8293-415A-A938-365F952013CD}"/>
    <hyperlink ref="E41" r:id="rId2929" xr:uid="{F00EFDE2-6D44-41AF-8A63-EC84959927B8}"/>
    <hyperlink ref="E42" r:id="rId2930" xr:uid="{B80BDFF6-E26B-4FD9-B9EC-BECB7A7BAE0A}"/>
    <hyperlink ref="E43" r:id="rId2931" xr:uid="{3FF22539-E679-49C1-AA93-7270E38145D1}"/>
    <hyperlink ref="E44" r:id="rId2932" xr:uid="{A379E746-E1A6-4EE2-9BC3-D4F30D251559}"/>
    <hyperlink ref="E45" r:id="rId2933" xr:uid="{F3AB3DCB-BCDD-47A5-9E18-020938E3D469}"/>
    <hyperlink ref="E46" r:id="rId2934" xr:uid="{B372F451-6179-44DC-A7CD-4FB5DBC6DEBB}"/>
    <hyperlink ref="E47" r:id="rId2935" xr:uid="{1CBC83D8-F649-47C4-871F-37266AEC1247}"/>
    <hyperlink ref="E48" r:id="rId2936" xr:uid="{0AC73B5C-6AC7-4FF2-9057-FFC8EB05FFA0}"/>
    <hyperlink ref="E49" r:id="rId2937" xr:uid="{CEBC61DF-4A38-4602-A89D-A985AC3D27DE}"/>
    <hyperlink ref="E50" r:id="rId2938" xr:uid="{B6CD2F94-D52B-4A2D-83CD-EBFAC090167B}"/>
    <hyperlink ref="E51" r:id="rId2939" xr:uid="{729F2B39-5359-4510-B625-8256ED561B99}"/>
    <hyperlink ref="E52" r:id="rId2940" xr:uid="{2CE8EFB9-9B10-4485-99D0-0DF2592C7D81}"/>
    <hyperlink ref="E53" r:id="rId2941" xr:uid="{B07A915A-9782-476D-B99C-95F7949F34E6}"/>
    <hyperlink ref="E54" r:id="rId2942" xr:uid="{60324081-EA3F-4840-8883-7D89995F24B1}"/>
    <hyperlink ref="E55" r:id="rId2943" xr:uid="{13D20EE8-2A6B-41B4-8C1A-E3E13781C0A3}"/>
    <hyperlink ref="E56" r:id="rId2944" xr:uid="{90EF01F5-3D7A-466C-92E6-A9DFE9D2E9C9}"/>
    <hyperlink ref="E57" r:id="rId2945" xr:uid="{671B7839-5C40-424F-A495-E3E98A166CC0}"/>
    <hyperlink ref="E58" r:id="rId2946" xr:uid="{7622F5E3-3EE8-45B9-8F62-46BF534E68C6}"/>
    <hyperlink ref="E59" r:id="rId2947" xr:uid="{CC093736-0294-4AC1-96C3-447BB7D895CE}"/>
    <hyperlink ref="E60" r:id="rId2948" xr:uid="{C4EDFC4B-3A7F-4068-B072-3754CCBDB98F}"/>
    <hyperlink ref="E61" r:id="rId2949" xr:uid="{A107771C-6A0F-446A-B1CE-B7E3C61A7D0F}"/>
    <hyperlink ref="E62" r:id="rId2950" xr:uid="{2316606E-F89B-4E6D-BB6A-7F520FE6786F}"/>
    <hyperlink ref="E63" r:id="rId2951" xr:uid="{29DBFCFE-ECEE-44C3-9234-146F9FB7111B}"/>
    <hyperlink ref="E64" r:id="rId2952" xr:uid="{F2601891-0936-4A58-B723-3C30DDDCB482}"/>
    <hyperlink ref="E65" r:id="rId2953" xr:uid="{DE13F228-863C-4B24-88F2-78B7143C2CCF}"/>
    <hyperlink ref="E66" r:id="rId2954" xr:uid="{4B27F449-E988-4CE5-8969-4B29CE73E4C0}"/>
    <hyperlink ref="E67" r:id="rId2955" xr:uid="{DE094AFF-170A-45AC-A051-A5682A555AB5}"/>
    <hyperlink ref="E68" r:id="rId2956" xr:uid="{73F24CE6-4823-4334-BCF6-1A5856503867}"/>
    <hyperlink ref="E69" r:id="rId2957" xr:uid="{7828557E-0B19-4353-B61A-33A117F60C24}"/>
    <hyperlink ref="E70" r:id="rId2958" xr:uid="{E6CFD0B5-839F-450F-9A1F-E39E70A2A364}"/>
    <hyperlink ref="E71" r:id="rId2959" xr:uid="{62E9FE5C-6A52-41A3-A785-26611ACFE4E3}"/>
    <hyperlink ref="E72" r:id="rId2960" xr:uid="{2EF6FB32-3B7A-4948-99C5-BF2525DCFB5F}"/>
    <hyperlink ref="E73" r:id="rId2961" xr:uid="{482EA757-A0AB-45FB-A9FE-027F6061B949}"/>
    <hyperlink ref="E74" r:id="rId2962" xr:uid="{7B6A5CB5-B597-48F3-B48B-E326AAD3C86E}"/>
    <hyperlink ref="E75" r:id="rId2963" xr:uid="{0825516B-E516-465B-866A-8F3D4233A47B}"/>
    <hyperlink ref="E76" r:id="rId2964" xr:uid="{DFA55173-3E44-4998-8246-1B2FD25A6920}"/>
    <hyperlink ref="E77" r:id="rId2965" xr:uid="{36237CAF-AB47-42EB-AD56-907AB69A5CCC}"/>
    <hyperlink ref="E78" r:id="rId2966" xr:uid="{CD9501DE-4662-438A-9852-AF3058AC4DAA}"/>
    <hyperlink ref="E81" r:id="rId2967" xr:uid="{B90A6810-E6AE-4800-9D68-447F074CBC19}"/>
    <hyperlink ref="E82" r:id="rId2968" xr:uid="{E6FF6A69-1757-4423-867A-62A7F89621F6}"/>
    <hyperlink ref="E83" r:id="rId2969" xr:uid="{F398B7D2-F1D9-4E1B-8DC6-43FE995BC29E}"/>
    <hyperlink ref="E84" r:id="rId2970" xr:uid="{AF5E4328-A32F-4C1C-BCC4-CEF40C3ED5C0}"/>
    <hyperlink ref="E85" r:id="rId2971" xr:uid="{6285EABF-3809-424F-8DDF-DF6840635719}"/>
    <hyperlink ref="E86" r:id="rId2972" xr:uid="{53EFD7A8-F6CD-4096-AD25-2D4FCCB98A58}"/>
    <hyperlink ref="E87" r:id="rId2973" xr:uid="{87C4C763-3BDD-4341-8F4A-25E282257B9D}"/>
    <hyperlink ref="E88" r:id="rId2974" xr:uid="{A60250A3-CF78-478A-864C-0ACDC422BFD2}"/>
    <hyperlink ref="E89" r:id="rId2975" xr:uid="{D83D9B95-58F9-4D13-AFE0-64BFA3ED5F99}"/>
    <hyperlink ref="E90" r:id="rId2976" xr:uid="{2BE94B1B-5C5F-4642-B3A2-63DF98F82701}"/>
    <hyperlink ref="E91" r:id="rId2977" xr:uid="{611522A9-6E03-432E-8BC3-B8FEEA349A75}"/>
    <hyperlink ref="E92" r:id="rId2978" xr:uid="{67A5BE6D-B7B8-43FB-8F2D-63A503C88EAB}"/>
    <hyperlink ref="E93" r:id="rId2979" xr:uid="{57A26CDB-DB1B-47AC-9246-EF2284B6CEB8}"/>
    <hyperlink ref="E94" r:id="rId2980" xr:uid="{BAE1170A-422B-400B-AC60-79D938D390BB}"/>
    <hyperlink ref="E97" r:id="rId2981" xr:uid="{7FFC5CA8-01C2-4E77-A796-B2921CBCAB68}"/>
    <hyperlink ref="E98" r:id="rId2982" xr:uid="{032C8684-ECC8-4517-B404-F61AAC01AAFE}"/>
    <hyperlink ref="E99" r:id="rId2983" xr:uid="{A15E3154-61E7-4C22-B372-32D48BD3F92B}"/>
    <hyperlink ref="E100" r:id="rId2984" xr:uid="{71850341-9F69-44BE-8D2D-9F562DD8A19F}"/>
    <hyperlink ref="E101" r:id="rId2985" xr:uid="{5142BE72-506D-4EE7-B3AC-6C97FD5EF4A2}"/>
    <hyperlink ref="E102" r:id="rId2986" xr:uid="{7FCDBD0A-503D-456F-95CF-7FD113A12E9C}"/>
    <hyperlink ref="E103" r:id="rId2987" xr:uid="{8E70BDE3-2CFD-45EF-BB63-C62CDFD96473}"/>
    <hyperlink ref="E104" r:id="rId2988" xr:uid="{2B203287-0F17-4982-AE4E-65F9541E3F44}"/>
    <hyperlink ref="E105" r:id="rId2989" xr:uid="{E731D247-D62A-4290-AB7F-0B70DC8C0858}"/>
    <hyperlink ref="E106" r:id="rId2990" xr:uid="{787BD14D-9ED6-45E2-B12F-5D2F8584313F}"/>
    <hyperlink ref="E107" r:id="rId2991" xr:uid="{26D47B1D-6AE8-4911-B9F1-0510155378F9}"/>
    <hyperlink ref="E108" r:id="rId2992" xr:uid="{21919599-B6C1-4DFB-AFDE-63EB00F59BC6}"/>
    <hyperlink ref="E117" r:id="rId2993" xr:uid="{32CA2526-2FEF-493E-A52E-D64CF7B7EB23}"/>
    <hyperlink ref="E118" r:id="rId2994" xr:uid="{EEF36574-7373-40D5-9D88-9179D37D1D0B}"/>
    <hyperlink ref="E119" r:id="rId2995" xr:uid="{0AB20048-1A8F-4660-8B09-4C0833562DE0}"/>
    <hyperlink ref="E120" r:id="rId2996" xr:uid="{9CAD2CED-AAFC-4836-AB9D-20E74D27D1FE}"/>
    <hyperlink ref="E121" r:id="rId2997" xr:uid="{BBDCBCB6-E0DD-4852-BE51-7A840B60ACA6}"/>
    <hyperlink ref="E122" r:id="rId2998" xr:uid="{B3BA4B87-787E-48C1-8FCB-FEC6FDFF1A3D}"/>
    <hyperlink ref="E123" r:id="rId2999" xr:uid="{9ABC9EAC-6F90-4857-A65C-B88F78F6122B}"/>
    <hyperlink ref="E124" r:id="rId3000" xr:uid="{8F04306D-222F-4B3E-B474-09080CB178BF}"/>
    <hyperlink ref="E125" r:id="rId3001" xr:uid="{FA76677C-77E8-42EE-878D-3AFF68E38497}"/>
    <hyperlink ref="E126" r:id="rId3002" xr:uid="{9CC3604B-2F21-46C3-80B1-E9994B8DF1B7}"/>
    <hyperlink ref="E127" r:id="rId3003" xr:uid="{7BCE6122-4AB6-4B3D-B1D9-2B58BEB57B24}"/>
    <hyperlink ref="E128" r:id="rId3004" xr:uid="{93540EBE-4A89-4464-A7C6-E136DC12C9FF}"/>
    <hyperlink ref="E129" r:id="rId3005" xr:uid="{5040B856-526A-407D-A5AF-98451B1F20B4}"/>
    <hyperlink ref="E130" r:id="rId3006" xr:uid="{0CA210F2-8941-4DEC-BA70-8979EFA7D225}"/>
    <hyperlink ref="E131" r:id="rId3007" xr:uid="{FFD4DF3F-6C02-45CF-AAE4-DC563AAD909E}"/>
    <hyperlink ref="E132" r:id="rId3008" xr:uid="{46A033B4-D5FC-4417-9BBF-ACEA3F9C4AC8}"/>
    <hyperlink ref="E144" r:id="rId3009" xr:uid="{33872218-E100-4A81-8886-E2ACE7BA429E}"/>
    <hyperlink ref="E145" r:id="rId3010" xr:uid="{0A04A205-EA73-4AC5-B521-B49E2AA9D2EC}"/>
    <hyperlink ref="E146" r:id="rId3011" xr:uid="{5382EADE-58B0-466C-8EEC-D2BBBBA12C6E}"/>
    <hyperlink ref="E162" r:id="rId3012" xr:uid="{D303DCF9-3271-4AA1-AA66-9B39EAEE60FF}"/>
    <hyperlink ref="E163" r:id="rId3013" xr:uid="{A436A8CA-F194-4196-8094-90CF85146197}"/>
    <hyperlink ref="E164" r:id="rId3014" xr:uid="{EB02E2EF-5156-4735-BB08-5C36E8EDFB13}"/>
    <hyperlink ref="E165" r:id="rId3015" xr:uid="{FEE72D26-63F3-4DC0-B2D5-825B83C8B530}"/>
    <hyperlink ref="E166" r:id="rId3016" xr:uid="{EEC595C1-1FB4-4075-BA0A-D2C492F3A508}"/>
    <hyperlink ref="E167" r:id="rId3017" xr:uid="{80D7A277-BC32-4C09-A694-F937EB3F74C0}"/>
    <hyperlink ref="E168" r:id="rId3018" xr:uid="{A0675FE2-967F-462D-97B5-BB57C483D286}"/>
    <hyperlink ref="E169" r:id="rId3019" xr:uid="{8E2D09F1-296E-4278-B0E3-1FC5D6096B0B}"/>
    <hyperlink ref="E170" r:id="rId3020" xr:uid="{27DB5119-AD32-44C1-A7D8-BF6B8B20A5F4}"/>
    <hyperlink ref="E171" r:id="rId3021" xr:uid="{1DDE5726-6636-419D-99B4-B38475CB69CC}"/>
    <hyperlink ref="E172" r:id="rId3022" xr:uid="{83E6C89C-12EF-447E-906A-DCD3A025CFB0}"/>
    <hyperlink ref="E173" r:id="rId3023" xr:uid="{7E9B1DE9-9FEB-40BF-81E2-5103B5C805A0}"/>
    <hyperlink ref="E174" r:id="rId3024" xr:uid="{F78CF7E2-B273-455C-B0AF-CC199B94A566}"/>
    <hyperlink ref="E175" r:id="rId3025" xr:uid="{8B64BF9A-4CA5-4B0D-A7DA-E17654B5F695}"/>
    <hyperlink ref="E176" r:id="rId3026" xr:uid="{3CDFCCB5-1C3F-4FD5-82C7-1BDF6C564AA4}"/>
    <hyperlink ref="E177" r:id="rId3027" xr:uid="{AE098EE1-36C3-4DBD-AC6C-17C3C4C93084}"/>
    <hyperlink ref="E178" r:id="rId3028" xr:uid="{C54010A6-F464-486D-80E2-D309B71396F7}"/>
    <hyperlink ref="E179" r:id="rId3029" xr:uid="{F3F202DA-E9B7-4DC1-85C8-9F9806369388}"/>
    <hyperlink ref="E180" r:id="rId3030" xr:uid="{23D4D749-A4EA-442E-B215-83F8C9D68109}"/>
    <hyperlink ref="E181" r:id="rId3031" xr:uid="{935F1342-9B24-48AD-BEA7-CFD5ACF75971}"/>
    <hyperlink ref="E182" r:id="rId3032" xr:uid="{75810E9A-15D7-44A3-BAC0-CAC3DCD06350}"/>
    <hyperlink ref="E183" r:id="rId3033" xr:uid="{27CB2913-45C3-4FE9-9B3D-53E915B421C4}"/>
    <hyperlink ref="E184" r:id="rId3034" xr:uid="{3CCEEA68-FFD1-4459-A7F4-86C592AC1D78}"/>
    <hyperlink ref="E185" r:id="rId3035" xr:uid="{018DCDE1-3CAB-44CE-8524-9A18DE765762}"/>
    <hyperlink ref="E186" r:id="rId3036" xr:uid="{6A5F71EB-2428-4591-89A3-69E91E86F8DB}"/>
    <hyperlink ref="E187" r:id="rId3037" xr:uid="{26839C19-3BA8-4E67-B722-CEF8AB5F6B9A}"/>
    <hyperlink ref="E188" r:id="rId3038" xr:uid="{A413CDB4-A31D-40F1-8B5E-41DBD78A1C41}"/>
    <hyperlink ref="E189" r:id="rId3039" xr:uid="{3AB134BF-4EF0-4037-A546-8CF0FB683E61}"/>
    <hyperlink ref="E190" r:id="rId3040" xr:uid="{C4C29077-068F-420D-8909-36715A0F33B4}"/>
    <hyperlink ref="E191" r:id="rId3041" xr:uid="{F0A9D1E5-9292-4F97-81C1-776E3B315E7E}"/>
    <hyperlink ref="E192" r:id="rId3042" xr:uid="{EF421BF8-9F31-4998-90A4-314B35EC90E3}"/>
    <hyperlink ref="E193" r:id="rId3043" xr:uid="{65DDC8B5-D2B9-4D9E-89BC-F9CE9C8F6CEF}"/>
    <hyperlink ref="E194" r:id="rId3044" xr:uid="{F20D0A62-A266-4F8C-B7C3-440EE956DEDD}"/>
    <hyperlink ref="E195" r:id="rId3045" xr:uid="{802FC0D8-BE86-4BE2-9DFF-D47A21E98EDA}"/>
    <hyperlink ref="E196" r:id="rId3046" xr:uid="{6B9564F3-8DF7-4001-AE4B-174FB6C3CA3C}"/>
    <hyperlink ref="E197" r:id="rId3047" xr:uid="{DA287A08-F80A-4A04-9FE1-E2FF6366EFDF}"/>
    <hyperlink ref="E198" r:id="rId3048" xr:uid="{CF8EE3FB-5AEA-405B-B720-A0F09395F317}"/>
    <hyperlink ref="E199" r:id="rId3049" xr:uid="{5625887B-FB71-4CED-8F09-704AE7294876}"/>
    <hyperlink ref="E200" r:id="rId3050" xr:uid="{B6661B55-3877-4D77-8790-863A0576F330}"/>
    <hyperlink ref="E201" r:id="rId3051" xr:uid="{674E21A9-809B-40A8-B10A-2B88BD297C18}"/>
    <hyperlink ref="E202" r:id="rId3052" xr:uid="{66FFFCA8-27BD-45F0-BFBF-3FB0C9A58340}"/>
    <hyperlink ref="E203" r:id="rId3053" xr:uid="{E94733FE-E57A-4CAF-A6FD-8B585C2C98DC}"/>
    <hyperlink ref="E204" r:id="rId3054" xr:uid="{6F6E810C-87D9-45BA-AD6C-45FFC9A55223}"/>
    <hyperlink ref="E205" r:id="rId3055" xr:uid="{0C688EAB-5B99-4FCA-BD63-8C2AA6DD80FB}"/>
    <hyperlink ref="E206" r:id="rId3056" xr:uid="{B69D3357-9A0E-4C3D-8E89-10B40C4259EC}"/>
    <hyperlink ref="E207" r:id="rId3057" xr:uid="{EB311C29-F8EE-469D-8ED4-AF1ECB60844F}"/>
    <hyperlink ref="E208" r:id="rId3058" xr:uid="{AA1E0238-66A0-48D7-85ED-C5659BB36D94}"/>
    <hyperlink ref="E209" r:id="rId3059" xr:uid="{711BBBBD-2F59-47CA-993E-2FD718728AE9}"/>
    <hyperlink ref="E210" r:id="rId3060" xr:uid="{9FC93CE1-2645-4C10-A1EF-F8F988FC33C4}"/>
    <hyperlink ref="E211" r:id="rId3061" xr:uid="{79508497-B23C-4328-998F-387446B675CA}"/>
    <hyperlink ref="E212" r:id="rId3062" xr:uid="{B129D5D2-FB18-428F-A5B9-41D4FCF23BB8}"/>
    <hyperlink ref="E215" r:id="rId3063" xr:uid="{F3C18A4C-A145-43C7-9FB7-7CA04D9F264B}"/>
    <hyperlink ref="E216" r:id="rId3064" xr:uid="{88D8EC0D-218C-473E-9519-1E0DA8A9C74B}"/>
    <hyperlink ref="E217" r:id="rId3065" xr:uid="{A5AD7150-9239-484F-8AAA-7F5160EA3586}"/>
    <hyperlink ref="E218" r:id="rId3066" xr:uid="{9C8DF830-FB6F-4DC7-A2E2-96F7C4859DBC}"/>
    <hyperlink ref="E219" r:id="rId3067" xr:uid="{2FB75DB2-7CF0-49D2-8F61-FD05DA2CF0F1}"/>
    <hyperlink ref="E220" r:id="rId3068" xr:uid="{8D909956-0CD0-416D-B5F7-FB8D78F9B7C7}"/>
    <hyperlink ref="E221" r:id="rId3069" xr:uid="{2FC94F81-33AE-4088-AA67-D03DA41ED8B1}"/>
    <hyperlink ref="E222" r:id="rId3070" xr:uid="{D39CA4AD-BB9A-40ED-A792-F1EA99D6938E}"/>
    <hyperlink ref="E223" r:id="rId3071" xr:uid="{10BF5695-87C9-49B9-B042-A4665C244BB3}"/>
    <hyperlink ref="E224" r:id="rId3072" xr:uid="{7FA577EB-E951-4450-BFB5-36F30036DE29}"/>
    <hyperlink ref="E225" r:id="rId3073" xr:uid="{C2F6718D-7CCF-4F05-8837-1677C9D586B3}"/>
    <hyperlink ref="E226" r:id="rId3074" xr:uid="{AE95D286-6BD1-455C-AE32-29D8A5E05325}"/>
    <hyperlink ref="E248" r:id="rId3075" xr:uid="{9BE24183-62B7-4199-BAE9-4FF36BFAD67E}"/>
    <hyperlink ref="E249" r:id="rId3076" xr:uid="{D9671FCF-5C2D-4868-9C6F-60F8D20CDB26}"/>
    <hyperlink ref="E250" r:id="rId3077" xr:uid="{E7F19B8B-3CB3-44FB-A3BC-33FCF96CF4E1}"/>
    <hyperlink ref="E251" r:id="rId3078" xr:uid="{3E5F5878-018C-4B65-98AB-26FF30986473}"/>
    <hyperlink ref="E252" r:id="rId3079" xr:uid="{A21D25DA-CD43-4C04-8646-053249468D6E}"/>
    <hyperlink ref="E253" r:id="rId3080" xr:uid="{F925269F-550D-447C-97A8-2CA2D64C2A0F}"/>
    <hyperlink ref="E254" r:id="rId3081" xr:uid="{1BF52F7F-A39E-40EA-A00A-942DC03E7C9F}"/>
    <hyperlink ref="E255" r:id="rId3082" xr:uid="{7CDD6B39-8C34-469A-A0E1-BDB54CBEA670}"/>
    <hyperlink ref="E256" r:id="rId3083" xr:uid="{A30D8CCF-302D-46F6-AEE0-D2576E7B4A24}"/>
    <hyperlink ref="E257" r:id="rId3084" xr:uid="{E8F74314-15D6-4C48-BAD0-3E47C646183E}"/>
    <hyperlink ref="E258" r:id="rId3085" xr:uid="{174B4967-00F3-4DD7-8870-1A581F4F5A40}"/>
    <hyperlink ref="E259" r:id="rId3086" xr:uid="{E3EA59D7-934E-4BA7-AC04-3D6189A8FE9C}"/>
    <hyperlink ref="E260" r:id="rId3087" xr:uid="{C453157D-0822-47D5-B5CF-45D6BC8F7444}"/>
    <hyperlink ref="E261" r:id="rId3088" xr:uid="{77684442-8F94-4B90-B521-29B451621969}"/>
    <hyperlink ref="E262" r:id="rId3089" xr:uid="{6A12B1F6-B461-4333-B992-9616A99C6D8F}"/>
    <hyperlink ref="E264" r:id="rId3090" xr:uid="{BF1291DD-D65F-4A36-8875-0F75E7CEB48C}"/>
    <hyperlink ref="E265" r:id="rId3091" xr:uid="{442B9272-456B-44C9-A937-6693AD8ED4EF}"/>
    <hyperlink ref="E266" r:id="rId3092" xr:uid="{6527D52A-B40F-4005-82E7-7AD73483096D}"/>
    <hyperlink ref="E267" r:id="rId3093" xr:uid="{B6873F59-08D3-4F75-821C-652933DE43B3}"/>
    <hyperlink ref="E268" r:id="rId3094" xr:uid="{1BD1552E-8B43-4144-8714-A8FCBBDA9FE8}"/>
    <hyperlink ref="E269" r:id="rId3095" xr:uid="{3549D340-D7BE-47EA-8776-A7AA5B3DA6A2}"/>
    <hyperlink ref="E270" r:id="rId3096" xr:uid="{62F9E720-0179-47B9-97D4-B953BD6B5057}"/>
    <hyperlink ref="E271" r:id="rId3097" xr:uid="{AC682F1B-62D1-4026-B9E2-00190F3D216D}"/>
    <hyperlink ref="E272" r:id="rId3098" xr:uid="{1DAE5D57-43BA-44CE-B468-2DCFD81A814C}"/>
    <hyperlink ref="E273" r:id="rId3099" xr:uid="{FF886B7B-95D2-4155-85C9-F0982CB78029}"/>
    <hyperlink ref="E274" r:id="rId3100" xr:uid="{DB66DDD4-F0CC-459D-A7C7-C876B03B6022}"/>
    <hyperlink ref="E275" r:id="rId3101" xr:uid="{4E1A9E49-4B29-4ED6-8614-EBF041E904CC}"/>
    <hyperlink ref="E276" r:id="rId3102" xr:uid="{40FEA40E-2F12-4382-8A18-48DE652920E8}"/>
    <hyperlink ref="E277" r:id="rId3103" xr:uid="{134DFA6B-8F97-40B4-87D0-271720AB539D}"/>
    <hyperlink ref="E278" r:id="rId3104" xr:uid="{933EBA68-4A05-4E33-B777-7293EFC85226}"/>
    <hyperlink ref="E279" r:id="rId3105" xr:uid="{F2B40C52-FCFC-4A16-8AF1-4D058E44ABBA}"/>
    <hyperlink ref="E280" r:id="rId3106" xr:uid="{D2841E09-7C83-4994-B3CA-8D54E74789AA}"/>
    <hyperlink ref="E281" r:id="rId3107" xr:uid="{055F05BA-B3C0-40D7-A489-81712743DC1E}"/>
    <hyperlink ref="E282" r:id="rId3108" xr:uid="{9318B6C2-F5A1-48FF-A93A-609587338B94}"/>
    <hyperlink ref="E283" r:id="rId3109" xr:uid="{F2D8E494-4586-4056-B145-50DA276EC8BE}"/>
    <hyperlink ref="E284" r:id="rId3110" xr:uid="{B53A27EC-25BD-4CDB-AA5C-45857FFB7F16}"/>
    <hyperlink ref="E285" r:id="rId3111" xr:uid="{8CCAB301-D517-4F97-84C9-ADA26925C8F8}"/>
    <hyperlink ref="E286" r:id="rId3112" xr:uid="{32CB3A8C-AE0B-4AD8-98C5-153AEFA0F120}"/>
    <hyperlink ref="E287" r:id="rId3113" xr:uid="{9208B017-8F59-4893-9B49-1B42D486C7C1}"/>
    <hyperlink ref="E288" r:id="rId3114" xr:uid="{942D2B26-7536-4993-A565-94C8F8D1A996}"/>
    <hyperlink ref="E289" r:id="rId3115" xr:uid="{76B6EBCD-F70D-4959-A762-57FDD32D50DB}"/>
    <hyperlink ref="E290" r:id="rId3116" xr:uid="{67D2630F-A96C-4D1C-AC47-CAEC083C8524}"/>
    <hyperlink ref="E291" r:id="rId3117" xr:uid="{BA82354B-0A6B-4760-8918-1E7FC5FD7EF6}"/>
    <hyperlink ref="E292" r:id="rId3118" xr:uid="{DA4604D2-91A4-4692-B841-5AA2CF025143}"/>
    <hyperlink ref="E293" r:id="rId3119" xr:uid="{A6428C68-81C0-484F-9016-63DF8CAB032D}"/>
    <hyperlink ref="E294" r:id="rId3120" xr:uid="{3F53BC0F-258C-403F-AB1A-FAF7C280B9C3}"/>
    <hyperlink ref="E295" r:id="rId3121" xr:uid="{70C51DFB-D74D-4DBD-B23D-6DA95D51E7AE}"/>
    <hyperlink ref="E296" r:id="rId3122" xr:uid="{007D5D98-F7D4-4771-892D-F6B5B637B894}"/>
    <hyperlink ref="E297" r:id="rId3123" xr:uid="{D1AC671D-3C8B-42C5-8AFB-25B828986825}"/>
    <hyperlink ref="E298" r:id="rId3124" xr:uid="{A1370854-2AEC-44EB-A1BD-A3036C2CD362}"/>
    <hyperlink ref="E299" r:id="rId3125" xr:uid="{B913858C-715A-4AFB-AAE6-49BD2DCA13F4}"/>
    <hyperlink ref="E300" r:id="rId3126" xr:uid="{C3F7E13E-0646-4227-8010-80BAA9DC47CC}"/>
    <hyperlink ref="E301" r:id="rId3127" xr:uid="{D16D653F-523E-414D-96E9-55C28930C2C0}"/>
    <hyperlink ref="E302" r:id="rId3128" xr:uid="{69C54308-847F-4280-8C34-A7DE804FD0E9}"/>
    <hyperlink ref="E303" r:id="rId3129" xr:uid="{77D56334-C832-4011-A8C7-AB339274201A}"/>
    <hyperlink ref="E304" r:id="rId3130" xr:uid="{C0054847-859D-40A9-ADA0-0144EEEADBCC}"/>
    <hyperlink ref="E305" r:id="rId3131" xr:uid="{902C36CD-3A77-416F-A93D-ADA7351A4292}"/>
    <hyperlink ref="E306" r:id="rId3132" xr:uid="{81CA7B06-4F1D-4BCF-8AFE-CF2083BDD3CA}"/>
    <hyperlink ref="E307" r:id="rId3133" xr:uid="{F7851B02-BE05-46C0-8CDE-69129E15EFE1}"/>
    <hyperlink ref="E308" r:id="rId3134" xr:uid="{335A00E6-D23A-4119-877E-C17D2624FBBD}"/>
    <hyperlink ref="E309" r:id="rId3135" xr:uid="{B0F60CE7-D572-4560-85EE-4CDE3A8CE140}"/>
    <hyperlink ref="E310" r:id="rId3136" xr:uid="{5005C7E8-B979-450A-883C-00BB1C7D0C21}"/>
    <hyperlink ref="E311" r:id="rId3137" xr:uid="{64453739-47BC-4718-9B3F-99473FA5DF8B}"/>
    <hyperlink ref="E312" r:id="rId3138" xr:uid="{F8D02047-2982-4848-A450-0B258D3EB047}"/>
    <hyperlink ref="E313" r:id="rId3139" xr:uid="{1EB7A66D-5817-4293-9091-EE9FF10BFC69}"/>
    <hyperlink ref="E314" r:id="rId3140" xr:uid="{37F2ED35-67FC-48B5-84D6-163F9B106FC2}"/>
    <hyperlink ref="E315" r:id="rId3141" xr:uid="{A769A4D3-9567-4CF5-AF8C-7EE422ED5C36}"/>
    <hyperlink ref="E324" r:id="rId3142" xr:uid="{5982C526-09BB-43E0-99F1-3E26BBE16E69}"/>
    <hyperlink ref="E325" r:id="rId3143" xr:uid="{65B089F8-021F-46B5-9AB0-725AED09BB92}"/>
    <hyperlink ref="E326" r:id="rId3144" xr:uid="{983719C1-9BE5-409E-8C96-DD7326710324}"/>
    <hyperlink ref="E329" r:id="rId3145" xr:uid="{C2666B66-DA8F-4904-AD72-4F985296D6E5}"/>
    <hyperlink ref="E330" r:id="rId3146" xr:uid="{4F7FB217-CE0F-4910-86C8-E67CA525030B}"/>
    <hyperlink ref="E331" r:id="rId3147" xr:uid="{0341CC64-0E54-4549-8A96-D9AE69BAEDEA}"/>
    <hyperlink ref="E332" r:id="rId3148" xr:uid="{8DDC71DD-8850-432D-B13C-5C8801812714}"/>
    <hyperlink ref="E333" r:id="rId3149" xr:uid="{338E76A7-D595-413D-B4FC-389F19461BDE}"/>
    <hyperlink ref="E334" r:id="rId3150" xr:uid="{6B308B63-06A0-491A-BAEF-F30C8D7518CC}"/>
    <hyperlink ref="E335" r:id="rId3151" xr:uid="{3D06EE10-105E-41F9-85DB-77F86EF7D6CC}"/>
    <hyperlink ref="E338" r:id="rId3152" xr:uid="{351F5C0C-9855-400B-A7AF-3A0D28C21BE9}"/>
    <hyperlink ref="E339" r:id="rId3153" xr:uid="{B11787F4-0F5C-4E1E-8D62-BB7C4F50B340}"/>
    <hyperlink ref="E340" r:id="rId3154" xr:uid="{AB729DF6-FA7B-48A6-AAF1-E33768E1B673}"/>
    <hyperlink ref="E341" r:id="rId3155" xr:uid="{EE509EA5-2659-480F-993A-7476F8EC3D11}"/>
    <hyperlink ref="E342" r:id="rId3156" xr:uid="{C1BEE045-5876-4C7B-98FE-21880F25683D}"/>
    <hyperlink ref="E343" r:id="rId3157" xr:uid="{31910C0D-BE56-4B73-B92C-580397FCCC7F}"/>
    <hyperlink ref="E344" r:id="rId3158" xr:uid="{5EBA7EB8-5A80-4BDF-BE0E-083D726095FD}"/>
    <hyperlink ref="E345" r:id="rId3159" xr:uid="{04B64665-53E6-4E3E-BF56-D38875695C50}"/>
    <hyperlink ref="E346" r:id="rId3160" xr:uid="{A352B397-0FFB-4944-A8F6-631AB90BBB38}"/>
    <hyperlink ref="E347" r:id="rId3161" xr:uid="{34ADF3D0-D1CC-4EF0-B726-23B5DBE31947}"/>
    <hyperlink ref="E348" r:id="rId3162" xr:uid="{80766269-63F2-4F0B-B260-25D4F068EBED}"/>
    <hyperlink ref="E349" r:id="rId3163" xr:uid="{DADB1CCE-74D7-4BF7-ACE5-28A2ADC693DB}"/>
    <hyperlink ref="E350" r:id="rId3164" xr:uid="{2B3472D0-5DB4-4A7B-B173-BE9EEFD685A0}"/>
    <hyperlink ref="E351" r:id="rId3165" xr:uid="{3848AD87-5898-4709-8BF5-2A48C53D383D}"/>
    <hyperlink ref="E352" r:id="rId3166" xr:uid="{AA972476-8E91-4F61-8FD3-63B5FE98CB44}"/>
    <hyperlink ref="E353" r:id="rId3167" xr:uid="{F840DC93-CC3F-4F66-A02D-DCFDEE25360F}"/>
    <hyperlink ref="E354" r:id="rId3168" xr:uid="{EB251F31-F36C-44FA-BF2C-E7BF51608C3A}"/>
    <hyperlink ref="E355" r:id="rId3169" xr:uid="{CB2AC810-9E38-498F-9298-BE2B9243A554}"/>
    <hyperlink ref="E356" r:id="rId3170" xr:uid="{5AD645A3-7A30-47A9-B72F-300398AE78E3}"/>
    <hyperlink ref="E357" r:id="rId3171" xr:uid="{4778C4C3-3E9A-49B1-A69F-2125AD7322AF}"/>
    <hyperlink ref="E358" r:id="rId3172" xr:uid="{A2A43A62-2502-4AC9-B2B2-CB90B6A39AAD}"/>
    <hyperlink ref="E359" r:id="rId3173" xr:uid="{64120E24-48AE-4755-8B56-647A39A9F947}"/>
    <hyperlink ref="E360" r:id="rId3174" xr:uid="{599ADC62-F6C2-4D9F-99D1-0B796D0E7E08}"/>
    <hyperlink ref="E361" r:id="rId3175" xr:uid="{3354EB98-2D2C-41A7-BB1C-40FFA6B3396E}"/>
    <hyperlink ref="E362" r:id="rId3176" xr:uid="{234B3707-44B1-45BB-BCEC-0D564440BD8D}"/>
    <hyperlink ref="E363" r:id="rId3177" xr:uid="{B1E01559-8AB9-4891-B711-D1C19ACA2051}"/>
    <hyperlink ref="E364" r:id="rId3178" xr:uid="{C753BC4C-BC72-4D13-A69D-164D703DF5F9}"/>
    <hyperlink ref="E365" r:id="rId3179" xr:uid="{E308AD1F-8167-45F8-8280-14A96EE795DE}"/>
    <hyperlink ref="E366" r:id="rId3180" xr:uid="{A51B5308-4E6C-4D03-A350-2C81A5CEDBF7}"/>
    <hyperlink ref="E367" r:id="rId3181" xr:uid="{E10147FB-5E78-462E-9AAF-5B9A8BEF8FC4}"/>
    <hyperlink ref="E368" r:id="rId3182" xr:uid="{4BFE4F71-A1E6-4895-AE01-99451AC991D9}"/>
    <hyperlink ref="E369" r:id="rId3183" xr:uid="{0BF43F88-722D-460A-BE54-5788C7AEEC38}"/>
    <hyperlink ref="E370" r:id="rId3184" xr:uid="{A462EE86-6726-4CA7-ACF7-15D888487C39}"/>
    <hyperlink ref="E371" r:id="rId3185" xr:uid="{4B2C07C2-8571-42D1-9BFE-2293B6E46F22}"/>
    <hyperlink ref="E372" r:id="rId3186" xr:uid="{AD55CAC3-FAEF-4A14-93A7-A486FD4EA1A3}"/>
    <hyperlink ref="E373" r:id="rId3187" xr:uid="{8D2A49C2-740A-4A59-A036-4AEBA4A9CCC3}"/>
    <hyperlink ref="E374" r:id="rId3188" xr:uid="{4D8B5374-B166-4351-9486-46F8DF7F4504}"/>
    <hyperlink ref="E375" r:id="rId3189" xr:uid="{EDB9F47B-2BE7-4B6B-8A6D-10F809A76CDB}"/>
    <hyperlink ref="E376" r:id="rId3190" xr:uid="{D68670D6-6F9E-4178-B498-0AC973DC6F07}"/>
    <hyperlink ref="E377" r:id="rId3191" xr:uid="{4ADC0D85-448D-49B7-BE9F-770A11A2259B}"/>
    <hyperlink ref="E378" r:id="rId3192" xr:uid="{035ADFC8-C512-410A-8835-F423B4CF9BDD}"/>
    <hyperlink ref="E379" r:id="rId3193" xr:uid="{D91A3107-0E59-428A-9663-20F32BF3103D}"/>
    <hyperlink ref="E380" r:id="rId3194" xr:uid="{5AD0F39B-849B-40C6-9275-3380483EA925}"/>
    <hyperlink ref="E381" r:id="rId3195" xr:uid="{B800D49A-3381-44CC-BA49-DCC218E6C01B}"/>
    <hyperlink ref="E382" r:id="rId3196" xr:uid="{44603DD3-ED0E-46BA-A935-45914B407CA7}"/>
    <hyperlink ref="E383" r:id="rId3197" xr:uid="{25CE355E-4F15-4A2C-BD34-9E9FC04CBD48}"/>
    <hyperlink ref="E384" r:id="rId3198" xr:uid="{23E52710-B221-4C0B-BB69-0AA6FC86BD3A}"/>
    <hyperlink ref="E385" r:id="rId3199" xr:uid="{42C449C8-3DAB-41FE-8689-8AABDEE9BC86}"/>
    <hyperlink ref="E386" r:id="rId3200" xr:uid="{8C6FEC06-8171-47FB-BC5A-83A64C105B66}"/>
    <hyperlink ref="E387" r:id="rId3201" xr:uid="{A3C05376-B46A-4F75-B061-B26AA8513504}"/>
    <hyperlink ref="E388" r:id="rId3202" xr:uid="{003D52FE-845F-4AA9-A12F-561BB198F2AE}"/>
    <hyperlink ref="E390" r:id="rId3203" xr:uid="{FBD10688-84E7-4178-B244-2C1D1CADED0D}"/>
    <hyperlink ref="E391" r:id="rId3204" xr:uid="{B50F4E3B-B91E-434A-BDAA-9678161FC35E}"/>
    <hyperlink ref="E392" r:id="rId3205" xr:uid="{52490D68-A53F-4BC2-B045-44FA2D3D0AAC}"/>
    <hyperlink ref="E393" r:id="rId3206" xr:uid="{F8AEACB5-DAC3-4147-8A09-0B7BBB630154}"/>
    <hyperlink ref="E394" r:id="rId3207" xr:uid="{F0D48990-C5C1-4E80-8FE3-CB3BC7DD31D3}"/>
    <hyperlink ref="E395" r:id="rId3208" xr:uid="{CA5BD4F2-E90A-4FE7-8159-AA15E0DAB4E6}"/>
    <hyperlink ref="E396" r:id="rId3209" xr:uid="{B6412F8B-E32B-4D5D-AE9F-78FE7A7FCA7D}"/>
    <hyperlink ref="E397" r:id="rId3210" xr:uid="{0AE0A762-205C-4CC3-821A-E0F5A3F97C03}"/>
    <hyperlink ref="E398" r:id="rId3211" xr:uid="{27A5D5B0-5748-443A-96F9-4AE6DDC140CF}"/>
    <hyperlink ref="E399" r:id="rId3212" xr:uid="{B73F4773-D3BA-4589-9EE6-8278A9FFFCAF}"/>
    <hyperlink ref="E400" r:id="rId3213" xr:uid="{4B3AAF48-E4FC-4C71-B3BD-D007D6175885}"/>
    <hyperlink ref="E401" r:id="rId3214" xr:uid="{6B5288E4-6532-48E6-964A-42D4F6CF29E2}"/>
    <hyperlink ref="E402" r:id="rId3215" xr:uid="{F5204895-0502-418B-B36E-5B7E713DE47F}"/>
    <hyperlink ref="E403" r:id="rId3216" xr:uid="{6FA9E97E-DCAE-4552-BA88-0FC278B56D69}"/>
    <hyperlink ref="E404" r:id="rId3217" xr:uid="{FD2D462F-6159-4CFE-9583-92B0B8E20EF7}"/>
    <hyperlink ref="E405" r:id="rId3218" xr:uid="{64FD5392-4BB8-4FD5-8D5A-672314D87763}"/>
    <hyperlink ref="E406" r:id="rId3219" xr:uid="{A32D9510-2C06-424B-A527-44B9EB29A2E6}"/>
    <hyperlink ref="E407" r:id="rId3220" xr:uid="{DE74B788-F92B-47C6-9150-278BF76F0169}"/>
    <hyperlink ref="E408" r:id="rId3221" xr:uid="{7DDAADEA-538C-4256-A7BC-8F3429B6E0F7}"/>
    <hyperlink ref="E409" r:id="rId3222" xr:uid="{BA9C1488-5684-4A52-92A2-A736D2212B4B}"/>
    <hyperlink ref="E410" r:id="rId3223" xr:uid="{46FE252B-8EE6-4840-85F4-215FCBE352FA}"/>
    <hyperlink ref="E411" r:id="rId3224" xr:uid="{C30968F6-903C-4A93-AC77-D0AD1000D1F8}"/>
    <hyperlink ref="E412" r:id="rId3225" xr:uid="{B7567424-73BA-4EB8-8737-6A78F917BD44}"/>
    <hyperlink ref="E413" r:id="rId3226" xr:uid="{1445AC74-32BD-439F-A07C-E05EE74251D4}"/>
    <hyperlink ref="E414" r:id="rId3227" xr:uid="{D1252F6E-4DCC-4825-B2F5-471C47C8D476}"/>
    <hyperlink ref="E415" r:id="rId3228" xr:uid="{0096F7FA-D9C4-47EE-8E7B-01EA25828DE8}"/>
    <hyperlink ref="E416" r:id="rId3229" xr:uid="{5EC5A12B-1124-4FEC-99AE-4180312E9047}"/>
    <hyperlink ref="E417" r:id="rId3230" xr:uid="{4F792EF5-B7F3-4E98-9417-5CCB52E7FC18}"/>
    <hyperlink ref="E418" r:id="rId3231" xr:uid="{15A46CEC-F661-4CC7-B712-18EF2F5332A6}"/>
    <hyperlink ref="E419" r:id="rId3232" xr:uid="{3F7F37F3-8240-47C9-A223-0AE6F62B8464}"/>
    <hyperlink ref="E420" r:id="rId3233" xr:uid="{57DBA46D-460F-407D-9549-8FCA17C73EAF}"/>
    <hyperlink ref="E421" r:id="rId3234" xr:uid="{ED3E3FDE-B318-4336-A6EE-BC15727165E9}"/>
    <hyperlink ref="E422" r:id="rId3235" xr:uid="{C0EB1D1E-96C0-464C-8035-FD68900B6EF0}"/>
    <hyperlink ref="E423" r:id="rId3236" xr:uid="{35538CAF-A146-44F5-917F-1D46D6AF6D75}"/>
    <hyperlink ref="E424" r:id="rId3237" xr:uid="{F16A4CC9-8D45-478D-B2EC-0228A1C35C00}"/>
    <hyperlink ref="E425" r:id="rId3238" xr:uid="{D1E0F990-2A59-402B-A8D1-04247DC8DBB0}"/>
    <hyperlink ref="E426" r:id="rId3239" xr:uid="{A6BDCC8E-2045-4ACA-8C92-1F0F20EA7BDE}"/>
    <hyperlink ref="E427" r:id="rId3240" xr:uid="{FA34B05D-CB3B-4C51-A86E-3A4A7803EAF2}"/>
    <hyperlink ref="E428" r:id="rId3241" xr:uid="{3CEE3A28-EE33-43B8-9AA7-3401E4A72E2E}"/>
    <hyperlink ref="E429" r:id="rId3242" xr:uid="{7E2474C5-8F71-4555-BB46-14CC4736CEA3}"/>
    <hyperlink ref="E431" r:id="rId3243" xr:uid="{0A7FB3A1-F368-47F9-AADE-A4AA306E55B1}"/>
    <hyperlink ref="E432" r:id="rId3244" xr:uid="{0D498EE3-19DA-4D23-8195-C3D20AE43A31}"/>
    <hyperlink ref="E433" r:id="rId3245" xr:uid="{232CA036-424A-424F-ACA8-C2987609C64F}"/>
    <hyperlink ref="E434" r:id="rId3246" xr:uid="{F3A956C4-CF94-4A23-9C6B-64CDF5493AE4}"/>
    <hyperlink ref="E435" r:id="rId3247" xr:uid="{FE2D6120-4775-42D9-AF7F-C3E9FF12B903}"/>
    <hyperlink ref="E436" r:id="rId3248" xr:uid="{0FBFF91F-CA9A-4335-8A96-96D30E6D5957}"/>
    <hyperlink ref="E437" r:id="rId3249" xr:uid="{C49EE5C9-3F73-422B-AB5C-F226399C5D9E}"/>
    <hyperlink ref="E438" r:id="rId3250" xr:uid="{F790223D-E398-4F24-A15D-37ACF2ADE1C0}"/>
    <hyperlink ref="E439" r:id="rId3251" xr:uid="{B0BB6051-D4B7-4262-B5B1-655DC8AC5127}"/>
    <hyperlink ref="E440" r:id="rId3252" xr:uid="{31F8F6A1-1892-484A-BFD3-3601B2426E67}"/>
    <hyperlink ref="E441" r:id="rId3253" xr:uid="{F7353C5E-0361-4CDC-87B1-7B1B46DAB847}"/>
    <hyperlink ref="E442" r:id="rId3254" xr:uid="{B52F20B4-CF1B-4FC4-9281-EE1D23440BFC}"/>
    <hyperlink ref="E443" r:id="rId3255" xr:uid="{FEEDDE5A-3300-454B-98B7-64AB43A38F4A}"/>
    <hyperlink ref="E444" r:id="rId3256" xr:uid="{89CDA77F-5F8E-4BD6-AECD-4C09D2A94A7D}"/>
    <hyperlink ref="E445" r:id="rId3257" xr:uid="{F113AF52-ED2B-475A-8769-6A2EF45729EC}"/>
    <hyperlink ref="E446" r:id="rId3258" xr:uid="{C6108837-2A62-4426-9789-39D0A7C943D5}"/>
    <hyperlink ref="E447" r:id="rId3259" xr:uid="{5303DF11-7A1E-4E14-BE2B-AC45007B0891}"/>
    <hyperlink ref="E448" r:id="rId3260" xr:uid="{0B587EC2-F473-4B9F-86DF-B45014CD5A27}"/>
    <hyperlink ref="E449" r:id="rId3261" xr:uid="{6B2C168E-A06A-46A0-AAB4-808AFC67EEDF}"/>
    <hyperlink ref="E450" r:id="rId3262" xr:uid="{9A2D0B1F-6601-4FAE-B872-25AF02AE1300}"/>
    <hyperlink ref="E451" r:id="rId3263" xr:uid="{3FF4F0D1-253A-43C9-8E51-EE28E86D2886}"/>
    <hyperlink ref="E452" r:id="rId3264" xr:uid="{FCC37003-4791-4FE1-8A9D-AFA6CDFEA5C5}"/>
    <hyperlink ref="E453" r:id="rId3265" xr:uid="{52BD426C-5786-4AA1-9835-F6F8FD7A9A65}"/>
    <hyperlink ref="E454" r:id="rId3266" xr:uid="{D3168ED0-FC5A-458B-BD34-49DB7167228B}"/>
    <hyperlink ref="E455" r:id="rId3267" xr:uid="{6B7D50DA-2C60-43F2-8EEF-5DCD096A05BA}"/>
    <hyperlink ref="E456" r:id="rId3268" xr:uid="{50EF451C-4AC7-40FE-A181-AAEAA0CC1064}"/>
    <hyperlink ref="E457" r:id="rId3269" xr:uid="{5626BE48-66B0-4C5D-A0C7-D4DDF7A64116}"/>
    <hyperlink ref="E458" r:id="rId3270" xr:uid="{0865B0C1-5CE7-401E-B4A9-D8D7A8B7FFD4}"/>
    <hyperlink ref="E459" r:id="rId3271" xr:uid="{DCA1441B-E8C4-4784-8BE7-EB47FC67EF7E}"/>
    <hyperlink ref="E460" r:id="rId3272" xr:uid="{4243A343-1D69-480A-AE49-7ED2D5ED8C0C}"/>
    <hyperlink ref="E461" r:id="rId3273" xr:uid="{784DC8E1-5445-42E8-A9B5-BBB492D3E818}"/>
    <hyperlink ref="E462" r:id="rId3274" xr:uid="{66B1D50C-48E5-4C43-9BF3-C9A93271F9FB}"/>
    <hyperlink ref="E465" r:id="rId3275" xr:uid="{3F0CB2BE-D382-43F5-B24C-A06AC3A92CB8}"/>
    <hyperlink ref="E466" r:id="rId3276" xr:uid="{24EFA4BC-4C27-4433-9608-3E802953B751}"/>
    <hyperlink ref="E467" r:id="rId3277" xr:uid="{7C1FEA7B-3B11-4664-BBD5-089046EFA9DF}"/>
    <hyperlink ref="E471" r:id="rId3278" xr:uid="{1E910438-3955-4FEE-BF5F-5BD64B6181E9}"/>
    <hyperlink ref="E472" r:id="rId3279" xr:uid="{AD09852F-E6B5-4D3C-AE0B-B73F9FBDE356}"/>
    <hyperlink ref="E473" r:id="rId3280" xr:uid="{EF51AA89-FF45-431F-AD82-05048E960BE4}"/>
    <hyperlink ref="E474" r:id="rId3281" xr:uid="{84841F4F-EB4C-4773-AD6D-895B5A194A9E}"/>
    <hyperlink ref="E482" r:id="rId3282" xr:uid="{7BD21D76-EF26-45A7-8AEC-5BC7AAFE9837}"/>
    <hyperlink ref="E483" r:id="rId3283" xr:uid="{19E2BF22-E28B-408D-9CD0-47CDD6F912BC}"/>
    <hyperlink ref="E484" r:id="rId3284" xr:uid="{2E9752C8-A7BC-40FD-B42D-5CCB340553FE}"/>
    <hyperlink ref="E485" r:id="rId3285" xr:uid="{06CD9DD9-53F0-492D-A50C-53EF5D87066D}"/>
    <hyperlink ref="E486" r:id="rId3286" xr:uid="{19B87297-01FF-4046-A031-5C2F3384BF54}"/>
    <hyperlink ref="E487" r:id="rId3287" xr:uid="{DB1D26D0-DDF8-4394-A9D7-EF0974DBF196}"/>
    <hyperlink ref="E488" r:id="rId3288" xr:uid="{75327689-5353-4CEE-BB13-781BA10E6C7C}"/>
    <hyperlink ref="E489" r:id="rId3289" xr:uid="{EF867A79-5ABB-4D84-B9FC-B02D2152CAC1}"/>
    <hyperlink ref="E490" r:id="rId3290" xr:uid="{0BD24C06-B07F-4112-A7E7-3C72B6A8F4A4}"/>
    <hyperlink ref="E491" r:id="rId3291" xr:uid="{B5DE8DD7-F5C3-4E2F-860E-988F93FF1725}"/>
    <hyperlink ref="E492" r:id="rId3292" xr:uid="{AAB3530E-27DF-4EDE-8A05-DDAD4F95A587}"/>
    <hyperlink ref="E493" r:id="rId3293" xr:uid="{EC8279F2-DE00-4AFE-80FD-29772314DD24}"/>
    <hyperlink ref="E494" r:id="rId3294" xr:uid="{A47EF6C8-03A8-45E4-B625-BD0404346B00}"/>
    <hyperlink ref="E495" r:id="rId3295" xr:uid="{1B0BF91A-F50E-4043-879A-20114E646BBA}"/>
    <hyperlink ref="E496" r:id="rId3296" xr:uid="{8405E357-C04A-4335-B49D-98A5ADA56DF1}"/>
    <hyperlink ref="E497" r:id="rId3297" xr:uid="{08A1D7BB-AA40-44D4-9DB3-9AF7E3B0EB50}"/>
    <hyperlink ref="E498" r:id="rId3298" xr:uid="{2E31F0CC-A5C9-4EE6-A703-4B98FD6DB710}"/>
    <hyperlink ref="E499" r:id="rId3299" xr:uid="{73331BE1-3516-4420-A231-4CF96A2B9EF2}"/>
    <hyperlink ref="E500" r:id="rId3300" xr:uid="{DC37B17A-EA03-403E-B474-D106E2ABDBDF}"/>
    <hyperlink ref="E501" r:id="rId3301" xr:uid="{062A51E2-EB6C-4535-82F5-B803839E4448}"/>
    <hyperlink ref="E502" r:id="rId3302" xr:uid="{105D31ED-4A9F-4DF8-BB3D-85BBC0847DBF}"/>
    <hyperlink ref="E503" r:id="rId3303" xr:uid="{533A710E-D3CB-44A6-B49E-D4116B2C5F1A}"/>
    <hyperlink ref="E504" r:id="rId3304" xr:uid="{7C49BCD9-F033-4893-B5B3-4474189BE220}"/>
    <hyperlink ref="E505" r:id="rId3305" xr:uid="{49C8DD11-87A1-4D7D-9109-85A783142DB2}"/>
    <hyperlink ref="E506" r:id="rId3306" xr:uid="{8D82EC06-3C2E-4A1C-8BF1-4CA55BB0C0D4}"/>
    <hyperlink ref="E507" r:id="rId3307" xr:uid="{8B10ABA0-E9BB-4221-8688-35ECF83019C1}"/>
    <hyperlink ref="E508" r:id="rId3308" xr:uid="{EEA47616-93D1-4DDD-BF3F-4D6602C1F2CF}"/>
    <hyperlink ref="E509" r:id="rId3309" xr:uid="{58C96FC1-5409-4386-B17D-B11A6D7E8FB8}"/>
    <hyperlink ref="E510" r:id="rId3310" xr:uid="{3A11AAFC-6613-470F-9822-57228E6D4E03}"/>
    <hyperlink ref="E511" r:id="rId3311" xr:uid="{2803A817-EA7C-442D-9E28-EBBD0348E2EE}"/>
    <hyperlink ref="E512" r:id="rId3312" xr:uid="{6016208F-4AB5-40FB-A65A-088E9DB46062}"/>
    <hyperlink ref="E513" r:id="rId3313" xr:uid="{D6F9FD79-72CF-4CB9-BC0B-F3079790B25F}"/>
    <hyperlink ref="E514" r:id="rId3314" xr:uid="{8EC53EBB-8D62-48FF-9849-290A4D2CD0A1}"/>
    <hyperlink ref="E515" r:id="rId3315" xr:uid="{EA8CB2B1-0CD4-460E-8629-A1BDFC08585C}"/>
    <hyperlink ref="E516" r:id="rId3316" xr:uid="{09C74DA1-0A32-4738-B045-20CB764A55A8}"/>
    <hyperlink ref="E517" r:id="rId3317" xr:uid="{B688CF09-DFC4-481C-8F29-B7D736660C3C}"/>
    <hyperlink ref="E518" r:id="rId3318" xr:uid="{56819967-FD4E-4A59-BACA-C448ACEA538C}"/>
    <hyperlink ref="E519" r:id="rId3319" xr:uid="{CDB6059D-F116-4B23-AAE9-841BE4A0556D}"/>
    <hyperlink ref="E520" r:id="rId3320" xr:uid="{AD17C3F0-2B1A-4436-8E3C-C1C2D11463A5}"/>
    <hyperlink ref="E521" r:id="rId3321" xr:uid="{577B75D8-10CF-4547-A017-BD5DEE211DD3}"/>
    <hyperlink ref="E522" r:id="rId3322" xr:uid="{E8EDD4D6-BD6A-402A-9A9F-187D2D0B931F}"/>
    <hyperlink ref="E523" r:id="rId3323" xr:uid="{E94012D3-A0DA-43BB-B325-AD37746AF436}"/>
    <hyperlink ref="E524" r:id="rId3324" xr:uid="{917E3A8E-723E-4EC2-AB41-13D8D3EF2E89}"/>
    <hyperlink ref="E525" r:id="rId3325" xr:uid="{01FEC54D-3CED-4519-8585-FF77C38454C6}"/>
    <hyperlink ref="E526" r:id="rId3326" xr:uid="{A95A866D-50AC-41B0-92FB-C5F5AC3A1890}"/>
    <hyperlink ref="E527" r:id="rId3327" xr:uid="{8C90A177-B895-4823-B2E9-0EFEE3A725F6}"/>
    <hyperlink ref="E528" r:id="rId3328" xr:uid="{1B957CC1-3A93-4CC6-BEFC-B79A5AAF767F}"/>
    <hyperlink ref="E529" r:id="rId3329" xr:uid="{F4FB7587-BAB5-4ABC-A4D5-DB2F48DF4A10}"/>
    <hyperlink ref="E530" r:id="rId3330" xr:uid="{81653C0D-E979-4602-A2F1-420E4E6BDA6C}"/>
    <hyperlink ref="E531" r:id="rId3331" xr:uid="{FCB20BDA-DA19-4440-9C89-75528DD8849E}"/>
    <hyperlink ref="E532" r:id="rId3332" xr:uid="{82C47F6B-FB53-42C5-B29B-F60177472A34}"/>
    <hyperlink ref="E533" r:id="rId3333" xr:uid="{99EFDC1C-0CA1-4205-B052-A14AFC965EA4}"/>
    <hyperlink ref="E534" r:id="rId3334" xr:uid="{FB6191A6-17D3-4649-93FD-68F6A67B0A1B}"/>
    <hyperlink ref="E535" r:id="rId3335" xr:uid="{12D967B6-46DD-4098-88EF-7603D9F224BD}"/>
    <hyperlink ref="E536" r:id="rId3336" xr:uid="{3A7261EC-C5AD-43A1-9EE4-C03FD398484F}"/>
    <hyperlink ref="E563" r:id="rId3337" xr:uid="{CB0F2CB9-8073-4E2A-802D-F3DC676FD8EC}"/>
    <hyperlink ref="E564" r:id="rId3338" xr:uid="{FD6FAF26-82BD-4E5D-A76F-74EA8E214087}"/>
    <hyperlink ref="E565" r:id="rId3339" xr:uid="{6F382E1E-56E5-423D-9622-109D85473E26}"/>
    <hyperlink ref="E566" r:id="rId3340" xr:uid="{A414DBED-0C30-4FA1-ADC2-8F730C8E664B}"/>
    <hyperlink ref="E567" r:id="rId3341" xr:uid="{F7DC3FC5-BA62-419E-B131-42B19F64F79D}"/>
    <hyperlink ref="E568" r:id="rId3342" xr:uid="{070C1A2E-33A3-4B8A-B120-9F5965BA99C4}"/>
    <hyperlink ref="E569" r:id="rId3343" xr:uid="{F8B93F0D-2CB7-4F2E-8F2A-79195D16A8F9}"/>
    <hyperlink ref="E570" r:id="rId3344" xr:uid="{069781F8-6963-49A2-8C2F-D71A12F7B913}"/>
    <hyperlink ref="E572" r:id="rId3345" xr:uid="{2BC034FF-118E-42D0-BB13-535A04C90797}"/>
    <hyperlink ref="E577" r:id="rId3346" xr:uid="{2969A813-4759-4871-A082-241946CB6255}"/>
    <hyperlink ref="E578" r:id="rId3347" xr:uid="{123819DF-F341-462F-A4A9-DA1DFBCE0F7B}"/>
    <hyperlink ref="E579" r:id="rId3348" xr:uid="{4AEE298C-0139-4D31-BFBB-62FBF31B9447}"/>
    <hyperlink ref="E580" r:id="rId3349" xr:uid="{D2BBEC01-37D1-4D38-90C8-FB144A17BB19}"/>
    <hyperlink ref="E581" r:id="rId3350" xr:uid="{64835777-44C6-4EE8-8D53-4AAD44AF5EDC}"/>
    <hyperlink ref="E582" r:id="rId3351" xr:uid="{D1D78BD2-F54F-4D79-B0DC-8FEEBCF5BB0B}"/>
    <hyperlink ref="E583" r:id="rId3352" xr:uid="{C6E386C2-11CA-4DB3-AEDA-448499A11442}"/>
    <hyperlink ref="E584" r:id="rId3353" xr:uid="{A139B64C-6ED4-4B5D-B2FF-FFF56641DD36}"/>
    <hyperlink ref="E585" r:id="rId3354" xr:uid="{0872AB3F-759F-497A-9189-ACD450E122CA}"/>
    <hyperlink ref="E586" r:id="rId3355" xr:uid="{68B0299D-F0B6-4FB3-9EF8-D3457F3080D3}"/>
    <hyperlink ref="E587" r:id="rId3356" xr:uid="{68A96671-4F16-4974-AE00-6724F5159F69}"/>
    <hyperlink ref="E588" r:id="rId3357" xr:uid="{5661A5D2-4D1E-4339-85AA-D57900B88A6C}"/>
    <hyperlink ref="E589" r:id="rId3358" xr:uid="{CA8D81F7-7E54-47DA-BE05-5B099C14068F}"/>
    <hyperlink ref="E590" r:id="rId3359" xr:uid="{5E57CA2C-346A-4684-9236-80BD65F3886F}"/>
    <hyperlink ref="E591" r:id="rId3360" xr:uid="{E3D7282E-3C6C-440E-8D8E-F882E4EB6E10}"/>
    <hyperlink ref="E592" r:id="rId3361" xr:uid="{405801BD-A2E1-4CAD-A7CA-9BE85C093BBF}"/>
    <hyperlink ref="E593" r:id="rId3362" xr:uid="{9A2258E0-A5ED-4A83-A799-19D6E291CAF0}"/>
    <hyperlink ref="E594" r:id="rId3363" xr:uid="{1217350C-4ED7-4C96-99F3-D6F4981A840D}"/>
    <hyperlink ref="E595" r:id="rId3364" xr:uid="{48A89127-62B6-4DED-9B52-5FC0DD1360E1}"/>
    <hyperlink ref="E596" r:id="rId3365" xr:uid="{90AD9462-CEF3-47BA-9969-99742E2E6E30}"/>
    <hyperlink ref="E597" r:id="rId3366" xr:uid="{CEA67DD5-7F61-4194-82D6-3ADD80871D40}"/>
    <hyperlink ref="E598" r:id="rId3367" xr:uid="{8A0FF6EB-F13A-4656-93F9-58C4AD602849}"/>
    <hyperlink ref="E599" r:id="rId3368" xr:uid="{EC7FDD70-3095-4A79-A0D2-5CE25783D0D2}"/>
    <hyperlink ref="E600" r:id="rId3369" xr:uid="{C37D0C5F-89B3-4E20-9259-AD3B37CCDBFC}"/>
    <hyperlink ref="E601" r:id="rId3370" xr:uid="{4A145633-D92B-4309-9165-5B11BC7D6099}"/>
    <hyperlink ref="E602" r:id="rId3371" xr:uid="{CBB2DACA-B176-45EA-86FC-A732A7112958}"/>
    <hyperlink ref="E603" r:id="rId3372" xr:uid="{B625C51B-0B60-43C8-8AD5-278A1AEB058B}"/>
    <hyperlink ref="E604" r:id="rId3373" xr:uid="{BE5159D1-331C-44E2-BE86-8F2260632E35}"/>
    <hyperlink ref="E605" r:id="rId3374" xr:uid="{5CB7241B-BB67-447A-B639-39A6DD224D0E}"/>
    <hyperlink ref="E606" r:id="rId3375" xr:uid="{47A255B6-C412-41AC-8FB9-3F69B8A2318D}"/>
    <hyperlink ref="E607" r:id="rId3376" xr:uid="{E41CD046-D7D3-448F-A0FA-30FE7B21D733}"/>
    <hyperlink ref="E608" r:id="rId3377" xr:uid="{ED3C8109-C8F9-4D70-BFE9-99C206F2833C}"/>
    <hyperlink ref="E609" r:id="rId3378" xr:uid="{84FBF283-868D-48EB-8F89-227ACC1596EE}"/>
    <hyperlink ref="E610" r:id="rId3379" xr:uid="{85128987-D7A6-466C-8CE3-CD99A613DB80}"/>
    <hyperlink ref="E611" r:id="rId3380" xr:uid="{2B7F2D87-52C0-4ABB-9841-AB1926D70F43}"/>
    <hyperlink ref="E612" r:id="rId3381" xr:uid="{D3DFB893-434B-4088-9F31-4CFB59D93E27}"/>
    <hyperlink ref="E613" r:id="rId3382" xr:uid="{83FC4D7C-0F02-42CA-840F-98360DF1C4F8}"/>
    <hyperlink ref="E614" r:id="rId3383" xr:uid="{62429341-9E6E-417E-B430-B9C9A1420E99}"/>
    <hyperlink ref="E615" r:id="rId3384" xr:uid="{04B4E920-7FCD-47B3-A06C-DC217D89DE76}"/>
    <hyperlink ref="E616" r:id="rId3385" xr:uid="{622C6C20-A1C1-45D1-91F6-2EFDD92E7F44}"/>
    <hyperlink ref="E617" r:id="rId3386" xr:uid="{745776CC-8D7C-4F01-8A73-843AE7CFAEFC}"/>
    <hyperlink ref="E618" r:id="rId3387" xr:uid="{D46C7267-AA66-45CF-BCE6-9C9D13130212}"/>
    <hyperlink ref="E619" r:id="rId3388" xr:uid="{10D6184F-6482-4F81-B2C0-6CF802A2106E}"/>
    <hyperlink ref="E620" r:id="rId3389" xr:uid="{DC73727B-556B-4469-94A0-EF5444AE6E6F}"/>
    <hyperlink ref="E621" r:id="rId3390" xr:uid="{B9CE32D0-ADC9-475E-A463-B18AD81CD6AF}"/>
    <hyperlink ref="E622" r:id="rId3391" xr:uid="{612769AB-F342-422D-88AF-C9107A891350}"/>
    <hyperlink ref="E623" r:id="rId3392" xr:uid="{94A0089B-F1F3-4596-817A-A99B29E9BA20}"/>
    <hyperlink ref="E624" r:id="rId3393" xr:uid="{C7A712A8-63FB-4AA9-8503-93197E0C0E59}"/>
    <hyperlink ref="E625" r:id="rId3394" xr:uid="{8737B4A6-8CF4-4330-9778-925E5A4DA19B}"/>
    <hyperlink ref="E626" r:id="rId3395" xr:uid="{C8D487EE-576B-4DEB-8649-8368ACA708EC}"/>
    <hyperlink ref="E627" r:id="rId3396" xr:uid="{35854F61-BCC9-4BB0-8F05-C99952AA0D36}"/>
    <hyperlink ref="E628" r:id="rId3397" xr:uid="{48C1BF45-AA2B-4753-888A-EE0F83E6E2F9}"/>
    <hyperlink ref="E629" r:id="rId3398" xr:uid="{9381E7FB-40E1-4265-BADE-E9541444AA67}"/>
    <hyperlink ref="E630" r:id="rId3399" xr:uid="{50A6DE78-9939-4A4B-A8EA-4E249134EA04}"/>
    <hyperlink ref="E631" r:id="rId3400" xr:uid="{F06416E4-B3A0-4071-AC31-6FA6EC7B1776}"/>
    <hyperlink ref="E632" r:id="rId3401" xr:uid="{7B1A68BA-E907-4EAC-A28E-E8FBD3EDD088}"/>
    <hyperlink ref="E633" r:id="rId3402" xr:uid="{F9FBB756-A731-454B-B837-764F5FF1BF2C}"/>
    <hyperlink ref="E637" r:id="rId3403" xr:uid="{489B97DF-AE3A-4F23-8AAC-E941A573ACB0}"/>
    <hyperlink ref="E638" r:id="rId3404" xr:uid="{C48EFF55-CE0A-45BE-B91B-54C2D53079A6}"/>
    <hyperlink ref="E639" r:id="rId3405" xr:uid="{E2894401-8893-4AA7-ABA4-C7FC4DE1E0AA}"/>
    <hyperlink ref="E640" r:id="rId3406" xr:uid="{10D8836B-73D2-47F1-81FC-FA672B175A79}"/>
    <hyperlink ref="E641" r:id="rId3407" xr:uid="{AD612E4C-9557-4D02-9EE8-209654916225}"/>
    <hyperlink ref="E642" r:id="rId3408" xr:uid="{CBC7D970-9861-4B9A-A080-F3019846BD44}"/>
    <hyperlink ref="E643" r:id="rId3409" xr:uid="{0BEC1252-6478-4333-B7E8-EADA4208EFF4}"/>
    <hyperlink ref="E644" r:id="rId3410" xr:uid="{8FB01FC7-BCB2-4F67-AE06-169C41187F5F}"/>
    <hyperlink ref="E645" r:id="rId3411" xr:uid="{513DB880-FF86-45E0-B30D-BBA5C2B48C0A}"/>
    <hyperlink ref="E646" r:id="rId3412" xr:uid="{BDD8AD63-5D4F-4FB5-A845-5981C691F9A0}"/>
    <hyperlink ref="E647" r:id="rId3413" xr:uid="{F2754412-AA60-41BC-B8FB-283A35A61332}"/>
    <hyperlink ref="E648" r:id="rId3414" xr:uid="{DD5BB63B-0443-449D-8F49-F086B4B829D5}"/>
    <hyperlink ref="E649" r:id="rId3415" xr:uid="{F699CD26-B335-41A5-900B-08D2AE382E47}"/>
    <hyperlink ref="E650" r:id="rId3416" xr:uid="{BC74A9FF-9AF2-4BDF-8C33-E15B4AB201E8}"/>
    <hyperlink ref="E651" r:id="rId3417" xr:uid="{2570ED6A-6739-4210-B67F-0BE50F632BDE}"/>
    <hyperlink ref="E652" r:id="rId3418" xr:uid="{CC0EF3DA-AF64-4C84-B7CB-FFD01F5678A6}"/>
    <hyperlink ref="E653" r:id="rId3419" xr:uid="{DA63F823-5B96-4CCC-9E63-36762FE7A592}"/>
    <hyperlink ref="E654" r:id="rId3420" xr:uid="{25D72338-8CFF-4056-871E-0F30E0F383C5}"/>
    <hyperlink ref="E655" r:id="rId3421" xr:uid="{44C69E4B-5B35-437C-8C9D-2FCA4C69FA31}"/>
    <hyperlink ref="E656" r:id="rId3422" xr:uid="{08E7E9E8-4D92-485E-A10A-53A3CDCFB558}"/>
    <hyperlink ref="E657" r:id="rId3423" xr:uid="{E4271B4E-582D-42F8-ADC5-368399CAA2F3}"/>
    <hyperlink ref="E658" r:id="rId3424" xr:uid="{E1DEDE1A-EAFC-45BC-9CB8-4E808327B3A8}"/>
    <hyperlink ref="E659" r:id="rId3425" xr:uid="{30D1BEB7-2797-40B8-B8A5-527C17C20BD5}"/>
    <hyperlink ref="E660" r:id="rId3426" xr:uid="{E8C4F06D-FBC5-4802-A648-59316C7F7633}"/>
    <hyperlink ref="E661" r:id="rId3427" xr:uid="{7B246504-F689-43FB-B1C5-1A56A0F8FA23}"/>
    <hyperlink ref="E662" r:id="rId3428" xr:uid="{D0A1088B-3DD3-4340-A8AF-B5A165ED9713}"/>
    <hyperlink ref="E663" r:id="rId3429" xr:uid="{F43FB86C-5A1B-4CC6-8881-F3D529AF181F}"/>
    <hyperlink ref="E664" r:id="rId3430" xr:uid="{0886362A-8DE0-4B3A-9934-5FE29ED0AF3B}"/>
    <hyperlink ref="E665" r:id="rId3431" xr:uid="{3CFAEB27-B3B6-4492-8C08-C6B7EF8FEB6B}"/>
    <hyperlink ref="E666" r:id="rId3432" xr:uid="{6FF3A3D5-6CE4-4837-A90A-C7D0A7216803}"/>
    <hyperlink ref="E667" r:id="rId3433" xr:uid="{1ADB3ED7-2BBD-4F4E-9727-78F29BDBFC4D}"/>
    <hyperlink ref="E668" r:id="rId3434" xr:uid="{349B33FF-3CF7-4209-BF79-7A0BA1EB3BFF}"/>
    <hyperlink ref="E669" r:id="rId3435" xr:uid="{D58F996B-1CE9-4A5D-94A1-611373896DA6}"/>
    <hyperlink ref="E670" r:id="rId3436" xr:uid="{17C7343A-62CD-4546-8C25-BC613C2CE3A3}"/>
    <hyperlink ref="E671" r:id="rId3437" xr:uid="{B82CC1B9-B8C2-43BB-BEE5-F8D85BCE25B3}"/>
    <hyperlink ref="E672" r:id="rId3438" xr:uid="{4BA40DCA-0256-4B88-BA56-03A479D19BA8}"/>
    <hyperlink ref="E673" r:id="rId3439" xr:uid="{70B5EEB9-93FD-4661-8206-8F8DBEA40420}"/>
    <hyperlink ref="E674" r:id="rId3440" xr:uid="{6C2D48AB-8DD5-4F50-8B1D-303A68A64B46}"/>
    <hyperlink ref="E675" r:id="rId3441" xr:uid="{E2EC26BE-15C3-4C16-B670-060EA0BE023B}"/>
    <hyperlink ref="E676" r:id="rId3442" xr:uid="{51B7B699-BA26-43BE-9641-77A5F60E7DC7}"/>
    <hyperlink ref="E677" r:id="rId3443" xr:uid="{FDFEA6D0-45CF-43E2-9D30-7E4759F2E63F}"/>
    <hyperlink ref="E678" r:id="rId3444" xr:uid="{46B6BF9E-815E-424C-935C-95889C15A545}"/>
    <hyperlink ref="E679" r:id="rId3445" xr:uid="{89C86DAB-E12D-4989-BB19-F9FA8C2850D4}"/>
    <hyperlink ref="E680" r:id="rId3446" xr:uid="{FC4D8D98-8595-43C1-9D8F-DF9B97E71666}"/>
    <hyperlink ref="E681" r:id="rId3447" xr:uid="{F945C9C5-7D77-4982-97B7-B681FC1D342E}"/>
    <hyperlink ref="E682" r:id="rId3448" xr:uid="{3B577DE4-2EF4-4B9B-AE02-0F0086BEA74F}"/>
    <hyperlink ref="E683" r:id="rId3449" xr:uid="{6C999C0A-6B51-4F21-AFFC-A85735B7023B}"/>
    <hyperlink ref="E684" r:id="rId3450" xr:uid="{2A975685-1DD5-48AC-9510-270DA4AF2AA0}"/>
    <hyperlink ref="E685" r:id="rId3451" xr:uid="{52AA1051-E30F-40E2-B179-189B53521FD6}"/>
    <hyperlink ref="E686" r:id="rId3452" xr:uid="{07D92533-DA43-47EB-B232-047050122191}"/>
    <hyperlink ref="E687" r:id="rId3453" xr:uid="{1DBA27D4-4D65-40F4-9EC8-40DF21F843F0}"/>
    <hyperlink ref="E688" r:id="rId3454" xr:uid="{3DB0D22D-D6F9-45CA-B386-591F86C7257B}"/>
    <hyperlink ref="E689" r:id="rId3455" xr:uid="{DA21116D-E4D6-4523-8B8B-36F1F4F35D37}"/>
    <hyperlink ref="E690" r:id="rId3456" xr:uid="{4A9FC18D-CFA6-4699-83FC-B9384C141A67}"/>
    <hyperlink ref="E691" r:id="rId3457" xr:uid="{14DCB3CB-65D0-43E0-8040-FAFF0CE3225A}"/>
    <hyperlink ref="E692" r:id="rId3458" xr:uid="{411DCD68-7C0D-47E4-AEF5-D5BB783E1808}"/>
    <hyperlink ref="E693" r:id="rId3459" xr:uid="{2A0F4F19-D73F-4920-97CD-C0AC9138ADBD}"/>
    <hyperlink ref="E694" r:id="rId3460" xr:uid="{5C764ACC-4D24-498A-BEA2-577231A95F19}"/>
    <hyperlink ref="E695" r:id="rId3461" xr:uid="{7F201AEA-8BFD-4530-8FA5-0D09BA42033A}"/>
    <hyperlink ref="E696" r:id="rId3462" xr:uid="{BF95E391-12A3-47B1-8C20-D36A73FBEC1A}"/>
    <hyperlink ref="E697" r:id="rId3463" xr:uid="{D939683A-AADB-46C3-BDC4-87BC653F89AB}"/>
    <hyperlink ref="E698" r:id="rId3464" xr:uid="{A95F7FB3-5297-4CD9-822F-F88DE67CA065}"/>
    <hyperlink ref="E699" r:id="rId3465" xr:uid="{C14CCCE2-770D-40BA-ACD2-A40941CC2874}"/>
    <hyperlink ref="E700" r:id="rId3466" xr:uid="{6D091AD2-355A-45B7-82C7-57CC9707ADB6}"/>
    <hyperlink ref="E701" r:id="rId3467" xr:uid="{0DF9BEA8-F585-4F3D-B146-33C5079C7789}"/>
    <hyperlink ref="E702" r:id="rId3468" xr:uid="{7CC26256-F8BA-4507-A49F-843636CCCD7D}"/>
    <hyperlink ref="E703" r:id="rId3469" xr:uid="{B7E01D2F-E2A5-4CA0-B9F9-D35A02DFF9BA}"/>
    <hyperlink ref="E704" r:id="rId3470" xr:uid="{28A6A721-BBBB-4B4E-A8EF-569B0E516504}"/>
    <hyperlink ref="E705" r:id="rId3471" xr:uid="{DE9DA68B-F1A6-4117-B305-E58CEECB6861}"/>
    <hyperlink ref="E706" r:id="rId3472" xr:uid="{8EA65D89-24DD-4BA0-88B2-8C94D77800C9}"/>
    <hyperlink ref="E707" r:id="rId3473" xr:uid="{66CDE2D9-5EA4-43AA-9A98-2A9A8F3834D7}"/>
    <hyperlink ref="E708" r:id="rId3474" xr:uid="{1B8986D5-6BA7-4E5F-A4EF-16DA4F37AF4A}"/>
    <hyperlink ref="E709" r:id="rId3475" xr:uid="{497D9AFF-4CA0-4D05-9405-578AF51E7A60}"/>
    <hyperlink ref="E710" r:id="rId3476" xr:uid="{C155105C-3E12-4069-986A-CA086EAC1C07}"/>
    <hyperlink ref="E711" r:id="rId3477" xr:uid="{C3DA6003-FEF0-4F38-A9BF-B4E3DB3346C7}"/>
    <hyperlink ref="E712" r:id="rId3478" xr:uid="{EA14CB2C-F86C-4FD6-8BF8-48D1661C1019}"/>
    <hyperlink ref="E713" r:id="rId3479" xr:uid="{D86B66D8-466A-458C-9E6B-78B972CE4C91}"/>
    <hyperlink ref="E714" r:id="rId3480" xr:uid="{1220B5E7-E48F-41FC-BC46-1F6CE75DF3C8}"/>
    <hyperlink ref="E715" r:id="rId3481" xr:uid="{4F895994-730A-401F-9728-C53F219153AB}"/>
    <hyperlink ref="E716" r:id="rId3482" xr:uid="{9B1CF3AC-24AF-485A-8C49-4E1ABA9371F8}"/>
    <hyperlink ref="E717" r:id="rId3483" xr:uid="{DFE924F4-03A1-48CE-9B86-63A665C2FA34}"/>
    <hyperlink ref="E718" r:id="rId3484" xr:uid="{771BD429-C94E-4D5C-B7C5-00499803EAE0}"/>
    <hyperlink ref="E719" r:id="rId3485" xr:uid="{368FF36A-48B6-46ED-BA2E-08600C8AD38B}"/>
    <hyperlink ref="E720" r:id="rId3486" xr:uid="{C0A61200-D760-4912-99E8-7CC3CCB1ED0A}"/>
    <hyperlink ref="E721" r:id="rId3487" xr:uid="{B8E61732-7812-4BCC-B849-11744458096C}"/>
    <hyperlink ref="E723" r:id="rId3488" xr:uid="{05ED5FD2-6B40-4B7E-B370-447DEAE89CD3}"/>
    <hyperlink ref="E724" r:id="rId3489" xr:uid="{ACE51E8A-E08D-497C-B12D-FEACBC95A170}"/>
    <hyperlink ref="E725" r:id="rId3490" xr:uid="{D05C522B-F8CD-408A-9338-3F9C599CDB4E}"/>
    <hyperlink ref="E726" r:id="rId3491" xr:uid="{F9FCDADB-24C6-4788-958B-46B29CFD02F5}"/>
    <hyperlink ref="E727" r:id="rId3492" xr:uid="{DF96EDE7-2FBF-419E-914D-BB9927FA339A}"/>
    <hyperlink ref="E728" r:id="rId3493" xr:uid="{4892A9C1-F564-4B13-A1C7-E35CDF2F5166}"/>
    <hyperlink ref="E729" r:id="rId3494" xr:uid="{7A9A2C33-45D4-4438-AFCA-DBC168B037D9}"/>
    <hyperlink ref="E730" r:id="rId3495" xr:uid="{FEDB38C1-5E40-402D-91DC-106626FE1486}"/>
    <hyperlink ref="E731" r:id="rId3496" xr:uid="{3FA654B8-AC19-4B2E-9187-37547AE5861E}"/>
    <hyperlink ref="E732" r:id="rId3497" xr:uid="{5F6E2518-CA33-4B28-80E7-EE07B897915F}"/>
    <hyperlink ref="E733" r:id="rId3498" xr:uid="{2DC1C75C-CF86-46FC-AE9C-DCE89ED897F1}"/>
    <hyperlink ref="E734" r:id="rId3499" xr:uid="{943A712B-A4D3-486E-8E76-D404BD89910A}"/>
    <hyperlink ref="E735" r:id="rId3500" xr:uid="{3D0C75F2-3F82-40BD-85EC-F6E92669A87E}"/>
    <hyperlink ref="E736" r:id="rId3501" xr:uid="{E30ADBB8-E817-417E-A25D-2621A25D86D3}"/>
    <hyperlink ref="E737" r:id="rId3502" xr:uid="{7E9B55B4-C3E2-42D2-9C8D-6025E789FB9D}"/>
    <hyperlink ref="E738" r:id="rId3503" xr:uid="{211F796E-F1C6-4AE6-AE88-5A7B5858ED38}"/>
    <hyperlink ref="E739" r:id="rId3504" xr:uid="{49514713-8F48-4EC2-813E-830A10FC9141}"/>
    <hyperlink ref="E740" r:id="rId3505" xr:uid="{E8FF0E44-D15F-4AB5-9D21-516AB5D74874}"/>
    <hyperlink ref="E741" r:id="rId3506" xr:uid="{D7C62905-2149-4823-B083-9C8536883393}"/>
    <hyperlink ref="E742" r:id="rId3507" xr:uid="{2999BED4-32FF-4F2C-9F68-7AACA8A31A73}"/>
    <hyperlink ref="E743" r:id="rId3508" xr:uid="{21138572-C8E5-493E-A1B2-6B68185FEEAA}"/>
    <hyperlink ref="E744" r:id="rId3509" xr:uid="{81CB19F1-4035-47C9-AB98-21338A7FA525}"/>
    <hyperlink ref="E745" r:id="rId3510" xr:uid="{4B4FE2D3-1F22-4AC1-A647-7258E6CC4596}"/>
    <hyperlink ref="E746" r:id="rId3511" xr:uid="{80D46891-EEF3-4875-91B7-70F90A2070DB}"/>
    <hyperlink ref="E747" r:id="rId3512" xr:uid="{C34EF97F-861D-4F58-ADAB-AF365368B6E0}"/>
    <hyperlink ref="E748" r:id="rId3513" xr:uid="{C5B372BF-7221-492D-863D-101C80397793}"/>
    <hyperlink ref="E749" r:id="rId3514" xr:uid="{7F34B475-364F-4847-B267-BBA47275AB3A}"/>
    <hyperlink ref="E750" r:id="rId3515" xr:uid="{01952F28-66C5-4F7C-9F28-399E6357E57A}"/>
    <hyperlink ref="E751" r:id="rId3516" xr:uid="{7CDC9B6A-C0D3-40F6-99A1-4472CBDA8AA5}"/>
    <hyperlink ref="E752" r:id="rId3517" xr:uid="{9FA014AC-7D0A-4420-B0C2-2279020CAD22}"/>
    <hyperlink ref="E753" r:id="rId3518" xr:uid="{5708863F-08B6-46D5-8BA4-A13AC834481A}"/>
    <hyperlink ref="E754" r:id="rId3519" xr:uid="{F37320DE-BBBA-43F8-AFC5-83E53E6239CA}"/>
    <hyperlink ref="E755" r:id="rId3520" xr:uid="{281DDB06-773F-444F-800F-BF782AD350A5}"/>
    <hyperlink ref="E756" r:id="rId3521" xr:uid="{27B76CB9-2F3A-4FF6-8D6F-A9047836B4AA}"/>
    <hyperlink ref="E757" r:id="rId3522" xr:uid="{0BAD04F2-915A-401E-8A55-3498E4ECEB5D}"/>
    <hyperlink ref="E758" r:id="rId3523" xr:uid="{9B16AAAB-BA0A-47C1-91ED-5CDFAE6BF84B}"/>
    <hyperlink ref="E759" r:id="rId3524" xr:uid="{CC590CC6-4CCF-44A6-8C15-BEE83596F755}"/>
    <hyperlink ref="E760" r:id="rId3525" xr:uid="{41485532-FF18-4027-8B11-EADF4515BB85}"/>
    <hyperlink ref="E761" r:id="rId3526" xr:uid="{26D08BE7-EA50-4204-B05E-4BF2170CC568}"/>
    <hyperlink ref="E762" r:id="rId3527" xr:uid="{F8C736DF-920E-4BCF-85D1-A40E6BB17C86}"/>
    <hyperlink ref="E771" r:id="rId3528" xr:uid="{1CF8CD31-6080-4DE8-A356-FC521B455694}"/>
    <hyperlink ref="E772" r:id="rId3529" xr:uid="{787774AC-ECBC-4A12-A425-4BC9C6369EE5}"/>
    <hyperlink ref="E773" r:id="rId3530" xr:uid="{553B88F4-B5F6-4558-A0C3-40084410D7B4}"/>
    <hyperlink ref="E774" r:id="rId3531" xr:uid="{9DA155BE-D06B-4B10-AA89-D55C2D4D0BE1}"/>
    <hyperlink ref="E775" r:id="rId3532" xr:uid="{AC68EA61-0010-4A74-BB5C-24DD020ABF1C}"/>
    <hyperlink ref="E776" r:id="rId3533" xr:uid="{ED9CAA1A-D6B6-4BBB-8BF3-7A4C5DDE0640}"/>
    <hyperlink ref="E777" r:id="rId3534" xr:uid="{210A7ACA-0813-40E8-9477-B59F52D18BB1}"/>
    <hyperlink ref="E778" r:id="rId3535" xr:uid="{F3332EBF-3287-4AD7-997B-CA6F70BF5734}"/>
    <hyperlink ref="E779" r:id="rId3536" xr:uid="{64D04087-6C47-4670-9339-1DF07B6F3987}"/>
    <hyperlink ref="E780" r:id="rId3537" xr:uid="{FE9AF2A9-A310-422F-9A89-CED4862362B0}"/>
    <hyperlink ref="E781" r:id="rId3538" xr:uid="{E1305473-93D6-422B-B757-78EE439A3572}"/>
    <hyperlink ref="E782" r:id="rId3539" xr:uid="{0780A8B9-8402-464A-92A6-E205FA2B04E4}"/>
    <hyperlink ref="E783" r:id="rId3540" xr:uid="{42DF48D9-7DD6-4E49-8C15-5F6E80C2A86D}"/>
    <hyperlink ref="E784" r:id="rId3541" xr:uid="{13903DCF-A73E-4724-BF3C-1AE1396A8698}"/>
    <hyperlink ref="E785" r:id="rId3542" xr:uid="{FF20CD91-6C13-44EF-AD72-6304135862BF}"/>
    <hyperlink ref="E786" r:id="rId3543" xr:uid="{65DFE307-7E62-44EB-8515-9AE5B62770AC}"/>
    <hyperlink ref="E787" r:id="rId3544" xr:uid="{5D070E30-16E6-4BF5-B14F-FE102B8FF8AE}"/>
    <hyperlink ref="E788" r:id="rId3545" xr:uid="{250756F9-DA9C-44E6-9501-384BAC7BCA96}"/>
    <hyperlink ref="E789" r:id="rId3546" xr:uid="{C62D483B-093C-4D82-8C16-42BC30C34F1F}"/>
    <hyperlink ref="E790" r:id="rId3547" xr:uid="{8120A954-985C-4B2E-9F00-B60907BB41CA}"/>
    <hyperlink ref="E791" r:id="rId3548" xr:uid="{D86B3886-7087-41D8-9B35-32E6F3899716}"/>
    <hyperlink ref="E792" r:id="rId3549" xr:uid="{4A95F2D7-E967-4B38-B129-B37946C62661}"/>
    <hyperlink ref="E793" r:id="rId3550" xr:uid="{A9F5793E-786E-4E60-B0FD-A41E337D41E9}"/>
    <hyperlink ref="E794" r:id="rId3551" xr:uid="{24B4F118-437B-43FD-8875-3B0459AE5814}"/>
    <hyperlink ref="E795" r:id="rId3552" xr:uid="{35CA736F-1C42-4C4F-8946-C1927B7D56C9}"/>
    <hyperlink ref="E796" r:id="rId3553" xr:uid="{24923297-2402-42B1-A2D5-E4CFD802B75A}"/>
    <hyperlink ref="E797" r:id="rId3554" xr:uid="{2B35D113-8648-49D7-9EA3-709BF4D7B900}"/>
    <hyperlink ref="E799" r:id="rId3555" xr:uid="{9F9A00F1-3894-40EA-9036-64487F2CC6AF}"/>
    <hyperlink ref="E800" r:id="rId3556" xr:uid="{DA6CC0BE-B975-416B-BC0B-7F49803BB6B8}"/>
    <hyperlink ref="E801" r:id="rId3557" xr:uid="{2834C451-5736-4221-A4A5-A3F629932E7B}"/>
    <hyperlink ref="E803" r:id="rId3558" xr:uid="{B8F16F8A-CAC8-4A7D-89CD-0095F585CF2C}"/>
    <hyperlink ref="E804" r:id="rId3559" xr:uid="{A12800EC-FBA7-4A1A-BD15-DA1E706FA6BE}"/>
    <hyperlink ref="E805" r:id="rId3560" xr:uid="{40B09496-7471-497A-B592-31164CD2D9AC}"/>
    <hyperlink ref="E815" r:id="rId3561" xr:uid="{AE90A42B-AF6F-4DCC-AC30-D745D51BAB06}"/>
    <hyperlink ref="E816" r:id="rId3562" xr:uid="{A430FA99-27BF-44FD-98D3-E070307B727B}"/>
    <hyperlink ref="E817" r:id="rId3563" xr:uid="{21CE8BEF-C01B-4DBB-A7DD-909DA9F4AE08}"/>
    <hyperlink ref="E818" r:id="rId3564" xr:uid="{3961284E-FD79-4727-853D-243F2E757D8A}"/>
    <hyperlink ref="E819" r:id="rId3565" xr:uid="{1A1C60D2-03F5-41D3-9EA4-2B6952F13FDB}"/>
    <hyperlink ref="E820" r:id="rId3566" xr:uid="{34BDA413-75BA-4B40-A38A-62486DE52620}"/>
    <hyperlink ref="E821" r:id="rId3567" xr:uid="{AADAAB63-C672-4296-B366-7BBA1BC72B03}"/>
    <hyperlink ref="E822" r:id="rId3568" xr:uid="{314CBEDD-7158-4817-8579-0B234E125F18}"/>
    <hyperlink ref="E823" r:id="rId3569" xr:uid="{5D3D2E3E-B4B9-416C-B395-581D818E70C9}"/>
    <hyperlink ref="E824" r:id="rId3570" xr:uid="{BA7F290A-ED1F-45AF-8191-2A77BD80BCBE}"/>
    <hyperlink ref="E825" r:id="rId3571" xr:uid="{22D0C42B-FF95-45DE-B8EB-790C0391A91D}"/>
    <hyperlink ref="E826" r:id="rId3572" xr:uid="{E529143C-C028-418F-8C86-AA5E4F6F3D91}"/>
    <hyperlink ref="E827" r:id="rId3573" xr:uid="{7397128B-690C-49FA-86CC-5070F7FCAF9A}"/>
    <hyperlink ref="E828" r:id="rId3574" xr:uid="{6CF43EED-40A1-4F25-AB85-B0FB64DD2EBB}"/>
    <hyperlink ref="E829" r:id="rId3575" xr:uid="{DFA3588D-76EC-44EE-A0F7-0272FD4AA4DA}"/>
    <hyperlink ref="E830" r:id="rId3576" xr:uid="{644FF64F-AF34-44B2-A6E6-9AB1FB8333C2}"/>
    <hyperlink ref="E831" r:id="rId3577" xr:uid="{E424FED8-1F35-4A54-934F-F3632EE434BF}"/>
    <hyperlink ref="E832" r:id="rId3578" xr:uid="{A25D82C0-5B0E-4B9B-B7C5-F0AFB2D4AEEF}"/>
    <hyperlink ref="E842" r:id="rId3579" xr:uid="{A214113D-73FA-4540-9912-2DE543ED7B65}"/>
    <hyperlink ref="E843" r:id="rId3580" xr:uid="{272209E1-8B5F-485A-B62D-6D0FF75071B8}"/>
    <hyperlink ref="E844" r:id="rId3581" xr:uid="{718FB19E-186D-4954-8322-874D6956F411}"/>
    <hyperlink ref="E845" r:id="rId3582" xr:uid="{3B4E403B-AB82-481F-87B4-7C97B37A6DF3}"/>
    <hyperlink ref="E846" r:id="rId3583" xr:uid="{73834FEF-8CEB-4080-BA9B-B7A77BFBB06A}"/>
    <hyperlink ref="E847" r:id="rId3584" xr:uid="{BA91C2CB-D17D-46FA-A1BE-3A8A89F9FEA4}"/>
    <hyperlink ref="E848" r:id="rId3585" xr:uid="{F4CBB09E-7BFF-4F5D-A645-5445E9FCEE87}"/>
    <hyperlink ref="E849" r:id="rId3586" xr:uid="{B6A5C47E-0685-468C-898D-383D98220B70}"/>
    <hyperlink ref="E850" r:id="rId3587" xr:uid="{C575C51A-02C0-45A8-BEF9-763D9F7DDB6F}"/>
    <hyperlink ref="E851" r:id="rId3588" xr:uid="{274A7334-A670-4974-B213-BDFD35187DFF}"/>
    <hyperlink ref="E852" r:id="rId3589" xr:uid="{8AED6C4A-902F-4929-B751-3C67B64A0FCD}"/>
    <hyperlink ref="E853" r:id="rId3590" xr:uid="{C27C7747-7A9D-424C-B164-C198E3B593D7}"/>
    <hyperlink ref="E854" r:id="rId3591" xr:uid="{FDC22A34-31ED-4A7B-B7F8-245304AA37B0}"/>
    <hyperlink ref="E855" r:id="rId3592" xr:uid="{C781B784-2C26-462B-91B9-8D7584D7F498}"/>
    <hyperlink ref="E856" r:id="rId3593" xr:uid="{82B6B644-2AEA-4241-8879-47949DF65813}"/>
    <hyperlink ref="E857" r:id="rId3594" xr:uid="{B0CF96CE-9A2E-48F8-836A-2973AC3F60F8}"/>
    <hyperlink ref="E858" r:id="rId3595" xr:uid="{AA4330A7-9F9A-48DF-8D35-BDB43BBF0A20}"/>
    <hyperlink ref="E859" r:id="rId3596" xr:uid="{87E66DAA-15E3-4FCB-951A-EA50E21D3DF2}"/>
    <hyperlink ref="E860" r:id="rId3597" xr:uid="{1D8CEF5D-7FC2-4591-A696-33245483F6DE}"/>
    <hyperlink ref="E861" r:id="rId3598" xr:uid="{EE2D1206-07A8-4BCD-B78B-4A1D31ABBB0F}"/>
    <hyperlink ref="E862" r:id="rId3599" xr:uid="{9BC3B73C-F131-402B-BF17-E88A4E20D7A5}"/>
    <hyperlink ref="E863" r:id="rId3600" xr:uid="{967C0CE3-90BE-4C19-82A6-3644D8AEF66E}"/>
    <hyperlink ref="E864" r:id="rId3601" xr:uid="{3E3F4A02-CC42-41A9-9E61-0BC4DD1531E0}"/>
    <hyperlink ref="E865" r:id="rId3602" xr:uid="{0A9D9FA5-4187-4C21-8239-B50D9108E2EC}"/>
    <hyperlink ref="E866" r:id="rId3603" xr:uid="{BA307D5E-E63E-4692-9480-BBD3D8D3CBF4}"/>
    <hyperlink ref="E867" r:id="rId3604" xr:uid="{33D9F09C-D372-430F-AD4F-3DE6084D387E}"/>
    <hyperlink ref="E868" r:id="rId3605" xr:uid="{5C3D5901-D7CF-4C40-BDCE-810605008396}"/>
    <hyperlink ref="E869" r:id="rId3606" xr:uid="{4B8C8C88-F60A-49EB-B29A-FEF623D1C2D7}"/>
    <hyperlink ref="E870" r:id="rId3607" xr:uid="{45F0FFDD-385F-4D0C-9795-5847B9B9B541}"/>
    <hyperlink ref="E871" r:id="rId3608" xr:uid="{D187625E-9292-4C8A-9D48-C6846E44388C}"/>
    <hyperlink ref="E872" r:id="rId3609" xr:uid="{3B315A33-5144-4374-B6A1-3CB68224A1E1}"/>
    <hyperlink ref="E873" r:id="rId3610" xr:uid="{0016C62D-44FE-4982-B27F-01F210BDF209}"/>
    <hyperlink ref="E874" r:id="rId3611" xr:uid="{8FED8C3B-D143-4840-861F-601A467238B0}"/>
    <hyperlink ref="E875" r:id="rId3612" xr:uid="{5E8AA04B-01EF-40E1-AF46-057AE404429F}"/>
    <hyperlink ref="E876" r:id="rId3613" xr:uid="{5D6955A2-7630-48D5-B9B7-7A3B6A708CAD}"/>
    <hyperlink ref="E877" r:id="rId3614" xr:uid="{DE03EC30-6080-4CB3-BD72-5761C9D73243}"/>
    <hyperlink ref="E878" r:id="rId3615" xr:uid="{FDA7D734-47F8-47A6-918F-7BC3407A6FDE}"/>
    <hyperlink ref="E879" r:id="rId3616" xr:uid="{A4DCCD43-E9EA-48A3-A5FA-CF14E29F07DA}"/>
    <hyperlink ref="E880" r:id="rId3617" xr:uid="{A4DC2C3D-BE35-40DA-82E8-C4F8473C2393}"/>
    <hyperlink ref="E881" r:id="rId3618" xr:uid="{4602F702-FBB8-4DE0-A8E6-C9C889F3FB38}"/>
    <hyperlink ref="E882" r:id="rId3619" xr:uid="{4049CD87-F06D-4299-823E-05502F38C195}"/>
    <hyperlink ref="E883" r:id="rId3620" xr:uid="{261FC5DB-007E-4D56-9659-F90CAB061D5A}"/>
    <hyperlink ref="E884" r:id="rId3621" xr:uid="{73352C09-8DEC-4559-B0C7-E6E0555A87CE}"/>
    <hyperlink ref="E885" r:id="rId3622" xr:uid="{5B9CD2FE-76D3-4128-9A64-F9AED9C833C5}"/>
    <hyperlink ref="E886" r:id="rId3623" xr:uid="{C42CDB44-5557-48E7-885D-125AF99444B7}"/>
    <hyperlink ref="E887" r:id="rId3624" xr:uid="{53462BA3-CB2D-4074-B939-E2B4103EDB49}"/>
    <hyperlink ref="E888" r:id="rId3625" xr:uid="{D37ED593-6821-4437-B8C2-0281738F647A}"/>
    <hyperlink ref="E889" r:id="rId3626" xr:uid="{929AE106-4E2E-4E16-9D22-BE8DE8DC8ABF}"/>
    <hyperlink ref="E890" r:id="rId3627" xr:uid="{A193D960-F00F-43BF-80B0-B45A93B51E2A}"/>
    <hyperlink ref="E891" r:id="rId3628" xr:uid="{B1DC477F-7E94-4100-B060-02611009F7D1}"/>
    <hyperlink ref="E892" r:id="rId3629" xr:uid="{9E610EE6-D91E-483B-85E1-A476E16F8EDA}"/>
    <hyperlink ref="E893" r:id="rId3630" xr:uid="{31DF4E7A-4F1F-4AB6-BDC4-A74034B0E7E9}"/>
    <hyperlink ref="E894" r:id="rId3631" xr:uid="{A24DF1E2-C708-40A5-93D3-DB00B66D7E03}"/>
    <hyperlink ref="E895" r:id="rId3632" xr:uid="{65EAE0A6-EC36-4BBD-A3E7-3279DEF7435E}"/>
    <hyperlink ref="E896" r:id="rId3633" xr:uid="{AE6CD60E-DB44-4B49-A749-3F1E88EA00F6}"/>
    <hyperlink ref="E897" r:id="rId3634" xr:uid="{DD11BD85-8D9D-431E-932D-D4BC3C5480E2}"/>
    <hyperlink ref="E898" r:id="rId3635" xr:uid="{3F1128B9-16B0-4EF3-95B9-5EE374B105D0}"/>
    <hyperlink ref="E899" r:id="rId3636" xr:uid="{AF0EC981-5876-45B6-8DCE-6E4FDCFA0B6C}"/>
    <hyperlink ref="E900" r:id="rId3637" xr:uid="{0CD0D2C1-8E6F-4F72-A7A8-21889D702821}"/>
    <hyperlink ref="E901" r:id="rId3638" xr:uid="{82584FB3-8674-4367-AA90-A662A552369E}"/>
    <hyperlink ref="E902" r:id="rId3639" xr:uid="{BC119AE7-0B80-4EB6-BB3D-0A1E674F5D6F}"/>
    <hyperlink ref="E903" r:id="rId3640" xr:uid="{600AF4B1-735E-4383-BCAA-64C770ABC8F0}"/>
    <hyperlink ref="E904" r:id="rId3641" xr:uid="{EECD5B44-4DD0-4122-9193-D9C7FD37E4C8}"/>
    <hyperlink ref="E905" r:id="rId3642" xr:uid="{78E75462-7783-4B18-AD7C-FB6BBCEE9680}"/>
    <hyperlink ref="E906" r:id="rId3643" xr:uid="{3863F65F-B38A-4B82-85B1-AFE39DC4F7FB}"/>
    <hyperlink ref="E907" r:id="rId3644" xr:uid="{45AA64B6-4D59-4305-A9C6-30F6701F295E}"/>
    <hyperlink ref="E1031" r:id="rId3645" xr:uid="{1D8476B1-515E-4D17-8FD3-893E94CB5FAD}"/>
    <hyperlink ref="E1201" r:id="rId3646" xr:uid="{194907C8-BDC9-4AE8-87A6-416388FA936B}"/>
    <hyperlink ref="C1013" r:id="rId3647" xr:uid="{F0A9BABF-A368-43D2-93CF-E0FA47BD1964}"/>
    <hyperlink ref="C1014" r:id="rId3648" xr:uid="{35D3F893-9F34-484A-B3F5-22C4EE8181F8}"/>
    <hyperlink ref="C1015" r:id="rId3649" xr:uid="{34E3BBB1-3C0B-41FA-98BA-A0B184AA6E4B}"/>
    <hyperlink ref="C1016" r:id="rId3650" xr:uid="{E55B8617-010E-4E15-8014-141163DED74A}"/>
    <hyperlink ref="C1017" r:id="rId3651" xr:uid="{0306BF75-B16E-42C7-A796-5B1FBD3E14B7}"/>
    <hyperlink ref="C1018" r:id="rId3652" xr:uid="{D052A253-E72F-484D-80BD-DC859EDB75C0}"/>
    <hyperlink ref="C1019" r:id="rId3653" xr:uid="{DB50FA56-9E82-4C76-AB38-5E02F7859F63}"/>
    <hyperlink ref="D1013" r:id="rId3654" xr:uid="{4E3B15F6-3C12-4DAA-93E9-191B417115E2}"/>
    <hyperlink ref="D1014" r:id="rId3655" xr:uid="{BEC6E97F-E469-4888-B464-80A9BCA346A7}"/>
    <hyperlink ref="D1015" r:id="rId3656" xr:uid="{541593CF-78E8-4D1A-9F46-EBFB52C05C39}"/>
    <hyperlink ref="D1016" r:id="rId3657" xr:uid="{98A85171-B1F4-4580-9A4B-0B6C82E2D868}"/>
    <hyperlink ref="D1017" r:id="rId3658" xr:uid="{6431BCE4-1B0B-494E-B9E8-F379D1F772D8}"/>
    <hyperlink ref="D1018" r:id="rId3659" xr:uid="{5E7526FD-52A6-4B16-969E-0D315260B7DA}"/>
    <hyperlink ref="D1019" r:id="rId3660" xr:uid="{9F3E01F1-F403-499D-AA32-CFDCA0CD9B16}"/>
    <hyperlink ref="C987" r:id="rId3661" xr:uid="{649E4953-AA14-4573-BE92-5E2AB06A136F}"/>
    <hyperlink ref="C990" r:id="rId3662" xr:uid="{1D32881E-313D-4605-8EEB-3C095A745474}"/>
    <hyperlink ref="D990" r:id="rId3663" xr:uid="{50B92A71-1644-49DB-9437-066BA1DDF8AF}"/>
    <hyperlink ref="C993" r:id="rId3664" xr:uid="{1F3D1764-4B81-4D22-A541-74D40FD99021}"/>
    <hyperlink ref="C1030" r:id="rId3665" xr:uid="{36D1C3AD-4688-4E3F-90D2-96EA39433594}"/>
    <hyperlink ref="D1030" r:id="rId3666" xr:uid="{1AB4EDFC-7F96-49DE-AA7F-DF88218F5751}"/>
    <hyperlink ref="C1135" r:id="rId3667" xr:uid="{6EF05AC0-BFD7-45E1-A682-BD32D460134B}"/>
    <hyperlink ref="C1136" r:id="rId3668" xr:uid="{16BDE946-8DFC-47D7-9441-8D1C9525FE3E}"/>
    <hyperlink ref="D1135" r:id="rId3669" xr:uid="{D7476561-422D-473D-A857-88E9613E30EC}"/>
    <hyperlink ref="D1136" r:id="rId3670" xr:uid="{6C5CDB06-5B63-4532-A5AA-D621CD7278E9}"/>
    <hyperlink ref="C1145" r:id="rId3671" xr:uid="{5876AF15-0D94-4D0F-83BB-398B88C807E6}"/>
    <hyperlink ref="D1145" r:id="rId3672" xr:uid="{446A07B7-2448-4197-88DC-16674BA0C058}"/>
    <hyperlink ref="C1296" r:id="rId3673" xr:uid="{61A75C51-438F-49FF-8987-5B899B8848BF}"/>
    <hyperlink ref="D1296" r:id="rId3674" xr:uid="{AFFAE945-6860-4C93-8B82-28254D1886F7}"/>
  </hyperlinks>
  <pageMargins left="0.7" right="0.7" top="0.75" bottom="0.75" header="0.3" footer="0.3"/>
  <customProperties>
    <customPr name="_pios_id" r:id="rId3675"/>
  </customProperties>
  <drawing r:id="rId3676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6">
    <pageSetUpPr autoPageBreaks="0" fitToPage="1"/>
  </sheetPr>
  <dimension ref="B1:AF224"/>
  <sheetViews>
    <sheetView zoomScale="80" zoomScaleNormal="80" zoomScaleSheetLayoutView="80" workbookViewId="0">
      <selection activeCell="B2" sqref="B2"/>
    </sheetView>
  </sheetViews>
  <sheetFormatPr defaultColWidth="9.453125" defaultRowHeight="10"/>
  <cols>
    <col min="1" max="1" width="2.54296875" style="16" customWidth="1"/>
    <col min="2" max="2" width="12.54296875" style="16" bestFit="1" customWidth="1"/>
    <col min="3" max="3" width="9.453125" style="16"/>
    <col min="4" max="4" width="10.453125" style="16" customWidth="1"/>
    <col min="5" max="5" width="9.453125" style="16"/>
    <col min="6" max="6" width="5.453125" style="16" customWidth="1"/>
    <col min="7" max="9" width="9.453125" style="16"/>
    <col min="10" max="10" width="9.54296875" style="16" customWidth="1"/>
    <col min="11" max="11" width="9.453125" style="16"/>
    <col min="12" max="12" width="9.54296875" style="16" customWidth="1"/>
    <col min="13" max="13" width="3.54296875" style="16" customWidth="1"/>
    <col min="14" max="14" width="5.54296875" style="16" customWidth="1"/>
    <col min="15" max="16" width="9.453125" style="16" customWidth="1"/>
    <col min="17" max="17" width="9.453125" style="16"/>
    <col min="18" max="18" width="3.54296875" style="16" customWidth="1"/>
    <col min="19" max="19" width="10.54296875" style="16" customWidth="1"/>
    <col min="20" max="16384" width="9.453125" style="16"/>
  </cols>
  <sheetData>
    <row r="1" spans="2:32" ht="14.5" customHeight="1"/>
    <row r="2" spans="2:32" ht="20.5" customHeight="1">
      <c r="B2" s="2380" t="s">
        <v>3242</v>
      </c>
      <c r="C2" s="2380"/>
      <c r="D2" s="2380"/>
      <c r="E2" s="2380"/>
      <c r="F2" s="2380"/>
      <c r="G2" s="2380"/>
      <c r="H2" s="2380"/>
      <c r="I2" s="2380"/>
      <c r="J2" s="2380"/>
      <c r="K2" s="2380"/>
      <c r="L2" s="2380"/>
      <c r="M2" s="2380"/>
      <c r="N2" s="2380"/>
      <c r="O2" s="2380"/>
      <c r="P2" s="2380"/>
      <c r="Q2" s="2380"/>
      <c r="R2" s="2380"/>
      <c r="S2" s="2380"/>
      <c r="T2" s="2380"/>
      <c r="U2" s="2380"/>
      <c r="V2" s="2380"/>
      <c r="W2" s="2380"/>
      <c r="X2" s="2380"/>
      <c r="Y2" s="2380"/>
      <c r="Z2" s="2380"/>
      <c r="AA2" s="2380"/>
      <c r="AB2" s="2380"/>
      <c r="AC2" s="2380"/>
      <c r="AD2" s="2380"/>
      <c r="AE2" s="2380"/>
      <c r="AF2" s="2380"/>
    </row>
    <row r="3" spans="2:32" ht="14.5" customHeight="1"/>
    <row r="4" spans="2:32" ht="14.5" customHeight="1">
      <c r="B4" s="3310" t="s">
        <v>3243</v>
      </c>
      <c r="C4" s="3311"/>
      <c r="D4" s="3312"/>
      <c r="E4" s="3310" t="s">
        <v>3507</v>
      </c>
      <c r="F4" s="3311"/>
      <c r="G4" s="3311"/>
      <c r="H4" s="3311"/>
      <c r="I4" s="3311"/>
      <c r="J4" s="3311"/>
      <c r="K4" s="3311"/>
      <c r="L4" s="3311"/>
      <c r="M4" s="3311"/>
      <c r="N4" s="3312"/>
    </row>
    <row r="5" spans="2:32" ht="14.5" customHeight="1">
      <c r="B5" s="3307" t="s">
        <v>3244</v>
      </c>
      <c r="C5" s="3308"/>
      <c r="D5" s="3309"/>
      <c r="E5" s="3307" t="s">
        <v>3245</v>
      </c>
      <c r="F5" s="3308"/>
      <c r="G5" s="3308"/>
      <c r="H5" s="3308"/>
      <c r="I5" s="3308"/>
      <c r="J5" s="3308"/>
      <c r="K5" s="3308"/>
      <c r="L5" s="3308"/>
      <c r="M5" s="3308"/>
      <c r="N5" s="3309"/>
    </row>
    <row r="6" spans="2:32" ht="14.5" customHeight="1">
      <c r="B6" s="3307" t="s">
        <v>3246</v>
      </c>
      <c r="C6" s="3308"/>
      <c r="D6" s="3309"/>
      <c r="E6" s="3307" t="s">
        <v>3247</v>
      </c>
      <c r="F6" s="3308"/>
      <c r="G6" s="3308"/>
      <c r="H6" s="3308"/>
      <c r="I6" s="3308"/>
      <c r="J6" s="3308"/>
      <c r="K6" s="3308"/>
      <c r="L6" s="3308"/>
      <c r="M6" s="3308"/>
      <c r="N6" s="3309"/>
    </row>
    <row r="7" spans="2:32" ht="14.5" customHeight="1">
      <c r="B7" s="3307" t="s">
        <v>3248</v>
      </c>
      <c r="C7" s="3308"/>
      <c r="D7" s="3309"/>
      <c r="E7" s="3307" t="s">
        <v>3513</v>
      </c>
      <c r="F7" s="3308"/>
      <c r="G7" s="3308"/>
      <c r="H7" s="3308"/>
      <c r="I7" s="3308"/>
      <c r="J7" s="3308"/>
      <c r="K7" s="3308"/>
      <c r="L7" s="3308"/>
      <c r="M7" s="3308"/>
      <c r="N7" s="3309"/>
    </row>
    <row r="8" spans="2:32" ht="14.5" customHeight="1">
      <c r="B8" s="3307" t="s">
        <v>3508</v>
      </c>
      <c r="C8" s="3308"/>
      <c r="D8" s="3309"/>
      <c r="E8" s="3307" t="s">
        <v>3509</v>
      </c>
      <c r="F8" s="3308"/>
      <c r="G8" s="3308"/>
      <c r="H8" s="3308"/>
      <c r="I8" s="3308"/>
      <c r="J8" s="3308"/>
      <c r="K8" s="3308"/>
      <c r="L8" s="3308"/>
      <c r="M8" s="3308"/>
      <c r="N8" s="3309"/>
    </row>
    <row r="9" spans="2:32" ht="14.5" customHeight="1">
      <c r="B9" s="3307" t="s">
        <v>3249</v>
      </c>
      <c r="C9" s="3308"/>
      <c r="D9" s="3309"/>
      <c r="E9" s="3307" t="s">
        <v>3515</v>
      </c>
      <c r="F9" s="3308"/>
      <c r="G9" s="3308"/>
      <c r="H9" s="3308"/>
      <c r="I9" s="3308"/>
      <c r="J9" s="3308"/>
      <c r="K9" s="3308"/>
      <c r="L9" s="3308"/>
      <c r="M9" s="3308"/>
      <c r="N9" s="3309"/>
    </row>
    <row r="10" spans="2:32" ht="14.5" customHeight="1">
      <c r="B10" s="3307" t="s">
        <v>3250</v>
      </c>
      <c r="C10" s="3308"/>
      <c r="D10" s="3309"/>
      <c r="E10" s="3307" t="s">
        <v>3514</v>
      </c>
      <c r="F10" s="3308"/>
      <c r="G10" s="3308"/>
      <c r="H10" s="3308"/>
      <c r="I10" s="3308"/>
      <c r="J10" s="3308"/>
      <c r="K10" s="3308"/>
      <c r="L10" s="3308"/>
      <c r="M10" s="3308"/>
      <c r="N10" s="3309"/>
    </row>
    <row r="11" spans="2:32" ht="14.5" customHeight="1">
      <c r="B11" s="3307" t="s">
        <v>3251</v>
      </c>
      <c r="C11" s="3308"/>
      <c r="D11" s="3309"/>
      <c r="E11" s="3307" t="s">
        <v>3252</v>
      </c>
      <c r="F11" s="3308"/>
      <c r="G11" s="3308"/>
      <c r="H11" s="3308"/>
      <c r="I11" s="3308"/>
      <c r="J11" s="3308"/>
      <c r="K11" s="3308"/>
      <c r="L11" s="3308"/>
      <c r="M11" s="3308"/>
      <c r="N11" s="3309"/>
    </row>
    <row r="12" spans="2:32" ht="14.5" customHeight="1">
      <c r="B12" s="3307" t="s">
        <v>3253</v>
      </c>
      <c r="C12" s="3308"/>
      <c r="D12" s="3309"/>
      <c r="E12" s="3307" t="s">
        <v>3254</v>
      </c>
      <c r="F12" s="3308"/>
      <c r="G12" s="3308"/>
      <c r="H12" s="3308"/>
      <c r="I12" s="3308"/>
      <c r="J12" s="3308"/>
      <c r="K12" s="3308"/>
      <c r="L12" s="3308"/>
      <c r="M12" s="3308"/>
      <c r="N12" s="3309"/>
    </row>
    <row r="13" spans="2:32" ht="14.5" customHeight="1">
      <c r="B13" s="3307" t="s">
        <v>3255</v>
      </c>
      <c r="C13" s="3308"/>
      <c r="D13" s="3309"/>
      <c r="E13" s="3307" t="s">
        <v>3256</v>
      </c>
      <c r="F13" s="3308"/>
      <c r="G13" s="3308"/>
      <c r="H13" s="3308"/>
      <c r="I13" s="3308"/>
      <c r="J13" s="3308"/>
      <c r="K13" s="3308"/>
      <c r="L13" s="3308"/>
      <c r="M13" s="3308"/>
      <c r="N13" s="3309"/>
    </row>
    <row r="14" spans="2:32" ht="14.5" customHeight="1">
      <c r="B14" s="3307" t="s">
        <v>3257</v>
      </c>
      <c r="C14" s="3308"/>
      <c r="D14" s="3309"/>
      <c r="E14" s="3307" t="s">
        <v>3258</v>
      </c>
      <c r="F14" s="3308"/>
      <c r="G14" s="3308"/>
      <c r="H14" s="3308"/>
      <c r="I14" s="3308"/>
      <c r="J14" s="3308"/>
      <c r="K14" s="3308"/>
      <c r="L14" s="3308"/>
      <c r="M14" s="3308"/>
      <c r="N14" s="3309"/>
    </row>
    <row r="15" spans="2:32" ht="14.5" customHeight="1">
      <c r="B15" s="3307" t="s">
        <v>3259</v>
      </c>
      <c r="C15" s="3308"/>
      <c r="D15" s="3309"/>
      <c r="E15" s="3307" t="s">
        <v>3260</v>
      </c>
      <c r="F15" s="3308"/>
      <c r="G15" s="3308"/>
      <c r="H15" s="3308"/>
      <c r="I15" s="3308"/>
      <c r="J15" s="3308"/>
      <c r="K15" s="3308"/>
      <c r="L15" s="3308"/>
      <c r="M15" s="3308"/>
      <c r="N15" s="3309"/>
    </row>
    <row r="16" spans="2:32" ht="14.5" customHeight="1">
      <c r="B16" s="3307" t="s">
        <v>3261</v>
      </c>
      <c r="C16" s="3308"/>
      <c r="D16" s="3309"/>
      <c r="E16" s="3307" t="s">
        <v>3262</v>
      </c>
      <c r="F16" s="3308"/>
      <c r="G16" s="3308"/>
      <c r="H16" s="3308"/>
      <c r="I16" s="3308"/>
      <c r="J16" s="3308"/>
      <c r="K16" s="3308"/>
      <c r="L16" s="3308"/>
      <c r="M16" s="3308"/>
      <c r="N16" s="3309"/>
    </row>
    <row r="17" spans="2:14" ht="14.5" customHeight="1">
      <c r="B17" s="3307" t="s">
        <v>3263</v>
      </c>
      <c r="C17" s="3308"/>
      <c r="D17" s="3309"/>
      <c r="E17" s="3307" t="s">
        <v>3264</v>
      </c>
      <c r="F17" s="3308"/>
      <c r="G17" s="3308"/>
      <c r="H17" s="3308"/>
      <c r="I17" s="3308"/>
      <c r="J17" s="3308"/>
      <c r="K17" s="3308"/>
      <c r="L17" s="3308"/>
      <c r="M17" s="3308"/>
      <c r="N17" s="3309"/>
    </row>
    <row r="18" spans="2:14" ht="14.5" customHeight="1">
      <c r="B18" s="3307" t="s">
        <v>125</v>
      </c>
      <c r="C18" s="3308"/>
      <c r="D18" s="3309"/>
      <c r="E18" s="3307" t="s">
        <v>3265</v>
      </c>
      <c r="F18" s="3308"/>
      <c r="G18" s="3308"/>
      <c r="H18" s="3308"/>
      <c r="I18" s="3308"/>
      <c r="J18" s="3308"/>
      <c r="K18" s="3308"/>
      <c r="L18" s="3308"/>
      <c r="M18" s="3308"/>
      <c r="N18" s="3309"/>
    </row>
    <row r="19" spans="2:14" ht="14.5" customHeight="1">
      <c r="B19" s="3307" t="s">
        <v>3266</v>
      </c>
      <c r="C19" s="3308"/>
      <c r="D19" s="3309"/>
      <c r="E19" s="3307" t="s">
        <v>3267</v>
      </c>
      <c r="F19" s="3308"/>
      <c r="G19" s="3308"/>
      <c r="H19" s="3308"/>
      <c r="I19" s="3308"/>
      <c r="J19" s="3308"/>
      <c r="K19" s="3308"/>
      <c r="L19" s="3308"/>
      <c r="M19" s="3308"/>
      <c r="N19" s="3309"/>
    </row>
    <row r="20" spans="2:14" ht="14.5" customHeight="1">
      <c r="B20" s="3307" t="s">
        <v>3268</v>
      </c>
      <c r="C20" s="3308"/>
      <c r="D20" s="3309"/>
      <c r="E20" s="3307" t="s">
        <v>3519</v>
      </c>
      <c r="F20" s="3308"/>
      <c r="G20" s="3308"/>
      <c r="H20" s="3308"/>
      <c r="I20" s="3308"/>
      <c r="J20" s="3308"/>
      <c r="K20" s="3308"/>
      <c r="L20" s="3308"/>
      <c r="M20" s="3308"/>
      <c r="N20" s="3309"/>
    </row>
    <row r="21" spans="2:14" ht="14.5" customHeight="1">
      <c r="B21" s="3307" t="s">
        <v>3269</v>
      </c>
      <c r="C21" s="3308"/>
      <c r="D21" s="3309"/>
      <c r="E21" s="3307" t="s">
        <v>3270</v>
      </c>
      <c r="F21" s="3308"/>
      <c r="G21" s="3308"/>
      <c r="H21" s="3308"/>
      <c r="I21" s="3308"/>
      <c r="J21" s="3308"/>
      <c r="K21" s="3308"/>
      <c r="L21" s="3308"/>
      <c r="M21" s="3308"/>
      <c r="N21" s="3309"/>
    </row>
    <row r="22" spans="2:14" ht="14.5" customHeight="1">
      <c r="B22" s="3307" t="s">
        <v>3271</v>
      </c>
      <c r="C22" s="3308"/>
      <c r="D22" s="3309"/>
      <c r="E22" s="3307" t="s">
        <v>3272</v>
      </c>
      <c r="F22" s="3308"/>
      <c r="G22" s="3308"/>
      <c r="H22" s="3308"/>
      <c r="I22" s="3308"/>
      <c r="J22" s="3308"/>
      <c r="K22" s="3308"/>
      <c r="L22" s="3308"/>
      <c r="M22" s="3308"/>
      <c r="N22" s="3309"/>
    </row>
    <row r="23" spans="2:14" ht="14.5" customHeight="1">
      <c r="B23" s="3307" t="s">
        <v>3273</v>
      </c>
      <c r="C23" s="3308"/>
      <c r="D23" s="3309"/>
      <c r="E23" s="3307" t="s">
        <v>3274</v>
      </c>
      <c r="F23" s="3308"/>
      <c r="G23" s="3308"/>
      <c r="H23" s="3308"/>
      <c r="I23" s="3308"/>
      <c r="J23" s="3308"/>
      <c r="K23" s="3308"/>
      <c r="L23" s="3308"/>
      <c r="M23" s="3308"/>
      <c r="N23" s="3309"/>
    </row>
    <row r="24" spans="2:14" ht="14.5" customHeight="1">
      <c r="B24" s="3307" t="s">
        <v>3275</v>
      </c>
      <c r="C24" s="3308"/>
      <c r="D24" s="3309"/>
      <c r="E24" s="3307" t="s">
        <v>3276</v>
      </c>
      <c r="F24" s="3308"/>
      <c r="G24" s="3308"/>
      <c r="H24" s="3308"/>
      <c r="I24" s="3308"/>
      <c r="J24" s="3308"/>
      <c r="K24" s="3308"/>
      <c r="L24" s="3308"/>
      <c r="M24" s="3308"/>
      <c r="N24" s="3309"/>
    </row>
    <row r="25" spans="2:14" ht="14.5" customHeight="1">
      <c r="B25" s="3307" t="s">
        <v>3277</v>
      </c>
      <c r="C25" s="3308"/>
      <c r="D25" s="3309"/>
      <c r="E25" s="3307" t="s">
        <v>3278</v>
      </c>
      <c r="F25" s="3308"/>
      <c r="G25" s="3308"/>
      <c r="H25" s="3308"/>
      <c r="I25" s="3308"/>
      <c r="J25" s="3308"/>
      <c r="K25" s="3308"/>
      <c r="L25" s="3308"/>
      <c r="M25" s="3308"/>
      <c r="N25" s="3309"/>
    </row>
    <row r="26" spans="2:14" ht="14.5" customHeight="1">
      <c r="B26" s="3307" t="s">
        <v>3279</v>
      </c>
      <c r="C26" s="3308"/>
      <c r="D26" s="3309"/>
      <c r="E26" s="3307" t="s">
        <v>3280</v>
      </c>
      <c r="F26" s="3308"/>
      <c r="G26" s="3308"/>
      <c r="H26" s="3308"/>
      <c r="I26" s="3308"/>
      <c r="J26" s="3308"/>
      <c r="K26" s="3308"/>
      <c r="L26" s="3308"/>
      <c r="M26" s="3308"/>
      <c r="N26" s="3309"/>
    </row>
    <row r="27" spans="2:14" ht="14.5" customHeight="1">
      <c r="B27" s="3307" t="s">
        <v>167</v>
      </c>
      <c r="C27" s="3308"/>
      <c r="D27" s="3309"/>
      <c r="E27" s="3307" t="s">
        <v>3281</v>
      </c>
      <c r="F27" s="3308"/>
      <c r="G27" s="3308"/>
      <c r="H27" s="3308"/>
      <c r="I27" s="3308"/>
      <c r="J27" s="3308"/>
      <c r="K27" s="3308"/>
      <c r="L27" s="3308"/>
      <c r="M27" s="3308"/>
      <c r="N27" s="3309"/>
    </row>
    <row r="28" spans="2:14" ht="14.5" customHeight="1">
      <c r="B28" s="3307" t="s">
        <v>3282</v>
      </c>
      <c r="C28" s="3308"/>
      <c r="D28" s="3309"/>
      <c r="E28" s="3307" t="s">
        <v>3283</v>
      </c>
      <c r="F28" s="3308"/>
      <c r="G28" s="3308"/>
      <c r="H28" s="3308"/>
      <c r="I28" s="3308"/>
      <c r="J28" s="3308"/>
      <c r="K28" s="3308"/>
      <c r="L28" s="3308"/>
      <c r="M28" s="3308"/>
      <c r="N28" s="3309"/>
    </row>
    <row r="29" spans="2:14" ht="14.5" customHeight="1">
      <c r="B29" s="3307" t="s">
        <v>208</v>
      </c>
      <c r="C29" s="3308"/>
      <c r="D29" s="3309"/>
      <c r="E29" s="3307" t="s">
        <v>3284</v>
      </c>
      <c r="F29" s="3308"/>
      <c r="G29" s="3308"/>
      <c r="H29" s="3308"/>
      <c r="I29" s="3308"/>
      <c r="J29" s="3308"/>
      <c r="K29" s="3308"/>
      <c r="L29" s="3308"/>
      <c r="M29" s="3308"/>
      <c r="N29" s="3309"/>
    </row>
    <row r="30" spans="2:14" ht="14.5" customHeight="1">
      <c r="B30" s="3307" t="s">
        <v>203</v>
      </c>
      <c r="C30" s="3308"/>
      <c r="D30" s="3309"/>
      <c r="E30" s="3307" t="s">
        <v>3285</v>
      </c>
      <c r="F30" s="3308"/>
      <c r="G30" s="3308"/>
      <c r="H30" s="3308"/>
      <c r="I30" s="3308"/>
      <c r="J30" s="3308"/>
      <c r="K30" s="3308"/>
      <c r="L30" s="3308"/>
      <c r="M30" s="3308"/>
      <c r="N30" s="3309"/>
    </row>
    <row r="31" spans="2:14" ht="14.5" customHeight="1">
      <c r="B31" s="3307" t="s">
        <v>3286</v>
      </c>
      <c r="C31" s="3308"/>
      <c r="D31" s="3309"/>
      <c r="E31" s="3307" t="s">
        <v>3287</v>
      </c>
      <c r="F31" s="3308"/>
      <c r="G31" s="3308"/>
      <c r="H31" s="3308"/>
      <c r="I31" s="3308"/>
      <c r="J31" s="3308"/>
      <c r="K31" s="3308"/>
      <c r="L31" s="3308"/>
      <c r="M31" s="3308"/>
      <c r="N31" s="3309"/>
    </row>
    <row r="32" spans="2:14" ht="14.5" customHeight="1">
      <c r="B32" s="3307" t="s">
        <v>3288</v>
      </c>
      <c r="C32" s="3308"/>
      <c r="D32" s="3309"/>
      <c r="E32" s="3307" t="s">
        <v>3289</v>
      </c>
      <c r="F32" s="3308"/>
      <c r="G32" s="3308"/>
      <c r="H32" s="3308"/>
      <c r="I32" s="3308"/>
      <c r="J32" s="3308"/>
      <c r="K32" s="3308"/>
      <c r="L32" s="3308"/>
      <c r="M32" s="3308"/>
      <c r="N32" s="3309"/>
    </row>
    <row r="33" spans="2:14" ht="14.5" customHeight="1">
      <c r="B33" s="3307" t="s">
        <v>3290</v>
      </c>
      <c r="C33" s="3308"/>
      <c r="D33" s="3309"/>
      <c r="E33" s="3307" t="s">
        <v>3291</v>
      </c>
      <c r="F33" s="3308"/>
      <c r="G33" s="3308"/>
      <c r="H33" s="3308"/>
      <c r="I33" s="3308"/>
      <c r="J33" s="3308"/>
      <c r="K33" s="3308"/>
      <c r="L33" s="3308"/>
      <c r="M33" s="3308"/>
      <c r="N33" s="3309"/>
    </row>
    <row r="34" spans="2:14" ht="14.5" customHeight="1">
      <c r="B34" s="3307" t="s">
        <v>3292</v>
      </c>
      <c r="C34" s="3308"/>
      <c r="D34" s="3309"/>
      <c r="E34" s="3307" t="s">
        <v>3293</v>
      </c>
      <c r="F34" s="3308"/>
      <c r="G34" s="3308"/>
      <c r="H34" s="3308"/>
      <c r="I34" s="3308"/>
      <c r="J34" s="3308"/>
      <c r="K34" s="3308"/>
      <c r="L34" s="3308"/>
      <c r="M34" s="3308"/>
      <c r="N34" s="3309"/>
    </row>
    <row r="35" spans="2:14" ht="14.5" customHeight="1">
      <c r="B35" s="3307" t="s">
        <v>3294</v>
      </c>
      <c r="C35" s="3308"/>
      <c r="D35" s="3309"/>
      <c r="E35" s="3307" t="s">
        <v>3295</v>
      </c>
      <c r="F35" s="3308"/>
      <c r="G35" s="3308"/>
      <c r="H35" s="3308"/>
      <c r="I35" s="3308"/>
      <c r="J35" s="3308"/>
      <c r="K35" s="3308"/>
      <c r="L35" s="3308"/>
      <c r="M35" s="3308"/>
      <c r="N35" s="3309"/>
    </row>
    <row r="36" spans="2:14" ht="14.5" customHeight="1">
      <c r="B36" s="3307" t="s">
        <v>3296</v>
      </c>
      <c r="C36" s="3308"/>
      <c r="D36" s="3309"/>
      <c r="E36" s="3307" t="s">
        <v>3297</v>
      </c>
      <c r="F36" s="3308"/>
      <c r="G36" s="3308"/>
      <c r="H36" s="3308"/>
      <c r="I36" s="3308"/>
      <c r="J36" s="3308"/>
      <c r="K36" s="3308"/>
      <c r="L36" s="3308"/>
      <c r="M36" s="3308"/>
      <c r="N36" s="3309"/>
    </row>
    <row r="37" spans="2:14" ht="14.5" customHeight="1">
      <c r="B37" s="3307" t="s">
        <v>3298</v>
      </c>
      <c r="C37" s="3308"/>
      <c r="D37" s="3309"/>
      <c r="E37" s="3307" t="s">
        <v>3299</v>
      </c>
      <c r="F37" s="3308"/>
      <c r="G37" s="3308"/>
      <c r="H37" s="3308"/>
      <c r="I37" s="3308"/>
      <c r="J37" s="3308"/>
      <c r="K37" s="3308"/>
      <c r="L37" s="3308"/>
      <c r="M37" s="3308"/>
      <c r="N37" s="3309"/>
    </row>
    <row r="38" spans="2:14" ht="14.5" customHeight="1">
      <c r="B38" s="3307" t="s">
        <v>3300</v>
      </c>
      <c r="C38" s="3308"/>
      <c r="D38" s="3309"/>
      <c r="E38" s="3307" t="s">
        <v>3511</v>
      </c>
      <c r="F38" s="3308"/>
      <c r="G38" s="3308"/>
      <c r="H38" s="3308"/>
      <c r="I38" s="3308"/>
      <c r="J38" s="3308"/>
      <c r="K38" s="3308"/>
      <c r="L38" s="3308"/>
      <c r="M38" s="3308"/>
      <c r="N38" s="3309"/>
    </row>
    <row r="39" spans="2:14" ht="14.5" customHeight="1">
      <c r="B39" s="3307" t="s">
        <v>3301</v>
      </c>
      <c r="C39" s="3308"/>
      <c r="D39" s="3309"/>
      <c r="E39" s="3307" t="s">
        <v>3302</v>
      </c>
      <c r="F39" s="3308"/>
      <c r="G39" s="3308"/>
      <c r="H39" s="3308"/>
      <c r="I39" s="3308"/>
      <c r="J39" s="3308"/>
      <c r="K39" s="3308"/>
      <c r="L39" s="3308"/>
      <c r="M39" s="3308"/>
      <c r="N39" s="3309"/>
    </row>
    <row r="40" spans="2:14" ht="14.5" customHeight="1">
      <c r="B40" s="3307" t="s">
        <v>3303</v>
      </c>
      <c r="C40" s="3308"/>
      <c r="D40" s="3309"/>
      <c r="E40" s="3307" t="s">
        <v>3304</v>
      </c>
      <c r="F40" s="3308"/>
      <c r="G40" s="3308"/>
      <c r="H40" s="3308"/>
      <c r="I40" s="3308"/>
      <c r="J40" s="3308"/>
      <c r="K40" s="3308"/>
      <c r="L40" s="3308"/>
      <c r="M40" s="3308"/>
      <c r="N40" s="3309"/>
    </row>
    <row r="41" spans="2:14" ht="14.5" customHeight="1">
      <c r="B41" s="3307" t="s">
        <v>3305</v>
      </c>
      <c r="C41" s="3308"/>
      <c r="D41" s="3309"/>
      <c r="E41" s="3307" t="s">
        <v>3306</v>
      </c>
      <c r="F41" s="3308"/>
      <c r="G41" s="3308"/>
      <c r="H41" s="3308"/>
      <c r="I41" s="3308"/>
      <c r="J41" s="3308"/>
      <c r="K41" s="3308"/>
      <c r="L41" s="3308"/>
      <c r="M41" s="3308"/>
      <c r="N41" s="3309"/>
    </row>
    <row r="42" spans="2:14" ht="14.5" customHeight="1">
      <c r="B42" s="3307" t="s">
        <v>3307</v>
      </c>
      <c r="C42" s="3308"/>
      <c r="D42" s="3309"/>
      <c r="E42" s="3307" t="s">
        <v>3308</v>
      </c>
      <c r="F42" s="3308"/>
      <c r="G42" s="3308"/>
      <c r="H42" s="3308"/>
      <c r="I42" s="3308"/>
      <c r="J42" s="3308"/>
      <c r="K42" s="3308"/>
      <c r="L42" s="3308"/>
      <c r="M42" s="3308"/>
      <c r="N42" s="3309"/>
    </row>
    <row r="43" spans="2:14" ht="14.5" customHeight="1">
      <c r="B43" s="3307" t="s">
        <v>3309</v>
      </c>
      <c r="C43" s="3308"/>
      <c r="D43" s="3309"/>
      <c r="E43" s="3307" t="s">
        <v>3310</v>
      </c>
      <c r="F43" s="3308"/>
      <c r="G43" s="3308"/>
      <c r="H43" s="3308"/>
      <c r="I43" s="3308"/>
      <c r="J43" s="3308"/>
      <c r="K43" s="3308"/>
      <c r="L43" s="3308"/>
      <c r="M43" s="3308"/>
      <c r="N43" s="3309"/>
    </row>
    <row r="44" spans="2:14" ht="14.5" customHeight="1">
      <c r="B44" s="3307" t="s">
        <v>3311</v>
      </c>
      <c r="C44" s="3308"/>
      <c r="D44" s="3309"/>
      <c r="E44" s="3307" t="s">
        <v>3312</v>
      </c>
      <c r="F44" s="3308"/>
      <c r="G44" s="3308"/>
      <c r="H44" s="3308"/>
      <c r="I44" s="3308"/>
      <c r="J44" s="3308"/>
      <c r="K44" s="3308"/>
      <c r="L44" s="3308"/>
      <c r="M44" s="3308"/>
      <c r="N44" s="3309"/>
    </row>
    <row r="45" spans="2:14" ht="14.5" customHeight="1">
      <c r="B45" s="3307" t="s">
        <v>3313</v>
      </c>
      <c r="C45" s="3308"/>
      <c r="D45" s="3309"/>
      <c r="E45" s="3307" t="s">
        <v>3314</v>
      </c>
      <c r="F45" s="3308"/>
      <c r="G45" s="3308"/>
      <c r="H45" s="3308"/>
      <c r="I45" s="3308"/>
      <c r="J45" s="3308"/>
      <c r="K45" s="3308"/>
      <c r="L45" s="3308"/>
      <c r="M45" s="3308"/>
      <c r="N45" s="3309"/>
    </row>
    <row r="46" spans="2:14" ht="14.5" customHeight="1">
      <c r="B46" s="3307" t="s">
        <v>3315</v>
      </c>
      <c r="C46" s="3308"/>
      <c r="D46" s="3309"/>
      <c r="E46" s="3307" t="s">
        <v>3316</v>
      </c>
      <c r="F46" s="3308"/>
      <c r="G46" s="3308"/>
      <c r="H46" s="3308"/>
      <c r="I46" s="3308"/>
      <c r="J46" s="3308"/>
      <c r="K46" s="3308"/>
      <c r="L46" s="3308"/>
      <c r="M46" s="3308"/>
      <c r="N46" s="3309"/>
    </row>
    <row r="47" spans="2:14" ht="14.5" customHeight="1">
      <c r="B47" s="3307" t="s">
        <v>3317</v>
      </c>
      <c r="C47" s="3308"/>
      <c r="D47" s="3309"/>
      <c r="E47" s="3307" t="s">
        <v>3318</v>
      </c>
      <c r="F47" s="3308"/>
      <c r="G47" s="3308"/>
      <c r="H47" s="3308"/>
      <c r="I47" s="3308"/>
      <c r="J47" s="3308"/>
      <c r="K47" s="3308"/>
      <c r="L47" s="3308"/>
      <c r="M47" s="3308"/>
      <c r="N47" s="3309"/>
    </row>
    <row r="48" spans="2:14" ht="14.5" customHeight="1">
      <c r="B48" s="3307" t="s">
        <v>3319</v>
      </c>
      <c r="C48" s="3308"/>
      <c r="D48" s="3309"/>
      <c r="E48" s="3307" t="s">
        <v>3320</v>
      </c>
      <c r="F48" s="3308"/>
      <c r="G48" s="3308"/>
      <c r="H48" s="3308"/>
      <c r="I48" s="3308"/>
      <c r="J48" s="3308"/>
      <c r="K48" s="3308"/>
      <c r="L48" s="3308"/>
      <c r="M48" s="3308"/>
      <c r="N48" s="3309"/>
    </row>
    <row r="49" spans="2:14" ht="14.5" customHeight="1">
      <c r="B49" s="3307" t="s">
        <v>3321</v>
      </c>
      <c r="C49" s="3308"/>
      <c r="D49" s="3309"/>
      <c r="E49" s="3307" t="s">
        <v>3322</v>
      </c>
      <c r="F49" s="3308"/>
      <c r="G49" s="3308"/>
      <c r="H49" s="3308"/>
      <c r="I49" s="3308"/>
      <c r="J49" s="3308"/>
      <c r="K49" s="3308"/>
      <c r="L49" s="3308"/>
      <c r="M49" s="3308"/>
      <c r="N49" s="3309"/>
    </row>
    <row r="50" spans="2:14" ht="14.5" customHeight="1">
      <c r="B50" s="3307" t="s">
        <v>3323</v>
      </c>
      <c r="C50" s="3308"/>
      <c r="D50" s="3309"/>
      <c r="E50" s="3307" t="s">
        <v>3324</v>
      </c>
      <c r="F50" s="3308"/>
      <c r="G50" s="3308"/>
      <c r="H50" s="3308"/>
      <c r="I50" s="3308"/>
      <c r="J50" s="3308"/>
      <c r="K50" s="3308"/>
      <c r="L50" s="3308"/>
      <c r="M50" s="3308"/>
      <c r="N50" s="3309"/>
    </row>
    <row r="51" spans="2:14" ht="14.5" customHeight="1">
      <c r="B51" s="3307" t="s">
        <v>134</v>
      </c>
      <c r="C51" s="3308"/>
      <c r="D51" s="3309"/>
      <c r="E51" s="3307" t="s">
        <v>3325</v>
      </c>
      <c r="F51" s="3308"/>
      <c r="G51" s="3308"/>
      <c r="H51" s="3308"/>
      <c r="I51" s="3308"/>
      <c r="J51" s="3308"/>
      <c r="K51" s="3308"/>
      <c r="L51" s="3308"/>
      <c r="M51" s="3308"/>
      <c r="N51" s="3309"/>
    </row>
    <row r="52" spans="2:14" ht="14.5" customHeight="1">
      <c r="B52" s="3307" t="s">
        <v>3326</v>
      </c>
      <c r="C52" s="3308"/>
      <c r="D52" s="3309"/>
      <c r="E52" s="3307" t="s">
        <v>3327</v>
      </c>
      <c r="F52" s="3308"/>
      <c r="G52" s="3308"/>
      <c r="H52" s="3308"/>
      <c r="I52" s="3308"/>
      <c r="J52" s="3308"/>
      <c r="K52" s="3308"/>
      <c r="L52" s="3308"/>
      <c r="M52" s="3308"/>
      <c r="N52" s="3309"/>
    </row>
    <row r="53" spans="2:14" ht="14.5" customHeight="1">
      <c r="B53" s="3307" t="s">
        <v>3328</v>
      </c>
      <c r="C53" s="3308"/>
      <c r="D53" s="3309"/>
      <c r="E53" s="3307" t="s">
        <v>3329</v>
      </c>
      <c r="F53" s="3308"/>
      <c r="G53" s="3308"/>
      <c r="H53" s="3308"/>
      <c r="I53" s="3308"/>
      <c r="J53" s="3308"/>
      <c r="K53" s="3308"/>
      <c r="L53" s="3308"/>
      <c r="M53" s="3308"/>
      <c r="N53" s="3309"/>
    </row>
    <row r="54" spans="2:14" ht="14.5" customHeight="1">
      <c r="B54" s="3307" t="s">
        <v>3330</v>
      </c>
      <c r="C54" s="3308"/>
      <c r="D54" s="3309"/>
      <c r="E54" s="3307" t="s">
        <v>3331</v>
      </c>
      <c r="F54" s="3308"/>
      <c r="G54" s="3308"/>
      <c r="H54" s="3308"/>
      <c r="I54" s="3308"/>
      <c r="J54" s="3308"/>
      <c r="K54" s="3308"/>
      <c r="L54" s="3308"/>
      <c r="M54" s="3308"/>
      <c r="N54" s="3309"/>
    </row>
    <row r="55" spans="2:14" ht="14.5" customHeight="1">
      <c r="B55" s="3307" t="s">
        <v>3332</v>
      </c>
      <c r="C55" s="3308"/>
      <c r="D55" s="3309"/>
      <c r="E55" s="3307" t="s">
        <v>3333</v>
      </c>
      <c r="F55" s="3308"/>
      <c r="G55" s="3308"/>
      <c r="H55" s="3308"/>
      <c r="I55" s="3308"/>
      <c r="J55" s="3308"/>
      <c r="K55" s="3308"/>
      <c r="L55" s="3308"/>
      <c r="M55" s="3308"/>
      <c r="N55" s="3309"/>
    </row>
    <row r="56" spans="2:14" ht="14.5" customHeight="1">
      <c r="B56" s="3307" t="s">
        <v>3334</v>
      </c>
      <c r="C56" s="3308"/>
      <c r="D56" s="3309"/>
      <c r="E56" s="3307" t="s">
        <v>3335</v>
      </c>
      <c r="F56" s="3308"/>
      <c r="G56" s="3308"/>
      <c r="H56" s="3308"/>
      <c r="I56" s="3308"/>
      <c r="J56" s="3308"/>
      <c r="K56" s="3308"/>
      <c r="L56" s="3308"/>
      <c r="M56" s="3308"/>
      <c r="N56" s="3309"/>
    </row>
    <row r="57" spans="2:14" ht="14.5" customHeight="1">
      <c r="B57" s="3307" t="s">
        <v>3336</v>
      </c>
      <c r="C57" s="3308"/>
      <c r="D57" s="3309"/>
      <c r="E57" s="3307" t="s">
        <v>3337</v>
      </c>
      <c r="F57" s="3308"/>
      <c r="G57" s="3308"/>
      <c r="H57" s="3308"/>
      <c r="I57" s="3308"/>
      <c r="J57" s="3308"/>
      <c r="K57" s="3308"/>
      <c r="L57" s="3308"/>
      <c r="M57" s="3308"/>
      <c r="N57" s="3309"/>
    </row>
    <row r="58" spans="2:14" ht="14.5" customHeight="1">
      <c r="B58" s="3307" t="s">
        <v>3338</v>
      </c>
      <c r="C58" s="3308"/>
      <c r="D58" s="3309"/>
      <c r="E58" s="3307" t="s">
        <v>3339</v>
      </c>
      <c r="F58" s="3308"/>
      <c r="G58" s="3308"/>
      <c r="H58" s="3308"/>
      <c r="I58" s="3308"/>
      <c r="J58" s="3308"/>
      <c r="K58" s="3308"/>
      <c r="L58" s="3308"/>
      <c r="M58" s="3308"/>
      <c r="N58" s="3309"/>
    </row>
    <row r="59" spans="2:14" ht="14.5" customHeight="1">
      <c r="B59" s="3307" t="s">
        <v>3340</v>
      </c>
      <c r="C59" s="3308"/>
      <c r="D59" s="3309"/>
      <c r="E59" s="3307" t="s">
        <v>3341</v>
      </c>
      <c r="F59" s="3308"/>
      <c r="G59" s="3308"/>
      <c r="H59" s="3308"/>
      <c r="I59" s="3308"/>
      <c r="J59" s="3308"/>
      <c r="K59" s="3308"/>
      <c r="L59" s="3308"/>
      <c r="M59" s="3308"/>
      <c r="N59" s="3309"/>
    </row>
    <row r="60" spans="2:14" ht="14.5" customHeight="1">
      <c r="B60" s="3307" t="s">
        <v>3510</v>
      </c>
      <c r="C60" s="3308"/>
      <c r="D60" s="3309"/>
      <c r="E60" s="3307" t="s">
        <v>3512</v>
      </c>
      <c r="F60" s="3308"/>
      <c r="G60" s="3308"/>
      <c r="H60" s="3308"/>
      <c r="I60" s="3308"/>
      <c r="J60" s="3308"/>
      <c r="K60" s="3308"/>
      <c r="L60" s="3308"/>
      <c r="M60" s="3308"/>
      <c r="N60" s="3309"/>
    </row>
    <row r="61" spans="2:14" ht="14.5" customHeight="1">
      <c r="B61" s="3307" t="s">
        <v>3342</v>
      </c>
      <c r="C61" s="3308"/>
      <c r="D61" s="3309"/>
      <c r="E61" s="3307" t="s">
        <v>3343</v>
      </c>
      <c r="F61" s="3308"/>
      <c r="G61" s="3308"/>
      <c r="H61" s="3308"/>
      <c r="I61" s="3308"/>
      <c r="J61" s="3308"/>
      <c r="K61" s="3308"/>
      <c r="L61" s="3308"/>
      <c r="M61" s="3308"/>
      <c r="N61" s="3309"/>
    </row>
    <row r="62" spans="2:14" ht="14.5" customHeight="1">
      <c r="B62" s="3307" t="s">
        <v>3344</v>
      </c>
      <c r="C62" s="3308"/>
      <c r="D62" s="3309"/>
      <c r="E62" s="3307" t="s">
        <v>3345</v>
      </c>
      <c r="F62" s="3308"/>
      <c r="G62" s="3308"/>
      <c r="H62" s="3308"/>
      <c r="I62" s="3308"/>
      <c r="J62" s="3308"/>
      <c r="K62" s="3308"/>
      <c r="L62" s="3308"/>
      <c r="M62" s="3308"/>
      <c r="N62" s="3309"/>
    </row>
    <row r="63" spans="2:14" ht="14.5" customHeight="1">
      <c r="B63" s="3307" t="s">
        <v>3346</v>
      </c>
      <c r="C63" s="3308"/>
      <c r="D63" s="3309"/>
      <c r="E63" s="3307" t="s">
        <v>3347</v>
      </c>
      <c r="F63" s="3308"/>
      <c r="G63" s="3308"/>
      <c r="H63" s="3308"/>
      <c r="I63" s="3308"/>
      <c r="J63" s="3308"/>
      <c r="K63" s="3308"/>
      <c r="L63" s="3308"/>
      <c r="M63" s="3308"/>
      <c r="N63" s="3309"/>
    </row>
    <row r="64" spans="2:14" ht="14.5" customHeight="1">
      <c r="B64" s="3307" t="s">
        <v>3348</v>
      </c>
      <c r="C64" s="3308"/>
      <c r="D64" s="3309"/>
      <c r="E64" s="3307" t="s">
        <v>3349</v>
      </c>
      <c r="F64" s="3308"/>
      <c r="G64" s="3308"/>
      <c r="H64" s="3308"/>
      <c r="I64" s="3308"/>
      <c r="J64" s="3308"/>
      <c r="K64" s="3308"/>
      <c r="L64" s="3308"/>
      <c r="M64" s="3308"/>
      <c r="N64" s="3309"/>
    </row>
    <row r="65" spans="2:14" ht="14.5" customHeight="1">
      <c r="B65" s="3307" t="s">
        <v>3350</v>
      </c>
      <c r="C65" s="3308"/>
      <c r="D65" s="3309"/>
      <c r="E65" s="3307" t="s">
        <v>3351</v>
      </c>
      <c r="F65" s="3308"/>
      <c r="G65" s="3308"/>
      <c r="H65" s="3308"/>
      <c r="I65" s="3308"/>
      <c r="J65" s="3308"/>
      <c r="K65" s="3308"/>
      <c r="L65" s="3308"/>
      <c r="M65" s="3308"/>
      <c r="N65" s="3309"/>
    </row>
    <row r="66" spans="2:14" ht="14.5" customHeight="1">
      <c r="B66" s="3307" t="s">
        <v>3352</v>
      </c>
      <c r="C66" s="3308"/>
      <c r="D66" s="3309"/>
      <c r="E66" s="3307" t="s">
        <v>3737</v>
      </c>
      <c r="F66" s="3308"/>
      <c r="G66" s="3308"/>
      <c r="H66" s="3308"/>
      <c r="I66" s="3308"/>
      <c r="J66" s="3308"/>
      <c r="K66" s="3308"/>
      <c r="L66" s="3308"/>
      <c r="M66" s="3308"/>
      <c r="N66" s="3309"/>
    </row>
    <row r="67" spans="2:14" ht="14.5" customHeight="1">
      <c r="B67" s="3307" t="s">
        <v>3326</v>
      </c>
      <c r="C67" s="3308"/>
      <c r="D67" s="3309"/>
      <c r="E67" s="3307" t="s">
        <v>3353</v>
      </c>
      <c r="F67" s="3308"/>
      <c r="G67" s="3308"/>
      <c r="H67" s="3308"/>
      <c r="I67" s="3308"/>
      <c r="J67" s="3308"/>
      <c r="K67" s="3308"/>
      <c r="L67" s="3308"/>
      <c r="M67" s="3308"/>
      <c r="N67" s="3309"/>
    </row>
    <row r="68" spans="2:14" ht="14.5" customHeight="1">
      <c r="B68" s="3307" t="s">
        <v>3328</v>
      </c>
      <c r="C68" s="3308"/>
      <c r="D68" s="3309"/>
      <c r="E68" s="3307" t="s">
        <v>3354</v>
      </c>
      <c r="F68" s="3308"/>
      <c r="G68" s="3308"/>
      <c r="H68" s="3308"/>
      <c r="I68" s="3308"/>
      <c r="J68" s="3308"/>
      <c r="K68" s="3308"/>
      <c r="L68" s="3308"/>
      <c r="M68" s="3308"/>
      <c r="N68" s="3309"/>
    </row>
    <row r="69" spans="2:14" ht="14.5" customHeight="1">
      <c r="B69" s="3307" t="s">
        <v>3355</v>
      </c>
      <c r="C69" s="3308"/>
      <c r="D69" s="3309"/>
      <c r="E69" s="3307" t="s">
        <v>3356</v>
      </c>
      <c r="F69" s="3308"/>
      <c r="G69" s="3308"/>
      <c r="H69" s="3308"/>
      <c r="I69" s="3308"/>
      <c r="J69" s="3308"/>
      <c r="K69" s="3308"/>
      <c r="L69" s="3308"/>
      <c r="M69" s="3308"/>
      <c r="N69" s="3309"/>
    </row>
    <row r="70" spans="2:14" ht="14.5" customHeight="1">
      <c r="B70" s="3307" t="s">
        <v>3357</v>
      </c>
      <c r="C70" s="3308"/>
      <c r="D70" s="3309"/>
      <c r="E70" s="3307" t="s">
        <v>3358</v>
      </c>
      <c r="F70" s="3308"/>
      <c r="G70" s="3308"/>
      <c r="H70" s="3308"/>
      <c r="I70" s="3308"/>
      <c r="J70" s="3308"/>
      <c r="K70" s="3308"/>
      <c r="L70" s="3308"/>
      <c r="M70" s="3308"/>
      <c r="N70" s="3309"/>
    </row>
    <row r="71" spans="2:14" ht="14.5" customHeight="1">
      <c r="B71" s="3307" t="s">
        <v>3359</v>
      </c>
      <c r="C71" s="3308"/>
      <c r="D71" s="3309"/>
      <c r="E71" s="3307" t="s">
        <v>3360</v>
      </c>
      <c r="F71" s="3308"/>
      <c r="G71" s="3308"/>
      <c r="H71" s="3308"/>
      <c r="I71" s="3308"/>
      <c r="J71" s="3308"/>
      <c r="K71" s="3308"/>
      <c r="L71" s="3308"/>
      <c r="M71" s="3308"/>
      <c r="N71" s="3309"/>
    </row>
    <row r="72" spans="2:14" ht="14.5" customHeight="1">
      <c r="B72" s="3307" t="s">
        <v>3361</v>
      </c>
      <c r="C72" s="3308"/>
      <c r="D72" s="3309"/>
      <c r="E72" s="3307" t="s">
        <v>3362</v>
      </c>
      <c r="F72" s="3308"/>
      <c r="G72" s="3308"/>
      <c r="H72" s="3308"/>
      <c r="I72" s="3308"/>
      <c r="J72" s="3308"/>
      <c r="K72" s="3308"/>
      <c r="L72" s="3308"/>
      <c r="M72" s="3308"/>
      <c r="N72" s="3309"/>
    </row>
    <row r="73" spans="2:14" ht="14.5" customHeight="1">
      <c r="B73" s="3307" t="s">
        <v>3363</v>
      </c>
      <c r="C73" s="3308"/>
      <c r="D73" s="3309"/>
      <c r="E73" s="3307" t="s">
        <v>3364</v>
      </c>
      <c r="F73" s="3308"/>
      <c r="G73" s="3308"/>
      <c r="H73" s="3308"/>
      <c r="I73" s="3308"/>
      <c r="J73" s="3308"/>
      <c r="K73" s="3308"/>
      <c r="L73" s="3308"/>
      <c r="M73" s="3308"/>
      <c r="N73" s="3309"/>
    </row>
    <row r="74" spans="2:14" ht="14.5" customHeight="1">
      <c r="B74" s="3307" t="s">
        <v>3365</v>
      </c>
      <c r="C74" s="3308"/>
      <c r="D74" s="3309"/>
      <c r="E74" s="3307" t="s">
        <v>3366</v>
      </c>
      <c r="F74" s="3308"/>
      <c r="G74" s="3308"/>
      <c r="H74" s="3308"/>
      <c r="I74" s="3308"/>
      <c r="J74" s="3308"/>
      <c r="K74" s="3308"/>
      <c r="L74" s="3308"/>
      <c r="M74" s="3308"/>
      <c r="N74" s="3309"/>
    </row>
    <row r="75" spans="2:14" ht="14.5" customHeight="1">
      <c r="B75" s="3307" t="s">
        <v>3367</v>
      </c>
      <c r="C75" s="3308"/>
      <c r="D75" s="3309"/>
      <c r="E75" s="3307" t="s">
        <v>3368</v>
      </c>
      <c r="F75" s="3308"/>
      <c r="G75" s="3308"/>
      <c r="H75" s="3308"/>
      <c r="I75" s="3308"/>
      <c r="J75" s="3308"/>
      <c r="K75" s="3308"/>
      <c r="L75" s="3308"/>
      <c r="M75" s="3308"/>
      <c r="N75" s="3309"/>
    </row>
    <row r="76" spans="2:14" ht="14.5" customHeight="1">
      <c r="B76" s="3307" t="s">
        <v>3369</v>
      </c>
      <c r="C76" s="3308"/>
      <c r="D76" s="3309"/>
      <c r="E76" s="3307" t="s">
        <v>3370</v>
      </c>
      <c r="F76" s="3308"/>
      <c r="G76" s="3308"/>
      <c r="H76" s="3308"/>
      <c r="I76" s="3308"/>
      <c r="J76" s="3308"/>
      <c r="K76" s="3308"/>
      <c r="L76" s="3308"/>
      <c r="M76" s="3308"/>
      <c r="N76" s="3309"/>
    </row>
    <row r="77" spans="2:14" ht="14.5" customHeight="1">
      <c r="B77" s="3307" t="s">
        <v>3371</v>
      </c>
      <c r="C77" s="3308"/>
      <c r="D77" s="3309"/>
      <c r="E77" s="3307" t="s">
        <v>3372</v>
      </c>
      <c r="F77" s="3308"/>
      <c r="G77" s="3308"/>
      <c r="H77" s="3308"/>
      <c r="I77" s="3308"/>
      <c r="J77" s="3308"/>
      <c r="K77" s="3308"/>
      <c r="L77" s="3308"/>
      <c r="M77" s="3308"/>
      <c r="N77" s="3309"/>
    </row>
    <row r="78" spans="2:14" ht="14.5" customHeight="1">
      <c r="B78" s="3307" t="s">
        <v>3373</v>
      </c>
      <c r="C78" s="3308"/>
      <c r="D78" s="3309"/>
      <c r="E78" s="3307" t="s">
        <v>3374</v>
      </c>
      <c r="F78" s="3308"/>
      <c r="G78" s="3308"/>
      <c r="H78" s="3308"/>
      <c r="I78" s="3308"/>
      <c r="J78" s="3308"/>
      <c r="K78" s="3308"/>
      <c r="L78" s="3308"/>
      <c r="M78" s="3308"/>
      <c r="N78" s="3309"/>
    </row>
    <row r="79" spans="2:14" ht="14.5" customHeight="1">
      <c r="B79" s="3307" t="s">
        <v>139</v>
      </c>
      <c r="C79" s="3308"/>
      <c r="D79" s="3309"/>
      <c r="E79" s="3307" t="s">
        <v>3375</v>
      </c>
      <c r="F79" s="3308"/>
      <c r="G79" s="3308"/>
      <c r="H79" s="3308"/>
      <c r="I79" s="3308"/>
      <c r="J79" s="3308"/>
      <c r="K79" s="3308"/>
      <c r="L79" s="3308"/>
      <c r="M79" s="3308"/>
      <c r="N79" s="3309"/>
    </row>
    <row r="80" spans="2:14" ht="14.5" customHeight="1">
      <c r="B80" s="3307" t="s">
        <v>3376</v>
      </c>
      <c r="C80" s="3308"/>
      <c r="D80" s="3309"/>
      <c r="E80" s="3307" t="s">
        <v>3377</v>
      </c>
      <c r="F80" s="3308"/>
      <c r="G80" s="3308"/>
      <c r="H80" s="3308"/>
      <c r="I80" s="3308"/>
      <c r="J80" s="3308"/>
      <c r="K80" s="3308"/>
      <c r="L80" s="3308"/>
      <c r="M80" s="3308"/>
      <c r="N80" s="3309"/>
    </row>
    <row r="81" spans="2:14" ht="14.5" customHeight="1">
      <c r="B81" s="3307" t="s">
        <v>3378</v>
      </c>
      <c r="C81" s="3308"/>
      <c r="D81" s="3309"/>
      <c r="E81" s="3307" t="s">
        <v>3379</v>
      </c>
      <c r="F81" s="3308"/>
      <c r="G81" s="3308"/>
      <c r="H81" s="3308"/>
      <c r="I81" s="3308"/>
      <c r="J81" s="3308"/>
      <c r="K81" s="3308"/>
      <c r="L81" s="3308"/>
      <c r="M81" s="3308"/>
      <c r="N81" s="3309"/>
    </row>
    <row r="82" spans="2:14" ht="14.5" customHeight="1">
      <c r="B82" s="3307" t="s">
        <v>3380</v>
      </c>
      <c r="C82" s="3308"/>
      <c r="D82" s="3309"/>
      <c r="E82" s="3307" t="s">
        <v>3381</v>
      </c>
      <c r="F82" s="3308"/>
      <c r="G82" s="3308"/>
      <c r="H82" s="3308"/>
      <c r="I82" s="3308"/>
      <c r="J82" s="3308"/>
      <c r="K82" s="3308"/>
      <c r="L82" s="3308"/>
      <c r="M82" s="3308"/>
      <c r="N82" s="3309"/>
    </row>
    <row r="83" spans="2:14" ht="14.5" customHeight="1">
      <c r="B83" s="3307" t="s">
        <v>3382</v>
      </c>
      <c r="C83" s="3308"/>
      <c r="D83" s="3309"/>
      <c r="E83" s="3307" t="s">
        <v>3383</v>
      </c>
      <c r="F83" s="3308"/>
      <c r="G83" s="3308"/>
      <c r="H83" s="3308"/>
      <c r="I83" s="3308"/>
      <c r="J83" s="3308"/>
      <c r="K83" s="3308"/>
      <c r="L83" s="3308"/>
      <c r="M83" s="3308"/>
      <c r="N83" s="3309"/>
    </row>
    <row r="84" spans="2:14" ht="14.5" customHeight="1">
      <c r="B84" s="3307" t="s">
        <v>3365</v>
      </c>
      <c r="C84" s="3308"/>
      <c r="D84" s="3309"/>
      <c r="E84" s="3307" t="s">
        <v>3384</v>
      </c>
      <c r="F84" s="3308"/>
      <c r="G84" s="3308"/>
      <c r="H84" s="3308"/>
      <c r="I84" s="3308"/>
      <c r="J84" s="3308"/>
      <c r="K84" s="3308"/>
      <c r="L84" s="3308"/>
      <c r="M84" s="3308"/>
      <c r="N84" s="3309"/>
    </row>
    <row r="85" spans="2:14" ht="14.5" customHeight="1">
      <c r="B85" s="3307" t="s">
        <v>3385</v>
      </c>
      <c r="C85" s="3308"/>
      <c r="D85" s="3309"/>
      <c r="E85" s="3307" t="s">
        <v>3386</v>
      </c>
      <c r="F85" s="3308"/>
      <c r="G85" s="3308"/>
      <c r="H85" s="3308"/>
      <c r="I85" s="3308"/>
      <c r="J85" s="3308"/>
      <c r="K85" s="3308"/>
      <c r="L85" s="3308"/>
      <c r="M85" s="3308"/>
      <c r="N85" s="3309"/>
    </row>
    <row r="86" spans="2:14" ht="14.5" customHeight="1">
      <c r="B86" s="3307" t="s">
        <v>3387</v>
      </c>
      <c r="C86" s="3308"/>
      <c r="D86" s="3309"/>
      <c r="E86" s="3307" t="s">
        <v>3388</v>
      </c>
      <c r="F86" s="3308"/>
      <c r="G86" s="3308"/>
      <c r="H86" s="3308"/>
      <c r="I86" s="3308"/>
      <c r="J86" s="3308"/>
      <c r="K86" s="3308"/>
      <c r="L86" s="3308"/>
      <c r="M86" s="3308"/>
      <c r="N86" s="3309"/>
    </row>
    <row r="87" spans="2:14" ht="14.5" customHeight="1">
      <c r="B87" s="3307" t="s">
        <v>3389</v>
      </c>
      <c r="C87" s="3308"/>
      <c r="D87" s="3309"/>
      <c r="E87" s="3307" t="s">
        <v>3390</v>
      </c>
      <c r="F87" s="3308"/>
      <c r="G87" s="3308"/>
      <c r="H87" s="3308"/>
      <c r="I87" s="3308"/>
      <c r="J87" s="3308"/>
      <c r="K87" s="3308"/>
      <c r="L87" s="3308"/>
      <c r="M87" s="3308"/>
      <c r="N87" s="3309"/>
    </row>
    <row r="88" spans="2:14" ht="14.5" customHeight="1">
      <c r="B88" s="3307" t="s">
        <v>3391</v>
      </c>
      <c r="C88" s="3308"/>
      <c r="D88" s="3309"/>
      <c r="E88" s="3307" t="s">
        <v>3392</v>
      </c>
      <c r="F88" s="3308"/>
      <c r="G88" s="3308"/>
      <c r="H88" s="3308"/>
      <c r="I88" s="3308"/>
      <c r="J88" s="3308"/>
      <c r="K88" s="3308"/>
      <c r="L88" s="3308"/>
      <c r="M88" s="3308"/>
      <c r="N88" s="3309"/>
    </row>
    <row r="89" spans="2:14" ht="14.5" customHeight="1">
      <c r="B89" s="3307" t="s">
        <v>3393</v>
      </c>
      <c r="C89" s="3308"/>
      <c r="D89" s="3309"/>
      <c r="E89" s="3307" t="s">
        <v>3394</v>
      </c>
      <c r="F89" s="3308"/>
      <c r="G89" s="3308"/>
      <c r="H89" s="3308"/>
      <c r="I89" s="3308"/>
      <c r="J89" s="3308"/>
      <c r="K89" s="3308"/>
      <c r="L89" s="3308"/>
      <c r="M89" s="3308"/>
      <c r="N89" s="3309"/>
    </row>
    <row r="90" spans="2:14" ht="14.5" customHeight="1">
      <c r="B90" s="3307" t="s">
        <v>3395</v>
      </c>
      <c r="C90" s="3308"/>
      <c r="D90" s="3309"/>
      <c r="E90" s="3307" t="s">
        <v>3396</v>
      </c>
      <c r="F90" s="3308"/>
      <c r="G90" s="3308"/>
      <c r="H90" s="3308"/>
      <c r="I90" s="3308"/>
      <c r="J90" s="3308"/>
      <c r="K90" s="3308"/>
      <c r="L90" s="3308"/>
      <c r="M90" s="3308"/>
      <c r="N90" s="3309"/>
    </row>
    <row r="91" spans="2:14" ht="14.5" customHeight="1">
      <c r="B91" s="3307" t="s">
        <v>3397</v>
      </c>
      <c r="C91" s="3308"/>
      <c r="D91" s="3309"/>
      <c r="E91" s="3307" t="s">
        <v>3398</v>
      </c>
      <c r="F91" s="3308"/>
      <c r="G91" s="3308"/>
      <c r="H91" s="3308"/>
      <c r="I91" s="3308"/>
      <c r="J91" s="3308"/>
      <c r="K91" s="3308"/>
      <c r="L91" s="3308"/>
      <c r="M91" s="3308"/>
      <c r="N91" s="3309"/>
    </row>
    <row r="92" spans="2:14" ht="14.5" customHeight="1">
      <c r="B92" s="3307" t="s">
        <v>3399</v>
      </c>
      <c r="C92" s="3308"/>
      <c r="D92" s="3309"/>
      <c r="E92" s="3307" t="s">
        <v>3400</v>
      </c>
      <c r="F92" s="3308"/>
      <c r="G92" s="3308"/>
      <c r="H92" s="3308"/>
      <c r="I92" s="3308"/>
      <c r="J92" s="3308"/>
      <c r="K92" s="3308"/>
      <c r="L92" s="3308"/>
      <c r="M92" s="3308"/>
      <c r="N92" s="3309"/>
    </row>
    <row r="93" spans="2:14" ht="14.5" customHeight="1">
      <c r="B93" s="3307" t="s">
        <v>3401</v>
      </c>
      <c r="C93" s="3308"/>
      <c r="D93" s="3309"/>
      <c r="E93" s="3307" t="s">
        <v>3402</v>
      </c>
      <c r="F93" s="3308"/>
      <c r="G93" s="3308"/>
      <c r="H93" s="3308"/>
      <c r="I93" s="3308"/>
      <c r="J93" s="3308"/>
      <c r="K93" s="3308"/>
      <c r="L93" s="3308"/>
      <c r="M93" s="3308"/>
      <c r="N93" s="3309"/>
    </row>
    <row r="94" spans="2:14" ht="14.5" customHeight="1">
      <c r="B94" s="3307" t="s">
        <v>3403</v>
      </c>
      <c r="C94" s="3308"/>
      <c r="D94" s="3309"/>
      <c r="E94" s="3307" t="s">
        <v>3404</v>
      </c>
      <c r="F94" s="3308"/>
      <c r="G94" s="3308"/>
      <c r="H94" s="3308"/>
      <c r="I94" s="3308"/>
      <c r="J94" s="3308"/>
      <c r="K94" s="3308"/>
      <c r="L94" s="3308"/>
      <c r="M94" s="3308"/>
      <c r="N94" s="3309"/>
    </row>
    <row r="95" spans="2:14" ht="14.5" customHeight="1">
      <c r="B95" s="3307" t="s">
        <v>3405</v>
      </c>
      <c r="C95" s="3308"/>
      <c r="D95" s="3309"/>
      <c r="E95" s="3307" t="s">
        <v>3406</v>
      </c>
      <c r="F95" s="3308"/>
      <c r="G95" s="3308"/>
      <c r="H95" s="3308"/>
      <c r="I95" s="3308"/>
      <c r="J95" s="3308"/>
      <c r="K95" s="3308"/>
      <c r="L95" s="3308"/>
      <c r="M95" s="3308"/>
      <c r="N95" s="3309"/>
    </row>
    <row r="96" spans="2:14" ht="14.5" customHeight="1">
      <c r="B96" s="3307" t="s">
        <v>3407</v>
      </c>
      <c r="C96" s="3308"/>
      <c r="D96" s="3309"/>
      <c r="E96" s="3307" t="s">
        <v>3408</v>
      </c>
      <c r="F96" s="3308"/>
      <c r="G96" s="3308"/>
      <c r="H96" s="3308"/>
      <c r="I96" s="3308"/>
      <c r="J96" s="3308"/>
      <c r="K96" s="3308"/>
      <c r="L96" s="3308"/>
      <c r="M96" s="3308"/>
      <c r="N96" s="3309"/>
    </row>
    <row r="97" spans="2:14" ht="14.5" customHeight="1">
      <c r="B97" s="3307" t="s">
        <v>3409</v>
      </c>
      <c r="C97" s="3308"/>
      <c r="D97" s="3309"/>
      <c r="E97" s="3307" t="s">
        <v>3410</v>
      </c>
      <c r="F97" s="3308"/>
      <c r="G97" s="3308"/>
      <c r="H97" s="3308"/>
      <c r="I97" s="3308"/>
      <c r="J97" s="3308"/>
      <c r="K97" s="3308"/>
      <c r="L97" s="3308"/>
      <c r="M97" s="3308"/>
      <c r="N97" s="3309"/>
    </row>
    <row r="98" spans="2:14" ht="14.5" customHeight="1">
      <c r="B98" s="3307" t="s">
        <v>3411</v>
      </c>
      <c r="C98" s="3308"/>
      <c r="D98" s="3309"/>
      <c r="E98" s="3307" t="s">
        <v>3412</v>
      </c>
      <c r="F98" s="3308"/>
      <c r="G98" s="3308"/>
      <c r="H98" s="3308"/>
      <c r="I98" s="3308"/>
      <c r="J98" s="3308"/>
      <c r="K98" s="3308"/>
      <c r="L98" s="3308"/>
      <c r="M98" s="3308"/>
      <c r="N98" s="3309"/>
    </row>
    <row r="99" spans="2:14" ht="14.5" customHeight="1">
      <c r="B99" s="3307" t="s">
        <v>3413</v>
      </c>
      <c r="C99" s="3308"/>
      <c r="D99" s="3309"/>
      <c r="E99" s="3307" t="s">
        <v>3414</v>
      </c>
      <c r="F99" s="3308"/>
      <c r="G99" s="3308"/>
      <c r="H99" s="3308"/>
      <c r="I99" s="3308"/>
      <c r="J99" s="3308"/>
      <c r="K99" s="3308"/>
      <c r="L99" s="3308"/>
      <c r="M99" s="3308"/>
      <c r="N99" s="3309"/>
    </row>
    <row r="100" spans="2:14" ht="14.5" customHeight="1">
      <c r="B100" s="3307" t="s">
        <v>3415</v>
      </c>
      <c r="C100" s="3308"/>
      <c r="D100" s="3309"/>
      <c r="E100" s="3307" t="s">
        <v>3416</v>
      </c>
      <c r="F100" s="3308"/>
      <c r="G100" s="3308"/>
      <c r="H100" s="3308"/>
      <c r="I100" s="3308"/>
      <c r="J100" s="3308"/>
      <c r="K100" s="3308"/>
      <c r="L100" s="3308"/>
      <c r="M100" s="3308"/>
      <c r="N100" s="3309"/>
    </row>
    <row r="101" spans="2:14" ht="14.5" customHeight="1">
      <c r="B101" s="3307" t="s">
        <v>3417</v>
      </c>
      <c r="C101" s="3308"/>
      <c r="D101" s="3309"/>
      <c r="E101" s="3307" t="s">
        <v>3418</v>
      </c>
      <c r="F101" s="3308"/>
      <c r="G101" s="3308"/>
      <c r="H101" s="3308"/>
      <c r="I101" s="3308"/>
      <c r="J101" s="3308"/>
      <c r="K101" s="3308"/>
      <c r="L101" s="3308"/>
      <c r="M101" s="3308"/>
      <c r="N101" s="3309"/>
    </row>
    <row r="102" spans="2:14" ht="14.5" customHeight="1">
      <c r="B102" s="3307" t="s">
        <v>3419</v>
      </c>
      <c r="C102" s="3308"/>
      <c r="D102" s="3309"/>
      <c r="E102" s="3307" t="s">
        <v>3420</v>
      </c>
      <c r="F102" s="3308"/>
      <c r="G102" s="3308"/>
      <c r="H102" s="3308"/>
      <c r="I102" s="3308"/>
      <c r="J102" s="3308"/>
      <c r="K102" s="3308"/>
      <c r="L102" s="3308"/>
      <c r="M102" s="3308"/>
      <c r="N102" s="3309"/>
    </row>
    <row r="103" spans="2:14" ht="14.5" customHeight="1">
      <c r="B103" s="3307" t="s">
        <v>3421</v>
      </c>
      <c r="C103" s="3308"/>
      <c r="D103" s="3309"/>
      <c r="E103" s="3307" t="s">
        <v>3422</v>
      </c>
      <c r="F103" s="3308"/>
      <c r="G103" s="3308"/>
      <c r="H103" s="3308"/>
      <c r="I103" s="3308"/>
      <c r="J103" s="3308"/>
      <c r="K103" s="3308"/>
      <c r="L103" s="3308"/>
      <c r="M103" s="3308"/>
      <c r="N103" s="3309"/>
    </row>
    <row r="104" spans="2:14" ht="14.5" customHeight="1">
      <c r="B104" s="3307" t="s">
        <v>3423</v>
      </c>
      <c r="C104" s="3308"/>
      <c r="D104" s="3309"/>
      <c r="E104" s="3307" t="s">
        <v>3424</v>
      </c>
      <c r="F104" s="3308"/>
      <c r="G104" s="3308"/>
      <c r="H104" s="3308"/>
      <c r="I104" s="3308"/>
      <c r="J104" s="3308"/>
      <c r="K104" s="3308"/>
      <c r="L104" s="3308"/>
      <c r="M104" s="3308"/>
      <c r="N104" s="3309"/>
    </row>
    <row r="105" spans="2:14" ht="14.5" customHeight="1">
      <c r="B105" s="3307" t="s">
        <v>3425</v>
      </c>
      <c r="C105" s="3308"/>
      <c r="D105" s="3309"/>
      <c r="E105" s="3307" t="s">
        <v>3426</v>
      </c>
      <c r="F105" s="3308"/>
      <c r="G105" s="3308"/>
      <c r="H105" s="3308"/>
      <c r="I105" s="3308"/>
      <c r="J105" s="3308"/>
      <c r="K105" s="3308"/>
      <c r="L105" s="3308"/>
      <c r="M105" s="3308"/>
      <c r="N105" s="3309"/>
    </row>
    <row r="106" spans="2:14" ht="14.5" customHeight="1">
      <c r="B106" s="3307" t="s">
        <v>3427</v>
      </c>
      <c r="C106" s="3308"/>
      <c r="D106" s="3309"/>
      <c r="E106" s="3307" t="s">
        <v>3428</v>
      </c>
      <c r="F106" s="3308"/>
      <c r="G106" s="3308"/>
      <c r="H106" s="3308"/>
      <c r="I106" s="3308"/>
      <c r="J106" s="3308"/>
      <c r="K106" s="3308"/>
      <c r="L106" s="3308"/>
      <c r="M106" s="3308"/>
      <c r="N106" s="3309"/>
    </row>
    <row r="107" spans="2:14" ht="14.5" customHeight="1">
      <c r="B107" s="3307" t="s">
        <v>3429</v>
      </c>
      <c r="C107" s="3308"/>
      <c r="D107" s="3309"/>
      <c r="E107" s="3307" t="s">
        <v>3430</v>
      </c>
      <c r="F107" s="3308"/>
      <c r="G107" s="3308"/>
      <c r="H107" s="3308"/>
      <c r="I107" s="3308"/>
      <c r="J107" s="3308"/>
      <c r="K107" s="3308"/>
      <c r="L107" s="3308"/>
      <c r="M107" s="3308"/>
      <c r="N107" s="3309"/>
    </row>
    <row r="108" spans="2:14" ht="14.5" customHeight="1">
      <c r="B108" s="3307" t="s">
        <v>3431</v>
      </c>
      <c r="C108" s="3308"/>
      <c r="D108" s="3309"/>
      <c r="E108" s="3307" t="s">
        <v>3432</v>
      </c>
      <c r="F108" s="3308"/>
      <c r="G108" s="3308"/>
      <c r="H108" s="3308"/>
      <c r="I108" s="3308"/>
      <c r="J108" s="3308"/>
      <c r="K108" s="3308"/>
      <c r="L108" s="3308"/>
      <c r="M108" s="3308"/>
      <c r="N108" s="3309"/>
    </row>
    <row r="109" spans="2:14" ht="14.5" customHeight="1">
      <c r="B109" s="3307" t="s">
        <v>3433</v>
      </c>
      <c r="C109" s="3308"/>
      <c r="D109" s="3309"/>
      <c r="E109" s="3307" t="s">
        <v>3434</v>
      </c>
      <c r="F109" s="3308"/>
      <c r="G109" s="3308"/>
      <c r="H109" s="3308"/>
      <c r="I109" s="3308"/>
      <c r="J109" s="3308"/>
      <c r="K109" s="3308"/>
      <c r="L109" s="3308"/>
      <c r="M109" s="3308"/>
      <c r="N109" s="3309"/>
    </row>
    <row r="110" spans="2:14" ht="14.5" customHeight="1">
      <c r="B110" s="3307" t="s">
        <v>3435</v>
      </c>
      <c r="C110" s="3308"/>
      <c r="D110" s="3309"/>
      <c r="E110" s="3307" t="s">
        <v>3436</v>
      </c>
      <c r="F110" s="3308"/>
      <c r="G110" s="3308"/>
      <c r="H110" s="3308"/>
      <c r="I110" s="3308"/>
      <c r="J110" s="3308"/>
      <c r="K110" s="3308"/>
      <c r="L110" s="3308"/>
      <c r="M110" s="3308"/>
      <c r="N110" s="3309"/>
    </row>
    <row r="111" spans="2:14" ht="14.5" customHeight="1">
      <c r="B111" s="3307" t="s">
        <v>3437</v>
      </c>
      <c r="C111" s="3308"/>
      <c r="D111" s="3309"/>
      <c r="E111" s="3307" t="s">
        <v>3438</v>
      </c>
      <c r="F111" s="3308"/>
      <c r="G111" s="3308"/>
      <c r="H111" s="3308"/>
      <c r="I111" s="3308"/>
      <c r="J111" s="3308"/>
      <c r="K111" s="3308"/>
      <c r="L111" s="3308"/>
      <c r="M111" s="3308"/>
      <c r="N111" s="3309"/>
    </row>
    <row r="112" spans="2:14" ht="14.5" customHeight="1">
      <c r="B112" s="3307" t="s">
        <v>3439</v>
      </c>
      <c r="C112" s="3308"/>
      <c r="D112" s="3309"/>
      <c r="E112" s="3307" t="s">
        <v>3440</v>
      </c>
      <c r="F112" s="3308"/>
      <c r="G112" s="3308"/>
      <c r="H112" s="3308"/>
      <c r="I112" s="3308"/>
      <c r="J112" s="3308"/>
      <c r="K112" s="3308"/>
      <c r="L112" s="3308"/>
      <c r="M112" s="3308"/>
      <c r="N112" s="3309"/>
    </row>
    <row r="113" spans="2:14" ht="14.5" customHeight="1">
      <c r="B113" s="3307" t="s">
        <v>3441</v>
      </c>
      <c r="C113" s="3308"/>
      <c r="D113" s="3309"/>
      <c r="E113" s="3307" t="s">
        <v>3442</v>
      </c>
      <c r="F113" s="3308"/>
      <c r="G113" s="3308"/>
      <c r="H113" s="3308"/>
      <c r="I113" s="3308"/>
      <c r="J113" s="3308"/>
      <c r="K113" s="3308"/>
      <c r="L113" s="3308"/>
      <c r="M113" s="3308"/>
      <c r="N113" s="3309"/>
    </row>
    <row r="114" spans="2:14" ht="14.5" customHeight="1">
      <c r="B114" s="3307" t="s">
        <v>3443</v>
      </c>
      <c r="C114" s="3308"/>
      <c r="D114" s="3309"/>
      <c r="E114" s="3307" t="s">
        <v>3444</v>
      </c>
      <c r="F114" s="3308"/>
      <c r="G114" s="3308"/>
      <c r="H114" s="3308"/>
      <c r="I114" s="3308"/>
      <c r="J114" s="3308"/>
      <c r="K114" s="3308"/>
      <c r="L114" s="3308"/>
      <c r="M114" s="3308"/>
      <c r="N114" s="3309"/>
    </row>
    <row r="115" spans="2:14" ht="14.5" customHeight="1">
      <c r="B115" s="3307" t="s">
        <v>3445</v>
      </c>
      <c r="C115" s="3308"/>
      <c r="D115" s="3309"/>
      <c r="E115" s="3307" t="s">
        <v>3446</v>
      </c>
      <c r="F115" s="3308"/>
      <c r="G115" s="3308"/>
      <c r="H115" s="3308"/>
      <c r="I115" s="3308"/>
      <c r="J115" s="3308"/>
      <c r="K115" s="3308"/>
      <c r="L115" s="3308"/>
      <c r="M115" s="3308"/>
      <c r="N115" s="3309"/>
    </row>
    <row r="116" spans="2:14" ht="14.5" customHeight="1">
      <c r="B116" s="3307" t="s">
        <v>3447</v>
      </c>
      <c r="C116" s="3308"/>
      <c r="D116" s="3309"/>
      <c r="E116" s="3307" t="s">
        <v>3446</v>
      </c>
      <c r="F116" s="3308"/>
      <c r="G116" s="3308"/>
      <c r="H116" s="3308"/>
      <c r="I116" s="3308"/>
      <c r="J116" s="3308"/>
      <c r="K116" s="3308"/>
      <c r="L116" s="3308"/>
      <c r="M116" s="3308"/>
      <c r="N116" s="3309"/>
    </row>
    <row r="117" spans="2:14" ht="14.5" customHeight="1">
      <c r="B117" s="3307" t="s">
        <v>3448</v>
      </c>
      <c r="C117" s="3308"/>
      <c r="D117" s="3309"/>
      <c r="E117" s="3307" t="s">
        <v>3449</v>
      </c>
      <c r="F117" s="3308"/>
      <c r="G117" s="3308"/>
      <c r="H117" s="3308"/>
      <c r="I117" s="3308"/>
      <c r="J117" s="3308"/>
      <c r="K117" s="3308"/>
      <c r="L117" s="3308"/>
      <c r="M117" s="3308"/>
      <c r="N117" s="3309"/>
    </row>
    <row r="118" spans="2:14" ht="14.5" customHeight="1">
      <c r="B118" s="3307" t="s">
        <v>3450</v>
      </c>
      <c r="C118" s="3308"/>
      <c r="D118" s="3309"/>
      <c r="E118" s="3307" t="s">
        <v>3451</v>
      </c>
      <c r="F118" s="3308"/>
      <c r="G118" s="3308"/>
      <c r="H118" s="3308"/>
      <c r="I118" s="3308"/>
      <c r="J118" s="3308"/>
      <c r="K118" s="3308"/>
      <c r="L118" s="3308"/>
      <c r="M118" s="3308"/>
      <c r="N118" s="3309"/>
    </row>
    <row r="119" spans="2:14" ht="14.5" customHeight="1">
      <c r="B119" s="3307" t="s">
        <v>3452</v>
      </c>
      <c r="C119" s="3308"/>
      <c r="D119" s="3309"/>
      <c r="E119" s="3307" t="s">
        <v>3453</v>
      </c>
      <c r="F119" s="3308"/>
      <c r="G119" s="3308"/>
      <c r="H119" s="3308"/>
      <c r="I119" s="3308"/>
      <c r="J119" s="3308"/>
      <c r="K119" s="3308"/>
      <c r="L119" s="3308"/>
      <c r="M119" s="3308"/>
      <c r="N119" s="3309"/>
    </row>
    <row r="120" spans="2:14" ht="14.5" customHeight="1">
      <c r="B120" s="3307" t="s">
        <v>3454</v>
      </c>
      <c r="C120" s="3308"/>
      <c r="D120" s="3309"/>
      <c r="E120" s="3307" t="s">
        <v>3455</v>
      </c>
      <c r="F120" s="3308"/>
      <c r="G120" s="3308"/>
      <c r="H120" s="3308"/>
      <c r="I120" s="3308"/>
      <c r="J120" s="3308"/>
      <c r="K120" s="3308"/>
      <c r="L120" s="3308"/>
      <c r="M120" s="3308"/>
      <c r="N120" s="3309"/>
    </row>
    <row r="121" spans="2:14" ht="14.5" customHeight="1">
      <c r="B121" s="3307" t="s">
        <v>3456</v>
      </c>
      <c r="C121" s="3308"/>
      <c r="D121" s="3309"/>
      <c r="E121" s="3307" t="s">
        <v>3457</v>
      </c>
      <c r="F121" s="3308"/>
      <c r="G121" s="3308"/>
      <c r="H121" s="3308"/>
      <c r="I121" s="3308"/>
      <c r="J121" s="3308"/>
      <c r="K121" s="3308"/>
      <c r="L121" s="3308"/>
      <c r="M121" s="3308"/>
      <c r="N121" s="3309"/>
    </row>
    <row r="122" spans="2:14" ht="14.5" customHeight="1">
      <c r="B122" s="3307" t="s">
        <v>3458</v>
      </c>
      <c r="C122" s="3308"/>
      <c r="D122" s="3309"/>
      <c r="E122" s="3307" t="s">
        <v>3459</v>
      </c>
      <c r="F122" s="3308"/>
      <c r="G122" s="3308"/>
      <c r="H122" s="3308"/>
      <c r="I122" s="3308"/>
      <c r="J122" s="3308"/>
      <c r="K122" s="3308"/>
      <c r="L122" s="3308"/>
      <c r="M122" s="3308"/>
      <c r="N122" s="3309"/>
    </row>
    <row r="123" spans="2:14" ht="14.5" customHeight="1">
      <c r="B123" s="3307" t="s">
        <v>3460</v>
      </c>
      <c r="C123" s="3308"/>
      <c r="D123" s="3309"/>
      <c r="E123" s="3307" t="s">
        <v>3461</v>
      </c>
      <c r="F123" s="3308"/>
      <c r="G123" s="3308"/>
      <c r="H123" s="3308"/>
      <c r="I123" s="3308"/>
      <c r="J123" s="3308"/>
      <c r="K123" s="3308"/>
      <c r="L123" s="3308"/>
      <c r="M123" s="3308"/>
      <c r="N123" s="3309"/>
    </row>
    <row r="124" spans="2:14" ht="14.5" customHeight="1">
      <c r="B124" s="3307" t="s">
        <v>3462</v>
      </c>
      <c r="C124" s="3308"/>
      <c r="D124" s="3309"/>
      <c r="E124" s="3307" t="s">
        <v>3463</v>
      </c>
      <c r="F124" s="3308"/>
      <c r="G124" s="3308"/>
      <c r="H124" s="3308"/>
      <c r="I124" s="3308"/>
      <c r="J124" s="3308"/>
      <c r="K124" s="3308"/>
      <c r="L124" s="3308"/>
      <c r="M124" s="3308"/>
      <c r="N124" s="3309"/>
    </row>
    <row r="125" spans="2:14" ht="14.5" customHeight="1">
      <c r="B125" s="2740" t="s">
        <v>3557</v>
      </c>
      <c r="C125" s="2741"/>
      <c r="D125" s="2742"/>
      <c r="E125" s="3307" t="s">
        <v>3574</v>
      </c>
      <c r="F125" s="3308"/>
      <c r="G125" s="3308"/>
      <c r="H125" s="3308"/>
      <c r="I125" s="3308"/>
      <c r="J125" s="3308"/>
      <c r="K125" s="3308"/>
      <c r="L125" s="3308"/>
      <c r="M125" s="3308"/>
      <c r="N125" s="3309"/>
    </row>
    <row r="126" spans="2:14" ht="14.5" customHeight="1">
      <c r="B126" s="3307" t="s">
        <v>3464</v>
      </c>
      <c r="C126" s="3308"/>
      <c r="D126" s="3309"/>
      <c r="E126" s="3307" t="s">
        <v>3465</v>
      </c>
      <c r="F126" s="3308"/>
      <c r="G126" s="3308"/>
      <c r="H126" s="3308"/>
      <c r="I126" s="3308"/>
      <c r="J126" s="3308"/>
      <c r="K126" s="3308"/>
      <c r="L126" s="3308"/>
      <c r="M126" s="3308"/>
      <c r="N126" s="3309"/>
    </row>
    <row r="127" spans="2:14" ht="14.5" customHeight="1">
      <c r="B127" s="3307" t="s">
        <v>3466</v>
      </c>
      <c r="C127" s="3308"/>
      <c r="D127" s="3309"/>
      <c r="E127" s="3307" t="s">
        <v>3467</v>
      </c>
      <c r="F127" s="3308"/>
      <c r="G127" s="3308"/>
      <c r="H127" s="3308"/>
      <c r="I127" s="3308"/>
      <c r="J127" s="3308"/>
      <c r="K127" s="3308"/>
      <c r="L127" s="3308"/>
      <c r="M127" s="3308"/>
      <c r="N127" s="3309"/>
    </row>
    <row r="128" spans="2:14" ht="14.5" customHeight="1">
      <c r="B128" s="3307" t="s">
        <v>3468</v>
      </c>
      <c r="C128" s="3308"/>
      <c r="D128" s="3309"/>
      <c r="E128" s="3307" t="s">
        <v>3469</v>
      </c>
      <c r="F128" s="3308"/>
      <c r="G128" s="3308"/>
      <c r="H128" s="3308"/>
      <c r="I128" s="3308"/>
      <c r="J128" s="3308"/>
      <c r="K128" s="3308"/>
      <c r="L128" s="3308"/>
      <c r="M128" s="3308"/>
      <c r="N128" s="3309"/>
    </row>
    <row r="129" spans="2:14" ht="14.5" customHeight="1">
      <c r="B129" s="3307" t="s">
        <v>3470</v>
      </c>
      <c r="C129" s="3308"/>
      <c r="D129" s="3309"/>
      <c r="E129" s="3307" t="s">
        <v>3471</v>
      </c>
      <c r="F129" s="3308"/>
      <c r="G129" s="3308"/>
      <c r="H129" s="3308"/>
      <c r="I129" s="3308"/>
      <c r="J129" s="3308"/>
      <c r="K129" s="3308"/>
      <c r="L129" s="3308"/>
      <c r="M129" s="3308"/>
      <c r="N129" s="3309"/>
    </row>
    <row r="130" spans="2:14" ht="14.5" customHeight="1">
      <c r="B130" s="3307" t="s">
        <v>3472</v>
      </c>
      <c r="C130" s="3308"/>
      <c r="D130" s="3309"/>
      <c r="E130" s="3307" t="s">
        <v>3473</v>
      </c>
      <c r="F130" s="3308"/>
      <c r="G130" s="3308"/>
      <c r="H130" s="3308"/>
      <c r="I130" s="3308"/>
      <c r="J130" s="3308"/>
      <c r="K130" s="3308"/>
      <c r="L130" s="3308"/>
      <c r="M130" s="3308"/>
      <c r="N130" s="3309"/>
    </row>
    <row r="131" spans="2:14" ht="14.5" customHeight="1">
      <c r="B131" s="3307" t="s">
        <v>3474</v>
      </c>
      <c r="C131" s="3308"/>
      <c r="D131" s="3309"/>
      <c r="E131" s="3307" t="s">
        <v>3475</v>
      </c>
      <c r="F131" s="3308"/>
      <c r="G131" s="3308"/>
      <c r="H131" s="3308"/>
      <c r="I131" s="3308"/>
      <c r="J131" s="3308"/>
      <c r="K131" s="3308"/>
      <c r="L131" s="3308"/>
      <c r="M131" s="3308"/>
      <c r="N131" s="3309"/>
    </row>
    <row r="132" spans="2:14" ht="14.5" customHeight="1">
      <c r="B132" s="3307" t="s">
        <v>3476</v>
      </c>
      <c r="C132" s="3308"/>
      <c r="D132" s="3309"/>
      <c r="E132" s="3307" t="s">
        <v>3477</v>
      </c>
      <c r="F132" s="3308"/>
      <c r="G132" s="3308"/>
      <c r="H132" s="3308"/>
      <c r="I132" s="3308"/>
      <c r="J132" s="3308"/>
      <c r="K132" s="3308"/>
      <c r="L132" s="3308"/>
      <c r="M132" s="3308"/>
      <c r="N132" s="3309"/>
    </row>
    <row r="133" spans="2:14" ht="14.5" customHeight="1">
      <c r="B133" s="3307" t="s">
        <v>3478</v>
      </c>
      <c r="C133" s="3308"/>
      <c r="D133" s="3309"/>
      <c r="E133" s="3307" t="s">
        <v>3479</v>
      </c>
      <c r="F133" s="3308"/>
      <c r="G133" s="3308"/>
      <c r="H133" s="3308"/>
      <c r="I133" s="3308"/>
      <c r="J133" s="3308"/>
      <c r="K133" s="3308"/>
      <c r="L133" s="3308"/>
      <c r="M133" s="3308"/>
      <c r="N133" s="3309"/>
    </row>
    <row r="134" spans="2:14" ht="14.5" customHeight="1">
      <c r="B134" s="3307" t="s">
        <v>3480</v>
      </c>
      <c r="C134" s="3308"/>
      <c r="D134" s="3309"/>
      <c r="E134" s="3307" t="s">
        <v>3481</v>
      </c>
      <c r="F134" s="3308"/>
      <c r="G134" s="3308"/>
      <c r="H134" s="3308"/>
      <c r="I134" s="3308"/>
      <c r="J134" s="3308"/>
      <c r="K134" s="3308"/>
      <c r="L134" s="3308"/>
      <c r="M134" s="3308"/>
      <c r="N134" s="3309"/>
    </row>
    <row r="135" spans="2:14" ht="14.5" customHeight="1">
      <c r="B135" s="3307" t="s">
        <v>3482</v>
      </c>
      <c r="C135" s="3308"/>
      <c r="D135" s="3309"/>
      <c r="E135" s="3307" t="s">
        <v>3483</v>
      </c>
      <c r="F135" s="3308"/>
      <c r="G135" s="3308"/>
      <c r="H135" s="3308"/>
      <c r="I135" s="3308"/>
      <c r="J135" s="3308"/>
      <c r="K135" s="3308"/>
      <c r="L135" s="3308"/>
      <c r="M135" s="3308"/>
      <c r="N135" s="3309"/>
    </row>
    <row r="136" spans="2:14" ht="14.5" customHeight="1">
      <c r="B136" s="3307" t="s">
        <v>3484</v>
      </c>
      <c r="C136" s="3308"/>
      <c r="D136" s="3309"/>
      <c r="E136" s="3307" t="s">
        <v>3485</v>
      </c>
      <c r="F136" s="3308"/>
      <c r="G136" s="3308"/>
      <c r="H136" s="3308"/>
      <c r="I136" s="3308"/>
      <c r="J136" s="3308"/>
      <c r="K136" s="3308"/>
      <c r="L136" s="3308"/>
      <c r="M136" s="3308"/>
      <c r="N136" s="3309"/>
    </row>
    <row r="137" spans="2:14" ht="14.5" customHeight="1">
      <c r="B137" s="3307" t="s">
        <v>3486</v>
      </c>
      <c r="C137" s="3308"/>
      <c r="D137" s="3309"/>
      <c r="E137" s="3307" t="s">
        <v>3487</v>
      </c>
      <c r="F137" s="3308"/>
      <c r="G137" s="3308"/>
      <c r="H137" s="3308"/>
      <c r="I137" s="3308"/>
      <c r="J137" s="3308"/>
      <c r="K137" s="3308"/>
      <c r="L137" s="3308"/>
      <c r="M137" s="3308"/>
      <c r="N137" s="3309"/>
    </row>
    <row r="138" spans="2:14" ht="14.5" customHeight="1">
      <c r="B138" s="3307" t="s">
        <v>3488</v>
      </c>
      <c r="C138" s="3308"/>
      <c r="D138" s="3309"/>
      <c r="E138" s="3307" t="s">
        <v>3573</v>
      </c>
      <c r="F138" s="3308"/>
      <c r="G138" s="3308"/>
      <c r="H138" s="3308"/>
      <c r="I138" s="3308"/>
      <c r="J138" s="3308"/>
      <c r="K138" s="3308"/>
      <c r="L138" s="3308"/>
      <c r="M138" s="3308"/>
      <c r="N138" s="3309"/>
    </row>
    <row r="139" spans="2:14" ht="14.5" customHeight="1">
      <c r="B139" s="2740" t="s">
        <v>3571</v>
      </c>
      <c r="C139" s="2741"/>
      <c r="D139" s="2742"/>
      <c r="E139" s="2740" t="s">
        <v>3572</v>
      </c>
      <c r="F139" s="2741"/>
      <c r="G139" s="2741"/>
      <c r="H139" s="2741"/>
      <c r="I139" s="2741"/>
      <c r="J139" s="2741"/>
      <c r="K139" s="2741"/>
      <c r="L139" s="2741"/>
      <c r="M139" s="2741"/>
      <c r="N139" s="2742"/>
    </row>
    <row r="140" spans="2:14" ht="14.5" customHeight="1">
      <c r="B140" s="3307" t="s">
        <v>3489</v>
      </c>
      <c r="C140" s="3308"/>
      <c r="D140" s="3309"/>
      <c r="E140" s="3307" t="s">
        <v>3567</v>
      </c>
      <c r="F140" s="3308"/>
      <c r="G140" s="3308"/>
      <c r="H140" s="3308"/>
      <c r="I140" s="3308"/>
      <c r="J140" s="3308"/>
      <c r="K140" s="3308"/>
      <c r="L140" s="3308"/>
      <c r="M140" s="3308"/>
      <c r="N140" s="3309"/>
    </row>
    <row r="141" spans="2:14" ht="14.5" customHeight="1">
      <c r="B141" s="2740" t="s">
        <v>3556</v>
      </c>
      <c r="C141" s="2741"/>
      <c r="D141" s="2742"/>
      <c r="E141" s="3307" t="s">
        <v>3568</v>
      </c>
      <c r="F141" s="3308"/>
      <c r="G141" s="3308"/>
      <c r="H141" s="3308"/>
      <c r="I141" s="3308"/>
      <c r="J141" s="3308"/>
      <c r="K141" s="3308"/>
      <c r="L141" s="3308"/>
      <c r="M141" s="3308"/>
      <c r="N141" s="3309"/>
    </row>
    <row r="142" spans="2:14" ht="14.5" customHeight="1">
      <c r="B142" s="2740" t="s">
        <v>3569</v>
      </c>
      <c r="C142" s="2741"/>
      <c r="D142" s="2742"/>
      <c r="E142" s="2740" t="s">
        <v>3570</v>
      </c>
      <c r="F142" s="2741"/>
      <c r="G142" s="2741"/>
      <c r="H142" s="2741"/>
      <c r="I142" s="2741"/>
      <c r="J142" s="2741"/>
      <c r="K142" s="2741"/>
      <c r="L142" s="2741"/>
      <c r="M142" s="2741"/>
      <c r="N142" s="2742"/>
    </row>
    <row r="143" spans="2:14" ht="14.5" customHeight="1">
      <c r="B143" s="3307" t="s">
        <v>3490</v>
      </c>
      <c r="C143" s="3308"/>
      <c r="D143" s="3309"/>
      <c r="E143" s="3307" t="s">
        <v>3735</v>
      </c>
      <c r="F143" s="3308"/>
      <c r="G143" s="3308"/>
      <c r="H143" s="3308"/>
      <c r="I143" s="3308"/>
      <c r="J143" s="3308"/>
      <c r="K143" s="3308"/>
      <c r="L143" s="3308"/>
      <c r="M143" s="3308"/>
      <c r="N143" s="3309"/>
    </row>
    <row r="144" spans="2:14" ht="14.5" customHeight="1">
      <c r="B144" s="3307" t="s">
        <v>3491</v>
      </c>
      <c r="C144" s="3308"/>
      <c r="D144" s="3309"/>
      <c r="E144" s="3307" t="s">
        <v>3492</v>
      </c>
      <c r="F144" s="3308"/>
      <c r="G144" s="3308"/>
      <c r="H144" s="3308"/>
      <c r="I144" s="3308"/>
      <c r="J144" s="3308"/>
      <c r="K144" s="3308"/>
      <c r="L144" s="3308"/>
      <c r="M144" s="3308"/>
      <c r="N144" s="3309"/>
    </row>
    <row r="145" spans="2:32" ht="14.5" customHeight="1">
      <c r="B145" s="3307" t="s">
        <v>3493</v>
      </c>
      <c r="C145" s="3308"/>
      <c r="D145" s="3309"/>
      <c r="E145" s="3307" t="s">
        <v>3494</v>
      </c>
      <c r="F145" s="3308"/>
      <c r="G145" s="3308"/>
      <c r="H145" s="3308"/>
      <c r="I145" s="3308"/>
      <c r="J145" s="3308"/>
      <c r="K145" s="3308"/>
      <c r="L145" s="3308"/>
      <c r="M145" s="3308"/>
      <c r="N145" s="3309"/>
    </row>
    <row r="146" spans="2:32" ht="14.5" customHeight="1">
      <c r="B146" s="3307" t="s">
        <v>3495</v>
      </c>
      <c r="C146" s="3308"/>
      <c r="D146" s="3309"/>
      <c r="E146" s="3307" t="s">
        <v>3734</v>
      </c>
      <c r="F146" s="3308"/>
      <c r="G146" s="3308"/>
      <c r="H146" s="3308"/>
      <c r="I146" s="3308"/>
      <c r="J146" s="3308"/>
      <c r="K146" s="3308"/>
      <c r="L146" s="3308"/>
      <c r="M146" s="3308"/>
      <c r="N146" s="3309"/>
    </row>
    <row r="147" spans="2:32" ht="14.5" customHeight="1">
      <c r="B147" s="3307" t="s">
        <v>3496</v>
      </c>
      <c r="C147" s="3308"/>
      <c r="D147" s="3309"/>
      <c r="E147" s="3307" t="s">
        <v>3738</v>
      </c>
      <c r="F147" s="3308"/>
      <c r="G147" s="3308"/>
      <c r="H147" s="3308"/>
      <c r="I147" s="3308"/>
      <c r="J147" s="3308"/>
      <c r="K147" s="3308"/>
      <c r="L147" s="3308"/>
      <c r="M147" s="3308"/>
      <c r="N147" s="3309"/>
    </row>
    <row r="148" spans="2:32" ht="14.5" customHeight="1">
      <c r="B148" s="3307" t="s">
        <v>3497</v>
      </c>
      <c r="C148" s="3308"/>
      <c r="D148" s="3309"/>
      <c r="E148" s="3307" t="s">
        <v>3498</v>
      </c>
      <c r="F148" s="3308"/>
      <c r="G148" s="3308"/>
      <c r="H148" s="3308"/>
      <c r="I148" s="3308"/>
      <c r="J148" s="3308"/>
      <c r="K148" s="3308"/>
      <c r="L148" s="3308"/>
      <c r="M148" s="3308"/>
      <c r="N148" s="3309"/>
    </row>
    <row r="149" spans="2:32" ht="14.5" customHeight="1">
      <c r="B149" s="3307" t="s">
        <v>3499</v>
      </c>
      <c r="C149" s="3308"/>
      <c r="D149" s="3309"/>
      <c r="E149" s="3307" t="s">
        <v>3500</v>
      </c>
      <c r="F149" s="3308"/>
      <c r="G149" s="3308"/>
      <c r="H149" s="3308"/>
      <c r="I149" s="3308"/>
      <c r="J149" s="3308"/>
      <c r="K149" s="3308"/>
      <c r="L149" s="3308"/>
      <c r="M149" s="3308"/>
      <c r="N149" s="3309"/>
    </row>
    <row r="150" spans="2:32" ht="14.5" customHeight="1">
      <c r="B150" s="3307" t="s">
        <v>3501</v>
      </c>
      <c r="C150" s="3308"/>
      <c r="D150" s="3309"/>
      <c r="E150" s="3307" t="s">
        <v>3502</v>
      </c>
      <c r="F150" s="3308"/>
      <c r="G150" s="3308"/>
      <c r="H150" s="3308"/>
      <c r="I150" s="3308"/>
      <c r="J150" s="3308"/>
      <c r="K150" s="3308"/>
      <c r="L150" s="3308"/>
      <c r="M150" s="3308"/>
      <c r="N150" s="3309"/>
    </row>
    <row r="151" spans="2:32" ht="14.5" customHeight="1">
      <c r="B151" s="3307" t="s">
        <v>3503</v>
      </c>
      <c r="C151" s="3308"/>
      <c r="D151" s="3309"/>
      <c r="E151" s="3307" t="s">
        <v>3504</v>
      </c>
      <c r="F151" s="3308"/>
      <c r="G151" s="3308"/>
      <c r="H151" s="3308"/>
      <c r="I151" s="3308"/>
      <c r="J151" s="3308"/>
      <c r="K151" s="3308"/>
      <c r="L151" s="3308"/>
      <c r="M151" s="3308"/>
      <c r="N151" s="3309"/>
    </row>
    <row r="152" spans="2:32" ht="14.5" customHeight="1">
      <c r="B152" s="3307" t="s">
        <v>3505</v>
      </c>
      <c r="C152" s="3308"/>
      <c r="D152" s="3309"/>
      <c r="E152" s="3307" t="s">
        <v>3506</v>
      </c>
      <c r="F152" s="3308"/>
      <c r="G152" s="3308"/>
      <c r="H152" s="3308"/>
      <c r="I152" s="3308"/>
      <c r="J152" s="3308"/>
      <c r="K152" s="3308"/>
      <c r="L152" s="3308"/>
      <c r="M152" s="3308"/>
      <c r="N152" s="3309"/>
    </row>
    <row r="153" spans="2:32" ht="14.5" customHeight="1"/>
    <row r="154" spans="2:32" ht="14.5" customHeight="1"/>
    <row r="155" spans="2:32" ht="15" customHeight="1">
      <c r="B155" s="58"/>
    </row>
    <row r="156" spans="2:32" ht="32.5" customHeight="1">
      <c r="B156" s="2380" t="s">
        <v>2120</v>
      </c>
      <c r="C156" s="2380"/>
      <c r="D156" s="2380"/>
      <c r="E156" s="2380"/>
      <c r="F156" s="2380"/>
      <c r="G156" s="2380"/>
      <c r="H156" s="2380"/>
      <c r="I156" s="2380"/>
      <c r="J156" s="2380"/>
      <c r="K156" s="2380"/>
      <c r="L156" s="2380"/>
      <c r="M156" s="2380"/>
      <c r="N156" s="2380"/>
      <c r="O156" s="2380"/>
      <c r="P156" s="2380"/>
      <c r="Q156" s="2380"/>
      <c r="R156" s="2380"/>
      <c r="S156" s="2380"/>
      <c r="T156" s="2380"/>
      <c r="U156" s="2380"/>
      <c r="V156" s="2380"/>
      <c r="W156" s="2380"/>
      <c r="X156" s="2380"/>
      <c r="Y156" s="2380"/>
      <c r="Z156" s="2380"/>
      <c r="AA156" s="2380"/>
      <c r="AB156" s="2380"/>
      <c r="AC156" s="2380"/>
      <c r="AD156" s="2380"/>
      <c r="AE156" s="2380"/>
      <c r="AF156" s="2380"/>
    </row>
    <row r="157" spans="2:32" ht="20.149999999999999" customHeight="1">
      <c r="B157" s="58"/>
    </row>
    <row r="158" spans="2:32" ht="11.25" customHeight="1">
      <c r="C158" s="58"/>
      <c r="O158" s="16" t="s">
        <v>2121</v>
      </c>
    </row>
    <row r="159" spans="2:32">
      <c r="C159" s="16" t="s">
        <v>2122</v>
      </c>
      <c r="E159" s="16" t="s">
        <v>40</v>
      </c>
      <c r="G159" s="16" t="s">
        <v>2123</v>
      </c>
      <c r="I159" s="16" t="s">
        <v>2122</v>
      </c>
      <c r="K159" s="16" t="s">
        <v>2124</v>
      </c>
      <c r="M159" s="16" t="s">
        <v>40</v>
      </c>
      <c r="O159" s="16" t="s">
        <v>2125</v>
      </c>
      <c r="Q159" s="16" t="s">
        <v>2126</v>
      </c>
      <c r="S159" s="16" t="s">
        <v>2127</v>
      </c>
    </row>
    <row r="160" spans="2:32">
      <c r="C160" s="16" t="s">
        <v>2128</v>
      </c>
      <c r="E160" s="16" t="s">
        <v>2129</v>
      </c>
      <c r="G160" s="16" t="s">
        <v>2129</v>
      </c>
      <c r="I160" s="16" t="s">
        <v>2128</v>
      </c>
      <c r="K160" s="16" t="s">
        <v>2130</v>
      </c>
      <c r="M160" s="16" t="s">
        <v>2130</v>
      </c>
      <c r="O160" s="16" t="s">
        <v>2131</v>
      </c>
      <c r="Q160" s="16" t="s">
        <v>2132</v>
      </c>
      <c r="S160" s="16" t="s">
        <v>2133</v>
      </c>
    </row>
    <row r="161" spans="2:15">
      <c r="B161" s="16" t="s">
        <v>2134</v>
      </c>
    </row>
    <row r="162" spans="2:15">
      <c r="B162" s="16" t="s">
        <v>2135</v>
      </c>
    </row>
    <row r="163" spans="2:15">
      <c r="B163" s="16" t="s">
        <v>2136</v>
      </c>
    </row>
    <row r="166" spans="2:15">
      <c r="I166" s="632" t="s">
        <v>2137</v>
      </c>
      <c r="J166" s="632"/>
      <c r="K166" s="632"/>
      <c r="L166" s="632"/>
      <c r="M166" s="632">
        <v>0</v>
      </c>
    </row>
    <row r="167" spans="2:15">
      <c r="I167" s="632" t="s">
        <v>2138</v>
      </c>
      <c r="J167" s="632"/>
      <c r="K167" s="632"/>
      <c r="L167" s="632"/>
      <c r="M167" s="632">
        <v>2</v>
      </c>
    </row>
    <row r="169" spans="2:15">
      <c r="J169" s="3307" t="s">
        <v>2139</v>
      </c>
      <c r="K169" s="3308"/>
      <c r="L169" s="3308"/>
      <c r="M169" s="3308"/>
      <c r="N169" s="3309"/>
      <c r="O169" s="632">
        <v>0</v>
      </c>
    </row>
    <row r="170" spans="2:15">
      <c r="J170" s="3307" t="s">
        <v>2140</v>
      </c>
      <c r="K170" s="3308"/>
      <c r="L170" s="3308"/>
      <c r="M170" s="3308"/>
      <c r="N170" s="3309"/>
      <c r="O170" s="632">
        <v>1</v>
      </c>
    </row>
    <row r="171" spans="2:15">
      <c r="J171" s="3307" t="s">
        <v>2141</v>
      </c>
      <c r="K171" s="3308"/>
      <c r="L171" s="3308"/>
      <c r="M171" s="3308"/>
      <c r="N171" s="3309"/>
      <c r="O171" s="632">
        <v>2</v>
      </c>
    </row>
    <row r="172" spans="2:15">
      <c r="J172" s="3307" t="s">
        <v>2142</v>
      </c>
      <c r="K172" s="3308"/>
      <c r="L172" s="3308"/>
      <c r="M172" s="3308"/>
      <c r="N172" s="3309"/>
      <c r="O172" s="632">
        <v>4</v>
      </c>
    </row>
    <row r="173" spans="2:15">
      <c r="B173" s="3307" t="s">
        <v>2143</v>
      </c>
      <c r="C173" s="3308"/>
      <c r="D173" s="3309"/>
      <c r="E173" s="632" t="s">
        <v>2144</v>
      </c>
      <c r="J173" s="3307" t="s">
        <v>2145</v>
      </c>
      <c r="K173" s="3308"/>
      <c r="L173" s="3308"/>
      <c r="M173" s="3308"/>
      <c r="N173" s="3309"/>
      <c r="O173" s="632">
        <v>7</v>
      </c>
    </row>
    <row r="174" spans="2:15">
      <c r="B174" s="3307" t="s">
        <v>2146</v>
      </c>
      <c r="C174" s="3308"/>
      <c r="D174" s="3309"/>
      <c r="E174" s="632" t="s">
        <v>2147</v>
      </c>
      <c r="J174" s="3307" t="s">
        <v>2148</v>
      </c>
      <c r="K174" s="3308"/>
      <c r="L174" s="3308"/>
      <c r="M174" s="3308"/>
      <c r="N174" s="3309"/>
      <c r="O174" s="632">
        <v>8</v>
      </c>
    </row>
    <row r="175" spans="2:15">
      <c r="B175" s="3307" t="s">
        <v>2149</v>
      </c>
      <c r="C175" s="3308"/>
      <c r="D175" s="3309"/>
      <c r="E175" s="632" t="s">
        <v>2150</v>
      </c>
    </row>
    <row r="176" spans="2:15">
      <c r="B176" s="3307" t="s">
        <v>2151</v>
      </c>
      <c r="C176" s="3308"/>
      <c r="D176" s="3309"/>
      <c r="E176" s="632" t="s">
        <v>2152</v>
      </c>
      <c r="J176" s="3307" t="s">
        <v>2153</v>
      </c>
      <c r="K176" s="3308"/>
      <c r="L176" s="3308"/>
      <c r="M176" s="3308"/>
      <c r="N176" s="3309"/>
      <c r="O176" s="632">
        <v>8</v>
      </c>
    </row>
    <row r="177" spans="2:15">
      <c r="B177" s="3307" t="s">
        <v>2154</v>
      </c>
      <c r="C177" s="3308"/>
      <c r="D177" s="3309"/>
      <c r="E177" s="632" t="s">
        <v>2155</v>
      </c>
      <c r="J177" s="3307" t="s">
        <v>2156</v>
      </c>
      <c r="K177" s="3308"/>
      <c r="L177" s="3308"/>
      <c r="M177" s="3308"/>
      <c r="N177" s="3309"/>
      <c r="O177" s="632">
        <v>43</v>
      </c>
    </row>
    <row r="178" spans="2:15">
      <c r="J178" s="3307" t="s">
        <v>2157</v>
      </c>
      <c r="K178" s="3308"/>
      <c r="L178" s="3308"/>
      <c r="M178" s="3308"/>
      <c r="N178" s="3309"/>
      <c r="O178" s="632">
        <v>33</v>
      </c>
    </row>
    <row r="179" spans="2:15">
      <c r="J179" s="3307" t="s">
        <v>2158</v>
      </c>
      <c r="K179" s="3308"/>
      <c r="L179" s="3308"/>
      <c r="M179" s="3308"/>
      <c r="N179" s="3309"/>
      <c r="O179" s="632">
        <v>34</v>
      </c>
    </row>
    <row r="180" spans="2:15">
      <c r="J180" s="3307" t="s">
        <v>2159</v>
      </c>
      <c r="K180" s="3308"/>
      <c r="L180" s="3308"/>
      <c r="M180" s="3308"/>
      <c r="N180" s="3309"/>
      <c r="O180" s="632">
        <v>11</v>
      </c>
    </row>
    <row r="181" spans="2:15">
      <c r="J181" s="3307" t="s">
        <v>2160</v>
      </c>
      <c r="K181" s="3308"/>
      <c r="L181" s="3308"/>
      <c r="M181" s="3308"/>
      <c r="N181" s="3309"/>
      <c r="O181" s="632">
        <v>30</v>
      </c>
    </row>
    <row r="182" spans="2:15">
      <c r="J182" s="3307" t="s">
        <v>2161</v>
      </c>
      <c r="K182" s="3308"/>
      <c r="L182" s="3308"/>
      <c r="M182" s="3308"/>
      <c r="N182" s="3309"/>
      <c r="O182" s="632">
        <v>40</v>
      </c>
    </row>
    <row r="183" spans="2:15">
      <c r="J183" s="3307" t="s">
        <v>2162</v>
      </c>
      <c r="K183" s="3308"/>
      <c r="L183" s="3308"/>
      <c r="M183" s="3308"/>
      <c r="N183" s="3309"/>
      <c r="O183" s="632">
        <v>32</v>
      </c>
    </row>
    <row r="185" spans="2:15">
      <c r="B185" s="16" t="s">
        <v>2134</v>
      </c>
    </row>
    <row r="186" spans="2:15">
      <c r="B186" s="16" t="s">
        <v>2163</v>
      </c>
    </row>
    <row r="187" spans="2:15">
      <c r="B187" s="16" t="s">
        <v>2164</v>
      </c>
    </row>
    <row r="188" spans="2:15">
      <c r="B188" s="16" t="s">
        <v>2136</v>
      </c>
    </row>
    <row r="192" spans="2:15">
      <c r="C192" s="16" t="s">
        <v>2122</v>
      </c>
      <c r="E192" s="16" t="s">
        <v>40</v>
      </c>
      <c r="G192" s="16" t="s">
        <v>2123</v>
      </c>
      <c r="I192" s="16" t="s">
        <v>2122</v>
      </c>
      <c r="O192" s="16" t="s">
        <v>2165</v>
      </c>
    </row>
    <row r="193" spans="2:32">
      <c r="C193" s="16" t="s">
        <v>2128</v>
      </c>
      <c r="E193" s="16" t="s">
        <v>2129</v>
      </c>
      <c r="G193" s="16" t="s">
        <v>2129</v>
      </c>
      <c r="I193" s="16" t="s">
        <v>2128</v>
      </c>
      <c r="O193" s="16" t="s">
        <v>2131</v>
      </c>
    </row>
    <row r="194" spans="2:32">
      <c r="B194" s="16" t="s">
        <v>2166</v>
      </c>
    </row>
    <row r="195" spans="2:32">
      <c r="B195" s="16" t="s">
        <v>2167</v>
      </c>
    </row>
    <row r="196" spans="2:32">
      <c r="B196" s="16" t="s">
        <v>2136</v>
      </c>
    </row>
    <row r="200" spans="2:32">
      <c r="B200" s="3307" t="s">
        <v>2168</v>
      </c>
      <c r="C200" s="3308"/>
      <c r="D200" s="3308"/>
      <c r="E200" s="632" t="s">
        <v>2144</v>
      </c>
      <c r="J200" s="3307" t="s">
        <v>2169</v>
      </c>
      <c r="K200" s="3308"/>
      <c r="L200" s="3308"/>
      <c r="M200" s="3308"/>
      <c r="N200" s="3309"/>
      <c r="O200" s="632">
        <v>1</v>
      </c>
    </row>
    <row r="201" spans="2:32">
      <c r="B201" s="3307" t="s">
        <v>2170</v>
      </c>
      <c r="C201" s="3308"/>
      <c r="D201" s="3308"/>
      <c r="E201" s="632" t="s">
        <v>2152</v>
      </c>
      <c r="J201" s="3307" t="s">
        <v>2171</v>
      </c>
      <c r="K201" s="3308"/>
      <c r="L201" s="3308"/>
      <c r="M201" s="3308"/>
      <c r="N201" s="3309"/>
      <c r="O201" s="632">
        <v>43</v>
      </c>
    </row>
    <row r="202" spans="2:32">
      <c r="B202" s="3307" t="s">
        <v>2172</v>
      </c>
      <c r="C202" s="3308"/>
      <c r="D202" s="3308"/>
      <c r="E202" s="632" t="s">
        <v>2173</v>
      </c>
      <c r="J202" s="3307" t="s">
        <v>2174</v>
      </c>
      <c r="K202" s="3308"/>
      <c r="L202" s="3308"/>
      <c r="M202" s="3308"/>
      <c r="N202" s="3309"/>
      <c r="O202" s="632">
        <v>78</v>
      </c>
    </row>
    <row r="203" spans="2:32" ht="12" customHeight="1">
      <c r="B203" s="3307" t="s">
        <v>2175</v>
      </c>
      <c r="C203" s="3308"/>
      <c r="D203" s="3308"/>
      <c r="E203" s="632" t="s">
        <v>2155</v>
      </c>
      <c r="J203" s="3307" t="s">
        <v>2176</v>
      </c>
      <c r="K203" s="3308"/>
      <c r="L203" s="3308"/>
      <c r="M203" s="3308"/>
      <c r="N203" s="3309"/>
      <c r="O203" s="632">
        <v>50</v>
      </c>
    </row>
    <row r="204" spans="2:32">
      <c r="J204" s="3307" t="s">
        <v>2177</v>
      </c>
      <c r="K204" s="3308"/>
      <c r="L204" s="3308"/>
      <c r="M204" s="3308"/>
      <c r="N204" s="3309"/>
      <c r="O204" s="632">
        <v>76</v>
      </c>
    </row>
    <row r="208" spans="2:32" ht="32.5" customHeight="1">
      <c r="B208" s="2380" t="s">
        <v>2178</v>
      </c>
      <c r="C208" s="2380"/>
      <c r="D208" s="2380"/>
      <c r="E208" s="2380"/>
      <c r="F208" s="2380"/>
      <c r="G208" s="2380"/>
      <c r="H208" s="2380"/>
      <c r="I208" s="2380"/>
      <c r="J208" s="2380"/>
      <c r="K208" s="2380"/>
      <c r="L208" s="2380"/>
      <c r="M208" s="2380"/>
      <c r="N208" s="2380"/>
      <c r="O208" s="2380"/>
      <c r="P208" s="2380"/>
      <c r="Q208" s="2380"/>
      <c r="R208" s="2380"/>
      <c r="S208" s="2380"/>
      <c r="T208" s="2380"/>
      <c r="U208" s="2380"/>
      <c r="V208" s="2380"/>
      <c r="W208" s="2380"/>
      <c r="X208" s="2380"/>
      <c r="Y208" s="2380"/>
      <c r="Z208" s="2380"/>
      <c r="AA208" s="2380"/>
      <c r="AB208" s="2380"/>
      <c r="AC208" s="2380"/>
      <c r="AD208" s="2380"/>
      <c r="AE208" s="2380"/>
      <c r="AF208" s="2380"/>
    </row>
    <row r="209" spans="2:16" ht="20.149999999999999" customHeight="1"/>
    <row r="210" spans="2:16">
      <c r="H210" s="16" t="s">
        <v>2179</v>
      </c>
    </row>
    <row r="211" spans="2:16">
      <c r="D211" s="16" t="s">
        <v>2122</v>
      </c>
      <c r="F211" s="16" t="s">
        <v>40</v>
      </c>
      <c r="H211" s="16" t="s">
        <v>2180</v>
      </c>
      <c r="J211" s="16" t="s">
        <v>2124</v>
      </c>
      <c r="L211" s="16" t="s">
        <v>42</v>
      </c>
      <c r="O211" s="16" t="s">
        <v>40</v>
      </c>
    </row>
    <row r="212" spans="2:16">
      <c r="D212" s="16" t="s">
        <v>2128</v>
      </c>
      <c r="F212" s="16" t="s">
        <v>2181</v>
      </c>
      <c r="H212" s="16" t="s">
        <v>2182</v>
      </c>
      <c r="J212" s="16" t="s">
        <v>2183</v>
      </c>
      <c r="L212" s="16" t="s">
        <v>2129</v>
      </c>
      <c r="O212" s="16" t="s">
        <v>2129</v>
      </c>
    </row>
    <row r="213" spans="2:16">
      <c r="B213" s="16" t="s">
        <v>2184</v>
      </c>
    </row>
    <row r="214" spans="2:16">
      <c r="B214" s="16" t="s">
        <v>2185</v>
      </c>
    </row>
    <row r="215" spans="2:16">
      <c r="B215" s="16" t="s">
        <v>2186</v>
      </c>
    </row>
    <row r="218" spans="2:16" ht="30.75" customHeight="1"/>
    <row r="219" spans="2:16">
      <c r="C219" s="632" t="s">
        <v>152</v>
      </c>
      <c r="D219" s="632" t="s">
        <v>2187</v>
      </c>
      <c r="E219" s="3307" t="s">
        <v>2188</v>
      </c>
      <c r="F219" s="3309"/>
      <c r="I219" s="632">
        <v>1</v>
      </c>
      <c r="J219" s="632" t="s">
        <v>2189</v>
      </c>
      <c r="L219" s="632" t="s">
        <v>2190</v>
      </c>
      <c r="M219" s="15"/>
      <c r="N219" s="632" t="s">
        <v>2191</v>
      </c>
      <c r="O219" s="632" t="s">
        <v>2192</v>
      </c>
      <c r="P219" s="632"/>
    </row>
    <row r="220" spans="2:16">
      <c r="C220" s="632" t="s">
        <v>2193</v>
      </c>
      <c r="D220" s="632" t="s">
        <v>2194</v>
      </c>
      <c r="E220" s="3307" t="s">
        <v>2195</v>
      </c>
      <c r="F220" s="3309"/>
      <c r="I220" s="632">
        <v>2</v>
      </c>
      <c r="J220" s="632" t="s">
        <v>2196</v>
      </c>
      <c r="N220" s="632" t="s">
        <v>1918</v>
      </c>
      <c r="O220" s="632" t="s">
        <v>2197</v>
      </c>
      <c r="P220" s="632"/>
    </row>
    <row r="221" spans="2:16">
      <c r="C221" s="632" t="s">
        <v>2198</v>
      </c>
      <c r="D221" s="632" t="s">
        <v>2199</v>
      </c>
      <c r="E221" s="3307" t="s">
        <v>2200</v>
      </c>
      <c r="F221" s="3309"/>
      <c r="I221" s="632">
        <v>3</v>
      </c>
      <c r="J221" s="632" t="s">
        <v>2201</v>
      </c>
      <c r="N221" s="632" t="s">
        <v>2202</v>
      </c>
      <c r="O221" s="632" t="s">
        <v>2203</v>
      </c>
      <c r="P221" s="632"/>
    </row>
    <row r="222" spans="2:16">
      <c r="C222" s="632" t="s">
        <v>2204</v>
      </c>
      <c r="D222" s="632" t="s">
        <v>2205</v>
      </c>
      <c r="E222" s="3307"/>
      <c r="F222" s="3309"/>
      <c r="I222" s="632">
        <v>4</v>
      </c>
      <c r="J222" s="632" t="s">
        <v>2206</v>
      </c>
      <c r="N222" s="632" t="s">
        <v>2207</v>
      </c>
      <c r="O222" s="632" t="s">
        <v>2208</v>
      </c>
      <c r="P222" s="632"/>
    </row>
    <row r="223" spans="2:16">
      <c r="I223" s="633">
        <v>41367</v>
      </c>
      <c r="J223" s="632" t="s">
        <v>2209</v>
      </c>
      <c r="N223" s="632" t="s">
        <v>2210</v>
      </c>
      <c r="O223" s="632" t="s">
        <v>2208</v>
      </c>
      <c r="P223" s="632"/>
    </row>
    <row r="224" spans="2:16">
      <c r="N224" s="632" t="s">
        <v>2211</v>
      </c>
      <c r="O224" s="632" t="s">
        <v>2208</v>
      </c>
      <c r="P224" s="632"/>
    </row>
  </sheetData>
  <mergeCells count="324">
    <mergeCell ref="J181:N181"/>
    <mergeCell ref="J182:N182"/>
    <mergeCell ref="J201:N201"/>
    <mergeCell ref="J200:N200"/>
    <mergeCell ref="J204:N204"/>
    <mergeCell ref="E220:F220"/>
    <mergeCell ref="E221:F221"/>
    <mergeCell ref="J180:N180"/>
    <mergeCell ref="B203:D203"/>
    <mergeCell ref="J203:N203"/>
    <mergeCell ref="J202:N202"/>
    <mergeCell ref="B202:D202"/>
    <mergeCell ref="B200:D200"/>
    <mergeCell ref="B201:D201"/>
    <mergeCell ref="E222:F222"/>
    <mergeCell ref="J183:N183"/>
    <mergeCell ref="E219:F219"/>
    <mergeCell ref="B5:D5"/>
    <mergeCell ref="B6:D6"/>
    <mergeCell ref="E5:N5"/>
    <mergeCell ref="E6:N6"/>
    <mergeCell ref="B4:D4"/>
    <mergeCell ref="E4:N4"/>
    <mergeCell ref="B177:D177"/>
    <mergeCell ref="J178:N178"/>
    <mergeCell ref="J179:N179"/>
    <mergeCell ref="J169:N169"/>
    <mergeCell ref="J170:N170"/>
    <mergeCell ref="J171:N171"/>
    <mergeCell ref="B173:D173"/>
    <mergeCell ref="B174:D174"/>
    <mergeCell ref="J174:N174"/>
    <mergeCell ref="J177:N177"/>
    <mergeCell ref="B176:D176"/>
    <mergeCell ref="J176:N176"/>
    <mergeCell ref="B175:D175"/>
    <mergeCell ref="J172:N172"/>
    <mergeCell ref="J173:N173"/>
    <mergeCell ref="B13:D13"/>
    <mergeCell ref="B14:D14"/>
    <mergeCell ref="B15:D15"/>
    <mergeCell ref="B16:D16"/>
    <mergeCell ref="B17:D17"/>
    <mergeCell ref="B7:D7"/>
    <mergeCell ref="B9:D9"/>
    <mergeCell ref="B10:D10"/>
    <mergeCell ref="B11:D11"/>
    <mergeCell ref="B12:D12"/>
    <mergeCell ref="B8:D8"/>
    <mergeCell ref="B23:D23"/>
    <mergeCell ref="B24:D24"/>
    <mergeCell ref="B25:D25"/>
    <mergeCell ref="B26:D26"/>
    <mergeCell ref="B27:D27"/>
    <mergeCell ref="B18:D18"/>
    <mergeCell ref="B19:D19"/>
    <mergeCell ref="B20:D20"/>
    <mergeCell ref="B21:D21"/>
    <mergeCell ref="B22:D22"/>
    <mergeCell ref="B33:D33"/>
    <mergeCell ref="B34:D34"/>
    <mergeCell ref="B35:D35"/>
    <mergeCell ref="B36:D36"/>
    <mergeCell ref="B37:D37"/>
    <mergeCell ref="B28:D28"/>
    <mergeCell ref="B29:D29"/>
    <mergeCell ref="B30:D30"/>
    <mergeCell ref="B31:D31"/>
    <mergeCell ref="B32:D32"/>
    <mergeCell ref="B43:D43"/>
    <mergeCell ref="B44:D44"/>
    <mergeCell ref="B45:D45"/>
    <mergeCell ref="B46:D46"/>
    <mergeCell ref="B47:D47"/>
    <mergeCell ref="B38:D38"/>
    <mergeCell ref="B39:D39"/>
    <mergeCell ref="B40:D40"/>
    <mergeCell ref="B41:D41"/>
    <mergeCell ref="B42:D42"/>
    <mergeCell ref="B53:D53"/>
    <mergeCell ref="B54:D54"/>
    <mergeCell ref="B55:D55"/>
    <mergeCell ref="B56:D56"/>
    <mergeCell ref="B57:D57"/>
    <mergeCell ref="B48:D48"/>
    <mergeCell ref="B49:D49"/>
    <mergeCell ref="B50:D50"/>
    <mergeCell ref="B51:D51"/>
    <mergeCell ref="B52:D52"/>
    <mergeCell ref="B64:D64"/>
    <mergeCell ref="B65:D65"/>
    <mergeCell ref="B66:D66"/>
    <mergeCell ref="B67:D67"/>
    <mergeCell ref="B68:D68"/>
    <mergeCell ref="B58:D58"/>
    <mergeCell ref="B59:D59"/>
    <mergeCell ref="B61:D61"/>
    <mergeCell ref="B62:D62"/>
    <mergeCell ref="B63:D63"/>
    <mergeCell ref="B60:D60"/>
    <mergeCell ref="B74:D74"/>
    <mergeCell ref="B75:D75"/>
    <mergeCell ref="B76:D76"/>
    <mergeCell ref="B77:D77"/>
    <mergeCell ref="B78:D78"/>
    <mergeCell ref="B69:D69"/>
    <mergeCell ref="B70:D70"/>
    <mergeCell ref="B71:D71"/>
    <mergeCell ref="B72:D72"/>
    <mergeCell ref="B73:D73"/>
    <mergeCell ref="B84:D84"/>
    <mergeCell ref="B85:D85"/>
    <mergeCell ref="B86:D86"/>
    <mergeCell ref="B87:D87"/>
    <mergeCell ref="B88:D88"/>
    <mergeCell ref="B79:D79"/>
    <mergeCell ref="B80:D80"/>
    <mergeCell ref="B81:D81"/>
    <mergeCell ref="B82:D82"/>
    <mergeCell ref="B83:D83"/>
    <mergeCell ref="B94:D94"/>
    <mergeCell ref="B95:D95"/>
    <mergeCell ref="B96:D96"/>
    <mergeCell ref="B97:D97"/>
    <mergeCell ref="B98:D98"/>
    <mergeCell ref="B89:D89"/>
    <mergeCell ref="B90:D90"/>
    <mergeCell ref="B91:D91"/>
    <mergeCell ref="B92:D92"/>
    <mergeCell ref="B93:D93"/>
    <mergeCell ref="B104:D104"/>
    <mergeCell ref="B105:D105"/>
    <mergeCell ref="B106:D106"/>
    <mergeCell ref="B107:D107"/>
    <mergeCell ref="B108:D108"/>
    <mergeCell ref="B99:D99"/>
    <mergeCell ref="B100:D100"/>
    <mergeCell ref="B101:D101"/>
    <mergeCell ref="B102:D102"/>
    <mergeCell ref="B103:D103"/>
    <mergeCell ref="B114:D114"/>
    <mergeCell ref="B115:D115"/>
    <mergeCell ref="B116:D116"/>
    <mergeCell ref="B117:D117"/>
    <mergeCell ref="B118:D118"/>
    <mergeCell ref="B109:D109"/>
    <mergeCell ref="B110:D110"/>
    <mergeCell ref="B111:D111"/>
    <mergeCell ref="B112:D112"/>
    <mergeCell ref="B113:D113"/>
    <mergeCell ref="B124:D124"/>
    <mergeCell ref="B126:D126"/>
    <mergeCell ref="B127:D127"/>
    <mergeCell ref="B128:D128"/>
    <mergeCell ref="B129:D129"/>
    <mergeCell ref="B119:D119"/>
    <mergeCell ref="B120:D120"/>
    <mergeCell ref="B121:D121"/>
    <mergeCell ref="B122:D122"/>
    <mergeCell ref="B123:D123"/>
    <mergeCell ref="B135:D135"/>
    <mergeCell ref="B136:D136"/>
    <mergeCell ref="B137:D137"/>
    <mergeCell ref="B138:D138"/>
    <mergeCell ref="B140:D140"/>
    <mergeCell ref="B130:D130"/>
    <mergeCell ref="B131:D131"/>
    <mergeCell ref="B132:D132"/>
    <mergeCell ref="B133:D133"/>
    <mergeCell ref="B134:D134"/>
    <mergeCell ref="B148:D148"/>
    <mergeCell ref="B149:D149"/>
    <mergeCell ref="B150:D150"/>
    <mergeCell ref="B151:D151"/>
    <mergeCell ref="B152:D152"/>
    <mergeCell ref="B143:D143"/>
    <mergeCell ref="B144:D144"/>
    <mergeCell ref="B145:D145"/>
    <mergeCell ref="B146:D146"/>
    <mergeCell ref="B147:D147"/>
    <mergeCell ref="E13:N13"/>
    <mergeCell ref="E14:N14"/>
    <mergeCell ref="E15:N15"/>
    <mergeCell ref="E16:N16"/>
    <mergeCell ref="E17:N17"/>
    <mergeCell ref="E7:N7"/>
    <mergeCell ref="E9:N9"/>
    <mergeCell ref="E10:N10"/>
    <mergeCell ref="E11:N11"/>
    <mergeCell ref="E12:N12"/>
    <mergeCell ref="E8:N8"/>
    <mergeCell ref="E23:N23"/>
    <mergeCell ref="E24:N24"/>
    <mergeCell ref="E25:N25"/>
    <mergeCell ref="E26:N26"/>
    <mergeCell ref="E27:N27"/>
    <mergeCell ref="E18:N18"/>
    <mergeCell ref="E19:N19"/>
    <mergeCell ref="E20:N20"/>
    <mergeCell ref="E21:N21"/>
    <mergeCell ref="E22:N22"/>
    <mergeCell ref="E33:N33"/>
    <mergeCell ref="E34:N34"/>
    <mergeCell ref="E35:N35"/>
    <mergeCell ref="E36:N36"/>
    <mergeCell ref="E37:N37"/>
    <mergeCell ref="E28:N28"/>
    <mergeCell ref="E29:N29"/>
    <mergeCell ref="E30:N30"/>
    <mergeCell ref="E31:N31"/>
    <mergeCell ref="E32:N32"/>
    <mergeCell ref="E43:N43"/>
    <mergeCell ref="E44:N44"/>
    <mergeCell ref="E45:N45"/>
    <mergeCell ref="E46:N46"/>
    <mergeCell ref="E47:N47"/>
    <mergeCell ref="E38:N38"/>
    <mergeCell ref="E39:N39"/>
    <mergeCell ref="E40:N40"/>
    <mergeCell ref="E41:N41"/>
    <mergeCell ref="E42:N42"/>
    <mergeCell ref="E53:N53"/>
    <mergeCell ref="E54:N54"/>
    <mergeCell ref="E55:N55"/>
    <mergeCell ref="E56:N56"/>
    <mergeCell ref="E57:N57"/>
    <mergeCell ref="E48:N48"/>
    <mergeCell ref="E49:N49"/>
    <mergeCell ref="E50:N50"/>
    <mergeCell ref="E51:N51"/>
    <mergeCell ref="E52:N52"/>
    <mergeCell ref="E64:N64"/>
    <mergeCell ref="E65:N65"/>
    <mergeCell ref="E66:N66"/>
    <mergeCell ref="E67:N67"/>
    <mergeCell ref="E68:N68"/>
    <mergeCell ref="E58:N58"/>
    <mergeCell ref="E59:N59"/>
    <mergeCell ref="E61:N61"/>
    <mergeCell ref="E62:N62"/>
    <mergeCell ref="E63:N63"/>
    <mergeCell ref="E60:N60"/>
    <mergeCell ref="E74:N74"/>
    <mergeCell ref="E75:N75"/>
    <mergeCell ref="E76:N76"/>
    <mergeCell ref="E77:N77"/>
    <mergeCell ref="E78:N78"/>
    <mergeCell ref="E69:N69"/>
    <mergeCell ref="E70:N70"/>
    <mergeCell ref="E71:N71"/>
    <mergeCell ref="E72:N72"/>
    <mergeCell ref="E73:N73"/>
    <mergeCell ref="E84:N84"/>
    <mergeCell ref="E85:N85"/>
    <mergeCell ref="E86:N86"/>
    <mergeCell ref="E87:N87"/>
    <mergeCell ref="E88:N88"/>
    <mergeCell ref="E79:N79"/>
    <mergeCell ref="E80:N80"/>
    <mergeCell ref="E81:N81"/>
    <mergeCell ref="E82:N82"/>
    <mergeCell ref="E83:N83"/>
    <mergeCell ref="E94:N94"/>
    <mergeCell ref="E95:N95"/>
    <mergeCell ref="E96:N96"/>
    <mergeCell ref="E97:N97"/>
    <mergeCell ref="E98:N98"/>
    <mergeCell ref="E89:N89"/>
    <mergeCell ref="E90:N90"/>
    <mergeCell ref="E91:N91"/>
    <mergeCell ref="E92:N92"/>
    <mergeCell ref="E93:N93"/>
    <mergeCell ref="E104:N104"/>
    <mergeCell ref="E105:N105"/>
    <mergeCell ref="E106:N106"/>
    <mergeCell ref="E107:N107"/>
    <mergeCell ref="E108:N108"/>
    <mergeCell ref="E99:N99"/>
    <mergeCell ref="E100:N100"/>
    <mergeCell ref="E101:N101"/>
    <mergeCell ref="E102:N102"/>
    <mergeCell ref="E103:N103"/>
    <mergeCell ref="E114:N114"/>
    <mergeCell ref="E115:N115"/>
    <mergeCell ref="E116:N116"/>
    <mergeCell ref="E117:N117"/>
    <mergeCell ref="E118:N118"/>
    <mergeCell ref="E109:N109"/>
    <mergeCell ref="E110:N110"/>
    <mergeCell ref="E111:N111"/>
    <mergeCell ref="E112:N112"/>
    <mergeCell ref="E113:N113"/>
    <mergeCell ref="E124:N124"/>
    <mergeCell ref="E126:N126"/>
    <mergeCell ref="E127:N127"/>
    <mergeCell ref="E128:N128"/>
    <mergeCell ref="E129:N129"/>
    <mergeCell ref="E119:N119"/>
    <mergeCell ref="E120:N120"/>
    <mergeCell ref="E121:N121"/>
    <mergeCell ref="E122:N122"/>
    <mergeCell ref="E123:N123"/>
    <mergeCell ref="E141:N141"/>
    <mergeCell ref="E125:N125"/>
    <mergeCell ref="E148:N148"/>
    <mergeCell ref="E149:N149"/>
    <mergeCell ref="E150:N150"/>
    <mergeCell ref="E151:N151"/>
    <mergeCell ref="E152:N152"/>
    <mergeCell ref="E143:N143"/>
    <mergeCell ref="E144:N144"/>
    <mergeCell ref="E145:N145"/>
    <mergeCell ref="E146:N146"/>
    <mergeCell ref="E147:N147"/>
    <mergeCell ref="E135:N135"/>
    <mergeCell ref="E136:N136"/>
    <mergeCell ref="E137:N137"/>
    <mergeCell ref="E138:N138"/>
    <mergeCell ref="E140:N140"/>
    <mergeCell ref="E130:N130"/>
    <mergeCell ref="E131:N131"/>
    <mergeCell ref="E132:N132"/>
    <mergeCell ref="E133:N133"/>
    <mergeCell ref="E134:N134"/>
  </mergeCells>
  <phoneticPr fontId="236" type="noConversion"/>
  <pageMargins left="0.7" right="0.7" top="0.75" bottom="0.75" header="0.3" footer="0.3"/>
  <pageSetup paperSize="9" scale="30" fitToHeight="0" orientation="portrait" r:id="rId1"/>
  <customProperties>
    <customPr name="_pios_id" r:id="rId2"/>
  </customProperties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3AF0B3-59FD-4FF6-BFBD-04CAEF9124F4}">
  <sheetPr codeName="Sheet5">
    <pageSetUpPr autoPageBreaks="0" fitToPage="1"/>
  </sheetPr>
  <dimension ref="B1:XFD444"/>
  <sheetViews>
    <sheetView showGridLines="0" zoomScale="80" zoomScaleNormal="80" workbookViewId="0">
      <selection activeCell="B2" sqref="B2"/>
    </sheetView>
  </sheetViews>
  <sheetFormatPr defaultColWidth="9.453125" defaultRowHeight="14.5"/>
  <cols>
    <col min="1" max="1" width="2.54296875" style="14" customWidth="1"/>
    <col min="2" max="2" width="12.7265625" style="25" customWidth="1"/>
    <col min="3" max="3" width="13.26953125" style="25" customWidth="1"/>
    <col min="4" max="4" width="45.54296875" style="25" bestFit="1" customWidth="1"/>
    <col min="5" max="5" width="13.08984375" style="14" customWidth="1"/>
    <col min="6" max="6" width="13.6328125" style="14" customWidth="1"/>
    <col min="7" max="7" width="45.54296875" style="14" customWidth="1"/>
    <col min="8" max="8" width="9.453125" style="14"/>
    <col min="9" max="9" width="12.26953125" style="14" bestFit="1" customWidth="1"/>
    <col min="10" max="16384" width="9.453125" style="14"/>
  </cols>
  <sheetData>
    <row r="1" spans="2:7" ht="15" customHeight="1">
      <c r="C1" s="593"/>
      <c r="E1" s="532"/>
      <c r="G1" s="532"/>
    </row>
    <row r="2" spans="2:7" ht="20" customHeight="1">
      <c r="B2" s="2016" t="s">
        <v>3228</v>
      </c>
      <c r="C2" s="2017"/>
      <c r="D2" s="2017"/>
      <c r="E2" s="2017"/>
      <c r="F2" s="2017"/>
      <c r="G2" s="2018"/>
    </row>
    <row r="3" spans="2:7" ht="15" customHeight="1">
      <c r="B3" s="2146"/>
      <c r="C3" s="2147" t="s">
        <v>3222</v>
      </c>
      <c r="D3" s="2148"/>
      <c r="E3" s="2149"/>
      <c r="F3" s="2147" t="s">
        <v>3223</v>
      </c>
      <c r="G3" s="2150"/>
    </row>
    <row r="4" spans="2:7" ht="15" customHeight="1">
      <c r="B4" s="923" t="s">
        <v>33</v>
      </c>
      <c r="C4" s="923" t="s">
        <v>2046</v>
      </c>
      <c r="D4" s="923" t="s">
        <v>40</v>
      </c>
      <c r="E4" s="923" t="s">
        <v>33</v>
      </c>
      <c r="F4" s="923" t="s">
        <v>2046</v>
      </c>
      <c r="G4" s="923" t="s">
        <v>40</v>
      </c>
    </row>
    <row r="5" spans="2:7" ht="15" customHeight="1">
      <c r="B5" s="2151">
        <v>929003130902</v>
      </c>
      <c r="C5" s="2152">
        <v>8727900971071</v>
      </c>
      <c r="D5" s="2153" t="s">
        <v>1477</v>
      </c>
      <c r="E5" s="2154">
        <v>929002445732</v>
      </c>
      <c r="F5" s="1256">
        <v>8727900975390</v>
      </c>
      <c r="G5" s="2155" t="s">
        <v>2335</v>
      </c>
    </row>
    <row r="6" spans="2:7" ht="15" customHeight="1">
      <c r="B6" s="2143">
        <v>929003130302</v>
      </c>
      <c r="C6" s="1425">
        <v>8719514403673</v>
      </c>
      <c r="D6" s="2144" t="s">
        <v>1478</v>
      </c>
      <c r="E6" s="1423">
        <v>929002445702</v>
      </c>
      <c r="F6" s="7">
        <v>8719514266049</v>
      </c>
      <c r="G6" s="2145" t="s">
        <v>2280</v>
      </c>
    </row>
    <row r="7" spans="2:7" ht="15" customHeight="1">
      <c r="B7" s="1269">
        <v>929003130402</v>
      </c>
      <c r="C7" s="595">
        <v>8719514403697</v>
      </c>
      <c r="D7" s="1270" t="s">
        <v>1479</v>
      </c>
      <c r="E7" s="1084">
        <v>929002445802</v>
      </c>
      <c r="F7" s="62">
        <v>8719514266063</v>
      </c>
      <c r="G7" s="1275" t="s">
        <v>2281</v>
      </c>
    </row>
    <row r="8" spans="2:7" ht="15" customHeight="1">
      <c r="B8" s="1269">
        <v>929003130502</v>
      </c>
      <c r="C8" s="595">
        <v>8719514403710</v>
      </c>
      <c r="D8" s="1270" t="s">
        <v>1480</v>
      </c>
      <c r="E8" s="1084">
        <v>929002446002</v>
      </c>
      <c r="F8" s="62">
        <v>8719514266087</v>
      </c>
      <c r="G8" s="1275" t="s">
        <v>2282</v>
      </c>
    </row>
    <row r="9" spans="2:7" ht="15" customHeight="1">
      <c r="B9" s="1269">
        <v>929003130602</v>
      </c>
      <c r="C9" s="595">
        <v>8719514403734</v>
      </c>
      <c r="D9" s="1270" t="s">
        <v>1481</v>
      </c>
      <c r="E9" s="1084">
        <v>929002446102</v>
      </c>
      <c r="F9" s="62">
        <v>8719514266100</v>
      </c>
      <c r="G9" s="1275" t="s">
        <v>2283</v>
      </c>
    </row>
    <row r="10" spans="2:7" ht="15" customHeight="1">
      <c r="B10" s="1269">
        <v>929003130702</v>
      </c>
      <c r="C10" s="595">
        <v>8719514403758</v>
      </c>
      <c r="D10" s="1270" t="s">
        <v>1482</v>
      </c>
      <c r="E10" s="1084">
        <v>929002446302</v>
      </c>
      <c r="F10" s="62">
        <v>8719514266124</v>
      </c>
      <c r="G10" s="1275" t="s">
        <v>2284</v>
      </c>
    </row>
    <row r="11" spans="2:7" ht="15" customHeight="1">
      <c r="B11" s="1271">
        <v>929003130802</v>
      </c>
      <c r="C11" s="1272">
        <v>8719514403772</v>
      </c>
      <c r="D11" s="1273" t="s">
        <v>1483</v>
      </c>
      <c r="E11" s="1199">
        <v>929002446402</v>
      </c>
      <c r="F11" s="264">
        <v>8719514266148</v>
      </c>
      <c r="G11" s="1276" t="s">
        <v>2285</v>
      </c>
    </row>
    <row r="12" spans="2:7" ht="15" customHeight="1">
      <c r="B12" s="2143">
        <v>929003648102</v>
      </c>
      <c r="C12" s="1425">
        <v>8720169199965</v>
      </c>
      <c r="D12" s="2144" t="s">
        <v>1536</v>
      </c>
      <c r="E12" s="1423">
        <v>929002997002</v>
      </c>
      <c r="F12" s="7">
        <v>8719514316683</v>
      </c>
      <c r="G12" s="2145" t="s">
        <v>1545</v>
      </c>
    </row>
    <row r="13" spans="2:7" ht="15" customHeight="1">
      <c r="B13" s="1269">
        <v>929003648202</v>
      </c>
      <c r="C13" s="595">
        <v>8720169199989</v>
      </c>
      <c r="D13" s="1270" t="s">
        <v>1537</v>
      </c>
      <c r="E13" s="1084">
        <v>929002997102</v>
      </c>
      <c r="F13" s="62">
        <v>8719514316706</v>
      </c>
      <c r="G13" s="1275" t="s">
        <v>1546</v>
      </c>
    </row>
    <row r="14" spans="2:7" ht="15" customHeight="1">
      <c r="B14" s="1269">
        <v>929003648302</v>
      </c>
      <c r="C14" s="595">
        <v>8720169200005</v>
      </c>
      <c r="D14" s="1270" t="s">
        <v>1538</v>
      </c>
      <c r="E14" s="1084">
        <v>929002997202</v>
      </c>
      <c r="F14" s="62">
        <v>8719514316720</v>
      </c>
      <c r="G14" s="1275" t="s">
        <v>1547</v>
      </c>
    </row>
    <row r="15" spans="2:7" ht="15" customHeight="1">
      <c r="B15" s="1269">
        <v>929003648402</v>
      </c>
      <c r="C15" s="595">
        <v>8720169200029</v>
      </c>
      <c r="D15" s="1270" t="s">
        <v>1542</v>
      </c>
      <c r="E15" s="1084">
        <v>929002997302</v>
      </c>
      <c r="F15" s="62">
        <v>8719514316744</v>
      </c>
      <c r="G15" s="1275" t="s">
        <v>1548</v>
      </c>
    </row>
    <row r="16" spans="2:7" ht="15" customHeight="1">
      <c r="B16" s="1269">
        <v>929003648502</v>
      </c>
      <c r="C16" s="595">
        <v>8720169200043</v>
      </c>
      <c r="D16" s="1270" t="s">
        <v>1543</v>
      </c>
      <c r="E16" s="1084">
        <v>929002997402</v>
      </c>
      <c r="F16" s="62">
        <v>8719514316768</v>
      </c>
      <c r="G16" s="1275" t="s">
        <v>1549</v>
      </c>
    </row>
    <row r="17" spans="2:7" ht="15" customHeight="1">
      <c r="B17" s="1271">
        <v>929003648602</v>
      </c>
      <c r="C17" s="1272">
        <v>8720169200067</v>
      </c>
      <c r="D17" s="1273" t="s">
        <v>1544</v>
      </c>
      <c r="E17" s="1199">
        <v>929002997502</v>
      </c>
      <c r="F17" s="264">
        <v>8719514316782</v>
      </c>
      <c r="G17" s="1276" t="s">
        <v>1550</v>
      </c>
    </row>
    <row r="18" spans="2:7" ht="15" customHeight="1">
      <c r="B18" s="2143">
        <v>929003577402</v>
      </c>
      <c r="C18" s="1425">
        <v>8719514486447</v>
      </c>
      <c r="D18" s="2144" t="s">
        <v>1485</v>
      </c>
      <c r="E18" s="1423">
        <v>929004320402</v>
      </c>
      <c r="F18" s="7">
        <v>8721103139474</v>
      </c>
      <c r="G18" s="2145" t="s">
        <v>3611</v>
      </c>
    </row>
    <row r="19" spans="2:7" ht="15" customHeight="1">
      <c r="B19" s="1269">
        <v>929003158602</v>
      </c>
      <c r="C19" s="595">
        <v>8719514421035</v>
      </c>
      <c r="D19" s="1270" t="s">
        <v>1486</v>
      </c>
      <c r="E19" s="1084">
        <v>929004320402</v>
      </c>
      <c r="F19" s="62">
        <v>8721103139474</v>
      </c>
      <c r="G19" s="1275" t="s">
        <v>3611</v>
      </c>
    </row>
    <row r="20" spans="2:7" ht="15" customHeight="1">
      <c r="B20" s="1269">
        <v>929003158702</v>
      </c>
      <c r="C20" s="595">
        <v>8719514421059</v>
      </c>
      <c r="D20" s="1270" t="s">
        <v>1487</v>
      </c>
      <c r="E20" s="1084">
        <v>929004320402</v>
      </c>
      <c r="F20" s="62">
        <v>8721103139474</v>
      </c>
      <c r="G20" s="1275" t="s">
        <v>3611</v>
      </c>
    </row>
    <row r="21" spans="2:7" ht="15" customHeight="1">
      <c r="B21" s="1269">
        <v>929003746102</v>
      </c>
      <c r="C21" s="595">
        <v>8720169278585</v>
      </c>
      <c r="D21" s="1270" t="s">
        <v>138</v>
      </c>
      <c r="E21" s="1084">
        <v>929004320502</v>
      </c>
      <c r="F21" s="62">
        <v>8721103139498</v>
      </c>
      <c r="G21" s="1275" t="s">
        <v>3612</v>
      </c>
    </row>
    <row r="22" spans="2:7" ht="15" customHeight="1">
      <c r="B22" s="1269">
        <v>929003746202</v>
      </c>
      <c r="C22" s="595">
        <v>8720169278608</v>
      </c>
      <c r="D22" s="1270" t="s">
        <v>140</v>
      </c>
      <c r="E22" s="1084">
        <v>929004320502</v>
      </c>
      <c r="F22" s="62">
        <v>8721103139498</v>
      </c>
      <c r="G22" s="1275" t="s">
        <v>3612</v>
      </c>
    </row>
    <row r="23" spans="2:7" ht="15" customHeight="1">
      <c r="B23" s="1269">
        <v>929003746302</v>
      </c>
      <c r="C23" s="595">
        <v>8720169278622</v>
      </c>
      <c r="D23" s="1270" t="s">
        <v>141</v>
      </c>
      <c r="E23" s="1084">
        <v>929004320502</v>
      </c>
      <c r="F23" s="62">
        <v>8721103139498</v>
      </c>
      <c r="G23" s="1275" t="s">
        <v>3612</v>
      </c>
    </row>
    <row r="24" spans="2:7" ht="15" customHeight="1">
      <c r="B24" s="1269">
        <v>929003746402</v>
      </c>
      <c r="C24" s="595">
        <v>8720169278646</v>
      </c>
      <c r="D24" s="1270" t="s">
        <v>142</v>
      </c>
      <c r="E24" s="1084">
        <v>929004320602</v>
      </c>
      <c r="F24" s="62">
        <v>8721103139511</v>
      </c>
      <c r="G24" s="1275" t="s">
        <v>3613</v>
      </c>
    </row>
    <row r="25" spans="2:7" ht="15" customHeight="1">
      <c r="B25" s="1269">
        <v>929003746502</v>
      </c>
      <c r="C25" s="595">
        <v>8720169278660</v>
      </c>
      <c r="D25" s="1270" t="s">
        <v>143</v>
      </c>
      <c r="E25" s="1084">
        <v>929004320602</v>
      </c>
      <c r="F25" s="62">
        <v>8721103139511</v>
      </c>
      <c r="G25" s="1275" t="s">
        <v>3613</v>
      </c>
    </row>
    <row r="26" spans="2:7" ht="15" customHeight="1">
      <c r="B26" s="1271">
        <v>929003746602</v>
      </c>
      <c r="C26" s="1272">
        <v>8720169278684</v>
      </c>
      <c r="D26" s="1273" t="s">
        <v>144</v>
      </c>
      <c r="E26" s="1199">
        <v>929004320602</v>
      </c>
      <c r="F26" s="264">
        <v>8721103139511</v>
      </c>
      <c r="G26" s="1276" t="s">
        <v>3613</v>
      </c>
    </row>
    <row r="27" spans="2:7" ht="15" customHeight="1">
      <c r="B27" s="2143">
        <v>929002021402</v>
      </c>
      <c r="C27" s="1425">
        <v>8718699646851</v>
      </c>
      <c r="D27" s="2144" t="s">
        <v>1498</v>
      </c>
      <c r="E27" s="1423">
        <v>929004356402</v>
      </c>
      <c r="F27" s="7">
        <v>8721103139078</v>
      </c>
      <c r="G27" s="2145" t="s">
        <v>3605</v>
      </c>
    </row>
    <row r="28" spans="2:7" ht="15" customHeight="1">
      <c r="B28" s="1269">
        <v>929002021502</v>
      </c>
      <c r="C28" s="595">
        <v>8718699646875</v>
      </c>
      <c r="D28" s="1270" t="s">
        <v>1499</v>
      </c>
      <c r="E28" s="1084">
        <v>929004356502</v>
      </c>
      <c r="F28" s="62">
        <v>8721103139139</v>
      </c>
      <c r="G28" s="1275" t="s">
        <v>3606</v>
      </c>
    </row>
    <row r="29" spans="2:7" ht="15" customHeight="1">
      <c r="B29" s="1269">
        <v>929002021602</v>
      </c>
      <c r="C29" s="595">
        <v>8718699646899</v>
      </c>
      <c r="D29" s="1270" t="s">
        <v>1500</v>
      </c>
      <c r="E29" s="1084">
        <v>929004356602</v>
      </c>
      <c r="F29" s="62">
        <v>8721103139153</v>
      </c>
      <c r="G29" s="1275" t="s">
        <v>3607</v>
      </c>
    </row>
    <row r="30" spans="2:7" ht="15" customHeight="1">
      <c r="B30" s="1269">
        <v>929002997602</v>
      </c>
      <c r="C30" s="595">
        <v>8719514316805</v>
      </c>
      <c r="D30" s="1270" t="s">
        <v>1501</v>
      </c>
      <c r="E30" s="1084">
        <v>929004356402</v>
      </c>
      <c r="F30" s="62">
        <v>8721103139078</v>
      </c>
      <c r="G30" s="1275" t="s">
        <v>3605</v>
      </c>
    </row>
    <row r="31" spans="2:7" ht="15" customHeight="1">
      <c r="B31" s="1269">
        <v>929002997702</v>
      </c>
      <c r="C31" s="595">
        <v>8719514316829</v>
      </c>
      <c r="D31" s="1270" t="s">
        <v>1502</v>
      </c>
      <c r="E31" s="1084">
        <v>929004356502</v>
      </c>
      <c r="F31" s="62">
        <v>8721103139139</v>
      </c>
      <c r="G31" s="1275" t="s">
        <v>3606</v>
      </c>
    </row>
    <row r="32" spans="2:7" ht="15" customHeight="1">
      <c r="B32" s="1271">
        <v>929002997802</v>
      </c>
      <c r="C32" s="1272">
        <v>8719514316843</v>
      </c>
      <c r="D32" s="1273" t="s">
        <v>1503</v>
      </c>
      <c r="E32" s="1199">
        <v>929004356602</v>
      </c>
      <c r="F32" s="264">
        <v>8721103139153</v>
      </c>
      <c r="G32" s="1276" t="s">
        <v>3607</v>
      </c>
    </row>
    <row r="33" spans="2:7" ht="15" customHeight="1">
      <c r="B33" s="2143">
        <v>929002021702</v>
      </c>
      <c r="C33" s="1425">
        <v>8718699646912</v>
      </c>
      <c r="D33" s="2144" t="s">
        <v>1504</v>
      </c>
      <c r="E33" s="1423">
        <v>929004356702</v>
      </c>
      <c r="F33" s="7">
        <v>8721103139177</v>
      </c>
      <c r="G33" s="2145" t="s">
        <v>3608</v>
      </c>
    </row>
    <row r="34" spans="2:7" ht="15" customHeight="1">
      <c r="B34" s="1269">
        <v>929002021802</v>
      </c>
      <c r="C34" s="595">
        <v>8718699646936</v>
      </c>
      <c r="D34" s="1270" t="s">
        <v>1505</v>
      </c>
      <c r="E34" s="1084">
        <v>929004356802</v>
      </c>
      <c r="F34" s="62">
        <v>8721103139191</v>
      </c>
      <c r="G34" s="1275" t="s">
        <v>3609</v>
      </c>
    </row>
    <row r="35" spans="2:7" ht="15" customHeight="1">
      <c r="B35" s="1269">
        <v>929002021902</v>
      </c>
      <c r="C35" s="595">
        <v>8718699646950</v>
      </c>
      <c r="D35" s="1270" t="s">
        <v>1506</v>
      </c>
      <c r="E35" s="1084">
        <v>929004356902</v>
      </c>
      <c r="F35" s="62">
        <v>8721103139214</v>
      </c>
      <c r="G35" s="1275" t="s">
        <v>3610</v>
      </c>
    </row>
    <row r="36" spans="2:7" ht="15" customHeight="1">
      <c r="B36" s="1269">
        <v>929002997902</v>
      </c>
      <c r="C36" s="595">
        <v>8719514316867</v>
      </c>
      <c r="D36" s="1270" t="s">
        <v>1507</v>
      </c>
      <c r="E36" s="1084">
        <v>929004356702</v>
      </c>
      <c r="F36" s="62">
        <v>8721103139177</v>
      </c>
      <c r="G36" s="1275" t="s">
        <v>3608</v>
      </c>
    </row>
    <row r="37" spans="2:7" ht="15" customHeight="1">
      <c r="B37" s="1269">
        <v>929002998002</v>
      </c>
      <c r="C37" s="595">
        <v>8719514316881</v>
      </c>
      <c r="D37" s="1270" t="s">
        <v>1508</v>
      </c>
      <c r="E37" s="1084">
        <v>929004356802</v>
      </c>
      <c r="F37" s="62">
        <v>8721103139191</v>
      </c>
      <c r="G37" s="1275" t="s">
        <v>3609</v>
      </c>
    </row>
    <row r="38" spans="2:7" ht="15" customHeight="1">
      <c r="B38" s="1271">
        <v>929002998102</v>
      </c>
      <c r="C38" s="1272">
        <v>8719514316904</v>
      </c>
      <c r="D38" s="1273" t="s">
        <v>1509</v>
      </c>
      <c r="E38" s="1199">
        <v>929004356902</v>
      </c>
      <c r="F38" s="264">
        <v>8721103139214</v>
      </c>
      <c r="G38" s="1276" t="s">
        <v>3610</v>
      </c>
    </row>
    <row r="39" spans="2:7" ht="15" customHeight="1">
      <c r="B39" s="2143">
        <v>911401805980</v>
      </c>
      <c r="C39" s="1425">
        <v>8710163339474</v>
      </c>
      <c r="D39" s="2144" t="s">
        <v>572</v>
      </c>
      <c r="E39" s="1423">
        <v>911401816185</v>
      </c>
      <c r="F39" s="7">
        <v>8720169500419</v>
      </c>
      <c r="G39" s="2145" t="s">
        <v>2347</v>
      </c>
    </row>
    <row r="40" spans="2:7" ht="15" customHeight="1">
      <c r="B40" s="1269">
        <v>911401806080</v>
      </c>
      <c r="C40" s="595">
        <v>8710163339481</v>
      </c>
      <c r="D40" s="1270" t="s">
        <v>574</v>
      </c>
      <c r="E40" s="1084">
        <v>911401816185</v>
      </c>
      <c r="F40" s="62">
        <v>8720169500419</v>
      </c>
      <c r="G40" s="1275" t="s">
        <v>2347</v>
      </c>
    </row>
    <row r="41" spans="2:7" ht="15" customHeight="1">
      <c r="B41" s="1269">
        <v>911401806180</v>
      </c>
      <c r="C41" s="595">
        <v>8710163339498</v>
      </c>
      <c r="D41" s="1270" t="s">
        <v>575</v>
      </c>
      <c r="E41" s="1084">
        <v>911401816285</v>
      </c>
      <c r="F41" s="62">
        <v>8720169500426</v>
      </c>
      <c r="G41" s="1275" t="s">
        <v>2348</v>
      </c>
    </row>
    <row r="42" spans="2:7" ht="15" customHeight="1">
      <c r="B42" s="1271">
        <v>911401806280</v>
      </c>
      <c r="C42" s="1272">
        <v>8710163339504</v>
      </c>
      <c r="D42" s="1273" t="s">
        <v>576</v>
      </c>
      <c r="E42" s="1199">
        <v>911401816285</v>
      </c>
      <c r="F42" s="264">
        <v>8720169500426</v>
      </c>
      <c r="G42" s="1276" t="s">
        <v>2348</v>
      </c>
    </row>
    <row r="43" spans="2:7" ht="15" customHeight="1">
      <c r="B43" s="1269">
        <v>911401806480</v>
      </c>
      <c r="C43" s="595">
        <v>8710163339528</v>
      </c>
      <c r="D43" s="1270" t="s">
        <v>579</v>
      </c>
      <c r="E43" s="1084">
        <v>911401816185</v>
      </c>
      <c r="F43" s="62">
        <v>8720169500419</v>
      </c>
      <c r="G43" s="1275" t="s">
        <v>2347</v>
      </c>
    </row>
    <row r="44" spans="2:7" ht="15" customHeight="1">
      <c r="B44" s="1271">
        <v>911401806580</v>
      </c>
      <c r="C44" s="1272">
        <v>8710163339535</v>
      </c>
      <c r="D44" s="1273" t="s">
        <v>580</v>
      </c>
      <c r="E44" s="1199">
        <v>911401816285</v>
      </c>
      <c r="F44" s="264">
        <v>8720169500426</v>
      </c>
      <c r="G44" s="1276" t="s">
        <v>2348</v>
      </c>
    </row>
    <row r="45" spans="2:7" ht="15" customHeight="1">
      <c r="B45" s="1269">
        <v>911401806380</v>
      </c>
      <c r="C45" s="595">
        <v>8710163339511</v>
      </c>
      <c r="D45" s="1270" t="s">
        <v>577</v>
      </c>
      <c r="E45" s="1084">
        <v>911401816185</v>
      </c>
      <c r="F45" s="62">
        <v>8720169500419</v>
      </c>
      <c r="G45" s="1275" t="s">
        <v>2347</v>
      </c>
    </row>
    <row r="46" spans="2:7" ht="15" customHeight="1">
      <c r="B46" s="1271">
        <v>911401806680</v>
      </c>
      <c r="C46" s="1272">
        <v>8710163339542</v>
      </c>
      <c r="D46" s="1273" t="s">
        <v>581</v>
      </c>
      <c r="E46" s="1199">
        <v>911401816285</v>
      </c>
      <c r="F46" s="264">
        <v>8720169500426</v>
      </c>
      <c r="G46" s="1276" t="s">
        <v>2348</v>
      </c>
    </row>
    <row r="47" spans="2:7" ht="15" customHeight="1">
      <c r="B47" s="2151">
        <v>912401483242</v>
      </c>
      <c r="C47" s="2152">
        <v>8718699791476</v>
      </c>
      <c r="D47" s="2153" t="s">
        <v>2428</v>
      </c>
      <c r="E47" s="2154">
        <v>912401483506</v>
      </c>
      <c r="F47" s="1256">
        <v>8718699798918</v>
      </c>
      <c r="G47" s="2155" t="s">
        <v>2288</v>
      </c>
    </row>
    <row r="48" spans="2:7" ht="15" customHeight="1">
      <c r="B48" s="2143">
        <v>929002669732</v>
      </c>
      <c r="C48" s="1425">
        <v>8719514331198</v>
      </c>
      <c r="D48" s="2144" t="s">
        <v>37</v>
      </c>
      <c r="E48" s="1423">
        <v>929003322502</v>
      </c>
      <c r="F48" s="7">
        <v>8720169208827</v>
      </c>
      <c r="G48" s="2145" t="s">
        <v>585</v>
      </c>
    </row>
    <row r="49" spans="2:7" ht="15" customHeight="1">
      <c r="B49" s="1269">
        <v>929002669832</v>
      </c>
      <c r="C49" s="595">
        <v>8719514331211</v>
      </c>
      <c r="D49" s="1270" t="s">
        <v>582</v>
      </c>
      <c r="E49" s="1084">
        <v>929003322502</v>
      </c>
      <c r="F49" s="62">
        <v>8720169208827</v>
      </c>
      <c r="G49" s="1275" t="s">
        <v>585</v>
      </c>
    </row>
    <row r="50" spans="2:7" ht="15" customHeight="1">
      <c r="B50" s="1269">
        <v>929002670032</v>
      </c>
      <c r="C50" s="595">
        <v>8719514331259</v>
      </c>
      <c r="D50" s="1270" t="s">
        <v>38</v>
      </c>
      <c r="E50" s="1084">
        <v>929003322502</v>
      </c>
      <c r="F50" s="62">
        <v>8720169208827</v>
      </c>
      <c r="G50" s="1275" t="s">
        <v>585</v>
      </c>
    </row>
    <row r="51" spans="2:7" ht="15" customHeight="1">
      <c r="B51" s="1271">
        <v>929002670132</v>
      </c>
      <c r="C51" s="1272">
        <v>8719514331273</v>
      </c>
      <c r="D51" s="1273" t="s">
        <v>584</v>
      </c>
      <c r="E51" s="1199">
        <v>929003322502</v>
      </c>
      <c r="F51" s="264">
        <v>8720169208827</v>
      </c>
      <c r="G51" s="1276" t="s">
        <v>585</v>
      </c>
    </row>
    <row r="52" spans="2:7" ht="15" customHeight="1">
      <c r="B52" s="1266">
        <v>911401826382</v>
      </c>
      <c r="C52" s="1267">
        <v>8719514522664</v>
      </c>
      <c r="D52" s="1268" t="s">
        <v>599</v>
      </c>
      <c r="E52" s="1198">
        <v>911401846087</v>
      </c>
      <c r="F52" s="158">
        <v>8720169767461</v>
      </c>
      <c r="G52" s="1274" t="s">
        <v>2349</v>
      </c>
    </row>
    <row r="53" spans="2:7" ht="15" customHeight="1">
      <c r="B53" s="1269">
        <v>911401826482</v>
      </c>
      <c r="C53" s="595">
        <v>8719514522671</v>
      </c>
      <c r="D53" s="1270" t="s">
        <v>600</v>
      </c>
      <c r="E53" s="1084">
        <v>911401846087</v>
      </c>
      <c r="F53" s="62">
        <v>8720169767461</v>
      </c>
      <c r="G53" s="1275" t="s">
        <v>2349</v>
      </c>
    </row>
    <row r="54" spans="2:7" ht="15" customHeight="1">
      <c r="B54" s="1269">
        <v>911401826582</v>
      </c>
      <c r="C54" s="595">
        <v>8719514522688</v>
      </c>
      <c r="D54" s="1270" t="s">
        <v>601</v>
      </c>
      <c r="E54" s="1084">
        <v>911401846087</v>
      </c>
      <c r="F54" s="62">
        <v>8720169767461</v>
      </c>
      <c r="G54" s="1275" t="s">
        <v>2349</v>
      </c>
    </row>
    <row r="55" spans="2:7" ht="15" customHeight="1">
      <c r="B55" s="1269">
        <v>911401826682</v>
      </c>
      <c r="C55" s="595">
        <v>8719514522695</v>
      </c>
      <c r="D55" s="1270" t="s">
        <v>602</v>
      </c>
      <c r="E55" s="1084">
        <v>911401846087</v>
      </c>
      <c r="F55" s="62">
        <v>8720169767461</v>
      </c>
      <c r="G55" s="1275" t="s">
        <v>2349</v>
      </c>
    </row>
    <row r="56" spans="2:7" ht="15" customHeight="1">
      <c r="B56" s="1269">
        <v>911401826782</v>
      </c>
      <c r="C56" s="595">
        <v>8719514522701</v>
      </c>
      <c r="D56" s="1270" t="s">
        <v>603</v>
      </c>
      <c r="E56" s="1084">
        <v>911401846187</v>
      </c>
      <c r="F56" s="62">
        <v>8720169767478</v>
      </c>
      <c r="G56" s="1275" t="s">
        <v>2350</v>
      </c>
    </row>
    <row r="57" spans="2:7" ht="15" customHeight="1">
      <c r="B57" s="1271">
        <v>911401826882</v>
      </c>
      <c r="C57" s="1272">
        <v>8719514522718</v>
      </c>
      <c r="D57" s="1273" t="s">
        <v>604</v>
      </c>
      <c r="E57" s="1199">
        <v>911401846187</v>
      </c>
      <c r="F57" s="264">
        <v>8720169767478</v>
      </c>
      <c r="G57" s="1276" t="s">
        <v>2350</v>
      </c>
    </row>
    <row r="58" spans="2:7" ht="15" customHeight="1">
      <c r="B58" s="1269">
        <v>911401847382</v>
      </c>
      <c r="C58" s="595">
        <v>8719514528710</v>
      </c>
      <c r="D58" s="1270" t="s">
        <v>605</v>
      </c>
      <c r="E58" s="1084">
        <v>911401873687</v>
      </c>
      <c r="F58" s="62">
        <v>8721103307132</v>
      </c>
      <c r="G58" s="1275" t="s">
        <v>2541</v>
      </c>
    </row>
    <row r="59" spans="2:7" ht="15" customHeight="1">
      <c r="B59" s="1269">
        <v>911401847482</v>
      </c>
      <c r="C59" s="595">
        <v>8719514528727</v>
      </c>
      <c r="D59" s="1270" t="s">
        <v>606</v>
      </c>
      <c r="E59" s="1084">
        <v>911401873687</v>
      </c>
      <c r="F59" s="62">
        <v>8721103307132</v>
      </c>
      <c r="G59" s="1275" t="s">
        <v>2541</v>
      </c>
    </row>
    <row r="60" spans="2:7" ht="15" customHeight="1">
      <c r="B60" s="1269">
        <v>911401851582</v>
      </c>
      <c r="C60" s="595">
        <v>8719514530829</v>
      </c>
      <c r="D60" s="1270" t="s">
        <v>607</v>
      </c>
      <c r="E60" s="1084">
        <v>911401873887</v>
      </c>
      <c r="F60" s="62">
        <v>8721103307156</v>
      </c>
      <c r="G60" s="1275" t="s">
        <v>2543</v>
      </c>
    </row>
    <row r="61" spans="2:7" ht="15" customHeight="1">
      <c r="B61" s="1269">
        <v>911401851682</v>
      </c>
      <c r="C61" s="595">
        <v>8719514530836</v>
      </c>
      <c r="D61" s="1270" t="s">
        <v>608</v>
      </c>
      <c r="E61" s="1084">
        <v>911401873887</v>
      </c>
      <c r="F61" s="62">
        <v>8721103307156</v>
      </c>
      <c r="G61" s="1275" t="s">
        <v>2543</v>
      </c>
    </row>
    <row r="62" spans="2:7" ht="15" customHeight="1">
      <c r="B62" s="1269">
        <v>911401847582</v>
      </c>
      <c r="C62" s="595">
        <v>8719514528734</v>
      </c>
      <c r="D62" s="1270" t="s">
        <v>609</v>
      </c>
      <c r="E62" s="1084">
        <v>911401873687</v>
      </c>
      <c r="F62" s="62">
        <v>8721103307132</v>
      </c>
      <c r="G62" s="1275" t="s">
        <v>2541</v>
      </c>
    </row>
    <row r="63" spans="2:7" ht="15" customHeight="1">
      <c r="B63" s="1269">
        <v>911401847682</v>
      </c>
      <c r="C63" s="595">
        <v>8719514528741</v>
      </c>
      <c r="D63" s="1270" t="s">
        <v>610</v>
      </c>
      <c r="E63" s="1084">
        <v>911401873687</v>
      </c>
      <c r="F63" s="62">
        <v>8721103307132</v>
      </c>
      <c r="G63" s="1275" t="s">
        <v>2541</v>
      </c>
    </row>
    <row r="64" spans="2:7" ht="15" customHeight="1">
      <c r="B64" s="1269">
        <v>911401851882</v>
      </c>
      <c r="C64" s="595">
        <v>8719514530850</v>
      </c>
      <c r="D64" s="1270" t="s">
        <v>2090</v>
      </c>
      <c r="E64" s="1084">
        <v>911401873887</v>
      </c>
      <c r="F64" s="62">
        <v>8721103307156</v>
      </c>
      <c r="G64" s="1275" t="s">
        <v>2543</v>
      </c>
    </row>
    <row r="65" spans="2:7" ht="15" customHeight="1">
      <c r="B65" s="1269">
        <v>911401847782</v>
      </c>
      <c r="C65" s="595">
        <v>8719514528758</v>
      </c>
      <c r="D65" s="1270" t="s">
        <v>611</v>
      </c>
      <c r="E65" s="1084">
        <v>911401873687</v>
      </c>
      <c r="F65" s="62">
        <v>8721103307132</v>
      </c>
      <c r="G65" s="1275" t="s">
        <v>2541</v>
      </c>
    </row>
    <row r="66" spans="2:7" ht="15" customHeight="1">
      <c r="B66" s="1269">
        <v>911401847882</v>
      </c>
      <c r="C66" s="595">
        <v>8719514528765</v>
      </c>
      <c r="D66" s="1270" t="s">
        <v>612</v>
      </c>
      <c r="E66" s="1084">
        <v>911401873687</v>
      </c>
      <c r="F66" s="62">
        <v>8721103307132</v>
      </c>
      <c r="G66" s="1275" t="s">
        <v>2541</v>
      </c>
    </row>
    <row r="67" spans="2:7" ht="15" customHeight="1">
      <c r="B67" s="1271">
        <v>911401852082</v>
      </c>
      <c r="C67" s="1272">
        <v>8719514530874</v>
      </c>
      <c r="D67" s="1273" t="s">
        <v>613</v>
      </c>
      <c r="E67" s="1199">
        <v>911401873887</v>
      </c>
      <c r="F67" s="264">
        <v>8721103307156</v>
      </c>
      <c r="G67" s="1276" t="s">
        <v>2543</v>
      </c>
    </row>
    <row r="68" spans="2:7" ht="15" customHeight="1">
      <c r="B68" s="1269">
        <v>911401880281</v>
      </c>
      <c r="C68" s="595">
        <v>8719514512160</v>
      </c>
      <c r="D68" s="1270" t="s">
        <v>706</v>
      </c>
      <c r="E68" s="1084">
        <v>911401841087</v>
      </c>
      <c r="F68" s="62">
        <v>8720169764156</v>
      </c>
      <c r="G68" s="1275" t="s">
        <v>2332</v>
      </c>
    </row>
    <row r="69" spans="2:7" ht="15" customHeight="1">
      <c r="B69" s="1269">
        <v>911401880581</v>
      </c>
      <c r="C69" s="595">
        <v>8719514512191</v>
      </c>
      <c r="D69" s="1270" t="s">
        <v>709</v>
      </c>
      <c r="E69" s="1084">
        <v>911401840787</v>
      </c>
      <c r="F69" s="62">
        <v>8720169764125</v>
      </c>
      <c r="G69" s="1275" t="s">
        <v>2331</v>
      </c>
    </row>
    <row r="70" spans="2:7" ht="15" customHeight="1">
      <c r="B70" s="1269">
        <v>911401808285</v>
      </c>
      <c r="C70" s="595">
        <v>8719514963986</v>
      </c>
      <c r="D70" s="1270" t="s">
        <v>712</v>
      </c>
      <c r="E70" s="1084">
        <v>911401841187</v>
      </c>
      <c r="F70" s="62">
        <v>8720169764163</v>
      </c>
      <c r="G70" s="1275" t="s">
        <v>2329</v>
      </c>
    </row>
    <row r="71" spans="2:7" ht="15" customHeight="1">
      <c r="B71" s="1271">
        <v>911401880981</v>
      </c>
      <c r="C71" s="1272">
        <v>8719514512238</v>
      </c>
      <c r="D71" s="1273" t="s">
        <v>714</v>
      </c>
      <c r="E71" s="1199">
        <v>911401840687</v>
      </c>
      <c r="F71" s="264">
        <v>8720169764118</v>
      </c>
      <c r="G71" s="1276" t="s">
        <v>2333</v>
      </c>
    </row>
    <row r="72" spans="2:7" ht="15" customHeight="1">
      <c r="B72" s="1304">
        <v>911401735142</v>
      </c>
      <c r="C72" s="1305">
        <v>8710163335117</v>
      </c>
      <c r="D72" s="1306" t="s">
        <v>2062</v>
      </c>
      <c r="E72" s="1307">
        <v>911401892787</v>
      </c>
      <c r="F72" s="1308">
        <v>8721103315861</v>
      </c>
      <c r="G72" s="1309" t="s">
        <v>2354</v>
      </c>
    </row>
    <row r="73" spans="2:7" ht="13.4" customHeight="1">
      <c r="B73" s="917">
        <v>910770213162</v>
      </c>
      <c r="C73" s="197">
        <v>8719514143562</v>
      </c>
      <c r="D73" s="944" t="s">
        <v>213</v>
      </c>
      <c r="E73" s="41">
        <v>910925869868</v>
      </c>
      <c r="F73" s="38">
        <v>8720169471979</v>
      </c>
      <c r="G73" s="918" t="s">
        <v>214</v>
      </c>
    </row>
    <row r="74" spans="2:7" ht="13.4" customHeight="1">
      <c r="B74" s="919">
        <v>910925865339</v>
      </c>
      <c r="C74" s="198">
        <v>8718696998168</v>
      </c>
      <c r="D74" s="945" t="s">
        <v>215</v>
      </c>
      <c r="E74" s="42">
        <v>910925869856</v>
      </c>
      <c r="F74" s="68">
        <v>8720169471856</v>
      </c>
      <c r="G74" s="920" t="s">
        <v>216</v>
      </c>
    </row>
    <row r="75" spans="2:7" ht="13.4" customHeight="1">
      <c r="B75" s="919">
        <v>910770213163</v>
      </c>
      <c r="C75" s="198">
        <v>8719514143579</v>
      </c>
      <c r="D75" s="945" t="s">
        <v>217</v>
      </c>
      <c r="E75" s="42">
        <v>910925869870</v>
      </c>
      <c r="F75" s="68">
        <v>8720169471993</v>
      </c>
      <c r="G75" s="920" t="s">
        <v>218</v>
      </c>
    </row>
    <row r="76" spans="2:7" ht="13.4" customHeight="1">
      <c r="B76" s="919">
        <v>910925865341</v>
      </c>
      <c r="C76" s="198">
        <v>8718696998182</v>
      </c>
      <c r="D76" s="945" t="s">
        <v>219</v>
      </c>
      <c r="E76" s="42">
        <v>910925869860</v>
      </c>
      <c r="F76" s="68">
        <v>8720169471894</v>
      </c>
      <c r="G76" s="920" t="s">
        <v>220</v>
      </c>
    </row>
    <row r="77" spans="2:7" ht="13.4" customHeight="1">
      <c r="B77" s="919">
        <v>910770213164</v>
      </c>
      <c r="C77" s="198">
        <v>8719514143586</v>
      </c>
      <c r="D77" s="945" t="s">
        <v>194</v>
      </c>
      <c r="E77" s="42">
        <v>910925869871</v>
      </c>
      <c r="F77" s="68">
        <v>8720169472006</v>
      </c>
      <c r="G77" s="920" t="s">
        <v>221</v>
      </c>
    </row>
    <row r="78" spans="2:7" ht="13.4" customHeight="1">
      <c r="B78" s="919">
        <v>910925865343</v>
      </c>
      <c r="C78" s="198">
        <v>8718696998205</v>
      </c>
      <c r="D78" s="945" t="s">
        <v>191</v>
      </c>
      <c r="E78" s="42">
        <v>910925869862</v>
      </c>
      <c r="F78" s="68">
        <v>8720169471917</v>
      </c>
      <c r="G78" s="920" t="s">
        <v>222</v>
      </c>
    </row>
    <row r="79" spans="2:7" ht="13.4" customHeight="1">
      <c r="B79" s="919">
        <v>910770213165</v>
      </c>
      <c r="C79" s="198">
        <v>8719514143593</v>
      </c>
      <c r="D79" s="945" t="s">
        <v>195</v>
      </c>
      <c r="E79" s="42">
        <v>910925869875</v>
      </c>
      <c r="F79" s="68">
        <v>8720169472044</v>
      </c>
      <c r="G79" s="920" t="s">
        <v>223</v>
      </c>
    </row>
    <row r="80" spans="2:7" ht="13.4" customHeight="1">
      <c r="B80" s="921">
        <v>910925865345</v>
      </c>
      <c r="C80" s="201">
        <v>8718696998229</v>
      </c>
      <c r="D80" s="946" t="s">
        <v>193</v>
      </c>
      <c r="E80" s="59">
        <v>910925869864</v>
      </c>
      <c r="F80" s="47">
        <v>8720169471931</v>
      </c>
      <c r="G80" s="922" t="s">
        <v>193</v>
      </c>
    </row>
    <row r="81" spans="2:16384" ht="13.4" customHeight="1">
      <c r="B81" s="917">
        <v>911401850680</v>
      </c>
      <c r="C81" s="197">
        <v>8718696069622</v>
      </c>
      <c r="D81" s="944" t="s">
        <v>2528</v>
      </c>
      <c r="E81" s="41">
        <v>911401843787</v>
      </c>
      <c r="F81" s="38">
        <v>8720169764705</v>
      </c>
      <c r="G81" s="918" t="s">
        <v>2544</v>
      </c>
    </row>
    <row r="82" spans="2:16384" ht="13.4" customHeight="1">
      <c r="B82" s="919">
        <v>911401842480</v>
      </c>
      <c r="C82" s="198">
        <v>8710163350417</v>
      </c>
      <c r="D82" s="945" t="s">
        <v>724</v>
      </c>
      <c r="E82" s="42">
        <v>911401843787</v>
      </c>
      <c r="F82" s="68">
        <v>8720169764705</v>
      </c>
      <c r="G82" s="920" t="s">
        <v>2544</v>
      </c>
    </row>
    <row r="83" spans="2:16384" ht="13.4" customHeight="1">
      <c r="B83" s="921">
        <v>911401842280</v>
      </c>
      <c r="C83" s="201">
        <v>8710163350394</v>
      </c>
      <c r="D83" s="946" t="s">
        <v>725</v>
      </c>
      <c r="E83" s="59">
        <v>911401843887</v>
      </c>
      <c r="F83" s="47">
        <v>8720169764712</v>
      </c>
      <c r="G83" s="922" t="s">
        <v>2351</v>
      </c>
    </row>
    <row r="84" spans="2:16384" ht="13.4" customHeight="1">
      <c r="B84" s="917">
        <v>911401881881</v>
      </c>
      <c r="C84" s="197">
        <v>8719514512320</v>
      </c>
      <c r="D84" s="944" t="s">
        <v>727</v>
      </c>
      <c r="E84" s="41">
        <v>911401841787</v>
      </c>
      <c r="F84" s="38">
        <v>8720169764224</v>
      </c>
      <c r="G84" s="918" t="s">
        <v>2325</v>
      </c>
    </row>
    <row r="85" spans="2:16384" ht="13.4" customHeight="1">
      <c r="B85" s="919">
        <v>911401881981</v>
      </c>
      <c r="C85" s="198">
        <v>8719514512337</v>
      </c>
      <c r="D85" s="945" t="s">
        <v>729</v>
      </c>
      <c r="E85" s="42">
        <v>911401841987</v>
      </c>
      <c r="F85" s="68">
        <v>8720169764248</v>
      </c>
      <c r="G85" s="920" t="s">
        <v>2326</v>
      </c>
    </row>
    <row r="86" spans="2:16384" ht="13.4" customHeight="1">
      <c r="B86" s="919">
        <v>911401808485</v>
      </c>
      <c r="C86" s="198">
        <v>8719514964006</v>
      </c>
      <c r="D86" s="945" t="s">
        <v>732</v>
      </c>
      <c r="E86" s="42">
        <v>911401841787</v>
      </c>
      <c r="F86" s="68">
        <v>8720169764224</v>
      </c>
      <c r="G86" s="920" t="s">
        <v>2325</v>
      </c>
    </row>
    <row r="87" spans="2:16384" ht="13.4" customHeight="1">
      <c r="B87" s="919">
        <v>911401808585</v>
      </c>
      <c r="C87" s="198">
        <v>8719514964013</v>
      </c>
      <c r="D87" s="945" t="s">
        <v>733</v>
      </c>
      <c r="E87" s="42">
        <v>911401841987</v>
      </c>
      <c r="F87" s="68">
        <v>8720169764248</v>
      </c>
      <c r="G87" s="920" t="s">
        <v>2326</v>
      </c>
    </row>
    <row r="88" spans="2:16384" ht="13.4" customHeight="1">
      <c r="B88" s="921">
        <v>911401882681</v>
      </c>
      <c r="C88" s="201">
        <v>8719514512405</v>
      </c>
      <c r="D88" s="946" t="s">
        <v>734</v>
      </c>
      <c r="E88" s="59">
        <v>911401842487</v>
      </c>
      <c r="F88" s="47">
        <v>8720169764293</v>
      </c>
      <c r="G88" s="922" t="s">
        <v>2346</v>
      </c>
    </row>
    <row r="89" spans="2:16384" customFormat="1" ht="13" customHeight="1">
      <c r="B89" s="937">
        <v>911401642407</v>
      </c>
      <c r="C89" s="224">
        <v>8719514524057</v>
      </c>
      <c r="D89" s="947" t="s">
        <v>811</v>
      </c>
      <c r="E89" s="42">
        <v>911401565044</v>
      </c>
      <c r="F89" s="68">
        <v>8720169761353</v>
      </c>
      <c r="G89" s="938" t="s">
        <v>2110</v>
      </c>
      <c r="H89" s="14"/>
      <c r="I89" s="14"/>
      <c r="J89" s="14"/>
      <c r="K89" s="14"/>
      <c r="L89" s="14"/>
      <c r="M89" s="14"/>
      <c r="N89" s="14"/>
      <c r="O89" s="14"/>
      <c r="P89" s="14"/>
      <c r="Q89" s="14"/>
      <c r="R89" s="14"/>
      <c r="S89" s="14"/>
      <c r="T89" s="14"/>
      <c r="U89" s="14"/>
      <c r="V89" s="14"/>
      <c r="W89" s="14"/>
      <c r="X89" s="14"/>
      <c r="Y89" s="14"/>
      <c r="Z89" s="14"/>
      <c r="AA89" s="14"/>
      <c r="AB89" s="14"/>
      <c r="AC89" s="14"/>
      <c r="AD89" s="14"/>
      <c r="AE89" s="14"/>
      <c r="AF89" s="14"/>
      <c r="AG89" s="14"/>
      <c r="AH89" s="14"/>
      <c r="AI89" s="14"/>
      <c r="AJ89" s="14"/>
      <c r="AK89" s="14"/>
      <c r="AL89" s="14"/>
      <c r="AM89" s="14"/>
      <c r="AN89" s="14"/>
      <c r="AO89" s="14"/>
      <c r="AP89" s="14"/>
      <c r="AQ89" s="14"/>
      <c r="AR89" s="14"/>
      <c r="AS89" s="14"/>
      <c r="AT89" s="14"/>
      <c r="AU89" s="14"/>
      <c r="AV89" s="14"/>
      <c r="AW89" s="14"/>
      <c r="AX89" s="14"/>
      <c r="AY89" s="14"/>
      <c r="AZ89" s="14"/>
      <c r="BA89" s="14"/>
      <c r="BB89" s="14"/>
      <c r="BC89" s="14"/>
      <c r="BD89" s="14"/>
      <c r="BE89" s="14"/>
      <c r="BF89" s="14"/>
      <c r="BG89" s="14"/>
      <c r="BH89" s="14"/>
      <c r="BI89" s="14"/>
      <c r="BJ89" s="14"/>
      <c r="BK89" s="14"/>
      <c r="BL89" s="14"/>
      <c r="BM89" s="14"/>
      <c r="BN89" s="14"/>
      <c r="BO89" s="14"/>
      <c r="BP89" s="14"/>
      <c r="BQ89" s="14"/>
      <c r="BR89" s="14"/>
      <c r="BS89" s="14"/>
      <c r="BT89" s="14"/>
      <c r="BU89" s="14"/>
      <c r="BV89" s="14"/>
      <c r="BW89" s="14"/>
      <c r="BX89" s="14"/>
      <c r="BY89" s="14"/>
      <c r="BZ89" s="14"/>
      <c r="CA89" s="14"/>
      <c r="CB89" s="14"/>
      <c r="CC89" s="14"/>
      <c r="CD89" s="14"/>
      <c r="CE89" s="14"/>
      <c r="CF89" s="14"/>
      <c r="CG89" s="14"/>
      <c r="CH89" s="14"/>
      <c r="CI89" s="14"/>
      <c r="CJ89" s="14"/>
      <c r="CK89" s="14"/>
      <c r="CL89" s="14"/>
      <c r="CM89" s="14"/>
      <c r="CN89" s="14"/>
      <c r="CO89" s="14"/>
      <c r="CP89" s="14"/>
      <c r="CQ89" s="14"/>
      <c r="CR89" s="14"/>
      <c r="CS89" s="14"/>
      <c r="CT89" s="14"/>
      <c r="CU89" s="14"/>
      <c r="CV89" s="14"/>
      <c r="CW89" s="14"/>
      <c r="CX89" s="14"/>
      <c r="CY89" s="14"/>
      <c r="CZ89" s="14"/>
      <c r="DA89" s="14"/>
      <c r="DB89" s="14"/>
      <c r="DC89" s="14"/>
      <c r="DD89" s="14"/>
      <c r="DE89" s="14"/>
      <c r="DF89" s="14"/>
      <c r="DG89" s="14"/>
      <c r="DH89" s="14"/>
      <c r="DI89" s="14"/>
      <c r="DJ89" s="14"/>
      <c r="DK89" s="14"/>
      <c r="DL89" s="14"/>
      <c r="DM89" s="14"/>
      <c r="DN89" s="14"/>
      <c r="DO89" s="14"/>
      <c r="DP89" s="14"/>
      <c r="DQ89" s="14"/>
      <c r="DR89" s="14"/>
      <c r="DS89" s="14"/>
      <c r="DT89" s="14"/>
      <c r="DU89" s="14"/>
      <c r="DV89" s="14"/>
      <c r="DW89" s="14"/>
      <c r="DX89" s="14"/>
      <c r="DY89" s="14"/>
      <c r="DZ89" s="14"/>
      <c r="EA89" s="14"/>
      <c r="EB89" s="14"/>
      <c r="EC89" s="14"/>
      <c r="ED89" s="14"/>
      <c r="EE89" s="14"/>
      <c r="EF89" s="14"/>
      <c r="EG89" s="14"/>
      <c r="EH89" s="14"/>
      <c r="EI89" s="14"/>
      <c r="EJ89" s="14"/>
      <c r="EK89" s="14"/>
      <c r="EL89" s="14"/>
      <c r="EM89" s="14"/>
      <c r="EN89" s="14"/>
      <c r="EO89" s="14"/>
      <c r="EP89" s="14"/>
      <c r="EQ89" s="14"/>
      <c r="ER89" s="14"/>
      <c r="ES89" s="14"/>
      <c r="ET89" s="14"/>
      <c r="EU89" s="14"/>
      <c r="EV89" s="14"/>
      <c r="EW89" s="14"/>
      <c r="EX89" s="14"/>
      <c r="EY89" s="14"/>
      <c r="EZ89" s="14"/>
      <c r="FA89" s="14"/>
      <c r="FB89" s="14"/>
      <c r="FC89" s="14"/>
      <c r="FD89" s="14"/>
      <c r="FE89" s="14"/>
      <c r="FF89" s="14"/>
      <c r="FG89" s="14"/>
      <c r="FH89" s="14"/>
      <c r="FI89" s="14"/>
      <c r="FJ89" s="14"/>
      <c r="FK89" s="14"/>
      <c r="FL89" s="14"/>
      <c r="FM89" s="14"/>
      <c r="FN89" s="14"/>
      <c r="FO89" s="14"/>
      <c r="FP89" s="14"/>
      <c r="FQ89" s="14"/>
      <c r="FR89" s="14"/>
      <c r="FS89" s="14"/>
      <c r="FT89" s="14"/>
      <c r="FU89" s="14"/>
      <c r="FV89" s="14"/>
      <c r="FW89" s="14"/>
      <c r="FX89" s="14"/>
      <c r="FY89" s="14"/>
      <c r="FZ89" s="14"/>
      <c r="GA89" s="14"/>
      <c r="GB89" s="14"/>
      <c r="GC89" s="14"/>
      <c r="GD89" s="14"/>
      <c r="GE89" s="14"/>
      <c r="GF89" s="14"/>
      <c r="GG89" s="14"/>
      <c r="GH89" s="14"/>
      <c r="GI89" s="14"/>
      <c r="GJ89" s="14"/>
      <c r="GK89" s="14"/>
      <c r="GL89" s="14"/>
      <c r="GM89" s="14"/>
      <c r="GN89" s="14"/>
      <c r="GO89" s="14"/>
      <c r="GP89" s="14"/>
      <c r="GQ89" s="14"/>
      <c r="GR89" s="14"/>
      <c r="GS89" s="14"/>
      <c r="GT89" s="14"/>
      <c r="GU89" s="14"/>
      <c r="GV89" s="14"/>
      <c r="GW89" s="14"/>
      <c r="GX89" s="14"/>
      <c r="GY89" s="14"/>
      <c r="GZ89" s="14"/>
      <c r="HA89" s="14"/>
      <c r="HB89" s="14"/>
      <c r="HC89" s="14"/>
      <c r="HD89" s="14"/>
      <c r="HE89" s="14"/>
      <c r="HF89" s="14"/>
      <c r="HG89" s="14"/>
      <c r="HH89" s="14"/>
      <c r="HI89" s="14"/>
      <c r="HJ89" s="14"/>
      <c r="HK89" s="14"/>
      <c r="HL89" s="14"/>
      <c r="HM89" s="14"/>
      <c r="HN89" s="14"/>
      <c r="HO89" s="14"/>
      <c r="HP89" s="14"/>
      <c r="HQ89" s="14"/>
      <c r="HR89" s="14"/>
      <c r="HS89" s="14"/>
      <c r="HT89" s="14"/>
      <c r="HU89" s="14"/>
      <c r="HV89" s="14"/>
      <c r="HW89" s="14"/>
      <c r="HX89" s="14"/>
      <c r="HY89" s="14"/>
      <c r="HZ89" s="14"/>
      <c r="IA89" s="14"/>
      <c r="IB89" s="14"/>
      <c r="IC89" s="14"/>
      <c r="ID89" s="14"/>
      <c r="IE89" s="14"/>
      <c r="IF89" s="14"/>
      <c r="IG89" s="14"/>
      <c r="IH89" s="14"/>
      <c r="II89" s="14"/>
      <c r="IJ89" s="14"/>
      <c r="IK89" s="14"/>
      <c r="IL89" s="14"/>
      <c r="IM89" s="14"/>
      <c r="IN89" s="14"/>
      <c r="IO89" s="14"/>
      <c r="IP89" s="14"/>
      <c r="IQ89" s="14"/>
      <c r="IR89" s="14"/>
      <c r="IS89" s="14"/>
      <c r="IT89" s="14"/>
      <c r="IU89" s="14"/>
      <c r="IV89" s="14"/>
      <c r="IW89" s="14"/>
      <c r="IX89" s="14"/>
      <c r="IY89" s="14"/>
      <c r="IZ89" s="14"/>
      <c r="JA89" s="14"/>
      <c r="JB89" s="14"/>
      <c r="JC89" s="14"/>
      <c r="JD89" s="14"/>
      <c r="JE89" s="14"/>
      <c r="JF89" s="14"/>
      <c r="JG89" s="14"/>
      <c r="JH89" s="14"/>
      <c r="JI89" s="14"/>
      <c r="JJ89" s="14"/>
      <c r="JK89" s="14"/>
      <c r="JL89" s="14"/>
      <c r="JM89" s="14"/>
      <c r="JN89" s="14"/>
      <c r="JO89" s="14"/>
      <c r="JP89" s="14"/>
      <c r="JQ89" s="14"/>
      <c r="JR89" s="14"/>
      <c r="JS89" s="14"/>
      <c r="JT89" s="14"/>
      <c r="JU89" s="14"/>
      <c r="JV89" s="14"/>
      <c r="JW89" s="14"/>
      <c r="JX89" s="14"/>
      <c r="JY89" s="14"/>
      <c r="JZ89" s="14"/>
      <c r="KA89" s="14"/>
      <c r="KB89" s="14"/>
      <c r="KC89" s="14"/>
      <c r="KD89" s="14"/>
      <c r="KE89" s="14"/>
      <c r="KF89" s="14"/>
      <c r="KG89" s="14"/>
      <c r="KH89" s="14"/>
      <c r="KI89" s="14"/>
      <c r="KJ89" s="14"/>
      <c r="KK89" s="14"/>
      <c r="KL89" s="14"/>
      <c r="KM89" s="14"/>
      <c r="KN89" s="14"/>
      <c r="KO89" s="14"/>
      <c r="KP89" s="14"/>
      <c r="KQ89" s="14"/>
      <c r="KR89" s="14"/>
      <c r="KS89" s="14"/>
      <c r="KT89" s="14"/>
      <c r="KU89" s="14"/>
      <c r="KV89" s="14"/>
      <c r="KW89" s="14"/>
      <c r="KX89" s="14"/>
      <c r="KY89" s="14"/>
      <c r="KZ89" s="14"/>
      <c r="LA89" s="14"/>
      <c r="LB89" s="14"/>
      <c r="LC89" s="14"/>
      <c r="LD89" s="14"/>
      <c r="LE89" s="14"/>
      <c r="LF89" s="14"/>
      <c r="LG89" s="14"/>
      <c r="LH89" s="14"/>
      <c r="LI89" s="14"/>
      <c r="LJ89" s="14"/>
      <c r="LK89" s="14"/>
      <c r="LL89" s="14"/>
      <c r="LM89" s="14"/>
      <c r="LN89" s="14"/>
      <c r="LO89" s="14"/>
      <c r="LP89" s="14"/>
      <c r="LQ89" s="14"/>
      <c r="LR89" s="14"/>
      <c r="LS89" s="14"/>
      <c r="LT89" s="14"/>
      <c r="LU89" s="14"/>
      <c r="LV89" s="14"/>
      <c r="LW89" s="14"/>
      <c r="LX89" s="14"/>
      <c r="LY89" s="14"/>
      <c r="LZ89" s="14"/>
      <c r="MA89" s="14"/>
      <c r="MB89" s="14"/>
      <c r="MC89" s="14"/>
      <c r="MD89" s="14"/>
      <c r="ME89" s="14"/>
      <c r="MF89" s="14"/>
      <c r="MG89" s="14"/>
      <c r="MH89" s="14"/>
      <c r="MI89" s="14"/>
      <c r="MJ89" s="14"/>
      <c r="MK89" s="14"/>
      <c r="ML89" s="14"/>
      <c r="MM89" s="14"/>
      <c r="MN89" s="14"/>
      <c r="MO89" s="14"/>
      <c r="MP89" s="14"/>
      <c r="MQ89" s="14"/>
      <c r="MR89" s="14"/>
      <c r="MS89" s="14"/>
      <c r="MT89" s="14"/>
      <c r="MU89" s="14"/>
      <c r="MV89" s="14"/>
      <c r="MW89" s="14"/>
      <c r="MX89" s="14"/>
      <c r="MY89" s="14"/>
      <c r="MZ89" s="14"/>
      <c r="NA89" s="14"/>
      <c r="NB89" s="14"/>
      <c r="NC89" s="14"/>
      <c r="ND89" s="14"/>
      <c r="NE89" s="14"/>
      <c r="NF89" s="14"/>
      <c r="NG89" s="14"/>
      <c r="NH89" s="14"/>
      <c r="NI89" s="14"/>
      <c r="NJ89" s="14"/>
      <c r="NK89" s="14"/>
      <c r="NL89" s="14"/>
      <c r="NM89" s="14"/>
      <c r="NN89" s="14"/>
      <c r="NO89" s="14"/>
      <c r="NP89" s="14"/>
      <c r="NQ89" s="14"/>
      <c r="NR89" s="14"/>
      <c r="NS89" s="14"/>
      <c r="NT89" s="14"/>
      <c r="NU89" s="14"/>
      <c r="NV89" s="14"/>
      <c r="NW89" s="14"/>
      <c r="NX89" s="14"/>
      <c r="NY89" s="14"/>
      <c r="NZ89" s="14"/>
      <c r="OA89" s="14"/>
      <c r="OB89" s="14"/>
      <c r="OC89" s="14"/>
      <c r="OD89" s="14"/>
      <c r="OE89" s="14"/>
      <c r="OF89" s="14"/>
      <c r="OG89" s="14"/>
      <c r="OH89" s="14"/>
      <c r="OI89" s="14"/>
      <c r="OJ89" s="14"/>
      <c r="OK89" s="14"/>
      <c r="OL89" s="14"/>
      <c r="OM89" s="14"/>
      <c r="ON89" s="14"/>
      <c r="OO89" s="14"/>
      <c r="OP89" s="14"/>
      <c r="OQ89" s="14"/>
      <c r="OR89" s="14"/>
      <c r="OS89" s="14"/>
      <c r="OT89" s="14"/>
      <c r="OU89" s="14"/>
      <c r="OV89" s="14"/>
      <c r="OW89" s="14"/>
      <c r="OX89" s="14"/>
      <c r="OY89" s="14"/>
      <c r="OZ89" s="14"/>
      <c r="PA89" s="14"/>
      <c r="PB89" s="14"/>
      <c r="PC89" s="14"/>
      <c r="PD89" s="14"/>
      <c r="PE89" s="14"/>
      <c r="PF89" s="14"/>
      <c r="PG89" s="14"/>
      <c r="PH89" s="14"/>
      <c r="PI89" s="14"/>
      <c r="PJ89" s="14"/>
      <c r="PK89" s="14"/>
      <c r="PL89" s="14"/>
      <c r="PM89" s="14"/>
      <c r="PN89" s="14"/>
      <c r="PO89" s="14"/>
      <c r="PP89" s="14"/>
      <c r="PQ89" s="14"/>
      <c r="PR89" s="14"/>
      <c r="PS89" s="14"/>
      <c r="PT89" s="14"/>
      <c r="PU89" s="14"/>
      <c r="PV89" s="14"/>
      <c r="PW89" s="14"/>
      <c r="PX89" s="14"/>
      <c r="PY89" s="14"/>
      <c r="PZ89" s="14"/>
      <c r="QA89" s="14"/>
      <c r="QB89" s="14"/>
      <c r="QC89" s="14"/>
      <c r="QD89" s="14"/>
      <c r="QE89" s="14"/>
      <c r="QF89" s="14"/>
      <c r="QG89" s="14"/>
      <c r="QH89" s="14"/>
      <c r="QI89" s="14"/>
      <c r="QJ89" s="14"/>
      <c r="QK89" s="14"/>
      <c r="QL89" s="14"/>
      <c r="QM89" s="14"/>
      <c r="QN89" s="14"/>
      <c r="QO89" s="14"/>
      <c r="QP89" s="14"/>
      <c r="QQ89" s="14"/>
      <c r="QR89" s="14"/>
      <c r="QS89" s="14"/>
      <c r="QT89" s="14"/>
      <c r="QU89" s="14"/>
      <c r="QV89" s="14"/>
      <c r="QW89" s="14"/>
      <c r="QX89" s="14"/>
      <c r="QY89" s="14"/>
      <c r="QZ89" s="14"/>
      <c r="RA89" s="14"/>
      <c r="RB89" s="14"/>
      <c r="RC89" s="14"/>
      <c r="RD89" s="14"/>
      <c r="RE89" s="14"/>
      <c r="RF89" s="14"/>
      <c r="RG89" s="14"/>
      <c r="RH89" s="14"/>
      <c r="RI89" s="14"/>
      <c r="RJ89" s="14"/>
      <c r="RK89" s="14"/>
      <c r="RL89" s="14"/>
      <c r="RM89" s="14"/>
      <c r="RN89" s="14"/>
      <c r="RO89" s="14"/>
      <c r="RP89" s="14"/>
      <c r="RQ89" s="14"/>
      <c r="RR89" s="14"/>
      <c r="RS89" s="14"/>
      <c r="RT89" s="14"/>
      <c r="RU89" s="14"/>
      <c r="RV89" s="14"/>
      <c r="RW89" s="14"/>
      <c r="RX89" s="14"/>
      <c r="RY89" s="14"/>
      <c r="RZ89" s="14"/>
      <c r="SA89" s="14"/>
      <c r="SB89" s="14"/>
      <c r="SC89" s="14"/>
      <c r="SD89" s="14"/>
      <c r="SE89" s="14"/>
      <c r="SF89" s="14"/>
      <c r="SG89" s="14"/>
      <c r="SH89" s="14"/>
      <c r="SI89" s="14"/>
      <c r="SJ89" s="14"/>
      <c r="SK89" s="14"/>
      <c r="SL89" s="14"/>
      <c r="SM89" s="14"/>
      <c r="SN89" s="14"/>
      <c r="SO89" s="14"/>
      <c r="SP89" s="14"/>
      <c r="SQ89" s="14"/>
      <c r="SR89" s="14"/>
      <c r="SS89" s="14"/>
      <c r="ST89" s="14"/>
      <c r="SU89" s="14"/>
      <c r="SV89" s="14"/>
      <c r="SW89" s="14"/>
      <c r="SX89" s="14"/>
      <c r="SY89" s="14"/>
      <c r="SZ89" s="14"/>
      <c r="TA89" s="14"/>
      <c r="TB89" s="14"/>
      <c r="TC89" s="14"/>
      <c r="TD89" s="14"/>
      <c r="TE89" s="14"/>
      <c r="TF89" s="14"/>
      <c r="TG89" s="14"/>
      <c r="TH89" s="14"/>
      <c r="TI89" s="14"/>
      <c r="TJ89" s="14"/>
      <c r="TK89" s="14"/>
      <c r="TL89" s="14"/>
      <c r="TM89" s="14"/>
      <c r="TN89" s="14"/>
      <c r="TO89" s="14"/>
      <c r="TP89" s="14"/>
      <c r="TQ89" s="14"/>
      <c r="TR89" s="14"/>
      <c r="TS89" s="14"/>
      <c r="TT89" s="14"/>
      <c r="TU89" s="14"/>
      <c r="TV89" s="14"/>
      <c r="TW89" s="14"/>
      <c r="TX89" s="14"/>
      <c r="TY89" s="14"/>
      <c r="TZ89" s="14"/>
      <c r="UA89" s="14"/>
      <c r="UB89" s="14"/>
      <c r="UC89" s="14"/>
      <c r="UD89" s="14"/>
      <c r="UE89" s="14"/>
      <c r="UF89" s="14"/>
      <c r="UG89" s="14"/>
      <c r="UH89" s="14"/>
      <c r="UI89" s="14"/>
      <c r="UJ89" s="14"/>
      <c r="UK89" s="14"/>
      <c r="UL89" s="14"/>
      <c r="UM89" s="14"/>
      <c r="UN89" s="14"/>
      <c r="UO89" s="14"/>
      <c r="UP89" s="14"/>
      <c r="UQ89" s="14"/>
      <c r="UR89" s="14"/>
      <c r="US89" s="14"/>
      <c r="UT89" s="14"/>
      <c r="UU89" s="14"/>
      <c r="UV89" s="14"/>
      <c r="UW89" s="14"/>
      <c r="UX89" s="14"/>
      <c r="UY89" s="14"/>
      <c r="UZ89" s="14"/>
      <c r="VA89" s="14"/>
      <c r="VB89" s="14"/>
      <c r="VC89" s="14"/>
      <c r="VD89" s="14"/>
      <c r="VE89" s="14"/>
      <c r="VF89" s="14"/>
      <c r="VG89" s="14"/>
      <c r="VH89" s="14"/>
      <c r="VI89" s="14"/>
      <c r="VJ89" s="14"/>
      <c r="VK89" s="14"/>
      <c r="VL89" s="14"/>
      <c r="VM89" s="14"/>
      <c r="VN89" s="14"/>
      <c r="VO89" s="14"/>
      <c r="VP89" s="14"/>
      <c r="VQ89" s="14"/>
      <c r="VR89" s="14"/>
      <c r="VS89" s="14"/>
      <c r="VT89" s="14"/>
      <c r="VU89" s="14"/>
      <c r="VV89" s="14"/>
      <c r="VW89" s="14"/>
      <c r="VX89" s="14"/>
      <c r="VY89" s="14"/>
      <c r="VZ89" s="14"/>
      <c r="WA89" s="14"/>
      <c r="WB89" s="14"/>
      <c r="WC89" s="14"/>
      <c r="WD89" s="14"/>
      <c r="WE89" s="14"/>
      <c r="WF89" s="14"/>
      <c r="WG89" s="14"/>
      <c r="WH89" s="14"/>
      <c r="WI89" s="14"/>
      <c r="WJ89" s="14"/>
      <c r="WK89" s="14"/>
      <c r="WL89" s="14"/>
      <c r="WM89" s="14"/>
      <c r="WN89" s="14"/>
      <c r="WO89" s="14"/>
      <c r="WP89" s="14"/>
      <c r="WQ89" s="14"/>
      <c r="WR89" s="14"/>
      <c r="WS89" s="14"/>
      <c r="WT89" s="14"/>
      <c r="WU89" s="14"/>
      <c r="WV89" s="14"/>
      <c r="WW89" s="14"/>
      <c r="WX89" s="14"/>
      <c r="WY89" s="14"/>
      <c r="WZ89" s="14"/>
      <c r="XA89" s="14"/>
      <c r="XB89" s="14"/>
      <c r="XC89" s="14"/>
      <c r="XD89" s="14"/>
      <c r="XE89" s="14"/>
      <c r="XF89" s="14"/>
      <c r="XG89" s="14"/>
      <c r="XH89" s="14"/>
      <c r="XI89" s="14"/>
      <c r="XJ89" s="14"/>
      <c r="XK89" s="14"/>
      <c r="XL89" s="14"/>
      <c r="XM89" s="14"/>
      <c r="XN89" s="14"/>
      <c r="XO89" s="14"/>
      <c r="XP89" s="14"/>
      <c r="XQ89" s="14"/>
      <c r="XR89" s="14"/>
      <c r="XS89" s="14"/>
      <c r="XT89" s="14"/>
      <c r="XU89" s="14"/>
      <c r="XV89" s="14"/>
      <c r="XW89" s="14"/>
      <c r="XX89" s="14"/>
      <c r="XY89" s="14"/>
      <c r="XZ89" s="14"/>
      <c r="YA89" s="14"/>
      <c r="YB89" s="14"/>
      <c r="YC89" s="14"/>
      <c r="YD89" s="14"/>
      <c r="YE89" s="14"/>
      <c r="YF89" s="14"/>
      <c r="YG89" s="14"/>
      <c r="YH89" s="14"/>
      <c r="YI89" s="14"/>
      <c r="YJ89" s="14"/>
      <c r="YK89" s="14"/>
      <c r="YL89" s="14"/>
      <c r="YM89" s="14"/>
      <c r="YN89" s="14"/>
      <c r="YO89" s="14"/>
      <c r="YP89" s="14"/>
      <c r="YQ89" s="14"/>
      <c r="YR89" s="14"/>
      <c r="YS89" s="14"/>
      <c r="YT89" s="14"/>
      <c r="YU89" s="14"/>
      <c r="YV89" s="14"/>
      <c r="YW89" s="14"/>
      <c r="YX89" s="14"/>
      <c r="YY89" s="14"/>
      <c r="YZ89" s="14"/>
      <c r="ZA89" s="14"/>
      <c r="ZB89" s="14"/>
      <c r="ZC89" s="14"/>
      <c r="ZD89" s="14"/>
      <c r="ZE89" s="14"/>
      <c r="ZF89" s="14"/>
      <c r="ZG89" s="14"/>
      <c r="ZH89" s="14"/>
      <c r="ZI89" s="14"/>
      <c r="ZJ89" s="14"/>
      <c r="ZK89" s="14"/>
      <c r="ZL89" s="14"/>
      <c r="ZM89" s="14"/>
      <c r="ZN89" s="14"/>
      <c r="ZO89" s="14"/>
      <c r="ZP89" s="14"/>
      <c r="ZQ89" s="14"/>
      <c r="ZR89" s="14"/>
      <c r="ZS89" s="14"/>
      <c r="ZT89" s="14"/>
      <c r="ZU89" s="14"/>
      <c r="ZV89" s="14"/>
      <c r="ZW89" s="14"/>
      <c r="ZX89" s="14"/>
      <c r="ZY89" s="14"/>
      <c r="ZZ89" s="14"/>
      <c r="AAA89" s="14"/>
      <c r="AAB89" s="14"/>
      <c r="AAC89" s="14"/>
      <c r="AAD89" s="14"/>
      <c r="AAE89" s="14"/>
      <c r="AAF89" s="14"/>
      <c r="AAG89" s="14"/>
      <c r="AAH89" s="14"/>
      <c r="AAI89" s="14"/>
      <c r="AAJ89" s="14"/>
      <c r="AAK89" s="14"/>
      <c r="AAL89" s="14"/>
      <c r="AAM89" s="14"/>
      <c r="AAN89" s="14"/>
      <c r="AAO89" s="14"/>
      <c r="AAP89" s="14"/>
      <c r="AAQ89" s="14"/>
      <c r="AAR89" s="14"/>
      <c r="AAS89" s="14"/>
      <c r="AAT89" s="14"/>
      <c r="AAU89" s="14"/>
      <c r="AAV89" s="14"/>
      <c r="AAW89" s="14"/>
      <c r="AAX89" s="14"/>
      <c r="AAY89" s="14"/>
      <c r="AAZ89" s="14"/>
      <c r="ABA89" s="14"/>
      <c r="ABB89" s="14"/>
      <c r="ABC89" s="14"/>
      <c r="ABD89" s="14"/>
      <c r="ABE89" s="14"/>
      <c r="ABF89" s="14"/>
      <c r="ABG89" s="14"/>
      <c r="ABH89" s="14"/>
      <c r="ABI89" s="14"/>
      <c r="ABJ89" s="14"/>
      <c r="ABK89" s="14"/>
      <c r="ABL89" s="14"/>
      <c r="ABM89" s="14"/>
      <c r="ABN89" s="14"/>
      <c r="ABO89" s="14"/>
      <c r="ABP89" s="14"/>
      <c r="ABQ89" s="14"/>
      <c r="ABR89" s="14"/>
      <c r="ABS89" s="14"/>
      <c r="ABT89" s="14"/>
      <c r="ABU89" s="14"/>
      <c r="ABV89" s="14"/>
      <c r="ABW89" s="14"/>
      <c r="ABX89" s="14"/>
      <c r="ABY89" s="14"/>
      <c r="ABZ89" s="14"/>
      <c r="ACA89" s="14"/>
      <c r="ACB89" s="14"/>
      <c r="ACC89" s="14"/>
      <c r="ACD89" s="14"/>
      <c r="ACE89" s="14"/>
      <c r="ACF89" s="14"/>
      <c r="ACG89" s="14"/>
      <c r="ACH89" s="14"/>
      <c r="ACI89" s="14"/>
      <c r="ACJ89" s="14"/>
      <c r="ACK89" s="14"/>
      <c r="ACL89" s="14"/>
      <c r="ACM89" s="14"/>
      <c r="ACN89" s="14"/>
      <c r="ACO89" s="14"/>
      <c r="ACP89" s="14"/>
      <c r="ACQ89" s="14"/>
      <c r="ACR89" s="14"/>
      <c r="ACS89" s="14"/>
      <c r="ACT89" s="14"/>
      <c r="ACU89" s="14"/>
      <c r="ACV89" s="14"/>
      <c r="ACW89" s="14"/>
      <c r="ACX89" s="14"/>
      <c r="ACY89" s="14"/>
      <c r="ACZ89" s="14"/>
      <c r="ADA89" s="14"/>
      <c r="ADB89" s="14"/>
      <c r="ADC89" s="14"/>
      <c r="ADD89" s="14"/>
      <c r="ADE89" s="14"/>
      <c r="ADF89" s="14"/>
      <c r="ADG89" s="14"/>
      <c r="ADH89" s="14"/>
      <c r="ADI89" s="14"/>
      <c r="ADJ89" s="14"/>
      <c r="ADK89" s="14"/>
      <c r="ADL89" s="14"/>
      <c r="ADM89" s="14"/>
      <c r="ADN89" s="14"/>
      <c r="ADO89" s="14"/>
      <c r="ADP89" s="14"/>
      <c r="ADQ89" s="14"/>
      <c r="ADR89" s="14"/>
      <c r="ADS89" s="14"/>
      <c r="ADT89" s="14"/>
      <c r="ADU89" s="14"/>
      <c r="ADV89" s="14"/>
      <c r="ADW89" s="14"/>
      <c r="ADX89" s="14"/>
      <c r="ADY89" s="14"/>
      <c r="ADZ89" s="14"/>
      <c r="AEA89" s="14"/>
      <c r="AEB89" s="14"/>
      <c r="AEC89" s="14"/>
      <c r="AED89" s="14"/>
      <c r="AEE89" s="14"/>
      <c r="AEF89" s="14"/>
      <c r="AEG89" s="14"/>
      <c r="AEH89" s="14"/>
      <c r="AEI89" s="14"/>
      <c r="AEJ89" s="14"/>
      <c r="AEK89" s="14"/>
      <c r="AEL89" s="14"/>
      <c r="AEM89" s="14"/>
      <c r="AEN89" s="14"/>
      <c r="AEO89" s="14"/>
      <c r="AEP89" s="14"/>
      <c r="AEQ89" s="14"/>
      <c r="AER89" s="14"/>
      <c r="AES89" s="14"/>
      <c r="AET89" s="14"/>
      <c r="AEU89" s="14"/>
      <c r="AEV89" s="14"/>
      <c r="AEW89" s="14"/>
      <c r="AEX89" s="14"/>
      <c r="AEY89" s="14"/>
      <c r="AEZ89" s="14"/>
      <c r="AFA89" s="14"/>
      <c r="AFB89" s="14"/>
      <c r="AFC89" s="14"/>
      <c r="AFD89" s="14"/>
      <c r="AFE89" s="14"/>
      <c r="AFF89" s="14"/>
      <c r="AFG89" s="14"/>
      <c r="AFH89" s="14"/>
      <c r="AFI89" s="14"/>
      <c r="AFJ89" s="14"/>
      <c r="AFK89" s="14"/>
      <c r="AFL89" s="14"/>
      <c r="AFM89" s="14"/>
      <c r="AFN89" s="14"/>
      <c r="AFO89" s="14"/>
      <c r="AFP89" s="14"/>
      <c r="AFQ89" s="14"/>
      <c r="AFR89" s="14"/>
      <c r="AFS89" s="14"/>
      <c r="AFT89" s="14"/>
      <c r="AFU89" s="14"/>
      <c r="AFV89" s="14"/>
      <c r="AFW89" s="14"/>
      <c r="AFX89" s="14"/>
      <c r="AFY89" s="14"/>
      <c r="AFZ89" s="14"/>
      <c r="AGA89" s="14"/>
      <c r="AGB89" s="14"/>
      <c r="AGC89" s="14"/>
      <c r="AGD89" s="14"/>
      <c r="AGE89" s="14"/>
      <c r="AGF89" s="14"/>
      <c r="AGG89" s="14"/>
      <c r="AGH89" s="14"/>
      <c r="AGI89" s="14"/>
      <c r="AGJ89" s="14"/>
      <c r="AGK89" s="14"/>
      <c r="AGL89" s="14"/>
      <c r="AGM89" s="14"/>
      <c r="AGN89" s="14"/>
      <c r="AGO89" s="14"/>
      <c r="AGP89" s="14"/>
      <c r="AGQ89" s="14"/>
      <c r="AGR89" s="14"/>
      <c r="AGS89" s="14"/>
      <c r="AGT89" s="14"/>
      <c r="AGU89" s="14"/>
      <c r="AGV89" s="14"/>
      <c r="AGW89" s="14"/>
      <c r="AGX89" s="14"/>
      <c r="AGY89" s="14"/>
      <c r="AGZ89" s="14"/>
      <c r="AHA89" s="14"/>
      <c r="AHB89" s="14"/>
      <c r="AHC89" s="14"/>
      <c r="AHD89" s="14"/>
      <c r="AHE89" s="14"/>
      <c r="AHF89" s="14"/>
      <c r="AHG89" s="14"/>
      <c r="AHH89" s="14"/>
      <c r="AHI89" s="14"/>
      <c r="AHJ89" s="14"/>
      <c r="AHK89" s="14"/>
      <c r="AHL89" s="14"/>
      <c r="AHM89" s="14"/>
      <c r="AHN89" s="14"/>
      <c r="AHO89" s="14"/>
      <c r="AHP89" s="14"/>
      <c r="AHQ89" s="14"/>
      <c r="AHR89" s="14"/>
      <c r="AHS89" s="14"/>
      <c r="AHT89" s="14"/>
      <c r="AHU89" s="14"/>
      <c r="AHV89" s="14"/>
      <c r="AHW89" s="14"/>
      <c r="AHX89" s="14"/>
      <c r="AHY89" s="14"/>
      <c r="AHZ89" s="14"/>
      <c r="AIA89" s="14"/>
      <c r="AIB89" s="14"/>
      <c r="AIC89" s="14"/>
      <c r="AID89" s="14"/>
      <c r="AIE89" s="14"/>
      <c r="AIF89" s="14"/>
      <c r="AIG89" s="14"/>
      <c r="AIH89" s="14"/>
      <c r="AII89" s="14"/>
      <c r="AIJ89" s="14"/>
      <c r="AIK89" s="14"/>
      <c r="AIL89" s="14"/>
      <c r="AIM89" s="14"/>
      <c r="AIN89" s="14"/>
      <c r="AIO89" s="14"/>
      <c r="AIP89" s="14"/>
      <c r="AIQ89" s="14"/>
      <c r="AIR89" s="14"/>
      <c r="AIS89" s="14"/>
      <c r="AIT89" s="14"/>
      <c r="AIU89" s="14"/>
      <c r="AIV89" s="14"/>
      <c r="AIW89" s="14"/>
      <c r="AIX89" s="14"/>
      <c r="AIY89" s="14"/>
      <c r="AIZ89" s="14"/>
      <c r="AJA89" s="14"/>
      <c r="AJB89" s="14"/>
      <c r="AJC89" s="14"/>
      <c r="AJD89" s="14"/>
      <c r="AJE89" s="14"/>
      <c r="AJF89" s="14"/>
      <c r="AJG89" s="14"/>
      <c r="AJH89" s="14"/>
      <c r="AJI89" s="14"/>
      <c r="AJJ89" s="14"/>
      <c r="AJK89" s="14"/>
      <c r="AJL89" s="14"/>
      <c r="AJM89" s="14"/>
      <c r="AJN89" s="14"/>
      <c r="AJO89" s="14"/>
      <c r="AJP89" s="14"/>
      <c r="AJQ89" s="14"/>
      <c r="AJR89" s="14"/>
      <c r="AJS89" s="14"/>
      <c r="AJT89" s="14"/>
      <c r="AJU89" s="14"/>
      <c r="AJV89" s="14"/>
      <c r="AJW89" s="14"/>
      <c r="AJX89" s="14"/>
      <c r="AJY89" s="14"/>
      <c r="AJZ89" s="14"/>
      <c r="AKA89" s="14"/>
      <c r="AKB89" s="14"/>
      <c r="AKC89" s="14"/>
      <c r="AKD89" s="14"/>
      <c r="AKE89" s="14"/>
      <c r="AKF89" s="14"/>
      <c r="AKG89" s="14"/>
      <c r="AKH89" s="14"/>
      <c r="AKI89" s="14"/>
      <c r="AKJ89" s="14"/>
      <c r="AKK89" s="14"/>
      <c r="AKL89" s="14"/>
      <c r="AKM89" s="14"/>
      <c r="AKN89" s="14"/>
      <c r="AKO89" s="14"/>
      <c r="AKP89" s="14"/>
      <c r="AKQ89" s="14"/>
      <c r="AKR89" s="14"/>
      <c r="AKS89" s="14"/>
      <c r="AKT89" s="14"/>
      <c r="AKU89" s="14"/>
      <c r="AKV89" s="14"/>
      <c r="AKW89" s="14"/>
      <c r="AKX89" s="14"/>
      <c r="AKY89" s="14"/>
      <c r="AKZ89" s="14"/>
      <c r="ALA89" s="14"/>
      <c r="ALB89" s="14"/>
      <c r="ALC89" s="14"/>
      <c r="ALD89" s="14"/>
      <c r="ALE89" s="14"/>
      <c r="ALF89" s="14"/>
      <c r="ALG89" s="14"/>
      <c r="ALH89" s="14"/>
      <c r="ALI89" s="14"/>
      <c r="ALJ89" s="14"/>
      <c r="ALK89" s="14"/>
      <c r="ALL89" s="14"/>
      <c r="ALM89" s="14"/>
      <c r="ALN89" s="14"/>
      <c r="ALO89" s="14"/>
      <c r="ALP89" s="14"/>
      <c r="ALQ89" s="14"/>
      <c r="ALR89" s="14"/>
      <c r="ALS89" s="14"/>
      <c r="ALT89" s="14"/>
      <c r="ALU89" s="14"/>
      <c r="ALV89" s="14"/>
      <c r="ALW89" s="14"/>
      <c r="ALX89" s="14"/>
      <c r="ALY89" s="14"/>
      <c r="ALZ89" s="14"/>
      <c r="AMA89" s="14"/>
      <c r="AMB89" s="14"/>
      <c r="AMC89" s="14"/>
      <c r="AMD89" s="14"/>
      <c r="AME89" s="14"/>
      <c r="AMF89" s="14"/>
      <c r="AMG89" s="14"/>
      <c r="AMH89" s="14"/>
      <c r="AMI89" s="14"/>
      <c r="AMJ89" s="14"/>
      <c r="AMK89" s="14"/>
      <c r="AML89" s="14"/>
      <c r="AMM89" s="14"/>
      <c r="AMN89" s="14"/>
      <c r="AMO89" s="14"/>
      <c r="AMP89" s="14"/>
      <c r="AMQ89" s="14"/>
      <c r="AMR89" s="14"/>
      <c r="AMS89" s="14"/>
      <c r="AMT89" s="14"/>
      <c r="AMU89" s="14"/>
      <c r="AMV89" s="14"/>
      <c r="AMW89" s="14"/>
      <c r="AMX89" s="14"/>
      <c r="AMY89" s="14"/>
      <c r="AMZ89" s="14"/>
      <c r="ANA89" s="14"/>
      <c r="ANB89" s="14"/>
      <c r="ANC89" s="14"/>
      <c r="AND89" s="14"/>
      <c r="ANE89" s="14"/>
      <c r="ANF89" s="14"/>
      <c r="ANG89" s="14"/>
      <c r="ANH89" s="14"/>
      <c r="ANI89" s="14"/>
      <c r="ANJ89" s="14"/>
      <c r="ANK89" s="14"/>
      <c r="ANL89" s="14"/>
      <c r="ANM89" s="14"/>
      <c r="ANN89" s="14"/>
      <c r="ANO89" s="14"/>
      <c r="ANP89" s="14"/>
      <c r="ANQ89" s="14"/>
      <c r="ANR89" s="14"/>
      <c r="ANS89" s="14"/>
      <c r="ANT89" s="14"/>
      <c r="ANU89" s="14"/>
      <c r="ANV89" s="14"/>
      <c r="ANW89" s="14"/>
      <c r="ANX89" s="14"/>
      <c r="ANY89" s="14"/>
      <c r="ANZ89" s="14"/>
      <c r="AOA89" s="14"/>
      <c r="AOB89" s="14"/>
      <c r="AOC89" s="14"/>
      <c r="AOD89" s="14"/>
      <c r="AOE89" s="14"/>
      <c r="AOF89" s="14"/>
      <c r="AOG89" s="14"/>
      <c r="AOH89" s="14"/>
      <c r="AOI89" s="14"/>
      <c r="AOJ89" s="14"/>
      <c r="AOK89" s="14"/>
      <c r="AOL89" s="14"/>
      <c r="AOM89" s="14"/>
      <c r="AON89" s="14"/>
      <c r="AOO89" s="14"/>
      <c r="AOP89" s="14"/>
      <c r="AOQ89" s="14"/>
      <c r="AOR89" s="14"/>
      <c r="AOS89" s="14"/>
      <c r="AOT89" s="14"/>
      <c r="AOU89" s="14"/>
      <c r="AOV89" s="14"/>
      <c r="AOW89" s="14"/>
      <c r="AOX89" s="14"/>
      <c r="AOY89" s="14"/>
      <c r="AOZ89" s="14"/>
      <c r="APA89" s="14"/>
      <c r="APB89" s="14"/>
      <c r="APC89" s="14"/>
      <c r="APD89" s="14"/>
      <c r="APE89" s="14"/>
      <c r="APF89" s="14"/>
      <c r="APG89" s="14"/>
      <c r="APH89" s="14"/>
      <c r="API89" s="14"/>
      <c r="APJ89" s="14"/>
      <c r="APK89" s="14"/>
      <c r="APL89" s="14"/>
      <c r="APM89" s="14"/>
      <c r="APN89" s="14"/>
      <c r="APO89" s="14"/>
      <c r="APP89" s="14"/>
      <c r="APQ89" s="14"/>
      <c r="APR89" s="14"/>
      <c r="APS89" s="14"/>
      <c r="APT89" s="14"/>
      <c r="APU89" s="14"/>
      <c r="APV89" s="14"/>
      <c r="APW89" s="14"/>
      <c r="APX89" s="14"/>
      <c r="APY89" s="14"/>
      <c r="APZ89" s="14"/>
      <c r="AQA89" s="14"/>
      <c r="AQB89" s="14"/>
      <c r="AQC89" s="14"/>
      <c r="AQD89" s="14"/>
      <c r="AQE89" s="14"/>
      <c r="AQF89" s="14"/>
      <c r="AQG89" s="14"/>
      <c r="AQH89" s="14"/>
      <c r="AQI89" s="14"/>
      <c r="AQJ89" s="14"/>
      <c r="AQK89" s="14"/>
      <c r="AQL89" s="14"/>
      <c r="AQM89" s="14"/>
      <c r="AQN89" s="14"/>
      <c r="AQO89" s="14"/>
      <c r="AQP89" s="14"/>
      <c r="AQQ89" s="14"/>
      <c r="AQR89" s="14"/>
      <c r="AQS89" s="14"/>
      <c r="AQT89" s="14"/>
      <c r="AQU89" s="14"/>
      <c r="AQV89" s="14"/>
      <c r="AQW89" s="14"/>
      <c r="AQX89" s="14"/>
      <c r="AQY89" s="14"/>
      <c r="AQZ89" s="14"/>
      <c r="ARA89" s="14"/>
      <c r="ARB89" s="14"/>
      <c r="ARC89" s="14"/>
      <c r="ARD89" s="14"/>
      <c r="ARE89" s="14"/>
      <c r="ARF89" s="14"/>
      <c r="ARG89" s="14"/>
      <c r="ARH89" s="14"/>
      <c r="ARI89" s="14"/>
      <c r="ARJ89" s="14"/>
      <c r="ARK89" s="14"/>
      <c r="ARL89" s="14"/>
      <c r="ARM89" s="14"/>
      <c r="ARN89" s="14"/>
      <c r="ARO89" s="14"/>
      <c r="ARP89" s="14"/>
      <c r="ARQ89" s="14"/>
      <c r="ARR89" s="14"/>
      <c r="ARS89" s="14"/>
      <c r="ART89" s="14"/>
      <c r="ARU89" s="14"/>
      <c r="ARV89" s="14"/>
      <c r="ARW89" s="14"/>
      <c r="ARX89" s="14"/>
      <c r="ARY89" s="14"/>
      <c r="ARZ89" s="14"/>
      <c r="ASA89" s="14"/>
      <c r="ASB89" s="14"/>
      <c r="ASC89" s="14"/>
      <c r="ASD89" s="14"/>
      <c r="ASE89" s="14"/>
      <c r="ASF89" s="14"/>
      <c r="ASG89" s="14"/>
      <c r="ASH89" s="14"/>
      <c r="ASI89" s="14"/>
      <c r="ASJ89" s="14"/>
      <c r="ASK89" s="14"/>
      <c r="ASL89" s="14"/>
      <c r="ASM89" s="14"/>
      <c r="ASN89" s="14"/>
      <c r="ASO89" s="14"/>
      <c r="ASP89" s="14"/>
      <c r="ASQ89" s="14"/>
      <c r="ASR89" s="14"/>
      <c r="ASS89" s="14"/>
      <c r="AST89" s="14"/>
      <c r="ASU89" s="14"/>
      <c r="ASV89" s="14"/>
      <c r="ASW89" s="14"/>
      <c r="ASX89" s="14"/>
      <c r="ASY89" s="14"/>
      <c r="ASZ89" s="14"/>
      <c r="ATA89" s="14"/>
      <c r="ATB89" s="14"/>
      <c r="ATC89" s="14"/>
      <c r="ATD89" s="14"/>
      <c r="ATE89" s="14"/>
      <c r="ATF89" s="14"/>
      <c r="ATG89" s="14"/>
      <c r="ATH89" s="14"/>
      <c r="ATI89" s="14"/>
      <c r="ATJ89" s="14"/>
      <c r="ATK89" s="14"/>
      <c r="ATL89" s="14"/>
      <c r="ATM89" s="14"/>
      <c r="ATN89" s="14"/>
      <c r="ATO89" s="14"/>
      <c r="ATP89" s="14"/>
      <c r="ATQ89" s="14"/>
      <c r="ATR89" s="14"/>
      <c r="ATS89" s="14"/>
      <c r="ATT89" s="14"/>
      <c r="ATU89" s="14"/>
      <c r="ATV89" s="14"/>
      <c r="ATW89" s="14"/>
      <c r="ATX89" s="14"/>
      <c r="ATY89" s="14"/>
      <c r="ATZ89" s="14"/>
      <c r="AUA89" s="14"/>
      <c r="AUB89" s="14"/>
      <c r="AUC89" s="14"/>
      <c r="AUD89" s="14"/>
      <c r="AUE89" s="14"/>
      <c r="AUF89" s="14"/>
      <c r="AUG89" s="14"/>
      <c r="AUH89" s="14"/>
      <c r="AUI89" s="14"/>
      <c r="AUJ89" s="14"/>
      <c r="AUK89" s="14"/>
      <c r="AUL89" s="14"/>
      <c r="AUM89" s="14"/>
      <c r="AUN89" s="14"/>
      <c r="AUO89" s="14"/>
      <c r="AUP89" s="14"/>
      <c r="AUQ89" s="14"/>
      <c r="AUR89" s="14"/>
      <c r="AUS89" s="14"/>
      <c r="AUT89" s="14"/>
      <c r="AUU89" s="14"/>
      <c r="AUV89" s="14"/>
      <c r="AUW89" s="14"/>
      <c r="AUX89" s="14"/>
      <c r="AUY89" s="14"/>
      <c r="AUZ89" s="14"/>
      <c r="AVA89" s="14"/>
      <c r="AVB89" s="14"/>
      <c r="AVC89" s="14"/>
      <c r="AVD89" s="14"/>
      <c r="AVE89" s="14"/>
      <c r="AVF89" s="14"/>
      <c r="AVG89" s="14"/>
      <c r="AVH89" s="14"/>
      <c r="AVI89" s="14"/>
      <c r="AVJ89" s="14"/>
      <c r="AVK89" s="14"/>
      <c r="AVL89" s="14"/>
      <c r="AVM89" s="14"/>
      <c r="AVN89" s="14"/>
      <c r="AVO89" s="14"/>
      <c r="AVP89" s="14"/>
      <c r="AVQ89" s="14"/>
      <c r="AVR89" s="14"/>
      <c r="AVS89" s="14"/>
      <c r="AVT89" s="14"/>
      <c r="AVU89" s="14"/>
      <c r="AVV89" s="14"/>
      <c r="AVW89" s="14"/>
      <c r="AVX89" s="14"/>
      <c r="AVY89" s="14"/>
      <c r="AVZ89" s="14"/>
      <c r="AWA89" s="14"/>
      <c r="AWB89" s="14"/>
      <c r="AWC89" s="14"/>
      <c r="AWD89" s="14"/>
      <c r="AWE89" s="14"/>
      <c r="AWF89" s="14"/>
      <c r="AWG89" s="14"/>
      <c r="AWH89" s="14"/>
      <c r="AWI89" s="14"/>
      <c r="AWJ89" s="14"/>
      <c r="AWK89" s="14"/>
      <c r="AWL89" s="14"/>
      <c r="AWM89" s="14"/>
      <c r="AWN89" s="14"/>
      <c r="AWO89" s="14"/>
      <c r="AWP89" s="14"/>
      <c r="AWQ89" s="14"/>
      <c r="AWR89" s="14"/>
      <c r="AWS89" s="14"/>
      <c r="AWT89" s="14"/>
      <c r="AWU89" s="14"/>
      <c r="AWV89" s="14"/>
      <c r="AWW89" s="14"/>
      <c r="AWX89" s="14"/>
      <c r="AWY89" s="14"/>
      <c r="AWZ89" s="14"/>
      <c r="AXA89" s="14"/>
      <c r="AXB89" s="14"/>
      <c r="AXC89" s="14"/>
      <c r="AXD89" s="14"/>
      <c r="AXE89" s="14"/>
      <c r="AXF89" s="14"/>
      <c r="AXG89" s="14"/>
      <c r="AXH89" s="14"/>
      <c r="AXI89" s="14"/>
      <c r="AXJ89" s="14"/>
      <c r="AXK89" s="14"/>
      <c r="AXL89" s="14"/>
      <c r="AXM89" s="14"/>
      <c r="AXN89" s="14"/>
      <c r="AXO89" s="14"/>
      <c r="AXP89" s="14"/>
      <c r="AXQ89" s="14"/>
      <c r="AXR89" s="14"/>
      <c r="AXS89" s="14"/>
      <c r="AXT89" s="14"/>
      <c r="AXU89" s="14"/>
      <c r="AXV89" s="14"/>
      <c r="AXW89" s="14"/>
      <c r="AXX89" s="14"/>
      <c r="AXY89" s="14"/>
      <c r="AXZ89" s="14"/>
      <c r="AYA89" s="14"/>
      <c r="AYB89" s="14"/>
      <c r="AYC89" s="14"/>
      <c r="AYD89" s="14"/>
      <c r="AYE89" s="14"/>
      <c r="AYF89" s="14"/>
      <c r="AYG89" s="14"/>
      <c r="AYH89" s="14"/>
      <c r="AYI89" s="14"/>
      <c r="AYJ89" s="14"/>
      <c r="AYK89" s="14"/>
      <c r="AYL89" s="14"/>
      <c r="AYM89" s="14"/>
      <c r="AYN89" s="14"/>
      <c r="AYO89" s="14"/>
      <c r="AYP89" s="14"/>
      <c r="AYQ89" s="14"/>
      <c r="AYR89" s="14"/>
      <c r="AYS89" s="14"/>
      <c r="AYT89" s="14"/>
      <c r="AYU89" s="14"/>
      <c r="AYV89" s="14"/>
      <c r="AYW89" s="14"/>
      <c r="AYX89" s="14"/>
      <c r="AYY89" s="14"/>
      <c r="AYZ89" s="14"/>
      <c r="AZA89" s="14"/>
      <c r="AZB89" s="14"/>
      <c r="AZC89" s="14"/>
      <c r="AZD89" s="14"/>
      <c r="AZE89" s="14"/>
      <c r="AZF89" s="14"/>
      <c r="AZG89" s="14"/>
      <c r="AZH89" s="14"/>
      <c r="AZI89" s="14"/>
      <c r="AZJ89" s="14"/>
      <c r="AZK89" s="14"/>
      <c r="AZL89" s="14"/>
      <c r="AZM89" s="14"/>
      <c r="AZN89" s="14"/>
      <c r="AZO89" s="14"/>
      <c r="AZP89" s="14"/>
      <c r="AZQ89" s="14"/>
      <c r="AZR89" s="14"/>
      <c r="AZS89" s="14"/>
      <c r="AZT89" s="14"/>
      <c r="AZU89" s="14"/>
      <c r="AZV89" s="14"/>
      <c r="AZW89" s="14"/>
      <c r="AZX89" s="14"/>
      <c r="AZY89" s="14"/>
      <c r="AZZ89" s="14"/>
      <c r="BAA89" s="14"/>
      <c r="BAB89" s="14"/>
      <c r="BAC89" s="14"/>
      <c r="BAD89" s="14"/>
      <c r="BAE89" s="14"/>
      <c r="BAF89" s="14"/>
      <c r="BAG89" s="14"/>
      <c r="BAH89" s="14"/>
      <c r="BAI89" s="14"/>
      <c r="BAJ89" s="14"/>
      <c r="BAK89" s="14"/>
      <c r="BAL89" s="14"/>
      <c r="BAM89" s="14"/>
      <c r="BAN89" s="14"/>
      <c r="BAO89" s="14"/>
      <c r="BAP89" s="14"/>
      <c r="BAQ89" s="14"/>
      <c r="BAR89" s="14"/>
      <c r="BAS89" s="14"/>
      <c r="BAT89" s="14"/>
      <c r="BAU89" s="14"/>
      <c r="BAV89" s="14"/>
      <c r="BAW89" s="14"/>
      <c r="BAX89" s="14"/>
      <c r="BAY89" s="14"/>
      <c r="BAZ89" s="14"/>
      <c r="BBA89" s="14"/>
      <c r="BBB89" s="14"/>
      <c r="BBC89" s="14"/>
      <c r="BBD89" s="14"/>
      <c r="BBE89" s="14"/>
      <c r="BBF89" s="14"/>
      <c r="BBG89" s="14"/>
      <c r="BBH89" s="14"/>
      <c r="BBI89" s="14"/>
      <c r="BBJ89" s="14"/>
      <c r="BBK89" s="14"/>
      <c r="BBL89" s="14"/>
      <c r="BBM89" s="14"/>
      <c r="BBN89" s="14"/>
      <c r="BBO89" s="14"/>
      <c r="BBP89" s="14"/>
      <c r="BBQ89" s="14"/>
      <c r="BBR89" s="14"/>
      <c r="BBS89" s="14"/>
      <c r="BBT89" s="14"/>
      <c r="BBU89" s="14"/>
      <c r="BBV89" s="14"/>
      <c r="BBW89" s="14"/>
      <c r="BBX89" s="14"/>
      <c r="BBY89" s="14"/>
      <c r="BBZ89" s="14"/>
      <c r="BCA89" s="14"/>
      <c r="BCB89" s="14"/>
      <c r="BCC89" s="14"/>
      <c r="BCD89" s="14"/>
      <c r="BCE89" s="14"/>
      <c r="BCF89" s="14"/>
      <c r="BCG89" s="14"/>
      <c r="BCH89" s="14"/>
      <c r="BCI89" s="14"/>
      <c r="BCJ89" s="14"/>
      <c r="BCK89" s="14"/>
      <c r="BCL89" s="14"/>
      <c r="BCM89" s="14"/>
      <c r="BCN89" s="14"/>
      <c r="BCO89" s="14"/>
      <c r="BCP89" s="14"/>
      <c r="BCQ89" s="14"/>
      <c r="BCR89" s="14"/>
      <c r="BCS89" s="14"/>
      <c r="BCT89" s="14"/>
      <c r="BCU89" s="14"/>
      <c r="BCV89" s="14"/>
      <c r="BCW89" s="14"/>
      <c r="BCX89" s="14"/>
      <c r="BCY89" s="14"/>
      <c r="BCZ89" s="14"/>
      <c r="BDA89" s="14"/>
      <c r="BDB89" s="14"/>
      <c r="BDC89" s="14"/>
      <c r="BDD89" s="14"/>
      <c r="BDE89" s="14"/>
      <c r="BDF89" s="14"/>
      <c r="BDG89" s="14"/>
      <c r="BDH89" s="14"/>
      <c r="BDI89" s="14"/>
      <c r="BDJ89" s="14"/>
      <c r="BDK89" s="14"/>
      <c r="BDL89" s="14"/>
      <c r="BDM89" s="14"/>
      <c r="BDN89" s="14"/>
      <c r="BDO89" s="14"/>
      <c r="BDP89" s="14"/>
      <c r="BDQ89" s="14"/>
      <c r="BDR89" s="14"/>
      <c r="BDS89" s="14"/>
      <c r="BDT89" s="14"/>
      <c r="BDU89" s="14"/>
      <c r="BDV89" s="14"/>
      <c r="BDW89" s="14"/>
      <c r="BDX89" s="14"/>
      <c r="BDY89" s="14"/>
      <c r="BDZ89" s="14"/>
      <c r="BEA89" s="14"/>
      <c r="BEB89" s="14"/>
      <c r="BEC89" s="14"/>
      <c r="BED89" s="14"/>
      <c r="BEE89" s="14"/>
      <c r="BEF89" s="14"/>
      <c r="BEG89" s="14"/>
      <c r="BEH89" s="14"/>
      <c r="BEI89" s="14"/>
      <c r="BEJ89" s="14"/>
      <c r="BEK89" s="14"/>
      <c r="BEL89" s="14"/>
      <c r="BEM89" s="14"/>
      <c r="BEN89" s="14"/>
      <c r="BEO89" s="14"/>
      <c r="BEP89" s="14"/>
      <c r="BEQ89" s="14"/>
      <c r="BER89" s="14"/>
      <c r="BES89" s="14"/>
      <c r="BET89" s="14"/>
      <c r="BEU89" s="14"/>
      <c r="BEV89" s="14"/>
      <c r="BEW89" s="14"/>
      <c r="BEX89" s="14"/>
      <c r="BEY89" s="14"/>
      <c r="BEZ89" s="14"/>
      <c r="BFA89" s="14"/>
      <c r="BFB89" s="14"/>
      <c r="BFC89" s="14"/>
      <c r="BFD89" s="14"/>
      <c r="BFE89" s="14"/>
      <c r="BFF89" s="14"/>
      <c r="BFG89" s="14"/>
      <c r="BFH89" s="14"/>
      <c r="BFI89" s="14"/>
      <c r="BFJ89" s="14"/>
      <c r="BFK89" s="14"/>
      <c r="BFL89" s="14"/>
      <c r="BFM89" s="14"/>
      <c r="BFN89" s="14"/>
      <c r="BFO89" s="14"/>
      <c r="BFP89" s="14"/>
      <c r="BFQ89" s="14"/>
      <c r="BFR89" s="14"/>
      <c r="BFS89" s="14"/>
      <c r="BFT89" s="14"/>
      <c r="BFU89" s="14"/>
      <c r="BFV89" s="14"/>
      <c r="BFW89" s="14"/>
      <c r="BFX89" s="14"/>
      <c r="BFY89" s="14"/>
      <c r="BFZ89" s="14"/>
      <c r="BGA89" s="14"/>
      <c r="BGB89" s="14"/>
      <c r="BGC89" s="14"/>
      <c r="BGD89" s="14"/>
      <c r="BGE89" s="14"/>
      <c r="BGF89" s="14"/>
      <c r="BGG89" s="14"/>
      <c r="BGH89" s="14"/>
      <c r="BGI89" s="14"/>
      <c r="BGJ89" s="14"/>
      <c r="BGK89" s="14"/>
      <c r="BGL89" s="14"/>
      <c r="BGM89" s="14"/>
      <c r="BGN89" s="14"/>
      <c r="BGO89" s="14"/>
      <c r="BGP89" s="14"/>
      <c r="BGQ89" s="14"/>
      <c r="BGR89" s="14"/>
      <c r="BGS89" s="14"/>
      <c r="BGT89" s="14"/>
      <c r="BGU89" s="14"/>
      <c r="BGV89" s="14"/>
      <c r="BGW89" s="14"/>
      <c r="BGX89" s="14"/>
      <c r="BGY89" s="14"/>
      <c r="BGZ89" s="14"/>
      <c r="BHA89" s="14"/>
      <c r="BHB89" s="14"/>
      <c r="BHC89" s="14"/>
      <c r="BHD89" s="14"/>
      <c r="BHE89" s="14"/>
      <c r="BHF89" s="14"/>
      <c r="BHG89" s="14"/>
      <c r="BHH89" s="14"/>
      <c r="BHI89" s="14"/>
      <c r="BHJ89" s="14"/>
      <c r="BHK89" s="14"/>
      <c r="BHL89" s="14"/>
      <c r="BHM89" s="14"/>
      <c r="BHN89" s="14"/>
      <c r="BHO89" s="14"/>
      <c r="BHP89" s="14"/>
      <c r="BHQ89" s="14"/>
      <c r="BHR89" s="14"/>
      <c r="BHS89" s="14"/>
      <c r="BHT89" s="14"/>
      <c r="BHU89" s="14"/>
      <c r="BHV89" s="14"/>
      <c r="BHW89" s="14"/>
      <c r="BHX89" s="14"/>
      <c r="BHY89" s="14"/>
      <c r="BHZ89" s="14"/>
      <c r="BIA89" s="14"/>
      <c r="BIB89" s="14"/>
      <c r="BIC89" s="14"/>
      <c r="BID89" s="14"/>
      <c r="BIE89" s="14"/>
      <c r="BIF89" s="14"/>
      <c r="BIG89" s="14"/>
      <c r="BIH89" s="14"/>
      <c r="BII89" s="14"/>
      <c r="BIJ89" s="14"/>
      <c r="BIK89" s="14"/>
      <c r="BIL89" s="14"/>
      <c r="BIM89" s="14"/>
      <c r="BIN89" s="14"/>
      <c r="BIO89" s="14"/>
      <c r="BIP89" s="14"/>
      <c r="BIQ89" s="14"/>
      <c r="BIR89" s="14"/>
      <c r="BIS89" s="14"/>
      <c r="BIT89" s="14"/>
      <c r="BIU89" s="14"/>
      <c r="BIV89" s="14"/>
      <c r="BIW89" s="14"/>
      <c r="BIX89" s="14"/>
      <c r="BIY89" s="14"/>
      <c r="BIZ89" s="14"/>
      <c r="BJA89" s="14"/>
      <c r="BJB89" s="14"/>
      <c r="BJC89" s="14"/>
      <c r="BJD89" s="14"/>
      <c r="BJE89" s="14"/>
      <c r="BJF89" s="14"/>
      <c r="BJG89" s="14"/>
      <c r="BJH89" s="14"/>
      <c r="BJI89" s="14"/>
      <c r="BJJ89" s="14"/>
      <c r="BJK89" s="14"/>
      <c r="BJL89" s="14"/>
      <c r="BJM89" s="14"/>
      <c r="BJN89" s="14"/>
      <c r="BJO89" s="14"/>
      <c r="BJP89" s="14"/>
      <c r="BJQ89" s="14"/>
      <c r="BJR89" s="14"/>
      <c r="BJS89" s="14"/>
      <c r="BJT89" s="14"/>
      <c r="BJU89" s="14"/>
      <c r="BJV89" s="14"/>
      <c r="BJW89" s="14"/>
      <c r="BJX89" s="14"/>
      <c r="BJY89" s="14"/>
      <c r="BJZ89" s="14"/>
      <c r="BKA89" s="14"/>
      <c r="BKB89" s="14"/>
      <c r="BKC89" s="14"/>
      <c r="BKD89" s="14"/>
      <c r="BKE89" s="14"/>
      <c r="BKF89" s="14"/>
      <c r="BKG89" s="14"/>
      <c r="BKH89" s="14"/>
      <c r="BKI89" s="14"/>
      <c r="BKJ89" s="14"/>
      <c r="BKK89" s="14"/>
      <c r="BKL89" s="14"/>
      <c r="BKM89" s="14"/>
      <c r="BKN89" s="14"/>
      <c r="BKO89" s="14"/>
      <c r="BKP89" s="14"/>
      <c r="BKQ89" s="14"/>
      <c r="BKR89" s="14"/>
      <c r="BKS89" s="14"/>
      <c r="BKT89" s="14"/>
      <c r="BKU89" s="14"/>
      <c r="BKV89" s="14"/>
      <c r="BKW89" s="14"/>
      <c r="BKX89" s="14"/>
      <c r="BKY89" s="14"/>
      <c r="BKZ89" s="14"/>
      <c r="BLA89" s="14"/>
      <c r="BLB89" s="14"/>
      <c r="BLC89" s="14"/>
      <c r="BLD89" s="14"/>
      <c r="BLE89" s="14"/>
      <c r="BLF89" s="14"/>
      <c r="BLG89" s="14"/>
      <c r="BLH89" s="14"/>
      <c r="BLI89" s="14"/>
      <c r="BLJ89" s="14"/>
      <c r="BLK89" s="14"/>
      <c r="BLL89" s="14"/>
      <c r="BLM89" s="14"/>
      <c r="BLN89" s="14"/>
      <c r="BLO89" s="14"/>
      <c r="BLP89" s="14"/>
      <c r="BLQ89" s="14"/>
      <c r="BLR89" s="14"/>
      <c r="BLS89" s="14"/>
      <c r="BLT89" s="14"/>
      <c r="BLU89" s="14"/>
      <c r="BLV89" s="14"/>
      <c r="BLW89" s="14"/>
      <c r="BLX89" s="14"/>
      <c r="BLY89" s="14"/>
      <c r="BLZ89" s="14"/>
      <c r="BMA89" s="14"/>
      <c r="BMB89" s="14"/>
      <c r="BMC89" s="14"/>
      <c r="BMD89" s="14"/>
      <c r="BME89" s="14"/>
      <c r="BMF89" s="14"/>
      <c r="BMG89" s="14"/>
      <c r="BMH89" s="14"/>
      <c r="BMI89" s="14"/>
      <c r="BMJ89" s="14"/>
      <c r="BMK89" s="14"/>
      <c r="BML89" s="14"/>
      <c r="BMM89" s="14"/>
      <c r="BMN89" s="14"/>
      <c r="BMO89" s="14"/>
      <c r="BMP89" s="14"/>
      <c r="BMQ89" s="14"/>
      <c r="BMR89" s="14"/>
      <c r="BMS89" s="14"/>
      <c r="BMT89" s="14"/>
      <c r="BMU89" s="14"/>
      <c r="BMV89" s="14"/>
      <c r="BMW89" s="14"/>
      <c r="BMX89" s="14"/>
      <c r="BMY89" s="14"/>
      <c r="BMZ89" s="14"/>
      <c r="BNA89" s="14"/>
      <c r="BNB89" s="14"/>
      <c r="BNC89" s="14"/>
      <c r="BND89" s="14"/>
      <c r="BNE89" s="14"/>
      <c r="BNF89" s="14"/>
      <c r="BNG89" s="14"/>
      <c r="BNH89" s="14"/>
      <c r="BNI89" s="14"/>
      <c r="BNJ89" s="14"/>
      <c r="BNK89" s="14"/>
      <c r="BNL89" s="14"/>
      <c r="BNM89" s="14"/>
      <c r="BNN89" s="14"/>
      <c r="BNO89" s="14"/>
      <c r="BNP89" s="14"/>
      <c r="BNQ89" s="14"/>
      <c r="BNR89" s="14"/>
      <c r="BNS89" s="14"/>
      <c r="BNT89" s="14"/>
      <c r="BNU89" s="14"/>
      <c r="BNV89" s="14"/>
      <c r="BNW89" s="14"/>
      <c r="BNX89" s="14"/>
      <c r="BNY89" s="14"/>
      <c r="BNZ89" s="14"/>
      <c r="BOA89" s="14"/>
      <c r="BOB89" s="14"/>
      <c r="BOC89" s="14"/>
      <c r="BOD89" s="14"/>
      <c r="BOE89" s="14"/>
      <c r="BOF89" s="14"/>
      <c r="BOG89" s="14"/>
      <c r="BOH89" s="14"/>
      <c r="BOI89" s="14"/>
      <c r="BOJ89" s="14"/>
      <c r="BOK89" s="14"/>
      <c r="BOL89" s="14"/>
      <c r="BOM89" s="14"/>
      <c r="BON89" s="14"/>
      <c r="BOO89" s="14"/>
      <c r="BOP89" s="14"/>
      <c r="BOQ89" s="14"/>
      <c r="BOR89" s="14"/>
      <c r="BOS89" s="14"/>
      <c r="BOT89" s="14"/>
      <c r="BOU89" s="14"/>
      <c r="BOV89" s="14"/>
      <c r="BOW89" s="14"/>
      <c r="BOX89" s="14"/>
      <c r="BOY89" s="14"/>
      <c r="BOZ89" s="14"/>
      <c r="BPA89" s="14"/>
      <c r="BPB89" s="14"/>
      <c r="BPC89" s="14"/>
      <c r="BPD89" s="14"/>
      <c r="BPE89" s="14"/>
      <c r="BPF89" s="14"/>
      <c r="BPG89" s="14"/>
      <c r="BPH89" s="14"/>
      <c r="BPI89" s="14"/>
      <c r="BPJ89" s="14"/>
      <c r="BPK89" s="14"/>
      <c r="BPL89" s="14"/>
      <c r="BPM89" s="14"/>
      <c r="BPN89" s="14"/>
      <c r="BPO89" s="14"/>
      <c r="BPP89" s="14"/>
      <c r="BPQ89" s="14"/>
      <c r="BPR89" s="14"/>
      <c r="BPS89" s="14"/>
      <c r="BPT89" s="14"/>
      <c r="BPU89" s="14"/>
      <c r="BPV89" s="14"/>
      <c r="BPW89" s="14"/>
      <c r="BPX89" s="14"/>
      <c r="BPY89" s="14"/>
      <c r="BPZ89" s="14"/>
      <c r="BQA89" s="14"/>
      <c r="BQB89" s="14"/>
      <c r="BQC89" s="14"/>
      <c r="BQD89" s="14"/>
      <c r="BQE89" s="14"/>
      <c r="BQF89" s="14"/>
      <c r="BQG89" s="14"/>
      <c r="BQH89" s="14"/>
      <c r="BQI89" s="14"/>
      <c r="BQJ89" s="14"/>
      <c r="BQK89" s="14"/>
      <c r="BQL89" s="14"/>
      <c r="BQM89" s="14"/>
      <c r="BQN89" s="14"/>
      <c r="BQO89" s="14"/>
      <c r="BQP89" s="14"/>
      <c r="BQQ89" s="14"/>
      <c r="BQR89" s="14"/>
      <c r="BQS89" s="14"/>
      <c r="BQT89" s="14"/>
      <c r="BQU89" s="14"/>
      <c r="BQV89" s="14"/>
      <c r="BQW89" s="14"/>
      <c r="BQX89" s="14"/>
      <c r="BQY89" s="14"/>
      <c r="BQZ89" s="14"/>
      <c r="BRA89" s="14"/>
      <c r="BRB89" s="14"/>
      <c r="BRC89" s="14"/>
      <c r="BRD89" s="14"/>
      <c r="BRE89" s="14"/>
      <c r="BRF89" s="14"/>
      <c r="BRG89" s="14"/>
      <c r="BRH89" s="14"/>
      <c r="BRI89" s="14"/>
      <c r="BRJ89" s="14"/>
      <c r="BRK89" s="14"/>
      <c r="BRL89" s="14"/>
      <c r="BRM89" s="14"/>
      <c r="BRN89" s="14"/>
      <c r="BRO89" s="14"/>
      <c r="BRP89" s="14"/>
      <c r="BRQ89" s="14"/>
      <c r="BRR89" s="14"/>
      <c r="BRS89" s="14"/>
      <c r="BRT89" s="14"/>
      <c r="BRU89" s="14"/>
      <c r="BRV89" s="14"/>
      <c r="BRW89" s="14"/>
      <c r="BRX89" s="14"/>
      <c r="BRY89" s="14"/>
      <c r="BRZ89" s="14"/>
      <c r="BSA89" s="14"/>
      <c r="BSB89" s="14"/>
      <c r="BSC89" s="14"/>
      <c r="BSD89" s="14"/>
      <c r="BSE89" s="14"/>
      <c r="BSF89" s="14"/>
      <c r="BSG89" s="14"/>
      <c r="BSH89" s="14"/>
      <c r="BSI89" s="14"/>
      <c r="BSJ89" s="14"/>
      <c r="BSK89" s="14"/>
      <c r="BSL89" s="14"/>
      <c r="BSM89" s="14"/>
      <c r="BSN89" s="14"/>
      <c r="BSO89" s="14"/>
      <c r="BSP89" s="14"/>
      <c r="BSQ89" s="14"/>
      <c r="BSR89" s="14"/>
      <c r="BSS89" s="14"/>
      <c r="BST89" s="14"/>
      <c r="BSU89" s="14"/>
      <c r="BSV89" s="14"/>
      <c r="BSW89" s="14"/>
      <c r="BSX89" s="14"/>
      <c r="BSY89" s="14"/>
      <c r="BSZ89" s="14"/>
      <c r="BTA89" s="14"/>
      <c r="BTB89" s="14"/>
      <c r="BTC89" s="14"/>
      <c r="BTD89" s="14"/>
      <c r="BTE89" s="14"/>
      <c r="BTF89" s="14"/>
      <c r="BTG89" s="14"/>
      <c r="BTH89" s="14"/>
      <c r="BTI89" s="14"/>
      <c r="BTJ89" s="14"/>
      <c r="BTK89" s="14"/>
      <c r="BTL89" s="14"/>
      <c r="BTM89" s="14"/>
      <c r="BTN89" s="14"/>
      <c r="BTO89" s="14"/>
      <c r="BTP89" s="14"/>
      <c r="BTQ89" s="14"/>
      <c r="BTR89" s="14"/>
      <c r="BTS89" s="14"/>
      <c r="BTT89" s="14"/>
      <c r="BTU89" s="14"/>
      <c r="BTV89" s="14"/>
      <c r="BTW89" s="14"/>
      <c r="BTX89" s="14"/>
      <c r="BTY89" s="14"/>
      <c r="BTZ89" s="14"/>
      <c r="BUA89" s="14"/>
      <c r="BUB89" s="14"/>
      <c r="BUC89" s="14"/>
      <c r="BUD89" s="14"/>
      <c r="BUE89" s="14"/>
      <c r="BUF89" s="14"/>
      <c r="BUG89" s="14"/>
      <c r="BUH89" s="14"/>
      <c r="BUI89" s="14"/>
      <c r="BUJ89" s="14"/>
      <c r="BUK89" s="14"/>
      <c r="BUL89" s="14"/>
      <c r="BUM89" s="14"/>
      <c r="BUN89" s="14"/>
      <c r="BUO89" s="14"/>
      <c r="BUP89" s="14"/>
      <c r="BUQ89" s="14"/>
      <c r="BUR89" s="14"/>
      <c r="BUS89" s="14"/>
      <c r="BUT89" s="14"/>
      <c r="BUU89" s="14"/>
      <c r="BUV89" s="14"/>
      <c r="BUW89" s="14"/>
      <c r="BUX89" s="14"/>
      <c r="BUY89" s="14"/>
      <c r="BUZ89" s="14"/>
      <c r="BVA89" s="14"/>
      <c r="BVB89" s="14"/>
      <c r="BVC89" s="14"/>
      <c r="BVD89" s="14"/>
      <c r="BVE89" s="14"/>
      <c r="BVF89" s="14"/>
      <c r="BVG89" s="14"/>
      <c r="BVH89" s="14"/>
      <c r="BVI89" s="14"/>
      <c r="BVJ89" s="14"/>
      <c r="BVK89" s="14"/>
      <c r="BVL89" s="14"/>
      <c r="BVM89" s="14"/>
      <c r="BVN89" s="14"/>
      <c r="BVO89" s="14"/>
      <c r="BVP89" s="14"/>
      <c r="BVQ89" s="14"/>
      <c r="BVR89" s="14"/>
      <c r="BVS89" s="14"/>
      <c r="BVT89" s="14"/>
      <c r="BVU89" s="14"/>
      <c r="BVV89" s="14"/>
      <c r="BVW89" s="14"/>
      <c r="BVX89" s="14"/>
      <c r="BVY89" s="14"/>
      <c r="BVZ89" s="14"/>
      <c r="BWA89" s="14"/>
      <c r="BWB89" s="14"/>
      <c r="BWC89" s="14"/>
      <c r="BWD89" s="14"/>
      <c r="BWE89" s="14"/>
      <c r="BWF89" s="14"/>
      <c r="BWG89" s="14"/>
      <c r="BWH89" s="14"/>
      <c r="BWI89" s="14"/>
      <c r="BWJ89" s="14"/>
      <c r="BWK89" s="14"/>
      <c r="BWL89" s="14"/>
      <c r="BWM89" s="14"/>
      <c r="BWN89" s="14"/>
      <c r="BWO89" s="14"/>
      <c r="BWP89" s="14"/>
      <c r="BWQ89" s="14"/>
      <c r="BWR89" s="14"/>
      <c r="BWS89" s="14"/>
      <c r="BWT89" s="14"/>
      <c r="BWU89" s="14"/>
      <c r="BWV89" s="14"/>
      <c r="BWW89" s="14"/>
      <c r="BWX89" s="14"/>
      <c r="BWY89" s="14"/>
      <c r="BWZ89" s="14"/>
      <c r="BXA89" s="14"/>
      <c r="BXB89" s="14"/>
      <c r="BXC89" s="14"/>
      <c r="BXD89" s="14"/>
      <c r="BXE89" s="14"/>
      <c r="BXF89" s="14"/>
      <c r="BXG89" s="14"/>
      <c r="BXH89" s="14"/>
      <c r="BXI89" s="14"/>
      <c r="BXJ89" s="14"/>
      <c r="BXK89" s="14"/>
      <c r="BXL89" s="14"/>
      <c r="BXM89" s="14"/>
      <c r="BXN89" s="14"/>
      <c r="BXO89" s="14"/>
      <c r="BXP89" s="14"/>
      <c r="BXQ89" s="14"/>
      <c r="BXR89" s="14"/>
      <c r="BXS89" s="14"/>
      <c r="BXT89" s="14"/>
      <c r="BXU89" s="14"/>
      <c r="BXV89" s="14"/>
      <c r="BXW89" s="14"/>
      <c r="BXX89" s="14"/>
      <c r="BXY89" s="14"/>
      <c r="BXZ89" s="14"/>
      <c r="BYA89" s="14"/>
      <c r="BYB89" s="14"/>
      <c r="BYC89" s="14"/>
      <c r="BYD89" s="14"/>
      <c r="BYE89" s="14"/>
      <c r="BYF89" s="14"/>
      <c r="BYG89" s="14"/>
      <c r="BYH89" s="14"/>
      <c r="BYI89" s="14"/>
      <c r="BYJ89" s="14"/>
      <c r="BYK89" s="14"/>
      <c r="BYL89" s="14"/>
      <c r="BYM89" s="14"/>
      <c r="BYN89" s="14"/>
      <c r="BYO89" s="14"/>
      <c r="BYP89" s="14"/>
      <c r="BYQ89" s="14"/>
      <c r="BYR89" s="14"/>
      <c r="BYS89" s="14"/>
      <c r="BYT89" s="14"/>
      <c r="BYU89" s="14"/>
      <c r="BYV89" s="14"/>
      <c r="BYW89" s="14"/>
      <c r="BYX89" s="14"/>
      <c r="BYY89" s="14"/>
      <c r="BYZ89" s="14"/>
      <c r="BZA89" s="14"/>
      <c r="BZB89" s="14"/>
      <c r="BZC89" s="14"/>
      <c r="BZD89" s="14"/>
      <c r="BZE89" s="14"/>
      <c r="BZF89" s="14"/>
      <c r="BZG89" s="14"/>
      <c r="BZH89" s="14"/>
      <c r="BZI89" s="14"/>
      <c r="BZJ89" s="14"/>
      <c r="BZK89" s="14"/>
      <c r="BZL89" s="14"/>
      <c r="BZM89" s="14"/>
      <c r="BZN89" s="14"/>
      <c r="BZO89" s="14"/>
      <c r="BZP89" s="14"/>
      <c r="BZQ89" s="14"/>
      <c r="BZR89" s="14"/>
      <c r="BZS89" s="14"/>
      <c r="BZT89" s="14"/>
      <c r="BZU89" s="14"/>
      <c r="BZV89" s="14"/>
      <c r="BZW89" s="14"/>
      <c r="BZX89" s="14"/>
      <c r="BZY89" s="14"/>
      <c r="BZZ89" s="14"/>
      <c r="CAA89" s="14"/>
      <c r="CAB89" s="14"/>
      <c r="CAC89" s="14"/>
      <c r="CAD89" s="14"/>
      <c r="CAE89" s="14"/>
      <c r="CAF89" s="14"/>
      <c r="CAG89" s="14"/>
      <c r="CAH89" s="14"/>
      <c r="CAI89" s="14"/>
      <c r="CAJ89" s="14"/>
      <c r="CAK89" s="14"/>
      <c r="CAL89" s="14"/>
      <c r="CAM89" s="14"/>
      <c r="CAN89" s="14"/>
      <c r="CAO89" s="14"/>
      <c r="CAP89" s="14"/>
      <c r="CAQ89" s="14"/>
      <c r="CAR89" s="14"/>
      <c r="CAS89" s="14"/>
      <c r="CAT89" s="14"/>
      <c r="CAU89" s="14"/>
      <c r="CAV89" s="14"/>
      <c r="CAW89" s="14"/>
      <c r="CAX89" s="14"/>
      <c r="CAY89" s="14"/>
      <c r="CAZ89" s="14"/>
      <c r="CBA89" s="14"/>
      <c r="CBB89" s="14"/>
      <c r="CBC89" s="14"/>
      <c r="CBD89" s="14"/>
      <c r="CBE89" s="14"/>
      <c r="CBF89" s="14"/>
      <c r="CBG89" s="14"/>
      <c r="CBH89" s="14"/>
      <c r="CBI89" s="14"/>
      <c r="CBJ89" s="14"/>
      <c r="CBK89" s="14"/>
      <c r="CBL89" s="14"/>
      <c r="CBM89" s="14"/>
      <c r="CBN89" s="14"/>
      <c r="CBO89" s="14"/>
      <c r="CBP89" s="14"/>
      <c r="CBQ89" s="14"/>
      <c r="CBR89" s="14"/>
      <c r="CBS89" s="14"/>
      <c r="CBT89" s="14"/>
      <c r="CBU89" s="14"/>
      <c r="CBV89" s="14"/>
      <c r="CBW89" s="14"/>
      <c r="CBX89" s="14"/>
      <c r="CBY89" s="14"/>
      <c r="CBZ89" s="14"/>
      <c r="CCA89" s="14"/>
      <c r="CCB89" s="14"/>
      <c r="CCC89" s="14"/>
      <c r="CCD89" s="14"/>
      <c r="CCE89" s="14"/>
      <c r="CCF89" s="14"/>
      <c r="CCG89" s="14"/>
      <c r="CCH89" s="14"/>
      <c r="CCI89" s="14"/>
      <c r="CCJ89" s="14"/>
      <c r="CCK89" s="14"/>
      <c r="CCL89" s="14"/>
      <c r="CCM89" s="14"/>
      <c r="CCN89" s="14"/>
      <c r="CCO89" s="14"/>
      <c r="CCP89" s="14"/>
      <c r="CCQ89" s="14"/>
      <c r="CCR89" s="14"/>
      <c r="CCS89" s="14"/>
      <c r="CCT89" s="14"/>
      <c r="CCU89" s="14"/>
      <c r="CCV89" s="14"/>
      <c r="CCW89" s="14"/>
      <c r="CCX89" s="14"/>
      <c r="CCY89" s="14"/>
      <c r="CCZ89" s="14"/>
      <c r="CDA89" s="14"/>
      <c r="CDB89" s="14"/>
      <c r="CDC89" s="14"/>
      <c r="CDD89" s="14"/>
      <c r="CDE89" s="14"/>
      <c r="CDF89" s="14"/>
      <c r="CDG89" s="14"/>
      <c r="CDH89" s="14"/>
      <c r="CDI89" s="14"/>
      <c r="CDJ89" s="14"/>
      <c r="CDK89" s="14"/>
      <c r="CDL89" s="14"/>
      <c r="CDM89" s="14"/>
      <c r="CDN89" s="14"/>
      <c r="CDO89" s="14"/>
      <c r="CDP89" s="14"/>
      <c r="CDQ89" s="14"/>
      <c r="CDR89" s="14"/>
      <c r="CDS89" s="14"/>
      <c r="CDT89" s="14"/>
      <c r="CDU89" s="14"/>
      <c r="CDV89" s="14"/>
      <c r="CDW89" s="14"/>
      <c r="CDX89" s="14"/>
      <c r="CDY89" s="14"/>
      <c r="CDZ89" s="14"/>
      <c r="CEA89" s="14"/>
      <c r="CEB89" s="14"/>
      <c r="CEC89" s="14"/>
      <c r="CED89" s="14"/>
      <c r="CEE89" s="14"/>
      <c r="CEF89" s="14"/>
      <c r="CEG89" s="14"/>
      <c r="CEH89" s="14"/>
      <c r="CEI89" s="14"/>
      <c r="CEJ89" s="14"/>
      <c r="CEK89" s="14"/>
      <c r="CEL89" s="14"/>
      <c r="CEM89" s="14"/>
      <c r="CEN89" s="14"/>
      <c r="CEO89" s="14"/>
      <c r="CEP89" s="14"/>
      <c r="CEQ89" s="14"/>
      <c r="CER89" s="14"/>
      <c r="CES89" s="14"/>
      <c r="CET89" s="14"/>
      <c r="CEU89" s="14"/>
      <c r="CEV89" s="14"/>
      <c r="CEW89" s="14"/>
      <c r="CEX89" s="14"/>
      <c r="CEY89" s="14"/>
      <c r="CEZ89" s="14"/>
      <c r="CFA89" s="14"/>
      <c r="CFB89" s="14"/>
      <c r="CFC89" s="14"/>
      <c r="CFD89" s="14"/>
      <c r="CFE89" s="14"/>
      <c r="CFF89" s="14"/>
      <c r="CFG89" s="14"/>
      <c r="CFH89" s="14"/>
      <c r="CFI89" s="14"/>
      <c r="CFJ89" s="14"/>
      <c r="CFK89" s="14"/>
      <c r="CFL89" s="14"/>
      <c r="CFM89" s="14"/>
      <c r="CFN89" s="14"/>
      <c r="CFO89" s="14"/>
      <c r="CFP89" s="14"/>
      <c r="CFQ89" s="14"/>
      <c r="CFR89" s="14"/>
      <c r="CFS89" s="14"/>
      <c r="CFT89" s="14"/>
      <c r="CFU89" s="14"/>
      <c r="CFV89" s="14"/>
      <c r="CFW89" s="14"/>
      <c r="CFX89" s="14"/>
      <c r="CFY89" s="14"/>
      <c r="CFZ89" s="14"/>
      <c r="CGA89" s="14"/>
      <c r="CGB89" s="14"/>
      <c r="CGC89" s="14"/>
      <c r="CGD89" s="14"/>
      <c r="CGE89" s="14"/>
      <c r="CGF89" s="14"/>
      <c r="CGG89" s="14"/>
      <c r="CGH89" s="14"/>
      <c r="CGI89" s="14"/>
      <c r="CGJ89" s="14"/>
      <c r="CGK89" s="14"/>
      <c r="CGL89" s="14"/>
      <c r="CGM89" s="14"/>
      <c r="CGN89" s="14"/>
      <c r="CGO89" s="14"/>
      <c r="CGP89" s="14"/>
      <c r="CGQ89" s="14"/>
      <c r="CGR89" s="14"/>
      <c r="CGS89" s="14"/>
      <c r="CGT89" s="14"/>
      <c r="CGU89" s="14"/>
      <c r="CGV89" s="14"/>
      <c r="CGW89" s="14"/>
      <c r="CGX89" s="14"/>
      <c r="CGY89" s="14"/>
      <c r="CGZ89" s="14"/>
      <c r="CHA89" s="14"/>
      <c r="CHB89" s="14"/>
      <c r="CHC89" s="14"/>
      <c r="CHD89" s="14"/>
      <c r="CHE89" s="14"/>
      <c r="CHF89" s="14"/>
      <c r="CHG89" s="14"/>
      <c r="CHH89" s="14"/>
      <c r="CHI89" s="14"/>
      <c r="CHJ89" s="14"/>
      <c r="CHK89" s="14"/>
      <c r="CHL89" s="14"/>
      <c r="CHM89" s="14"/>
      <c r="CHN89" s="14"/>
      <c r="CHO89" s="14"/>
      <c r="CHP89" s="14"/>
      <c r="CHQ89" s="14"/>
      <c r="CHR89" s="14"/>
      <c r="CHS89" s="14"/>
      <c r="CHT89" s="14"/>
      <c r="CHU89" s="14"/>
      <c r="CHV89" s="14"/>
      <c r="CHW89" s="14"/>
      <c r="CHX89" s="14"/>
      <c r="CHY89" s="14"/>
      <c r="CHZ89" s="14"/>
      <c r="CIA89" s="14"/>
      <c r="CIB89" s="14"/>
      <c r="CIC89" s="14"/>
      <c r="CID89" s="14"/>
      <c r="CIE89" s="14"/>
      <c r="CIF89" s="14"/>
      <c r="CIG89" s="14"/>
      <c r="CIH89" s="14"/>
      <c r="CII89" s="14"/>
      <c r="CIJ89" s="14"/>
      <c r="CIK89" s="14"/>
      <c r="CIL89" s="14"/>
      <c r="CIM89" s="14"/>
      <c r="CIN89" s="14"/>
      <c r="CIO89" s="14"/>
      <c r="CIP89" s="14"/>
      <c r="CIQ89" s="14"/>
      <c r="CIR89" s="14"/>
      <c r="CIS89" s="14"/>
      <c r="CIT89" s="14"/>
      <c r="CIU89" s="14"/>
      <c r="CIV89" s="14"/>
      <c r="CIW89" s="14"/>
      <c r="CIX89" s="14"/>
      <c r="CIY89" s="14"/>
      <c r="CIZ89" s="14"/>
      <c r="CJA89" s="14"/>
      <c r="CJB89" s="14"/>
      <c r="CJC89" s="14"/>
      <c r="CJD89" s="14"/>
      <c r="CJE89" s="14"/>
      <c r="CJF89" s="14"/>
      <c r="CJG89" s="14"/>
      <c r="CJH89" s="14"/>
      <c r="CJI89" s="14"/>
      <c r="CJJ89" s="14"/>
      <c r="CJK89" s="14"/>
      <c r="CJL89" s="14"/>
      <c r="CJM89" s="14"/>
      <c r="CJN89" s="14"/>
      <c r="CJO89" s="14"/>
      <c r="CJP89" s="14"/>
      <c r="CJQ89" s="14"/>
      <c r="CJR89" s="14"/>
      <c r="CJS89" s="14"/>
      <c r="CJT89" s="14"/>
      <c r="CJU89" s="14"/>
      <c r="CJV89" s="14"/>
      <c r="CJW89" s="14"/>
      <c r="CJX89" s="14"/>
      <c r="CJY89" s="14"/>
      <c r="CJZ89" s="14"/>
      <c r="CKA89" s="14"/>
      <c r="CKB89" s="14"/>
      <c r="CKC89" s="14"/>
      <c r="CKD89" s="14"/>
      <c r="CKE89" s="14"/>
      <c r="CKF89" s="14"/>
      <c r="CKG89" s="14"/>
      <c r="CKH89" s="14"/>
      <c r="CKI89" s="14"/>
      <c r="CKJ89" s="14"/>
      <c r="CKK89" s="14"/>
      <c r="CKL89" s="14"/>
      <c r="CKM89" s="14"/>
      <c r="CKN89" s="14"/>
      <c r="CKO89" s="14"/>
      <c r="CKP89" s="14"/>
      <c r="CKQ89" s="14"/>
      <c r="CKR89" s="14"/>
      <c r="CKS89" s="14"/>
      <c r="CKT89" s="14"/>
      <c r="CKU89" s="14"/>
      <c r="CKV89" s="14"/>
      <c r="CKW89" s="14"/>
      <c r="CKX89" s="14"/>
      <c r="CKY89" s="14"/>
      <c r="CKZ89" s="14"/>
      <c r="CLA89" s="14"/>
      <c r="CLB89" s="14"/>
      <c r="CLC89" s="14"/>
      <c r="CLD89" s="14"/>
      <c r="CLE89" s="14"/>
      <c r="CLF89" s="14"/>
      <c r="CLG89" s="14"/>
      <c r="CLH89" s="14"/>
      <c r="CLI89" s="14"/>
      <c r="CLJ89" s="14"/>
      <c r="CLK89" s="14"/>
      <c r="CLL89" s="14"/>
      <c r="CLM89" s="14"/>
      <c r="CLN89" s="14"/>
      <c r="CLO89" s="14"/>
      <c r="CLP89" s="14"/>
      <c r="CLQ89" s="14"/>
      <c r="CLR89" s="14"/>
      <c r="CLS89" s="14"/>
      <c r="CLT89" s="14"/>
      <c r="CLU89" s="14"/>
      <c r="CLV89" s="14"/>
      <c r="CLW89" s="14"/>
      <c r="CLX89" s="14"/>
      <c r="CLY89" s="14"/>
      <c r="CLZ89" s="14"/>
      <c r="CMA89" s="14"/>
      <c r="CMB89" s="14"/>
      <c r="CMC89" s="14"/>
      <c r="CMD89" s="14"/>
      <c r="CME89" s="14"/>
      <c r="CMF89" s="14"/>
      <c r="CMG89" s="14"/>
      <c r="CMH89" s="14"/>
      <c r="CMI89" s="14"/>
      <c r="CMJ89" s="14"/>
      <c r="CMK89" s="14"/>
      <c r="CML89" s="14"/>
      <c r="CMM89" s="14"/>
      <c r="CMN89" s="14"/>
      <c r="CMO89" s="14"/>
      <c r="CMP89" s="14"/>
      <c r="CMQ89" s="14"/>
      <c r="CMR89" s="14"/>
      <c r="CMS89" s="14"/>
      <c r="CMT89" s="14"/>
      <c r="CMU89" s="14"/>
      <c r="CMV89" s="14"/>
      <c r="CMW89" s="14"/>
      <c r="CMX89" s="14"/>
      <c r="CMY89" s="14"/>
      <c r="CMZ89" s="14"/>
      <c r="CNA89" s="14"/>
      <c r="CNB89" s="14"/>
      <c r="CNC89" s="14"/>
      <c r="CND89" s="14"/>
      <c r="CNE89" s="14"/>
      <c r="CNF89" s="14"/>
      <c r="CNG89" s="14"/>
      <c r="CNH89" s="14"/>
      <c r="CNI89" s="14"/>
      <c r="CNJ89" s="14"/>
      <c r="CNK89" s="14"/>
      <c r="CNL89" s="14"/>
      <c r="CNM89" s="14"/>
      <c r="CNN89" s="14"/>
      <c r="CNO89" s="14"/>
      <c r="CNP89" s="14"/>
      <c r="CNQ89" s="14"/>
      <c r="CNR89" s="14"/>
      <c r="CNS89" s="14"/>
      <c r="CNT89" s="14"/>
      <c r="CNU89" s="14"/>
      <c r="CNV89" s="14"/>
      <c r="CNW89" s="14"/>
      <c r="CNX89" s="14"/>
      <c r="CNY89" s="14"/>
      <c r="CNZ89" s="14"/>
      <c r="COA89" s="14"/>
      <c r="COB89" s="14"/>
      <c r="COC89" s="14"/>
      <c r="COD89" s="14"/>
      <c r="COE89" s="14"/>
      <c r="COF89" s="14"/>
      <c r="COG89" s="14"/>
      <c r="COH89" s="14"/>
      <c r="COI89" s="14"/>
      <c r="COJ89" s="14"/>
      <c r="COK89" s="14"/>
      <c r="COL89" s="14"/>
      <c r="COM89" s="14"/>
      <c r="CON89" s="14"/>
      <c r="COO89" s="14"/>
      <c r="COP89" s="14"/>
      <c r="COQ89" s="14"/>
      <c r="COR89" s="14"/>
      <c r="COS89" s="14"/>
      <c r="COT89" s="14"/>
      <c r="COU89" s="14"/>
      <c r="COV89" s="14"/>
      <c r="COW89" s="14"/>
      <c r="COX89" s="14"/>
      <c r="COY89" s="14"/>
      <c r="COZ89" s="14"/>
      <c r="CPA89" s="14"/>
      <c r="CPB89" s="14"/>
      <c r="CPC89" s="14"/>
      <c r="CPD89" s="14"/>
      <c r="CPE89" s="14"/>
      <c r="CPF89" s="14"/>
      <c r="CPG89" s="14"/>
      <c r="CPH89" s="14"/>
      <c r="CPI89" s="14"/>
      <c r="CPJ89" s="14"/>
      <c r="CPK89" s="14"/>
      <c r="CPL89" s="14"/>
      <c r="CPM89" s="14"/>
      <c r="CPN89" s="14"/>
      <c r="CPO89" s="14"/>
      <c r="CPP89" s="14"/>
      <c r="CPQ89" s="14"/>
      <c r="CPR89" s="14"/>
      <c r="CPS89" s="14"/>
      <c r="CPT89" s="14"/>
      <c r="CPU89" s="14"/>
      <c r="CPV89" s="14"/>
      <c r="CPW89" s="14"/>
      <c r="CPX89" s="14"/>
      <c r="CPY89" s="14"/>
      <c r="CPZ89" s="14"/>
      <c r="CQA89" s="14"/>
      <c r="CQB89" s="14"/>
      <c r="CQC89" s="14"/>
      <c r="CQD89" s="14"/>
      <c r="CQE89" s="14"/>
      <c r="CQF89" s="14"/>
      <c r="CQG89" s="14"/>
      <c r="CQH89" s="14"/>
      <c r="CQI89" s="14"/>
      <c r="CQJ89" s="14"/>
      <c r="CQK89" s="14"/>
      <c r="CQL89" s="14"/>
      <c r="CQM89" s="14"/>
      <c r="CQN89" s="14"/>
      <c r="CQO89" s="14"/>
      <c r="CQP89" s="14"/>
      <c r="CQQ89" s="14"/>
      <c r="CQR89" s="14"/>
      <c r="CQS89" s="14"/>
      <c r="CQT89" s="14"/>
      <c r="CQU89" s="14"/>
      <c r="CQV89" s="14"/>
      <c r="CQW89" s="14"/>
      <c r="CQX89" s="14"/>
      <c r="CQY89" s="14"/>
      <c r="CQZ89" s="14"/>
      <c r="CRA89" s="14"/>
      <c r="CRB89" s="14"/>
      <c r="CRC89" s="14"/>
      <c r="CRD89" s="14"/>
      <c r="CRE89" s="14"/>
      <c r="CRF89" s="14"/>
      <c r="CRG89" s="14"/>
      <c r="CRH89" s="14"/>
      <c r="CRI89" s="14"/>
      <c r="CRJ89" s="14"/>
      <c r="CRK89" s="14"/>
      <c r="CRL89" s="14"/>
      <c r="CRM89" s="14"/>
      <c r="CRN89" s="14"/>
      <c r="CRO89" s="14"/>
      <c r="CRP89" s="14"/>
      <c r="CRQ89" s="14"/>
      <c r="CRR89" s="14"/>
      <c r="CRS89" s="14"/>
      <c r="CRT89" s="14"/>
      <c r="CRU89" s="14"/>
      <c r="CRV89" s="14"/>
      <c r="CRW89" s="14"/>
      <c r="CRX89" s="14"/>
      <c r="CRY89" s="14"/>
      <c r="CRZ89" s="14"/>
      <c r="CSA89" s="14"/>
      <c r="CSB89" s="14"/>
      <c r="CSC89" s="14"/>
      <c r="CSD89" s="14"/>
      <c r="CSE89" s="14"/>
      <c r="CSF89" s="14"/>
      <c r="CSG89" s="14"/>
      <c r="CSH89" s="14"/>
      <c r="CSI89" s="14"/>
      <c r="CSJ89" s="14"/>
      <c r="CSK89" s="14"/>
      <c r="CSL89" s="14"/>
      <c r="CSM89" s="14"/>
      <c r="CSN89" s="14"/>
      <c r="CSO89" s="14"/>
      <c r="CSP89" s="14"/>
      <c r="CSQ89" s="14"/>
      <c r="CSR89" s="14"/>
      <c r="CSS89" s="14"/>
      <c r="CST89" s="14"/>
      <c r="CSU89" s="14"/>
      <c r="CSV89" s="14"/>
      <c r="CSW89" s="14"/>
      <c r="CSX89" s="14"/>
      <c r="CSY89" s="14"/>
      <c r="CSZ89" s="14"/>
      <c r="CTA89" s="14"/>
      <c r="CTB89" s="14"/>
      <c r="CTC89" s="14"/>
      <c r="CTD89" s="14"/>
      <c r="CTE89" s="14"/>
      <c r="CTF89" s="14"/>
      <c r="CTG89" s="14"/>
      <c r="CTH89" s="14"/>
      <c r="CTI89" s="14"/>
      <c r="CTJ89" s="14"/>
      <c r="CTK89" s="14"/>
      <c r="CTL89" s="14"/>
      <c r="CTM89" s="14"/>
      <c r="CTN89" s="14"/>
      <c r="CTO89" s="14"/>
      <c r="CTP89" s="14"/>
      <c r="CTQ89" s="14"/>
      <c r="CTR89" s="14"/>
      <c r="CTS89" s="14"/>
      <c r="CTT89" s="14"/>
      <c r="CTU89" s="14"/>
      <c r="CTV89" s="14"/>
      <c r="CTW89" s="14"/>
      <c r="CTX89" s="14"/>
      <c r="CTY89" s="14"/>
      <c r="CTZ89" s="14"/>
      <c r="CUA89" s="14"/>
      <c r="CUB89" s="14"/>
      <c r="CUC89" s="14"/>
      <c r="CUD89" s="14"/>
      <c r="CUE89" s="14"/>
      <c r="CUF89" s="14"/>
      <c r="CUG89" s="14"/>
      <c r="CUH89" s="14"/>
      <c r="CUI89" s="14"/>
      <c r="CUJ89" s="14"/>
      <c r="CUK89" s="14"/>
      <c r="CUL89" s="14"/>
      <c r="CUM89" s="14"/>
      <c r="CUN89" s="14"/>
      <c r="CUO89" s="14"/>
      <c r="CUP89" s="14"/>
      <c r="CUQ89" s="14"/>
      <c r="CUR89" s="14"/>
      <c r="CUS89" s="14"/>
      <c r="CUT89" s="14"/>
      <c r="CUU89" s="14"/>
      <c r="CUV89" s="14"/>
      <c r="CUW89" s="14"/>
      <c r="CUX89" s="14"/>
      <c r="CUY89" s="14"/>
      <c r="CUZ89" s="14"/>
      <c r="CVA89" s="14"/>
      <c r="CVB89" s="14"/>
      <c r="CVC89" s="14"/>
      <c r="CVD89" s="14"/>
      <c r="CVE89" s="14"/>
      <c r="CVF89" s="14"/>
      <c r="CVG89" s="14"/>
      <c r="CVH89" s="14"/>
      <c r="CVI89" s="14"/>
      <c r="CVJ89" s="14"/>
      <c r="CVK89" s="14"/>
      <c r="CVL89" s="14"/>
      <c r="CVM89" s="14"/>
      <c r="CVN89" s="14"/>
      <c r="CVO89" s="14"/>
      <c r="CVP89" s="14"/>
      <c r="CVQ89" s="14"/>
      <c r="CVR89" s="14"/>
      <c r="CVS89" s="14"/>
      <c r="CVT89" s="14"/>
      <c r="CVU89" s="14"/>
      <c r="CVV89" s="14"/>
      <c r="CVW89" s="14"/>
      <c r="CVX89" s="14"/>
      <c r="CVY89" s="14"/>
      <c r="CVZ89" s="14"/>
      <c r="CWA89" s="14"/>
      <c r="CWB89" s="14"/>
      <c r="CWC89" s="14"/>
      <c r="CWD89" s="14"/>
      <c r="CWE89" s="14"/>
      <c r="CWF89" s="14"/>
      <c r="CWG89" s="14"/>
      <c r="CWH89" s="14"/>
      <c r="CWI89" s="14"/>
      <c r="CWJ89" s="14"/>
      <c r="CWK89" s="14"/>
      <c r="CWL89" s="14"/>
      <c r="CWM89" s="14"/>
      <c r="CWN89" s="14"/>
      <c r="CWO89" s="14"/>
      <c r="CWP89" s="14"/>
      <c r="CWQ89" s="14"/>
      <c r="CWR89" s="14"/>
      <c r="CWS89" s="14"/>
      <c r="CWT89" s="14"/>
      <c r="CWU89" s="14"/>
      <c r="CWV89" s="14"/>
      <c r="CWW89" s="14"/>
      <c r="CWX89" s="14"/>
      <c r="CWY89" s="14"/>
      <c r="CWZ89" s="14"/>
      <c r="CXA89" s="14"/>
      <c r="CXB89" s="14"/>
      <c r="CXC89" s="14"/>
      <c r="CXD89" s="14"/>
      <c r="CXE89" s="14"/>
      <c r="CXF89" s="14"/>
      <c r="CXG89" s="14"/>
      <c r="CXH89" s="14"/>
      <c r="CXI89" s="14"/>
      <c r="CXJ89" s="14"/>
      <c r="CXK89" s="14"/>
      <c r="CXL89" s="14"/>
      <c r="CXM89" s="14"/>
      <c r="CXN89" s="14"/>
      <c r="CXO89" s="14"/>
      <c r="CXP89" s="14"/>
      <c r="CXQ89" s="14"/>
      <c r="CXR89" s="14"/>
      <c r="CXS89" s="14"/>
      <c r="CXT89" s="14"/>
      <c r="CXU89" s="14"/>
      <c r="CXV89" s="14"/>
      <c r="CXW89" s="14"/>
      <c r="CXX89" s="14"/>
      <c r="CXY89" s="14"/>
      <c r="CXZ89" s="14"/>
      <c r="CYA89" s="14"/>
      <c r="CYB89" s="14"/>
      <c r="CYC89" s="14"/>
      <c r="CYD89" s="14"/>
      <c r="CYE89" s="14"/>
      <c r="CYF89" s="14"/>
      <c r="CYG89" s="14"/>
      <c r="CYH89" s="14"/>
      <c r="CYI89" s="14"/>
      <c r="CYJ89" s="14"/>
      <c r="CYK89" s="14"/>
      <c r="CYL89" s="14"/>
      <c r="CYM89" s="14"/>
      <c r="CYN89" s="14"/>
      <c r="CYO89" s="14"/>
      <c r="CYP89" s="14"/>
      <c r="CYQ89" s="14"/>
      <c r="CYR89" s="14"/>
      <c r="CYS89" s="14"/>
      <c r="CYT89" s="14"/>
      <c r="CYU89" s="14"/>
      <c r="CYV89" s="14"/>
      <c r="CYW89" s="14"/>
      <c r="CYX89" s="14"/>
      <c r="CYY89" s="14"/>
      <c r="CYZ89" s="14"/>
      <c r="CZA89" s="14"/>
      <c r="CZB89" s="14"/>
      <c r="CZC89" s="14"/>
      <c r="CZD89" s="14"/>
      <c r="CZE89" s="14"/>
      <c r="CZF89" s="14"/>
      <c r="CZG89" s="14"/>
      <c r="CZH89" s="14"/>
      <c r="CZI89" s="14"/>
      <c r="CZJ89" s="14"/>
      <c r="CZK89" s="14"/>
      <c r="CZL89" s="14"/>
      <c r="CZM89" s="14"/>
      <c r="CZN89" s="14"/>
      <c r="CZO89" s="14"/>
      <c r="CZP89" s="14"/>
      <c r="CZQ89" s="14"/>
      <c r="CZR89" s="14"/>
      <c r="CZS89" s="14"/>
      <c r="CZT89" s="14"/>
      <c r="CZU89" s="14"/>
      <c r="CZV89" s="14"/>
      <c r="CZW89" s="14"/>
      <c r="CZX89" s="14"/>
      <c r="CZY89" s="14"/>
      <c r="CZZ89" s="14"/>
      <c r="DAA89" s="14"/>
      <c r="DAB89" s="14"/>
      <c r="DAC89" s="14"/>
      <c r="DAD89" s="14"/>
      <c r="DAE89" s="14"/>
      <c r="DAF89" s="14"/>
      <c r="DAG89" s="14"/>
      <c r="DAH89" s="14"/>
      <c r="DAI89" s="14"/>
      <c r="DAJ89" s="14"/>
      <c r="DAK89" s="14"/>
      <c r="DAL89" s="14"/>
      <c r="DAM89" s="14"/>
      <c r="DAN89" s="14"/>
      <c r="DAO89" s="14"/>
      <c r="DAP89" s="14"/>
      <c r="DAQ89" s="14"/>
      <c r="DAR89" s="14"/>
      <c r="DAS89" s="14"/>
      <c r="DAT89" s="14"/>
      <c r="DAU89" s="14"/>
      <c r="DAV89" s="14"/>
      <c r="DAW89" s="14"/>
      <c r="DAX89" s="14"/>
      <c r="DAY89" s="14"/>
      <c r="DAZ89" s="14"/>
      <c r="DBA89" s="14"/>
      <c r="DBB89" s="14"/>
      <c r="DBC89" s="14"/>
      <c r="DBD89" s="14"/>
      <c r="DBE89" s="14"/>
      <c r="DBF89" s="14"/>
      <c r="DBG89" s="14"/>
      <c r="DBH89" s="14"/>
      <c r="DBI89" s="14"/>
      <c r="DBJ89" s="14"/>
      <c r="DBK89" s="14"/>
      <c r="DBL89" s="14"/>
      <c r="DBM89" s="14"/>
      <c r="DBN89" s="14"/>
      <c r="DBO89" s="14"/>
      <c r="DBP89" s="14"/>
      <c r="DBQ89" s="14"/>
      <c r="DBR89" s="14"/>
      <c r="DBS89" s="14"/>
      <c r="DBT89" s="14"/>
      <c r="DBU89" s="14"/>
      <c r="DBV89" s="14"/>
      <c r="DBW89" s="14"/>
      <c r="DBX89" s="14"/>
      <c r="DBY89" s="14"/>
      <c r="DBZ89" s="14"/>
      <c r="DCA89" s="14"/>
      <c r="DCB89" s="14"/>
      <c r="DCC89" s="14"/>
      <c r="DCD89" s="14"/>
      <c r="DCE89" s="14"/>
      <c r="DCF89" s="14"/>
      <c r="DCG89" s="14"/>
      <c r="DCH89" s="14"/>
      <c r="DCI89" s="14"/>
      <c r="DCJ89" s="14"/>
      <c r="DCK89" s="14"/>
      <c r="DCL89" s="14"/>
      <c r="DCM89" s="14"/>
      <c r="DCN89" s="14"/>
      <c r="DCO89" s="14"/>
      <c r="DCP89" s="14"/>
      <c r="DCQ89" s="14"/>
      <c r="DCR89" s="14"/>
      <c r="DCS89" s="14"/>
      <c r="DCT89" s="14"/>
      <c r="DCU89" s="14"/>
      <c r="DCV89" s="14"/>
      <c r="DCW89" s="14"/>
      <c r="DCX89" s="14"/>
      <c r="DCY89" s="14"/>
      <c r="DCZ89" s="14"/>
      <c r="DDA89" s="14"/>
      <c r="DDB89" s="14"/>
      <c r="DDC89" s="14"/>
      <c r="DDD89" s="14"/>
      <c r="DDE89" s="14"/>
      <c r="DDF89" s="14"/>
      <c r="DDG89" s="14"/>
      <c r="DDH89" s="14"/>
      <c r="DDI89" s="14"/>
      <c r="DDJ89" s="14"/>
      <c r="DDK89" s="14"/>
      <c r="DDL89" s="14"/>
      <c r="DDM89" s="14"/>
      <c r="DDN89" s="14"/>
      <c r="DDO89" s="14"/>
      <c r="DDP89" s="14"/>
      <c r="DDQ89" s="14"/>
      <c r="DDR89" s="14"/>
      <c r="DDS89" s="14"/>
      <c r="DDT89" s="14"/>
      <c r="DDU89" s="14"/>
      <c r="DDV89" s="14"/>
      <c r="DDW89" s="14"/>
      <c r="DDX89" s="14"/>
      <c r="DDY89" s="14"/>
      <c r="DDZ89" s="14"/>
      <c r="DEA89" s="14"/>
      <c r="DEB89" s="14"/>
      <c r="DEC89" s="14"/>
      <c r="DED89" s="14"/>
      <c r="DEE89" s="14"/>
      <c r="DEF89" s="14"/>
      <c r="DEG89" s="14"/>
      <c r="DEH89" s="14"/>
      <c r="DEI89" s="14"/>
      <c r="DEJ89" s="14"/>
      <c r="DEK89" s="14"/>
      <c r="DEL89" s="14"/>
      <c r="DEM89" s="14"/>
      <c r="DEN89" s="14"/>
      <c r="DEO89" s="14"/>
      <c r="DEP89" s="14"/>
      <c r="DEQ89" s="14"/>
      <c r="DER89" s="14"/>
      <c r="DES89" s="14"/>
      <c r="DET89" s="14"/>
      <c r="DEU89" s="14"/>
      <c r="DEV89" s="14"/>
      <c r="DEW89" s="14"/>
      <c r="DEX89" s="14"/>
      <c r="DEY89" s="14"/>
      <c r="DEZ89" s="14"/>
      <c r="DFA89" s="14"/>
      <c r="DFB89" s="14"/>
      <c r="DFC89" s="14"/>
      <c r="DFD89" s="14"/>
      <c r="DFE89" s="14"/>
      <c r="DFF89" s="14"/>
      <c r="DFG89" s="14"/>
      <c r="DFH89" s="14"/>
      <c r="DFI89" s="14"/>
      <c r="DFJ89" s="14"/>
      <c r="DFK89" s="14"/>
      <c r="DFL89" s="14"/>
      <c r="DFM89" s="14"/>
      <c r="DFN89" s="14"/>
      <c r="DFO89" s="14"/>
      <c r="DFP89" s="14"/>
      <c r="DFQ89" s="14"/>
      <c r="DFR89" s="14"/>
      <c r="DFS89" s="14"/>
      <c r="DFT89" s="14"/>
      <c r="DFU89" s="14"/>
      <c r="DFV89" s="14"/>
      <c r="DFW89" s="14"/>
      <c r="DFX89" s="14"/>
      <c r="DFY89" s="14"/>
      <c r="DFZ89" s="14"/>
      <c r="DGA89" s="14"/>
      <c r="DGB89" s="14"/>
      <c r="DGC89" s="14"/>
      <c r="DGD89" s="14"/>
      <c r="DGE89" s="14"/>
      <c r="DGF89" s="14"/>
      <c r="DGG89" s="14"/>
      <c r="DGH89" s="14"/>
      <c r="DGI89" s="14"/>
      <c r="DGJ89" s="14"/>
      <c r="DGK89" s="14"/>
      <c r="DGL89" s="14"/>
      <c r="DGM89" s="14"/>
      <c r="DGN89" s="14"/>
      <c r="DGO89" s="14"/>
      <c r="DGP89" s="14"/>
      <c r="DGQ89" s="14"/>
      <c r="DGR89" s="14"/>
      <c r="DGS89" s="14"/>
      <c r="DGT89" s="14"/>
      <c r="DGU89" s="14"/>
      <c r="DGV89" s="14"/>
      <c r="DGW89" s="14"/>
      <c r="DGX89" s="14"/>
      <c r="DGY89" s="14"/>
      <c r="DGZ89" s="14"/>
      <c r="DHA89" s="14"/>
      <c r="DHB89" s="14"/>
      <c r="DHC89" s="14"/>
      <c r="DHD89" s="14"/>
      <c r="DHE89" s="14"/>
      <c r="DHF89" s="14"/>
      <c r="DHG89" s="14"/>
      <c r="DHH89" s="14"/>
      <c r="DHI89" s="14"/>
      <c r="DHJ89" s="14"/>
      <c r="DHK89" s="14"/>
      <c r="DHL89" s="14"/>
      <c r="DHM89" s="14"/>
      <c r="DHN89" s="14"/>
      <c r="DHO89" s="14"/>
      <c r="DHP89" s="14"/>
      <c r="DHQ89" s="14"/>
      <c r="DHR89" s="14"/>
      <c r="DHS89" s="14"/>
      <c r="DHT89" s="14"/>
      <c r="DHU89" s="14"/>
      <c r="DHV89" s="14"/>
      <c r="DHW89" s="14"/>
      <c r="DHX89" s="14"/>
      <c r="DHY89" s="14"/>
      <c r="DHZ89" s="14"/>
      <c r="DIA89" s="14"/>
      <c r="DIB89" s="14"/>
      <c r="DIC89" s="14"/>
      <c r="DID89" s="14"/>
      <c r="DIE89" s="14"/>
      <c r="DIF89" s="14"/>
      <c r="DIG89" s="14"/>
      <c r="DIH89" s="14"/>
      <c r="DII89" s="14"/>
      <c r="DIJ89" s="14"/>
      <c r="DIK89" s="14"/>
      <c r="DIL89" s="14"/>
      <c r="DIM89" s="14"/>
      <c r="DIN89" s="14"/>
      <c r="DIO89" s="14"/>
      <c r="DIP89" s="14"/>
      <c r="DIQ89" s="14"/>
      <c r="DIR89" s="14"/>
      <c r="DIS89" s="14"/>
      <c r="DIT89" s="14"/>
      <c r="DIU89" s="14"/>
      <c r="DIV89" s="14"/>
      <c r="DIW89" s="14"/>
      <c r="DIX89" s="14"/>
      <c r="DIY89" s="14"/>
      <c r="DIZ89" s="14"/>
      <c r="DJA89" s="14"/>
      <c r="DJB89" s="14"/>
      <c r="DJC89" s="14"/>
      <c r="DJD89" s="14"/>
      <c r="DJE89" s="14"/>
      <c r="DJF89" s="14"/>
      <c r="DJG89" s="14"/>
      <c r="DJH89" s="14"/>
      <c r="DJI89" s="14"/>
      <c r="DJJ89" s="14"/>
      <c r="DJK89" s="14"/>
      <c r="DJL89" s="14"/>
      <c r="DJM89" s="14"/>
      <c r="DJN89" s="14"/>
      <c r="DJO89" s="14"/>
      <c r="DJP89" s="14"/>
      <c r="DJQ89" s="14"/>
      <c r="DJR89" s="14"/>
      <c r="DJS89" s="14"/>
      <c r="DJT89" s="14"/>
      <c r="DJU89" s="14"/>
      <c r="DJV89" s="14"/>
      <c r="DJW89" s="14"/>
      <c r="DJX89" s="14"/>
      <c r="DJY89" s="14"/>
      <c r="DJZ89" s="14"/>
      <c r="DKA89" s="14"/>
      <c r="DKB89" s="14"/>
      <c r="DKC89" s="14"/>
      <c r="DKD89" s="14"/>
      <c r="DKE89" s="14"/>
      <c r="DKF89" s="14"/>
      <c r="DKG89" s="14"/>
      <c r="DKH89" s="14"/>
      <c r="DKI89" s="14"/>
      <c r="DKJ89" s="14"/>
      <c r="DKK89" s="14"/>
      <c r="DKL89" s="14"/>
      <c r="DKM89" s="14"/>
      <c r="DKN89" s="14"/>
      <c r="DKO89" s="14"/>
      <c r="DKP89" s="14"/>
      <c r="DKQ89" s="14"/>
      <c r="DKR89" s="14"/>
      <c r="DKS89" s="14"/>
      <c r="DKT89" s="14"/>
      <c r="DKU89" s="14"/>
      <c r="DKV89" s="14"/>
      <c r="DKW89" s="14"/>
      <c r="DKX89" s="14"/>
      <c r="DKY89" s="14"/>
      <c r="DKZ89" s="14"/>
      <c r="DLA89" s="14"/>
      <c r="DLB89" s="14"/>
      <c r="DLC89" s="14"/>
      <c r="DLD89" s="14"/>
      <c r="DLE89" s="14"/>
      <c r="DLF89" s="14"/>
      <c r="DLG89" s="14"/>
      <c r="DLH89" s="14"/>
      <c r="DLI89" s="14"/>
      <c r="DLJ89" s="14"/>
      <c r="DLK89" s="14"/>
      <c r="DLL89" s="14"/>
      <c r="DLM89" s="14"/>
      <c r="DLN89" s="14"/>
      <c r="DLO89" s="14"/>
      <c r="DLP89" s="14"/>
      <c r="DLQ89" s="14"/>
      <c r="DLR89" s="14"/>
      <c r="DLS89" s="14"/>
      <c r="DLT89" s="14"/>
      <c r="DLU89" s="14"/>
      <c r="DLV89" s="14"/>
      <c r="DLW89" s="14"/>
      <c r="DLX89" s="14"/>
      <c r="DLY89" s="14"/>
      <c r="DLZ89" s="14"/>
      <c r="DMA89" s="14"/>
      <c r="DMB89" s="14"/>
      <c r="DMC89" s="14"/>
      <c r="DMD89" s="14"/>
      <c r="DME89" s="14"/>
      <c r="DMF89" s="14"/>
      <c r="DMG89" s="14"/>
      <c r="DMH89" s="14"/>
      <c r="DMI89" s="14"/>
      <c r="DMJ89" s="14"/>
      <c r="DMK89" s="14"/>
      <c r="DML89" s="14"/>
      <c r="DMM89" s="14"/>
      <c r="DMN89" s="14"/>
      <c r="DMO89" s="14"/>
      <c r="DMP89" s="14"/>
      <c r="DMQ89" s="14"/>
      <c r="DMR89" s="14"/>
      <c r="DMS89" s="14"/>
      <c r="DMT89" s="14"/>
      <c r="DMU89" s="14"/>
      <c r="DMV89" s="14"/>
      <c r="DMW89" s="14"/>
      <c r="DMX89" s="14"/>
      <c r="DMY89" s="14"/>
      <c r="DMZ89" s="14"/>
      <c r="DNA89" s="14"/>
      <c r="DNB89" s="14"/>
      <c r="DNC89" s="14"/>
      <c r="DND89" s="14"/>
      <c r="DNE89" s="14"/>
      <c r="DNF89" s="14"/>
      <c r="DNG89" s="14"/>
      <c r="DNH89" s="14"/>
      <c r="DNI89" s="14"/>
      <c r="DNJ89" s="14"/>
      <c r="DNK89" s="14"/>
      <c r="DNL89" s="14"/>
      <c r="DNM89" s="14"/>
      <c r="DNN89" s="14"/>
      <c r="DNO89" s="14"/>
      <c r="DNP89" s="14"/>
      <c r="DNQ89" s="14"/>
      <c r="DNR89" s="14"/>
      <c r="DNS89" s="14"/>
      <c r="DNT89" s="14"/>
      <c r="DNU89" s="14"/>
      <c r="DNV89" s="14"/>
      <c r="DNW89" s="14"/>
      <c r="DNX89" s="14"/>
      <c r="DNY89" s="14"/>
      <c r="DNZ89" s="14"/>
      <c r="DOA89" s="14"/>
      <c r="DOB89" s="14"/>
      <c r="DOC89" s="14"/>
      <c r="DOD89" s="14"/>
      <c r="DOE89" s="14"/>
      <c r="DOF89" s="14"/>
      <c r="DOG89" s="14"/>
      <c r="DOH89" s="14"/>
      <c r="DOI89" s="14"/>
      <c r="DOJ89" s="14"/>
      <c r="DOK89" s="14"/>
      <c r="DOL89" s="14"/>
      <c r="DOM89" s="14"/>
      <c r="DON89" s="14"/>
      <c r="DOO89" s="14"/>
      <c r="DOP89" s="14"/>
      <c r="DOQ89" s="14"/>
      <c r="DOR89" s="14"/>
      <c r="DOS89" s="14"/>
      <c r="DOT89" s="14"/>
      <c r="DOU89" s="14"/>
      <c r="DOV89" s="14"/>
      <c r="DOW89" s="14"/>
      <c r="DOX89" s="14"/>
      <c r="DOY89" s="14"/>
      <c r="DOZ89" s="14"/>
      <c r="DPA89" s="14"/>
      <c r="DPB89" s="14"/>
      <c r="DPC89" s="14"/>
      <c r="DPD89" s="14"/>
      <c r="DPE89" s="14"/>
      <c r="DPF89" s="14"/>
      <c r="DPG89" s="14"/>
      <c r="DPH89" s="14"/>
      <c r="DPI89" s="14"/>
      <c r="DPJ89" s="14"/>
      <c r="DPK89" s="14"/>
      <c r="DPL89" s="14"/>
      <c r="DPM89" s="14"/>
      <c r="DPN89" s="14"/>
      <c r="DPO89" s="14"/>
      <c r="DPP89" s="14"/>
      <c r="DPQ89" s="14"/>
      <c r="DPR89" s="14"/>
      <c r="DPS89" s="14"/>
      <c r="DPT89" s="14"/>
      <c r="DPU89" s="14"/>
      <c r="DPV89" s="14"/>
      <c r="DPW89" s="14"/>
      <c r="DPX89" s="14"/>
      <c r="DPY89" s="14"/>
      <c r="DPZ89" s="14"/>
      <c r="DQA89" s="14"/>
      <c r="DQB89" s="14"/>
      <c r="DQC89" s="14"/>
      <c r="DQD89" s="14"/>
      <c r="DQE89" s="14"/>
      <c r="DQF89" s="14"/>
      <c r="DQG89" s="14"/>
      <c r="DQH89" s="14"/>
      <c r="DQI89" s="14"/>
      <c r="DQJ89" s="14"/>
      <c r="DQK89" s="14"/>
      <c r="DQL89" s="14"/>
      <c r="DQM89" s="14"/>
      <c r="DQN89" s="14"/>
      <c r="DQO89" s="14"/>
      <c r="DQP89" s="14"/>
      <c r="DQQ89" s="14"/>
      <c r="DQR89" s="14"/>
      <c r="DQS89" s="14"/>
      <c r="DQT89" s="14"/>
      <c r="DQU89" s="14"/>
      <c r="DQV89" s="14"/>
      <c r="DQW89" s="14"/>
      <c r="DQX89" s="14"/>
      <c r="DQY89" s="14"/>
      <c r="DQZ89" s="14"/>
      <c r="DRA89" s="14"/>
      <c r="DRB89" s="14"/>
      <c r="DRC89" s="14"/>
      <c r="DRD89" s="14"/>
      <c r="DRE89" s="14"/>
      <c r="DRF89" s="14"/>
      <c r="DRG89" s="14"/>
      <c r="DRH89" s="14"/>
      <c r="DRI89" s="14"/>
      <c r="DRJ89" s="14"/>
      <c r="DRK89" s="14"/>
      <c r="DRL89" s="14"/>
      <c r="DRM89" s="14"/>
      <c r="DRN89" s="14"/>
      <c r="DRO89" s="14"/>
      <c r="DRP89" s="14"/>
      <c r="DRQ89" s="14"/>
      <c r="DRR89" s="14"/>
      <c r="DRS89" s="14"/>
      <c r="DRT89" s="14"/>
      <c r="DRU89" s="14"/>
      <c r="DRV89" s="14"/>
      <c r="DRW89" s="14"/>
      <c r="DRX89" s="14"/>
      <c r="DRY89" s="14"/>
      <c r="DRZ89" s="14"/>
      <c r="DSA89" s="14"/>
      <c r="DSB89" s="14"/>
      <c r="DSC89" s="14"/>
      <c r="DSD89" s="14"/>
      <c r="DSE89" s="14"/>
      <c r="DSF89" s="14"/>
      <c r="DSG89" s="14"/>
      <c r="DSH89" s="14"/>
      <c r="DSI89" s="14"/>
      <c r="DSJ89" s="14"/>
      <c r="DSK89" s="14"/>
      <c r="DSL89" s="14"/>
      <c r="DSM89" s="14"/>
      <c r="DSN89" s="14"/>
      <c r="DSO89" s="14"/>
      <c r="DSP89" s="14"/>
      <c r="DSQ89" s="14"/>
      <c r="DSR89" s="14"/>
      <c r="DSS89" s="14"/>
      <c r="DST89" s="14"/>
      <c r="DSU89" s="14"/>
      <c r="DSV89" s="14"/>
      <c r="DSW89" s="14"/>
      <c r="DSX89" s="14"/>
      <c r="DSY89" s="14"/>
      <c r="DSZ89" s="14"/>
      <c r="DTA89" s="14"/>
      <c r="DTB89" s="14"/>
      <c r="DTC89" s="14"/>
      <c r="DTD89" s="14"/>
      <c r="DTE89" s="14"/>
      <c r="DTF89" s="14"/>
      <c r="DTG89" s="14"/>
      <c r="DTH89" s="14"/>
      <c r="DTI89" s="14"/>
      <c r="DTJ89" s="14"/>
      <c r="DTK89" s="14"/>
      <c r="DTL89" s="14"/>
      <c r="DTM89" s="14"/>
      <c r="DTN89" s="14"/>
      <c r="DTO89" s="14"/>
      <c r="DTP89" s="14"/>
      <c r="DTQ89" s="14"/>
      <c r="DTR89" s="14"/>
      <c r="DTS89" s="14"/>
      <c r="DTT89" s="14"/>
      <c r="DTU89" s="14"/>
      <c r="DTV89" s="14"/>
      <c r="DTW89" s="14"/>
      <c r="DTX89" s="14"/>
      <c r="DTY89" s="14"/>
      <c r="DTZ89" s="14"/>
      <c r="DUA89" s="14"/>
      <c r="DUB89" s="14"/>
      <c r="DUC89" s="14"/>
      <c r="DUD89" s="14"/>
      <c r="DUE89" s="14"/>
      <c r="DUF89" s="14"/>
      <c r="DUG89" s="14"/>
      <c r="DUH89" s="14"/>
      <c r="DUI89" s="14"/>
      <c r="DUJ89" s="14"/>
      <c r="DUK89" s="14"/>
      <c r="DUL89" s="14"/>
      <c r="DUM89" s="14"/>
      <c r="DUN89" s="14"/>
      <c r="DUO89" s="14"/>
      <c r="DUP89" s="14"/>
      <c r="DUQ89" s="14"/>
      <c r="DUR89" s="14"/>
      <c r="DUS89" s="14"/>
      <c r="DUT89" s="14"/>
      <c r="DUU89" s="14"/>
      <c r="DUV89" s="14"/>
      <c r="DUW89" s="14"/>
      <c r="DUX89" s="14"/>
      <c r="DUY89" s="14"/>
      <c r="DUZ89" s="14"/>
      <c r="DVA89" s="14"/>
      <c r="DVB89" s="14"/>
      <c r="DVC89" s="14"/>
      <c r="DVD89" s="14"/>
      <c r="DVE89" s="14"/>
      <c r="DVF89" s="14"/>
      <c r="DVG89" s="14"/>
      <c r="DVH89" s="14"/>
      <c r="DVI89" s="14"/>
      <c r="DVJ89" s="14"/>
      <c r="DVK89" s="14"/>
      <c r="DVL89" s="14"/>
      <c r="DVM89" s="14"/>
      <c r="DVN89" s="14"/>
      <c r="DVO89" s="14"/>
      <c r="DVP89" s="14"/>
      <c r="DVQ89" s="14"/>
      <c r="DVR89" s="14"/>
      <c r="DVS89" s="14"/>
      <c r="DVT89" s="14"/>
      <c r="DVU89" s="14"/>
      <c r="DVV89" s="14"/>
      <c r="DVW89" s="14"/>
      <c r="DVX89" s="14"/>
      <c r="DVY89" s="14"/>
      <c r="DVZ89" s="14"/>
      <c r="DWA89" s="14"/>
      <c r="DWB89" s="14"/>
      <c r="DWC89" s="14"/>
      <c r="DWD89" s="14"/>
      <c r="DWE89" s="14"/>
      <c r="DWF89" s="14"/>
      <c r="DWG89" s="14"/>
      <c r="DWH89" s="14"/>
      <c r="DWI89" s="14"/>
      <c r="DWJ89" s="14"/>
      <c r="DWK89" s="14"/>
      <c r="DWL89" s="14"/>
      <c r="DWM89" s="14"/>
      <c r="DWN89" s="14"/>
      <c r="DWO89" s="14"/>
      <c r="DWP89" s="14"/>
      <c r="DWQ89" s="14"/>
      <c r="DWR89" s="14"/>
      <c r="DWS89" s="14"/>
      <c r="DWT89" s="14"/>
      <c r="DWU89" s="14"/>
      <c r="DWV89" s="14"/>
      <c r="DWW89" s="14"/>
      <c r="DWX89" s="14"/>
      <c r="DWY89" s="14"/>
      <c r="DWZ89" s="14"/>
      <c r="DXA89" s="14"/>
      <c r="DXB89" s="14"/>
      <c r="DXC89" s="14"/>
      <c r="DXD89" s="14"/>
      <c r="DXE89" s="14"/>
      <c r="DXF89" s="14"/>
      <c r="DXG89" s="14"/>
      <c r="DXH89" s="14"/>
      <c r="DXI89" s="14"/>
      <c r="DXJ89" s="14"/>
      <c r="DXK89" s="14"/>
      <c r="DXL89" s="14"/>
      <c r="DXM89" s="14"/>
      <c r="DXN89" s="14"/>
      <c r="DXO89" s="14"/>
      <c r="DXP89" s="14"/>
      <c r="DXQ89" s="14"/>
      <c r="DXR89" s="14"/>
      <c r="DXS89" s="14"/>
      <c r="DXT89" s="14"/>
      <c r="DXU89" s="14"/>
      <c r="DXV89" s="14"/>
      <c r="DXW89" s="14"/>
      <c r="DXX89" s="14"/>
      <c r="DXY89" s="14"/>
      <c r="DXZ89" s="14"/>
      <c r="DYA89" s="14"/>
      <c r="DYB89" s="14"/>
      <c r="DYC89" s="14"/>
      <c r="DYD89" s="14"/>
      <c r="DYE89" s="14"/>
      <c r="DYF89" s="14"/>
      <c r="DYG89" s="14"/>
      <c r="DYH89" s="14"/>
      <c r="DYI89" s="14"/>
      <c r="DYJ89" s="14"/>
      <c r="DYK89" s="14"/>
      <c r="DYL89" s="14"/>
      <c r="DYM89" s="14"/>
      <c r="DYN89" s="14"/>
      <c r="DYO89" s="14"/>
      <c r="DYP89" s="14"/>
      <c r="DYQ89" s="14"/>
      <c r="DYR89" s="14"/>
      <c r="DYS89" s="14"/>
      <c r="DYT89" s="14"/>
      <c r="DYU89" s="14"/>
      <c r="DYV89" s="14"/>
      <c r="DYW89" s="14"/>
      <c r="DYX89" s="14"/>
      <c r="DYY89" s="14"/>
      <c r="DYZ89" s="14"/>
      <c r="DZA89" s="14"/>
      <c r="DZB89" s="14"/>
      <c r="DZC89" s="14"/>
      <c r="DZD89" s="14"/>
      <c r="DZE89" s="14"/>
      <c r="DZF89" s="14"/>
      <c r="DZG89" s="14"/>
      <c r="DZH89" s="14"/>
      <c r="DZI89" s="14"/>
      <c r="DZJ89" s="14"/>
      <c r="DZK89" s="14"/>
      <c r="DZL89" s="14"/>
      <c r="DZM89" s="14"/>
      <c r="DZN89" s="14"/>
      <c r="DZO89" s="14"/>
      <c r="DZP89" s="14"/>
      <c r="DZQ89" s="14"/>
      <c r="DZR89" s="14"/>
      <c r="DZS89" s="14"/>
      <c r="DZT89" s="14"/>
      <c r="DZU89" s="14"/>
      <c r="DZV89" s="14"/>
      <c r="DZW89" s="14"/>
      <c r="DZX89" s="14"/>
      <c r="DZY89" s="14"/>
      <c r="DZZ89" s="14"/>
      <c r="EAA89" s="14"/>
      <c r="EAB89" s="14"/>
      <c r="EAC89" s="14"/>
      <c r="EAD89" s="14"/>
      <c r="EAE89" s="14"/>
      <c r="EAF89" s="14"/>
      <c r="EAG89" s="14"/>
      <c r="EAH89" s="14"/>
      <c r="EAI89" s="14"/>
      <c r="EAJ89" s="14"/>
      <c r="EAK89" s="14"/>
      <c r="EAL89" s="14"/>
      <c r="EAM89" s="14"/>
      <c r="EAN89" s="14"/>
      <c r="EAO89" s="14"/>
      <c r="EAP89" s="14"/>
      <c r="EAQ89" s="14"/>
      <c r="EAR89" s="14"/>
      <c r="EAS89" s="14"/>
      <c r="EAT89" s="14"/>
      <c r="EAU89" s="14"/>
      <c r="EAV89" s="14"/>
      <c r="EAW89" s="14"/>
      <c r="EAX89" s="14"/>
      <c r="EAY89" s="14"/>
      <c r="EAZ89" s="14"/>
      <c r="EBA89" s="14"/>
      <c r="EBB89" s="14"/>
      <c r="EBC89" s="14"/>
      <c r="EBD89" s="14"/>
      <c r="EBE89" s="14"/>
      <c r="EBF89" s="14"/>
      <c r="EBG89" s="14"/>
      <c r="EBH89" s="14"/>
      <c r="EBI89" s="14"/>
      <c r="EBJ89" s="14"/>
      <c r="EBK89" s="14"/>
      <c r="EBL89" s="14"/>
      <c r="EBM89" s="14"/>
      <c r="EBN89" s="14"/>
      <c r="EBO89" s="14"/>
      <c r="EBP89" s="14"/>
      <c r="EBQ89" s="14"/>
      <c r="EBR89" s="14"/>
      <c r="EBS89" s="14"/>
      <c r="EBT89" s="14"/>
      <c r="EBU89" s="14"/>
      <c r="EBV89" s="14"/>
      <c r="EBW89" s="14"/>
      <c r="EBX89" s="14"/>
      <c r="EBY89" s="14"/>
      <c r="EBZ89" s="14"/>
      <c r="ECA89" s="14"/>
      <c r="ECB89" s="14"/>
      <c r="ECC89" s="14"/>
      <c r="ECD89" s="14"/>
      <c r="ECE89" s="14"/>
      <c r="ECF89" s="14"/>
      <c r="ECG89" s="14"/>
      <c r="ECH89" s="14"/>
      <c r="ECI89" s="14"/>
      <c r="ECJ89" s="14"/>
      <c r="ECK89" s="14"/>
      <c r="ECL89" s="14"/>
      <c r="ECM89" s="14"/>
      <c r="ECN89" s="14"/>
      <c r="ECO89" s="14"/>
      <c r="ECP89" s="14"/>
      <c r="ECQ89" s="14"/>
      <c r="ECR89" s="14"/>
      <c r="ECS89" s="14"/>
      <c r="ECT89" s="14"/>
      <c r="ECU89" s="14"/>
      <c r="ECV89" s="14"/>
      <c r="ECW89" s="14"/>
      <c r="ECX89" s="14"/>
      <c r="ECY89" s="14"/>
      <c r="ECZ89" s="14"/>
      <c r="EDA89" s="14"/>
      <c r="EDB89" s="14"/>
      <c r="EDC89" s="14"/>
      <c r="EDD89" s="14"/>
      <c r="EDE89" s="14"/>
      <c r="EDF89" s="14"/>
      <c r="EDG89" s="14"/>
      <c r="EDH89" s="14"/>
      <c r="EDI89" s="14"/>
      <c r="EDJ89" s="14"/>
      <c r="EDK89" s="14"/>
      <c r="EDL89" s="14"/>
      <c r="EDM89" s="14"/>
      <c r="EDN89" s="14"/>
      <c r="EDO89" s="14"/>
      <c r="EDP89" s="14"/>
      <c r="EDQ89" s="14"/>
      <c r="EDR89" s="14"/>
      <c r="EDS89" s="14"/>
      <c r="EDT89" s="14"/>
      <c r="EDU89" s="14"/>
      <c r="EDV89" s="14"/>
      <c r="EDW89" s="14"/>
      <c r="EDX89" s="14"/>
      <c r="EDY89" s="14"/>
      <c r="EDZ89" s="14"/>
      <c r="EEA89" s="14"/>
      <c r="EEB89" s="14"/>
      <c r="EEC89" s="14"/>
      <c r="EED89" s="14"/>
      <c r="EEE89" s="14"/>
      <c r="EEF89" s="14"/>
      <c r="EEG89" s="14"/>
      <c r="EEH89" s="14"/>
      <c r="EEI89" s="14"/>
      <c r="EEJ89" s="14"/>
      <c r="EEK89" s="14"/>
      <c r="EEL89" s="14"/>
      <c r="EEM89" s="14"/>
      <c r="EEN89" s="14"/>
      <c r="EEO89" s="14"/>
      <c r="EEP89" s="14"/>
      <c r="EEQ89" s="14"/>
      <c r="EER89" s="14"/>
      <c r="EES89" s="14"/>
      <c r="EET89" s="14"/>
      <c r="EEU89" s="14"/>
      <c r="EEV89" s="14"/>
      <c r="EEW89" s="14"/>
      <c r="EEX89" s="14"/>
      <c r="EEY89" s="14"/>
      <c r="EEZ89" s="14"/>
      <c r="EFA89" s="14"/>
      <c r="EFB89" s="14"/>
      <c r="EFC89" s="14"/>
      <c r="EFD89" s="14"/>
      <c r="EFE89" s="14"/>
      <c r="EFF89" s="14"/>
      <c r="EFG89" s="14"/>
      <c r="EFH89" s="14"/>
      <c r="EFI89" s="14"/>
      <c r="EFJ89" s="14"/>
      <c r="EFK89" s="14"/>
      <c r="EFL89" s="14"/>
      <c r="EFM89" s="14"/>
      <c r="EFN89" s="14"/>
      <c r="EFO89" s="14"/>
      <c r="EFP89" s="14"/>
      <c r="EFQ89" s="14"/>
      <c r="EFR89" s="14"/>
      <c r="EFS89" s="14"/>
      <c r="EFT89" s="14"/>
      <c r="EFU89" s="14"/>
      <c r="EFV89" s="14"/>
      <c r="EFW89" s="14"/>
      <c r="EFX89" s="14"/>
      <c r="EFY89" s="14"/>
      <c r="EFZ89" s="14"/>
      <c r="EGA89" s="14"/>
      <c r="EGB89" s="14"/>
      <c r="EGC89" s="14"/>
      <c r="EGD89" s="14"/>
      <c r="EGE89" s="14"/>
      <c r="EGF89" s="14"/>
      <c r="EGG89" s="14"/>
      <c r="EGH89" s="14"/>
      <c r="EGI89" s="14"/>
      <c r="EGJ89" s="14"/>
      <c r="EGK89" s="14"/>
      <c r="EGL89" s="14"/>
      <c r="EGM89" s="14"/>
      <c r="EGN89" s="14"/>
      <c r="EGO89" s="14"/>
      <c r="EGP89" s="14"/>
      <c r="EGQ89" s="14"/>
      <c r="EGR89" s="14"/>
      <c r="EGS89" s="14"/>
      <c r="EGT89" s="14"/>
      <c r="EGU89" s="14"/>
      <c r="EGV89" s="14"/>
      <c r="EGW89" s="14"/>
      <c r="EGX89" s="14"/>
      <c r="EGY89" s="14"/>
      <c r="EGZ89" s="14"/>
      <c r="EHA89" s="14"/>
      <c r="EHB89" s="14"/>
      <c r="EHC89" s="14"/>
      <c r="EHD89" s="14"/>
      <c r="EHE89" s="14"/>
      <c r="EHF89" s="14"/>
      <c r="EHG89" s="14"/>
      <c r="EHH89" s="14"/>
      <c r="EHI89" s="14"/>
      <c r="EHJ89" s="14"/>
      <c r="EHK89" s="14"/>
      <c r="EHL89" s="14"/>
      <c r="EHM89" s="14"/>
      <c r="EHN89" s="14"/>
      <c r="EHO89" s="14"/>
      <c r="EHP89" s="14"/>
      <c r="EHQ89" s="14"/>
      <c r="EHR89" s="14"/>
      <c r="EHS89" s="14"/>
      <c r="EHT89" s="14"/>
      <c r="EHU89" s="14"/>
      <c r="EHV89" s="14"/>
      <c r="EHW89" s="14"/>
      <c r="EHX89" s="14"/>
      <c r="EHY89" s="14"/>
      <c r="EHZ89" s="14"/>
      <c r="EIA89" s="14"/>
      <c r="EIB89" s="14"/>
      <c r="EIC89" s="14"/>
      <c r="EID89" s="14"/>
      <c r="EIE89" s="14"/>
      <c r="EIF89" s="14"/>
      <c r="EIG89" s="14"/>
      <c r="EIH89" s="14"/>
      <c r="EII89" s="14"/>
      <c r="EIJ89" s="14"/>
      <c r="EIK89" s="14"/>
      <c r="EIL89" s="14"/>
      <c r="EIM89" s="14"/>
      <c r="EIN89" s="14"/>
      <c r="EIO89" s="14"/>
      <c r="EIP89" s="14"/>
      <c r="EIQ89" s="14"/>
      <c r="EIR89" s="14"/>
      <c r="EIS89" s="14"/>
      <c r="EIT89" s="14"/>
      <c r="EIU89" s="14"/>
      <c r="EIV89" s="14"/>
      <c r="EIW89" s="14"/>
      <c r="EIX89" s="14"/>
      <c r="EIY89" s="14"/>
      <c r="EIZ89" s="14"/>
      <c r="EJA89" s="14"/>
      <c r="EJB89" s="14"/>
      <c r="EJC89" s="14"/>
      <c r="EJD89" s="14"/>
      <c r="EJE89" s="14"/>
      <c r="EJF89" s="14"/>
      <c r="EJG89" s="14"/>
      <c r="EJH89" s="14"/>
      <c r="EJI89" s="14"/>
      <c r="EJJ89" s="14"/>
      <c r="EJK89" s="14"/>
      <c r="EJL89" s="14"/>
      <c r="EJM89" s="14"/>
      <c r="EJN89" s="14"/>
      <c r="EJO89" s="14"/>
      <c r="EJP89" s="14"/>
      <c r="EJQ89" s="14"/>
      <c r="EJR89" s="14"/>
      <c r="EJS89" s="14"/>
      <c r="EJT89" s="14"/>
      <c r="EJU89" s="14"/>
      <c r="EJV89" s="14"/>
      <c r="EJW89" s="14"/>
      <c r="EJX89" s="14"/>
      <c r="EJY89" s="14"/>
      <c r="EJZ89" s="14"/>
      <c r="EKA89" s="14"/>
      <c r="EKB89" s="14"/>
      <c r="EKC89" s="14"/>
      <c r="EKD89" s="14"/>
      <c r="EKE89" s="14"/>
      <c r="EKF89" s="14"/>
      <c r="EKG89" s="14"/>
      <c r="EKH89" s="14"/>
      <c r="EKI89" s="14"/>
      <c r="EKJ89" s="14"/>
      <c r="EKK89" s="14"/>
      <c r="EKL89" s="14"/>
      <c r="EKM89" s="14"/>
      <c r="EKN89" s="14"/>
      <c r="EKO89" s="14"/>
      <c r="EKP89" s="14"/>
      <c r="EKQ89" s="14"/>
      <c r="EKR89" s="14"/>
      <c r="EKS89" s="14"/>
      <c r="EKT89" s="14"/>
      <c r="EKU89" s="14"/>
      <c r="EKV89" s="14"/>
      <c r="EKW89" s="14"/>
      <c r="EKX89" s="14"/>
      <c r="EKY89" s="14"/>
      <c r="EKZ89" s="14"/>
      <c r="ELA89" s="14"/>
      <c r="ELB89" s="14"/>
      <c r="ELC89" s="14"/>
      <c r="ELD89" s="14"/>
      <c r="ELE89" s="14"/>
      <c r="ELF89" s="14"/>
      <c r="ELG89" s="14"/>
      <c r="ELH89" s="14"/>
      <c r="ELI89" s="14"/>
      <c r="ELJ89" s="14"/>
      <c r="ELK89" s="14"/>
      <c r="ELL89" s="14"/>
      <c r="ELM89" s="14"/>
      <c r="ELN89" s="14"/>
      <c r="ELO89" s="14"/>
      <c r="ELP89" s="14"/>
      <c r="ELQ89" s="14"/>
      <c r="ELR89" s="14"/>
      <c r="ELS89" s="14"/>
      <c r="ELT89" s="14"/>
      <c r="ELU89" s="14"/>
      <c r="ELV89" s="14"/>
      <c r="ELW89" s="14"/>
      <c r="ELX89" s="14"/>
      <c r="ELY89" s="14"/>
      <c r="ELZ89" s="14"/>
      <c r="EMA89" s="14"/>
      <c r="EMB89" s="14"/>
      <c r="EMC89" s="14"/>
      <c r="EMD89" s="14"/>
      <c r="EME89" s="14"/>
      <c r="EMF89" s="14"/>
      <c r="EMG89" s="14"/>
      <c r="EMH89" s="14"/>
      <c r="EMI89" s="14"/>
      <c r="EMJ89" s="14"/>
      <c r="EMK89" s="14"/>
      <c r="EML89" s="14"/>
      <c r="EMM89" s="14"/>
      <c r="EMN89" s="14"/>
      <c r="EMO89" s="14"/>
      <c r="EMP89" s="14"/>
      <c r="EMQ89" s="14"/>
      <c r="EMR89" s="14"/>
      <c r="EMS89" s="14"/>
      <c r="EMT89" s="14"/>
      <c r="EMU89" s="14"/>
      <c r="EMV89" s="14"/>
      <c r="EMW89" s="14"/>
      <c r="EMX89" s="14"/>
      <c r="EMY89" s="14"/>
      <c r="EMZ89" s="14"/>
      <c r="ENA89" s="14"/>
      <c r="ENB89" s="14"/>
      <c r="ENC89" s="14"/>
      <c r="END89" s="14"/>
      <c r="ENE89" s="14"/>
      <c r="ENF89" s="14"/>
      <c r="ENG89" s="14"/>
      <c r="ENH89" s="14"/>
      <c r="ENI89" s="14"/>
      <c r="ENJ89" s="14"/>
      <c r="ENK89" s="14"/>
      <c r="ENL89" s="14"/>
      <c r="ENM89" s="14"/>
      <c r="ENN89" s="14"/>
      <c r="ENO89" s="14"/>
      <c r="ENP89" s="14"/>
      <c r="ENQ89" s="14"/>
      <c r="ENR89" s="14"/>
      <c r="ENS89" s="14"/>
      <c r="ENT89" s="14"/>
      <c r="ENU89" s="14"/>
      <c r="ENV89" s="14"/>
      <c r="ENW89" s="14"/>
      <c r="ENX89" s="14"/>
      <c r="ENY89" s="14"/>
      <c r="ENZ89" s="14"/>
      <c r="EOA89" s="14"/>
      <c r="EOB89" s="14"/>
      <c r="EOC89" s="14"/>
      <c r="EOD89" s="14"/>
      <c r="EOE89" s="14"/>
      <c r="EOF89" s="14"/>
      <c r="EOG89" s="14"/>
      <c r="EOH89" s="14"/>
      <c r="EOI89" s="14"/>
      <c r="EOJ89" s="14"/>
      <c r="EOK89" s="14"/>
      <c r="EOL89" s="14"/>
      <c r="EOM89" s="14"/>
      <c r="EON89" s="14"/>
      <c r="EOO89" s="14"/>
      <c r="EOP89" s="14"/>
      <c r="EOQ89" s="14"/>
      <c r="EOR89" s="14"/>
      <c r="EOS89" s="14"/>
      <c r="EOT89" s="14"/>
      <c r="EOU89" s="14"/>
      <c r="EOV89" s="14"/>
      <c r="EOW89" s="14"/>
      <c r="EOX89" s="14"/>
      <c r="EOY89" s="14"/>
      <c r="EOZ89" s="14"/>
      <c r="EPA89" s="14"/>
      <c r="EPB89" s="14"/>
      <c r="EPC89" s="14"/>
      <c r="EPD89" s="14"/>
      <c r="EPE89" s="14"/>
      <c r="EPF89" s="14"/>
      <c r="EPG89" s="14"/>
      <c r="EPH89" s="14"/>
      <c r="EPI89" s="14"/>
      <c r="EPJ89" s="14"/>
      <c r="EPK89" s="14"/>
      <c r="EPL89" s="14"/>
      <c r="EPM89" s="14"/>
      <c r="EPN89" s="14"/>
      <c r="EPO89" s="14"/>
      <c r="EPP89" s="14"/>
      <c r="EPQ89" s="14"/>
      <c r="EPR89" s="14"/>
      <c r="EPS89" s="14"/>
      <c r="EPT89" s="14"/>
      <c r="EPU89" s="14"/>
      <c r="EPV89" s="14"/>
      <c r="EPW89" s="14"/>
      <c r="EPX89" s="14"/>
      <c r="EPY89" s="14"/>
      <c r="EPZ89" s="14"/>
      <c r="EQA89" s="14"/>
      <c r="EQB89" s="14"/>
      <c r="EQC89" s="14"/>
      <c r="EQD89" s="14"/>
      <c r="EQE89" s="14"/>
      <c r="EQF89" s="14"/>
      <c r="EQG89" s="14"/>
      <c r="EQH89" s="14"/>
      <c r="EQI89" s="14"/>
      <c r="EQJ89" s="14"/>
      <c r="EQK89" s="14"/>
      <c r="EQL89" s="14"/>
      <c r="EQM89" s="14"/>
      <c r="EQN89" s="14"/>
      <c r="EQO89" s="14"/>
      <c r="EQP89" s="14"/>
      <c r="EQQ89" s="14"/>
      <c r="EQR89" s="14"/>
      <c r="EQS89" s="14"/>
      <c r="EQT89" s="14"/>
      <c r="EQU89" s="14"/>
      <c r="EQV89" s="14"/>
      <c r="EQW89" s="14"/>
      <c r="EQX89" s="14"/>
      <c r="EQY89" s="14"/>
      <c r="EQZ89" s="14"/>
      <c r="ERA89" s="14"/>
      <c r="ERB89" s="14"/>
      <c r="ERC89" s="14"/>
      <c r="ERD89" s="14"/>
      <c r="ERE89" s="14"/>
      <c r="ERF89" s="14"/>
      <c r="ERG89" s="14"/>
      <c r="ERH89" s="14"/>
      <c r="ERI89" s="14"/>
      <c r="ERJ89" s="14"/>
      <c r="ERK89" s="14"/>
      <c r="ERL89" s="14"/>
      <c r="ERM89" s="14"/>
      <c r="ERN89" s="14"/>
      <c r="ERO89" s="14"/>
      <c r="ERP89" s="14"/>
      <c r="ERQ89" s="14"/>
      <c r="ERR89" s="14"/>
      <c r="ERS89" s="14"/>
      <c r="ERT89" s="14"/>
      <c r="ERU89" s="14"/>
      <c r="ERV89" s="14"/>
      <c r="ERW89" s="14"/>
      <c r="ERX89" s="14"/>
      <c r="ERY89" s="14"/>
      <c r="ERZ89" s="14"/>
      <c r="ESA89" s="14"/>
      <c r="ESB89" s="14"/>
      <c r="ESC89" s="14"/>
      <c r="ESD89" s="14"/>
      <c r="ESE89" s="14"/>
      <c r="ESF89" s="14"/>
      <c r="ESG89" s="14"/>
      <c r="ESH89" s="14"/>
      <c r="ESI89" s="14"/>
      <c r="ESJ89" s="14"/>
      <c r="ESK89" s="14"/>
      <c r="ESL89" s="14"/>
      <c r="ESM89" s="14"/>
      <c r="ESN89" s="14"/>
      <c r="ESO89" s="14"/>
      <c r="ESP89" s="14"/>
      <c r="ESQ89" s="14"/>
      <c r="ESR89" s="14"/>
      <c r="ESS89" s="14"/>
      <c r="EST89" s="14"/>
      <c r="ESU89" s="14"/>
      <c r="ESV89" s="14"/>
      <c r="ESW89" s="14"/>
      <c r="ESX89" s="14"/>
      <c r="ESY89" s="14"/>
      <c r="ESZ89" s="14"/>
      <c r="ETA89" s="14"/>
      <c r="ETB89" s="14"/>
      <c r="ETC89" s="14"/>
      <c r="ETD89" s="14"/>
      <c r="ETE89" s="14"/>
      <c r="ETF89" s="14"/>
      <c r="ETG89" s="14"/>
      <c r="ETH89" s="14"/>
      <c r="ETI89" s="14"/>
      <c r="ETJ89" s="14"/>
      <c r="ETK89" s="14"/>
      <c r="ETL89" s="14"/>
      <c r="ETM89" s="14"/>
      <c r="ETN89" s="14"/>
      <c r="ETO89" s="14"/>
      <c r="ETP89" s="14"/>
      <c r="ETQ89" s="14"/>
      <c r="ETR89" s="14"/>
      <c r="ETS89" s="14"/>
      <c r="ETT89" s="14"/>
      <c r="ETU89" s="14"/>
      <c r="ETV89" s="14"/>
      <c r="ETW89" s="14"/>
      <c r="ETX89" s="14"/>
      <c r="ETY89" s="14"/>
      <c r="ETZ89" s="14"/>
      <c r="EUA89" s="14"/>
      <c r="EUB89" s="14"/>
      <c r="EUC89" s="14"/>
      <c r="EUD89" s="14"/>
      <c r="EUE89" s="14"/>
      <c r="EUF89" s="14"/>
      <c r="EUG89" s="14"/>
      <c r="EUH89" s="14"/>
      <c r="EUI89" s="14"/>
      <c r="EUJ89" s="14"/>
      <c r="EUK89" s="14"/>
      <c r="EUL89" s="14"/>
      <c r="EUM89" s="14"/>
      <c r="EUN89" s="14"/>
      <c r="EUO89" s="14"/>
      <c r="EUP89" s="14"/>
      <c r="EUQ89" s="14"/>
      <c r="EUR89" s="14"/>
      <c r="EUS89" s="14"/>
      <c r="EUT89" s="14"/>
      <c r="EUU89" s="14"/>
      <c r="EUV89" s="14"/>
      <c r="EUW89" s="14"/>
      <c r="EUX89" s="14"/>
      <c r="EUY89" s="14"/>
      <c r="EUZ89" s="14"/>
      <c r="EVA89" s="14"/>
      <c r="EVB89" s="14"/>
      <c r="EVC89" s="14"/>
      <c r="EVD89" s="14"/>
      <c r="EVE89" s="14"/>
      <c r="EVF89" s="14"/>
      <c r="EVG89" s="14"/>
      <c r="EVH89" s="14"/>
      <c r="EVI89" s="14"/>
      <c r="EVJ89" s="14"/>
      <c r="EVK89" s="14"/>
      <c r="EVL89" s="14"/>
      <c r="EVM89" s="14"/>
      <c r="EVN89" s="14"/>
      <c r="EVO89" s="14"/>
      <c r="EVP89" s="14"/>
      <c r="EVQ89" s="14"/>
      <c r="EVR89" s="14"/>
      <c r="EVS89" s="14"/>
      <c r="EVT89" s="14"/>
      <c r="EVU89" s="14"/>
      <c r="EVV89" s="14"/>
      <c r="EVW89" s="14"/>
      <c r="EVX89" s="14"/>
      <c r="EVY89" s="14"/>
      <c r="EVZ89" s="14"/>
      <c r="EWA89" s="14"/>
      <c r="EWB89" s="14"/>
      <c r="EWC89" s="14"/>
      <c r="EWD89" s="14"/>
      <c r="EWE89" s="14"/>
      <c r="EWF89" s="14"/>
      <c r="EWG89" s="14"/>
      <c r="EWH89" s="14"/>
      <c r="EWI89" s="14"/>
      <c r="EWJ89" s="14"/>
      <c r="EWK89" s="14"/>
      <c r="EWL89" s="14"/>
      <c r="EWM89" s="14"/>
      <c r="EWN89" s="14"/>
      <c r="EWO89" s="14"/>
      <c r="EWP89" s="14"/>
      <c r="EWQ89" s="14"/>
      <c r="EWR89" s="14"/>
      <c r="EWS89" s="14"/>
      <c r="EWT89" s="14"/>
      <c r="EWU89" s="14"/>
      <c r="EWV89" s="14"/>
      <c r="EWW89" s="14"/>
      <c r="EWX89" s="14"/>
      <c r="EWY89" s="14"/>
      <c r="EWZ89" s="14"/>
      <c r="EXA89" s="14"/>
      <c r="EXB89" s="14"/>
      <c r="EXC89" s="14"/>
      <c r="EXD89" s="14"/>
      <c r="EXE89" s="14"/>
      <c r="EXF89" s="14"/>
      <c r="EXG89" s="14"/>
      <c r="EXH89" s="14"/>
      <c r="EXI89" s="14"/>
      <c r="EXJ89" s="14"/>
      <c r="EXK89" s="14"/>
      <c r="EXL89" s="14"/>
      <c r="EXM89" s="14"/>
      <c r="EXN89" s="14"/>
      <c r="EXO89" s="14"/>
      <c r="EXP89" s="14"/>
      <c r="EXQ89" s="14"/>
      <c r="EXR89" s="14"/>
      <c r="EXS89" s="14"/>
      <c r="EXT89" s="14"/>
      <c r="EXU89" s="14"/>
      <c r="EXV89" s="14"/>
      <c r="EXW89" s="14"/>
      <c r="EXX89" s="14"/>
      <c r="EXY89" s="14"/>
      <c r="EXZ89" s="14"/>
      <c r="EYA89" s="14"/>
      <c r="EYB89" s="14"/>
      <c r="EYC89" s="14"/>
      <c r="EYD89" s="14"/>
      <c r="EYE89" s="14"/>
      <c r="EYF89" s="14"/>
      <c r="EYG89" s="14"/>
      <c r="EYH89" s="14"/>
      <c r="EYI89" s="14"/>
      <c r="EYJ89" s="14"/>
      <c r="EYK89" s="14"/>
      <c r="EYL89" s="14"/>
      <c r="EYM89" s="14"/>
      <c r="EYN89" s="14"/>
      <c r="EYO89" s="14"/>
      <c r="EYP89" s="14"/>
      <c r="EYQ89" s="14"/>
      <c r="EYR89" s="14"/>
      <c r="EYS89" s="14"/>
      <c r="EYT89" s="14"/>
      <c r="EYU89" s="14"/>
      <c r="EYV89" s="14"/>
      <c r="EYW89" s="14"/>
      <c r="EYX89" s="14"/>
      <c r="EYY89" s="14"/>
      <c r="EYZ89" s="14"/>
      <c r="EZA89" s="14"/>
      <c r="EZB89" s="14"/>
      <c r="EZC89" s="14"/>
      <c r="EZD89" s="14"/>
      <c r="EZE89" s="14"/>
      <c r="EZF89" s="14"/>
      <c r="EZG89" s="14"/>
      <c r="EZH89" s="14"/>
      <c r="EZI89" s="14"/>
      <c r="EZJ89" s="14"/>
      <c r="EZK89" s="14"/>
      <c r="EZL89" s="14"/>
      <c r="EZM89" s="14"/>
      <c r="EZN89" s="14"/>
      <c r="EZO89" s="14"/>
      <c r="EZP89" s="14"/>
      <c r="EZQ89" s="14"/>
      <c r="EZR89" s="14"/>
      <c r="EZS89" s="14"/>
      <c r="EZT89" s="14"/>
      <c r="EZU89" s="14"/>
      <c r="EZV89" s="14"/>
      <c r="EZW89" s="14"/>
      <c r="EZX89" s="14"/>
      <c r="EZY89" s="14"/>
      <c r="EZZ89" s="14"/>
      <c r="FAA89" s="14"/>
      <c r="FAB89" s="14"/>
      <c r="FAC89" s="14"/>
      <c r="FAD89" s="14"/>
      <c r="FAE89" s="14"/>
      <c r="FAF89" s="14"/>
      <c r="FAG89" s="14"/>
      <c r="FAH89" s="14"/>
      <c r="FAI89" s="14"/>
      <c r="FAJ89" s="14"/>
      <c r="FAK89" s="14"/>
      <c r="FAL89" s="14"/>
      <c r="FAM89" s="14"/>
      <c r="FAN89" s="14"/>
      <c r="FAO89" s="14"/>
      <c r="FAP89" s="14"/>
      <c r="FAQ89" s="14"/>
      <c r="FAR89" s="14"/>
      <c r="FAS89" s="14"/>
      <c r="FAT89" s="14"/>
      <c r="FAU89" s="14"/>
      <c r="FAV89" s="14"/>
      <c r="FAW89" s="14"/>
      <c r="FAX89" s="14"/>
      <c r="FAY89" s="14"/>
      <c r="FAZ89" s="14"/>
      <c r="FBA89" s="14"/>
      <c r="FBB89" s="14"/>
      <c r="FBC89" s="14"/>
      <c r="FBD89" s="14"/>
      <c r="FBE89" s="14"/>
      <c r="FBF89" s="14"/>
      <c r="FBG89" s="14"/>
      <c r="FBH89" s="14"/>
      <c r="FBI89" s="14"/>
      <c r="FBJ89" s="14"/>
      <c r="FBK89" s="14"/>
      <c r="FBL89" s="14"/>
      <c r="FBM89" s="14"/>
      <c r="FBN89" s="14"/>
      <c r="FBO89" s="14"/>
      <c r="FBP89" s="14"/>
      <c r="FBQ89" s="14"/>
      <c r="FBR89" s="14"/>
      <c r="FBS89" s="14"/>
      <c r="FBT89" s="14"/>
      <c r="FBU89" s="14"/>
      <c r="FBV89" s="14"/>
      <c r="FBW89" s="14"/>
      <c r="FBX89" s="14"/>
      <c r="FBY89" s="14"/>
      <c r="FBZ89" s="14"/>
      <c r="FCA89" s="14"/>
      <c r="FCB89" s="14"/>
      <c r="FCC89" s="14"/>
      <c r="FCD89" s="14"/>
      <c r="FCE89" s="14"/>
      <c r="FCF89" s="14"/>
      <c r="FCG89" s="14"/>
      <c r="FCH89" s="14"/>
      <c r="FCI89" s="14"/>
      <c r="FCJ89" s="14"/>
      <c r="FCK89" s="14"/>
      <c r="FCL89" s="14"/>
      <c r="FCM89" s="14"/>
      <c r="FCN89" s="14"/>
      <c r="FCO89" s="14"/>
      <c r="FCP89" s="14"/>
      <c r="FCQ89" s="14"/>
      <c r="FCR89" s="14"/>
      <c r="FCS89" s="14"/>
      <c r="FCT89" s="14"/>
      <c r="FCU89" s="14"/>
      <c r="FCV89" s="14"/>
      <c r="FCW89" s="14"/>
      <c r="FCX89" s="14"/>
      <c r="FCY89" s="14"/>
      <c r="FCZ89" s="14"/>
      <c r="FDA89" s="14"/>
      <c r="FDB89" s="14"/>
      <c r="FDC89" s="14"/>
      <c r="FDD89" s="14"/>
      <c r="FDE89" s="14"/>
      <c r="FDF89" s="14"/>
      <c r="FDG89" s="14"/>
      <c r="FDH89" s="14"/>
      <c r="FDI89" s="14"/>
      <c r="FDJ89" s="14"/>
      <c r="FDK89" s="14"/>
      <c r="FDL89" s="14"/>
      <c r="FDM89" s="14"/>
      <c r="FDN89" s="14"/>
      <c r="FDO89" s="14"/>
      <c r="FDP89" s="14"/>
      <c r="FDQ89" s="14"/>
      <c r="FDR89" s="14"/>
      <c r="FDS89" s="14"/>
      <c r="FDT89" s="14"/>
      <c r="FDU89" s="14"/>
      <c r="FDV89" s="14"/>
      <c r="FDW89" s="14"/>
      <c r="FDX89" s="14"/>
      <c r="FDY89" s="14"/>
      <c r="FDZ89" s="14"/>
      <c r="FEA89" s="14"/>
      <c r="FEB89" s="14"/>
      <c r="FEC89" s="14"/>
      <c r="FED89" s="14"/>
      <c r="FEE89" s="14"/>
      <c r="FEF89" s="14"/>
      <c r="FEG89" s="14"/>
      <c r="FEH89" s="14"/>
      <c r="FEI89" s="14"/>
      <c r="FEJ89" s="14"/>
      <c r="FEK89" s="14"/>
      <c r="FEL89" s="14"/>
      <c r="FEM89" s="14"/>
      <c r="FEN89" s="14"/>
      <c r="FEO89" s="14"/>
      <c r="FEP89" s="14"/>
      <c r="FEQ89" s="14"/>
      <c r="FER89" s="14"/>
      <c r="FES89" s="14"/>
      <c r="FET89" s="14"/>
      <c r="FEU89" s="14"/>
      <c r="FEV89" s="14"/>
      <c r="FEW89" s="14"/>
      <c r="FEX89" s="14"/>
      <c r="FEY89" s="14"/>
      <c r="FEZ89" s="14"/>
      <c r="FFA89" s="14"/>
      <c r="FFB89" s="14"/>
      <c r="FFC89" s="14"/>
      <c r="FFD89" s="14"/>
      <c r="FFE89" s="14"/>
      <c r="FFF89" s="14"/>
      <c r="FFG89" s="14"/>
      <c r="FFH89" s="14"/>
      <c r="FFI89" s="14"/>
      <c r="FFJ89" s="14"/>
      <c r="FFK89" s="14"/>
      <c r="FFL89" s="14"/>
      <c r="FFM89" s="14"/>
      <c r="FFN89" s="14"/>
      <c r="FFO89" s="14"/>
      <c r="FFP89" s="14"/>
      <c r="FFQ89" s="14"/>
      <c r="FFR89" s="14"/>
      <c r="FFS89" s="14"/>
      <c r="FFT89" s="14"/>
      <c r="FFU89" s="14"/>
      <c r="FFV89" s="14"/>
      <c r="FFW89" s="14"/>
      <c r="FFX89" s="14"/>
      <c r="FFY89" s="14"/>
      <c r="FFZ89" s="14"/>
      <c r="FGA89" s="14"/>
      <c r="FGB89" s="14"/>
      <c r="FGC89" s="14"/>
      <c r="FGD89" s="14"/>
      <c r="FGE89" s="14"/>
      <c r="FGF89" s="14"/>
      <c r="FGG89" s="14"/>
      <c r="FGH89" s="14"/>
      <c r="FGI89" s="14"/>
      <c r="FGJ89" s="14"/>
      <c r="FGK89" s="14"/>
      <c r="FGL89" s="14"/>
      <c r="FGM89" s="14"/>
      <c r="FGN89" s="14"/>
      <c r="FGO89" s="14"/>
      <c r="FGP89" s="14"/>
      <c r="FGQ89" s="14"/>
      <c r="FGR89" s="14"/>
      <c r="FGS89" s="14"/>
      <c r="FGT89" s="14"/>
      <c r="FGU89" s="14"/>
      <c r="FGV89" s="14"/>
      <c r="FGW89" s="14"/>
      <c r="FGX89" s="14"/>
      <c r="FGY89" s="14"/>
      <c r="FGZ89" s="14"/>
      <c r="FHA89" s="14"/>
      <c r="FHB89" s="14"/>
      <c r="FHC89" s="14"/>
      <c r="FHD89" s="14"/>
      <c r="FHE89" s="14"/>
      <c r="FHF89" s="14"/>
      <c r="FHG89" s="14"/>
      <c r="FHH89" s="14"/>
      <c r="FHI89" s="14"/>
      <c r="FHJ89" s="14"/>
      <c r="FHK89" s="14"/>
      <c r="FHL89" s="14"/>
      <c r="FHM89" s="14"/>
      <c r="FHN89" s="14"/>
      <c r="FHO89" s="14"/>
      <c r="FHP89" s="14"/>
      <c r="FHQ89" s="14"/>
      <c r="FHR89" s="14"/>
      <c r="FHS89" s="14"/>
      <c r="FHT89" s="14"/>
      <c r="FHU89" s="14"/>
      <c r="FHV89" s="14"/>
      <c r="FHW89" s="14"/>
      <c r="FHX89" s="14"/>
      <c r="FHY89" s="14"/>
      <c r="FHZ89" s="14"/>
      <c r="FIA89" s="14"/>
      <c r="FIB89" s="14"/>
      <c r="FIC89" s="14"/>
      <c r="FID89" s="14"/>
      <c r="FIE89" s="14"/>
      <c r="FIF89" s="14"/>
      <c r="FIG89" s="14"/>
      <c r="FIH89" s="14"/>
      <c r="FII89" s="14"/>
      <c r="FIJ89" s="14"/>
      <c r="FIK89" s="14"/>
      <c r="FIL89" s="14"/>
      <c r="FIM89" s="14"/>
      <c r="FIN89" s="14"/>
      <c r="FIO89" s="14"/>
      <c r="FIP89" s="14"/>
      <c r="FIQ89" s="14"/>
      <c r="FIR89" s="14"/>
      <c r="FIS89" s="14"/>
      <c r="FIT89" s="14"/>
      <c r="FIU89" s="14"/>
      <c r="FIV89" s="14"/>
      <c r="FIW89" s="14"/>
      <c r="FIX89" s="14"/>
      <c r="FIY89" s="14"/>
      <c r="FIZ89" s="14"/>
      <c r="FJA89" s="14"/>
      <c r="FJB89" s="14"/>
      <c r="FJC89" s="14"/>
      <c r="FJD89" s="14"/>
      <c r="FJE89" s="14"/>
      <c r="FJF89" s="14"/>
      <c r="FJG89" s="14"/>
      <c r="FJH89" s="14"/>
      <c r="FJI89" s="14"/>
      <c r="FJJ89" s="14"/>
      <c r="FJK89" s="14"/>
      <c r="FJL89" s="14"/>
      <c r="FJM89" s="14"/>
      <c r="FJN89" s="14"/>
      <c r="FJO89" s="14"/>
      <c r="FJP89" s="14"/>
      <c r="FJQ89" s="14"/>
      <c r="FJR89" s="14"/>
      <c r="FJS89" s="14"/>
      <c r="FJT89" s="14"/>
      <c r="FJU89" s="14"/>
      <c r="FJV89" s="14"/>
      <c r="FJW89" s="14"/>
      <c r="FJX89" s="14"/>
      <c r="FJY89" s="14"/>
      <c r="FJZ89" s="14"/>
      <c r="FKA89" s="14"/>
      <c r="FKB89" s="14"/>
      <c r="FKC89" s="14"/>
      <c r="FKD89" s="14"/>
      <c r="FKE89" s="14"/>
      <c r="FKF89" s="14"/>
      <c r="FKG89" s="14"/>
      <c r="FKH89" s="14"/>
      <c r="FKI89" s="14"/>
      <c r="FKJ89" s="14"/>
      <c r="FKK89" s="14"/>
      <c r="FKL89" s="14"/>
      <c r="FKM89" s="14"/>
      <c r="FKN89" s="14"/>
      <c r="FKO89" s="14"/>
      <c r="FKP89" s="14"/>
      <c r="FKQ89" s="14"/>
      <c r="FKR89" s="14"/>
      <c r="FKS89" s="14"/>
      <c r="FKT89" s="14"/>
      <c r="FKU89" s="14"/>
      <c r="FKV89" s="14"/>
      <c r="FKW89" s="14"/>
      <c r="FKX89" s="14"/>
      <c r="FKY89" s="14"/>
      <c r="FKZ89" s="14"/>
      <c r="FLA89" s="14"/>
      <c r="FLB89" s="14"/>
      <c r="FLC89" s="14"/>
      <c r="FLD89" s="14"/>
      <c r="FLE89" s="14"/>
      <c r="FLF89" s="14"/>
      <c r="FLG89" s="14"/>
      <c r="FLH89" s="14"/>
      <c r="FLI89" s="14"/>
      <c r="FLJ89" s="14"/>
      <c r="FLK89" s="14"/>
      <c r="FLL89" s="14"/>
      <c r="FLM89" s="14"/>
      <c r="FLN89" s="14"/>
      <c r="FLO89" s="14"/>
      <c r="FLP89" s="14"/>
      <c r="FLQ89" s="14"/>
      <c r="FLR89" s="14"/>
      <c r="FLS89" s="14"/>
      <c r="FLT89" s="14"/>
      <c r="FLU89" s="14"/>
      <c r="FLV89" s="14"/>
      <c r="FLW89" s="14"/>
      <c r="FLX89" s="14"/>
      <c r="FLY89" s="14"/>
      <c r="FLZ89" s="14"/>
      <c r="FMA89" s="14"/>
      <c r="FMB89" s="14"/>
      <c r="FMC89" s="14"/>
      <c r="FMD89" s="14"/>
      <c r="FME89" s="14"/>
      <c r="FMF89" s="14"/>
      <c r="FMG89" s="14"/>
      <c r="FMH89" s="14"/>
      <c r="FMI89" s="14"/>
      <c r="FMJ89" s="14"/>
      <c r="FMK89" s="14"/>
      <c r="FML89" s="14"/>
      <c r="FMM89" s="14"/>
      <c r="FMN89" s="14"/>
      <c r="FMO89" s="14"/>
      <c r="FMP89" s="14"/>
      <c r="FMQ89" s="14"/>
      <c r="FMR89" s="14"/>
      <c r="FMS89" s="14"/>
      <c r="FMT89" s="14"/>
      <c r="FMU89" s="14"/>
      <c r="FMV89" s="14"/>
      <c r="FMW89" s="14"/>
      <c r="FMX89" s="14"/>
      <c r="FMY89" s="14"/>
      <c r="FMZ89" s="14"/>
      <c r="FNA89" s="14"/>
      <c r="FNB89" s="14"/>
      <c r="FNC89" s="14"/>
      <c r="FND89" s="14"/>
      <c r="FNE89" s="14"/>
      <c r="FNF89" s="14"/>
      <c r="FNG89" s="14"/>
      <c r="FNH89" s="14"/>
      <c r="FNI89" s="14"/>
      <c r="FNJ89" s="14"/>
      <c r="FNK89" s="14"/>
      <c r="FNL89" s="14"/>
      <c r="FNM89" s="14"/>
      <c r="FNN89" s="14"/>
      <c r="FNO89" s="14"/>
      <c r="FNP89" s="14"/>
      <c r="FNQ89" s="14"/>
      <c r="FNR89" s="14"/>
      <c r="FNS89" s="14"/>
      <c r="FNT89" s="14"/>
      <c r="FNU89" s="14"/>
      <c r="FNV89" s="14"/>
      <c r="FNW89" s="14"/>
      <c r="FNX89" s="14"/>
      <c r="FNY89" s="14"/>
      <c r="FNZ89" s="14"/>
      <c r="FOA89" s="14"/>
      <c r="FOB89" s="14"/>
      <c r="FOC89" s="14"/>
      <c r="FOD89" s="14"/>
      <c r="FOE89" s="14"/>
      <c r="FOF89" s="14"/>
      <c r="FOG89" s="14"/>
      <c r="FOH89" s="14"/>
      <c r="FOI89" s="14"/>
      <c r="FOJ89" s="14"/>
      <c r="FOK89" s="14"/>
      <c r="FOL89" s="14"/>
      <c r="FOM89" s="14"/>
      <c r="FON89" s="14"/>
      <c r="FOO89" s="14"/>
      <c r="FOP89" s="14"/>
      <c r="FOQ89" s="14"/>
      <c r="FOR89" s="14"/>
      <c r="FOS89" s="14"/>
      <c r="FOT89" s="14"/>
      <c r="FOU89" s="14"/>
      <c r="FOV89" s="14"/>
      <c r="FOW89" s="14"/>
      <c r="FOX89" s="14"/>
      <c r="FOY89" s="14"/>
      <c r="FOZ89" s="14"/>
      <c r="FPA89" s="14"/>
      <c r="FPB89" s="14"/>
      <c r="FPC89" s="14"/>
      <c r="FPD89" s="14"/>
      <c r="FPE89" s="14"/>
      <c r="FPF89" s="14"/>
      <c r="FPG89" s="14"/>
      <c r="FPH89" s="14"/>
      <c r="FPI89" s="14"/>
      <c r="FPJ89" s="14"/>
      <c r="FPK89" s="14"/>
      <c r="FPL89" s="14"/>
      <c r="FPM89" s="14"/>
      <c r="FPN89" s="14"/>
      <c r="FPO89" s="14"/>
      <c r="FPP89" s="14"/>
      <c r="FPQ89" s="14"/>
      <c r="FPR89" s="14"/>
      <c r="FPS89" s="14"/>
      <c r="FPT89" s="14"/>
      <c r="FPU89" s="14"/>
      <c r="FPV89" s="14"/>
      <c r="FPW89" s="14"/>
      <c r="FPX89" s="14"/>
      <c r="FPY89" s="14"/>
      <c r="FPZ89" s="14"/>
      <c r="FQA89" s="14"/>
      <c r="FQB89" s="14"/>
      <c r="FQC89" s="14"/>
      <c r="FQD89" s="14"/>
      <c r="FQE89" s="14"/>
      <c r="FQF89" s="14"/>
      <c r="FQG89" s="14"/>
      <c r="FQH89" s="14"/>
      <c r="FQI89" s="14"/>
      <c r="FQJ89" s="14"/>
      <c r="FQK89" s="14"/>
      <c r="FQL89" s="14"/>
      <c r="FQM89" s="14"/>
      <c r="FQN89" s="14"/>
      <c r="FQO89" s="14"/>
      <c r="FQP89" s="14"/>
      <c r="FQQ89" s="14"/>
      <c r="FQR89" s="14"/>
      <c r="FQS89" s="14"/>
      <c r="FQT89" s="14"/>
      <c r="FQU89" s="14"/>
      <c r="FQV89" s="14"/>
      <c r="FQW89" s="14"/>
      <c r="FQX89" s="14"/>
      <c r="FQY89" s="14"/>
      <c r="FQZ89" s="14"/>
      <c r="FRA89" s="14"/>
      <c r="FRB89" s="14"/>
      <c r="FRC89" s="14"/>
      <c r="FRD89" s="14"/>
      <c r="FRE89" s="14"/>
      <c r="FRF89" s="14"/>
      <c r="FRG89" s="14"/>
      <c r="FRH89" s="14"/>
      <c r="FRI89" s="14"/>
      <c r="FRJ89" s="14"/>
      <c r="FRK89" s="14"/>
      <c r="FRL89" s="14"/>
      <c r="FRM89" s="14"/>
      <c r="FRN89" s="14"/>
      <c r="FRO89" s="14"/>
      <c r="FRP89" s="14"/>
      <c r="FRQ89" s="14"/>
      <c r="FRR89" s="14"/>
      <c r="FRS89" s="14"/>
      <c r="FRT89" s="14"/>
      <c r="FRU89" s="14"/>
      <c r="FRV89" s="14"/>
      <c r="FRW89" s="14"/>
      <c r="FRX89" s="14"/>
      <c r="FRY89" s="14"/>
      <c r="FRZ89" s="14"/>
      <c r="FSA89" s="14"/>
      <c r="FSB89" s="14"/>
      <c r="FSC89" s="14"/>
      <c r="FSD89" s="14"/>
      <c r="FSE89" s="14"/>
      <c r="FSF89" s="14"/>
      <c r="FSG89" s="14"/>
      <c r="FSH89" s="14"/>
      <c r="FSI89" s="14"/>
      <c r="FSJ89" s="14"/>
      <c r="FSK89" s="14"/>
      <c r="FSL89" s="14"/>
      <c r="FSM89" s="14"/>
      <c r="FSN89" s="14"/>
      <c r="FSO89" s="14"/>
      <c r="FSP89" s="14"/>
      <c r="FSQ89" s="14"/>
      <c r="FSR89" s="14"/>
      <c r="FSS89" s="14"/>
      <c r="FST89" s="14"/>
      <c r="FSU89" s="14"/>
      <c r="FSV89" s="14"/>
      <c r="FSW89" s="14"/>
      <c r="FSX89" s="14"/>
      <c r="FSY89" s="14"/>
      <c r="FSZ89" s="14"/>
      <c r="FTA89" s="14"/>
      <c r="FTB89" s="14"/>
      <c r="FTC89" s="14"/>
      <c r="FTD89" s="14"/>
      <c r="FTE89" s="14"/>
      <c r="FTF89" s="14"/>
      <c r="FTG89" s="14"/>
      <c r="FTH89" s="14"/>
      <c r="FTI89" s="14"/>
      <c r="FTJ89" s="14"/>
      <c r="FTK89" s="14"/>
      <c r="FTL89" s="14"/>
      <c r="FTM89" s="14"/>
      <c r="FTN89" s="14"/>
      <c r="FTO89" s="14"/>
      <c r="FTP89" s="14"/>
      <c r="FTQ89" s="14"/>
      <c r="FTR89" s="14"/>
      <c r="FTS89" s="14"/>
      <c r="FTT89" s="14"/>
      <c r="FTU89" s="14"/>
      <c r="FTV89" s="14"/>
      <c r="FTW89" s="14"/>
      <c r="FTX89" s="14"/>
      <c r="FTY89" s="14"/>
      <c r="FTZ89" s="14"/>
      <c r="FUA89" s="14"/>
      <c r="FUB89" s="14"/>
      <c r="FUC89" s="14"/>
      <c r="FUD89" s="14"/>
      <c r="FUE89" s="14"/>
      <c r="FUF89" s="14"/>
      <c r="FUG89" s="14"/>
      <c r="FUH89" s="14"/>
      <c r="FUI89" s="14"/>
      <c r="FUJ89" s="14"/>
      <c r="FUK89" s="14"/>
      <c r="FUL89" s="14"/>
      <c r="FUM89" s="14"/>
      <c r="FUN89" s="14"/>
      <c r="FUO89" s="14"/>
      <c r="FUP89" s="14"/>
      <c r="FUQ89" s="14"/>
      <c r="FUR89" s="14"/>
      <c r="FUS89" s="14"/>
      <c r="FUT89" s="14"/>
      <c r="FUU89" s="14"/>
      <c r="FUV89" s="14"/>
      <c r="FUW89" s="14"/>
      <c r="FUX89" s="14"/>
      <c r="FUY89" s="14"/>
      <c r="FUZ89" s="14"/>
      <c r="FVA89" s="14"/>
      <c r="FVB89" s="14"/>
      <c r="FVC89" s="14"/>
      <c r="FVD89" s="14"/>
      <c r="FVE89" s="14"/>
      <c r="FVF89" s="14"/>
      <c r="FVG89" s="14"/>
      <c r="FVH89" s="14"/>
      <c r="FVI89" s="14"/>
      <c r="FVJ89" s="14"/>
      <c r="FVK89" s="14"/>
      <c r="FVL89" s="14"/>
      <c r="FVM89" s="14"/>
      <c r="FVN89" s="14"/>
      <c r="FVO89" s="14"/>
      <c r="FVP89" s="14"/>
      <c r="FVQ89" s="14"/>
      <c r="FVR89" s="14"/>
      <c r="FVS89" s="14"/>
      <c r="FVT89" s="14"/>
      <c r="FVU89" s="14"/>
      <c r="FVV89" s="14"/>
      <c r="FVW89" s="14"/>
      <c r="FVX89" s="14"/>
      <c r="FVY89" s="14"/>
      <c r="FVZ89" s="14"/>
      <c r="FWA89" s="14"/>
      <c r="FWB89" s="14"/>
      <c r="FWC89" s="14"/>
      <c r="FWD89" s="14"/>
      <c r="FWE89" s="14"/>
      <c r="FWF89" s="14"/>
      <c r="FWG89" s="14"/>
      <c r="FWH89" s="14"/>
      <c r="FWI89" s="14"/>
      <c r="FWJ89" s="14"/>
      <c r="FWK89" s="14"/>
      <c r="FWL89" s="14"/>
      <c r="FWM89" s="14"/>
      <c r="FWN89" s="14"/>
      <c r="FWO89" s="14"/>
      <c r="FWP89" s="14"/>
      <c r="FWQ89" s="14"/>
      <c r="FWR89" s="14"/>
      <c r="FWS89" s="14"/>
      <c r="FWT89" s="14"/>
      <c r="FWU89" s="14"/>
      <c r="FWV89" s="14"/>
      <c r="FWW89" s="14"/>
      <c r="FWX89" s="14"/>
      <c r="FWY89" s="14"/>
      <c r="FWZ89" s="14"/>
      <c r="FXA89" s="14"/>
      <c r="FXB89" s="14"/>
      <c r="FXC89" s="14"/>
      <c r="FXD89" s="14"/>
      <c r="FXE89" s="14"/>
      <c r="FXF89" s="14"/>
      <c r="FXG89" s="14"/>
      <c r="FXH89" s="14"/>
      <c r="FXI89" s="14"/>
      <c r="FXJ89" s="14"/>
      <c r="FXK89" s="14"/>
      <c r="FXL89" s="14"/>
      <c r="FXM89" s="14"/>
      <c r="FXN89" s="14"/>
      <c r="FXO89" s="14"/>
      <c r="FXP89" s="14"/>
      <c r="FXQ89" s="14"/>
      <c r="FXR89" s="14"/>
      <c r="FXS89" s="14"/>
      <c r="FXT89" s="14"/>
      <c r="FXU89" s="14"/>
      <c r="FXV89" s="14"/>
      <c r="FXW89" s="14"/>
      <c r="FXX89" s="14"/>
      <c r="FXY89" s="14"/>
      <c r="FXZ89" s="14"/>
      <c r="FYA89" s="14"/>
      <c r="FYB89" s="14"/>
      <c r="FYC89" s="14"/>
      <c r="FYD89" s="14"/>
      <c r="FYE89" s="14"/>
      <c r="FYF89" s="14"/>
      <c r="FYG89" s="14"/>
      <c r="FYH89" s="14"/>
      <c r="FYI89" s="14"/>
      <c r="FYJ89" s="14"/>
      <c r="FYK89" s="14"/>
      <c r="FYL89" s="14"/>
      <c r="FYM89" s="14"/>
      <c r="FYN89" s="14"/>
      <c r="FYO89" s="14"/>
      <c r="FYP89" s="14"/>
      <c r="FYQ89" s="14"/>
      <c r="FYR89" s="14"/>
      <c r="FYS89" s="14"/>
      <c r="FYT89" s="14"/>
      <c r="FYU89" s="14"/>
      <c r="FYV89" s="14"/>
      <c r="FYW89" s="14"/>
      <c r="FYX89" s="14"/>
      <c r="FYY89" s="14"/>
      <c r="FYZ89" s="14"/>
      <c r="FZA89" s="14"/>
      <c r="FZB89" s="14"/>
      <c r="FZC89" s="14"/>
      <c r="FZD89" s="14"/>
      <c r="FZE89" s="14"/>
      <c r="FZF89" s="14"/>
      <c r="FZG89" s="14"/>
      <c r="FZH89" s="14"/>
      <c r="FZI89" s="14"/>
      <c r="FZJ89" s="14"/>
      <c r="FZK89" s="14"/>
      <c r="FZL89" s="14"/>
      <c r="FZM89" s="14"/>
      <c r="FZN89" s="14"/>
      <c r="FZO89" s="14"/>
      <c r="FZP89" s="14"/>
      <c r="FZQ89" s="14"/>
      <c r="FZR89" s="14"/>
      <c r="FZS89" s="14"/>
      <c r="FZT89" s="14"/>
      <c r="FZU89" s="14"/>
      <c r="FZV89" s="14"/>
      <c r="FZW89" s="14"/>
      <c r="FZX89" s="14"/>
      <c r="FZY89" s="14"/>
      <c r="FZZ89" s="14"/>
      <c r="GAA89" s="14"/>
      <c r="GAB89" s="14"/>
      <c r="GAC89" s="14"/>
      <c r="GAD89" s="14"/>
      <c r="GAE89" s="14"/>
      <c r="GAF89" s="14"/>
      <c r="GAG89" s="14"/>
      <c r="GAH89" s="14"/>
      <c r="GAI89" s="14"/>
      <c r="GAJ89" s="14"/>
      <c r="GAK89" s="14"/>
      <c r="GAL89" s="14"/>
      <c r="GAM89" s="14"/>
      <c r="GAN89" s="14"/>
      <c r="GAO89" s="14"/>
      <c r="GAP89" s="14"/>
      <c r="GAQ89" s="14"/>
      <c r="GAR89" s="14"/>
      <c r="GAS89" s="14"/>
      <c r="GAT89" s="14"/>
      <c r="GAU89" s="14"/>
      <c r="GAV89" s="14"/>
      <c r="GAW89" s="14"/>
      <c r="GAX89" s="14"/>
      <c r="GAY89" s="14"/>
      <c r="GAZ89" s="14"/>
      <c r="GBA89" s="14"/>
      <c r="GBB89" s="14"/>
      <c r="GBC89" s="14"/>
      <c r="GBD89" s="14"/>
      <c r="GBE89" s="14"/>
      <c r="GBF89" s="14"/>
      <c r="GBG89" s="14"/>
      <c r="GBH89" s="14"/>
      <c r="GBI89" s="14"/>
      <c r="GBJ89" s="14"/>
      <c r="GBK89" s="14"/>
      <c r="GBL89" s="14"/>
      <c r="GBM89" s="14"/>
      <c r="GBN89" s="14"/>
      <c r="GBO89" s="14"/>
      <c r="GBP89" s="14"/>
      <c r="GBQ89" s="14"/>
      <c r="GBR89" s="14"/>
      <c r="GBS89" s="14"/>
      <c r="GBT89" s="14"/>
      <c r="GBU89" s="14"/>
      <c r="GBV89" s="14"/>
      <c r="GBW89" s="14"/>
      <c r="GBX89" s="14"/>
      <c r="GBY89" s="14"/>
      <c r="GBZ89" s="14"/>
      <c r="GCA89" s="14"/>
      <c r="GCB89" s="14"/>
      <c r="GCC89" s="14"/>
      <c r="GCD89" s="14"/>
      <c r="GCE89" s="14"/>
      <c r="GCF89" s="14"/>
      <c r="GCG89" s="14"/>
      <c r="GCH89" s="14"/>
      <c r="GCI89" s="14"/>
      <c r="GCJ89" s="14"/>
      <c r="GCK89" s="14"/>
      <c r="GCL89" s="14"/>
      <c r="GCM89" s="14"/>
      <c r="GCN89" s="14"/>
      <c r="GCO89" s="14"/>
      <c r="GCP89" s="14"/>
      <c r="GCQ89" s="14"/>
      <c r="GCR89" s="14"/>
      <c r="GCS89" s="14"/>
      <c r="GCT89" s="14"/>
      <c r="GCU89" s="14"/>
      <c r="GCV89" s="14"/>
      <c r="GCW89" s="14"/>
      <c r="GCX89" s="14"/>
      <c r="GCY89" s="14"/>
      <c r="GCZ89" s="14"/>
      <c r="GDA89" s="14"/>
      <c r="GDB89" s="14"/>
      <c r="GDC89" s="14"/>
      <c r="GDD89" s="14"/>
      <c r="GDE89" s="14"/>
      <c r="GDF89" s="14"/>
      <c r="GDG89" s="14"/>
      <c r="GDH89" s="14"/>
      <c r="GDI89" s="14"/>
      <c r="GDJ89" s="14"/>
      <c r="GDK89" s="14"/>
      <c r="GDL89" s="14"/>
      <c r="GDM89" s="14"/>
      <c r="GDN89" s="14"/>
      <c r="GDO89" s="14"/>
      <c r="GDP89" s="14"/>
      <c r="GDQ89" s="14"/>
      <c r="GDR89" s="14"/>
      <c r="GDS89" s="14"/>
      <c r="GDT89" s="14"/>
      <c r="GDU89" s="14"/>
      <c r="GDV89" s="14"/>
      <c r="GDW89" s="14"/>
      <c r="GDX89" s="14"/>
      <c r="GDY89" s="14"/>
      <c r="GDZ89" s="14"/>
      <c r="GEA89" s="14"/>
      <c r="GEB89" s="14"/>
      <c r="GEC89" s="14"/>
      <c r="GED89" s="14"/>
      <c r="GEE89" s="14"/>
      <c r="GEF89" s="14"/>
      <c r="GEG89" s="14"/>
      <c r="GEH89" s="14"/>
      <c r="GEI89" s="14"/>
      <c r="GEJ89" s="14"/>
      <c r="GEK89" s="14"/>
      <c r="GEL89" s="14"/>
      <c r="GEM89" s="14"/>
      <c r="GEN89" s="14"/>
      <c r="GEO89" s="14"/>
      <c r="GEP89" s="14"/>
      <c r="GEQ89" s="14"/>
      <c r="GER89" s="14"/>
      <c r="GES89" s="14"/>
      <c r="GET89" s="14"/>
      <c r="GEU89" s="14"/>
      <c r="GEV89" s="14"/>
      <c r="GEW89" s="14"/>
      <c r="GEX89" s="14"/>
      <c r="GEY89" s="14"/>
      <c r="GEZ89" s="14"/>
      <c r="GFA89" s="14"/>
      <c r="GFB89" s="14"/>
      <c r="GFC89" s="14"/>
      <c r="GFD89" s="14"/>
      <c r="GFE89" s="14"/>
      <c r="GFF89" s="14"/>
      <c r="GFG89" s="14"/>
      <c r="GFH89" s="14"/>
      <c r="GFI89" s="14"/>
      <c r="GFJ89" s="14"/>
      <c r="GFK89" s="14"/>
      <c r="GFL89" s="14"/>
      <c r="GFM89" s="14"/>
      <c r="GFN89" s="14"/>
      <c r="GFO89" s="14"/>
      <c r="GFP89" s="14"/>
      <c r="GFQ89" s="14"/>
      <c r="GFR89" s="14"/>
      <c r="GFS89" s="14"/>
      <c r="GFT89" s="14"/>
      <c r="GFU89" s="14"/>
      <c r="GFV89" s="14"/>
      <c r="GFW89" s="14"/>
      <c r="GFX89" s="14"/>
      <c r="GFY89" s="14"/>
      <c r="GFZ89" s="14"/>
      <c r="GGA89" s="14"/>
      <c r="GGB89" s="14"/>
      <c r="GGC89" s="14"/>
      <c r="GGD89" s="14"/>
      <c r="GGE89" s="14"/>
      <c r="GGF89" s="14"/>
      <c r="GGG89" s="14"/>
      <c r="GGH89" s="14"/>
      <c r="GGI89" s="14"/>
      <c r="GGJ89" s="14"/>
      <c r="GGK89" s="14"/>
      <c r="GGL89" s="14"/>
      <c r="GGM89" s="14"/>
      <c r="GGN89" s="14"/>
      <c r="GGO89" s="14"/>
      <c r="GGP89" s="14"/>
      <c r="GGQ89" s="14"/>
      <c r="GGR89" s="14"/>
      <c r="GGS89" s="14"/>
      <c r="GGT89" s="14"/>
      <c r="GGU89" s="14"/>
      <c r="GGV89" s="14"/>
      <c r="GGW89" s="14"/>
      <c r="GGX89" s="14"/>
      <c r="GGY89" s="14"/>
      <c r="GGZ89" s="14"/>
      <c r="GHA89" s="14"/>
      <c r="GHB89" s="14"/>
      <c r="GHC89" s="14"/>
      <c r="GHD89" s="14"/>
      <c r="GHE89" s="14"/>
      <c r="GHF89" s="14"/>
      <c r="GHG89" s="14"/>
      <c r="GHH89" s="14"/>
      <c r="GHI89" s="14"/>
      <c r="GHJ89" s="14"/>
      <c r="GHK89" s="14"/>
      <c r="GHL89" s="14"/>
      <c r="GHM89" s="14"/>
      <c r="GHN89" s="14"/>
      <c r="GHO89" s="14"/>
      <c r="GHP89" s="14"/>
      <c r="GHQ89" s="14"/>
      <c r="GHR89" s="14"/>
      <c r="GHS89" s="14"/>
      <c r="GHT89" s="14"/>
      <c r="GHU89" s="14"/>
      <c r="GHV89" s="14"/>
      <c r="GHW89" s="14"/>
      <c r="GHX89" s="14"/>
      <c r="GHY89" s="14"/>
      <c r="GHZ89" s="14"/>
      <c r="GIA89" s="14"/>
      <c r="GIB89" s="14"/>
      <c r="GIC89" s="14"/>
      <c r="GID89" s="14"/>
      <c r="GIE89" s="14"/>
      <c r="GIF89" s="14"/>
      <c r="GIG89" s="14"/>
      <c r="GIH89" s="14"/>
      <c r="GII89" s="14"/>
      <c r="GIJ89" s="14"/>
      <c r="GIK89" s="14"/>
      <c r="GIL89" s="14"/>
      <c r="GIM89" s="14"/>
      <c r="GIN89" s="14"/>
      <c r="GIO89" s="14"/>
      <c r="GIP89" s="14"/>
      <c r="GIQ89" s="14"/>
      <c r="GIR89" s="14"/>
      <c r="GIS89" s="14"/>
      <c r="GIT89" s="14"/>
      <c r="GIU89" s="14"/>
      <c r="GIV89" s="14"/>
      <c r="GIW89" s="14"/>
      <c r="GIX89" s="14"/>
      <c r="GIY89" s="14"/>
      <c r="GIZ89" s="14"/>
      <c r="GJA89" s="14"/>
      <c r="GJB89" s="14"/>
      <c r="GJC89" s="14"/>
      <c r="GJD89" s="14"/>
      <c r="GJE89" s="14"/>
      <c r="GJF89" s="14"/>
      <c r="GJG89" s="14"/>
      <c r="GJH89" s="14"/>
      <c r="GJI89" s="14"/>
      <c r="GJJ89" s="14"/>
      <c r="GJK89" s="14"/>
      <c r="GJL89" s="14"/>
      <c r="GJM89" s="14"/>
      <c r="GJN89" s="14"/>
      <c r="GJO89" s="14"/>
      <c r="GJP89" s="14"/>
      <c r="GJQ89" s="14"/>
      <c r="GJR89" s="14"/>
      <c r="GJS89" s="14"/>
      <c r="GJT89" s="14"/>
      <c r="GJU89" s="14"/>
      <c r="GJV89" s="14"/>
      <c r="GJW89" s="14"/>
      <c r="GJX89" s="14"/>
      <c r="GJY89" s="14"/>
      <c r="GJZ89" s="14"/>
      <c r="GKA89" s="14"/>
      <c r="GKB89" s="14"/>
      <c r="GKC89" s="14"/>
      <c r="GKD89" s="14"/>
      <c r="GKE89" s="14"/>
      <c r="GKF89" s="14"/>
      <c r="GKG89" s="14"/>
      <c r="GKH89" s="14"/>
      <c r="GKI89" s="14"/>
      <c r="GKJ89" s="14"/>
      <c r="GKK89" s="14"/>
      <c r="GKL89" s="14"/>
      <c r="GKM89" s="14"/>
      <c r="GKN89" s="14"/>
      <c r="GKO89" s="14"/>
      <c r="GKP89" s="14"/>
      <c r="GKQ89" s="14"/>
      <c r="GKR89" s="14"/>
      <c r="GKS89" s="14"/>
      <c r="GKT89" s="14"/>
      <c r="GKU89" s="14"/>
      <c r="GKV89" s="14"/>
      <c r="GKW89" s="14"/>
      <c r="GKX89" s="14"/>
      <c r="GKY89" s="14"/>
      <c r="GKZ89" s="14"/>
      <c r="GLA89" s="14"/>
      <c r="GLB89" s="14"/>
      <c r="GLC89" s="14"/>
      <c r="GLD89" s="14"/>
      <c r="GLE89" s="14"/>
      <c r="GLF89" s="14"/>
      <c r="GLG89" s="14"/>
      <c r="GLH89" s="14"/>
      <c r="GLI89" s="14"/>
      <c r="GLJ89" s="14"/>
      <c r="GLK89" s="14"/>
      <c r="GLL89" s="14"/>
      <c r="GLM89" s="14"/>
      <c r="GLN89" s="14"/>
      <c r="GLO89" s="14"/>
      <c r="GLP89" s="14"/>
      <c r="GLQ89" s="14"/>
      <c r="GLR89" s="14"/>
      <c r="GLS89" s="14"/>
      <c r="GLT89" s="14"/>
      <c r="GLU89" s="14"/>
      <c r="GLV89" s="14"/>
      <c r="GLW89" s="14"/>
      <c r="GLX89" s="14"/>
      <c r="GLY89" s="14"/>
      <c r="GLZ89" s="14"/>
      <c r="GMA89" s="14"/>
      <c r="GMB89" s="14"/>
      <c r="GMC89" s="14"/>
      <c r="GMD89" s="14"/>
      <c r="GME89" s="14"/>
      <c r="GMF89" s="14"/>
      <c r="GMG89" s="14"/>
      <c r="GMH89" s="14"/>
      <c r="GMI89" s="14"/>
      <c r="GMJ89" s="14"/>
      <c r="GMK89" s="14"/>
      <c r="GML89" s="14"/>
      <c r="GMM89" s="14"/>
      <c r="GMN89" s="14"/>
      <c r="GMO89" s="14"/>
      <c r="GMP89" s="14"/>
      <c r="GMQ89" s="14"/>
      <c r="GMR89" s="14"/>
      <c r="GMS89" s="14"/>
      <c r="GMT89" s="14"/>
      <c r="GMU89" s="14"/>
      <c r="GMV89" s="14"/>
      <c r="GMW89" s="14"/>
      <c r="GMX89" s="14"/>
      <c r="GMY89" s="14"/>
      <c r="GMZ89" s="14"/>
      <c r="GNA89" s="14"/>
      <c r="GNB89" s="14"/>
      <c r="GNC89" s="14"/>
      <c r="GND89" s="14"/>
      <c r="GNE89" s="14"/>
      <c r="GNF89" s="14"/>
      <c r="GNG89" s="14"/>
      <c r="GNH89" s="14"/>
      <c r="GNI89" s="14"/>
      <c r="GNJ89" s="14"/>
      <c r="GNK89" s="14"/>
      <c r="GNL89" s="14"/>
      <c r="GNM89" s="14"/>
      <c r="GNN89" s="14"/>
      <c r="GNO89" s="14"/>
      <c r="GNP89" s="14"/>
      <c r="GNQ89" s="14"/>
      <c r="GNR89" s="14"/>
      <c r="GNS89" s="14"/>
      <c r="GNT89" s="14"/>
      <c r="GNU89" s="14"/>
      <c r="GNV89" s="14"/>
      <c r="GNW89" s="14"/>
      <c r="GNX89" s="14"/>
      <c r="GNY89" s="14"/>
      <c r="GNZ89" s="14"/>
      <c r="GOA89" s="14"/>
      <c r="GOB89" s="14"/>
      <c r="GOC89" s="14"/>
      <c r="GOD89" s="14"/>
      <c r="GOE89" s="14"/>
      <c r="GOF89" s="14"/>
      <c r="GOG89" s="14"/>
      <c r="GOH89" s="14"/>
      <c r="GOI89" s="14"/>
      <c r="GOJ89" s="14"/>
      <c r="GOK89" s="14"/>
      <c r="GOL89" s="14"/>
      <c r="GOM89" s="14"/>
      <c r="GON89" s="14"/>
      <c r="GOO89" s="14"/>
      <c r="GOP89" s="14"/>
      <c r="GOQ89" s="14"/>
      <c r="GOR89" s="14"/>
      <c r="GOS89" s="14"/>
      <c r="GOT89" s="14"/>
      <c r="GOU89" s="14"/>
      <c r="GOV89" s="14"/>
      <c r="GOW89" s="14"/>
      <c r="GOX89" s="14"/>
      <c r="GOY89" s="14"/>
      <c r="GOZ89" s="14"/>
      <c r="GPA89" s="14"/>
      <c r="GPB89" s="14"/>
      <c r="GPC89" s="14"/>
      <c r="GPD89" s="14"/>
      <c r="GPE89" s="14"/>
      <c r="GPF89" s="14"/>
      <c r="GPG89" s="14"/>
      <c r="GPH89" s="14"/>
      <c r="GPI89" s="14"/>
      <c r="GPJ89" s="14"/>
      <c r="GPK89" s="14"/>
      <c r="GPL89" s="14"/>
      <c r="GPM89" s="14"/>
      <c r="GPN89" s="14"/>
      <c r="GPO89" s="14"/>
      <c r="GPP89" s="14"/>
      <c r="GPQ89" s="14"/>
      <c r="GPR89" s="14"/>
      <c r="GPS89" s="14"/>
      <c r="GPT89" s="14"/>
      <c r="GPU89" s="14"/>
      <c r="GPV89" s="14"/>
      <c r="GPW89" s="14"/>
      <c r="GPX89" s="14"/>
      <c r="GPY89" s="14"/>
      <c r="GPZ89" s="14"/>
      <c r="GQA89" s="14"/>
      <c r="GQB89" s="14"/>
      <c r="GQC89" s="14"/>
      <c r="GQD89" s="14"/>
      <c r="GQE89" s="14"/>
      <c r="GQF89" s="14"/>
      <c r="GQG89" s="14"/>
      <c r="GQH89" s="14"/>
      <c r="GQI89" s="14"/>
      <c r="GQJ89" s="14"/>
      <c r="GQK89" s="14"/>
      <c r="GQL89" s="14"/>
      <c r="GQM89" s="14"/>
      <c r="GQN89" s="14"/>
      <c r="GQO89" s="14"/>
      <c r="GQP89" s="14"/>
      <c r="GQQ89" s="14"/>
      <c r="GQR89" s="14"/>
      <c r="GQS89" s="14"/>
      <c r="GQT89" s="14"/>
      <c r="GQU89" s="14"/>
      <c r="GQV89" s="14"/>
      <c r="GQW89" s="14"/>
      <c r="GQX89" s="14"/>
      <c r="GQY89" s="14"/>
      <c r="GQZ89" s="14"/>
      <c r="GRA89" s="14"/>
      <c r="GRB89" s="14"/>
      <c r="GRC89" s="14"/>
      <c r="GRD89" s="14"/>
      <c r="GRE89" s="14"/>
      <c r="GRF89" s="14"/>
      <c r="GRG89" s="14"/>
      <c r="GRH89" s="14"/>
      <c r="GRI89" s="14"/>
      <c r="GRJ89" s="14"/>
      <c r="GRK89" s="14"/>
      <c r="GRL89" s="14"/>
      <c r="GRM89" s="14"/>
      <c r="GRN89" s="14"/>
      <c r="GRO89" s="14"/>
      <c r="GRP89" s="14"/>
      <c r="GRQ89" s="14"/>
      <c r="GRR89" s="14"/>
      <c r="GRS89" s="14"/>
      <c r="GRT89" s="14"/>
      <c r="GRU89" s="14"/>
      <c r="GRV89" s="14"/>
      <c r="GRW89" s="14"/>
      <c r="GRX89" s="14"/>
      <c r="GRY89" s="14"/>
      <c r="GRZ89" s="14"/>
      <c r="GSA89" s="14"/>
      <c r="GSB89" s="14"/>
      <c r="GSC89" s="14"/>
      <c r="GSD89" s="14"/>
      <c r="GSE89" s="14"/>
      <c r="GSF89" s="14"/>
      <c r="GSG89" s="14"/>
      <c r="GSH89" s="14"/>
      <c r="GSI89" s="14"/>
      <c r="GSJ89" s="14"/>
      <c r="GSK89" s="14"/>
      <c r="GSL89" s="14"/>
      <c r="GSM89" s="14"/>
      <c r="GSN89" s="14"/>
      <c r="GSO89" s="14"/>
      <c r="GSP89" s="14"/>
      <c r="GSQ89" s="14"/>
      <c r="GSR89" s="14"/>
      <c r="GSS89" s="14"/>
      <c r="GST89" s="14"/>
      <c r="GSU89" s="14"/>
      <c r="GSV89" s="14"/>
      <c r="GSW89" s="14"/>
      <c r="GSX89" s="14"/>
      <c r="GSY89" s="14"/>
      <c r="GSZ89" s="14"/>
      <c r="GTA89" s="14"/>
      <c r="GTB89" s="14"/>
      <c r="GTC89" s="14"/>
      <c r="GTD89" s="14"/>
      <c r="GTE89" s="14"/>
      <c r="GTF89" s="14"/>
      <c r="GTG89" s="14"/>
      <c r="GTH89" s="14"/>
      <c r="GTI89" s="14"/>
      <c r="GTJ89" s="14"/>
      <c r="GTK89" s="14"/>
      <c r="GTL89" s="14"/>
      <c r="GTM89" s="14"/>
      <c r="GTN89" s="14"/>
      <c r="GTO89" s="14"/>
      <c r="GTP89" s="14"/>
      <c r="GTQ89" s="14"/>
      <c r="GTR89" s="14"/>
      <c r="GTS89" s="14"/>
      <c r="GTT89" s="14"/>
      <c r="GTU89" s="14"/>
      <c r="GTV89" s="14"/>
      <c r="GTW89" s="14"/>
      <c r="GTX89" s="14"/>
      <c r="GTY89" s="14"/>
      <c r="GTZ89" s="14"/>
      <c r="GUA89" s="14"/>
      <c r="GUB89" s="14"/>
      <c r="GUC89" s="14"/>
      <c r="GUD89" s="14"/>
      <c r="GUE89" s="14"/>
      <c r="GUF89" s="14"/>
      <c r="GUG89" s="14"/>
      <c r="GUH89" s="14"/>
      <c r="GUI89" s="14"/>
      <c r="GUJ89" s="14"/>
      <c r="GUK89" s="14"/>
      <c r="GUL89" s="14"/>
      <c r="GUM89" s="14"/>
      <c r="GUN89" s="14"/>
      <c r="GUO89" s="14"/>
      <c r="GUP89" s="14"/>
      <c r="GUQ89" s="14"/>
      <c r="GUR89" s="14"/>
      <c r="GUS89" s="14"/>
      <c r="GUT89" s="14"/>
      <c r="GUU89" s="14"/>
      <c r="GUV89" s="14"/>
      <c r="GUW89" s="14"/>
      <c r="GUX89" s="14"/>
      <c r="GUY89" s="14"/>
      <c r="GUZ89" s="14"/>
      <c r="GVA89" s="14"/>
      <c r="GVB89" s="14"/>
      <c r="GVC89" s="14"/>
      <c r="GVD89" s="14"/>
      <c r="GVE89" s="14"/>
      <c r="GVF89" s="14"/>
      <c r="GVG89" s="14"/>
      <c r="GVH89" s="14"/>
      <c r="GVI89" s="14"/>
      <c r="GVJ89" s="14"/>
      <c r="GVK89" s="14"/>
      <c r="GVL89" s="14"/>
      <c r="GVM89" s="14"/>
      <c r="GVN89" s="14"/>
      <c r="GVO89" s="14"/>
      <c r="GVP89" s="14"/>
      <c r="GVQ89" s="14"/>
      <c r="GVR89" s="14"/>
      <c r="GVS89" s="14"/>
      <c r="GVT89" s="14"/>
      <c r="GVU89" s="14"/>
      <c r="GVV89" s="14"/>
      <c r="GVW89" s="14"/>
      <c r="GVX89" s="14"/>
      <c r="GVY89" s="14"/>
      <c r="GVZ89" s="14"/>
      <c r="GWA89" s="14"/>
      <c r="GWB89" s="14"/>
      <c r="GWC89" s="14"/>
      <c r="GWD89" s="14"/>
      <c r="GWE89" s="14"/>
      <c r="GWF89" s="14"/>
      <c r="GWG89" s="14"/>
      <c r="GWH89" s="14"/>
      <c r="GWI89" s="14"/>
      <c r="GWJ89" s="14"/>
      <c r="GWK89" s="14"/>
      <c r="GWL89" s="14"/>
      <c r="GWM89" s="14"/>
      <c r="GWN89" s="14"/>
      <c r="GWO89" s="14"/>
      <c r="GWP89" s="14"/>
      <c r="GWQ89" s="14"/>
      <c r="GWR89" s="14"/>
      <c r="GWS89" s="14"/>
      <c r="GWT89" s="14"/>
      <c r="GWU89" s="14"/>
      <c r="GWV89" s="14"/>
      <c r="GWW89" s="14"/>
      <c r="GWX89" s="14"/>
      <c r="GWY89" s="14"/>
      <c r="GWZ89" s="14"/>
      <c r="GXA89" s="14"/>
      <c r="GXB89" s="14"/>
      <c r="GXC89" s="14"/>
      <c r="GXD89" s="14"/>
      <c r="GXE89" s="14"/>
      <c r="GXF89" s="14"/>
      <c r="GXG89" s="14"/>
      <c r="GXH89" s="14"/>
      <c r="GXI89" s="14"/>
      <c r="GXJ89" s="14"/>
      <c r="GXK89" s="14"/>
      <c r="GXL89" s="14"/>
      <c r="GXM89" s="14"/>
      <c r="GXN89" s="14"/>
      <c r="GXO89" s="14"/>
      <c r="GXP89" s="14"/>
      <c r="GXQ89" s="14"/>
      <c r="GXR89" s="14"/>
      <c r="GXS89" s="14"/>
      <c r="GXT89" s="14"/>
      <c r="GXU89" s="14"/>
      <c r="GXV89" s="14"/>
      <c r="GXW89" s="14"/>
      <c r="GXX89" s="14"/>
      <c r="GXY89" s="14"/>
      <c r="GXZ89" s="14"/>
      <c r="GYA89" s="14"/>
      <c r="GYB89" s="14"/>
      <c r="GYC89" s="14"/>
      <c r="GYD89" s="14"/>
      <c r="GYE89" s="14"/>
      <c r="GYF89" s="14"/>
      <c r="GYG89" s="14"/>
      <c r="GYH89" s="14"/>
      <c r="GYI89" s="14"/>
      <c r="GYJ89" s="14"/>
      <c r="GYK89" s="14"/>
      <c r="GYL89" s="14"/>
      <c r="GYM89" s="14"/>
      <c r="GYN89" s="14"/>
      <c r="GYO89" s="14"/>
      <c r="GYP89" s="14"/>
      <c r="GYQ89" s="14"/>
      <c r="GYR89" s="14"/>
      <c r="GYS89" s="14"/>
      <c r="GYT89" s="14"/>
      <c r="GYU89" s="14"/>
      <c r="GYV89" s="14"/>
      <c r="GYW89" s="14"/>
      <c r="GYX89" s="14"/>
      <c r="GYY89" s="14"/>
      <c r="GYZ89" s="14"/>
      <c r="GZA89" s="14"/>
      <c r="GZB89" s="14"/>
      <c r="GZC89" s="14"/>
      <c r="GZD89" s="14"/>
      <c r="GZE89" s="14"/>
      <c r="GZF89" s="14"/>
      <c r="GZG89" s="14"/>
      <c r="GZH89" s="14"/>
      <c r="GZI89" s="14"/>
      <c r="GZJ89" s="14"/>
      <c r="GZK89" s="14"/>
      <c r="GZL89" s="14"/>
      <c r="GZM89" s="14"/>
      <c r="GZN89" s="14"/>
      <c r="GZO89" s="14"/>
      <c r="GZP89" s="14"/>
      <c r="GZQ89" s="14"/>
      <c r="GZR89" s="14"/>
      <c r="GZS89" s="14"/>
      <c r="GZT89" s="14"/>
      <c r="GZU89" s="14"/>
      <c r="GZV89" s="14"/>
      <c r="GZW89" s="14"/>
      <c r="GZX89" s="14"/>
      <c r="GZY89" s="14"/>
      <c r="GZZ89" s="14"/>
      <c r="HAA89" s="14"/>
      <c r="HAB89" s="14"/>
      <c r="HAC89" s="14"/>
      <c r="HAD89" s="14"/>
      <c r="HAE89" s="14"/>
      <c r="HAF89" s="14"/>
      <c r="HAG89" s="14"/>
      <c r="HAH89" s="14"/>
      <c r="HAI89" s="14"/>
      <c r="HAJ89" s="14"/>
      <c r="HAK89" s="14"/>
      <c r="HAL89" s="14"/>
      <c r="HAM89" s="14"/>
      <c r="HAN89" s="14"/>
      <c r="HAO89" s="14"/>
      <c r="HAP89" s="14"/>
      <c r="HAQ89" s="14"/>
      <c r="HAR89" s="14"/>
      <c r="HAS89" s="14"/>
      <c r="HAT89" s="14"/>
      <c r="HAU89" s="14"/>
      <c r="HAV89" s="14"/>
      <c r="HAW89" s="14"/>
      <c r="HAX89" s="14"/>
      <c r="HAY89" s="14"/>
      <c r="HAZ89" s="14"/>
      <c r="HBA89" s="14"/>
      <c r="HBB89" s="14"/>
      <c r="HBC89" s="14"/>
      <c r="HBD89" s="14"/>
      <c r="HBE89" s="14"/>
      <c r="HBF89" s="14"/>
      <c r="HBG89" s="14"/>
      <c r="HBH89" s="14"/>
      <c r="HBI89" s="14"/>
      <c r="HBJ89" s="14"/>
      <c r="HBK89" s="14"/>
      <c r="HBL89" s="14"/>
      <c r="HBM89" s="14"/>
      <c r="HBN89" s="14"/>
      <c r="HBO89" s="14"/>
      <c r="HBP89" s="14"/>
      <c r="HBQ89" s="14"/>
      <c r="HBR89" s="14"/>
      <c r="HBS89" s="14"/>
      <c r="HBT89" s="14"/>
      <c r="HBU89" s="14"/>
      <c r="HBV89" s="14"/>
      <c r="HBW89" s="14"/>
      <c r="HBX89" s="14"/>
      <c r="HBY89" s="14"/>
      <c r="HBZ89" s="14"/>
      <c r="HCA89" s="14"/>
      <c r="HCB89" s="14"/>
      <c r="HCC89" s="14"/>
      <c r="HCD89" s="14"/>
      <c r="HCE89" s="14"/>
      <c r="HCF89" s="14"/>
      <c r="HCG89" s="14"/>
      <c r="HCH89" s="14"/>
      <c r="HCI89" s="14"/>
      <c r="HCJ89" s="14"/>
      <c r="HCK89" s="14"/>
      <c r="HCL89" s="14"/>
      <c r="HCM89" s="14"/>
      <c r="HCN89" s="14"/>
      <c r="HCO89" s="14"/>
      <c r="HCP89" s="14"/>
      <c r="HCQ89" s="14"/>
      <c r="HCR89" s="14"/>
      <c r="HCS89" s="14"/>
      <c r="HCT89" s="14"/>
      <c r="HCU89" s="14"/>
      <c r="HCV89" s="14"/>
      <c r="HCW89" s="14"/>
      <c r="HCX89" s="14"/>
      <c r="HCY89" s="14"/>
      <c r="HCZ89" s="14"/>
      <c r="HDA89" s="14"/>
      <c r="HDB89" s="14"/>
      <c r="HDC89" s="14"/>
      <c r="HDD89" s="14"/>
      <c r="HDE89" s="14"/>
      <c r="HDF89" s="14"/>
      <c r="HDG89" s="14"/>
      <c r="HDH89" s="14"/>
      <c r="HDI89" s="14"/>
      <c r="HDJ89" s="14"/>
      <c r="HDK89" s="14"/>
      <c r="HDL89" s="14"/>
      <c r="HDM89" s="14"/>
      <c r="HDN89" s="14"/>
      <c r="HDO89" s="14"/>
      <c r="HDP89" s="14"/>
      <c r="HDQ89" s="14"/>
      <c r="HDR89" s="14"/>
      <c r="HDS89" s="14"/>
      <c r="HDT89" s="14"/>
      <c r="HDU89" s="14"/>
      <c r="HDV89" s="14"/>
      <c r="HDW89" s="14"/>
      <c r="HDX89" s="14"/>
      <c r="HDY89" s="14"/>
      <c r="HDZ89" s="14"/>
      <c r="HEA89" s="14"/>
      <c r="HEB89" s="14"/>
      <c r="HEC89" s="14"/>
      <c r="HED89" s="14"/>
      <c r="HEE89" s="14"/>
      <c r="HEF89" s="14"/>
      <c r="HEG89" s="14"/>
      <c r="HEH89" s="14"/>
      <c r="HEI89" s="14"/>
      <c r="HEJ89" s="14"/>
      <c r="HEK89" s="14"/>
      <c r="HEL89" s="14"/>
      <c r="HEM89" s="14"/>
      <c r="HEN89" s="14"/>
      <c r="HEO89" s="14"/>
      <c r="HEP89" s="14"/>
      <c r="HEQ89" s="14"/>
      <c r="HER89" s="14"/>
      <c r="HES89" s="14"/>
      <c r="HET89" s="14"/>
      <c r="HEU89" s="14"/>
      <c r="HEV89" s="14"/>
      <c r="HEW89" s="14"/>
      <c r="HEX89" s="14"/>
      <c r="HEY89" s="14"/>
      <c r="HEZ89" s="14"/>
      <c r="HFA89" s="14"/>
      <c r="HFB89" s="14"/>
      <c r="HFC89" s="14"/>
      <c r="HFD89" s="14"/>
      <c r="HFE89" s="14"/>
      <c r="HFF89" s="14"/>
      <c r="HFG89" s="14"/>
      <c r="HFH89" s="14"/>
      <c r="HFI89" s="14"/>
      <c r="HFJ89" s="14"/>
      <c r="HFK89" s="14"/>
      <c r="HFL89" s="14"/>
      <c r="HFM89" s="14"/>
      <c r="HFN89" s="14"/>
      <c r="HFO89" s="14"/>
      <c r="HFP89" s="14"/>
      <c r="HFQ89" s="14"/>
      <c r="HFR89" s="14"/>
      <c r="HFS89" s="14"/>
      <c r="HFT89" s="14"/>
      <c r="HFU89" s="14"/>
      <c r="HFV89" s="14"/>
      <c r="HFW89" s="14"/>
      <c r="HFX89" s="14"/>
      <c r="HFY89" s="14"/>
      <c r="HFZ89" s="14"/>
      <c r="HGA89" s="14"/>
      <c r="HGB89" s="14"/>
      <c r="HGC89" s="14"/>
      <c r="HGD89" s="14"/>
      <c r="HGE89" s="14"/>
      <c r="HGF89" s="14"/>
      <c r="HGG89" s="14"/>
      <c r="HGH89" s="14"/>
      <c r="HGI89" s="14"/>
      <c r="HGJ89" s="14"/>
      <c r="HGK89" s="14"/>
      <c r="HGL89" s="14"/>
      <c r="HGM89" s="14"/>
      <c r="HGN89" s="14"/>
      <c r="HGO89" s="14"/>
      <c r="HGP89" s="14"/>
      <c r="HGQ89" s="14"/>
      <c r="HGR89" s="14"/>
      <c r="HGS89" s="14"/>
      <c r="HGT89" s="14"/>
      <c r="HGU89" s="14"/>
      <c r="HGV89" s="14"/>
      <c r="HGW89" s="14"/>
      <c r="HGX89" s="14"/>
      <c r="HGY89" s="14"/>
      <c r="HGZ89" s="14"/>
      <c r="HHA89" s="14"/>
      <c r="HHB89" s="14"/>
      <c r="HHC89" s="14"/>
      <c r="HHD89" s="14"/>
      <c r="HHE89" s="14"/>
      <c r="HHF89" s="14"/>
      <c r="HHG89" s="14"/>
      <c r="HHH89" s="14"/>
      <c r="HHI89" s="14"/>
      <c r="HHJ89" s="14"/>
      <c r="HHK89" s="14"/>
      <c r="HHL89" s="14"/>
      <c r="HHM89" s="14"/>
      <c r="HHN89" s="14"/>
      <c r="HHO89" s="14"/>
      <c r="HHP89" s="14"/>
      <c r="HHQ89" s="14"/>
      <c r="HHR89" s="14"/>
      <c r="HHS89" s="14"/>
      <c r="HHT89" s="14"/>
      <c r="HHU89" s="14"/>
      <c r="HHV89" s="14"/>
      <c r="HHW89" s="14"/>
      <c r="HHX89" s="14"/>
      <c r="HHY89" s="14"/>
      <c r="HHZ89" s="14"/>
      <c r="HIA89" s="14"/>
      <c r="HIB89" s="14"/>
      <c r="HIC89" s="14"/>
      <c r="HID89" s="14"/>
      <c r="HIE89" s="14"/>
      <c r="HIF89" s="14"/>
      <c r="HIG89" s="14"/>
      <c r="HIH89" s="14"/>
      <c r="HII89" s="14"/>
      <c r="HIJ89" s="14"/>
      <c r="HIK89" s="14"/>
      <c r="HIL89" s="14"/>
      <c r="HIM89" s="14"/>
      <c r="HIN89" s="14"/>
      <c r="HIO89" s="14"/>
      <c r="HIP89" s="14"/>
      <c r="HIQ89" s="14"/>
      <c r="HIR89" s="14"/>
      <c r="HIS89" s="14"/>
      <c r="HIT89" s="14"/>
      <c r="HIU89" s="14"/>
      <c r="HIV89" s="14"/>
      <c r="HIW89" s="14"/>
      <c r="HIX89" s="14"/>
      <c r="HIY89" s="14"/>
      <c r="HIZ89" s="14"/>
      <c r="HJA89" s="14"/>
      <c r="HJB89" s="14"/>
      <c r="HJC89" s="14"/>
      <c r="HJD89" s="14"/>
      <c r="HJE89" s="14"/>
      <c r="HJF89" s="14"/>
      <c r="HJG89" s="14"/>
      <c r="HJH89" s="14"/>
      <c r="HJI89" s="14"/>
      <c r="HJJ89" s="14"/>
      <c r="HJK89" s="14"/>
      <c r="HJL89" s="14"/>
      <c r="HJM89" s="14"/>
      <c r="HJN89" s="14"/>
      <c r="HJO89" s="14"/>
      <c r="HJP89" s="14"/>
      <c r="HJQ89" s="14"/>
      <c r="HJR89" s="14"/>
      <c r="HJS89" s="14"/>
      <c r="HJT89" s="14"/>
      <c r="HJU89" s="14"/>
      <c r="HJV89" s="14"/>
      <c r="HJW89" s="14"/>
      <c r="HJX89" s="14"/>
      <c r="HJY89" s="14"/>
      <c r="HJZ89" s="14"/>
      <c r="HKA89" s="14"/>
      <c r="HKB89" s="14"/>
      <c r="HKC89" s="14"/>
      <c r="HKD89" s="14"/>
      <c r="HKE89" s="14"/>
      <c r="HKF89" s="14"/>
      <c r="HKG89" s="14"/>
      <c r="HKH89" s="14"/>
      <c r="HKI89" s="14"/>
      <c r="HKJ89" s="14"/>
      <c r="HKK89" s="14"/>
      <c r="HKL89" s="14"/>
      <c r="HKM89" s="14"/>
      <c r="HKN89" s="14"/>
      <c r="HKO89" s="14"/>
      <c r="HKP89" s="14"/>
      <c r="HKQ89" s="14"/>
      <c r="HKR89" s="14"/>
      <c r="HKS89" s="14"/>
      <c r="HKT89" s="14"/>
      <c r="HKU89" s="14"/>
      <c r="HKV89" s="14"/>
      <c r="HKW89" s="14"/>
      <c r="HKX89" s="14"/>
      <c r="HKY89" s="14"/>
      <c r="HKZ89" s="14"/>
      <c r="HLA89" s="14"/>
      <c r="HLB89" s="14"/>
      <c r="HLC89" s="14"/>
      <c r="HLD89" s="14"/>
      <c r="HLE89" s="14"/>
      <c r="HLF89" s="14"/>
      <c r="HLG89" s="14"/>
      <c r="HLH89" s="14"/>
      <c r="HLI89" s="14"/>
      <c r="HLJ89" s="14"/>
      <c r="HLK89" s="14"/>
      <c r="HLL89" s="14"/>
      <c r="HLM89" s="14"/>
      <c r="HLN89" s="14"/>
      <c r="HLO89" s="14"/>
      <c r="HLP89" s="14"/>
      <c r="HLQ89" s="14"/>
      <c r="HLR89" s="14"/>
      <c r="HLS89" s="14"/>
      <c r="HLT89" s="14"/>
      <c r="HLU89" s="14"/>
      <c r="HLV89" s="14"/>
      <c r="HLW89" s="14"/>
      <c r="HLX89" s="14"/>
      <c r="HLY89" s="14"/>
      <c r="HLZ89" s="14"/>
      <c r="HMA89" s="14"/>
      <c r="HMB89" s="14"/>
      <c r="HMC89" s="14"/>
      <c r="HMD89" s="14"/>
      <c r="HME89" s="14"/>
      <c r="HMF89" s="14"/>
      <c r="HMG89" s="14"/>
      <c r="HMH89" s="14"/>
      <c r="HMI89" s="14"/>
      <c r="HMJ89" s="14"/>
      <c r="HMK89" s="14"/>
      <c r="HML89" s="14"/>
      <c r="HMM89" s="14"/>
      <c r="HMN89" s="14"/>
      <c r="HMO89" s="14"/>
      <c r="HMP89" s="14"/>
      <c r="HMQ89" s="14"/>
      <c r="HMR89" s="14"/>
      <c r="HMS89" s="14"/>
      <c r="HMT89" s="14"/>
      <c r="HMU89" s="14"/>
      <c r="HMV89" s="14"/>
      <c r="HMW89" s="14"/>
      <c r="HMX89" s="14"/>
      <c r="HMY89" s="14"/>
      <c r="HMZ89" s="14"/>
      <c r="HNA89" s="14"/>
      <c r="HNB89" s="14"/>
      <c r="HNC89" s="14"/>
      <c r="HND89" s="14"/>
      <c r="HNE89" s="14"/>
      <c r="HNF89" s="14"/>
      <c r="HNG89" s="14"/>
      <c r="HNH89" s="14"/>
      <c r="HNI89" s="14"/>
      <c r="HNJ89" s="14"/>
      <c r="HNK89" s="14"/>
      <c r="HNL89" s="14"/>
      <c r="HNM89" s="14"/>
      <c r="HNN89" s="14"/>
      <c r="HNO89" s="14"/>
      <c r="HNP89" s="14"/>
      <c r="HNQ89" s="14"/>
      <c r="HNR89" s="14"/>
      <c r="HNS89" s="14"/>
      <c r="HNT89" s="14"/>
      <c r="HNU89" s="14"/>
      <c r="HNV89" s="14"/>
      <c r="HNW89" s="14"/>
      <c r="HNX89" s="14"/>
      <c r="HNY89" s="14"/>
      <c r="HNZ89" s="14"/>
      <c r="HOA89" s="14"/>
      <c r="HOB89" s="14"/>
      <c r="HOC89" s="14"/>
      <c r="HOD89" s="14"/>
      <c r="HOE89" s="14"/>
      <c r="HOF89" s="14"/>
      <c r="HOG89" s="14"/>
      <c r="HOH89" s="14"/>
      <c r="HOI89" s="14"/>
      <c r="HOJ89" s="14"/>
      <c r="HOK89" s="14"/>
      <c r="HOL89" s="14"/>
      <c r="HOM89" s="14"/>
      <c r="HON89" s="14"/>
      <c r="HOO89" s="14"/>
      <c r="HOP89" s="14"/>
      <c r="HOQ89" s="14"/>
      <c r="HOR89" s="14"/>
      <c r="HOS89" s="14"/>
      <c r="HOT89" s="14"/>
      <c r="HOU89" s="14"/>
      <c r="HOV89" s="14"/>
      <c r="HOW89" s="14"/>
      <c r="HOX89" s="14"/>
      <c r="HOY89" s="14"/>
      <c r="HOZ89" s="14"/>
      <c r="HPA89" s="14"/>
      <c r="HPB89" s="14"/>
      <c r="HPC89" s="14"/>
      <c r="HPD89" s="14"/>
      <c r="HPE89" s="14"/>
      <c r="HPF89" s="14"/>
      <c r="HPG89" s="14"/>
      <c r="HPH89" s="14"/>
      <c r="HPI89" s="14"/>
      <c r="HPJ89" s="14"/>
      <c r="HPK89" s="14"/>
      <c r="HPL89" s="14"/>
      <c r="HPM89" s="14"/>
      <c r="HPN89" s="14"/>
      <c r="HPO89" s="14"/>
      <c r="HPP89" s="14"/>
      <c r="HPQ89" s="14"/>
      <c r="HPR89" s="14"/>
      <c r="HPS89" s="14"/>
      <c r="HPT89" s="14"/>
      <c r="HPU89" s="14"/>
      <c r="HPV89" s="14"/>
      <c r="HPW89" s="14"/>
      <c r="HPX89" s="14"/>
      <c r="HPY89" s="14"/>
      <c r="HPZ89" s="14"/>
      <c r="HQA89" s="14"/>
      <c r="HQB89" s="14"/>
      <c r="HQC89" s="14"/>
      <c r="HQD89" s="14"/>
      <c r="HQE89" s="14"/>
      <c r="HQF89" s="14"/>
      <c r="HQG89" s="14"/>
      <c r="HQH89" s="14"/>
      <c r="HQI89" s="14"/>
      <c r="HQJ89" s="14"/>
      <c r="HQK89" s="14"/>
      <c r="HQL89" s="14"/>
      <c r="HQM89" s="14"/>
      <c r="HQN89" s="14"/>
      <c r="HQO89" s="14"/>
      <c r="HQP89" s="14"/>
      <c r="HQQ89" s="14"/>
      <c r="HQR89" s="14"/>
      <c r="HQS89" s="14"/>
      <c r="HQT89" s="14"/>
      <c r="HQU89" s="14"/>
      <c r="HQV89" s="14"/>
      <c r="HQW89" s="14"/>
      <c r="HQX89" s="14"/>
      <c r="HQY89" s="14"/>
      <c r="HQZ89" s="14"/>
      <c r="HRA89" s="14"/>
      <c r="HRB89" s="14"/>
      <c r="HRC89" s="14"/>
      <c r="HRD89" s="14"/>
      <c r="HRE89" s="14"/>
      <c r="HRF89" s="14"/>
      <c r="HRG89" s="14"/>
      <c r="HRH89" s="14"/>
      <c r="HRI89" s="14"/>
      <c r="HRJ89" s="14"/>
      <c r="HRK89" s="14"/>
      <c r="HRL89" s="14"/>
      <c r="HRM89" s="14"/>
      <c r="HRN89" s="14"/>
      <c r="HRO89" s="14"/>
      <c r="HRP89" s="14"/>
      <c r="HRQ89" s="14"/>
      <c r="HRR89" s="14"/>
      <c r="HRS89" s="14"/>
      <c r="HRT89" s="14"/>
      <c r="HRU89" s="14"/>
      <c r="HRV89" s="14"/>
      <c r="HRW89" s="14"/>
      <c r="HRX89" s="14"/>
      <c r="HRY89" s="14"/>
      <c r="HRZ89" s="14"/>
      <c r="HSA89" s="14"/>
      <c r="HSB89" s="14"/>
      <c r="HSC89" s="14"/>
      <c r="HSD89" s="14"/>
      <c r="HSE89" s="14"/>
      <c r="HSF89" s="14"/>
      <c r="HSG89" s="14"/>
      <c r="HSH89" s="14"/>
      <c r="HSI89" s="14"/>
      <c r="HSJ89" s="14"/>
      <c r="HSK89" s="14"/>
      <c r="HSL89" s="14"/>
      <c r="HSM89" s="14"/>
      <c r="HSN89" s="14"/>
      <c r="HSO89" s="14"/>
      <c r="HSP89" s="14"/>
      <c r="HSQ89" s="14"/>
      <c r="HSR89" s="14"/>
      <c r="HSS89" s="14"/>
      <c r="HST89" s="14"/>
      <c r="HSU89" s="14"/>
      <c r="HSV89" s="14"/>
      <c r="HSW89" s="14"/>
      <c r="HSX89" s="14"/>
      <c r="HSY89" s="14"/>
      <c r="HSZ89" s="14"/>
      <c r="HTA89" s="14"/>
      <c r="HTB89" s="14"/>
      <c r="HTC89" s="14"/>
      <c r="HTD89" s="14"/>
      <c r="HTE89" s="14"/>
      <c r="HTF89" s="14"/>
      <c r="HTG89" s="14"/>
      <c r="HTH89" s="14"/>
      <c r="HTI89" s="14"/>
      <c r="HTJ89" s="14"/>
      <c r="HTK89" s="14"/>
      <c r="HTL89" s="14"/>
      <c r="HTM89" s="14"/>
      <c r="HTN89" s="14"/>
      <c r="HTO89" s="14"/>
      <c r="HTP89" s="14"/>
      <c r="HTQ89" s="14"/>
      <c r="HTR89" s="14"/>
      <c r="HTS89" s="14"/>
      <c r="HTT89" s="14"/>
      <c r="HTU89" s="14"/>
      <c r="HTV89" s="14"/>
      <c r="HTW89" s="14"/>
      <c r="HTX89" s="14"/>
      <c r="HTY89" s="14"/>
      <c r="HTZ89" s="14"/>
      <c r="HUA89" s="14"/>
      <c r="HUB89" s="14"/>
      <c r="HUC89" s="14"/>
      <c r="HUD89" s="14"/>
      <c r="HUE89" s="14"/>
      <c r="HUF89" s="14"/>
      <c r="HUG89" s="14"/>
      <c r="HUH89" s="14"/>
      <c r="HUI89" s="14"/>
      <c r="HUJ89" s="14"/>
      <c r="HUK89" s="14"/>
      <c r="HUL89" s="14"/>
      <c r="HUM89" s="14"/>
      <c r="HUN89" s="14"/>
      <c r="HUO89" s="14"/>
      <c r="HUP89" s="14"/>
      <c r="HUQ89" s="14"/>
      <c r="HUR89" s="14"/>
      <c r="HUS89" s="14"/>
      <c r="HUT89" s="14"/>
      <c r="HUU89" s="14"/>
      <c r="HUV89" s="14"/>
      <c r="HUW89" s="14"/>
      <c r="HUX89" s="14"/>
      <c r="HUY89" s="14"/>
      <c r="HUZ89" s="14"/>
      <c r="HVA89" s="14"/>
      <c r="HVB89" s="14"/>
      <c r="HVC89" s="14"/>
      <c r="HVD89" s="14"/>
      <c r="HVE89" s="14"/>
      <c r="HVF89" s="14"/>
      <c r="HVG89" s="14"/>
      <c r="HVH89" s="14"/>
      <c r="HVI89" s="14"/>
      <c r="HVJ89" s="14"/>
      <c r="HVK89" s="14"/>
      <c r="HVL89" s="14"/>
      <c r="HVM89" s="14"/>
      <c r="HVN89" s="14"/>
      <c r="HVO89" s="14"/>
      <c r="HVP89" s="14"/>
      <c r="HVQ89" s="14"/>
      <c r="HVR89" s="14"/>
      <c r="HVS89" s="14"/>
      <c r="HVT89" s="14"/>
      <c r="HVU89" s="14"/>
      <c r="HVV89" s="14"/>
      <c r="HVW89" s="14"/>
      <c r="HVX89" s="14"/>
      <c r="HVY89" s="14"/>
      <c r="HVZ89" s="14"/>
      <c r="HWA89" s="14"/>
      <c r="HWB89" s="14"/>
      <c r="HWC89" s="14"/>
      <c r="HWD89" s="14"/>
      <c r="HWE89" s="14"/>
      <c r="HWF89" s="14"/>
      <c r="HWG89" s="14"/>
      <c r="HWH89" s="14"/>
      <c r="HWI89" s="14"/>
      <c r="HWJ89" s="14"/>
      <c r="HWK89" s="14"/>
      <c r="HWL89" s="14"/>
      <c r="HWM89" s="14"/>
      <c r="HWN89" s="14"/>
      <c r="HWO89" s="14"/>
      <c r="HWP89" s="14"/>
      <c r="HWQ89" s="14"/>
      <c r="HWR89" s="14"/>
      <c r="HWS89" s="14"/>
      <c r="HWT89" s="14"/>
      <c r="HWU89" s="14"/>
      <c r="HWV89" s="14"/>
      <c r="HWW89" s="14"/>
      <c r="HWX89" s="14"/>
      <c r="HWY89" s="14"/>
      <c r="HWZ89" s="14"/>
      <c r="HXA89" s="14"/>
      <c r="HXB89" s="14"/>
      <c r="HXC89" s="14"/>
      <c r="HXD89" s="14"/>
      <c r="HXE89" s="14"/>
      <c r="HXF89" s="14"/>
      <c r="HXG89" s="14"/>
      <c r="HXH89" s="14"/>
      <c r="HXI89" s="14"/>
      <c r="HXJ89" s="14"/>
      <c r="HXK89" s="14"/>
      <c r="HXL89" s="14"/>
      <c r="HXM89" s="14"/>
      <c r="HXN89" s="14"/>
      <c r="HXO89" s="14"/>
      <c r="HXP89" s="14"/>
      <c r="HXQ89" s="14"/>
      <c r="HXR89" s="14"/>
      <c r="HXS89" s="14"/>
      <c r="HXT89" s="14"/>
      <c r="HXU89" s="14"/>
      <c r="HXV89" s="14"/>
      <c r="HXW89" s="14"/>
      <c r="HXX89" s="14"/>
      <c r="HXY89" s="14"/>
      <c r="HXZ89" s="14"/>
      <c r="HYA89" s="14"/>
      <c r="HYB89" s="14"/>
      <c r="HYC89" s="14"/>
      <c r="HYD89" s="14"/>
      <c r="HYE89" s="14"/>
      <c r="HYF89" s="14"/>
      <c r="HYG89" s="14"/>
      <c r="HYH89" s="14"/>
      <c r="HYI89" s="14"/>
      <c r="HYJ89" s="14"/>
      <c r="HYK89" s="14"/>
      <c r="HYL89" s="14"/>
      <c r="HYM89" s="14"/>
      <c r="HYN89" s="14"/>
      <c r="HYO89" s="14"/>
      <c r="HYP89" s="14"/>
      <c r="HYQ89" s="14"/>
      <c r="HYR89" s="14"/>
      <c r="HYS89" s="14"/>
      <c r="HYT89" s="14"/>
      <c r="HYU89" s="14"/>
      <c r="HYV89" s="14"/>
      <c r="HYW89" s="14"/>
      <c r="HYX89" s="14"/>
      <c r="HYY89" s="14"/>
      <c r="HYZ89" s="14"/>
      <c r="HZA89" s="14"/>
      <c r="HZB89" s="14"/>
      <c r="HZC89" s="14"/>
      <c r="HZD89" s="14"/>
      <c r="HZE89" s="14"/>
      <c r="HZF89" s="14"/>
      <c r="HZG89" s="14"/>
      <c r="HZH89" s="14"/>
      <c r="HZI89" s="14"/>
      <c r="HZJ89" s="14"/>
      <c r="HZK89" s="14"/>
      <c r="HZL89" s="14"/>
      <c r="HZM89" s="14"/>
      <c r="HZN89" s="14"/>
      <c r="HZO89" s="14"/>
      <c r="HZP89" s="14"/>
      <c r="HZQ89" s="14"/>
      <c r="HZR89" s="14"/>
      <c r="HZS89" s="14"/>
      <c r="HZT89" s="14"/>
      <c r="HZU89" s="14"/>
      <c r="HZV89" s="14"/>
      <c r="HZW89" s="14"/>
      <c r="HZX89" s="14"/>
      <c r="HZY89" s="14"/>
      <c r="HZZ89" s="14"/>
      <c r="IAA89" s="14"/>
      <c r="IAB89" s="14"/>
      <c r="IAC89" s="14"/>
      <c r="IAD89" s="14"/>
      <c r="IAE89" s="14"/>
      <c r="IAF89" s="14"/>
      <c r="IAG89" s="14"/>
      <c r="IAH89" s="14"/>
      <c r="IAI89" s="14"/>
      <c r="IAJ89" s="14"/>
      <c r="IAK89" s="14"/>
      <c r="IAL89" s="14"/>
      <c r="IAM89" s="14"/>
      <c r="IAN89" s="14"/>
      <c r="IAO89" s="14"/>
      <c r="IAP89" s="14"/>
      <c r="IAQ89" s="14"/>
      <c r="IAR89" s="14"/>
      <c r="IAS89" s="14"/>
      <c r="IAT89" s="14"/>
      <c r="IAU89" s="14"/>
      <c r="IAV89" s="14"/>
      <c r="IAW89" s="14"/>
      <c r="IAX89" s="14"/>
      <c r="IAY89" s="14"/>
      <c r="IAZ89" s="14"/>
      <c r="IBA89" s="14"/>
      <c r="IBB89" s="14"/>
      <c r="IBC89" s="14"/>
      <c r="IBD89" s="14"/>
      <c r="IBE89" s="14"/>
      <c r="IBF89" s="14"/>
      <c r="IBG89" s="14"/>
      <c r="IBH89" s="14"/>
      <c r="IBI89" s="14"/>
      <c r="IBJ89" s="14"/>
      <c r="IBK89" s="14"/>
      <c r="IBL89" s="14"/>
      <c r="IBM89" s="14"/>
      <c r="IBN89" s="14"/>
      <c r="IBO89" s="14"/>
      <c r="IBP89" s="14"/>
      <c r="IBQ89" s="14"/>
      <c r="IBR89" s="14"/>
      <c r="IBS89" s="14"/>
      <c r="IBT89" s="14"/>
      <c r="IBU89" s="14"/>
      <c r="IBV89" s="14"/>
      <c r="IBW89" s="14"/>
      <c r="IBX89" s="14"/>
      <c r="IBY89" s="14"/>
      <c r="IBZ89" s="14"/>
      <c r="ICA89" s="14"/>
      <c r="ICB89" s="14"/>
      <c r="ICC89" s="14"/>
      <c r="ICD89" s="14"/>
      <c r="ICE89" s="14"/>
      <c r="ICF89" s="14"/>
      <c r="ICG89" s="14"/>
      <c r="ICH89" s="14"/>
      <c r="ICI89" s="14"/>
      <c r="ICJ89" s="14"/>
      <c r="ICK89" s="14"/>
      <c r="ICL89" s="14"/>
      <c r="ICM89" s="14"/>
      <c r="ICN89" s="14"/>
      <c r="ICO89" s="14"/>
      <c r="ICP89" s="14"/>
      <c r="ICQ89" s="14"/>
      <c r="ICR89" s="14"/>
      <c r="ICS89" s="14"/>
      <c r="ICT89" s="14"/>
      <c r="ICU89" s="14"/>
      <c r="ICV89" s="14"/>
      <c r="ICW89" s="14"/>
      <c r="ICX89" s="14"/>
      <c r="ICY89" s="14"/>
      <c r="ICZ89" s="14"/>
      <c r="IDA89" s="14"/>
      <c r="IDB89" s="14"/>
      <c r="IDC89" s="14"/>
      <c r="IDD89" s="14"/>
      <c r="IDE89" s="14"/>
      <c r="IDF89" s="14"/>
      <c r="IDG89" s="14"/>
      <c r="IDH89" s="14"/>
      <c r="IDI89" s="14"/>
      <c r="IDJ89" s="14"/>
      <c r="IDK89" s="14"/>
      <c r="IDL89" s="14"/>
      <c r="IDM89" s="14"/>
      <c r="IDN89" s="14"/>
      <c r="IDO89" s="14"/>
      <c r="IDP89" s="14"/>
      <c r="IDQ89" s="14"/>
      <c r="IDR89" s="14"/>
      <c r="IDS89" s="14"/>
      <c r="IDT89" s="14"/>
      <c r="IDU89" s="14"/>
      <c r="IDV89" s="14"/>
      <c r="IDW89" s="14"/>
      <c r="IDX89" s="14"/>
      <c r="IDY89" s="14"/>
      <c r="IDZ89" s="14"/>
      <c r="IEA89" s="14"/>
      <c r="IEB89" s="14"/>
      <c r="IEC89" s="14"/>
      <c r="IED89" s="14"/>
      <c r="IEE89" s="14"/>
      <c r="IEF89" s="14"/>
      <c r="IEG89" s="14"/>
      <c r="IEH89" s="14"/>
      <c r="IEI89" s="14"/>
      <c r="IEJ89" s="14"/>
      <c r="IEK89" s="14"/>
      <c r="IEL89" s="14"/>
      <c r="IEM89" s="14"/>
      <c r="IEN89" s="14"/>
      <c r="IEO89" s="14"/>
      <c r="IEP89" s="14"/>
      <c r="IEQ89" s="14"/>
      <c r="IER89" s="14"/>
      <c r="IES89" s="14"/>
      <c r="IET89" s="14"/>
      <c r="IEU89" s="14"/>
      <c r="IEV89" s="14"/>
      <c r="IEW89" s="14"/>
      <c r="IEX89" s="14"/>
      <c r="IEY89" s="14"/>
      <c r="IEZ89" s="14"/>
      <c r="IFA89" s="14"/>
      <c r="IFB89" s="14"/>
      <c r="IFC89" s="14"/>
      <c r="IFD89" s="14"/>
      <c r="IFE89" s="14"/>
      <c r="IFF89" s="14"/>
      <c r="IFG89" s="14"/>
      <c r="IFH89" s="14"/>
      <c r="IFI89" s="14"/>
      <c r="IFJ89" s="14"/>
      <c r="IFK89" s="14"/>
      <c r="IFL89" s="14"/>
      <c r="IFM89" s="14"/>
      <c r="IFN89" s="14"/>
      <c r="IFO89" s="14"/>
      <c r="IFP89" s="14"/>
      <c r="IFQ89" s="14"/>
      <c r="IFR89" s="14"/>
      <c r="IFS89" s="14"/>
      <c r="IFT89" s="14"/>
      <c r="IFU89" s="14"/>
      <c r="IFV89" s="14"/>
      <c r="IFW89" s="14"/>
      <c r="IFX89" s="14"/>
      <c r="IFY89" s="14"/>
      <c r="IFZ89" s="14"/>
      <c r="IGA89" s="14"/>
      <c r="IGB89" s="14"/>
      <c r="IGC89" s="14"/>
      <c r="IGD89" s="14"/>
      <c r="IGE89" s="14"/>
      <c r="IGF89" s="14"/>
      <c r="IGG89" s="14"/>
      <c r="IGH89" s="14"/>
      <c r="IGI89" s="14"/>
      <c r="IGJ89" s="14"/>
      <c r="IGK89" s="14"/>
      <c r="IGL89" s="14"/>
      <c r="IGM89" s="14"/>
      <c r="IGN89" s="14"/>
      <c r="IGO89" s="14"/>
      <c r="IGP89" s="14"/>
      <c r="IGQ89" s="14"/>
      <c r="IGR89" s="14"/>
      <c r="IGS89" s="14"/>
      <c r="IGT89" s="14"/>
      <c r="IGU89" s="14"/>
      <c r="IGV89" s="14"/>
      <c r="IGW89" s="14"/>
      <c r="IGX89" s="14"/>
      <c r="IGY89" s="14"/>
      <c r="IGZ89" s="14"/>
      <c r="IHA89" s="14"/>
      <c r="IHB89" s="14"/>
      <c r="IHC89" s="14"/>
      <c r="IHD89" s="14"/>
      <c r="IHE89" s="14"/>
      <c r="IHF89" s="14"/>
      <c r="IHG89" s="14"/>
      <c r="IHH89" s="14"/>
      <c r="IHI89" s="14"/>
      <c r="IHJ89" s="14"/>
      <c r="IHK89" s="14"/>
      <c r="IHL89" s="14"/>
      <c r="IHM89" s="14"/>
      <c r="IHN89" s="14"/>
      <c r="IHO89" s="14"/>
      <c r="IHP89" s="14"/>
      <c r="IHQ89" s="14"/>
      <c r="IHR89" s="14"/>
      <c r="IHS89" s="14"/>
      <c r="IHT89" s="14"/>
      <c r="IHU89" s="14"/>
      <c r="IHV89" s="14"/>
      <c r="IHW89" s="14"/>
      <c r="IHX89" s="14"/>
      <c r="IHY89" s="14"/>
      <c r="IHZ89" s="14"/>
      <c r="IIA89" s="14"/>
      <c r="IIB89" s="14"/>
      <c r="IIC89" s="14"/>
      <c r="IID89" s="14"/>
      <c r="IIE89" s="14"/>
      <c r="IIF89" s="14"/>
      <c r="IIG89" s="14"/>
      <c r="IIH89" s="14"/>
      <c r="III89" s="14"/>
      <c r="IIJ89" s="14"/>
      <c r="IIK89" s="14"/>
      <c r="IIL89" s="14"/>
      <c r="IIM89" s="14"/>
      <c r="IIN89" s="14"/>
      <c r="IIO89" s="14"/>
      <c r="IIP89" s="14"/>
      <c r="IIQ89" s="14"/>
      <c r="IIR89" s="14"/>
      <c r="IIS89" s="14"/>
      <c r="IIT89" s="14"/>
      <c r="IIU89" s="14"/>
      <c r="IIV89" s="14"/>
      <c r="IIW89" s="14"/>
      <c r="IIX89" s="14"/>
      <c r="IIY89" s="14"/>
      <c r="IIZ89" s="14"/>
      <c r="IJA89" s="14"/>
      <c r="IJB89" s="14"/>
      <c r="IJC89" s="14"/>
      <c r="IJD89" s="14"/>
      <c r="IJE89" s="14"/>
      <c r="IJF89" s="14"/>
      <c r="IJG89" s="14"/>
      <c r="IJH89" s="14"/>
      <c r="IJI89" s="14"/>
      <c r="IJJ89" s="14"/>
      <c r="IJK89" s="14"/>
      <c r="IJL89" s="14"/>
      <c r="IJM89" s="14"/>
      <c r="IJN89" s="14"/>
      <c r="IJO89" s="14"/>
      <c r="IJP89" s="14"/>
      <c r="IJQ89" s="14"/>
      <c r="IJR89" s="14"/>
      <c r="IJS89" s="14"/>
      <c r="IJT89" s="14"/>
      <c r="IJU89" s="14"/>
      <c r="IJV89" s="14"/>
      <c r="IJW89" s="14"/>
      <c r="IJX89" s="14"/>
      <c r="IJY89" s="14"/>
      <c r="IJZ89" s="14"/>
      <c r="IKA89" s="14"/>
      <c r="IKB89" s="14"/>
      <c r="IKC89" s="14"/>
      <c r="IKD89" s="14"/>
      <c r="IKE89" s="14"/>
      <c r="IKF89" s="14"/>
      <c r="IKG89" s="14"/>
      <c r="IKH89" s="14"/>
      <c r="IKI89" s="14"/>
      <c r="IKJ89" s="14"/>
      <c r="IKK89" s="14"/>
      <c r="IKL89" s="14"/>
      <c r="IKM89" s="14"/>
      <c r="IKN89" s="14"/>
      <c r="IKO89" s="14"/>
      <c r="IKP89" s="14"/>
      <c r="IKQ89" s="14"/>
      <c r="IKR89" s="14"/>
      <c r="IKS89" s="14"/>
      <c r="IKT89" s="14"/>
      <c r="IKU89" s="14"/>
      <c r="IKV89" s="14"/>
      <c r="IKW89" s="14"/>
      <c r="IKX89" s="14"/>
      <c r="IKY89" s="14"/>
      <c r="IKZ89" s="14"/>
      <c r="ILA89" s="14"/>
      <c r="ILB89" s="14"/>
      <c r="ILC89" s="14"/>
      <c r="ILD89" s="14"/>
      <c r="ILE89" s="14"/>
      <c r="ILF89" s="14"/>
      <c r="ILG89" s="14"/>
      <c r="ILH89" s="14"/>
      <c r="ILI89" s="14"/>
      <c r="ILJ89" s="14"/>
      <c r="ILK89" s="14"/>
      <c r="ILL89" s="14"/>
      <c r="ILM89" s="14"/>
      <c r="ILN89" s="14"/>
      <c r="ILO89" s="14"/>
      <c r="ILP89" s="14"/>
      <c r="ILQ89" s="14"/>
      <c r="ILR89" s="14"/>
      <c r="ILS89" s="14"/>
      <c r="ILT89" s="14"/>
      <c r="ILU89" s="14"/>
      <c r="ILV89" s="14"/>
      <c r="ILW89" s="14"/>
      <c r="ILX89" s="14"/>
      <c r="ILY89" s="14"/>
      <c r="ILZ89" s="14"/>
      <c r="IMA89" s="14"/>
      <c r="IMB89" s="14"/>
      <c r="IMC89" s="14"/>
      <c r="IMD89" s="14"/>
      <c r="IME89" s="14"/>
      <c r="IMF89" s="14"/>
      <c r="IMG89" s="14"/>
      <c r="IMH89" s="14"/>
      <c r="IMI89" s="14"/>
      <c r="IMJ89" s="14"/>
      <c r="IMK89" s="14"/>
      <c r="IML89" s="14"/>
      <c r="IMM89" s="14"/>
      <c r="IMN89" s="14"/>
      <c r="IMO89" s="14"/>
      <c r="IMP89" s="14"/>
      <c r="IMQ89" s="14"/>
      <c r="IMR89" s="14"/>
      <c r="IMS89" s="14"/>
      <c r="IMT89" s="14"/>
      <c r="IMU89" s="14"/>
      <c r="IMV89" s="14"/>
      <c r="IMW89" s="14"/>
      <c r="IMX89" s="14"/>
      <c r="IMY89" s="14"/>
      <c r="IMZ89" s="14"/>
      <c r="INA89" s="14"/>
      <c r="INB89" s="14"/>
      <c r="INC89" s="14"/>
      <c r="IND89" s="14"/>
      <c r="INE89" s="14"/>
      <c r="INF89" s="14"/>
      <c r="ING89" s="14"/>
      <c r="INH89" s="14"/>
      <c r="INI89" s="14"/>
      <c r="INJ89" s="14"/>
      <c r="INK89" s="14"/>
      <c r="INL89" s="14"/>
      <c r="INM89" s="14"/>
      <c r="INN89" s="14"/>
      <c r="INO89" s="14"/>
      <c r="INP89" s="14"/>
      <c r="INQ89" s="14"/>
      <c r="INR89" s="14"/>
      <c r="INS89" s="14"/>
      <c r="INT89" s="14"/>
      <c r="INU89" s="14"/>
      <c r="INV89" s="14"/>
      <c r="INW89" s="14"/>
      <c r="INX89" s="14"/>
      <c r="INY89" s="14"/>
      <c r="INZ89" s="14"/>
      <c r="IOA89" s="14"/>
      <c r="IOB89" s="14"/>
      <c r="IOC89" s="14"/>
      <c r="IOD89" s="14"/>
      <c r="IOE89" s="14"/>
      <c r="IOF89" s="14"/>
      <c r="IOG89" s="14"/>
      <c r="IOH89" s="14"/>
      <c r="IOI89" s="14"/>
      <c r="IOJ89" s="14"/>
      <c r="IOK89" s="14"/>
      <c r="IOL89" s="14"/>
      <c r="IOM89" s="14"/>
      <c r="ION89" s="14"/>
      <c r="IOO89" s="14"/>
      <c r="IOP89" s="14"/>
      <c r="IOQ89" s="14"/>
      <c r="IOR89" s="14"/>
      <c r="IOS89" s="14"/>
      <c r="IOT89" s="14"/>
      <c r="IOU89" s="14"/>
      <c r="IOV89" s="14"/>
      <c r="IOW89" s="14"/>
      <c r="IOX89" s="14"/>
      <c r="IOY89" s="14"/>
      <c r="IOZ89" s="14"/>
      <c r="IPA89" s="14"/>
      <c r="IPB89" s="14"/>
      <c r="IPC89" s="14"/>
      <c r="IPD89" s="14"/>
      <c r="IPE89" s="14"/>
      <c r="IPF89" s="14"/>
      <c r="IPG89" s="14"/>
      <c r="IPH89" s="14"/>
      <c r="IPI89" s="14"/>
      <c r="IPJ89" s="14"/>
      <c r="IPK89" s="14"/>
      <c r="IPL89" s="14"/>
      <c r="IPM89" s="14"/>
      <c r="IPN89" s="14"/>
      <c r="IPO89" s="14"/>
      <c r="IPP89" s="14"/>
      <c r="IPQ89" s="14"/>
      <c r="IPR89" s="14"/>
      <c r="IPS89" s="14"/>
      <c r="IPT89" s="14"/>
      <c r="IPU89" s="14"/>
      <c r="IPV89" s="14"/>
      <c r="IPW89" s="14"/>
      <c r="IPX89" s="14"/>
      <c r="IPY89" s="14"/>
      <c r="IPZ89" s="14"/>
      <c r="IQA89" s="14"/>
      <c r="IQB89" s="14"/>
      <c r="IQC89" s="14"/>
      <c r="IQD89" s="14"/>
      <c r="IQE89" s="14"/>
      <c r="IQF89" s="14"/>
      <c r="IQG89" s="14"/>
      <c r="IQH89" s="14"/>
      <c r="IQI89" s="14"/>
      <c r="IQJ89" s="14"/>
      <c r="IQK89" s="14"/>
      <c r="IQL89" s="14"/>
      <c r="IQM89" s="14"/>
      <c r="IQN89" s="14"/>
      <c r="IQO89" s="14"/>
      <c r="IQP89" s="14"/>
      <c r="IQQ89" s="14"/>
      <c r="IQR89" s="14"/>
      <c r="IQS89" s="14"/>
      <c r="IQT89" s="14"/>
      <c r="IQU89" s="14"/>
      <c r="IQV89" s="14"/>
      <c r="IQW89" s="14"/>
      <c r="IQX89" s="14"/>
      <c r="IQY89" s="14"/>
      <c r="IQZ89" s="14"/>
      <c r="IRA89" s="14"/>
      <c r="IRB89" s="14"/>
      <c r="IRC89" s="14"/>
      <c r="IRD89" s="14"/>
      <c r="IRE89" s="14"/>
      <c r="IRF89" s="14"/>
      <c r="IRG89" s="14"/>
      <c r="IRH89" s="14"/>
      <c r="IRI89" s="14"/>
      <c r="IRJ89" s="14"/>
      <c r="IRK89" s="14"/>
      <c r="IRL89" s="14"/>
      <c r="IRM89" s="14"/>
      <c r="IRN89" s="14"/>
      <c r="IRO89" s="14"/>
      <c r="IRP89" s="14"/>
      <c r="IRQ89" s="14"/>
      <c r="IRR89" s="14"/>
      <c r="IRS89" s="14"/>
      <c r="IRT89" s="14"/>
      <c r="IRU89" s="14"/>
      <c r="IRV89" s="14"/>
      <c r="IRW89" s="14"/>
      <c r="IRX89" s="14"/>
      <c r="IRY89" s="14"/>
      <c r="IRZ89" s="14"/>
      <c r="ISA89" s="14"/>
      <c r="ISB89" s="14"/>
      <c r="ISC89" s="14"/>
      <c r="ISD89" s="14"/>
      <c r="ISE89" s="14"/>
      <c r="ISF89" s="14"/>
      <c r="ISG89" s="14"/>
      <c r="ISH89" s="14"/>
      <c r="ISI89" s="14"/>
      <c r="ISJ89" s="14"/>
      <c r="ISK89" s="14"/>
      <c r="ISL89" s="14"/>
      <c r="ISM89" s="14"/>
      <c r="ISN89" s="14"/>
      <c r="ISO89" s="14"/>
      <c r="ISP89" s="14"/>
      <c r="ISQ89" s="14"/>
      <c r="ISR89" s="14"/>
      <c r="ISS89" s="14"/>
      <c r="IST89" s="14"/>
      <c r="ISU89" s="14"/>
      <c r="ISV89" s="14"/>
      <c r="ISW89" s="14"/>
      <c r="ISX89" s="14"/>
      <c r="ISY89" s="14"/>
      <c r="ISZ89" s="14"/>
      <c r="ITA89" s="14"/>
      <c r="ITB89" s="14"/>
      <c r="ITC89" s="14"/>
      <c r="ITD89" s="14"/>
      <c r="ITE89" s="14"/>
      <c r="ITF89" s="14"/>
      <c r="ITG89" s="14"/>
      <c r="ITH89" s="14"/>
      <c r="ITI89" s="14"/>
      <c r="ITJ89" s="14"/>
      <c r="ITK89" s="14"/>
      <c r="ITL89" s="14"/>
      <c r="ITM89" s="14"/>
      <c r="ITN89" s="14"/>
      <c r="ITO89" s="14"/>
      <c r="ITP89" s="14"/>
      <c r="ITQ89" s="14"/>
      <c r="ITR89" s="14"/>
      <c r="ITS89" s="14"/>
      <c r="ITT89" s="14"/>
      <c r="ITU89" s="14"/>
      <c r="ITV89" s="14"/>
      <c r="ITW89" s="14"/>
      <c r="ITX89" s="14"/>
      <c r="ITY89" s="14"/>
      <c r="ITZ89" s="14"/>
      <c r="IUA89" s="14"/>
      <c r="IUB89" s="14"/>
      <c r="IUC89" s="14"/>
      <c r="IUD89" s="14"/>
      <c r="IUE89" s="14"/>
      <c r="IUF89" s="14"/>
      <c r="IUG89" s="14"/>
      <c r="IUH89" s="14"/>
      <c r="IUI89" s="14"/>
      <c r="IUJ89" s="14"/>
      <c r="IUK89" s="14"/>
      <c r="IUL89" s="14"/>
      <c r="IUM89" s="14"/>
      <c r="IUN89" s="14"/>
      <c r="IUO89" s="14"/>
      <c r="IUP89" s="14"/>
      <c r="IUQ89" s="14"/>
      <c r="IUR89" s="14"/>
      <c r="IUS89" s="14"/>
      <c r="IUT89" s="14"/>
      <c r="IUU89" s="14"/>
      <c r="IUV89" s="14"/>
      <c r="IUW89" s="14"/>
      <c r="IUX89" s="14"/>
      <c r="IUY89" s="14"/>
      <c r="IUZ89" s="14"/>
      <c r="IVA89" s="14"/>
      <c r="IVB89" s="14"/>
      <c r="IVC89" s="14"/>
      <c r="IVD89" s="14"/>
      <c r="IVE89" s="14"/>
      <c r="IVF89" s="14"/>
      <c r="IVG89" s="14"/>
      <c r="IVH89" s="14"/>
      <c r="IVI89" s="14"/>
      <c r="IVJ89" s="14"/>
      <c r="IVK89" s="14"/>
      <c r="IVL89" s="14"/>
      <c r="IVM89" s="14"/>
      <c r="IVN89" s="14"/>
      <c r="IVO89" s="14"/>
      <c r="IVP89" s="14"/>
      <c r="IVQ89" s="14"/>
      <c r="IVR89" s="14"/>
      <c r="IVS89" s="14"/>
      <c r="IVT89" s="14"/>
      <c r="IVU89" s="14"/>
      <c r="IVV89" s="14"/>
      <c r="IVW89" s="14"/>
      <c r="IVX89" s="14"/>
      <c r="IVY89" s="14"/>
      <c r="IVZ89" s="14"/>
      <c r="IWA89" s="14"/>
      <c r="IWB89" s="14"/>
      <c r="IWC89" s="14"/>
      <c r="IWD89" s="14"/>
      <c r="IWE89" s="14"/>
      <c r="IWF89" s="14"/>
      <c r="IWG89" s="14"/>
      <c r="IWH89" s="14"/>
      <c r="IWI89" s="14"/>
      <c r="IWJ89" s="14"/>
      <c r="IWK89" s="14"/>
      <c r="IWL89" s="14"/>
      <c r="IWM89" s="14"/>
      <c r="IWN89" s="14"/>
      <c r="IWO89" s="14"/>
      <c r="IWP89" s="14"/>
      <c r="IWQ89" s="14"/>
      <c r="IWR89" s="14"/>
      <c r="IWS89" s="14"/>
      <c r="IWT89" s="14"/>
      <c r="IWU89" s="14"/>
      <c r="IWV89" s="14"/>
      <c r="IWW89" s="14"/>
      <c r="IWX89" s="14"/>
      <c r="IWY89" s="14"/>
      <c r="IWZ89" s="14"/>
      <c r="IXA89" s="14"/>
      <c r="IXB89" s="14"/>
      <c r="IXC89" s="14"/>
      <c r="IXD89" s="14"/>
      <c r="IXE89" s="14"/>
      <c r="IXF89" s="14"/>
      <c r="IXG89" s="14"/>
      <c r="IXH89" s="14"/>
      <c r="IXI89" s="14"/>
      <c r="IXJ89" s="14"/>
      <c r="IXK89" s="14"/>
      <c r="IXL89" s="14"/>
      <c r="IXM89" s="14"/>
      <c r="IXN89" s="14"/>
      <c r="IXO89" s="14"/>
      <c r="IXP89" s="14"/>
      <c r="IXQ89" s="14"/>
      <c r="IXR89" s="14"/>
      <c r="IXS89" s="14"/>
      <c r="IXT89" s="14"/>
      <c r="IXU89" s="14"/>
      <c r="IXV89" s="14"/>
      <c r="IXW89" s="14"/>
      <c r="IXX89" s="14"/>
      <c r="IXY89" s="14"/>
      <c r="IXZ89" s="14"/>
      <c r="IYA89" s="14"/>
      <c r="IYB89" s="14"/>
      <c r="IYC89" s="14"/>
      <c r="IYD89" s="14"/>
      <c r="IYE89" s="14"/>
      <c r="IYF89" s="14"/>
      <c r="IYG89" s="14"/>
      <c r="IYH89" s="14"/>
      <c r="IYI89" s="14"/>
      <c r="IYJ89" s="14"/>
      <c r="IYK89" s="14"/>
      <c r="IYL89" s="14"/>
      <c r="IYM89" s="14"/>
      <c r="IYN89" s="14"/>
      <c r="IYO89" s="14"/>
      <c r="IYP89" s="14"/>
      <c r="IYQ89" s="14"/>
      <c r="IYR89" s="14"/>
      <c r="IYS89" s="14"/>
      <c r="IYT89" s="14"/>
      <c r="IYU89" s="14"/>
      <c r="IYV89" s="14"/>
      <c r="IYW89" s="14"/>
      <c r="IYX89" s="14"/>
      <c r="IYY89" s="14"/>
      <c r="IYZ89" s="14"/>
      <c r="IZA89" s="14"/>
      <c r="IZB89" s="14"/>
      <c r="IZC89" s="14"/>
      <c r="IZD89" s="14"/>
      <c r="IZE89" s="14"/>
      <c r="IZF89" s="14"/>
      <c r="IZG89" s="14"/>
      <c r="IZH89" s="14"/>
      <c r="IZI89" s="14"/>
      <c r="IZJ89" s="14"/>
      <c r="IZK89" s="14"/>
      <c r="IZL89" s="14"/>
      <c r="IZM89" s="14"/>
      <c r="IZN89" s="14"/>
      <c r="IZO89" s="14"/>
      <c r="IZP89" s="14"/>
      <c r="IZQ89" s="14"/>
      <c r="IZR89" s="14"/>
      <c r="IZS89" s="14"/>
      <c r="IZT89" s="14"/>
      <c r="IZU89" s="14"/>
      <c r="IZV89" s="14"/>
      <c r="IZW89" s="14"/>
      <c r="IZX89" s="14"/>
      <c r="IZY89" s="14"/>
      <c r="IZZ89" s="14"/>
      <c r="JAA89" s="14"/>
      <c r="JAB89" s="14"/>
      <c r="JAC89" s="14"/>
      <c r="JAD89" s="14"/>
      <c r="JAE89" s="14"/>
      <c r="JAF89" s="14"/>
      <c r="JAG89" s="14"/>
      <c r="JAH89" s="14"/>
      <c r="JAI89" s="14"/>
      <c r="JAJ89" s="14"/>
      <c r="JAK89" s="14"/>
      <c r="JAL89" s="14"/>
      <c r="JAM89" s="14"/>
      <c r="JAN89" s="14"/>
      <c r="JAO89" s="14"/>
      <c r="JAP89" s="14"/>
      <c r="JAQ89" s="14"/>
      <c r="JAR89" s="14"/>
      <c r="JAS89" s="14"/>
      <c r="JAT89" s="14"/>
      <c r="JAU89" s="14"/>
      <c r="JAV89" s="14"/>
      <c r="JAW89" s="14"/>
      <c r="JAX89" s="14"/>
      <c r="JAY89" s="14"/>
      <c r="JAZ89" s="14"/>
      <c r="JBA89" s="14"/>
      <c r="JBB89" s="14"/>
      <c r="JBC89" s="14"/>
      <c r="JBD89" s="14"/>
      <c r="JBE89" s="14"/>
      <c r="JBF89" s="14"/>
      <c r="JBG89" s="14"/>
      <c r="JBH89" s="14"/>
      <c r="JBI89" s="14"/>
      <c r="JBJ89" s="14"/>
      <c r="JBK89" s="14"/>
      <c r="JBL89" s="14"/>
      <c r="JBM89" s="14"/>
      <c r="JBN89" s="14"/>
      <c r="JBO89" s="14"/>
      <c r="JBP89" s="14"/>
      <c r="JBQ89" s="14"/>
      <c r="JBR89" s="14"/>
      <c r="JBS89" s="14"/>
      <c r="JBT89" s="14"/>
      <c r="JBU89" s="14"/>
      <c r="JBV89" s="14"/>
      <c r="JBW89" s="14"/>
      <c r="JBX89" s="14"/>
      <c r="JBY89" s="14"/>
      <c r="JBZ89" s="14"/>
      <c r="JCA89" s="14"/>
      <c r="JCB89" s="14"/>
      <c r="JCC89" s="14"/>
      <c r="JCD89" s="14"/>
      <c r="JCE89" s="14"/>
      <c r="JCF89" s="14"/>
      <c r="JCG89" s="14"/>
      <c r="JCH89" s="14"/>
      <c r="JCI89" s="14"/>
      <c r="JCJ89" s="14"/>
      <c r="JCK89" s="14"/>
      <c r="JCL89" s="14"/>
      <c r="JCM89" s="14"/>
      <c r="JCN89" s="14"/>
      <c r="JCO89" s="14"/>
      <c r="JCP89" s="14"/>
      <c r="JCQ89" s="14"/>
      <c r="JCR89" s="14"/>
      <c r="JCS89" s="14"/>
      <c r="JCT89" s="14"/>
      <c r="JCU89" s="14"/>
      <c r="JCV89" s="14"/>
      <c r="JCW89" s="14"/>
      <c r="JCX89" s="14"/>
      <c r="JCY89" s="14"/>
      <c r="JCZ89" s="14"/>
      <c r="JDA89" s="14"/>
      <c r="JDB89" s="14"/>
      <c r="JDC89" s="14"/>
      <c r="JDD89" s="14"/>
      <c r="JDE89" s="14"/>
      <c r="JDF89" s="14"/>
      <c r="JDG89" s="14"/>
      <c r="JDH89" s="14"/>
      <c r="JDI89" s="14"/>
      <c r="JDJ89" s="14"/>
      <c r="JDK89" s="14"/>
      <c r="JDL89" s="14"/>
      <c r="JDM89" s="14"/>
      <c r="JDN89" s="14"/>
      <c r="JDO89" s="14"/>
      <c r="JDP89" s="14"/>
      <c r="JDQ89" s="14"/>
      <c r="JDR89" s="14"/>
      <c r="JDS89" s="14"/>
      <c r="JDT89" s="14"/>
      <c r="JDU89" s="14"/>
      <c r="JDV89" s="14"/>
      <c r="JDW89" s="14"/>
      <c r="JDX89" s="14"/>
      <c r="JDY89" s="14"/>
      <c r="JDZ89" s="14"/>
      <c r="JEA89" s="14"/>
      <c r="JEB89" s="14"/>
      <c r="JEC89" s="14"/>
      <c r="JED89" s="14"/>
      <c r="JEE89" s="14"/>
      <c r="JEF89" s="14"/>
      <c r="JEG89" s="14"/>
      <c r="JEH89" s="14"/>
      <c r="JEI89" s="14"/>
      <c r="JEJ89" s="14"/>
      <c r="JEK89" s="14"/>
      <c r="JEL89" s="14"/>
      <c r="JEM89" s="14"/>
      <c r="JEN89" s="14"/>
      <c r="JEO89" s="14"/>
      <c r="JEP89" s="14"/>
      <c r="JEQ89" s="14"/>
      <c r="JER89" s="14"/>
      <c r="JES89" s="14"/>
      <c r="JET89" s="14"/>
      <c r="JEU89" s="14"/>
      <c r="JEV89" s="14"/>
      <c r="JEW89" s="14"/>
      <c r="JEX89" s="14"/>
      <c r="JEY89" s="14"/>
      <c r="JEZ89" s="14"/>
      <c r="JFA89" s="14"/>
      <c r="JFB89" s="14"/>
      <c r="JFC89" s="14"/>
      <c r="JFD89" s="14"/>
      <c r="JFE89" s="14"/>
      <c r="JFF89" s="14"/>
      <c r="JFG89" s="14"/>
      <c r="JFH89" s="14"/>
      <c r="JFI89" s="14"/>
      <c r="JFJ89" s="14"/>
      <c r="JFK89" s="14"/>
      <c r="JFL89" s="14"/>
      <c r="JFM89" s="14"/>
      <c r="JFN89" s="14"/>
      <c r="JFO89" s="14"/>
      <c r="JFP89" s="14"/>
      <c r="JFQ89" s="14"/>
      <c r="JFR89" s="14"/>
      <c r="JFS89" s="14"/>
      <c r="JFT89" s="14"/>
      <c r="JFU89" s="14"/>
      <c r="JFV89" s="14"/>
      <c r="JFW89" s="14"/>
      <c r="JFX89" s="14"/>
      <c r="JFY89" s="14"/>
      <c r="JFZ89" s="14"/>
      <c r="JGA89" s="14"/>
      <c r="JGB89" s="14"/>
      <c r="JGC89" s="14"/>
      <c r="JGD89" s="14"/>
      <c r="JGE89" s="14"/>
      <c r="JGF89" s="14"/>
      <c r="JGG89" s="14"/>
      <c r="JGH89" s="14"/>
      <c r="JGI89" s="14"/>
      <c r="JGJ89" s="14"/>
      <c r="JGK89" s="14"/>
      <c r="JGL89" s="14"/>
      <c r="JGM89" s="14"/>
      <c r="JGN89" s="14"/>
      <c r="JGO89" s="14"/>
      <c r="JGP89" s="14"/>
      <c r="JGQ89" s="14"/>
      <c r="JGR89" s="14"/>
      <c r="JGS89" s="14"/>
      <c r="JGT89" s="14"/>
      <c r="JGU89" s="14"/>
      <c r="JGV89" s="14"/>
      <c r="JGW89" s="14"/>
      <c r="JGX89" s="14"/>
      <c r="JGY89" s="14"/>
      <c r="JGZ89" s="14"/>
      <c r="JHA89" s="14"/>
      <c r="JHB89" s="14"/>
      <c r="JHC89" s="14"/>
      <c r="JHD89" s="14"/>
      <c r="JHE89" s="14"/>
      <c r="JHF89" s="14"/>
      <c r="JHG89" s="14"/>
      <c r="JHH89" s="14"/>
      <c r="JHI89" s="14"/>
      <c r="JHJ89" s="14"/>
      <c r="JHK89" s="14"/>
      <c r="JHL89" s="14"/>
      <c r="JHM89" s="14"/>
      <c r="JHN89" s="14"/>
      <c r="JHO89" s="14"/>
      <c r="JHP89" s="14"/>
      <c r="JHQ89" s="14"/>
      <c r="JHR89" s="14"/>
      <c r="JHS89" s="14"/>
      <c r="JHT89" s="14"/>
      <c r="JHU89" s="14"/>
      <c r="JHV89" s="14"/>
      <c r="JHW89" s="14"/>
      <c r="JHX89" s="14"/>
      <c r="JHY89" s="14"/>
      <c r="JHZ89" s="14"/>
      <c r="JIA89" s="14"/>
      <c r="JIB89" s="14"/>
      <c r="JIC89" s="14"/>
      <c r="JID89" s="14"/>
      <c r="JIE89" s="14"/>
      <c r="JIF89" s="14"/>
      <c r="JIG89" s="14"/>
      <c r="JIH89" s="14"/>
      <c r="JII89" s="14"/>
      <c r="JIJ89" s="14"/>
      <c r="JIK89" s="14"/>
      <c r="JIL89" s="14"/>
      <c r="JIM89" s="14"/>
      <c r="JIN89" s="14"/>
      <c r="JIO89" s="14"/>
      <c r="JIP89" s="14"/>
      <c r="JIQ89" s="14"/>
      <c r="JIR89" s="14"/>
      <c r="JIS89" s="14"/>
      <c r="JIT89" s="14"/>
      <c r="JIU89" s="14"/>
      <c r="JIV89" s="14"/>
      <c r="JIW89" s="14"/>
      <c r="JIX89" s="14"/>
      <c r="JIY89" s="14"/>
      <c r="JIZ89" s="14"/>
      <c r="JJA89" s="14"/>
      <c r="JJB89" s="14"/>
      <c r="JJC89" s="14"/>
      <c r="JJD89" s="14"/>
      <c r="JJE89" s="14"/>
      <c r="JJF89" s="14"/>
      <c r="JJG89" s="14"/>
      <c r="JJH89" s="14"/>
      <c r="JJI89" s="14"/>
      <c r="JJJ89" s="14"/>
      <c r="JJK89" s="14"/>
      <c r="JJL89" s="14"/>
      <c r="JJM89" s="14"/>
      <c r="JJN89" s="14"/>
      <c r="JJO89" s="14"/>
      <c r="JJP89" s="14"/>
      <c r="JJQ89" s="14"/>
      <c r="JJR89" s="14"/>
      <c r="JJS89" s="14"/>
      <c r="JJT89" s="14"/>
      <c r="JJU89" s="14"/>
      <c r="JJV89" s="14"/>
      <c r="JJW89" s="14"/>
      <c r="JJX89" s="14"/>
      <c r="JJY89" s="14"/>
      <c r="JJZ89" s="14"/>
      <c r="JKA89" s="14"/>
      <c r="JKB89" s="14"/>
      <c r="JKC89" s="14"/>
      <c r="JKD89" s="14"/>
      <c r="JKE89" s="14"/>
      <c r="JKF89" s="14"/>
      <c r="JKG89" s="14"/>
      <c r="JKH89" s="14"/>
      <c r="JKI89" s="14"/>
      <c r="JKJ89" s="14"/>
      <c r="JKK89" s="14"/>
      <c r="JKL89" s="14"/>
      <c r="JKM89" s="14"/>
      <c r="JKN89" s="14"/>
      <c r="JKO89" s="14"/>
      <c r="JKP89" s="14"/>
      <c r="JKQ89" s="14"/>
      <c r="JKR89" s="14"/>
      <c r="JKS89" s="14"/>
      <c r="JKT89" s="14"/>
      <c r="JKU89" s="14"/>
      <c r="JKV89" s="14"/>
      <c r="JKW89" s="14"/>
      <c r="JKX89" s="14"/>
      <c r="JKY89" s="14"/>
      <c r="JKZ89" s="14"/>
      <c r="JLA89" s="14"/>
      <c r="JLB89" s="14"/>
      <c r="JLC89" s="14"/>
      <c r="JLD89" s="14"/>
      <c r="JLE89" s="14"/>
      <c r="JLF89" s="14"/>
      <c r="JLG89" s="14"/>
      <c r="JLH89" s="14"/>
      <c r="JLI89" s="14"/>
      <c r="JLJ89" s="14"/>
      <c r="JLK89" s="14"/>
      <c r="JLL89" s="14"/>
      <c r="JLM89" s="14"/>
      <c r="JLN89" s="14"/>
      <c r="JLO89" s="14"/>
      <c r="JLP89" s="14"/>
      <c r="JLQ89" s="14"/>
      <c r="JLR89" s="14"/>
      <c r="JLS89" s="14"/>
      <c r="JLT89" s="14"/>
      <c r="JLU89" s="14"/>
      <c r="JLV89" s="14"/>
      <c r="JLW89" s="14"/>
      <c r="JLX89" s="14"/>
      <c r="JLY89" s="14"/>
      <c r="JLZ89" s="14"/>
      <c r="JMA89" s="14"/>
      <c r="JMB89" s="14"/>
      <c r="JMC89" s="14"/>
      <c r="JMD89" s="14"/>
      <c r="JME89" s="14"/>
      <c r="JMF89" s="14"/>
      <c r="JMG89" s="14"/>
      <c r="JMH89" s="14"/>
      <c r="JMI89" s="14"/>
      <c r="JMJ89" s="14"/>
      <c r="JMK89" s="14"/>
      <c r="JML89" s="14"/>
      <c r="JMM89" s="14"/>
      <c r="JMN89" s="14"/>
      <c r="JMO89" s="14"/>
      <c r="JMP89" s="14"/>
      <c r="JMQ89" s="14"/>
      <c r="JMR89" s="14"/>
      <c r="JMS89" s="14"/>
      <c r="JMT89" s="14"/>
      <c r="JMU89" s="14"/>
      <c r="JMV89" s="14"/>
      <c r="JMW89" s="14"/>
      <c r="JMX89" s="14"/>
      <c r="JMY89" s="14"/>
      <c r="JMZ89" s="14"/>
      <c r="JNA89" s="14"/>
      <c r="JNB89" s="14"/>
      <c r="JNC89" s="14"/>
      <c r="JND89" s="14"/>
      <c r="JNE89" s="14"/>
      <c r="JNF89" s="14"/>
      <c r="JNG89" s="14"/>
      <c r="JNH89" s="14"/>
      <c r="JNI89" s="14"/>
      <c r="JNJ89" s="14"/>
      <c r="JNK89" s="14"/>
      <c r="JNL89" s="14"/>
      <c r="JNM89" s="14"/>
      <c r="JNN89" s="14"/>
      <c r="JNO89" s="14"/>
      <c r="JNP89" s="14"/>
      <c r="JNQ89" s="14"/>
      <c r="JNR89" s="14"/>
      <c r="JNS89" s="14"/>
      <c r="JNT89" s="14"/>
      <c r="JNU89" s="14"/>
      <c r="JNV89" s="14"/>
      <c r="JNW89" s="14"/>
      <c r="JNX89" s="14"/>
      <c r="JNY89" s="14"/>
      <c r="JNZ89" s="14"/>
      <c r="JOA89" s="14"/>
      <c r="JOB89" s="14"/>
      <c r="JOC89" s="14"/>
      <c r="JOD89" s="14"/>
      <c r="JOE89" s="14"/>
      <c r="JOF89" s="14"/>
      <c r="JOG89" s="14"/>
      <c r="JOH89" s="14"/>
      <c r="JOI89" s="14"/>
      <c r="JOJ89" s="14"/>
      <c r="JOK89" s="14"/>
      <c r="JOL89" s="14"/>
      <c r="JOM89" s="14"/>
      <c r="JON89" s="14"/>
      <c r="JOO89" s="14"/>
      <c r="JOP89" s="14"/>
      <c r="JOQ89" s="14"/>
      <c r="JOR89" s="14"/>
      <c r="JOS89" s="14"/>
      <c r="JOT89" s="14"/>
      <c r="JOU89" s="14"/>
      <c r="JOV89" s="14"/>
      <c r="JOW89" s="14"/>
      <c r="JOX89" s="14"/>
      <c r="JOY89" s="14"/>
      <c r="JOZ89" s="14"/>
      <c r="JPA89" s="14"/>
      <c r="JPB89" s="14"/>
      <c r="JPC89" s="14"/>
      <c r="JPD89" s="14"/>
      <c r="JPE89" s="14"/>
      <c r="JPF89" s="14"/>
      <c r="JPG89" s="14"/>
      <c r="JPH89" s="14"/>
      <c r="JPI89" s="14"/>
      <c r="JPJ89" s="14"/>
      <c r="JPK89" s="14"/>
      <c r="JPL89" s="14"/>
      <c r="JPM89" s="14"/>
      <c r="JPN89" s="14"/>
      <c r="JPO89" s="14"/>
      <c r="JPP89" s="14"/>
      <c r="JPQ89" s="14"/>
      <c r="JPR89" s="14"/>
      <c r="JPS89" s="14"/>
      <c r="JPT89" s="14"/>
      <c r="JPU89" s="14"/>
      <c r="JPV89" s="14"/>
      <c r="JPW89" s="14"/>
      <c r="JPX89" s="14"/>
      <c r="JPY89" s="14"/>
      <c r="JPZ89" s="14"/>
      <c r="JQA89" s="14"/>
      <c r="JQB89" s="14"/>
      <c r="JQC89" s="14"/>
      <c r="JQD89" s="14"/>
      <c r="JQE89" s="14"/>
      <c r="JQF89" s="14"/>
      <c r="JQG89" s="14"/>
      <c r="JQH89" s="14"/>
      <c r="JQI89" s="14"/>
      <c r="JQJ89" s="14"/>
      <c r="JQK89" s="14"/>
      <c r="JQL89" s="14"/>
      <c r="JQM89" s="14"/>
      <c r="JQN89" s="14"/>
      <c r="JQO89" s="14"/>
      <c r="JQP89" s="14"/>
      <c r="JQQ89" s="14"/>
      <c r="JQR89" s="14"/>
      <c r="JQS89" s="14"/>
      <c r="JQT89" s="14"/>
      <c r="JQU89" s="14"/>
      <c r="JQV89" s="14"/>
      <c r="JQW89" s="14"/>
      <c r="JQX89" s="14"/>
      <c r="JQY89" s="14"/>
      <c r="JQZ89" s="14"/>
      <c r="JRA89" s="14"/>
      <c r="JRB89" s="14"/>
      <c r="JRC89" s="14"/>
      <c r="JRD89" s="14"/>
      <c r="JRE89" s="14"/>
      <c r="JRF89" s="14"/>
      <c r="JRG89" s="14"/>
      <c r="JRH89" s="14"/>
      <c r="JRI89" s="14"/>
      <c r="JRJ89" s="14"/>
      <c r="JRK89" s="14"/>
      <c r="JRL89" s="14"/>
      <c r="JRM89" s="14"/>
      <c r="JRN89" s="14"/>
      <c r="JRO89" s="14"/>
      <c r="JRP89" s="14"/>
      <c r="JRQ89" s="14"/>
      <c r="JRR89" s="14"/>
      <c r="JRS89" s="14"/>
      <c r="JRT89" s="14"/>
      <c r="JRU89" s="14"/>
      <c r="JRV89" s="14"/>
      <c r="JRW89" s="14"/>
      <c r="JRX89" s="14"/>
      <c r="JRY89" s="14"/>
      <c r="JRZ89" s="14"/>
      <c r="JSA89" s="14"/>
      <c r="JSB89" s="14"/>
      <c r="JSC89" s="14"/>
      <c r="JSD89" s="14"/>
      <c r="JSE89" s="14"/>
      <c r="JSF89" s="14"/>
      <c r="JSG89" s="14"/>
      <c r="JSH89" s="14"/>
      <c r="JSI89" s="14"/>
      <c r="JSJ89" s="14"/>
      <c r="JSK89" s="14"/>
      <c r="JSL89" s="14"/>
      <c r="JSM89" s="14"/>
      <c r="JSN89" s="14"/>
      <c r="JSO89" s="14"/>
      <c r="JSP89" s="14"/>
      <c r="JSQ89" s="14"/>
      <c r="JSR89" s="14"/>
      <c r="JSS89" s="14"/>
      <c r="JST89" s="14"/>
      <c r="JSU89" s="14"/>
      <c r="JSV89" s="14"/>
      <c r="JSW89" s="14"/>
      <c r="JSX89" s="14"/>
      <c r="JSY89" s="14"/>
      <c r="JSZ89" s="14"/>
      <c r="JTA89" s="14"/>
      <c r="JTB89" s="14"/>
      <c r="JTC89" s="14"/>
      <c r="JTD89" s="14"/>
      <c r="JTE89" s="14"/>
      <c r="JTF89" s="14"/>
      <c r="JTG89" s="14"/>
      <c r="JTH89" s="14"/>
      <c r="JTI89" s="14"/>
      <c r="JTJ89" s="14"/>
      <c r="JTK89" s="14"/>
      <c r="JTL89" s="14"/>
      <c r="JTM89" s="14"/>
      <c r="JTN89" s="14"/>
      <c r="JTO89" s="14"/>
      <c r="JTP89" s="14"/>
      <c r="JTQ89" s="14"/>
      <c r="JTR89" s="14"/>
      <c r="JTS89" s="14"/>
      <c r="JTT89" s="14"/>
      <c r="JTU89" s="14"/>
      <c r="JTV89" s="14"/>
      <c r="JTW89" s="14"/>
      <c r="JTX89" s="14"/>
      <c r="JTY89" s="14"/>
      <c r="JTZ89" s="14"/>
      <c r="JUA89" s="14"/>
      <c r="JUB89" s="14"/>
      <c r="JUC89" s="14"/>
      <c r="JUD89" s="14"/>
      <c r="JUE89" s="14"/>
      <c r="JUF89" s="14"/>
      <c r="JUG89" s="14"/>
      <c r="JUH89" s="14"/>
      <c r="JUI89" s="14"/>
      <c r="JUJ89" s="14"/>
      <c r="JUK89" s="14"/>
      <c r="JUL89" s="14"/>
      <c r="JUM89" s="14"/>
      <c r="JUN89" s="14"/>
      <c r="JUO89" s="14"/>
      <c r="JUP89" s="14"/>
      <c r="JUQ89" s="14"/>
      <c r="JUR89" s="14"/>
      <c r="JUS89" s="14"/>
      <c r="JUT89" s="14"/>
      <c r="JUU89" s="14"/>
      <c r="JUV89" s="14"/>
      <c r="JUW89" s="14"/>
      <c r="JUX89" s="14"/>
      <c r="JUY89" s="14"/>
      <c r="JUZ89" s="14"/>
      <c r="JVA89" s="14"/>
      <c r="JVB89" s="14"/>
      <c r="JVC89" s="14"/>
      <c r="JVD89" s="14"/>
      <c r="JVE89" s="14"/>
      <c r="JVF89" s="14"/>
      <c r="JVG89" s="14"/>
      <c r="JVH89" s="14"/>
      <c r="JVI89" s="14"/>
      <c r="JVJ89" s="14"/>
      <c r="JVK89" s="14"/>
      <c r="JVL89" s="14"/>
      <c r="JVM89" s="14"/>
      <c r="JVN89" s="14"/>
      <c r="JVO89" s="14"/>
      <c r="JVP89" s="14"/>
      <c r="JVQ89" s="14"/>
      <c r="JVR89" s="14"/>
      <c r="JVS89" s="14"/>
      <c r="JVT89" s="14"/>
      <c r="JVU89" s="14"/>
      <c r="JVV89" s="14"/>
      <c r="JVW89" s="14"/>
      <c r="JVX89" s="14"/>
      <c r="JVY89" s="14"/>
      <c r="JVZ89" s="14"/>
      <c r="JWA89" s="14"/>
      <c r="JWB89" s="14"/>
      <c r="JWC89" s="14"/>
      <c r="JWD89" s="14"/>
      <c r="JWE89" s="14"/>
      <c r="JWF89" s="14"/>
      <c r="JWG89" s="14"/>
      <c r="JWH89" s="14"/>
      <c r="JWI89" s="14"/>
      <c r="JWJ89" s="14"/>
      <c r="JWK89" s="14"/>
      <c r="JWL89" s="14"/>
      <c r="JWM89" s="14"/>
      <c r="JWN89" s="14"/>
      <c r="JWO89" s="14"/>
      <c r="JWP89" s="14"/>
      <c r="JWQ89" s="14"/>
      <c r="JWR89" s="14"/>
      <c r="JWS89" s="14"/>
      <c r="JWT89" s="14"/>
      <c r="JWU89" s="14"/>
      <c r="JWV89" s="14"/>
      <c r="JWW89" s="14"/>
      <c r="JWX89" s="14"/>
      <c r="JWY89" s="14"/>
      <c r="JWZ89" s="14"/>
      <c r="JXA89" s="14"/>
      <c r="JXB89" s="14"/>
      <c r="JXC89" s="14"/>
      <c r="JXD89" s="14"/>
      <c r="JXE89" s="14"/>
      <c r="JXF89" s="14"/>
      <c r="JXG89" s="14"/>
      <c r="JXH89" s="14"/>
      <c r="JXI89" s="14"/>
      <c r="JXJ89" s="14"/>
      <c r="JXK89" s="14"/>
      <c r="JXL89" s="14"/>
      <c r="JXM89" s="14"/>
      <c r="JXN89" s="14"/>
      <c r="JXO89" s="14"/>
      <c r="JXP89" s="14"/>
      <c r="JXQ89" s="14"/>
      <c r="JXR89" s="14"/>
      <c r="JXS89" s="14"/>
      <c r="JXT89" s="14"/>
      <c r="JXU89" s="14"/>
      <c r="JXV89" s="14"/>
      <c r="JXW89" s="14"/>
      <c r="JXX89" s="14"/>
      <c r="JXY89" s="14"/>
      <c r="JXZ89" s="14"/>
      <c r="JYA89" s="14"/>
      <c r="JYB89" s="14"/>
      <c r="JYC89" s="14"/>
      <c r="JYD89" s="14"/>
      <c r="JYE89" s="14"/>
      <c r="JYF89" s="14"/>
      <c r="JYG89" s="14"/>
      <c r="JYH89" s="14"/>
      <c r="JYI89" s="14"/>
      <c r="JYJ89" s="14"/>
      <c r="JYK89" s="14"/>
      <c r="JYL89" s="14"/>
      <c r="JYM89" s="14"/>
      <c r="JYN89" s="14"/>
      <c r="JYO89" s="14"/>
      <c r="JYP89" s="14"/>
      <c r="JYQ89" s="14"/>
      <c r="JYR89" s="14"/>
      <c r="JYS89" s="14"/>
      <c r="JYT89" s="14"/>
      <c r="JYU89" s="14"/>
      <c r="JYV89" s="14"/>
      <c r="JYW89" s="14"/>
      <c r="JYX89" s="14"/>
      <c r="JYY89" s="14"/>
      <c r="JYZ89" s="14"/>
      <c r="JZA89" s="14"/>
      <c r="JZB89" s="14"/>
      <c r="JZC89" s="14"/>
      <c r="JZD89" s="14"/>
      <c r="JZE89" s="14"/>
      <c r="JZF89" s="14"/>
      <c r="JZG89" s="14"/>
      <c r="JZH89" s="14"/>
      <c r="JZI89" s="14"/>
      <c r="JZJ89" s="14"/>
      <c r="JZK89" s="14"/>
      <c r="JZL89" s="14"/>
      <c r="JZM89" s="14"/>
      <c r="JZN89" s="14"/>
      <c r="JZO89" s="14"/>
      <c r="JZP89" s="14"/>
      <c r="JZQ89" s="14"/>
      <c r="JZR89" s="14"/>
      <c r="JZS89" s="14"/>
      <c r="JZT89" s="14"/>
      <c r="JZU89" s="14"/>
      <c r="JZV89" s="14"/>
      <c r="JZW89" s="14"/>
      <c r="JZX89" s="14"/>
      <c r="JZY89" s="14"/>
      <c r="JZZ89" s="14"/>
      <c r="KAA89" s="14"/>
      <c r="KAB89" s="14"/>
      <c r="KAC89" s="14"/>
      <c r="KAD89" s="14"/>
      <c r="KAE89" s="14"/>
      <c r="KAF89" s="14"/>
      <c r="KAG89" s="14"/>
      <c r="KAH89" s="14"/>
      <c r="KAI89" s="14"/>
      <c r="KAJ89" s="14"/>
      <c r="KAK89" s="14"/>
      <c r="KAL89" s="14"/>
      <c r="KAM89" s="14"/>
      <c r="KAN89" s="14"/>
      <c r="KAO89" s="14"/>
      <c r="KAP89" s="14"/>
      <c r="KAQ89" s="14"/>
      <c r="KAR89" s="14"/>
      <c r="KAS89" s="14"/>
      <c r="KAT89" s="14"/>
      <c r="KAU89" s="14"/>
      <c r="KAV89" s="14"/>
      <c r="KAW89" s="14"/>
      <c r="KAX89" s="14"/>
      <c r="KAY89" s="14"/>
      <c r="KAZ89" s="14"/>
      <c r="KBA89" s="14"/>
      <c r="KBB89" s="14"/>
      <c r="KBC89" s="14"/>
      <c r="KBD89" s="14"/>
      <c r="KBE89" s="14"/>
      <c r="KBF89" s="14"/>
      <c r="KBG89" s="14"/>
      <c r="KBH89" s="14"/>
      <c r="KBI89" s="14"/>
      <c r="KBJ89" s="14"/>
      <c r="KBK89" s="14"/>
      <c r="KBL89" s="14"/>
      <c r="KBM89" s="14"/>
      <c r="KBN89" s="14"/>
      <c r="KBO89" s="14"/>
      <c r="KBP89" s="14"/>
      <c r="KBQ89" s="14"/>
      <c r="KBR89" s="14"/>
      <c r="KBS89" s="14"/>
      <c r="KBT89" s="14"/>
      <c r="KBU89" s="14"/>
      <c r="KBV89" s="14"/>
      <c r="KBW89" s="14"/>
      <c r="KBX89" s="14"/>
      <c r="KBY89" s="14"/>
      <c r="KBZ89" s="14"/>
      <c r="KCA89" s="14"/>
      <c r="KCB89" s="14"/>
      <c r="KCC89" s="14"/>
      <c r="KCD89" s="14"/>
      <c r="KCE89" s="14"/>
      <c r="KCF89" s="14"/>
      <c r="KCG89" s="14"/>
      <c r="KCH89" s="14"/>
      <c r="KCI89" s="14"/>
      <c r="KCJ89" s="14"/>
      <c r="KCK89" s="14"/>
      <c r="KCL89" s="14"/>
      <c r="KCM89" s="14"/>
      <c r="KCN89" s="14"/>
      <c r="KCO89" s="14"/>
      <c r="KCP89" s="14"/>
      <c r="KCQ89" s="14"/>
      <c r="KCR89" s="14"/>
      <c r="KCS89" s="14"/>
      <c r="KCT89" s="14"/>
      <c r="KCU89" s="14"/>
      <c r="KCV89" s="14"/>
      <c r="KCW89" s="14"/>
      <c r="KCX89" s="14"/>
      <c r="KCY89" s="14"/>
      <c r="KCZ89" s="14"/>
      <c r="KDA89" s="14"/>
      <c r="KDB89" s="14"/>
      <c r="KDC89" s="14"/>
      <c r="KDD89" s="14"/>
      <c r="KDE89" s="14"/>
      <c r="KDF89" s="14"/>
      <c r="KDG89" s="14"/>
      <c r="KDH89" s="14"/>
      <c r="KDI89" s="14"/>
      <c r="KDJ89" s="14"/>
      <c r="KDK89" s="14"/>
      <c r="KDL89" s="14"/>
      <c r="KDM89" s="14"/>
      <c r="KDN89" s="14"/>
      <c r="KDO89" s="14"/>
      <c r="KDP89" s="14"/>
      <c r="KDQ89" s="14"/>
      <c r="KDR89" s="14"/>
      <c r="KDS89" s="14"/>
      <c r="KDT89" s="14"/>
      <c r="KDU89" s="14"/>
      <c r="KDV89" s="14"/>
      <c r="KDW89" s="14"/>
      <c r="KDX89" s="14"/>
      <c r="KDY89" s="14"/>
      <c r="KDZ89" s="14"/>
      <c r="KEA89" s="14"/>
      <c r="KEB89" s="14"/>
      <c r="KEC89" s="14"/>
      <c r="KED89" s="14"/>
      <c r="KEE89" s="14"/>
      <c r="KEF89" s="14"/>
      <c r="KEG89" s="14"/>
      <c r="KEH89" s="14"/>
      <c r="KEI89" s="14"/>
      <c r="KEJ89" s="14"/>
      <c r="KEK89" s="14"/>
      <c r="KEL89" s="14"/>
      <c r="KEM89" s="14"/>
      <c r="KEN89" s="14"/>
      <c r="KEO89" s="14"/>
      <c r="KEP89" s="14"/>
      <c r="KEQ89" s="14"/>
      <c r="KER89" s="14"/>
      <c r="KES89" s="14"/>
      <c r="KET89" s="14"/>
      <c r="KEU89" s="14"/>
      <c r="KEV89" s="14"/>
      <c r="KEW89" s="14"/>
      <c r="KEX89" s="14"/>
      <c r="KEY89" s="14"/>
      <c r="KEZ89" s="14"/>
      <c r="KFA89" s="14"/>
      <c r="KFB89" s="14"/>
      <c r="KFC89" s="14"/>
      <c r="KFD89" s="14"/>
      <c r="KFE89" s="14"/>
      <c r="KFF89" s="14"/>
      <c r="KFG89" s="14"/>
      <c r="KFH89" s="14"/>
      <c r="KFI89" s="14"/>
      <c r="KFJ89" s="14"/>
      <c r="KFK89" s="14"/>
      <c r="KFL89" s="14"/>
      <c r="KFM89" s="14"/>
      <c r="KFN89" s="14"/>
      <c r="KFO89" s="14"/>
      <c r="KFP89" s="14"/>
      <c r="KFQ89" s="14"/>
      <c r="KFR89" s="14"/>
      <c r="KFS89" s="14"/>
      <c r="KFT89" s="14"/>
      <c r="KFU89" s="14"/>
      <c r="KFV89" s="14"/>
      <c r="KFW89" s="14"/>
      <c r="KFX89" s="14"/>
      <c r="KFY89" s="14"/>
      <c r="KFZ89" s="14"/>
      <c r="KGA89" s="14"/>
      <c r="KGB89" s="14"/>
      <c r="KGC89" s="14"/>
      <c r="KGD89" s="14"/>
      <c r="KGE89" s="14"/>
      <c r="KGF89" s="14"/>
      <c r="KGG89" s="14"/>
      <c r="KGH89" s="14"/>
      <c r="KGI89" s="14"/>
      <c r="KGJ89" s="14"/>
      <c r="KGK89" s="14"/>
      <c r="KGL89" s="14"/>
      <c r="KGM89" s="14"/>
      <c r="KGN89" s="14"/>
      <c r="KGO89" s="14"/>
      <c r="KGP89" s="14"/>
      <c r="KGQ89" s="14"/>
      <c r="KGR89" s="14"/>
      <c r="KGS89" s="14"/>
      <c r="KGT89" s="14"/>
      <c r="KGU89" s="14"/>
      <c r="KGV89" s="14"/>
      <c r="KGW89" s="14"/>
      <c r="KGX89" s="14"/>
      <c r="KGY89" s="14"/>
      <c r="KGZ89" s="14"/>
      <c r="KHA89" s="14"/>
      <c r="KHB89" s="14"/>
      <c r="KHC89" s="14"/>
      <c r="KHD89" s="14"/>
      <c r="KHE89" s="14"/>
      <c r="KHF89" s="14"/>
      <c r="KHG89" s="14"/>
      <c r="KHH89" s="14"/>
      <c r="KHI89" s="14"/>
      <c r="KHJ89" s="14"/>
      <c r="KHK89" s="14"/>
      <c r="KHL89" s="14"/>
      <c r="KHM89" s="14"/>
      <c r="KHN89" s="14"/>
      <c r="KHO89" s="14"/>
      <c r="KHP89" s="14"/>
      <c r="KHQ89" s="14"/>
      <c r="KHR89" s="14"/>
      <c r="KHS89" s="14"/>
      <c r="KHT89" s="14"/>
      <c r="KHU89" s="14"/>
      <c r="KHV89" s="14"/>
      <c r="KHW89" s="14"/>
      <c r="KHX89" s="14"/>
      <c r="KHY89" s="14"/>
      <c r="KHZ89" s="14"/>
      <c r="KIA89" s="14"/>
      <c r="KIB89" s="14"/>
      <c r="KIC89" s="14"/>
      <c r="KID89" s="14"/>
      <c r="KIE89" s="14"/>
      <c r="KIF89" s="14"/>
      <c r="KIG89" s="14"/>
      <c r="KIH89" s="14"/>
      <c r="KII89" s="14"/>
      <c r="KIJ89" s="14"/>
      <c r="KIK89" s="14"/>
      <c r="KIL89" s="14"/>
      <c r="KIM89" s="14"/>
      <c r="KIN89" s="14"/>
      <c r="KIO89" s="14"/>
      <c r="KIP89" s="14"/>
      <c r="KIQ89" s="14"/>
      <c r="KIR89" s="14"/>
      <c r="KIS89" s="14"/>
      <c r="KIT89" s="14"/>
      <c r="KIU89" s="14"/>
      <c r="KIV89" s="14"/>
      <c r="KIW89" s="14"/>
      <c r="KIX89" s="14"/>
      <c r="KIY89" s="14"/>
      <c r="KIZ89" s="14"/>
      <c r="KJA89" s="14"/>
      <c r="KJB89" s="14"/>
      <c r="KJC89" s="14"/>
      <c r="KJD89" s="14"/>
      <c r="KJE89" s="14"/>
      <c r="KJF89" s="14"/>
      <c r="KJG89" s="14"/>
      <c r="KJH89" s="14"/>
      <c r="KJI89" s="14"/>
      <c r="KJJ89" s="14"/>
      <c r="KJK89" s="14"/>
      <c r="KJL89" s="14"/>
      <c r="KJM89" s="14"/>
      <c r="KJN89" s="14"/>
      <c r="KJO89" s="14"/>
      <c r="KJP89" s="14"/>
      <c r="KJQ89" s="14"/>
      <c r="KJR89" s="14"/>
      <c r="KJS89" s="14"/>
      <c r="KJT89" s="14"/>
      <c r="KJU89" s="14"/>
      <c r="KJV89" s="14"/>
      <c r="KJW89" s="14"/>
      <c r="KJX89" s="14"/>
      <c r="KJY89" s="14"/>
      <c r="KJZ89" s="14"/>
      <c r="KKA89" s="14"/>
      <c r="KKB89" s="14"/>
      <c r="KKC89" s="14"/>
      <c r="KKD89" s="14"/>
      <c r="KKE89" s="14"/>
      <c r="KKF89" s="14"/>
      <c r="KKG89" s="14"/>
      <c r="KKH89" s="14"/>
      <c r="KKI89" s="14"/>
      <c r="KKJ89" s="14"/>
      <c r="KKK89" s="14"/>
      <c r="KKL89" s="14"/>
      <c r="KKM89" s="14"/>
      <c r="KKN89" s="14"/>
      <c r="KKO89" s="14"/>
      <c r="KKP89" s="14"/>
      <c r="KKQ89" s="14"/>
      <c r="KKR89" s="14"/>
      <c r="KKS89" s="14"/>
      <c r="KKT89" s="14"/>
      <c r="KKU89" s="14"/>
      <c r="KKV89" s="14"/>
      <c r="KKW89" s="14"/>
      <c r="KKX89" s="14"/>
      <c r="KKY89" s="14"/>
      <c r="KKZ89" s="14"/>
      <c r="KLA89" s="14"/>
      <c r="KLB89" s="14"/>
      <c r="KLC89" s="14"/>
      <c r="KLD89" s="14"/>
      <c r="KLE89" s="14"/>
      <c r="KLF89" s="14"/>
      <c r="KLG89" s="14"/>
      <c r="KLH89" s="14"/>
      <c r="KLI89" s="14"/>
      <c r="KLJ89" s="14"/>
      <c r="KLK89" s="14"/>
      <c r="KLL89" s="14"/>
      <c r="KLM89" s="14"/>
      <c r="KLN89" s="14"/>
      <c r="KLO89" s="14"/>
      <c r="KLP89" s="14"/>
      <c r="KLQ89" s="14"/>
      <c r="KLR89" s="14"/>
      <c r="KLS89" s="14"/>
      <c r="KLT89" s="14"/>
      <c r="KLU89" s="14"/>
      <c r="KLV89" s="14"/>
      <c r="KLW89" s="14"/>
      <c r="KLX89" s="14"/>
      <c r="KLY89" s="14"/>
      <c r="KLZ89" s="14"/>
      <c r="KMA89" s="14"/>
      <c r="KMB89" s="14"/>
      <c r="KMC89" s="14"/>
      <c r="KMD89" s="14"/>
      <c r="KME89" s="14"/>
      <c r="KMF89" s="14"/>
      <c r="KMG89" s="14"/>
      <c r="KMH89" s="14"/>
      <c r="KMI89" s="14"/>
      <c r="KMJ89" s="14"/>
      <c r="KMK89" s="14"/>
      <c r="KML89" s="14"/>
      <c r="KMM89" s="14"/>
      <c r="KMN89" s="14"/>
      <c r="KMO89" s="14"/>
      <c r="KMP89" s="14"/>
      <c r="KMQ89" s="14"/>
      <c r="KMR89" s="14"/>
      <c r="KMS89" s="14"/>
      <c r="KMT89" s="14"/>
      <c r="KMU89" s="14"/>
      <c r="KMV89" s="14"/>
      <c r="KMW89" s="14"/>
      <c r="KMX89" s="14"/>
      <c r="KMY89" s="14"/>
      <c r="KMZ89" s="14"/>
      <c r="KNA89" s="14"/>
      <c r="KNB89" s="14"/>
      <c r="KNC89" s="14"/>
      <c r="KND89" s="14"/>
      <c r="KNE89" s="14"/>
      <c r="KNF89" s="14"/>
      <c r="KNG89" s="14"/>
      <c r="KNH89" s="14"/>
      <c r="KNI89" s="14"/>
      <c r="KNJ89" s="14"/>
      <c r="KNK89" s="14"/>
      <c r="KNL89" s="14"/>
      <c r="KNM89" s="14"/>
      <c r="KNN89" s="14"/>
      <c r="KNO89" s="14"/>
      <c r="KNP89" s="14"/>
      <c r="KNQ89" s="14"/>
      <c r="KNR89" s="14"/>
      <c r="KNS89" s="14"/>
      <c r="KNT89" s="14"/>
      <c r="KNU89" s="14"/>
      <c r="KNV89" s="14"/>
      <c r="KNW89" s="14"/>
      <c r="KNX89" s="14"/>
      <c r="KNY89" s="14"/>
      <c r="KNZ89" s="14"/>
      <c r="KOA89" s="14"/>
      <c r="KOB89" s="14"/>
      <c r="KOC89" s="14"/>
      <c r="KOD89" s="14"/>
      <c r="KOE89" s="14"/>
      <c r="KOF89" s="14"/>
      <c r="KOG89" s="14"/>
      <c r="KOH89" s="14"/>
      <c r="KOI89" s="14"/>
      <c r="KOJ89" s="14"/>
      <c r="KOK89" s="14"/>
      <c r="KOL89" s="14"/>
      <c r="KOM89" s="14"/>
      <c r="KON89" s="14"/>
      <c r="KOO89" s="14"/>
      <c r="KOP89" s="14"/>
      <c r="KOQ89" s="14"/>
      <c r="KOR89" s="14"/>
      <c r="KOS89" s="14"/>
      <c r="KOT89" s="14"/>
      <c r="KOU89" s="14"/>
      <c r="KOV89" s="14"/>
      <c r="KOW89" s="14"/>
      <c r="KOX89" s="14"/>
      <c r="KOY89" s="14"/>
      <c r="KOZ89" s="14"/>
      <c r="KPA89" s="14"/>
      <c r="KPB89" s="14"/>
      <c r="KPC89" s="14"/>
      <c r="KPD89" s="14"/>
      <c r="KPE89" s="14"/>
      <c r="KPF89" s="14"/>
      <c r="KPG89" s="14"/>
      <c r="KPH89" s="14"/>
      <c r="KPI89" s="14"/>
      <c r="KPJ89" s="14"/>
      <c r="KPK89" s="14"/>
      <c r="KPL89" s="14"/>
      <c r="KPM89" s="14"/>
      <c r="KPN89" s="14"/>
      <c r="KPO89" s="14"/>
      <c r="KPP89" s="14"/>
      <c r="KPQ89" s="14"/>
      <c r="KPR89" s="14"/>
      <c r="KPS89" s="14"/>
      <c r="KPT89" s="14"/>
      <c r="KPU89" s="14"/>
      <c r="KPV89" s="14"/>
      <c r="KPW89" s="14"/>
      <c r="KPX89" s="14"/>
      <c r="KPY89" s="14"/>
      <c r="KPZ89" s="14"/>
      <c r="KQA89" s="14"/>
      <c r="KQB89" s="14"/>
      <c r="KQC89" s="14"/>
      <c r="KQD89" s="14"/>
      <c r="KQE89" s="14"/>
      <c r="KQF89" s="14"/>
      <c r="KQG89" s="14"/>
      <c r="KQH89" s="14"/>
      <c r="KQI89" s="14"/>
      <c r="KQJ89" s="14"/>
      <c r="KQK89" s="14"/>
      <c r="KQL89" s="14"/>
      <c r="KQM89" s="14"/>
      <c r="KQN89" s="14"/>
      <c r="KQO89" s="14"/>
      <c r="KQP89" s="14"/>
      <c r="KQQ89" s="14"/>
      <c r="KQR89" s="14"/>
      <c r="KQS89" s="14"/>
      <c r="KQT89" s="14"/>
      <c r="KQU89" s="14"/>
      <c r="KQV89" s="14"/>
      <c r="KQW89" s="14"/>
      <c r="KQX89" s="14"/>
      <c r="KQY89" s="14"/>
      <c r="KQZ89" s="14"/>
      <c r="KRA89" s="14"/>
      <c r="KRB89" s="14"/>
      <c r="KRC89" s="14"/>
      <c r="KRD89" s="14"/>
      <c r="KRE89" s="14"/>
      <c r="KRF89" s="14"/>
      <c r="KRG89" s="14"/>
      <c r="KRH89" s="14"/>
      <c r="KRI89" s="14"/>
      <c r="KRJ89" s="14"/>
      <c r="KRK89" s="14"/>
      <c r="KRL89" s="14"/>
      <c r="KRM89" s="14"/>
      <c r="KRN89" s="14"/>
      <c r="KRO89" s="14"/>
      <c r="KRP89" s="14"/>
      <c r="KRQ89" s="14"/>
      <c r="KRR89" s="14"/>
      <c r="KRS89" s="14"/>
      <c r="KRT89" s="14"/>
      <c r="KRU89" s="14"/>
      <c r="KRV89" s="14"/>
      <c r="KRW89" s="14"/>
      <c r="KRX89" s="14"/>
      <c r="KRY89" s="14"/>
      <c r="KRZ89" s="14"/>
      <c r="KSA89" s="14"/>
      <c r="KSB89" s="14"/>
      <c r="KSC89" s="14"/>
      <c r="KSD89" s="14"/>
      <c r="KSE89" s="14"/>
      <c r="KSF89" s="14"/>
      <c r="KSG89" s="14"/>
      <c r="KSH89" s="14"/>
      <c r="KSI89" s="14"/>
      <c r="KSJ89" s="14"/>
      <c r="KSK89" s="14"/>
      <c r="KSL89" s="14"/>
      <c r="KSM89" s="14"/>
      <c r="KSN89" s="14"/>
      <c r="KSO89" s="14"/>
      <c r="KSP89" s="14"/>
      <c r="KSQ89" s="14"/>
      <c r="KSR89" s="14"/>
      <c r="KSS89" s="14"/>
      <c r="KST89" s="14"/>
      <c r="KSU89" s="14"/>
      <c r="KSV89" s="14"/>
      <c r="KSW89" s="14"/>
      <c r="KSX89" s="14"/>
      <c r="KSY89" s="14"/>
      <c r="KSZ89" s="14"/>
      <c r="KTA89" s="14"/>
      <c r="KTB89" s="14"/>
      <c r="KTC89" s="14"/>
      <c r="KTD89" s="14"/>
      <c r="KTE89" s="14"/>
      <c r="KTF89" s="14"/>
      <c r="KTG89" s="14"/>
      <c r="KTH89" s="14"/>
      <c r="KTI89" s="14"/>
      <c r="KTJ89" s="14"/>
      <c r="KTK89" s="14"/>
      <c r="KTL89" s="14"/>
      <c r="KTM89" s="14"/>
      <c r="KTN89" s="14"/>
      <c r="KTO89" s="14"/>
      <c r="KTP89" s="14"/>
      <c r="KTQ89" s="14"/>
      <c r="KTR89" s="14"/>
      <c r="KTS89" s="14"/>
      <c r="KTT89" s="14"/>
      <c r="KTU89" s="14"/>
      <c r="KTV89" s="14"/>
      <c r="KTW89" s="14"/>
      <c r="KTX89" s="14"/>
      <c r="KTY89" s="14"/>
      <c r="KTZ89" s="14"/>
      <c r="KUA89" s="14"/>
      <c r="KUB89" s="14"/>
      <c r="KUC89" s="14"/>
      <c r="KUD89" s="14"/>
      <c r="KUE89" s="14"/>
      <c r="KUF89" s="14"/>
      <c r="KUG89" s="14"/>
      <c r="KUH89" s="14"/>
      <c r="KUI89" s="14"/>
      <c r="KUJ89" s="14"/>
      <c r="KUK89" s="14"/>
      <c r="KUL89" s="14"/>
      <c r="KUM89" s="14"/>
      <c r="KUN89" s="14"/>
      <c r="KUO89" s="14"/>
      <c r="KUP89" s="14"/>
      <c r="KUQ89" s="14"/>
      <c r="KUR89" s="14"/>
      <c r="KUS89" s="14"/>
      <c r="KUT89" s="14"/>
      <c r="KUU89" s="14"/>
      <c r="KUV89" s="14"/>
      <c r="KUW89" s="14"/>
      <c r="KUX89" s="14"/>
      <c r="KUY89" s="14"/>
      <c r="KUZ89" s="14"/>
      <c r="KVA89" s="14"/>
      <c r="KVB89" s="14"/>
      <c r="KVC89" s="14"/>
      <c r="KVD89" s="14"/>
      <c r="KVE89" s="14"/>
      <c r="KVF89" s="14"/>
      <c r="KVG89" s="14"/>
      <c r="KVH89" s="14"/>
      <c r="KVI89" s="14"/>
      <c r="KVJ89" s="14"/>
      <c r="KVK89" s="14"/>
      <c r="KVL89" s="14"/>
      <c r="KVM89" s="14"/>
      <c r="KVN89" s="14"/>
      <c r="KVO89" s="14"/>
      <c r="KVP89" s="14"/>
      <c r="KVQ89" s="14"/>
      <c r="KVR89" s="14"/>
      <c r="KVS89" s="14"/>
      <c r="KVT89" s="14"/>
      <c r="KVU89" s="14"/>
      <c r="KVV89" s="14"/>
      <c r="KVW89" s="14"/>
      <c r="KVX89" s="14"/>
      <c r="KVY89" s="14"/>
      <c r="KVZ89" s="14"/>
      <c r="KWA89" s="14"/>
      <c r="KWB89" s="14"/>
      <c r="KWC89" s="14"/>
      <c r="KWD89" s="14"/>
      <c r="KWE89" s="14"/>
      <c r="KWF89" s="14"/>
      <c r="KWG89" s="14"/>
      <c r="KWH89" s="14"/>
      <c r="KWI89" s="14"/>
      <c r="KWJ89" s="14"/>
      <c r="KWK89" s="14"/>
      <c r="KWL89" s="14"/>
      <c r="KWM89" s="14"/>
      <c r="KWN89" s="14"/>
      <c r="KWO89" s="14"/>
      <c r="KWP89" s="14"/>
      <c r="KWQ89" s="14"/>
      <c r="KWR89" s="14"/>
      <c r="KWS89" s="14"/>
      <c r="KWT89" s="14"/>
      <c r="KWU89" s="14"/>
      <c r="KWV89" s="14"/>
      <c r="KWW89" s="14"/>
      <c r="KWX89" s="14"/>
      <c r="KWY89" s="14"/>
      <c r="KWZ89" s="14"/>
      <c r="KXA89" s="14"/>
      <c r="KXB89" s="14"/>
      <c r="KXC89" s="14"/>
      <c r="KXD89" s="14"/>
      <c r="KXE89" s="14"/>
      <c r="KXF89" s="14"/>
      <c r="KXG89" s="14"/>
      <c r="KXH89" s="14"/>
      <c r="KXI89" s="14"/>
      <c r="KXJ89" s="14"/>
      <c r="KXK89" s="14"/>
      <c r="KXL89" s="14"/>
      <c r="KXM89" s="14"/>
      <c r="KXN89" s="14"/>
      <c r="KXO89" s="14"/>
      <c r="KXP89" s="14"/>
      <c r="KXQ89" s="14"/>
      <c r="KXR89" s="14"/>
      <c r="KXS89" s="14"/>
      <c r="KXT89" s="14"/>
      <c r="KXU89" s="14"/>
      <c r="KXV89" s="14"/>
      <c r="KXW89" s="14"/>
      <c r="KXX89" s="14"/>
      <c r="KXY89" s="14"/>
      <c r="KXZ89" s="14"/>
      <c r="KYA89" s="14"/>
      <c r="KYB89" s="14"/>
      <c r="KYC89" s="14"/>
      <c r="KYD89" s="14"/>
      <c r="KYE89" s="14"/>
      <c r="KYF89" s="14"/>
      <c r="KYG89" s="14"/>
      <c r="KYH89" s="14"/>
      <c r="KYI89" s="14"/>
      <c r="KYJ89" s="14"/>
      <c r="KYK89" s="14"/>
      <c r="KYL89" s="14"/>
      <c r="KYM89" s="14"/>
      <c r="KYN89" s="14"/>
      <c r="KYO89" s="14"/>
      <c r="KYP89" s="14"/>
      <c r="KYQ89" s="14"/>
      <c r="KYR89" s="14"/>
      <c r="KYS89" s="14"/>
      <c r="KYT89" s="14"/>
      <c r="KYU89" s="14"/>
      <c r="KYV89" s="14"/>
      <c r="KYW89" s="14"/>
      <c r="KYX89" s="14"/>
      <c r="KYY89" s="14"/>
      <c r="KYZ89" s="14"/>
      <c r="KZA89" s="14"/>
      <c r="KZB89" s="14"/>
      <c r="KZC89" s="14"/>
      <c r="KZD89" s="14"/>
      <c r="KZE89" s="14"/>
      <c r="KZF89" s="14"/>
      <c r="KZG89" s="14"/>
      <c r="KZH89" s="14"/>
      <c r="KZI89" s="14"/>
      <c r="KZJ89" s="14"/>
      <c r="KZK89" s="14"/>
      <c r="KZL89" s="14"/>
      <c r="KZM89" s="14"/>
      <c r="KZN89" s="14"/>
      <c r="KZO89" s="14"/>
      <c r="KZP89" s="14"/>
      <c r="KZQ89" s="14"/>
      <c r="KZR89" s="14"/>
      <c r="KZS89" s="14"/>
      <c r="KZT89" s="14"/>
      <c r="KZU89" s="14"/>
      <c r="KZV89" s="14"/>
      <c r="KZW89" s="14"/>
      <c r="KZX89" s="14"/>
      <c r="KZY89" s="14"/>
      <c r="KZZ89" s="14"/>
      <c r="LAA89" s="14"/>
      <c r="LAB89" s="14"/>
      <c r="LAC89" s="14"/>
      <c r="LAD89" s="14"/>
      <c r="LAE89" s="14"/>
      <c r="LAF89" s="14"/>
      <c r="LAG89" s="14"/>
      <c r="LAH89" s="14"/>
      <c r="LAI89" s="14"/>
      <c r="LAJ89" s="14"/>
      <c r="LAK89" s="14"/>
      <c r="LAL89" s="14"/>
      <c r="LAM89" s="14"/>
      <c r="LAN89" s="14"/>
      <c r="LAO89" s="14"/>
      <c r="LAP89" s="14"/>
      <c r="LAQ89" s="14"/>
      <c r="LAR89" s="14"/>
      <c r="LAS89" s="14"/>
      <c r="LAT89" s="14"/>
      <c r="LAU89" s="14"/>
      <c r="LAV89" s="14"/>
      <c r="LAW89" s="14"/>
      <c r="LAX89" s="14"/>
      <c r="LAY89" s="14"/>
      <c r="LAZ89" s="14"/>
      <c r="LBA89" s="14"/>
      <c r="LBB89" s="14"/>
      <c r="LBC89" s="14"/>
      <c r="LBD89" s="14"/>
      <c r="LBE89" s="14"/>
      <c r="LBF89" s="14"/>
      <c r="LBG89" s="14"/>
      <c r="LBH89" s="14"/>
      <c r="LBI89" s="14"/>
      <c r="LBJ89" s="14"/>
      <c r="LBK89" s="14"/>
      <c r="LBL89" s="14"/>
      <c r="LBM89" s="14"/>
      <c r="LBN89" s="14"/>
      <c r="LBO89" s="14"/>
      <c r="LBP89" s="14"/>
      <c r="LBQ89" s="14"/>
      <c r="LBR89" s="14"/>
      <c r="LBS89" s="14"/>
      <c r="LBT89" s="14"/>
      <c r="LBU89" s="14"/>
      <c r="LBV89" s="14"/>
      <c r="LBW89" s="14"/>
      <c r="LBX89" s="14"/>
      <c r="LBY89" s="14"/>
      <c r="LBZ89" s="14"/>
      <c r="LCA89" s="14"/>
      <c r="LCB89" s="14"/>
      <c r="LCC89" s="14"/>
      <c r="LCD89" s="14"/>
      <c r="LCE89" s="14"/>
      <c r="LCF89" s="14"/>
      <c r="LCG89" s="14"/>
      <c r="LCH89" s="14"/>
      <c r="LCI89" s="14"/>
      <c r="LCJ89" s="14"/>
      <c r="LCK89" s="14"/>
      <c r="LCL89" s="14"/>
      <c r="LCM89" s="14"/>
      <c r="LCN89" s="14"/>
      <c r="LCO89" s="14"/>
      <c r="LCP89" s="14"/>
      <c r="LCQ89" s="14"/>
      <c r="LCR89" s="14"/>
      <c r="LCS89" s="14"/>
      <c r="LCT89" s="14"/>
      <c r="LCU89" s="14"/>
      <c r="LCV89" s="14"/>
      <c r="LCW89" s="14"/>
      <c r="LCX89" s="14"/>
      <c r="LCY89" s="14"/>
      <c r="LCZ89" s="14"/>
      <c r="LDA89" s="14"/>
      <c r="LDB89" s="14"/>
      <c r="LDC89" s="14"/>
      <c r="LDD89" s="14"/>
      <c r="LDE89" s="14"/>
      <c r="LDF89" s="14"/>
      <c r="LDG89" s="14"/>
      <c r="LDH89" s="14"/>
      <c r="LDI89" s="14"/>
      <c r="LDJ89" s="14"/>
      <c r="LDK89" s="14"/>
      <c r="LDL89" s="14"/>
      <c r="LDM89" s="14"/>
      <c r="LDN89" s="14"/>
      <c r="LDO89" s="14"/>
      <c r="LDP89" s="14"/>
      <c r="LDQ89" s="14"/>
      <c r="LDR89" s="14"/>
      <c r="LDS89" s="14"/>
      <c r="LDT89" s="14"/>
      <c r="LDU89" s="14"/>
      <c r="LDV89" s="14"/>
      <c r="LDW89" s="14"/>
      <c r="LDX89" s="14"/>
      <c r="LDY89" s="14"/>
      <c r="LDZ89" s="14"/>
      <c r="LEA89" s="14"/>
      <c r="LEB89" s="14"/>
      <c r="LEC89" s="14"/>
      <c r="LED89" s="14"/>
      <c r="LEE89" s="14"/>
      <c r="LEF89" s="14"/>
      <c r="LEG89" s="14"/>
      <c r="LEH89" s="14"/>
      <c r="LEI89" s="14"/>
      <c r="LEJ89" s="14"/>
      <c r="LEK89" s="14"/>
      <c r="LEL89" s="14"/>
      <c r="LEM89" s="14"/>
      <c r="LEN89" s="14"/>
      <c r="LEO89" s="14"/>
      <c r="LEP89" s="14"/>
      <c r="LEQ89" s="14"/>
      <c r="LER89" s="14"/>
      <c r="LES89" s="14"/>
      <c r="LET89" s="14"/>
      <c r="LEU89" s="14"/>
      <c r="LEV89" s="14"/>
      <c r="LEW89" s="14"/>
      <c r="LEX89" s="14"/>
      <c r="LEY89" s="14"/>
      <c r="LEZ89" s="14"/>
      <c r="LFA89" s="14"/>
      <c r="LFB89" s="14"/>
      <c r="LFC89" s="14"/>
      <c r="LFD89" s="14"/>
      <c r="LFE89" s="14"/>
      <c r="LFF89" s="14"/>
      <c r="LFG89" s="14"/>
      <c r="LFH89" s="14"/>
      <c r="LFI89" s="14"/>
      <c r="LFJ89" s="14"/>
      <c r="LFK89" s="14"/>
      <c r="LFL89" s="14"/>
      <c r="LFM89" s="14"/>
      <c r="LFN89" s="14"/>
      <c r="LFO89" s="14"/>
      <c r="LFP89" s="14"/>
      <c r="LFQ89" s="14"/>
      <c r="LFR89" s="14"/>
      <c r="LFS89" s="14"/>
      <c r="LFT89" s="14"/>
      <c r="LFU89" s="14"/>
      <c r="LFV89" s="14"/>
      <c r="LFW89" s="14"/>
      <c r="LFX89" s="14"/>
      <c r="LFY89" s="14"/>
      <c r="LFZ89" s="14"/>
      <c r="LGA89" s="14"/>
      <c r="LGB89" s="14"/>
      <c r="LGC89" s="14"/>
      <c r="LGD89" s="14"/>
      <c r="LGE89" s="14"/>
      <c r="LGF89" s="14"/>
      <c r="LGG89" s="14"/>
      <c r="LGH89" s="14"/>
      <c r="LGI89" s="14"/>
      <c r="LGJ89" s="14"/>
      <c r="LGK89" s="14"/>
      <c r="LGL89" s="14"/>
      <c r="LGM89" s="14"/>
      <c r="LGN89" s="14"/>
      <c r="LGO89" s="14"/>
      <c r="LGP89" s="14"/>
      <c r="LGQ89" s="14"/>
      <c r="LGR89" s="14"/>
      <c r="LGS89" s="14"/>
      <c r="LGT89" s="14"/>
      <c r="LGU89" s="14"/>
      <c r="LGV89" s="14"/>
      <c r="LGW89" s="14"/>
      <c r="LGX89" s="14"/>
      <c r="LGY89" s="14"/>
      <c r="LGZ89" s="14"/>
      <c r="LHA89" s="14"/>
      <c r="LHB89" s="14"/>
      <c r="LHC89" s="14"/>
      <c r="LHD89" s="14"/>
      <c r="LHE89" s="14"/>
      <c r="LHF89" s="14"/>
      <c r="LHG89" s="14"/>
      <c r="LHH89" s="14"/>
      <c r="LHI89" s="14"/>
      <c r="LHJ89" s="14"/>
      <c r="LHK89" s="14"/>
      <c r="LHL89" s="14"/>
      <c r="LHM89" s="14"/>
      <c r="LHN89" s="14"/>
      <c r="LHO89" s="14"/>
      <c r="LHP89" s="14"/>
      <c r="LHQ89" s="14"/>
      <c r="LHR89" s="14"/>
      <c r="LHS89" s="14"/>
      <c r="LHT89" s="14"/>
      <c r="LHU89" s="14"/>
      <c r="LHV89" s="14"/>
      <c r="LHW89" s="14"/>
      <c r="LHX89" s="14"/>
      <c r="LHY89" s="14"/>
      <c r="LHZ89" s="14"/>
      <c r="LIA89" s="14"/>
      <c r="LIB89" s="14"/>
      <c r="LIC89" s="14"/>
      <c r="LID89" s="14"/>
      <c r="LIE89" s="14"/>
      <c r="LIF89" s="14"/>
      <c r="LIG89" s="14"/>
      <c r="LIH89" s="14"/>
      <c r="LII89" s="14"/>
      <c r="LIJ89" s="14"/>
      <c r="LIK89" s="14"/>
      <c r="LIL89" s="14"/>
      <c r="LIM89" s="14"/>
      <c r="LIN89" s="14"/>
      <c r="LIO89" s="14"/>
      <c r="LIP89" s="14"/>
      <c r="LIQ89" s="14"/>
      <c r="LIR89" s="14"/>
      <c r="LIS89" s="14"/>
      <c r="LIT89" s="14"/>
      <c r="LIU89" s="14"/>
      <c r="LIV89" s="14"/>
      <c r="LIW89" s="14"/>
      <c r="LIX89" s="14"/>
      <c r="LIY89" s="14"/>
      <c r="LIZ89" s="14"/>
      <c r="LJA89" s="14"/>
      <c r="LJB89" s="14"/>
      <c r="LJC89" s="14"/>
      <c r="LJD89" s="14"/>
      <c r="LJE89" s="14"/>
      <c r="LJF89" s="14"/>
      <c r="LJG89" s="14"/>
      <c r="LJH89" s="14"/>
      <c r="LJI89" s="14"/>
      <c r="LJJ89" s="14"/>
      <c r="LJK89" s="14"/>
      <c r="LJL89" s="14"/>
      <c r="LJM89" s="14"/>
      <c r="LJN89" s="14"/>
      <c r="LJO89" s="14"/>
      <c r="LJP89" s="14"/>
      <c r="LJQ89" s="14"/>
      <c r="LJR89" s="14"/>
      <c r="LJS89" s="14"/>
      <c r="LJT89" s="14"/>
      <c r="LJU89" s="14"/>
      <c r="LJV89" s="14"/>
      <c r="LJW89" s="14"/>
      <c r="LJX89" s="14"/>
      <c r="LJY89" s="14"/>
      <c r="LJZ89" s="14"/>
      <c r="LKA89" s="14"/>
      <c r="LKB89" s="14"/>
      <c r="LKC89" s="14"/>
      <c r="LKD89" s="14"/>
      <c r="LKE89" s="14"/>
      <c r="LKF89" s="14"/>
      <c r="LKG89" s="14"/>
      <c r="LKH89" s="14"/>
      <c r="LKI89" s="14"/>
      <c r="LKJ89" s="14"/>
      <c r="LKK89" s="14"/>
      <c r="LKL89" s="14"/>
      <c r="LKM89" s="14"/>
      <c r="LKN89" s="14"/>
      <c r="LKO89" s="14"/>
      <c r="LKP89" s="14"/>
      <c r="LKQ89" s="14"/>
      <c r="LKR89" s="14"/>
      <c r="LKS89" s="14"/>
      <c r="LKT89" s="14"/>
      <c r="LKU89" s="14"/>
      <c r="LKV89" s="14"/>
      <c r="LKW89" s="14"/>
      <c r="LKX89" s="14"/>
      <c r="LKY89" s="14"/>
      <c r="LKZ89" s="14"/>
      <c r="LLA89" s="14"/>
      <c r="LLB89" s="14"/>
      <c r="LLC89" s="14"/>
      <c r="LLD89" s="14"/>
      <c r="LLE89" s="14"/>
      <c r="LLF89" s="14"/>
      <c r="LLG89" s="14"/>
      <c r="LLH89" s="14"/>
      <c r="LLI89" s="14"/>
      <c r="LLJ89" s="14"/>
      <c r="LLK89" s="14"/>
      <c r="LLL89" s="14"/>
      <c r="LLM89" s="14"/>
      <c r="LLN89" s="14"/>
      <c r="LLO89" s="14"/>
      <c r="LLP89" s="14"/>
      <c r="LLQ89" s="14"/>
      <c r="LLR89" s="14"/>
      <c r="LLS89" s="14"/>
      <c r="LLT89" s="14"/>
      <c r="LLU89" s="14"/>
      <c r="LLV89" s="14"/>
      <c r="LLW89" s="14"/>
      <c r="LLX89" s="14"/>
      <c r="LLY89" s="14"/>
      <c r="LLZ89" s="14"/>
      <c r="LMA89" s="14"/>
      <c r="LMB89" s="14"/>
      <c r="LMC89" s="14"/>
      <c r="LMD89" s="14"/>
      <c r="LME89" s="14"/>
      <c r="LMF89" s="14"/>
      <c r="LMG89" s="14"/>
      <c r="LMH89" s="14"/>
      <c r="LMI89" s="14"/>
      <c r="LMJ89" s="14"/>
      <c r="LMK89" s="14"/>
      <c r="LML89" s="14"/>
      <c r="LMM89" s="14"/>
      <c r="LMN89" s="14"/>
      <c r="LMO89" s="14"/>
      <c r="LMP89" s="14"/>
      <c r="LMQ89" s="14"/>
      <c r="LMR89" s="14"/>
      <c r="LMS89" s="14"/>
      <c r="LMT89" s="14"/>
      <c r="LMU89" s="14"/>
      <c r="LMV89" s="14"/>
      <c r="LMW89" s="14"/>
      <c r="LMX89" s="14"/>
      <c r="LMY89" s="14"/>
      <c r="LMZ89" s="14"/>
      <c r="LNA89" s="14"/>
      <c r="LNB89" s="14"/>
      <c r="LNC89" s="14"/>
      <c r="LND89" s="14"/>
      <c r="LNE89" s="14"/>
      <c r="LNF89" s="14"/>
      <c r="LNG89" s="14"/>
      <c r="LNH89" s="14"/>
      <c r="LNI89" s="14"/>
      <c r="LNJ89" s="14"/>
      <c r="LNK89" s="14"/>
      <c r="LNL89" s="14"/>
      <c r="LNM89" s="14"/>
      <c r="LNN89" s="14"/>
      <c r="LNO89" s="14"/>
      <c r="LNP89" s="14"/>
      <c r="LNQ89" s="14"/>
      <c r="LNR89" s="14"/>
      <c r="LNS89" s="14"/>
      <c r="LNT89" s="14"/>
      <c r="LNU89" s="14"/>
      <c r="LNV89" s="14"/>
      <c r="LNW89" s="14"/>
      <c r="LNX89" s="14"/>
      <c r="LNY89" s="14"/>
      <c r="LNZ89" s="14"/>
      <c r="LOA89" s="14"/>
      <c r="LOB89" s="14"/>
      <c r="LOC89" s="14"/>
      <c r="LOD89" s="14"/>
      <c r="LOE89" s="14"/>
      <c r="LOF89" s="14"/>
      <c r="LOG89" s="14"/>
      <c r="LOH89" s="14"/>
      <c r="LOI89" s="14"/>
      <c r="LOJ89" s="14"/>
      <c r="LOK89" s="14"/>
      <c r="LOL89" s="14"/>
      <c r="LOM89" s="14"/>
      <c r="LON89" s="14"/>
      <c r="LOO89" s="14"/>
      <c r="LOP89" s="14"/>
      <c r="LOQ89" s="14"/>
      <c r="LOR89" s="14"/>
      <c r="LOS89" s="14"/>
      <c r="LOT89" s="14"/>
      <c r="LOU89" s="14"/>
      <c r="LOV89" s="14"/>
      <c r="LOW89" s="14"/>
      <c r="LOX89" s="14"/>
      <c r="LOY89" s="14"/>
      <c r="LOZ89" s="14"/>
      <c r="LPA89" s="14"/>
      <c r="LPB89" s="14"/>
      <c r="LPC89" s="14"/>
      <c r="LPD89" s="14"/>
      <c r="LPE89" s="14"/>
      <c r="LPF89" s="14"/>
      <c r="LPG89" s="14"/>
      <c r="LPH89" s="14"/>
      <c r="LPI89" s="14"/>
      <c r="LPJ89" s="14"/>
      <c r="LPK89" s="14"/>
      <c r="LPL89" s="14"/>
      <c r="LPM89" s="14"/>
      <c r="LPN89" s="14"/>
      <c r="LPO89" s="14"/>
      <c r="LPP89" s="14"/>
      <c r="LPQ89" s="14"/>
      <c r="LPR89" s="14"/>
      <c r="LPS89" s="14"/>
      <c r="LPT89" s="14"/>
      <c r="LPU89" s="14"/>
      <c r="LPV89" s="14"/>
      <c r="LPW89" s="14"/>
      <c r="LPX89" s="14"/>
      <c r="LPY89" s="14"/>
      <c r="LPZ89" s="14"/>
      <c r="LQA89" s="14"/>
      <c r="LQB89" s="14"/>
      <c r="LQC89" s="14"/>
      <c r="LQD89" s="14"/>
      <c r="LQE89" s="14"/>
      <c r="LQF89" s="14"/>
      <c r="LQG89" s="14"/>
      <c r="LQH89" s="14"/>
      <c r="LQI89" s="14"/>
      <c r="LQJ89" s="14"/>
      <c r="LQK89" s="14"/>
      <c r="LQL89" s="14"/>
      <c r="LQM89" s="14"/>
      <c r="LQN89" s="14"/>
      <c r="LQO89" s="14"/>
      <c r="LQP89" s="14"/>
      <c r="LQQ89" s="14"/>
      <c r="LQR89" s="14"/>
      <c r="LQS89" s="14"/>
      <c r="LQT89" s="14"/>
      <c r="LQU89" s="14"/>
      <c r="LQV89" s="14"/>
      <c r="LQW89" s="14"/>
      <c r="LQX89" s="14"/>
      <c r="LQY89" s="14"/>
      <c r="LQZ89" s="14"/>
      <c r="LRA89" s="14"/>
      <c r="LRB89" s="14"/>
      <c r="LRC89" s="14"/>
      <c r="LRD89" s="14"/>
      <c r="LRE89" s="14"/>
      <c r="LRF89" s="14"/>
      <c r="LRG89" s="14"/>
      <c r="LRH89" s="14"/>
      <c r="LRI89" s="14"/>
      <c r="LRJ89" s="14"/>
      <c r="LRK89" s="14"/>
      <c r="LRL89" s="14"/>
      <c r="LRM89" s="14"/>
      <c r="LRN89" s="14"/>
      <c r="LRO89" s="14"/>
      <c r="LRP89" s="14"/>
      <c r="LRQ89" s="14"/>
      <c r="LRR89" s="14"/>
      <c r="LRS89" s="14"/>
      <c r="LRT89" s="14"/>
      <c r="LRU89" s="14"/>
      <c r="LRV89" s="14"/>
      <c r="LRW89" s="14"/>
      <c r="LRX89" s="14"/>
      <c r="LRY89" s="14"/>
      <c r="LRZ89" s="14"/>
      <c r="LSA89" s="14"/>
      <c r="LSB89" s="14"/>
      <c r="LSC89" s="14"/>
      <c r="LSD89" s="14"/>
      <c r="LSE89" s="14"/>
      <c r="LSF89" s="14"/>
      <c r="LSG89" s="14"/>
      <c r="LSH89" s="14"/>
      <c r="LSI89" s="14"/>
      <c r="LSJ89" s="14"/>
      <c r="LSK89" s="14"/>
      <c r="LSL89" s="14"/>
      <c r="LSM89" s="14"/>
      <c r="LSN89" s="14"/>
      <c r="LSO89" s="14"/>
      <c r="LSP89" s="14"/>
      <c r="LSQ89" s="14"/>
      <c r="LSR89" s="14"/>
      <c r="LSS89" s="14"/>
      <c r="LST89" s="14"/>
      <c r="LSU89" s="14"/>
      <c r="LSV89" s="14"/>
      <c r="LSW89" s="14"/>
      <c r="LSX89" s="14"/>
      <c r="LSY89" s="14"/>
      <c r="LSZ89" s="14"/>
      <c r="LTA89" s="14"/>
      <c r="LTB89" s="14"/>
      <c r="LTC89" s="14"/>
      <c r="LTD89" s="14"/>
      <c r="LTE89" s="14"/>
      <c r="LTF89" s="14"/>
      <c r="LTG89" s="14"/>
      <c r="LTH89" s="14"/>
      <c r="LTI89" s="14"/>
      <c r="LTJ89" s="14"/>
      <c r="LTK89" s="14"/>
      <c r="LTL89" s="14"/>
      <c r="LTM89" s="14"/>
      <c r="LTN89" s="14"/>
      <c r="LTO89" s="14"/>
      <c r="LTP89" s="14"/>
      <c r="LTQ89" s="14"/>
      <c r="LTR89" s="14"/>
      <c r="LTS89" s="14"/>
      <c r="LTT89" s="14"/>
      <c r="LTU89" s="14"/>
      <c r="LTV89" s="14"/>
      <c r="LTW89" s="14"/>
      <c r="LTX89" s="14"/>
      <c r="LTY89" s="14"/>
      <c r="LTZ89" s="14"/>
      <c r="LUA89" s="14"/>
      <c r="LUB89" s="14"/>
      <c r="LUC89" s="14"/>
      <c r="LUD89" s="14"/>
      <c r="LUE89" s="14"/>
      <c r="LUF89" s="14"/>
      <c r="LUG89" s="14"/>
      <c r="LUH89" s="14"/>
      <c r="LUI89" s="14"/>
      <c r="LUJ89" s="14"/>
      <c r="LUK89" s="14"/>
      <c r="LUL89" s="14"/>
      <c r="LUM89" s="14"/>
      <c r="LUN89" s="14"/>
      <c r="LUO89" s="14"/>
      <c r="LUP89" s="14"/>
      <c r="LUQ89" s="14"/>
      <c r="LUR89" s="14"/>
      <c r="LUS89" s="14"/>
      <c r="LUT89" s="14"/>
      <c r="LUU89" s="14"/>
      <c r="LUV89" s="14"/>
      <c r="LUW89" s="14"/>
      <c r="LUX89" s="14"/>
      <c r="LUY89" s="14"/>
      <c r="LUZ89" s="14"/>
      <c r="LVA89" s="14"/>
      <c r="LVB89" s="14"/>
      <c r="LVC89" s="14"/>
      <c r="LVD89" s="14"/>
      <c r="LVE89" s="14"/>
      <c r="LVF89" s="14"/>
      <c r="LVG89" s="14"/>
      <c r="LVH89" s="14"/>
      <c r="LVI89" s="14"/>
      <c r="LVJ89" s="14"/>
      <c r="LVK89" s="14"/>
      <c r="LVL89" s="14"/>
      <c r="LVM89" s="14"/>
      <c r="LVN89" s="14"/>
      <c r="LVO89" s="14"/>
      <c r="LVP89" s="14"/>
      <c r="LVQ89" s="14"/>
      <c r="LVR89" s="14"/>
      <c r="LVS89" s="14"/>
      <c r="LVT89" s="14"/>
      <c r="LVU89" s="14"/>
      <c r="LVV89" s="14"/>
      <c r="LVW89" s="14"/>
      <c r="LVX89" s="14"/>
      <c r="LVY89" s="14"/>
      <c r="LVZ89" s="14"/>
      <c r="LWA89" s="14"/>
      <c r="LWB89" s="14"/>
      <c r="LWC89" s="14"/>
      <c r="LWD89" s="14"/>
      <c r="LWE89" s="14"/>
      <c r="LWF89" s="14"/>
      <c r="LWG89" s="14"/>
      <c r="LWH89" s="14"/>
      <c r="LWI89" s="14"/>
      <c r="LWJ89" s="14"/>
      <c r="LWK89" s="14"/>
      <c r="LWL89" s="14"/>
      <c r="LWM89" s="14"/>
      <c r="LWN89" s="14"/>
      <c r="LWO89" s="14"/>
      <c r="LWP89" s="14"/>
      <c r="LWQ89" s="14"/>
      <c r="LWR89" s="14"/>
      <c r="LWS89" s="14"/>
      <c r="LWT89" s="14"/>
      <c r="LWU89" s="14"/>
      <c r="LWV89" s="14"/>
      <c r="LWW89" s="14"/>
      <c r="LWX89" s="14"/>
      <c r="LWY89" s="14"/>
      <c r="LWZ89" s="14"/>
      <c r="LXA89" s="14"/>
      <c r="LXB89" s="14"/>
      <c r="LXC89" s="14"/>
      <c r="LXD89" s="14"/>
      <c r="LXE89" s="14"/>
      <c r="LXF89" s="14"/>
      <c r="LXG89" s="14"/>
      <c r="LXH89" s="14"/>
      <c r="LXI89" s="14"/>
      <c r="LXJ89" s="14"/>
      <c r="LXK89" s="14"/>
      <c r="LXL89" s="14"/>
      <c r="LXM89" s="14"/>
      <c r="LXN89" s="14"/>
      <c r="LXO89" s="14"/>
      <c r="LXP89" s="14"/>
      <c r="LXQ89" s="14"/>
      <c r="LXR89" s="14"/>
      <c r="LXS89" s="14"/>
      <c r="LXT89" s="14"/>
      <c r="LXU89" s="14"/>
      <c r="LXV89" s="14"/>
      <c r="LXW89" s="14"/>
      <c r="LXX89" s="14"/>
      <c r="LXY89" s="14"/>
      <c r="LXZ89" s="14"/>
      <c r="LYA89" s="14"/>
      <c r="LYB89" s="14"/>
      <c r="LYC89" s="14"/>
      <c r="LYD89" s="14"/>
      <c r="LYE89" s="14"/>
      <c r="LYF89" s="14"/>
      <c r="LYG89" s="14"/>
      <c r="LYH89" s="14"/>
      <c r="LYI89" s="14"/>
      <c r="LYJ89" s="14"/>
      <c r="LYK89" s="14"/>
      <c r="LYL89" s="14"/>
      <c r="LYM89" s="14"/>
      <c r="LYN89" s="14"/>
      <c r="LYO89" s="14"/>
      <c r="LYP89" s="14"/>
      <c r="LYQ89" s="14"/>
      <c r="LYR89" s="14"/>
      <c r="LYS89" s="14"/>
      <c r="LYT89" s="14"/>
      <c r="LYU89" s="14"/>
      <c r="LYV89" s="14"/>
      <c r="LYW89" s="14"/>
      <c r="LYX89" s="14"/>
      <c r="LYY89" s="14"/>
      <c r="LYZ89" s="14"/>
      <c r="LZA89" s="14"/>
      <c r="LZB89" s="14"/>
      <c r="LZC89" s="14"/>
      <c r="LZD89" s="14"/>
      <c r="LZE89" s="14"/>
      <c r="LZF89" s="14"/>
      <c r="LZG89" s="14"/>
      <c r="LZH89" s="14"/>
      <c r="LZI89" s="14"/>
      <c r="LZJ89" s="14"/>
      <c r="LZK89" s="14"/>
      <c r="LZL89" s="14"/>
      <c r="LZM89" s="14"/>
      <c r="LZN89" s="14"/>
      <c r="LZO89" s="14"/>
      <c r="LZP89" s="14"/>
      <c r="LZQ89" s="14"/>
      <c r="LZR89" s="14"/>
      <c r="LZS89" s="14"/>
      <c r="LZT89" s="14"/>
      <c r="LZU89" s="14"/>
      <c r="LZV89" s="14"/>
      <c r="LZW89" s="14"/>
      <c r="LZX89" s="14"/>
      <c r="LZY89" s="14"/>
      <c r="LZZ89" s="14"/>
      <c r="MAA89" s="14"/>
      <c r="MAB89" s="14"/>
      <c r="MAC89" s="14"/>
      <c r="MAD89" s="14"/>
      <c r="MAE89" s="14"/>
      <c r="MAF89" s="14"/>
      <c r="MAG89" s="14"/>
      <c r="MAH89" s="14"/>
      <c r="MAI89" s="14"/>
      <c r="MAJ89" s="14"/>
      <c r="MAK89" s="14"/>
      <c r="MAL89" s="14"/>
      <c r="MAM89" s="14"/>
      <c r="MAN89" s="14"/>
      <c r="MAO89" s="14"/>
      <c r="MAP89" s="14"/>
      <c r="MAQ89" s="14"/>
      <c r="MAR89" s="14"/>
      <c r="MAS89" s="14"/>
      <c r="MAT89" s="14"/>
      <c r="MAU89" s="14"/>
      <c r="MAV89" s="14"/>
      <c r="MAW89" s="14"/>
      <c r="MAX89" s="14"/>
      <c r="MAY89" s="14"/>
      <c r="MAZ89" s="14"/>
      <c r="MBA89" s="14"/>
      <c r="MBB89" s="14"/>
      <c r="MBC89" s="14"/>
      <c r="MBD89" s="14"/>
      <c r="MBE89" s="14"/>
      <c r="MBF89" s="14"/>
      <c r="MBG89" s="14"/>
      <c r="MBH89" s="14"/>
      <c r="MBI89" s="14"/>
      <c r="MBJ89" s="14"/>
      <c r="MBK89" s="14"/>
      <c r="MBL89" s="14"/>
      <c r="MBM89" s="14"/>
      <c r="MBN89" s="14"/>
      <c r="MBO89" s="14"/>
      <c r="MBP89" s="14"/>
      <c r="MBQ89" s="14"/>
      <c r="MBR89" s="14"/>
      <c r="MBS89" s="14"/>
      <c r="MBT89" s="14"/>
      <c r="MBU89" s="14"/>
      <c r="MBV89" s="14"/>
      <c r="MBW89" s="14"/>
      <c r="MBX89" s="14"/>
      <c r="MBY89" s="14"/>
      <c r="MBZ89" s="14"/>
      <c r="MCA89" s="14"/>
      <c r="MCB89" s="14"/>
      <c r="MCC89" s="14"/>
      <c r="MCD89" s="14"/>
      <c r="MCE89" s="14"/>
      <c r="MCF89" s="14"/>
      <c r="MCG89" s="14"/>
      <c r="MCH89" s="14"/>
      <c r="MCI89" s="14"/>
      <c r="MCJ89" s="14"/>
      <c r="MCK89" s="14"/>
      <c r="MCL89" s="14"/>
      <c r="MCM89" s="14"/>
      <c r="MCN89" s="14"/>
      <c r="MCO89" s="14"/>
      <c r="MCP89" s="14"/>
      <c r="MCQ89" s="14"/>
      <c r="MCR89" s="14"/>
      <c r="MCS89" s="14"/>
      <c r="MCT89" s="14"/>
      <c r="MCU89" s="14"/>
      <c r="MCV89" s="14"/>
      <c r="MCW89" s="14"/>
      <c r="MCX89" s="14"/>
      <c r="MCY89" s="14"/>
      <c r="MCZ89" s="14"/>
      <c r="MDA89" s="14"/>
      <c r="MDB89" s="14"/>
      <c r="MDC89" s="14"/>
      <c r="MDD89" s="14"/>
      <c r="MDE89" s="14"/>
      <c r="MDF89" s="14"/>
      <c r="MDG89" s="14"/>
      <c r="MDH89" s="14"/>
      <c r="MDI89" s="14"/>
      <c r="MDJ89" s="14"/>
      <c r="MDK89" s="14"/>
      <c r="MDL89" s="14"/>
      <c r="MDM89" s="14"/>
      <c r="MDN89" s="14"/>
      <c r="MDO89" s="14"/>
      <c r="MDP89" s="14"/>
      <c r="MDQ89" s="14"/>
      <c r="MDR89" s="14"/>
      <c r="MDS89" s="14"/>
      <c r="MDT89" s="14"/>
      <c r="MDU89" s="14"/>
      <c r="MDV89" s="14"/>
      <c r="MDW89" s="14"/>
      <c r="MDX89" s="14"/>
      <c r="MDY89" s="14"/>
      <c r="MDZ89" s="14"/>
      <c r="MEA89" s="14"/>
      <c r="MEB89" s="14"/>
      <c r="MEC89" s="14"/>
      <c r="MED89" s="14"/>
      <c r="MEE89" s="14"/>
      <c r="MEF89" s="14"/>
      <c r="MEG89" s="14"/>
      <c r="MEH89" s="14"/>
      <c r="MEI89" s="14"/>
      <c r="MEJ89" s="14"/>
      <c r="MEK89" s="14"/>
      <c r="MEL89" s="14"/>
      <c r="MEM89" s="14"/>
      <c r="MEN89" s="14"/>
      <c r="MEO89" s="14"/>
      <c r="MEP89" s="14"/>
      <c r="MEQ89" s="14"/>
      <c r="MER89" s="14"/>
      <c r="MES89" s="14"/>
      <c r="MET89" s="14"/>
      <c r="MEU89" s="14"/>
      <c r="MEV89" s="14"/>
      <c r="MEW89" s="14"/>
      <c r="MEX89" s="14"/>
      <c r="MEY89" s="14"/>
      <c r="MEZ89" s="14"/>
      <c r="MFA89" s="14"/>
      <c r="MFB89" s="14"/>
      <c r="MFC89" s="14"/>
      <c r="MFD89" s="14"/>
      <c r="MFE89" s="14"/>
      <c r="MFF89" s="14"/>
      <c r="MFG89" s="14"/>
      <c r="MFH89" s="14"/>
      <c r="MFI89" s="14"/>
      <c r="MFJ89" s="14"/>
      <c r="MFK89" s="14"/>
      <c r="MFL89" s="14"/>
      <c r="MFM89" s="14"/>
      <c r="MFN89" s="14"/>
      <c r="MFO89" s="14"/>
      <c r="MFP89" s="14"/>
      <c r="MFQ89" s="14"/>
      <c r="MFR89" s="14"/>
      <c r="MFS89" s="14"/>
      <c r="MFT89" s="14"/>
      <c r="MFU89" s="14"/>
      <c r="MFV89" s="14"/>
      <c r="MFW89" s="14"/>
      <c r="MFX89" s="14"/>
      <c r="MFY89" s="14"/>
      <c r="MFZ89" s="14"/>
      <c r="MGA89" s="14"/>
      <c r="MGB89" s="14"/>
      <c r="MGC89" s="14"/>
      <c r="MGD89" s="14"/>
      <c r="MGE89" s="14"/>
      <c r="MGF89" s="14"/>
      <c r="MGG89" s="14"/>
      <c r="MGH89" s="14"/>
      <c r="MGI89" s="14"/>
      <c r="MGJ89" s="14"/>
      <c r="MGK89" s="14"/>
      <c r="MGL89" s="14"/>
      <c r="MGM89" s="14"/>
      <c r="MGN89" s="14"/>
      <c r="MGO89" s="14"/>
      <c r="MGP89" s="14"/>
      <c r="MGQ89" s="14"/>
      <c r="MGR89" s="14"/>
      <c r="MGS89" s="14"/>
      <c r="MGT89" s="14"/>
      <c r="MGU89" s="14"/>
      <c r="MGV89" s="14"/>
      <c r="MGW89" s="14"/>
      <c r="MGX89" s="14"/>
      <c r="MGY89" s="14"/>
      <c r="MGZ89" s="14"/>
      <c r="MHA89" s="14"/>
      <c r="MHB89" s="14"/>
      <c r="MHC89" s="14"/>
      <c r="MHD89" s="14"/>
      <c r="MHE89" s="14"/>
      <c r="MHF89" s="14"/>
      <c r="MHG89" s="14"/>
      <c r="MHH89" s="14"/>
      <c r="MHI89" s="14"/>
      <c r="MHJ89" s="14"/>
      <c r="MHK89" s="14"/>
      <c r="MHL89" s="14"/>
      <c r="MHM89" s="14"/>
      <c r="MHN89" s="14"/>
      <c r="MHO89" s="14"/>
      <c r="MHP89" s="14"/>
      <c r="MHQ89" s="14"/>
      <c r="MHR89" s="14"/>
      <c r="MHS89" s="14"/>
      <c r="MHT89" s="14"/>
      <c r="MHU89" s="14"/>
      <c r="MHV89" s="14"/>
      <c r="MHW89" s="14"/>
      <c r="MHX89" s="14"/>
      <c r="MHY89" s="14"/>
      <c r="MHZ89" s="14"/>
      <c r="MIA89" s="14"/>
      <c r="MIB89" s="14"/>
      <c r="MIC89" s="14"/>
      <c r="MID89" s="14"/>
      <c r="MIE89" s="14"/>
      <c r="MIF89" s="14"/>
      <c r="MIG89" s="14"/>
      <c r="MIH89" s="14"/>
      <c r="MII89" s="14"/>
      <c r="MIJ89" s="14"/>
      <c r="MIK89" s="14"/>
      <c r="MIL89" s="14"/>
      <c r="MIM89" s="14"/>
      <c r="MIN89" s="14"/>
      <c r="MIO89" s="14"/>
      <c r="MIP89" s="14"/>
      <c r="MIQ89" s="14"/>
      <c r="MIR89" s="14"/>
      <c r="MIS89" s="14"/>
      <c r="MIT89" s="14"/>
      <c r="MIU89" s="14"/>
      <c r="MIV89" s="14"/>
      <c r="MIW89" s="14"/>
      <c r="MIX89" s="14"/>
      <c r="MIY89" s="14"/>
      <c r="MIZ89" s="14"/>
      <c r="MJA89" s="14"/>
      <c r="MJB89" s="14"/>
      <c r="MJC89" s="14"/>
      <c r="MJD89" s="14"/>
      <c r="MJE89" s="14"/>
      <c r="MJF89" s="14"/>
      <c r="MJG89" s="14"/>
      <c r="MJH89" s="14"/>
      <c r="MJI89" s="14"/>
      <c r="MJJ89" s="14"/>
      <c r="MJK89" s="14"/>
      <c r="MJL89" s="14"/>
      <c r="MJM89" s="14"/>
      <c r="MJN89" s="14"/>
      <c r="MJO89" s="14"/>
      <c r="MJP89" s="14"/>
      <c r="MJQ89" s="14"/>
      <c r="MJR89" s="14"/>
      <c r="MJS89" s="14"/>
      <c r="MJT89" s="14"/>
      <c r="MJU89" s="14"/>
      <c r="MJV89" s="14"/>
      <c r="MJW89" s="14"/>
      <c r="MJX89" s="14"/>
      <c r="MJY89" s="14"/>
      <c r="MJZ89" s="14"/>
      <c r="MKA89" s="14"/>
      <c r="MKB89" s="14"/>
      <c r="MKC89" s="14"/>
      <c r="MKD89" s="14"/>
      <c r="MKE89" s="14"/>
      <c r="MKF89" s="14"/>
      <c r="MKG89" s="14"/>
      <c r="MKH89" s="14"/>
      <c r="MKI89" s="14"/>
      <c r="MKJ89" s="14"/>
      <c r="MKK89" s="14"/>
      <c r="MKL89" s="14"/>
      <c r="MKM89" s="14"/>
      <c r="MKN89" s="14"/>
      <c r="MKO89" s="14"/>
      <c r="MKP89" s="14"/>
      <c r="MKQ89" s="14"/>
      <c r="MKR89" s="14"/>
      <c r="MKS89" s="14"/>
      <c r="MKT89" s="14"/>
      <c r="MKU89" s="14"/>
      <c r="MKV89" s="14"/>
      <c r="MKW89" s="14"/>
      <c r="MKX89" s="14"/>
      <c r="MKY89" s="14"/>
      <c r="MKZ89" s="14"/>
      <c r="MLA89" s="14"/>
      <c r="MLB89" s="14"/>
      <c r="MLC89" s="14"/>
      <c r="MLD89" s="14"/>
      <c r="MLE89" s="14"/>
      <c r="MLF89" s="14"/>
      <c r="MLG89" s="14"/>
      <c r="MLH89" s="14"/>
      <c r="MLI89" s="14"/>
      <c r="MLJ89" s="14"/>
      <c r="MLK89" s="14"/>
      <c r="MLL89" s="14"/>
      <c r="MLM89" s="14"/>
      <c r="MLN89" s="14"/>
      <c r="MLO89" s="14"/>
      <c r="MLP89" s="14"/>
      <c r="MLQ89" s="14"/>
      <c r="MLR89" s="14"/>
      <c r="MLS89" s="14"/>
      <c r="MLT89" s="14"/>
      <c r="MLU89" s="14"/>
      <c r="MLV89" s="14"/>
      <c r="MLW89" s="14"/>
      <c r="MLX89" s="14"/>
      <c r="MLY89" s="14"/>
      <c r="MLZ89" s="14"/>
      <c r="MMA89" s="14"/>
      <c r="MMB89" s="14"/>
      <c r="MMC89" s="14"/>
      <c r="MMD89" s="14"/>
      <c r="MME89" s="14"/>
      <c r="MMF89" s="14"/>
      <c r="MMG89" s="14"/>
      <c r="MMH89" s="14"/>
      <c r="MMI89" s="14"/>
      <c r="MMJ89" s="14"/>
      <c r="MMK89" s="14"/>
      <c r="MML89" s="14"/>
      <c r="MMM89" s="14"/>
      <c r="MMN89" s="14"/>
      <c r="MMO89" s="14"/>
      <c r="MMP89" s="14"/>
      <c r="MMQ89" s="14"/>
      <c r="MMR89" s="14"/>
      <c r="MMS89" s="14"/>
      <c r="MMT89" s="14"/>
      <c r="MMU89" s="14"/>
      <c r="MMV89" s="14"/>
      <c r="MMW89" s="14"/>
      <c r="MMX89" s="14"/>
      <c r="MMY89" s="14"/>
      <c r="MMZ89" s="14"/>
      <c r="MNA89" s="14"/>
      <c r="MNB89" s="14"/>
      <c r="MNC89" s="14"/>
      <c r="MND89" s="14"/>
      <c r="MNE89" s="14"/>
      <c r="MNF89" s="14"/>
      <c r="MNG89" s="14"/>
      <c r="MNH89" s="14"/>
      <c r="MNI89" s="14"/>
      <c r="MNJ89" s="14"/>
      <c r="MNK89" s="14"/>
      <c r="MNL89" s="14"/>
      <c r="MNM89" s="14"/>
      <c r="MNN89" s="14"/>
      <c r="MNO89" s="14"/>
      <c r="MNP89" s="14"/>
      <c r="MNQ89" s="14"/>
      <c r="MNR89" s="14"/>
      <c r="MNS89" s="14"/>
      <c r="MNT89" s="14"/>
      <c r="MNU89" s="14"/>
      <c r="MNV89" s="14"/>
      <c r="MNW89" s="14"/>
      <c r="MNX89" s="14"/>
      <c r="MNY89" s="14"/>
      <c r="MNZ89" s="14"/>
      <c r="MOA89" s="14"/>
      <c r="MOB89" s="14"/>
      <c r="MOC89" s="14"/>
      <c r="MOD89" s="14"/>
      <c r="MOE89" s="14"/>
      <c r="MOF89" s="14"/>
      <c r="MOG89" s="14"/>
      <c r="MOH89" s="14"/>
      <c r="MOI89" s="14"/>
      <c r="MOJ89" s="14"/>
      <c r="MOK89" s="14"/>
      <c r="MOL89" s="14"/>
      <c r="MOM89" s="14"/>
      <c r="MON89" s="14"/>
      <c r="MOO89" s="14"/>
      <c r="MOP89" s="14"/>
      <c r="MOQ89" s="14"/>
      <c r="MOR89" s="14"/>
      <c r="MOS89" s="14"/>
      <c r="MOT89" s="14"/>
      <c r="MOU89" s="14"/>
      <c r="MOV89" s="14"/>
      <c r="MOW89" s="14"/>
      <c r="MOX89" s="14"/>
      <c r="MOY89" s="14"/>
      <c r="MOZ89" s="14"/>
      <c r="MPA89" s="14"/>
      <c r="MPB89" s="14"/>
      <c r="MPC89" s="14"/>
      <c r="MPD89" s="14"/>
      <c r="MPE89" s="14"/>
      <c r="MPF89" s="14"/>
      <c r="MPG89" s="14"/>
      <c r="MPH89" s="14"/>
      <c r="MPI89" s="14"/>
      <c r="MPJ89" s="14"/>
      <c r="MPK89" s="14"/>
      <c r="MPL89" s="14"/>
      <c r="MPM89" s="14"/>
      <c r="MPN89" s="14"/>
      <c r="MPO89" s="14"/>
      <c r="MPP89" s="14"/>
      <c r="MPQ89" s="14"/>
      <c r="MPR89" s="14"/>
      <c r="MPS89" s="14"/>
      <c r="MPT89" s="14"/>
      <c r="MPU89" s="14"/>
      <c r="MPV89" s="14"/>
      <c r="MPW89" s="14"/>
      <c r="MPX89" s="14"/>
      <c r="MPY89" s="14"/>
      <c r="MPZ89" s="14"/>
      <c r="MQA89" s="14"/>
      <c r="MQB89" s="14"/>
      <c r="MQC89" s="14"/>
      <c r="MQD89" s="14"/>
      <c r="MQE89" s="14"/>
      <c r="MQF89" s="14"/>
      <c r="MQG89" s="14"/>
      <c r="MQH89" s="14"/>
      <c r="MQI89" s="14"/>
      <c r="MQJ89" s="14"/>
      <c r="MQK89" s="14"/>
      <c r="MQL89" s="14"/>
      <c r="MQM89" s="14"/>
      <c r="MQN89" s="14"/>
      <c r="MQO89" s="14"/>
      <c r="MQP89" s="14"/>
      <c r="MQQ89" s="14"/>
      <c r="MQR89" s="14"/>
      <c r="MQS89" s="14"/>
      <c r="MQT89" s="14"/>
      <c r="MQU89" s="14"/>
      <c r="MQV89" s="14"/>
      <c r="MQW89" s="14"/>
      <c r="MQX89" s="14"/>
      <c r="MQY89" s="14"/>
      <c r="MQZ89" s="14"/>
      <c r="MRA89" s="14"/>
      <c r="MRB89" s="14"/>
      <c r="MRC89" s="14"/>
      <c r="MRD89" s="14"/>
      <c r="MRE89" s="14"/>
      <c r="MRF89" s="14"/>
      <c r="MRG89" s="14"/>
      <c r="MRH89" s="14"/>
      <c r="MRI89" s="14"/>
      <c r="MRJ89" s="14"/>
      <c r="MRK89" s="14"/>
      <c r="MRL89" s="14"/>
      <c r="MRM89" s="14"/>
      <c r="MRN89" s="14"/>
      <c r="MRO89" s="14"/>
      <c r="MRP89" s="14"/>
      <c r="MRQ89" s="14"/>
      <c r="MRR89" s="14"/>
      <c r="MRS89" s="14"/>
      <c r="MRT89" s="14"/>
      <c r="MRU89" s="14"/>
      <c r="MRV89" s="14"/>
      <c r="MRW89" s="14"/>
      <c r="MRX89" s="14"/>
      <c r="MRY89" s="14"/>
      <c r="MRZ89" s="14"/>
      <c r="MSA89" s="14"/>
      <c r="MSB89" s="14"/>
      <c r="MSC89" s="14"/>
      <c r="MSD89" s="14"/>
      <c r="MSE89" s="14"/>
      <c r="MSF89" s="14"/>
      <c r="MSG89" s="14"/>
      <c r="MSH89" s="14"/>
      <c r="MSI89" s="14"/>
      <c r="MSJ89" s="14"/>
      <c r="MSK89" s="14"/>
      <c r="MSL89" s="14"/>
      <c r="MSM89" s="14"/>
      <c r="MSN89" s="14"/>
      <c r="MSO89" s="14"/>
      <c r="MSP89" s="14"/>
      <c r="MSQ89" s="14"/>
      <c r="MSR89" s="14"/>
      <c r="MSS89" s="14"/>
      <c r="MST89" s="14"/>
      <c r="MSU89" s="14"/>
      <c r="MSV89" s="14"/>
      <c r="MSW89" s="14"/>
      <c r="MSX89" s="14"/>
      <c r="MSY89" s="14"/>
      <c r="MSZ89" s="14"/>
      <c r="MTA89" s="14"/>
      <c r="MTB89" s="14"/>
      <c r="MTC89" s="14"/>
      <c r="MTD89" s="14"/>
      <c r="MTE89" s="14"/>
      <c r="MTF89" s="14"/>
      <c r="MTG89" s="14"/>
      <c r="MTH89" s="14"/>
      <c r="MTI89" s="14"/>
      <c r="MTJ89" s="14"/>
      <c r="MTK89" s="14"/>
      <c r="MTL89" s="14"/>
      <c r="MTM89" s="14"/>
      <c r="MTN89" s="14"/>
      <c r="MTO89" s="14"/>
      <c r="MTP89" s="14"/>
      <c r="MTQ89" s="14"/>
      <c r="MTR89" s="14"/>
      <c r="MTS89" s="14"/>
      <c r="MTT89" s="14"/>
      <c r="MTU89" s="14"/>
      <c r="MTV89" s="14"/>
      <c r="MTW89" s="14"/>
      <c r="MTX89" s="14"/>
      <c r="MTY89" s="14"/>
      <c r="MTZ89" s="14"/>
      <c r="MUA89" s="14"/>
      <c r="MUB89" s="14"/>
      <c r="MUC89" s="14"/>
      <c r="MUD89" s="14"/>
      <c r="MUE89" s="14"/>
      <c r="MUF89" s="14"/>
      <c r="MUG89" s="14"/>
      <c r="MUH89" s="14"/>
      <c r="MUI89" s="14"/>
      <c r="MUJ89" s="14"/>
      <c r="MUK89" s="14"/>
      <c r="MUL89" s="14"/>
      <c r="MUM89" s="14"/>
      <c r="MUN89" s="14"/>
      <c r="MUO89" s="14"/>
      <c r="MUP89" s="14"/>
      <c r="MUQ89" s="14"/>
      <c r="MUR89" s="14"/>
      <c r="MUS89" s="14"/>
      <c r="MUT89" s="14"/>
      <c r="MUU89" s="14"/>
      <c r="MUV89" s="14"/>
      <c r="MUW89" s="14"/>
      <c r="MUX89" s="14"/>
      <c r="MUY89" s="14"/>
      <c r="MUZ89" s="14"/>
      <c r="MVA89" s="14"/>
      <c r="MVB89" s="14"/>
      <c r="MVC89" s="14"/>
      <c r="MVD89" s="14"/>
      <c r="MVE89" s="14"/>
      <c r="MVF89" s="14"/>
      <c r="MVG89" s="14"/>
      <c r="MVH89" s="14"/>
      <c r="MVI89" s="14"/>
      <c r="MVJ89" s="14"/>
      <c r="MVK89" s="14"/>
      <c r="MVL89" s="14"/>
      <c r="MVM89" s="14"/>
      <c r="MVN89" s="14"/>
      <c r="MVO89" s="14"/>
      <c r="MVP89" s="14"/>
      <c r="MVQ89" s="14"/>
      <c r="MVR89" s="14"/>
      <c r="MVS89" s="14"/>
      <c r="MVT89" s="14"/>
      <c r="MVU89" s="14"/>
      <c r="MVV89" s="14"/>
      <c r="MVW89" s="14"/>
      <c r="MVX89" s="14"/>
      <c r="MVY89" s="14"/>
      <c r="MVZ89" s="14"/>
      <c r="MWA89" s="14"/>
      <c r="MWB89" s="14"/>
      <c r="MWC89" s="14"/>
      <c r="MWD89" s="14"/>
      <c r="MWE89" s="14"/>
      <c r="MWF89" s="14"/>
      <c r="MWG89" s="14"/>
      <c r="MWH89" s="14"/>
      <c r="MWI89" s="14"/>
      <c r="MWJ89" s="14"/>
      <c r="MWK89" s="14"/>
      <c r="MWL89" s="14"/>
      <c r="MWM89" s="14"/>
      <c r="MWN89" s="14"/>
      <c r="MWO89" s="14"/>
      <c r="MWP89" s="14"/>
      <c r="MWQ89" s="14"/>
      <c r="MWR89" s="14"/>
      <c r="MWS89" s="14"/>
      <c r="MWT89" s="14"/>
      <c r="MWU89" s="14"/>
      <c r="MWV89" s="14"/>
      <c r="MWW89" s="14"/>
      <c r="MWX89" s="14"/>
      <c r="MWY89" s="14"/>
      <c r="MWZ89" s="14"/>
      <c r="MXA89" s="14"/>
      <c r="MXB89" s="14"/>
      <c r="MXC89" s="14"/>
      <c r="MXD89" s="14"/>
      <c r="MXE89" s="14"/>
      <c r="MXF89" s="14"/>
      <c r="MXG89" s="14"/>
      <c r="MXH89" s="14"/>
      <c r="MXI89" s="14"/>
      <c r="MXJ89" s="14"/>
      <c r="MXK89" s="14"/>
      <c r="MXL89" s="14"/>
      <c r="MXM89" s="14"/>
      <c r="MXN89" s="14"/>
      <c r="MXO89" s="14"/>
      <c r="MXP89" s="14"/>
      <c r="MXQ89" s="14"/>
      <c r="MXR89" s="14"/>
      <c r="MXS89" s="14"/>
      <c r="MXT89" s="14"/>
      <c r="MXU89" s="14"/>
      <c r="MXV89" s="14"/>
      <c r="MXW89" s="14"/>
      <c r="MXX89" s="14"/>
      <c r="MXY89" s="14"/>
      <c r="MXZ89" s="14"/>
      <c r="MYA89" s="14"/>
      <c r="MYB89" s="14"/>
      <c r="MYC89" s="14"/>
      <c r="MYD89" s="14"/>
      <c r="MYE89" s="14"/>
      <c r="MYF89" s="14"/>
      <c r="MYG89" s="14"/>
      <c r="MYH89" s="14"/>
      <c r="MYI89" s="14"/>
      <c r="MYJ89" s="14"/>
      <c r="MYK89" s="14"/>
      <c r="MYL89" s="14"/>
      <c r="MYM89" s="14"/>
      <c r="MYN89" s="14"/>
      <c r="MYO89" s="14"/>
      <c r="MYP89" s="14"/>
      <c r="MYQ89" s="14"/>
      <c r="MYR89" s="14"/>
      <c r="MYS89" s="14"/>
      <c r="MYT89" s="14"/>
      <c r="MYU89" s="14"/>
      <c r="MYV89" s="14"/>
      <c r="MYW89" s="14"/>
      <c r="MYX89" s="14"/>
      <c r="MYY89" s="14"/>
      <c r="MYZ89" s="14"/>
      <c r="MZA89" s="14"/>
      <c r="MZB89" s="14"/>
      <c r="MZC89" s="14"/>
      <c r="MZD89" s="14"/>
      <c r="MZE89" s="14"/>
      <c r="MZF89" s="14"/>
      <c r="MZG89" s="14"/>
      <c r="MZH89" s="14"/>
      <c r="MZI89" s="14"/>
      <c r="MZJ89" s="14"/>
      <c r="MZK89" s="14"/>
      <c r="MZL89" s="14"/>
      <c r="MZM89" s="14"/>
      <c r="MZN89" s="14"/>
      <c r="MZO89" s="14"/>
      <c r="MZP89" s="14"/>
      <c r="MZQ89" s="14"/>
      <c r="MZR89" s="14"/>
      <c r="MZS89" s="14"/>
      <c r="MZT89" s="14"/>
      <c r="MZU89" s="14"/>
      <c r="MZV89" s="14"/>
      <c r="MZW89" s="14"/>
      <c r="MZX89" s="14"/>
      <c r="MZY89" s="14"/>
      <c r="MZZ89" s="14"/>
      <c r="NAA89" s="14"/>
      <c r="NAB89" s="14"/>
      <c r="NAC89" s="14"/>
      <c r="NAD89" s="14"/>
      <c r="NAE89" s="14"/>
      <c r="NAF89" s="14"/>
      <c r="NAG89" s="14"/>
      <c r="NAH89" s="14"/>
      <c r="NAI89" s="14"/>
      <c r="NAJ89" s="14"/>
      <c r="NAK89" s="14"/>
      <c r="NAL89" s="14"/>
      <c r="NAM89" s="14"/>
      <c r="NAN89" s="14"/>
      <c r="NAO89" s="14"/>
      <c r="NAP89" s="14"/>
      <c r="NAQ89" s="14"/>
      <c r="NAR89" s="14"/>
      <c r="NAS89" s="14"/>
      <c r="NAT89" s="14"/>
      <c r="NAU89" s="14"/>
      <c r="NAV89" s="14"/>
      <c r="NAW89" s="14"/>
      <c r="NAX89" s="14"/>
      <c r="NAY89" s="14"/>
      <c r="NAZ89" s="14"/>
      <c r="NBA89" s="14"/>
      <c r="NBB89" s="14"/>
      <c r="NBC89" s="14"/>
      <c r="NBD89" s="14"/>
      <c r="NBE89" s="14"/>
      <c r="NBF89" s="14"/>
      <c r="NBG89" s="14"/>
      <c r="NBH89" s="14"/>
      <c r="NBI89" s="14"/>
      <c r="NBJ89" s="14"/>
      <c r="NBK89" s="14"/>
      <c r="NBL89" s="14"/>
      <c r="NBM89" s="14"/>
      <c r="NBN89" s="14"/>
      <c r="NBO89" s="14"/>
      <c r="NBP89" s="14"/>
      <c r="NBQ89" s="14"/>
      <c r="NBR89" s="14"/>
      <c r="NBS89" s="14"/>
      <c r="NBT89" s="14"/>
      <c r="NBU89" s="14"/>
      <c r="NBV89" s="14"/>
      <c r="NBW89" s="14"/>
      <c r="NBX89" s="14"/>
      <c r="NBY89" s="14"/>
      <c r="NBZ89" s="14"/>
      <c r="NCA89" s="14"/>
      <c r="NCB89" s="14"/>
      <c r="NCC89" s="14"/>
      <c r="NCD89" s="14"/>
      <c r="NCE89" s="14"/>
      <c r="NCF89" s="14"/>
      <c r="NCG89" s="14"/>
      <c r="NCH89" s="14"/>
      <c r="NCI89" s="14"/>
      <c r="NCJ89" s="14"/>
      <c r="NCK89" s="14"/>
      <c r="NCL89" s="14"/>
      <c r="NCM89" s="14"/>
      <c r="NCN89" s="14"/>
      <c r="NCO89" s="14"/>
      <c r="NCP89" s="14"/>
      <c r="NCQ89" s="14"/>
      <c r="NCR89" s="14"/>
      <c r="NCS89" s="14"/>
      <c r="NCT89" s="14"/>
      <c r="NCU89" s="14"/>
      <c r="NCV89" s="14"/>
      <c r="NCW89" s="14"/>
      <c r="NCX89" s="14"/>
      <c r="NCY89" s="14"/>
      <c r="NCZ89" s="14"/>
      <c r="NDA89" s="14"/>
      <c r="NDB89" s="14"/>
      <c r="NDC89" s="14"/>
      <c r="NDD89" s="14"/>
      <c r="NDE89" s="14"/>
      <c r="NDF89" s="14"/>
      <c r="NDG89" s="14"/>
      <c r="NDH89" s="14"/>
      <c r="NDI89" s="14"/>
      <c r="NDJ89" s="14"/>
      <c r="NDK89" s="14"/>
      <c r="NDL89" s="14"/>
      <c r="NDM89" s="14"/>
      <c r="NDN89" s="14"/>
      <c r="NDO89" s="14"/>
      <c r="NDP89" s="14"/>
      <c r="NDQ89" s="14"/>
      <c r="NDR89" s="14"/>
      <c r="NDS89" s="14"/>
      <c r="NDT89" s="14"/>
      <c r="NDU89" s="14"/>
      <c r="NDV89" s="14"/>
      <c r="NDW89" s="14"/>
      <c r="NDX89" s="14"/>
      <c r="NDY89" s="14"/>
      <c r="NDZ89" s="14"/>
      <c r="NEA89" s="14"/>
      <c r="NEB89" s="14"/>
      <c r="NEC89" s="14"/>
      <c r="NED89" s="14"/>
      <c r="NEE89" s="14"/>
      <c r="NEF89" s="14"/>
      <c r="NEG89" s="14"/>
      <c r="NEH89" s="14"/>
      <c r="NEI89" s="14"/>
      <c r="NEJ89" s="14"/>
      <c r="NEK89" s="14"/>
      <c r="NEL89" s="14"/>
      <c r="NEM89" s="14"/>
      <c r="NEN89" s="14"/>
      <c r="NEO89" s="14"/>
      <c r="NEP89" s="14"/>
      <c r="NEQ89" s="14"/>
      <c r="NER89" s="14"/>
      <c r="NES89" s="14"/>
      <c r="NET89" s="14"/>
      <c r="NEU89" s="14"/>
      <c r="NEV89" s="14"/>
      <c r="NEW89" s="14"/>
      <c r="NEX89" s="14"/>
      <c r="NEY89" s="14"/>
      <c r="NEZ89" s="14"/>
      <c r="NFA89" s="14"/>
      <c r="NFB89" s="14"/>
      <c r="NFC89" s="14"/>
      <c r="NFD89" s="14"/>
      <c r="NFE89" s="14"/>
      <c r="NFF89" s="14"/>
      <c r="NFG89" s="14"/>
      <c r="NFH89" s="14"/>
      <c r="NFI89" s="14"/>
      <c r="NFJ89" s="14"/>
      <c r="NFK89" s="14"/>
      <c r="NFL89" s="14"/>
      <c r="NFM89" s="14"/>
      <c r="NFN89" s="14"/>
      <c r="NFO89" s="14"/>
      <c r="NFP89" s="14"/>
      <c r="NFQ89" s="14"/>
      <c r="NFR89" s="14"/>
      <c r="NFS89" s="14"/>
      <c r="NFT89" s="14"/>
      <c r="NFU89" s="14"/>
      <c r="NFV89" s="14"/>
      <c r="NFW89" s="14"/>
      <c r="NFX89" s="14"/>
      <c r="NFY89" s="14"/>
      <c r="NFZ89" s="14"/>
      <c r="NGA89" s="14"/>
      <c r="NGB89" s="14"/>
      <c r="NGC89" s="14"/>
      <c r="NGD89" s="14"/>
      <c r="NGE89" s="14"/>
      <c r="NGF89" s="14"/>
      <c r="NGG89" s="14"/>
      <c r="NGH89" s="14"/>
      <c r="NGI89" s="14"/>
      <c r="NGJ89" s="14"/>
      <c r="NGK89" s="14"/>
      <c r="NGL89" s="14"/>
      <c r="NGM89" s="14"/>
      <c r="NGN89" s="14"/>
      <c r="NGO89" s="14"/>
      <c r="NGP89" s="14"/>
      <c r="NGQ89" s="14"/>
      <c r="NGR89" s="14"/>
      <c r="NGS89" s="14"/>
      <c r="NGT89" s="14"/>
      <c r="NGU89" s="14"/>
      <c r="NGV89" s="14"/>
      <c r="NGW89" s="14"/>
      <c r="NGX89" s="14"/>
      <c r="NGY89" s="14"/>
      <c r="NGZ89" s="14"/>
      <c r="NHA89" s="14"/>
      <c r="NHB89" s="14"/>
      <c r="NHC89" s="14"/>
      <c r="NHD89" s="14"/>
      <c r="NHE89" s="14"/>
      <c r="NHF89" s="14"/>
      <c r="NHG89" s="14"/>
      <c r="NHH89" s="14"/>
      <c r="NHI89" s="14"/>
      <c r="NHJ89" s="14"/>
      <c r="NHK89" s="14"/>
      <c r="NHL89" s="14"/>
      <c r="NHM89" s="14"/>
      <c r="NHN89" s="14"/>
      <c r="NHO89" s="14"/>
      <c r="NHP89" s="14"/>
      <c r="NHQ89" s="14"/>
      <c r="NHR89" s="14"/>
      <c r="NHS89" s="14"/>
      <c r="NHT89" s="14"/>
      <c r="NHU89" s="14"/>
      <c r="NHV89" s="14"/>
      <c r="NHW89" s="14"/>
      <c r="NHX89" s="14"/>
      <c r="NHY89" s="14"/>
      <c r="NHZ89" s="14"/>
      <c r="NIA89" s="14"/>
      <c r="NIB89" s="14"/>
      <c r="NIC89" s="14"/>
      <c r="NID89" s="14"/>
      <c r="NIE89" s="14"/>
      <c r="NIF89" s="14"/>
      <c r="NIG89" s="14"/>
      <c r="NIH89" s="14"/>
      <c r="NII89" s="14"/>
      <c r="NIJ89" s="14"/>
      <c r="NIK89" s="14"/>
      <c r="NIL89" s="14"/>
      <c r="NIM89" s="14"/>
      <c r="NIN89" s="14"/>
      <c r="NIO89" s="14"/>
      <c r="NIP89" s="14"/>
      <c r="NIQ89" s="14"/>
      <c r="NIR89" s="14"/>
      <c r="NIS89" s="14"/>
      <c r="NIT89" s="14"/>
      <c r="NIU89" s="14"/>
      <c r="NIV89" s="14"/>
      <c r="NIW89" s="14"/>
      <c r="NIX89" s="14"/>
      <c r="NIY89" s="14"/>
      <c r="NIZ89" s="14"/>
      <c r="NJA89" s="14"/>
      <c r="NJB89" s="14"/>
      <c r="NJC89" s="14"/>
      <c r="NJD89" s="14"/>
      <c r="NJE89" s="14"/>
      <c r="NJF89" s="14"/>
      <c r="NJG89" s="14"/>
      <c r="NJH89" s="14"/>
      <c r="NJI89" s="14"/>
      <c r="NJJ89" s="14"/>
      <c r="NJK89" s="14"/>
      <c r="NJL89" s="14"/>
      <c r="NJM89" s="14"/>
      <c r="NJN89" s="14"/>
      <c r="NJO89" s="14"/>
      <c r="NJP89" s="14"/>
      <c r="NJQ89" s="14"/>
      <c r="NJR89" s="14"/>
      <c r="NJS89" s="14"/>
      <c r="NJT89" s="14"/>
      <c r="NJU89" s="14"/>
      <c r="NJV89" s="14"/>
      <c r="NJW89" s="14"/>
      <c r="NJX89" s="14"/>
      <c r="NJY89" s="14"/>
      <c r="NJZ89" s="14"/>
      <c r="NKA89" s="14"/>
      <c r="NKB89" s="14"/>
      <c r="NKC89" s="14"/>
      <c r="NKD89" s="14"/>
      <c r="NKE89" s="14"/>
      <c r="NKF89" s="14"/>
      <c r="NKG89" s="14"/>
      <c r="NKH89" s="14"/>
      <c r="NKI89" s="14"/>
      <c r="NKJ89" s="14"/>
      <c r="NKK89" s="14"/>
      <c r="NKL89" s="14"/>
      <c r="NKM89" s="14"/>
      <c r="NKN89" s="14"/>
      <c r="NKO89" s="14"/>
      <c r="NKP89" s="14"/>
      <c r="NKQ89" s="14"/>
      <c r="NKR89" s="14"/>
      <c r="NKS89" s="14"/>
      <c r="NKT89" s="14"/>
      <c r="NKU89" s="14"/>
      <c r="NKV89" s="14"/>
      <c r="NKW89" s="14"/>
      <c r="NKX89" s="14"/>
      <c r="NKY89" s="14"/>
      <c r="NKZ89" s="14"/>
      <c r="NLA89" s="14"/>
      <c r="NLB89" s="14"/>
      <c r="NLC89" s="14"/>
      <c r="NLD89" s="14"/>
      <c r="NLE89" s="14"/>
      <c r="NLF89" s="14"/>
      <c r="NLG89" s="14"/>
      <c r="NLH89" s="14"/>
      <c r="NLI89" s="14"/>
      <c r="NLJ89" s="14"/>
      <c r="NLK89" s="14"/>
      <c r="NLL89" s="14"/>
      <c r="NLM89" s="14"/>
      <c r="NLN89" s="14"/>
      <c r="NLO89" s="14"/>
      <c r="NLP89" s="14"/>
      <c r="NLQ89" s="14"/>
      <c r="NLR89" s="14"/>
      <c r="NLS89" s="14"/>
      <c r="NLT89" s="14"/>
      <c r="NLU89" s="14"/>
      <c r="NLV89" s="14"/>
      <c r="NLW89" s="14"/>
      <c r="NLX89" s="14"/>
      <c r="NLY89" s="14"/>
      <c r="NLZ89" s="14"/>
      <c r="NMA89" s="14"/>
      <c r="NMB89" s="14"/>
      <c r="NMC89" s="14"/>
      <c r="NMD89" s="14"/>
      <c r="NME89" s="14"/>
      <c r="NMF89" s="14"/>
      <c r="NMG89" s="14"/>
      <c r="NMH89" s="14"/>
      <c r="NMI89" s="14"/>
      <c r="NMJ89" s="14"/>
      <c r="NMK89" s="14"/>
      <c r="NML89" s="14"/>
      <c r="NMM89" s="14"/>
      <c r="NMN89" s="14"/>
      <c r="NMO89" s="14"/>
      <c r="NMP89" s="14"/>
      <c r="NMQ89" s="14"/>
      <c r="NMR89" s="14"/>
      <c r="NMS89" s="14"/>
      <c r="NMT89" s="14"/>
      <c r="NMU89" s="14"/>
      <c r="NMV89" s="14"/>
      <c r="NMW89" s="14"/>
      <c r="NMX89" s="14"/>
      <c r="NMY89" s="14"/>
      <c r="NMZ89" s="14"/>
      <c r="NNA89" s="14"/>
      <c r="NNB89" s="14"/>
      <c r="NNC89" s="14"/>
      <c r="NND89" s="14"/>
      <c r="NNE89" s="14"/>
      <c r="NNF89" s="14"/>
      <c r="NNG89" s="14"/>
      <c r="NNH89" s="14"/>
      <c r="NNI89" s="14"/>
      <c r="NNJ89" s="14"/>
      <c r="NNK89" s="14"/>
      <c r="NNL89" s="14"/>
      <c r="NNM89" s="14"/>
      <c r="NNN89" s="14"/>
      <c r="NNO89" s="14"/>
      <c r="NNP89" s="14"/>
      <c r="NNQ89" s="14"/>
      <c r="NNR89" s="14"/>
      <c r="NNS89" s="14"/>
      <c r="NNT89" s="14"/>
      <c r="NNU89" s="14"/>
      <c r="NNV89" s="14"/>
      <c r="NNW89" s="14"/>
      <c r="NNX89" s="14"/>
      <c r="NNY89" s="14"/>
      <c r="NNZ89" s="14"/>
      <c r="NOA89" s="14"/>
      <c r="NOB89" s="14"/>
      <c r="NOC89" s="14"/>
      <c r="NOD89" s="14"/>
      <c r="NOE89" s="14"/>
      <c r="NOF89" s="14"/>
      <c r="NOG89" s="14"/>
      <c r="NOH89" s="14"/>
      <c r="NOI89" s="14"/>
      <c r="NOJ89" s="14"/>
      <c r="NOK89" s="14"/>
      <c r="NOL89" s="14"/>
      <c r="NOM89" s="14"/>
      <c r="NON89" s="14"/>
      <c r="NOO89" s="14"/>
      <c r="NOP89" s="14"/>
      <c r="NOQ89" s="14"/>
      <c r="NOR89" s="14"/>
      <c r="NOS89" s="14"/>
      <c r="NOT89" s="14"/>
      <c r="NOU89" s="14"/>
      <c r="NOV89" s="14"/>
      <c r="NOW89" s="14"/>
      <c r="NOX89" s="14"/>
      <c r="NOY89" s="14"/>
      <c r="NOZ89" s="14"/>
      <c r="NPA89" s="14"/>
      <c r="NPB89" s="14"/>
      <c r="NPC89" s="14"/>
      <c r="NPD89" s="14"/>
      <c r="NPE89" s="14"/>
      <c r="NPF89" s="14"/>
      <c r="NPG89" s="14"/>
      <c r="NPH89" s="14"/>
      <c r="NPI89" s="14"/>
      <c r="NPJ89" s="14"/>
      <c r="NPK89" s="14"/>
      <c r="NPL89" s="14"/>
      <c r="NPM89" s="14"/>
      <c r="NPN89" s="14"/>
      <c r="NPO89" s="14"/>
      <c r="NPP89" s="14"/>
      <c r="NPQ89" s="14"/>
      <c r="NPR89" s="14"/>
      <c r="NPS89" s="14"/>
      <c r="NPT89" s="14"/>
      <c r="NPU89" s="14"/>
      <c r="NPV89" s="14"/>
      <c r="NPW89" s="14"/>
      <c r="NPX89" s="14"/>
      <c r="NPY89" s="14"/>
      <c r="NPZ89" s="14"/>
      <c r="NQA89" s="14"/>
      <c r="NQB89" s="14"/>
      <c r="NQC89" s="14"/>
      <c r="NQD89" s="14"/>
      <c r="NQE89" s="14"/>
      <c r="NQF89" s="14"/>
      <c r="NQG89" s="14"/>
      <c r="NQH89" s="14"/>
      <c r="NQI89" s="14"/>
      <c r="NQJ89" s="14"/>
      <c r="NQK89" s="14"/>
      <c r="NQL89" s="14"/>
      <c r="NQM89" s="14"/>
      <c r="NQN89" s="14"/>
      <c r="NQO89" s="14"/>
      <c r="NQP89" s="14"/>
      <c r="NQQ89" s="14"/>
      <c r="NQR89" s="14"/>
      <c r="NQS89" s="14"/>
      <c r="NQT89" s="14"/>
      <c r="NQU89" s="14"/>
      <c r="NQV89" s="14"/>
      <c r="NQW89" s="14"/>
      <c r="NQX89" s="14"/>
      <c r="NQY89" s="14"/>
      <c r="NQZ89" s="14"/>
      <c r="NRA89" s="14"/>
      <c r="NRB89" s="14"/>
      <c r="NRC89" s="14"/>
      <c r="NRD89" s="14"/>
      <c r="NRE89" s="14"/>
      <c r="NRF89" s="14"/>
      <c r="NRG89" s="14"/>
      <c r="NRH89" s="14"/>
      <c r="NRI89" s="14"/>
      <c r="NRJ89" s="14"/>
      <c r="NRK89" s="14"/>
      <c r="NRL89" s="14"/>
      <c r="NRM89" s="14"/>
      <c r="NRN89" s="14"/>
      <c r="NRO89" s="14"/>
      <c r="NRP89" s="14"/>
      <c r="NRQ89" s="14"/>
      <c r="NRR89" s="14"/>
      <c r="NRS89" s="14"/>
      <c r="NRT89" s="14"/>
      <c r="NRU89" s="14"/>
      <c r="NRV89" s="14"/>
      <c r="NRW89" s="14"/>
      <c r="NRX89" s="14"/>
      <c r="NRY89" s="14"/>
      <c r="NRZ89" s="14"/>
      <c r="NSA89" s="14"/>
      <c r="NSB89" s="14"/>
      <c r="NSC89" s="14"/>
      <c r="NSD89" s="14"/>
      <c r="NSE89" s="14"/>
      <c r="NSF89" s="14"/>
      <c r="NSG89" s="14"/>
      <c r="NSH89" s="14"/>
      <c r="NSI89" s="14"/>
      <c r="NSJ89" s="14"/>
      <c r="NSK89" s="14"/>
      <c r="NSL89" s="14"/>
      <c r="NSM89" s="14"/>
      <c r="NSN89" s="14"/>
      <c r="NSO89" s="14"/>
      <c r="NSP89" s="14"/>
      <c r="NSQ89" s="14"/>
      <c r="NSR89" s="14"/>
      <c r="NSS89" s="14"/>
      <c r="NST89" s="14"/>
      <c r="NSU89" s="14"/>
      <c r="NSV89" s="14"/>
      <c r="NSW89" s="14"/>
      <c r="NSX89" s="14"/>
      <c r="NSY89" s="14"/>
      <c r="NSZ89" s="14"/>
      <c r="NTA89" s="14"/>
      <c r="NTB89" s="14"/>
      <c r="NTC89" s="14"/>
      <c r="NTD89" s="14"/>
      <c r="NTE89" s="14"/>
      <c r="NTF89" s="14"/>
      <c r="NTG89" s="14"/>
      <c r="NTH89" s="14"/>
      <c r="NTI89" s="14"/>
      <c r="NTJ89" s="14"/>
      <c r="NTK89" s="14"/>
      <c r="NTL89" s="14"/>
      <c r="NTM89" s="14"/>
      <c r="NTN89" s="14"/>
      <c r="NTO89" s="14"/>
      <c r="NTP89" s="14"/>
      <c r="NTQ89" s="14"/>
      <c r="NTR89" s="14"/>
      <c r="NTS89" s="14"/>
      <c r="NTT89" s="14"/>
      <c r="NTU89" s="14"/>
      <c r="NTV89" s="14"/>
      <c r="NTW89" s="14"/>
      <c r="NTX89" s="14"/>
      <c r="NTY89" s="14"/>
      <c r="NTZ89" s="14"/>
      <c r="NUA89" s="14"/>
      <c r="NUB89" s="14"/>
      <c r="NUC89" s="14"/>
      <c r="NUD89" s="14"/>
      <c r="NUE89" s="14"/>
      <c r="NUF89" s="14"/>
      <c r="NUG89" s="14"/>
      <c r="NUH89" s="14"/>
      <c r="NUI89" s="14"/>
      <c r="NUJ89" s="14"/>
      <c r="NUK89" s="14"/>
      <c r="NUL89" s="14"/>
      <c r="NUM89" s="14"/>
      <c r="NUN89" s="14"/>
      <c r="NUO89" s="14"/>
      <c r="NUP89" s="14"/>
      <c r="NUQ89" s="14"/>
      <c r="NUR89" s="14"/>
      <c r="NUS89" s="14"/>
      <c r="NUT89" s="14"/>
      <c r="NUU89" s="14"/>
      <c r="NUV89" s="14"/>
      <c r="NUW89" s="14"/>
      <c r="NUX89" s="14"/>
      <c r="NUY89" s="14"/>
      <c r="NUZ89" s="14"/>
      <c r="NVA89" s="14"/>
      <c r="NVB89" s="14"/>
      <c r="NVC89" s="14"/>
      <c r="NVD89" s="14"/>
      <c r="NVE89" s="14"/>
      <c r="NVF89" s="14"/>
      <c r="NVG89" s="14"/>
      <c r="NVH89" s="14"/>
      <c r="NVI89" s="14"/>
      <c r="NVJ89" s="14"/>
      <c r="NVK89" s="14"/>
      <c r="NVL89" s="14"/>
      <c r="NVM89" s="14"/>
      <c r="NVN89" s="14"/>
      <c r="NVO89" s="14"/>
      <c r="NVP89" s="14"/>
      <c r="NVQ89" s="14"/>
      <c r="NVR89" s="14"/>
      <c r="NVS89" s="14"/>
      <c r="NVT89" s="14"/>
      <c r="NVU89" s="14"/>
      <c r="NVV89" s="14"/>
      <c r="NVW89" s="14"/>
      <c r="NVX89" s="14"/>
      <c r="NVY89" s="14"/>
      <c r="NVZ89" s="14"/>
      <c r="NWA89" s="14"/>
      <c r="NWB89" s="14"/>
      <c r="NWC89" s="14"/>
      <c r="NWD89" s="14"/>
      <c r="NWE89" s="14"/>
      <c r="NWF89" s="14"/>
      <c r="NWG89" s="14"/>
      <c r="NWH89" s="14"/>
      <c r="NWI89" s="14"/>
      <c r="NWJ89" s="14"/>
      <c r="NWK89" s="14"/>
      <c r="NWL89" s="14"/>
      <c r="NWM89" s="14"/>
      <c r="NWN89" s="14"/>
      <c r="NWO89" s="14"/>
      <c r="NWP89" s="14"/>
      <c r="NWQ89" s="14"/>
      <c r="NWR89" s="14"/>
      <c r="NWS89" s="14"/>
      <c r="NWT89" s="14"/>
      <c r="NWU89" s="14"/>
      <c r="NWV89" s="14"/>
      <c r="NWW89" s="14"/>
      <c r="NWX89" s="14"/>
      <c r="NWY89" s="14"/>
      <c r="NWZ89" s="14"/>
      <c r="NXA89" s="14"/>
      <c r="NXB89" s="14"/>
      <c r="NXC89" s="14"/>
      <c r="NXD89" s="14"/>
      <c r="NXE89" s="14"/>
      <c r="NXF89" s="14"/>
      <c r="NXG89" s="14"/>
      <c r="NXH89" s="14"/>
      <c r="NXI89" s="14"/>
      <c r="NXJ89" s="14"/>
      <c r="NXK89" s="14"/>
      <c r="NXL89" s="14"/>
      <c r="NXM89" s="14"/>
      <c r="NXN89" s="14"/>
      <c r="NXO89" s="14"/>
      <c r="NXP89" s="14"/>
      <c r="NXQ89" s="14"/>
      <c r="NXR89" s="14"/>
      <c r="NXS89" s="14"/>
      <c r="NXT89" s="14"/>
      <c r="NXU89" s="14"/>
      <c r="NXV89" s="14"/>
      <c r="NXW89" s="14"/>
      <c r="NXX89" s="14"/>
      <c r="NXY89" s="14"/>
      <c r="NXZ89" s="14"/>
      <c r="NYA89" s="14"/>
      <c r="NYB89" s="14"/>
      <c r="NYC89" s="14"/>
      <c r="NYD89" s="14"/>
      <c r="NYE89" s="14"/>
      <c r="NYF89" s="14"/>
      <c r="NYG89" s="14"/>
      <c r="NYH89" s="14"/>
      <c r="NYI89" s="14"/>
      <c r="NYJ89" s="14"/>
      <c r="NYK89" s="14"/>
      <c r="NYL89" s="14"/>
      <c r="NYM89" s="14"/>
      <c r="NYN89" s="14"/>
      <c r="NYO89" s="14"/>
      <c r="NYP89" s="14"/>
      <c r="NYQ89" s="14"/>
      <c r="NYR89" s="14"/>
      <c r="NYS89" s="14"/>
      <c r="NYT89" s="14"/>
      <c r="NYU89" s="14"/>
      <c r="NYV89" s="14"/>
      <c r="NYW89" s="14"/>
      <c r="NYX89" s="14"/>
      <c r="NYY89" s="14"/>
      <c r="NYZ89" s="14"/>
      <c r="NZA89" s="14"/>
      <c r="NZB89" s="14"/>
      <c r="NZC89" s="14"/>
      <c r="NZD89" s="14"/>
      <c r="NZE89" s="14"/>
      <c r="NZF89" s="14"/>
      <c r="NZG89" s="14"/>
      <c r="NZH89" s="14"/>
      <c r="NZI89" s="14"/>
      <c r="NZJ89" s="14"/>
      <c r="NZK89" s="14"/>
      <c r="NZL89" s="14"/>
      <c r="NZM89" s="14"/>
      <c r="NZN89" s="14"/>
      <c r="NZO89" s="14"/>
      <c r="NZP89" s="14"/>
      <c r="NZQ89" s="14"/>
      <c r="NZR89" s="14"/>
      <c r="NZS89" s="14"/>
      <c r="NZT89" s="14"/>
      <c r="NZU89" s="14"/>
      <c r="NZV89" s="14"/>
      <c r="NZW89" s="14"/>
      <c r="NZX89" s="14"/>
      <c r="NZY89" s="14"/>
      <c r="NZZ89" s="14"/>
      <c r="OAA89" s="14"/>
      <c r="OAB89" s="14"/>
      <c r="OAC89" s="14"/>
      <c r="OAD89" s="14"/>
      <c r="OAE89" s="14"/>
      <c r="OAF89" s="14"/>
      <c r="OAG89" s="14"/>
      <c r="OAH89" s="14"/>
      <c r="OAI89" s="14"/>
      <c r="OAJ89" s="14"/>
      <c r="OAK89" s="14"/>
      <c r="OAL89" s="14"/>
      <c r="OAM89" s="14"/>
      <c r="OAN89" s="14"/>
      <c r="OAO89" s="14"/>
      <c r="OAP89" s="14"/>
      <c r="OAQ89" s="14"/>
      <c r="OAR89" s="14"/>
      <c r="OAS89" s="14"/>
      <c r="OAT89" s="14"/>
      <c r="OAU89" s="14"/>
      <c r="OAV89" s="14"/>
      <c r="OAW89" s="14"/>
      <c r="OAX89" s="14"/>
      <c r="OAY89" s="14"/>
      <c r="OAZ89" s="14"/>
      <c r="OBA89" s="14"/>
      <c r="OBB89" s="14"/>
      <c r="OBC89" s="14"/>
      <c r="OBD89" s="14"/>
      <c r="OBE89" s="14"/>
      <c r="OBF89" s="14"/>
      <c r="OBG89" s="14"/>
      <c r="OBH89" s="14"/>
      <c r="OBI89" s="14"/>
      <c r="OBJ89" s="14"/>
      <c r="OBK89" s="14"/>
      <c r="OBL89" s="14"/>
      <c r="OBM89" s="14"/>
      <c r="OBN89" s="14"/>
      <c r="OBO89" s="14"/>
      <c r="OBP89" s="14"/>
      <c r="OBQ89" s="14"/>
      <c r="OBR89" s="14"/>
      <c r="OBS89" s="14"/>
      <c r="OBT89" s="14"/>
      <c r="OBU89" s="14"/>
      <c r="OBV89" s="14"/>
      <c r="OBW89" s="14"/>
      <c r="OBX89" s="14"/>
      <c r="OBY89" s="14"/>
      <c r="OBZ89" s="14"/>
      <c r="OCA89" s="14"/>
      <c r="OCB89" s="14"/>
      <c r="OCC89" s="14"/>
      <c r="OCD89" s="14"/>
      <c r="OCE89" s="14"/>
      <c r="OCF89" s="14"/>
      <c r="OCG89" s="14"/>
      <c r="OCH89" s="14"/>
      <c r="OCI89" s="14"/>
      <c r="OCJ89" s="14"/>
      <c r="OCK89" s="14"/>
      <c r="OCL89" s="14"/>
      <c r="OCM89" s="14"/>
      <c r="OCN89" s="14"/>
      <c r="OCO89" s="14"/>
      <c r="OCP89" s="14"/>
      <c r="OCQ89" s="14"/>
      <c r="OCR89" s="14"/>
      <c r="OCS89" s="14"/>
      <c r="OCT89" s="14"/>
      <c r="OCU89" s="14"/>
      <c r="OCV89" s="14"/>
      <c r="OCW89" s="14"/>
      <c r="OCX89" s="14"/>
      <c r="OCY89" s="14"/>
      <c r="OCZ89" s="14"/>
      <c r="ODA89" s="14"/>
      <c r="ODB89" s="14"/>
      <c r="ODC89" s="14"/>
      <c r="ODD89" s="14"/>
      <c r="ODE89" s="14"/>
      <c r="ODF89" s="14"/>
      <c r="ODG89" s="14"/>
      <c r="ODH89" s="14"/>
      <c r="ODI89" s="14"/>
      <c r="ODJ89" s="14"/>
      <c r="ODK89" s="14"/>
      <c r="ODL89" s="14"/>
      <c r="ODM89" s="14"/>
      <c r="ODN89" s="14"/>
      <c r="ODO89" s="14"/>
      <c r="ODP89" s="14"/>
      <c r="ODQ89" s="14"/>
      <c r="ODR89" s="14"/>
      <c r="ODS89" s="14"/>
      <c r="ODT89" s="14"/>
      <c r="ODU89" s="14"/>
      <c r="ODV89" s="14"/>
      <c r="ODW89" s="14"/>
      <c r="ODX89" s="14"/>
      <c r="ODY89" s="14"/>
      <c r="ODZ89" s="14"/>
      <c r="OEA89" s="14"/>
      <c r="OEB89" s="14"/>
      <c r="OEC89" s="14"/>
      <c r="OED89" s="14"/>
      <c r="OEE89" s="14"/>
      <c r="OEF89" s="14"/>
      <c r="OEG89" s="14"/>
      <c r="OEH89" s="14"/>
      <c r="OEI89" s="14"/>
      <c r="OEJ89" s="14"/>
      <c r="OEK89" s="14"/>
      <c r="OEL89" s="14"/>
      <c r="OEM89" s="14"/>
      <c r="OEN89" s="14"/>
      <c r="OEO89" s="14"/>
      <c r="OEP89" s="14"/>
      <c r="OEQ89" s="14"/>
      <c r="OER89" s="14"/>
      <c r="OES89" s="14"/>
      <c r="OET89" s="14"/>
      <c r="OEU89" s="14"/>
      <c r="OEV89" s="14"/>
      <c r="OEW89" s="14"/>
      <c r="OEX89" s="14"/>
      <c r="OEY89" s="14"/>
      <c r="OEZ89" s="14"/>
      <c r="OFA89" s="14"/>
      <c r="OFB89" s="14"/>
      <c r="OFC89" s="14"/>
      <c r="OFD89" s="14"/>
      <c r="OFE89" s="14"/>
      <c r="OFF89" s="14"/>
      <c r="OFG89" s="14"/>
      <c r="OFH89" s="14"/>
      <c r="OFI89" s="14"/>
      <c r="OFJ89" s="14"/>
      <c r="OFK89" s="14"/>
      <c r="OFL89" s="14"/>
      <c r="OFM89" s="14"/>
      <c r="OFN89" s="14"/>
      <c r="OFO89" s="14"/>
      <c r="OFP89" s="14"/>
      <c r="OFQ89" s="14"/>
      <c r="OFR89" s="14"/>
      <c r="OFS89" s="14"/>
      <c r="OFT89" s="14"/>
      <c r="OFU89" s="14"/>
      <c r="OFV89" s="14"/>
      <c r="OFW89" s="14"/>
      <c r="OFX89" s="14"/>
      <c r="OFY89" s="14"/>
      <c r="OFZ89" s="14"/>
      <c r="OGA89" s="14"/>
      <c r="OGB89" s="14"/>
      <c r="OGC89" s="14"/>
      <c r="OGD89" s="14"/>
      <c r="OGE89" s="14"/>
      <c r="OGF89" s="14"/>
      <c r="OGG89" s="14"/>
      <c r="OGH89" s="14"/>
      <c r="OGI89" s="14"/>
      <c r="OGJ89" s="14"/>
      <c r="OGK89" s="14"/>
      <c r="OGL89" s="14"/>
      <c r="OGM89" s="14"/>
      <c r="OGN89" s="14"/>
      <c r="OGO89" s="14"/>
      <c r="OGP89" s="14"/>
      <c r="OGQ89" s="14"/>
      <c r="OGR89" s="14"/>
      <c r="OGS89" s="14"/>
      <c r="OGT89" s="14"/>
      <c r="OGU89" s="14"/>
      <c r="OGV89" s="14"/>
      <c r="OGW89" s="14"/>
      <c r="OGX89" s="14"/>
      <c r="OGY89" s="14"/>
      <c r="OGZ89" s="14"/>
      <c r="OHA89" s="14"/>
      <c r="OHB89" s="14"/>
      <c r="OHC89" s="14"/>
      <c r="OHD89" s="14"/>
      <c r="OHE89" s="14"/>
      <c r="OHF89" s="14"/>
      <c r="OHG89" s="14"/>
      <c r="OHH89" s="14"/>
      <c r="OHI89" s="14"/>
      <c r="OHJ89" s="14"/>
      <c r="OHK89" s="14"/>
      <c r="OHL89" s="14"/>
      <c r="OHM89" s="14"/>
      <c r="OHN89" s="14"/>
      <c r="OHO89" s="14"/>
      <c r="OHP89" s="14"/>
      <c r="OHQ89" s="14"/>
      <c r="OHR89" s="14"/>
      <c r="OHS89" s="14"/>
      <c r="OHT89" s="14"/>
      <c r="OHU89" s="14"/>
      <c r="OHV89" s="14"/>
      <c r="OHW89" s="14"/>
      <c r="OHX89" s="14"/>
      <c r="OHY89" s="14"/>
      <c r="OHZ89" s="14"/>
      <c r="OIA89" s="14"/>
      <c r="OIB89" s="14"/>
      <c r="OIC89" s="14"/>
      <c r="OID89" s="14"/>
      <c r="OIE89" s="14"/>
      <c r="OIF89" s="14"/>
      <c r="OIG89" s="14"/>
      <c r="OIH89" s="14"/>
      <c r="OII89" s="14"/>
      <c r="OIJ89" s="14"/>
      <c r="OIK89" s="14"/>
      <c r="OIL89" s="14"/>
      <c r="OIM89" s="14"/>
      <c r="OIN89" s="14"/>
      <c r="OIO89" s="14"/>
      <c r="OIP89" s="14"/>
      <c r="OIQ89" s="14"/>
      <c r="OIR89" s="14"/>
      <c r="OIS89" s="14"/>
      <c r="OIT89" s="14"/>
      <c r="OIU89" s="14"/>
      <c r="OIV89" s="14"/>
      <c r="OIW89" s="14"/>
      <c r="OIX89" s="14"/>
      <c r="OIY89" s="14"/>
      <c r="OIZ89" s="14"/>
      <c r="OJA89" s="14"/>
      <c r="OJB89" s="14"/>
      <c r="OJC89" s="14"/>
      <c r="OJD89" s="14"/>
      <c r="OJE89" s="14"/>
      <c r="OJF89" s="14"/>
      <c r="OJG89" s="14"/>
      <c r="OJH89" s="14"/>
      <c r="OJI89" s="14"/>
      <c r="OJJ89" s="14"/>
      <c r="OJK89" s="14"/>
      <c r="OJL89" s="14"/>
      <c r="OJM89" s="14"/>
      <c r="OJN89" s="14"/>
      <c r="OJO89" s="14"/>
      <c r="OJP89" s="14"/>
      <c r="OJQ89" s="14"/>
      <c r="OJR89" s="14"/>
      <c r="OJS89" s="14"/>
      <c r="OJT89" s="14"/>
      <c r="OJU89" s="14"/>
      <c r="OJV89" s="14"/>
      <c r="OJW89" s="14"/>
      <c r="OJX89" s="14"/>
      <c r="OJY89" s="14"/>
      <c r="OJZ89" s="14"/>
      <c r="OKA89" s="14"/>
      <c r="OKB89" s="14"/>
      <c r="OKC89" s="14"/>
      <c r="OKD89" s="14"/>
      <c r="OKE89" s="14"/>
      <c r="OKF89" s="14"/>
      <c r="OKG89" s="14"/>
      <c r="OKH89" s="14"/>
      <c r="OKI89" s="14"/>
      <c r="OKJ89" s="14"/>
      <c r="OKK89" s="14"/>
      <c r="OKL89" s="14"/>
      <c r="OKM89" s="14"/>
      <c r="OKN89" s="14"/>
      <c r="OKO89" s="14"/>
      <c r="OKP89" s="14"/>
      <c r="OKQ89" s="14"/>
      <c r="OKR89" s="14"/>
      <c r="OKS89" s="14"/>
      <c r="OKT89" s="14"/>
      <c r="OKU89" s="14"/>
      <c r="OKV89" s="14"/>
      <c r="OKW89" s="14"/>
      <c r="OKX89" s="14"/>
      <c r="OKY89" s="14"/>
      <c r="OKZ89" s="14"/>
      <c r="OLA89" s="14"/>
      <c r="OLB89" s="14"/>
      <c r="OLC89" s="14"/>
      <c r="OLD89" s="14"/>
      <c r="OLE89" s="14"/>
      <c r="OLF89" s="14"/>
      <c r="OLG89" s="14"/>
      <c r="OLH89" s="14"/>
      <c r="OLI89" s="14"/>
      <c r="OLJ89" s="14"/>
      <c r="OLK89" s="14"/>
      <c r="OLL89" s="14"/>
      <c r="OLM89" s="14"/>
      <c r="OLN89" s="14"/>
      <c r="OLO89" s="14"/>
      <c r="OLP89" s="14"/>
      <c r="OLQ89" s="14"/>
      <c r="OLR89" s="14"/>
      <c r="OLS89" s="14"/>
      <c r="OLT89" s="14"/>
      <c r="OLU89" s="14"/>
      <c r="OLV89" s="14"/>
      <c r="OLW89" s="14"/>
      <c r="OLX89" s="14"/>
      <c r="OLY89" s="14"/>
      <c r="OLZ89" s="14"/>
      <c r="OMA89" s="14"/>
      <c r="OMB89" s="14"/>
      <c r="OMC89" s="14"/>
      <c r="OMD89" s="14"/>
      <c r="OME89" s="14"/>
      <c r="OMF89" s="14"/>
      <c r="OMG89" s="14"/>
      <c r="OMH89" s="14"/>
      <c r="OMI89" s="14"/>
      <c r="OMJ89" s="14"/>
      <c r="OMK89" s="14"/>
      <c r="OML89" s="14"/>
      <c r="OMM89" s="14"/>
      <c r="OMN89" s="14"/>
      <c r="OMO89" s="14"/>
      <c r="OMP89" s="14"/>
      <c r="OMQ89" s="14"/>
      <c r="OMR89" s="14"/>
      <c r="OMS89" s="14"/>
      <c r="OMT89" s="14"/>
      <c r="OMU89" s="14"/>
      <c r="OMV89" s="14"/>
      <c r="OMW89" s="14"/>
      <c r="OMX89" s="14"/>
      <c r="OMY89" s="14"/>
      <c r="OMZ89" s="14"/>
      <c r="ONA89" s="14"/>
      <c r="ONB89" s="14"/>
      <c r="ONC89" s="14"/>
      <c r="OND89" s="14"/>
      <c r="ONE89" s="14"/>
      <c r="ONF89" s="14"/>
      <c r="ONG89" s="14"/>
      <c r="ONH89" s="14"/>
      <c r="ONI89" s="14"/>
      <c r="ONJ89" s="14"/>
      <c r="ONK89" s="14"/>
      <c r="ONL89" s="14"/>
      <c r="ONM89" s="14"/>
      <c r="ONN89" s="14"/>
      <c r="ONO89" s="14"/>
      <c r="ONP89" s="14"/>
      <c r="ONQ89" s="14"/>
      <c r="ONR89" s="14"/>
      <c r="ONS89" s="14"/>
      <c r="ONT89" s="14"/>
      <c r="ONU89" s="14"/>
      <c r="ONV89" s="14"/>
      <c r="ONW89" s="14"/>
      <c r="ONX89" s="14"/>
      <c r="ONY89" s="14"/>
      <c r="ONZ89" s="14"/>
      <c r="OOA89" s="14"/>
      <c r="OOB89" s="14"/>
      <c r="OOC89" s="14"/>
      <c r="OOD89" s="14"/>
      <c r="OOE89" s="14"/>
      <c r="OOF89" s="14"/>
      <c r="OOG89" s="14"/>
      <c r="OOH89" s="14"/>
      <c r="OOI89" s="14"/>
      <c r="OOJ89" s="14"/>
      <c r="OOK89" s="14"/>
      <c r="OOL89" s="14"/>
      <c r="OOM89" s="14"/>
      <c r="OON89" s="14"/>
      <c r="OOO89" s="14"/>
      <c r="OOP89" s="14"/>
      <c r="OOQ89" s="14"/>
      <c r="OOR89" s="14"/>
      <c r="OOS89" s="14"/>
      <c r="OOT89" s="14"/>
      <c r="OOU89" s="14"/>
      <c r="OOV89" s="14"/>
      <c r="OOW89" s="14"/>
      <c r="OOX89" s="14"/>
      <c r="OOY89" s="14"/>
      <c r="OOZ89" s="14"/>
      <c r="OPA89" s="14"/>
      <c r="OPB89" s="14"/>
      <c r="OPC89" s="14"/>
      <c r="OPD89" s="14"/>
      <c r="OPE89" s="14"/>
      <c r="OPF89" s="14"/>
      <c r="OPG89" s="14"/>
      <c r="OPH89" s="14"/>
      <c r="OPI89" s="14"/>
      <c r="OPJ89" s="14"/>
      <c r="OPK89" s="14"/>
      <c r="OPL89" s="14"/>
      <c r="OPM89" s="14"/>
      <c r="OPN89" s="14"/>
      <c r="OPO89" s="14"/>
      <c r="OPP89" s="14"/>
      <c r="OPQ89" s="14"/>
      <c r="OPR89" s="14"/>
      <c r="OPS89" s="14"/>
      <c r="OPT89" s="14"/>
      <c r="OPU89" s="14"/>
      <c r="OPV89" s="14"/>
      <c r="OPW89" s="14"/>
      <c r="OPX89" s="14"/>
      <c r="OPY89" s="14"/>
      <c r="OPZ89" s="14"/>
      <c r="OQA89" s="14"/>
      <c r="OQB89" s="14"/>
      <c r="OQC89" s="14"/>
      <c r="OQD89" s="14"/>
      <c r="OQE89" s="14"/>
      <c r="OQF89" s="14"/>
      <c r="OQG89" s="14"/>
      <c r="OQH89" s="14"/>
      <c r="OQI89" s="14"/>
      <c r="OQJ89" s="14"/>
      <c r="OQK89" s="14"/>
      <c r="OQL89" s="14"/>
      <c r="OQM89" s="14"/>
      <c r="OQN89" s="14"/>
      <c r="OQO89" s="14"/>
      <c r="OQP89" s="14"/>
      <c r="OQQ89" s="14"/>
      <c r="OQR89" s="14"/>
      <c r="OQS89" s="14"/>
      <c r="OQT89" s="14"/>
      <c r="OQU89" s="14"/>
      <c r="OQV89" s="14"/>
      <c r="OQW89" s="14"/>
      <c r="OQX89" s="14"/>
      <c r="OQY89" s="14"/>
      <c r="OQZ89" s="14"/>
      <c r="ORA89" s="14"/>
      <c r="ORB89" s="14"/>
      <c r="ORC89" s="14"/>
      <c r="ORD89" s="14"/>
      <c r="ORE89" s="14"/>
      <c r="ORF89" s="14"/>
      <c r="ORG89" s="14"/>
      <c r="ORH89" s="14"/>
      <c r="ORI89" s="14"/>
      <c r="ORJ89" s="14"/>
      <c r="ORK89" s="14"/>
      <c r="ORL89" s="14"/>
      <c r="ORM89" s="14"/>
      <c r="ORN89" s="14"/>
      <c r="ORO89" s="14"/>
      <c r="ORP89" s="14"/>
      <c r="ORQ89" s="14"/>
      <c r="ORR89" s="14"/>
      <c r="ORS89" s="14"/>
      <c r="ORT89" s="14"/>
      <c r="ORU89" s="14"/>
      <c r="ORV89" s="14"/>
      <c r="ORW89" s="14"/>
      <c r="ORX89" s="14"/>
      <c r="ORY89" s="14"/>
      <c r="ORZ89" s="14"/>
      <c r="OSA89" s="14"/>
      <c r="OSB89" s="14"/>
      <c r="OSC89" s="14"/>
      <c r="OSD89" s="14"/>
      <c r="OSE89" s="14"/>
      <c r="OSF89" s="14"/>
      <c r="OSG89" s="14"/>
      <c r="OSH89" s="14"/>
      <c r="OSI89" s="14"/>
      <c r="OSJ89" s="14"/>
      <c r="OSK89" s="14"/>
      <c r="OSL89" s="14"/>
      <c r="OSM89" s="14"/>
      <c r="OSN89" s="14"/>
      <c r="OSO89" s="14"/>
      <c r="OSP89" s="14"/>
      <c r="OSQ89" s="14"/>
      <c r="OSR89" s="14"/>
      <c r="OSS89" s="14"/>
      <c r="OST89" s="14"/>
      <c r="OSU89" s="14"/>
      <c r="OSV89" s="14"/>
      <c r="OSW89" s="14"/>
      <c r="OSX89" s="14"/>
      <c r="OSY89" s="14"/>
      <c r="OSZ89" s="14"/>
      <c r="OTA89" s="14"/>
      <c r="OTB89" s="14"/>
      <c r="OTC89" s="14"/>
      <c r="OTD89" s="14"/>
      <c r="OTE89" s="14"/>
      <c r="OTF89" s="14"/>
      <c r="OTG89" s="14"/>
      <c r="OTH89" s="14"/>
      <c r="OTI89" s="14"/>
      <c r="OTJ89" s="14"/>
      <c r="OTK89" s="14"/>
      <c r="OTL89" s="14"/>
      <c r="OTM89" s="14"/>
      <c r="OTN89" s="14"/>
      <c r="OTO89" s="14"/>
      <c r="OTP89" s="14"/>
      <c r="OTQ89" s="14"/>
      <c r="OTR89" s="14"/>
      <c r="OTS89" s="14"/>
      <c r="OTT89" s="14"/>
      <c r="OTU89" s="14"/>
      <c r="OTV89" s="14"/>
      <c r="OTW89" s="14"/>
      <c r="OTX89" s="14"/>
      <c r="OTY89" s="14"/>
      <c r="OTZ89" s="14"/>
      <c r="OUA89" s="14"/>
      <c r="OUB89" s="14"/>
      <c r="OUC89" s="14"/>
      <c r="OUD89" s="14"/>
      <c r="OUE89" s="14"/>
      <c r="OUF89" s="14"/>
      <c r="OUG89" s="14"/>
      <c r="OUH89" s="14"/>
      <c r="OUI89" s="14"/>
      <c r="OUJ89" s="14"/>
      <c r="OUK89" s="14"/>
      <c r="OUL89" s="14"/>
      <c r="OUM89" s="14"/>
      <c r="OUN89" s="14"/>
      <c r="OUO89" s="14"/>
      <c r="OUP89" s="14"/>
      <c r="OUQ89" s="14"/>
      <c r="OUR89" s="14"/>
      <c r="OUS89" s="14"/>
      <c r="OUT89" s="14"/>
      <c r="OUU89" s="14"/>
      <c r="OUV89" s="14"/>
      <c r="OUW89" s="14"/>
      <c r="OUX89" s="14"/>
      <c r="OUY89" s="14"/>
      <c r="OUZ89" s="14"/>
      <c r="OVA89" s="14"/>
      <c r="OVB89" s="14"/>
      <c r="OVC89" s="14"/>
      <c r="OVD89" s="14"/>
      <c r="OVE89" s="14"/>
      <c r="OVF89" s="14"/>
      <c r="OVG89" s="14"/>
      <c r="OVH89" s="14"/>
      <c r="OVI89" s="14"/>
      <c r="OVJ89" s="14"/>
      <c r="OVK89" s="14"/>
      <c r="OVL89" s="14"/>
      <c r="OVM89" s="14"/>
      <c r="OVN89" s="14"/>
      <c r="OVO89" s="14"/>
      <c r="OVP89" s="14"/>
      <c r="OVQ89" s="14"/>
      <c r="OVR89" s="14"/>
      <c r="OVS89" s="14"/>
      <c r="OVT89" s="14"/>
      <c r="OVU89" s="14"/>
      <c r="OVV89" s="14"/>
      <c r="OVW89" s="14"/>
      <c r="OVX89" s="14"/>
      <c r="OVY89" s="14"/>
      <c r="OVZ89" s="14"/>
      <c r="OWA89" s="14"/>
      <c r="OWB89" s="14"/>
      <c r="OWC89" s="14"/>
      <c r="OWD89" s="14"/>
      <c r="OWE89" s="14"/>
      <c r="OWF89" s="14"/>
      <c r="OWG89" s="14"/>
      <c r="OWH89" s="14"/>
      <c r="OWI89" s="14"/>
      <c r="OWJ89" s="14"/>
      <c r="OWK89" s="14"/>
      <c r="OWL89" s="14"/>
      <c r="OWM89" s="14"/>
      <c r="OWN89" s="14"/>
      <c r="OWO89" s="14"/>
      <c r="OWP89" s="14"/>
      <c r="OWQ89" s="14"/>
      <c r="OWR89" s="14"/>
      <c r="OWS89" s="14"/>
      <c r="OWT89" s="14"/>
      <c r="OWU89" s="14"/>
      <c r="OWV89" s="14"/>
      <c r="OWW89" s="14"/>
      <c r="OWX89" s="14"/>
      <c r="OWY89" s="14"/>
      <c r="OWZ89" s="14"/>
      <c r="OXA89" s="14"/>
      <c r="OXB89" s="14"/>
      <c r="OXC89" s="14"/>
      <c r="OXD89" s="14"/>
      <c r="OXE89" s="14"/>
      <c r="OXF89" s="14"/>
      <c r="OXG89" s="14"/>
      <c r="OXH89" s="14"/>
      <c r="OXI89" s="14"/>
      <c r="OXJ89" s="14"/>
      <c r="OXK89" s="14"/>
      <c r="OXL89" s="14"/>
      <c r="OXM89" s="14"/>
      <c r="OXN89" s="14"/>
      <c r="OXO89" s="14"/>
      <c r="OXP89" s="14"/>
      <c r="OXQ89" s="14"/>
      <c r="OXR89" s="14"/>
      <c r="OXS89" s="14"/>
      <c r="OXT89" s="14"/>
      <c r="OXU89" s="14"/>
      <c r="OXV89" s="14"/>
      <c r="OXW89" s="14"/>
      <c r="OXX89" s="14"/>
      <c r="OXY89" s="14"/>
      <c r="OXZ89" s="14"/>
      <c r="OYA89" s="14"/>
      <c r="OYB89" s="14"/>
      <c r="OYC89" s="14"/>
      <c r="OYD89" s="14"/>
      <c r="OYE89" s="14"/>
      <c r="OYF89" s="14"/>
      <c r="OYG89" s="14"/>
      <c r="OYH89" s="14"/>
      <c r="OYI89" s="14"/>
      <c r="OYJ89" s="14"/>
      <c r="OYK89" s="14"/>
      <c r="OYL89" s="14"/>
      <c r="OYM89" s="14"/>
      <c r="OYN89" s="14"/>
      <c r="OYO89" s="14"/>
      <c r="OYP89" s="14"/>
      <c r="OYQ89" s="14"/>
      <c r="OYR89" s="14"/>
      <c r="OYS89" s="14"/>
      <c r="OYT89" s="14"/>
      <c r="OYU89" s="14"/>
      <c r="OYV89" s="14"/>
      <c r="OYW89" s="14"/>
      <c r="OYX89" s="14"/>
      <c r="OYY89" s="14"/>
      <c r="OYZ89" s="14"/>
      <c r="OZA89" s="14"/>
      <c r="OZB89" s="14"/>
      <c r="OZC89" s="14"/>
      <c r="OZD89" s="14"/>
      <c r="OZE89" s="14"/>
      <c r="OZF89" s="14"/>
      <c r="OZG89" s="14"/>
      <c r="OZH89" s="14"/>
      <c r="OZI89" s="14"/>
      <c r="OZJ89" s="14"/>
      <c r="OZK89" s="14"/>
      <c r="OZL89" s="14"/>
      <c r="OZM89" s="14"/>
      <c r="OZN89" s="14"/>
      <c r="OZO89" s="14"/>
      <c r="OZP89" s="14"/>
      <c r="OZQ89" s="14"/>
      <c r="OZR89" s="14"/>
      <c r="OZS89" s="14"/>
      <c r="OZT89" s="14"/>
      <c r="OZU89" s="14"/>
      <c r="OZV89" s="14"/>
      <c r="OZW89" s="14"/>
      <c r="OZX89" s="14"/>
      <c r="OZY89" s="14"/>
      <c r="OZZ89" s="14"/>
      <c r="PAA89" s="14"/>
      <c r="PAB89" s="14"/>
      <c r="PAC89" s="14"/>
      <c r="PAD89" s="14"/>
      <c r="PAE89" s="14"/>
      <c r="PAF89" s="14"/>
      <c r="PAG89" s="14"/>
      <c r="PAH89" s="14"/>
      <c r="PAI89" s="14"/>
      <c r="PAJ89" s="14"/>
      <c r="PAK89" s="14"/>
      <c r="PAL89" s="14"/>
      <c r="PAM89" s="14"/>
      <c r="PAN89" s="14"/>
      <c r="PAO89" s="14"/>
      <c r="PAP89" s="14"/>
      <c r="PAQ89" s="14"/>
      <c r="PAR89" s="14"/>
      <c r="PAS89" s="14"/>
      <c r="PAT89" s="14"/>
      <c r="PAU89" s="14"/>
      <c r="PAV89" s="14"/>
      <c r="PAW89" s="14"/>
      <c r="PAX89" s="14"/>
      <c r="PAY89" s="14"/>
      <c r="PAZ89" s="14"/>
      <c r="PBA89" s="14"/>
      <c r="PBB89" s="14"/>
      <c r="PBC89" s="14"/>
      <c r="PBD89" s="14"/>
      <c r="PBE89" s="14"/>
      <c r="PBF89" s="14"/>
      <c r="PBG89" s="14"/>
      <c r="PBH89" s="14"/>
      <c r="PBI89" s="14"/>
      <c r="PBJ89" s="14"/>
      <c r="PBK89" s="14"/>
      <c r="PBL89" s="14"/>
      <c r="PBM89" s="14"/>
      <c r="PBN89" s="14"/>
      <c r="PBO89" s="14"/>
      <c r="PBP89" s="14"/>
      <c r="PBQ89" s="14"/>
      <c r="PBR89" s="14"/>
      <c r="PBS89" s="14"/>
      <c r="PBT89" s="14"/>
      <c r="PBU89" s="14"/>
      <c r="PBV89" s="14"/>
      <c r="PBW89" s="14"/>
      <c r="PBX89" s="14"/>
      <c r="PBY89" s="14"/>
      <c r="PBZ89" s="14"/>
      <c r="PCA89" s="14"/>
      <c r="PCB89" s="14"/>
      <c r="PCC89" s="14"/>
      <c r="PCD89" s="14"/>
      <c r="PCE89" s="14"/>
      <c r="PCF89" s="14"/>
      <c r="PCG89" s="14"/>
      <c r="PCH89" s="14"/>
      <c r="PCI89" s="14"/>
      <c r="PCJ89" s="14"/>
      <c r="PCK89" s="14"/>
      <c r="PCL89" s="14"/>
      <c r="PCM89" s="14"/>
      <c r="PCN89" s="14"/>
      <c r="PCO89" s="14"/>
      <c r="PCP89" s="14"/>
      <c r="PCQ89" s="14"/>
      <c r="PCR89" s="14"/>
      <c r="PCS89" s="14"/>
      <c r="PCT89" s="14"/>
      <c r="PCU89" s="14"/>
      <c r="PCV89" s="14"/>
      <c r="PCW89" s="14"/>
      <c r="PCX89" s="14"/>
      <c r="PCY89" s="14"/>
      <c r="PCZ89" s="14"/>
      <c r="PDA89" s="14"/>
      <c r="PDB89" s="14"/>
      <c r="PDC89" s="14"/>
      <c r="PDD89" s="14"/>
      <c r="PDE89" s="14"/>
      <c r="PDF89" s="14"/>
      <c r="PDG89" s="14"/>
      <c r="PDH89" s="14"/>
      <c r="PDI89" s="14"/>
      <c r="PDJ89" s="14"/>
      <c r="PDK89" s="14"/>
      <c r="PDL89" s="14"/>
      <c r="PDM89" s="14"/>
      <c r="PDN89" s="14"/>
      <c r="PDO89" s="14"/>
      <c r="PDP89" s="14"/>
      <c r="PDQ89" s="14"/>
      <c r="PDR89" s="14"/>
      <c r="PDS89" s="14"/>
      <c r="PDT89" s="14"/>
      <c r="PDU89" s="14"/>
      <c r="PDV89" s="14"/>
      <c r="PDW89" s="14"/>
      <c r="PDX89" s="14"/>
      <c r="PDY89" s="14"/>
      <c r="PDZ89" s="14"/>
      <c r="PEA89" s="14"/>
      <c r="PEB89" s="14"/>
      <c r="PEC89" s="14"/>
      <c r="PED89" s="14"/>
      <c r="PEE89" s="14"/>
      <c r="PEF89" s="14"/>
      <c r="PEG89" s="14"/>
      <c r="PEH89" s="14"/>
      <c r="PEI89" s="14"/>
      <c r="PEJ89" s="14"/>
      <c r="PEK89" s="14"/>
      <c r="PEL89" s="14"/>
      <c r="PEM89" s="14"/>
      <c r="PEN89" s="14"/>
      <c r="PEO89" s="14"/>
      <c r="PEP89" s="14"/>
      <c r="PEQ89" s="14"/>
      <c r="PER89" s="14"/>
      <c r="PES89" s="14"/>
      <c r="PET89" s="14"/>
      <c r="PEU89" s="14"/>
      <c r="PEV89" s="14"/>
      <c r="PEW89" s="14"/>
      <c r="PEX89" s="14"/>
      <c r="PEY89" s="14"/>
      <c r="PEZ89" s="14"/>
      <c r="PFA89" s="14"/>
      <c r="PFB89" s="14"/>
      <c r="PFC89" s="14"/>
      <c r="PFD89" s="14"/>
      <c r="PFE89" s="14"/>
      <c r="PFF89" s="14"/>
      <c r="PFG89" s="14"/>
      <c r="PFH89" s="14"/>
      <c r="PFI89" s="14"/>
      <c r="PFJ89" s="14"/>
      <c r="PFK89" s="14"/>
      <c r="PFL89" s="14"/>
      <c r="PFM89" s="14"/>
      <c r="PFN89" s="14"/>
      <c r="PFO89" s="14"/>
      <c r="PFP89" s="14"/>
      <c r="PFQ89" s="14"/>
      <c r="PFR89" s="14"/>
      <c r="PFS89" s="14"/>
      <c r="PFT89" s="14"/>
      <c r="PFU89" s="14"/>
      <c r="PFV89" s="14"/>
      <c r="PFW89" s="14"/>
      <c r="PFX89" s="14"/>
      <c r="PFY89" s="14"/>
      <c r="PFZ89" s="14"/>
      <c r="PGA89" s="14"/>
      <c r="PGB89" s="14"/>
      <c r="PGC89" s="14"/>
      <c r="PGD89" s="14"/>
      <c r="PGE89" s="14"/>
      <c r="PGF89" s="14"/>
      <c r="PGG89" s="14"/>
      <c r="PGH89" s="14"/>
      <c r="PGI89" s="14"/>
      <c r="PGJ89" s="14"/>
      <c r="PGK89" s="14"/>
      <c r="PGL89" s="14"/>
      <c r="PGM89" s="14"/>
      <c r="PGN89" s="14"/>
      <c r="PGO89" s="14"/>
      <c r="PGP89" s="14"/>
      <c r="PGQ89" s="14"/>
      <c r="PGR89" s="14"/>
      <c r="PGS89" s="14"/>
      <c r="PGT89" s="14"/>
      <c r="PGU89" s="14"/>
      <c r="PGV89" s="14"/>
      <c r="PGW89" s="14"/>
      <c r="PGX89" s="14"/>
      <c r="PGY89" s="14"/>
      <c r="PGZ89" s="14"/>
      <c r="PHA89" s="14"/>
      <c r="PHB89" s="14"/>
      <c r="PHC89" s="14"/>
      <c r="PHD89" s="14"/>
      <c r="PHE89" s="14"/>
      <c r="PHF89" s="14"/>
      <c r="PHG89" s="14"/>
      <c r="PHH89" s="14"/>
      <c r="PHI89" s="14"/>
      <c r="PHJ89" s="14"/>
      <c r="PHK89" s="14"/>
      <c r="PHL89" s="14"/>
      <c r="PHM89" s="14"/>
      <c r="PHN89" s="14"/>
      <c r="PHO89" s="14"/>
      <c r="PHP89" s="14"/>
      <c r="PHQ89" s="14"/>
      <c r="PHR89" s="14"/>
      <c r="PHS89" s="14"/>
      <c r="PHT89" s="14"/>
      <c r="PHU89" s="14"/>
      <c r="PHV89" s="14"/>
      <c r="PHW89" s="14"/>
      <c r="PHX89" s="14"/>
      <c r="PHY89" s="14"/>
      <c r="PHZ89" s="14"/>
      <c r="PIA89" s="14"/>
      <c r="PIB89" s="14"/>
      <c r="PIC89" s="14"/>
      <c r="PID89" s="14"/>
      <c r="PIE89" s="14"/>
      <c r="PIF89" s="14"/>
      <c r="PIG89" s="14"/>
      <c r="PIH89" s="14"/>
      <c r="PII89" s="14"/>
      <c r="PIJ89" s="14"/>
      <c r="PIK89" s="14"/>
      <c r="PIL89" s="14"/>
      <c r="PIM89" s="14"/>
      <c r="PIN89" s="14"/>
      <c r="PIO89" s="14"/>
      <c r="PIP89" s="14"/>
      <c r="PIQ89" s="14"/>
      <c r="PIR89" s="14"/>
      <c r="PIS89" s="14"/>
      <c r="PIT89" s="14"/>
      <c r="PIU89" s="14"/>
      <c r="PIV89" s="14"/>
      <c r="PIW89" s="14"/>
      <c r="PIX89" s="14"/>
      <c r="PIY89" s="14"/>
      <c r="PIZ89" s="14"/>
      <c r="PJA89" s="14"/>
      <c r="PJB89" s="14"/>
      <c r="PJC89" s="14"/>
      <c r="PJD89" s="14"/>
      <c r="PJE89" s="14"/>
      <c r="PJF89" s="14"/>
      <c r="PJG89" s="14"/>
      <c r="PJH89" s="14"/>
      <c r="PJI89" s="14"/>
      <c r="PJJ89" s="14"/>
      <c r="PJK89" s="14"/>
      <c r="PJL89" s="14"/>
      <c r="PJM89" s="14"/>
      <c r="PJN89" s="14"/>
      <c r="PJO89" s="14"/>
      <c r="PJP89" s="14"/>
      <c r="PJQ89" s="14"/>
      <c r="PJR89" s="14"/>
      <c r="PJS89" s="14"/>
      <c r="PJT89" s="14"/>
      <c r="PJU89" s="14"/>
      <c r="PJV89" s="14"/>
      <c r="PJW89" s="14"/>
      <c r="PJX89" s="14"/>
      <c r="PJY89" s="14"/>
      <c r="PJZ89" s="14"/>
      <c r="PKA89" s="14"/>
      <c r="PKB89" s="14"/>
      <c r="PKC89" s="14"/>
      <c r="PKD89" s="14"/>
      <c r="PKE89" s="14"/>
      <c r="PKF89" s="14"/>
      <c r="PKG89" s="14"/>
      <c r="PKH89" s="14"/>
      <c r="PKI89" s="14"/>
      <c r="PKJ89" s="14"/>
      <c r="PKK89" s="14"/>
      <c r="PKL89" s="14"/>
      <c r="PKM89" s="14"/>
      <c r="PKN89" s="14"/>
      <c r="PKO89" s="14"/>
      <c r="PKP89" s="14"/>
      <c r="PKQ89" s="14"/>
      <c r="PKR89" s="14"/>
      <c r="PKS89" s="14"/>
      <c r="PKT89" s="14"/>
      <c r="PKU89" s="14"/>
      <c r="PKV89" s="14"/>
      <c r="PKW89" s="14"/>
      <c r="PKX89" s="14"/>
      <c r="PKY89" s="14"/>
      <c r="PKZ89" s="14"/>
      <c r="PLA89" s="14"/>
      <c r="PLB89" s="14"/>
      <c r="PLC89" s="14"/>
      <c r="PLD89" s="14"/>
      <c r="PLE89" s="14"/>
      <c r="PLF89" s="14"/>
      <c r="PLG89" s="14"/>
      <c r="PLH89" s="14"/>
      <c r="PLI89" s="14"/>
      <c r="PLJ89" s="14"/>
      <c r="PLK89" s="14"/>
      <c r="PLL89" s="14"/>
      <c r="PLM89" s="14"/>
      <c r="PLN89" s="14"/>
      <c r="PLO89" s="14"/>
      <c r="PLP89" s="14"/>
      <c r="PLQ89" s="14"/>
      <c r="PLR89" s="14"/>
      <c r="PLS89" s="14"/>
      <c r="PLT89" s="14"/>
      <c r="PLU89" s="14"/>
      <c r="PLV89" s="14"/>
      <c r="PLW89" s="14"/>
      <c r="PLX89" s="14"/>
      <c r="PLY89" s="14"/>
      <c r="PLZ89" s="14"/>
      <c r="PMA89" s="14"/>
      <c r="PMB89" s="14"/>
      <c r="PMC89" s="14"/>
      <c r="PMD89" s="14"/>
      <c r="PME89" s="14"/>
      <c r="PMF89" s="14"/>
      <c r="PMG89" s="14"/>
      <c r="PMH89" s="14"/>
      <c r="PMI89" s="14"/>
      <c r="PMJ89" s="14"/>
      <c r="PMK89" s="14"/>
      <c r="PML89" s="14"/>
      <c r="PMM89" s="14"/>
      <c r="PMN89" s="14"/>
      <c r="PMO89" s="14"/>
      <c r="PMP89" s="14"/>
      <c r="PMQ89" s="14"/>
      <c r="PMR89" s="14"/>
      <c r="PMS89" s="14"/>
      <c r="PMT89" s="14"/>
      <c r="PMU89" s="14"/>
      <c r="PMV89" s="14"/>
      <c r="PMW89" s="14"/>
      <c r="PMX89" s="14"/>
      <c r="PMY89" s="14"/>
      <c r="PMZ89" s="14"/>
      <c r="PNA89" s="14"/>
      <c r="PNB89" s="14"/>
      <c r="PNC89" s="14"/>
      <c r="PND89" s="14"/>
      <c r="PNE89" s="14"/>
      <c r="PNF89" s="14"/>
      <c r="PNG89" s="14"/>
      <c r="PNH89" s="14"/>
      <c r="PNI89" s="14"/>
      <c r="PNJ89" s="14"/>
      <c r="PNK89" s="14"/>
      <c r="PNL89" s="14"/>
      <c r="PNM89" s="14"/>
      <c r="PNN89" s="14"/>
      <c r="PNO89" s="14"/>
      <c r="PNP89" s="14"/>
      <c r="PNQ89" s="14"/>
      <c r="PNR89" s="14"/>
      <c r="PNS89" s="14"/>
      <c r="PNT89" s="14"/>
      <c r="PNU89" s="14"/>
      <c r="PNV89" s="14"/>
      <c r="PNW89" s="14"/>
      <c r="PNX89" s="14"/>
      <c r="PNY89" s="14"/>
      <c r="PNZ89" s="14"/>
      <c r="POA89" s="14"/>
      <c r="POB89" s="14"/>
      <c r="POC89" s="14"/>
      <c r="POD89" s="14"/>
      <c r="POE89" s="14"/>
      <c r="POF89" s="14"/>
      <c r="POG89" s="14"/>
      <c r="POH89" s="14"/>
      <c r="POI89" s="14"/>
      <c r="POJ89" s="14"/>
      <c r="POK89" s="14"/>
      <c r="POL89" s="14"/>
      <c r="POM89" s="14"/>
      <c r="PON89" s="14"/>
      <c r="POO89" s="14"/>
      <c r="POP89" s="14"/>
      <c r="POQ89" s="14"/>
      <c r="POR89" s="14"/>
      <c r="POS89" s="14"/>
      <c r="POT89" s="14"/>
      <c r="POU89" s="14"/>
      <c r="POV89" s="14"/>
      <c r="POW89" s="14"/>
      <c r="POX89" s="14"/>
      <c r="POY89" s="14"/>
      <c r="POZ89" s="14"/>
      <c r="PPA89" s="14"/>
      <c r="PPB89" s="14"/>
      <c r="PPC89" s="14"/>
      <c r="PPD89" s="14"/>
      <c r="PPE89" s="14"/>
      <c r="PPF89" s="14"/>
      <c r="PPG89" s="14"/>
      <c r="PPH89" s="14"/>
      <c r="PPI89" s="14"/>
      <c r="PPJ89" s="14"/>
      <c r="PPK89" s="14"/>
      <c r="PPL89" s="14"/>
      <c r="PPM89" s="14"/>
      <c r="PPN89" s="14"/>
      <c r="PPO89" s="14"/>
      <c r="PPP89" s="14"/>
      <c r="PPQ89" s="14"/>
      <c r="PPR89" s="14"/>
      <c r="PPS89" s="14"/>
      <c r="PPT89" s="14"/>
      <c r="PPU89" s="14"/>
      <c r="PPV89" s="14"/>
      <c r="PPW89" s="14"/>
      <c r="PPX89" s="14"/>
      <c r="PPY89" s="14"/>
      <c r="PPZ89" s="14"/>
      <c r="PQA89" s="14"/>
      <c r="PQB89" s="14"/>
      <c r="PQC89" s="14"/>
      <c r="PQD89" s="14"/>
      <c r="PQE89" s="14"/>
      <c r="PQF89" s="14"/>
      <c r="PQG89" s="14"/>
      <c r="PQH89" s="14"/>
      <c r="PQI89" s="14"/>
      <c r="PQJ89" s="14"/>
      <c r="PQK89" s="14"/>
      <c r="PQL89" s="14"/>
      <c r="PQM89" s="14"/>
      <c r="PQN89" s="14"/>
      <c r="PQO89" s="14"/>
      <c r="PQP89" s="14"/>
      <c r="PQQ89" s="14"/>
      <c r="PQR89" s="14"/>
      <c r="PQS89" s="14"/>
      <c r="PQT89" s="14"/>
      <c r="PQU89" s="14"/>
      <c r="PQV89" s="14"/>
      <c r="PQW89" s="14"/>
      <c r="PQX89" s="14"/>
      <c r="PQY89" s="14"/>
      <c r="PQZ89" s="14"/>
      <c r="PRA89" s="14"/>
      <c r="PRB89" s="14"/>
      <c r="PRC89" s="14"/>
      <c r="PRD89" s="14"/>
      <c r="PRE89" s="14"/>
      <c r="PRF89" s="14"/>
      <c r="PRG89" s="14"/>
      <c r="PRH89" s="14"/>
      <c r="PRI89" s="14"/>
      <c r="PRJ89" s="14"/>
      <c r="PRK89" s="14"/>
      <c r="PRL89" s="14"/>
      <c r="PRM89" s="14"/>
      <c r="PRN89" s="14"/>
      <c r="PRO89" s="14"/>
      <c r="PRP89" s="14"/>
      <c r="PRQ89" s="14"/>
      <c r="PRR89" s="14"/>
      <c r="PRS89" s="14"/>
      <c r="PRT89" s="14"/>
      <c r="PRU89" s="14"/>
      <c r="PRV89" s="14"/>
      <c r="PRW89" s="14"/>
      <c r="PRX89" s="14"/>
      <c r="PRY89" s="14"/>
      <c r="PRZ89" s="14"/>
      <c r="PSA89" s="14"/>
      <c r="PSB89" s="14"/>
      <c r="PSC89" s="14"/>
      <c r="PSD89" s="14"/>
      <c r="PSE89" s="14"/>
      <c r="PSF89" s="14"/>
      <c r="PSG89" s="14"/>
      <c r="PSH89" s="14"/>
      <c r="PSI89" s="14"/>
      <c r="PSJ89" s="14"/>
      <c r="PSK89" s="14"/>
      <c r="PSL89" s="14"/>
      <c r="PSM89" s="14"/>
      <c r="PSN89" s="14"/>
      <c r="PSO89" s="14"/>
      <c r="PSP89" s="14"/>
      <c r="PSQ89" s="14"/>
      <c r="PSR89" s="14"/>
      <c r="PSS89" s="14"/>
      <c r="PST89" s="14"/>
      <c r="PSU89" s="14"/>
      <c r="PSV89" s="14"/>
      <c r="PSW89" s="14"/>
      <c r="PSX89" s="14"/>
      <c r="PSY89" s="14"/>
      <c r="PSZ89" s="14"/>
      <c r="PTA89" s="14"/>
      <c r="PTB89" s="14"/>
      <c r="PTC89" s="14"/>
      <c r="PTD89" s="14"/>
      <c r="PTE89" s="14"/>
      <c r="PTF89" s="14"/>
      <c r="PTG89" s="14"/>
      <c r="PTH89" s="14"/>
      <c r="PTI89" s="14"/>
      <c r="PTJ89" s="14"/>
      <c r="PTK89" s="14"/>
      <c r="PTL89" s="14"/>
      <c r="PTM89" s="14"/>
      <c r="PTN89" s="14"/>
      <c r="PTO89" s="14"/>
      <c r="PTP89" s="14"/>
      <c r="PTQ89" s="14"/>
      <c r="PTR89" s="14"/>
      <c r="PTS89" s="14"/>
      <c r="PTT89" s="14"/>
      <c r="PTU89" s="14"/>
      <c r="PTV89" s="14"/>
      <c r="PTW89" s="14"/>
      <c r="PTX89" s="14"/>
      <c r="PTY89" s="14"/>
      <c r="PTZ89" s="14"/>
      <c r="PUA89" s="14"/>
      <c r="PUB89" s="14"/>
      <c r="PUC89" s="14"/>
      <c r="PUD89" s="14"/>
      <c r="PUE89" s="14"/>
      <c r="PUF89" s="14"/>
      <c r="PUG89" s="14"/>
      <c r="PUH89" s="14"/>
      <c r="PUI89" s="14"/>
      <c r="PUJ89" s="14"/>
      <c r="PUK89" s="14"/>
      <c r="PUL89" s="14"/>
      <c r="PUM89" s="14"/>
      <c r="PUN89" s="14"/>
      <c r="PUO89" s="14"/>
      <c r="PUP89" s="14"/>
      <c r="PUQ89" s="14"/>
      <c r="PUR89" s="14"/>
      <c r="PUS89" s="14"/>
      <c r="PUT89" s="14"/>
      <c r="PUU89" s="14"/>
      <c r="PUV89" s="14"/>
      <c r="PUW89" s="14"/>
      <c r="PUX89" s="14"/>
      <c r="PUY89" s="14"/>
      <c r="PUZ89" s="14"/>
      <c r="PVA89" s="14"/>
      <c r="PVB89" s="14"/>
      <c r="PVC89" s="14"/>
      <c r="PVD89" s="14"/>
      <c r="PVE89" s="14"/>
      <c r="PVF89" s="14"/>
      <c r="PVG89" s="14"/>
      <c r="PVH89" s="14"/>
      <c r="PVI89" s="14"/>
      <c r="PVJ89" s="14"/>
      <c r="PVK89" s="14"/>
      <c r="PVL89" s="14"/>
      <c r="PVM89" s="14"/>
      <c r="PVN89" s="14"/>
      <c r="PVO89" s="14"/>
      <c r="PVP89" s="14"/>
      <c r="PVQ89" s="14"/>
      <c r="PVR89" s="14"/>
      <c r="PVS89" s="14"/>
      <c r="PVT89" s="14"/>
      <c r="PVU89" s="14"/>
      <c r="PVV89" s="14"/>
      <c r="PVW89" s="14"/>
      <c r="PVX89" s="14"/>
      <c r="PVY89" s="14"/>
      <c r="PVZ89" s="14"/>
      <c r="PWA89" s="14"/>
      <c r="PWB89" s="14"/>
      <c r="PWC89" s="14"/>
      <c r="PWD89" s="14"/>
      <c r="PWE89" s="14"/>
      <c r="PWF89" s="14"/>
      <c r="PWG89" s="14"/>
      <c r="PWH89" s="14"/>
      <c r="PWI89" s="14"/>
      <c r="PWJ89" s="14"/>
      <c r="PWK89" s="14"/>
      <c r="PWL89" s="14"/>
      <c r="PWM89" s="14"/>
      <c r="PWN89" s="14"/>
      <c r="PWO89" s="14"/>
      <c r="PWP89" s="14"/>
      <c r="PWQ89" s="14"/>
      <c r="PWR89" s="14"/>
      <c r="PWS89" s="14"/>
      <c r="PWT89" s="14"/>
      <c r="PWU89" s="14"/>
      <c r="PWV89" s="14"/>
      <c r="PWW89" s="14"/>
      <c r="PWX89" s="14"/>
      <c r="PWY89" s="14"/>
      <c r="PWZ89" s="14"/>
      <c r="PXA89" s="14"/>
      <c r="PXB89" s="14"/>
      <c r="PXC89" s="14"/>
      <c r="PXD89" s="14"/>
      <c r="PXE89" s="14"/>
      <c r="PXF89" s="14"/>
      <c r="PXG89" s="14"/>
      <c r="PXH89" s="14"/>
      <c r="PXI89" s="14"/>
      <c r="PXJ89" s="14"/>
      <c r="PXK89" s="14"/>
      <c r="PXL89" s="14"/>
      <c r="PXM89" s="14"/>
      <c r="PXN89" s="14"/>
      <c r="PXO89" s="14"/>
      <c r="PXP89" s="14"/>
      <c r="PXQ89" s="14"/>
      <c r="PXR89" s="14"/>
      <c r="PXS89" s="14"/>
      <c r="PXT89" s="14"/>
      <c r="PXU89" s="14"/>
      <c r="PXV89" s="14"/>
      <c r="PXW89" s="14"/>
      <c r="PXX89" s="14"/>
      <c r="PXY89" s="14"/>
      <c r="PXZ89" s="14"/>
      <c r="PYA89" s="14"/>
      <c r="PYB89" s="14"/>
      <c r="PYC89" s="14"/>
      <c r="PYD89" s="14"/>
      <c r="PYE89" s="14"/>
      <c r="PYF89" s="14"/>
      <c r="PYG89" s="14"/>
      <c r="PYH89" s="14"/>
      <c r="PYI89" s="14"/>
      <c r="PYJ89" s="14"/>
      <c r="PYK89" s="14"/>
      <c r="PYL89" s="14"/>
      <c r="PYM89" s="14"/>
      <c r="PYN89" s="14"/>
      <c r="PYO89" s="14"/>
      <c r="PYP89" s="14"/>
      <c r="PYQ89" s="14"/>
      <c r="PYR89" s="14"/>
      <c r="PYS89" s="14"/>
      <c r="PYT89" s="14"/>
      <c r="PYU89" s="14"/>
      <c r="PYV89" s="14"/>
      <c r="PYW89" s="14"/>
      <c r="PYX89" s="14"/>
      <c r="PYY89" s="14"/>
      <c r="PYZ89" s="14"/>
      <c r="PZA89" s="14"/>
      <c r="PZB89" s="14"/>
      <c r="PZC89" s="14"/>
      <c r="PZD89" s="14"/>
      <c r="PZE89" s="14"/>
      <c r="PZF89" s="14"/>
      <c r="PZG89" s="14"/>
      <c r="PZH89" s="14"/>
      <c r="PZI89" s="14"/>
      <c r="PZJ89" s="14"/>
      <c r="PZK89" s="14"/>
      <c r="PZL89" s="14"/>
      <c r="PZM89" s="14"/>
      <c r="PZN89" s="14"/>
      <c r="PZO89" s="14"/>
      <c r="PZP89" s="14"/>
      <c r="PZQ89" s="14"/>
      <c r="PZR89" s="14"/>
      <c r="PZS89" s="14"/>
      <c r="PZT89" s="14"/>
      <c r="PZU89" s="14"/>
      <c r="PZV89" s="14"/>
      <c r="PZW89" s="14"/>
      <c r="PZX89" s="14"/>
      <c r="PZY89" s="14"/>
      <c r="PZZ89" s="14"/>
      <c r="QAA89" s="14"/>
      <c r="QAB89" s="14"/>
      <c r="QAC89" s="14"/>
      <c r="QAD89" s="14"/>
      <c r="QAE89" s="14"/>
      <c r="QAF89" s="14"/>
      <c r="QAG89" s="14"/>
      <c r="QAH89" s="14"/>
      <c r="QAI89" s="14"/>
      <c r="QAJ89" s="14"/>
      <c r="QAK89" s="14"/>
      <c r="QAL89" s="14"/>
      <c r="QAM89" s="14"/>
      <c r="QAN89" s="14"/>
      <c r="QAO89" s="14"/>
      <c r="QAP89" s="14"/>
      <c r="QAQ89" s="14"/>
      <c r="QAR89" s="14"/>
      <c r="QAS89" s="14"/>
      <c r="QAT89" s="14"/>
      <c r="QAU89" s="14"/>
      <c r="QAV89" s="14"/>
      <c r="QAW89" s="14"/>
      <c r="QAX89" s="14"/>
      <c r="QAY89" s="14"/>
      <c r="QAZ89" s="14"/>
      <c r="QBA89" s="14"/>
      <c r="QBB89" s="14"/>
      <c r="QBC89" s="14"/>
      <c r="QBD89" s="14"/>
      <c r="QBE89" s="14"/>
      <c r="QBF89" s="14"/>
      <c r="QBG89" s="14"/>
      <c r="QBH89" s="14"/>
      <c r="QBI89" s="14"/>
      <c r="QBJ89" s="14"/>
      <c r="QBK89" s="14"/>
      <c r="QBL89" s="14"/>
      <c r="QBM89" s="14"/>
      <c r="QBN89" s="14"/>
      <c r="QBO89" s="14"/>
      <c r="QBP89" s="14"/>
      <c r="QBQ89" s="14"/>
      <c r="QBR89" s="14"/>
      <c r="QBS89" s="14"/>
      <c r="QBT89" s="14"/>
      <c r="QBU89" s="14"/>
      <c r="QBV89" s="14"/>
      <c r="QBW89" s="14"/>
      <c r="QBX89" s="14"/>
      <c r="QBY89" s="14"/>
      <c r="QBZ89" s="14"/>
      <c r="QCA89" s="14"/>
      <c r="QCB89" s="14"/>
      <c r="QCC89" s="14"/>
      <c r="QCD89" s="14"/>
      <c r="QCE89" s="14"/>
      <c r="QCF89" s="14"/>
      <c r="QCG89" s="14"/>
      <c r="QCH89" s="14"/>
      <c r="QCI89" s="14"/>
      <c r="QCJ89" s="14"/>
      <c r="QCK89" s="14"/>
      <c r="QCL89" s="14"/>
      <c r="QCM89" s="14"/>
      <c r="QCN89" s="14"/>
      <c r="QCO89" s="14"/>
      <c r="QCP89" s="14"/>
      <c r="QCQ89" s="14"/>
      <c r="QCR89" s="14"/>
      <c r="QCS89" s="14"/>
      <c r="QCT89" s="14"/>
      <c r="QCU89" s="14"/>
      <c r="QCV89" s="14"/>
      <c r="QCW89" s="14"/>
      <c r="QCX89" s="14"/>
      <c r="QCY89" s="14"/>
      <c r="QCZ89" s="14"/>
      <c r="QDA89" s="14"/>
      <c r="QDB89" s="14"/>
      <c r="QDC89" s="14"/>
      <c r="QDD89" s="14"/>
      <c r="QDE89" s="14"/>
      <c r="QDF89" s="14"/>
      <c r="QDG89" s="14"/>
      <c r="QDH89" s="14"/>
      <c r="QDI89" s="14"/>
      <c r="QDJ89" s="14"/>
      <c r="QDK89" s="14"/>
      <c r="QDL89" s="14"/>
      <c r="QDM89" s="14"/>
      <c r="QDN89" s="14"/>
      <c r="QDO89" s="14"/>
      <c r="QDP89" s="14"/>
      <c r="QDQ89" s="14"/>
      <c r="QDR89" s="14"/>
      <c r="QDS89" s="14"/>
      <c r="QDT89" s="14"/>
      <c r="QDU89" s="14"/>
      <c r="QDV89" s="14"/>
      <c r="QDW89" s="14"/>
      <c r="QDX89" s="14"/>
      <c r="QDY89" s="14"/>
      <c r="QDZ89" s="14"/>
      <c r="QEA89" s="14"/>
      <c r="QEB89" s="14"/>
      <c r="QEC89" s="14"/>
      <c r="QED89" s="14"/>
      <c r="QEE89" s="14"/>
      <c r="QEF89" s="14"/>
      <c r="QEG89" s="14"/>
      <c r="QEH89" s="14"/>
      <c r="QEI89" s="14"/>
      <c r="QEJ89" s="14"/>
      <c r="QEK89" s="14"/>
      <c r="QEL89" s="14"/>
      <c r="QEM89" s="14"/>
      <c r="QEN89" s="14"/>
      <c r="QEO89" s="14"/>
      <c r="QEP89" s="14"/>
      <c r="QEQ89" s="14"/>
      <c r="QER89" s="14"/>
      <c r="QES89" s="14"/>
      <c r="QET89" s="14"/>
      <c r="QEU89" s="14"/>
      <c r="QEV89" s="14"/>
      <c r="QEW89" s="14"/>
      <c r="QEX89" s="14"/>
      <c r="QEY89" s="14"/>
      <c r="QEZ89" s="14"/>
      <c r="QFA89" s="14"/>
      <c r="QFB89" s="14"/>
      <c r="QFC89" s="14"/>
      <c r="QFD89" s="14"/>
      <c r="QFE89" s="14"/>
      <c r="QFF89" s="14"/>
      <c r="QFG89" s="14"/>
      <c r="QFH89" s="14"/>
      <c r="QFI89" s="14"/>
      <c r="QFJ89" s="14"/>
      <c r="QFK89" s="14"/>
      <c r="QFL89" s="14"/>
      <c r="QFM89" s="14"/>
      <c r="QFN89" s="14"/>
      <c r="QFO89" s="14"/>
      <c r="QFP89" s="14"/>
      <c r="QFQ89" s="14"/>
      <c r="QFR89" s="14"/>
      <c r="QFS89" s="14"/>
      <c r="QFT89" s="14"/>
      <c r="QFU89" s="14"/>
      <c r="QFV89" s="14"/>
      <c r="QFW89" s="14"/>
      <c r="QFX89" s="14"/>
      <c r="QFY89" s="14"/>
      <c r="QFZ89" s="14"/>
      <c r="QGA89" s="14"/>
      <c r="QGB89" s="14"/>
      <c r="QGC89" s="14"/>
      <c r="QGD89" s="14"/>
      <c r="QGE89" s="14"/>
      <c r="QGF89" s="14"/>
      <c r="QGG89" s="14"/>
      <c r="QGH89" s="14"/>
      <c r="QGI89" s="14"/>
      <c r="QGJ89" s="14"/>
      <c r="QGK89" s="14"/>
      <c r="QGL89" s="14"/>
      <c r="QGM89" s="14"/>
      <c r="QGN89" s="14"/>
      <c r="QGO89" s="14"/>
      <c r="QGP89" s="14"/>
      <c r="QGQ89" s="14"/>
      <c r="QGR89" s="14"/>
      <c r="QGS89" s="14"/>
      <c r="QGT89" s="14"/>
      <c r="QGU89" s="14"/>
      <c r="QGV89" s="14"/>
      <c r="QGW89" s="14"/>
      <c r="QGX89" s="14"/>
      <c r="QGY89" s="14"/>
      <c r="QGZ89" s="14"/>
      <c r="QHA89" s="14"/>
      <c r="QHB89" s="14"/>
      <c r="QHC89" s="14"/>
      <c r="QHD89" s="14"/>
      <c r="QHE89" s="14"/>
      <c r="QHF89" s="14"/>
      <c r="QHG89" s="14"/>
      <c r="QHH89" s="14"/>
      <c r="QHI89" s="14"/>
      <c r="QHJ89" s="14"/>
      <c r="QHK89" s="14"/>
      <c r="QHL89" s="14"/>
      <c r="QHM89" s="14"/>
      <c r="QHN89" s="14"/>
      <c r="QHO89" s="14"/>
      <c r="QHP89" s="14"/>
      <c r="QHQ89" s="14"/>
      <c r="QHR89" s="14"/>
      <c r="QHS89" s="14"/>
      <c r="QHT89" s="14"/>
      <c r="QHU89" s="14"/>
      <c r="QHV89" s="14"/>
      <c r="QHW89" s="14"/>
      <c r="QHX89" s="14"/>
      <c r="QHY89" s="14"/>
      <c r="QHZ89" s="14"/>
      <c r="QIA89" s="14"/>
      <c r="QIB89" s="14"/>
      <c r="QIC89" s="14"/>
      <c r="QID89" s="14"/>
      <c r="QIE89" s="14"/>
      <c r="QIF89" s="14"/>
      <c r="QIG89" s="14"/>
      <c r="QIH89" s="14"/>
      <c r="QII89" s="14"/>
      <c r="QIJ89" s="14"/>
      <c r="QIK89" s="14"/>
      <c r="QIL89" s="14"/>
      <c r="QIM89" s="14"/>
      <c r="QIN89" s="14"/>
      <c r="QIO89" s="14"/>
      <c r="QIP89" s="14"/>
      <c r="QIQ89" s="14"/>
      <c r="QIR89" s="14"/>
      <c r="QIS89" s="14"/>
      <c r="QIT89" s="14"/>
      <c r="QIU89" s="14"/>
      <c r="QIV89" s="14"/>
      <c r="QIW89" s="14"/>
      <c r="QIX89" s="14"/>
      <c r="QIY89" s="14"/>
      <c r="QIZ89" s="14"/>
      <c r="QJA89" s="14"/>
      <c r="QJB89" s="14"/>
      <c r="QJC89" s="14"/>
      <c r="QJD89" s="14"/>
      <c r="QJE89" s="14"/>
      <c r="QJF89" s="14"/>
      <c r="QJG89" s="14"/>
      <c r="QJH89" s="14"/>
      <c r="QJI89" s="14"/>
      <c r="QJJ89" s="14"/>
      <c r="QJK89" s="14"/>
      <c r="QJL89" s="14"/>
      <c r="QJM89" s="14"/>
      <c r="QJN89" s="14"/>
      <c r="QJO89" s="14"/>
      <c r="QJP89" s="14"/>
      <c r="QJQ89" s="14"/>
      <c r="QJR89" s="14"/>
      <c r="QJS89" s="14"/>
      <c r="QJT89" s="14"/>
      <c r="QJU89" s="14"/>
      <c r="QJV89" s="14"/>
      <c r="QJW89" s="14"/>
      <c r="QJX89" s="14"/>
      <c r="QJY89" s="14"/>
      <c r="QJZ89" s="14"/>
      <c r="QKA89" s="14"/>
      <c r="QKB89" s="14"/>
      <c r="QKC89" s="14"/>
      <c r="QKD89" s="14"/>
      <c r="QKE89" s="14"/>
      <c r="QKF89" s="14"/>
      <c r="QKG89" s="14"/>
      <c r="QKH89" s="14"/>
      <c r="QKI89" s="14"/>
      <c r="QKJ89" s="14"/>
      <c r="QKK89" s="14"/>
      <c r="QKL89" s="14"/>
      <c r="QKM89" s="14"/>
      <c r="QKN89" s="14"/>
      <c r="QKO89" s="14"/>
      <c r="QKP89" s="14"/>
      <c r="QKQ89" s="14"/>
      <c r="QKR89" s="14"/>
      <c r="QKS89" s="14"/>
      <c r="QKT89" s="14"/>
      <c r="QKU89" s="14"/>
      <c r="QKV89" s="14"/>
      <c r="QKW89" s="14"/>
      <c r="QKX89" s="14"/>
      <c r="QKY89" s="14"/>
      <c r="QKZ89" s="14"/>
      <c r="QLA89" s="14"/>
      <c r="QLB89" s="14"/>
      <c r="QLC89" s="14"/>
      <c r="QLD89" s="14"/>
      <c r="QLE89" s="14"/>
      <c r="QLF89" s="14"/>
      <c r="QLG89" s="14"/>
      <c r="QLH89" s="14"/>
      <c r="QLI89" s="14"/>
      <c r="QLJ89" s="14"/>
      <c r="QLK89" s="14"/>
      <c r="QLL89" s="14"/>
      <c r="QLM89" s="14"/>
      <c r="QLN89" s="14"/>
      <c r="QLO89" s="14"/>
      <c r="QLP89" s="14"/>
      <c r="QLQ89" s="14"/>
      <c r="QLR89" s="14"/>
      <c r="QLS89" s="14"/>
      <c r="QLT89" s="14"/>
      <c r="QLU89" s="14"/>
      <c r="QLV89" s="14"/>
      <c r="QLW89" s="14"/>
      <c r="QLX89" s="14"/>
      <c r="QLY89" s="14"/>
      <c r="QLZ89" s="14"/>
      <c r="QMA89" s="14"/>
      <c r="QMB89" s="14"/>
      <c r="QMC89" s="14"/>
      <c r="QMD89" s="14"/>
      <c r="QME89" s="14"/>
      <c r="QMF89" s="14"/>
      <c r="QMG89" s="14"/>
      <c r="QMH89" s="14"/>
      <c r="QMI89" s="14"/>
      <c r="QMJ89" s="14"/>
      <c r="QMK89" s="14"/>
      <c r="QML89" s="14"/>
      <c r="QMM89" s="14"/>
      <c r="QMN89" s="14"/>
      <c r="QMO89" s="14"/>
      <c r="QMP89" s="14"/>
      <c r="QMQ89" s="14"/>
      <c r="QMR89" s="14"/>
      <c r="QMS89" s="14"/>
      <c r="QMT89" s="14"/>
      <c r="QMU89" s="14"/>
      <c r="QMV89" s="14"/>
      <c r="QMW89" s="14"/>
      <c r="QMX89" s="14"/>
      <c r="QMY89" s="14"/>
      <c r="QMZ89" s="14"/>
      <c r="QNA89" s="14"/>
      <c r="QNB89" s="14"/>
      <c r="QNC89" s="14"/>
      <c r="QND89" s="14"/>
      <c r="QNE89" s="14"/>
      <c r="QNF89" s="14"/>
      <c r="QNG89" s="14"/>
      <c r="QNH89" s="14"/>
      <c r="QNI89" s="14"/>
      <c r="QNJ89" s="14"/>
      <c r="QNK89" s="14"/>
      <c r="QNL89" s="14"/>
      <c r="QNM89" s="14"/>
      <c r="QNN89" s="14"/>
      <c r="QNO89" s="14"/>
      <c r="QNP89" s="14"/>
      <c r="QNQ89" s="14"/>
      <c r="QNR89" s="14"/>
      <c r="QNS89" s="14"/>
      <c r="QNT89" s="14"/>
      <c r="QNU89" s="14"/>
      <c r="QNV89" s="14"/>
      <c r="QNW89" s="14"/>
      <c r="QNX89" s="14"/>
      <c r="QNY89" s="14"/>
      <c r="QNZ89" s="14"/>
      <c r="QOA89" s="14"/>
      <c r="QOB89" s="14"/>
      <c r="QOC89" s="14"/>
      <c r="QOD89" s="14"/>
      <c r="QOE89" s="14"/>
      <c r="QOF89" s="14"/>
      <c r="QOG89" s="14"/>
      <c r="QOH89" s="14"/>
      <c r="QOI89" s="14"/>
      <c r="QOJ89" s="14"/>
      <c r="QOK89" s="14"/>
      <c r="QOL89" s="14"/>
      <c r="QOM89" s="14"/>
      <c r="QON89" s="14"/>
      <c r="QOO89" s="14"/>
      <c r="QOP89" s="14"/>
      <c r="QOQ89" s="14"/>
      <c r="QOR89" s="14"/>
      <c r="QOS89" s="14"/>
      <c r="QOT89" s="14"/>
      <c r="QOU89" s="14"/>
      <c r="QOV89" s="14"/>
      <c r="QOW89" s="14"/>
      <c r="QOX89" s="14"/>
      <c r="QOY89" s="14"/>
      <c r="QOZ89" s="14"/>
      <c r="QPA89" s="14"/>
      <c r="QPB89" s="14"/>
      <c r="QPC89" s="14"/>
      <c r="QPD89" s="14"/>
      <c r="QPE89" s="14"/>
      <c r="QPF89" s="14"/>
      <c r="QPG89" s="14"/>
      <c r="QPH89" s="14"/>
      <c r="QPI89" s="14"/>
      <c r="QPJ89" s="14"/>
      <c r="QPK89" s="14"/>
      <c r="QPL89" s="14"/>
      <c r="QPM89" s="14"/>
      <c r="QPN89" s="14"/>
      <c r="QPO89" s="14"/>
      <c r="QPP89" s="14"/>
      <c r="QPQ89" s="14"/>
      <c r="QPR89" s="14"/>
      <c r="QPS89" s="14"/>
      <c r="QPT89" s="14"/>
      <c r="QPU89" s="14"/>
      <c r="QPV89" s="14"/>
      <c r="QPW89" s="14"/>
      <c r="QPX89" s="14"/>
      <c r="QPY89" s="14"/>
      <c r="QPZ89" s="14"/>
      <c r="QQA89" s="14"/>
      <c r="QQB89" s="14"/>
      <c r="QQC89" s="14"/>
      <c r="QQD89" s="14"/>
      <c r="QQE89" s="14"/>
      <c r="QQF89" s="14"/>
      <c r="QQG89" s="14"/>
      <c r="QQH89" s="14"/>
      <c r="QQI89" s="14"/>
      <c r="QQJ89" s="14"/>
      <c r="QQK89" s="14"/>
      <c r="QQL89" s="14"/>
      <c r="QQM89" s="14"/>
      <c r="QQN89" s="14"/>
      <c r="QQO89" s="14"/>
      <c r="QQP89" s="14"/>
      <c r="QQQ89" s="14"/>
      <c r="QQR89" s="14"/>
      <c r="QQS89" s="14"/>
      <c r="QQT89" s="14"/>
      <c r="QQU89" s="14"/>
      <c r="QQV89" s="14"/>
      <c r="QQW89" s="14"/>
      <c r="QQX89" s="14"/>
      <c r="QQY89" s="14"/>
      <c r="QQZ89" s="14"/>
      <c r="QRA89" s="14"/>
      <c r="QRB89" s="14"/>
      <c r="QRC89" s="14"/>
      <c r="QRD89" s="14"/>
      <c r="QRE89" s="14"/>
      <c r="QRF89" s="14"/>
      <c r="QRG89" s="14"/>
      <c r="QRH89" s="14"/>
      <c r="QRI89" s="14"/>
      <c r="QRJ89" s="14"/>
      <c r="QRK89" s="14"/>
      <c r="QRL89" s="14"/>
      <c r="QRM89" s="14"/>
      <c r="QRN89" s="14"/>
      <c r="QRO89" s="14"/>
      <c r="QRP89" s="14"/>
      <c r="QRQ89" s="14"/>
      <c r="QRR89" s="14"/>
      <c r="QRS89" s="14"/>
      <c r="QRT89" s="14"/>
      <c r="QRU89" s="14"/>
      <c r="QRV89" s="14"/>
      <c r="QRW89" s="14"/>
      <c r="QRX89" s="14"/>
      <c r="QRY89" s="14"/>
      <c r="QRZ89" s="14"/>
      <c r="QSA89" s="14"/>
      <c r="QSB89" s="14"/>
      <c r="QSC89" s="14"/>
      <c r="QSD89" s="14"/>
      <c r="QSE89" s="14"/>
      <c r="QSF89" s="14"/>
      <c r="QSG89" s="14"/>
      <c r="QSH89" s="14"/>
      <c r="QSI89" s="14"/>
      <c r="QSJ89" s="14"/>
      <c r="QSK89" s="14"/>
      <c r="QSL89" s="14"/>
      <c r="QSM89" s="14"/>
      <c r="QSN89" s="14"/>
      <c r="QSO89" s="14"/>
      <c r="QSP89" s="14"/>
      <c r="QSQ89" s="14"/>
      <c r="QSR89" s="14"/>
      <c r="QSS89" s="14"/>
      <c r="QST89" s="14"/>
      <c r="QSU89" s="14"/>
      <c r="QSV89" s="14"/>
      <c r="QSW89" s="14"/>
      <c r="QSX89" s="14"/>
      <c r="QSY89" s="14"/>
      <c r="QSZ89" s="14"/>
      <c r="QTA89" s="14"/>
      <c r="QTB89" s="14"/>
      <c r="QTC89" s="14"/>
      <c r="QTD89" s="14"/>
      <c r="QTE89" s="14"/>
      <c r="QTF89" s="14"/>
      <c r="QTG89" s="14"/>
      <c r="QTH89" s="14"/>
      <c r="QTI89" s="14"/>
      <c r="QTJ89" s="14"/>
      <c r="QTK89" s="14"/>
      <c r="QTL89" s="14"/>
      <c r="QTM89" s="14"/>
      <c r="QTN89" s="14"/>
      <c r="QTO89" s="14"/>
      <c r="QTP89" s="14"/>
      <c r="QTQ89" s="14"/>
      <c r="QTR89" s="14"/>
      <c r="QTS89" s="14"/>
      <c r="QTT89" s="14"/>
      <c r="QTU89" s="14"/>
      <c r="QTV89" s="14"/>
      <c r="QTW89" s="14"/>
      <c r="QTX89" s="14"/>
      <c r="QTY89" s="14"/>
      <c r="QTZ89" s="14"/>
      <c r="QUA89" s="14"/>
      <c r="QUB89" s="14"/>
      <c r="QUC89" s="14"/>
      <c r="QUD89" s="14"/>
      <c r="QUE89" s="14"/>
      <c r="QUF89" s="14"/>
      <c r="QUG89" s="14"/>
      <c r="QUH89" s="14"/>
      <c r="QUI89" s="14"/>
      <c r="QUJ89" s="14"/>
      <c r="QUK89" s="14"/>
      <c r="QUL89" s="14"/>
      <c r="QUM89" s="14"/>
      <c r="QUN89" s="14"/>
      <c r="QUO89" s="14"/>
      <c r="QUP89" s="14"/>
      <c r="QUQ89" s="14"/>
      <c r="QUR89" s="14"/>
      <c r="QUS89" s="14"/>
      <c r="QUT89" s="14"/>
      <c r="QUU89" s="14"/>
      <c r="QUV89" s="14"/>
      <c r="QUW89" s="14"/>
      <c r="QUX89" s="14"/>
      <c r="QUY89" s="14"/>
      <c r="QUZ89" s="14"/>
      <c r="QVA89" s="14"/>
      <c r="QVB89" s="14"/>
      <c r="QVC89" s="14"/>
      <c r="QVD89" s="14"/>
      <c r="QVE89" s="14"/>
      <c r="QVF89" s="14"/>
      <c r="QVG89" s="14"/>
      <c r="QVH89" s="14"/>
      <c r="QVI89" s="14"/>
      <c r="QVJ89" s="14"/>
      <c r="QVK89" s="14"/>
      <c r="QVL89" s="14"/>
      <c r="QVM89" s="14"/>
      <c r="QVN89" s="14"/>
      <c r="QVO89" s="14"/>
      <c r="QVP89" s="14"/>
      <c r="QVQ89" s="14"/>
      <c r="QVR89" s="14"/>
      <c r="QVS89" s="14"/>
      <c r="QVT89" s="14"/>
      <c r="QVU89" s="14"/>
      <c r="QVV89" s="14"/>
      <c r="QVW89" s="14"/>
      <c r="QVX89" s="14"/>
      <c r="QVY89" s="14"/>
      <c r="QVZ89" s="14"/>
      <c r="QWA89" s="14"/>
      <c r="QWB89" s="14"/>
      <c r="QWC89" s="14"/>
      <c r="QWD89" s="14"/>
      <c r="QWE89" s="14"/>
      <c r="QWF89" s="14"/>
      <c r="QWG89" s="14"/>
      <c r="QWH89" s="14"/>
      <c r="QWI89" s="14"/>
      <c r="QWJ89" s="14"/>
      <c r="QWK89" s="14"/>
      <c r="QWL89" s="14"/>
      <c r="QWM89" s="14"/>
      <c r="QWN89" s="14"/>
      <c r="QWO89" s="14"/>
      <c r="QWP89" s="14"/>
      <c r="QWQ89" s="14"/>
      <c r="QWR89" s="14"/>
      <c r="QWS89" s="14"/>
      <c r="QWT89" s="14"/>
      <c r="QWU89" s="14"/>
      <c r="QWV89" s="14"/>
      <c r="QWW89" s="14"/>
      <c r="QWX89" s="14"/>
      <c r="QWY89" s="14"/>
      <c r="QWZ89" s="14"/>
      <c r="QXA89" s="14"/>
      <c r="QXB89" s="14"/>
      <c r="QXC89" s="14"/>
      <c r="QXD89" s="14"/>
      <c r="QXE89" s="14"/>
      <c r="QXF89" s="14"/>
      <c r="QXG89" s="14"/>
      <c r="QXH89" s="14"/>
      <c r="QXI89" s="14"/>
      <c r="QXJ89" s="14"/>
      <c r="QXK89" s="14"/>
      <c r="QXL89" s="14"/>
      <c r="QXM89" s="14"/>
      <c r="QXN89" s="14"/>
      <c r="QXO89" s="14"/>
      <c r="QXP89" s="14"/>
      <c r="QXQ89" s="14"/>
      <c r="QXR89" s="14"/>
      <c r="QXS89" s="14"/>
      <c r="QXT89" s="14"/>
      <c r="QXU89" s="14"/>
      <c r="QXV89" s="14"/>
      <c r="QXW89" s="14"/>
      <c r="QXX89" s="14"/>
      <c r="QXY89" s="14"/>
      <c r="QXZ89" s="14"/>
      <c r="QYA89" s="14"/>
      <c r="QYB89" s="14"/>
      <c r="QYC89" s="14"/>
      <c r="QYD89" s="14"/>
      <c r="QYE89" s="14"/>
      <c r="QYF89" s="14"/>
      <c r="QYG89" s="14"/>
      <c r="QYH89" s="14"/>
      <c r="QYI89" s="14"/>
      <c r="QYJ89" s="14"/>
      <c r="QYK89" s="14"/>
      <c r="QYL89" s="14"/>
      <c r="QYM89" s="14"/>
      <c r="QYN89" s="14"/>
      <c r="QYO89" s="14"/>
      <c r="QYP89" s="14"/>
      <c r="QYQ89" s="14"/>
      <c r="QYR89" s="14"/>
      <c r="QYS89" s="14"/>
      <c r="QYT89" s="14"/>
      <c r="QYU89" s="14"/>
      <c r="QYV89" s="14"/>
      <c r="QYW89" s="14"/>
      <c r="QYX89" s="14"/>
      <c r="QYY89" s="14"/>
      <c r="QYZ89" s="14"/>
      <c r="QZA89" s="14"/>
      <c r="QZB89" s="14"/>
      <c r="QZC89" s="14"/>
      <c r="QZD89" s="14"/>
      <c r="QZE89" s="14"/>
      <c r="QZF89" s="14"/>
      <c r="QZG89" s="14"/>
      <c r="QZH89" s="14"/>
      <c r="QZI89" s="14"/>
      <c r="QZJ89" s="14"/>
      <c r="QZK89" s="14"/>
      <c r="QZL89" s="14"/>
      <c r="QZM89" s="14"/>
      <c r="QZN89" s="14"/>
      <c r="QZO89" s="14"/>
      <c r="QZP89" s="14"/>
      <c r="QZQ89" s="14"/>
      <c r="QZR89" s="14"/>
      <c r="QZS89" s="14"/>
      <c r="QZT89" s="14"/>
      <c r="QZU89" s="14"/>
      <c r="QZV89" s="14"/>
      <c r="QZW89" s="14"/>
      <c r="QZX89" s="14"/>
      <c r="QZY89" s="14"/>
      <c r="QZZ89" s="14"/>
      <c r="RAA89" s="14"/>
      <c r="RAB89" s="14"/>
      <c r="RAC89" s="14"/>
      <c r="RAD89" s="14"/>
      <c r="RAE89" s="14"/>
      <c r="RAF89" s="14"/>
      <c r="RAG89" s="14"/>
      <c r="RAH89" s="14"/>
      <c r="RAI89" s="14"/>
      <c r="RAJ89" s="14"/>
      <c r="RAK89" s="14"/>
      <c r="RAL89" s="14"/>
      <c r="RAM89" s="14"/>
      <c r="RAN89" s="14"/>
      <c r="RAO89" s="14"/>
      <c r="RAP89" s="14"/>
      <c r="RAQ89" s="14"/>
      <c r="RAR89" s="14"/>
      <c r="RAS89" s="14"/>
      <c r="RAT89" s="14"/>
      <c r="RAU89" s="14"/>
      <c r="RAV89" s="14"/>
      <c r="RAW89" s="14"/>
      <c r="RAX89" s="14"/>
      <c r="RAY89" s="14"/>
      <c r="RAZ89" s="14"/>
      <c r="RBA89" s="14"/>
      <c r="RBB89" s="14"/>
      <c r="RBC89" s="14"/>
      <c r="RBD89" s="14"/>
      <c r="RBE89" s="14"/>
      <c r="RBF89" s="14"/>
      <c r="RBG89" s="14"/>
      <c r="RBH89" s="14"/>
      <c r="RBI89" s="14"/>
      <c r="RBJ89" s="14"/>
      <c r="RBK89" s="14"/>
      <c r="RBL89" s="14"/>
      <c r="RBM89" s="14"/>
      <c r="RBN89" s="14"/>
      <c r="RBO89" s="14"/>
      <c r="RBP89" s="14"/>
      <c r="RBQ89" s="14"/>
      <c r="RBR89" s="14"/>
      <c r="RBS89" s="14"/>
      <c r="RBT89" s="14"/>
      <c r="RBU89" s="14"/>
      <c r="RBV89" s="14"/>
      <c r="RBW89" s="14"/>
      <c r="RBX89" s="14"/>
      <c r="RBY89" s="14"/>
      <c r="RBZ89" s="14"/>
      <c r="RCA89" s="14"/>
      <c r="RCB89" s="14"/>
      <c r="RCC89" s="14"/>
      <c r="RCD89" s="14"/>
      <c r="RCE89" s="14"/>
      <c r="RCF89" s="14"/>
      <c r="RCG89" s="14"/>
      <c r="RCH89" s="14"/>
      <c r="RCI89" s="14"/>
      <c r="RCJ89" s="14"/>
      <c r="RCK89" s="14"/>
      <c r="RCL89" s="14"/>
      <c r="RCM89" s="14"/>
      <c r="RCN89" s="14"/>
      <c r="RCO89" s="14"/>
      <c r="RCP89" s="14"/>
      <c r="RCQ89" s="14"/>
      <c r="RCR89" s="14"/>
      <c r="RCS89" s="14"/>
      <c r="RCT89" s="14"/>
      <c r="RCU89" s="14"/>
      <c r="RCV89" s="14"/>
      <c r="RCW89" s="14"/>
      <c r="RCX89" s="14"/>
      <c r="RCY89" s="14"/>
      <c r="RCZ89" s="14"/>
      <c r="RDA89" s="14"/>
      <c r="RDB89" s="14"/>
      <c r="RDC89" s="14"/>
      <c r="RDD89" s="14"/>
      <c r="RDE89" s="14"/>
      <c r="RDF89" s="14"/>
      <c r="RDG89" s="14"/>
      <c r="RDH89" s="14"/>
      <c r="RDI89" s="14"/>
      <c r="RDJ89" s="14"/>
      <c r="RDK89" s="14"/>
      <c r="RDL89" s="14"/>
      <c r="RDM89" s="14"/>
      <c r="RDN89" s="14"/>
      <c r="RDO89" s="14"/>
      <c r="RDP89" s="14"/>
      <c r="RDQ89" s="14"/>
      <c r="RDR89" s="14"/>
      <c r="RDS89" s="14"/>
      <c r="RDT89" s="14"/>
      <c r="RDU89" s="14"/>
      <c r="RDV89" s="14"/>
      <c r="RDW89" s="14"/>
      <c r="RDX89" s="14"/>
      <c r="RDY89" s="14"/>
      <c r="RDZ89" s="14"/>
      <c r="REA89" s="14"/>
      <c r="REB89" s="14"/>
      <c r="REC89" s="14"/>
      <c r="RED89" s="14"/>
      <c r="REE89" s="14"/>
      <c r="REF89" s="14"/>
      <c r="REG89" s="14"/>
      <c r="REH89" s="14"/>
      <c r="REI89" s="14"/>
      <c r="REJ89" s="14"/>
      <c r="REK89" s="14"/>
      <c r="REL89" s="14"/>
      <c r="REM89" s="14"/>
      <c r="REN89" s="14"/>
      <c r="REO89" s="14"/>
      <c r="REP89" s="14"/>
      <c r="REQ89" s="14"/>
      <c r="RER89" s="14"/>
      <c r="RES89" s="14"/>
      <c r="RET89" s="14"/>
      <c r="REU89" s="14"/>
      <c r="REV89" s="14"/>
      <c r="REW89" s="14"/>
      <c r="REX89" s="14"/>
      <c r="REY89" s="14"/>
      <c r="REZ89" s="14"/>
      <c r="RFA89" s="14"/>
      <c r="RFB89" s="14"/>
      <c r="RFC89" s="14"/>
      <c r="RFD89" s="14"/>
      <c r="RFE89" s="14"/>
      <c r="RFF89" s="14"/>
      <c r="RFG89" s="14"/>
      <c r="RFH89" s="14"/>
      <c r="RFI89" s="14"/>
      <c r="RFJ89" s="14"/>
      <c r="RFK89" s="14"/>
      <c r="RFL89" s="14"/>
      <c r="RFM89" s="14"/>
      <c r="RFN89" s="14"/>
      <c r="RFO89" s="14"/>
      <c r="RFP89" s="14"/>
      <c r="RFQ89" s="14"/>
      <c r="RFR89" s="14"/>
      <c r="RFS89" s="14"/>
      <c r="RFT89" s="14"/>
      <c r="RFU89" s="14"/>
      <c r="RFV89" s="14"/>
      <c r="RFW89" s="14"/>
      <c r="RFX89" s="14"/>
      <c r="RFY89" s="14"/>
      <c r="RFZ89" s="14"/>
      <c r="RGA89" s="14"/>
      <c r="RGB89" s="14"/>
      <c r="RGC89" s="14"/>
      <c r="RGD89" s="14"/>
      <c r="RGE89" s="14"/>
      <c r="RGF89" s="14"/>
      <c r="RGG89" s="14"/>
      <c r="RGH89" s="14"/>
      <c r="RGI89" s="14"/>
      <c r="RGJ89" s="14"/>
      <c r="RGK89" s="14"/>
      <c r="RGL89" s="14"/>
      <c r="RGM89" s="14"/>
      <c r="RGN89" s="14"/>
      <c r="RGO89" s="14"/>
      <c r="RGP89" s="14"/>
      <c r="RGQ89" s="14"/>
      <c r="RGR89" s="14"/>
      <c r="RGS89" s="14"/>
      <c r="RGT89" s="14"/>
      <c r="RGU89" s="14"/>
      <c r="RGV89" s="14"/>
      <c r="RGW89" s="14"/>
      <c r="RGX89" s="14"/>
      <c r="RGY89" s="14"/>
      <c r="RGZ89" s="14"/>
      <c r="RHA89" s="14"/>
      <c r="RHB89" s="14"/>
      <c r="RHC89" s="14"/>
      <c r="RHD89" s="14"/>
      <c r="RHE89" s="14"/>
      <c r="RHF89" s="14"/>
      <c r="RHG89" s="14"/>
      <c r="RHH89" s="14"/>
      <c r="RHI89" s="14"/>
      <c r="RHJ89" s="14"/>
      <c r="RHK89" s="14"/>
      <c r="RHL89" s="14"/>
      <c r="RHM89" s="14"/>
      <c r="RHN89" s="14"/>
      <c r="RHO89" s="14"/>
      <c r="RHP89" s="14"/>
      <c r="RHQ89" s="14"/>
      <c r="RHR89" s="14"/>
      <c r="RHS89" s="14"/>
      <c r="RHT89" s="14"/>
      <c r="RHU89" s="14"/>
      <c r="RHV89" s="14"/>
      <c r="RHW89" s="14"/>
      <c r="RHX89" s="14"/>
      <c r="RHY89" s="14"/>
      <c r="RHZ89" s="14"/>
      <c r="RIA89" s="14"/>
      <c r="RIB89" s="14"/>
      <c r="RIC89" s="14"/>
      <c r="RID89" s="14"/>
      <c r="RIE89" s="14"/>
      <c r="RIF89" s="14"/>
      <c r="RIG89" s="14"/>
      <c r="RIH89" s="14"/>
      <c r="RII89" s="14"/>
      <c r="RIJ89" s="14"/>
      <c r="RIK89" s="14"/>
      <c r="RIL89" s="14"/>
      <c r="RIM89" s="14"/>
      <c r="RIN89" s="14"/>
      <c r="RIO89" s="14"/>
      <c r="RIP89" s="14"/>
      <c r="RIQ89" s="14"/>
      <c r="RIR89" s="14"/>
      <c r="RIS89" s="14"/>
      <c r="RIT89" s="14"/>
      <c r="RIU89" s="14"/>
      <c r="RIV89" s="14"/>
      <c r="RIW89" s="14"/>
      <c r="RIX89" s="14"/>
      <c r="RIY89" s="14"/>
      <c r="RIZ89" s="14"/>
      <c r="RJA89" s="14"/>
      <c r="RJB89" s="14"/>
      <c r="RJC89" s="14"/>
      <c r="RJD89" s="14"/>
      <c r="RJE89" s="14"/>
      <c r="RJF89" s="14"/>
      <c r="RJG89" s="14"/>
      <c r="RJH89" s="14"/>
      <c r="RJI89" s="14"/>
      <c r="RJJ89" s="14"/>
      <c r="RJK89" s="14"/>
      <c r="RJL89" s="14"/>
      <c r="RJM89" s="14"/>
      <c r="RJN89" s="14"/>
      <c r="RJO89" s="14"/>
      <c r="RJP89" s="14"/>
      <c r="RJQ89" s="14"/>
      <c r="RJR89" s="14"/>
      <c r="RJS89" s="14"/>
      <c r="RJT89" s="14"/>
      <c r="RJU89" s="14"/>
      <c r="RJV89" s="14"/>
      <c r="RJW89" s="14"/>
      <c r="RJX89" s="14"/>
      <c r="RJY89" s="14"/>
      <c r="RJZ89" s="14"/>
      <c r="RKA89" s="14"/>
      <c r="RKB89" s="14"/>
      <c r="RKC89" s="14"/>
      <c r="RKD89" s="14"/>
      <c r="RKE89" s="14"/>
      <c r="RKF89" s="14"/>
      <c r="RKG89" s="14"/>
      <c r="RKH89" s="14"/>
      <c r="RKI89" s="14"/>
      <c r="RKJ89" s="14"/>
      <c r="RKK89" s="14"/>
      <c r="RKL89" s="14"/>
      <c r="RKM89" s="14"/>
      <c r="RKN89" s="14"/>
      <c r="RKO89" s="14"/>
      <c r="RKP89" s="14"/>
      <c r="RKQ89" s="14"/>
      <c r="RKR89" s="14"/>
      <c r="RKS89" s="14"/>
      <c r="RKT89" s="14"/>
      <c r="RKU89" s="14"/>
      <c r="RKV89" s="14"/>
      <c r="RKW89" s="14"/>
      <c r="RKX89" s="14"/>
      <c r="RKY89" s="14"/>
      <c r="RKZ89" s="14"/>
      <c r="RLA89" s="14"/>
      <c r="RLB89" s="14"/>
      <c r="RLC89" s="14"/>
      <c r="RLD89" s="14"/>
      <c r="RLE89" s="14"/>
      <c r="RLF89" s="14"/>
      <c r="RLG89" s="14"/>
      <c r="RLH89" s="14"/>
      <c r="RLI89" s="14"/>
      <c r="RLJ89" s="14"/>
      <c r="RLK89" s="14"/>
      <c r="RLL89" s="14"/>
      <c r="RLM89" s="14"/>
      <c r="RLN89" s="14"/>
      <c r="RLO89" s="14"/>
      <c r="RLP89" s="14"/>
      <c r="RLQ89" s="14"/>
      <c r="RLR89" s="14"/>
      <c r="RLS89" s="14"/>
      <c r="RLT89" s="14"/>
      <c r="RLU89" s="14"/>
      <c r="RLV89" s="14"/>
      <c r="RLW89" s="14"/>
      <c r="RLX89" s="14"/>
      <c r="RLY89" s="14"/>
      <c r="RLZ89" s="14"/>
      <c r="RMA89" s="14"/>
      <c r="RMB89" s="14"/>
      <c r="RMC89" s="14"/>
      <c r="RMD89" s="14"/>
      <c r="RME89" s="14"/>
      <c r="RMF89" s="14"/>
      <c r="RMG89" s="14"/>
      <c r="RMH89" s="14"/>
      <c r="RMI89" s="14"/>
      <c r="RMJ89" s="14"/>
      <c r="RMK89" s="14"/>
      <c r="RML89" s="14"/>
      <c r="RMM89" s="14"/>
      <c r="RMN89" s="14"/>
      <c r="RMO89" s="14"/>
      <c r="RMP89" s="14"/>
      <c r="RMQ89" s="14"/>
      <c r="RMR89" s="14"/>
      <c r="RMS89" s="14"/>
      <c r="RMT89" s="14"/>
      <c r="RMU89" s="14"/>
      <c r="RMV89" s="14"/>
      <c r="RMW89" s="14"/>
      <c r="RMX89" s="14"/>
      <c r="RMY89" s="14"/>
      <c r="RMZ89" s="14"/>
      <c r="RNA89" s="14"/>
      <c r="RNB89" s="14"/>
      <c r="RNC89" s="14"/>
      <c r="RND89" s="14"/>
      <c r="RNE89" s="14"/>
      <c r="RNF89" s="14"/>
      <c r="RNG89" s="14"/>
      <c r="RNH89" s="14"/>
      <c r="RNI89" s="14"/>
      <c r="RNJ89" s="14"/>
      <c r="RNK89" s="14"/>
      <c r="RNL89" s="14"/>
      <c r="RNM89" s="14"/>
      <c r="RNN89" s="14"/>
      <c r="RNO89" s="14"/>
      <c r="RNP89" s="14"/>
      <c r="RNQ89" s="14"/>
      <c r="RNR89" s="14"/>
      <c r="RNS89" s="14"/>
      <c r="RNT89" s="14"/>
      <c r="RNU89" s="14"/>
      <c r="RNV89" s="14"/>
      <c r="RNW89" s="14"/>
      <c r="RNX89" s="14"/>
      <c r="RNY89" s="14"/>
      <c r="RNZ89" s="14"/>
      <c r="ROA89" s="14"/>
      <c r="ROB89" s="14"/>
      <c r="ROC89" s="14"/>
      <c r="ROD89" s="14"/>
      <c r="ROE89" s="14"/>
      <c r="ROF89" s="14"/>
      <c r="ROG89" s="14"/>
      <c r="ROH89" s="14"/>
      <c r="ROI89" s="14"/>
      <c r="ROJ89" s="14"/>
      <c r="ROK89" s="14"/>
      <c r="ROL89" s="14"/>
      <c r="ROM89" s="14"/>
      <c r="RON89" s="14"/>
      <c r="ROO89" s="14"/>
      <c r="ROP89" s="14"/>
      <c r="ROQ89" s="14"/>
      <c r="ROR89" s="14"/>
      <c r="ROS89" s="14"/>
      <c r="ROT89" s="14"/>
      <c r="ROU89" s="14"/>
      <c r="ROV89" s="14"/>
      <c r="ROW89" s="14"/>
      <c r="ROX89" s="14"/>
      <c r="ROY89" s="14"/>
      <c r="ROZ89" s="14"/>
      <c r="RPA89" s="14"/>
      <c r="RPB89" s="14"/>
      <c r="RPC89" s="14"/>
      <c r="RPD89" s="14"/>
      <c r="RPE89" s="14"/>
      <c r="RPF89" s="14"/>
      <c r="RPG89" s="14"/>
      <c r="RPH89" s="14"/>
      <c r="RPI89" s="14"/>
      <c r="RPJ89" s="14"/>
      <c r="RPK89" s="14"/>
      <c r="RPL89" s="14"/>
      <c r="RPM89" s="14"/>
      <c r="RPN89" s="14"/>
      <c r="RPO89" s="14"/>
      <c r="RPP89" s="14"/>
      <c r="RPQ89" s="14"/>
      <c r="RPR89" s="14"/>
      <c r="RPS89" s="14"/>
      <c r="RPT89" s="14"/>
      <c r="RPU89" s="14"/>
      <c r="RPV89" s="14"/>
      <c r="RPW89" s="14"/>
      <c r="RPX89" s="14"/>
      <c r="RPY89" s="14"/>
      <c r="RPZ89" s="14"/>
      <c r="RQA89" s="14"/>
      <c r="RQB89" s="14"/>
      <c r="RQC89" s="14"/>
      <c r="RQD89" s="14"/>
      <c r="RQE89" s="14"/>
      <c r="RQF89" s="14"/>
      <c r="RQG89" s="14"/>
      <c r="RQH89" s="14"/>
      <c r="RQI89" s="14"/>
      <c r="RQJ89" s="14"/>
      <c r="RQK89" s="14"/>
      <c r="RQL89" s="14"/>
      <c r="RQM89" s="14"/>
      <c r="RQN89" s="14"/>
      <c r="RQO89" s="14"/>
      <c r="RQP89" s="14"/>
      <c r="RQQ89" s="14"/>
      <c r="RQR89" s="14"/>
      <c r="RQS89" s="14"/>
      <c r="RQT89" s="14"/>
      <c r="RQU89" s="14"/>
      <c r="RQV89" s="14"/>
      <c r="RQW89" s="14"/>
      <c r="RQX89" s="14"/>
      <c r="RQY89" s="14"/>
      <c r="RQZ89" s="14"/>
      <c r="RRA89" s="14"/>
      <c r="RRB89" s="14"/>
      <c r="RRC89" s="14"/>
      <c r="RRD89" s="14"/>
      <c r="RRE89" s="14"/>
      <c r="RRF89" s="14"/>
      <c r="RRG89" s="14"/>
      <c r="RRH89" s="14"/>
      <c r="RRI89" s="14"/>
      <c r="RRJ89" s="14"/>
      <c r="RRK89" s="14"/>
      <c r="RRL89" s="14"/>
      <c r="RRM89" s="14"/>
      <c r="RRN89" s="14"/>
      <c r="RRO89" s="14"/>
      <c r="RRP89" s="14"/>
      <c r="RRQ89" s="14"/>
      <c r="RRR89" s="14"/>
      <c r="RRS89" s="14"/>
      <c r="RRT89" s="14"/>
      <c r="RRU89" s="14"/>
      <c r="RRV89" s="14"/>
      <c r="RRW89" s="14"/>
      <c r="RRX89" s="14"/>
      <c r="RRY89" s="14"/>
      <c r="RRZ89" s="14"/>
      <c r="RSA89" s="14"/>
      <c r="RSB89" s="14"/>
      <c r="RSC89" s="14"/>
      <c r="RSD89" s="14"/>
      <c r="RSE89" s="14"/>
      <c r="RSF89" s="14"/>
      <c r="RSG89" s="14"/>
      <c r="RSH89" s="14"/>
      <c r="RSI89" s="14"/>
      <c r="RSJ89" s="14"/>
      <c r="RSK89" s="14"/>
      <c r="RSL89" s="14"/>
      <c r="RSM89" s="14"/>
      <c r="RSN89" s="14"/>
      <c r="RSO89" s="14"/>
      <c r="RSP89" s="14"/>
      <c r="RSQ89" s="14"/>
      <c r="RSR89" s="14"/>
      <c r="RSS89" s="14"/>
      <c r="RST89" s="14"/>
      <c r="RSU89" s="14"/>
      <c r="RSV89" s="14"/>
      <c r="RSW89" s="14"/>
      <c r="RSX89" s="14"/>
      <c r="RSY89" s="14"/>
      <c r="RSZ89" s="14"/>
      <c r="RTA89" s="14"/>
      <c r="RTB89" s="14"/>
      <c r="RTC89" s="14"/>
      <c r="RTD89" s="14"/>
      <c r="RTE89" s="14"/>
      <c r="RTF89" s="14"/>
      <c r="RTG89" s="14"/>
      <c r="RTH89" s="14"/>
      <c r="RTI89" s="14"/>
      <c r="RTJ89" s="14"/>
      <c r="RTK89" s="14"/>
      <c r="RTL89" s="14"/>
      <c r="RTM89" s="14"/>
      <c r="RTN89" s="14"/>
      <c r="RTO89" s="14"/>
      <c r="RTP89" s="14"/>
      <c r="RTQ89" s="14"/>
      <c r="RTR89" s="14"/>
      <c r="RTS89" s="14"/>
      <c r="RTT89" s="14"/>
      <c r="RTU89" s="14"/>
      <c r="RTV89" s="14"/>
      <c r="RTW89" s="14"/>
      <c r="RTX89" s="14"/>
      <c r="RTY89" s="14"/>
      <c r="RTZ89" s="14"/>
      <c r="RUA89" s="14"/>
      <c r="RUB89" s="14"/>
      <c r="RUC89" s="14"/>
      <c r="RUD89" s="14"/>
      <c r="RUE89" s="14"/>
      <c r="RUF89" s="14"/>
      <c r="RUG89" s="14"/>
      <c r="RUH89" s="14"/>
      <c r="RUI89" s="14"/>
      <c r="RUJ89" s="14"/>
      <c r="RUK89" s="14"/>
      <c r="RUL89" s="14"/>
      <c r="RUM89" s="14"/>
      <c r="RUN89" s="14"/>
      <c r="RUO89" s="14"/>
      <c r="RUP89" s="14"/>
      <c r="RUQ89" s="14"/>
      <c r="RUR89" s="14"/>
      <c r="RUS89" s="14"/>
      <c r="RUT89" s="14"/>
      <c r="RUU89" s="14"/>
      <c r="RUV89" s="14"/>
      <c r="RUW89" s="14"/>
      <c r="RUX89" s="14"/>
      <c r="RUY89" s="14"/>
      <c r="RUZ89" s="14"/>
      <c r="RVA89" s="14"/>
      <c r="RVB89" s="14"/>
      <c r="RVC89" s="14"/>
      <c r="RVD89" s="14"/>
      <c r="RVE89" s="14"/>
      <c r="RVF89" s="14"/>
      <c r="RVG89" s="14"/>
      <c r="RVH89" s="14"/>
      <c r="RVI89" s="14"/>
      <c r="RVJ89" s="14"/>
      <c r="RVK89" s="14"/>
      <c r="RVL89" s="14"/>
      <c r="RVM89" s="14"/>
      <c r="RVN89" s="14"/>
      <c r="RVO89" s="14"/>
      <c r="RVP89" s="14"/>
      <c r="RVQ89" s="14"/>
      <c r="RVR89" s="14"/>
      <c r="RVS89" s="14"/>
      <c r="RVT89" s="14"/>
      <c r="RVU89" s="14"/>
      <c r="RVV89" s="14"/>
      <c r="RVW89" s="14"/>
      <c r="RVX89" s="14"/>
      <c r="RVY89" s="14"/>
      <c r="RVZ89" s="14"/>
      <c r="RWA89" s="14"/>
      <c r="RWB89" s="14"/>
      <c r="RWC89" s="14"/>
      <c r="RWD89" s="14"/>
      <c r="RWE89" s="14"/>
      <c r="RWF89" s="14"/>
      <c r="RWG89" s="14"/>
      <c r="RWH89" s="14"/>
      <c r="RWI89" s="14"/>
      <c r="RWJ89" s="14"/>
      <c r="RWK89" s="14"/>
      <c r="RWL89" s="14"/>
      <c r="RWM89" s="14"/>
      <c r="RWN89" s="14"/>
      <c r="RWO89" s="14"/>
      <c r="RWP89" s="14"/>
      <c r="RWQ89" s="14"/>
      <c r="RWR89" s="14"/>
      <c r="RWS89" s="14"/>
      <c r="RWT89" s="14"/>
      <c r="RWU89" s="14"/>
      <c r="RWV89" s="14"/>
      <c r="RWW89" s="14"/>
      <c r="RWX89" s="14"/>
      <c r="RWY89" s="14"/>
      <c r="RWZ89" s="14"/>
      <c r="RXA89" s="14"/>
      <c r="RXB89" s="14"/>
      <c r="RXC89" s="14"/>
      <c r="RXD89" s="14"/>
      <c r="RXE89" s="14"/>
      <c r="RXF89" s="14"/>
      <c r="RXG89" s="14"/>
      <c r="RXH89" s="14"/>
      <c r="RXI89" s="14"/>
      <c r="RXJ89" s="14"/>
      <c r="RXK89" s="14"/>
      <c r="RXL89" s="14"/>
      <c r="RXM89" s="14"/>
      <c r="RXN89" s="14"/>
      <c r="RXO89" s="14"/>
      <c r="RXP89" s="14"/>
      <c r="RXQ89" s="14"/>
      <c r="RXR89" s="14"/>
      <c r="RXS89" s="14"/>
      <c r="RXT89" s="14"/>
      <c r="RXU89" s="14"/>
      <c r="RXV89" s="14"/>
      <c r="RXW89" s="14"/>
      <c r="RXX89" s="14"/>
      <c r="RXY89" s="14"/>
      <c r="RXZ89" s="14"/>
      <c r="RYA89" s="14"/>
      <c r="RYB89" s="14"/>
      <c r="RYC89" s="14"/>
      <c r="RYD89" s="14"/>
      <c r="RYE89" s="14"/>
      <c r="RYF89" s="14"/>
      <c r="RYG89" s="14"/>
      <c r="RYH89" s="14"/>
      <c r="RYI89" s="14"/>
      <c r="RYJ89" s="14"/>
      <c r="RYK89" s="14"/>
      <c r="RYL89" s="14"/>
      <c r="RYM89" s="14"/>
      <c r="RYN89" s="14"/>
      <c r="RYO89" s="14"/>
      <c r="RYP89" s="14"/>
      <c r="RYQ89" s="14"/>
      <c r="RYR89" s="14"/>
      <c r="RYS89" s="14"/>
      <c r="RYT89" s="14"/>
      <c r="RYU89" s="14"/>
      <c r="RYV89" s="14"/>
      <c r="RYW89" s="14"/>
      <c r="RYX89" s="14"/>
      <c r="RYY89" s="14"/>
      <c r="RYZ89" s="14"/>
      <c r="RZA89" s="14"/>
      <c r="RZB89" s="14"/>
      <c r="RZC89" s="14"/>
      <c r="RZD89" s="14"/>
      <c r="RZE89" s="14"/>
      <c r="RZF89" s="14"/>
      <c r="RZG89" s="14"/>
      <c r="RZH89" s="14"/>
      <c r="RZI89" s="14"/>
      <c r="RZJ89" s="14"/>
      <c r="RZK89" s="14"/>
      <c r="RZL89" s="14"/>
      <c r="RZM89" s="14"/>
      <c r="RZN89" s="14"/>
      <c r="RZO89" s="14"/>
      <c r="RZP89" s="14"/>
      <c r="RZQ89" s="14"/>
      <c r="RZR89" s="14"/>
      <c r="RZS89" s="14"/>
      <c r="RZT89" s="14"/>
      <c r="RZU89" s="14"/>
      <c r="RZV89" s="14"/>
      <c r="RZW89" s="14"/>
      <c r="RZX89" s="14"/>
      <c r="RZY89" s="14"/>
      <c r="RZZ89" s="14"/>
      <c r="SAA89" s="14"/>
      <c r="SAB89" s="14"/>
      <c r="SAC89" s="14"/>
      <c r="SAD89" s="14"/>
      <c r="SAE89" s="14"/>
      <c r="SAF89" s="14"/>
      <c r="SAG89" s="14"/>
      <c r="SAH89" s="14"/>
      <c r="SAI89" s="14"/>
      <c r="SAJ89" s="14"/>
      <c r="SAK89" s="14"/>
      <c r="SAL89" s="14"/>
      <c r="SAM89" s="14"/>
      <c r="SAN89" s="14"/>
      <c r="SAO89" s="14"/>
      <c r="SAP89" s="14"/>
      <c r="SAQ89" s="14"/>
      <c r="SAR89" s="14"/>
      <c r="SAS89" s="14"/>
      <c r="SAT89" s="14"/>
      <c r="SAU89" s="14"/>
      <c r="SAV89" s="14"/>
      <c r="SAW89" s="14"/>
      <c r="SAX89" s="14"/>
      <c r="SAY89" s="14"/>
      <c r="SAZ89" s="14"/>
      <c r="SBA89" s="14"/>
      <c r="SBB89" s="14"/>
      <c r="SBC89" s="14"/>
      <c r="SBD89" s="14"/>
      <c r="SBE89" s="14"/>
      <c r="SBF89" s="14"/>
      <c r="SBG89" s="14"/>
      <c r="SBH89" s="14"/>
      <c r="SBI89" s="14"/>
      <c r="SBJ89" s="14"/>
      <c r="SBK89" s="14"/>
      <c r="SBL89" s="14"/>
      <c r="SBM89" s="14"/>
      <c r="SBN89" s="14"/>
      <c r="SBO89" s="14"/>
      <c r="SBP89" s="14"/>
      <c r="SBQ89" s="14"/>
      <c r="SBR89" s="14"/>
      <c r="SBS89" s="14"/>
      <c r="SBT89" s="14"/>
      <c r="SBU89" s="14"/>
      <c r="SBV89" s="14"/>
      <c r="SBW89" s="14"/>
      <c r="SBX89" s="14"/>
      <c r="SBY89" s="14"/>
      <c r="SBZ89" s="14"/>
      <c r="SCA89" s="14"/>
      <c r="SCB89" s="14"/>
      <c r="SCC89" s="14"/>
      <c r="SCD89" s="14"/>
      <c r="SCE89" s="14"/>
      <c r="SCF89" s="14"/>
      <c r="SCG89" s="14"/>
      <c r="SCH89" s="14"/>
      <c r="SCI89" s="14"/>
      <c r="SCJ89" s="14"/>
      <c r="SCK89" s="14"/>
      <c r="SCL89" s="14"/>
      <c r="SCM89" s="14"/>
      <c r="SCN89" s="14"/>
      <c r="SCO89" s="14"/>
      <c r="SCP89" s="14"/>
      <c r="SCQ89" s="14"/>
      <c r="SCR89" s="14"/>
      <c r="SCS89" s="14"/>
      <c r="SCT89" s="14"/>
      <c r="SCU89" s="14"/>
      <c r="SCV89" s="14"/>
      <c r="SCW89" s="14"/>
      <c r="SCX89" s="14"/>
      <c r="SCY89" s="14"/>
      <c r="SCZ89" s="14"/>
      <c r="SDA89" s="14"/>
      <c r="SDB89" s="14"/>
      <c r="SDC89" s="14"/>
      <c r="SDD89" s="14"/>
      <c r="SDE89" s="14"/>
      <c r="SDF89" s="14"/>
      <c r="SDG89" s="14"/>
      <c r="SDH89" s="14"/>
      <c r="SDI89" s="14"/>
      <c r="SDJ89" s="14"/>
      <c r="SDK89" s="14"/>
      <c r="SDL89" s="14"/>
      <c r="SDM89" s="14"/>
      <c r="SDN89" s="14"/>
      <c r="SDO89" s="14"/>
      <c r="SDP89" s="14"/>
      <c r="SDQ89" s="14"/>
      <c r="SDR89" s="14"/>
      <c r="SDS89" s="14"/>
      <c r="SDT89" s="14"/>
      <c r="SDU89" s="14"/>
      <c r="SDV89" s="14"/>
      <c r="SDW89" s="14"/>
      <c r="SDX89" s="14"/>
      <c r="SDY89" s="14"/>
      <c r="SDZ89" s="14"/>
      <c r="SEA89" s="14"/>
      <c r="SEB89" s="14"/>
      <c r="SEC89" s="14"/>
      <c r="SED89" s="14"/>
      <c r="SEE89" s="14"/>
      <c r="SEF89" s="14"/>
      <c r="SEG89" s="14"/>
      <c r="SEH89" s="14"/>
      <c r="SEI89" s="14"/>
      <c r="SEJ89" s="14"/>
      <c r="SEK89" s="14"/>
      <c r="SEL89" s="14"/>
      <c r="SEM89" s="14"/>
      <c r="SEN89" s="14"/>
      <c r="SEO89" s="14"/>
      <c r="SEP89" s="14"/>
      <c r="SEQ89" s="14"/>
      <c r="SER89" s="14"/>
      <c r="SES89" s="14"/>
      <c r="SET89" s="14"/>
      <c r="SEU89" s="14"/>
      <c r="SEV89" s="14"/>
      <c r="SEW89" s="14"/>
      <c r="SEX89" s="14"/>
      <c r="SEY89" s="14"/>
      <c r="SEZ89" s="14"/>
      <c r="SFA89" s="14"/>
      <c r="SFB89" s="14"/>
      <c r="SFC89" s="14"/>
      <c r="SFD89" s="14"/>
      <c r="SFE89" s="14"/>
      <c r="SFF89" s="14"/>
      <c r="SFG89" s="14"/>
      <c r="SFH89" s="14"/>
      <c r="SFI89" s="14"/>
      <c r="SFJ89" s="14"/>
      <c r="SFK89" s="14"/>
      <c r="SFL89" s="14"/>
      <c r="SFM89" s="14"/>
      <c r="SFN89" s="14"/>
      <c r="SFO89" s="14"/>
      <c r="SFP89" s="14"/>
      <c r="SFQ89" s="14"/>
      <c r="SFR89" s="14"/>
      <c r="SFS89" s="14"/>
      <c r="SFT89" s="14"/>
      <c r="SFU89" s="14"/>
      <c r="SFV89" s="14"/>
      <c r="SFW89" s="14"/>
      <c r="SFX89" s="14"/>
      <c r="SFY89" s="14"/>
      <c r="SFZ89" s="14"/>
      <c r="SGA89" s="14"/>
      <c r="SGB89" s="14"/>
      <c r="SGC89" s="14"/>
      <c r="SGD89" s="14"/>
      <c r="SGE89" s="14"/>
      <c r="SGF89" s="14"/>
      <c r="SGG89" s="14"/>
      <c r="SGH89" s="14"/>
      <c r="SGI89" s="14"/>
      <c r="SGJ89" s="14"/>
      <c r="SGK89" s="14"/>
      <c r="SGL89" s="14"/>
      <c r="SGM89" s="14"/>
      <c r="SGN89" s="14"/>
      <c r="SGO89" s="14"/>
      <c r="SGP89" s="14"/>
      <c r="SGQ89" s="14"/>
      <c r="SGR89" s="14"/>
      <c r="SGS89" s="14"/>
      <c r="SGT89" s="14"/>
      <c r="SGU89" s="14"/>
      <c r="SGV89" s="14"/>
      <c r="SGW89" s="14"/>
      <c r="SGX89" s="14"/>
      <c r="SGY89" s="14"/>
      <c r="SGZ89" s="14"/>
      <c r="SHA89" s="14"/>
      <c r="SHB89" s="14"/>
      <c r="SHC89" s="14"/>
      <c r="SHD89" s="14"/>
      <c r="SHE89" s="14"/>
      <c r="SHF89" s="14"/>
      <c r="SHG89" s="14"/>
      <c r="SHH89" s="14"/>
      <c r="SHI89" s="14"/>
      <c r="SHJ89" s="14"/>
      <c r="SHK89" s="14"/>
      <c r="SHL89" s="14"/>
      <c r="SHM89" s="14"/>
      <c r="SHN89" s="14"/>
      <c r="SHO89" s="14"/>
      <c r="SHP89" s="14"/>
      <c r="SHQ89" s="14"/>
      <c r="SHR89" s="14"/>
      <c r="SHS89" s="14"/>
      <c r="SHT89" s="14"/>
      <c r="SHU89" s="14"/>
      <c r="SHV89" s="14"/>
      <c r="SHW89" s="14"/>
      <c r="SHX89" s="14"/>
      <c r="SHY89" s="14"/>
      <c r="SHZ89" s="14"/>
      <c r="SIA89" s="14"/>
      <c r="SIB89" s="14"/>
      <c r="SIC89" s="14"/>
      <c r="SID89" s="14"/>
      <c r="SIE89" s="14"/>
      <c r="SIF89" s="14"/>
      <c r="SIG89" s="14"/>
      <c r="SIH89" s="14"/>
      <c r="SII89" s="14"/>
      <c r="SIJ89" s="14"/>
      <c r="SIK89" s="14"/>
      <c r="SIL89" s="14"/>
      <c r="SIM89" s="14"/>
      <c r="SIN89" s="14"/>
      <c r="SIO89" s="14"/>
      <c r="SIP89" s="14"/>
      <c r="SIQ89" s="14"/>
      <c r="SIR89" s="14"/>
      <c r="SIS89" s="14"/>
      <c r="SIT89" s="14"/>
      <c r="SIU89" s="14"/>
      <c r="SIV89" s="14"/>
      <c r="SIW89" s="14"/>
      <c r="SIX89" s="14"/>
      <c r="SIY89" s="14"/>
      <c r="SIZ89" s="14"/>
      <c r="SJA89" s="14"/>
      <c r="SJB89" s="14"/>
      <c r="SJC89" s="14"/>
      <c r="SJD89" s="14"/>
      <c r="SJE89" s="14"/>
      <c r="SJF89" s="14"/>
      <c r="SJG89" s="14"/>
      <c r="SJH89" s="14"/>
      <c r="SJI89" s="14"/>
      <c r="SJJ89" s="14"/>
      <c r="SJK89" s="14"/>
      <c r="SJL89" s="14"/>
      <c r="SJM89" s="14"/>
      <c r="SJN89" s="14"/>
      <c r="SJO89" s="14"/>
      <c r="SJP89" s="14"/>
      <c r="SJQ89" s="14"/>
      <c r="SJR89" s="14"/>
      <c r="SJS89" s="14"/>
      <c r="SJT89" s="14"/>
      <c r="SJU89" s="14"/>
      <c r="SJV89" s="14"/>
      <c r="SJW89" s="14"/>
      <c r="SJX89" s="14"/>
      <c r="SJY89" s="14"/>
      <c r="SJZ89" s="14"/>
      <c r="SKA89" s="14"/>
      <c r="SKB89" s="14"/>
      <c r="SKC89" s="14"/>
      <c r="SKD89" s="14"/>
      <c r="SKE89" s="14"/>
      <c r="SKF89" s="14"/>
      <c r="SKG89" s="14"/>
      <c r="SKH89" s="14"/>
      <c r="SKI89" s="14"/>
      <c r="SKJ89" s="14"/>
      <c r="SKK89" s="14"/>
      <c r="SKL89" s="14"/>
      <c r="SKM89" s="14"/>
      <c r="SKN89" s="14"/>
      <c r="SKO89" s="14"/>
      <c r="SKP89" s="14"/>
      <c r="SKQ89" s="14"/>
      <c r="SKR89" s="14"/>
      <c r="SKS89" s="14"/>
      <c r="SKT89" s="14"/>
      <c r="SKU89" s="14"/>
      <c r="SKV89" s="14"/>
      <c r="SKW89" s="14"/>
      <c r="SKX89" s="14"/>
      <c r="SKY89" s="14"/>
      <c r="SKZ89" s="14"/>
      <c r="SLA89" s="14"/>
      <c r="SLB89" s="14"/>
      <c r="SLC89" s="14"/>
      <c r="SLD89" s="14"/>
      <c r="SLE89" s="14"/>
      <c r="SLF89" s="14"/>
      <c r="SLG89" s="14"/>
      <c r="SLH89" s="14"/>
      <c r="SLI89" s="14"/>
      <c r="SLJ89" s="14"/>
      <c r="SLK89" s="14"/>
      <c r="SLL89" s="14"/>
      <c r="SLM89" s="14"/>
      <c r="SLN89" s="14"/>
      <c r="SLO89" s="14"/>
      <c r="SLP89" s="14"/>
      <c r="SLQ89" s="14"/>
      <c r="SLR89" s="14"/>
      <c r="SLS89" s="14"/>
      <c r="SLT89" s="14"/>
      <c r="SLU89" s="14"/>
      <c r="SLV89" s="14"/>
      <c r="SLW89" s="14"/>
      <c r="SLX89" s="14"/>
      <c r="SLY89" s="14"/>
      <c r="SLZ89" s="14"/>
      <c r="SMA89" s="14"/>
      <c r="SMB89" s="14"/>
      <c r="SMC89" s="14"/>
      <c r="SMD89" s="14"/>
      <c r="SME89" s="14"/>
      <c r="SMF89" s="14"/>
      <c r="SMG89" s="14"/>
      <c r="SMH89" s="14"/>
      <c r="SMI89" s="14"/>
      <c r="SMJ89" s="14"/>
      <c r="SMK89" s="14"/>
      <c r="SML89" s="14"/>
      <c r="SMM89" s="14"/>
      <c r="SMN89" s="14"/>
      <c r="SMO89" s="14"/>
      <c r="SMP89" s="14"/>
      <c r="SMQ89" s="14"/>
      <c r="SMR89" s="14"/>
      <c r="SMS89" s="14"/>
      <c r="SMT89" s="14"/>
      <c r="SMU89" s="14"/>
      <c r="SMV89" s="14"/>
      <c r="SMW89" s="14"/>
      <c r="SMX89" s="14"/>
      <c r="SMY89" s="14"/>
      <c r="SMZ89" s="14"/>
      <c r="SNA89" s="14"/>
      <c r="SNB89" s="14"/>
      <c r="SNC89" s="14"/>
      <c r="SND89" s="14"/>
      <c r="SNE89" s="14"/>
      <c r="SNF89" s="14"/>
      <c r="SNG89" s="14"/>
      <c r="SNH89" s="14"/>
      <c r="SNI89" s="14"/>
      <c r="SNJ89" s="14"/>
      <c r="SNK89" s="14"/>
      <c r="SNL89" s="14"/>
      <c r="SNM89" s="14"/>
      <c r="SNN89" s="14"/>
      <c r="SNO89" s="14"/>
      <c r="SNP89" s="14"/>
      <c r="SNQ89" s="14"/>
      <c r="SNR89" s="14"/>
      <c r="SNS89" s="14"/>
      <c r="SNT89" s="14"/>
      <c r="SNU89" s="14"/>
      <c r="SNV89" s="14"/>
      <c r="SNW89" s="14"/>
      <c r="SNX89" s="14"/>
      <c r="SNY89" s="14"/>
      <c r="SNZ89" s="14"/>
      <c r="SOA89" s="14"/>
      <c r="SOB89" s="14"/>
      <c r="SOC89" s="14"/>
      <c r="SOD89" s="14"/>
      <c r="SOE89" s="14"/>
      <c r="SOF89" s="14"/>
      <c r="SOG89" s="14"/>
      <c r="SOH89" s="14"/>
      <c r="SOI89" s="14"/>
      <c r="SOJ89" s="14"/>
      <c r="SOK89" s="14"/>
      <c r="SOL89" s="14"/>
      <c r="SOM89" s="14"/>
      <c r="SON89" s="14"/>
      <c r="SOO89" s="14"/>
      <c r="SOP89" s="14"/>
      <c r="SOQ89" s="14"/>
      <c r="SOR89" s="14"/>
      <c r="SOS89" s="14"/>
      <c r="SOT89" s="14"/>
      <c r="SOU89" s="14"/>
      <c r="SOV89" s="14"/>
      <c r="SOW89" s="14"/>
      <c r="SOX89" s="14"/>
      <c r="SOY89" s="14"/>
      <c r="SOZ89" s="14"/>
      <c r="SPA89" s="14"/>
      <c r="SPB89" s="14"/>
      <c r="SPC89" s="14"/>
      <c r="SPD89" s="14"/>
      <c r="SPE89" s="14"/>
      <c r="SPF89" s="14"/>
      <c r="SPG89" s="14"/>
      <c r="SPH89" s="14"/>
      <c r="SPI89" s="14"/>
      <c r="SPJ89" s="14"/>
      <c r="SPK89" s="14"/>
      <c r="SPL89" s="14"/>
      <c r="SPM89" s="14"/>
      <c r="SPN89" s="14"/>
      <c r="SPO89" s="14"/>
      <c r="SPP89" s="14"/>
      <c r="SPQ89" s="14"/>
      <c r="SPR89" s="14"/>
      <c r="SPS89" s="14"/>
      <c r="SPT89" s="14"/>
      <c r="SPU89" s="14"/>
      <c r="SPV89" s="14"/>
      <c r="SPW89" s="14"/>
      <c r="SPX89" s="14"/>
      <c r="SPY89" s="14"/>
      <c r="SPZ89" s="14"/>
      <c r="SQA89" s="14"/>
      <c r="SQB89" s="14"/>
      <c r="SQC89" s="14"/>
      <c r="SQD89" s="14"/>
      <c r="SQE89" s="14"/>
      <c r="SQF89" s="14"/>
      <c r="SQG89" s="14"/>
      <c r="SQH89" s="14"/>
      <c r="SQI89" s="14"/>
      <c r="SQJ89" s="14"/>
      <c r="SQK89" s="14"/>
      <c r="SQL89" s="14"/>
      <c r="SQM89" s="14"/>
      <c r="SQN89" s="14"/>
      <c r="SQO89" s="14"/>
      <c r="SQP89" s="14"/>
      <c r="SQQ89" s="14"/>
      <c r="SQR89" s="14"/>
      <c r="SQS89" s="14"/>
      <c r="SQT89" s="14"/>
      <c r="SQU89" s="14"/>
      <c r="SQV89" s="14"/>
      <c r="SQW89" s="14"/>
      <c r="SQX89" s="14"/>
      <c r="SQY89" s="14"/>
      <c r="SQZ89" s="14"/>
      <c r="SRA89" s="14"/>
      <c r="SRB89" s="14"/>
      <c r="SRC89" s="14"/>
      <c r="SRD89" s="14"/>
      <c r="SRE89" s="14"/>
      <c r="SRF89" s="14"/>
      <c r="SRG89" s="14"/>
      <c r="SRH89" s="14"/>
      <c r="SRI89" s="14"/>
      <c r="SRJ89" s="14"/>
      <c r="SRK89" s="14"/>
      <c r="SRL89" s="14"/>
      <c r="SRM89" s="14"/>
      <c r="SRN89" s="14"/>
      <c r="SRO89" s="14"/>
      <c r="SRP89" s="14"/>
      <c r="SRQ89" s="14"/>
      <c r="SRR89" s="14"/>
      <c r="SRS89" s="14"/>
      <c r="SRT89" s="14"/>
      <c r="SRU89" s="14"/>
      <c r="SRV89" s="14"/>
      <c r="SRW89" s="14"/>
      <c r="SRX89" s="14"/>
      <c r="SRY89" s="14"/>
      <c r="SRZ89" s="14"/>
      <c r="SSA89" s="14"/>
      <c r="SSB89" s="14"/>
      <c r="SSC89" s="14"/>
      <c r="SSD89" s="14"/>
      <c r="SSE89" s="14"/>
      <c r="SSF89" s="14"/>
      <c r="SSG89" s="14"/>
      <c r="SSH89" s="14"/>
      <c r="SSI89" s="14"/>
      <c r="SSJ89" s="14"/>
      <c r="SSK89" s="14"/>
      <c r="SSL89" s="14"/>
      <c r="SSM89" s="14"/>
      <c r="SSN89" s="14"/>
      <c r="SSO89" s="14"/>
      <c r="SSP89" s="14"/>
      <c r="SSQ89" s="14"/>
      <c r="SSR89" s="14"/>
      <c r="SSS89" s="14"/>
      <c r="SST89" s="14"/>
      <c r="SSU89" s="14"/>
      <c r="SSV89" s="14"/>
      <c r="SSW89" s="14"/>
      <c r="SSX89" s="14"/>
      <c r="SSY89" s="14"/>
      <c r="SSZ89" s="14"/>
      <c r="STA89" s="14"/>
      <c r="STB89" s="14"/>
      <c r="STC89" s="14"/>
      <c r="STD89" s="14"/>
      <c r="STE89" s="14"/>
      <c r="STF89" s="14"/>
      <c r="STG89" s="14"/>
      <c r="STH89" s="14"/>
      <c r="STI89" s="14"/>
      <c r="STJ89" s="14"/>
      <c r="STK89" s="14"/>
      <c r="STL89" s="14"/>
      <c r="STM89" s="14"/>
      <c r="STN89" s="14"/>
      <c r="STO89" s="14"/>
      <c r="STP89" s="14"/>
      <c r="STQ89" s="14"/>
      <c r="STR89" s="14"/>
      <c r="STS89" s="14"/>
      <c r="STT89" s="14"/>
      <c r="STU89" s="14"/>
      <c r="STV89" s="14"/>
      <c r="STW89" s="14"/>
      <c r="STX89" s="14"/>
      <c r="STY89" s="14"/>
      <c r="STZ89" s="14"/>
      <c r="SUA89" s="14"/>
      <c r="SUB89" s="14"/>
      <c r="SUC89" s="14"/>
      <c r="SUD89" s="14"/>
      <c r="SUE89" s="14"/>
      <c r="SUF89" s="14"/>
      <c r="SUG89" s="14"/>
      <c r="SUH89" s="14"/>
      <c r="SUI89" s="14"/>
      <c r="SUJ89" s="14"/>
      <c r="SUK89" s="14"/>
      <c r="SUL89" s="14"/>
      <c r="SUM89" s="14"/>
      <c r="SUN89" s="14"/>
      <c r="SUO89" s="14"/>
      <c r="SUP89" s="14"/>
      <c r="SUQ89" s="14"/>
      <c r="SUR89" s="14"/>
      <c r="SUS89" s="14"/>
      <c r="SUT89" s="14"/>
      <c r="SUU89" s="14"/>
      <c r="SUV89" s="14"/>
      <c r="SUW89" s="14"/>
      <c r="SUX89" s="14"/>
      <c r="SUY89" s="14"/>
      <c r="SUZ89" s="14"/>
      <c r="SVA89" s="14"/>
      <c r="SVB89" s="14"/>
      <c r="SVC89" s="14"/>
      <c r="SVD89" s="14"/>
      <c r="SVE89" s="14"/>
      <c r="SVF89" s="14"/>
      <c r="SVG89" s="14"/>
      <c r="SVH89" s="14"/>
      <c r="SVI89" s="14"/>
      <c r="SVJ89" s="14"/>
      <c r="SVK89" s="14"/>
      <c r="SVL89" s="14"/>
      <c r="SVM89" s="14"/>
      <c r="SVN89" s="14"/>
      <c r="SVO89" s="14"/>
      <c r="SVP89" s="14"/>
      <c r="SVQ89" s="14"/>
      <c r="SVR89" s="14"/>
      <c r="SVS89" s="14"/>
      <c r="SVT89" s="14"/>
      <c r="SVU89" s="14"/>
      <c r="SVV89" s="14"/>
      <c r="SVW89" s="14"/>
      <c r="SVX89" s="14"/>
      <c r="SVY89" s="14"/>
      <c r="SVZ89" s="14"/>
      <c r="SWA89" s="14"/>
      <c r="SWB89" s="14"/>
      <c r="SWC89" s="14"/>
      <c r="SWD89" s="14"/>
      <c r="SWE89" s="14"/>
      <c r="SWF89" s="14"/>
      <c r="SWG89" s="14"/>
      <c r="SWH89" s="14"/>
      <c r="SWI89" s="14"/>
      <c r="SWJ89" s="14"/>
      <c r="SWK89" s="14"/>
      <c r="SWL89" s="14"/>
      <c r="SWM89" s="14"/>
      <c r="SWN89" s="14"/>
      <c r="SWO89" s="14"/>
      <c r="SWP89" s="14"/>
      <c r="SWQ89" s="14"/>
      <c r="SWR89" s="14"/>
      <c r="SWS89" s="14"/>
      <c r="SWT89" s="14"/>
      <c r="SWU89" s="14"/>
      <c r="SWV89" s="14"/>
      <c r="SWW89" s="14"/>
      <c r="SWX89" s="14"/>
      <c r="SWY89" s="14"/>
      <c r="SWZ89" s="14"/>
      <c r="SXA89" s="14"/>
      <c r="SXB89" s="14"/>
      <c r="SXC89" s="14"/>
      <c r="SXD89" s="14"/>
      <c r="SXE89" s="14"/>
      <c r="SXF89" s="14"/>
      <c r="SXG89" s="14"/>
      <c r="SXH89" s="14"/>
      <c r="SXI89" s="14"/>
      <c r="SXJ89" s="14"/>
      <c r="SXK89" s="14"/>
      <c r="SXL89" s="14"/>
      <c r="SXM89" s="14"/>
      <c r="SXN89" s="14"/>
      <c r="SXO89" s="14"/>
      <c r="SXP89" s="14"/>
      <c r="SXQ89" s="14"/>
      <c r="SXR89" s="14"/>
      <c r="SXS89" s="14"/>
      <c r="SXT89" s="14"/>
      <c r="SXU89" s="14"/>
      <c r="SXV89" s="14"/>
      <c r="SXW89" s="14"/>
      <c r="SXX89" s="14"/>
      <c r="SXY89" s="14"/>
      <c r="SXZ89" s="14"/>
      <c r="SYA89" s="14"/>
      <c r="SYB89" s="14"/>
      <c r="SYC89" s="14"/>
      <c r="SYD89" s="14"/>
      <c r="SYE89" s="14"/>
      <c r="SYF89" s="14"/>
      <c r="SYG89" s="14"/>
      <c r="SYH89" s="14"/>
      <c r="SYI89" s="14"/>
      <c r="SYJ89" s="14"/>
      <c r="SYK89" s="14"/>
      <c r="SYL89" s="14"/>
      <c r="SYM89" s="14"/>
      <c r="SYN89" s="14"/>
      <c r="SYO89" s="14"/>
      <c r="SYP89" s="14"/>
      <c r="SYQ89" s="14"/>
      <c r="SYR89" s="14"/>
      <c r="SYS89" s="14"/>
      <c r="SYT89" s="14"/>
      <c r="SYU89" s="14"/>
      <c r="SYV89" s="14"/>
      <c r="SYW89" s="14"/>
      <c r="SYX89" s="14"/>
      <c r="SYY89" s="14"/>
      <c r="SYZ89" s="14"/>
      <c r="SZA89" s="14"/>
      <c r="SZB89" s="14"/>
      <c r="SZC89" s="14"/>
      <c r="SZD89" s="14"/>
      <c r="SZE89" s="14"/>
      <c r="SZF89" s="14"/>
      <c r="SZG89" s="14"/>
      <c r="SZH89" s="14"/>
      <c r="SZI89" s="14"/>
      <c r="SZJ89" s="14"/>
      <c r="SZK89" s="14"/>
      <c r="SZL89" s="14"/>
      <c r="SZM89" s="14"/>
      <c r="SZN89" s="14"/>
      <c r="SZO89" s="14"/>
      <c r="SZP89" s="14"/>
      <c r="SZQ89" s="14"/>
      <c r="SZR89" s="14"/>
      <c r="SZS89" s="14"/>
      <c r="SZT89" s="14"/>
      <c r="SZU89" s="14"/>
      <c r="SZV89" s="14"/>
      <c r="SZW89" s="14"/>
      <c r="SZX89" s="14"/>
      <c r="SZY89" s="14"/>
      <c r="SZZ89" s="14"/>
      <c r="TAA89" s="14"/>
      <c r="TAB89" s="14"/>
      <c r="TAC89" s="14"/>
      <c r="TAD89" s="14"/>
      <c r="TAE89" s="14"/>
      <c r="TAF89" s="14"/>
      <c r="TAG89" s="14"/>
      <c r="TAH89" s="14"/>
      <c r="TAI89" s="14"/>
      <c r="TAJ89" s="14"/>
      <c r="TAK89" s="14"/>
      <c r="TAL89" s="14"/>
      <c r="TAM89" s="14"/>
      <c r="TAN89" s="14"/>
      <c r="TAO89" s="14"/>
      <c r="TAP89" s="14"/>
      <c r="TAQ89" s="14"/>
      <c r="TAR89" s="14"/>
      <c r="TAS89" s="14"/>
      <c r="TAT89" s="14"/>
      <c r="TAU89" s="14"/>
      <c r="TAV89" s="14"/>
      <c r="TAW89" s="14"/>
      <c r="TAX89" s="14"/>
      <c r="TAY89" s="14"/>
      <c r="TAZ89" s="14"/>
      <c r="TBA89" s="14"/>
      <c r="TBB89" s="14"/>
      <c r="TBC89" s="14"/>
      <c r="TBD89" s="14"/>
      <c r="TBE89" s="14"/>
      <c r="TBF89" s="14"/>
      <c r="TBG89" s="14"/>
      <c r="TBH89" s="14"/>
      <c r="TBI89" s="14"/>
      <c r="TBJ89" s="14"/>
      <c r="TBK89" s="14"/>
      <c r="TBL89" s="14"/>
      <c r="TBM89" s="14"/>
      <c r="TBN89" s="14"/>
      <c r="TBO89" s="14"/>
      <c r="TBP89" s="14"/>
      <c r="TBQ89" s="14"/>
      <c r="TBR89" s="14"/>
      <c r="TBS89" s="14"/>
      <c r="TBT89" s="14"/>
      <c r="TBU89" s="14"/>
      <c r="TBV89" s="14"/>
      <c r="TBW89" s="14"/>
      <c r="TBX89" s="14"/>
      <c r="TBY89" s="14"/>
      <c r="TBZ89" s="14"/>
      <c r="TCA89" s="14"/>
      <c r="TCB89" s="14"/>
      <c r="TCC89" s="14"/>
      <c r="TCD89" s="14"/>
      <c r="TCE89" s="14"/>
      <c r="TCF89" s="14"/>
      <c r="TCG89" s="14"/>
      <c r="TCH89" s="14"/>
      <c r="TCI89" s="14"/>
      <c r="TCJ89" s="14"/>
      <c r="TCK89" s="14"/>
      <c r="TCL89" s="14"/>
      <c r="TCM89" s="14"/>
      <c r="TCN89" s="14"/>
      <c r="TCO89" s="14"/>
      <c r="TCP89" s="14"/>
      <c r="TCQ89" s="14"/>
      <c r="TCR89" s="14"/>
      <c r="TCS89" s="14"/>
      <c r="TCT89" s="14"/>
      <c r="TCU89" s="14"/>
      <c r="TCV89" s="14"/>
      <c r="TCW89" s="14"/>
      <c r="TCX89" s="14"/>
      <c r="TCY89" s="14"/>
      <c r="TCZ89" s="14"/>
      <c r="TDA89" s="14"/>
      <c r="TDB89" s="14"/>
      <c r="TDC89" s="14"/>
      <c r="TDD89" s="14"/>
      <c r="TDE89" s="14"/>
      <c r="TDF89" s="14"/>
      <c r="TDG89" s="14"/>
      <c r="TDH89" s="14"/>
      <c r="TDI89" s="14"/>
      <c r="TDJ89" s="14"/>
      <c r="TDK89" s="14"/>
      <c r="TDL89" s="14"/>
      <c r="TDM89" s="14"/>
      <c r="TDN89" s="14"/>
      <c r="TDO89" s="14"/>
      <c r="TDP89" s="14"/>
      <c r="TDQ89" s="14"/>
      <c r="TDR89" s="14"/>
      <c r="TDS89" s="14"/>
      <c r="TDT89" s="14"/>
      <c r="TDU89" s="14"/>
      <c r="TDV89" s="14"/>
      <c r="TDW89" s="14"/>
      <c r="TDX89" s="14"/>
      <c r="TDY89" s="14"/>
      <c r="TDZ89" s="14"/>
      <c r="TEA89" s="14"/>
      <c r="TEB89" s="14"/>
      <c r="TEC89" s="14"/>
      <c r="TED89" s="14"/>
      <c r="TEE89" s="14"/>
      <c r="TEF89" s="14"/>
      <c r="TEG89" s="14"/>
      <c r="TEH89" s="14"/>
      <c r="TEI89" s="14"/>
      <c r="TEJ89" s="14"/>
      <c r="TEK89" s="14"/>
      <c r="TEL89" s="14"/>
      <c r="TEM89" s="14"/>
      <c r="TEN89" s="14"/>
      <c r="TEO89" s="14"/>
      <c r="TEP89" s="14"/>
      <c r="TEQ89" s="14"/>
      <c r="TER89" s="14"/>
      <c r="TES89" s="14"/>
      <c r="TET89" s="14"/>
      <c r="TEU89" s="14"/>
      <c r="TEV89" s="14"/>
      <c r="TEW89" s="14"/>
      <c r="TEX89" s="14"/>
      <c r="TEY89" s="14"/>
      <c r="TEZ89" s="14"/>
      <c r="TFA89" s="14"/>
      <c r="TFB89" s="14"/>
      <c r="TFC89" s="14"/>
      <c r="TFD89" s="14"/>
      <c r="TFE89" s="14"/>
      <c r="TFF89" s="14"/>
      <c r="TFG89" s="14"/>
      <c r="TFH89" s="14"/>
      <c r="TFI89" s="14"/>
      <c r="TFJ89" s="14"/>
      <c r="TFK89" s="14"/>
      <c r="TFL89" s="14"/>
      <c r="TFM89" s="14"/>
      <c r="TFN89" s="14"/>
      <c r="TFO89" s="14"/>
      <c r="TFP89" s="14"/>
      <c r="TFQ89" s="14"/>
      <c r="TFR89" s="14"/>
      <c r="TFS89" s="14"/>
      <c r="TFT89" s="14"/>
      <c r="TFU89" s="14"/>
      <c r="TFV89" s="14"/>
      <c r="TFW89" s="14"/>
      <c r="TFX89" s="14"/>
      <c r="TFY89" s="14"/>
      <c r="TFZ89" s="14"/>
      <c r="TGA89" s="14"/>
      <c r="TGB89" s="14"/>
      <c r="TGC89" s="14"/>
      <c r="TGD89" s="14"/>
      <c r="TGE89" s="14"/>
      <c r="TGF89" s="14"/>
      <c r="TGG89" s="14"/>
      <c r="TGH89" s="14"/>
      <c r="TGI89" s="14"/>
      <c r="TGJ89" s="14"/>
      <c r="TGK89" s="14"/>
      <c r="TGL89" s="14"/>
      <c r="TGM89" s="14"/>
      <c r="TGN89" s="14"/>
      <c r="TGO89" s="14"/>
      <c r="TGP89" s="14"/>
      <c r="TGQ89" s="14"/>
      <c r="TGR89" s="14"/>
      <c r="TGS89" s="14"/>
      <c r="TGT89" s="14"/>
      <c r="TGU89" s="14"/>
      <c r="TGV89" s="14"/>
      <c r="TGW89" s="14"/>
      <c r="TGX89" s="14"/>
      <c r="TGY89" s="14"/>
      <c r="TGZ89" s="14"/>
      <c r="THA89" s="14"/>
      <c r="THB89" s="14"/>
      <c r="THC89" s="14"/>
      <c r="THD89" s="14"/>
      <c r="THE89" s="14"/>
      <c r="THF89" s="14"/>
      <c r="THG89" s="14"/>
      <c r="THH89" s="14"/>
      <c r="THI89" s="14"/>
      <c r="THJ89" s="14"/>
      <c r="THK89" s="14"/>
      <c r="THL89" s="14"/>
      <c r="THM89" s="14"/>
      <c r="THN89" s="14"/>
      <c r="THO89" s="14"/>
      <c r="THP89" s="14"/>
      <c r="THQ89" s="14"/>
      <c r="THR89" s="14"/>
      <c r="THS89" s="14"/>
      <c r="THT89" s="14"/>
      <c r="THU89" s="14"/>
      <c r="THV89" s="14"/>
      <c r="THW89" s="14"/>
      <c r="THX89" s="14"/>
      <c r="THY89" s="14"/>
      <c r="THZ89" s="14"/>
      <c r="TIA89" s="14"/>
      <c r="TIB89" s="14"/>
      <c r="TIC89" s="14"/>
      <c r="TID89" s="14"/>
      <c r="TIE89" s="14"/>
      <c r="TIF89" s="14"/>
      <c r="TIG89" s="14"/>
      <c r="TIH89" s="14"/>
      <c r="TII89" s="14"/>
      <c r="TIJ89" s="14"/>
      <c r="TIK89" s="14"/>
      <c r="TIL89" s="14"/>
      <c r="TIM89" s="14"/>
      <c r="TIN89" s="14"/>
      <c r="TIO89" s="14"/>
      <c r="TIP89" s="14"/>
      <c r="TIQ89" s="14"/>
      <c r="TIR89" s="14"/>
      <c r="TIS89" s="14"/>
      <c r="TIT89" s="14"/>
      <c r="TIU89" s="14"/>
      <c r="TIV89" s="14"/>
      <c r="TIW89" s="14"/>
      <c r="TIX89" s="14"/>
      <c r="TIY89" s="14"/>
      <c r="TIZ89" s="14"/>
      <c r="TJA89" s="14"/>
      <c r="TJB89" s="14"/>
      <c r="TJC89" s="14"/>
      <c r="TJD89" s="14"/>
      <c r="TJE89" s="14"/>
      <c r="TJF89" s="14"/>
      <c r="TJG89" s="14"/>
      <c r="TJH89" s="14"/>
      <c r="TJI89" s="14"/>
      <c r="TJJ89" s="14"/>
      <c r="TJK89" s="14"/>
      <c r="TJL89" s="14"/>
      <c r="TJM89" s="14"/>
      <c r="TJN89" s="14"/>
      <c r="TJO89" s="14"/>
      <c r="TJP89" s="14"/>
      <c r="TJQ89" s="14"/>
      <c r="TJR89" s="14"/>
      <c r="TJS89" s="14"/>
      <c r="TJT89" s="14"/>
      <c r="TJU89" s="14"/>
      <c r="TJV89" s="14"/>
      <c r="TJW89" s="14"/>
      <c r="TJX89" s="14"/>
      <c r="TJY89" s="14"/>
      <c r="TJZ89" s="14"/>
      <c r="TKA89" s="14"/>
      <c r="TKB89" s="14"/>
      <c r="TKC89" s="14"/>
      <c r="TKD89" s="14"/>
      <c r="TKE89" s="14"/>
      <c r="TKF89" s="14"/>
      <c r="TKG89" s="14"/>
      <c r="TKH89" s="14"/>
      <c r="TKI89" s="14"/>
      <c r="TKJ89" s="14"/>
      <c r="TKK89" s="14"/>
      <c r="TKL89" s="14"/>
      <c r="TKM89" s="14"/>
      <c r="TKN89" s="14"/>
      <c r="TKO89" s="14"/>
      <c r="TKP89" s="14"/>
      <c r="TKQ89" s="14"/>
      <c r="TKR89" s="14"/>
      <c r="TKS89" s="14"/>
      <c r="TKT89" s="14"/>
      <c r="TKU89" s="14"/>
      <c r="TKV89" s="14"/>
      <c r="TKW89" s="14"/>
      <c r="TKX89" s="14"/>
      <c r="TKY89" s="14"/>
      <c r="TKZ89" s="14"/>
      <c r="TLA89" s="14"/>
      <c r="TLB89" s="14"/>
      <c r="TLC89" s="14"/>
      <c r="TLD89" s="14"/>
      <c r="TLE89" s="14"/>
      <c r="TLF89" s="14"/>
      <c r="TLG89" s="14"/>
      <c r="TLH89" s="14"/>
      <c r="TLI89" s="14"/>
      <c r="TLJ89" s="14"/>
      <c r="TLK89" s="14"/>
      <c r="TLL89" s="14"/>
      <c r="TLM89" s="14"/>
      <c r="TLN89" s="14"/>
      <c r="TLO89" s="14"/>
      <c r="TLP89" s="14"/>
      <c r="TLQ89" s="14"/>
      <c r="TLR89" s="14"/>
      <c r="TLS89" s="14"/>
      <c r="TLT89" s="14"/>
      <c r="TLU89" s="14"/>
      <c r="TLV89" s="14"/>
      <c r="TLW89" s="14"/>
      <c r="TLX89" s="14"/>
      <c r="TLY89" s="14"/>
      <c r="TLZ89" s="14"/>
      <c r="TMA89" s="14"/>
      <c r="TMB89" s="14"/>
      <c r="TMC89" s="14"/>
      <c r="TMD89" s="14"/>
      <c r="TME89" s="14"/>
      <c r="TMF89" s="14"/>
      <c r="TMG89" s="14"/>
      <c r="TMH89" s="14"/>
      <c r="TMI89" s="14"/>
      <c r="TMJ89" s="14"/>
      <c r="TMK89" s="14"/>
      <c r="TML89" s="14"/>
      <c r="TMM89" s="14"/>
      <c r="TMN89" s="14"/>
      <c r="TMO89" s="14"/>
      <c r="TMP89" s="14"/>
      <c r="TMQ89" s="14"/>
      <c r="TMR89" s="14"/>
      <c r="TMS89" s="14"/>
      <c r="TMT89" s="14"/>
      <c r="TMU89" s="14"/>
      <c r="TMV89" s="14"/>
      <c r="TMW89" s="14"/>
      <c r="TMX89" s="14"/>
      <c r="TMY89" s="14"/>
      <c r="TMZ89" s="14"/>
      <c r="TNA89" s="14"/>
      <c r="TNB89" s="14"/>
      <c r="TNC89" s="14"/>
      <c r="TND89" s="14"/>
      <c r="TNE89" s="14"/>
      <c r="TNF89" s="14"/>
      <c r="TNG89" s="14"/>
      <c r="TNH89" s="14"/>
      <c r="TNI89" s="14"/>
      <c r="TNJ89" s="14"/>
      <c r="TNK89" s="14"/>
      <c r="TNL89" s="14"/>
      <c r="TNM89" s="14"/>
      <c r="TNN89" s="14"/>
      <c r="TNO89" s="14"/>
      <c r="TNP89" s="14"/>
      <c r="TNQ89" s="14"/>
      <c r="TNR89" s="14"/>
      <c r="TNS89" s="14"/>
      <c r="TNT89" s="14"/>
      <c r="TNU89" s="14"/>
      <c r="TNV89" s="14"/>
      <c r="TNW89" s="14"/>
      <c r="TNX89" s="14"/>
      <c r="TNY89" s="14"/>
      <c r="TNZ89" s="14"/>
      <c r="TOA89" s="14"/>
      <c r="TOB89" s="14"/>
      <c r="TOC89" s="14"/>
      <c r="TOD89" s="14"/>
      <c r="TOE89" s="14"/>
      <c r="TOF89" s="14"/>
      <c r="TOG89" s="14"/>
      <c r="TOH89" s="14"/>
      <c r="TOI89" s="14"/>
      <c r="TOJ89" s="14"/>
      <c r="TOK89" s="14"/>
      <c r="TOL89" s="14"/>
      <c r="TOM89" s="14"/>
      <c r="TON89" s="14"/>
      <c r="TOO89" s="14"/>
      <c r="TOP89" s="14"/>
      <c r="TOQ89" s="14"/>
      <c r="TOR89" s="14"/>
      <c r="TOS89" s="14"/>
      <c r="TOT89" s="14"/>
      <c r="TOU89" s="14"/>
      <c r="TOV89" s="14"/>
      <c r="TOW89" s="14"/>
      <c r="TOX89" s="14"/>
      <c r="TOY89" s="14"/>
      <c r="TOZ89" s="14"/>
      <c r="TPA89" s="14"/>
      <c r="TPB89" s="14"/>
      <c r="TPC89" s="14"/>
      <c r="TPD89" s="14"/>
      <c r="TPE89" s="14"/>
      <c r="TPF89" s="14"/>
      <c r="TPG89" s="14"/>
      <c r="TPH89" s="14"/>
      <c r="TPI89" s="14"/>
      <c r="TPJ89" s="14"/>
      <c r="TPK89" s="14"/>
      <c r="TPL89" s="14"/>
      <c r="TPM89" s="14"/>
      <c r="TPN89" s="14"/>
      <c r="TPO89" s="14"/>
      <c r="TPP89" s="14"/>
      <c r="TPQ89" s="14"/>
      <c r="TPR89" s="14"/>
      <c r="TPS89" s="14"/>
      <c r="TPT89" s="14"/>
      <c r="TPU89" s="14"/>
      <c r="TPV89" s="14"/>
      <c r="TPW89" s="14"/>
      <c r="TPX89" s="14"/>
      <c r="TPY89" s="14"/>
      <c r="TPZ89" s="14"/>
      <c r="TQA89" s="14"/>
      <c r="TQB89" s="14"/>
      <c r="TQC89" s="14"/>
      <c r="TQD89" s="14"/>
      <c r="TQE89" s="14"/>
      <c r="TQF89" s="14"/>
      <c r="TQG89" s="14"/>
      <c r="TQH89" s="14"/>
      <c r="TQI89" s="14"/>
      <c r="TQJ89" s="14"/>
      <c r="TQK89" s="14"/>
      <c r="TQL89" s="14"/>
      <c r="TQM89" s="14"/>
      <c r="TQN89" s="14"/>
      <c r="TQO89" s="14"/>
      <c r="TQP89" s="14"/>
      <c r="TQQ89" s="14"/>
      <c r="TQR89" s="14"/>
      <c r="TQS89" s="14"/>
      <c r="TQT89" s="14"/>
      <c r="TQU89" s="14"/>
      <c r="TQV89" s="14"/>
      <c r="TQW89" s="14"/>
      <c r="TQX89" s="14"/>
      <c r="TQY89" s="14"/>
      <c r="TQZ89" s="14"/>
      <c r="TRA89" s="14"/>
      <c r="TRB89" s="14"/>
      <c r="TRC89" s="14"/>
      <c r="TRD89" s="14"/>
      <c r="TRE89" s="14"/>
      <c r="TRF89" s="14"/>
      <c r="TRG89" s="14"/>
      <c r="TRH89" s="14"/>
      <c r="TRI89" s="14"/>
      <c r="TRJ89" s="14"/>
      <c r="TRK89" s="14"/>
      <c r="TRL89" s="14"/>
      <c r="TRM89" s="14"/>
      <c r="TRN89" s="14"/>
      <c r="TRO89" s="14"/>
      <c r="TRP89" s="14"/>
      <c r="TRQ89" s="14"/>
      <c r="TRR89" s="14"/>
      <c r="TRS89" s="14"/>
      <c r="TRT89" s="14"/>
      <c r="TRU89" s="14"/>
      <c r="TRV89" s="14"/>
      <c r="TRW89" s="14"/>
      <c r="TRX89" s="14"/>
      <c r="TRY89" s="14"/>
      <c r="TRZ89" s="14"/>
      <c r="TSA89" s="14"/>
      <c r="TSB89" s="14"/>
      <c r="TSC89" s="14"/>
      <c r="TSD89" s="14"/>
      <c r="TSE89" s="14"/>
      <c r="TSF89" s="14"/>
      <c r="TSG89" s="14"/>
      <c r="TSH89" s="14"/>
      <c r="TSI89" s="14"/>
      <c r="TSJ89" s="14"/>
      <c r="TSK89" s="14"/>
      <c r="TSL89" s="14"/>
      <c r="TSM89" s="14"/>
      <c r="TSN89" s="14"/>
      <c r="TSO89" s="14"/>
      <c r="TSP89" s="14"/>
      <c r="TSQ89" s="14"/>
      <c r="TSR89" s="14"/>
      <c r="TSS89" s="14"/>
      <c r="TST89" s="14"/>
      <c r="TSU89" s="14"/>
      <c r="TSV89" s="14"/>
      <c r="TSW89" s="14"/>
      <c r="TSX89" s="14"/>
      <c r="TSY89" s="14"/>
      <c r="TSZ89" s="14"/>
      <c r="TTA89" s="14"/>
      <c r="TTB89" s="14"/>
      <c r="TTC89" s="14"/>
      <c r="TTD89" s="14"/>
      <c r="TTE89" s="14"/>
      <c r="TTF89" s="14"/>
      <c r="TTG89" s="14"/>
      <c r="TTH89" s="14"/>
      <c r="TTI89" s="14"/>
      <c r="TTJ89" s="14"/>
      <c r="TTK89" s="14"/>
      <c r="TTL89" s="14"/>
      <c r="TTM89" s="14"/>
      <c r="TTN89" s="14"/>
      <c r="TTO89" s="14"/>
      <c r="TTP89" s="14"/>
      <c r="TTQ89" s="14"/>
      <c r="TTR89" s="14"/>
      <c r="TTS89" s="14"/>
      <c r="TTT89" s="14"/>
      <c r="TTU89" s="14"/>
      <c r="TTV89" s="14"/>
      <c r="TTW89" s="14"/>
      <c r="TTX89" s="14"/>
      <c r="TTY89" s="14"/>
      <c r="TTZ89" s="14"/>
      <c r="TUA89" s="14"/>
      <c r="TUB89" s="14"/>
      <c r="TUC89" s="14"/>
      <c r="TUD89" s="14"/>
      <c r="TUE89" s="14"/>
      <c r="TUF89" s="14"/>
      <c r="TUG89" s="14"/>
      <c r="TUH89" s="14"/>
      <c r="TUI89" s="14"/>
      <c r="TUJ89" s="14"/>
      <c r="TUK89" s="14"/>
      <c r="TUL89" s="14"/>
      <c r="TUM89" s="14"/>
      <c r="TUN89" s="14"/>
      <c r="TUO89" s="14"/>
      <c r="TUP89" s="14"/>
      <c r="TUQ89" s="14"/>
      <c r="TUR89" s="14"/>
      <c r="TUS89" s="14"/>
      <c r="TUT89" s="14"/>
      <c r="TUU89" s="14"/>
      <c r="TUV89" s="14"/>
      <c r="TUW89" s="14"/>
      <c r="TUX89" s="14"/>
      <c r="TUY89" s="14"/>
      <c r="TUZ89" s="14"/>
      <c r="TVA89" s="14"/>
      <c r="TVB89" s="14"/>
      <c r="TVC89" s="14"/>
      <c r="TVD89" s="14"/>
      <c r="TVE89" s="14"/>
      <c r="TVF89" s="14"/>
      <c r="TVG89" s="14"/>
      <c r="TVH89" s="14"/>
      <c r="TVI89" s="14"/>
      <c r="TVJ89" s="14"/>
      <c r="TVK89" s="14"/>
      <c r="TVL89" s="14"/>
      <c r="TVM89" s="14"/>
      <c r="TVN89" s="14"/>
      <c r="TVO89" s="14"/>
      <c r="TVP89" s="14"/>
      <c r="TVQ89" s="14"/>
      <c r="TVR89" s="14"/>
      <c r="TVS89" s="14"/>
      <c r="TVT89" s="14"/>
      <c r="TVU89" s="14"/>
      <c r="TVV89" s="14"/>
      <c r="TVW89" s="14"/>
      <c r="TVX89" s="14"/>
      <c r="TVY89" s="14"/>
      <c r="TVZ89" s="14"/>
      <c r="TWA89" s="14"/>
      <c r="TWB89" s="14"/>
      <c r="TWC89" s="14"/>
      <c r="TWD89" s="14"/>
      <c r="TWE89" s="14"/>
      <c r="TWF89" s="14"/>
      <c r="TWG89" s="14"/>
      <c r="TWH89" s="14"/>
      <c r="TWI89" s="14"/>
      <c r="TWJ89" s="14"/>
      <c r="TWK89" s="14"/>
      <c r="TWL89" s="14"/>
      <c r="TWM89" s="14"/>
      <c r="TWN89" s="14"/>
      <c r="TWO89" s="14"/>
      <c r="TWP89" s="14"/>
      <c r="TWQ89" s="14"/>
      <c r="TWR89" s="14"/>
      <c r="TWS89" s="14"/>
      <c r="TWT89" s="14"/>
      <c r="TWU89" s="14"/>
      <c r="TWV89" s="14"/>
      <c r="TWW89" s="14"/>
      <c r="TWX89" s="14"/>
      <c r="TWY89" s="14"/>
      <c r="TWZ89" s="14"/>
      <c r="TXA89" s="14"/>
      <c r="TXB89" s="14"/>
      <c r="TXC89" s="14"/>
      <c r="TXD89" s="14"/>
      <c r="TXE89" s="14"/>
      <c r="TXF89" s="14"/>
      <c r="TXG89" s="14"/>
      <c r="TXH89" s="14"/>
      <c r="TXI89" s="14"/>
      <c r="TXJ89" s="14"/>
      <c r="TXK89" s="14"/>
      <c r="TXL89" s="14"/>
      <c r="TXM89" s="14"/>
      <c r="TXN89" s="14"/>
      <c r="TXO89" s="14"/>
      <c r="TXP89" s="14"/>
      <c r="TXQ89" s="14"/>
      <c r="TXR89" s="14"/>
      <c r="TXS89" s="14"/>
      <c r="TXT89" s="14"/>
      <c r="TXU89" s="14"/>
      <c r="TXV89" s="14"/>
      <c r="TXW89" s="14"/>
      <c r="TXX89" s="14"/>
      <c r="TXY89" s="14"/>
      <c r="TXZ89" s="14"/>
      <c r="TYA89" s="14"/>
      <c r="TYB89" s="14"/>
      <c r="TYC89" s="14"/>
      <c r="TYD89" s="14"/>
      <c r="TYE89" s="14"/>
      <c r="TYF89" s="14"/>
      <c r="TYG89" s="14"/>
      <c r="TYH89" s="14"/>
      <c r="TYI89" s="14"/>
      <c r="TYJ89" s="14"/>
      <c r="TYK89" s="14"/>
      <c r="TYL89" s="14"/>
      <c r="TYM89" s="14"/>
      <c r="TYN89" s="14"/>
      <c r="TYO89" s="14"/>
      <c r="TYP89" s="14"/>
      <c r="TYQ89" s="14"/>
      <c r="TYR89" s="14"/>
      <c r="TYS89" s="14"/>
      <c r="TYT89" s="14"/>
      <c r="TYU89" s="14"/>
      <c r="TYV89" s="14"/>
      <c r="TYW89" s="14"/>
      <c r="TYX89" s="14"/>
      <c r="TYY89" s="14"/>
      <c r="TYZ89" s="14"/>
      <c r="TZA89" s="14"/>
      <c r="TZB89" s="14"/>
      <c r="TZC89" s="14"/>
      <c r="TZD89" s="14"/>
      <c r="TZE89" s="14"/>
      <c r="TZF89" s="14"/>
      <c r="TZG89" s="14"/>
      <c r="TZH89" s="14"/>
      <c r="TZI89" s="14"/>
      <c r="TZJ89" s="14"/>
      <c r="TZK89" s="14"/>
      <c r="TZL89" s="14"/>
      <c r="TZM89" s="14"/>
      <c r="TZN89" s="14"/>
      <c r="TZO89" s="14"/>
      <c r="TZP89" s="14"/>
      <c r="TZQ89" s="14"/>
      <c r="TZR89" s="14"/>
      <c r="TZS89" s="14"/>
      <c r="TZT89" s="14"/>
      <c r="TZU89" s="14"/>
      <c r="TZV89" s="14"/>
      <c r="TZW89" s="14"/>
      <c r="TZX89" s="14"/>
      <c r="TZY89" s="14"/>
      <c r="TZZ89" s="14"/>
      <c r="UAA89" s="14"/>
      <c r="UAB89" s="14"/>
      <c r="UAC89" s="14"/>
      <c r="UAD89" s="14"/>
      <c r="UAE89" s="14"/>
      <c r="UAF89" s="14"/>
      <c r="UAG89" s="14"/>
      <c r="UAH89" s="14"/>
      <c r="UAI89" s="14"/>
      <c r="UAJ89" s="14"/>
      <c r="UAK89" s="14"/>
      <c r="UAL89" s="14"/>
      <c r="UAM89" s="14"/>
      <c r="UAN89" s="14"/>
      <c r="UAO89" s="14"/>
      <c r="UAP89" s="14"/>
      <c r="UAQ89" s="14"/>
      <c r="UAR89" s="14"/>
      <c r="UAS89" s="14"/>
      <c r="UAT89" s="14"/>
      <c r="UAU89" s="14"/>
      <c r="UAV89" s="14"/>
      <c r="UAW89" s="14"/>
      <c r="UAX89" s="14"/>
      <c r="UAY89" s="14"/>
      <c r="UAZ89" s="14"/>
      <c r="UBA89" s="14"/>
      <c r="UBB89" s="14"/>
      <c r="UBC89" s="14"/>
      <c r="UBD89" s="14"/>
      <c r="UBE89" s="14"/>
      <c r="UBF89" s="14"/>
      <c r="UBG89" s="14"/>
      <c r="UBH89" s="14"/>
      <c r="UBI89" s="14"/>
      <c r="UBJ89" s="14"/>
      <c r="UBK89" s="14"/>
      <c r="UBL89" s="14"/>
      <c r="UBM89" s="14"/>
      <c r="UBN89" s="14"/>
      <c r="UBO89" s="14"/>
      <c r="UBP89" s="14"/>
      <c r="UBQ89" s="14"/>
      <c r="UBR89" s="14"/>
      <c r="UBS89" s="14"/>
      <c r="UBT89" s="14"/>
      <c r="UBU89" s="14"/>
      <c r="UBV89" s="14"/>
      <c r="UBW89" s="14"/>
      <c r="UBX89" s="14"/>
      <c r="UBY89" s="14"/>
      <c r="UBZ89" s="14"/>
      <c r="UCA89" s="14"/>
      <c r="UCB89" s="14"/>
      <c r="UCC89" s="14"/>
      <c r="UCD89" s="14"/>
      <c r="UCE89" s="14"/>
      <c r="UCF89" s="14"/>
      <c r="UCG89" s="14"/>
      <c r="UCH89" s="14"/>
      <c r="UCI89" s="14"/>
      <c r="UCJ89" s="14"/>
      <c r="UCK89" s="14"/>
      <c r="UCL89" s="14"/>
      <c r="UCM89" s="14"/>
      <c r="UCN89" s="14"/>
      <c r="UCO89" s="14"/>
      <c r="UCP89" s="14"/>
      <c r="UCQ89" s="14"/>
      <c r="UCR89" s="14"/>
      <c r="UCS89" s="14"/>
      <c r="UCT89" s="14"/>
      <c r="UCU89" s="14"/>
      <c r="UCV89" s="14"/>
      <c r="UCW89" s="14"/>
      <c r="UCX89" s="14"/>
      <c r="UCY89" s="14"/>
      <c r="UCZ89" s="14"/>
      <c r="UDA89" s="14"/>
      <c r="UDB89" s="14"/>
      <c r="UDC89" s="14"/>
      <c r="UDD89" s="14"/>
      <c r="UDE89" s="14"/>
      <c r="UDF89" s="14"/>
      <c r="UDG89" s="14"/>
      <c r="UDH89" s="14"/>
      <c r="UDI89" s="14"/>
      <c r="UDJ89" s="14"/>
      <c r="UDK89" s="14"/>
      <c r="UDL89" s="14"/>
      <c r="UDM89" s="14"/>
      <c r="UDN89" s="14"/>
      <c r="UDO89" s="14"/>
      <c r="UDP89" s="14"/>
      <c r="UDQ89" s="14"/>
      <c r="UDR89" s="14"/>
      <c r="UDS89" s="14"/>
      <c r="UDT89" s="14"/>
      <c r="UDU89" s="14"/>
      <c r="UDV89" s="14"/>
      <c r="UDW89" s="14"/>
      <c r="UDX89" s="14"/>
      <c r="UDY89" s="14"/>
      <c r="UDZ89" s="14"/>
      <c r="UEA89" s="14"/>
      <c r="UEB89" s="14"/>
      <c r="UEC89" s="14"/>
      <c r="UED89" s="14"/>
      <c r="UEE89" s="14"/>
      <c r="UEF89" s="14"/>
      <c r="UEG89" s="14"/>
      <c r="UEH89" s="14"/>
      <c r="UEI89" s="14"/>
      <c r="UEJ89" s="14"/>
      <c r="UEK89" s="14"/>
      <c r="UEL89" s="14"/>
      <c r="UEM89" s="14"/>
      <c r="UEN89" s="14"/>
      <c r="UEO89" s="14"/>
      <c r="UEP89" s="14"/>
      <c r="UEQ89" s="14"/>
      <c r="UER89" s="14"/>
      <c r="UES89" s="14"/>
      <c r="UET89" s="14"/>
      <c r="UEU89" s="14"/>
      <c r="UEV89" s="14"/>
      <c r="UEW89" s="14"/>
      <c r="UEX89" s="14"/>
      <c r="UEY89" s="14"/>
      <c r="UEZ89" s="14"/>
      <c r="UFA89" s="14"/>
      <c r="UFB89" s="14"/>
      <c r="UFC89" s="14"/>
      <c r="UFD89" s="14"/>
      <c r="UFE89" s="14"/>
      <c r="UFF89" s="14"/>
      <c r="UFG89" s="14"/>
      <c r="UFH89" s="14"/>
      <c r="UFI89" s="14"/>
      <c r="UFJ89" s="14"/>
      <c r="UFK89" s="14"/>
      <c r="UFL89" s="14"/>
      <c r="UFM89" s="14"/>
      <c r="UFN89" s="14"/>
      <c r="UFO89" s="14"/>
      <c r="UFP89" s="14"/>
      <c r="UFQ89" s="14"/>
      <c r="UFR89" s="14"/>
      <c r="UFS89" s="14"/>
      <c r="UFT89" s="14"/>
      <c r="UFU89" s="14"/>
      <c r="UFV89" s="14"/>
      <c r="UFW89" s="14"/>
      <c r="UFX89" s="14"/>
      <c r="UFY89" s="14"/>
      <c r="UFZ89" s="14"/>
      <c r="UGA89" s="14"/>
      <c r="UGB89" s="14"/>
      <c r="UGC89" s="14"/>
      <c r="UGD89" s="14"/>
      <c r="UGE89" s="14"/>
      <c r="UGF89" s="14"/>
      <c r="UGG89" s="14"/>
      <c r="UGH89" s="14"/>
      <c r="UGI89" s="14"/>
      <c r="UGJ89" s="14"/>
      <c r="UGK89" s="14"/>
      <c r="UGL89" s="14"/>
      <c r="UGM89" s="14"/>
      <c r="UGN89" s="14"/>
      <c r="UGO89" s="14"/>
      <c r="UGP89" s="14"/>
      <c r="UGQ89" s="14"/>
      <c r="UGR89" s="14"/>
      <c r="UGS89" s="14"/>
      <c r="UGT89" s="14"/>
      <c r="UGU89" s="14"/>
      <c r="UGV89" s="14"/>
      <c r="UGW89" s="14"/>
      <c r="UGX89" s="14"/>
      <c r="UGY89" s="14"/>
      <c r="UGZ89" s="14"/>
      <c r="UHA89" s="14"/>
      <c r="UHB89" s="14"/>
      <c r="UHC89" s="14"/>
      <c r="UHD89" s="14"/>
      <c r="UHE89" s="14"/>
      <c r="UHF89" s="14"/>
      <c r="UHG89" s="14"/>
      <c r="UHH89" s="14"/>
      <c r="UHI89" s="14"/>
      <c r="UHJ89" s="14"/>
      <c r="UHK89" s="14"/>
      <c r="UHL89" s="14"/>
      <c r="UHM89" s="14"/>
      <c r="UHN89" s="14"/>
      <c r="UHO89" s="14"/>
      <c r="UHP89" s="14"/>
      <c r="UHQ89" s="14"/>
      <c r="UHR89" s="14"/>
      <c r="UHS89" s="14"/>
      <c r="UHT89" s="14"/>
      <c r="UHU89" s="14"/>
      <c r="UHV89" s="14"/>
      <c r="UHW89" s="14"/>
      <c r="UHX89" s="14"/>
      <c r="UHY89" s="14"/>
      <c r="UHZ89" s="14"/>
      <c r="UIA89" s="14"/>
      <c r="UIB89" s="14"/>
      <c r="UIC89" s="14"/>
      <c r="UID89" s="14"/>
      <c r="UIE89" s="14"/>
      <c r="UIF89" s="14"/>
      <c r="UIG89" s="14"/>
      <c r="UIH89" s="14"/>
      <c r="UII89" s="14"/>
      <c r="UIJ89" s="14"/>
      <c r="UIK89" s="14"/>
      <c r="UIL89" s="14"/>
      <c r="UIM89" s="14"/>
      <c r="UIN89" s="14"/>
      <c r="UIO89" s="14"/>
      <c r="UIP89" s="14"/>
      <c r="UIQ89" s="14"/>
      <c r="UIR89" s="14"/>
      <c r="UIS89" s="14"/>
      <c r="UIT89" s="14"/>
      <c r="UIU89" s="14"/>
      <c r="UIV89" s="14"/>
      <c r="UIW89" s="14"/>
      <c r="UIX89" s="14"/>
      <c r="UIY89" s="14"/>
      <c r="UIZ89" s="14"/>
      <c r="UJA89" s="14"/>
      <c r="UJB89" s="14"/>
      <c r="UJC89" s="14"/>
      <c r="UJD89" s="14"/>
      <c r="UJE89" s="14"/>
      <c r="UJF89" s="14"/>
      <c r="UJG89" s="14"/>
      <c r="UJH89" s="14"/>
      <c r="UJI89" s="14"/>
      <c r="UJJ89" s="14"/>
      <c r="UJK89" s="14"/>
      <c r="UJL89" s="14"/>
      <c r="UJM89" s="14"/>
      <c r="UJN89" s="14"/>
      <c r="UJO89" s="14"/>
      <c r="UJP89" s="14"/>
      <c r="UJQ89" s="14"/>
      <c r="UJR89" s="14"/>
      <c r="UJS89" s="14"/>
      <c r="UJT89" s="14"/>
      <c r="UJU89" s="14"/>
      <c r="UJV89" s="14"/>
      <c r="UJW89" s="14"/>
      <c r="UJX89" s="14"/>
      <c r="UJY89" s="14"/>
      <c r="UJZ89" s="14"/>
      <c r="UKA89" s="14"/>
      <c r="UKB89" s="14"/>
      <c r="UKC89" s="14"/>
      <c r="UKD89" s="14"/>
      <c r="UKE89" s="14"/>
      <c r="UKF89" s="14"/>
      <c r="UKG89" s="14"/>
      <c r="UKH89" s="14"/>
      <c r="UKI89" s="14"/>
      <c r="UKJ89" s="14"/>
      <c r="UKK89" s="14"/>
      <c r="UKL89" s="14"/>
      <c r="UKM89" s="14"/>
      <c r="UKN89" s="14"/>
      <c r="UKO89" s="14"/>
      <c r="UKP89" s="14"/>
      <c r="UKQ89" s="14"/>
      <c r="UKR89" s="14"/>
      <c r="UKS89" s="14"/>
      <c r="UKT89" s="14"/>
      <c r="UKU89" s="14"/>
      <c r="UKV89" s="14"/>
      <c r="UKW89" s="14"/>
      <c r="UKX89" s="14"/>
      <c r="UKY89" s="14"/>
      <c r="UKZ89" s="14"/>
      <c r="ULA89" s="14"/>
      <c r="ULB89" s="14"/>
      <c r="ULC89" s="14"/>
      <c r="ULD89" s="14"/>
      <c r="ULE89" s="14"/>
      <c r="ULF89" s="14"/>
      <c r="ULG89" s="14"/>
      <c r="ULH89" s="14"/>
      <c r="ULI89" s="14"/>
      <c r="ULJ89" s="14"/>
      <c r="ULK89" s="14"/>
      <c r="ULL89" s="14"/>
      <c r="ULM89" s="14"/>
      <c r="ULN89" s="14"/>
      <c r="ULO89" s="14"/>
      <c r="ULP89" s="14"/>
      <c r="ULQ89" s="14"/>
      <c r="ULR89" s="14"/>
      <c r="ULS89" s="14"/>
      <c r="ULT89" s="14"/>
      <c r="ULU89" s="14"/>
      <c r="ULV89" s="14"/>
      <c r="ULW89" s="14"/>
      <c r="ULX89" s="14"/>
      <c r="ULY89" s="14"/>
      <c r="ULZ89" s="14"/>
      <c r="UMA89" s="14"/>
      <c r="UMB89" s="14"/>
      <c r="UMC89" s="14"/>
      <c r="UMD89" s="14"/>
      <c r="UME89" s="14"/>
      <c r="UMF89" s="14"/>
      <c r="UMG89" s="14"/>
      <c r="UMH89" s="14"/>
      <c r="UMI89" s="14"/>
      <c r="UMJ89" s="14"/>
      <c r="UMK89" s="14"/>
      <c r="UML89" s="14"/>
      <c r="UMM89" s="14"/>
      <c r="UMN89" s="14"/>
      <c r="UMO89" s="14"/>
      <c r="UMP89" s="14"/>
      <c r="UMQ89" s="14"/>
      <c r="UMR89" s="14"/>
      <c r="UMS89" s="14"/>
      <c r="UMT89" s="14"/>
      <c r="UMU89" s="14"/>
      <c r="UMV89" s="14"/>
      <c r="UMW89" s="14"/>
      <c r="UMX89" s="14"/>
      <c r="UMY89" s="14"/>
      <c r="UMZ89" s="14"/>
      <c r="UNA89" s="14"/>
      <c r="UNB89" s="14"/>
      <c r="UNC89" s="14"/>
      <c r="UND89" s="14"/>
      <c r="UNE89" s="14"/>
      <c r="UNF89" s="14"/>
      <c r="UNG89" s="14"/>
      <c r="UNH89" s="14"/>
      <c r="UNI89" s="14"/>
      <c r="UNJ89" s="14"/>
      <c r="UNK89" s="14"/>
      <c r="UNL89" s="14"/>
      <c r="UNM89" s="14"/>
      <c r="UNN89" s="14"/>
      <c r="UNO89" s="14"/>
      <c r="UNP89" s="14"/>
      <c r="UNQ89" s="14"/>
      <c r="UNR89" s="14"/>
      <c r="UNS89" s="14"/>
      <c r="UNT89" s="14"/>
      <c r="UNU89" s="14"/>
      <c r="UNV89" s="14"/>
      <c r="UNW89" s="14"/>
      <c r="UNX89" s="14"/>
      <c r="UNY89" s="14"/>
      <c r="UNZ89" s="14"/>
      <c r="UOA89" s="14"/>
      <c r="UOB89" s="14"/>
      <c r="UOC89" s="14"/>
      <c r="UOD89" s="14"/>
      <c r="UOE89" s="14"/>
      <c r="UOF89" s="14"/>
      <c r="UOG89" s="14"/>
      <c r="UOH89" s="14"/>
      <c r="UOI89" s="14"/>
      <c r="UOJ89" s="14"/>
      <c r="UOK89" s="14"/>
      <c r="UOL89" s="14"/>
      <c r="UOM89" s="14"/>
      <c r="UON89" s="14"/>
      <c r="UOO89" s="14"/>
      <c r="UOP89" s="14"/>
      <c r="UOQ89" s="14"/>
      <c r="UOR89" s="14"/>
      <c r="UOS89" s="14"/>
      <c r="UOT89" s="14"/>
      <c r="UOU89" s="14"/>
      <c r="UOV89" s="14"/>
      <c r="UOW89" s="14"/>
      <c r="UOX89" s="14"/>
      <c r="UOY89" s="14"/>
      <c r="UOZ89" s="14"/>
      <c r="UPA89" s="14"/>
      <c r="UPB89" s="14"/>
      <c r="UPC89" s="14"/>
      <c r="UPD89" s="14"/>
      <c r="UPE89" s="14"/>
      <c r="UPF89" s="14"/>
      <c r="UPG89" s="14"/>
      <c r="UPH89" s="14"/>
      <c r="UPI89" s="14"/>
      <c r="UPJ89" s="14"/>
      <c r="UPK89" s="14"/>
      <c r="UPL89" s="14"/>
      <c r="UPM89" s="14"/>
      <c r="UPN89" s="14"/>
      <c r="UPO89" s="14"/>
      <c r="UPP89" s="14"/>
      <c r="UPQ89" s="14"/>
      <c r="UPR89" s="14"/>
      <c r="UPS89" s="14"/>
      <c r="UPT89" s="14"/>
      <c r="UPU89" s="14"/>
      <c r="UPV89" s="14"/>
      <c r="UPW89" s="14"/>
      <c r="UPX89" s="14"/>
      <c r="UPY89" s="14"/>
      <c r="UPZ89" s="14"/>
      <c r="UQA89" s="14"/>
      <c r="UQB89" s="14"/>
      <c r="UQC89" s="14"/>
      <c r="UQD89" s="14"/>
      <c r="UQE89" s="14"/>
      <c r="UQF89" s="14"/>
      <c r="UQG89" s="14"/>
      <c r="UQH89" s="14"/>
      <c r="UQI89" s="14"/>
      <c r="UQJ89" s="14"/>
      <c r="UQK89" s="14"/>
      <c r="UQL89" s="14"/>
      <c r="UQM89" s="14"/>
      <c r="UQN89" s="14"/>
      <c r="UQO89" s="14"/>
      <c r="UQP89" s="14"/>
      <c r="UQQ89" s="14"/>
      <c r="UQR89" s="14"/>
      <c r="UQS89" s="14"/>
      <c r="UQT89" s="14"/>
      <c r="UQU89" s="14"/>
      <c r="UQV89" s="14"/>
      <c r="UQW89" s="14"/>
      <c r="UQX89" s="14"/>
      <c r="UQY89" s="14"/>
      <c r="UQZ89" s="14"/>
      <c r="URA89" s="14"/>
      <c r="URB89" s="14"/>
      <c r="URC89" s="14"/>
      <c r="URD89" s="14"/>
      <c r="URE89" s="14"/>
      <c r="URF89" s="14"/>
      <c r="URG89" s="14"/>
      <c r="URH89" s="14"/>
      <c r="URI89" s="14"/>
      <c r="URJ89" s="14"/>
      <c r="URK89" s="14"/>
      <c r="URL89" s="14"/>
      <c r="URM89" s="14"/>
      <c r="URN89" s="14"/>
      <c r="URO89" s="14"/>
      <c r="URP89" s="14"/>
      <c r="URQ89" s="14"/>
      <c r="URR89" s="14"/>
      <c r="URS89" s="14"/>
      <c r="URT89" s="14"/>
      <c r="URU89" s="14"/>
      <c r="URV89" s="14"/>
      <c r="URW89" s="14"/>
      <c r="URX89" s="14"/>
      <c r="URY89" s="14"/>
      <c r="URZ89" s="14"/>
      <c r="USA89" s="14"/>
      <c r="USB89" s="14"/>
      <c r="USC89" s="14"/>
      <c r="USD89" s="14"/>
      <c r="USE89" s="14"/>
      <c r="USF89" s="14"/>
      <c r="USG89" s="14"/>
      <c r="USH89" s="14"/>
      <c r="USI89" s="14"/>
      <c r="USJ89" s="14"/>
      <c r="USK89" s="14"/>
      <c r="USL89" s="14"/>
      <c r="USM89" s="14"/>
      <c r="USN89" s="14"/>
      <c r="USO89" s="14"/>
      <c r="USP89" s="14"/>
      <c r="USQ89" s="14"/>
      <c r="USR89" s="14"/>
      <c r="USS89" s="14"/>
      <c r="UST89" s="14"/>
      <c r="USU89" s="14"/>
      <c r="USV89" s="14"/>
      <c r="USW89" s="14"/>
      <c r="USX89" s="14"/>
      <c r="USY89" s="14"/>
      <c r="USZ89" s="14"/>
      <c r="UTA89" s="14"/>
      <c r="UTB89" s="14"/>
      <c r="UTC89" s="14"/>
      <c r="UTD89" s="14"/>
      <c r="UTE89" s="14"/>
      <c r="UTF89" s="14"/>
      <c r="UTG89" s="14"/>
      <c r="UTH89" s="14"/>
      <c r="UTI89" s="14"/>
      <c r="UTJ89" s="14"/>
      <c r="UTK89" s="14"/>
      <c r="UTL89" s="14"/>
      <c r="UTM89" s="14"/>
      <c r="UTN89" s="14"/>
      <c r="UTO89" s="14"/>
      <c r="UTP89" s="14"/>
      <c r="UTQ89" s="14"/>
      <c r="UTR89" s="14"/>
      <c r="UTS89" s="14"/>
      <c r="UTT89" s="14"/>
      <c r="UTU89" s="14"/>
      <c r="UTV89" s="14"/>
      <c r="UTW89" s="14"/>
      <c r="UTX89" s="14"/>
      <c r="UTY89" s="14"/>
      <c r="UTZ89" s="14"/>
      <c r="UUA89" s="14"/>
      <c r="UUB89" s="14"/>
      <c r="UUC89" s="14"/>
      <c r="UUD89" s="14"/>
      <c r="UUE89" s="14"/>
      <c r="UUF89" s="14"/>
      <c r="UUG89" s="14"/>
      <c r="UUH89" s="14"/>
      <c r="UUI89" s="14"/>
      <c r="UUJ89" s="14"/>
      <c r="UUK89" s="14"/>
      <c r="UUL89" s="14"/>
      <c r="UUM89" s="14"/>
      <c r="UUN89" s="14"/>
      <c r="UUO89" s="14"/>
      <c r="UUP89" s="14"/>
      <c r="UUQ89" s="14"/>
      <c r="UUR89" s="14"/>
      <c r="UUS89" s="14"/>
      <c r="UUT89" s="14"/>
      <c r="UUU89" s="14"/>
      <c r="UUV89" s="14"/>
      <c r="UUW89" s="14"/>
      <c r="UUX89" s="14"/>
      <c r="UUY89" s="14"/>
      <c r="UUZ89" s="14"/>
      <c r="UVA89" s="14"/>
      <c r="UVB89" s="14"/>
      <c r="UVC89" s="14"/>
      <c r="UVD89" s="14"/>
      <c r="UVE89" s="14"/>
      <c r="UVF89" s="14"/>
      <c r="UVG89" s="14"/>
      <c r="UVH89" s="14"/>
      <c r="UVI89" s="14"/>
      <c r="UVJ89" s="14"/>
      <c r="UVK89" s="14"/>
      <c r="UVL89" s="14"/>
      <c r="UVM89" s="14"/>
      <c r="UVN89" s="14"/>
      <c r="UVO89" s="14"/>
      <c r="UVP89" s="14"/>
      <c r="UVQ89" s="14"/>
      <c r="UVR89" s="14"/>
      <c r="UVS89" s="14"/>
      <c r="UVT89" s="14"/>
      <c r="UVU89" s="14"/>
      <c r="UVV89" s="14"/>
      <c r="UVW89" s="14"/>
      <c r="UVX89" s="14"/>
      <c r="UVY89" s="14"/>
      <c r="UVZ89" s="14"/>
      <c r="UWA89" s="14"/>
      <c r="UWB89" s="14"/>
      <c r="UWC89" s="14"/>
      <c r="UWD89" s="14"/>
      <c r="UWE89" s="14"/>
      <c r="UWF89" s="14"/>
      <c r="UWG89" s="14"/>
      <c r="UWH89" s="14"/>
      <c r="UWI89" s="14"/>
      <c r="UWJ89" s="14"/>
      <c r="UWK89" s="14"/>
      <c r="UWL89" s="14"/>
      <c r="UWM89" s="14"/>
      <c r="UWN89" s="14"/>
      <c r="UWO89" s="14"/>
      <c r="UWP89" s="14"/>
      <c r="UWQ89" s="14"/>
      <c r="UWR89" s="14"/>
      <c r="UWS89" s="14"/>
      <c r="UWT89" s="14"/>
      <c r="UWU89" s="14"/>
      <c r="UWV89" s="14"/>
      <c r="UWW89" s="14"/>
      <c r="UWX89" s="14"/>
      <c r="UWY89" s="14"/>
      <c r="UWZ89" s="14"/>
      <c r="UXA89" s="14"/>
      <c r="UXB89" s="14"/>
      <c r="UXC89" s="14"/>
      <c r="UXD89" s="14"/>
      <c r="UXE89" s="14"/>
      <c r="UXF89" s="14"/>
      <c r="UXG89" s="14"/>
      <c r="UXH89" s="14"/>
      <c r="UXI89" s="14"/>
      <c r="UXJ89" s="14"/>
      <c r="UXK89" s="14"/>
      <c r="UXL89" s="14"/>
      <c r="UXM89" s="14"/>
      <c r="UXN89" s="14"/>
      <c r="UXO89" s="14"/>
      <c r="UXP89" s="14"/>
      <c r="UXQ89" s="14"/>
      <c r="UXR89" s="14"/>
      <c r="UXS89" s="14"/>
      <c r="UXT89" s="14"/>
      <c r="UXU89" s="14"/>
      <c r="UXV89" s="14"/>
      <c r="UXW89" s="14"/>
      <c r="UXX89" s="14"/>
      <c r="UXY89" s="14"/>
      <c r="UXZ89" s="14"/>
      <c r="UYA89" s="14"/>
      <c r="UYB89" s="14"/>
      <c r="UYC89" s="14"/>
      <c r="UYD89" s="14"/>
      <c r="UYE89" s="14"/>
      <c r="UYF89" s="14"/>
      <c r="UYG89" s="14"/>
      <c r="UYH89" s="14"/>
      <c r="UYI89" s="14"/>
      <c r="UYJ89" s="14"/>
      <c r="UYK89" s="14"/>
      <c r="UYL89" s="14"/>
      <c r="UYM89" s="14"/>
      <c r="UYN89" s="14"/>
      <c r="UYO89" s="14"/>
      <c r="UYP89" s="14"/>
      <c r="UYQ89" s="14"/>
      <c r="UYR89" s="14"/>
      <c r="UYS89" s="14"/>
      <c r="UYT89" s="14"/>
      <c r="UYU89" s="14"/>
      <c r="UYV89" s="14"/>
      <c r="UYW89" s="14"/>
      <c r="UYX89" s="14"/>
      <c r="UYY89" s="14"/>
      <c r="UYZ89" s="14"/>
      <c r="UZA89" s="14"/>
      <c r="UZB89" s="14"/>
      <c r="UZC89" s="14"/>
      <c r="UZD89" s="14"/>
      <c r="UZE89" s="14"/>
      <c r="UZF89" s="14"/>
      <c r="UZG89" s="14"/>
      <c r="UZH89" s="14"/>
      <c r="UZI89" s="14"/>
      <c r="UZJ89" s="14"/>
      <c r="UZK89" s="14"/>
      <c r="UZL89" s="14"/>
      <c r="UZM89" s="14"/>
      <c r="UZN89" s="14"/>
      <c r="UZO89" s="14"/>
      <c r="UZP89" s="14"/>
      <c r="UZQ89" s="14"/>
      <c r="UZR89" s="14"/>
      <c r="UZS89" s="14"/>
      <c r="UZT89" s="14"/>
      <c r="UZU89" s="14"/>
      <c r="UZV89" s="14"/>
      <c r="UZW89" s="14"/>
      <c r="UZX89" s="14"/>
      <c r="UZY89" s="14"/>
      <c r="UZZ89" s="14"/>
      <c r="VAA89" s="14"/>
      <c r="VAB89" s="14"/>
      <c r="VAC89" s="14"/>
      <c r="VAD89" s="14"/>
      <c r="VAE89" s="14"/>
      <c r="VAF89" s="14"/>
      <c r="VAG89" s="14"/>
      <c r="VAH89" s="14"/>
      <c r="VAI89" s="14"/>
      <c r="VAJ89" s="14"/>
      <c r="VAK89" s="14"/>
      <c r="VAL89" s="14"/>
      <c r="VAM89" s="14"/>
      <c r="VAN89" s="14"/>
      <c r="VAO89" s="14"/>
      <c r="VAP89" s="14"/>
      <c r="VAQ89" s="14"/>
      <c r="VAR89" s="14"/>
      <c r="VAS89" s="14"/>
      <c r="VAT89" s="14"/>
      <c r="VAU89" s="14"/>
      <c r="VAV89" s="14"/>
      <c r="VAW89" s="14"/>
      <c r="VAX89" s="14"/>
      <c r="VAY89" s="14"/>
      <c r="VAZ89" s="14"/>
      <c r="VBA89" s="14"/>
      <c r="VBB89" s="14"/>
      <c r="VBC89" s="14"/>
      <c r="VBD89" s="14"/>
      <c r="VBE89" s="14"/>
      <c r="VBF89" s="14"/>
      <c r="VBG89" s="14"/>
      <c r="VBH89" s="14"/>
      <c r="VBI89" s="14"/>
      <c r="VBJ89" s="14"/>
      <c r="VBK89" s="14"/>
      <c r="VBL89" s="14"/>
      <c r="VBM89" s="14"/>
      <c r="VBN89" s="14"/>
      <c r="VBO89" s="14"/>
      <c r="VBP89" s="14"/>
      <c r="VBQ89" s="14"/>
      <c r="VBR89" s="14"/>
      <c r="VBS89" s="14"/>
      <c r="VBT89" s="14"/>
      <c r="VBU89" s="14"/>
      <c r="VBV89" s="14"/>
      <c r="VBW89" s="14"/>
      <c r="VBX89" s="14"/>
      <c r="VBY89" s="14"/>
      <c r="VBZ89" s="14"/>
      <c r="VCA89" s="14"/>
      <c r="VCB89" s="14"/>
      <c r="VCC89" s="14"/>
      <c r="VCD89" s="14"/>
      <c r="VCE89" s="14"/>
      <c r="VCF89" s="14"/>
      <c r="VCG89" s="14"/>
      <c r="VCH89" s="14"/>
      <c r="VCI89" s="14"/>
      <c r="VCJ89" s="14"/>
      <c r="VCK89" s="14"/>
      <c r="VCL89" s="14"/>
      <c r="VCM89" s="14"/>
      <c r="VCN89" s="14"/>
      <c r="VCO89" s="14"/>
      <c r="VCP89" s="14"/>
      <c r="VCQ89" s="14"/>
      <c r="VCR89" s="14"/>
      <c r="VCS89" s="14"/>
      <c r="VCT89" s="14"/>
      <c r="VCU89" s="14"/>
      <c r="VCV89" s="14"/>
      <c r="VCW89" s="14"/>
      <c r="VCX89" s="14"/>
      <c r="VCY89" s="14"/>
      <c r="VCZ89" s="14"/>
      <c r="VDA89" s="14"/>
      <c r="VDB89" s="14"/>
      <c r="VDC89" s="14"/>
      <c r="VDD89" s="14"/>
      <c r="VDE89" s="14"/>
      <c r="VDF89" s="14"/>
      <c r="VDG89" s="14"/>
      <c r="VDH89" s="14"/>
      <c r="VDI89" s="14"/>
      <c r="VDJ89" s="14"/>
      <c r="VDK89" s="14"/>
      <c r="VDL89" s="14"/>
      <c r="VDM89" s="14"/>
      <c r="VDN89" s="14"/>
      <c r="VDO89" s="14"/>
      <c r="VDP89" s="14"/>
      <c r="VDQ89" s="14"/>
      <c r="VDR89" s="14"/>
      <c r="VDS89" s="14"/>
      <c r="VDT89" s="14"/>
      <c r="VDU89" s="14"/>
      <c r="VDV89" s="14"/>
      <c r="VDW89" s="14"/>
      <c r="VDX89" s="14"/>
      <c r="VDY89" s="14"/>
      <c r="VDZ89" s="14"/>
      <c r="VEA89" s="14"/>
      <c r="VEB89" s="14"/>
      <c r="VEC89" s="14"/>
      <c r="VED89" s="14"/>
      <c r="VEE89" s="14"/>
      <c r="VEF89" s="14"/>
      <c r="VEG89" s="14"/>
      <c r="VEH89" s="14"/>
      <c r="VEI89" s="14"/>
      <c r="VEJ89" s="14"/>
      <c r="VEK89" s="14"/>
      <c r="VEL89" s="14"/>
      <c r="VEM89" s="14"/>
      <c r="VEN89" s="14"/>
      <c r="VEO89" s="14"/>
      <c r="VEP89" s="14"/>
      <c r="VEQ89" s="14"/>
      <c r="VER89" s="14"/>
      <c r="VES89" s="14"/>
      <c r="VET89" s="14"/>
      <c r="VEU89" s="14"/>
      <c r="VEV89" s="14"/>
      <c r="VEW89" s="14"/>
      <c r="VEX89" s="14"/>
      <c r="VEY89" s="14"/>
      <c r="VEZ89" s="14"/>
      <c r="VFA89" s="14"/>
      <c r="VFB89" s="14"/>
      <c r="VFC89" s="14"/>
      <c r="VFD89" s="14"/>
      <c r="VFE89" s="14"/>
      <c r="VFF89" s="14"/>
      <c r="VFG89" s="14"/>
      <c r="VFH89" s="14"/>
      <c r="VFI89" s="14"/>
      <c r="VFJ89" s="14"/>
      <c r="VFK89" s="14"/>
      <c r="VFL89" s="14"/>
      <c r="VFM89" s="14"/>
      <c r="VFN89" s="14"/>
      <c r="VFO89" s="14"/>
      <c r="VFP89" s="14"/>
      <c r="VFQ89" s="14"/>
      <c r="VFR89" s="14"/>
      <c r="VFS89" s="14"/>
      <c r="VFT89" s="14"/>
      <c r="VFU89" s="14"/>
      <c r="VFV89" s="14"/>
      <c r="VFW89" s="14"/>
      <c r="VFX89" s="14"/>
      <c r="VFY89" s="14"/>
      <c r="VFZ89" s="14"/>
      <c r="VGA89" s="14"/>
      <c r="VGB89" s="14"/>
      <c r="VGC89" s="14"/>
      <c r="VGD89" s="14"/>
      <c r="VGE89" s="14"/>
      <c r="VGF89" s="14"/>
      <c r="VGG89" s="14"/>
      <c r="VGH89" s="14"/>
      <c r="VGI89" s="14"/>
      <c r="VGJ89" s="14"/>
      <c r="VGK89" s="14"/>
      <c r="VGL89" s="14"/>
      <c r="VGM89" s="14"/>
      <c r="VGN89" s="14"/>
      <c r="VGO89" s="14"/>
      <c r="VGP89" s="14"/>
      <c r="VGQ89" s="14"/>
      <c r="VGR89" s="14"/>
      <c r="VGS89" s="14"/>
      <c r="VGT89" s="14"/>
      <c r="VGU89" s="14"/>
      <c r="VGV89" s="14"/>
      <c r="VGW89" s="14"/>
      <c r="VGX89" s="14"/>
      <c r="VGY89" s="14"/>
      <c r="VGZ89" s="14"/>
      <c r="VHA89" s="14"/>
      <c r="VHB89" s="14"/>
      <c r="VHC89" s="14"/>
      <c r="VHD89" s="14"/>
      <c r="VHE89" s="14"/>
      <c r="VHF89" s="14"/>
      <c r="VHG89" s="14"/>
      <c r="VHH89" s="14"/>
      <c r="VHI89" s="14"/>
      <c r="VHJ89" s="14"/>
      <c r="VHK89" s="14"/>
      <c r="VHL89" s="14"/>
      <c r="VHM89" s="14"/>
      <c r="VHN89" s="14"/>
      <c r="VHO89" s="14"/>
      <c r="VHP89" s="14"/>
      <c r="VHQ89" s="14"/>
      <c r="VHR89" s="14"/>
      <c r="VHS89" s="14"/>
      <c r="VHT89" s="14"/>
      <c r="VHU89" s="14"/>
      <c r="VHV89" s="14"/>
      <c r="VHW89" s="14"/>
      <c r="VHX89" s="14"/>
      <c r="VHY89" s="14"/>
      <c r="VHZ89" s="14"/>
      <c r="VIA89" s="14"/>
      <c r="VIB89" s="14"/>
      <c r="VIC89" s="14"/>
      <c r="VID89" s="14"/>
      <c r="VIE89" s="14"/>
      <c r="VIF89" s="14"/>
      <c r="VIG89" s="14"/>
      <c r="VIH89" s="14"/>
      <c r="VII89" s="14"/>
      <c r="VIJ89" s="14"/>
      <c r="VIK89" s="14"/>
      <c r="VIL89" s="14"/>
      <c r="VIM89" s="14"/>
      <c r="VIN89" s="14"/>
      <c r="VIO89" s="14"/>
      <c r="VIP89" s="14"/>
      <c r="VIQ89" s="14"/>
      <c r="VIR89" s="14"/>
      <c r="VIS89" s="14"/>
      <c r="VIT89" s="14"/>
      <c r="VIU89" s="14"/>
      <c r="VIV89" s="14"/>
      <c r="VIW89" s="14"/>
      <c r="VIX89" s="14"/>
      <c r="VIY89" s="14"/>
      <c r="VIZ89" s="14"/>
      <c r="VJA89" s="14"/>
      <c r="VJB89" s="14"/>
      <c r="VJC89" s="14"/>
      <c r="VJD89" s="14"/>
      <c r="VJE89" s="14"/>
      <c r="VJF89" s="14"/>
      <c r="VJG89" s="14"/>
      <c r="VJH89" s="14"/>
      <c r="VJI89" s="14"/>
      <c r="VJJ89" s="14"/>
      <c r="VJK89" s="14"/>
      <c r="VJL89" s="14"/>
      <c r="VJM89" s="14"/>
      <c r="VJN89" s="14"/>
      <c r="VJO89" s="14"/>
      <c r="VJP89" s="14"/>
      <c r="VJQ89" s="14"/>
      <c r="VJR89" s="14"/>
      <c r="VJS89" s="14"/>
      <c r="VJT89" s="14"/>
      <c r="VJU89" s="14"/>
      <c r="VJV89" s="14"/>
      <c r="VJW89" s="14"/>
      <c r="VJX89" s="14"/>
      <c r="VJY89" s="14"/>
      <c r="VJZ89" s="14"/>
      <c r="VKA89" s="14"/>
      <c r="VKB89" s="14"/>
      <c r="VKC89" s="14"/>
      <c r="VKD89" s="14"/>
      <c r="VKE89" s="14"/>
      <c r="VKF89" s="14"/>
      <c r="VKG89" s="14"/>
      <c r="VKH89" s="14"/>
      <c r="VKI89" s="14"/>
      <c r="VKJ89" s="14"/>
      <c r="VKK89" s="14"/>
      <c r="VKL89" s="14"/>
      <c r="VKM89" s="14"/>
      <c r="VKN89" s="14"/>
      <c r="VKO89" s="14"/>
      <c r="VKP89" s="14"/>
      <c r="VKQ89" s="14"/>
      <c r="VKR89" s="14"/>
      <c r="VKS89" s="14"/>
      <c r="VKT89" s="14"/>
      <c r="VKU89" s="14"/>
      <c r="VKV89" s="14"/>
      <c r="VKW89" s="14"/>
      <c r="VKX89" s="14"/>
      <c r="VKY89" s="14"/>
      <c r="VKZ89" s="14"/>
      <c r="VLA89" s="14"/>
      <c r="VLB89" s="14"/>
      <c r="VLC89" s="14"/>
      <c r="VLD89" s="14"/>
      <c r="VLE89" s="14"/>
      <c r="VLF89" s="14"/>
      <c r="VLG89" s="14"/>
      <c r="VLH89" s="14"/>
      <c r="VLI89" s="14"/>
      <c r="VLJ89" s="14"/>
      <c r="VLK89" s="14"/>
      <c r="VLL89" s="14"/>
      <c r="VLM89" s="14"/>
      <c r="VLN89" s="14"/>
      <c r="VLO89" s="14"/>
      <c r="VLP89" s="14"/>
      <c r="VLQ89" s="14"/>
      <c r="VLR89" s="14"/>
      <c r="VLS89" s="14"/>
      <c r="VLT89" s="14"/>
      <c r="VLU89" s="14"/>
      <c r="VLV89" s="14"/>
      <c r="VLW89" s="14"/>
      <c r="VLX89" s="14"/>
      <c r="VLY89" s="14"/>
      <c r="VLZ89" s="14"/>
      <c r="VMA89" s="14"/>
      <c r="VMB89" s="14"/>
      <c r="VMC89" s="14"/>
      <c r="VMD89" s="14"/>
      <c r="VME89" s="14"/>
      <c r="VMF89" s="14"/>
      <c r="VMG89" s="14"/>
      <c r="VMH89" s="14"/>
      <c r="VMI89" s="14"/>
      <c r="VMJ89" s="14"/>
      <c r="VMK89" s="14"/>
      <c r="VML89" s="14"/>
      <c r="VMM89" s="14"/>
      <c r="VMN89" s="14"/>
      <c r="VMO89" s="14"/>
      <c r="VMP89" s="14"/>
      <c r="VMQ89" s="14"/>
      <c r="VMR89" s="14"/>
      <c r="VMS89" s="14"/>
      <c r="VMT89" s="14"/>
      <c r="VMU89" s="14"/>
      <c r="VMV89" s="14"/>
      <c r="VMW89" s="14"/>
      <c r="VMX89" s="14"/>
      <c r="VMY89" s="14"/>
      <c r="VMZ89" s="14"/>
      <c r="VNA89" s="14"/>
      <c r="VNB89" s="14"/>
      <c r="VNC89" s="14"/>
      <c r="VND89" s="14"/>
      <c r="VNE89" s="14"/>
      <c r="VNF89" s="14"/>
      <c r="VNG89" s="14"/>
      <c r="VNH89" s="14"/>
      <c r="VNI89" s="14"/>
      <c r="VNJ89" s="14"/>
      <c r="VNK89" s="14"/>
      <c r="VNL89" s="14"/>
      <c r="VNM89" s="14"/>
      <c r="VNN89" s="14"/>
      <c r="VNO89" s="14"/>
      <c r="VNP89" s="14"/>
      <c r="VNQ89" s="14"/>
      <c r="VNR89" s="14"/>
      <c r="VNS89" s="14"/>
      <c r="VNT89" s="14"/>
      <c r="VNU89" s="14"/>
      <c r="VNV89" s="14"/>
      <c r="VNW89" s="14"/>
      <c r="VNX89" s="14"/>
      <c r="VNY89" s="14"/>
      <c r="VNZ89" s="14"/>
      <c r="VOA89" s="14"/>
      <c r="VOB89" s="14"/>
      <c r="VOC89" s="14"/>
      <c r="VOD89" s="14"/>
      <c r="VOE89" s="14"/>
      <c r="VOF89" s="14"/>
      <c r="VOG89" s="14"/>
      <c r="VOH89" s="14"/>
      <c r="VOI89" s="14"/>
      <c r="VOJ89" s="14"/>
      <c r="VOK89" s="14"/>
      <c r="VOL89" s="14"/>
      <c r="VOM89" s="14"/>
      <c r="VON89" s="14"/>
      <c r="VOO89" s="14"/>
      <c r="VOP89" s="14"/>
      <c r="VOQ89" s="14"/>
      <c r="VOR89" s="14"/>
      <c r="VOS89" s="14"/>
      <c r="VOT89" s="14"/>
      <c r="VOU89" s="14"/>
      <c r="VOV89" s="14"/>
      <c r="VOW89" s="14"/>
      <c r="VOX89" s="14"/>
      <c r="VOY89" s="14"/>
      <c r="VOZ89" s="14"/>
      <c r="VPA89" s="14"/>
      <c r="VPB89" s="14"/>
      <c r="VPC89" s="14"/>
      <c r="VPD89" s="14"/>
      <c r="VPE89" s="14"/>
      <c r="VPF89" s="14"/>
      <c r="VPG89" s="14"/>
      <c r="VPH89" s="14"/>
      <c r="VPI89" s="14"/>
      <c r="VPJ89" s="14"/>
      <c r="VPK89" s="14"/>
      <c r="VPL89" s="14"/>
      <c r="VPM89" s="14"/>
      <c r="VPN89" s="14"/>
      <c r="VPO89" s="14"/>
      <c r="VPP89" s="14"/>
      <c r="VPQ89" s="14"/>
      <c r="VPR89" s="14"/>
      <c r="VPS89" s="14"/>
      <c r="VPT89" s="14"/>
      <c r="VPU89" s="14"/>
      <c r="VPV89" s="14"/>
      <c r="VPW89" s="14"/>
      <c r="VPX89" s="14"/>
      <c r="VPY89" s="14"/>
      <c r="VPZ89" s="14"/>
      <c r="VQA89" s="14"/>
      <c r="VQB89" s="14"/>
      <c r="VQC89" s="14"/>
      <c r="VQD89" s="14"/>
      <c r="VQE89" s="14"/>
      <c r="VQF89" s="14"/>
      <c r="VQG89" s="14"/>
      <c r="VQH89" s="14"/>
      <c r="VQI89" s="14"/>
      <c r="VQJ89" s="14"/>
      <c r="VQK89" s="14"/>
      <c r="VQL89" s="14"/>
      <c r="VQM89" s="14"/>
      <c r="VQN89" s="14"/>
      <c r="VQO89" s="14"/>
      <c r="VQP89" s="14"/>
      <c r="VQQ89" s="14"/>
      <c r="VQR89" s="14"/>
      <c r="VQS89" s="14"/>
      <c r="VQT89" s="14"/>
      <c r="VQU89" s="14"/>
      <c r="VQV89" s="14"/>
      <c r="VQW89" s="14"/>
      <c r="VQX89" s="14"/>
      <c r="VQY89" s="14"/>
      <c r="VQZ89" s="14"/>
      <c r="VRA89" s="14"/>
      <c r="VRB89" s="14"/>
      <c r="VRC89" s="14"/>
      <c r="VRD89" s="14"/>
      <c r="VRE89" s="14"/>
      <c r="VRF89" s="14"/>
      <c r="VRG89" s="14"/>
      <c r="VRH89" s="14"/>
      <c r="VRI89" s="14"/>
      <c r="VRJ89" s="14"/>
      <c r="VRK89" s="14"/>
      <c r="VRL89" s="14"/>
      <c r="VRM89" s="14"/>
      <c r="VRN89" s="14"/>
      <c r="VRO89" s="14"/>
      <c r="VRP89" s="14"/>
      <c r="VRQ89" s="14"/>
      <c r="VRR89" s="14"/>
      <c r="VRS89" s="14"/>
      <c r="VRT89" s="14"/>
      <c r="VRU89" s="14"/>
      <c r="VRV89" s="14"/>
      <c r="VRW89" s="14"/>
      <c r="VRX89" s="14"/>
      <c r="VRY89" s="14"/>
      <c r="VRZ89" s="14"/>
      <c r="VSA89" s="14"/>
      <c r="VSB89" s="14"/>
      <c r="VSC89" s="14"/>
      <c r="VSD89" s="14"/>
      <c r="VSE89" s="14"/>
      <c r="VSF89" s="14"/>
      <c r="VSG89" s="14"/>
      <c r="VSH89" s="14"/>
      <c r="VSI89" s="14"/>
      <c r="VSJ89" s="14"/>
      <c r="VSK89" s="14"/>
      <c r="VSL89" s="14"/>
      <c r="VSM89" s="14"/>
      <c r="VSN89" s="14"/>
      <c r="VSO89" s="14"/>
      <c r="VSP89" s="14"/>
      <c r="VSQ89" s="14"/>
      <c r="VSR89" s="14"/>
      <c r="VSS89" s="14"/>
      <c r="VST89" s="14"/>
      <c r="VSU89" s="14"/>
      <c r="VSV89" s="14"/>
      <c r="VSW89" s="14"/>
      <c r="VSX89" s="14"/>
      <c r="VSY89" s="14"/>
      <c r="VSZ89" s="14"/>
      <c r="VTA89" s="14"/>
      <c r="VTB89" s="14"/>
      <c r="VTC89" s="14"/>
      <c r="VTD89" s="14"/>
      <c r="VTE89" s="14"/>
      <c r="VTF89" s="14"/>
      <c r="VTG89" s="14"/>
      <c r="VTH89" s="14"/>
      <c r="VTI89" s="14"/>
      <c r="VTJ89" s="14"/>
      <c r="VTK89" s="14"/>
      <c r="VTL89" s="14"/>
      <c r="VTM89" s="14"/>
      <c r="VTN89" s="14"/>
      <c r="VTO89" s="14"/>
      <c r="VTP89" s="14"/>
      <c r="VTQ89" s="14"/>
      <c r="VTR89" s="14"/>
      <c r="VTS89" s="14"/>
      <c r="VTT89" s="14"/>
      <c r="VTU89" s="14"/>
      <c r="VTV89" s="14"/>
      <c r="VTW89" s="14"/>
      <c r="VTX89" s="14"/>
      <c r="VTY89" s="14"/>
      <c r="VTZ89" s="14"/>
      <c r="VUA89" s="14"/>
      <c r="VUB89" s="14"/>
      <c r="VUC89" s="14"/>
      <c r="VUD89" s="14"/>
      <c r="VUE89" s="14"/>
      <c r="VUF89" s="14"/>
      <c r="VUG89" s="14"/>
      <c r="VUH89" s="14"/>
      <c r="VUI89" s="14"/>
      <c r="VUJ89" s="14"/>
      <c r="VUK89" s="14"/>
      <c r="VUL89" s="14"/>
      <c r="VUM89" s="14"/>
      <c r="VUN89" s="14"/>
      <c r="VUO89" s="14"/>
      <c r="VUP89" s="14"/>
      <c r="VUQ89" s="14"/>
      <c r="VUR89" s="14"/>
      <c r="VUS89" s="14"/>
      <c r="VUT89" s="14"/>
      <c r="VUU89" s="14"/>
      <c r="VUV89" s="14"/>
      <c r="VUW89" s="14"/>
      <c r="VUX89" s="14"/>
      <c r="VUY89" s="14"/>
      <c r="VUZ89" s="14"/>
      <c r="VVA89" s="14"/>
      <c r="VVB89" s="14"/>
      <c r="VVC89" s="14"/>
      <c r="VVD89" s="14"/>
      <c r="VVE89" s="14"/>
      <c r="VVF89" s="14"/>
      <c r="VVG89" s="14"/>
      <c r="VVH89" s="14"/>
      <c r="VVI89" s="14"/>
      <c r="VVJ89" s="14"/>
      <c r="VVK89" s="14"/>
      <c r="VVL89" s="14"/>
      <c r="VVM89" s="14"/>
      <c r="VVN89" s="14"/>
      <c r="VVO89" s="14"/>
      <c r="VVP89" s="14"/>
      <c r="VVQ89" s="14"/>
      <c r="VVR89" s="14"/>
      <c r="VVS89" s="14"/>
      <c r="VVT89" s="14"/>
      <c r="VVU89" s="14"/>
      <c r="VVV89" s="14"/>
      <c r="VVW89" s="14"/>
      <c r="VVX89" s="14"/>
      <c r="VVY89" s="14"/>
      <c r="VVZ89" s="14"/>
      <c r="VWA89" s="14"/>
      <c r="VWB89" s="14"/>
      <c r="VWC89" s="14"/>
      <c r="VWD89" s="14"/>
      <c r="VWE89" s="14"/>
      <c r="VWF89" s="14"/>
      <c r="VWG89" s="14"/>
      <c r="VWH89" s="14"/>
      <c r="VWI89" s="14"/>
      <c r="VWJ89" s="14"/>
      <c r="VWK89" s="14"/>
      <c r="VWL89" s="14"/>
      <c r="VWM89" s="14"/>
      <c r="VWN89" s="14"/>
      <c r="VWO89" s="14"/>
      <c r="VWP89" s="14"/>
      <c r="VWQ89" s="14"/>
      <c r="VWR89" s="14"/>
      <c r="VWS89" s="14"/>
      <c r="VWT89" s="14"/>
      <c r="VWU89" s="14"/>
      <c r="VWV89" s="14"/>
      <c r="VWW89" s="14"/>
      <c r="VWX89" s="14"/>
      <c r="VWY89" s="14"/>
      <c r="VWZ89" s="14"/>
      <c r="VXA89" s="14"/>
      <c r="VXB89" s="14"/>
      <c r="VXC89" s="14"/>
      <c r="VXD89" s="14"/>
      <c r="VXE89" s="14"/>
      <c r="VXF89" s="14"/>
      <c r="VXG89" s="14"/>
      <c r="VXH89" s="14"/>
      <c r="VXI89" s="14"/>
      <c r="VXJ89" s="14"/>
      <c r="VXK89" s="14"/>
      <c r="VXL89" s="14"/>
      <c r="VXM89" s="14"/>
      <c r="VXN89" s="14"/>
      <c r="VXO89" s="14"/>
      <c r="VXP89" s="14"/>
      <c r="VXQ89" s="14"/>
      <c r="VXR89" s="14"/>
      <c r="VXS89" s="14"/>
      <c r="VXT89" s="14"/>
      <c r="VXU89" s="14"/>
      <c r="VXV89" s="14"/>
      <c r="VXW89" s="14"/>
      <c r="VXX89" s="14"/>
      <c r="VXY89" s="14"/>
      <c r="VXZ89" s="14"/>
      <c r="VYA89" s="14"/>
      <c r="VYB89" s="14"/>
      <c r="VYC89" s="14"/>
      <c r="VYD89" s="14"/>
      <c r="VYE89" s="14"/>
      <c r="VYF89" s="14"/>
      <c r="VYG89" s="14"/>
      <c r="VYH89" s="14"/>
      <c r="VYI89" s="14"/>
      <c r="VYJ89" s="14"/>
      <c r="VYK89" s="14"/>
      <c r="VYL89" s="14"/>
      <c r="VYM89" s="14"/>
      <c r="VYN89" s="14"/>
      <c r="VYO89" s="14"/>
      <c r="VYP89" s="14"/>
      <c r="VYQ89" s="14"/>
      <c r="VYR89" s="14"/>
      <c r="VYS89" s="14"/>
      <c r="VYT89" s="14"/>
      <c r="VYU89" s="14"/>
      <c r="VYV89" s="14"/>
      <c r="VYW89" s="14"/>
      <c r="VYX89" s="14"/>
      <c r="VYY89" s="14"/>
      <c r="VYZ89" s="14"/>
      <c r="VZA89" s="14"/>
      <c r="VZB89" s="14"/>
      <c r="VZC89" s="14"/>
      <c r="VZD89" s="14"/>
      <c r="VZE89" s="14"/>
      <c r="VZF89" s="14"/>
      <c r="VZG89" s="14"/>
      <c r="VZH89" s="14"/>
      <c r="VZI89" s="14"/>
      <c r="VZJ89" s="14"/>
      <c r="VZK89" s="14"/>
      <c r="VZL89" s="14"/>
      <c r="VZM89" s="14"/>
      <c r="VZN89" s="14"/>
      <c r="VZO89" s="14"/>
      <c r="VZP89" s="14"/>
      <c r="VZQ89" s="14"/>
      <c r="VZR89" s="14"/>
      <c r="VZS89" s="14"/>
      <c r="VZT89" s="14"/>
      <c r="VZU89" s="14"/>
      <c r="VZV89" s="14"/>
      <c r="VZW89" s="14"/>
      <c r="VZX89" s="14"/>
      <c r="VZY89" s="14"/>
      <c r="VZZ89" s="14"/>
      <c r="WAA89" s="14"/>
      <c r="WAB89" s="14"/>
      <c r="WAC89" s="14"/>
      <c r="WAD89" s="14"/>
      <c r="WAE89" s="14"/>
      <c r="WAF89" s="14"/>
      <c r="WAG89" s="14"/>
      <c r="WAH89" s="14"/>
      <c r="WAI89" s="14"/>
      <c r="WAJ89" s="14"/>
      <c r="WAK89" s="14"/>
      <c r="WAL89" s="14"/>
      <c r="WAM89" s="14"/>
      <c r="WAN89" s="14"/>
      <c r="WAO89" s="14"/>
      <c r="WAP89" s="14"/>
      <c r="WAQ89" s="14"/>
      <c r="WAR89" s="14"/>
      <c r="WAS89" s="14"/>
      <c r="WAT89" s="14"/>
      <c r="WAU89" s="14"/>
      <c r="WAV89" s="14"/>
      <c r="WAW89" s="14"/>
      <c r="WAX89" s="14"/>
      <c r="WAY89" s="14"/>
      <c r="WAZ89" s="14"/>
      <c r="WBA89" s="14"/>
      <c r="WBB89" s="14"/>
      <c r="WBC89" s="14"/>
      <c r="WBD89" s="14"/>
      <c r="WBE89" s="14"/>
      <c r="WBF89" s="14"/>
      <c r="WBG89" s="14"/>
      <c r="WBH89" s="14"/>
      <c r="WBI89" s="14"/>
      <c r="WBJ89" s="14"/>
      <c r="WBK89" s="14"/>
      <c r="WBL89" s="14"/>
      <c r="WBM89" s="14"/>
      <c r="WBN89" s="14"/>
      <c r="WBO89" s="14"/>
      <c r="WBP89" s="14"/>
      <c r="WBQ89" s="14"/>
      <c r="WBR89" s="14"/>
      <c r="WBS89" s="14"/>
      <c r="WBT89" s="14"/>
      <c r="WBU89" s="14"/>
      <c r="WBV89" s="14"/>
      <c r="WBW89" s="14"/>
      <c r="WBX89" s="14"/>
      <c r="WBY89" s="14"/>
      <c r="WBZ89" s="14"/>
      <c r="WCA89" s="14"/>
      <c r="WCB89" s="14"/>
      <c r="WCC89" s="14"/>
      <c r="WCD89" s="14"/>
      <c r="WCE89" s="14"/>
      <c r="WCF89" s="14"/>
      <c r="WCG89" s="14"/>
      <c r="WCH89" s="14"/>
      <c r="WCI89" s="14"/>
      <c r="WCJ89" s="14"/>
      <c r="WCK89" s="14"/>
      <c r="WCL89" s="14"/>
      <c r="WCM89" s="14"/>
      <c r="WCN89" s="14"/>
      <c r="WCO89" s="14"/>
      <c r="WCP89" s="14"/>
      <c r="WCQ89" s="14"/>
      <c r="WCR89" s="14"/>
      <c r="WCS89" s="14"/>
      <c r="WCT89" s="14"/>
      <c r="WCU89" s="14"/>
      <c r="WCV89" s="14"/>
      <c r="WCW89" s="14"/>
      <c r="WCX89" s="14"/>
      <c r="WCY89" s="14"/>
      <c r="WCZ89" s="14"/>
      <c r="WDA89" s="14"/>
      <c r="WDB89" s="14"/>
      <c r="WDC89" s="14"/>
      <c r="WDD89" s="14"/>
      <c r="WDE89" s="14"/>
      <c r="WDF89" s="14"/>
      <c r="WDG89" s="14"/>
      <c r="WDH89" s="14"/>
      <c r="WDI89" s="14"/>
      <c r="WDJ89" s="14"/>
      <c r="WDK89" s="14"/>
      <c r="WDL89" s="14"/>
      <c r="WDM89" s="14"/>
      <c r="WDN89" s="14"/>
      <c r="WDO89" s="14"/>
      <c r="WDP89" s="14"/>
      <c r="WDQ89" s="14"/>
      <c r="WDR89" s="14"/>
      <c r="WDS89" s="14"/>
      <c r="WDT89" s="14"/>
      <c r="WDU89" s="14"/>
      <c r="WDV89" s="14"/>
      <c r="WDW89" s="14"/>
      <c r="WDX89" s="14"/>
      <c r="WDY89" s="14"/>
      <c r="WDZ89" s="14"/>
      <c r="WEA89" s="14"/>
      <c r="WEB89" s="14"/>
      <c r="WEC89" s="14"/>
      <c r="WED89" s="14"/>
      <c r="WEE89" s="14"/>
      <c r="WEF89" s="14"/>
      <c r="WEG89" s="14"/>
      <c r="WEH89" s="14"/>
      <c r="WEI89" s="14"/>
      <c r="WEJ89" s="14"/>
      <c r="WEK89" s="14"/>
      <c r="WEL89" s="14"/>
      <c r="WEM89" s="14"/>
      <c r="WEN89" s="14"/>
      <c r="WEO89" s="14"/>
      <c r="WEP89" s="14"/>
      <c r="WEQ89" s="14"/>
      <c r="WER89" s="14"/>
      <c r="WES89" s="14"/>
      <c r="WET89" s="14"/>
      <c r="WEU89" s="14"/>
      <c r="WEV89" s="14"/>
      <c r="WEW89" s="14"/>
      <c r="WEX89" s="14"/>
      <c r="WEY89" s="14"/>
      <c r="WEZ89" s="14"/>
      <c r="WFA89" s="14"/>
      <c r="WFB89" s="14"/>
      <c r="WFC89" s="14"/>
      <c r="WFD89" s="14"/>
      <c r="WFE89" s="14"/>
      <c r="WFF89" s="14"/>
      <c r="WFG89" s="14"/>
      <c r="WFH89" s="14"/>
      <c r="WFI89" s="14"/>
      <c r="WFJ89" s="14"/>
      <c r="WFK89" s="14"/>
      <c r="WFL89" s="14"/>
      <c r="WFM89" s="14"/>
      <c r="WFN89" s="14"/>
      <c r="WFO89" s="14"/>
      <c r="WFP89" s="14"/>
      <c r="WFQ89" s="14"/>
      <c r="WFR89" s="14"/>
      <c r="WFS89" s="14"/>
      <c r="WFT89" s="14"/>
      <c r="WFU89" s="14"/>
      <c r="WFV89" s="14"/>
      <c r="WFW89" s="14"/>
      <c r="WFX89" s="14"/>
      <c r="WFY89" s="14"/>
      <c r="WFZ89" s="14"/>
      <c r="WGA89" s="14"/>
      <c r="WGB89" s="14"/>
      <c r="WGC89" s="14"/>
      <c r="WGD89" s="14"/>
      <c r="WGE89" s="14"/>
      <c r="WGF89" s="14"/>
      <c r="WGG89" s="14"/>
      <c r="WGH89" s="14"/>
      <c r="WGI89" s="14"/>
      <c r="WGJ89" s="14"/>
      <c r="WGK89" s="14"/>
      <c r="WGL89" s="14"/>
      <c r="WGM89" s="14"/>
      <c r="WGN89" s="14"/>
      <c r="WGO89" s="14"/>
      <c r="WGP89" s="14"/>
      <c r="WGQ89" s="14"/>
      <c r="WGR89" s="14"/>
      <c r="WGS89" s="14"/>
      <c r="WGT89" s="14"/>
      <c r="WGU89" s="14"/>
      <c r="WGV89" s="14"/>
      <c r="WGW89" s="14"/>
      <c r="WGX89" s="14"/>
      <c r="WGY89" s="14"/>
      <c r="WGZ89" s="14"/>
      <c r="WHA89" s="14"/>
      <c r="WHB89" s="14"/>
      <c r="WHC89" s="14"/>
      <c r="WHD89" s="14"/>
      <c r="WHE89" s="14"/>
      <c r="WHF89" s="14"/>
      <c r="WHG89" s="14"/>
      <c r="WHH89" s="14"/>
      <c r="WHI89" s="14"/>
      <c r="WHJ89" s="14"/>
      <c r="WHK89" s="14"/>
      <c r="WHL89" s="14"/>
      <c r="WHM89" s="14"/>
      <c r="WHN89" s="14"/>
      <c r="WHO89" s="14"/>
      <c r="WHP89" s="14"/>
      <c r="WHQ89" s="14"/>
      <c r="WHR89" s="14"/>
      <c r="WHS89" s="14"/>
      <c r="WHT89" s="14"/>
      <c r="WHU89" s="14"/>
      <c r="WHV89" s="14"/>
      <c r="WHW89" s="14"/>
      <c r="WHX89" s="14"/>
      <c r="WHY89" s="14"/>
      <c r="WHZ89" s="14"/>
      <c r="WIA89" s="14"/>
      <c r="WIB89" s="14"/>
      <c r="WIC89" s="14"/>
      <c r="WID89" s="14"/>
      <c r="WIE89" s="14"/>
      <c r="WIF89" s="14"/>
      <c r="WIG89" s="14"/>
      <c r="WIH89" s="14"/>
      <c r="WII89" s="14"/>
      <c r="WIJ89" s="14"/>
      <c r="WIK89" s="14"/>
      <c r="WIL89" s="14"/>
      <c r="WIM89" s="14"/>
      <c r="WIN89" s="14"/>
      <c r="WIO89" s="14"/>
      <c r="WIP89" s="14"/>
      <c r="WIQ89" s="14"/>
      <c r="WIR89" s="14"/>
      <c r="WIS89" s="14"/>
      <c r="WIT89" s="14"/>
      <c r="WIU89" s="14"/>
      <c r="WIV89" s="14"/>
      <c r="WIW89" s="14"/>
      <c r="WIX89" s="14"/>
      <c r="WIY89" s="14"/>
      <c r="WIZ89" s="14"/>
      <c r="WJA89" s="14"/>
      <c r="WJB89" s="14"/>
      <c r="WJC89" s="14"/>
      <c r="WJD89" s="14"/>
      <c r="WJE89" s="14"/>
      <c r="WJF89" s="14"/>
      <c r="WJG89" s="14"/>
      <c r="WJH89" s="14"/>
      <c r="WJI89" s="14"/>
      <c r="WJJ89" s="14"/>
      <c r="WJK89" s="14"/>
      <c r="WJL89" s="14"/>
      <c r="WJM89" s="14"/>
      <c r="WJN89" s="14"/>
      <c r="WJO89" s="14"/>
      <c r="WJP89" s="14"/>
      <c r="WJQ89" s="14"/>
      <c r="WJR89" s="14"/>
      <c r="WJS89" s="14"/>
      <c r="WJT89" s="14"/>
      <c r="WJU89" s="14"/>
      <c r="WJV89" s="14"/>
      <c r="WJW89" s="14"/>
      <c r="WJX89" s="14"/>
      <c r="WJY89" s="14"/>
      <c r="WJZ89" s="14"/>
      <c r="WKA89" s="14"/>
      <c r="WKB89" s="14"/>
      <c r="WKC89" s="14"/>
      <c r="WKD89" s="14"/>
      <c r="WKE89" s="14"/>
      <c r="WKF89" s="14"/>
      <c r="WKG89" s="14"/>
      <c r="WKH89" s="14"/>
      <c r="WKI89" s="14"/>
      <c r="WKJ89" s="14"/>
      <c r="WKK89" s="14"/>
      <c r="WKL89" s="14"/>
      <c r="WKM89" s="14"/>
      <c r="WKN89" s="14"/>
      <c r="WKO89" s="14"/>
      <c r="WKP89" s="14"/>
      <c r="WKQ89" s="14"/>
      <c r="WKR89" s="14"/>
      <c r="WKS89" s="14"/>
      <c r="WKT89" s="14"/>
      <c r="WKU89" s="14"/>
      <c r="WKV89" s="14"/>
      <c r="WKW89" s="14"/>
      <c r="WKX89" s="14"/>
      <c r="WKY89" s="14"/>
      <c r="WKZ89" s="14"/>
      <c r="WLA89" s="14"/>
      <c r="WLB89" s="14"/>
      <c r="WLC89" s="14"/>
      <c r="WLD89" s="14"/>
      <c r="WLE89" s="14"/>
      <c r="WLF89" s="14"/>
      <c r="WLG89" s="14"/>
      <c r="WLH89" s="14"/>
      <c r="WLI89" s="14"/>
      <c r="WLJ89" s="14"/>
      <c r="WLK89" s="14"/>
      <c r="WLL89" s="14"/>
      <c r="WLM89" s="14"/>
      <c r="WLN89" s="14"/>
      <c r="WLO89" s="14"/>
      <c r="WLP89" s="14"/>
      <c r="WLQ89" s="14"/>
      <c r="WLR89" s="14"/>
      <c r="WLS89" s="14"/>
      <c r="WLT89" s="14"/>
      <c r="WLU89" s="14"/>
      <c r="WLV89" s="14"/>
      <c r="WLW89" s="14"/>
      <c r="WLX89" s="14"/>
      <c r="WLY89" s="14"/>
      <c r="WLZ89" s="14"/>
      <c r="WMA89" s="14"/>
      <c r="WMB89" s="14"/>
      <c r="WMC89" s="14"/>
      <c r="WMD89" s="14"/>
      <c r="WME89" s="14"/>
      <c r="WMF89" s="14"/>
      <c r="WMG89" s="14"/>
      <c r="WMH89" s="14"/>
      <c r="WMI89" s="14"/>
      <c r="WMJ89" s="14"/>
      <c r="WMK89" s="14"/>
      <c r="WML89" s="14"/>
      <c r="WMM89" s="14"/>
      <c r="WMN89" s="14"/>
      <c r="WMO89" s="14"/>
      <c r="WMP89" s="14"/>
      <c r="WMQ89" s="14"/>
      <c r="WMR89" s="14"/>
      <c r="WMS89" s="14"/>
      <c r="WMT89" s="14"/>
      <c r="WMU89" s="14"/>
      <c r="WMV89" s="14"/>
      <c r="WMW89" s="14"/>
      <c r="WMX89" s="14"/>
      <c r="WMY89" s="14"/>
      <c r="WMZ89" s="14"/>
      <c r="WNA89" s="14"/>
      <c r="WNB89" s="14"/>
      <c r="WNC89" s="14"/>
      <c r="WND89" s="14"/>
      <c r="WNE89" s="14"/>
      <c r="WNF89" s="14"/>
      <c r="WNG89" s="14"/>
      <c r="WNH89" s="14"/>
      <c r="WNI89" s="14"/>
      <c r="WNJ89" s="14"/>
      <c r="WNK89" s="14"/>
      <c r="WNL89" s="14"/>
      <c r="WNM89" s="14"/>
      <c r="WNN89" s="14"/>
      <c r="WNO89" s="14"/>
      <c r="WNP89" s="14"/>
      <c r="WNQ89" s="14"/>
      <c r="WNR89" s="14"/>
      <c r="WNS89" s="14"/>
      <c r="WNT89" s="14"/>
      <c r="WNU89" s="14"/>
      <c r="WNV89" s="14"/>
      <c r="WNW89" s="14"/>
      <c r="WNX89" s="14"/>
      <c r="WNY89" s="14"/>
      <c r="WNZ89" s="14"/>
      <c r="WOA89" s="14"/>
      <c r="WOB89" s="14"/>
      <c r="WOC89" s="14"/>
      <c r="WOD89" s="14"/>
      <c r="WOE89" s="14"/>
      <c r="WOF89" s="14"/>
      <c r="WOG89" s="14"/>
      <c r="WOH89" s="14"/>
      <c r="WOI89" s="14"/>
      <c r="WOJ89" s="14"/>
      <c r="WOK89" s="14"/>
      <c r="WOL89" s="14"/>
      <c r="WOM89" s="14"/>
      <c r="WON89" s="14"/>
      <c r="WOO89" s="14"/>
      <c r="WOP89" s="14"/>
      <c r="WOQ89" s="14"/>
      <c r="WOR89" s="14"/>
      <c r="WOS89" s="14"/>
      <c r="WOT89" s="14"/>
      <c r="WOU89" s="14"/>
      <c r="WOV89" s="14"/>
      <c r="WOW89" s="14"/>
      <c r="WOX89" s="14"/>
      <c r="WOY89" s="14"/>
      <c r="WOZ89" s="14"/>
      <c r="WPA89" s="14"/>
      <c r="WPB89" s="14"/>
      <c r="WPC89" s="14"/>
      <c r="WPD89" s="14"/>
      <c r="WPE89" s="14"/>
      <c r="WPF89" s="14"/>
      <c r="WPG89" s="14"/>
      <c r="WPH89" s="14"/>
      <c r="WPI89" s="14"/>
      <c r="WPJ89" s="14"/>
      <c r="WPK89" s="14"/>
      <c r="WPL89" s="14"/>
      <c r="WPM89" s="14"/>
      <c r="WPN89" s="14"/>
      <c r="WPO89" s="14"/>
      <c r="WPP89" s="14"/>
      <c r="WPQ89" s="14"/>
      <c r="WPR89" s="14"/>
      <c r="WPS89" s="14"/>
      <c r="WPT89" s="14"/>
      <c r="WPU89" s="14"/>
      <c r="WPV89" s="14"/>
      <c r="WPW89" s="14"/>
      <c r="WPX89" s="14"/>
      <c r="WPY89" s="14"/>
      <c r="WPZ89" s="14"/>
      <c r="WQA89" s="14"/>
      <c r="WQB89" s="14"/>
      <c r="WQC89" s="14"/>
      <c r="WQD89" s="14"/>
      <c r="WQE89" s="14"/>
      <c r="WQF89" s="14"/>
      <c r="WQG89" s="14"/>
      <c r="WQH89" s="14"/>
      <c r="WQI89" s="14"/>
      <c r="WQJ89" s="14"/>
      <c r="WQK89" s="14"/>
      <c r="WQL89" s="14"/>
      <c r="WQM89" s="14"/>
      <c r="WQN89" s="14"/>
      <c r="WQO89" s="14"/>
      <c r="WQP89" s="14"/>
      <c r="WQQ89" s="14"/>
      <c r="WQR89" s="14"/>
      <c r="WQS89" s="14"/>
      <c r="WQT89" s="14"/>
      <c r="WQU89" s="14"/>
      <c r="WQV89" s="14"/>
      <c r="WQW89" s="14"/>
      <c r="WQX89" s="14"/>
      <c r="WQY89" s="14"/>
      <c r="WQZ89" s="14"/>
      <c r="WRA89" s="14"/>
      <c r="WRB89" s="14"/>
      <c r="WRC89" s="14"/>
      <c r="WRD89" s="14"/>
      <c r="WRE89" s="14"/>
      <c r="WRF89" s="14"/>
      <c r="WRG89" s="14"/>
      <c r="WRH89" s="14"/>
      <c r="WRI89" s="14"/>
      <c r="WRJ89" s="14"/>
      <c r="WRK89" s="14"/>
      <c r="WRL89" s="14"/>
      <c r="WRM89" s="14"/>
      <c r="WRN89" s="14"/>
      <c r="WRO89" s="14"/>
      <c r="WRP89" s="14"/>
      <c r="WRQ89" s="14"/>
      <c r="WRR89" s="14"/>
      <c r="WRS89" s="14"/>
      <c r="WRT89" s="14"/>
      <c r="WRU89" s="14"/>
      <c r="WRV89" s="14"/>
      <c r="WRW89" s="14"/>
      <c r="WRX89" s="14"/>
      <c r="WRY89" s="14"/>
      <c r="WRZ89" s="14"/>
      <c r="WSA89" s="14"/>
      <c r="WSB89" s="14"/>
      <c r="WSC89" s="14"/>
      <c r="WSD89" s="14"/>
      <c r="WSE89" s="14"/>
      <c r="WSF89" s="14"/>
      <c r="WSG89" s="14"/>
      <c r="WSH89" s="14"/>
      <c r="WSI89" s="14"/>
      <c r="WSJ89" s="14"/>
      <c r="WSK89" s="14"/>
      <c r="WSL89" s="14"/>
      <c r="WSM89" s="14"/>
      <c r="WSN89" s="14"/>
      <c r="WSO89" s="14"/>
      <c r="WSP89" s="14"/>
      <c r="WSQ89" s="14"/>
      <c r="WSR89" s="14"/>
      <c r="WSS89" s="14"/>
      <c r="WST89" s="14"/>
      <c r="WSU89" s="14"/>
      <c r="WSV89" s="14"/>
      <c r="WSW89" s="14"/>
      <c r="WSX89" s="14"/>
      <c r="WSY89" s="14"/>
      <c r="WSZ89" s="14"/>
      <c r="WTA89" s="14"/>
      <c r="WTB89" s="14"/>
      <c r="WTC89" s="14"/>
      <c r="WTD89" s="14"/>
      <c r="WTE89" s="14"/>
      <c r="WTF89" s="14"/>
      <c r="WTG89" s="14"/>
      <c r="WTH89" s="14"/>
      <c r="WTI89" s="14"/>
      <c r="WTJ89" s="14"/>
      <c r="WTK89" s="14"/>
      <c r="WTL89" s="14"/>
      <c r="WTM89" s="14"/>
      <c r="WTN89" s="14"/>
      <c r="WTO89" s="14"/>
      <c r="WTP89" s="14"/>
      <c r="WTQ89" s="14"/>
      <c r="WTR89" s="14"/>
      <c r="WTS89" s="14"/>
      <c r="WTT89" s="14"/>
      <c r="WTU89" s="14"/>
      <c r="WTV89" s="14"/>
      <c r="WTW89" s="14"/>
      <c r="WTX89" s="14"/>
      <c r="WTY89" s="14"/>
      <c r="WTZ89" s="14"/>
      <c r="WUA89" s="14"/>
      <c r="WUB89" s="14"/>
      <c r="WUC89" s="14"/>
      <c r="WUD89" s="14"/>
      <c r="WUE89" s="14"/>
      <c r="WUF89" s="14"/>
      <c r="WUG89" s="14"/>
      <c r="WUH89" s="14"/>
      <c r="WUI89" s="14"/>
      <c r="WUJ89" s="14"/>
      <c r="WUK89" s="14"/>
      <c r="WUL89" s="14"/>
      <c r="WUM89" s="14"/>
      <c r="WUN89" s="14"/>
      <c r="WUO89" s="14"/>
      <c r="WUP89" s="14"/>
      <c r="WUQ89" s="14"/>
      <c r="WUR89" s="14"/>
      <c r="WUS89" s="14"/>
      <c r="WUT89" s="14"/>
      <c r="WUU89" s="14"/>
      <c r="WUV89" s="14"/>
      <c r="WUW89" s="14"/>
      <c r="WUX89" s="14"/>
      <c r="WUY89" s="14"/>
      <c r="WUZ89" s="14"/>
      <c r="WVA89" s="14"/>
      <c r="WVB89" s="14"/>
      <c r="WVC89" s="14"/>
      <c r="WVD89" s="14"/>
      <c r="WVE89" s="14"/>
      <c r="WVF89" s="14"/>
      <c r="WVG89" s="14"/>
      <c r="WVH89" s="14"/>
      <c r="WVI89" s="14"/>
      <c r="WVJ89" s="14"/>
      <c r="WVK89" s="14"/>
      <c r="WVL89" s="14"/>
      <c r="WVM89" s="14"/>
      <c r="WVN89" s="14"/>
      <c r="WVO89" s="14"/>
      <c r="WVP89" s="14"/>
      <c r="WVQ89" s="14"/>
      <c r="WVR89" s="14"/>
      <c r="WVS89" s="14"/>
      <c r="WVT89" s="14"/>
      <c r="WVU89" s="14"/>
      <c r="WVV89" s="14"/>
      <c r="WVW89" s="14"/>
      <c r="WVX89" s="14"/>
      <c r="WVY89" s="14"/>
      <c r="WVZ89" s="14"/>
      <c r="WWA89" s="14"/>
      <c r="WWB89" s="14"/>
      <c r="WWC89" s="14"/>
      <c r="WWD89" s="14"/>
      <c r="WWE89" s="14"/>
      <c r="WWF89" s="14"/>
      <c r="WWG89" s="14"/>
      <c r="WWH89" s="14"/>
      <c r="WWI89" s="14"/>
      <c r="WWJ89" s="14"/>
      <c r="WWK89" s="14"/>
      <c r="WWL89" s="14"/>
      <c r="WWM89" s="14"/>
      <c r="WWN89" s="14"/>
      <c r="WWO89" s="14"/>
      <c r="WWP89" s="14"/>
      <c r="WWQ89" s="14"/>
      <c r="WWR89" s="14"/>
      <c r="WWS89" s="14"/>
      <c r="WWT89" s="14"/>
      <c r="WWU89" s="14"/>
      <c r="WWV89" s="14"/>
      <c r="WWW89" s="14"/>
      <c r="WWX89" s="14"/>
      <c r="WWY89" s="14"/>
      <c r="WWZ89" s="14"/>
      <c r="WXA89" s="14"/>
      <c r="WXB89" s="14"/>
      <c r="WXC89" s="14"/>
      <c r="WXD89" s="14"/>
      <c r="WXE89" s="14"/>
      <c r="WXF89" s="14"/>
      <c r="WXG89" s="14"/>
      <c r="WXH89" s="14"/>
      <c r="WXI89" s="14"/>
      <c r="WXJ89" s="14"/>
      <c r="WXK89" s="14"/>
      <c r="WXL89" s="14"/>
      <c r="WXM89" s="14"/>
      <c r="WXN89" s="14"/>
      <c r="WXO89" s="14"/>
      <c r="WXP89" s="14"/>
      <c r="WXQ89" s="14"/>
      <c r="WXR89" s="14"/>
      <c r="WXS89" s="14"/>
      <c r="WXT89" s="14"/>
      <c r="WXU89" s="14"/>
      <c r="WXV89" s="14"/>
      <c r="WXW89" s="14"/>
      <c r="WXX89" s="14"/>
      <c r="WXY89" s="14"/>
      <c r="WXZ89" s="14"/>
      <c r="WYA89" s="14"/>
      <c r="WYB89" s="14"/>
      <c r="WYC89" s="14"/>
      <c r="WYD89" s="14"/>
      <c r="WYE89" s="14"/>
      <c r="WYF89" s="14"/>
      <c r="WYG89" s="14"/>
      <c r="WYH89" s="14"/>
      <c r="WYI89" s="14"/>
      <c r="WYJ89" s="14"/>
      <c r="WYK89" s="14"/>
      <c r="WYL89" s="14"/>
      <c r="WYM89" s="14"/>
      <c r="WYN89" s="14"/>
      <c r="WYO89" s="14"/>
      <c r="WYP89" s="14"/>
      <c r="WYQ89" s="14"/>
      <c r="WYR89" s="14"/>
      <c r="WYS89" s="14"/>
      <c r="WYT89" s="14"/>
      <c r="WYU89" s="14"/>
      <c r="WYV89" s="14"/>
      <c r="WYW89" s="14"/>
      <c r="WYX89" s="14"/>
      <c r="WYY89" s="14"/>
      <c r="WYZ89" s="14"/>
      <c r="WZA89" s="14"/>
      <c r="WZB89" s="14"/>
      <c r="WZC89" s="14"/>
      <c r="WZD89" s="14"/>
      <c r="WZE89" s="14"/>
      <c r="WZF89" s="14"/>
      <c r="WZG89" s="14"/>
      <c r="WZH89" s="14"/>
      <c r="WZI89" s="14"/>
      <c r="WZJ89" s="14"/>
      <c r="WZK89" s="14"/>
      <c r="WZL89" s="14"/>
      <c r="WZM89" s="14"/>
      <c r="WZN89" s="14"/>
      <c r="WZO89" s="14"/>
      <c r="WZP89" s="14"/>
      <c r="WZQ89" s="14"/>
      <c r="WZR89" s="14"/>
      <c r="WZS89" s="14"/>
      <c r="WZT89" s="14"/>
      <c r="WZU89" s="14"/>
      <c r="WZV89" s="14"/>
      <c r="WZW89" s="14"/>
      <c r="WZX89" s="14"/>
      <c r="WZY89" s="14"/>
      <c r="WZZ89" s="14"/>
      <c r="XAA89" s="14"/>
      <c r="XAB89" s="14"/>
      <c r="XAC89" s="14"/>
      <c r="XAD89" s="14"/>
      <c r="XAE89" s="14"/>
      <c r="XAF89" s="14"/>
      <c r="XAG89" s="14"/>
      <c r="XAH89" s="14"/>
      <c r="XAI89" s="14"/>
      <c r="XAJ89" s="14"/>
      <c r="XAK89" s="14"/>
      <c r="XAL89" s="14"/>
      <c r="XAM89" s="14"/>
      <c r="XAN89" s="14"/>
      <c r="XAO89" s="14"/>
      <c r="XAP89" s="14"/>
      <c r="XAQ89" s="14"/>
      <c r="XAR89" s="14"/>
      <c r="XAS89" s="14"/>
      <c r="XAT89" s="14"/>
      <c r="XAU89" s="14"/>
      <c r="XAV89" s="14"/>
      <c r="XAW89" s="14"/>
      <c r="XAX89" s="14"/>
      <c r="XAY89" s="14"/>
      <c r="XAZ89" s="14"/>
      <c r="XBA89" s="14"/>
      <c r="XBB89" s="14"/>
      <c r="XBC89" s="14"/>
      <c r="XBD89" s="14"/>
      <c r="XBE89" s="14"/>
      <c r="XBF89" s="14"/>
      <c r="XBG89" s="14"/>
      <c r="XBH89" s="14"/>
      <c r="XBI89" s="14"/>
      <c r="XBJ89" s="14"/>
      <c r="XBK89" s="14"/>
      <c r="XBL89" s="14"/>
      <c r="XBM89" s="14"/>
      <c r="XBN89" s="14"/>
      <c r="XBO89" s="14"/>
      <c r="XBP89" s="14"/>
      <c r="XBQ89" s="14"/>
      <c r="XBR89" s="14"/>
      <c r="XBS89" s="14"/>
      <c r="XBT89" s="14"/>
      <c r="XBU89" s="14"/>
      <c r="XBV89" s="14"/>
      <c r="XBW89" s="14"/>
      <c r="XBX89" s="14"/>
      <c r="XBY89" s="14"/>
      <c r="XBZ89" s="14"/>
      <c r="XCA89" s="14"/>
      <c r="XCB89" s="14"/>
      <c r="XCC89" s="14"/>
      <c r="XCD89" s="14"/>
      <c r="XCE89" s="14"/>
      <c r="XCF89" s="14"/>
      <c r="XCG89" s="14"/>
      <c r="XCH89" s="14"/>
      <c r="XCI89" s="14"/>
      <c r="XCJ89" s="14"/>
      <c r="XCK89" s="14"/>
      <c r="XCL89" s="14"/>
      <c r="XCM89" s="14"/>
      <c r="XCN89" s="14"/>
      <c r="XCO89" s="14"/>
      <c r="XCP89" s="14"/>
      <c r="XCQ89" s="14"/>
      <c r="XCR89" s="14"/>
      <c r="XCS89" s="14"/>
      <c r="XCT89" s="14"/>
      <c r="XCU89" s="14"/>
      <c r="XCV89" s="14"/>
      <c r="XCW89" s="14"/>
      <c r="XCX89" s="14"/>
      <c r="XCY89" s="14"/>
      <c r="XCZ89" s="14"/>
      <c r="XDA89" s="14"/>
      <c r="XDB89" s="14"/>
      <c r="XDC89" s="14"/>
      <c r="XDD89" s="14"/>
      <c r="XDE89" s="14"/>
      <c r="XDF89" s="14"/>
      <c r="XDG89" s="14"/>
      <c r="XDH89" s="14"/>
      <c r="XDI89" s="14"/>
      <c r="XDJ89" s="14"/>
      <c r="XDK89" s="14"/>
      <c r="XDL89" s="14"/>
      <c r="XDM89" s="14"/>
      <c r="XDN89" s="14"/>
      <c r="XDO89" s="14"/>
      <c r="XDP89" s="14"/>
      <c r="XDQ89" s="14"/>
      <c r="XDR89" s="14"/>
      <c r="XDS89" s="14"/>
      <c r="XDT89" s="14"/>
      <c r="XDU89" s="14"/>
      <c r="XDV89" s="14"/>
      <c r="XDW89" s="14"/>
      <c r="XDX89" s="14"/>
      <c r="XDY89" s="14"/>
      <c r="XDZ89" s="14"/>
      <c r="XEA89" s="14"/>
      <c r="XEB89" s="14"/>
      <c r="XEC89" s="14"/>
      <c r="XED89" s="14"/>
      <c r="XEE89" s="14"/>
      <c r="XEF89" s="14"/>
      <c r="XEG89" s="14"/>
      <c r="XEH89" s="14"/>
      <c r="XEI89" s="14"/>
      <c r="XEJ89" s="14"/>
      <c r="XEK89" s="14"/>
      <c r="XEL89" s="14"/>
      <c r="XEM89" s="14"/>
      <c r="XEN89" s="14"/>
      <c r="XEO89" s="14"/>
      <c r="XEP89" s="14"/>
      <c r="XEQ89" s="14"/>
      <c r="XER89" s="14"/>
      <c r="XES89" s="14"/>
      <c r="XET89" s="14"/>
      <c r="XEU89" s="14"/>
      <c r="XEV89" s="14"/>
      <c r="XEW89" s="14"/>
      <c r="XEX89" s="14"/>
      <c r="XEY89" s="14"/>
      <c r="XEZ89" s="14"/>
      <c r="XFA89" s="14"/>
      <c r="XFB89" s="14"/>
      <c r="XFC89" s="14"/>
      <c r="XFD89" s="14"/>
    </row>
    <row r="90" spans="2:16384" customFormat="1" ht="13" customHeight="1">
      <c r="B90" s="1261">
        <v>911401642307</v>
      </c>
      <c r="C90" s="226">
        <v>8719514524040</v>
      </c>
      <c r="D90" s="1262" t="s">
        <v>813</v>
      </c>
      <c r="E90" s="44">
        <v>911401565144</v>
      </c>
      <c r="F90" s="45">
        <v>8720169761360</v>
      </c>
      <c r="G90" s="1263" t="s">
        <v>2112</v>
      </c>
      <c r="H90" s="14"/>
      <c r="I90" s="14"/>
      <c r="J90" s="14"/>
      <c r="K90" s="14"/>
      <c r="L90" s="14"/>
      <c r="M90" s="14"/>
      <c r="N90" s="14"/>
      <c r="O90" s="14"/>
      <c r="P90" s="14"/>
      <c r="Q90" s="14"/>
      <c r="R90" s="14"/>
      <c r="S90" s="14"/>
      <c r="T90" s="14"/>
      <c r="U90" s="14"/>
      <c r="V90" s="14"/>
      <c r="W90" s="14"/>
      <c r="X90" s="14"/>
      <c r="Y90" s="14"/>
      <c r="Z90" s="14"/>
      <c r="AA90" s="14"/>
      <c r="AB90" s="14"/>
      <c r="AC90" s="14"/>
      <c r="AD90" s="14"/>
      <c r="AE90" s="14"/>
      <c r="AF90" s="14"/>
      <c r="AG90" s="14"/>
      <c r="AH90" s="14"/>
      <c r="AI90" s="14"/>
      <c r="AJ90" s="14"/>
      <c r="AK90" s="14"/>
      <c r="AL90" s="14"/>
      <c r="AM90" s="14"/>
      <c r="AN90" s="14"/>
      <c r="AO90" s="14"/>
      <c r="AP90" s="14"/>
      <c r="AQ90" s="14"/>
      <c r="AR90" s="14"/>
      <c r="AS90" s="14"/>
      <c r="AT90" s="14"/>
      <c r="AU90" s="14"/>
      <c r="AV90" s="14"/>
      <c r="AW90" s="14"/>
      <c r="AX90" s="14"/>
      <c r="AY90" s="14"/>
      <c r="AZ90" s="14"/>
      <c r="BA90" s="14"/>
      <c r="BB90" s="14"/>
      <c r="BC90" s="14"/>
      <c r="BD90" s="14"/>
      <c r="BE90" s="14"/>
      <c r="BF90" s="14"/>
      <c r="BG90" s="14"/>
      <c r="BH90" s="14"/>
      <c r="BI90" s="14"/>
      <c r="BJ90" s="14"/>
      <c r="BK90" s="14"/>
      <c r="BL90" s="14"/>
      <c r="BM90" s="14"/>
      <c r="BN90" s="14"/>
      <c r="BO90" s="14"/>
      <c r="BP90" s="14"/>
      <c r="BQ90" s="14"/>
      <c r="BR90" s="14"/>
      <c r="BS90" s="14"/>
      <c r="BT90" s="14"/>
      <c r="BU90" s="14"/>
      <c r="BV90" s="14"/>
      <c r="BW90" s="14"/>
      <c r="BX90" s="14"/>
      <c r="BY90" s="14"/>
      <c r="BZ90" s="14"/>
      <c r="CA90" s="14"/>
      <c r="CB90" s="14"/>
      <c r="CC90" s="14"/>
      <c r="CD90" s="14"/>
      <c r="CE90" s="14"/>
      <c r="CF90" s="14"/>
      <c r="CG90" s="14"/>
      <c r="CH90" s="14"/>
      <c r="CI90" s="14"/>
      <c r="CJ90" s="14"/>
      <c r="CK90" s="14"/>
      <c r="CL90" s="14"/>
      <c r="CM90" s="14"/>
      <c r="CN90" s="14"/>
      <c r="CO90" s="14"/>
      <c r="CP90" s="14"/>
      <c r="CQ90" s="14"/>
      <c r="CR90" s="14"/>
      <c r="CS90" s="14"/>
      <c r="CT90" s="14"/>
      <c r="CU90" s="14"/>
      <c r="CV90" s="14"/>
      <c r="CW90" s="14"/>
      <c r="CX90" s="14"/>
      <c r="CY90" s="14"/>
      <c r="CZ90" s="14"/>
      <c r="DA90" s="14"/>
      <c r="DB90" s="14"/>
      <c r="DC90" s="14"/>
      <c r="DD90" s="14"/>
      <c r="DE90" s="14"/>
      <c r="DF90" s="14"/>
      <c r="DG90" s="14"/>
      <c r="DH90" s="14"/>
      <c r="DI90" s="14"/>
      <c r="DJ90" s="14"/>
      <c r="DK90" s="14"/>
      <c r="DL90" s="14"/>
      <c r="DM90" s="14"/>
      <c r="DN90" s="14"/>
      <c r="DO90" s="14"/>
      <c r="DP90" s="14"/>
      <c r="DQ90" s="14"/>
      <c r="DR90" s="14"/>
      <c r="DS90" s="14"/>
      <c r="DT90" s="14"/>
      <c r="DU90" s="14"/>
      <c r="DV90" s="14"/>
      <c r="DW90" s="14"/>
      <c r="DX90" s="14"/>
      <c r="DY90" s="14"/>
      <c r="DZ90" s="14"/>
      <c r="EA90" s="14"/>
      <c r="EB90" s="14"/>
      <c r="EC90" s="14"/>
      <c r="ED90" s="14"/>
      <c r="EE90" s="14"/>
      <c r="EF90" s="14"/>
      <c r="EG90" s="14"/>
      <c r="EH90" s="14"/>
      <c r="EI90" s="14"/>
      <c r="EJ90" s="14"/>
      <c r="EK90" s="14"/>
      <c r="EL90" s="14"/>
      <c r="EM90" s="14"/>
      <c r="EN90" s="14"/>
      <c r="EO90" s="14"/>
      <c r="EP90" s="14"/>
      <c r="EQ90" s="14"/>
      <c r="ER90" s="14"/>
      <c r="ES90" s="14"/>
      <c r="ET90" s="14"/>
      <c r="EU90" s="14"/>
      <c r="EV90" s="14"/>
      <c r="EW90" s="14"/>
      <c r="EX90" s="14"/>
      <c r="EY90" s="14"/>
      <c r="EZ90" s="14"/>
      <c r="FA90" s="14"/>
      <c r="FB90" s="14"/>
      <c r="FC90" s="14"/>
      <c r="FD90" s="14"/>
      <c r="FE90" s="14"/>
      <c r="FF90" s="14"/>
      <c r="FG90" s="14"/>
      <c r="FH90" s="14"/>
      <c r="FI90" s="14"/>
      <c r="FJ90" s="14"/>
      <c r="FK90" s="14"/>
      <c r="FL90" s="14"/>
      <c r="FM90" s="14"/>
      <c r="FN90" s="14"/>
      <c r="FO90" s="14"/>
      <c r="FP90" s="14"/>
      <c r="FQ90" s="14"/>
      <c r="FR90" s="14"/>
      <c r="FS90" s="14"/>
      <c r="FT90" s="14"/>
      <c r="FU90" s="14"/>
      <c r="FV90" s="14"/>
      <c r="FW90" s="14"/>
      <c r="FX90" s="14"/>
      <c r="FY90" s="14"/>
      <c r="FZ90" s="14"/>
      <c r="GA90" s="14"/>
      <c r="GB90" s="14"/>
      <c r="GC90" s="14"/>
      <c r="GD90" s="14"/>
      <c r="GE90" s="14"/>
      <c r="GF90" s="14"/>
      <c r="GG90" s="14"/>
      <c r="GH90" s="14"/>
      <c r="GI90" s="14"/>
      <c r="GJ90" s="14"/>
      <c r="GK90" s="14"/>
      <c r="GL90" s="14"/>
      <c r="GM90" s="14"/>
      <c r="GN90" s="14"/>
      <c r="GO90" s="14"/>
      <c r="GP90" s="14"/>
      <c r="GQ90" s="14"/>
      <c r="GR90" s="14"/>
      <c r="GS90" s="14"/>
      <c r="GT90" s="14"/>
      <c r="GU90" s="14"/>
      <c r="GV90" s="14"/>
      <c r="GW90" s="14"/>
      <c r="GX90" s="14"/>
      <c r="GY90" s="14"/>
      <c r="GZ90" s="14"/>
      <c r="HA90" s="14"/>
      <c r="HB90" s="14"/>
      <c r="HC90" s="14"/>
      <c r="HD90" s="14"/>
      <c r="HE90" s="14"/>
      <c r="HF90" s="14"/>
      <c r="HG90" s="14"/>
      <c r="HH90" s="14"/>
      <c r="HI90" s="14"/>
      <c r="HJ90" s="14"/>
      <c r="HK90" s="14"/>
      <c r="HL90" s="14"/>
      <c r="HM90" s="14"/>
      <c r="HN90" s="14"/>
      <c r="HO90" s="14"/>
      <c r="HP90" s="14"/>
      <c r="HQ90" s="14"/>
      <c r="HR90" s="14"/>
      <c r="HS90" s="14"/>
      <c r="HT90" s="14"/>
      <c r="HU90" s="14"/>
      <c r="HV90" s="14"/>
      <c r="HW90" s="14"/>
      <c r="HX90" s="14"/>
      <c r="HY90" s="14"/>
      <c r="HZ90" s="14"/>
      <c r="IA90" s="14"/>
      <c r="IB90" s="14"/>
      <c r="IC90" s="14"/>
      <c r="ID90" s="14"/>
      <c r="IE90" s="14"/>
      <c r="IF90" s="14"/>
      <c r="IG90" s="14"/>
      <c r="IH90" s="14"/>
      <c r="II90" s="14"/>
      <c r="IJ90" s="14"/>
      <c r="IK90" s="14"/>
      <c r="IL90" s="14"/>
      <c r="IM90" s="14"/>
      <c r="IN90" s="14"/>
      <c r="IO90" s="14"/>
      <c r="IP90" s="14"/>
      <c r="IQ90" s="14"/>
      <c r="IR90" s="14"/>
      <c r="IS90" s="14"/>
      <c r="IT90" s="14"/>
      <c r="IU90" s="14"/>
      <c r="IV90" s="14"/>
      <c r="IW90" s="14"/>
      <c r="IX90" s="14"/>
      <c r="IY90" s="14"/>
      <c r="IZ90" s="14"/>
      <c r="JA90" s="14"/>
      <c r="JB90" s="14"/>
      <c r="JC90" s="14"/>
      <c r="JD90" s="14"/>
      <c r="JE90" s="14"/>
      <c r="JF90" s="14"/>
      <c r="JG90" s="14"/>
      <c r="JH90" s="14"/>
      <c r="JI90" s="14"/>
      <c r="JJ90" s="14"/>
      <c r="JK90" s="14"/>
      <c r="JL90" s="14"/>
      <c r="JM90" s="14"/>
      <c r="JN90" s="14"/>
      <c r="JO90" s="14"/>
      <c r="JP90" s="14"/>
      <c r="JQ90" s="14"/>
      <c r="JR90" s="14"/>
      <c r="JS90" s="14"/>
      <c r="JT90" s="14"/>
      <c r="JU90" s="14"/>
      <c r="JV90" s="14"/>
      <c r="JW90" s="14"/>
      <c r="JX90" s="14"/>
      <c r="JY90" s="14"/>
      <c r="JZ90" s="14"/>
      <c r="KA90" s="14"/>
      <c r="KB90" s="14"/>
      <c r="KC90" s="14"/>
      <c r="KD90" s="14"/>
      <c r="KE90" s="14"/>
      <c r="KF90" s="14"/>
      <c r="KG90" s="14"/>
      <c r="KH90" s="14"/>
      <c r="KI90" s="14"/>
      <c r="KJ90" s="14"/>
      <c r="KK90" s="14"/>
      <c r="KL90" s="14"/>
      <c r="KM90" s="14"/>
      <c r="KN90" s="14"/>
      <c r="KO90" s="14"/>
      <c r="KP90" s="14"/>
      <c r="KQ90" s="14"/>
      <c r="KR90" s="14"/>
      <c r="KS90" s="14"/>
      <c r="KT90" s="14"/>
      <c r="KU90" s="14"/>
      <c r="KV90" s="14"/>
      <c r="KW90" s="14"/>
      <c r="KX90" s="14"/>
      <c r="KY90" s="14"/>
      <c r="KZ90" s="14"/>
      <c r="LA90" s="14"/>
      <c r="LB90" s="14"/>
      <c r="LC90" s="14"/>
      <c r="LD90" s="14"/>
      <c r="LE90" s="14"/>
      <c r="LF90" s="14"/>
      <c r="LG90" s="14"/>
      <c r="LH90" s="14"/>
      <c r="LI90" s="14"/>
      <c r="LJ90" s="14"/>
      <c r="LK90" s="14"/>
      <c r="LL90" s="14"/>
      <c r="LM90" s="14"/>
      <c r="LN90" s="14"/>
      <c r="LO90" s="14"/>
      <c r="LP90" s="14"/>
      <c r="LQ90" s="14"/>
      <c r="LR90" s="14"/>
      <c r="LS90" s="14"/>
      <c r="LT90" s="14"/>
      <c r="LU90" s="14"/>
      <c r="LV90" s="14"/>
      <c r="LW90" s="14"/>
      <c r="LX90" s="14"/>
      <c r="LY90" s="14"/>
      <c r="LZ90" s="14"/>
      <c r="MA90" s="14"/>
      <c r="MB90" s="14"/>
      <c r="MC90" s="14"/>
      <c r="MD90" s="14"/>
      <c r="ME90" s="14"/>
      <c r="MF90" s="14"/>
      <c r="MG90" s="14"/>
      <c r="MH90" s="14"/>
      <c r="MI90" s="14"/>
      <c r="MJ90" s="14"/>
      <c r="MK90" s="14"/>
      <c r="ML90" s="14"/>
      <c r="MM90" s="14"/>
      <c r="MN90" s="14"/>
      <c r="MO90" s="14"/>
      <c r="MP90" s="14"/>
      <c r="MQ90" s="14"/>
      <c r="MR90" s="14"/>
      <c r="MS90" s="14"/>
      <c r="MT90" s="14"/>
      <c r="MU90" s="14"/>
      <c r="MV90" s="14"/>
      <c r="MW90" s="14"/>
      <c r="MX90" s="14"/>
      <c r="MY90" s="14"/>
      <c r="MZ90" s="14"/>
      <c r="NA90" s="14"/>
      <c r="NB90" s="14"/>
      <c r="NC90" s="14"/>
      <c r="ND90" s="14"/>
      <c r="NE90" s="14"/>
      <c r="NF90" s="14"/>
      <c r="NG90" s="14"/>
      <c r="NH90" s="14"/>
      <c r="NI90" s="14"/>
      <c r="NJ90" s="14"/>
      <c r="NK90" s="14"/>
      <c r="NL90" s="14"/>
      <c r="NM90" s="14"/>
      <c r="NN90" s="14"/>
      <c r="NO90" s="14"/>
      <c r="NP90" s="14"/>
      <c r="NQ90" s="14"/>
      <c r="NR90" s="14"/>
      <c r="NS90" s="14"/>
      <c r="NT90" s="14"/>
      <c r="NU90" s="14"/>
      <c r="NV90" s="14"/>
      <c r="NW90" s="14"/>
      <c r="NX90" s="14"/>
      <c r="NY90" s="14"/>
      <c r="NZ90" s="14"/>
      <c r="OA90" s="14"/>
      <c r="OB90" s="14"/>
      <c r="OC90" s="14"/>
      <c r="OD90" s="14"/>
      <c r="OE90" s="14"/>
      <c r="OF90" s="14"/>
      <c r="OG90" s="14"/>
      <c r="OH90" s="14"/>
      <c r="OI90" s="14"/>
      <c r="OJ90" s="14"/>
      <c r="OK90" s="14"/>
      <c r="OL90" s="14"/>
      <c r="OM90" s="14"/>
      <c r="ON90" s="14"/>
      <c r="OO90" s="14"/>
      <c r="OP90" s="14"/>
      <c r="OQ90" s="14"/>
      <c r="OR90" s="14"/>
      <c r="OS90" s="14"/>
      <c r="OT90" s="14"/>
      <c r="OU90" s="14"/>
      <c r="OV90" s="14"/>
      <c r="OW90" s="14"/>
      <c r="OX90" s="14"/>
      <c r="OY90" s="14"/>
      <c r="OZ90" s="14"/>
      <c r="PA90" s="14"/>
      <c r="PB90" s="14"/>
      <c r="PC90" s="14"/>
      <c r="PD90" s="14"/>
      <c r="PE90" s="14"/>
      <c r="PF90" s="14"/>
      <c r="PG90" s="14"/>
      <c r="PH90" s="14"/>
      <c r="PI90" s="14"/>
      <c r="PJ90" s="14"/>
      <c r="PK90" s="14"/>
      <c r="PL90" s="14"/>
      <c r="PM90" s="14"/>
      <c r="PN90" s="14"/>
      <c r="PO90" s="14"/>
      <c r="PP90" s="14"/>
      <c r="PQ90" s="14"/>
      <c r="PR90" s="14"/>
      <c r="PS90" s="14"/>
      <c r="PT90" s="14"/>
      <c r="PU90" s="14"/>
      <c r="PV90" s="14"/>
      <c r="PW90" s="14"/>
      <c r="PX90" s="14"/>
      <c r="PY90" s="14"/>
      <c r="PZ90" s="14"/>
      <c r="QA90" s="14"/>
      <c r="QB90" s="14"/>
      <c r="QC90" s="14"/>
      <c r="QD90" s="14"/>
      <c r="QE90" s="14"/>
      <c r="QF90" s="14"/>
      <c r="QG90" s="14"/>
      <c r="QH90" s="14"/>
      <c r="QI90" s="14"/>
      <c r="QJ90" s="14"/>
      <c r="QK90" s="14"/>
      <c r="QL90" s="14"/>
      <c r="QM90" s="14"/>
      <c r="QN90" s="14"/>
      <c r="QO90" s="14"/>
      <c r="QP90" s="14"/>
      <c r="QQ90" s="14"/>
      <c r="QR90" s="14"/>
      <c r="QS90" s="14"/>
      <c r="QT90" s="14"/>
      <c r="QU90" s="14"/>
      <c r="QV90" s="14"/>
      <c r="QW90" s="14"/>
      <c r="QX90" s="14"/>
      <c r="QY90" s="14"/>
      <c r="QZ90" s="14"/>
      <c r="RA90" s="14"/>
      <c r="RB90" s="14"/>
      <c r="RC90" s="14"/>
      <c r="RD90" s="14"/>
      <c r="RE90" s="14"/>
      <c r="RF90" s="14"/>
      <c r="RG90" s="14"/>
      <c r="RH90" s="14"/>
      <c r="RI90" s="14"/>
      <c r="RJ90" s="14"/>
      <c r="RK90" s="14"/>
      <c r="RL90" s="14"/>
      <c r="RM90" s="14"/>
      <c r="RN90" s="14"/>
      <c r="RO90" s="14"/>
      <c r="RP90" s="14"/>
      <c r="RQ90" s="14"/>
      <c r="RR90" s="14"/>
      <c r="RS90" s="14"/>
      <c r="RT90" s="14"/>
      <c r="RU90" s="14"/>
      <c r="RV90" s="14"/>
      <c r="RW90" s="14"/>
      <c r="RX90" s="14"/>
      <c r="RY90" s="14"/>
      <c r="RZ90" s="14"/>
      <c r="SA90" s="14"/>
      <c r="SB90" s="14"/>
      <c r="SC90" s="14"/>
      <c r="SD90" s="14"/>
      <c r="SE90" s="14"/>
      <c r="SF90" s="14"/>
      <c r="SG90" s="14"/>
      <c r="SH90" s="14"/>
      <c r="SI90" s="14"/>
      <c r="SJ90" s="14"/>
      <c r="SK90" s="14"/>
      <c r="SL90" s="14"/>
      <c r="SM90" s="14"/>
      <c r="SN90" s="14"/>
      <c r="SO90" s="14"/>
      <c r="SP90" s="14"/>
      <c r="SQ90" s="14"/>
      <c r="SR90" s="14"/>
      <c r="SS90" s="14"/>
      <c r="ST90" s="14"/>
      <c r="SU90" s="14"/>
      <c r="SV90" s="14"/>
      <c r="SW90" s="14"/>
      <c r="SX90" s="14"/>
      <c r="SY90" s="14"/>
      <c r="SZ90" s="14"/>
      <c r="TA90" s="14"/>
      <c r="TB90" s="14"/>
      <c r="TC90" s="14"/>
      <c r="TD90" s="14"/>
      <c r="TE90" s="14"/>
      <c r="TF90" s="14"/>
      <c r="TG90" s="14"/>
      <c r="TH90" s="14"/>
      <c r="TI90" s="14"/>
      <c r="TJ90" s="14"/>
      <c r="TK90" s="14"/>
      <c r="TL90" s="14"/>
      <c r="TM90" s="14"/>
      <c r="TN90" s="14"/>
      <c r="TO90" s="14"/>
      <c r="TP90" s="14"/>
      <c r="TQ90" s="14"/>
      <c r="TR90" s="14"/>
      <c r="TS90" s="14"/>
      <c r="TT90" s="14"/>
      <c r="TU90" s="14"/>
      <c r="TV90" s="14"/>
      <c r="TW90" s="14"/>
      <c r="TX90" s="14"/>
      <c r="TY90" s="14"/>
      <c r="TZ90" s="14"/>
      <c r="UA90" s="14"/>
      <c r="UB90" s="14"/>
      <c r="UC90" s="14"/>
      <c r="UD90" s="14"/>
      <c r="UE90" s="14"/>
      <c r="UF90" s="14"/>
      <c r="UG90" s="14"/>
      <c r="UH90" s="14"/>
      <c r="UI90" s="14"/>
      <c r="UJ90" s="14"/>
      <c r="UK90" s="14"/>
      <c r="UL90" s="14"/>
      <c r="UM90" s="14"/>
      <c r="UN90" s="14"/>
      <c r="UO90" s="14"/>
      <c r="UP90" s="14"/>
      <c r="UQ90" s="14"/>
      <c r="UR90" s="14"/>
      <c r="US90" s="14"/>
      <c r="UT90" s="14"/>
      <c r="UU90" s="14"/>
      <c r="UV90" s="14"/>
      <c r="UW90" s="14"/>
      <c r="UX90" s="14"/>
      <c r="UY90" s="14"/>
      <c r="UZ90" s="14"/>
      <c r="VA90" s="14"/>
      <c r="VB90" s="14"/>
      <c r="VC90" s="14"/>
      <c r="VD90" s="14"/>
      <c r="VE90" s="14"/>
      <c r="VF90" s="14"/>
      <c r="VG90" s="14"/>
      <c r="VH90" s="14"/>
      <c r="VI90" s="14"/>
      <c r="VJ90" s="14"/>
      <c r="VK90" s="14"/>
      <c r="VL90" s="14"/>
      <c r="VM90" s="14"/>
      <c r="VN90" s="14"/>
      <c r="VO90" s="14"/>
      <c r="VP90" s="14"/>
      <c r="VQ90" s="14"/>
      <c r="VR90" s="14"/>
      <c r="VS90" s="14"/>
      <c r="VT90" s="14"/>
      <c r="VU90" s="14"/>
      <c r="VV90" s="14"/>
      <c r="VW90" s="14"/>
      <c r="VX90" s="14"/>
      <c r="VY90" s="14"/>
      <c r="VZ90" s="14"/>
      <c r="WA90" s="14"/>
      <c r="WB90" s="14"/>
      <c r="WC90" s="14"/>
      <c r="WD90" s="14"/>
      <c r="WE90" s="14"/>
      <c r="WF90" s="14"/>
      <c r="WG90" s="14"/>
      <c r="WH90" s="14"/>
      <c r="WI90" s="14"/>
      <c r="WJ90" s="14"/>
      <c r="WK90" s="14"/>
      <c r="WL90" s="14"/>
      <c r="WM90" s="14"/>
      <c r="WN90" s="14"/>
      <c r="WO90" s="14"/>
      <c r="WP90" s="14"/>
      <c r="WQ90" s="14"/>
      <c r="WR90" s="14"/>
      <c r="WS90" s="14"/>
      <c r="WT90" s="14"/>
      <c r="WU90" s="14"/>
      <c r="WV90" s="14"/>
      <c r="WW90" s="14"/>
      <c r="WX90" s="14"/>
      <c r="WY90" s="14"/>
      <c r="WZ90" s="14"/>
      <c r="XA90" s="14"/>
      <c r="XB90" s="14"/>
      <c r="XC90" s="14"/>
      <c r="XD90" s="14"/>
      <c r="XE90" s="14"/>
      <c r="XF90" s="14"/>
      <c r="XG90" s="14"/>
      <c r="XH90" s="14"/>
      <c r="XI90" s="14"/>
      <c r="XJ90" s="14"/>
      <c r="XK90" s="14"/>
      <c r="XL90" s="14"/>
      <c r="XM90" s="14"/>
      <c r="XN90" s="14"/>
      <c r="XO90" s="14"/>
      <c r="XP90" s="14"/>
      <c r="XQ90" s="14"/>
      <c r="XR90" s="14"/>
      <c r="XS90" s="14"/>
      <c r="XT90" s="14"/>
      <c r="XU90" s="14"/>
      <c r="XV90" s="14"/>
      <c r="XW90" s="14"/>
      <c r="XX90" s="14"/>
      <c r="XY90" s="14"/>
      <c r="XZ90" s="14"/>
      <c r="YA90" s="14"/>
      <c r="YB90" s="14"/>
      <c r="YC90" s="14"/>
      <c r="YD90" s="14"/>
      <c r="YE90" s="14"/>
      <c r="YF90" s="14"/>
      <c r="YG90" s="14"/>
      <c r="YH90" s="14"/>
      <c r="YI90" s="14"/>
      <c r="YJ90" s="14"/>
      <c r="YK90" s="14"/>
      <c r="YL90" s="14"/>
      <c r="YM90" s="14"/>
      <c r="YN90" s="14"/>
      <c r="YO90" s="14"/>
      <c r="YP90" s="14"/>
      <c r="YQ90" s="14"/>
      <c r="YR90" s="14"/>
      <c r="YS90" s="14"/>
      <c r="YT90" s="14"/>
      <c r="YU90" s="14"/>
      <c r="YV90" s="14"/>
      <c r="YW90" s="14"/>
      <c r="YX90" s="14"/>
      <c r="YY90" s="14"/>
      <c r="YZ90" s="14"/>
      <c r="ZA90" s="14"/>
      <c r="ZB90" s="14"/>
      <c r="ZC90" s="14"/>
      <c r="ZD90" s="14"/>
      <c r="ZE90" s="14"/>
      <c r="ZF90" s="14"/>
      <c r="ZG90" s="14"/>
      <c r="ZH90" s="14"/>
      <c r="ZI90" s="14"/>
      <c r="ZJ90" s="14"/>
      <c r="ZK90" s="14"/>
      <c r="ZL90" s="14"/>
      <c r="ZM90" s="14"/>
      <c r="ZN90" s="14"/>
      <c r="ZO90" s="14"/>
      <c r="ZP90" s="14"/>
      <c r="ZQ90" s="14"/>
      <c r="ZR90" s="14"/>
      <c r="ZS90" s="14"/>
      <c r="ZT90" s="14"/>
      <c r="ZU90" s="14"/>
      <c r="ZV90" s="14"/>
      <c r="ZW90" s="14"/>
      <c r="ZX90" s="14"/>
      <c r="ZY90" s="14"/>
      <c r="ZZ90" s="14"/>
      <c r="AAA90" s="14"/>
      <c r="AAB90" s="14"/>
      <c r="AAC90" s="14"/>
      <c r="AAD90" s="14"/>
      <c r="AAE90" s="14"/>
      <c r="AAF90" s="14"/>
      <c r="AAG90" s="14"/>
      <c r="AAH90" s="14"/>
      <c r="AAI90" s="14"/>
      <c r="AAJ90" s="14"/>
      <c r="AAK90" s="14"/>
      <c r="AAL90" s="14"/>
      <c r="AAM90" s="14"/>
      <c r="AAN90" s="14"/>
      <c r="AAO90" s="14"/>
      <c r="AAP90" s="14"/>
      <c r="AAQ90" s="14"/>
      <c r="AAR90" s="14"/>
      <c r="AAS90" s="14"/>
      <c r="AAT90" s="14"/>
      <c r="AAU90" s="14"/>
      <c r="AAV90" s="14"/>
      <c r="AAW90" s="14"/>
      <c r="AAX90" s="14"/>
      <c r="AAY90" s="14"/>
      <c r="AAZ90" s="14"/>
      <c r="ABA90" s="14"/>
      <c r="ABB90" s="14"/>
      <c r="ABC90" s="14"/>
      <c r="ABD90" s="14"/>
      <c r="ABE90" s="14"/>
      <c r="ABF90" s="14"/>
      <c r="ABG90" s="14"/>
      <c r="ABH90" s="14"/>
      <c r="ABI90" s="14"/>
      <c r="ABJ90" s="14"/>
      <c r="ABK90" s="14"/>
      <c r="ABL90" s="14"/>
      <c r="ABM90" s="14"/>
      <c r="ABN90" s="14"/>
      <c r="ABO90" s="14"/>
      <c r="ABP90" s="14"/>
      <c r="ABQ90" s="14"/>
      <c r="ABR90" s="14"/>
      <c r="ABS90" s="14"/>
      <c r="ABT90" s="14"/>
      <c r="ABU90" s="14"/>
      <c r="ABV90" s="14"/>
      <c r="ABW90" s="14"/>
      <c r="ABX90" s="14"/>
      <c r="ABY90" s="14"/>
      <c r="ABZ90" s="14"/>
      <c r="ACA90" s="14"/>
      <c r="ACB90" s="14"/>
      <c r="ACC90" s="14"/>
      <c r="ACD90" s="14"/>
      <c r="ACE90" s="14"/>
      <c r="ACF90" s="14"/>
      <c r="ACG90" s="14"/>
      <c r="ACH90" s="14"/>
      <c r="ACI90" s="14"/>
      <c r="ACJ90" s="14"/>
      <c r="ACK90" s="14"/>
      <c r="ACL90" s="14"/>
      <c r="ACM90" s="14"/>
      <c r="ACN90" s="14"/>
      <c r="ACO90" s="14"/>
      <c r="ACP90" s="14"/>
      <c r="ACQ90" s="14"/>
      <c r="ACR90" s="14"/>
      <c r="ACS90" s="14"/>
      <c r="ACT90" s="14"/>
      <c r="ACU90" s="14"/>
      <c r="ACV90" s="14"/>
      <c r="ACW90" s="14"/>
      <c r="ACX90" s="14"/>
      <c r="ACY90" s="14"/>
      <c r="ACZ90" s="14"/>
      <c r="ADA90" s="14"/>
      <c r="ADB90" s="14"/>
      <c r="ADC90" s="14"/>
      <c r="ADD90" s="14"/>
      <c r="ADE90" s="14"/>
      <c r="ADF90" s="14"/>
      <c r="ADG90" s="14"/>
      <c r="ADH90" s="14"/>
      <c r="ADI90" s="14"/>
      <c r="ADJ90" s="14"/>
      <c r="ADK90" s="14"/>
      <c r="ADL90" s="14"/>
      <c r="ADM90" s="14"/>
      <c r="ADN90" s="14"/>
      <c r="ADO90" s="14"/>
      <c r="ADP90" s="14"/>
      <c r="ADQ90" s="14"/>
      <c r="ADR90" s="14"/>
      <c r="ADS90" s="14"/>
      <c r="ADT90" s="14"/>
      <c r="ADU90" s="14"/>
      <c r="ADV90" s="14"/>
      <c r="ADW90" s="14"/>
      <c r="ADX90" s="14"/>
      <c r="ADY90" s="14"/>
      <c r="ADZ90" s="14"/>
      <c r="AEA90" s="14"/>
      <c r="AEB90" s="14"/>
      <c r="AEC90" s="14"/>
      <c r="AED90" s="14"/>
      <c r="AEE90" s="14"/>
      <c r="AEF90" s="14"/>
      <c r="AEG90" s="14"/>
      <c r="AEH90" s="14"/>
      <c r="AEI90" s="14"/>
      <c r="AEJ90" s="14"/>
      <c r="AEK90" s="14"/>
      <c r="AEL90" s="14"/>
      <c r="AEM90" s="14"/>
      <c r="AEN90" s="14"/>
      <c r="AEO90" s="14"/>
      <c r="AEP90" s="14"/>
      <c r="AEQ90" s="14"/>
      <c r="AER90" s="14"/>
      <c r="AES90" s="14"/>
      <c r="AET90" s="14"/>
      <c r="AEU90" s="14"/>
      <c r="AEV90" s="14"/>
      <c r="AEW90" s="14"/>
      <c r="AEX90" s="14"/>
      <c r="AEY90" s="14"/>
      <c r="AEZ90" s="14"/>
      <c r="AFA90" s="14"/>
      <c r="AFB90" s="14"/>
      <c r="AFC90" s="14"/>
      <c r="AFD90" s="14"/>
      <c r="AFE90" s="14"/>
      <c r="AFF90" s="14"/>
      <c r="AFG90" s="14"/>
      <c r="AFH90" s="14"/>
      <c r="AFI90" s="14"/>
      <c r="AFJ90" s="14"/>
      <c r="AFK90" s="14"/>
      <c r="AFL90" s="14"/>
      <c r="AFM90" s="14"/>
      <c r="AFN90" s="14"/>
      <c r="AFO90" s="14"/>
      <c r="AFP90" s="14"/>
      <c r="AFQ90" s="14"/>
      <c r="AFR90" s="14"/>
      <c r="AFS90" s="14"/>
      <c r="AFT90" s="14"/>
      <c r="AFU90" s="14"/>
      <c r="AFV90" s="14"/>
      <c r="AFW90" s="14"/>
      <c r="AFX90" s="14"/>
      <c r="AFY90" s="14"/>
      <c r="AFZ90" s="14"/>
      <c r="AGA90" s="14"/>
      <c r="AGB90" s="14"/>
      <c r="AGC90" s="14"/>
      <c r="AGD90" s="14"/>
      <c r="AGE90" s="14"/>
      <c r="AGF90" s="14"/>
      <c r="AGG90" s="14"/>
      <c r="AGH90" s="14"/>
      <c r="AGI90" s="14"/>
      <c r="AGJ90" s="14"/>
      <c r="AGK90" s="14"/>
      <c r="AGL90" s="14"/>
      <c r="AGM90" s="14"/>
      <c r="AGN90" s="14"/>
      <c r="AGO90" s="14"/>
      <c r="AGP90" s="14"/>
      <c r="AGQ90" s="14"/>
      <c r="AGR90" s="14"/>
      <c r="AGS90" s="14"/>
      <c r="AGT90" s="14"/>
      <c r="AGU90" s="14"/>
      <c r="AGV90" s="14"/>
      <c r="AGW90" s="14"/>
      <c r="AGX90" s="14"/>
      <c r="AGY90" s="14"/>
      <c r="AGZ90" s="14"/>
      <c r="AHA90" s="14"/>
      <c r="AHB90" s="14"/>
      <c r="AHC90" s="14"/>
      <c r="AHD90" s="14"/>
      <c r="AHE90" s="14"/>
      <c r="AHF90" s="14"/>
      <c r="AHG90" s="14"/>
      <c r="AHH90" s="14"/>
      <c r="AHI90" s="14"/>
      <c r="AHJ90" s="14"/>
      <c r="AHK90" s="14"/>
      <c r="AHL90" s="14"/>
      <c r="AHM90" s="14"/>
      <c r="AHN90" s="14"/>
      <c r="AHO90" s="14"/>
      <c r="AHP90" s="14"/>
      <c r="AHQ90" s="14"/>
      <c r="AHR90" s="14"/>
      <c r="AHS90" s="14"/>
      <c r="AHT90" s="14"/>
      <c r="AHU90" s="14"/>
      <c r="AHV90" s="14"/>
      <c r="AHW90" s="14"/>
      <c r="AHX90" s="14"/>
      <c r="AHY90" s="14"/>
      <c r="AHZ90" s="14"/>
      <c r="AIA90" s="14"/>
      <c r="AIB90" s="14"/>
      <c r="AIC90" s="14"/>
      <c r="AID90" s="14"/>
      <c r="AIE90" s="14"/>
      <c r="AIF90" s="14"/>
      <c r="AIG90" s="14"/>
      <c r="AIH90" s="14"/>
      <c r="AII90" s="14"/>
      <c r="AIJ90" s="14"/>
      <c r="AIK90" s="14"/>
      <c r="AIL90" s="14"/>
      <c r="AIM90" s="14"/>
      <c r="AIN90" s="14"/>
      <c r="AIO90" s="14"/>
      <c r="AIP90" s="14"/>
      <c r="AIQ90" s="14"/>
      <c r="AIR90" s="14"/>
      <c r="AIS90" s="14"/>
      <c r="AIT90" s="14"/>
      <c r="AIU90" s="14"/>
      <c r="AIV90" s="14"/>
      <c r="AIW90" s="14"/>
      <c r="AIX90" s="14"/>
      <c r="AIY90" s="14"/>
      <c r="AIZ90" s="14"/>
      <c r="AJA90" s="14"/>
      <c r="AJB90" s="14"/>
      <c r="AJC90" s="14"/>
      <c r="AJD90" s="14"/>
      <c r="AJE90" s="14"/>
      <c r="AJF90" s="14"/>
      <c r="AJG90" s="14"/>
      <c r="AJH90" s="14"/>
      <c r="AJI90" s="14"/>
      <c r="AJJ90" s="14"/>
      <c r="AJK90" s="14"/>
      <c r="AJL90" s="14"/>
      <c r="AJM90" s="14"/>
      <c r="AJN90" s="14"/>
      <c r="AJO90" s="14"/>
      <c r="AJP90" s="14"/>
      <c r="AJQ90" s="14"/>
      <c r="AJR90" s="14"/>
      <c r="AJS90" s="14"/>
      <c r="AJT90" s="14"/>
      <c r="AJU90" s="14"/>
      <c r="AJV90" s="14"/>
      <c r="AJW90" s="14"/>
      <c r="AJX90" s="14"/>
      <c r="AJY90" s="14"/>
      <c r="AJZ90" s="14"/>
      <c r="AKA90" s="14"/>
      <c r="AKB90" s="14"/>
      <c r="AKC90" s="14"/>
      <c r="AKD90" s="14"/>
      <c r="AKE90" s="14"/>
      <c r="AKF90" s="14"/>
      <c r="AKG90" s="14"/>
      <c r="AKH90" s="14"/>
      <c r="AKI90" s="14"/>
      <c r="AKJ90" s="14"/>
      <c r="AKK90" s="14"/>
      <c r="AKL90" s="14"/>
      <c r="AKM90" s="14"/>
      <c r="AKN90" s="14"/>
      <c r="AKO90" s="14"/>
      <c r="AKP90" s="14"/>
      <c r="AKQ90" s="14"/>
      <c r="AKR90" s="14"/>
      <c r="AKS90" s="14"/>
      <c r="AKT90" s="14"/>
      <c r="AKU90" s="14"/>
      <c r="AKV90" s="14"/>
      <c r="AKW90" s="14"/>
      <c r="AKX90" s="14"/>
      <c r="AKY90" s="14"/>
      <c r="AKZ90" s="14"/>
      <c r="ALA90" s="14"/>
      <c r="ALB90" s="14"/>
      <c r="ALC90" s="14"/>
      <c r="ALD90" s="14"/>
      <c r="ALE90" s="14"/>
      <c r="ALF90" s="14"/>
      <c r="ALG90" s="14"/>
      <c r="ALH90" s="14"/>
      <c r="ALI90" s="14"/>
      <c r="ALJ90" s="14"/>
      <c r="ALK90" s="14"/>
      <c r="ALL90" s="14"/>
      <c r="ALM90" s="14"/>
      <c r="ALN90" s="14"/>
      <c r="ALO90" s="14"/>
      <c r="ALP90" s="14"/>
      <c r="ALQ90" s="14"/>
      <c r="ALR90" s="14"/>
      <c r="ALS90" s="14"/>
      <c r="ALT90" s="14"/>
      <c r="ALU90" s="14"/>
      <c r="ALV90" s="14"/>
      <c r="ALW90" s="14"/>
      <c r="ALX90" s="14"/>
      <c r="ALY90" s="14"/>
      <c r="ALZ90" s="14"/>
      <c r="AMA90" s="14"/>
      <c r="AMB90" s="14"/>
      <c r="AMC90" s="14"/>
      <c r="AMD90" s="14"/>
      <c r="AME90" s="14"/>
      <c r="AMF90" s="14"/>
      <c r="AMG90" s="14"/>
      <c r="AMH90" s="14"/>
      <c r="AMI90" s="14"/>
      <c r="AMJ90" s="14"/>
      <c r="AMK90" s="14"/>
      <c r="AML90" s="14"/>
      <c r="AMM90" s="14"/>
      <c r="AMN90" s="14"/>
      <c r="AMO90" s="14"/>
      <c r="AMP90" s="14"/>
      <c r="AMQ90" s="14"/>
      <c r="AMR90" s="14"/>
      <c r="AMS90" s="14"/>
      <c r="AMT90" s="14"/>
      <c r="AMU90" s="14"/>
      <c r="AMV90" s="14"/>
      <c r="AMW90" s="14"/>
      <c r="AMX90" s="14"/>
      <c r="AMY90" s="14"/>
      <c r="AMZ90" s="14"/>
      <c r="ANA90" s="14"/>
      <c r="ANB90" s="14"/>
      <c r="ANC90" s="14"/>
      <c r="AND90" s="14"/>
      <c r="ANE90" s="14"/>
      <c r="ANF90" s="14"/>
      <c r="ANG90" s="14"/>
      <c r="ANH90" s="14"/>
      <c r="ANI90" s="14"/>
      <c r="ANJ90" s="14"/>
      <c r="ANK90" s="14"/>
      <c r="ANL90" s="14"/>
      <c r="ANM90" s="14"/>
      <c r="ANN90" s="14"/>
      <c r="ANO90" s="14"/>
      <c r="ANP90" s="14"/>
      <c r="ANQ90" s="14"/>
      <c r="ANR90" s="14"/>
      <c r="ANS90" s="14"/>
      <c r="ANT90" s="14"/>
      <c r="ANU90" s="14"/>
      <c r="ANV90" s="14"/>
      <c r="ANW90" s="14"/>
      <c r="ANX90" s="14"/>
      <c r="ANY90" s="14"/>
      <c r="ANZ90" s="14"/>
      <c r="AOA90" s="14"/>
      <c r="AOB90" s="14"/>
      <c r="AOC90" s="14"/>
      <c r="AOD90" s="14"/>
      <c r="AOE90" s="14"/>
      <c r="AOF90" s="14"/>
      <c r="AOG90" s="14"/>
      <c r="AOH90" s="14"/>
      <c r="AOI90" s="14"/>
      <c r="AOJ90" s="14"/>
      <c r="AOK90" s="14"/>
      <c r="AOL90" s="14"/>
      <c r="AOM90" s="14"/>
      <c r="AON90" s="14"/>
      <c r="AOO90" s="14"/>
      <c r="AOP90" s="14"/>
      <c r="AOQ90" s="14"/>
      <c r="AOR90" s="14"/>
      <c r="AOS90" s="14"/>
      <c r="AOT90" s="14"/>
      <c r="AOU90" s="14"/>
      <c r="AOV90" s="14"/>
      <c r="AOW90" s="14"/>
      <c r="AOX90" s="14"/>
      <c r="AOY90" s="14"/>
      <c r="AOZ90" s="14"/>
      <c r="APA90" s="14"/>
      <c r="APB90" s="14"/>
      <c r="APC90" s="14"/>
      <c r="APD90" s="14"/>
      <c r="APE90" s="14"/>
      <c r="APF90" s="14"/>
      <c r="APG90" s="14"/>
      <c r="APH90" s="14"/>
      <c r="API90" s="14"/>
      <c r="APJ90" s="14"/>
      <c r="APK90" s="14"/>
      <c r="APL90" s="14"/>
      <c r="APM90" s="14"/>
      <c r="APN90" s="14"/>
      <c r="APO90" s="14"/>
      <c r="APP90" s="14"/>
      <c r="APQ90" s="14"/>
      <c r="APR90" s="14"/>
      <c r="APS90" s="14"/>
      <c r="APT90" s="14"/>
      <c r="APU90" s="14"/>
      <c r="APV90" s="14"/>
      <c r="APW90" s="14"/>
      <c r="APX90" s="14"/>
      <c r="APY90" s="14"/>
      <c r="APZ90" s="14"/>
      <c r="AQA90" s="14"/>
      <c r="AQB90" s="14"/>
      <c r="AQC90" s="14"/>
      <c r="AQD90" s="14"/>
      <c r="AQE90" s="14"/>
      <c r="AQF90" s="14"/>
      <c r="AQG90" s="14"/>
      <c r="AQH90" s="14"/>
      <c r="AQI90" s="14"/>
      <c r="AQJ90" s="14"/>
      <c r="AQK90" s="14"/>
      <c r="AQL90" s="14"/>
      <c r="AQM90" s="14"/>
      <c r="AQN90" s="14"/>
      <c r="AQO90" s="14"/>
      <c r="AQP90" s="14"/>
      <c r="AQQ90" s="14"/>
      <c r="AQR90" s="14"/>
      <c r="AQS90" s="14"/>
      <c r="AQT90" s="14"/>
      <c r="AQU90" s="14"/>
      <c r="AQV90" s="14"/>
      <c r="AQW90" s="14"/>
      <c r="AQX90" s="14"/>
      <c r="AQY90" s="14"/>
      <c r="AQZ90" s="14"/>
      <c r="ARA90" s="14"/>
      <c r="ARB90" s="14"/>
      <c r="ARC90" s="14"/>
      <c r="ARD90" s="14"/>
      <c r="ARE90" s="14"/>
      <c r="ARF90" s="14"/>
      <c r="ARG90" s="14"/>
      <c r="ARH90" s="14"/>
      <c r="ARI90" s="14"/>
      <c r="ARJ90" s="14"/>
      <c r="ARK90" s="14"/>
      <c r="ARL90" s="14"/>
      <c r="ARM90" s="14"/>
      <c r="ARN90" s="14"/>
      <c r="ARO90" s="14"/>
      <c r="ARP90" s="14"/>
      <c r="ARQ90" s="14"/>
      <c r="ARR90" s="14"/>
      <c r="ARS90" s="14"/>
      <c r="ART90" s="14"/>
      <c r="ARU90" s="14"/>
      <c r="ARV90" s="14"/>
      <c r="ARW90" s="14"/>
      <c r="ARX90" s="14"/>
      <c r="ARY90" s="14"/>
      <c r="ARZ90" s="14"/>
      <c r="ASA90" s="14"/>
      <c r="ASB90" s="14"/>
      <c r="ASC90" s="14"/>
      <c r="ASD90" s="14"/>
      <c r="ASE90" s="14"/>
      <c r="ASF90" s="14"/>
      <c r="ASG90" s="14"/>
      <c r="ASH90" s="14"/>
      <c r="ASI90" s="14"/>
      <c r="ASJ90" s="14"/>
      <c r="ASK90" s="14"/>
      <c r="ASL90" s="14"/>
      <c r="ASM90" s="14"/>
      <c r="ASN90" s="14"/>
      <c r="ASO90" s="14"/>
      <c r="ASP90" s="14"/>
      <c r="ASQ90" s="14"/>
      <c r="ASR90" s="14"/>
      <c r="ASS90" s="14"/>
      <c r="AST90" s="14"/>
      <c r="ASU90" s="14"/>
      <c r="ASV90" s="14"/>
      <c r="ASW90" s="14"/>
      <c r="ASX90" s="14"/>
      <c r="ASY90" s="14"/>
      <c r="ASZ90" s="14"/>
      <c r="ATA90" s="14"/>
      <c r="ATB90" s="14"/>
      <c r="ATC90" s="14"/>
      <c r="ATD90" s="14"/>
      <c r="ATE90" s="14"/>
      <c r="ATF90" s="14"/>
      <c r="ATG90" s="14"/>
      <c r="ATH90" s="14"/>
      <c r="ATI90" s="14"/>
      <c r="ATJ90" s="14"/>
      <c r="ATK90" s="14"/>
      <c r="ATL90" s="14"/>
      <c r="ATM90" s="14"/>
      <c r="ATN90" s="14"/>
      <c r="ATO90" s="14"/>
      <c r="ATP90" s="14"/>
      <c r="ATQ90" s="14"/>
      <c r="ATR90" s="14"/>
      <c r="ATS90" s="14"/>
      <c r="ATT90" s="14"/>
      <c r="ATU90" s="14"/>
      <c r="ATV90" s="14"/>
      <c r="ATW90" s="14"/>
      <c r="ATX90" s="14"/>
      <c r="ATY90" s="14"/>
      <c r="ATZ90" s="14"/>
      <c r="AUA90" s="14"/>
      <c r="AUB90" s="14"/>
      <c r="AUC90" s="14"/>
      <c r="AUD90" s="14"/>
      <c r="AUE90" s="14"/>
      <c r="AUF90" s="14"/>
      <c r="AUG90" s="14"/>
      <c r="AUH90" s="14"/>
      <c r="AUI90" s="14"/>
      <c r="AUJ90" s="14"/>
      <c r="AUK90" s="14"/>
      <c r="AUL90" s="14"/>
      <c r="AUM90" s="14"/>
      <c r="AUN90" s="14"/>
      <c r="AUO90" s="14"/>
      <c r="AUP90" s="14"/>
      <c r="AUQ90" s="14"/>
      <c r="AUR90" s="14"/>
      <c r="AUS90" s="14"/>
      <c r="AUT90" s="14"/>
      <c r="AUU90" s="14"/>
      <c r="AUV90" s="14"/>
      <c r="AUW90" s="14"/>
      <c r="AUX90" s="14"/>
      <c r="AUY90" s="14"/>
      <c r="AUZ90" s="14"/>
      <c r="AVA90" s="14"/>
      <c r="AVB90" s="14"/>
      <c r="AVC90" s="14"/>
      <c r="AVD90" s="14"/>
      <c r="AVE90" s="14"/>
      <c r="AVF90" s="14"/>
      <c r="AVG90" s="14"/>
      <c r="AVH90" s="14"/>
      <c r="AVI90" s="14"/>
      <c r="AVJ90" s="14"/>
      <c r="AVK90" s="14"/>
      <c r="AVL90" s="14"/>
      <c r="AVM90" s="14"/>
      <c r="AVN90" s="14"/>
      <c r="AVO90" s="14"/>
      <c r="AVP90" s="14"/>
      <c r="AVQ90" s="14"/>
      <c r="AVR90" s="14"/>
      <c r="AVS90" s="14"/>
      <c r="AVT90" s="14"/>
      <c r="AVU90" s="14"/>
      <c r="AVV90" s="14"/>
      <c r="AVW90" s="14"/>
      <c r="AVX90" s="14"/>
      <c r="AVY90" s="14"/>
      <c r="AVZ90" s="14"/>
      <c r="AWA90" s="14"/>
      <c r="AWB90" s="14"/>
      <c r="AWC90" s="14"/>
      <c r="AWD90" s="14"/>
      <c r="AWE90" s="14"/>
      <c r="AWF90" s="14"/>
      <c r="AWG90" s="14"/>
      <c r="AWH90" s="14"/>
      <c r="AWI90" s="14"/>
      <c r="AWJ90" s="14"/>
      <c r="AWK90" s="14"/>
      <c r="AWL90" s="14"/>
      <c r="AWM90" s="14"/>
      <c r="AWN90" s="14"/>
      <c r="AWO90" s="14"/>
      <c r="AWP90" s="14"/>
      <c r="AWQ90" s="14"/>
      <c r="AWR90" s="14"/>
      <c r="AWS90" s="14"/>
      <c r="AWT90" s="14"/>
      <c r="AWU90" s="14"/>
      <c r="AWV90" s="14"/>
      <c r="AWW90" s="14"/>
      <c r="AWX90" s="14"/>
      <c r="AWY90" s="14"/>
      <c r="AWZ90" s="14"/>
      <c r="AXA90" s="14"/>
      <c r="AXB90" s="14"/>
      <c r="AXC90" s="14"/>
      <c r="AXD90" s="14"/>
      <c r="AXE90" s="14"/>
      <c r="AXF90" s="14"/>
      <c r="AXG90" s="14"/>
      <c r="AXH90" s="14"/>
      <c r="AXI90" s="14"/>
      <c r="AXJ90" s="14"/>
      <c r="AXK90" s="14"/>
      <c r="AXL90" s="14"/>
      <c r="AXM90" s="14"/>
      <c r="AXN90" s="14"/>
      <c r="AXO90" s="14"/>
      <c r="AXP90" s="14"/>
      <c r="AXQ90" s="14"/>
      <c r="AXR90" s="14"/>
      <c r="AXS90" s="14"/>
      <c r="AXT90" s="14"/>
      <c r="AXU90" s="14"/>
      <c r="AXV90" s="14"/>
      <c r="AXW90" s="14"/>
      <c r="AXX90" s="14"/>
      <c r="AXY90" s="14"/>
      <c r="AXZ90" s="14"/>
      <c r="AYA90" s="14"/>
      <c r="AYB90" s="14"/>
      <c r="AYC90" s="14"/>
      <c r="AYD90" s="14"/>
      <c r="AYE90" s="14"/>
      <c r="AYF90" s="14"/>
      <c r="AYG90" s="14"/>
      <c r="AYH90" s="14"/>
      <c r="AYI90" s="14"/>
      <c r="AYJ90" s="14"/>
      <c r="AYK90" s="14"/>
      <c r="AYL90" s="14"/>
      <c r="AYM90" s="14"/>
      <c r="AYN90" s="14"/>
      <c r="AYO90" s="14"/>
      <c r="AYP90" s="14"/>
      <c r="AYQ90" s="14"/>
      <c r="AYR90" s="14"/>
      <c r="AYS90" s="14"/>
      <c r="AYT90" s="14"/>
      <c r="AYU90" s="14"/>
      <c r="AYV90" s="14"/>
      <c r="AYW90" s="14"/>
      <c r="AYX90" s="14"/>
      <c r="AYY90" s="14"/>
      <c r="AYZ90" s="14"/>
      <c r="AZA90" s="14"/>
      <c r="AZB90" s="14"/>
      <c r="AZC90" s="14"/>
      <c r="AZD90" s="14"/>
      <c r="AZE90" s="14"/>
      <c r="AZF90" s="14"/>
      <c r="AZG90" s="14"/>
      <c r="AZH90" s="14"/>
      <c r="AZI90" s="14"/>
      <c r="AZJ90" s="14"/>
      <c r="AZK90" s="14"/>
      <c r="AZL90" s="14"/>
      <c r="AZM90" s="14"/>
      <c r="AZN90" s="14"/>
      <c r="AZO90" s="14"/>
      <c r="AZP90" s="14"/>
      <c r="AZQ90" s="14"/>
      <c r="AZR90" s="14"/>
      <c r="AZS90" s="14"/>
      <c r="AZT90" s="14"/>
      <c r="AZU90" s="14"/>
      <c r="AZV90" s="14"/>
      <c r="AZW90" s="14"/>
      <c r="AZX90" s="14"/>
      <c r="AZY90" s="14"/>
      <c r="AZZ90" s="14"/>
      <c r="BAA90" s="14"/>
      <c r="BAB90" s="14"/>
      <c r="BAC90" s="14"/>
      <c r="BAD90" s="14"/>
      <c r="BAE90" s="14"/>
      <c r="BAF90" s="14"/>
      <c r="BAG90" s="14"/>
      <c r="BAH90" s="14"/>
      <c r="BAI90" s="14"/>
      <c r="BAJ90" s="14"/>
      <c r="BAK90" s="14"/>
      <c r="BAL90" s="14"/>
      <c r="BAM90" s="14"/>
      <c r="BAN90" s="14"/>
      <c r="BAO90" s="14"/>
      <c r="BAP90" s="14"/>
      <c r="BAQ90" s="14"/>
      <c r="BAR90" s="14"/>
      <c r="BAS90" s="14"/>
      <c r="BAT90" s="14"/>
      <c r="BAU90" s="14"/>
      <c r="BAV90" s="14"/>
      <c r="BAW90" s="14"/>
      <c r="BAX90" s="14"/>
      <c r="BAY90" s="14"/>
      <c r="BAZ90" s="14"/>
      <c r="BBA90" s="14"/>
      <c r="BBB90" s="14"/>
      <c r="BBC90" s="14"/>
      <c r="BBD90" s="14"/>
      <c r="BBE90" s="14"/>
      <c r="BBF90" s="14"/>
      <c r="BBG90" s="14"/>
      <c r="BBH90" s="14"/>
      <c r="BBI90" s="14"/>
      <c r="BBJ90" s="14"/>
      <c r="BBK90" s="14"/>
      <c r="BBL90" s="14"/>
      <c r="BBM90" s="14"/>
      <c r="BBN90" s="14"/>
      <c r="BBO90" s="14"/>
      <c r="BBP90" s="14"/>
      <c r="BBQ90" s="14"/>
      <c r="BBR90" s="14"/>
      <c r="BBS90" s="14"/>
      <c r="BBT90" s="14"/>
      <c r="BBU90" s="14"/>
      <c r="BBV90" s="14"/>
      <c r="BBW90" s="14"/>
      <c r="BBX90" s="14"/>
      <c r="BBY90" s="14"/>
      <c r="BBZ90" s="14"/>
      <c r="BCA90" s="14"/>
      <c r="BCB90" s="14"/>
      <c r="BCC90" s="14"/>
      <c r="BCD90" s="14"/>
      <c r="BCE90" s="14"/>
      <c r="BCF90" s="14"/>
      <c r="BCG90" s="14"/>
      <c r="BCH90" s="14"/>
      <c r="BCI90" s="14"/>
      <c r="BCJ90" s="14"/>
      <c r="BCK90" s="14"/>
      <c r="BCL90" s="14"/>
      <c r="BCM90" s="14"/>
      <c r="BCN90" s="14"/>
      <c r="BCO90" s="14"/>
      <c r="BCP90" s="14"/>
      <c r="BCQ90" s="14"/>
      <c r="BCR90" s="14"/>
      <c r="BCS90" s="14"/>
      <c r="BCT90" s="14"/>
      <c r="BCU90" s="14"/>
      <c r="BCV90" s="14"/>
      <c r="BCW90" s="14"/>
      <c r="BCX90" s="14"/>
      <c r="BCY90" s="14"/>
      <c r="BCZ90" s="14"/>
      <c r="BDA90" s="14"/>
      <c r="BDB90" s="14"/>
      <c r="BDC90" s="14"/>
      <c r="BDD90" s="14"/>
      <c r="BDE90" s="14"/>
      <c r="BDF90" s="14"/>
      <c r="BDG90" s="14"/>
      <c r="BDH90" s="14"/>
      <c r="BDI90" s="14"/>
      <c r="BDJ90" s="14"/>
      <c r="BDK90" s="14"/>
      <c r="BDL90" s="14"/>
      <c r="BDM90" s="14"/>
      <c r="BDN90" s="14"/>
      <c r="BDO90" s="14"/>
      <c r="BDP90" s="14"/>
      <c r="BDQ90" s="14"/>
      <c r="BDR90" s="14"/>
      <c r="BDS90" s="14"/>
      <c r="BDT90" s="14"/>
      <c r="BDU90" s="14"/>
      <c r="BDV90" s="14"/>
      <c r="BDW90" s="14"/>
      <c r="BDX90" s="14"/>
      <c r="BDY90" s="14"/>
      <c r="BDZ90" s="14"/>
      <c r="BEA90" s="14"/>
      <c r="BEB90" s="14"/>
      <c r="BEC90" s="14"/>
      <c r="BED90" s="14"/>
      <c r="BEE90" s="14"/>
      <c r="BEF90" s="14"/>
      <c r="BEG90" s="14"/>
      <c r="BEH90" s="14"/>
      <c r="BEI90" s="14"/>
      <c r="BEJ90" s="14"/>
      <c r="BEK90" s="14"/>
      <c r="BEL90" s="14"/>
      <c r="BEM90" s="14"/>
      <c r="BEN90" s="14"/>
      <c r="BEO90" s="14"/>
      <c r="BEP90" s="14"/>
      <c r="BEQ90" s="14"/>
      <c r="BER90" s="14"/>
      <c r="BES90" s="14"/>
      <c r="BET90" s="14"/>
      <c r="BEU90" s="14"/>
      <c r="BEV90" s="14"/>
      <c r="BEW90" s="14"/>
      <c r="BEX90" s="14"/>
      <c r="BEY90" s="14"/>
      <c r="BEZ90" s="14"/>
      <c r="BFA90" s="14"/>
      <c r="BFB90" s="14"/>
      <c r="BFC90" s="14"/>
      <c r="BFD90" s="14"/>
      <c r="BFE90" s="14"/>
      <c r="BFF90" s="14"/>
      <c r="BFG90" s="14"/>
      <c r="BFH90" s="14"/>
      <c r="BFI90" s="14"/>
      <c r="BFJ90" s="14"/>
      <c r="BFK90" s="14"/>
      <c r="BFL90" s="14"/>
      <c r="BFM90" s="14"/>
      <c r="BFN90" s="14"/>
      <c r="BFO90" s="14"/>
      <c r="BFP90" s="14"/>
      <c r="BFQ90" s="14"/>
      <c r="BFR90" s="14"/>
      <c r="BFS90" s="14"/>
      <c r="BFT90" s="14"/>
      <c r="BFU90" s="14"/>
      <c r="BFV90" s="14"/>
      <c r="BFW90" s="14"/>
      <c r="BFX90" s="14"/>
      <c r="BFY90" s="14"/>
      <c r="BFZ90" s="14"/>
      <c r="BGA90" s="14"/>
      <c r="BGB90" s="14"/>
      <c r="BGC90" s="14"/>
      <c r="BGD90" s="14"/>
      <c r="BGE90" s="14"/>
      <c r="BGF90" s="14"/>
      <c r="BGG90" s="14"/>
      <c r="BGH90" s="14"/>
      <c r="BGI90" s="14"/>
      <c r="BGJ90" s="14"/>
      <c r="BGK90" s="14"/>
      <c r="BGL90" s="14"/>
      <c r="BGM90" s="14"/>
      <c r="BGN90" s="14"/>
      <c r="BGO90" s="14"/>
      <c r="BGP90" s="14"/>
      <c r="BGQ90" s="14"/>
      <c r="BGR90" s="14"/>
      <c r="BGS90" s="14"/>
      <c r="BGT90" s="14"/>
      <c r="BGU90" s="14"/>
      <c r="BGV90" s="14"/>
      <c r="BGW90" s="14"/>
      <c r="BGX90" s="14"/>
      <c r="BGY90" s="14"/>
      <c r="BGZ90" s="14"/>
      <c r="BHA90" s="14"/>
      <c r="BHB90" s="14"/>
      <c r="BHC90" s="14"/>
      <c r="BHD90" s="14"/>
      <c r="BHE90" s="14"/>
      <c r="BHF90" s="14"/>
      <c r="BHG90" s="14"/>
      <c r="BHH90" s="14"/>
      <c r="BHI90" s="14"/>
      <c r="BHJ90" s="14"/>
      <c r="BHK90" s="14"/>
      <c r="BHL90" s="14"/>
      <c r="BHM90" s="14"/>
      <c r="BHN90" s="14"/>
      <c r="BHO90" s="14"/>
      <c r="BHP90" s="14"/>
      <c r="BHQ90" s="14"/>
      <c r="BHR90" s="14"/>
      <c r="BHS90" s="14"/>
      <c r="BHT90" s="14"/>
      <c r="BHU90" s="14"/>
      <c r="BHV90" s="14"/>
      <c r="BHW90" s="14"/>
      <c r="BHX90" s="14"/>
      <c r="BHY90" s="14"/>
      <c r="BHZ90" s="14"/>
      <c r="BIA90" s="14"/>
      <c r="BIB90" s="14"/>
      <c r="BIC90" s="14"/>
      <c r="BID90" s="14"/>
      <c r="BIE90" s="14"/>
      <c r="BIF90" s="14"/>
      <c r="BIG90" s="14"/>
      <c r="BIH90" s="14"/>
      <c r="BII90" s="14"/>
      <c r="BIJ90" s="14"/>
      <c r="BIK90" s="14"/>
      <c r="BIL90" s="14"/>
      <c r="BIM90" s="14"/>
      <c r="BIN90" s="14"/>
      <c r="BIO90" s="14"/>
      <c r="BIP90" s="14"/>
      <c r="BIQ90" s="14"/>
      <c r="BIR90" s="14"/>
      <c r="BIS90" s="14"/>
      <c r="BIT90" s="14"/>
      <c r="BIU90" s="14"/>
      <c r="BIV90" s="14"/>
      <c r="BIW90" s="14"/>
      <c r="BIX90" s="14"/>
      <c r="BIY90" s="14"/>
      <c r="BIZ90" s="14"/>
      <c r="BJA90" s="14"/>
      <c r="BJB90" s="14"/>
      <c r="BJC90" s="14"/>
      <c r="BJD90" s="14"/>
      <c r="BJE90" s="14"/>
      <c r="BJF90" s="14"/>
      <c r="BJG90" s="14"/>
      <c r="BJH90" s="14"/>
      <c r="BJI90" s="14"/>
      <c r="BJJ90" s="14"/>
      <c r="BJK90" s="14"/>
      <c r="BJL90" s="14"/>
      <c r="BJM90" s="14"/>
      <c r="BJN90" s="14"/>
      <c r="BJO90" s="14"/>
      <c r="BJP90" s="14"/>
      <c r="BJQ90" s="14"/>
      <c r="BJR90" s="14"/>
      <c r="BJS90" s="14"/>
      <c r="BJT90" s="14"/>
      <c r="BJU90" s="14"/>
      <c r="BJV90" s="14"/>
      <c r="BJW90" s="14"/>
      <c r="BJX90" s="14"/>
      <c r="BJY90" s="14"/>
      <c r="BJZ90" s="14"/>
      <c r="BKA90" s="14"/>
      <c r="BKB90" s="14"/>
      <c r="BKC90" s="14"/>
      <c r="BKD90" s="14"/>
      <c r="BKE90" s="14"/>
      <c r="BKF90" s="14"/>
      <c r="BKG90" s="14"/>
      <c r="BKH90" s="14"/>
      <c r="BKI90" s="14"/>
      <c r="BKJ90" s="14"/>
      <c r="BKK90" s="14"/>
      <c r="BKL90" s="14"/>
      <c r="BKM90" s="14"/>
      <c r="BKN90" s="14"/>
      <c r="BKO90" s="14"/>
      <c r="BKP90" s="14"/>
      <c r="BKQ90" s="14"/>
      <c r="BKR90" s="14"/>
      <c r="BKS90" s="14"/>
      <c r="BKT90" s="14"/>
      <c r="BKU90" s="14"/>
      <c r="BKV90" s="14"/>
      <c r="BKW90" s="14"/>
      <c r="BKX90" s="14"/>
      <c r="BKY90" s="14"/>
      <c r="BKZ90" s="14"/>
      <c r="BLA90" s="14"/>
      <c r="BLB90" s="14"/>
      <c r="BLC90" s="14"/>
      <c r="BLD90" s="14"/>
      <c r="BLE90" s="14"/>
      <c r="BLF90" s="14"/>
      <c r="BLG90" s="14"/>
      <c r="BLH90" s="14"/>
      <c r="BLI90" s="14"/>
      <c r="BLJ90" s="14"/>
      <c r="BLK90" s="14"/>
      <c r="BLL90" s="14"/>
      <c r="BLM90" s="14"/>
      <c r="BLN90" s="14"/>
      <c r="BLO90" s="14"/>
      <c r="BLP90" s="14"/>
      <c r="BLQ90" s="14"/>
      <c r="BLR90" s="14"/>
      <c r="BLS90" s="14"/>
      <c r="BLT90" s="14"/>
      <c r="BLU90" s="14"/>
      <c r="BLV90" s="14"/>
      <c r="BLW90" s="14"/>
      <c r="BLX90" s="14"/>
      <c r="BLY90" s="14"/>
      <c r="BLZ90" s="14"/>
      <c r="BMA90" s="14"/>
      <c r="BMB90" s="14"/>
      <c r="BMC90" s="14"/>
      <c r="BMD90" s="14"/>
      <c r="BME90" s="14"/>
      <c r="BMF90" s="14"/>
      <c r="BMG90" s="14"/>
      <c r="BMH90" s="14"/>
      <c r="BMI90" s="14"/>
      <c r="BMJ90" s="14"/>
      <c r="BMK90" s="14"/>
      <c r="BML90" s="14"/>
      <c r="BMM90" s="14"/>
      <c r="BMN90" s="14"/>
      <c r="BMO90" s="14"/>
      <c r="BMP90" s="14"/>
      <c r="BMQ90" s="14"/>
      <c r="BMR90" s="14"/>
      <c r="BMS90" s="14"/>
      <c r="BMT90" s="14"/>
      <c r="BMU90" s="14"/>
      <c r="BMV90" s="14"/>
      <c r="BMW90" s="14"/>
      <c r="BMX90" s="14"/>
      <c r="BMY90" s="14"/>
      <c r="BMZ90" s="14"/>
      <c r="BNA90" s="14"/>
      <c r="BNB90" s="14"/>
      <c r="BNC90" s="14"/>
      <c r="BND90" s="14"/>
      <c r="BNE90" s="14"/>
      <c r="BNF90" s="14"/>
      <c r="BNG90" s="14"/>
      <c r="BNH90" s="14"/>
      <c r="BNI90" s="14"/>
      <c r="BNJ90" s="14"/>
      <c r="BNK90" s="14"/>
      <c r="BNL90" s="14"/>
      <c r="BNM90" s="14"/>
      <c r="BNN90" s="14"/>
      <c r="BNO90" s="14"/>
      <c r="BNP90" s="14"/>
      <c r="BNQ90" s="14"/>
      <c r="BNR90" s="14"/>
      <c r="BNS90" s="14"/>
      <c r="BNT90" s="14"/>
      <c r="BNU90" s="14"/>
      <c r="BNV90" s="14"/>
      <c r="BNW90" s="14"/>
      <c r="BNX90" s="14"/>
      <c r="BNY90" s="14"/>
      <c r="BNZ90" s="14"/>
      <c r="BOA90" s="14"/>
      <c r="BOB90" s="14"/>
      <c r="BOC90" s="14"/>
      <c r="BOD90" s="14"/>
      <c r="BOE90" s="14"/>
      <c r="BOF90" s="14"/>
      <c r="BOG90" s="14"/>
      <c r="BOH90" s="14"/>
      <c r="BOI90" s="14"/>
      <c r="BOJ90" s="14"/>
      <c r="BOK90" s="14"/>
      <c r="BOL90" s="14"/>
      <c r="BOM90" s="14"/>
      <c r="BON90" s="14"/>
      <c r="BOO90" s="14"/>
      <c r="BOP90" s="14"/>
      <c r="BOQ90" s="14"/>
      <c r="BOR90" s="14"/>
      <c r="BOS90" s="14"/>
      <c r="BOT90" s="14"/>
      <c r="BOU90" s="14"/>
      <c r="BOV90" s="14"/>
      <c r="BOW90" s="14"/>
      <c r="BOX90" s="14"/>
      <c r="BOY90" s="14"/>
      <c r="BOZ90" s="14"/>
      <c r="BPA90" s="14"/>
      <c r="BPB90" s="14"/>
      <c r="BPC90" s="14"/>
      <c r="BPD90" s="14"/>
      <c r="BPE90" s="14"/>
      <c r="BPF90" s="14"/>
      <c r="BPG90" s="14"/>
      <c r="BPH90" s="14"/>
      <c r="BPI90" s="14"/>
      <c r="BPJ90" s="14"/>
      <c r="BPK90" s="14"/>
      <c r="BPL90" s="14"/>
      <c r="BPM90" s="14"/>
      <c r="BPN90" s="14"/>
      <c r="BPO90" s="14"/>
      <c r="BPP90" s="14"/>
      <c r="BPQ90" s="14"/>
      <c r="BPR90" s="14"/>
      <c r="BPS90" s="14"/>
      <c r="BPT90" s="14"/>
      <c r="BPU90" s="14"/>
      <c r="BPV90" s="14"/>
      <c r="BPW90" s="14"/>
      <c r="BPX90" s="14"/>
      <c r="BPY90" s="14"/>
      <c r="BPZ90" s="14"/>
      <c r="BQA90" s="14"/>
      <c r="BQB90" s="14"/>
      <c r="BQC90" s="14"/>
      <c r="BQD90" s="14"/>
      <c r="BQE90" s="14"/>
      <c r="BQF90" s="14"/>
      <c r="BQG90" s="14"/>
      <c r="BQH90" s="14"/>
      <c r="BQI90" s="14"/>
      <c r="BQJ90" s="14"/>
      <c r="BQK90" s="14"/>
      <c r="BQL90" s="14"/>
      <c r="BQM90" s="14"/>
      <c r="BQN90" s="14"/>
      <c r="BQO90" s="14"/>
      <c r="BQP90" s="14"/>
      <c r="BQQ90" s="14"/>
      <c r="BQR90" s="14"/>
      <c r="BQS90" s="14"/>
      <c r="BQT90" s="14"/>
      <c r="BQU90" s="14"/>
      <c r="BQV90" s="14"/>
      <c r="BQW90" s="14"/>
      <c r="BQX90" s="14"/>
      <c r="BQY90" s="14"/>
      <c r="BQZ90" s="14"/>
      <c r="BRA90" s="14"/>
      <c r="BRB90" s="14"/>
      <c r="BRC90" s="14"/>
      <c r="BRD90" s="14"/>
      <c r="BRE90" s="14"/>
      <c r="BRF90" s="14"/>
      <c r="BRG90" s="14"/>
      <c r="BRH90" s="14"/>
      <c r="BRI90" s="14"/>
      <c r="BRJ90" s="14"/>
      <c r="BRK90" s="14"/>
      <c r="BRL90" s="14"/>
      <c r="BRM90" s="14"/>
      <c r="BRN90" s="14"/>
      <c r="BRO90" s="14"/>
      <c r="BRP90" s="14"/>
      <c r="BRQ90" s="14"/>
      <c r="BRR90" s="14"/>
      <c r="BRS90" s="14"/>
      <c r="BRT90" s="14"/>
      <c r="BRU90" s="14"/>
      <c r="BRV90" s="14"/>
      <c r="BRW90" s="14"/>
      <c r="BRX90" s="14"/>
      <c r="BRY90" s="14"/>
      <c r="BRZ90" s="14"/>
      <c r="BSA90" s="14"/>
      <c r="BSB90" s="14"/>
      <c r="BSC90" s="14"/>
      <c r="BSD90" s="14"/>
      <c r="BSE90" s="14"/>
      <c r="BSF90" s="14"/>
      <c r="BSG90" s="14"/>
      <c r="BSH90" s="14"/>
      <c r="BSI90" s="14"/>
      <c r="BSJ90" s="14"/>
      <c r="BSK90" s="14"/>
      <c r="BSL90" s="14"/>
      <c r="BSM90" s="14"/>
      <c r="BSN90" s="14"/>
      <c r="BSO90" s="14"/>
      <c r="BSP90" s="14"/>
      <c r="BSQ90" s="14"/>
      <c r="BSR90" s="14"/>
      <c r="BSS90" s="14"/>
      <c r="BST90" s="14"/>
      <c r="BSU90" s="14"/>
      <c r="BSV90" s="14"/>
      <c r="BSW90" s="14"/>
      <c r="BSX90" s="14"/>
      <c r="BSY90" s="14"/>
      <c r="BSZ90" s="14"/>
      <c r="BTA90" s="14"/>
      <c r="BTB90" s="14"/>
      <c r="BTC90" s="14"/>
      <c r="BTD90" s="14"/>
      <c r="BTE90" s="14"/>
      <c r="BTF90" s="14"/>
      <c r="BTG90" s="14"/>
      <c r="BTH90" s="14"/>
      <c r="BTI90" s="14"/>
      <c r="BTJ90" s="14"/>
      <c r="BTK90" s="14"/>
      <c r="BTL90" s="14"/>
      <c r="BTM90" s="14"/>
      <c r="BTN90" s="14"/>
      <c r="BTO90" s="14"/>
      <c r="BTP90" s="14"/>
      <c r="BTQ90" s="14"/>
      <c r="BTR90" s="14"/>
      <c r="BTS90" s="14"/>
      <c r="BTT90" s="14"/>
      <c r="BTU90" s="14"/>
      <c r="BTV90" s="14"/>
      <c r="BTW90" s="14"/>
      <c r="BTX90" s="14"/>
      <c r="BTY90" s="14"/>
      <c r="BTZ90" s="14"/>
      <c r="BUA90" s="14"/>
      <c r="BUB90" s="14"/>
      <c r="BUC90" s="14"/>
      <c r="BUD90" s="14"/>
      <c r="BUE90" s="14"/>
      <c r="BUF90" s="14"/>
      <c r="BUG90" s="14"/>
      <c r="BUH90" s="14"/>
      <c r="BUI90" s="14"/>
      <c r="BUJ90" s="14"/>
      <c r="BUK90" s="14"/>
      <c r="BUL90" s="14"/>
      <c r="BUM90" s="14"/>
      <c r="BUN90" s="14"/>
      <c r="BUO90" s="14"/>
      <c r="BUP90" s="14"/>
      <c r="BUQ90" s="14"/>
      <c r="BUR90" s="14"/>
      <c r="BUS90" s="14"/>
      <c r="BUT90" s="14"/>
      <c r="BUU90" s="14"/>
      <c r="BUV90" s="14"/>
      <c r="BUW90" s="14"/>
      <c r="BUX90" s="14"/>
      <c r="BUY90" s="14"/>
      <c r="BUZ90" s="14"/>
      <c r="BVA90" s="14"/>
      <c r="BVB90" s="14"/>
      <c r="BVC90" s="14"/>
      <c r="BVD90" s="14"/>
      <c r="BVE90" s="14"/>
      <c r="BVF90" s="14"/>
      <c r="BVG90" s="14"/>
      <c r="BVH90" s="14"/>
      <c r="BVI90" s="14"/>
      <c r="BVJ90" s="14"/>
      <c r="BVK90" s="14"/>
      <c r="BVL90" s="14"/>
      <c r="BVM90" s="14"/>
      <c r="BVN90" s="14"/>
      <c r="BVO90" s="14"/>
      <c r="BVP90" s="14"/>
      <c r="BVQ90" s="14"/>
      <c r="BVR90" s="14"/>
      <c r="BVS90" s="14"/>
      <c r="BVT90" s="14"/>
      <c r="BVU90" s="14"/>
      <c r="BVV90" s="14"/>
      <c r="BVW90" s="14"/>
      <c r="BVX90" s="14"/>
      <c r="BVY90" s="14"/>
      <c r="BVZ90" s="14"/>
      <c r="BWA90" s="14"/>
      <c r="BWB90" s="14"/>
      <c r="BWC90" s="14"/>
      <c r="BWD90" s="14"/>
      <c r="BWE90" s="14"/>
      <c r="BWF90" s="14"/>
      <c r="BWG90" s="14"/>
      <c r="BWH90" s="14"/>
      <c r="BWI90" s="14"/>
      <c r="BWJ90" s="14"/>
      <c r="BWK90" s="14"/>
      <c r="BWL90" s="14"/>
      <c r="BWM90" s="14"/>
      <c r="BWN90" s="14"/>
      <c r="BWO90" s="14"/>
      <c r="BWP90" s="14"/>
      <c r="BWQ90" s="14"/>
      <c r="BWR90" s="14"/>
      <c r="BWS90" s="14"/>
      <c r="BWT90" s="14"/>
      <c r="BWU90" s="14"/>
      <c r="BWV90" s="14"/>
      <c r="BWW90" s="14"/>
      <c r="BWX90" s="14"/>
      <c r="BWY90" s="14"/>
      <c r="BWZ90" s="14"/>
      <c r="BXA90" s="14"/>
      <c r="BXB90" s="14"/>
      <c r="BXC90" s="14"/>
      <c r="BXD90" s="14"/>
      <c r="BXE90" s="14"/>
      <c r="BXF90" s="14"/>
      <c r="BXG90" s="14"/>
      <c r="BXH90" s="14"/>
      <c r="BXI90" s="14"/>
      <c r="BXJ90" s="14"/>
      <c r="BXK90" s="14"/>
      <c r="BXL90" s="14"/>
      <c r="BXM90" s="14"/>
      <c r="BXN90" s="14"/>
      <c r="BXO90" s="14"/>
      <c r="BXP90" s="14"/>
      <c r="BXQ90" s="14"/>
      <c r="BXR90" s="14"/>
      <c r="BXS90" s="14"/>
      <c r="BXT90" s="14"/>
      <c r="BXU90" s="14"/>
      <c r="BXV90" s="14"/>
      <c r="BXW90" s="14"/>
      <c r="BXX90" s="14"/>
      <c r="BXY90" s="14"/>
      <c r="BXZ90" s="14"/>
      <c r="BYA90" s="14"/>
      <c r="BYB90" s="14"/>
      <c r="BYC90" s="14"/>
      <c r="BYD90" s="14"/>
      <c r="BYE90" s="14"/>
      <c r="BYF90" s="14"/>
      <c r="BYG90" s="14"/>
      <c r="BYH90" s="14"/>
      <c r="BYI90" s="14"/>
      <c r="BYJ90" s="14"/>
      <c r="BYK90" s="14"/>
      <c r="BYL90" s="14"/>
      <c r="BYM90" s="14"/>
      <c r="BYN90" s="14"/>
      <c r="BYO90" s="14"/>
      <c r="BYP90" s="14"/>
      <c r="BYQ90" s="14"/>
      <c r="BYR90" s="14"/>
      <c r="BYS90" s="14"/>
      <c r="BYT90" s="14"/>
      <c r="BYU90" s="14"/>
      <c r="BYV90" s="14"/>
      <c r="BYW90" s="14"/>
      <c r="BYX90" s="14"/>
      <c r="BYY90" s="14"/>
      <c r="BYZ90" s="14"/>
      <c r="BZA90" s="14"/>
      <c r="BZB90" s="14"/>
      <c r="BZC90" s="14"/>
      <c r="BZD90" s="14"/>
      <c r="BZE90" s="14"/>
      <c r="BZF90" s="14"/>
      <c r="BZG90" s="14"/>
      <c r="BZH90" s="14"/>
      <c r="BZI90" s="14"/>
      <c r="BZJ90" s="14"/>
      <c r="BZK90" s="14"/>
      <c r="BZL90" s="14"/>
      <c r="BZM90" s="14"/>
      <c r="BZN90" s="14"/>
      <c r="BZO90" s="14"/>
      <c r="BZP90" s="14"/>
      <c r="BZQ90" s="14"/>
      <c r="BZR90" s="14"/>
      <c r="BZS90" s="14"/>
      <c r="BZT90" s="14"/>
      <c r="BZU90" s="14"/>
      <c r="BZV90" s="14"/>
      <c r="BZW90" s="14"/>
      <c r="BZX90" s="14"/>
      <c r="BZY90" s="14"/>
      <c r="BZZ90" s="14"/>
      <c r="CAA90" s="14"/>
      <c r="CAB90" s="14"/>
      <c r="CAC90" s="14"/>
      <c r="CAD90" s="14"/>
      <c r="CAE90" s="14"/>
      <c r="CAF90" s="14"/>
      <c r="CAG90" s="14"/>
      <c r="CAH90" s="14"/>
      <c r="CAI90" s="14"/>
      <c r="CAJ90" s="14"/>
      <c r="CAK90" s="14"/>
      <c r="CAL90" s="14"/>
      <c r="CAM90" s="14"/>
      <c r="CAN90" s="14"/>
      <c r="CAO90" s="14"/>
      <c r="CAP90" s="14"/>
      <c r="CAQ90" s="14"/>
      <c r="CAR90" s="14"/>
      <c r="CAS90" s="14"/>
      <c r="CAT90" s="14"/>
      <c r="CAU90" s="14"/>
      <c r="CAV90" s="14"/>
      <c r="CAW90" s="14"/>
      <c r="CAX90" s="14"/>
      <c r="CAY90" s="14"/>
      <c r="CAZ90" s="14"/>
      <c r="CBA90" s="14"/>
      <c r="CBB90" s="14"/>
      <c r="CBC90" s="14"/>
      <c r="CBD90" s="14"/>
      <c r="CBE90" s="14"/>
      <c r="CBF90" s="14"/>
      <c r="CBG90" s="14"/>
      <c r="CBH90" s="14"/>
      <c r="CBI90" s="14"/>
      <c r="CBJ90" s="14"/>
      <c r="CBK90" s="14"/>
      <c r="CBL90" s="14"/>
      <c r="CBM90" s="14"/>
      <c r="CBN90" s="14"/>
      <c r="CBO90" s="14"/>
      <c r="CBP90" s="14"/>
      <c r="CBQ90" s="14"/>
      <c r="CBR90" s="14"/>
      <c r="CBS90" s="14"/>
      <c r="CBT90" s="14"/>
      <c r="CBU90" s="14"/>
      <c r="CBV90" s="14"/>
      <c r="CBW90" s="14"/>
      <c r="CBX90" s="14"/>
      <c r="CBY90" s="14"/>
      <c r="CBZ90" s="14"/>
      <c r="CCA90" s="14"/>
      <c r="CCB90" s="14"/>
      <c r="CCC90" s="14"/>
      <c r="CCD90" s="14"/>
      <c r="CCE90" s="14"/>
      <c r="CCF90" s="14"/>
      <c r="CCG90" s="14"/>
      <c r="CCH90" s="14"/>
      <c r="CCI90" s="14"/>
      <c r="CCJ90" s="14"/>
      <c r="CCK90" s="14"/>
      <c r="CCL90" s="14"/>
      <c r="CCM90" s="14"/>
      <c r="CCN90" s="14"/>
      <c r="CCO90" s="14"/>
      <c r="CCP90" s="14"/>
      <c r="CCQ90" s="14"/>
      <c r="CCR90" s="14"/>
      <c r="CCS90" s="14"/>
      <c r="CCT90" s="14"/>
      <c r="CCU90" s="14"/>
      <c r="CCV90" s="14"/>
      <c r="CCW90" s="14"/>
      <c r="CCX90" s="14"/>
      <c r="CCY90" s="14"/>
      <c r="CCZ90" s="14"/>
      <c r="CDA90" s="14"/>
      <c r="CDB90" s="14"/>
      <c r="CDC90" s="14"/>
      <c r="CDD90" s="14"/>
      <c r="CDE90" s="14"/>
      <c r="CDF90" s="14"/>
      <c r="CDG90" s="14"/>
      <c r="CDH90" s="14"/>
      <c r="CDI90" s="14"/>
      <c r="CDJ90" s="14"/>
      <c r="CDK90" s="14"/>
      <c r="CDL90" s="14"/>
      <c r="CDM90" s="14"/>
      <c r="CDN90" s="14"/>
      <c r="CDO90" s="14"/>
      <c r="CDP90" s="14"/>
      <c r="CDQ90" s="14"/>
      <c r="CDR90" s="14"/>
      <c r="CDS90" s="14"/>
      <c r="CDT90" s="14"/>
      <c r="CDU90" s="14"/>
      <c r="CDV90" s="14"/>
      <c r="CDW90" s="14"/>
      <c r="CDX90" s="14"/>
      <c r="CDY90" s="14"/>
      <c r="CDZ90" s="14"/>
      <c r="CEA90" s="14"/>
      <c r="CEB90" s="14"/>
      <c r="CEC90" s="14"/>
      <c r="CED90" s="14"/>
      <c r="CEE90" s="14"/>
      <c r="CEF90" s="14"/>
      <c r="CEG90" s="14"/>
      <c r="CEH90" s="14"/>
      <c r="CEI90" s="14"/>
      <c r="CEJ90" s="14"/>
      <c r="CEK90" s="14"/>
      <c r="CEL90" s="14"/>
      <c r="CEM90" s="14"/>
      <c r="CEN90" s="14"/>
      <c r="CEO90" s="14"/>
      <c r="CEP90" s="14"/>
      <c r="CEQ90" s="14"/>
      <c r="CER90" s="14"/>
      <c r="CES90" s="14"/>
      <c r="CET90" s="14"/>
      <c r="CEU90" s="14"/>
      <c r="CEV90" s="14"/>
      <c r="CEW90" s="14"/>
      <c r="CEX90" s="14"/>
      <c r="CEY90" s="14"/>
      <c r="CEZ90" s="14"/>
      <c r="CFA90" s="14"/>
      <c r="CFB90" s="14"/>
      <c r="CFC90" s="14"/>
      <c r="CFD90" s="14"/>
      <c r="CFE90" s="14"/>
      <c r="CFF90" s="14"/>
      <c r="CFG90" s="14"/>
      <c r="CFH90" s="14"/>
      <c r="CFI90" s="14"/>
      <c r="CFJ90" s="14"/>
      <c r="CFK90" s="14"/>
      <c r="CFL90" s="14"/>
      <c r="CFM90" s="14"/>
      <c r="CFN90" s="14"/>
      <c r="CFO90" s="14"/>
      <c r="CFP90" s="14"/>
      <c r="CFQ90" s="14"/>
      <c r="CFR90" s="14"/>
      <c r="CFS90" s="14"/>
      <c r="CFT90" s="14"/>
      <c r="CFU90" s="14"/>
      <c r="CFV90" s="14"/>
      <c r="CFW90" s="14"/>
      <c r="CFX90" s="14"/>
      <c r="CFY90" s="14"/>
      <c r="CFZ90" s="14"/>
      <c r="CGA90" s="14"/>
      <c r="CGB90" s="14"/>
      <c r="CGC90" s="14"/>
      <c r="CGD90" s="14"/>
      <c r="CGE90" s="14"/>
      <c r="CGF90" s="14"/>
      <c r="CGG90" s="14"/>
      <c r="CGH90" s="14"/>
      <c r="CGI90" s="14"/>
      <c r="CGJ90" s="14"/>
      <c r="CGK90" s="14"/>
      <c r="CGL90" s="14"/>
      <c r="CGM90" s="14"/>
      <c r="CGN90" s="14"/>
      <c r="CGO90" s="14"/>
      <c r="CGP90" s="14"/>
      <c r="CGQ90" s="14"/>
      <c r="CGR90" s="14"/>
      <c r="CGS90" s="14"/>
      <c r="CGT90" s="14"/>
      <c r="CGU90" s="14"/>
      <c r="CGV90" s="14"/>
      <c r="CGW90" s="14"/>
      <c r="CGX90" s="14"/>
      <c r="CGY90" s="14"/>
      <c r="CGZ90" s="14"/>
      <c r="CHA90" s="14"/>
      <c r="CHB90" s="14"/>
      <c r="CHC90" s="14"/>
      <c r="CHD90" s="14"/>
      <c r="CHE90" s="14"/>
      <c r="CHF90" s="14"/>
      <c r="CHG90" s="14"/>
      <c r="CHH90" s="14"/>
      <c r="CHI90" s="14"/>
      <c r="CHJ90" s="14"/>
      <c r="CHK90" s="14"/>
      <c r="CHL90" s="14"/>
      <c r="CHM90" s="14"/>
      <c r="CHN90" s="14"/>
      <c r="CHO90" s="14"/>
      <c r="CHP90" s="14"/>
      <c r="CHQ90" s="14"/>
      <c r="CHR90" s="14"/>
      <c r="CHS90" s="14"/>
      <c r="CHT90" s="14"/>
      <c r="CHU90" s="14"/>
      <c r="CHV90" s="14"/>
      <c r="CHW90" s="14"/>
      <c r="CHX90" s="14"/>
      <c r="CHY90" s="14"/>
      <c r="CHZ90" s="14"/>
      <c r="CIA90" s="14"/>
      <c r="CIB90" s="14"/>
      <c r="CIC90" s="14"/>
      <c r="CID90" s="14"/>
      <c r="CIE90" s="14"/>
      <c r="CIF90" s="14"/>
      <c r="CIG90" s="14"/>
      <c r="CIH90" s="14"/>
      <c r="CII90" s="14"/>
      <c r="CIJ90" s="14"/>
      <c r="CIK90" s="14"/>
      <c r="CIL90" s="14"/>
      <c r="CIM90" s="14"/>
      <c r="CIN90" s="14"/>
      <c r="CIO90" s="14"/>
      <c r="CIP90" s="14"/>
      <c r="CIQ90" s="14"/>
      <c r="CIR90" s="14"/>
      <c r="CIS90" s="14"/>
      <c r="CIT90" s="14"/>
      <c r="CIU90" s="14"/>
      <c r="CIV90" s="14"/>
      <c r="CIW90" s="14"/>
      <c r="CIX90" s="14"/>
      <c r="CIY90" s="14"/>
      <c r="CIZ90" s="14"/>
      <c r="CJA90" s="14"/>
      <c r="CJB90" s="14"/>
      <c r="CJC90" s="14"/>
      <c r="CJD90" s="14"/>
      <c r="CJE90" s="14"/>
      <c r="CJF90" s="14"/>
      <c r="CJG90" s="14"/>
      <c r="CJH90" s="14"/>
      <c r="CJI90" s="14"/>
      <c r="CJJ90" s="14"/>
      <c r="CJK90" s="14"/>
      <c r="CJL90" s="14"/>
      <c r="CJM90" s="14"/>
      <c r="CJN90" s="14"/>
      <c r="CJO90" s="14"/>
      <c r="CJP90" s="14"/>
      <c r="CJQ90" s="14"/>
      <c r="CJR90" s="14"/>
      <c r="CJS90" s="14"/>
      <c r="CJT90" s="14"/>
      <c r="CJU90" s="14"/>
      <c r="CJV90" s="14"/>
      <c r="CJW90" s="14"/>
      <c r="CJX90" s="14"/>
      <c r="CJY90" s="14"/>
      <c r="CJZ90" s="14"/>
      <c r="CKA90" s="14"/>
      <c r="CKB90" s="14"/>
      <c r="CKC90" s="14"/>
      <c r="CKD90" s="14"/>
      <c r="CKE90" s="14"/>
      <c r="CKF90" s="14"/>
      <c r="CKG90" s="14"/>
      <c r="CKH90" s="14"/>
      <c r="CKI90" s="14"/>
      <c r="CKJ90" s="14"/>
      <c r="CKK90" s="14"/>
      <c r="CKL90" s="14"/>
      <c r="CKM90" s="14"/>
      <c r="CKN90" s="14"/>
      <c r="CKO90" s="14"/>
      <c r="CKP90" s="14"/>
      <c r="CKQ90" s="14"/>
      <c r="CKR90" s="14"/>
      <c r="CKS90" s="14"/>
      <c r="CKT90" s="14"/>
      <c r="CKU90" s="14"/>
      <c r="CKV90" s="14"/>
      <c r="CKW90" s="14"/>
      <c r="CKX90" s="14"/>
      <c r="CKY90" s="14"/>
      <c r="CKZ90" s="14"/>
      <c r="CLA90" s="14"/>
      <c r="CLB90" s="14"/>
      <c r="CLC90" s="14"/>
      <c r="CLD90" s="14"/>
      <c r="CLE90" s="14"/>
      <c r="CLF90" s="14"/>
      <c r="CLG90" s="14"/>
      <c r="CLH90" s="14"/>
      <c r="CLI90" s="14"/>
      <c r="CLJ90" s="14"/>
      <c r="CLK90" s="14"/>
      <c r="CLL90" s="14"/>
      <c r="CLM90" s="14"/>
      <c r="CLN90" s="14"/>
      <c r="CLO90" s="14"/>
      <c r="CLP90" s="14"/>
      <c r="CLQ90" s="14"/>
      <c r="CLR90" s="14"/>
      <c r="CLS90" s="14"/>
      <c r="CLT90" s="14"/>
      <c r="CLU90" s="14"/>
      <c r="CLV90" s="14"/>
      <c r="CLW90" s="14"/>
      <c r="CLX90" s="14"/>
      <c r="CLY90" s="14"/>
      <c r="CLZ90" s="14"/>
      <c r="CMA90" s="14"/>
      <c r="CMB90" s="14"/>
      <c r="CMC90" s="14"/>
      <c r="CMD90" s="14"/>
      <c r="CME90" s="14"/>
      <c r="CMF90" s="14"/>
      <c r="CMG90" s="14"/>
      <c r="CMH90" s="14"/>
      <c r="CMI90" s="14"/>
      <c r="CMJ90" s="14"/>
      <c r="CMK90" s="14"/>
      <c r="CML90" s="14"/>
      <c r="CMM90" s="14"/>
      <c r="CMN90" s="14"/>
      <c r="CMO90" s="14"/>
      <c r="CMP90" s="14"/>
      <c r="CMQ90" s="14"/>
      <c r="CMR90" s="14"/>
      <c r="CMS90" s="14"/>
      <c r="CMT90" s="14"/>
      <c r="CMU90" s="14"/>
      <c r="CMV90" s="14"/>
      <c r="CMW90" s="14"/>
      <c r="CMX90" s="14"/>
      <c r="CMY90" s="14"/>
      <c r="CMZ90" s="14"/>
      <c r="CNA90" s="14"/>
      <c r="CNB90" s="14"/>
      <c r="CNC90" s="14"/>
      <c r="CND90" s="14"/>
      <c r="CNE90" s="14"/>
      <c r="CNF90" s="14"/>
      <c r="CNG90" s="14"/>
      <c r="CNH90" s="14"/>
      <c r="CNI90" s="14"/>
      <c r="CNJ90" s="14"/>
      <c r="CNK90" s="14"/>
      <c r="CNL90" s="14"/>
      <c r="CNM90" s="14"/>
      <c r="CNN90" s="14"/>
      <c r="CNO90" s="14"/>
      <c r="CNP90" s="14"/>
      <c r="CNQ90" s="14"/>
      <c r="CNR90" s="14"/>
      <c r="CNS90" s="14"/>
      <c r="CNT90" s="14"/>
      <c r="CNU90" s="14"/>
      <c r="CNV90" s="14"/>
      <c r="CNW90" s="14"/>
      <c r="CNX90" s="14"/>
      <c r="CNY90" s="14"/>
      <c r="CNZ90" s="14"/>
      <c r="COA90" s="14"/>
      <c r="COB90" s="14"/>
      <c r="COC90" s="14"/>
      <c r="COD90" s="14"/>
      <c r="COE90" s="14"/>
      <c r="COF90" s="14"/>
      <c r="COG90" s="14"/>
      <c r="COH90" s="14"/>
      <c r="COI90" s="14"/>
      <c r="COJ90" s="14"/>
      <c r="COK90" s="14"/>
      <c r="COL90" s="14"/>
      <c r="COM90" s="14"/>
      <c r="CON90" s="14"/>
      <c r="COO90" s="14"/>
      <c r="COP90" s="14"/>
      <c r="COQ90" s="14"/>
      <c r="COR90" s="14"/>
      <c r="COS90" s="14"/>
      <c r="COT90" s="14"/>
      <c r="COU90" s="14"/>
      <c r="COV90" s="14"/>
      <c r="COW90" s="14"/>
      <c r="COX90" s="14"/>
      <c r="COY90" s="14"/>
      <c r="COZ90" s="14"/>
      <c r="CPA90" s="14"/>
      <c r="CPB90" s="14"/>
      <c r="CPC90" s="14"/>
      <c r="CPD90" s="14"/>
      <c r="CPE90" s="14"/>
      <c r="CPF90" s="14"/>
      <c r="CPG90" s="14"/>
      <c r="CPH90" s="14"/>
      <c r="CPI90" s="14"/>
      <c r="CPJ90" s="14"/>
      <c r="CPK90" s="14"/>
      <c r="CPL90" s="14"/>
      <c r="CPM90" s="14"/>
      <c r="CPN90" s="14"/>
      <c r="CPO90" s="14"/>
      <c r="CPP90" s="14"/>
      <c r="CPQ90" s="14"/>
      <c r="CPR90" s="14"/>
      <c r="CPS90" s="14"/>
      <c r="CPT90" s="14"/>
      <c r="CPU90" s="14"/>
      <c r="CPV90" s="14"/>
      <c r="CPW90" s="14"/>
      <c r="CPX90" s="14"/>
      <c r="CPY90" s="14"/>
      <c r="CPZ90" s="14"/>
      <c r="CQA90" s="14"/>
      <c r="CQB90" s="14"/>
      <c r="CQC90" s="14"/>
      <c r="CQD90" s="14"/>
      <c r="CQE90" s="14"/>
      <c r="CQF90" s="14"/>
      <c r="CQG90" s="14"/>
      <c r="CQH90" s="14"/>
      <c r="CQI90" s="14"/>
      <c r="CQJ90" s="14"/>
      <c r="CQK90" s="14"/>
      <c r="CQL90" s="14"/>
      <c r="CQM90" s="14"/>
      <c r="CQN90" s="14"/>
      <c r="CQO90" s="14"/>
      <c r="CQP90" s="14"/>
      <c r="CQQ90" s="14"/>
      <c r="CQR90" s="14"/>
      <c r="CQS90" s="14"/>
      <c r="CQT90" s="14"/>
      <c r="CQU90" s="14"/>
      <c r="CQV90" s="14"/>
      <c r="CQW90" s="14"/>
      <c r="CQX90" s="14"/>
      <c r="CQY90" s="14"/>
      <c r="CQZ90" s="14"/>
      <c r="CRA90" s="14"/>
      <c r="CRB90" s="14"/>
      <c r="CRC90" s="14"/>
      <c r="CRD90" s="14"/>
      <c r="CRE90" s="14"/>
      <c r="CRF90" s="14"/>
      <c r="CRG90" s="14"/>
      <c r="CRH90" s="14"/>
      <c r="CRI90" s="14"/>
      <c r="CRJ90" s="14"/>
      <c r="CRK90" s="14"/>
      <c r="CRL90" s="14"/>
      <c r="CRM90" s="14"/>
      <c r="CRN90" s="14"/>
      <c r="CRO90" s="14"/>
      <c r="CRP90" s="14"/>
      <c r="CRQ90" s="14"/>
      <c r="CRR90" s="14"/>
      <c r="CRS90" s="14"/>
      <c r="CRT90" s="14"/>
      <c r="CRU90" s="14"/>
      <c r="CRV90" s="14"/>
      <c r="CRW90" s="14"/>
      <c r="CRX90" s="14"/>
      <c r="CRY90" s="14"/>
      <c r="CRZ90" s="14"/>
      <c r="CSA90" s="14"/>
      <c r="CSB90" s="14"/>
      <c r="CSC90" s="14"/>
      <c r="CSD90" s="14"/>
      <c r="CSE90" s="14"/>
      <c r="CSF90" s="14"/>
      <c r="CSG90" s="14"/>
      <c r="CSH90" s="14"/>
      <c r="CSI90" s="14"/>
      <c r="CSJ90" s="14"/>
      <c r="CSK90" s="14"/>
      <c r="CSL90" s="14"/>
      <c r="CSM90" s="14"/>
      <c r="CSN90" s="14"/>
      <c r="CSO90" s="14"/>
      <c r="CSP90" s="14"/>
      <c r="CSQ90" s="14"/>
      <c r="CSR90" s="14"/>
      <c r="CSS90" s="14"/>
      <c r="CST90" s="14"/>
      <c r="CSU90" s="14"/>
      <c r="CSV90" s="14"/>
      <c r="CSW90" s="14"/>
      <c r="CSX90" s="14"/>
      <c r="CSY90" s="14"/>
      <c r="CSZ90" s="14"/>
      <c r="CTA90" s="14"/>
      <c r="CTB90" s="14"/>
      <c r="CTC90" s="14"/>
      <c r="CTD90" s="14"/>
      <c r="CTE90" s="14"/>
      <c r="CTF90" s="14"/>
      <c r="CTG90" s="14"/>
      <c r="CTH90" s="14"/>
      <c r="CTI90" s="14"/>
      <c r="CTJ90" s="14"/>
      <c r="CTK90" s="14"/>
      <c r="CTL90" s="14"/>
      <c r="CTM90" s="14"/>
      <c r="CTN90" s="14"/>
      <c r="CTO90" s="14"/>
      <c r="CTP90" s="14"/>
      <c r="CTQ90" s="14"/>
      <c r="CTR90" s="14"/>
      <c r="CTS90" s="14"/>
      <c r="CTT90" s="14"/>
      <c r="CTU90" s="14"/>
      <c r="CTV90" s="14"/>
      <c r="CTW90" s="14"/>
      <c r="CTX90" s="14"/>
      <c r="CTY90" s="14"/>
      <c r="CTZ90" s="14"/>
      <c r="CUA90" s="14"/>
      <c r="CUB90" s="14"/>
      <c r="CUC90" s="14"/>
      <c r="CUD90" s="14"/>
      <c r="CUE90" s="14"/>
      <c r="CUF90" s="14"/>
      <c r="CUG90" s="14"/>
      <c r="CUH90" s="14"/>
      <c r="CUI90" s="14"/>
      <c r="CUJ90" s="14"/>
      <c r="CUK90" s="14"/>
      <c r="CUL90" s="14"/>
      <c r="CUM90" s="14"/>
      <c r="CUN90" s="14"/>
      <c r="CUO90" s="14"/>
      <c r="CUP90" s="14"/>
      <c r="CUQ90" s="14"/>
      <c r="CUR90" s="14"/>
      <c r="CUS90" s="14"/>
      <c r="CUT90" s="14"/>
      <c r="CUU90" s="14"/>
      <c r="CUV90" s="14"/>
      <c r="CUW90" s="14"/>
      <c r="CUX90" s="14"/>
      <c r="CUY90" s="14"/>
      <c r="CUZ90" s="14"/>
      <c r="CVA90" s="14"/>
      <c r="CVB90" s="14"/>
      <c r="CVC90" s="14"/>
      <c r="CVD90" s="14"/>
      <c r="CVE90" s="14"/>
      <c r="CVF90" s="14"/>
      <c r="CVG90" s="14"/>
      <c r="CVH90" s="14"/>
      <c r="CVI90" s="14"/>
      <c r="CVJ90" s="14"/>
      <c r="CVK90" s="14"/>
      <c r="CVL90" s="14"/>
      <c r="CVM90" s="14"/>
      <c r="CVN90" s="14"/>
      <c r="CVO90" s="14"/>
      <c r="CVP90" s="14"/>
      <c r="CVQ90" s="14"/>
      <c r="CVR90" s="14"/>
      <c r="CVS90" s="14"/>
      <c r="CVT90" s="14"/>
      <c r="CVU90" s="14"/>
      <c r="CVV90" s="14"/>
      <c r="CVW90" s="14"/>
      <c r="CVX90" s="14"/>
      <c r="CVY90" s="14"/>
      <c r="CVZ90" s="14"/>
      <c r="CWA90" s="14"/>
      <c r="CWB90" s="14"/>
      <c r="CWC90" s="14"/>
      <c r="CWD90" s="14"/>
      <c r="CWE90" s="14"/>
      <c r="CWF90" s="14"/>
      <c r="CWG90" s="14"/>
      <c r="CWH90" s="14"/>
      <c r="CWI90" s="14"/>
      <c r="CWJ90" s="14"/>
      <c r="CWK90" s="14"/>
      <c r="CWL90" s="14"/>
      <c r="CWM90" s="14"/>
      <c r="CWN90" s="14"/>
      <c r="CWO90" s="14"/>
      <c r="CWP90" s="14"/>
      <c r="CWQ90" s="14"/>
      <c r="CWR90" s="14"/>
      <c r="CWS90" s="14"/>
      <c r="CWT90" s="14"/>
      <c r="CWU90" s="14"/>
      <c r="CWV90" s="14"/>
      <c r="CWW90" s="14"/>
      <c r="CWX90" s="14"/>
      <c r="CWY90" s="14"/>
      <c r="CWZ90" s="14"/>
      <c r="CXA90" s="14"/>
      <c r="CXB90" s="14"/>
      <c r="CXC90" s="14"/>
      <c r="CXD90" s="14"/>
      <c r="CXE90" s="14"/>
      <c r="CXF90" s="14"/>
      <c r="CXG90" s="14"/>
      <c r="CXH90" s="14"/>
      <c r="CXI90" s="14"/>
      <c r="CXJ90" s="14"/>
      <c r="CXK90" s="14"/>
      <c r="CXL90" s="14"/>
      <c r="CXM90" s="14"/>
      <c r="CXN90" s="14"/>
      <c r="CXO90" s="14"/>
      <c r="CXP90" s="14"/>
      <c r="CXQ90" s="14"/>
      <c r="CXR90" s="14"/>
      <c r="CXS90" s="14"/>
      <c r="CXT90" s="14"/>
      <c r="CXU90" s="14"/>
      <c r="CXV90" s="14"/>
      <c r="CXW90" s="14"/>
      <c r="CXX90" s="14"/>
      <c r="CXY90" s="14"/>
      <c r="CXZ90" s="14"/>
      <c r="CYA90" s="14"/>
      <c r="CYB90" s="14"/>
      <c r="CYC90" s="14"/>
      <c r="CYD90" s="14"/>
      <c r="CYE90" s="14"/>
      <c r="CYF90" s="14"/>
      <c r="CYG90" s="14"/>
      <c r="CYH90" s="14"/>
      <c r="CYI90" s="14"/>
      <c r="CYJ90" s="14"/>
      <c r="CYK90" s="14"/>
      <c r="CYL90" s="14"/>
      <c r="CYM90" s="14"/>
      <c r="CYN90" s="14"/>
      <c r="CYO90" s="14"/>
      <c r="CYP90" s="14"/>
      <c r="CYQ90" s="14"/>
      <c r="CYR90" s="14"/>
      <c r="CYS90" s="14"/>
      <c r="CYT90" s="14"/>
      <c r="CYU90" s="14"/>
      <c r="CYV90" s="14"/>
      <c r="CYW90" s="14"/>
      <c r="CYX90" s="14"/>
      <c r="CYY90" s="14"/>
      <c r="CYZ90" s="14"/>
      <c r="CZA90" s="14"/>
      <c r="CZB90" s="14"/>
      <c r="CZC90" s="14"/>
      <c r="CZD90" s="14"/>
      <c r="CZE90" s="14"/>
      <c r="CZF90" s="14"/>
      <c r="CZG90" s="14"/>
      <c r="CZH90" s="14"/>
      <c r="CZI90" s="14"/>
      <c r="CZJ90" s="14"/>
      <c r="CZK90" s="14"/>
      <c r="CZL90" s="14"/>
      <c r="CZM90" s="14"/>
      <c r="CZN90" s="14"/>
      <c r="CZO90" s="14"/>
      <c r="CZP90" s="14"/>
      <c r="CZQ90" s="14"/>
      <c r="CZR90" s="14"/>
      <c r="CZS90" s="14"/>
      <c r="CZT90" s="14"/>
      <c r="CZU90" s="14"/>
      <c r="CZV90" s="14"/>
      <c r="CZW90" s="14"/>
      <c r="CZX90" s="14"/>
      <c r="CZY90" s="14"/>
      <c r="CZZ90" s="14"/>
      <c r="DAA90" s="14"/>
      <c r="DAB90" s="14"/>
      <c r="DAC90" s="14"/>
      <c r="DAD90" s="14"/>
      <c r="DAE90" s="14"/>
      <c r="DAF90" s="14"/>
      <c r="DAG90" s="14"/>
      <c r="DAH90" s="14"/>
      <c r="DAI90" s="14"/>
      <c r="DAJ90" s="14"/>
      <c r="DAK90" s="14"/>
      <c r="DAL90" s="14"/>
      <c r="DAM90" s="14"/>
      <c r="DAN90" s="14"/>
      <c r="DAO90" s="14"/>
      <c r="DAP90" s="14"/>
      <c r="DAQ90" s="14"/>
      <c r="DAR90" s="14"/>
      <c r="DAS90" s="14"/>
      <c r="DAT90" s="14"/>
      <c r="DAU90" s="14"/>
      <c r="DAV90" s="14"/>
      <c r="DAW90" s="14"/>
      <c r="DAX90" s="14"/>
      <c r="DAY90" s="14"/>
      <c r="DAZ90" s="14"/>
      <c r="DBA90" s="14"/>
      <c r="DBB90" s="14"/>
      <c r="DBC90" s="14"/>
      <c r="DBD90" s="14"/>
      <c r="DBE90" s="14"/>
      <c r="DBF90" s="14"/>
      <c r="DBG90" s="14"/>
      <c r="DBH90" s="14"/>
      <c r="DBI90" s="14"/>
      <c r="DBJ90" s="14"/>
      <c r="DBK90" s="14"/>
      <c r="DBL90" s="14"/>
      <c r="DBM90" s="14"/>
      <c r="DBN90" s="14"/>
      <c r="DBO90" s="14"/>
      <c r="DBP90" s="14"/>
      <c r="DBQ90" s="14"/>
      <c r="DBR90" s="14"/>
      <c r="DBS90" s="14"/>
      <c r="DBT90" s="14"/>
      <c r="DBU90" s="14"/>
      <c r="DBV90" s="14"/>
      <c r="DBW90" s="14"/>
      <c r="DBX90" s="14"/>
      <c r="DBY90" s="14"/>
      <c r="DBZ90" s="14"/>
      <c r="DCA90" s="14"/>
      <c r="DCB90" s="14"/>
      <c r="DCC90" s="14"/>
      <c r="DCD90" s="14"/>
      <c r="DCE90" s="14"/>
      <c r="DCF90" s="14"/>
      <c r="DCG90" s="14"/>
      <c r="DCH90" s="14"/>
      <c r="DCI90" s="14"/>
      <c r="DCJ90" s="14"/>
      <c r="DCK90" s="14"/>
      <c r="DCL90" s="14"/>
      <c r="DCM90" s="14"/>
      <c r="DCN90" s="14"/>
      <c r="DCO90" s="14"/>
      <c r="DCP90" s="14"/>
      <c r="DCQ90" s="14"/>
      <c r="DCR90" s="14"/>
      <c r="DCS90" s="14"/>
      <c r="DCT90" s="14"/>
      <c r="DCU90" s="14"/>
      <c r="DCV90" s="14"/>
      <c r="DCW90" s="14"/>
      <c r="DCX90" s="14"/>
      <c r="DCY90" s="14"/>
      <c r="DCZ90" s="14"/>
      <c r="DDA90" s="14"/>
      <c r="DDB90" s="14"/>
      <c r="DDC90" s="14"/>
      <c r="DDD90" s="14"/>
      <c r="DDE90" s="14"/>
      <c r="DDF90" s="14"/>
      <c r="DDG90" s="14"/>
      <c r="DDH90" s="14"/>
      <c r="DDI90" s="14"/>
      <c r="DDJ90" s="14"/>
      <c r="DDK90" s="14"/>
      <c r="DDL90" s="14"/>
      <c r="DDM90" s="14"/>
      <c r="DDN90" s="14"/>
      <c r="DDO90" s="14"/>
      <c r="DDP90" s="14"/>
      <c r="DDQ90" s="14"/>
      <c r="DDR90" s="14"/>
      <c r="DDS90" s="14"/>
      <c r="DDT90" s="14"/>
      <c r="DDU90" s="14"/>
      <c r="DDV90" s="14"/>
      <c r="DDW90" s="14"/>
      <c r="DDX90" s="14"/>
      <c r="DDY90" s="14"/>
      <c r="DDZ90" s="14"/>
      <c r="DEA90" s="14"/>
      <c r="DEB90" s="14"/>
      <c r="DEC90" s="14"/>
      <c r="DED90" s="14"/>
      <c r="DEE90" s="14"/>
      <c r="DEF90" s="14"/>
      <c r="DEG90" s="14"/>
      <c r="DEH90" s="14"/>
      <c r="DEI90" s="14"/>
      <c r="DEJ90" s="14"/>
      <c r="DEK90" s="14"/>
      <c r="DEL90" s="14"/>
      <c r="DEM90" s="14"/>
      <c r="DEN90" s="14"/>
      <c r="DEO90" s="14"/>
      <c r="DEP90" s="14"/>
      <c r="DEQ90" s="14"/>
      <c r="DER90" s="14"/>
      <c r="DES90" s="14"/>
      <c r="DET90" s="14"/>
      <c r="DEU90" s="14"/>
      <c r="DEV90" s="14"/>
      <c r="DEW90" s="14"/>
      <c r="DEX90" s="14"/>
      <c r="DEY90" s="14"/>
      <c r="DEZ90" s="14"/>
      <c r="DFA90" s="14"/>
      <c r="DFB90" s="14"/>
      <c r="DFC90" s="14"/>
      <c r="DFD90" s="14"/>
      <c r="DFE90" s="14"/>
      <c r="DFF90" s="14"/>
      <c r="DFG90" s="14"/>
      <c r="DFH90" s="14"/>
      <c r="DFI90" s="14"/>
      <c r="DFJ90" s="14"/>
      <c r="DFK90" s="14"/>
      <c r="DFL90" s="14"/>
      <c r="DFM90" s="14"/>
      <c r="DFN90" s="14"/>
      <c r="DFO90" s="14"/>
      <c r="DFP90" s="14"/>
      <c r="DFQ90" s="14"/>
      <c r="DFR90" s="14"/>
      <c r="DFS90" s="14"/>
      <c r="DFT90" s="14"/>
      <c r="DFU90" s="14"/>
      <c r="DFV90" s="14"/>
      <c r="DFW90" s="14"/>
      <c r="DFX90" s="14"/>
      <c r="DFY90" s="14"/>
      <c r="DFZ90" s="14"/>
      <c r="DGA90" s="14"/>
      <c r="DGB90" s="14"/>
      <c r="DGC90" s="14"/>
      <c r="DGD90" s="14"/>
      <c r="DGE90" s="14"/>
      <c r="DGF90" s="14"/>
      <c r="DGG90" s="14"/>
      <c r="DGH90" s="14"/>
      <c r="DGI90" s="14"/>
      <c r="DGJ90" s="14"/>
      <c r="DGK90" s="14"/>
      <c r="DGL90" s="14"/>
      <c r="DGM90" s="14"/>
      <c r="DGN90" s="14"/>
      <c r="DGO90" s="14"/>
      <c r="DGP90" s="14"/>
      <c r="DGQ90" s="14"/>
      <c r="DGR90" s="14"/>
      <c r="DGS90" s="14"/>
      <c r="DGT90" s="14"/>
      <c r="DGU90" s="14"/>
      <c r="DGV90" s="14"/>
      <c r="DGW90" s="14"/>
      <c r="DGX90" s="14"/>
      <c r="DGY90" s="14"/>
      <c r="DGZ90" s="14"/>
      <c r="DHA90" s="14"/>
      <c r="DHB90" s="14"/>
      <c r="DHC90" s="14"/>
      <c r="DHD90" s="14"/>
      <c r="DHE90" s="14"/>
      <c r="DHF90" s="14"/>
      <c r="DHG90" s="14"/>
      <c r="DHH90" s="14"/>
      <c r="DHI90" s="14"/>
      <c r="DHJ90" s="14"/>
      <c r="DHK90" s="14"/>
      <c r="DHL90" s="14"/>
      <c r="DHM90" s="14"/>
      <c r="DHN90" s="14"/>
      <c r="DHO90" s="14"/>
      <c r="DHP90" s="14"/>
      <c r="DHQ90" s="14"/>
      <c r="DHR90" s="14"/>
      <c r="DHS90" s="14"/>
      <c r="DHT90" s="14"/>
      <c r="DHU90" s="14"/>
      <c r="DHV90" s="14"/>
      <c r="DHW90" s="14"/>
      <c r="DHX90" s="14"/>
      <c r="DHY90" s="14"/>
      <c r="DHZ90" s="14"/>
      <c r="DIA90" s="14"/>
      <c r="DIB90" s="14"/>
      <c r="DIC90" s="14"/>
      <c r="DID90" s="14"/>
      <c r="DIE90" s="14"/>
      <c r="DIF90" s="14"/>
      <c r="DIG90" s="14"/>
      <c r="DIH90" s="14"/>
      <c r="DII90" s="14"/>
      <c r="DIJ90" s="14"/>
      <c r="DIK90" s="14"/>
      <c r="DIL90" s="14"/>
      <c r="DIM90" s="14"/>
      <c r="DIN90" s="14"/>
      <c r="DIO90" s="14"/>
      <c r="DIP90" s="14"/>
      <c r="DIQ90" s="14"/>
      <c r="DIR90" s="14"/>
      <c r="DIS90" s="14"/>
      <c r="DIT90" s="14"/>
      <c r="DIU90" s="14"/>
      <c r="DIV90" s="14"/>
      <c r="DIW90" s="14"/>
      <c r="DIX90" s="14"/>
      <c r="DIY90" s="14"/>
      <c r="DIZ90" s="14"/>
      <c r="DJA90" s="14"/>
      <c r="DJB90" s="14"/>
      <c r="DJC90" s="14"/>
      <c r="DJD90" s="14"/>
      <c r="DJE90" s="14"/>
      <c r="DJF90" s="14"/>
      <c r="DJG90" s="14"/>
      <c r="DJH90" s="14"/>
      <c r="DJI90" s="14"/>
      <c r="DJJ90" s="14"/>
      <c r="DJK90" s="14"/>
      <c r="DJL90" s="14"/>
      <c r="DJM90" s="14"/>
      <c r="DJN90" s="14"/>
      <c r="DJO90" s="14"/>
      <c r="DJP90" s="14"/>
      <c r="DJQ90" s="14"/>
      <c r="DJR90" s="14"/>
      <c r="DJS90" s="14"/>
      <c r="DJT90" s="14"/>
      <c r="DJU90" s="14"/>
      <c r="DJV90" s="14"/>
      <c r="DJW90" s="14"/>
      <c r="DJX90" s="14"/>
      <c r="DJY90" s="14"/>
      <c r="DJZ90" s="14"/>
      <c r="DKA90" s="14"/>
      <c r="DKB90" s="14"/>
      <c r="DKC90" s="14"/>
      <c r="DKD90" s="14"/>
      <c r="DKE90" s="14"/>
      <c r="DKF90" s="14"/>
      <c r="DKG90" s="14"/>
      <c r="DKH90" s="14"/>
      <c r="DKI90" s="14"/>
      <c r="DKJ90" s="14"/>
      <c r="DKK90" s="14"/>
      <c r="DKL90" s="14"/>
      <c r="DKM90" s="14"/>
      <c r="DKN90" s="14"/>
      <c r="DKO90" s="14"/>
      <c r="DKP90" s="14"/>
      <c r="DKQ90" s="14"/>
      <c r="DKR90" s="14"/>
      <c r="DKS90" s="14"/>
      <c r="DKT90" s="14"/>
      <c r="DKU90" s="14"/>
      <c r="DKV90" s="14"/>
      <c r="DKW90" s="14"/>
      <c r="DKX90" s="14"/>
      <c r="DKY90" s="14"/>
      <c r="DKZ90" s="14"/>
      <c r="DLA90" s="14"/>
      <c r="DLB90" s="14"/>
      <c r="DLC90" s="14"/>
      <c r="DLD90" s="14"/>
      <c r="DLE90" s="14"/>
      <c r="DLF90" s="14"/>
      <c r="DLG90" s="14"/>
      <c r="DLH90" s="14"/>
      <c r="DLI90" s="14"/>
      <c r="DLJ90" s="14"/>
      <c r="DLK90" s="14"/>
      <c r="DLL90" s="14"/>
      <c r="DLM90" s="14"/>
      <c r="DLN90" s="14"/>
      <c r="DLO90" s="14"/>
      <c r="DLP90" s="14"/>
      <c r="DLQ90" s="14"/>
      <c r="DLR90" s="14"/>
      <c r="DLS90" s="14"/>
      <c r="DLT90" s="14"/>
      <c r="DLU90" s="14"/>
      <c r="DLV90" s="14"/>
      <c r="DLW90" s="14"/>
      <c r="DLX90" s="14"/>
      <c r="DLY90" s="14"/>
      <c r="DLZ90" s="14"/>
      <c r="DMA90" s="14"/>
      <c r="DMB90" s="14"/>
      <c r="DMC90" s="14"/>
      <c r="DMD90" s="14"/>
      <c r="DME90" s="14"/>
      <c r="DMF90" s="14"/>
      <c r="DMG90" s="14"/>
      <c r="DMH90" s="14"/>
      <c r="DMI90" s="14"/>
      <c r="DMJ90" s="14"/>
      <c r="DMK90" s="14"/>
      <c r="DML90" s="14"/>
      <c r="DMM90" s="14"/>
      <c r="DMN90" s="14"/>
      <c r="DMO90" s="14"/>
      <c r="DMP90" s="14"/>
      <c r="DMQ90" s="14"/>
      <c r="DMR90" s="14"/>
      <c r="DMS90" s="14"/>
      <c r="DMT90" s="14"/>
      <c r="DMU90" s="14"/>
      <c r="DMV90" s="14"/>
      <c r="DMW90" s="14"/>
      <c r="DMX90" s="14"/>
      <c r="DMY90" s="14"/>
      <c r="DMZ90" s="14"/>
      <c r="DNA90" s="14"/>
      <c r="DNB90" s="14"/>
      <c r="DNC90" s="14"/>
      <c r="DND90" s="14"/>
      <c r="DNE90" s="14"/>
      <c r="DNF90" s="14"/>
      <c r="DNG90" s="14"/>
      <c r="DNH90" s="14"/>
      <c r="DNI90" s="14"/>
      <c r="DNJ90" s="14"/>
      <c r="DNK90" s="14"/>
      <c r="DNL90" s="14"/>
      <c r="DNM90" s="14"/>
      <c r="DNN90" s="14"/>
      <c r="DNO90" s="14"/>
      <c r="DNP90" s="14"/>
      <c r="DNQ90" s="14"/>
      <c r="DNR90" s="14"/>
      <c r="DNS90" s="14"/>
      <c r="DNT90" s="14"/>
      <c r="DNU90" s="14"/>
      <c r="DNV90" s="14"/>
      <c r="DNW90" s="14"/>
      <c r="DNX90" s="14"/>
      <c r="DNY90" s="14"/>
      <c r="DNZ90" s="14"/>
      <c r="DOA90" s="14"/>
      <c r="DOB90" s="14"/>
      <c r="DOC90" s="14"/>
      <c r="DOD90" s="14"/>
      <c r="DOE90" s="14"/>
      <c r="DOF90" s="14"/>
      <c r="DOG90" s="14"/>
      <c r="DOH90" s="14"/>
      <c r="DOI90" s="14"/>
      <c r="DOJ90" s="14"/>
      <c r="DOK90" s="14"/>
      <c r="DOL90" s="14"/>
      <c r="DOM90" s="14"/>
      <c r="DON90" s="14"/>
      <c r="DOO90" s="14"/>
      <c r="DOP90" s="14"/>
      <c r="DOQ90" s="14"/>
      <c r="DOR90" s="14"/>
      <c r="DOS90" s="14"/>
      <c r="DOT90" s="14"/>
      <c r="DOU90" s="14"/>
      <c r="DOV90" s="14"/>
      <c r="DOW90" s="14"/>
      <c r="DOX90" s="14"/>
      <c r="DOY90" s="14"/>
      <c r="DOZ90" s="14"/>
      <c r="DPA90" s="14"/>
      <c r="DPB90" s="14"/>
      <c r="DPC90" s="14"/>
      <c r="DPD90" s="14"/>
      <c r="DPE90" s="14"/>
      <c r="DPF90" s="14"/>
      <c r="DPG90" s="14"/>
      <c r="DPH90" s="14"/>
      <c r="DPI90" s="14"/>
      <c r="DPJ90" s="14"/>
      <c r="DPK90" s="14"/>
      <c r="DPL90" s="14"/>
      <c r="DPM90" s="14"/>
      <c r="DPN90" s="14"/>
      <c r="DPO90" s="14"/>
      <c r="DPP90" s="14"/>
      <c r="DPQ90" s="14"/>
      <c r="DPR90" s="14"/>
      <c r="DPS90" s="14"/>
      <c r="DPT90" s="14"/>
      <c r="DPU90" s="14"/>
      <c r="DPV90" s="14"/>
      <c r="DPW90" s="14"/>
      <c r="DPX90" s="14"/>
      <c r="DPY90" s="14"/>
      <c r="DPZ90" s="14"/>
      <c r="DQA90" s="14"/>
      <c r="DQB90" s="14"/>
      <c r="DQC90" s="14"/>
      <c r="DQD90" s="14"/>
      <c r="DQE90" s="14"/>
      <c r="DQF90" s="14"/>
      <c r="DQG90" s="14"/>
      <c r="DQH90" s="14"/>
      <c r="DQI90" s="14"/>
      <c r="DQJ90" s="14"/>
      <c r="DQK90" s="14"/>
      <c r="DQL90" s="14"/>
      <c r="DQM90" s="14"/>
      <c r="DQN90" s="14"/>
      <c r="DQO90" s="14"/>
      <c r="DQP90" s="14"/>
      <c r="DQQ90" s="14"/>
      <c r="DQR90" s="14"/>
      <c r="DQS90" s="14"/>
      <c r="DQT90" s="14"/>
      <c r="DQU90" s="14"/>
      <c r="DQV90" s="14"/>
      <c r="DQW90" s="14"/>
      <c r="DQX90" s="14"/>
      <c r="DQY90" s="14"/>
      <c r="DQZ90" s="14"/>
      <c r="DRA90" s="14"/>
      <c r="DRB90" s="14"/>
      <c r="DRC90" s="14"/>
      <c r="DRD90" s="14"/>
      <c r="DRE90" s="14"/>
      <c r="DRF90" s="14"/>
      <c r="DRG90" s="14"/>
      <c r="DRH90" s="14"/>
      <c r="DRI90" s="14"/>
      <c r="DRJ90" s="14"/>
      <c r="DRK90" s="14"/>
      <c r="DRL90" s="14"/>
      <c r="DRM90" s="14"/>
      <c r="DRN90" s="14"/>
      <c r="DRO90" s="14"/>
      <c r="DRP90" s="14"/>
      <c r="DRQ90" s="14"/>
      <c r="DRR90" s="14"/>
      <c r="DRS90" s="14"/>
      <c r="DRT90" s="14"/>
      <c r="DRU90" s="14"/>
      <c r="DRV90" s="14"/>
      <c r="DRW90" s="14"/>
      <c r="DRX90" s="14"/>
      <c r="DRY90" s="14"/>
      <c r="DRZ90" s="14"/>
      <c r="DSA90" s="14"/>
      <c r="DSB90" s="14"/>
      <c r="DSC90" s="14"/>
      <c r="DSD90" s="14"/>
      <c r="DSE90" s="14"/>
      <c r="DSF90" s="14"/>
      <c r="DSG90" s="14"/>
      <c r="DSH90" s="14"/>
      <c r="DSI90" s="14"/>
      <c r="DSJ90" s="14"/>
      <c r="DSK90" s="14"/>
      <c r="DSL90" s="14"/>
      <c r="DSM90" s="14"/>
      <c r="DSN90" s="14"/>
      <c r="DSO90" s="14"/>
      <c r="DSP90" s="14"/>
      <c r="DSQ90" s="14"/>
      <c r="DSR90" s="14"/>
      <c r="DSS90" s="14"/>
      <c r="DST90" s="14"/>
      <c r="DSU90" s="14"/>
      <c r="DSV90" s="14"/>
      <c r="DSW90" s="14"/>
      <c r="DSX90" s="14"/>
      <c r="DSY90" s="14"/>
      <c r="DSZ90" s="14"/>
      <c r="DTA90" s="14"/>
      <c r="DTB90" s="14"/>
      <c r="DTC90" s="14"/>
      <c r="DTD90" s="14"/>
      <c r="DTE90" s="14"/>
      <c r="DTF90" s="14"/>
      <c r="DTG90" s="14"/>
      <c r="DTH90" s="14"/>
      <c r="DTI90" s="14"/>
      <c r="DTJ90" s="14"/>
      <c r="DTK90" s="14"/>
      <c r="DTL90" s="14"/>
      <c r="DTM90" s="14"/>
      <c r="DTN90" s="14"/>
      <c r="DTO90" s="14"/>
      <c r="DTP90" s="14"/>
      <c r="DTQ90" s="14"/>
      <c r="DTR90" s="14"/>
      <c r="DTS90" s="14"/>
      <c r="DTT90" s="14"/>
      <c r="DTU90" s="14"/>
      <c r="DTV90" s="14"/>
      <c r="DTW90" s="14"/>
      <c r="DTX90" s="14"/>
      <c r="DTY90" s="14"/>
      <c r="DTZ90" s="14"/>
      <c r="DUA90" s="14"/>
      <c r="DUB90" s="14"/>
      <c r="DUC90" s="14"/>
      <c r="DUD90" s="14"/>
      <c r="DUE90" s="14"/>
      <c r="DUF90" s="14"/>
      <c r="DUG90" s="14"/>
      <c r="DUH90" s="14"/>
      <c r="DUI90" s="14"/>
      <c r="DUJ90" s="14"/>
      <c r="DUK90" s="14"/>
      <c r="DUL90" s="14"/>
      <c r="DUM90" s="14"/>
      <c r="DUN90" s="14"/>
      <c r="DUO90" s="14"/>
      <c r="DUP90" s="14"/>
      <c r="DUQ90" s="14"/>
      <c r="DUR90" s="14"/>
      <c r="DUS90" s="14"/>
      <c r="DUT90" s="14"/>
      <c r="DUU90" s="14"/>
      <c r="DUV90" s="14"/>
      <c r="DUW90" s="14"/>
      <c r="DUX90" s="14"/>
      <c r="DUY90" s="14"/>
      <c r="DUZ90" s="14"/>
      <c r="DVA90" s="14"/>
      <c r="DVB90" s="14"/>
      <c r="DVC90" s="14"/>
      <c r="DVD90" s="14"/>
      <c r="DVE90" s="14"/>
      <c r="DVF90" s="14"/>
      <c r="DVG90" s="14"/>
      <c r="DVH90" s="14"/>
      <c r="DVI90" s="14"/>
      <c r="DVJ90" s="14"/>
      <c r="DVK90" s="14"/>
      <c r="DVL90" s="14"/>
      <c r="DVM90" s="14"/>
      <c r="DVN90" s="14"/>
      <c r="DVO90" s="14"/>
      <c r="DVP90" s="14"/>
      <c r="DVQ90" s="14"/>
      <c r="DVR90" s="14"/>
      <c r="DVS90" s="14"/>
      <c r="DVT90" s="14"/>
      <c r="DVU90" s="14"/>
      <c r="DVV90" s="14"/>
      <c r="DVW90" s="14"/>
      <c r="DVX90" s="14"/>
      <c r="DVY90" s="14"/>
      <c r="DVZ90" s="14"/>
      <c r="DWA90" s="14"/>
      <c r="DWB90" s="14"/>
      <c r="DWC90" s="14"/>
      <c r="DWD90" s="14"/>
      <c r="DWE90" s="14"/>
      <c r="DWF90" s="14"/>
      <c r="DWG90" s="14"/>
      <c r="DWH90" s="14"/>
      <c r="DWI90" s="14"/>
      <c r="DWJ90" s="14"/>
      <c r="DWK90" s="14"/>
      <c r="DWL90" s="14"/>
      <c r="DWM90" s="14"/>
      <c r="DWN90" s="14"/>
      <c r="DWO90" s="14"/>
      <c r="DWP90" s="14"/>
      <c r="DWQ90" s="14"/>
      <c r="DWR90" s="14"/>
      <c r="DWS90" s="14"/>
      <c r="DWT90" s="14"/>
      <c r="DWU90" s="14"/>
      <c r="DWV90" s="14"/>
      <c r="DWW90" s="14"/>
      <c r="DWX90" s="14"/>
      <c r="DWY90" s="14"/>
      <c r="DWZ90" s="14"/>
      <c r="DXA90" s="14"/>
      <c r="DXB90" s="14"/>
      <c r="DXC90" s="14"/>
      <c r="DXD90" s="14"/>
      <c r="DXE90" s="14"/>
      <c r="DXF90" s="14"/>
      <c r="DXG90" s="14"/>
      <c r="DXH90" s="14"/>
      <c r="DXI90" s="14"/>
      <c r="DXJ90" s="14"/>
      <c r="DXK90" s="14"/>
      <c r="DXL90" s="14"/>
      <c r="DXM90" s="14"/>
      <c r="DXN90" s="14"/>
      <c r="DXO90" s="14"/>
      <c r="DXP90" s="14"/>
      <c r="DXQ90" s="14"/>
      <c r="DXR90" s="14"/>
      <c r="DXS90" s="14"/>
      <c r="DXT90" s="14"/>
      <c r="DXU90" s="14"/>
      <c r="DXV90" s="14"/>
      <c r="DXW90" s="14"/>
      <c r="DXX90" s="14"/>
      <c r="DXY90" s="14"/>
      <c r="DXZ90" s="14"/>
      <c r="DYA90" s="14"/>
      <c r="DYB90" s="14"/>
      <c r="DYC90" s="14"/>
      <c r="DYD90" s="14"/>
      <c r="DYE90" s="14"/>
      <c r="DYF90" s="14"/>
      <c r="DYG90" s="14"/>
      <c r="DYH90" s="14"/>
      <c r="DYI90" s="14"/>
      <c r="DYJ90" s="14"/>
      <c r="DYK90" s="14"/>
      <c r="DYL90" s="14"/>
      <c r="DYM90" s="14"/>
      <c r="DYN90" s="14"/>
      <c r="DYO90" s="14"/>
      <c r="DYP90" s="14"/>
      <c r="DYQ90" s="14"/>
      <c r="DYR90" s="14"/>
      <c r="DYS90" s="14"/>
      <c r="DYT90" s="14"/>
      <c r="DYU90" s="14"/>
      <c r="DYV90" s="14"/>
      <c r="DYW90" s="14"/>
      <c r="DYX90" s="14"/>
      <c r="DYY90" s="14"/>
      <c r="DYZ90" s="14"/>
      <c r="DZA90" s="14"/>
      <c r="DZB90" s="14"/>
      <c r="DZC90" s="14"/>
      <c r="DZD90" s="14"/>
      <c r="DZE90" s="14"/>
      <c r="DZF90" s="14"/>
      <c r="DZG90" s="14"/>
      <c r="DZH90" s="14"/>
      <c r="DZI90" s="14"/>
      <c r="DZJ90" s="14"/>
      <c r="DZK90" s="14"/>
      <c r="DZL90" s="14"/>
      <c r="DZM90" s="14"/>
      <c r="DZN90" s="14"/>
      <c r="DZO90" s="14"/>
      <c r="DZP90" s="14"/>
      <c r="DZQ90" s="14"/>
      <c r="DZR90" s="14"/>
      <c r="DZS90" s="14"/>
      <c r="DZT90" s="14"/>
      <c r="DZU90" s="14"/>
      <c r="DZV90" s="14"/>
      <c r="DZW90" s="14"/>
      <c r="DZX90" s="14"/>
      <c r="DZY90" s="14"/>
      <c r="DZZ90" s="14"/>
      <c r="EAA90" s="14"/>
      <c r="EAB90" s="14"/>
      <c r="EAC90" s="14"/>
      <c r="EAD90" s="14"/>
      <c r="EAE90" s="14"/>
      <c r="EAF90" s="14"/>
      <c r="EAG90" s="14"/>
      <c r="EAH90" s="14"/>
      <c r="EAI90" s="14"/>
      <c r="EAJ90" s="14"/>
      <c r="EAK90" s="14"/>
      <c r="EAL90" s="14"/>
      <c r="EAM90" s="14"/>
      <c r="EAN90" s="14"/>
      <c r="EAO90" s="14"/>
      <c r="EAP90" s="14"/>
      <c r="EAQ90" s="14"/>
      <c r="EAR90" s="14"/>
      <c r="EAS90" s="14"/>
      <c r="EAT90" s="14"/>
      <c r="EAU90" s="14"/>
      <c r="EAV90" s="14"/>
      <c r="EAW90" s="14"/>
      <c r="EAX90" s="14"/>
      <c r="EAY90" s="14"/>
      <c r="EAZ90" s="14"/>
      <c r="EBA90" s="14"/>
      <c r="EBB90" s="14"/>
      <c r="EBC90" s="14"/>
      <c r="EBD90" s="14"/>
      <c r="EBE90" s="14"/>
      <c r="EBF90" s="14"/>
      <c r="EBG90" s="14"/>
      <c r="EBH90" s="14"/>
      <c r="EBI90" s="14"/>
      <c r="EBJ90" s="14"/>
      <c r="EBK90" s="14"/>
      <c r="EBL90" s="14"/>
      <c r="EBM90" s="14"/>
      <c r="EBN90" s="14"/>
      <c r="EBO90" s="14"/>
      <c r="EBP90" s="14"/>
      <c r="EBQ90" s="14"/>
      <c r="EBR90" s="14"/>
      <c r="EBS90" s="14"/>
      <c r="EBT90" s="14"/>
      <c r="EBU90" s="14"/>
      <c r="EBV90" s="14"/>
      <c r="EBW90" s="14"/>
      <c r="EBX90" s="14"/>
      <c r="EBY90" s="14"/>
      <c r="EBZ90" s="14"/>
      <c r="ECA90" s="14"/>
      <c r="ECB90" s="14"/>
      <c r="ECC90" s="14"/>
      <c r="ECD90" s="14"/>
      <c r="ECE90" s="14"/>
      <c r="ECF90" s="14"/>
      <c r="ECG90" s="14"/>
      <c r="ECH90" s="14"/>
      <c r="ECI90" s="14"/>
      <c r="ECJ90" s="14"/>
      <c r="ECK90" s="14"/>
      <c r="ECL90" s="14"/>
      <c r="ECM90" s="14"/>
      <c r="ECN90" s="14"/>
      <c r="ECO90" s="14"/>
      <c r="ECP90" s="14"/>
      <c r="ECQ90" s="14"/>
      <c r="ECR90" s="14"/>
      <c r="ECS90" s="14"/>
      <c r="ECT90" s="14"/>
      <c r="ECU90" s="14"/>
      <c r="ECV90" s="14"/>
      <c r="ECW90" s="14"/>
      <c r="ECX90" s="14"/>
      <c r="ECY90" s="14"/>
      <c r="ECZ90" s="14"/>
      <c r="EDA90" s="14"/>
      <c r="EDB90" s="14"/>
      <c r="EDC90" s="14"/>
      <c r="EDD90" s="14"/>
      <c r="EDE90" s="14"/>
      <c r="EDF90" s="14"/>
      <c r="EDG90" s="14"/>
      <c r="EDH90" s="14"/>
      <c r="EDI90" s="14"/>
      <c r="EDJ90" s="14"/>
      <c r="EDK90" s="14"/>
      <c r="EDL90" s="14"/>
      <c r="EDM90" s="14"/>
      <c r="EDN90" s="14"/>
      <c r="EDO90" s="14"/>
      <c r="EDP90" s="14"/>
      <c r="EDQ90" s="14"/>
      <c r="EDR90" s="14"/>
      <c r="EDS90" s="14"/>
      <c r="EDT90" s="14"/>
      <c r="EDU90" s="14"/>
      <c r="EDV90" s="14"/>
      <c r="EDW90" s="14"/>
      <c r="EDX90" s="14"/>
      <c r="EDY90" s="14"/>
      <c r="EDZ90" s="14"/>
      <c r="EEA90" s="14"/>
      <c r="EEB90" s="14"/>
      <c r="EEC90" s="14"/>
      <c r="EED90" s="14"/>
      <c r="EEE90" s="14"/>
      <c r="EEF90" s="14"/>
      <c r="EEG90" s="14"/>
      <c r="EEH90" s="14"/>
      <c r="EEI90" s="14"/>
      <c r="EEJ90" s="14"/>
      <c r="EEK90" s="14"/>
      <c r="EEL90" s="14"/>
      <c r="EEM90" s="14"/>
      <c r="EEN90" s="14"/>
      <c r="EEO90" s="14"/>
      <c r="EEP90" s="14"/>
      <c r="EEQ90" s="14"/>
      <c r="EER90" s="14"/>
      <c r="EES90" s="14"/>
      <c r="EET90" s="14"/>
      <c r="EEU90" s="14"/>
      <c r="EEV90" s="14"/>
      <c r="EEW90" s="14"/>
      <c r="EEX90" s="14"/>
      <c r="EEY90" s="14"/>
      <c r="EEZ90" s="14"/>
      <c r="EFA90" s="14"/>
      <c r="EFB90" s="14"/>
      <c r="EFC90" s="14"/>
      <c r="EFD90" s="14"/>
      <c r="EFE90" s="14"/>
      <c r="EFF90" s="14"/>
      <c r="EFG90" s="14"/>
      <c r="EFH90" s="14"/>
      <c r="EFI90" s="14"/>
      <c r="EFJ90" s="14"/>
      <c r="EFK90" s="14"/>
      <c r="EFL90" s="14"/>
      <c r="EFM90" s="14"/>
      <c r="EFN90" s="14"/>
      <c r="EFO90" s="14"/>
      <c r="EFP90" s="14"/>
      <c r="EFQ90" s="14"/>
      <c r="EFR90" s="14"/>
      <c r="EFS90" s="14"/>
      <c r="EFT90" s="14"/>
      <c r="EFU90" s="14"/>
      <c r="EFV90" s="14"/>
      <c r="EFW90" s="14"/>
      <c r="EFX90" s="14"/>
      <c r="EFY90" s="14"/>
      <c r="EFZ90" s="14"/>
      <c r="EGA90" s="14"/>
      <c r="EGB90" s="14"/>
      <c r="EGC90" s="14"/>
      <c r="EGD90" s="14"/>
      <c r="EGE90" s="14"/>
      <c r="EGF90" s="14"/>
      <c r="EGG90" s="14"/>
      <c r="EGH90" s="14"/>
      <c r="EGI90" s="14"/>
      <c r="EGJ90" s="14"/>
      <c r="EGK90" s="14"/>
      <c r="EGL90" s="14"/>
      <c r="EGM90" s="14"/>
      <c r="EGN90" s="14"/>
      <c r="EGO90" s="14"/>
      <c r="EGP90" s="14"/>
      <c r="EGQ90" s="14"/>
      <c r="EGR90" s="14"/>
      <c r="EGS90" s="14"/>
      <c r="EGT90" s="14"/>
      <c r="EGU90" s="14"/>
      <c r="EGV90" s="14"/>
      <c r="EGW90" s="14"/>
      <c r="EGX90" s="14"/>
      <c r="EGY90" s="14"/>
      <c r="EGZ90" s="14"/>
      <c r="EHA90" s="14"/>
      <c r="EHB90" s="14"/>
      <c r="EHC90" s="14"/>
      <c r="EHD90" s="14"/>
      <c r="EHE90" s="14"/>
      <c r="EHF90" s="14"/>
      <c r="EHG90" s="14"/>
      <c r="EHH90" s="14"/>
      <c r="EHI90" s="14"/>
      <c r="EHJ90" s="14"/>
      <c r="EHK90" s="14"/>
      <c r="EHL90" s="14"/>
      <c r="EHM90" s="14"/>
      <c r="EHN90" s="14"/>
      <c r="EHO90" s="14"/>
      <c r="EHP90" s="14"/>
      <c r="EHQ90" s="14"/>
      <c r="EHR90" s="14"/>
      <c r="EHS90" s="14"/>
      <c r="EHT90" s="14"/>
      <c r="EHU90" s="14"/>
      <c r="EHV90" s="14"/>
      <c r="EHW90" s="14"/>
      <c r="EHX90" s="14"/>
      <c r="EHY90" s="14"/>
      <c r="EHZ90" s="14"/>
      <c r="EIA90" s="14"/>
      <c r="EIB90" s="14"/>
      <c r="EIC90" s="14"/>
      <c r="EID90" s="14"/>
      <c r="EIE90" s="14"/>
      <c r="EIF90" s="14"/>
      <c r="EIG90" s="14"/>
      <c r="EIH90" s="14"/>
      <c r="EII90" s="14"/>
      <c r="EIJ90" s="14"/>
      <c r="EIK90" s="14"/>
      <c r="EIL90" s="14"/>
      <c r="EIM90" s="14"/>
      <c r="EIN90" s="14"/>
      <c r="EIO90" s="14"/>
      <c r="EIP90" s="14"/>
      <c r="EIQ90" s="14"/>
      <c r="EIR90" s="14"/>
      <c r="EIS90" s="14"/>
      <c r="EIT90" s="14"/>
      <c r="EIU90" s="14"/>
      <c r="EIV90" s="14"/>
      <c r="EIW90" s="14"/>
      <c r="EIX90" s="14"/>
      <c r="EIY90" s="14"/>
      <c r="EIZ90" s="14"/>
      <c r="EJA90" s="14"/>
      <c r="EJB90" s="14"/>
      <c r="EJC90" s="14"/>
      <c r="EJD90" s="14"/>
      <c r="EJE90" s="14"/>
      <c r="EJF90" s="14"/>
      <c r="EJG90" s="14"/>
      <c r="EJH90" s="14"/>
      <c r="EJI90" s="14"/>
      <c r="EJJ90" s="14"/>
      <c r="EJK90" s="14"/>
      <c r="EJL90" s="14"/>
      <c r="EJM90" s="14"/>
      <c r="EJN90" s="14"/>
      <c r="EJO90" s="14"/>
      <c r="EJP90" s="14"/>
      <c r="EJQ90" s="14"/>
      <c r="EJR90" s="14"/>
      <c r="EJS90" s="14"/>
      <c r="EJT90" s="14"/>
      <c r="EJU90" s="14"/>
      <c r="EJV90" s="14"/>
      <c r="EJW90" s="14"/>
      <c r="EJX90" s="14"/>
      <c r="EJY90" s="14"/>
      <c r="EJZ90" s="14"/>
      <c r="EKA90" s="14"/>
      <c r="EKB90" s="14"/>
      <c r="EKC90" s="14"/>
      <c r="EKD90" s="14"/>
      <c r="EKE90" s="14"/>
      <c r="EKF90" s="14"/>
      <c r="EKG90" s="14"/>
      <c r="EKH90" s="14"/>
      <c r="EKI90" s="14"/>
      <c r="EKJ90" s="14"/>
      <c r="EKK90" s="14"/>
      <c r="EKL90" s="14"/>
      <c r="EKM90" s="14"/>
      <c r="EKN90" s="14"/>
      <c r="EKO90" s="14"/>
      <c r="EKP90" s="14"/>
      <c r="EKQ90" s="14"/>
      <c r="EKR90" s="14"/>
      <c r="EKS90" s="14"/>
      <c r="EKT90" s="14"/>
      <c r="EKU90" s="14"/>
      <c r="EKV90" s="14"/>
      <c r="EKW90" s="14"/>
      <c r="EKX90" s="14"/>
      <c r="EKY90" s="14"/>
      <c r="EKZ90" s="14"/>
      <c r="ELA90" s="14"/>
      <c r="ELB90" s="14"/>
      <c r="ELC90" s="14"/>
      <c r="ELD90" s="14"/>
      <c r="ELE90" s="14"/>
      <c r="ELF90" s="14"/>
      <c r="ELG90" s="14"/>
      <c r="ELH90" s="14"/>
      <c r="ELI90" s="14"/>
      <c r="ELJ90" s="14"/>
      <c r="ELK90" s="14"/>
      <c r="ELL90" s="14"/>
      <c r="ELM90" s="14"/>
      <c r="ELN90" s="14"/>
      <c r="ELO90" s="14"/>
      <c r="ELP90" s="14"/>
      <c r="ELQ90" s="14"/>
      <c r="ELR90" s="14"/>
      <c r="ELS90" s="14"/>
      <c r="ELT90" s="14"/>
      <c r="ELU90" s="14"/>
      <c r="ELV90" s="14"/>
      <c r="ELW90" s="14"/>
      <c r="ELX90" s="14"/>
      <c r="ELY90" s="14"/>
      <c r="ELZ90" s="14"/>
      <c r="EMA90" s="14"/>
      <c r="EMB90" s="14"/>
      <c r="EMC90" s="14"/>
      <c r="EMD90" s="14"/>
      <c r="EME90" s="14"/>
      <c r="EMF90" s="14"/>
      <c r="EMG90" s="14"/>
      <c r="EMH90" s="14"/>
      <c r="EMI90" s="14"/>
      <c r="EMJ90" s="14"/>
      <c r="EMK90" s="14"/>
      <c r="EML90" s="14"/>
      <c r="EMM90" s="14"/>
      <c r="EMN90" s="14"/>
      <c r="EMO90" s="14"/>
      <c r="EMP90" s="14"/>
      <c r="EMQ90" s="14"/>
      <c r="EMR90" s="14"/>
      <c r="EMS90" s="14"/>
      <c r="EMT90" s="14"/>
      <c r="EMU90" s="14"/>
      <c r="EMV90" s="14"/>
      <c r="EMW90" s="14"/>
      <c r="EMX90" s="14"/>
      <c r="EMY90" s="14"/>
      <c r="EMZ90" s="14"/>
      <c r="ENA90" s="14"/>
      <c r="ENB90" s="14"/>
      <c r="ENC90" s="14"/>
      <c r="END90" s="14"/>
      <c r="ENE90" s="14"/>
      <c r="ENF90" s="14"/>
      <c r="ENG90" s="14"/>
      <c r="ENH90" s="14"/>
      <c r="ENI90" s="14"/>
      <c r="ENJ90" s="14"/>
      <c r="ENK90" s="14"/>
      <c r="ENL90" s="14"/>
      <c r="ENM90" s="14"/>
      <c r="ENN90" s="14"/>
      <c r="ENO90" s="14"/>
      <c r="ENP90" s="14"/>
      <c r="ENQ90" s="14"/>
      <c r="ENR90" s="14"/>
      <c r="ENS90" s="14"/>
      <c r="ENT90" s="14"/>
      <c r="ENU90" s="14"/>
      <c r="ENV90" s="14"/>
      <c r="ENW90" s="14"/>
      <c r="ENX90" s="14"/>
      <c r="ENY90" s="14"/>
      <c r="ENZ90" s="14"/>
      <c r="EOA90" s="14"/>
      <c r="EOB90" s="14"/>
      <c r="EOC90" s="14"/>
      <c r="EOD90" s="14"/>
      <c r="EOE90" s="14"/>
      <c r="EOF90" s="14"/>
      <c r="EOG90" s="14"/>
      <c r="EOH90" s="14"/>
      <c r="EOI90" s="14"/>
      <c r="EOJ90" s="14"/>
      <c r="EOK90" s="14"/>
      <c r="EOL90" s="14"/>
      <c r="EOM90" s="14"/>
      <c r="EON90" s="14"/>
      <c r="EOO90" s="14"/>
      <c r="EOP90" s="14"/>
      <c r="EOQ90" s="14"/>
      <c r="EOR90" s="14"/>
      <c r="EOS90" s="14"/>
      <c r="EOT90" s="14"/>
      <c r="EOU90" s="14"/>
      <c r="EOV90" s="14"/>
      <c r="EOW90" s="14"/>
      <c r="EOX90" s="14"/>
      <c r="EOY90" s="14"/>
      <c r="EOZ90" s="14"/>
      <c r="EPA90" s="14"/>
      <c r="EPB90" s="14"/>
      <c r="EPC90" s="14"/>
      <c r="EPD90" s="14"/>
      <c r="EPE90" s="14"/>
      <c r="EPF90" s="14"/>
      <c r="EPG90" s="14"/>
      <c r="EPH90" s="14"/>
      <c r="EPI90" s="14"/>
      <c r="EPJ90" s="14"/>
      <c r="EPK90" s="14"/>
      <c r="EPL90" s="14"/>
      <c r="EPM90" s="14"/>
      <c r="EPN90" s="14"/>
      <c r="EPO90" s="14"/>
      <c r="EPP90" s="14"/>
      <c r="EPQ90" s="14"/>
      <c r="EPR90" s="14"/>
      <c r="EPS90" s="14"/>
      <c r="EPT90" s="14"/>
      <c r="EPU90" s="14"/>
      <c r="EPV90" s="14"/>
      <c r="EPW90" s="14"/>
      <c r="EPX90" s="14"/>
      <c r="EPY90" s="14"/>
      <c r="EPZ90" s="14"/>
      <c r="EQA90" s="14"/>
      <c r="EQB90" s="14"/>
      <c r="EQC90" s="14"/>
      <c r="EQD90" s="14"/>
      <c r="EQE90" s="14"/>
      <c r="EQF90" s="14"/>
      <c r="EQG90" s="14"/>
      <c r="EQH90" s="14"/>
      <c r="EQI90" s="14"/>
      <c r="EQJ90" s="14"/>
      <c r="EQK90" s="14"/>
      <c r="EQL90" s="14"/>
      <c r="EQM90" s="14"/>
      <c r="EQN90" s="14"/>
      <c r="EQO90" s="14"/>
      <c r="EQP90" s="14"/>
      <c r="EQQ90" s="14"/>
      <c r="EQR90" s="14"/>
      <c r="EQS90" s="14"/>
      <c r="EQT90" s="14"/>
      <c r="EQU90" s="14"/>
      <c r="EQV90" s="14"/>
      <c r="EQW90" s="14"/>
      <c r="EQX90" s="14"/>
      <c r="EQY90" s="14"/>
      <c r="EQZ90" s="14"/>
      <c r="ERA90" s="14"/>
      <c r="ERB90" s="14"/>
      <c r="ERC90" s="14"/>
      <c r="ERD90" s="14"/>
      <c r="ERE90" s="14"/>
      <c r="ERF90" s="14"/>
      <c r="ERG90" s="14"/>
      <c r="ERH90" s="14"/>
      <c r="ERI90" s="14"/>
      <c r="ERJ90" s="14"/>
      <c r="ERK90" s="14"/>
      <c r="ERL90" s="14"/>
      <c r="ERM90" s="14"/>
      <c r="ERN90" s="14"/>
      <c r="ERO90" s="14"/>
      <c r="ERP90" s="14"/>
      <c r="ERQ90" s="14"/>
      <c r="ERR90" s="14"/>
      <c r="ERS90" s="14"/>
      <c r="ERT90" s="14"/>
      <c r="ERU90" s="14"/>
      <c r="ERV90" s="14"/>
      <c r="ERW90" s="14"/>
      <c r="ERX90" s="14"/>
      <c r="ERY90" s="14"/>
      <c r="ERZ90" s="14"/>
      <c r="ESA90" s="14"/>
      <c r="ESB90" s="14"/>
      <c r="ESC90" s="14"/>
      <c r="ESD90" s="14"/>
      <c r="ESE90" s="14"/>
      <c r="ESF90" s="14"/>
      <c r="ESG90" s="14"/>
      <c r="ESH90" s="14"/>
      <c r="ESI90" s="14"/>
      <c r="ESJ90" s="14"/>
      <c r="ESK90" s="14"/>
      <c r="ESL90" s="14"/>
      <c r="ESM90" s="14"/>
      <c r="ESN90" s="14"/>
      <c r="ESO90" s="14"/>
      <c r="ESP90" s="14"/>
      <c r="ESQ90" s="14"/>
      <c r="ESR90" s="14"/>
      <c r="ESS90" s="14"/>
      <c r="EST90" s="14"/>
      <c r="ESU90" s="14"/>
      <c r="ESV90" s="14"/>
      <c r="ESW90" s="14"/>
      <c r="ESX90" s="14"/>
      <c r="ESY90" s="14"/>
      <c r="ESZ90" s="14"/>
      <c r="ETA90" s="14"/>
      <c r="ETB90" s="14"/>
      <c r="ETC90" s="14"/>
      <c r="ETD90" s="14"/>
      <c r="ETE90" s="14"/>
      <c r="ETF90" s="14"/>
      <c r="ETG90" s="14"/>
      <c r="ETH90" s="14"/>
      <c r="ETI90" s="14"/>
      <c r="ETJ90" s="14"/>
      <c r="ETK90" s="14"/>
      <c r="ETL90" s="14"/>
      <c r="ETM90" s="14"/>
      <c r="ETN90" s="14"/>
      <c r="ETO90" s="14"/>
      <c r="ETP90" s="14"/>
      <c r="ETQ90" s="14"/>
      <c r="ETR90" s="14"/>
      <c r="ETS90" s="14"/>
      <c r="ETT90" s="14"/>
      <c r="ETU90" s="14"/>
      <c r="ETV90" s="14"/>
      <c r="ETW90" s="14"/>
      <c r="ETX90" s="14"/>
      <c r="ETY90" s="14"/>
      <c r="ETZ90" s="14"/>
      <c r="EUA90" s="14"/>
      <c r="EUB90" s="14"/>
      <c r="EUC90" s="14"/>
      <c r="EUD90" s="14"/>
      <c r="EUE90" s="14"/>
      <c r="EUF90" s="14"/>
      <c r="EUG90" s="14"/>
      <c r="EUH90" s="14"/>
      <c r="EUI90" s="14"/>
      <c r="EUJ90" s="14"/>
      <c r="EUK90" s="14"/>
      <c r="EUL90" s="14"/>
      <c r="EUM90" s="14"/>
      <c r="EUN90" s="14"/>
      <c r="EUO90" s="14"/>
      <c r="EUP90" s="14"/>
      <c r="EUQ90" s="14"/>
      <c r="EUR90" s="14"/>
      <c r="EUS90" s="14"/>
      <c r="EUT90" s="14"/>
      <c r="EUU90" s="14"/>
      <c r="EUV90" s="14"/>
      <c r="EUW90" s="14"/>
      <c r="EUX90" s="14"/>
      <c r="EUY90" s="14"/>
      <c r="EUZ90" s="14"/>
      <c r="EVA90" s="14"/>
      <c r="EVB90" s="14"/>
      <c r="EVC90" s="14"/>
      <c r="EVD90" s="14"/>
      <c r="EVE90" s="14"/>
      <c r="EVF90" s="14"/>
      <c r="EVG90" s="14"/>
      <c r="EVH90" s="14"/>
      <c r="EVI90" s="14"/>
      <c r="EVJ90" s="14"/>
      <c r="EVK90" s="14"/>
      <c r="EVL90" s="14"/>
      <c r="EVM90" s="14"/>
      <c r="EVN90" s="14"/>
      <c r="EVO90" s="14"/>
      <c r="EVP90" s="14"/>
      <c r="EVQ90" s="14"/>
      <c r="EVR90" s="14"/>
      <c r="EVS90" s="14"/>
      <c r="EVT90" s="14"/>
      <c r="EVU90" s="14"/>
      <c r="EVV90" s="14"/>
      <c r="EVW90" s="14"/>
      <c r="EVX90" s="14"/>
      <c r="EVY90" s="14"/>
      <c r="EVZ90" s="14"/>
      <c r="EWA90" s="14"/>
      <c r="EWB90" s="14"/>
      <c r="EWC90" s="14"/>
      <c r="EWD90" s="14"/>
      <c r="EWE90" s="14"/>
      <c r="EWF90" s="14"/>
      <c r="EWG90" s="14"/>
      <c r="EWH90" s="14"/>
      <c r="EWI90" s="14"/>
      <c r="EWJ90" s="14"/>
      <c r="EWK90" s="14"/>
      <c r="EWL90" s="14"/>
      <c r="EWM90" s="14"/>
      <c r="EWN90" s="14"/>
      <c r="EWO90" s="14"/>
      <c r="EWP90" s="14"/>
      <c r="EWQ90" s="14"/>
      <c r="EWR90" s="14"/>
      <c r="EWS90" s="14"/>
      <c r="EWT90" s="14"/>
      <c r="EWU90" s="14"/>
      <c r="EWV90" s="14"/>
      <c r="EWW90" s="14"/>
      <c r="EWX90" s="14"/>
      <c r="EWY90" s="14"/>
      <c r="EWZ90" s="14"/>
      <c r="EXA90" s="14"/>
      <c r="EXB90" s="14"/>
      <c r="EXC90" s="14"/>
      <c r="EXD90" s="14"/>
      <c r="EXE90" s="14"/>
      <c r="EXF90" s="14"/>
      <c r="EXG90" s="14"/>
      <c r="EXH90" s="14"/>
      <c r="EXI90" s="14"/>
      <c r="EXJ90" s="14"/>
      <c r="EXK90" s="14"/>
      <c r="EXL90" s="14"/>
      <c r="EXM90" s="14"/>
      <c r="EXN90" s="14"/>
      <c r="EXO90" s="14"/>
      <c r="EXP90" s="14"/>
      <c r="EXQ90" s="14"/>
      <c r="EXR90" s="14"/>
      <c r="EXS90" s="14"/>
      <c r="EXT90" s="14"/>
      <c r="EXU90" s="14"/>
      <c r="EXV90" s="14"/>
      <c r="EXW90" s="14"/>
      <c r="EXX90" s="14"/>
      <c r="EXY90" s="14"/>
      <c r="EXZ90" s="14"/>
      <c r="EYA90" s="14"/>
      <c r="EYB90" s="14"/>
      <c r="EYC90" s="14"/>
      <c r="EYD90" s="14"/>
      <c r="EYE90" s="14"/>
      <c r="EYF90" s="14"/>
      <c r="EYG90" s="14"/>
      <c r="EYH90" s="14"/>
      <c r="EYI90" s="14"/>
      <c r="EYJ90" s="14"/>
      <c r="EYK90" s="14"/>
      <c r="EYL90" s="14"/>
      <c r="EYM90" s="14"/>
      <c r="EYN90" s="14"/>
      <c r="EYO90" s="14"/>
      <c r="EYP90" s="14"/>
      <c r="EYQ90" s="14"/>
      <c r="EYR90" s="14"/>
      <c r="EYS90" s="14"/>
      <c r="EYT90" s="14"/>
      <c r="EYU90" s="14"/>
      <c r="EYV90" s="14"/>
      <c r="EYW90" s="14"/>
      <c r="EYX90" s="14"/>
      <c r="EYY90" s="14"/>
      <c r="EYZ90" s="14"/>
      <c r="EZA90" s="14"/>
      <c r="EZB90" s="14"/>
      <c r="EZC90" s="14"/>
      <c r="EZD90" s="14"/>
      <c r="EZE90" s="14"/>
      <c r="EZF90" s="14"/>
      <c r="EZG90" s="14"/>
      <c r="EZH90" s="14"/>
      <c r="EZI90" s="14"/>
      <c r="EZJ90" s="14"/>
      <c r="EZK90" s="14"/>
      <c r="EZL90" s="14"/>
      <c r="EZM90" s="14"/>
      <c r="EZN90" s="14"/>
      <c r="EZO90" s="14"/>
      <c r="EZP90" s="14"/>
      <c r="EZQ90" s="14"/>
      <c r="EZR90" s="14"/>
      <c r="EZS90" s="14"/>
      <c r="EZT90" s="14"/>
      <c r="EZU90" s="14"/>
      <c r="EZV90" s="14"/>
      <c r="EZW90" s="14"/>
      <c r="EZX90" s="14"/>
      <c r="EZY90" s="14"/>
      <c r="EZZ90" s="14"/>
      <c r="FAA90" s="14"/>
      <c r="FAB90" s="14"/>
      <c r="FAC90" s="14"/>
      <c r="FAD90" s="14"/>
      <c r="FAE90" s="14"/>
      <c r="FAF90" s="14"/>
      <c r="FAG90" s="14"/>
      <c r="FAH90" s="14"/>
      <c r="FAI90" s="14"/>
      <c r="FAJ90" s="14"/>
      <c r="FAK90" s="14"/>
      <c r="FAL90" s="14"/>
      <c r="FAM90" s="14"/>
      <c r="FAN90" s="14"/>
      <c r="FAO90" s="14"/>
      <c r="FAP90" s="14"/>
      <c r="FAQ90" s="14"/>
      <c r="FAR90" s="14"/>
      <c r="FAS90" s="14"/>
      <c r="FAT90" s="14"/>
      <c r="FAU90" s="14"/>
      <c r="FAV90" s="14"/>
      <c r="FAW90" s="14"/>
      <c r="FAX90" s="14"/>
      <c r="FAY90" s="14"/>
      <c r="FAZ90" s="14"/>
      <c r="FBA90" s="14"/>
      <c r="FBB90" s="14"/>
      <c r="FBC90" s="14"/>
      <c r="FBD90" s="14"/>
      <c r="FBE90" s="14"/>
      <c r="FBF90" s="14"/>
      <c r="FBG90" s="14"/>
      <c r="FBH90" s="14"/>
      <c r="FBI90" s="14"/>
      <c r="FBJ90" s="14"/>
      <c r="FBK90" s="14"/>
      <c r="FBL90" s="14"/>
      <c r="FBM90" s="14"/>
      <c r="FBN90" s="14"/>
      <c r="FBO90" s="14"/>
      <c r="FBP90" s="14"/>
      <c r="FBQ90" s="14"/>
      <c r="FBR90" s="14"/>
      <c r="FBS90" s="14"/>
      <c r="FBT90" s="14"/>
      <c r="FBU90" s="14"/>
      <c r="FBV90" s="14"/>
      <c r="FBW90" s="14"/>
      <c r="FBX90" s="14"/>
      <c r="FBY90" s="14"/>
      <c r="FBZ90" s="14"/>
      <c r="FCA90" s="14"/>
      <c r="FCB90" s="14"/>
      <c r="FCC90" s="14"/>
      <c r="FCD90" s="14"/>
      <c r="FCE90" s="14"/>
      <c r="FCF90" s="14"/>
      <c r="FCG90" s="14"/>
      <c r="FCH90" s="14"/>
      <c r="FCI90" s="14"/>
      <c r="FCJ90" s="14"/>
      <c r="FCK90" s="14"/>
      <c r="FCL90" s="14"/>
      <c r="FCM90" s="14"/>
      <c r="FCN90" s="14"/>
      <c r="FCO90" s="14"/>
      <c r="FCP90" s="14"/>
      <c r="FCQ90" s="14"/>
      <c r="FCR90" s="14"/>
      <c r="FCS90" s="14"/>
      <c r="FCT90" s="14"/>
      <c r="FCU90" s="14"/>
      <c r="FCV90" s="14"/>
      <c r="FCW90" s="14"/>
      <c r="FCX90" s="14"/>
      <c r="FCY90" s="14"/>
      <c r="FCZ90" s="14"/>
      <c r="FDA90" s="14"/>
      <c r="FDB90" s="14"/>
      <c r="FDC90" s="14"/>
      <c r="FDD90" s="14"/>
      <c r="FDE90" s="14"/>
      <c r="FDF90" s="14"/>
      <c r="FDG90" s="14"/>
      <c r="FDH90" s="14"/>
      <c r="FDI90" s="14"/>
      <c r="FDJ90" s="14"/>
      <c r="FDK90" s="14"/>
      <c r="FDL90" s="14"/>
      <c r="FDM90" s="14"/>
      <c r="FDN90" s="14"/>
      <c r="FDO90" s="14"/>
      <c r="FDP90" s="14"/>
      <c r="FDQ90" s="14"/>
      <c r="FDR90" s="14"/>
      <c r="FDS90" s="14"/>
      <c r="FDT90" s="14"/>
      <c r="FDU90" s="14"/>
      <c r="FDV90" s="14"/>
      <c r="FDW90" s="14"/>
      <c r="FDX90" s="14"/>
      <c r="FDY90" s="14"/>
      <c r="FDZ90" s="14"/>
      <c r="FEA90" s="14"/>
      <c r="FEB90" s="14"/>
      <c r="FEC90" s="14"/>
      <c r="FED90" s="14"/>
      <c r="FEE90" s="14"/>
      <c r="FEF90" s="14"/>
      <c r="FEG90" s="14"/>
      <c r="FEH90" s="14"/>
      <c r="FEI90" s="14"/>
      <c r="FEJ90" s="14"/>
      <c r="FEK90" s="14"/>
      <c r="FEL90" s="14"/>
      <c r="FEM90" s="14"/>
      <c r="FEN90" s="14"/>
      <c r="FEO90" s="14"/>
      <c r="FEP90" s="14"/>
      <c r="FEQ90" s="14"/>
      <c r="FER90" s="14"/>
      <c r="FES90" s="14"/>
      <c r="FET90" s="14"/>
      <c r="FEU90" s="14"/>
      <c r="FEV90" s="14"/>
      <c r="FEW90" s="14"/>
      <c r="FEX90" s="14"/>
      <c r="FEY90" s="14"/>
      <c r="FEZ90" s="14"/>
      <c r="FFA90" s="14"/>
      <c r="FFB90" s="14"/>
      <c r="FFC90" s="14"/>
      <c r="FFD90" s="14"/>
      <c r="FFE90" s="14"/>
      <c r="FFF90" s="14"/>
      <c r="FFG90" s="14"/>
      <c r="FFH90" s="14"/>
      <c r="FFI90" s="14"/>
      <c r="FFJ90" s="14"/>
      <c r="FFK90" s="14"/>
      <c r="FFL90" s="14"/>
      <c r="FFM90" s="14"/>
      <c r="FFN90" s="14"/>
      <c r="FFO90" s="14"/>
      <c r="FFP90" s="14"/>
      <c r="FFQ90" s="14"/>
      <c r="FFR90" s="14"/>
      <c r="FFS90" s="14"/>
      <c r="FFT90" s="14"/>
      <c r="FFU90" s="14"/>
      <c r="FFV90" s="14"/>
      <c r="FFW90" s="14"/>
      <c r="FFX90" s="14"/>
      <c r="FFY90" s="14"/>
      <c r="FFZ90" s="14"/>
      <c r="FGA90" s="14"/>
      <c r="FGB90" s="14"/>
      <c r="FGC90" s="14"/>
      <c r="FGD90" s="14"/>
      <c r="FGE90" s="14"/>
      <c r="FGF90" s="14"/>
      <c r="FGG90" s="14"/>
      <c r="FGH90" s="14"/>
      <c r="FGI90" s="14"/>
      <c r="FGJ90" s="14"/>
      <c r="FGK90" s="14"/>
      <c r="FGL90" s="14"/>
      <c r="FGM90" s="14"/>
      <c r="FGN90" s="14"/>
      <c r="FGO90" s="14"/>
      <c r="FGP90" s="14"/>
      <c r="FGQ90" s="14"/>
      <c r="FGR90" s="14"/>
      <c r="FGS90" s="14"/>
      <c r="FGT90" s="14"/>
      <c r="FGU90" s="14"/>
      <c r="FGV90" s="14"/>
      <c r="FGW90" s="14"/>
      <c r="FGX90" s="14"/>
      <c r="FGY90" s="14"/>
      <c r="FGZ90" s="14"/>
      <c r="FHA90" s="14"/>
      <c r="FHB90" s="14"/>
      <c r="FHC90" s="14"/>
      <c r="FHD90" s="14"/>
      <c r="FHE90" s="14"/>
      <c r="FHF90" s="14"/>
      <c r="FHG90" s="14"/>
      <c r="FHH90" s="14"/>
      <c r="FHI90" s="14"/>
      <c r="FHJ90" s="14"/>
      <c r="FHK90" s="14"/>
      <c r="FHL90" s="14"/>
      <c r="FHM90" s="14"/>
      <c r="FHN90" s="14"/>
      <c r="FHO90" s="14"/>
      <c r="FHP90" s="14"/>
      <c r="FHQ90" s="14"/>
      <c r="FHR90" s="14"/>
      <c r="FHS90" s="14"/>
      <c r="FHT90" s="14"/>
      <c r="FHU90" s="14"/>
      <c r="FHV90" s="14"/>
      <c r="FHW90" s="14"/>
      <c r="FHX90" s="14"/>
      <c r="FHY90" s="14"/>
      <c r="FHZ90" s="14"/>
      <c r="FIA90" s="14"/>
      <c r="FIB90" s="14"/>
      <c r="FIC90" s="14"/>
      <c r="FID90" s="14"/>
      <c r="FIE90" s="14"/>
      <c r="FIF90" s="14"/>
      <c r="FIG90" s="14"/>
      <c r="FIH90" s="14"/>
      <c r="FII90" s="14"/>
      <c r="FIJ90" s="14"/>
      <c r="FIK90" s="14"/>
      <c r="FIL90" s="14"/>
      <c r="FIM90" s="14"/>
      <c r="FIN90" s="14"/>
      <c r="FIO90" s="14"/>
      <c r="FIP90" s="14"/>
      <c r="FIQ90" s="14"/>
      <c r="FIR90" s="14"/>
      <c r="FIS90" s="14"/>
      <c r="FIT90" s="14"/>
      <c r="FIU90" s="14"/>
      <c r="FIV90" s="14"/>
      <c r="FIW90" s="14"/>
      <c r="FIX90" s="14"/>
      <c r="FIY90" s="14"/>
      <c r="FIZ90" s="14"/>
      <c r="FJA90" s="14"/>
      <c r="FJB90" s="14"/>
      <c r="FJC90" s="14"/>
      <c r="FJD90" s="14"/>
      <c r="FJE90" s="14"/>
      <c r="FJF90" s="14"/>
      <c r="FJG90" s="14"/>
      <c r="FJH90" s="14"/>
      <c r="FJI90" s="14"/>
      <c r="FJJ90" s="14"/>
      <c r="FJK90" s="14"/>
      <c r="FJL90" s="14"/>
      <c r="FJM90" s="14"/>
      <c r="FJN90" s="14"/>
      <c r="FJO90" s="14"/>
      <c r="FJP90" s="14"/>
      <c r="FJQ90" s="14"/>
      <c r="FJR90" s="14"/>
      <c r="FJS90" s="14"/>
      <c r="FJT90" s="14"/>
      <c r="FJU90" s="14"/>
      <c r="FJV90" s="14"/>
      <c r="FJW90" s="14"/>
      <c r="FJX90" s="14"/>
      <c r="FJY90" s="14"/>
      <c r="FJZ90" s="14"/>
      <c r="FKA90" s="14"/>
      <c r="FKB90" s="14"/>
      <c r="FKC90" s="14"/>
      <c r="FKD90" s="14"/>
      <c r="FKE90" s="14"/>
      <c r="FKF90" s="14"/>
      <c r="FKG90" s="14"/>
      <c r="FKH90" s="14"/>
      <c r="FKI90" s="14"/>
      <c r="FKJ90" s="14"/>
      <c r="FKK90" s="14"/>
      <c r="FKL90" s="14"/>
      <c r="FKM90" s="14"/>
      <c r="FKN90" s="14"/>
      <c r="FKO90" s="14"/>
      <c r="FKP90" s="14"/>
      <c r="FKQ90" s="14"/>
      <c r="FKR90" s="14"/>
      <c r="FKS90" s="14"/>
      <c r="FKT90" s="14"/>
      <c r="FKU90" s="14"/>
      <c r="FKV90" s="14"/>
      <c r="FKW90" s="14"/>
      <c r="FKX90" s="14"/>
      <c r="FKY90" s="14"/>
      <c r="FKZ90" s="14"/>
      <c r="FLA90" s="14"/>
      <c r="FLB90" s="14"/>
      <c r="FLC90" s="14"/>
      <c r="FLD90" s="14"/>
      <c r="FLE90" s="14"/>
      <c r="FLF90" s="14"/>
      <c r="FLG90" s="14"/>
      <c r="FLH90" s="14"/>
      <c r="FLI90" s="14"/>
      <c r="FLJ90" s="14"/>
      <c r="FLK90" s="14"/>
      <c r="FLL90" s="14"/>
      <c r="FLM90" s="14"/>
      <c r="FLN90" s="14"/>
      <c r="FLO90" s="14"/>
      <c r="FLP90" s="14"/>
      <c r="FLQ90" s="14"/>
      <c r="FLR90" s="14"/>
      <c r="FLS90" s="14"/>
      <c r="FLT90" s="14"/>
      <c r="FLU90" s="14"/>
      <c r="FLV90" s="14"/>
      <c r="FLW90" s="14"/>
      <c r="FLX90" s="14"/>
      <c r="FLY90" s="14"/>
      <c r="FLZ90" s="14"/>
      <c r="FMA90" s="14"/>
      <c r="FMB90" s="14"/>
      <c r="FMC90" s="14"/>
      <c r="FMD90" s="14"/>
      <c r="FME90" s="14"/>
      <c r="FMF90" s="14"/>
      <c r="FMG90" s="14"/>
      <c r="FMH90" s="14"/>
      <c r="FMI90" s="14"/>
      <c r="FMJ90" s="14"/>
      <c r="FMK90" s="14"/>
      <c r="FML90" s="14"/>
      <c r="FMM90" s="14"/>
      <c r="FMN90" s="14"/>
      <c r="FMO90" s="14"/>
      <c r="FMP90" s="14"/>
      <c r="FMQ90" s="14"/>
      <c r="FMR90" s="14"/>
      <c r="FMS90" s="14"/>
      <c r="FMT90" s="14"/>
      <c r="FMU90" s="14"/>
      <c r="FMV90" s="14"/>
      <c r="FMW90" s="14"/>
      <c r="FMX90" s="14"/>
      <c r="FMY90" s="14"/>
      <c r="FMZ90" s="14"/>
      <c r="FNA90" s="14"/>
      <c r="FNB90" s="14"/>
      <c r="FNC90" s="14"/>
      <c r="FND90" s="14"/>
      <c r="FNE90" s="14"/>
      <c r="FNF90" s="14"/>
      <c r="FNG90" s="14"/>
      <c r="FNH90" s="14"/>
      <c r="FNI90" s="14"/>
      <c r="FNJ90" s="14"/>
      <c r="FNK90" s="14"/>
      <c r="FNL90" s="14"/>
      <c r="FNM90" s="14"/>
      <c r="FNN90" s="14"/>
      <c r="FNO90" s="14"/>
      <c r="FNP90" s="14"/>
      <c r="FNQ90" s="14"/>
      <c r="FNR90" s="14"/>
      <c r="FNS90" s="14"/>
      <c r="FNT90" s="14"/>
      <c r="FNU90" s="14"/>
      <c r="FNV90" s="14"/>
      <c r="FNW90" s="14"/>
      <c r="FNX90" s="14"/>
      <c r="FNY90" s="14"/>
      <c r="FNZ90" s="14"/>
      <c r="FOA90" s="14"/>
      <c r="FOB90" s="14"/>
      <c r="FOC90" s="14"/>
      <c r="FOD90" s="14"/>
      <c r="FOE90" s="14"/>
      <c r="FOF90" s="14"/>
      <c r="FOG90" s="14"/>
      <c r="FOH90" s="14"/>
      <c r="FOI90" s="14"/>
      <c r="FOJ90" s="14"/>
      <c r="FOK90" s="14"/>
      <c r="FOL90" s="14"/>
      <c r="FOM90" s="14"/>
      <c r="FON90" s="14"/>
      <c r="FOO90" s="14"/>
      <c r="FOP90" s="14"/>
      <c r="FOQ90" s="14"/>
      <c r="FOR90" s="14"/>
      <c r="FOS90" s="14"/>
      <c r="FOT90" s="14"/>
      <c r="FOU90" s="14"/>
      <c r="FOV90" s="14"/>
      <c r="FOW90" s="14"/>
      <c r="FOX90" s="14"/>
      <c r="FOY90" s="14"/>
      <c r="FOZ90" s="14"/>
      <c r="FPA90" s="14"/>
      <c r="FPB90" s="14"/>
      <c r="FPC90" s="14"/>
      <c r="FPD90" s="14"/>
      <c r="FPE90" s="14"/>
      <c r="FPF90" s="14"/>
      <c r="FPG90" s="14"/>
      <c r="FPH90" s="14"/>
      <c r="FPI90" s="14"/>
      <c r="FPJ90" s="14"/>
      <c r="FPK90" s="14"/>
      <c r="FPL90" s="14"/>
      <c r="FPM90" s="14"/>
      <c r="FPN90" s="14"/>
      <c r="FPO90" s="14"/>
      <c r="FPP90" s="14"/>
      <c r="FPQ90" s="14"/>
      <c r="FPR90" s="14"/>
      <c r="FPS90" s="14"/>
      <c r="FPT90" s="14"/>
      <c r="FPU90" s="14"/>
      <c r="FPV90" s="14"/>
      <c r="FPW90" s="14"/>
      <c r="FPX90" s="14"/>
      <c r="FPY90" s="14"/>
      <c r="FPZ90" s="14"/>
      <c r="FQA90" s="14"/>
      <c r="FQB90" s="14"/>
      <c r="FQC90" s="14"/>
      <c r="FQD90" s="14"/>
      <c r="FQE90" s="14"/>
      <c r="FQF90" s="14"/>
      <c r="FQG90" s="14"/>
      <c r="FQH90" s="14"/>
      <c r="FQI90" s="14"/>
      <c r="FQJ90" s="14"/>
      <c r="FQK90" s="14"/>
      <c r="FQL90" s="14"/>
      <c r="FQM90" s="14"/>
      <c r="FQN90" s="14"/>
      <c r="FQO90" s="14"/>
      <c r="FQP90" s="14"/>
      <c r="FQQ90" s="14"/>
      <c r="FQR90" s="14"/>
      <c r="FQS90" s="14"/>
      <c r="FQT90" s="14"/>
      <c r="FQU90" s="14"/>
      <c r="FQV90" s="14"/>
      <c r="FQW90" s="14"/>
      <c r="FQX90" s="14"/>
      <c r="FQY90" s="14"/>
      <c r="FQZ90" s="14"/>
      <c r="FRA90" s="14"/>
      <c r="FRB90" s="14"/>
      <c r="FRC90" s="14"/>
      <c r="FRD90" s="14"/>
      <c r="FRE90" s="14"/>
      <c r="FRF90" s="14"/>
      <c r="FRG90" s="14"/>
      <c r="FRH90" s="14"/>
      <c r="FRI90" s="14"/>
      <c r="FRJ90" s="14"/>
      <c r="FRK90" s="14"/>
      <c r="FRL90" s="14"/>
      <c r="FRM90" s="14"/>
      <c r="FRN90" s="14"/>
      <c r="FRO90" s="14"/>
      <c r="FRP90" s="14"/>
      <c r="FRQ90" s="14"/>
      <c r="FRR90" s="14"/>
      <c r="FRS90" s="14"/>
      <c r="FRT90" s="14"/>
      <c r="FRU90" s="14"/>
      <c r="FRV90" s="14"/>
      <c r="FRW90" s="14"/>
      <c r="FRX90" s="14"/>
      <c r="FRY90" s="14"/>
      <c r="FRZ90" s="14"/>
      <c r="FSA90" s="14"/>
      <c r="FSB90" s="14"/>
      <c r="FSC90" s="14"/>
      <c r="FSD90" s="14"/>
      <c r="FSE90" s="14"/>
      <c r="FSF90" s="14"/>
      <c r="FSG90" s="14"/>
      <c r="FSH90" s="14"/>
      <c r="FSI90" s="14"/>
      <c r="FSJ90" s="14"/>
      <c r="FSK90" s="14"/>
      <c r="FSL90" s="14"/>
      <c r="FSM90" s="14"/>
      <c r="FSN90" s="14"/>
      <c r="FSO90" s="14"/>
      <c r="FSP90" s="14"/>
      <c r="FSQ90" s="14"/>
      <c r="FSR90" s="14"/>
      <c r="FSS90" s="14"/>
      <c r="FST90" s="14"/>
      <c r="FSU90" s="14"/>
      <c r="FSV90" s="14"/>
      <c r="FSW90" s="14"/>
      <c r="FSX90" s="14"/>
      <c r="FSY90" s="14"/>
      <c r="FSZ90" s="14"/>
      <c r="FTA90" s="14"/>
      <c r="FTB90" s="14"/>
      <c r="FTC90" s="14"/>
      <c r="FTD90" s="14"/>
      <c r="FTE90" s="14"/>
      <c r="FTF90" s="14"/>
      <c r="FTG90" s="14"/>
      <c r="FTH90" s="14"/>
      <c r="FTI90" s="14"/>
      <c r="FTJ90" s="14"/>
      <c r="FTK90" s="14"/>
      <c r="FTL90" s="14"/>
      <c r="FTM90" s="14"/>
      <c r="FTN90" s="14"/>
      <c r="FTO90" s="14"/>
      <c r="FTP90" s="14"/>
      <c r="FTQ90" s="14"/>
      <c r="FTR90" s="14"/>
      <c r="FTS90" s="14"/>
      <c r="FTT90" s="14"/>
      <c r="FTU90" s="14"/>
      <c r="FTV90" s="14"/>
      <c r="FTW90" s="14"/>
      <c r="FTX90" s="14"/>
      <c r="FTY90" s="14"/>
      <c r="FTZ90" s="14"/>
      <c r="FUA90" s="14"/>
      <c r="FUB90" s="14"/>
      <c r="FUC90" s="14"/>
      <c r="FUD90" s="14"/>
      <c r="FUE90" s="14"/>
      <c r="FUF90" s="14"/>
      <c r="FUG90" s="14"/>
      <c r="FUH90" s="14"/>
      <c r="FUI90" s="14"/>
      <c r="FUJ90" s="14"/>
      <c r="FUK90" s="14"/>
      <c r="FUL90" s="14"/>
      <c r="FUM90" s="14"/>
      <c r="FUN90" s="14"/>
      <c r="FUO90" s="14"/>
      <c r="FUP90" s="14"/>
      <c r="FUQ90" s="14"/>
      <c r="FUR90" s="14"/>
      <c r="FUS90" s="14"/>
      <c r="FUT90" s="14"/>
      <c r="FUU90" s="14"/>
      <c r="FUV90" s="14"/>
      <c r="FUW90" s="14"/>
      <c r="FUX90" s="14"/>
      <c r="FUY90" s="14"/>
      <c r="FUZ90" s="14"/>
      <c r="FVA90" s="14"/>
      <c r="FVB90" s="14"/>
      <c r="FVC90" s="14"/>
      <c r="FVD90" s="14"/>
      <c r="FVE90" s="14"/>
      <c r="FVF90" s="14"/>
      <c r="FVG90" s="14"/>
      <c r="FVH90" s="14"/>
      <c r="FVI90" s="14"/>
      <c r="FVJ90" s="14"/>
      <c r="FVK90" s="14"/>
      <c r="FVL90" s="14"/>
      <c r="FVM90" s="14"/>
      <c r="FVN90" s="14"/>
      <c r="FVO90" s="14"/>
      <c r="FVP90" s="14"/>
      <c r="FVQ90" s="14"/>
      <c r="FVR90" s="14"/>
      <c r="FVS90" s="14"/>
      <c r="FVT90" s="14"/>
      <c r="FVU90" s="14"/>
      <c r="FVV90" s="14"/>
      <c r="FVW90" s="14"/>
      <c r="FVX90" s="14"/>
      <c r="FVY90" s="14"/>
      <c r="FVZ90" s="14"/>
      <c r="FWA90" s="14"/>
      <c r="FWB90" s="14"/>
      <c r="FWC90" s="14"/>
      <c r="FWD90" s="14"/>
      <c r="FWE90" s="14"/>
      <c r="FWF90" s="14"/>
      <c r="FWG90" s="14"/>
      <c r="FWH90" s="14"/>
      <c r="FWI90" s="14"/>
      <c r="FWJ90" s="14"/>
      <c r="FWK90" s="14"/>
      <c r="FWL90" s="14"/>
      <c r="FWM90" s="14"/>
      <c r="FWN90" s="14"/>
      <c r="FWO90" s="14"/>
      <c r="FWP90" s="14"/>
      <c r="FWQ90" s="14"/>
      <c r="FWR90" s="14"/>
      <c r="FWS90" s="14"/>
      <c r="FWT90" s="14"/>
      <c r="FWU90" s="14"/>
      <c r="FWV90" s="14"/>
      <c r="FWW90" s="14"/>
      <c r="FWX90" s="14"/>
      <c r="FWY90" s="14"/>
      <c r="FWZ90" s="14"/>
      <c r="FXA90" s="14"/>
      <c r="FXB90" s="14"/>
      <c r="FXC90" s="14"/>
      <c r="FXD90" s="14"/>
      <c r="FXE90" s="14"/>
      <c r="FXF90" s="14"/>
      <c r="FXG90" s="14"/>
      <c r="FXH90" s="14"/>
      <c r="FXI90" s="14"/>
      <c r="FXJ90" s="14"/>
      <c r="FXK90" s="14"/>
      <c r="FXL90" s="14"/>
      <c r="FXM90" s="14"/>
      <c r="FXN90" s="14"/>
      <c r="FXO90" s="14"/>
      <c r="FXP90" s="14"/>
      <c r="FXQ90" s="14"/>
      <c r="FXR90" s="14"/>
      <c r="FXS90" s="14"/>
      <c r="FXT90" s="14"/>
      <c r="FXU90" s="14"/>
      <c r="FXV90" s="14"/>
      <c r="FXW90" s="14"/>
      <c r="FXX90" s="14"/>
      <c r="FXY90" s="14"/>
      <c r="FXZ90" s="14"/>
      <c r="FYA90" s="14"/>
      <c r="FYB90" s="14"/>
      <c r="FYC90" s="14"/>
      <c r="FYD90" s="14"/>
      <c r="FYE90" s="14"/>
      <c r="FYF90" s="14"/>
      <c r="FYG90" s="14"/>
      <c r="FYH90" s="14"/>
      <c r="FYI90" s="14"/>
      <c r="FYJ90" s="14"/>
      <c r="FYK90" s="14"/>
      <c r="FYL90" s="14"/>
      <c r="FYM90" s="14"/>
      <c r="FYN90" s="14"/>
      <c r="FYO90" s="14"/>
      <c r="FYP90" s="14"/>
      <c r="FYQ90" s="14"/>
      <c r="FYR90" s="14"/>
      <c r="FYS90" s="14"/>
      <c r="FYT90" s="14"/>
      <c r="FYU90" s="14"/>
      <c r="FYV90" s="14"/>
      <c r="FYW90" s="14"/>
      <c r="FYX90" s="14"/>
      <c r="FYY90" s="14"/>
      <c r="FYZ90" s="14"/>
      <c r="FZA90" s="14"/>
      <c r="FZB90" s="14"/>
      <c r="FZC90" s="14"/>
      <c r="FZD90" s="14"/>
      <c r="FZE90" s="14"/>
      <c r="FZF90" s="14"/>
      <c r="FZG90" s="14"/>
      <c r="FZH90" s="14"/>
      <c r="FZI90" s="14"/>
      <c r="FZJ90" s="14"/>
      <c r="FZK90" s="14"/>
      <c r="FZL90" s="14"/>
      <c r="FZM90" s="14"/>
      <c r="FZN90" s="14"/>
      <c r="FZO90" s="14"/>
      <c r="FZP90" s="14"/>
      <c r="FZQ90" s="14"/>
      <c r="FZR90" s="14"/>
      <c r="FZS90" s="14"/>
      <c r="FZT90" s="14"/>
      <c r="FZU90" s="14"/>
      <c r="FZV90" s="14"/>
      <c r="FZW90" s="14"/>
      <c r="FZX90" s="14"/>
      <c r="FZY90" s="14"/>
      <c r="FZZ90" s="14"/>
      <c r="GAA90" s="14"/>
      <c r="GAB90" s="14"/>
      <c r="GAC90" s="14"/>
      <c r="GAD90" s="14"/>
      <c r="GAE90" s="14"/>
      <c r="GAF90" s="14"/>
      <c r="GAG90" s="14"/>
      <c r="GAH90" s="14"/>
      <c r="GAI90" s="14"/>
      <c r="GAJ90" s="14"/>
      <c r="GAK90" s="14"/>
      <c r="GAL90" s="14"/>
      <c r="GAM90" s="14"/>
      <c r="GAN90" s="14"/>
      <c r="GAO90" s="14"/>
      <c r="GAP90" s="14"/>
      <c r="GAQ90" s="14"/>
      <c r="GAR90" s="14"/>
      <c r="GAS90" s="14"/>
      <c r="GAT90" s="14"/>
      <c r="GAU90" s="14"/>
      <c r="GAV90" s="14"/>
      <c r="GAW90" s="14"/>
      <c r="GAX90" s="14"/>
      <c r="GAY90" s="14"/>
      <c r="GAZ90" s="14"/>
      <c r="GBA90" s="14"/>
      <c r="GBB90" s="14"/>
      <c r="GBC90" s="14"/>
      <c r="GBD90" s="14"/>
      <c r="GBE90" s="14"/>
      <c r="GBF90" s="14"/>
      <c r="GBG90" s="14"/>
      <c r="GBH90" s="14"/>
      <c r="GBI90" s="14"/>
      <c r="GBJ90" s="14"/>
      <c r="GBK90" s="14"/>
      <c r="GBL90" s="14"/>
      <c r="GBM90" s="14"/>
      <c r="GBN90" s="14"/>
      <c r="GBO90" s="14"/>
      <c r="GBP90" s="14"/>
      <c r="GBQ90" s="14"/>
      <c r="GBR90" s="14"/>
      <c r="GBS90" s="14"/>
      <c r="GBT90" s="14"/>
      <c r="GBU90" s="14"/>
      <c r="GBV90" s="14"/>
      <c r="GBW90" s="14"/>
      <c r="GBX90" s="14"/>
      <c r="GBY90" s="14"/>
      <c r="GBZ90" s="14"/>
      <c r="GCA90" s="14"/>
      <c r="GCB90" s="14"/>
      <c r="GCC90" s="14"/>
      <c r="GCD90" s="14"/>
      <c r="GCE90" s="14"/>
      <c r="GCF90" s="14"/>
      <c r="GCG90" s="14"/>
      <c r="GCH90" s="14"/>
      <c r="GCI90" s="14"/>
      <c r="GCJ90" s="14"/>
      <c r="GCK90" s="14"/>
      <c r="GCL90" s="14"/>
      <c r="GCM90" s="14"/>
      <c r="GCN90" s="14"/>
      <c r="GCO90" s="14"/>
      <c r="GCP90" s="14"/>
      <c r="GCQ90" s="14"/>
      <c r="GCR90" s="14"/>
      <c r="GCS90" s="14"/>
      <c r="GCT90" s="14"/>
      <c r="GCU90" s="14"/>
      <c r="GCV90" s="14"/>
      <c r="GCW90" s="14"/>
      <c r="GCX90" s="14"/>
      <c r="GCY90" s="14"/>
      <c r="GCZ90" s="14"/>
      <c r="GDA90" s="14"/>
      <c r="GDB90" s="14"/>
      <c r="GDC90" s="14"/>
      <c r="GDD90" s="14"/>
      <c r="GDE90" s="14"/>
      <c r="GDF90" s="14"/>
      <c r="GDG90" s="14"/>
      <c r="GDH90" s="14"/>
      <c r="GDI90" s="14"/>
      <c r="GDJ90" s="14"/>
      <c r="GDK90" s="14"/>
      <c r="GDL90" s="14"/>
      <c r="GDM90" s="14"/>
      <c r="GDN90" s="14"/>
      <c r="GDO90" s="14"/>
      <c r="GDP90" s="14"/>
      <c r="GDQ90" s="14"/>
      <c r="GDR90" s="14"/>
      <c r="GDS90" s="14"/>
      <c r="GDT90" s="14"/>
      <c r="GDU90" s="14"/>
      <c r="GDV90" s="14"/>
      <c r="GDW90" s="14"/>
      <c r="GDX90" s="14"/>
      <c r="GDY90" s="14"/>
      <c r="GDZ90" s="14"/>
      <c r="GEA90" s="14"/>
      <c r="GEB90" s="14"/>
      <c r="GEC90" s="14"/>
      <c r="GED90" s="14"/>
      <c r="GEE90" s="14"/>
      <c r="GEF90" s="14"/>
      <c r="GEG90" s="14"/>
      <c r="GEH90" s="14"/>
      <c r="GEI90" s="14"/>
      <c r="GEJ90" s="14"/>
      <c r="GEK90" s="14"/>
      <c r="GEL90" s="14"/>
      <c r="GEM90" s="14"/>
      <c r="GEN90" s="14"/>
      <c r="GEO90" s="14"/>
      <c r="GEP90" s="14"/>
      <c r="GEQ90" s="14"/>
      <c r="GER90" s="14"/>
      <c r="GES90" s="14"/>
      <c r="GET90" s="14"/>
      <c r="GEU90" s="14"/>
      <c r="GEV90" s="14"/>
      <c r="GEW90" s="14"/>
      <c r="GEX90" s="14"/>
      <c r="GEY90" s="14"/>
      <c r="GEZ90" s="14"/>
      <c r="GFA90" s="14"/>
      <c r="GFB90" s="14"/>
      <c r="GFC90" s="14"/>
      <c r="GFD90" s="14"/>
      <c r="GFE90" s="14"/>
      <c r="GFF90" s="14"/>
      <c r="GFG90" s="14"/>
      <c r="GFH90" s="14"/>
      <c r="GFI90" s="14"/>
      <c r="GFJ90" s="14"/>
      <c r="GFK90" s="14"/>
      <c r="GFL90" s="14"/>
      <c r="GFM90" s="14"/>
      <c r="GFN90" s="14"/>
      <c r="GFO90" s="14"/>
      <c r="GFP90" s="14"/>
      <c r="GFQ90" s="14"/>
      <c r="GFR90" s="14"/>
      <c r="GFS90" s="14"/>
      <c r="GFT90" s="14"/>
      <c r="GFU90" s="14"/>
      <c r="GFV90" s="14"/>
      <c r="GFW90" s="14"/>
      <c r="GFX90" s="14"/>
      <c r="GFY90" s="14"/>
      <c r="GFZ90" s="14"/>
      <c r="GGA90" s="14"/>
      <c r="GGB90" s="14"/>
      <c r="GGC90" s="14"/>
      <c r="GGD90" s="14"/>
      <c r="GGE90" s="14"/>
      <c r="GGF90" s="14"/>
      <c r="GGG90" s="14"/>
      <c r="GGH90" s="14"/>
      <c r="GGI90" s="14"/>
      <c r="GGJ90" s="14"/>
      <c r="GGK90" s="14"/>
      <c r="GGL90" s="14"/>
      <c r="GGM90" s="14"/>
      <c r="GGN90" s="14"/>
      <c r="GGO90" s="14"/>
      <c r="GGP90" s="14"/>
      <c r="GGQ90" s="14"/>
      <c r="GGR90" s="14"/>
      <c r="GGS90" s="14"/>
      <c r="GGT90" s="14"/>
      <c r="GGU90" s="14"/>
      <c r="GGV90" s="14"/>
      <c r="GGW90" s="14"/>
      <c r="GGX90" s="14"/>
      <c r="GGY90" s="14"/>
      <c r="GGZ90" s="14"/>
      <c r="GHA90" s="14"/>
      <c r="GHB90" s="14"/>
      <c r="GHC90" s="14"/>
      <c r="GHD90" s="14"/>
      <c r="GHE90" s="14"/>
      <c r="GHF90" s="14"/>
      <c r="GHG90" s="14"/>
      <c r="GHH90" s="14"/>
      <c r="GHI90" s="14"/>
      <c r="GHJ90" s="14"/>
      <c r="GHK90" s="14"/>
      <c r="GHL90" s="14"/>
      <c r="GHM90" s="14"/>
      <c r="GHN90" s="14"/>
      <c r="GHO90" s="14"/>
      <c r="GHP90" s="14"/>
      <c r="GHQ90" s="14"/>
      <c r="GHR90" s="14"/>
      <c r="GHS90" s="14"/>
      <c r="GHT90" s="14"/>
      <c r="GHU90" s="14"/>
      <c r="GHV90" s="14"/>
      <c r="GHW90" s="14"/>
      <c r="GHX90" s="14"/>
      <c r="GHY90" s="14"/>
      <c r="GHZ90" s="14"/>
      <c r="GIA90" s="14"/>
      <c r="GIB90" s="14"/>
      <c r="GIC90" s="14"/>
      <c r="GID90" s="14"/>
      <c r="GIE90" s="14"/>
      <c r="GIF90" s="14"/>
      <c r="GIG90" s="14"/>
      <c r="GIH90" s="14"/>
      <c r="GII90" s="14"/>
      <c r="GIJ90" s="14"/>
      <c r="GIK90" s="14"/>
      <c r="GIL90" s="14"/>
      <c r="GIM90" s="14"/>
      <c r="GIN90" s="14"/>
      <c r="GIO90" s="14"/>
      <c r="GIP90" s="14"/>
      <c r="GIQ90" s="14"/>
      <c r="GIR90" s="14"/>
      <c r="GIS90" s="14"/>
      <c r="GIT90" s="14"/>
      <c r="GIU90" s="14"/>
      <c r="GIV90" s="14"/>
      <c r="GIW90" s="14"/>
      <c r="GIX90" s="14"/>
      <c r="GIY90" s="14"/>
      <c r="GIZ90" s="14"/>
      <c r="GJA90" s="14"/>
      <c r="GJB90" s="14"/>
      <c r="GJC90" s="14"/>
      <c r="GJD90" s="14"/>
      <c r="GJE90" s="14"/>
      <c r="GJF90" s="14"/>
      <c r="GJG90" s="14"/>
      <c r="GJH90" s="14"/>
      <c r="GJI90" s="14"/>
      <c r="GJJ90" s="14"/>
      <c r="GJK90" s="14"/>
      <c r="GJL90" s="14"/>
      <c r="GJM90" s="14"/>
      <c r="GJN90" s="14"/>
      <c r="GJO90" s="14"/>
      <c r="GJP90" s="14"/>
      <c r="GJQ90" s="14"/>
      <c r="GJR90" s="14"/>
      <c r="GJS90" s="14"/>
      <c r="GJT90" s="14"/>
      <c r="GJU90" s="14"/>
      <c r="GJV90" s="14"/>
      <c r="GJW90" s="14"/>
      <c r="GJX90" s="14"/>
      <c r="GJY90" s="14"/>
      <c r="GJZ90" s="14"/>
      <c r="GKA90" s="14"/>
      <c r="GKB90" s="14"/>
      <c r="GKC90" s="14"/>
      <c r="GKD90" s="14"/>
      <c r="GKE90" s="14"/>
      <c r="GKF90" s="14"/>
      <c r="GKG90" s="14"/>
      <c r="GKH90" s="14"/>
      <c r="GKI90" s="14"/>
      <c r="GKJ90" s="14"/>
      <c r="GKK90" s="14"/>
      <c r="GKL90" s="14"/>
      <c r="GKM90" s="14"/>
      <c r="GKN90" s="14"/>
      <c r="GKO90" s="14"/>
      <c r="GKP90" s="14"/>
      <c r="GKQ90" s="14"/>
      <c r="GKR90" s="14"/>
      <c r="GKS90" s="14"/>
      <c r="GKT90" s="14"/>
      <c r="GKU90" s="14"/>
      <c r="GKV90" s="14"/>
      <c r="GKW90" s="14"/>
      <c r="GKX90" s="14"/>
      <c r="GKY90" s="14"/>
      <c r="GKZ90" s="14"/>
      <c r="GLA90" s="14"/>
      <c r="GLB90" s="14"/>
      <c r="GLC90" s="14"/>
      <c r="GLD90" s="14"/>
      <c r="GLE90" s="14"/>
      <c r="GLF90" s="14"/>
      <c r="GLG90" s="14"/>
      <c r="GLH90" s="14"/>
      <c r="GLI90" s="14"/>
      <c r="GLJ90" s="14"/>
      <c r="GLK90" s="14"/>
      <c r="GLL90" s="14"/>
      <c r="GLM90" s="14"/>
      <c r="GLN90" s="14"/>
      <c r="GLO90" s="14"/>
      <c r="GLP90" s="14"/>
      <c r="GLQ90" s="14"/>
      <c r="GLR90" s="14"/>
      <c r="GLS90" s="14"/>
      <c r="GLT90" s="14"/>
      <c r="GLU90" s="14"/>
      <c r="GLV90" s="14"/>
      <c r="GLW90" s="14"/>
      <c r="GLX90" s="14"/>
      <c r="GLY90" s="14"/>
      <c r="GLZ90" s="14"/>
      <c r="GMA90" s="14"/>
      <c r="GMB90" s="14"/>
      <c r="GMC90" s="14"/>
      <c r="GMD90" s="14"/>
      <c r="GME90" s="14"/>
      <c r="GMF90" s="14"/>
      <c r="GMG90" s="14"/>
      <c r="GMH90" s="14"/>
      <c r="GMI90" s="14"/>
      <c r="GMJ90" s="14"/>
      <c r="GMK90" s="14"/>
      <c r="GML90" s="14"/>
      <c r="GMM90" s="14"/>
      <c r="GMN90" s="14"/>
      <c r="GMO90" s="14"/>
      <c r="GMP90" s="14"/>
      <c r="GMQ90" s="14"/>
      <c r="GMR90" s="14"/>
      <c r="GMS90" s="14"/>
      <c r="GMT90" s="14"/>
      <c r="GMU90" s="14"/>
      <c r="GMV90" s="14"/>
      <c r="GMW90" s="14"/>
      <c r="GMX90" s="14"/>
      <c r="GMY90" s="14"/>
      <c r="GMZ90" s="14"/>
      <c r="GNA90" s="14"/>
      <c r="GNB90" s="14"/>
      <c r="GNC90" s="14"/>
      <c r="GND90" s="14"/>
      <c r="GNE90" s="14"/>
      <c r="GNF90" s="14"/>
      <c r="GNG90" s="14"/>
      <c r="GNH90" s="14"/>
      <c r="GNI90" s="14"/>
      <c r="GNJ90" s="14"/>
      <c r="GNK90" s="14"/>
      <c r="GNL90" s="14"/>
      <c r="GNM90" s="14"/>
      <c r="GNN90" s="14"/>
      <c r="GNO90" s="14"/>
      <c r="GNP90" s="14"/>
      <c r="GNQ90" s="14"/>
      <c r="GNR90" s="14"/>
      <c r="GNS90" s="14"/>
      <c r="GNT90" s="14"/>
      <c r="GNU90" s="14"/>
      <c r="GNV90" s="14"/>
      <c r="GNW90" s="14"/>
      <c r="GNX90" s="14"/>
      <c r="GNY90" s="14"/>
      <c r="GNZ90" s="14"/>
      <c r="GOA90" s="14"/>
      <c r="GOB90" s="14"/>
      <c r="GOC90" s="14"/>
      <c r="GOD90" s="14"/>
      <c r="GOE90" s="14"/>
      <c r="GOF90" s="14"/>
      <c r="GOG90" s="14"/>
      <c r="GOH90" s="14"/>
      <c r="GOI90" s="14"/>
      <c r="GOJ90" s="14"/>
      <c r="GOK90" s="14"/>
      <c r="GOL90" s="14"/>
      <c r="GOM90" s="14"/>
      <c r="GON90" s="14"/>
      <c r="GOO90" s="14"/>
      <c r="GOP90" s="14"/>
      <c r="GOQ90" s="14"/>
      <c r="GOR90" s="14"/>
      <c r="GOS90" s="14"/>
      <c r="GOT90" s="14"/>
      <c r="GOU90" s="14"/>
      <c r="GOV90" s="14"/>
      <c r="GOW90" s="14"/>
      <c r="GOX90" s="14"/>
      <c r="GOY90" s="14"/>
      <c r="GOZ90" s="14"/>
      <c r="GPA90" s="14"/>
      <c r="GPB90" s="14"/>
      <c r="GPC90" s="14"/>
      <c r="GPD90" s="14"/>
      <c r="GPE90" s="14"/>
      <c r="GPF90" s="14"/>
      <c r="GPG90" s="14"/>
      <c r="GPH90" s="14"/>
      <c r="GPI90" s="14"/>
      <c r="GPJ90" s="14"/>
      <c r="GPK90" s="14"/>
      <c r="GPL90" s="14"/>
      <c r="GPM90" s="14"/>
      <c r="GPN90" s="14"/>
      <c r="GPO90" s="14"/>
      <c r="GPP90" s="14"/>
      <c r="GPQ90" s="14"/>
      <c r="GPR90" s="14"/>
      <c r="GPS90" s="14"/>
      <c r="GPT90" s="14"/>
      <c r="GPU90" s="14"/>
      <c r="GPV90" s="14"/>
      <c r="GPW90" s="14"/>
      <c r="GPX90" s="14"/>
      <c r="GPY90" s="14"/>
      <c r="GPZ90" s="14"/>
      <c r="GQA90" s="14"/>
      <c r="GQB90" s="14"/>
      <c r="GQC90" s="14"/>
      <c r="GQD90" s="14"/>
      <c r="GQE90" s="14"/>
      <c r="GQF90" s="14"/>
      <c r="GQG90" s="14"/>
      <c r="GQH90" s="14"/>
      <c r="GQI90" s="14"/>
      <c r="GQJ90" s="14"/>
      <c r="GQK90" s="14"/>
      <c r="GQL90" s="14"/>
      <c r="GQM90" s="14"/>
      <c r="GQN90" s="14"/>
      <c r="GQO90" s="14"/>
      <c r="GQP90" s="14"/>
      <c r="GQQ90" s="14"/>
      <c r="GQR90" s="14"/>
      <c r="GQS90" s="14"/>
      <c r="GQT90" s="14"/>
      <c r="GQU90" s="14"/>
      <c r="GQV90" s="14"/>
      <c r="GQW90" s="14"/>
      <c r="GQX90" s="14"/>
      <c r="GQY90" s="14"/>
      <c r="GQZ90" s="14"/>
      <c r="GRA90" s="14"/>
      <c r="GRB90" s="14"/>
      <c r="GRC90" s="14"/>
      <c r="GRD90" s="14"/>
      <c r="GRE90" s="14"/>
      <c r="GRF90" s="14"/>
      <c r="GRG90" s="14"/>
      <c r="GRH90" s="14"/>
      <c r="GRI90" s="14"/>
      <c r="GRJ90" s="14"/>
      <c r="GRK90" s="14"/>
      <c r="GRL90" s="14"/>
      <c r="GRM90" s="14"/>
      <c r="GRN90" s="14"/>
      <c r="GRO90" s="14"/>
      <c r="GRP90" s="14"/>
      <c r="GRQ90" s="14"/>
      <c r="GRR90" s="14"/>
      <c r="GRS90" s="14"/>
      <c r="GRT90" s="14"/>
      <c r="GRU90" s="14"/>
      <c r="GRV90" s="14"/>
      <c r="GRW90" s="14"/>
      <c r="GRX90" s="14"/>
      <c r="GRY90" s="14"/>
      <c r="GRZ90" s="14"/>
      <c r="GSA90" s="14"/>
      <c r="GSB90" s="14"/>
      <c r="GSC90" s="14"/>
      <c r="GSD90" s="14"/>
      <c r="GSE90" s="14"/>
      <c r="GSF90" s="14"/>
      <c r="GSG90" s="14"/>
      <c r="GSH90" s="14"/>
      <c r="GSI90" s="14"/>
      <c r="GSJ90" s="14"/>
      <c r="GSK90" s="14"/>
      <c r="GSL90" s="14"/>
      <c r="GSM90" s="14"/>
      <c r="GSN90" s="14"/>
      <c r="GSO90" s="14"/>
      <c r="GSP90" s="14"/>
      <c r="GSQ90" s="14"/>
      <c r="GSR90" s="14"/>
      <c r="GSS90" s="14"/>
      <c r="GST90" s="14"/>
      <c r="GSU90" s="14"/>
      <c r="GSV90" s="14"/>
      <c r="GSW90" s="14"/>
      <c r="GSX90" s="14"/>
      <c r="GSY90" s="14"/>
      <c r="GSZ90" s="14"/>
      <c r="GTA90" s="14"/>
      <c r="GTB90" s="14"/>
      <c r="GTC90" s="14"/>
      <c r="GTD90" s="14"/>
      <c r="GTE90" s="14"/>
      <c r="GTF90" s="14"/>
      <c r="GTG90" s="14"/>
      <c r="GTH90" s="14"/>
      <c r="GTI90" s="14"/>
      <c r="GTJ90" s="14"/>
      <c r="GTK90" s="14"/>
      <c r="GTL90" s="14"/>
      <c r="GTM90" s="14"/>
      <c r="GTN90" s="14"/>
      <c r="GTO90" s="14"/>
      <c r="GTP90" s="14"/>
      <c r="GTQ90" s="14"/>
      <c r="GTR90" s="14"/>
      <c r="GTS90" s="14"/>
      <c r="GTT90" s="14"/>
      <c r="GTU90" s="14"/>
      <c r="GTV90" s="14"/>
      <c r="GTW90" s="14"/>
      <c r="GTX90" s="14"/>
      <c r="GTY90" s="14"/>
      <c r="GTZ90" s="14"/>
      <c r="GUA90" s="14"/>
      <c r="GUB90" s="14"/>
      <c r="GUC90" s="14"/>
      <c r="GUD90" s="14"/>
      <c r="GUE90" s="14"/>
      <c r="GUF90" s="14"/>
      <c r="GUG90" s="14"/>
      <c r="GUH90" s="14"/>
      <c r="GUI90" s="14"/>
      <c r="GUJ90" s="14"/>
      <c r="GUK90" s="14"/>
      <c r="GUL90" s="14"/>
      <c r="GUM90" s="14"/>
      <c r="GUN90" s="14"/>
      <c r="GUO90" s="14"/>
      <c r="GUP90" s="14"/>
      <c r="GUQ90" s="14"/>
      <c r="GUR90" s="14"/>
      <c r="GUS90" s="14"/>
      <c r="GUT90" s="14"/>
      <c r="GUU90" s="14"/>
      <c r="GUV90" s="14"/>
      <c r="GUW90" s="14"/>
      <c r="GUX90" s="14"/>
      <c r="GUY90" s="14"/>
      <c r="GUZ90" s="14"/>
      <c r="GVA90" s="14"/>
      <c r="GVB90" s="14"/>
      <c r="GVC90" s="14"/>
      <c r="GVD90" s="14"/>
      <c r="GVE90" s="14"/>
      <c r="GVF90" s="14"/>
      <c r="GVG90" s="14"/>
      <c r="GVH90" s="14"/>
      <c r="GVI90" s="14"/>
      <c r="GVJ90" s="14"/>
      <c r="GVK90" s="14"/>
      <c r="GVL90" s="14"/>
      <c r="GVM90" s="14"/>
      <c r="GVN90" s="14"/>
      <c r="GVO90" s="14"/>
      <c r="GVP90" s="14"/>
      <c r="GVQ90" s="14"/>
      <c r="GVR90" s="14"/>
      <c r="GVS90" s="14"/>
      <c r="GVT90" s="14"/>
      <c r="GVU90" s="14"/>
      <c r="GVV90" s="14"/>
      <c r="GVW90" s="14"/>
      <c r="GVX90" s="14"/>
      <c r="GVY90" s="14"/>
      <c r="GVZ90" s="14"/>
      <c r="GWA90" s="14"/>
      <c r="GWB90" s="14"/>
      <c r="GWC90" s="14"/>
      <c r="GWD90" s="14"/>
      <c r="GWE90" s="14"/>
      <c r="GWF90" s="14"/>
      <c r="GWG90" s="14"/>
      <c r="GWH90" s="14"/>
      <c r="GWI90" s="14"/>
      <c r="GWJ90" s="14"/>
      <c r="GWK90" s="14"/>
      <c r="GWL90" s="14"/>
      <c r="GWM90" s="14"/>
      <c r="GWN90" s="14"/>
      <c r="GWO90" s="14"/>
      <c r="GWP90" s="14"/>
      <c r="GWQ90" s="14"/>
      <c r="GWR90" s="14"/>
      <c r="GWS90" s="14"/>
      <c r="GWT90" s="14"/>
      <c r="GWU90" s="14"/>
      <c r="GWV90" s="14"/>
      <c r="GWW90" s="14"/>
      <c r="GWX90" s="14"/>
      <c r="GWY90" s="14"/>
      <c r="GWZ90" s="14"/>
      <c r="GXA90" s="14"/>
      <c r="GXB90" s="14"/>
      <c r="GXC90" s="14"/>
      <c r="GXD90" s="14"/>
      <c r="GXE90" s="14"/>
      <c r="GXF90" s="14"/>
      <c r="GXG90" s="14"/>
      <c r="GXH90" s="14"/>
      <c r="GXI90" s="14"/>
      <c r="GXJ90" s="14"/>
      <c r="GXK90" s="14"/>
      <c r="GXL90" s="14"/>
      <c r="GXM90" s="14"/>
      <c r="GXN90" s="14"/>
      <c r="GXO90" s="14"/>
      <c r="GXP90" s="14"/>
      <c r="GXQ90" s="14"/>
      <c r="GXR90" s="14"/>
      <c r="GXS90" s="14"/>
      <c r="GXT90" s="14"/>
      <c r="GXU90" s="14"/>
      <c r="GXV90" s="14"/>
      <c r="GXW90" s="14"/>
      <c r="GXX90" s="14"/>
      <c r="GXY90" s="14"/>
      <c r="GXZ90" s="14"/>
      <c r="GYA90" s="14"/>
      <c r="GYB90" s="14"/>
      <c r="GYC90" s="14"/>
      <c r="GYD90" s="14"/>
      <c r="GYE90" s="14"/>
      <c r="GYF90" s="14"/>
      <c r="GYG90" s="14"/>
      <c r="GYH90" s="14"/>
      <c r="GYI90" s="14"/>
      <c r="GYJ90" s="14"/>
      <c r="GYK90" s="14"/>
      <c r="GYL90" s="14"/>
      <c r="GYM90" s="14"/>
      <c r="GYN90" s="14"/>
      <c r="GYO90" s="14"/>
      <c r="GYP90" s="14"/>
      <c r="GYQ90" s="14"/>
      <c r="GYR90" s="14"/>
      <c r="GYS90" s="14"/>
      <c r="GYT90" s="14"/>
      <c r="GYU90" s="14"/>
      <c r="GYV90" s="14"/>
      <c r="GYW90" s="14"/>
      <c r="GYX90" s="14"/>
      <c r="GYY90" s="14"/>
      <c r="GYZ90" s="14"/>
      <c r="GZA90" s="14"/>
      <c r="GZB90" s="14"/>
      <c r="GZC90" s="14"/>
      <c r="GZD90" s="14"/>
      <c r="GZE90" s="14"/>
      <c r="GZF90" s="14"/>
      <c r="GZG90" s="14"/>
      <c r="GZH90" s="14"/>
      <c r="GZI90" s="14"/>
      <c r="GZJ90" s="14"/>
      <c r="GZK90" s="14"/>
      <c r="GZL90" s="14"/>
      <c r="GZM90" s="14"/>
      <c r="GZN90" s="14"/>
      <c r="GZO90" s="14"/>
      <c r="GZP90" s="14"/>
      <c r="GZQ90" s="14"/>
      <c r="GZR90" s="14"/>
      <c r="GZS90" s="14"/>
      <c r="GZT90" s="14"/>
      <c r="GZU90" s="14"/>
      <c r="GZV90" s="14"/>
      <c r="GZW90" s="14"/>
      <c r="GZX90" s="14"/>
      <c r="GZY90" s="14"/>
      <c r="GZZ90" s="14"/>
      <c r="HAA90" s="14"/>
      <c r="HAB90" s="14"/>
      <c r="HAC90" s="14"/>
      <c r="HAD90" s="14"/>
      <c r="HAE90" s="14"/>
      <c r="HAF90" s="14"/>
      <c r="HAG90" s="14"/>
      <c r="HAH90" s="14"/>
      <c r="HAI90" s="14"/>
      <c r="HAJ90" s="14"/>
      <c r="HAK90" s="14"/>
      <c r="HAL90" s="14"/>
      <c r="HAM90" s="14"/>
      <c r="HAN90" s="14"/>
      <c r="HAO90" s="14"/>
      <c r="HAP90" s="14"/>
      <c r="HAQ90" s="14"/>
      <c r="HAR90" s="14"/>
      <c r="HAS90" s="14"/>
      <c r="HAT90" s="14"/>
      <c r="HAU90" s="14"/>
      <c r="HAV90" s="14"/>
      <c r="HAW90" s="14"/>
      <c r="HAX90" s="14"/>
      <c r="HAY90" s="14"/>
      <c r="HAZ90" s="14"/>
      <c r="HBA90" s="14"/>
      <c r="HBB90" s="14"/>
      <c r="HBC90" s="14"/>
      <c r="HBD90" s="14"/>
      <c r="HBE90" s="14"/>
      <c r="HBF90" s="14"/>
      <c r="HBG90" s="14"/>
      <c r="HBH90" s="14"/>
      <c r="HBI90" s="14"/>
      <c r="HBJ90" s="14"/>
      <c r="HBK90" s="14"/>
      <c r="HBL90" s="14"/>
      <c r="HBM90" s="14"/>
      <c r="HBN90" s="14"/>
      <c r="HBO90" s="14"/>
      <c r="HBP90" s="14"/>
      <c r="HBQ90" s="14"/>
      <c r="HBR90" s="14"/>
      <c r="HBS90" s="14"/>
      <c r="HBT90" s="14"/>
      <c r="HBU90" s="14"/>
      <c r="HBV90" s="14"/>
      <c r="HBW90" s="14"/>
      <c r="HBX90" s="14"/>
      <c r="HBY90" s="14"/>
      <c r="HBZ90" s="14"/>
      <c r="HCA90" s="14"/>
      <c r="HCB90" s="14"/>
      <c r="HCC90" s="14"/>
      <c r="HCD90" s="14"/>
      <c r="HCE90" s="14"/>
      <c r="HCF90" s="14"/>
      <c r="HCG90" s="14"/>
      <c r="HCH90" s="14"/>
      <c r="HCI90" s="14"/>
      <c r="HCJ90" s="14"/>
      <c r="HCK90" s="14"/>
      <c r="HCL90" s="14"/>
      <c r="HCM90" s="14"/>
      <c r="HCN90" s="14"/>
      <c r="HCO90" s="14"/>
      <c r="HCP90" s="14"/>
      <c r="HCQ90" s="14"/>
      <c r="HCR90" s="14"/>
      <c r="HCS90" s="14"/>
      <c r="HCT90" s="14"/>
      <c r="HCU90" s="14"/>
      <c r="HCV90" s="14"/>
      <c r="HCW90" s="14"/>
      <c r="HCX90" s="14"/>
      <c r="HCY90" s="14"/>
      <c r="HCZ90" s="14"/>
      <c r="HDA90" s="14"/>
      <c r="HDB90" s="14"/>
      <c r="HDC90" s="14"/>
      <c r="HDD90" s="14"/>
      <c r="HDE90" s="14"/>
      <c r="HDF90" s="14"/>
      <c r="HDG90" s="14"/>
      <c r="HDH90" s="14"/>
      <c r="HDI90" s="14"/>
      <c r="HDJ90" s="14"/>
      <c r="HDK90" s="14"/>
      <c r="HDL90" s="14"/>
      <c r="HDM90" s="14"/>
      <c r="HDN90" s="14"/>
      <c r="HDO90" s="14"/>
      <c r="HDP90" s="14"/>
      <c r="HDQ90" s="14"/>
      <c r="HDR90" s="14"/>
      <c r="HDS90" s="14"/>
      <c r="HDT90" s="14"/>
      <c r="HDU90" s="14"/>
      <c r="HDV90" s="14"/>
      <c r="HDW90" s="14"/>
      <c r="HDX90" s="14"/>
      <c r="HDY90" s="14"/>
      <c r="HDZ90" s="14"/>
      <c r="HEA90" s="14"/>
      <c r="HEB90" s="14"/>
      <c r="HEC90" s="14"/>
      <c r="HED90" s="14"/>
      <c r="HEE90" s="14"/>
      <c r="HEF90" s="14"/>
      <c r="HEG90" s="14"/>
      <c r="HEH90" s="14"/>
      <c r="HEI90" s="14"/>
      <c r="HEJ90" s="14"/>
      <c r="HEK90" s="14"/>
      <c r="HEL90" s="14"/>
      <c r="HEM90" s="14"/>
      <c r="HEN90" s="14"/>
      <c r="HEO90" s="14"/>
      <c r="HEP90" s="14"/>
      <c r="HEQ90" s="14"/>
      <c r="HER90" s="14"/>
      <c r="HES90" s="14"/>
      <c r="HET90" s="14"/>
      <c r="HEU90" s="14"/>
      <c r="HEV90" s="14"/>
      <c r="HEW90" s="14"/>
      <c r="HEX90" s="14"/>
      <c r="HEY90" s="14"/>
      <c r="HEZ90" s="14"/>
      <c r="HFA90" s="14"/>
      <c r="HFB90" s="14"/>
      <c r="HFC90" s="14"/>
      <c r="HFD90" s="14"/>
      <c r="HFE90" s="14"/>
      <c r="HFF90" s="14"/>
      <c r="HFG90" s="14"/>
      <c r="HFH90" s="14"/>
      <c r="HFI90" s="14"/>
      <c r="HFJ90" s="14"/>
      <c r="HFK90" s="14"/>
      <c r="HFL90" s="14"/>
      <c r="HFM90" s="14"/>
      <c r="HFN90" s="14"/>
      <c r="HFO90" s="14"/>
      <c r="HFP90" s="14"/>
      <c r="HFQ90" s="14"/>
      <c r="HFR90" s="14"/>
      <c r="HFS90" s="14"/>
      <c r="HFT90" s="14"/>
      <c r="HFU90" s="14"/>
      <c r="HFV90" s="14"/>
      <c r="HFW90" s="14"/>
      <c r="HFX90" s="14"/>
      <c r="HFY90" s="14"/>
      <c r="HFZ90" s="14"/>
      <c r="HGA90" s="14"/>
      <c r="HGB90" s="14"/>
      <c r="HGC90" s="14"/>
      <c r="HGD90" s="14"/>
      <c r="HGE90" s="14"/>
      <c r="HGF90" s="14"/>
      <c r="HGG90" s="14"/>
      <c r="HGH90" s="14"/>
      <c r="HGI90" s="14"/>
      <c r="HGJ90" s="14"/>
      <c r="HGK90" s="14"/>
      <c r="HGL90" s="14"/>
      <c r="HGM90" s="14"/>
      <c r="HGN90" s="14"/>
      <c r="HGO90" s="14"/>
      <c r="HGP90" s="14"/>
      <c r="HGQ90" s="14"/>
      <c r="HGR90" s="14"/>
      <c r="HGS90" s="14"/>
      <c r="HGT90" s="14"/>
      <c r="HGU90" s="14"/>
      <c r="HGV90" s="14"/>
      <c r="HGW90" s="14"/>
      <c r="HGX90" s="14"/>
      <c r="HGY90" s="14"/>
      <c r="HGZ90" s="14"/>
      <c r="HHA90" s="14"/>
      <c r="HHB90" s="14"/>
      <c r="HHC90" s="14"/>
      <c r="HHD90" s="14"/>
      <c r="HHE90" s="14"/>
      <c r="HHF90" s="14"/>
      <c r="HHG90" s="14"/>
      <c r="HHH90" s="14"/>
      <c r="HHI90" s="14"/>
      <c r="HHJ90" s="14"/>
      <c r="HHK90" s="14"/>
      <c r="HHL90" s="14"/>
      <c r="HHM90" s="14"/>
      <c r="HHN90" s="14"/>
      <c r="HHO90" s="14"/>
      <c r="HHP90" s="14"/>
      <c r="HHQ90" s="14"/>
      <c r="HHR90" s="14"/>
      <c r="HHS90" s="14"/>
      <c r="HHT90" s="14"/>
      <c r="HHU90" s="14"/>
      <c r="HHV90" s="14"/>
      <c r="HHW90" s="14"/>
      <c r="HHX90" s="14"/>
      <c r="HHY90" s="14"/>
      <c r="HHZ90" s="14"/>
      <c r="HIA90" s="14"/>
      <c r="HIB90" s="14"/>
      <c r="HIC90" s="14"/>
      <c r="HID90" s="14"/>
      <c r="HIE90" s="14"/>
      <c r="HIF90" s="14"/>
      <c r="HIG90" s="14"/>
      <c r="HIH90" s="14"/>
      <c r="HII90" s="14"/>
      <c r="HIJ90" s="14"/>
      <c r="HIK90" s="14"/>
      <c r="HIL90" s="14"/>
      <c r="HIM90" s="14"/>
      <c r="HIN90" s="14"/>
      <c r="HIO90" s="14"/>
      <c r="HIP90" s="14"/>
      <c r="HIQ90" s="14"/>
      <c r="HIR90" s="14"/>
      <c r="HIS90" s="14"/>
      <c r="HIT90" s="14"/>
      <c r="HIU90" s="14"/>
      <c r="HIV90" s="14"/>
      <c r="HIW90" s="14"/>
      <c r="HIX90" s="14"/>
      <c r="HIY90" s="14"/>
      <c r="HIZ90" s="14"/>
      <c r="HJA90" s="14"/>
      <c r="HJB90" s="14"/>
      <c r="HJC90" s="14"/>
      <c r="HJD90" s="14"/>
      <c r="HJE90" s="14"/>
      <c r="HJF90" s="14"/>
      <c r="HJG90" s="14"/>
      <c r="HJH90" s="14"/>
      <c r="HJI90" s="14"/>
      <c r="HJJ90" s="14"/>
      <c r="HJK90" s="14"/>
      <c r="HJL90" s="14"/>
      <c r="HJM90" s="14"/>
      <c r="HJN90" s="14"/>
      <c r="HJO90" s="14"/>
      <c r="HJP90" s="14"/>
      <c r="HJQ90" s="14"/>
      <c r="HJR90" s="14"/>
      <c r="HJS90" s="14"/>
      <c r="HJT90" s="14"/>
      <c r="HJU90" s="14"/>
      <c r="HJV90" s="14"/>
      <c r="HJW90" s="14"/>
      <c r="HJX90" s="14"/>
      <c r="HJY90" s="14"/>
      <c r="HJZ90" s="14"/>
      <c r="HKA90" s="14"/>
      <c r="HKB90" s="14"/>
      <c r="HKC90" s="14"/>
      <c r="HKD90" s="14"/>
      <c r="HKE90" s="14"/>
      <c r="HKF90" s="14"/>
      <c r="HKG90" s="14"/>
      <c r="HKH90" s="14"/>
      <c r="HKI90" s="14"/>
      <c r="HKJ90" s="14"/>
      <c r="HKK90" s="14"/>
      <c r="HKL90" s="14"/>
      <c r="HKM90" s="14"/>
      <c r="HKN90" s="14"/>
      <c r="HKO90" s="14"/>
      <c r="HKP90" s="14"/>
      <c r="HKQ90" s="14"/>
      <c r="HKR90" s="14"/>
      <c r="HKS90" s="14"/>
      <c r="HKT90" s="14"/>
      <c r="HKU90" s="14"/>
      <c r="HKV90" s="14"/>
      <c r="HKW90" s="14"/>
      <c r="HKX90" s="14"/>
      <c r="HKY90" s="14"/>
      <c r="HKZ90" s="14"/>
      <c r="HLA90" s="14"/>
      <c r="HLB90" s="14"/>
      <c r="HLC90" s="14"/>
      <c r="HLD90" s="14"/>
      <c r="HLE90" s="14"/>
      <c r="HLF90" s="14"/>
      <c r="HLG90" s="14"/>
      <c r="HLH90" s="14"/>
      <c r="HLI90" s="14"/>
      <c r="HLJ90" s="14"/>
      <c r="HLK90" s="14"/>
      <c r="HLL90" s="14"/>
      <c r="HLM90" s="14"/>
      <c r="HLN90" s="14"/>
      <c r="HLO90" s="14"/>
      <c r="HLP90" s="14"/>
      <c r="HLQ90" s="14"/>
      <c r="HLR90" s="14"/>
      <c r="HLS90" s="14"/>
      <c r="HLT90" s="14"/>
      <c r="HLU90" s="14"/>
      <c r="HLV90" s="14"/>
      <c r="HLW90" s="14"/>
      <c r="HLX90" s="14"/>
      <c r="HLY90" s="14"/>
      <c r="HLZ90" s="14"/>
      <c r="HMA90" s="14"/>
      <c r="HMB90" s="14"/>
      <c r="HMC90" s="14"/>
      <c r="HMD90" s="14"/>
      <c r="HME90" s="14"/>
      <c r="HMF90" s="14"/>
      <c r="HMG90" s="14"/>
      <c r="HMH90" s="14"/>
      <c r="HMI90" s="14"/>
      <c r="HMJ90" s="14"/>
      <c r="HMK90" s="14"/>
      <c r="HML90" s="14"/>
      <c r="HMM90" s="14"/>
      <c r="HMN90" s="14"/>
      <c r="HMO90" s="14"/>
      <c r="HMP90" s="14"/>
      <c r="HMQ90" s="14"/>
      <c r="HMR90" s="14"/>
      <c r="HMS90" s="14"/>
      <c r="HMT90" s="14"/>
      <c r="HMU90" s="14"/>
      <c r="HMV90" s="14"/>
      <c r="HMW90" s="14"/>
      <c r="HMX90" s="14"/>
      <c r="HMY90" s="14"/>
      <c r="HMZ90" s="14"/>
      <c r="HNA90" s="14"/>
      <c r="HNB90" s="14"/>
      <c r="HNC90" s="14"/>
      <c r="HND90" s="14"/>
      <c r="HNE90" s="14"/>
      <c r="HNF90" s="14"/>
      <c r="HNG90" s="14"/>
      <c r="HNH90" s="14"/>
      <c r="HNI90" s="14"/>
      <c r="HNJ90" s="14"/>
      <c r="HNK90" s="14"/>
      <c r="HNL90" s="14"/>
      <c r="HNM90" s="14"/>
      <c r="HNN90" s="14"/>
      <c r="HNO90" s="14"/>
      <c r="HNP90" s="14"/>
      <c r="HNQ90" s="14"/>
      <c r="HNR90" s="14"/>
      <c r="HNS90" s="14"/>
      <c r="HNT90" s="14"/>
      <c r="HNU90" s="14"/>
      <c r="HNV90" s="14"/>
      <c r="HNW90" s="14"/>
      <c r="HNX90" s="14"/>
      <c r="HNY90" s="14"/>
      <c r="HNZ90" s="14"/>
      <c r="HOA90" s="14"/>
      <c r="HOB90" s="14"/>
      <c r="HOC90" s="14"/>
      <c r="HOD90" s="14"/>
      <c r="HOE90" s="14"/>
      <c r="HOF90" s="14"/>
      <c r="HOG90" s="14"/>
      <c r="HOH90" s="14"/>
      <c r="HOI90" s="14"/>
      <c r="HOJ90" s="14"/>
      <c r="HOK90" s="14"/>
      <c r="HOL90" s="14"/>
      <c r="HOM90" s="14"/>
      <c r="HON90" s="14"/>
      <c r="HOO90" s="14"/>
      <c r="HOP90" s="14"/>
      <c r="HOQ90" s="14"/>
      <c r="HOR90" s="14"/>
      <c r="HOS90" s="14"/>
      <c r="HOT90" s="14"/>
      <c r="HOU90" s="14"/>
      <c r="HOV90" s="14"/>
      <c r="HOW90" s="14"/>
      <c r="HOX90" s="14"/>
      <c r="HOY90" s="14"/>
      <c r="HOZ90" s="14"/>
      <c r="HPA90" s="14"/>
      <c r="HPB90" s="14"/>
      <c r="HPC90" s="14"/>
      <c r="HPD90" s="14"/>
      <c r="HPE90" s="14"/>
      <c r="HPF90" s="14"/>
      <c r="HPG90" s="14"/>
      <c r="HPH90" s="14"/>
      <c r="HPI90" s="14"/>
      <c r="HPJ90" s="14"/>
      <c r="HPK90" s="14"/>
      <c r="HPL90" s="14"/>
      <c r="HPM90" s="14"/>
      <c r="HPN90" s="14"/>
      <c r="HPO90" s="14"/>
      <c r="HPP90" s="14"/>
      <c r="HPQ90" s="14"/>
      <c r="HPR90" s="14"/>
      <c r="HPS90" s="14"/>
      <c r="HPT90" s="14"/>
      <c r="HPU90" s="14"/>
      <c r="HPV90" s="14"/>
      <c r="HPW90" s="14"/>
      <c r="HPX90" s="14"/>
      <c r="HPY90" s="14"/>
      <c r="HPZ90" s="14"/>
      <c r="HQA90" s="14"/>
      <c r="HQB90" s="14"/>
      <c r="HQC90" s="14"/>
      <c r="HQD90" s="14"/>
      <c r="HQE90" s="14"/>
      <c r="HQF90" s="14"/>
      <c r="HQG90" s="14"/>
      <c r="HQH90" s="14"/>
      <c r="HQI90" s="14"/>
      <c r="HQJ90" s="14"/>
      <c r="HQK90" s="14"/>
      <c r="HQL90" s="14"/>
      <c r="HQM90" s="14"/>
      <c r="HQN90" s="14"/>
      <c r="HQO90" s="14"/>
      <c r="HQP90" s="14"/>
      <c r="HQQ90" s="14"/>
      <c r="HQR90" s="14"/>
      <c r="HQS90" s="14"/>
      <c r="HQT90" s="14"/>
      <c r="HQU90" s="14"/>
      <c r="HQV90" s="14"/>
      <c r="HQW90" s="14"/>
      <c r="HQX90" s="14"/>
      <c r="HQY90" s="14"/>
      <c r="HQZ90" s="14"/>
      <c r="HRA90" s="14"/>
      <c r="HRB90" s="14"/>
      <c r="HRC90" s="14"/>
      <c r="HRD90" s="14"/>
      <c r="HRE90" s="14"/>
      <c r="HRF90" s="14"/>
      <c r="HRG90" s="14"/>
      <c r="HRH90" s="14"/>
      <c r="HRI90" s="14"/>
      <c r="HRJ90" s="14"/>
      <c r="HRK90" s="14"/>
      <c r="HRL90" s="14"/>
      <c r="HRM90" s="14"/>
      <c r="HRN90" s="14"/>
      <c r="HRO90" s="14"/>
      <c r="HRP90" s="14"/>
      <c r="HRQ90" s="14"/>
      <c r="HRR90" s="14"/>
      <c r="HRS90" s="14"/>
      <c r="HRT90" s="14"/>
      <c r="HRU90" s="14"/>
      <c r="HRV90" s="14"/>
      <c r="HRW90" s="14"/>
      <c r="HRX90" s="14"/>
      <c r="HRY90" s="14"/>
      <c r="HRZ90" s="14"/>
      <c r="HSA90" s="14"/>
      <c r="HSB90" s="14"/>
      <c r="HSC90" s="14"/>
      <c r="HSD90" s="14"/>
      <c r="HSE90" s="14"/>
      <c r="HSF90" s="14"/>
      <c r="HSG90" s="14"/>
      <c r="HSH90" s="14"/>
      <c r="HSI90" s="14"/>
      <c r="HSJ90" s="14"/>
      <c r="HSK90" s="14"/>
      <c r="HSL90" s="14"/>
      <c r="HSM90" s="14"/>
      <c r="HSN90" s="14"/>
      <c r="HSO90" s="14"/>
      <c r="HSP90" s="14"/>
      <c r="HSQ90" s="14"/>
      <c r="HSR90" s="14"/>
      <c r="HSS90" s="14"/>
      <c r="HST90" s="14"/>
      <c r="HSU90" s="14"/>
      <c r="HSV90" s="14"/>
      <c r="HSW90" s="14"/>
      <c r="HSX90" s="14"/>
      <c r="HSY90" s="14"/>
      <c r="HSZ90" s="14"/>
      <c r="HTA90" s="14"/>
      <c r="HTB90" s="14"/>
      <c r="HTC90" s="14"/>
      <c r="HTD90" s="14"/>
      <c r="HTE90" s="14"/>
      <c r="HTF90" s="14"/>
      <c r="HTG90" s="14"/>
      <c r="HTH90" s="14"/>
      <c r="HTI90" s="14"/>
      <c r="HTJ90" s="14"/>
      <c r="HTK90" s="14"/>
      <c r="HTL90" s="14"/>
      <c r="HTM90" s="14"/>
      <c r="HTN90" s="14"/>
      <c r="HTO90" s="14"/>
      <c r="HTP90" s="14"/>
      <c r="HTQ90" s="14"/>
      <c r="HTR90" s="14"/>
      <c r="HTS90" s="14"/>
      <c r="HTT90" s="14"/>
      <c r="HTU90" s="14"/>
      <c r="HTV90" s="14"/>
      <c r="HTW90" s="14"/>
      <c r="HTX90" s="14"/>
      <c r="HTY90" s="14"/>
      <c r="HTZ90" s="14"/>
      <c r="HUA90" s="14"/>
      <c r="HUB90" s="14"/>
      <c r="HUC90" s="14"/>
      <c r="HUD90" s="14"/>
      <c r="HUE90" s="14"/>
      <c r="HUF90" s="14"/>
      <c r="HUG90" s="14"/>
      <c r="HUH90" s="14"/>
      <c r="HUI90" s="14"/>
      <c r="HUJ90" s="14"/>
      <c r="HUK90" s="14"/>
      <c r="HUL90" s="14"/>
      <c r="HUM90" s="14"/>
      <c r="HUN90" s="14"/>
      <c r="HUO90" s="14"/>
      <c r="HUP90" s="14"/>
      <c r="HUQ90" s="14"/>
      <c r="HUR90" s="14"/>
      <c r="HUS90" s="14"/>
      <c r="HUT90" s="14"/>
      <c r="HUU90" s="14"/>
      <c r="HUV90" s="14"/>
      <c r="HUW90" s="14"/>
      <c r="HUX90" s="14"/>
      <c r="HUY90" s="14"/>
      <c r="HUZ90" s="14"/>
      <c r="HVA90" s="14"/>
      <c r="HVB90" s="14"/>
      <c r="HVC90" s="14"/>
      <c r="HVD90" s="14"/>
      <c r="HVE90" s="14"/>
      <c r="HVF90" s="14"/>
      <c r="HVG90" s="14"/>
      <c r="HVH90" s="14"/>
      <c r="HVI90" s="14"/>
      <c r="HVJ90" s="14"/>
      <c r="HVK90" s="14"/>
      <c r="HVL90" s="14"/>
      <c r="HVM90" s="14"/>
      <c r="HVN90" s="14"/>
      <c r="HVO90" s="14"/>
      <c r="HVP90" s="14"/>
      <c r="HVQ90" s="14"/>
      <c r="HVR90" s="14"/>
      <c r="HVS90" s="14"/>
      <c r="HVT90" s="14"/>
      <c r="HVU90" s="14"/>
      <c r="HVV90" s="14"/>
      <c r="HVW90" s="14"/>
      <c r="HVX90" s="14"/>
      <c r="HVY90" s="14"/>
      <c r="HVZ90" s="14"/>
      <c r="HWA90" s="14"/>
      <c r="HWB90" s="14"/>
      <c r="HWC90" s="14"/>
      <c r="HWD90" s="14"/>
      <c r="HWE90" s="14"/>
      <c r="HWF90" s="14"/>
      <c r="HWG90" s="14"/>
      <c r="HWH90" s="14"/>
      <c r="HWI90" s="14"/>
      <c r="HWJ90" s="14"/>
      <c r="HWK90" s="14"/>
      <c r="HWL90" s="14"/>
      <c r="HWM90" s="14"/>
      <c r="HWN90" s="14"/>
      <c r="HWO90" s="14"/>
      <c r="HWP90" s="14"/>
      <c r="HWQ90" s="14"/>
      <c r="HWR90" s="14"/>
      <c r="HWS90" s="14"/>
      <c r="HWT90" s="14"/>
      <c r="HWU90" s="14"/>
      <c r="HWV90" s="14"/>
      <c r="HWW90" s="14"/>
      <c r="HWX90" s="14"/>
      <c r="HWY90" s="14"/>
      <c r="HWZ90" s="14"/>
      <c r="HXA90" s="14"/>
      <c r="HXB90" s="14"/>
      <c r="HXC90" s="14"/>
      <c r="HXD90" s="14"/>
      <c r="HXE90" s="14"/>
      <c r="HXF90" s="14"/>
      <c r="HXG90" s="14"/>
      <c r="HXH90" s="14"/>
      <c r="HXI90" s="14"/>
      <c r="HXJ90" s="14"/>
      <c r="HXK90" s="14"/>
      <c r="HXL90" s="14"/>
      <c r="HXM90" s="14"/>
      <c r="HXN90" s="14"/>
      <c r="HXO90" s="14"/>
      <c r="HXP90" s="14"/>
      <c r="HXQ90" s="14"/>
      <c r="HXR90" s="14"/>
      <c r="HXS90" s="14"/>
      <c r="HXT90" s="14"/>
      <c r="HXU90" s="14"/>
      <c r="HXV90" s="14"/>
      <c r="HXW90" s="14"/>
      <c r="HXX90" s="14"/>
      <c r="HXY90" s="14"/>
      <c r="HXZ90" s="14"/>
      <c r="HYA90" s="14"/>
      <c r="HYB90" s="14"/>
      <c r="HYC90" s="14"/>
      <c r="HYD90" s="14"/>
      <c r="HYE90" s="14"/>
      <c r="HYF90" s="14"/>
      <c r="HYG90" s="14"/>
      <c r="HYH90" s="14"/>
      <c r="HYI90" s="14"/>
      <c r="HYJ90" s="14"/>
      <c r="HYK90" s="14"/>
      <c r="HYL90" s="14"/>
      <c r="HYM90" s="14"/>
      <c r="HYN90" s="14"/>
      <c r="HYO90" s="14"/>
      <c r="HYP90" s="14"/>
      <c r="HYQ90" s="14"/>
      <c r="HYR90" s="14"/>
      <c r="HYS90" s="14"/>
      <c r="HYT90" s="14"/>
      <c r="HYU90" s="14"/>
      <c r="HYV90" s="14"/>
      <c r="HYW90" s="14"/>
      <c r="HYX90" s="14"/>
      <c r="HYY90" s="14"/>
      <c r="HYZ90" s="14"/>
      <c r="HZA90" s="14"/>
      <c r="HZB90" s="14"/>
      <c r="HZC90" s="14"/>
      <c r="HZD90" s="14"/>
      <c r="HZE90" s="14"/>
      <c r="HZF90" s="14"/>
      <c r="HZG90" s="14"/>
      <c r="HZH90" s="14"/>
      <c r="HZI90" s="14"/>
      <c r="HZJ90" s="14"/>
      <c r="HZK90" s="14"/>
      <c r="HZL90" s="14"/>
      <c r="HZM90" s="14"/>
      <c r="HZN90" s="14"/>
      <c r="HZO90" s="14"/>
      <c r="HZP90" s="14"/>
      <c r="HZQ90" s="14"/>
      <c r="HZR90" s="14"/>
      <c r="HZS90" s="14"/>
      <c r="HZT90" s="14"/>
      <c r="HZU90" s="14"/>
      <c r="HZV90" s="14"/>
      <c r="HZW90" s="14"/>
      <c r="HZX90" s="14"/>
      <c r="HZY90" s="14"/>
      <c r="HZZ90" s="14"/>
      <c r="IAA90" s="14"/>
      <c r="IAB90" s="14"/>
      <c r="IAC90" s="14"/>
      <c r="IAD90" s="14"/>
      <c r="IAE90" s="14"/>
      <c r="IAF90" s="14"/>
      <c r="IAG90" s="14"/>
      <c r="IAH90" s="14"/>
      <c r="IAI90" s="14"/>
      <c r="IAJ90" s="14"/>
      <c r="IAK90" s="14"/>
      <c r="IAL90" s="14"/>
      <c r="IAM90" s="14"/>
      <c r="IAN90" s="14"/>
      <c r="IAO90" s="14"/>
      <c r="IAP90" s="14"/>
      <c r="IAQ90" s="14"/>
      <c r="IAR90" s="14"/>
      <c r="IAS90" s="14"/>
      <c r="IAT90" s="14"/>
      <c r="IAU90" s="14"/>
      <c r="IAV90" s="14"/>
      <c r="IAW90" s="14"/>
      <c r="IAX90" s="14"/>
      <c r="IAY90" s="14"/>
      <c r="IAZ90" s="14"/>
      <c r="IBA90" s="14"/>
      <c r="IBB90" s="14"/>
      <c r="IBC90" s="14"/>
      <c r="IBD90" s="14"/>
      <c r="IBE90" s="14"/>
      <c r="IBF90" s="14"/>
      <c r="IBG90" s="14"/>
      <c r="IBH90" s="14"/>
      <c r="IBI90" s="14"/>
      <c r="IBJ90" s="14"/>
      <c r="IBK90" s="14"/>
      <c r="IBL90" s="14"/>
      <c r="IBM90" s="14"/>
      <c r="IBN90" s="14"/>
      <c r="IBO90" s="14"/>
      <c r="IBP90" s="14"/>
      <c r="IBQ90" s="14"/>
      <c r="IBR90" s="14"/>
      <c r="IBS90" s="14"/>
      <c r="IBT90" s="14"/>
      <c r="IBU90" s="14"/>
      <c r="IBV90" s="14"/>
      <c r="IBW90" s="14"/>
      <c r="IBX90" s="14"/>
      <c r="IBY90" s="14"/>
      <c r="IBZ90" s="14"/>
      <c r="ICA90" s="14"/>
      <c r="ICB90" s="14"/>
      <c r="ICC90" s="14"/>
      <c r="ICD90" s="14"/>
      <c r="ICE90" s="14"/>
      <c r="ICF90" s="14"/>
      <c r="ICG90" s="14"/>
      <c r="ICH90" s="14"/>
      <c r="ICI90" s="14"/>
      <c r="ICJ90" s="14"/>
      <c r="ICK90" s="14"/>
      <c r="ICL90" s="14"/>
      <c r="ICM90" s="14"/>
      <c r="ICN90" s="14"/>
      <c r="ICO90" s="14"/>
      <c r="ICP90" s="14"/>
      <c r="ICQ90" s="14"/>
      <c r="ICR90" s="14"/>
      <c r="ICS90" s="14"/>
      <c r="ICT90" s="14"/>
      <c r="ICU90" s="14"/>
      <c r="ICV90" s="14"/>
      <c r="ICW90" s="14"/>
      <c r="ICX90" s="14"/>
      <c r="ICY90" s="14"/>
      <c r="ICZ90" s="14"/>
      <c r="IDA90" s="14"/>
      <c r="IDB90" s="14"/>
      <c r="IDC90" s="14"/>
      <c r="IDD90" s="14"/>
      <c r="IDE90" s="14"/>
      <c r="IDF90" s="14"/>
      <c r="IDG90" s="14"/>
      <c r="IDH90" s="14"/>
      <c r="IDI90" s="14"/>
      <c r="IDJ90" s="14"/>
      <c r="IDK90" s="14"/>
      <c r="IDL90" s="14"/>
      <c r="IDM90" s="14"/>
      <c r="IDN90" s="14"/>
      <c r="IDO90" s="14"/>
      <c r="IDP90" s="14"/>
      <c r="IDQ90" s="14"/>
      <c r="IDR90" s="14"/>
      <c r="IDS90" s="14"/>
      <c r="IDT90" s="14"/>
      <c r="IDU90" s="14"/>
      <c r="IDV90" s="14"/>
      <c r="IDW90" s="14"/>
      <c r="IDX90" s="14"/>
      <c r="IDY90" s="14"/>
      <c r="IDZ90" s="14"/>
      <c r="IEA90" s="14"/>
      <c r="IEB90" s="14"/>
      <c r="IEC90" s="14"/>
      <c r="IED90" s="14"/>
      <c r="IEE90" s="14"/>
      <c r="IEF90" s="14"/>
      <c r="IEG90" s="14"/>
      <c r="IEH90" s="14"/>
      <c r="IEI90" s="14"/>
      <c r="IEJ90" s="14"/>
      <c r="IEK90" s="14"/>
      <c r="IEL90" s="14"/>
      <c r="IEM90" s="14"/>
      <c r="IEN90" s="14"/>
      <c r="IEO90" s="14"/>
      <c r="IEP90" s="14"/>
      <c r="IEQ90" s="14"/>
      <c r="IER90" s="14"/>
      <c r="IES90" s="14"/>
      <c r="IET90" s="14"/>
      <c r="IEU90" s="14"/>
      <c r="IEV90" s="14"/>
      <c r="IEW90" s="14"/>
      <c r="IEX90" s="14"/>
      <c r="IEY90" s="14"/>
      <c r="IEZ90" s="14"/>
      <c r="IFA90" s="14"/>
      <c r="IFB90" s="14"/>
      <c r="IFC90" s="14"/>
      <c r="IFD90" s="14"/>
      <c r="IFE90" s="14"/>
      <c r="IFF90" s="14"/>
      <c r="IFG90" s="14"/>
      <c r="IFH90" s="14"/>
      <c r="IFI90" s="14"/>
      <c r="IFJ90" s="14"/>
      <c r="IFK90" s="14"/>
      <c r="IFL90" s="14"/>
      <c r="IFM90" s="14"/>
      <c r="IFN90" s="14"/>
      <c r="IFO90" s="14"/>
      <c r="IFP90" s="14"/>
      <c r="IFQ90" s="14"/>
      <c r="IFR90" s="14"/>
      <c r="IFS90" s="14"/>
      <c r="IFT90" s="14"/>
      <c r="IFU90" s="14"/>
      <c r="IFV90" s="14"/>
      <c r="IFW90" s="14"/>
      <c r="IFX90" s="14"/>
      <c r="IFY90" s="14"/>
      <c r="IFZ90" s="14"/>
      <c r="IGA90" s="14"/>
      <c r="IGB90" s="14"/>
      <c r="IGC90" s="14"/>
      <c r="IGD90" s="14"/>
      <c r="IGE90" s="14"/>
      <c r="IGF90" s="14"/>
      <c r="IGG90" s="14"/>
      <c r="IGH90" s="14"/>
      <c r="IGI90" s="14"/>
      <c r="IGJ90" s="14"/>
      <c r="IGK90" s="14"/>
      <c r="IGL90" s="14"/>
      <c r="IGM90" s="14"/>
      <c r="IGN90" s="14"/>
      <c r="IGO90" s="14"/>
      <c r="IGP90" s="14"/>
      <c r="IGQ90" s="14"/>
      <c r="IGR90" s="14"/>
      <c r="IGS90" s="14"/>
      <c r="IGT90" s="14"/>
      <c r="IGU90" s="14"/>
      <c r="IGV90" s="14"/>
      <c r="IGW90" s="14"/>
      <c r="IGX90" s="14"/>
      <c r="IGY90" s="14"/>
      <c r="IGZ90" s="14"/>
      <c r="IHA90" s="14"/>
      <c r="IHB90" s="14"/>
      <c r="IHC90" s="14"/>
      <c r="IHD90" s="14"/>
      <c r="IHE90" s="14"/>
      <c r="IHF90" s="14"/>
      <c r="IHG90" s="14"/>
      <c r="IHH90" s="14"/>
      <c r="IHI90" s="14"/>
      <c r="IHJ90" s="14"/>
      <c r="IHK90" s="14"/>
      <c r="IHL90" s="14"/>
      <c r="IHM90" s="14"/>
      <c r="IHN90" s="14"/>
      <c r="IHO90" s="14"/>
      <c r="IHP90" s="14"/>
      <c r="IHQ90" s="14"/>
      <c r="IHR90" s="14"/>
      <c r="IHS90" s="14"/>
      <c r="IHT90" s="14"/>
      <c r="IHU90" s="14"/>
      <c r="IHV90" s="14"/>
      <c r="IHW90" s="14"/>
      <c r="IHX90" s="14"/>
      <c r="IHY90" s="14"/>
      <c r="IHZ90" s="14"/>
      <c r="IIA90" s="14"/>
      <c r="IIB90" s="14"/>
      <c r="IIC90" s="14"/>
      <c r="IID90" s="14"/>
      <c r="IIE90" s="14"/>
      <c r="IIF90" s="14"/>
      <c r="IIG90" s="14"/>
      <c r="IIH90" s="14"/>
      <c r="III90" s="14"/>
      <c r="IIJ90" s="14"/>
      <c r="IIK90" s="14"/>
      <c r="IIL90" s="14"/>
      <c r="IIM90" s="14"/>
      <c r="IIN90" s="14"/>
      <c r="IIO90" s="14"/>
      <c r="IIP90" s="14"/>
      <c r="IIQ90" s="14"/>
      <c r="IIR90" s="14"/>
      <c r="IIS90" s="14"/>
      <c r="IIT90" s="14"/>
      <c r="IIU90" s="14"/>
      <c r="IIV90" s="14"/>
      <c r="IIW90" s="14"/>
      <c r="IIX90" s="14"/>
      <c r="IIY90" s="14"/>
      <c r="IIZ90" s="14"/>
      <c r="IJA90" s="14"/>
      <c r="IJB90" s="14"/>
      <c r="IJC90" s="14"/>
      <c r="IJD90" s="14"/>
      <c r="IJE90" s="14"/>
      <c r="IJF90" s="14"/>
      <c r="IJG90" s="14"/>
      <c r="IJH90" s="14"/>
      <c r="IJI90" s="14"/>
      <c r="IJJ90" s="14"/>
      <c r="IJK90" s="14"/>
      <c r="IJL90" s="14"/>
      <c r="IJM90" s="14"/>
      <c r="IJN90" s="14"/>
      <c r="IJO90" s="14"/>
      <c r="IJP90" s="14"/>
      <c r="IJQ90" s="14"/>
      <c r="IJR90" s="14"/>
      <c r="IJS90" s="14"/>
      <c r="IJT90" s="14"/>
      <c r="IJU90" s="14"/>
      <c r="IJV90" s="14"/>
      <c r="IJW90" s="14"/>
      <c r="IJX90" s="14"/>
      <c r="IJY90" s="14"/>
      <c r="IJZ90" s="14"/>
      <c r="IKA90" s="14"/>
      <c r="IKB90" s="14"/>
      <c r="IKC90" s="14"/>
      <c r="IKD90" s="14"/>
      <c r="IKE90" s="14"/>
      <c r="IKF90" s="14"/>
      <c r="IKG90" s="14"/>
      <c r="IKH90" s="14"/>
      <c r="IKI90" s="14"/>
      <c r="IKJ90" s="14"/>
      <c r="IKK90" s="14"/>
      <c r="IKL90" s="14"/>
      <c r="IKM90" s="14"/>
      <c r="IKN90" s="14"/>
      <c r="IKO90" s="14"/>
      <c r="IKP90" s="14"/>
      <c r="IKQ90" s="14"/>
      <c r="IKR90" s="14"/>
      <c r="IKS90" s="14"/>
      <c r="IKT90" s="14"/>
      <c r="IKU90" s="14"/>
      <c r="IKV90" s="14"/>
      <c r="IKW90" s="14"/>
      <c r="IKX90" s="14"/>
      <c r="IKY90" s="14"/>
      <c r="IKZ90" s="14"/>
      <c r="ILA90" s="14"/>
      <c r="ILB90" s="14"/>
      <c r="ILC90" s="14"/>
      <c r="ILD90" s="14"/>
      <c r="ILE90" s="14"/>
      <c r="ILF90" s="14"/>
      <c r="ILG90" s="14"/>
      <c r="ILH90" s="14"/>
      <c r="ILI90" s="14"/>
      <c r="ILJ90" s="14"/>
      <c r="ILK90" s="14"/>
      <c r="ILL90" s="14"/>
      <c r="ILM90" s="14"/>
      <c r="ILN90" s="14"/>
      <c r="ILO90" s="14"/>
      <c r="ILP90" s="14"/>
      <c r="ILQ90" s="14"/>
      <c r="ILR90" s="14"/>
      <c r="ILS90" s="14"/>
      <c r="ILT90" s="14"/>
      <c r="ILU90" s="14"/>
      <c r="ILV90" s="14"/>
      <c r="ILW90" s="14"/>
      <c r="ILX90" s="14"/>
      <c r="ILY90" s="14"/>
      <c r="ILZ90" s="14"/>
      <c r="IMA90" s="14"/>
      <c r="IMB90" s="14"/>
      <c r="IMC90" s="14"/>
      <c r="IMD90" s="14"/>
      <c r="IME90" s="14"/>
      <c r="IMF90" s="14"/>
      <c r="IMG90" s="14"/>
      <c r="IMH90" s="14"/>
      <c r="IMI90" s="14"/>
      <c r="IMJ90" s="14"/>
      <c r="IMK90" s="14"/>
      <c r="IML90" s="14"/>
      <c r="IMM90" s="14"/>
      <c r="IMN90" s="14"/>
      <c r="IMO90" s="14"/>
      <c r="IMP90" s="14"/>
      <c r="IMQ90" s="14"/>
      <c r="IMR90" s="14"/>
      <c r="IMS90" s="14"/>
      <c r="IMT90" s="14"/>
      <c r="IMU90" s="14"/>
      <c r="IMV90" s="14"/>
      <c r="IMW90" s="14"/>
      <c r="IMX90" s="14"/>
      <c r="IMY90" s="14"/>
      <c r="IMZ90" s="14"/>
      <c r="INA90" s="14"/>
      <c r="INB90" s="14"/>
      <c r="INC90" s="14"/>
      <c r="IND90" s="14"/>
      <c r="INE90" s="14"/>
      <c r="INF90" s="14"/>
      <c r="ING90" s="14"/>
      <c r="INH90" s="14"/>
      <c r="INI90" s="14"/>
      <c r="INJ90" s="14"/>
      <c r="INK90" s="14"/>
      <c r="INL90" s="14"/>
      <c r="INM90" s="14"/>
      <c r="INN90" s="14"/>
      <c r="INO90" s="14"/>
      <c r="INP90" s="14"/>
      <c r="INQ90" s="14"/>
      <c r="INR90" s="14"/>
      <c r="INS90" s="14"/>
      <c r="INT90" s="14"/>
      <c r="INU90" s="14"/>
      <c r="INV90" s="14"/>
      <c r="INW90" s="14"/>
      <c r="INX90" s="14"/>
      <c r="INY90" s="14"/>
      <c r="INZ90" s="14"/>
      <c r="IOA90" s="14"/>
      <c r="IOB90" s="14"/>
      <c r="IOC90" s="14"/>
      <c r="IOD90" s="14"/>
      <c r="IOE90" s="14"/>
      <c r="IOF90" s="14"/>
      <c r="IOG90" s="14"/>
      <c r="IOH90" s="14"/>
      <c r="IOI90" s="14"/>
      <c r="IOJ90" s="14"/>
      <c r="IOK90" s="14"/>
      <c r="IOL90" s="14"/>
      <c r="IOM90" s="14"/>
      <c r="ION90" s="14"/>
      <c r="IOO90" s="14"/>
      <c r="IOP90" s="14"/>
      <c r="IOQ90" s="14"/>
      <c r="IOR90" s="14"/>
      <c r="IOS90" s="14"/>
      <c r="IOT90" s="14"/>
      <c r="IOU90" s="14"/>
      <c r="IOV90" s="14"/>
      <c r="IOW90" s="14"/>
      <c r="IOX90" s="14"/>
      <c r="IOY90" s="14"/>
      <c r="IOZ90" s="14"/>
      <c r="IPA90" s="14"/>
      <c r="IPB90" s="14"/>
      <c r="IPC90" s="14"/>
      <c r="IPD90" s="14"/>
      <c r="IPE90" s="14"/>
      <c r="IPF90" s="14"/>
      <c r="IPG90" s="14"/>
      <c r="IPH90" s="14"/>
      <c r="IPI90" s="14"/>
      <c r="IPJ90" s="14"/>
      <c r="IPK90" s="14"/>
      <c r="IPL90" s="14"/>
      <c r="IPM90" s="14"/>
      <c r="IPN90" s="14"/>
      <c r="IPO90" s="14"/>
      <c r="IPP90" s="14"/>
      <c r="IPQ90" s="14"/>
      <c r="IPR90" s="14"/>
      <c r="IPS90" s="14"/>
      <c r="IPT90" s="14"/>
      <c r="IPU90" s="14"/>
      <c r="IPV90" s="14"/>
      <c r="IPW90" s="14"/>
      <c r="IPX90" s="14"/>
      <c r="IPY90" s="14"/>
      <c r="IPZ90" s="14"/>
      <c r="IQA90" s="14"/>
      <c r="IQB90" s="14"/>
      <c r="IQC90" s="14"/>
      <c r="IQD90" s="14"/>
      <c r="IQE90" s="14"/>
      <c r="IQF90" s="14"/>
      <c r="IQG90" s="14"/>
      <c r="IQH90" s="14"/>
      <c r="IQI90" s="14"/>
      <c r="IQJ90" s="14"/>
      <c r="IQK90" s="14"/>
      <c r="IQL90" s="14"/>
      <c r="IQM90" s="14"/>
      <c r="IQN90" s="14"/>
      <c r="IQO90" s="14"/>
      <c r="IQP90" s="14"/>
      <c r="IQQ90" s="14"/>
      <c r="IQR90" s="14"/>
      <c r="IQS90" s="14"/>
      <c r="IQT90" s="14"/>
      <c r="IQU90" s="14"/>
      <c r="IQV90" s="14"/>
      <c r="IQW90" s="14"/>
      <c r="IQX90" s="14"/>
      <c r="IQY90" s="14"/>
      <c r="IQZ90" s="14"/>
      <c r="IRA90" s="14"/>
      <c r="IRB90" s="14"/>
      <c r="IRC90" s="14"/>
      <c r="IRD90" s="14"/>
      <c r="IRE90" s="14"/>
      <c r="IRF90" s="14"/>
      <c r="IRG90" s="14"/>
      <c r="IRH90" s="14"/>
      <c r="IRI90" s="14"/>
      <c r="IRJ90" s="14"/>
      <c r="IRK90" s="14"/>
      <c r="IRL90" s="14"/>
      <c r="IRM90" s="14"/>
      <c r="IRN90" s="14"/>
      <c r="IRO90" s="14"/>
      <c r="IRP90" s="14"/>
      <c r="IRQ90" s="14"/>
      <c r="IRR90" s="14"/>
      <c r="IRS90" s="14"/>
      <c r="IRT90" s="14"/>
      <c r="IRU90" s="14"/>
      <c r="IRV90" s="14"/>
      <c r="IRW90" s="14"/>
      <c r="IRX90" s="14"/>
      <c r="IRY90" s="14"/>
      <c r="IRZ90" s="14"/>
      <c r="ISA90" s="14"/>
      <c r="ISB90" s="14"/>
      <c r="ISC90" s="14"/>
      <c r="ISD90" s="14"/>
      <c r="ISE90" s="14"/>
      <c r="ISF90" s="14"/>
      <c r="ISG90" s="14"/>
      <c r="ISH90" s="14"/>
      <c r="ISI90" s="14"/>
      <c r="ISJ90" s="14"/>
      <c r="ISK90" s="14"/>
      <c r="ISL90" s="14"/>
      <c r="ISM90" s="14"/>
      <c r="ISN90" s="14"/>
      <c r="ISO90" s="14"/>
      <c r="ISP90" s="14"/>
      <c r="ISQ90" s="14"/>
      <c r="ISR90" s="14"/>
      <c r="ISS90" s="14"/>
      <c r="IST90" s="14"/>
      <c r="ISU90" s="14"/>
      <c r="ISV90" s="14"/>
      <c r="ISW90" s="14"/>
      <c r="ISX90" s="14"/>
      <c r="ISY90" s="14"/>
      <c r="ISZ90" s="14"/>
      <c r="ITA90" s="14"/>
      <c r="ITB90" s="14"/>
      <c r="ITC90" s="14"/>
      <c r="ITD90" s="14"/>
      <c r="ITE90" s="14"/>
      <c r="ITF90" s="14"/>
      <c r="ITG90" s="14"/>
      <c r="ITH90" s="14"/>
      <c r="ITI90" s="14"/>
      <c r="ITJ90" s="14"/>
      <c r="ITK90" s="14"/>
      <c r="ITL90" s="14"/>
      <c r="ITM90" s="14"/>
      <c r="ITN90" s="14"/>
      <c r="ITO90" s="14"/>
      <c r="ITP90" s="14"/>
      <c r="ITQ90" s="14"/>
      <c r="ITR90" s="14"/>
      <c r="ITS90" s="14"/>
      <c r="ITT90" s="14"/>
      <c r="ITU90" s="14"/>
      <c r="ITV90" s="14"/>
      <c r="ITW90" s="14"/>
      <c r="ITX90" s="14"/>
      <c r="ITY90" s="14"/>
      <c r="ITZ90" s="14"/>
      <c r="IUA90" s="14"/>
      <c r="IUB90" s="14"/>
      <c r="IUC90" s="14"/>
      <c r="IUD90" s="14"/>
      <c r="IUE90" s="14"/>
      <c r="IUF90" s="14"/>
      <c r="IUG90" s="14"/>
      <c r="IUH90" s="14"/>
      <c r="IUI90" s="14"/>
      <c r="IUJ90" s="14"/>
      <c r="IUK90" s="14"/>
      <c r="IUL90" s="14"/>
      <c r="IUM90" s="14"/>
      <c r="IUN90" s="14"/>
      <c r="IUO90" s="14"/>
      <c r="IUP90" s="14"/>
      <c r="IUQ90" s="14"/>
      <c r="IUR90" s="14"/>
      <c r="IUS90" s="14"/>
      <c r="IUT90" s="14"/>
      <c r="IUU90" s="14"/>
      <c r="IUV90" s="14"/>
      <c r="IUW90" s="14"/>
      <c r="IUX90" s="14"/>
      <c r="IUY90" s="14"/>
      <c r="IUZ90" s="14"/>
      <c r="IVA90" s="14"/>
      <c r="IVB90" s="14"/>
      <c r="IVC90" s="14"/>
      <c r="IVD90" s="14"/>
      <c r="IVE90" s="14"/>
      <c r="IVF90" s="14"/>
      <c r="IVG90" s="14"/>
      <c r="IVH90" s="14"/>
      <c r="IVI90" s="14"/>
      <c r="IVJ90" s="14"/>
      <c r="IVK90" s="14"/>
      <c r="IVL90" s="14"/>
      <c r="IVM90" s="14"/>
      <c r="IVN90" s="14"/>
      <c r="IVO90" s="14"/>
      <c r="IVP90" s="14"/>
      <c r="IVQ90" s="14"/>
      <c r="IVR90" s="14"/>
      <c r="IVS90" s="14"/>
      <c r="IVT90" s="14"/>
      <c r="IVU90" s="14"/>
      <c r="IVV90" s="14"/>
      <c r="IVW90" s="14"/>
      <c r="IVX90" s="14"/>
      <c r="IVY90" s="14"/>
      <c r="IVZ90" s="14"/>
      <c r="IWA90" s="14"/>
      <c r="IWB90" s="14"/>
      <c r="IWC90" s="14"/>
      <c r="IWD90" s="14"/>
      <c r="IWE90" s="14"/>
      <c r="IWF90" s="14"/>
      <c r="IWG90" s="14"/>
      <c r="IWH90" s="14"/>
      <c r="IWI90" s="14"/>
      <c r="IWJ90" s="14"/>
      <c r="IWK90" s="14"/>
      <c r="IWL90" s="14"/>
      <c r="IWM90" s="14"/>
      <c r="IWN90" s="14"/>
      <c r="IWO90" s="14"/>
      <c r="IWP90" s="14"/>
      <c r="IWQ90" s="14"/>
      <c r="IWR90" s="14"/>
      <c r="IWS90" s="14"/>
      <c r="IWT90" s="14"/>
      <c r="IWU90" s="14"/>
      <c r="IWV90" s="14"/>
      <c r="IWW90" s="14"/>
      <c r="IWX90" s="14"/>
      <c r="IWY90" s="14"/>
      <c r="IWZ90" s="14"/>
      <c r="IXA90" s="14"/>
      <c r="IXB90" s="14"/>
      <c r="IXC90" s="14"/>
      <c r="IXD90" s="14"/>
      <c r="IXE90" s="14"/>
      <c r="IXF90" s="14"/>
      <c r="IXG90" s="14"/>
      <c r="IXH90" s="14"/>
      <c r="IXI90" s="14"/>
      <c r="IXJ90" s="14"/>
      <c r="IXK90" s="14"/>
      <c r="IXL90" s="14"/>
      <c r="IXM90" s="14"/>
      <c r="IXN90" s="14"/>
      <c r="IXO90" s="14"/>
      <c r="IXP90" s="14"/>
      <c r="IXQ90" s="14"/>
      <c r="IXR90" s="14"/>
      <c r="IXS90" s="14"/>
      <c r="IXT90" s="14"/>
      <c r="IXU90" s="14"/>
      <c r="IXV90" s="14"/>
      <c r="IXW90" s="14"/>
      <c r="IXX90" s="14"/>
      <c r="IXY90" s="14"/>
      <c r="IXZ90" s="14"/>
      <c r="IYA90" s="14"/>
      <c r="IYB90" s="14"/>
      <c r="IYC90" s="14"/>
      <c r="IYD90" s="14"/>
      <c r="IYE90" s="14"/>
      <c r="IYF90" s="14"/>
      <c r="IYG90" s="14"/>
      <c r="IYH90" s="14"/>
      <c r="IYI90" s="14"/>
      <c r="IYJ90" s="14"/>
      <c r="IYK90" s="14"/>
      <c r="IYL90" s="14"/>
      <c r="IYM90" s="14"/>
      <c r="IYN90" s="14"/>
      <c r="IYO90" s="14"/>
      <c r="IYP90" s="14"/>
      <c r="IYQ90" s="14"/>
      <c r="IYR90" s="14"/>
      <c r="IYS90" s="14"/>
      <c r="IYT90" s="14"/>
      <c r="IYU90" s="14"/>
      <c r="IYV90" s="14"/>
      <c r="IYW90" s="14"/>
      <c r="IYX90" s="14"/>
      <c r="IYY90" s="14"/>
      <c r="IYZ90" s="14"/>
      <c r="IZA90" s="14"/>
      <c r="IZB90" s="14"/>
      <c r="IZC90" s="14"/>
      <c r="IZD90" s="14"/>
      <c r="IZE90" s="14"/>
      <c r="IZF90" s="14"/>
      <c r="IZG90" s="14"/>
      <c r="IZH90" s="14"/>
      <c r="IZI90" s="14"/>
      <c r="IZJ90" s="14"/>
      <c r="IZK90" s="14"/>
      <c r="IZL90" s="14"/>
      <c r="IZM90" s="14"/>
      <c r="IZN90" s="14"/>
      <c r="IZO90" s="14"/>
      <c r="IZP90" s="14"/>
      <c r="IZQ90" s="14"/>
      <c r="IZR90" s="14"/>
      <c r="IZS90" s="14"/>
      <c r="IZT90" s="14"/>
      <c r="IZU90" s="14"/>
      <c r="IZV90" s="14"/>
      <c r="IZW90" s="14"/>
      <c r="IZX90" s="14"/>
      <c r="IZY90" s="14"/>
      <c r="IZZ90" s="14"/>
      <c r="JAA90" s="14"/>
      <c r="JAB90" s="14"/>
      <c r="JAC90" s="14"/>
      <c r="JAD90" s="14"/>
      <c r="JAE90" s="14"/>
      <c r="JAF90" s="14"/>
      <c r="JAG90" s="14"/>
      <c r="JAH90" s="14"/>
      <c r="JAI90" s="14"/>
      <c r="JAJ90" s="14"/>
      <c r="JAK90" s="14"/>
      <c r="JAL90" s="14"/>
      <c r="JAM90" s="14"/>
      <c r="JAN90" s="14"/>
      <c r="JAO90" s="14"/>
      <c r="JAP90" s="14"/>
      <c r="JAQ90" s="14"/>
      <c r="JAR90" s="14"/>
      <c r="JAS90" s="14"/>
      <c r="JAT90" s="14"/>
      <c r="JAU90" s="14"/>
      <c r="JAV90" s="14"/>
      <c r="JAW90" s="14"/>
      <c r="JAX90" s="14"/>
      <c r="JAY90" s="14"/>
      <c r="JAZ90" s="14"/>
      <c r="JBA90" s="14"/>
      <c r="JBB90" s="14"/>
      <c r="JBC90" s="14"/>
      <c r="JBD90" s="14"/>
      <c r="JBE90" s="14"/>
      <c r="JBF90" s="14"/>
      <c r="JBG90" s="14"/>
      <c r="JBH90" s="14"/>
      <c r="JBI90" s="14"/>
      <c r="JBJ90" s="14"/>
      <c r="JBK90" s="14"/>
      <c r="JBL90" s="14"/>
      <c r="JBM90" s="14"/>
      <c r="JBN90" s="14"/>
      <c r="JBO90" s="14"/>
      <c r="JBP90" s="14"/>
      <c r="JBQ90" s="14"/>
      <c r="JBR90" s="14"/>
      <c r="JBS90" s="14"/>
      <c r="JBT90" s="14"/>
      <c r="JBU90" s="14"/>
      <c r="JBV90" s="14"/>
      <c r="JBW90" s="14"/>
      <c r="JBX90" s="14"/>
      <c r="JBY90" s="14"/>
      <c r="JBZ90" s="14"/>
      <c r="JCA90" s="14"/>
      <c r="JCB90" s="14"/>
      <c r="JCC90" s="14"/>
      <c r="JCD90" s="14"/>
      <c r="JCE90" s="14"/>
      <c r="JCF90" s="14"/>
      <c r="JCG90" s="14"/>
      <c r="JCH90" s="14"/>
      <c r="JCI90" s="14"/>
      <c r="JCJ90" s="14"/>
      <c r="JCK90" s="14"/>
      <c r="JCL90" s="14"/>
      <c r="JCM90" s="14"/>
      <c r="JCN90" s="14"/>
      <c r="JCO90" s="14"/>
      <c r="JCP90" s="14"/>
      <c r="JCQ90" s="14"/>
      <c r="JCR90" s="14"/>
      <c r="JCS90" s="14"/>
      <c r="JCT90" s="14"/>
      <c r="JCU90" s="14"/>
      <c r="JCV90" s="14"/>
      <c r="JCW90" s="14"/>
      <c r="JCX90" s="14"/>
      <c r="JCY90" s="14"/>
      <c r="JCZ90" s="14"/>
      <c r="JDA90" s="14"/>
      <c r="JDB90" s="14"/>
      <c r="JDC90" s="14"/>
      <c r="JDD90" s="14"/>
      <c r="JDE90" s="14"/>
      <c r="JDF90" s="14"/>
      <c r="JDG90" s="14"/>
      <c r="JDH90" s="14"/>
      <c r="JDI90" s="14"/>
      <c r="JDJ90" s="14"/>
      <c r="JDK90" s="14"/>
      <c r="JDL90" s="14"/>
      <c r="JDM90" s="14"/>
      <c r="JDN90" s="14"/>
      <c r="JDO90" s="14"/>
      <c r="JDP90" s="14"/>
      <c r="JDQ90" s="14"/>
      <c r="JDR90" s="14"/>
      <c r="JDS90" s="14"/>
      <c r="JDT90" s="14"/>
      <c r="JDU90" s="14"/>
      <c r="JDV90" s="14"/>
      <c r="JDW90" s="14"/>
      <c r="JDX90" s="14"/>
      <c r="JDY90" s="14"/>
      <c r="JDZ90" s="14"/>
      <c r="JEA90" s="14"/>
      <c r="JEB90" s="14"/>
      <c r="JEC90" s="14"/>
      <c r="JED90" s="14"/>
      <c r="JEE90" s="14"/>
      <c r="JEF90" s="14"/>
      <c r="JEG90" s="14"/>
      <c r="JEH90" s="14"/>
      <c r="JEI90" s="14"/>
      <c r="JEJ90" s="14"/>
      <c r="JEK90" s="14"/>
      <c r="JEL90" s="14"/>
      <c r="JEM90" s="14"/>
      <c r="JEN90" s="14"/>
      <c r="JEO90" s="14"/>
      <c r="JEP90" s="14"/>
      <c r="JEQ90" s="14"/>
      <c r="JER90" s="14"/>
      <c r="JES90" s="14"/>
      <c r="JET90" s="14"/>
      <c r="JEU90" s="14"/>
      <c r="JEV90" s="14"/>
      <c r="JEW90" s="14"/>
      <c r="JEX90" s="14"/>
      <c r="JEY90" s="14"/>
      <c r="JEZ90" s="14"/>
      <c r="JFA90" s="14"/>
      <c r="JFB90" s="14"/>
      <c r="JFC90" s="14"/>
      <c r="JFD90" s="14"/>
      <c r="JFE90" s="14"/>
      <c r="JFF90" s="14"/>
      <c r="JFG90" s="14"/>
      <c r="JFH90" s="14"/>
      <c r="JFI90" s="14"/>
      <c r="JFJ90" s="14"/>
      <c r="JFK90" s="14"/>
      <c r="JFL90" s="14"/>
      <c r="JFM90" s="14"/>
      <c r="JFN90" s="14"/>
      <c r="JFO90" s="14"/>
      <c r="JFP90" s="14"/>
      <c r="JFQ90" s="14"/>
      <c r="JFR90" s="14"/>
      <c r="JFS90" s="14"/>
      <c r="JFT90" s="14"/>
      <c r="JFU90" s="14"/>
      <c r="JFV90" s="14"/>
      <c r="JFW90" s="14"/>
      <c r="JFX90" s="14"/>
      <c r="JFY90" s="14"/>
      <c r="JFZ90" s="14"/>
      <c r="JGA90" s="14"/>
      <c r="JGB90" s="14"/>
      <c r="JGC90" s="14"/>
      <c r="JGD90" s="14"/>
      <c r="JGE90" s="14"/>
      <c r="JGF90" s="14"/>
      <c r="JGG90" s="14"/>
      <c r="JGH90" s="14"/>
      <c r="JGI90" s="14"/>
      <c r="JGJ90" s="14"/>
      <c r="JGK90" s="14"/>
      <c r="JGL90" s="14"/>
      <c r="JGM90" s="14"/>
      <c r="JGN90" s="14"/>
      <c r="JGO90" s="14"/>
      <c r="JGP90" s="14"/>
      <c r="JGQ90" s="14"/>
      <c r="JGR90" s="14"/>
      <c r="JGS90" s="14"/>
      <c r="JGT90" s="14"/>
      <c r="JGU90" s="14"/>
      <c r="JGV90" s="14"/>
      <c r="JGW90" s="14"/>
      <c r="JGX90" s="14"/>
      <c r="JGY90" s="14"/>
      <c r="JGZ90" s="14"/>
      <c r="JHA90" s="14"/>
      <c r="JHB90" s="14"/>
      <c r="JHC90" s="14"/>
      <c r="JHD90" s="14"/>
      <c r="JHE90" s="14"/>
      <c r="JHF90" s="14"/>
      <c r="JHG90" s="14"/>
      <c r="JHH90" s="14"/>
      <c r="JHI90" s="14"/>
      <c r="JHJ90" s="14"/>
      <c r="JHK90" s="14"/>
      <c r="JHL90" s="14"/>
      <c r="JHM90" s="14"/>
      <c r="JHN90" s="14"/>
      <c r="JHO90" s="14"/>
      <c r="JHP90" s="14"/>
      <c r="JHQ90" s="14"/>
      <c r="JHR90" s="14"/>
      <c r="JHS90" s="14"/>
      <c r="JHT90" s="14"/>
      <c r="JHU90" s="14"/>
      <c r="JHV90" s="14"/>
      <c r="JHW90" s="14"/>
      <c r="JHX90" s="14"/>
      <c r="JHY90" s="14"/>
      <c r="JHZ90" s="14"/>
      <c r="JIA90" s="14"/>
      <c r="JIB90" s="14"/>
      <c r="JIC90" s="14"/>
      <c r="JID90" s="14"/>
      <c r="JIE90" s="14"/>
      <c r="JIF90" s="14"/>
      <c r="JIG90" s="14"/>
      <c r="JIH90" s="14"/>
      <c r="JII90" s="14"/>
      <c r="JIJ90" s="14"/>
      <c r="JIK90" s="14"/>
      <c r="JIL90" s="14"/>
      <c r="JIM90" s="14"/>
      <c r="JIN90" s="14"/>
      <c r="JIO90" s="14"/>
      <c r="JIP90" s="14"/>
      <c r="JIQ90" s="14"/>
      <c r="JIR90" s="14"/>
      <c r="JIS90" s="14"/>
      <c r="JIT90" s="14"/>
      <c r="JIU90" s="14"/>
      <c r="JIV90" s="14"/>
      <c r="JIW90" s="14"/>
      <c r="JIX90" s="14"/>
      <c r="JIY90" s="14"/>
      <c r="JIZ90" s="14"/>
      <c r="JJA90" s="14"/>
      <c r="JJB90" s="14"/>
      <c r="JJC90" s="14"/>
      <c r="JJD90" s="14"/>
      <c r="JJE90" s="14"/>
      <c r="JJF90" s="14"/>
      <c r="JJG90" s="14"/>
      <c r="JJH90" s="14"/>
      <c r="JJI90" s="14"/>
      <c r="JJJ90" s="14"/>
      <c r="JJK90" s="14"/>
      <c r="JJL90" s="14"/>
      <c r="JJM90" s="14"/>
      <c r="JJN90" s="14"/>
      <c r="JJO90" s="14"/>
      <c r="JJP90" s="14"/>
      <c r="JJQ90" s="14"/>
      <c r="JJR90" s="14"/>
      <c r="JJS90" s="14"/>
      <c r="JJT90" s="14"/>
      <c r="JJU90" s="14"/>
      <c r="JJV90" s="14"/>
      <c r="JJW90" s="14"/>
      <c r="JJX90" s="14"/>
      <c r="JJY90" s="14"/>
      <c r="JJZ90" s="14"/>
      <c r="JKA90" s="14"/>
      <c r="JKB90" s="14"/>
      <c r="JKC90" s="14"/>
      <c r="JKD90" s="14"/>
      <c r="JKE90" s="14"/>
      <c r="JKF90" s="14"/>
      <c r="JKG90" s="14"/>
      <c r="JKH90" s="14"/>
      <c r="JKI90" s="14"/>
      <c r="JKJ90" s="14"/>
      <c r="JKK90" s="14"/>
      <c r="JKL90" s="14"/>
      <c r="JKM90" s="14"/>
      <c r="JKN90" s="14"/>
      <c r="JKO90" s="14"/>
      <c r="JKP90" s="14"/>
      <c r="JKQ90" s="14"/>
      <c r="JKR90" s="14"/>
      <c r="JKS90" s="14"/>
      <c r="JKT90" s="14"/>
      <c r="JKU90" s="14"/>
      <c r="JKV90" s="14"/>
      <c r="JKW90" s="14"/>
      <c r="JKX90" s="14"/>
      <c r="JKY90" s="14"/>
      <c r="JKZ90" s="14"/>
      <c r="JLA90" s="14"/>
      <c r="JLB90" s="14"/>
      <c r="JLC90" s="14"/>
      <c r="JLD90" s="14"/>
      <c r="JLE90" s="14"/>
      <c r="JLF90" s="14"/>
      <c r="JLG90" s="14"/>
      <c r="JLH90" s="14"/>
      <c r="JLI90" s="14"/>
      <c r="JLJ90" s="14"/>
      <c r="JLK90" s="14"/>
      <c r="JLL90" s="14"/>
      <c r="JLM90" s="14"/>
      <c r="JLN90" s="14"/>
      <c r="JLO90" s="14"/>
      <c r="JLP90" s="14"/>
      <c r="JLQ90" s="14"/>
      <c r="JLR90" s="14"/>
      <c r="JLS90" s="14"/>
      <c r="JLT90" s="14"/>
      <c r="JLU90" s="14"/>
      <c r="JLV90" s="14"/>
      <c r="JLW90" s="14"/>
      <c r="JLX90" s="14"/>
      <c r="JLY90" s="14"/>
      <c r="JLZ90" s="14"/>
      <c r="JMA90" s="14"/>
      <c r="JMB90" s="14"/>
      <c r="JMC90" s="14"/>
      <c r="JMD90" s="14"/>
      <c r="JME90" s="14"/>
      <c r="JMF90" s="14"/>
      <c r="JMG90" s="14"/>
      <c r="JMH90" s="14"/>
      <c r="JMI90" s="14"/>
      <c r="JMJ90" s="14"/>
      <c r="JMK90" s="14"/>
      <c r="JML90" s="14"/>
      <c r="JMM90" s="14"/>
      <c r="JMN90" s="14"/>
      <c r="JMO90" s="14"/>
      <c r="JMP90" s="14"/>
      <c r="JMQ90" s="14"/>
      <c r="JMR90" s="14"/>
      <c r="JMS90" s="14"/>
      <c r="JMT90" s="14"/>
      <c r="JMU90" s="14"/>
      <c r="JMV90" s="14"/>
      <c r="JMW90" s="14"/>
      <c r="JMX90" s="14"/>
      <c r="JMY90" s="14"/>
      <c r="JMZ90" s="14"/>
      <c r="JNA90" s="14"/>
      <c r="JNB90" s="14"/>
      <c r="JNC90" s="14"/>
      <c r="JND90" s="14"/>
      <c r="JNE90" s="14"/>
      <c r="JNF90" s="14"/>
      <c r="JNG90" s="14"/>
      <c r="JNH90" s="14"/>
      <c r="JNI90" s="14"/>
      <c r="JNJ90" s="14"/>
      <c r="JNK90" s="14"/>
      <c r="JNL90" s="14"/>
      <c r="JNM90" s="14"/>
      <c r="JNN90" s="14"/>
      <c r="JNO90" s="14"/>
      <c r="JNP90" s="14"/>
      <c r="JNQ90" s="14"/>
      <c r="JNR90" s="14"/>
      <c r="JNS90" s="14"/>
      <c r="JNT90" s="14"/>
      <c r="JNU90" s="14"/>
      <c r="JNV90" s="14"/>
      <c r="JNW90" s="14"/>
      <c r="JNX90" s="14"/>
      <c r="JNY90" s="14"/>
      <c r="JNZ90" s="14"/>
      <c r="JOA90" s="14"/>
      <c r="JOB90" s="14"/>
      <c r="JOC90" s="14"/>
      <c r="JOD90" s="14"/>
      <c r="JOE90" s="14"/>
      <c r="JOF90" s="14"/>
      <c r="JOG90" s="14"/>
      <c r="JOH90" s="14"/>
      <c r="JOI90" s="14"/>
      <c r="JOJ90" s="14"/>
      <c r="JOK90" s="14"/>
      <c r="JOL90" s="14"/>
      <c r="JOM90" s="14"/>
      <c r="JON90" s="14"/>
      <c r="JOO90" s="14"/>
      <c r="JOP90" s="14"/>
      <c r="JOQ90" s="14"/>
      <c r="JOR90" s="14"/>
      <c r="JOS90" s="14"/>
      <c r="JOT90" s="14"/>
      <c r="JOU90" s="14"/>
      <c r="JOV90" s="14"/>
      <c r="JOW90" s="14"/>
      <c r="JOX90" s="14"/>
      <c r="JOY90" s="14"/>
      <c r="JOZ90" s="14"/>
      <c r="JPA90" s="14"/>
      <c r="JPB90" s="14"/>
      <c r="JPC90" s="14"/>
      <c r="JPD90" s="14"/>
      <c r="JPE90" s="14"/>
      <c r="JPF90" s="14"/>
      <c r="JPG90" s="14"/>
      <c r="JPH90" s="14"/>
      <c r="JPI90" s="14"/>
      <c r="JPJ90" s="14"/>
      <c r="JPK90" s="14"/>
      <c r="JPL90" s="14"/>
      <c r="JPM90" s="14"/>
      <c r="JPN90" s="14"/>
      <c r="JPO90" s="14"/>
      <c r="JPP90" s="14"/>
      <c r="JPQ90" s="14"/>
      <c r="JPR90" s="14"/>
      <c r="JPS90" s="14"/>
      <c r="JPT90" s="14"/>
      <c r="JPU90" s="14"/>
      <c r="JPV90" s="14"/>
      <c r="JPW90" s="14"/>
      <c r="JPX90" s="14"/>
      <c r="JPY90" s="14"/>
      <c r="JPZ90" s="14"/>
      <c r="JQA90" s="14"/>
      <c r="JQB90" s="14"/>
      <c r="JQC90" s="14"/>
      <c r="JQD90" s="14"/>
      <c r="JQE90" s="14"/>
      <c r="JQF90" s="14"/>
      <c r="JQG90" s="14"/>
      <c r="JQH90" s="14"/>
      <c r="JQI90" s="14"/>
      <c r="JQJ90" s="14"/>
      <c r="JQK90" s="14"/>
      <c r="JQL90" s="14"/>
      <c r="JQM90" s="14"/>
      <c r="JQN90" s="14"/>
      <c r="JQO90" s="14"/>
      <c r="JQP90" s="14"/>
      <c r="JQQ90" s="14"/>
      <c r="JQR90" s="14"/>
      <c r="JQS90" s="14"/>
      <c r="JQT90" s="14"/>
      <c r="JQU90" s="14"/>
      <c r="JQV90" s="14"/>
      <c r="JQW90" s="14"/>
      <c r="JQX90" s="14"/>
      <c r="JQY90" s="14"/>
      <c r="JQZ90" s="14"/>
      <c r="JRA90" s="14"/>
      <c r="JRB90" s="14"/>
      <c r="JRC90" s="14"/>
      <c r="JRD90" s="14"/>
      <c r="JRE90" s="14"/>
      <c r="JRF90" s="14"/>
      <c r="JRG90" s="14"/>
      <c r="JRH90" s="14"/>
      <c r="JRI90" s="14"/>
      <c r="JRJ90" s="14"/>
      <c r="JRK90" s="14"/>
      <c r="JRL90" s="14"/>
      <c r="JRM90" s="14"/>
      <c r="JRN90" s="14"/>
      <c r="JRO90" s="14"/>
      <c r="JRP90" s="14"/>
      <c r="JRQ90" s="14"/>
      <c r="JRR90" s="14"/>
      <c r="JRS90" s="14"/>
      <c r="JRT90" s="14"/>
      <c r="JRU90" s="14"/>
      <c r="JRV90" s="14"/>
      <c r="JRW90" s="14"/>
      <c r="JRX90" s="14"/>
      <c r="JRY90" s="14"/>
      <c r="JRZ90" s="14"/>
      <c r="JSA90" s="14"/>
      <c r="JSB90" s="14"/>
      <c r="JSC90" s="14"/>
      <c r="JSD90" s="14"/>
      <c r="JSE90" s="14"/>
      <c r="JSF90" s="14"/>
      <c r="JSG90" s="14"/>
      <c r="JSH90" s="14"/>
      <c r="JSI90" s="14"/>
      <c r="JSJ90" s="14"/>
      <c r="JSK90" s="14"/>
      <c r="JSL90" s="14"/>
      <c r="JSM90" s="14"/>
      <c r="JSN90" s="14"/>
      <c r="JSO90" s="14"/>
      <c r="JSP90" s="14"/>
      <c r="JSQ90" s="14"/>
      <c r="JSR90" s="14"/>
      <c r="JSS90" s="14"/>
      <c r="JST90" s="14"/>
      <c r="JSU90" s="14"/>
      <c r="JSV90" s="14"/>
      <c r="JSW90" s="14"/>
      <c r="JSX90" s="14"/>
      <c r="JSY90" s="14"/>
      <c r="JSZ90" s="14"/>
      <c r="JTA90" s="14"/>
      <c r="JTB90" s="14"/>
      <c r="JTC90" s="14"/>
      <c r="JTD90" s="14"/>
      <c r="JTE90" s="14"/>
      <c r="JTF90" s="14"/>
      <c r="JTG90" s="14"/>
      <c r="JTH90" s="14"/>
      <c r="JTI90" s="14"/>
      <c r="JTJ90" s="14"/>
      <c r="JTK90" s="14"/>
      <c r="JTL90" s="14"/>
      <c r="JTM90" s="14"/>
      <c r="JTN90" s="14"/>
      <c r="JTO90" s="14"/>
      <c r="JTP90" s="14"/>
      <c r="JTQ90" s="14"/>
      <c r="JTR90" s="14"/>
      <c r="JTS90" s="14"/>
      <c r="JTT90" s="14"/>
      <c r="JTU90" s="14"/>
      <c r="JTV90" s="14"/>
      <c r="JTW90" s="14"/>
      <c r="JTX90" s="14"/>
      <c r="JTY90" s="14"/>
      <c r="JTZ90" s="14"/>
      <c r="JUA90" s="14"/>
      <c r="JUB90" s="14"/>
      <c r="JUC90" s="14"/>
      <c r="JUD90" s="14"/>
      <c r="JUE90" s="14"/>
      <c r="JUF90" s="14"/>
      <c r="JUG90" s="14"/>
      <c r="JUH90" s="14"/>
      <c r="JUI90" s="14"/>
      <c r="JUJ90" s="14"/>
      <c r="JUK90" s="14"/>
      <c r="JUL90" s="14"/>
      <c r="JUM90" s="14"/>
      <c r="JUN90" s="14"/>
      <c r="JUO90" s="14"/>
      <c r="JUP90" s="14"/>
      <c r="JUQ90" s="14"/>
      <c r="JUR90" s="14"/>
      <c r="JUS90" s="14"/>
      <c r="JUT90" s="14"/>
      <c r="JUU90" s="14"/>
      <c r="JUV90" s="14"/>
      <c r="JUW90" s="14"/>
      <c r="JUX90" s="14"/>
      <c r="JUY90" s="14"/>
      <c r="JUZ90" s="14"/>
      <c r="JVA90" s="14"/>
      <c r="JVB90" s="14"/>
      <c r="JVC90" s="14"/>
      <c r="JVD90" s="14"/>
      <c r="JVE90" s="14"/>
      <c r="JVF90" s="14"/>
      <c r="JVG90" s="14"/>
      <c r="JVH90" s="14"/>
      <c r="JVI90" s="14"/>
      <c r="JVJ90" s="14"/>
      <c r="JVK90" s="14"/>
      <c r="JVL90" s="14"/>
      <c r="JVM90" s="14"/>
      <c r="JVN90" s="14"/>
      <c r="JVO90" s="14"/>
      <c r="JVP90" s="14"/>
      <c r="JVQ90" s="14"/>
      <c r="JVR90" s="14"/>
      <c r="JVS90" s="14"/>
      <c r="JVT90" s="14"/>
      <c r="JVU90" s="14"/>
      <c r="JVV90" s="14"/>
      <c r="JVW90" s="14"/>
      <c r="JVX90" s="14"/>
      <c r="JVY90" s="14"/>
      <c r="JVZ90" s="14"/>
      <c r="JWA90" s="14"/>
      <c r="JWB90" s="14"/>
      <c r="JWC90" s="14"/>
      <c r="JWD90" s="14"/>
      <c r="JWE90" s="14"/>
      <c r="JWF90" s="14"/>
      <c r="JWG90" s="14"/>
      <c r="JWH90" s="14"/>
      <c r="JWI90" s="14"/>
      <c r="JWJ90" s="14"/>
      <c r="JWK90" s="14"/>
      <c r="JWL90" s="14"/>
      <c r="JWM90" s="14"/>
      <c r="JWN90" s="14"/>
      <c r="JWO90" s="14"/>
      <c r="JWP90" s="14"/>
      <c r="JWQ90" s="14"/>
      <c r="JWR90" s="14"/>
      <c r="JWS90" s="14"/>
      <c r="JWT90" s="14"/>
      <c r="JWU90" s="14"/>
      <c r="JWV90" s="14"/>
      <c r="JWW90" s="14"/>
      <c r="JWX90" s="14"/>
      <c r="JWY90" s="14"/>
      <c r="JWZ90" s="14"/>
      <c r="JXA90" s="14"/>
      <c r="JXB90" s="14"/>
      <c r="JXC90" s="14"/>
      <c r="JXD90" s="14"/>
      <c r="JXE90" s="14"/>
      <c r="JXF90" s="14"/>
      <c r="JXG90" s="14"/>
      <c r="JXH90" s="14"/>
      <c r="JXI90" s="14"/>
      <c r="JXJ90" s="14"/>
      <c r="JXK90" s="14"/>
      <c r="JXL90" s="14"/>
      <c r="JXM90" s="14"/>
      <c r="JXN90" s="14"/>
      <c r="JXO90" s="14"/>
      <c r="JXP90" s="14"/>
      <c r="JXQ90" s="14"/>
      <c r="JXR90" s="14"/>
      <c r="JXS90" s="14"/>
      <c r="JXT90" s="14"/>
      <c r="JXU90" s="14"/>
      <c r="JXV90" s="14"/>
      <c r="JXW90" s="14"/>
      <c r="JXX90" s="14"/>
      <c r="JXY90" s="14"/>
      <c r="JXZ90" s="14"/>
      <c r="JYA90" s="14"/>
      <c r="JYB90" s="14"/>
      <c r="JYC90" s="14"/>
      <c r="JYD90" s="14"/>
      <c r="JYE90" s="14"/>
      <c r="JYF90" s="14"/>
      <c r="JYG90" s="14"/>
      <c r="JYH90" s="14"/>
      <c r="JYI90" s="14"/>
      <c r="JYJ90" s="14"/>
      <c r="JYK90" s="14"/>
      <c r="JYL90" s="14"/>
      <c r="JYM90" s="14"/>
      <c r="JYN90" s="14"/>
      <c r="JYO90" s="14"/>
      <c r="JYP90" s="14"/>
      <c r="JYQ90" s="14"/>
      <c r="JYR90" s="14"/>
      <c r="JYS90" s="14"/>
      <c r="JYT90" s="14"/>
      <c r="JYU90" s="14"/>
      <c r="JYV90" s="14"/>
      <c r="JYW90" s="14"/>
      <c r="JYX90" s="14"/>
      <c r="JYY90" s="14"/>
      <c r="JYZ90" s="14"/>
      <c r="JZA90" s="14"/>
      <c r="JZB90" s="14"/>
      <c r="JZC90" s="14"/>
      <c r="JZD90" s="14"/>
      <c r="JZE90" s="14"/>
      <c r="JZF90" s="14"/>
      <c r="JZG90" s="14"/>
      <c r="JZH90" s="14"/>
      <c r="JZI90" s="14"/>
      <c r="JZJ90" s="14"/>
      <c r="JZK90" s="14"/>
      <c r="JZL90" s="14"/>
      <c r="JZM90" s="14"/>
      <c r="JZN90" s="14"/>
      <c r="JZO90" s="14"/>
      <c r="JZP90" s="14"/>
      <c r="JZQ90" s="14"/>
      <c r="JZR90" s="14"/>
      <c r="JZS90" s="14"/>
      <c r="JZT90" s="14"/>
      <c r="JZU90" s="14"/>
      <c r="JZV90" s="14"/>
      <c r="JZW90" s="14"/>
      <c r="JZX90" s="14"/>
      <c r="JZY90" s="14"/>
      <c r="JZZ90" s="14"/>
      <c r="KAA90" s="14"/>
      <c r="KAB90" s="14"/>
      <c r="KAC90" s="14"/>
      <c r="KAD90" s="14"/>
      <c r="KAE90" s="14"/>
      <c r="KAF90" s="14"/>
      <c r="KAG90" s="14"/>
      <c r="KAH90" s="14"/>
      <c r="KAI90" s="14"/>
      <c r="KAJ90" s="14"/>
      <c r="KAK90" s="14"/>
      <c r="KAL90" s="14"/>
      <c r="KAM90" s="14"/>
      <c r="KAN90" s="14"/>
      <c r="KAO90" s="14"/>
      <c r="KAP90" s="14"/>
      <c r="KAQ90" s="14"/>
      <c r="KAR90" s="14"/>
      <c r="KAS90" s="14"/>
      <c r="KAT90" s="14"/>
      <c r="KAU90" s="14"/>
      <c r="KAV90" s="14"/>
      <c r="KAW90" s="14"/>
      <c r="KAX90" s="14"/>
      <c r="KAY90" s="14"/>
      <c r="KAZ90" s="14"/>
      <c r="KBA90" s="14"/>
      <c r="KBB90" s="14"/>
      <c r="KBC90" s="14"/>
      <c r="KBD90" s="14"/>
      <c r="KBE90" s="14"/>
      <c r="KBF90" s="14"/>
      <c r="KBG90" s="14"/>
      <c r="KBH90" s="14"/>
      <c r="KBI90" s="14"/>
      <c r="KBJ90" s="14"/>
      <c r="KBK90" s="14"/>
      <c r="KBL90" s="14"/>
      <c r="KBM90" s="14"/>
      <c r="KBN90" s="14"/>
      <c r="KBO90" s="14"/>
      <c r="KBP90" s="14"/>
      <c r="KBQ90" s="14"/>
      <c r="KBR90" s="14"/>
      <c r="KBS90" s="14"/>
      <c r="KBT90" s="14"/>
      <c r="KBU90" s="14"/>
      <c r="KBV90" s="14"/>
      <c r="KBW90" s="14"/>
      <c r="KBX90" s="14"/>
      <c r="KBY90" s="14"/>
      <c r="KBZ90" s="14"/>
      <c r="KCA90" s="14"/>
      <c r="KCB90" s="14"/>
      <c r="KCC90" s="14"/>
      <c r="KCD90" s="14"/>
      <c r="KCE90" s="14"/>
      <c r="KCF90" s="14"/>
      <c r="KCG90" s="14"/>
      <c r="KCH90" s="14"/>
      <c r="KCI90" s="14"/>
      <c r="KCJ90" s="14"/>
      <c r="KCK90" s="14"/>
      <c r="KCL90" s="14"/>
      <c r="KCM90" s="14"/>
      <c r="KCN90" s="14"/>
      <c r="KCO90" s="14"/>
      <c r="KCP90" s="14"/>
      <c r="KCQ90" s="14"/>
      <c r="KCR90" s="14"/>
      <c r="KCS90" s="14"/>
      <c r="KCT90" s="14"/>
      <c r="KCU90" s="14"/>
      <c r="KCV90" s="14"/>
      <c r="KCW90" s="14"/>
      <c r="KCX90" s="14"/>
      <c r="KCY90" s="14"/>
      <c r="KCZ90" s="14"/>
      <c r="KDA90" s="14"/>
      <c r="KDB90" s="14"/>
      <c r="KDC90" s="14"/>
      <c r="KDD90" s="14"/>
      <c r="KDE90" s="14"/>
      <c r="KDF90" s="14"/>
      <c r="KDG90" s="14"/>
      <c r="KDH90" s="14"/>
      <c r="KDI90" s="14"/>
      <c r="KDJ90" s="14"/>
      <c r="KDK90" s="14"/>
      <c r="KDL90" s="14"/>
      <c r="KDM90" s="14"/>
      <c r="KDN90" s="14"/>
      <c r="KDO90" s="14"/>
      <c r="KDP90" s="14"/>
      <c r="KDQ90" s="14"/>
      <c r="KDR90" s="14"/>
      <c r="KDS90" s="14"/>
      <c r="KDT90" s="14"/>
      <c r="KDU90" s="14"/>
      <c r="KDV90" s="14"/>
      <c r="KDW90" s="14"/>
      <c r="KDX90" s="14"/>
      <c r="KDY90" s="14"/>
      <c r="KDZ90" s="14"/>
      <c r="KEA90" s="14"/>
      <c r="KEB90" s="14"/>
      <c r="KEC90" s="14"/>
      <c r="KED90" s="14"/>
      <c r="KEE90" s="14"/>
      <c r="KEF90" s="14"/>
      <c r="KEG90" s="14"/>
      <c r="KEH90" s="14"/>
      <c r="KEI90" s="14"/>
      <c r="KEJ90" s="14"/>
      <c r="KEK90" s="14"/>
      <c r="KEL90" s="14"/>
      <c r="KEM90" s="14"/>
      <c r="KEN90" s="14"/>
      <c r="KEO90" s="14"/>
      <c r="KEP90" s="14"/>
      <c r="KEQ90" s="14"/>
      <c r="KER90" s="14"/>
      <c r="KES90" s="14"/>
      <c r="KET90" s="14"/>
      <c r="KEU90" s="14"/>
      <c r="KEV90" s="14"/>
      <c r="KEW90" s="14"/>
      <c r="KEX90" s="14"/>
      <c r="KEY90" s="14"/>
      <c r="KEZ90" s="14"/>
      <c r="KFA90" s="14"/>
      <c r="KFB90" s="14"/>
      <c r="KFC90" s="14"/>
      <c r="KFD90" s="14"/>
      <c r="KFE90" s="14"/>
      <c r="KFF90" s="14"/>
      <c r="KFG90" s="14"/>
      <c r="KFH90" s="14"/>
      <c r="KFI90" s="14"/>
      <c r="KFJ90" s="14"/>
      <c r="KFK90" s="14"/>
      <c r="KFL90" s="14"/>
      <c r="KFM90" s="14"/>
      <c r="KFN90" s="14"/>
      <c r="KFO90" s="14"/>
      <c r="KFP90" s="14"/>
      <c r="KFQ90" s="14"/>
      <c r="KFR90" s="14"/>
      <c r="KFS90" s="14"/>
      <c r="KFT90" s="14"/>
      <c r="KFU90" s="14"/>
      <c r="KFV90" s="14"/>
      <c r="KFW90" s="14"/>
      <c r="KFX90" s="14"/>
      <c r="KFY90" s="14"/>
      <c r="KFZ90" s="14"/>
      <c r="KGA90" s="14"/>
      <c r="KGB90" s="14"/>
      <c r="KGC90" s="14"/>
      <c r="KGD90" s="14"/>
      <c r="KGE90" s="14"/>
      <c r="KGF90" s="14"/>
      <c r="KGG90" s="14"/>
      <c r="KGH90" s="14"/>
      <c r="KGI90" s="14"/>
      <c r="KGJ90" s="14"/>
      <c r="KGK90" s="14"/>
      <c r="KGL90" s="14"/>
      <c r="KGM90" s="14"/>
      <c r="KGN90" s="14"/>
      <c r="KGO90" s="14"/>
      <c r="KGP90" s="14"/>
      <c r="KGQ90" s="14"/>
      <c r="KGR90" s="14"/>
      <c r="KGS90" s="14"/>
      <c r="KGT90" s="14"/>
      <c r="KGU90" s="14"/>
      <c r="KGV90" s="14"/>
      <c r="KGW90" s="14"/>
      <c r="KGX90" s="14"/>
      <c r="KGY90" s="14"/>
      <c r="KGZ90" s="14"/>
      <c r="KHA90" s="14"/>
      <c r="KHB90" s="14"/>
      <c r="KHC90" s="14"/>
      <c r="KHD90" s="14"/>
      <c r="KHE90" s="14"/>
      <c r="KHF90" s="14"/>
      <c r="KHG90" s="14"/>
      <c r="KHH90" s="14"/>
      <c r="KHI90" s="14"/>
      <c r="KHJ90" s="14"/>
      <c r="KHK90" s="14"/>
      <c r="KHL90" s="14"/>
      <c r="KHM90" s="14"/>
      <c r="KHN90" s="14"/>
      <c r="KHO90" s="14"/>
      <c r="KHP90" s="14"/>
      <c r="KHQ90" s="14"/>
      <c r="KHR90" s="14"/>
      <c r="KHS90" s="14"/>
      <c r="KHT90" s="14"/>
      <c r="KHU90" s="14"/>
      <c r="KHV90" s="14"/>
      <c r="KHW90" s="14"/>
      <c r="KHX90" s="14"/>
      <c r="KHY90" s="14"/>
      <c r="KHZ90" s="14"/>
      <c r="KIA90" s="14"/>
      <c r="KIB90" s="14"/>
      <c r="KIC90" s="14"/>
      <c r="KID90" s="14"/>
      <c r="KIE90" s="14"/>
      <c r="KIF90" s="14"/>
      <c r="KIG90" s="14"/>
      <c r="KIH90" s="14"/>
      <c r="KII90" s="14"/>
      <c r="KIJ90" s="14"/>
      <c r="KIK90" s="14"/>
      <c r="KIL90" s="14"/>
      <c r="KIM90" s="14"/>
      <c r="KIN90" s="14"/>
      <c r="KIO90" s="14"/>
      <c r="KIP90" s="14"/>
      <c r="KIQ90" s="14"/>
      <c r="KIR90" s="14"/>
      <c r="KIS90" s="14"/>
      <c r="KIT90" s="14"/>
      <c r="KIU90" s="14"/>
      <c r="KIV90" s="14"/>
      <c r="KIW90" s="14"/>
      <c r="KIX90" s="14"/>
      <c r="KIY90" s="14"/>
      <c r="KIZ90" s="14"/>
      <c r="KJA90" s="14"/>
      <c r="KJB90" s="14"/>
      <c r="KJC90" s="14"/>
      <c r="KJD90" s="14"/>
      <c r="KJE90" s="14"/>
      <c r="KJF90" s="14"/>
      <c r="KJG90" s="14"/>
      <c r="KJH90" s="14"/>
      <c r="KJI90" s="14"/>
      <c r="KJJ90" s="14"/>
      <c r="KJK90" s="14"/>
      <c r="KJL90" s="14"/>
      <c r="KJM90" s="14"/>
      <c r="KJN90" s="14"/>
      <c r="KJO90" s="14"/>
      <c r="KJP90" s="14"/>
      <c r="KJQ90" s="14"/>
      <c r="KJR90" s="14"/>
      <c r="KJS90" s="14"/>
      <c r="KJT90" s="14"/>
      <c r="KJU90" s="14"/>
      <c r="KJV90" s="14"/>
      <c r="KJW90" s="14"/>
      <c r="KJX90" s="14"/>
      <c r="KJY90" s="14"/>
      <c r="KJZ90" s="14"/>
      <c r="KKA90" s="14"/>
      <c r="KKB90" s="14"/>
      <c r="KKC90" s="14"/>
      <c r="KKD90" s="14"/>
      <c r="KKE90" s="14"/>
      <c r="KKF90" s="14"/>
      <c r="KKG90" s="14"/>
      <c r="KKH90" s="14"/>
      <c r="KKI90" s="14"/>
      <c r="KKJ90" s="14"/>
      <c r="KKK90" s="14"/>
      <c r="KKL90" s="14"/>
      <c r="KKM90" s="14"/>
      <c r="KKN90" s="14"/>
      <c r="KKO90" s="14"/>
      <c r="KKP90" s="14"/>
      <c r="KKQ90" s="14"/>
      <c r="KKR90" s="14"/>
      <c r="KKS90" s="14"/>
      <c r="KKT90" s="14"/>
      <c r="KKU90" s="14"/>
      <c r="KKV90" s="14"/>
      <c r="KKW90" s="14"/>
      <c r="KKX90" s="14"/>
      <c r="KKY90" s="14"/>
      <c r="KKZ90" s="14"/>
      <c r="KLA90" s="14"/>
      <c r="KLB90" s="14"/>
      <c r="KLC90" s="14"/>
      <c r="KLD90" s="14"/>
      <c r="KLE90" s="14"/>
      <c r="KLF90" s="14"/>
      <c r="KLG90" s="14"/>
      <c r="KLH90" s="14"/>
      <c r="KLI90" s="14"/>
      <c r="KLJ90" s="14"/>
      <c r="KLK90" s="14"/>
      <c r="KLL90" s="14"/>
      <c r="KLM90" s="14"/>
      <c r="KLN90" s="14"/>
      <c r="KLO90" s="14"/>
      <c r="KLP90" s="14"/>
      <c r="KLQ90" s="14"/>
      <c r="KLR90" s="14"/>
      <c r="KLS90" s="14"/>
      <c r="KLT90" s="14"/>
      <c r="KLU90" s="14"/>
      <c r="KLV90" s="14"/>
      <c r="KLW90" s="14"/>
      <c r="KLX90" s="14"/>
      <c r="KLY90" s="14"/>
      <c r="KLZ90" s="14"/>
      <c r="KMA90" s="14"/>
      <c r="KMB90" s="14"/>
      <c r="KMC90" s="14"/>
      <c r="KMD90" s="14"/>
      <c r="KME90" s="14"/>
      <c r="KMF90" s="14"/>
      <c r="KMG90" s="14"/>
      <c r="KMH90" s="14"/>
      <c r="KMI90" s="14"/>
      <c r="KMJ90" s="14"/>
      <c r="KMK90" s="14"/>
      <c r="KML90" s="14"/>
      <c r="KMM90" s="14"/>
      <c r="KMN90" s="14"/>
      <c r="KMO90" s="14"/>
      <c r="KMP90" s="14"/>
      <c r="KMQ90" s="14"/>
      <c r="KMR90" s="14"/>
      <c r="KMS90" s="14"/>
      <c r="KMT90" s="14"/>
      <c r="KMU90" s="14"/>
      <c r="KMV90" s="14"/>
      <c r="KMW90" s="14"/>
      <c r="KMX90" s="14"/>
      <c r="KMY90" s="14"/>
      <c r="KMZ90" s="14"/>
      <c r="KNA90" s="14"/>
      <c r="KNB90" s="14"/>
      <c r="KNC90" s="14"/>
      <c r="KND90" s="14"/>
      <c r="KNE90" s="14"/>
      <c r="KNF90" s="14"/>
      <c r="KNG90" s="14"/>
      <c r="KNH90" s="14"/>
      <c r="KNI90" s="14"/>
      <c r="KNJ90" s="14"/>
      <c r="KNK90" s="14"/>
      <c r="KNL90" s="14"/>
      <c r="KNM90" s="14"/>
      <c r="KNN90" s="14"/>
      <c r="KNO90" s="14"/>
      <c r="KNP90" s="14"/>
      <c r="KNQ90" s="14"/>
      <c r="KNR90" s="14"/>
      <c r="KNS90" s="14"/>
      <c r="KNT90" s="14"/>
      <c r="KNU90" s="14"/>
      <c r="KNV90" s="14"/>
      <c r="KNW90" s="14"/>
      <c r="KNX90" s="14"/>
      <c r="KNY90" s="14"/>
      <c r="KNZ90" s="14"/>
      <c r="KOA90" s="14"/>
      <c r="KOB90" s="14"/>
      <c r="KOC90" s="14"/>
      <c r="KOD90" s="14"/>
      <c r="KOE90" s="14"/>
      <c r="KOF90" s="14"/>
      <c r="KOG90" s="14"/>
      <c r="KOH90" s="14"/>
      <c r="KOI90" s="14"/>
      <c r="KOJ90" s="14"/>
      <c r="KOK90" s="14"/>
      <c r="KOL90" s="14"/>
      <c r="KOM90" s="14"/>
      <c r="KON90" s="14"/>
      <c r="KOO90" s="14"/>
      <c r="KOP90" s="14"/>
      <c r="KOQ90" s="14"/>
      <c r="KOR90" s="14"/>
      <c r="KOS90" s="14"/>
      <c r="KOT90" s="14"/>
      <c r="KOU90" s="14"/>
      <c r="KOV90" s="14"/>
      <c r="KOW90" s="14"/>
      <c r="KOX90" s="14"/>
      <c r="KOY90" s="14"/>
      <c r="KOZ90" s="14"/>
      <c r="KPA90" s="14"/>
      <c r="KPB90" s="14"/>
      <c r="KPC90" s="14"/>
      <c r="KPD90" s="14"/>
      <c r="KPE90" s="14"/>
      <c r="KPF90" s="14"/>
      <c r="KPG90" s="14"/>
      <c r="KPH90" s="14"/>
      <c r="KPI90" s="14"/>
      <c r="KPJ90" s="14"/>
      <c r="KPK90" s="14"/>
      <c r="KPL90" s="14"/>
      <c r="KPM90" s="14"/>
      <c r="KPN90" s="14"/>
      <c r="KPO90" s="14"/>
      <c r="KPP90" s="14"/>
      <c r="KPQ90" s="14"/>
      <c r="KPR90" s="14"/>
      <c r="KPS90" s="14"/>
      <c r="KPT90" s="14"/>
      <c r="KPU90" s="14"/>
      <c r="KPV90" s="14"/>
      <c r="KPW90" s="14"/>
      <c r="KPX90" s="14"/>
      <c r="KPY90" s="14"/>
      <c r="KPZ90" s="14"/>
      <c r="KQA90" s="14"/>
      <c r="KQB90" s="14"/>
      <c r="KQC90" s="14"/>
      <c r="KQD90" s="14"/>
      <c r="KQE90" s="14"/>
      <c r="KQF90" s="14"/>
      <c r="KQG90" s="14"/>
      <c r="KQH90" s="14"/>
      <c r="KQI90" s="14"/>
      <c r="KQJ90" s="14"/>
      <c r="KQK90" s="14"/>
      <c r="KQL90" s="14"/>
      <c r="KQM90" s="14"/>
      <c r="KQN90" s="14"/>
      <c r="KQO90" s="14"/>
      <c r="KQP90" s="14"/>
      <c r="KQQ90" s="14"/>
      <c r="KQR90" s="14"/>
      <c r="KQS90" s="14"/>
      <c r="KQT90" s="14"/>
      <c r="KQU90" s="14"/>
      <c r="KQV90" s="14"/>
      <c r="KQW90" s="14"/>
      <c r="KQX90" s="14"/>
      <c r="KQY90" s="14"/>
      <c r="KQZ90" s="14"/>
      <c r="KRA90" s="14"/>
      <c r="KRB90" s="14"/>
      <c r="KRC90" s="14"/>
      <c r="KRD90" s="14"/>
      <c r="KRE90" s="14"/>
      <c r="KRF90" s="14"/>
      <c r="KRG90" s="14"/>
      <c r="KRH90" s="14"/>
      <c r="KRI90" s="14"/>
      <c r="KRJ90" s="14"/>
      <c r="KRK90" s="14"/>
      <c r="KRL90" s="14"/>
      <c r="KRM90" s="14"/>
      <c r="KRN90" s="14"/>
      <c r="KRO90" s="14"/>
      <c r="KRP90" s="14"/>
      <c r="KRQ90" s="14"/>
      <c r="KRR90" s="14"/>
      <c r="KRS90" s="14"/>
      <c r="KRT90" s="14"/>
      <c r="KRU90" s="14"/>
      <c r="KRV90" s="14"/>
      <c r="KRW90" s="14"/>
      <c r="KRX90" s="14"/>
      <c r="KRY90" s="14"/>
      <c r="KRZ90" s="14"/>
      <c r="KSA90" s="14"/>
      <c r="KSB90" s="14"/>
      <c r="KSC90" s="14"/>
      <c r="KSD90" s="14"/>
      <c r="KSE90" s="14"/>
      <c r="KSF90" s="14"/>
      <c r="KSG90" s="14"/>
      <c r="KSH90" s="14"/>
      <c r="KSI90" s="14"/>
      <c r="KSJ90" s="14"/>
      <c r="KSK90" s="14"/>
      <c r="KSL90" s="14"/>
      <c r="KSM90" s="14"/>
      <c r="KSN90" s="14"/>
      <c r="KSO90" s="14"/>
      <c r="KSP90" s="14"/>
      <c r="KSQ90" s="14"/>
      <c r="KSR90" s="14"/>
      <c r="KSS90" s="14"/>
      <c r="KST90" s="14"/>
      <c r="KSU90" s="14"/>
      <c r="KSV90" s="14"/>
      <c r="KSW90" s="14"/>
      <c r="KSX90" s="14"/>
      <c r="KSY90" s="14"/>
      <c r="KSZ90" s="14"/>
      <c r="KTA90" s="14"/>
      <c r="KTB90" s="14"/>
      <c r="KTC90" s="14"/>
      <c r="KTD90" s="14"/>
      <c r="KTE90" s="14"/>
      <c r="KTF90" s="14"/>
      <c r="KTG90" s="14"/>
      <c r="KTH90" s="14"/>
      <c r="KTI90" s="14"/>
      <c r="KTJ90" s="14"/>
      <c r="KTK90" s="14"/>
      <c r="KTL90" s="14"/>
      <c r="KTM90" s="14"/>
      <c r="KTN90" s="14"/>
      <c r="KTO90" s="14"/>
      <c r="KTP90" s="14"/>
      <c r="KTQ90" s="14"/>
      <c r="KTR90" s="14"/>
      <c r="KTS90" s="14"/>
      <c r="KTT90" s="14"/>
      <c r="KTU90" s="14"/>
      <c r="KTV90" s="14"/>
      <c r="KTW90" s="14"/>
      <c r="KTX90" s="14"/>
      <c r="KTY90" s="14"/>
      <c r="KTZ90" s="14"/>
      <c r="KUA90" s="14"/>
      <c r="KUB90" s="14"/>
      <c r="KUC90" s="14"/>
      <c r="KUD90" s="14"/>
      <c r="KUE90" s="14"/>
      <c r="KUF90" s="14"/>
      <c r="KUG90" s="14"/>
      <c r="KUH90" s="14"/>
      <c r="KUI90" s="14"/>
      <c r="KUJ90" s="14"/>
      <c r="KUK90" s="14"/>
      <c r="KUL90" s="14"/>
      <c r="KUM90" s="14"/>
      <c r="KUN90" s="14"/>
      <c r="KUO90" s="14"/>
      <c r="KUP90" s="14"/>
      <c r="KUQ90" s="14"/>
      <c r="KUR90" s="14"/>
      <c r="KUS90" s="14"/>
      <c r="KUT90" s="14"/>
      <c r="KUU90" s="14"/>
      <c r="KUV90" s="14"/>
      <c r="KUW90" s="14"/>
      <c r="KUX90" s="14"/>
      <c r="KUY90" s="14"/>
      <c r="KUZ90" s="14"/>
      <c r="KVA90" s="14"/>
      <c r="KVB90" s="14"/>
      <c r="KVC90" s="14"/>
      <c r="KVD90" s="14"/>
      <c r="KVE90" s="14"/>
      <c r="KVF90" s="14"/>
      <c r="KVG90" s="14"/>
      <c r="KVH90" s="14"/>
      <c r="KVI90" s="14"/>
      <c r="KVJ90" s="14"/>
      <c r="KVK90" s="14"/>
      <c r="KVL90" s="14"/>
      <c r="KVM90" s="14"/>
      <c r="KVN90" s="14"/>
      <c r="KVO90" s="14"/>
      <c r="KVP90" s="14"/>
      <c r="KVQ90" s="14"/>
      <c r="KVR90" s="14"/>
      <c r="KVS90" s="14"/>
      <c r="KVT90" s="14"/>
      <c r="KVU90" s="14"/>
      <c r="KVV90" s="14"/>
      <c r="KVW90" s="14"/>
      <c r="KVX90" s="14"/>
      <c r="KVY90" s="14"/>
      <c r="KVZ90" s="14"/>
      <c r="KWA90" s="14"/>
      <c r="KWB90" s="14"/>
      <c r="KWC90" s="14"/>
      <c r="KWD90" s="14"/>
      <c r="KWE90" s="14"/>
      <c r="KWF90" s="14"/>
      <c r="KWG90" s="14"/>
      <c r="KWH90" s="14"/>
      <c r="KWI90" s="14"/>
      <c r="KWJ90" s="14"/>
      <c r="KWK90" s="14"/>
      <c r="KWL90" s="14"/>
      <c r="KWM90" s="14"/>
      <c r="KWN90" s="14"/>
      <c r="KWO90" s="14"/>
      <c r="KWP90" s="14"/>
      <c r="KWQ90" s="14"/>
      <c r="KWR90" s="14"/>
      <c r="KWS90" s="14"/>
      <c r="KWT90" s="14"/>
      <c r="KWU90" s="14"/>
      <c r="KWV90" s="14"/>
      <c r="KWW90" s="14"/>
      <c r="KWX90" s="14"/>
      <c r="KWY90" s="14"/>
      <c r="KWZ90" s="14"/>
      <c r="KXA90" s="14"/>
      <c r="KXB90" s="14"/>
      <c r="KXC90" s="14"/>
      <c r="KXD90" s="14"/>
      <c r="KXE90" s="14"/>
      <c r="KXF90" s="14"/>
      <c r="KXG90" s="14"/>
      <c r="KXH90" s="14"/>
      <c r="KXI90" s="14"/>
      <c r="KXJ90" s="14"/>
      <c r="KXK90" s="14"/>
      <c r="KXL90" s="14"/>
      <c r="KXM90" s="14"/>
      <c r="KXN90" s="14"/>
      <c r="KXO90" s="14"/>
      <c r="KXP90" s="14"/>
      <c r="KXQ90" s="14"/>
      <c r="KXR90" s="14"/>
      <c r="KXS90" s="14"/>
      <c r="KXT90" s="14"/>
      <c r="KXU90" s="14"/>
      <c r="KXV90" s="14"/>
      <c r="KXW90" s="14"/>
      <c r="KXX90" s="14"/>
      <c r="KXY90" s="14"/>
      <c r="KXZ90" s="14"/>
      <c r="KYA90" s="14"/>
      <c r="KYB90" s="14"/>
      <c r="KYC90" s="14"/>
      <c r="KYD90" s="14"/>
      <c r="KYE90" s="14"/>
      <c r="KYF90" s="14"/>
      <c r="KYG90" s="14"/>
      <c r="KYH90" s="14"/>
      <c r="KYI90" s="14"/>
      <c r="KYJ90" s="14"/>
      <c r="KYK90" s="14"/>
      <c r="KYL90" s="14"/>
      <c r="KYM90" s="14"/>
      <c r="KYN90" s="14"/>
      <c r="KYO90" s="14"/>
      <c r="KYP90" s="14"/>
      <c r="KYQ90" s="14"/>
      <c r="KYR90" s="14"/>
      <c r="KYS90" s="14"/>
      <c r="KYT90" s="14"/>
      <c r="KYU90" s="14"/>
      <c r="KYV90" s="14"/>
      <c r="KYW90" s="14"/>
      <c r="KYX90" s="14"/>
      <c r="KYY90" s="14"/>
      <c r="KYZ90" s="14"/>
      <c r="KZA90" s="14"/>
      <c r="KZB90" s="14"/>
      <c r="KZC90" s="14"/>
      <c r="KZD90" s="14"/>
      <c r="KZE90" s="14"/>
      <c r="KZF90" s="14"/>
      <c r="KZG90" s="14"/>
      <c r="KZH90" s="14"/>
      <c r="KZI90" s="14"/>
      <c r="KZJ90" s="14"/>
      <c r="KZK90" s="14"/>
      <c r="KZL90" s="14"/>
      <c r="KZM90" s="14"/>
      <c r="KZN90" s="14"/>
      <c r="KZO90" s="14"/>
      <c r="KZP90" s="14"/>
      <c r="KZQ90" s="14"/>
      <c r="KZR90" s="14"/>
      <c r="KZS90" s="14"/>
      <c r="KZT90" s="14"/>
      <c r="KZU90" s="14"/>
      <c r="KZV90" s="14"/>
      <c r="KZW90" s="14"/>
      <c r="KZX90" s="14"/>
      <c r="KZY90" s="14"/>
      <c r="KZZ90" s="14"/>
      <c r="LAA90" s="14"/>
      <c r="LAB90" s="14"/>
      <c r="LAC90" s="14"/>
      <c r="LAD90" s="14"/>
      <c r="LAE90" s="14"/>
      <c r="LAF90" s="14"/>
      <c r="LAG90" s="14"/>
      <c r="LAH90" s="14"/>
      <c r="LAI90" s="14"/>
      <c r="LAJ90" s="14"/>
      <c r="LAK90" s="14"/>
      <c r="LAL90" s="14"/>
      <c r="LAM90" s="14"/>
      <c r="LAN90" s="14"/>
      <c r="LAO90" s="14"/>
      <c r="LAP90" s="14"/>
      <c r="LAQ90" s="14"/>
      <c r="LAR90" s="14"/>
      <c r="LAS90" s="14"/>
      <c r="LAT90" s="14"/>
      <c r="LAU90" s="14"/>
      <c r="LAV90" s="14"/>
      <c r="LAW90" s="14"/>
      <c r="LAX90" s="14"/>
      <c r="LAY90" s="14"/>
      <c r="LAZ90" s="14"/>
      <c r="LBA90" s="14"/>
      <c r="LBB90" s="14"/>
      <c r="LBC90" s="14"/>
      <c r="LBD90" s="14"/>
      <c r="LBE90" s="14"/>
      <c r="LBF90" s="14"/>
      <c r="LBG90" s="14"/>
      <c r="LBH90" s="14"/>
      <c r="LBI90" s="14"/>
      <c r="LBJ90" s="14"/>
      <c r="LBK90" s="14"/>
      <c r="LBL90" s="14"/>
      <c r="LBM90" s="14"/>
      <c r="LBN90" s="14"/>
      <c r="LBO90" s="14"/>
      <c r="LBP90" s="14"/>
      <c r="LBQ90" s="14"/>
      <c r="LBR90" s="14"/>
      <c r="LBS90" s="14"/>
      <c r="LBT90" s="14"/>
      <c r="LBU90" s="14"/>
      <c r="LBV90" s="14"/>
      <c r="LBW90" s="14"/>
      <c r="LBX90" s="14"/>
      <c r="LBY90" s="14"/>
      <c r="LBZ90" s="14"/>
      <c r="LCA90" s="14"/>
      <c r="LCB90" s="14"/>
      <c r="LCC90" s="14"/>
      <c r="LCD90" s="14"/>
      <c r="LCE90" s="14"/>
      <c r="LCF90" s="14"/>
      <c r="LCG90" s="14"/>
      <c r="LCH90" s="14"/>
      <c r="LCI90" s="14"/>
      <c r="LCJ90" s="14"/>
      <c r="LCK90" s="14"/>
      <c r="LCL90" s="14"/>
      <c r="LCM90" s="14"/>
      <c r="LCN90" s="14"/>
      <c r="LCO90" s="14"/>
      <c r="LCP90" s="14"/>
      <c r="LCQ90" s="14"/>
      <c r="LCR90" s="14"/>
      <c r="LCS90" s="14"/>
      <c r="LCT90" s="14"/>
      <c r="LCU90" s="14"/>
      <c r="LCV90" s="14"/>
      <c r="LCW90" s="14"/>
      <c r="LCX90" s="14"/>
      <c r="LCY90" s="14"/>
      <c r="LCZ90" s="14"/>
      <c r="LDA90" s="14"/>
      <c r="LDB90" s="14"/>
      <c r="LDC90" s="14"/>
      <c r="LDD90" s="14"/>
      <c r="LDE90" s="14"/>
      <c r="LDF90" s="14"/>
      <c r="LDG90" s="14"/>
      <c r="LDH90" s="14"/>
      <c r="LDI90" s="14"/>
      <c r="LDJ90" s="14"/>
      <c r="LDK90" s="14"/>
      <c r="LDL90" s="14"/>
      <c r="LDM90" s="14"/>
      <c r="LDN90" s="14"/>
      <c r="LDO90" s="14"/>
      <c r="LDP90" s="14"/>
      <c r="LDQ90" s="14"/>
      <c r="LDR90" s="14"/>
      <c r="LDS90" s="14"/>
      <c r="LDT90" s="14"/>
      <c r="LDU90" s="14"/>
      <c r="LDV90" s="14"/>
      <c r="LDW90" s="14"/>
      <c r="LDX90" s="14"/>
      <c r="LDY90" s="14"/>
      <c r="LDZ90" s="14"/>
      <c r="LEA90" s="14"/>
      <c r="LEB90" s="14"/>
      <c r="LEC90" s="14"/>
      <c r="LED90" s="14"/>
      <c r="LEE90" s="14"/>
      <c r="LEF90" s="14"/>
      <c r="LEG90" s="14"/>
      <c r="LEH90" s="14"/>
      <c r="LEI90" s="14"/>
      <c r="LEJ90" s="14"/>
      <c r="LEK90" s="14"/>
      <c r="LEL90" s="14"/>
      <c r="LEM90" s="14"/>
      <c r="LEN90" s="14"/>
      <c r="LEO90" s="14"/>
      <c r="LEP90" s="14"/>
      <c r="LEQ90" s="14"/>
      <c r="LER90" s="14"/>
      <c r="LES90" s="14"/>
      <c r="LET90" s="14"/>
      <c r="LEU90" s="14"/>
      <c r="LEV90" s="14"/>
      <c r="LEW90" s="14"/>
      <c r="LEX90" s="14"/>
      <c r="LEY90" s="14"/>
      <c r="LEZ90" s="14"/>
      <c r="LFA90" s="14"/>
      <c r="LFB90" s="14"/>
      <c r="LFC90" s="14"/>
      <c r="LFD90" s="14"/>
      <c r="LFE90" s="14"/>
      <c r="LFF90" s="14"/>
      <c r="LFG90" s="14"/>
      <c r="LFH90" s="14"/>
      <c r="LFI90" s="14"/>
      <c r="LFJ90" s="14"/>
      <c r="LFK90" s="14"/>
      <c r="LFL90" s="14"/>
      <c r="LFM90" s="14"/>
      <c r="LFN90" s="14"/>
      <c r="LFO90" s="14"/>
      <c r="LFP90" s="14"/>
      <c r="LFQ90" s="14"/>
      <c r="LFR90" s="14"/>
      <c r="LFS90" s="14"/>
      <c r="LFT90" s="14"/>
      <c r="LFU90" s="14"/>
      <c r="LFV90" s="14"/>
      <c r="LFW90" s="14"/>
      <c r="LFX90" s="14"/>
      <c r="LFY90" s="14"/>
      <c r="LFZ90" s="14"/>
      <c r="LGA90" s="14"/>
      <c r="LGB90" s="14"/>
      <c r="LGC90" s="14"/>
      <c r="LGD90" s="14"/>
      <c r="LGE90" s="14"/>
      <c r="LGF90" s="14"/>
      <c r="LGG90" s="14"/>
      <c r="LGH90" s="14"/>
      <c r="LGI90" s="14"/>
      <c r="LGJ90" s="14"/>
      <c r="LGK90" s="14"/>
      <c r="LGL90" s="14"/>
      <c r="LGM90" s="14"/>
      <c r="LGN90" s="14"/>
      <c r="LGO90" s="14"/>
      <c r="LGP90" s="14"/>
      <c r="LGQ90" s="14"/>
      <c r="LGR90" s="14"/>
      <c r="LGS90" s="14"/>
      <c r="LGT90" s="14"/>
      <c r="LGU90" s="14"/>
      <c r="LGV90" s="14"/>
      <c r="LGW90" s="14"/>
      <c r="LGX90" s="14"/>
      <c r="LGY90" s="14"/>
      <c r="LGZ90" s="14"/>
      <c r="LHA90" s="14"/>
      <c r="LHB90" s="14"/>
      <c r="LHC90" s="14"/>
      <c r="LHD90" s="14"/>
      <c r="LHE90" s="14"/>
      <c r="LHF90" s="14"/>
      <c r="LHG90" s="14"/>
      <c r="LHH90" s="14"/>
      <c r="LHI90" s="14"/>
      <c r="LHJ90" s="14"/>
      <c r="LHK90" s="14"/>
      <c r="LHL90" s="14"/>
      <c r="LHM90" s="14"/>
      <c r="LHN90" s="14"/>
      <c r="LHO90" s="14"/>
      <c r="LHP90" s="14"/>
      <c r="LHQ90" s="14"/>
      <c r="LHR90" s="14"/>
      <c r="LHS90" s="14"/>
      <c r="LHT90" s="14"/>
      <c r="LHU90" s="14"/>
      <c r="LHV90" s="14"/>
      <c r="LHW90" s="14"/>
      <c r="LHX90" s="14"/>
      <c r="LHY90" s="14"/>
      <c r="LHZ90" s="14"/>
      <c r="LIA90" s="14"/>
      <c r="LIB90" s="14"/>
      <c r="LIC90" s="14"/>
      <c r="LID90" s="14"/>
      <c r="LIE90" s="14"/>
      <c r="LIF90" s="14"/>
      <c r="LIG90" s="14"/>
      <c r="LIH90" s="14"/>
      <c r="LII90" s="14"/>
      <c r="LIJ90" s="14"/>
      <c r="LIK90" s="14"/>
      <c r="LIL90" s="14"/>
      <c r="LIM90" s="14"/>
      <c r="LIN90" s="14"/>
      <c r="LIO90" s="14"/>
      <c r="LIP90" s="14"/>
      <c r="LIQ90" s="14"/>
      <c r="LIR90" s="14"/>
      <c r="LIS90" s="14"/>
      <c r="LIT90" s="14"/>
      <c r="LIU90" s="14"/>
      <c r="LIV90" s="14"/>
      <c r="LIW90" s="14"/>
      <c r="LIX90" s="14"/>
      <c r="LIY90" s="14"/>
      <c r="LIZ90" s="14"/>
      <c r="LJA90" s="14"/>
      <c r="LJB90" s="14"/>
      <c r="LJC90" s="14"/>
      <c r="LJD90" s="14"/>
      <c r="LJE90" s="14"/>
      <c r="LJF90" s="14"/>
      <c r="LJG90" s="14"/>
      <c r="LJH90" s="14"/>
      <c r="LJI90" s="14"/>
      <c r="LJJ90" s="14"/>
      <c r="LJK90" s="14"/>
      <c r="LJL90" s="14"/>
      <c r="LJM90" s="14"/>
      <c r="LJN90" s="14"/>
      <c r="LJO90" s="14"/>
      <c r="LJP90" s="14"/>
      <c r="LJQ90" s="14"/>
      <c r="LJR90" s="14"/>
      <c r="LJS90" s="14"/>
      <c r="LJT90" s="14"/>
      <c r="LJU90" s="14"/>
      <c r="LJV90" s="14"/>
      <c r="LJW90" s="14"/>
      <c r="LJX90" s="14"/>
      <c r="LJY90" s="14"/>
      <c r="LJZ90" s="14"/>
      <c r="LKA90" s="14"/>
      <c r="LKB90" s="14"/>
      <c r="LKC90" s="14"/>
      <c r="LKD90" s="14"/>
      <c r="LKE90" s="14"/>
      <c r="LKF90" s="14"/>
      <c r="LKG90" s="14"/>
      <c r="LKH90" s="14"/>
      <c r="LKI90" s="14"/>
      <c r="LKJ90" s="14"/>
      <c r="LKK90" s="14"/>
      <c r="LKL90" s="14"/>
      <c r="LKM90" s="14"/>
      <c r="LKN90" s="14"/>
      <c r="LKO90" s="14"/>
      <c r="LKP90" s="14"/>
      <c r="LKQ90" s="14"/>
      <c r="LKR90" s="14"/>
      <c r="LKS90" s="14"/>
      <c r="LKT90" s="14"/>
      <c r="LKU90" s="14"/>
      <c r="LKV90" s="14"/>
      <c r="LKW90" s="14"/>
      <c r="LKX90" s="14"/>
      <c r="LKY90" s="14"/>
      <c r="LKZ90" s="14"/>
      <c r="LLA90" s="14"/>
      <c r="LLB90" s="14"/>
      <c r="LLC90" s="14"/>
      <c r="LLD90" s="14"/>
      <c r="LLE90" s="14"/>
      <c r="LLF90" s="14"/>
      <c r="LLG90" s="14"/>
      <c r="LLH90" s="14"/>
      <c r="LLI90" s="14"/>
      <c r="LLJ90" s="14"/>
      <c r="LLK90" s="14"/>
      <c r="LLL90" s="14"/>
      <c r="LLM90" s="14"/>
      <c r="LLN90" s="14"/>
      <c r="LLO90" s="14"/>
      <c r="LLP90" s="14"/>
      <c r="LLQ90" s="14"/>
      <c r="LLR90" s="14"/>
      <c r="LLS90" s="14"/>
      <c r="LLT90" s="14"/>
      <c r="LLU90" s="14"/>
      <c r="LLV90" s="14"/>
      <c r="LLW90" s="14"/>
      <c r="LLX90" s="14"/>
      <c r="LLY90" s="14"/>
      <c r="LLZ90" s="14"/>
      <c r="LMA90" s="14"/>
      <c r="LMB90" s="14"/>
      <c r="LMC90" s="14"/>
      <c r="LMD90" s="14"/>
      <c r="LME90" s="14"/>
      <c r="LMF90" s="14"/>
      <c r="LMG90" s="14"/>
      <c r="LMH90" s="14"/>
      <c r="LMI90" s="14"/>
      <c r="LMJ90" s="14"/>
      <c r="LMK90" s="14"/>
      <c r="LML90" s="14"/>
      <c r="LMM90" s="14"/>
      <c r="LMN90" s="14"/>
      <c r="LMO90" s="14"/>
      <c r="LMP90" s="14"/>
      <c r="LMQ90" s="14"/>
      <c r="LMR90" s="14"/>
      <c r="LMS90" s="14"/>
      <c r="LMT90" s="14"/>
      <c r="LMU90" s="14"/>
      <c r="LMV90" s="14"/>
      <c r="LMW90" s="14"/>
      <c r="LMX90" s="14"/>
      <c r="LMY90" s="14"/>
      <c r="LMZ90" s="14"/>
      <c r="LNA90" s="14"/>
      <c r="LNB90" s="14"/>
      <c r="LNC90" s="14"/>
      <c r="LND90" s="14"/>
      <c r="LNE90" s="14"/>
      <c r="LNF90" s="14"/>
      <c r="LNG90" s="14"/>
      <c r="LNH90" s="14"/>
      <c r="LNI90" s="14"/>
      <c r="LNJ90" s="14"/>
      <c r="LNK90" s="14"/>
      <c r="LNL90" s="14"/>
      <c r="LNM90" s="14"/>
      <c r="LNN90" s="14"/>
      <c r="LNO90" s="14"/>
      <c r="LNP90" s="14"/>
      <c r="LNQ90" s="14"/>
      <c r="LNR90" s="14"/>
      <c r="LNS90" s="14"/>
      <c r="LNT90" s="14"/>
      <c r="LNU90" s="14"/>
      <c r="LNV90" s="14"/>
      <c r="LNW90" s="14"/>
      <c r="LNX90" s="14"/>
      <c r="LNY90" s="14"/>
      <c r="LNZ90" s="14"/>
      <c r="LOA90" s="14"/>
      <c r="LOB90" s="14"/>
      <c r="LOC90" s="14"/>
      <c r="LOD90" s="14"/>
      <c r="LOE90" s="14"/>
      <c r="LOF90" s="14"/>
      <c r="LOG90" s="14"/>
      <c r="LOH90" s="14"/>
      <c r="LOI90" s="14"/>
      <c r="LOJ90" s="14"/>
      <c r="LOK90" s="14"/>
      <c r="LOL90" s="14"/>
      <c r="LOM90" s="14"/>
      <c r="LON90" s="14"/>
      <c r="LOO90" s="14"/>
      <c r="LOP90" s="14"/>
      <c r="LOQ90" s="14"/>
      <c r="LOR90" s="14"/>
      <c r="LOS90" s="14"/>
      <c r="LOT90" s="14"/>
      <c r="LOU90" s="14"/>
      <c r="LOV90" s="14"/>
      <c r="LOW90" s="14"/>
      <c r="LOX90" s="14"/>
      <c r="LOY90" s="14"/>
      <c r="LOZ90" s="14"/>
      <c r="LPA90" s="14"/>
      <c r="LPB90" s="14"/>
      <c r="LPC90" s="14"/>
      <c r="LPD90" s="14"/>
      <c r="LPE90" s="14"/>
      <c r="LPF90" s="14"/>
      <c r="LPG90" s="14"/>
      <c r="LPH90" s="14"/>
      <c r="LPI90" s="14"/>
      <c r="LPJ90" s="14"/>
      <c r="LPK90" s="14"/>
      <c r="LPL90" s="14"/>
      <c r="LPM90" s="14"/>
      <c r="LPN90" s="14"/>
      <c r="LPO90" s="14"/>
      <c r="LPP90" s="14"/>
      <c r="LPQ90" s="14"/>
      <c r="LPR90" s="14"/>
      <c r="LPS90" s="14"/>
      <c r="LPT90" s="14"/>
      <c r="LPU90" s="14"/>
      <c r="LPV90" s="14"/>
      <c r="LPW90" s="14"/>
      <c r="LPX90" s="14"/>
      <c r="LPY90" s="14"/>
      <c r="LPZ90" s="14"/>
      <c r="LQA90" s="14"/>
      <c r="LQB90" s="14"/>
      <c r="LQC90" s="14"/>
      <c r="LQD90" s="14"/>
      <c r="LQE90" s="14"/>
      <c r="LQF90" s="14"/>
      <c r="LQG90" s="14"/>
      <c r="LQH90" s="14"/>
      <c r="LQI90" s="14"/>
      <c r="LQJ90" s="14"/>
      <c r="LQK90" s="14"/>
      <c r="LQL90" s="14"/>
      <c r="LQM90" s="14"/>
      <c r="LQN90" s="14"/>
      <c r="LQO90" s="14"/>
      <c r="LQP90" s="14"/>
      <c r="LQQ90" s="14"/>
      <c r="LQR90" s="14"/>
      <c r="LQS90" s="14"/>
      <c r="LQT90" s="14"/>
      <c r="LQU90" s="14"/>
      <c r="LQV90" s="14"/>
      <c r="LQW90" s="14"/>
      <c r="LQX90" s="14"/>
      <c r="LQY90" s="14"/>
      <c r="LQZ90" s="14"/>
      <c r="LRA90" s="14"/>
      <c r="LRB90" s="14"/>
      <c r="LRC90" s="14"/>
      <c r="LRD90" s="14"/>
      <c r="LRE90" s="14"/>
      <c r="LRF90" s="14"/>
      <c r="LRG90" s="14"/>
      <c r="LRH90" s="14"/>
      <c r="LRI90" s="14"/>
      <c r="LRJ90" s="14"/>
      <c r="LRK90" s="14"/>
      <c r="LRL90" s="14"/>
      <c r="LRM90" s="14"/>
      <c r="LRN90" s="14"/>
      <c r="LRO90" s="14"/>
      <c r="LRP90" s="14"/>
      <c r="LRQ90" s="14"/>
      <c r="LRR90" s="14"/>
      <c r="LRS90" s="14"/>
      <c r="LRT90" s="14"/>
      <c r="LRU90" s="14"/>
      <c r="LRV90" s="14"/>
      <c r="LRW90" s="14"/>
      <c r="LRX90" s="14"/>
      <c r="LRY90" s="14"/>
      <c r="LRZ90" s="14"/>
      <c r="LSA90" s="14"/>
      <c r="LSB90" s="14"/>
      <c r="LSC90" s="14"/>
      <c r="LSD90" s="14"/>
      <c r="LSE90" s="14"/>
      <c r="LSF90" s="14"/>
      <c r="LSG90" s="14"/>
      <c r="LSH90" s="14"/>
      <c r="LSI90" s="14"/>
      <c r="LSJ90" s="14"/>
      <c r="LSK90" s="14"/>
      <c r="LSL90" s="14"/>
      <c r="LSM90" s="14"/>
      <c r="LSN90" s="14"/>
      <c r="LSO90" s="14"/>
      <c r="LSP90" s="14"/>
      <c r="LSQ90" s="14"/>
      <c r="LSR90" s="14"/>
      <c r="LSS90" s="14"/>
      <c r="LST90" s="14"/>
      <c r="LSU90" s="14"/>
      <c r="LSV90" s="14"/>
      <c r="LSW90" s="14"/>
      <c r="LSX90" s="14"/>
      <c r="LSY90" s="14"/>
      <c r="LSZ90" s="14"/>
      <c r="LTA90" s="14"/>
      <c r="LTB90" s="14"/>
      <c r="LTC90" s="14"/>
      <c r="LTD90" s="14"/>
      <c r="LTE90" s="14"/>
      <c r="LTF90" s="14"/>
      <c r="LTG90" s="14"/>
      <c r="LTH90" s="14"/>
      <c r="LTI90" s="14"/>
      <c r="LTJ90" s="14"/>
      <c r="LTK90" s="14"/>
      <c r="LTL90" s="14"/>
      <c r="LTM90" s="14"/>
      <c r="LTN90" s="14"/>
      <c r="LTO90" s="14"/>
      <c r="LTP90" s="14"/>
      <c r="LTQ90" s="14"/>
      <c r="LTR90" s="14"/>
      <c r="LTS90" s="14"/>
      <c r="LTT90" s="14"/>
      <c r="LTU90" s="14"/>
      <c r="LTV90" s="14"/>
      <c r="LTW90" s="14"/>
      <c r="LTX90" s="14"/>
      <c r="LTY90" s="14"/>
      <c r="LTZ90" s="14"/>
      <c r="LUA90" s="14"/>
      <c r="LUB90" s="14"/>
      <c r="LUC90" s="14"/>
      <c r="LUD90" s="14"/>
      <c r="LUE90" s="14"/>
      <c r="LUF90" s="14"/>
      <c r="LUG90" s="14"/>
      <c r="LUH90" s="14"/>
      <c r="LUI90" s="14"/>
      <c r="LUJ90" s="14"/>
      <c r="LUK90" s="14"/>
      <c r="LUL90" s="14"/>
      <c r="LUM90" s="14"/>
      <c r="LUN90" s="14"/>
      <c r="LUO90" s="14"/>
      <c r="LUP90" s="14"/>
      <c r="LUQ90" s="14"/>
      <c r="LUR90" s="14"/>
      <c r="LUS90" s="14"/>
      <c r="LUT90" s="14"/>
      <c r="LUU90" s="14"/>
      <c r="LUV90" s="14"/>
      <c r="LUW90" s="14"/>
      <c r="LUX90" s="14"/>
      <c r="LUY90" s="14"/>
      <c r="LUZ90" s="14"/>
      <c r="LVA90" s="14"/>
      <c r="LVB90" s="14"/>
      <c r="LVC90" s="14"/>
      <c r="LVD90" s="14"/>
      <c r="LVE90" s="14"/>
      <c r="LVF90" s="14"/>
      <c r="LVG90" s="14"/>
      <c r="LVH90" s="14"/>
      <c r="LVI90" s="14"/>
      <c r="LVJ90" s="14"/>
      <c r="LVK90" s="14"/>
      <c r="LVL90" s="14"/>
      <c r="LVM90" s="14"/>
      <c r="LVN90" s="14"/>
      <c r="LVO90" s="14"/>
      <c r="LVP90" s="14"/>
      <c r="LVQ90" s="14"/>
      <c r="LVR90" s="14"/>
      <c r="LVS90" s="14"/>
      <c r="LVT90" s="14"/>
      <c r="LVU90" s="14"/>
      <c r="LVV90" s="14"/>
      <c r="LVW90" s="14"/>
      <c r="LVX90" s="14"/>
      <c r="LVY90" s="14"/>
      <c r="LVZ90" s="14"/>
      <c r="LWA90" s="14"/>
      <c r="LWB90" s="14"/>
      <c r="LWC90" s="14"/>
      <c r="LWD90" s="14"/>
      <c r="LWE90" s="14"/>
      <c r="LWF90" s="14"/>
      <c r="LWG90" s="14"/>
      <c r="LWH90" s="14"/>
      <c r="LWI90" s="14"/>
      <c r="LWJ90" s="14"/>
      <c r="LWK90" s="14"/>
      <c r="LWL90" s="14"/>
      <c r="LWM90" s="14"/>
      <c r="LWN90" s="14"/>
      <c r="LWO90" s="14"/>
      <c r="LWP90" s="14"/>
      <c r="LWQ90" s="14"/>
      <c r="LWR90" s="14"/>
      <c r="LWS90" s="14"/>
      <c r="LWT90" s="14"/>
      <c r="LWU90" s="14"/>
      <c r="LWV90" s="14"/>
      <c r="LWW90" s="14"/>
      <c r="LWX90" s="14"/>
      <c r="LWY90" s="14"/>
      <c r="LWZ90" s="14"/>
      <c r="LXA90" s="14"/>
      <c r="LXB90" s="14"/>
      <c r="LXC90" s="14"/>
      <c r="LXD90" s="14"/>
      <c r="LXE90" s="14"/>
      <c r="LXF90" s="14"/>
      <c r="LXG90" s="14"/>
      <c r="LXH90" s="14"/>
      <c r="LXI90" s="14"/>
      <c r="LXJ90" s="14"/>
      <c r="LXK90" s="14"/>
      <c r="LXL90" s="14"/>
      <c r="LXM90" s="14"/>
      <c r="LXN90" s="14"/>
      <c r="LXO90" s="14"/>
      <c r="LXP90" s="14"/>
      <c r="LXQ90" s="14"/>
      <c r="LXR90" s="14"/>
      <c r="LXS90" s="14"/>
      <c r="LXT90" s="14"/>
      <c r="LXU90" s="14"/>
      <c r="LXV90" s="14"/>
      <c r="LXW90" s="14"/>
      <c r="LXX90" s="14"/>
      <c r="LXY90" s="14"/>
      <c r="LXZ90" s="14"/>
      <c r="LYA90" s="14"/>
      <c r="LYB90" s="14"/>
      <c r="LYC90" s="14"/>
      <c r="LYD90" s="14"/>
      <c r="LYE90" s="14"/>
      <c r="LYF90" s="14"/>
      <c r="LYG90" s="14"/>
      <c r="LYH90" s="14"/>
      <c r="LYI90" s="14"/>
      <c r="LYJ90" s="14"/>
      <c r="LYK90" s="14"/>
      <c r="LYL90" s="14"/>
      <c r="LYM90" s="14"/>
      <c r="LYN90" s="14"/>
      <c r="LYO90" s="14"/>
      <c r="LYP90" s="14"/>
      <c r="LYQ90" s="14"/>
      <c r="LYR90" s="14"/>
      <c r="LYS90" s="14"/>
      <c r="LYT90" s="14"/>
      <c r="LYU90" s="14"/>
      <c r="LYV90" s="14"/>
      <c r="LYW90" s="14"/>
      <c r="LYX90" s="14"/>
      <c r="LYY90" s="14"/>
      <c r="LYZ90" s="14"/>
      <c r="LZA90" s="14"/>
      <c r="LZB90" s="14"/>
      <c r="LZC90" s="14"/>
      <c r="LZD90" s="14"/>
      <c r="LZE90" s="14"/>
      <c r="LZF90" s="14"/>
      <c r="LZG90" s="14"/>
      <c r="LZH90" s="14"/>
      <c r="LZI90" s="14"/>
      <c r="LZJ90" s="14"/>
      <c r="LZK90" s="14"/>
      <c r="LZL90" s="14"/>
      <c r="LZM90" s="14"/>
      <c r="LZN90" s="14"/>
      <c r="LZO90" s="14"/>
      <c r="LZP90" s="14"/>
      <c r="LZQ90" s="14"/>
      <c r="LZR90" s="14"/>
      <c r="LZS90" s="14"/>
      <c r="LZT90" s="14"/>
      <c r="LZU90" s="14"/>
      <c r="LZV90" s="14"/>
      <c r="LZW90" s="14"/>
      <c r="LZX90" s="14"/>
      <c r="LZY90" s="14"/>
      <c r="LZZ90" s="14"/>
      <c r="MAA90" s="14"/>
      <c r="MAB90" s="14"/>
      <c r="MAC90" s="14"/>
      <c r="MAD90" s="14"/>
      <c r="MAE90" s="14"/>
      <c r="MAF90" s="14"/>
      <c r="MAG90" s="14"/>
      <c r="MAH90" s="14"/>
      <c r="MAI90" s="14"/>
      <c r="MAJ90" s="14"/>
      <c r="MAK90" s="14"/>
      <c r="MAL90" s="14"/>
      <c r="MAM90" s="14"/>
      <c r="MAN90" s="14"/>
      <c r="MAO90" s="14"/>
      <c r="MAP90" s="14"/>
      <c r="MAQ90" s="14"/>
      <c r="MAR90" s="14"/>
      <c r="MAS90" s="14"/>
      <c r="MAT90" s="14"/>
      <c r="MAU90" s="14"/>
      <c r="MAV90" s="14"/>
      <c r="MAW90" s="14"/>
      <c r="MAX90" s="14"/>
      <c r="MAY90" s="14"/>
      <c r="MAZ90" s="14"/>
      <c r="MBA90" s="14"/>
      <c r="MBB90" s="14"/>
      <c r="MBC90" s="14"/>
      <c r="MBD90" s="14"/>
      <c r="MBE90" s="14"/>
      <c r="MBF90" s="14"/>
      <c r="MBG90" s="14"/>
      <c r="MBH90" s="14"/>
      <c r="MBI90" s="14"/>
      <c r="MBJ90" s="14"/>
      <c r="MBK90" s="14"/>
      <c r="MBL90" s="14"/>
      <c r="MBM90" s="14"/>
      <c r="MBN90" s="14"/>
      <c r="MBO90" s="14"/>
      <c r="MBP90" s="14"/>
      <c r="MBQ90" s="14"/>
      <c r="MBR90" s="14"/>
      <c r="MBS90" s="14"/>
      <c r="MBT90" s="14"/>
      <c r="MBU90" s="14"/>
      <c r="MBV90" s="14"/>
      <c r="MBW90" s="14"/>
      <c r="MBX90" s="14"/>
      <c r="MBY90" s="14"/>
      <c r="MBZ90" s="14"/>
      <c r="MCA90" s="14"/>
      <c r="MCB90" s="14"/>
      <c r="MCC90" s="14"/>
      <c r="MCD90" s="14"/>
      <c r="MCE90" s="14"/>
      <c r="MCF90" s="14"/>
      <c r="MCG90" s="14"/>
      <c r="MCH90" s="14"/>
      <c r="MCI90" s="14"/>
      <c r="MCJ90" s="14"/>
      <c r="MCK90" s="14"/>
      <c r="MCL90" s="14"/>
      <c r="MCM90" s="14"/>
      <c r="MCN90" s="14"/>
      <c r="MCO90" s="14"/>
      <c r="MCP90" s="14"/>
      <c r="MCQ90" s="14"/>
      <c r="MCR90" s="14"/>
      <c r="MCS90" s="14"/>
      <c r="MCT90" s="14"/>
      <c r="MCU90" s="14"/>
      <c r="MCV90" s="14"/>
      <c r="MCW90" s="14"/>
      <c r="MCX90" s="14"/>
      <c r="MCY90" s="14"/>
      <c r="MCZ90" s="14"/>
      <c r="MDA90" s="14"/>
      <c r="MDB90" s="14"/>
      <c r="MDC90" s="14"/>
      <c r="MDD90" s="14"/>
      <c r="MDE90" s="14"/>
      <c r="MDF90" s="14"/>
      <c r="MDG90" s="14"/>
      <c r="MDH90" s="14"/>
      <c r="MDI90" s="14"/>
      <c r="MDJ90" s="14"/>
      <c r="MDK90" s="14"/>
      <c r="MDL90" s="14"/>
      <c r="MDM90" s="14"/>
      <c r="MDN90" s="14"/>
      <c r="MDO90" s="14"/>
      <c r="MDP90" s="14"/>
      <c r="MDQ90" s="14"/>
      <c r="MDR90" s="14"/>
      <c r="MDS90" s="14"/>
      <c r="MDT90" s="14"/>
      <c r="MDU90" s="14"/>
      <c r="MDV90" s="14"/>
      <c r="MDW90" s="14"/>
      <c r="MDX90" s="14"/>
      <c r="MDY90" s="14"/>
      <c r="MDZ90" s="14"/>
      <c r="MEA90" s="14"/>
      <c r="MEB90" s="14"/>
      <c r="MEC90" s="14"/>
      <c r="MED90" s="14"/>
      <c r="MEE90" s="14"/>
      <c r="MEF90" s="14"/>
      <c r="MEG90" s="14"/>
      <c r="MEH90" s="14"/>
      <c r="MEI90" s="14"/>
      <c r="MEJ90" s="14"/>
      <c r="MEK90" s="14"/>
      <c r="MEL90" s="14"/>
      <c r="MEM90" s="14"/>
      <c r="MEN90" s="14"/>
      <c r="MEO90" s="14"/>
      <c r="MEP90" s="14"/>
      <c r="MEQ90" s="14"/>
      <c r="MER90" s="14"/>
      <c r="MES90" s="14"/>
      <c r="MET90" s="14"/>
      <c r="MEU90" s="14"/>
      <c r="MEV90" s="14"/>
      <c r="MEW90" s="14"/>
      <c r="MEX90" s="14"/>
      <c r="MEY90" s="14"/>
      <c r="MEZ90" s="14"/>
      <c r="MFA90" s="14"/>
      <c r="MFB90" s="14"/>
      <c r="MFC90" s="14"/>
      <c r="MFD90" s="14"/>
      <c r="MFE90" s="14"/>
      <c r="MFF90" s="14"/>
      <c r="MFG90" s="14"/>
      <c r="MFH90" s="14"/>
      <c r="MFI90" s="14"/>
      <c r="MFJ90" s="14"/>
      <c r="MFK90" s="14"/>
      <c r="MFL90" s="14"/>
      <c r="MFM90" s="14"/>
      <c r="MFN90" s="14"/>
      <c r="MFO90" s="14"/>
      <c r="MFP90" s="14"/>
      <c r="MFQ90" s="14"/>
      <c r="MFR90" s="14"/>
      <c r="MFS90" s="14"/>
      <c r="MFT90" s="14"/>
      <c r="MFU90" s="14"/>
      <c r="MFV90" s="14"/>
      <c r="MFW90" s="14"/>
      <c r="MFX90" s="14"/>
      <c r="MFY90" s="14"/>
      <c r="MFZ90" s="14"/>
      <c r="MGA90" s="14"/>
      <c r="MGB90" s="14"/>
      <c r="MGC90" s="14"/>
      <c r="MGD90" s="14"/>
      <c r="MGE90" s="14"/>
      <c r="MGF90" s="14"/>
      <c r="MGG90" s="14"/>
      <c r="MGH90" s="14"/>
      <c r="MGI90" s="14"/>
      <c r="MGJ90" s="14"/>
      <c r="MGK90" s="14"/>
      <c r="MGL90" s="14"/>
      <c r="MGM90" s="14"/>
      <c r="MGN90" s="14"/>
      <c r="MGO90" s="14"/>
      <c r="MGP90" s="14"/>
      <c r="MGQ90" s="14"/>
      <c r="MGR90" s="14"/>
      <c r="MGS90" s="14"/>
      <c r="MGT90" s="14"/>
      <c r="MGU90" s="14"/>
      <c r="MGV90" s="14"/>
      <c r="MGW90" s="14"/>
      <c r="MGX90" s="14"/>
      <c r="MGY90" s="14"/>
      <c r="MGZ90" s="14"/>
      <c r="MHA90" s="14"/>
      <c r="MHB90" s="14"/>
      <c r="MHC90" s="14"/>
      <c r="MHD90" s="14"/>
      <c r="MHE90" s="14"/>
      <c r="MHF90" s="14"/>
      <c r="MHG90" s="14"/>
      <c r="MHH90" s="14"/>
      <c r="MHI90" s="14"/>
      <c r="MHJ90" s="14"/>
      <c r="MHK90" s="14"/>
      <c r="MHL90" s="14"/>
      <c r="MHM90" s="14"/>
      <c r="MHN90" s="14"/>
      <c r="MHO90" s="14"/>
      <c r="MHP90" s="14"/>
      <c r="MHQ90" s="14"/>
      <c r="MHR90" s="14"/>
      <c r="MHS90" s="14"/>
      <c r="MHT90" s="14"/>
      <c r="MHU90" s="14"/>
      <c r="MHV90" s="14"/>
      <c r="MHW90" s="14"/>
      <c r="MHX90" s="14"/>
      <c r="MHY90" s="14"/>
      <c r="MHZ90" s="14"/>
      <c r="MIA90" s="14"/>
      <c r="MIB90" s="14"/>
      <c r="MIC90" s="14"/>
      <c r="MID90" s="14"/>
      <c r="MIE90" s="14"/>
      <c r="MIF90" s="14"/>
      <c r="MIG90" s="14"/>
      <c r="MIH90" s="14"/>
      <c r="MII90" s="14"/>
      <c r="MIJ90" s="14"/>
      <c r="MIK90" s="14"/>
      <c r="MIL90" s="14"/>
      <c r="MIM90" s="14"/>
      <c r="MIN90" s="14"/>
      <c r="MIO90" s="14"/>
      <c r="MIP90" s="14"/>
      <c r="MIQ90" s="14"/>
      <c r="MIR90" s="14"/>
      <c r="MIS90" s="14"/>
      <c r="MIT90" s="14"/>
      <c r="MIU90" s="14"/>
      <c r="MIV90" s="14"/>
      <c r="MIW90" s="14"/>
      <c r="MIX90" s="14"/>
      <c r="MIY90" s="14"/>
      <c r="MIZ90" s="14"/>
      <c r="MJA90" s="14"/>
      <c r="MJB90" s="14"/>
      <c r="MJC90" s="14"/>
      <c r="MJD90" s="14"/>
      <c r="MJE90" s="14"/>
      <c r="MJF90" s="14"/>
      <c r="MJG90" s="14"/>
      <c r="MJH90" s="14"/>
      <c r="MJI90" s="14"/>
      <c r="MJJ90" s="14"/>
      <c r="MJK90" s="14"/>
      <c r="MJL90" s="14"/>
      <c r="MJM90" s="14"/>
      <c r="MJN90" s="14"/>
      <c r="MJO90" s="14"/>
      <c r="MJP90" s="14"/>
      <c r="MJQ90" s="14"/>
      <c r="MJR90" s="14"/>
      <c r="MJS90" s="14"/>
      <c r="MJT90" s="14"/>
      <c r="MJU90" s="14"/>
      <c r="MJV90" s="14"/>
      <c r="MJW90" s="14"/>
      <c r="MJX90" s="14"/>
      <c r="MJY90" s="14"/>
      <c r="MJZ90" s="14"/>
      <c r="MKA90" s="14"/>
      <c r="MKB90" s="14"/>
      <c r="MKC90" s="14"/>
      <c r="MKD90" s="14"/>
      <c r="MKE90" s="14"/>
      <c r="MKF90" s="14"/>
      <c r="MKG90" s="14"/>
      <c r="MKH90" s="14"/>
      <c r="MKI90" s="14"/>
      <c r="MKJ90" s="14"/>
      <c r="MKK90" s="14"/>
      <c r="MKL90" s="14"/>
      <c r="MKM90" s="14"/>
      <c r="MKN90" s="14"/>
      <c r="MKO90" s="14"/>
      <c r="MKP90" s="14"/>
      <c r="MKQ90" s="14"/>
      <c r="MKR90" s="14"/>
      <c r="MKS90" s="14"/>
      <c r="MKT90" s="14"/>
      <c r="MKU90" s="14"/>
      <c r="MKV90" s="14"/>
      <c r="MKW90" s="14"/>
      <c r="MKX90" s="14"/>
      <c r="MKY90" s="14"/>
      <c r="MKZ90" s="14"/>
      <c r="MLA90" s="14"/>
      <c r="MLB90" s="14"/>
      <c r="MLC90" s="14"/>
      <c r="MLD90" s="14"/>
      <c r="MLE90" s="14"/>
      <c r="MLF90" s="14"/>
      <c r="MLG90" s="14"/>
      <c r="MLH90" s="14"/>
      <c r="MLI90" s="14"/>
      <c r="MLJ90" s="14"/>
      <c r="MLK90" s="14"/>
      <c r="MLL90" s="14"/>
      <c r="MLM90" s="14"/>
      <c r="MLN90" s="14"/>
      <c r="MLO90" s="14"/>
      <c r="MLP90" s="14"/>
      <c r="MLQ90" s="14"/>
      <c r="MLR90" s="14"/>
      <c r="MLS90" s="14"/>
      <c r="MLT90" s="14"/>
      <c r="MLU90" s="14"/>
      <c r="MLV90" s="14"/>
      <c r="MLW90" s="14"/>
      <c r="MLX90" s="14"/>
      <c r="MLY90" s="14"/>
      <c r="MLZ90" s="14"/>
      <c r="MMA90" s="14"/>
      <c r="MMB90" s="14"/>
      <c r="MMC90" s="14"/>
      <c r="MMD90" s="14"/>
      <c r="MME90" s="14"/>
      <c r="MMF90" s="14"/>
      <c r="MMG90" s="14"/>
      <c r="MMH90" s="14"/>
      <c r="MMI90" s="14"/>
      <c r="MMJ90" s="14"/>
      <c r="MMK90" s="14"/>
      <c r="MML90" s="14"/>
      <c r="MMM90" s="14"/>
      <c r="MMN90" s="14"/>
      <c r="MMO90" s="14"/>
      <c r="MMP90" s="14"/>
      <c r="MMQ90" s="14"/>
      <c r="MMR90" s="14"/>
      <c r="MMS90" s="14"/>
      <c r="MMT90" s="14"/>
      <c r="MMU90" s="14"/>
      <c r="MMV90" s="14"/>
      <c r="MMW90" s="14"/>
      <c r="MMX90" s="14"/>
      <c r="MMY90" s="14"/>
      <c r="MMZ90" s="14"/>
      <c r="MNA90" s="14"/>
      <c r="MNB90" s="14"/>
      <c r="MNC90" s="14"/>
      <c r="MND90" s="14"/>
      <c r="MNE90" s="14"/>
      <c r="MNF90" s="14"/>
      <c r="MNG90" s="14"/>
      <c r="MNH90" s="14"/>
      <c r="MNI90" s="14"/>
      <c r="MNJ90" s="14"/>
      <c r="MNK90" s="14"/>
      <c r="MNL90" s="14"/>
      <c r="MNM90" s="14"/>
      <c r="MNN90" s="14"/>
      <c r="MNO90" s="14"/>
      <c r="MNP90" s="14"/>
      <c r="MNQ90" s="14"/>
      <c r="MNR90" s="14"/>
      <c r="MNS90" s="14"/>
      <c r="MNT90" s="14"/>
      <c r="MNU90" s="14"/>
      <c r="MNV90" s="14"/>
      <c r="MNW90" s="14"/>
      <c r="MNX90" s="14"/>
      <c r="MNY90" s="14"/>
      <c r="MNZ90" s="14"/>
      <c r="MOA90" s="14"/>
      <c r="MOB90" s="14"/>
      <c r="MOC90" s="14"/>
      <c r="MOD90" s="14"/>
      <c r="MOE90" s="14"/>
      <c r="MOF90" s="14"/>
      <c r="MOG90" s="14"/>
      <c r="MOH90" s="14"/>
      <c r="MOI90" s="14"/>
      <c r="MOJ90" s="14"/>
      <c r="MOK90" s="14"/>
      <c r="MOL90" s="14"/>
      <c r="MOM90" s="14"/>
      <c r="MON90" s="14"/>
      <c r="MOO90" s="14"/>
      <c r="MOP90" s="14"/>
      <c r="MOQ90" s="14"/>
      <c r="MOR90" s="14"/>
      <c r="MOS90" s="14"/>
      <c r="MOT90" s="14"/>
      <c r="MOU90" s="14"/>
      <c r="MOV90" s="14"/>
      <c r="MOW90" s="14"/>
      <c r="MOX90" s="14"/>
      <c r="MOY90" s="14"/>
      <c r="MOZ90" s="14"/>
      <c r="MPA90" s="14"/>
      <c r="MPB90" s="14"/>
      <c r="MPC90" s="14"/>
      <c r="MPD90" s="14"/>
      <c r="MPE90" s="14"/>
      <c r="MPF90" s="14"/>
      <c r="MPG90" s="14"/>
      <c r="MPH90" s="14"/>
      <c r="MPI90" s="14"/>
      <c r="MPJ90" s="14"/>
      <c r="MPK90" s="14"/>
      <c r="MPL90" s="14"/>
      <c r="MPM90" s="14"/>
      <c r="MPN90" s="14"/>
      <c r="MPO90" s="14"/>
      <c r="MPP90" s="14"/>
      <c r="MPQ90" s="14"/>
      <c r="MPR90" s="14"/>
      <c r="MPS90" s="14"/>
      <c r="MPT90" s="14"/>
      <c r="MPU90" s="14"/>
      <c r="MPV90" s="14"/>
      <c r="MPW90" s="14"/>
      <c r="MPX90" s="14"/>
      <c r="MPY90" s="14"/>
      <c r="MPZ90" s="14"/>
      <c r="MQA90" s="14"/>
      <c r="MQB90" s="14"/>
      <c r="MQC90" s="14"/>
      <c r="MQD90" s="14"/>
      <c r="MQE90" s="14"/>
      <c r="MQF90" s="14"/>
      <c r="MQG90" s="14"/>
      <c r="MQH90" s="14"/>
      <c r="MQI90" s="14"/>
      <c r="MQJ90" s="14"/>
      <c r="MQK90" s="14"/>
      <c r="MQL90" s="14"/>
      <c r="MQM90" s="14"/>
      <c r="MQN90" s="14"/>
      <c r="MQO90" s="14"/>
      <c r="MQP90" s="14"/>
      <c r="MQQ90" s="14"/>
      <c r="MQR90" s="14"/>
      <c r="MQS90" s="14"/>
      <c r="MQT90" s="14"/>
      <c r="MQU90" s="14"/>
      <c r="MQV90" s="14"/>
      <c r="MQW90" s="14"/>
      <c r="MQX90" s="14"/>
      <c r="MQY90" s="14"/>
      <c r="MQZ90" s="14"/>
      <c r="MRA90" s="14"/>
      <c r="MRB90" s="14"/>
      <c r="MRC90" s="14"/>
      <c r="MRD90" s="14"/>
      <c r="MRE90" s="14"/>
      <c r="MRF90" s="14"/>
      <c r="MRG90" s="14"/>
      <c r="MRH90" s="14"/>
      <c r="MRI90" s="14"/>
      <c r="MRJ90" s="14"/>
      <c r="MRK90" s="14"/>
      <c r="MRL90" s="14"/>
      <c r="MRM90" s="14"/>
      <c r="MRN90" s="14"/>
      <c r="MRO90" s="14"/>
      <c r="MRP90" s="14"/>
      <c r="MRQ90" s="14"/>
      <c r="MRR90" s="14"/>
      <c r="MRS90" s="14"/>
      <c r="MRT90" s="14"/>
      <c r="MRU90" s="14"/>
      <c r="MRV90" s="14"/>
      <c r="MRW90" s="14"/>
      <c r="MRX90" s="14"/>
      <c r="MRY90" s="14"/>
      <c r="MRZ90" s="14"/>
      <c r="MSA90" s="14"/>
      <c r="MSB90" s="14"/>
      <c r="MSC90" s="14"/>
      <c r="MSD90" s="14"/>
      <c r="MSE90" s="14"/>
      <c r="MSF90" s="14"/>
      <c r="MSG90" s="14"/>
      <c r="MSH90" s="14"/>
      <c r="MSI90" s="14"/>
      <c r="MSJ90" s="14"/>
      <c r="MSK90" s="14"/>
      <c r="MSL90" s="14"/>
      <c r="MSM90" s="14"/>
      <c r="MSN90" s="14"/>
      <c r="MSO90" s="14"/>
      <c r="MSP90" s="14"/>
      <c r="MSQ90" s="14"/>
      <c r="MSR90" s="14"/>
      <c r="MSS90" s="14"/>
      <c r="MST90" s="14"/>
      <c r="MSU90" s="14"/>
      <c r="MSV90" s="14"/>
      <c r="MSW90" s="14"/>
      <c r="MSX90" s="14"/>
      <c r="MSY90" s="14"/>
      <c r="MSZ90" s="14"/>
      <c r="MTA90" s="14"/>
      <c r="MTB90" s="14"/>
      <c r="MTC90" s="14"/>
      <c r="MTD90" s="14"/>
      <c r="MTE90" s="14"/>
      <c r="MTF90" s="14"/>
      <c r="MTG90" s="14"/>
      <c r="MTH90" s="14"/>
      <c r="MTI90" s="14"/>
      <c r="MTJ90" s="14"/>
      <c r="MTK90" s="14"/>
      <c r="MTL90" s="14"/>
      <c r="MTM90" s="14"/>
      <c r="MTN90" s="14"/>
      <c r="MTO90" s="14"/>
      <c r="MTP90" s="14"/>
      <c r="MTQ90" s="14"/>
      <c r="MTR90" s="14"/>
      <c r="MTS90" s="14"/>
      <c r="MTT90" s="14"/>
      <c r="MTU90" s="14"/>
      <c r="MTV90" s="14"/>
      <c r="MTW90" s="14"/>
      <c r="MTX90" s="14"/>
      <c r="MTY90" s="14"/>
      <c r="MTZ90" s="14"/>
      <c r="MUA90" s="14"/>
      <c r="MUB90" s="14"/>
      <c r="MUC90" s="14"/>
      <c r="MUD90" s="14"/>
      <c r="MUE90" s="14"/>
      <c r="MUF90" s="14"/>
      <c r="MUG90" s="14"/>
      <c r="MUH90" s="14"/>
      <c r="MUI90" s="14"/>
      <c r="MUJ90" s="14"/>
      <c r="MUK90" s="14"/>
      <c r="MUL90" s="14"/>
      <c r="MUM90" s="14"/>
      <c r="MUN90" s="14"/>
      <c r="MUO90" s="14"/>
      <c r="MUP90" s="14"/>
      <c r="MUQ90" s="14"/>
      <c r="MUR90" s="14"/>
      <c r="MUS90" s="14"/>
      <c r="MUT90" s="14"/>
      <c r="MUU90" s="14"/>
      <c r="MUV90" s="14"/>
      <c r="MUW90" s="14"/>
      <c r="MUX90" s="14"/>
      <c r="MUY90" s="14"/>
      <c r="MUZ90" s="14"/>
      <c r="MVA90" s="14"/>
      <c r="MVB90" s="14"/>
      <c r="MVC90" s="14"/>
      <c r="MVD90" s="14"/>
      <c r="MVE90" s="14"/>
      <c r="MVF90" s="14"/>
      <c r="MVG90" s="14"/>
      <c r="MVH90" s="14"/>
      <c r="MVI90" s="14"/>
      <c r="MVJ90" s="14"/>
      <c r="MVK90" s="14"/>
      <c r="MVL90" s="14"/>
      <c r="MVM90" s="14"/>
      <c r="MVN90" s="14"/>
      <c r="MVO90" s="14"/>
      <c r="MVP90" s="14"/>
      <c r="MVQ90" s="14"/>
      <c r="MVR90" s="14"/>
      <c r="MVS90" s="14"/>
      <c r="MVT90" s="14"/>
      <c r="MVU90" s="14"/>
      <c r="MVV90" s="14"/>
      <c r="MVW90" s="14"/>
      <c r="MVX90" s="14"/>
      <c r="MVY90" s="14"/>
      <c r="MVZ90" s="14"/>
      <c r="MWA90" s="14"/>
      <c r="MWB90" s="14"/>
      <c r="MWC90" s="14"/>
      <c r="MWD90" s="14"/>
      <c r="MWE90" s="14"/>
      <c r="MWF90" s="14"/>
      <c r="MWG90" s="14"/>
      <c r="MWH90" s="14"/>
      <c r="MWI90" s="14"/>
      <c r="MWJ90" s="14"/>
      <c r="MWK90" s="14"/>
      <c r="MWL90" s="14"/>
      <c r="MWM90" s="14"/>
      <c r="MWN90" s="14"/>
      <c r="MWO90" s="14"/>
      <c r="MWP90" s="14"/>
      <c r="MWQ90" s="14"/>
      <c r="MWR90" s="14"/>
      <c r="MWS90" s="14"/>
      <c r="MWT90" s="14"/>
      <c r="MWU90" s="14"/>
      <c r="MWV90" s="14"/>
      <c r="MWW90" s="14"/>
      <c r="MWX90" s="14"/>
      <c r="MWY90" s="14"/>
      <c r="MWZ90" s="14"/>
      <c r="MXA90" s="14"/>
      <c r="MXB90" s="14"/>
      <c r="MXC90" s="14"/>
      <c r="MXD90" s="14"/>
      <c r="MXE90" s="14"/>
      <c r="MXF90" s="14"/>
      <c r="MXG90" s="14"/>
      <c r="MXH90" s="14"/>
      <c r="MXI90" s="14"/>
      <c r="MXJ90" s="14"/>
      <c r="MXK90" s="14"/>
      <c r="MXL90" s="14"/>
      <c r="MXM90" s="14"/>
      <c r="MXN90" s="14"/>
      <c r="MXO90" s="14"/>
      <c r="MXP90" s="14"/>
      <c r="MXQ90" s="14"/>
      <c r="MXR90" s="14"/>
      <c r="MXS90" s="14"/>
      <c r="MXT90" s="14"/>
      <c r="MXU90" s="14"/>
      <c r="MXV90" s="14"/>
      <c r="MXW90" s="14"/>
      <c r="MXX90" s="14"/>
      <c r="MXY90" s="14"/>
      <c r="MXZ90" s="14"/>
      <c r="MYA90" s="14"/>
      <c r="MYB90" s="14"/>
      <c r="MYC90" s="14"/>
      <c r="MYD90" s="14"/>
      <c r="MYE90" s="14"/>
      <c r="MYF90" s="14"/>
      <c r="MYG90" s="14"/>
      <c r="MYH90" s="14"/>
      <c r="MYI90" s="14"/>
      <c r="MYJ90" s="14"/>
      <c r="MYK90" s="14"/>
      <c r="MYL90" s="14"/>
      <c r="MYM90" s="14"/>
      <c r="MYN90" s="14"/>
      <c r="MYO90" s="14"/>
      <c r="MYP90" s="14"/>
      <c r="MYQ90" s="14"/>
      <c r="MYR90" s="14"/>
      <c r="MYS90" s="14"/>
      <c r="MYT90" s="14"/>
      <c r="MYU90" s="14"/>
      <c r="MYV90" s="14"/>
      <c r="MYW90" s="14"/>
      <c r="MYX90" s="14"/>
      <c r="MYY90" s="14"/>
      <c r="MYZ90" s="14"/>
      <c r="MZA90" s="14"/>
      <c r="MZB90" s="14"/>
      <c r="MZC90" s="14"/>
      <c r="MZD90" s="14"/>
      <c r="MZE90" s="14"/>
      <c r="MZF90" s="14"/>
      <c r="MZG90" s="14"/>
      <c r="MZH90" s="14"/>
      <c r="MZI90" s="14"/>
      <c r="MZJ90" s="14"/>
      <c r="MZK90" s="14"/>
      <c r="MZL90" s="14"/>
      <c r="MZM90" s="14"/>
      <c r="MZN90" s="14"/>
      <c r="MZO90" s="14"/>
      <c r="MZP90" s="14"/>
      <c r="MZQ90" s="14"/>
      <c r="MZR90" s="14"/>
      <c r="MZS90" s="14"/>
      <c r="MZT90" s="14"/>
      <c r="MZU90" s="14"/>
      <c r="MZV90" s="14"/>
      <c r="MZW90" s="14"/>
      <c r="MZX90" s="14"/>
      <c r="MZY90" s="14"/>
      <c r="MZZ90" s="14"/>
      <c r="NAA90" s="14"/>
      <c r="NAB90" s="14"/>
      <c r="NAC90" s="14"/>
      <c r="NAD90" s="14"/>
      <c r="NAE90" s="14"/>
      <c r="NAF90" s="14"/>
      <c r="NAG90" s="14"/>
      <c r="NAH90" s="14"/>
      <c r="NAI90" s="14"/>
      <c r="NAJ90" s="14"/>
      <c r="NAK90" s="14"/>
      <c r="NAL90" s="14"/>
      <c r="NAM90" s="14"/>
      <c r="NAN90" s="14"/>
      <c r="NAO90" s="14"/>
      <c r="NAP90" s="14"/>
      <c r="NAQ90" s="14"/>
      <c r="NAR90" s="14"/>
      <c r="NAS90" s="14"/>
      <c r="NAT90" s="14"/>
      <c r="NAU90" s="14"/>
      <c r="NAV90" s="14"/>
      <c r="NAW90" s="14"/>
      <c r="NAX90" s="14"/>
      <c r="NAY90" s="14"/>
      <c r="NAZ90" s="14"/>
      <c r="NBA90" s="14"/>
      <c r="NBB90" s="14"/>
      <c r="NBC90" s="14"/>
      <c r="NBD90" s="14"/>
      <c r="NBE90" s="14"/>
      <c r="NBF90" s="14"/>
      <c r="NBG90" s="14"/>
      <c r="NBH90" s="14"/>
      <c r="NBI90" s="14"/>
      <c r="NBJ90" s="14"/>
      <c r="NBK90" s="14"/>
      <c r="NBL90" s="14"/>
      <c r="NBM90" s="14"/>
      <c r="NBN90" s="14"/>
      <c r="NBO90" s="14"/>
      <c r="NBP90" s="14"/>
      <c r="NBQ90" s="14"/>
      <c r="NBR90" s="14"/>
      <c r="NBS90" s="14"/>
      <c r="NBT90" s="14"/>
      <c r="NBU90" s="14"/>
      <c r="NBV90" s="14"/>
      <c r="NBW90" s="14"/>
      <c r="NBX90" s="14"/>
      <c r="NBY90" s="14"/>
      <c r="NBZ90" s="14"/>
      <c r="NCA90" s="14"/>
      <c r="NCB90" s="14"/>
      <c r="NCC90" s="14"/>
      <c r="NCD90" s="14"/>
      <c r="NCE90" s="14"/>
      <c r="NCF90" s="14"/>
      <c r="NCG90" s="14"/>
      <c r="NCH90" s="14"/>
      <c r="NCI90" s="14"/>
      <c r="NCJ90" s="14"/>
      <c r="NCK90" s="14"/>
      <c r="NCL90" s="14"/>
      <c r="NCM90" s="14"/>
      <c r="NCN90" s="14"/>
      <c r="NCO90" s="14"/>
      <c r="NCP90" s="14"/>
      <c r="NCQ90" s="14"/>
      <c r="NCR90" s="14"/>
      <c r="NCS90" s="14"/>
      <c r="NCT90" s="14"/>
      <c r="NCU90" s="14"/>
      <c r="NCV90" s="14"/>
      <c r="NCW90" s="14"/>
      <c r="NCX90" s="14"/>
      <c r="NCY90" s="14"/>
      <c r="NCZ90" s="14"/>
      <c r="NDA90" s="14"/>
      <c r="NDB90" s="14"/>
      <c r="NDC90" s="14"/>
      <c r="NDD90" s="14"/>
      <c r="NDE90" s="14"/>
      <c r="NDF90" s="14"/>
      <c r="NDG90" s="14"/>
      <c r="NDH90" s="14"/>
      <c r="NDI90" s="14"/>
      <c r="NDJ90" s="14"/>
      <c r="NDK90" s="14"/>
      <c r="NDL90" s="14"/>
      <c r="NDM90" s="14"/>
      <c r="NDN90" s="14"/>
      <c r="NDO90" s="14"/>
      <c r="NDP90" s="14"/>
      <c r="NDQ90" s="14"/>
      <c r="NDR90" s="14"/>
      <c r="NDS90" s="14"/>
      <c r="NDT90" s="14"/>
      <c r="NDU90" s="14"/>
      <c r="NDV90" s="14"/>
      <c r="NDW90" s="14"/>
      <c r="NDX90" s="14"/>
      <c r="NDY90" s="14"/>
      <c r="NDZ90" s="14"/>
      <c r="NEA90" s="14"/>
      <c r="NEB90" s="14"/>
      <c r="NEC90" s="14"/>
      <c r="NED90" s="14"/>
      <c r="NEE90" s="14"/>
      <c r="NEF90" s="14"/>
      <c r="NEG90" s="14"/>
      <c r="NEH90" s="14"/>
      <c r="NEI90" s="14"/>
      <c r="NEJ90" s="14"/>
      <c r="NEK90" s="14"/>
      <c r="NEL90" s="14"/>
      <c r="NEM90" s="14"/>
      <c r="NEN90" s="14"/>
      <c r="NEO90" s="14"/>
      <c r="NEP90" s="14"/>
      <c r="NEQ90" s="14"/>
      <c r="NER90" s="14"/>
      <c r="NES90" s="14"/>
      <c r="NET90" s="14"/>
      <c r="NEU90" s="14"/>
      <c r="NEV90" s="14"/>
      <c r="NEW90" s="14"/>
      <c r="NEX90" s="14"/>
      <c r="NEY90" s="14"/>
      <c r="NEZ90" s="14"/>
      <c r="NFA90" s="14"/>
      <c r="NFB90" s="14"/>
      <c r="NFC90" s="14"/>
      <c r="NFD90" s="14"/>
      <c r="NFE90" s="14"/>
      <c r="NFF90" s="14"/>
      <c r="NFG90" s="14"/>
      <c r="NFH90" s="14"/>
      <c r="NFI90" s="14"/>
      <c r="NFJ90" s="14"/>
      <c r="NFK90" s="14"/>
      <c r="NFL90" s="14"/>
      <c r="NFM90" s="14"/>
      <c r="NFN90" s="14"/>
      <c r="NFO90" s="14"/>
      <c r="NFP90" s="14"/>
      <c r="NFQ90" s="14"/>
      <c r="NFR90" s="14"/>
      <c r="NFS90" s="14"/>
      <c r="NFT90" s="14"/>
      <c r="NFU90" s="14"/>
      <c r="NFV90" s="14"/>
      <c r="NFW90" s="14"/>
      <c r="NFX90" s="14"/>
      <c r="NFY90" s="14"/>
      <c r="NFZ90" s="14"/>
      <c r="NGA90" s="14"/>
      <c r="NGB90" s="14"/>
      <c r="NGC90" s="14"/>
      <c r="NGD90" s="14"/>
      <c r="NGE90" s="14"/>
      <c r="NGF90" s="14"/>
      <c r="NGG90" s="14"/>
      <c r="NGH90" s="14"/>
      <c r="NGI90" s="14"/>
      <c r="NGJ90" s="14"/>
      <c r="NGK90" s="14"/>
      <c r="NGL90" s="14"/>
      <c r="NGM90" s="14"/>
      <c r="NGN90" s="14"/>
      <c r="NGO90" s="14"/>
      <c r="NGP90" s="14"/>
      <c r="NGQ90" s="14"/>
      <c r="NGR90" s="14"/>
      <c r="NGS90" s="14"/>
      <c r="NGT90" s="14"/>
      <c r="NGU90" s="14"/>
      <c r="NGV90" s="14"/>
      <c r="NGW90" s="14"/>
      <c r="NGX90" s="14"/>
      <c r="NGY90" s="14"/>
      <c r="NGZ90" s="14"/>
      <c r="NHA90" s="14"/>
      <c r="NHB90" s="14"/>
      <c r="NHC90" s="14"/>
      <c r="NHD90" s="14"/>
      <c r="NHE90" s="14"/>
      <c r="NHF90" s="14"/>
      <c r="NHG90" s="14"/>
      <c r="NHH90" s="14"/>
      <c r="NHI90" s="14"/>
      <c r="NHJ90" s="14"/>
      <c r="NHK90" s="14"/>
      <c r="NHL90" s="14"/>
      <c r="NHM90" s="14"/>
      <c r="NHN90" s="14"/>
      <c r="NHO90" s="14"/>
      <c r="NHP90" s="14"/>
      <c r="NHQ90" s="14"/>
      <c r="NHR90" s="14"/>
      <c r="NHS90" s="14"/>
      <c r="NHT90" s="14"/>
      <c r="NHU90" s="14"/>
      <c r="NHV90" s="14"/>
      <c r="NHW90" s="14"/>
      <c r="NHX90" s="14"/>
      <c r="NHY90" s="14"/>
      <c r="NHZ90" s="14"/>
      <c r="NIA90" s="14"/>
      <c r="NIB90" s="14"/>
      <c r="NIC90" s="14"/>
      <c r="NID90" s="14"/>
      <c r="NIE90" s="14"/>
      <c r="NIF90" s="14"/>
      <c r="NIG90" s="14"/>
      <c r="NIH90" s="14"/>
      <c r="NII90" s="14"/>
      <c r="NIJ90" s="14"/>
      <c r="NIK90" s="14"/>
      <c r="NIL90" s="14"/>
      <c r="NIM90" s="14"/>
      <c r="NIN90" s="14"/>
      <c r="NIO90" s="14"/>
      <c r="NIP90" s="14"/>
      <c r="NIQ90" s="14"/>
      <c r="NIR90" s="14"/>
      <c r="NIS90" s="14"/>
      <c r="NIT90" s="14"/>
      <c r="NIU90" s="14"/>
      <c r="NIV90" s="14"/>
      <c r="NIW90" s="14"/>
      <c r="NIX90" s="14"/>
      <c r="NIY90" s="14"/>
      <c r="NIZ90" s="14"/>
      <c r="NJA90" s="14"/>
      <c r="NJB90" s="14"/>
      <c r="NJC90" s="14"/>
      <c r="NJD90" s="14"/>
      <c r="NJE90" s="14"/>
      <c r="NJF90" s="14"/>
      <c r="NJG90" s="14"/>
      <c r="NJH90" s="14"/>
      <c r="NJI90" s="14"/>
      <c r="NJJ90" s="14"/>
      <c r="NJK90" s="14"/>
      <c r="NJL90" s="14"/>
      <c r="NJM90" s="14"/>
      <c r="NJN90" s="14"/>
      <c r="NJO90" s="14"/>
      <c r="NJP90" s="14"/>
      <c r="NJQ90" s="14"/>
      <c r="NJR90" s="14"/>
      <c r="NJS90" s="14"/>
      <c r="NJT90" s="14"/>
      <c r="NJU90" s="14"/>
      <c r="NJV90" s="14"/>
      <c r="NJW90" s="14"/>
      <c r="NJX90" s="14"/>
      <c r="NJY90" s="14"/>
      <c r="NJZ90" s="14"/>
      <c r="NKA90" s="14"/>
      <c r="NKB90" s="14"/>
      <c r="NKC90" s="14"/>
      <c r="NKD90" s="14"/>
      <c r="NKE90" s="14"/>
      <c r="NKF90" s="14"/>
      <c r="NKG90" s="14"/>
      <c r="NKH90" s="14"/>
      <c r="NKI90" s="14"/>
      <c r="NKJ90" s="14"/>
      <c r="NKK90" s="14"/>
      <c r="NKL90" s="14"/>
      <c r="NKM90" s="14"/>
      <c r="NKN90" s="14"/>
      <c r="NKO90" s="14"/>
      <c r="NKP90" s="14"/>
      <c r="NKQ90" s="14"/>
      <c r="NKR90" s="14"/>
      <c r="NKS90" s="14"/>
      <c r="NKT90" s="14"/>
      <c r="NKU90" s="14"/>
      <c r="NKV90" s="14"/>
      <c r="NKW90" s="14"/>
      <c r="NKX90" s="14"/>
      <c r="NKY90" s="14"/>
      <c r="NKZ90" s="14"/>
      <c r="NLA90" s="14"/>
      <c r="NLB90" s="14"/>
      <c r="NLC90" s="14"/>
      <c r="NLD90" s="14"/>
      <c r="NLE90" s="14"/>
      <c r="NLF90" s="14"/>
      <c r="NLG90" s="14"/>
      <c r="NLH90" s="14"/>
      <c r="NLI90" s="14"/>
      <c r="NLJ90" s="14"/>
      <c r="NLK90" s="14"/>
      <c r="NLL90" s="14"/>
      <c r="NLM90" s="14"/>
      <c r="NLN90" s="14"/>
      <c r="NLO90" s="14"/>
      <c r="NLP90" s="14"/>
      <c r="NLQ90" s="14"/>
      <c r="NLR90" s="14"/>
      <c r="NLS90" s="14"/>
      <c r="NLT90" s="14"/>
      <c r="NLU90" s="14"/>
      <c r="NLV90" s="14"/>
      <c r="NLW90" s="14"/>
      <c r="NLX90" s="14"/>
      <c r="NLY90" s="14"/>
      <c r="NLZ90" s="14"/>
      <c r="NMA90" s="14"/>
      <c r="NMB90" s="14"/>
      <c r="NMC90" s="14"/>
      <c r="NMD90" s="14"/>
      <c r="NME90" s="14"/>
      <c r="NMF90" s="14"/>
      <c r="NMG90" s="14"/>
      <c r="NMH90" s="14"/>
      <c r="NMI90" s="14"/>
      <c r="NMJ90" s="14"/>
      <c r="NMK90" s="14"/>
      <c r="NML90" s="14"/>
      <c r="NMM90" s="14"/>
      <c r="NMN90" s="14"/>
      <c r="NMO90" s="14"/>
      <c r="NMP90" s="14"/>
      <c r="NMQ90" s="14"/>
      <c r="NMR90" s="14"/>
      <c r="NMS90" s="14"/>
      <c r="NMT90" s="14"/>
      <c r="NMU90" s="14"/>
      <c r="NMV90" s="14"/>
      <c r="NMW90" s="14"/>
      <c r="NMX90" s="14"/>
      <c r="NMY90" s="14"/>
      <c r="NMZ90" s="14"/>
      <c r="NNA90" s="14"/>
      <c r="NNB90" s="14"/>
      <c r="NNC90" s="14"/>
      <c r="NND90" s="14"/>
      <c r="NNE90" s="14"/>
      <c r="NNF90" s="14"/>
      <c r="NNG90" s="14"/>
      <c r="NNH90" s="14"/>
      <c r="NNI90" s="14"/>
      <c r="NNJ90" s="14"/>
      <c r="NNK90" s="14"/>
      <c r="NNL90" s="14"/>
      <c r="NNM90" s="14"/>
      <c r="NNN90" s="14"/>
      <c r="NNO90" s="14"/>
      <c r="NNP90" s="14"/>
      <c r="NNQ90" s="14"/>
      <c r="NNR90" s="14"/>
      <c r="NNS90" s="14"/>
      <c r="NNT90" s="14"/>
      <c r="NNU90" s="14"/>
      <c r="NNV90" s="14"/>
      <c r="NNW90" s="14"/>
      <c r="NNX90" s="14"/>
      <c r="NNY90" s="14"/>
      <c r="NNZ90" s="14"/>
      <c r="NOA90" s="14"/>
      <c r="NOB90" s="14"/>
      <c r="NOC90" s="14"/>
      <c r="NOD90" s="14"/>
      <c r="NOE90" s="14"/>
      <c r="NOF90" s="14"/>
      <c r="NOG90" s="14"/>
      <c r="NOH90" s="14"/>
      <c r="NOI90" s="14"/>
      <c r="NOJ90" s="14"/>
      <c r="NOK90" s="14"/>
      <c r="NOL90" s="14"/>
      <c r="NOM90" s="14"/>
      <c r="NON90" s="14"/>
      <c r="NOO90" s="14"/>
      <c r="NOP90" s="14"/>
      <c r="NOQ90" s="14"/>
      <c r="NOR90" s="14"/>
      <c r="NOS90" s="14"/>
      <c r="NOT90" s="14"/>
      <c r="NOU90" s="14"/>
      <c r="NOV90" s="14"/>
      <c r="NOW90" s="14"/>
      <c r="NOX90" s="14"/>
      <c r="NOY90" s="14"/>
      <c r="NOZ90" s="14"/>
      <c r="NPA90" s="14"/>
      <c r="NPB90" s="14"/>
      <c r="NPC90" s="14"/>
      <c r="NPD90" s="14"/>
      <c r="NPE90" s="14"/>
      <c r="NPF90" s="14"/>
      <c r="NPG90" s="14"/>
      <c r="NPH90" s="14"/>
      <c r="NPI90" s="14"/>
      <c r="NPJ90" s="14"/>
      <c r="NPK90" s="14"/>
      <c r="NPL90" s="14"/>
      <c r="NPM90" s="14"/>
      <c r="NPN90" s="14"/>
      <c r="NPO90" s="14"/>
      <c r="NPP90" s="14"/>
      <c r="NPQ90" s="14"/>
      <c r="NPR90" s="14"/>
      <c r="NPS90" s="14"/>
      <c r="NPT90" s="14"/>
      <c r="NPU90" s="14"/>
      <c r="NPV90" s="14"/>
      <c r="NPW90" s="14"/>
      <c r="NPX90" s="14"/>
      <c r="NPY90" s="14"/>
      <c r="NPZ90" s="14"/>
      <c r="NQA90" s="14"/>
      <c r="NQB90" s="14"/>
      <c r="NQC90" s="14"/>
      <c r="NQD90" s="14"/>
      <c r="NQE90" s="14"/>
      <c r="NQF90" s="14"/>
      <c r="NQG90" s="14"/>
      <c r="NQH90" s="14"/>
      <c r="NQI90" s="14"/>
      <c r="NQJ90" s="14"/>
      <c r="NQK90" s="14"/>
      <c r="NQL90" s="14"/>
      <c r="NQM90" s="14"/>
      <c r="NQN90" s="14"/>
      <c r="NQO90" s="14"/>
      <c r="NQP90" s="14"/>
      <c r="NQQ90" s="14"/>
      <c r="NQR90" s="14"/>
      <c r="NQS90" s="14"/>
      <c r="NQT90" s="14"/>
      <c r="NQU90" s="14"/>
      <c r="NQV90" s="14"/>
      <c r="NQW90" s="14"/>
      <c r="NQX90" s="14"/>
      <c r="NQY90" s="14"/>
      <c r="NQZ90" s="14"/>
      <c r="NRA90" s="14"/>
      <c r="NRB90" s="14"/>
      <c r="NRC90" s="14"/>
      <c r="NRD90" s="14"/>
      <c r="NRE90" s="14"/>
      <c r="NRF90" s="14"/>
      <c r="NRG90" s="14"/>
      <c r="NRH90" s="14"/>
      <c r="NRI90" s="14"/>
      <c r="NRJ90" s="14"/>
      <c r="NRK90" s="14"/>
      <c r="NRL90" s="14"/>
      <c r="NRM90" s="14"/>
      <c r="NRN90" s="14"/>
      <c r="NRO90" s="14"/>
      <c r="NRP90" s="14"/>
      <c r="NRQ90" s="14"/>
      <c r="NRR90" s="14"/>
      <c r="NRS90" s="14"/>
      <c r="NRT90" s="14"/>
      <c r="NRU90" s="14"/>
      <c r="NRV90" s="14"/>
      <c r="NRW90" s="14"/>
      <c r="NRX90" s="14"/>
      <c r="NRY90" s="14"/>
      <c r="NRZ90" s="14"/>
      <c r="NSA90" s="14"/>
      <c r="NSB90" s="14"/>
      <c r="NSC90" s="14"/>
      <c r="NSD90" s="14"/>
      <c r="NSE90" s="14"/>
      <c r="NSF90" s="14"/>
      <c r="NSG90" s="14"/>
      <c r="NSH90" s="14"/>
      <c r="NSI90" s="14"/>
      <c r="NSJ90" s="14"/>
      <c r="NSK90" s="14"/>
      <c r="NSL90" s="14"/>
      <c r="NSM90" s="14"/>
      <c r="NSN90" s="14"/>
      <c r="NSO90" s="14"/>
      <c r="NSP90" s="14"/>
      <c r="NSQ90" s="14"/>
      <c r="NSR90" s="14"/>
      <c r="NSS90" s="14"/>
      <c r="NST90" s="14"/>
      <c r="NSU90" s="14"/>
      <c r="NSV90" s="14"/>
      <c r="NSW90" s="14"/>
      <c r="NSX90" s="14"/>
      <c r="NSY90" s="14"/>
      <c r="NSZ90" s="14"/>
      <c r="NTA90" s="14"/>
      <c r="NTB90" s="14"/>
      <c r="NTC90" s="14"/>
      <c r="NTD90" s="14"/>
      <c r="NTE90" s="14"/>
      <c r="NTF90" s="14"/>
      <c r="NTG90" s="14"/>
      <c r="NTH90" s="14"/>
      <c r="NTI90" s="14"/>
      <c r="NTJ90" s="14"/>
      <c r="NTK90" s="14"/>
      <c r="NTL90" s="14"/>
      <c r="NTM90" s="14"/>
      <c r="NTN90" s="14"/>
      <c r="NTO90" s="14"/>
      <c r="NTP90" s="14"/>
      <c r="NTQ90" s="14"/>
      <c r="NTR90" s="14"/>
      <c r="NTS90" s="14"/>
      <c r="NTT90" s="14"/>
      <c r="NTU90" s="14"/>
      <c r="NTV90" s="14"/>
      <c r="NTW90" s="14"/>
      <c r="NTX90" s="14"/>
      <c r="NTY90" s="14"/>
      <c r="NTZ90" s="14"/>
      <c r="NUA90" s="14"/>
      <c r="NUB90" s="14"/>
      <c r="NUC90" s="14"/>
      <c r="NUD90" s="14"/>
      <c r="NUE90" s="14"/>
      <c r="NUF90" s="14"/>
      <c r="NUG90" s="14"/>
      <c r="NUH90" s="14"/>
      <c r="NUI90" s="14"/>
      <c r="NUJ90" s="14"/>
      <c r="NUK90" s="14"/>
      <c r="NUL90" s="14"/>
      <c r="NUM90" s="14"/>
      <c r="NUN90" s="14"/>
      <c r="NUO90" s="14"/>
      <c r="NUP90" s="14"/>
      <c r="NUQ90" s="14"/>
      <c r="NUR90" s="14"/>
      <c r="NUS90" s="14"/>
      <c r="NUT90" s="14"/>
      <c r="NUU90" s="14"/>
      <c r="NUV90" s="14"/>
      <c r="NUW90" s="14"/>
      <c r="NUX90" s="14"/>
      <c r="NUY90" s="14"/>
      <c r="NUZ90" s="14"/>
      <c r="NVA90" s="14"/>
      <c r="NVB90" s="14"/>
      <c r="NVC90" s="14"/>
      <c r="NVD90" s="14"/>
      <c r="NVE90" s="14"/>
      <c r="NVF90" s="14"/>
      <c r="NVG90" s="14"/>
      <c r="NVH90" s="14"/>
      <c r="NVI90" s="14"/>
      <c r="NVJ90" s="14"/>
      <c r="NVK90" s="14"/>
      <c r="NVL90" s="14"/>
      <c r="NVM90" s="14"/>
      <c r="NVN90" s="14"/>
      <c r="NVO90" s="14"/>
      <c r="NVP90" s="14"/>
      <c r="NVQ90" s="14"/>
      <c r="NVR90" s="14"/>
      <c r="NVS90" s="14"/>
      <c r="NVT90" s="14"/>
      <c r="NVU90" s="14"/>
      <c r="NVV90" s="14"/>
      <c r="NVW90" s="14"/>
      <c r="NVX90" s="14"/>
      <c r="NVY90" s="14"/>
      <c r="NVZ90" s="14"/>
      <c r="NWA90" s="14"/>
      <c r="NWB90" s="14"/>
      <c r="NWC90" s="14"/>
      <c r="NWD90" s="14"/>
      <c r="NWE90" s="14"/>
      <c r="NWF90" s="14"/>
      <c r="NWG90" s="14"/>
      <c r="NWH90" s="14"/>
      <c r="NWI90" s="14"/>
      <c r="NWJ90" s="14"/>
      <c r="NWK90" s="14"/>
      <c r="NWL90" s="14"/>
      <c r="NWM90" s="14"/>
      <c r="NWN90" s="14"/>
      <c r="NWO90" s="14"/>
      <c r="NWP90" s="14"/>
      <c r="NWQ90" s="14"/>
      <c r="NWR90" s="14"/>
      <c r="NWS90" s="14"/>
      <c r="NWT90" s="14"/>
      <c r="NWU90" s="14"/>
      <c r="NWV90" s="14"/>
      <c r="NWW90" s="14"/>
      <c r="NWX90" s="14"/>
      <c r="NWY90" s="14"/>
      <c r="NWZ90" s="14"/>
      <c r="NXA90" s="14"/>
      <c r="NXB90" s="14"/>
      <c r="NXC90" s="14"/>
      <c r="NXD90" s="14"/>
      <c r="NXE90" s="14"/>
      <c r="NXF90" s="14"/>
      <c r="NXG90" s="14"/>
      <c r="NXH90" s="14"/>
      <c r="NXI90" s="14"/>
      <c r="NXJ90" s="14"/>
      <c r="NXK90" s="14"/>
      <c r="NXL90" s="14"/>
      <c r="NXM90" s="14"/>
      <c r="NXN90" s="14"/>
      <c r="NXO90" s="14"/>
      <c r="NXP90" s="14"/>
      <c r="NXQ90" s="14"/>
      <c r="NXR90" s="14"/>
      <c r="NXS90" s="14"/>
      <c r="NXT90" s="14"/>
      <c r="NXU90" s="14"/>
      <c r="NXV90" s="14"/>
      <c r="NXW90" s="14"/>
      <c r="NXX90" s="14"/>
      <c r="NXY90" s="14"/>
      <c r="NXZ90" s="14"/>
      <c r="NYA90" s="14"/>
      <c r="NYB90" s="14"/>
      <c r="NYC90" s="14"/>
      <c r="NYD90" s="14"/>
      <c r="NYE90" s="14"/>
      <c r="NYF90" s="14"/>
      <c r="NYG90" s="14"/>
      <c r="NYH90" s="14"/>
      <c r="NYI90" s="14"/>
      <c r="NYJ90" s="14"/>
      <c r="NYK90" s="14"/>
      <c r="NYL90" s="14"/>
      <c r="NYM90" s="14"/>
      <c r="NYN90" s="14"/>
      <c r="NYO90" s="14"/>
      <c r="NYP90" s="14"/>
      <c r="NYQ90" s="14"/>
      <c r="NYR90" s="14"/>
      <c r="NYS90" s="14"/>
      <c r="NYT90" s="14"/>
      <c r="NYU90" s="14"/>
      <c r="NYV90" s="14"/>
      <c r="NYW90" s="14"/>
      <c r="NYX90" s="14"/>
      <c r="NYY90" s="14"/>
      <c r="NYZ90" s="14"/>
      <c r="NZA90" s="14"/>
      <c r="NZB90" s="14"/>
      <c r="NZC90" s="14"/>
      <c r="NZD90" s="14"/>
      <c r="NZE90" s="14"/>
      <c r="NZF90" s="14"/>
      <c r="NZG90" s="14"/>
      <c r="NZH90" s="14"/>
      <c r="NZI90" s="14"/>
      <c r="NZJ90" s="14"/>
      <c r="NZK90" s="14"/>
      <c r="NZL90" s="14"/>
      <c r="NZM90" s="14"/>
      <c r="NZN90" s="14"/>
      <c r="NZO90" s="14"/>
      <c r="NZP90" s="14"/>
      <c r="NZQ90" s="14"/>
      <c r="NZR90" s="14"/>
      <c r="NZS90" s="14"/>
      <c r="NZT90" s="14"/>
      <c r="NZU90" s="14"/>
      <c r="NZV90" s="14"/>
      <c r="NZW90" s="14"/>
      <c r="NZX90" s="14"/>
      <c r="NZY90" s="14"/>
      <c r="NZZ90" s="14"/>
      <c r="OAA90" s="14"/>
      <c r="OAB90" s="14"/>
      <c r="OAC90" s="14"/>
      <c r="OAD90" s="14"/>
      <c r="OAE90" s="14"/>
      <c r="OAF90" s="14"/>
      <c r="OAG90" s="14"/>
      <c r="OAH90" s="14"/>
      <c r="OAI90" s="14"/>
      <c r="OAJ90" s="14"/>
      <c r="OAK90" s="14"/>
      <c r="OAL90" s="14"/>
      <c r="OAM90" s="14"/>
      <c r="OAN90" s="14"/>
      <c r="OAO90" s="14"/>
      <c r="OAP90" s="14"/>
      <c r="OAQ90" s="14"/>
      <c r="OAR90" s="14"/>
      <c r="OAS90" s="14"/>
      <c r="OAT90" s="14"/>
      <c r="OAU90" s="14"/>
      <c r="OAV90" s="14"/>
      <c r="OAW90" s="14"/>
      <c r="OAX90" s="14"/>
      <c r="OAY90" s="14"/>
      <c r="OAZ90" s="14"/>
      <c r="OBA90" s="14"/>
      <c r="OBB90" s="14"/>
      <c r="OBC90" s="14"/>
      <c r="OBD90" s="14"/>
      <c r="OBE90" s="14"/>
      <c r="OBF90" s="14"/>
      <c r="OBG90" s="14"/>
      <c r="OBH90" s="14"/>
      <c r="OBI90" s="14"/>
      <c r="OBJ90" s="14"/>
      <c r="OBK90" s="14"/>
      <c r="OBL90" s="14"/>
      <c r="OBM90" s="14"/>
      <c r="OBN90" s="14"/>
      <c r="OBO90" s="14"/>
      <c r="OBP90" s="14"/>
      <c r="OBQ90" s="14"/>
      <c r="OBR90" s="14"/>
      <c r="OBS90" s="14"/>
      <c r="OBT90" s="14"/>
      <c r="OBU90" s="14"/>
      <c r="OBV90" s="14"/>
      <c r="OBW90" s="14"/>
      <c r="OBX90" s="14"/>
      <c r="OBY90" s="14"/>
      <c r="OBZ90" s="14"/>
      <c r="OCA90" s="14"/>
      <c r="OCB90" s="14"/>
      <c r="OCC90" s="14"/>
      <c r="OCD90" s="14"/>
      <c r="OCE90" s="14"/>
      <c r="OCF90" s="14"/>
      <c r="OCG90" s="14"/>
      <c r="OCH90" s="14"/>
      <c r="OCI90" s="14"/>
      <c r="OCJ90" s="14"/>
      <c r="OCK90" s="14"/>
      <c r="OCL90" s="14"/>
      <c r="OCM90" s="14"/>
      <c r="OCN90" s="14"/>
      <c r="OCO90" s="14"/>
      <c r="OCP90" s="14"/>
      <c r="OCQ90" s="14"/>
      <c r="OCR90" s="14"/>
      <c r="OCS90" s="14"/>
      <c r="OCT90" s="14"/>
      <c r="OCU90" s="14"/>
      <c r="OCV90" s="14"/>
      <c r="OCW90" s="14"/>
      <c r="OCX90" s="14"/>
      <c r="OCY90" s="14"/>
      <c r="OCZ90" s="14"/>
      <c r="ODA90" s="14"/>
      <c r="ODB90" s="14"/>
      <c r="ODC90" s="14"/>
      <c r="ODD90" s="14"/>
      <c r="ODE90" s="14"/>
      <c r="ODF90" s="14"/>
      <c r="ODG90" s="14"/>
      <c r="ODH90" s="14"/>
      <c r="ODI90" s="14"/>
      <c r="ODJ90" s="14"/>
      <c r="ODK90" s="14"/>
      <c r="ODL90" s="14"/>
      <c r="ODM90" s="14"/>
      <c r="ODN90" s="14"/>
      <c r="ODO90" s="14"/>
      <c r="ODP90" s="14"/>
      <c r="ODQ90" s="14"/>
      <c r="ODR90" s="14"/>
      <c r="ODS90" s="14"/>
      <c r="ODT90" s="14"/>
      <c r="ODU90" s="14"/>
      <c r="ODV90" s="14"/>
      <c r="ODW90" s="14"/>
      <c r="ODX90" s="14"/>
      <c r="ODY90" s="14"/>
      <c r="ODZ90" s="14"/>
      <c r="OEA90" s="14"/>
      <c r="OEB90" s="14"/>
      <c r="OEC90" s="14"/>
      <c r="OED90" s="14"/>
      <c r="OEE90" s="14"/>
      <c r="OEF90" s="14"/>
      <c r="OEG90" s="14"/>
      <c r="OEH90" s="14"/>
      <c r="OEI90" s="14"/>
      <c r="OEJ90" s="14"/>
      <c r="OEK90" s="14"/>
      <c r="OEL90" s="14"/>
      <c r="OEM90" s="14"/>
      <c r="OEN90" s="14"/>
      <c r="OEO90" s="14"/>
      <c r="OEP90" s="14"/>
      <c r="OEQ90" s="14"/>
      <c r="OER90" s="14"/>
      <c r="OES90" s="14"/>
      <c r="OET90" s="14"/>
      <c r="OEU90" s="14"/>
      <c r="OEV90" s="14"/>
      <c r="OEW90" s="14"/>
      <c r="OEX90" s="14"/>
      <c r="OEY90" s="14"/>
      <c r="OEZ90" s="14"/>
      <c r="OFA90" s="14"/>
      <c r="OFB90" s="14"/>
      <c r="OFC90" s="14"/>
      <c r="OFD90" s="14"/>
      <c r="OFE90" s="14"/>
      <c r="OFF90" s="14"/>
      <c r="OFG90" s="14"/>
      <c r="OFH90" s="14"/>
      <c r="OFI90" s="14"/>
      <c r="OFJ90" s="14"/>
      <c r="OFK90" s="14"/>
      <c r="OFL90" s="14"/>
      <c r="OFM90" s="14"/>
      <c r="OFN90" s="14"/>
      <c r="OFO90" s="14"/>
      <c r="OFP90" s="14"/>
      <c r="OFQ90" s="14"/>
      <c r="OFR90" s="14"/>
      <c r="OFS90" s="14"/>
      <c r="OFT90" s="14"/>
      <c r="OFU90" s="14"/>
      <c r="OFV90" s="14"/>
      <c r="OFW90" s="14"/>
      <c r="OFX90" s="14"/>
      <c r="OFY90" s="14"/>
      <c r="OFZ90" s="14"/>
      <c r="OGA90" s="14"/>
      <c r="OGB90" s="14"/>
      <c r="OGC90" s="14"/>
      <c r="OGD90" s="14"/>
      <c r="OGE90" s="14"/>
      <c r="OGF90" s="14"/>
      <c r="OGG90" s="14"/>
      <c r="OGH90" s="14"/>
      <c r="OGI90" s="14"/>
      <c r="OGJ90" s="14"/>
      <c r="OGK90" s="14"/>
      <c r="OGL90" s="14"/>
      <c r="OGM90" s="14"/>
      <c r="OGN90" s="14"/>
      <c r="OGO90" s="14"/>
      <c r="OGP90" s="14"/>
      <c r="OGQ90" s="14"/>
      <c r="OGR90" s="14"/>
      <c r="OGS90" s="14"/>
      <c r="OGT90" s="14"/>
      <c r="OGU90" s="14"/>
      <c r="OGV90" s="14"/>
      <c r="OGW90" s="14"/>
      <c r="OGX90" s="14"/>
      <c r="OGY90" s="14"/>
      <c r="OGZ90" s="14"/>
      <c r="OHA90" s="14"/>
      <c r="OHB90" s="14"/>
      <c r="OHC90" s="14"/>
      <c r="OHD90" s="14"/>
      <c r="OHE90" s="14"/>
      <c r="OHF90" s="14"/>
      <c r="OHG90" s="14"/>
      <c r="OHH90" s="14"/>
      <c r="OHI90" s="14"/>
      <c r="OHJ90" s="14"/>
      <c r="OHK90" s="14"/>
      <c r="OHL90" s="14"/>
      <c r="OHM90" s="14"/>
      <c r="OHN90" s="14"/>
      <c r="OHO90" s="14"/>
      <c r="OHP90" s="14"/>
      <c r="OHQ90" s="14"/>
      <c r="OHR90" s="14"/>
      <c r="OHS90" s="14"/>
      <c r="OHT90" s="14"/>
      <c r="OHU90" s="14"/>
      <c r="OHV90" s="14"/>
      <c r="OHW90" s="14"/>
      <c r="OHX90" s="14"/>
      <c r="OHY90" s="14"/>
      <c r="OHZ90" s="14"/>
      <c r="OIA90" s="14"/>
      <c r="OIB90" s="14"/>
      <c r="OIC90" s="14"/>
      <c r="OID90" s="14"/>
      <c r="OIE90" s="14"/>
      <c r="OIF90" s="14"/>
      <c r="OIG90" s="14"/>
      <c r="OIH90" s="14"/>
      <c r="OII90" s="14"/>
      <c r="OIJ90" s="14"/>
      <c r="OIK90" s="14"/>
      <c r="OIL90" s="14"/>
      <c r="OIM90" s="14"/>
      <c r="OIN90" s="14"/>
      <c r="OIO90" s="14"/>
      <c r="OIP90" s="14"/>
      <c r="OIQ90" s="14"/>
      <c r="OIR90" s="14"/>
      <c r="OIS90" s="14"/>
      <c r="OIT90" s="14"/>
      <c r="OIU90" s="14"/>
      <c r="OIV90" s="14"/>
      <c r="OIW90" s="14"/>
      <c r="OIX90" s="14"/>
      <c r="OIY90" s="14"/>
      <c r="OIZ90" s="14"/>
      <c r="OJA90" s="14"/>
      <c r="OJB90" s="14"/>
      <c r="OJC90" s="14"/>
      <c r="OJD90" s="14"/>
      <c r="OJE90" s="14"/>
      <c r="OJF90" s="14"/>
      <c r="OJG90" s="14"/>
      <c r="OJH90" s="14"/>
      <c r="OJI90" s="14"/>
      <c r="OJJ90" s="14"/>
      <c r="OJK90" s="14"/>
      <c r="OJL90" s="14"/>
      <c r="OJM90" s="14"/>
      <c r="OJN90" s="14"/>
      <c r="OJO90" s="14"/>
      <c r="OJP90" s="14"/>
      <c r="OJQ90" s="14"/>
      <c r="OJR90" s="14"/>
      <c r="OJS90" s="14"/>
      <c r="OJT90" s="14"/>
      <c r="OJU90" s="14"/>
      <c r="OJV90" s="14"/>
      <c r="OJW90" s="14"/>
      <c r="OJX90" s="14"/>
      <c r="OJY90" s="14"/>
      <c r="OJZ90" s="14"/>
      <c r="OKA90" s="14"/>
      <c r="OKB90" s="14"/>
      <c r="OKC90" s="14"/>
      <c r="OKD90" s="14"/>
      <c r="OKE90" s="14"/>
      <c r="OKF90" s="14"/>
      <c r="OKG90" s="14"/>
      <c r="OKH90" s="14"/>
      <c r="OKI90" s="14"/>
      <c r="OKJ90" s="14"/>
      <c r="OKK90" s="14"/>
      <c r="OKL90" s="14"/>
      <c r="OKM90" s="14"/>
      <c r="OKN90" s="14"/>
      <c r="OKO90" s="14"/>
      <c r="OKP90" s="14"/>
      <c r="OKQ90" s="14"/>
      <c r="OKR90" s="14"/>
      <c r="OKS90" s="14"/>
      <c r="OKT90" s="14"/>
      <c r="OKU90" s="14"/>
      <c r="OKV90" s="14"/>
      <c r="OKW90" s="14"/>
      <c r="OKX90" s="14"/>
      <c r="OKY90" s="14"/>
      <c r="OKZ90" s="14"/>
      <c r="OLA90" s="14"/>
      <c r="OLB90" s="14"/>
      <c r="OLC90" s="14"/>
      <c r="OLD90" s="14"/>
      <c r="OLE90" s="14"/>
      <c r="OLF90" s="14"/>
      <c r="OLG90" s="14"/>
      <c r="OLH90" s="14"/>
      <c r="OLI90" s="14"/>
      <c r="OLJ90" s="14"/>
      <c r="OLK90" s="14"/>
      <c r="OLL90" s="14"/>
      <c r="OLM90" s="14"/>
      <c r="OLN90" s="14"/>
      <c r="OLO90" s="14"/>
      <c r="OLP90" s="14"/>
      <c r="OLQ90" s="14"/>
      <c r="OLR90" s="14"/>
      <c r="OLS90" s="14"/>
      <c r="OLT90" s="14"/>
      <c r="OLU90" s="14"/>
      <c r="OLV90" s="14"/>
      <c r="OLW90" s="14"/>
      <c r="OLX90" s="14"/>
      <c r="OLY90" s="14"/>
      <c r="OLZ90" s="14"/>
      <c r="OMA90" s="14"/>
      <c r="OMB90" s="14"/>
      <c r="OMC90" s="14"/>
      <c r="OMD90" s="14"/>
      <c r="OME90" s="14"/>
      <c r="OMF90" s="14"/>
      <c r="OMG90" s="14"/>
      <c r="OMH90" s="14"/>
      <c r="OMI90" s="14"/>
      <c r="OMJ90" s="14"/>
      <c r="OMK90" s="14"/>
      <c r="OML90" s="14"/>
      <c r="OMM90" s="14"/>
      <c r="OMN90" s="14"/>
      <c r="OMO90" s="14"/>
      <c r="OMP90" s="14"/>
      <c r="OMQ90" s="14"/>
      <c r="OMR90" s="14"/>
      <c r="OMS90" s="14"/>
      <c r="OMT90" s="14"/>
      <c r="OMU90" s="14"/>
      <c r="OMV90" s="14"/>
      <c r="OMW90" s="14"/>
      <c r="OMX90" s="14"/>
      <c r="OMY90" s="14"/>
      <c r="OMZ90" s="14"/>
      <c r="ONA90" s="14"/>
      <c r="ONB90" s="14"/>
      <c r="ONC90" s="14"/>
      <c r="OND90" s="14"/>
      <c r="ONE90" s="14"/>
      <c r="ONF90" s="14"/>
      <c r="ONG90" s="14"/>
      <c r="ONH90" s="14"/>
      <c r="ONI90" s="14"/>
      <c r="ONJ90" s="14"/>
      <c r="ONK90" s="14"/>
      <c r="ONL90" s="14"/>
      <c r="ONM90" s="14"/>
      <c r="ONN90" s="14"/>
      <c r="ONO90" s="14"/>
      <c r="ONP90" s="14"/>
      <c r="ONQ90" s="14"/>
      <c r="ONR90" s="14"/>
      <c r="ONS90" s="14"/>
      <c r="ONT90" s="14"/>
      <c r="ONU90" s="14"/>
      <c r="ONV90" s="14"/>
      <c r="ONW90" s="14"/>
      <c r="ONX90" s="14"/>
      <c r="ONY90" s="14"/>
      <c r="ONZ90" s="14"/>
      <c r="OOA90" s="14"/>
      <c r="OOB90" s="14"/>
      <c r="OOC90" s="14"/>
      <c r="OOD90" s="14"/>
      <c r="OOE90" s="14"/>
      <c r="OOF90" s="14"/>
      <c r="OOG90" s="14"/>
      <c r="OOH90" s="14"/>
      <c r="OOI90" s="14"/>
      <c r="OOJ90" s="14"/>
      <c r="OOK90" s="14"/>
      <c r="OOL90" s="14"/>
      <c r="OOM90" s="14"/>
      <c r="OON90" s="14"/>
      <c r="OOO90" s="14"/>
      <c r="OOP90" s="14"/>
      <c r="OOQ90" s="14"/>
      <c r="OOR90" s="14"/>
      <c r="OOS90" s="14"/>
      <c r="OOT90" s="14"/>
      <c r="OOU90" s="14"/>
      <c r="OOV90" s="14"/>
      <c r="OOW90" s="14"/>
      <c r="OOX90" s="14"/>
      <c r="OOY90" s="14"/>
      <c r="OOZ90" s="14"/>
      <c r="OPA90" s="14"/>
      <c r="OPB90" s="14"/>
      <c r="OPC90" s="14"/>
      <c r="OPD90" s="14"/>
      <c r="OPE90" s="14"/>
      <c r="OPF90" s="14"/>
      <c r="OPG90" s="14"/>
      <c r="OPH90" s="14"/>
      <c r="OPI90" s="14"/>
      <c r="OPJ90" s="14"/>
      <c r="OPK90" s="14"/>
      <c r="OPL90" s="14"/>
      <c r="OPM90" s="14"/>
      <c r="OPN90" s="14"/>
      <c r="OPO90" s="14"/>
      <c r="OPP90" s="14"/>
      <c r="OPQ90" s="14"/>
      <c r="OPR90" s="14"/>
      <c r="OPS90" s="14"/>
      <c r="OPT90" s="14"/>
      <c r="OPU90" s="14"/>
      <c r="OPV90" s="14"/>
      <c r="OPW90" s="14"/>
      <c r="OPX90" s="14"/>
      <c r="OPY90" s="14"/>
      <c r="OPZ90" s="14"/>
      <c r="OQA90" s="14"/>
      <c r="OQB90" s="14"/>
      <c r="OQC90" s="14"/>
      <c r="OQD90" s="14"/>
      <c r="OQE90" s="14"/>
      <c r="OQF90" s="14"/>
      <c r="OQG90" s="14"/>
      <c r="OQH90" s="14"/>
      <c r="OQI90" s="14"/>
      <c r="OQJ90" s="14"/>
      <c r="OQK90" s="14"/>
      <c r="OQL90" s="14"/>
      <c r="OQM90" s="14"/>
      <c r="OQN90" s="14"/>
      <c r="OQO90" s="14"/>
      <c r="OQP90" s="14"/>
      <c r="OQQ90" s="14"/>
      <c r="OQR90" s="14"/>
      <c r="OQS90" s="14"/>
      <c r="OQT90" s="14"/>
      <c r="OQU90" s="14"/>
      <c r="OQV90" s="14"/>
      <c r="OQW90" s="14"/>
      <c r="OQX90" s="14"/>
      <c r="OQY90" s="14"/>
      <c r="OQZ90" s="14"/>
      <c r="ORA90" s="14"/>
      <c r="ORB90" s="14"/>
      <c r="ORC90" s="14"/>
      <c r="ORD90" s="14"/>
      <c r="ORE90" s="14"/>
      <c r="ORF90" s="14"/>
      <c r="ORG90" s="14"/>
      <c r="ORH90" s="14"/>
      <c r="ORI90" s="14"/>
      <c r="ORJ90" s="14"/>
      <c r="ORK90" s="14"/>
      <c r="ORL90" s="14"/>
      <c r="ORM90" s="14"/>
      <c r="ORN90" s="14"/>
      <c r="ORO90" s="14"/>
      <c r="ORP90" s="14"/>
      <c r="ORQ90" s="14"/>
      <c r="ORR90" s="14"/>
      <c r="ORS90" s="14"/>
      <c r="ORT90" s="14"/>
      <c r="ORU90" s="14"/>
      <c r="ORV90" s="14"/>
      <c r="ORW90" s="14"/>
      <c r="ORX90" s="14"/>
      <c r="ORY90" s="14"/>
      <c r="ORZ90" s="14"/>
      <c r="OSA90" s="14"/>
      <c r="OSB90" s="14"/>
      <c r="OSC90" s="14"/>
      <c r="OSD90" s="14"/>
      <c r="OSE90" s="14"/>
      <c r="OSF90" s="14"/>
      <c r="OSG90" s="14"/>
      <c r="OSH90" s="14"/>
      <c r="OSI90" s="14"/>
      <c r="OSJ90" s="14"/>
      <c r="OSK90" s="14"/>
      <c r="OSL90" s="14"/>
      <c r="OSM90" s="14"/>
      <c r="OSN90" s="14"/>
      <c r="OSO90" s="14"/>
      <c r="OSP90" s="14"/>
      <c r="OSQ90" s="14"/>
      <c r="OSR90" s="14"/>
      <c r="OSS90" s="14"/>
      <c r="OST90" s="14"/>
      <c r="OSU90" s="14"/>
      <c r="OSV90" s="14"/>
      <c r="OSW90" s="14"/>
      <c r="OSX90" s="14"/>
      <c r="OSY90" s="14"/>
      <c r="OSZ90" s="14"/>
      <c r="OTA90" s="14"/>
      <c r="OTB90" s="14"/>
      <c r="OTC90" s="14"/>
      <c r="OTD90" s="14"/>
      <c r="OTE90" s="14"/>
      <c r="OTF90" s="14"/>
      <c r="OTG90" s="14"/>
      <c r="OTH90" s="14"/>
      <c r="OTI90" s="14"/>
      <c r="OTJ90" s="14"/>
      <c r="OTK90" s="14"/>
      <c r="OTL90" s="14"/>
      <c r="OTM90" s="14"/>
      <c r="OTN90" s="14"/>
      <c r="OTO90" s="14"/>
      <c r="OTP90" s="14"/>
      <c r="OTQ90" s="14"/>
      <c r="OTR90" s="14"/>
      <c r="OTS90" s="14"/>
      <c r="OTT90" s="14"/>
      <c r="OTU90" s="14"/>
      <c r="OTV90" s="14"/>
      <c r="OTW90" s="14"/>
      <c r="OTX90" s="14"/>
      <c r="OTY90" s="14"/>
      <c r="OTZ90" s="14"/>
      <c r="OUA90" s="14"/>
      <c r="OUB90" s="14"/>
      <c r="OUC90" s="14"/>
      <c r="OUD90" s="14"/>
      <c r="OUE90" s="14"/>
      <c r="OUF90" s="14"/>
      <c r="OUG90" s="14"/>
      <c r="OUH90" s="14"/>
      <c r="OUI90" s="14"/>
      <c r="OUJ90" s="14"/>
      <c r="OUK90" s="14"/>
      <c r="OUL90" s="14"/>
      <c r="OUM90" s="14"/>
      <c r="OUN90" s="14"/>
      <c r="OUO90" s="14"/>
      <c r="OUP90" s="14"/>
      <c r="OUQ90" s="14"/>
      <c r="OUR90" s="14"/>
      <c r="OUS90" s="14"/>
      <c r="OUT90" s="14"/>
      <c r="OUU90" s="14"/>
      <c r="OUV90" s="14"/>
      <c r="OUW90" s="14"/>
      <c r="OUX90" s="14"/>
      <c r="OUY90" s="14"/>
      <c r="OUZ90" s="14"/>
      <c r="OVA90" s="14"/>
      <c r="OVB90" s="14"/>
      <c r="OVC90" s="14"/>
      <c r="OVD90" s="14"/>
      <c r="OVE90" s="14"/>
      <c r="OVF90" s="14"/>
      <c r="OVG90" s="14"/>
      <c r="OVH90" s="14"/>
      <c r="OVI90" s="14"/>
      <c r="OVJ90" s="14"/>
      <c r="OVK90" s="14"/>
      <c r="OVL90" s="14"/>
      <c r="OVM90" s="14"/>
      <c r="OVN90" s="14"/>
      <c r="OVO90" s="14"/>
      <c r="OVP90" s="14"/>
      <c r="OVQ90" s="14"/>
      <c r="OVR90" s="14"/>
      <c r="OVS90" s="14"/>
      <c r="OVT90" s="14"/>
      <c r="OVU90" s="14"/>
      <c r="OVV90" s="14"/>
      <c r="OVW90" s="14"/>
      <c r="OVX90" s="14"/>
      <c r="OVY90" s="14"/>
      <c r="OVZ90" s="14"/>
      <c r="OWA90" s="14"/>
      <c r="OWB90" s="14"/>
      <c r="OWC90" s="14"/>
      <c r="OWD90" s="14"/>
      <c r="OWE90" s="14"/>
      <c r="OWF90" s="14"/>
      <c r="OWG90" s="14"/>
      <c r="OWH90" s="14"/>
      <c r="OWI90" s="14"/>
      <c r="OWJ90" s="14"/>
      <c r="OWK90" s="14"/>
      <c r="OWL90" s="14"/>
      <c r="OWM90" s="14"/>
      <c r="OWN90" s="14"/>
      <c r="OWO90" s="14"/>
      <c r="OWP90" s="14"/>
      <c r="OWQ90" s="14"/>
      <c r="OWR90" s="14"/>
      <c r="OWS90" s="14"/>
      <c r="OWT90" s="14"/>
      <c r="OWU90" s="14"/>
      <c r="OWV90" s="14"/>
      <c r="OWW90" s="14"/>
      <c r="OWX90" s="14"/>
      <c r="OWY90" s="14"/>
      <c r="OWZ90" s="14"/>
      <c r="OXA90" s="14"/>
      <c r="OXB90" s="14"/>
      <c r="OXC90" s="14"/>
      <c r="OXD90" s="14"/>
      <c r="OXE90" s="14"/>
      <c r="OXF90" s="14"/>
      <c r="OXG90" s="14"/>
      <c r="OXH90" s="14"/>
      <c r="OXI90" s="14"/>
      <c r="OXJ90" s="14"/>
      <c r="OXK90" s="14"/>
      <c r="OXL90" s="14"/>
      <c r="OXM90" s="14"/>
      <c r="OXN90" s="14"/>
      <c r="OXO90" s="14"/>
      <c r="OXP90" s="14"/>
      <c r="OXQ90" s="14"/>
      <c r="OXR90" s="14"/>
      <c r="OXS90" s="14"/>
      <c r="OXT90" s="14"/>
      <c r="OXU90" s="14"/>
      <c r="OXV90" s="14"/>
      <c r="OXW90" s="14"/>
      <c r="OXX90" s="14"/>
      <c r="OXY90" s="14"/>
      <c r="OXZ90" s="14"/>
      <c r="OYA90" s="14"/>
      <c r="OYB90" s="14"/>
      <c r="OYC90" s="14"/>
      <c r="OYD90" s="14"/>
      <c r="OYE90" s="14"/>
      <c r="OYF90" s="14"/>
      <c r="OYG90" s="14"/>
      <c r="OYH90" s="14"/>
      <c r="OYI90" s="14"/>
      <c r="OYJ90" s="14"/>
      <c r="OYK90" s="14"/>
      <c r="OYL90" s="14"/>
      <c r="OYM90" s="14"/>
      <c r="OYN90" s="14"/>
      <c r="OYO90" s="14"/>
      <c r="OYP90" s="14"/>
      <c r="OYQ90" s="14"/>
      <c r="OYR90" s="14"/>
      <c r="OYS90" s="14"/>
      <c r="OYT90" s="14"/>
      <c r="OYU90" s="14"/>
      <c r="OYV90" s="14"/>
      <c r="OYW90" s="14"/>
      <c r="OYX90" s="14"/>
      <c r="OYY90" s="14"/>
      <c r="OYZ90" s="14"/>
      <c r="OZA90" s="14"/>
      <c r="OZB90" s="14"/>
      <c r="OZC90" s="14"/>
      <c r="OZD90" s="14"/>
      <c r="OZE90" s="14"/>
      <c r="OZF90" s="14"/>
      <c r="OZG90" s="14"/>
      <c r="OZH90" s="14"/>
      <c r="OZI90" s="14"/>
      <c r="OZJ90" s="14"/>
      <c r="OZK90" s="14"/>
      <c r="OZL90" s="14"/>
      <c r="OZM90" s="14"/>
      <c r="OZN90" s="14"/>
      <c r="OZO90" s="14"/>
      <c r="OZP90" s="14"/>
      <c r="OZQ90" s="14"/>
      <c r="OZR90" s="14"/>
      <c r="OZS90" s="14"/>
      <c r="OZT90" s="14"/>
      <c r="OZU90" s="14"/>
      <c r="OZV90" s="14"/>
      <c r="OZW90" s="14"/>
      <c r="OZX90" s="14"/>
      <c r="OZY90" s="14"/>
      <c r="OZZ90" s="14"/>
      <c r="PAA90" s="14"/>
      <c r="PAB90" s="14"/>
      <c r="PAC90" s="14"/>
      <c r="PAD90" s="14"/>
      <c r="PAE90" s="14"/>
      <c r="PAF90" s="14"/>
      <c r="PAG90" s="14"/>
      <c r="PAH90" s="14"/>
      <c r="PAI90" s="14"/>
      <c r="PAJ90" s="14"/>
      <c r="PAK90" s="14"/>
      <c r="PAL90" s="14"/>
      <c r="PAM90" s="14"/>
      <c r="PAN90" s="14"/>
      <c r="PAO90" s="14"/>
      <c r="PAP90" s="14"/>
      <c r="PAQ90" s="14"/>
      <c r="PAR90" s="14"/>
      <c r="PAS90" s="14"/>
      <c r="PAT90" s="14"/>
      <c r="PAU90" s="14"/>
      <c r="PAV90" s="14"/>
      <c r="PAW90" s="14"/>
      <c r="PAX90" s="14"/>
      <c r="PAY90" s="14"/>
      <c r="PAZ90" s="14"/>
      <c r="PBA90" s="14"/>
      <c r="PBB90" s="14"/>
      <c r="PBC90" s="14"/>
      <c r="PBD90" s="14"/>
      <c r="PBE90" s="14"/>
      <c r="PBF90" s="14"/>
      <c r="PBG90" s="14"/>
      <c r="PBH90" s="14"/>
      <c r="PBI90" s="14"/>
      <c r="PBJ90" s="14"/>
      <c r="PBK90" s="14"/>
      <c r="PBL90" s="14"/>
      <c r="PBM90" s="14"/>
      <c r="PBN90" s="14"/>
      <c r="PBO90" s="14"/>
      <c r="PBP90" s="14"/>
      <c r="PBQ90" s="14"/>
      <c r="PBR90" s="14"/>
      <c r="PBS90" s="14"/>
      <c r="PBT90" s="14"/>
      <c r="PBU90" s="14"/>
      <c r="PBV90" s="14"/>
      <c r="PBW90" s="14"/>
      <c r="PBX90" s="14"/>
      <c r="PBY90" s="14"/>
      <c r="PBZ90" s="14"/>
      <c r="PCA90" s="14"/>
      <c r="PCB90" s="14"/>
      <c r="PCC90" s="14"/>
      <c r="PCD90" s="14"/>
      <c r="PCE90" s="14"/>
      <c r="PCF90" s="14"/>
      <c r="PCG90" s="14"/>
      <c r="PCH90" s="14"/>
      <c r="PCI90" s="14"/>
      <c r="PCJ90" s="14"/>
      <c r="PCK90" s="14"/>
      <c r="PCL90" s="14"/>
      <c r="PCM90" s="14"/>
      <c r="PCN90" s="14"/>
      <c r="PCO90" s="14"/>
      <c r="PCP90" s="14"/>
      <c r="PCQ90" s="14"/>
      <c r="PCR90" s="14"/>
      <c r="PCS90" s="14"/>
      <c r="PCT90" s="14"/>
      <c r="PCU90" s="14"/>
      <c r="PCV90" s="14"/>
      <c r="PCW90" s="14"/>
      <c r="PCX90" s="14"/>
      <c r="PCY90" s="14"/>
      <c r="PCZ90" s="14"/>
      <c r="PDA90" s="14"/>
      <c r="PDB90" s="14"/>
      <c r="PDC90" s="14"/>
      <c r="PDD90" s="14"/>
      <c r="PDE90" s="14"/>
      <c r="PDF90" s="14"/>
      <c r="PDG90" s="14"/>
      <c r="PDH90" s="14"/>
      <c r="PDI90" s="14"/>
      <c r="PDJ90" s="14"/>
      <c r="PDK90" s="14"/>
      <c r="PDL90" s="14"/>
      <c r="PDM90" s="14"/>
      <c r="PDN90" s="14"/>
      <c r="PDO90" s="14"/>
      <c r="PDP90" s="14"/>
      <c r="PDQ90" s="14"/>
      <c r="PDR90" s="14"/>
      <c r="PDS90" s="14"/>
      <c r="PDT90" s="14"/>
      <c r="PDU90" s="14"/>
      <c r="PDV90" s="14"/>
      <c r="PDW90" s="14"/>
      <c r="PDX90" s="14"/>
      <c r="PDY90" s="14"/>
      <c r="PDZ90" s="14"/>
      <c r="PEA90" s="14"/>
      <c r="PEB90" s="14"/>
      <c r="PEC90" s="14"/>
      <c r="PED90" s="14"/>
      <c r="PEE90" s="14"/>
      <c r="PEF90" s="14"/>
      <c r="PEG90" s="14"/>
      <c r="PEH90" s="14"/>
      <c r="PEI90" s="14"/>
      <c r="PEJ90" s="14"/>
      <c r="PEK90" s="14"/>
      <c r="PEL90" s="14"/>
      <c r="PEM90" s="14"/>
      <c r="PEN90" s="14"/>
      <c r="PEO90" s="14"/>
      <c r="PEP90" s="14"/>
      <c r="PEQ90" s="14"/>
      <c r="PER90" s="14"/>
      <c r="PES90" s="14"/>
      <c r="PET90" s="14"/>
      <c r="PEU90" s="14"/>
      <c r="PEV90" s="14"/>
      <c r="PEW90" s="14"/>
      <c r="PEX90" s="14"/>
      <c r="PEY90" s="14"/>
      <c r="PEZ90" s="14"/>
      <c r="PFA90" s="14"/>
      <c r="PFB90" s="14"/>
      <c r="PFC90" s="14"/>
      <c r="PFD90" s="14"/>
      <c r="PFE90" s="14"/>
      <c r="PFF90" s="14"/>
      <c r="PFG90" s="14"/>
      <c r="PFH90" s="14"/>
      <c r="PFI90" s="14"/>
      <c r="PFJ90" s="14"/>
      <c r="PFK90" s="14"/>
      <c r="PFL90" s="14"/>
      <c r="PFM90" s="14"/>
      <c r="PFN90" s="14"/>
      <c r="PFO90" s="14"/>
      <c r="PFP90" s="14"/>
      <c r="PFQ90" s="14"/>
      <c r="PFR90" s="14"/>
      <c r="PFS90" s="14"/>
      <c r="PFT90" s="14"/>
      <c r="PFU90" s="14"/>
      <c r="PFV90" s="14"/>
      <c r="PFW90" s="14"/>
      <c r="PFX90" s="14"/>
      <c r="PFY90" s="14"/>
      <c r="PFZ90" s="14"/>
      <c r="PGA90" s="14"/>
      <c r="PGB90" s="14"/>
      <c r="PGC90" s="14"/>
      <c r="PGD90" s="14"/>
      <c r="PGE90" s="14"/>
      <c r="PGF90" s="14"/>
      <c r="PGG90" s="14"/>
      <c r="PGH90" s="14"/>
      <c r="PGI90" s="14"/>
      <c r="PGJ90" s="14"/>
      <c r="PGK90" s="14"/>
      <c r="PGL90" s="14"/>
      <c r="PGM90" s="14"/>
      <c r="PGN90" s="14"/>
      <c r="PGO90" s="14"/>
      <c r="PGP90" s="14"/>
      <c r="PGQ90" s="14"/>
      <c r="PGR90" s="14"/>
      <c r="PGS90" s="14"/>
      <c r="PGT90" s="14"/>
      <c r="PGU90" s="14"/>
      <c r="PGV90" s="14"/>
      <c r="PGW90" s="14"/>
      <c r="PGX90" s="14"/>
      <c r="PGY90" s="14"/>
      <c r="PGZ90" s="14"/>
      <c r="PHA90" s="14"/>
      <c r="PHB90" s="14"/>
      <c r="PHC90" s="14"/>
      <c r="PHD90" s="14"/>
      <c r="PHE90" s="14"/>
      <c r="PHF90" s="14"/>
      <c r="PHG90" s="14"/>
      <c r="PHH90" s="14"/>
      <c r="PHI90" s="14"/>
      <c r="PHJ90" s="14"/>
      <c r="PHK90" s="14"/>
      <c r="PHL90" s="14"/>
      <c r="PHM90" s="14"/>
      <c r="PHN90" s="14"/>
      <c r="PHO90" s="14"/>
      <c r="PHP90" s="14"/>
      <c r="PHQ90" s="14"/>
      <c r="PHR90" s="14"/>
      <c r="PHS90" s="14"/>
      <c r="PHT90" s="14"/>
      <c r="PHU90" s="14"/>
      <c r="PHV90" s="14"/>
      <c r="PHW90" s="14"/>
      <c r="PHX90" s="14"/>
      <c r="PHY90" s="14"/>
      <c r="PHZ90" s="14"/>
      <c r="PIA90" s="14"/>
      <c r="PIB90" s="14"/>
      <c r="PIC90" s="14"/>
      <c r="PID90" s="14"/>
      <c r="PIE90" s="14"/>
      <c r="PIF90" s="14"/>
      <c r="PIG90" s="14"/>
      <c r="PIH90" s="14"/>
      <c r="PII90" s="14"/>
      <c r="PIJ90" s="14"/>
      <c r="PIK90" s="14"/>
      <c r="PIL90" s="14"/>
      <c r="PIM90" s="14"/>
      <c r="PIN90" s="14"/>
      <c r="PIO90" s="14"/>
      <c r="PIP90" s="14"/>
      <c r="PIQ90" s="14"/>
      <c r="PIR90" s="14"/>
      <c r="PIS90" s="14"/>
      <c r="PIT90" s="14"/>
      <c r="PIU90" s="14"/>
      <c r="PIV90" s="14"/>
      <c r="PIW90" s="14"/>
      <c r="PIX90" s="14"/>
      <c r="PIY90" s="14"/>
      <c r="PIZ90" s="14"/>
      <c r="PJA90" s="14"/>
      <c r="PJB90" s="14"/>
      <c r="PJC90" s="14"/>
      <c r="PJD90" s="14"/>
      <c r="PJE90" s="14"/>
      <c r="PJF90" s="14"/>
      <c r="PJG90" s="14"/>
      <c r="PJH90" s="14"/>
      <c r="PJI90" s="14"/>
      <c r="PJJ90" s="14"/>
      <c r="PJK90" s="14"/>
      <c r="PJL90" s="14"/>
      <c r="PJM90" s="14"/>
      <c r="PJN90" s="14"/>
      <c r="PJO90" s="14"/>
      <c r="PJP90" s="14"/>
      <c r="PJQ90" s="14"/>
      <c r="PJR90" s="14"/>
      <c r="PJS90" s="14"/>
      <c r="PJT90" s="14"/>
      <c r="PJU90" s="14"/>
      <c r="PJV90" s="14"/>
      <c r="PJW90" s="14"/>
      <c r="PJX90" s="14"/>
      <c r="PJY90" s="14"/>
      <c r="PJZ90" s="14"/>
      <c r="PKA90" s="14"/>
      <c r="PKB90" s="14"/>
      <c r="PKC90" s="14"/>
      <c r="PKD90" s="14"/>
      <c r="PKE90" s="14"/>
      <c r="PKF90" s="14"/>
      <c r="PKG90" s="14"/>
      <c r="PKH90" s="14"/>
      <c r="PKI90" s="14"/>
      <c r="PKJ90" s="14"/>
      <c r="PKK90" s="14"/>
      <c r="PKL90" s="14"/>
      <c r="PKM90" s="14"/>
      <c r="PKN90" s="14"/>
      <c r="PKO90" s="14"/>
      <c r="PKP90" s="14"/>
      <c r="PKQ90" s="14"/>
      <c r="PKR90" s="14"/>
      <c r="PKS90" s="14"/>
      <c r="PKT90" s="14"/>
      <c r="PKU90" s="14"/>
      <c r="PKV90" s="14"/>
      <c r="PKW90" s="14"/>
      <c r="PKX90" s="14"/>
      <c r="PKY90" s="14"/>
      <c r="PKZ90" s="14"/>
      <c r="PLA90" s="14"/>
      <c r="PLB90" s="14"/>
      <c r="PLC90" s="14"/>
      <c r="PLD90" s="14"/>
      <c r="PLE90" s="14"/>
      <c r="PLF90" s="14"/>
      <c r="PLG90" s="14"/>
      <c r="PLH90" s="14"/>
      <c r="PLI90" s="14"/>
      <c r="PLJ90" s="14"/>
      <c r="PLK90" s="14"/>
      <c r="PLL90" s="14"/>
      <c r="PLM90" s="14"/>
      <c r="PLN90" s="14"/>
      <c r="PLO90" s="14"/>
      <c r="PLP90" s="14"/>
      <c r="PLQ90" s="14"/>
      <c r="PLR90" s="14"/>
      <c r="PLS90" s="14"/>
      <c r="PLT90" s="14"/>
      <c r="PLU90" s="14"/>
      <c r="PLV90" s="14"/>
      <c r="PLW90" s="14"/>
      <c r="PLX90" s="14"/>
      <c r="PLY90" s="14"/>
      <c r="PLZ90" s="14"/>
      <c r="PMA90" s="14"/>
      <c r="PMB90" s="14"/>
      <c r="PMC90" s="14"/>
      <c r="PMD90" s="14"/>
      <c r="PME90" s="14"/>
      <c r="PMF90" s="14"/>
      <c r="PMG90" s="14"/>
      <c r="PMH90" s="14"/>
      <c r="PMI90" s="14"/>
      <c r="PMJ90" s="14"/>
      <c r="PMK90" s="14"/>
      <c r="PML90" s="14"/>
      <c r="PMM90" s="14"/>
      <c r="PMN90" s="14"/>
      <c r="PMO90" s="14"/>
      <c r="PMP90" s="14"/>
      <c r="PMQ90" s="14"/>
      <c r="PMR90" s="14"/>
      <c r="PMS90" s="14"/>
      <c r="PMT90" s="14"/>
      <c r="PMU90" s="14"/>
      <c r="PMV90" s="14"/>
      <c r="PMW90" s="14"/>
      <c r="PMX90" s="14"/>
      <c r="PMY90" s="14"/>
      <c r="PMZ90" s="14"/>
      <c r="PNA90" s="14"/>
      <c r="PNB90" s="14"/>
      <c r="PNC90" s="14"/>
      <c r="PND90" s="14"/>
      <c r="PNE90" s="14"/>
      <c r="PNF90" s="14"/>
      <c r="PNG90" s="14"/>
      <c r="PNH90" s="14"/>
      <c r="PNI90" s="14"/>
      <c r="PNJ90" s="14"/>
      <c r="PNK90" s="14"/>
      <c r="PNL90" s="14"/>
      <c r="PNM90" s="14"/>
      <c r="PNN90" s="14"/>
      <c r="PNO90" s="14"/>
      <c r="PNP90" s="14"/>
      <c r="PNQ90" s="14"/>
      <c r="PNR90" s="14"/>
      <c r="PNS90" s="14"/>
      <c r="PNT90" s="14"/>
      <c r="PNU90" s="14"/>
      <c r="PNV90" s="14"/>
      <c r="PNW90" s="14"/>
      <c r="PNX90" s="14"/>
      <c r="PNY90" s="14"/>
      <c r="PNZ90" s="14"/>
      <c r="POA90" s="14"/>
      <c r="POB90" s="14"/>
      <c r="POC90" s="14"/>
      <c r="POD90" s="14"/>
      <c r="POE90" s="14"/>
      <c r="POF90" s="14"/>
      <c r="POG90" s="14"/>
      <c r="POH90" s="14"/>
      <c r="POI90" s="14"/>
      <c r="POJ90" s="14"/>
      <c r="POK90" s="14"/>
      <c r="POL90" s="14"/>
      <c r="POM90" s="14"/>
      <c r="PON90" s="14"/>
      <c r="POO90" s="14"/>
      <c r="POP90" s="14"/>
      <c r="POQ90" s="14"/>
      <c r="POR90" s="14"/>
      <c r="POS90" s="14"/>
      <c r="POT90" s="14"/>
      <c r="POU90" s="14"/>
      <c r="POV90" s="14"/>
      <c r="POW90" s="14"/>
      <c r="POX90" s="14"/>
      <c r="POY90" s="14"/>
      <c r="POZ90" s="14"/>
      <c r="PPA90" s="14"/>
      <c r="PPB90" s="14"/>
      <c r="PPC90" s="14"/>
      <c r="PPD90" s="14"/>
      <c r="PPE90" s="14"/>
      <c r="PPF90" s="14"/>
      <c r="PPG90" s="14"/>
      <c r="PPH90" s="14"/>
      <c r="PPI90" s="14"/>
      <c r="PPJ90" s="14"/>
      <c r="PPK90" s="14"/>
      <c r="PPL90" s="14"/>
      <c r="PPM90" s="14"/>
      <c r="PPN90" s="14"/>
      <c r="PPO90" s="14"/>
      <c r="PPP90" s="14"/>
      <c r="PPQ90" s="14"/>
      <c r="PPR90" s="14"/>
      <c r="PPS90" s="14"/>
      <c r="PPT90" s="14"/>
      <c r="PPU90" s="14"/>
      <c r="PPV90" s="14"/>
      <c r="PPW90" s="14"/>
      <c r="PPX90" s="14"/>
      <c r="PPY90" s="14"/>
      <c r="PPZ90" s="14"/>
      <c r="PQA90" s="14"/>
      <c r="PQB90" s="14"/>
      <c r="PQC90" s="14"/>
      <c r="PQD90" s="14"/>
      <c r="PQE90" s="14"/>
      <c r="PQF90" s="14"/>
      <c r="PQG90" s="14"/>
      <c r="PQH90" s="14"/>
      <c r="PQI90" s="14"/>
      <c r="PQJ90" s="14"/>
      <c r="PQK90" s="14"/>
      <c r="PQL90" s="14"/>
      <c r="PQM90" s="14"/>
      <c r="PQN90" s="14"/>
      <c r="PQO90" s="14"/>
      <c r="PQP90" s="14"/>
      <c r="PQQ90" s="14"/>
      <c r="PQR90" s="14"/>
      <c r="PQS90" s="14"/>
      <c r="PQT90" s="14"/>
      <c r="PQU90" s="14"/>
      <c r="PQV90" s="14"/>
      <c r="PQW90" s="14"/>
      <c r="PQX90" s="14"/>
      <c r="PQY90" s="14"/>
      <c r="PQZ90" s="14"/>
      <c r="PRA90" s="14"/>
      <c r="PRB90" s="14"/>
      <c r="PRC90" s="14"/>
      <c r="PRD90" s="14"/>
      <c r="PRE90" s="14"/>
      <c r="PRF90" s="14"/>
      <c r="PRG90" s="14"/>
      <c r="PRH90" s="14"/>
      <c r="PRI90" s="14"/>
      <c r="PRJ90" s="14"/>
      <c r="PRK90" s="14"/>
      <c r="PRL90" s="14"/>
      <c r="PRM90" s="14"/>
      <c r="PRN90" s="14"/>
      <c r="PRO90" s="14"/>
      <c r="PRP90" s="14"/>
      <c r="PRQ90" s="14"/>
      <c r="PRR90" s="14"/>
      <c r="PRS90" s="14"/>
      <c r="PRT90" s="14"/>
      <c r="PRU90" s="14"/>
      <c r="PRV90" s="14"/>
      <c r="PRW90" s="14"/>
      <c r="PRX90" s="14"/>
      <c r="PRY90" s="14"/>
      <c r="PRZ90" s="14"/>
      <c r="PSA90" s="14"/>
      <c r="PSB90" s="14"/>
      <c r="PSC90" s="14"/>
      <c r="PSD90" s="14"/>
      <c r="PSE90" s="14"/>
      <c r="PSF90" s="14"/>
      <c r="PSG90" s="14"/>
      <c r="PSH90" s="14"/>
      <c r="PSI90" s="14"/>
      <c r="PSJ90" s="14"/>
      <c r="PSK90" s="14"/>
      <c r="PSL90" s="14"/>
      <c r="PSM90" s="14"/>
      <c r="PSN90" s="14"/>
      <c r="PSO90" s="14"/>
      <c r="PSP90" s="14"/>
      <c r="PSQ90" s="14"/>
      <c r="PSR90" s="14"/>
      <c r="PSS90" s="14"/>
      <c r="PST90" s="14"/>
      <c r="PSU90" s="14"/>
      <c r="PSV90" s="14"/>
      <c r="PSW90" s="14"/>
      <c r="PSX90" s="14"/>
      <c r="PSY90" s="14"/>
      <c r="PSZ90" s="14"/>
      <c r="PTA90" s="14"/>
      <c r="PTB90" s="14"/>
      <c r="PTC90" s="14"/>
      <c r="PTD90" s="14"/>
      <c r="PTE90" s="14"/>
      <c r="PTF90" s="14"/>
      <c r="PTG90" s="14"/>
      <c r="PTH90" s="14"/>
      <c r="PTI90" s="14"/>
      <c r="PTJ90" s="14"/>
      <c r="PTK90" s="14"/>
      <c r="PTL90" s="14"/>
      <c r="PTM90" s="14"/>
      <c r="PTN90" s="14"/>
      <c r="PTO90" s="14"/>
      <c r="PTP90" s="14"/>
      <c r="PTQ90" s="14"/>
      <c r="PTR90" s="14"/>
      <c r="PTS90" s="14"/>
      <c r="PTT90" s="14"/>
      <c r="PTU90" s="14"/>
      <c r="PTV90" s="14"/>
      <c r="PTW90" s="14"/>
      <c r="PTX90" s="14"/>
      <c r="PTY90" s="14"/>
      <c r="PTZ90" s="14"/>
      <c r="PUA90" s="14"/>
      <c r="PUB90" s="14"/>
      <c r="PUC90" s="14"/>
      <c r="PUD90" s="14"/>
      <c r="PUE90" s="14"/>
      <c r="PUF90" s="14"/>
      <c r="PUG90" s="14"/>
      <c r="PUH90" s="14"/>
      <c r="PUI90" s="14"/>
      <c r="PUJ90" s="14"/>
      <c r="PUK90" s="14"/>
      <c r="PUL90" s="14"/>
      <c r="PUM90" s="14"/>
      <c r="PUN90" s="14"/>
      <c r="PUO90" s="14"/>
      <c r="PUP90" s="14"/>
      <c r="PUQ90" s="14"/>
      <c r="PUR90" s="14"/>
      <c r="PUS90" s="14"/>
      <c r="PUT90" s="14"/>
      <c r="PUU90" s="14"/>
      <c r="PUV90" s="14"/>
      <c r="PUW90" s="14"/>
      <c r="PUX90" s="14"/>
      <c r="PUY90" s="14"/>
      <c r="PUZ90" s="14"/>
      <c r="PVA90" s="14"/>
      <c r="PVB90" s="14"/>
      <c r="PVC90" s="14"/>
      <c r="PVD90" s="14"/>
      <c r="PVE90" s="14"/>
      <c r="PVF90" s="14"/>
      <c r="PVG90" s="14"/>
      <c r="PVH90" s="14"/>
      <c r="PVI90" s="14"/>
      <c r="PVJ90" s="14"/>
      <c r="PVK90" s="14"/>
      <c r="PVL90" s="14"/>
      <c r="PVM90" s="14"/>
      <c r="PVN90" s="14"/>
      <c r="PVO90" s="14"/>
      <c r="PVP90" s="14"/>
      <c r="PVQ90" s="14"/>
      <c r="PVR90" s="14"/>
      <c r="PVS90" s="14"/>
      <c r="PVT90" s="14"/>
      <c r="PVU90" s="14"/>
      <c r="PVV90" s="14"/>
      <c r="PVW90" s="14"/>
      <c r="PVX90" s="14"/>
      <c r="PVY90" s="14"/>
      <c r="PVZ90" s="14"/>
      <c r="PWA90" s="14"/>
      <c r="PWB90" s="14"/>
      <c r="PWC90" s="14"/>
      <c r="PWD90" s="14"/>
      <c r="PWE90" s="14"/>
      <c r="PWF90" s="14"/>
      <c r="PWG90" s="14"/>
      <c r="PWH90" s="14"/>
      <c r="PWI90" s="14"/>
      <c r="PWJ90" s="14"/>
      <c r="PWK90" s="14"/>
      <c r="PWL90" s="14"/>
      <c r="PWM90" s="14"/>
      <c r="PWN90" s="14"/>
      <c r="PWO90" s="14"/>
      <c r="PWP90" s="14"/>
      <c r="PWQ90" s="14"/>
      <c r="PWR90" s="14"/>
      <c r="PWS90" s="14"/>
      <c r="PWT90" s="14"/>
      <c r="PWU90" s="14"/>
      <c r="PWV90" s="14"/>
      <c r="PWW90" s="14"/>
      <c r="PWX90" s="14"/>
      <c r="PWY90" s="14"/>
      <c r="PWZ90" s="14"/>
      <c r="PXA90" s="14"/>
      <c r="PXB90" s="14"/>
      <c r="PXC90" s="14"/>
      <c r="PXD90" s="14"/>
      <c r="PXE90" s="14"/>
      <c r="PXF90" s="14"/>
      <c r="PXG90" s="14"/>
      <c r="PXH90" s="14"/>
      <c r="PXI90" s="14"/>
      <c r="PXJ90" s="14"/>
      <c r="PXK90" s="14"/>
      <c r="PXL90" s="14"/>
      <c r="PXM90" s="14"/>
      <c r="PXN90" s="14"/>
      <c r="PXO90" s="14"/>
      <c r="PXP90" s="14"/>
      <c r="PXQ90" s="14"/>
      <c r="PXR90" s="14"/>
      <c r="PXS90" s="14"/>
      <c r="PXT90" s="14"/>
      <c r="PXU90" s="14"/>
      <c r="PXV90" s="14"/>
      <c r="PXW90" s="14"/>
      <c r="PXX90" s="14"/>
      <c r="PXY90" s="14"/>
      <c r="PXZ90" s="14"/>
      <c r="PYA90" s="14"/>
      <c r="PYB90" s="14"/>
      <c r="PYC90" s="14"/>
      <c r="PYD90" s="14"/>
      <c r="PYE90" s="14"/>
      <c r="PYF90" s="14"/>
      <c r="PYG90" s="14"/>
      <c r="PYH90" s="14"/>
      <c r="PYI90" s="14"/>
      <c r="PYJ90" s="14"/>
      <c r="PYK90" s="14"/>
      <c r="PYL90" s="14"/>
      <c r="PYM90" s="14"/>
      <c r="PYN90" s="14"/>
      <c r="PYO90" s="14"/>
      <c r="PYP90" s="14"/>
      <c r="PYQ90" s="14"/>
      <c r="PYR90" s="14"/>
      <c r="PYS90" s="14"/>
      <c r="PYT90" s="14"/>
      <c r="PYU90" s="14"/>
      <c r="PYV90" s="14"/>
      <c r="PYW90" s="14"/>
      <c r="PYX90" s="14"/>
      <c r="PYY90" s="14"/>
      <c r="PYZ90" s="14"/>
      <c r="PZA90" s="14"/>
      <c r="PZB90" s="14"/>
      <c r="PZC90" s="14"/>
      <c r="PZD90" s="14"/>
      <c r="PZE90" s="14"/>
      <c r="PZF90" s="14"/>
      <c r="PZG90" s="14"/>
      <c r="PZH90" s="14"/>
      <c r="PZI90" s="14"/>
      <c r="PZJ90" s="14"/>
      <c r="PZK90" s="14"/>
      <c r="PZL90" s="14"/>
      <c r="PZM90" s="14"/>
      <c r="PZN90" s="14"/>
      <c r="PZO90" s="14"/>
      <c r="PZP90" s="14"/>
      <c r="PZQ90" s="14"/>
      <c r="PZR90" s="14"/>
      <c r="PZS90" s="14"/>
      <c r="PZT90" s="14"/>
      <c r="PZU90" s="14"/>
      <c r="PZV90" s="14"/>
      <c r="PZW90" s="14"/>
      <c r="PZX90" s="14"/>
      <c r="PZY90" s="14"/>
      <c r="PZZ90" s="14"/>
      <c r="QAA90" s="14"/>
      <c r="QAB90" s="14"/>
      <c r="QAC90" s="14"/>
      <c r="QAD90" s="14"/>
      <c r="QAE90" s="14"/>
      <c r="QAF90" s="14"/>
      <c r="QAG90" s="14"/>
      <c r="QAH90" s="14"/>
      <c r="QAI90" s="14"/>
      <c r="QAJ90" s="14"/>
      <c r="QAK90" s="14"/>
      <c r="QAL90" s="14"/>
      <c r="QAM90" s="14"/>
      <c r="QAN90" s="14"/>
      <c r="QAO90" s="14"/>
      <c r="QAP90" s="14"/>
      <c r="QAQ90" s="14"/>
      <c r="QAR90" s="14"/>
      <c r="QAS90" s="14"/>
      <c r="QAT90" s="14"/>
      <c r="QAU90" s="14"/>
      <c r="QAV90" s="14"/>
      <c r="QAW90" s="14"/>
      <c r="QAX90" s="14"/>
      <c r="QAY90" s="14"/>
      <c r="QAZ90" s="14"/>
      <c r="QBA90" s="14"/>
      <c r="QBB90" s="14"/>
      <c r="QBC90" s="14"/>
      <c r="QBD90" s="14"/>
      <c r="QBE90" s="14"/>
      <c r="QBF90" s="14"/>
      <c r="QBG90" s="14"/>
      <c r="QBH90" s="14"/>
      <c r="QBI90" s="14"/>
      <c r="QBJ90" s="14"/>
      <c r="QBK90" s="14"/>
      <c r="QBL90" s="14"/>
      <c r="QBM90" s="14"/>
      <c r="QBN90" s="14"/>
      <c r="QBO90" s="14"/>
      <c r="QBP90" s="14"/>
      <c r="QBQ90" s="14"/>
      <c r="QBR90" s="14"/>
      <c r="QBS90" s="14"/>
      <c r="QBT90" s="14"/>
      <c r="QBU90" s="14"/>
      <c r="QBV90" s="14"/>
      <c r="QBW90" s="14"/>
      <c r="QBX90" s="14"/>
      <c r="QBY90" s="14"/>
      <c r="QBZ90" s="14"/>
      <c r="QCA90" s="14"/>
      <c r="QCB90" s="14"/>
      <c r="QCC90" s="14"/>
      <c r="QCD90" s="14"/>
      <c r="QCE90" s="14"/>
      <c r="QCF90" s="14"/>
      <c r="QCG90" s="14"/>
      <c r="QCH90" s="14"/>
      <c r="QCI90" s="14"/>
      <c r="QCJ90" s="14"/>
      <c r="QCK90" s="14"/>
      <c r="QCL90" s="14"/>
      <c r="QCM90" s="14"/>
      <c r="QCN90" s="14"/>
      <c r="QCO90" s="14"/>
      <c r="QCP90" s="14"/>
      <c r="QCQ90" s="14"/>
      <c r="QCR90" s="14"/>
      <c r="QCS90" s="14"/>
      <c r="QCT90" s="14"/>
      <c r="QCU90" s="14"/>
      <c r="QCV90" s="14"/>
      <c r="QCW90" s="14"/>
      <c r="QCX90" s="14"/>
      <c r="QCY90" s="14"/>
      <c r="QCZ90" s="14"/>
      <c r="QDA90" s="14"/>
      <c r="QDB90" s="14"/>
      <c r="QDC90" s="14"/>
      <c r="QDD90" s="14"/>
      <c r="QDE90" s="14"/>
      <c r="QDF90" s="14"/>
      <c r="QDG90" s="14"/>
      <c r="QDH90" s="14"/>
      <c r="QDI90" s="14"/>
      <c r="QDJ90" s="14"/>
      <c r="QDK90" s="14"/>
      <c r="QDL90" s="14"/>
      <c r="QDM90" s="14"/>
      <c r="QDN90" s="14"/>
      <c r="QDO90" s="14"/>
      <c r="QDP90" s="14"/>
      <c r="QDQ90" s="14"/>
      <c r="QDR90" s="14"/>
      <c r="QDS90" s="14"/>
      <c r="QDT90" s="14"/>
      <c r="QDU90" s="14"/>
      <c r="QDV90" s="14"/>
      <c r="QDW90" s="14"/>
      <c r="QDX90" s="14"/>
      <c r="QDY90" s="14"/>
      <c r="QDZ90" s="14"/>
      <c r="QEA90" s="14"/>
      <c r="QEB90" s="14"/>
      <c r="QEC90" s="14"/>
      <c r="QED90" s="14"/>
      <c r="QEE90" s="14"/>
      <c r="QEF90" s="14"/>
      <c r="QEG90" s="14"/>
      <c r="QEH90" s="14"/>
      <c r="QEI90" s="14"/>
      <c r="QEJ90" s="14"/>
      <c r="QEK90" s="14"/>
      <c r="QEL90" s="14"/>
      <c r="QEM90" s="14"/>
      <c r="QEN90" s="14"/>
      <c r="QEO90" s="14"/>
      <c r="QEP90" s="14"/>
      <c r="QEQ90" s="14"/>
      <c r="QER90" s="14"/>
      <c r="QES90" s="14"/>
      <c r="QET90" s="14"/>
      <c r="QEU90" s="14"/>
      <c r="QEV90" s="14"/>
      <c r="QEW90" s="14"/>
      <c r="QEX90" s="14"/>
      <c r="QEY90" s="14"/>
      <c r="QEZ90" s="14"/>
      <c r="QFA90" s="14"/>
      <c r="QFB90" s="14"/>
      <c r="QFC90" s="14"/>
      <c r="QFD90" s="14"/>
      <c r="QFE90" s="14"/>
      <c r="QFF90" s="14"/>
      <c r="QFG90" s="14"/>
      <c r="QFH90" s="14"/>
      <c r="QFI90" s="14"/>
      <c r="QFJ90" s="14"/>
      <c r="QFK90" s="14"/>
      <c r="QFL90" s="14"/>
      <c r="QFM90" s="14"/>
      <c r="QFN90" s="14"/>
      <c r="QFO90" s="14"/>
      <c r="QFP90" s="14"/>
      <c r="QFQ90" s="14"/>
      <c r="QFR90" s="14"/>
      <c r="QFS90" s="14"/>
      <c r="QFT90" s="14"/>
      <c r="QFU90" s="14"/>
      <c r="QFV90" s="14"/>
      <c r="QFW90" s="14"/>
      <c r="QFX90" s="14"/>
      <c r="QFY90" s="14"/>
      <c r="QFZ90" s="14"/>
      <c r="QGA90" s="14"/>
      <c r="QGB90" s="14"/>
      <c r="QGC90" s="14"/>
      <c r="QGD90" s="14"/>
      <c r="QGE90" s="14"/>
      <c r="QGF90" s="14"/>
      <c r="QGG90" s="14"/>
      <c r="QGH90" s="14"/>
      <c r="QGI90" s="14"/>
      <c r="QGJ90" s="14"/>
      <c r="QGK90" s="14"/>
      <c r="QGL90" s="14"/>
      <c r="QGM90" s="14"/>
      <c r="QGN90" s="14"/>
      <c r="QGO90" s="14"/>
      <c r="QGP90" s="14"/>
      <c r="QGQ90" s="14"/>
      <c r="QGR90" s="14"/>
      <c r="QGS90" s="14"/>
      <c r="QGT90" s="14"/>
      <c r="QGU90" s="14"/>
      <c r="QGV90" s="14"/>
      <c r="QGW90" s="14"/>
      <c r="QGX90" s="14"/>
      <c r="QGY90" s="14"/>
      <c r="QGZ90" s="14"/>
      <c r="QHA90" s="14"/>
      <c r="QHB90" s="14"/>
      <c r="QHC90" s="14"/>
      <c r="QHD90" s="14"/>
      <c r="QHE90" s="14"/>
      <c r="QHF90" s="14"/>
      <c r="QHG90" s="14"/>
      <c r="QHH90" s="14"/>
      <c r="QHI90" s="14"/>
      <c r="QHJ90" s="14"/>
      <c r="QHK90" s="14"/>
      <c r="QHL90" s="14"/>
      <c r="QHM90" s="14"/>
      <c r="QHN90" s="14"/>
      <c r="QHO90" s="14"/>
      <c r="QHP90" s="14"/>
      <c r="QHQ90" s="14"/>
      <c r="QHR90" s="14"/>
      <c r="QHS90" s="14"/>
      <c r="QHT90" s="14"/>
      <c r="QHU90" s="14"/>
      <c r="QHV90" s="14"/>
      <c r="QHW90" s="14"/>
      <c r="QHX90" s="14"/>
      <c r="QHY90" s="14"/>
      <c r="QHZ90" s="14"/>
      <c r="QIA90" s="14"/>
      <c r="QIB90" s="14"/>
      <c r="QIC90" s="14"/>
      <c r="QID90" s="14"/>
      <c r="QIE90" s="14"/>
      <c r="QIF90" s="14"/>
      <c r="QIG90" s="14"/>
      <c r="QIH90" s="14"/>
      <c r="QII90" s="14"/>
      <c r="QIJ90" s="14"/>
      <c r="QIK90" s="14"/>
      <c r="QIL90" s="14"/>
      <c r="QIM90" s="14"/>
      <c r="QIN90" s="14"/>
      <c r="QIO90" s="14"/>
      <c r="QIP90" s="14"/>
      <c r="QIQ90" s="14"/>
      <c r="QIR90" s="14"/>
      <c r="QIS90" s="14"/>
      <c r="QIT90" s="14"/>
      <c r="QIU90" s="14"/>
      <c r="QIV90" s="14"/>
      <c r="QIW90" s="14"/>
      <c r="QIX90" s="14"/>
      <c r="QIY90" s="14"/>
      <c r="QIZ90" s="14"/>
      <c r="QJA90" s="14"/>
      <c r="QJB90" s="14"/>
      <c r="QJC90" s="14"/>
      <c r="QJD90" s="14"/>
      <c r="QJE90" s="14"/>
      <c r="QJF90" s="14"/>
      <c r="QJG90" s="14"/>
      <c r="QJH90" s="14"/>
      <c r="QJI90" s="14"/>
      <c r="QJJ90" s="14"/>
      <c r="QJK90" s="14"/>
      <c r="QJL90" s="14"/>
      <c r="QJM90" s="14"/>
      <c r="QJN90" s="14"/>
      <c r="QJO90" s="14"/>
      <c r="QJP90" s="14"/>
      <c r="QJQ90" s="14"/>
      <c r="QJR90" s="14"/>
      <c r="QJS90" s="14"/>
      <c r="QJT90" s="14"/>
      <c r="QJU90" s="14"/>
      <c r="QJV90" s="14"/>
      <c r="QJW90" s="14"/>
      <c r="QJX90" s="14"/>
      <c r="QJY90" s="14"/>
      <c r="QJZ90" s="14"/>
      <c r="QKA90" s="14"/>
      <c r="QKB90" s="14"/>
      <c r="QKC90" s="14"/>
      <c r="QKD90" s="14"/>
      <c r="QKE90" s="14"/>
      <c r="QKF90" s="14"/>
      <c r="QKG90" s="14"/>
      <c r="QKH90" s="14"/>
      <c r="QKI90" s="14"/>
      <c r="QKJ90" s="14"/>
      <c r="QKK90" s="14"/>
      <c r="QKL90" s="14"/>
      <c r="QKM90" s="14"/>
      <c r="QKN90" s="14"/>
      <c r="QKO90" s="14"/>
      <c r="QKP90" s="14"/>
      <c r="QKQ90" s="14"/>
      <c r="QKR90" s="14"/>
      <c r="QKS90" s="14"/>
      <c r="QKT90" s="14"/>
      <c r="QKU90" s="14"/>
      <c r="QKV90" s="14"/>
      <c r="QKW90" s="14"/>
      <c r="QKX90" s="14"/>
      <c r="QKY90" s="14"/>
      <c r="QKZ90" s="14"/>
      <c r="QLA90" s="14"/>
      <c r="QLB90" s="14"/>
      <c r="QLC90" s="14"/>
      <c r="QLD90" s="14"/>
      <c r="QLE90" s="14"/>
      <c r="QLF90" s="14"/>
      <c r="QLG90" s="14"/>
      <c r="QLH90" s="14"/>
      <c r="QLI90" s="14"/>
      <c r="QLJ90" s="14"/>
      <c r="QLK90" s="14"/>
      <c r="QLL90" s="14"/>
      <c r="QLM90" s="14"/>
      <c r="QLN90" s="14"/>
      <c r="QLO90" s="14"/>
      <c r="QLP90" s="14"/>
      <c r="QLQ90" s="14"/>
      <c r="QLR90" s="14"/>
      <c r="QLS90" s="14"/>
      <c r="QLT90" s="14"/>
      <c r="QLU90" s="14"/>
      <c r="QLV90" s="14"/>
      <c r="QLW90" s="14"/>
      <c r="QLX90" s="14"/>
      <c r="QLY90" s="14"/>
      <c r="QLZ90" s="14"/>
      <c r="QMA90" s="14"/>
      <c r="QMB90" s="14"/>
      <c r="QMC90" s="14"/>
      <c r="QMD90" s="14"/>
      <c r="QME90" s="14"/>
      <c r="QMF90" s="14"/>
      <c r="QMG90" s="14"/>
      <c r="QMH90" s="14"/>
      <c r="QMI90" s="14"/>
      <c r="QMJ90" s="14"/>
      <c r="QMK90" s="14"/>
      <c r="QML90" s="14"/>
      <c r="QMM90" s="14"/>
      <c r="QMN90" s="14"/>
      <c r="QMO90" s="14"/>
      <c r="QMP90" s="14"/>
      <c r="QMQ90" s="14"/>
      <c r="QMR90" s="14"/>
      <c r="QMS90" s="14"/>
      <c r="QMT90" s="14"/>
      <c r="QMU90" s="14"/>
      <c r="QMV90" s="14"/>
      <c r="QMW90" s="14"/>
      <c r="QMX90" s="14"/>
      <c r="QMY90" s="14"/>
      <c r="QMZ90" s="14"/>
      <c r="QNA90" s="14"/>
      <c r="QNB90" s="14"/>
      <c r="QNC90" s="14"/>
      <c r="QND90" s="14"/>
      <c r="QNE90" s="14"/>
      <c r="QNF90" s="14"/>
      <c r="QNG90" s="14"/>
      <c r="QNH90" s="14"/>
      <c r="QNI90" s="14"/>
      <c r="QNJ90" s="14"/>
      <c r="QNK90" s="14"/>
      <c r="QNL90" s="14"/>
      <c r="QNM90" s="14"/>
      <c r="QNN90" s="14"/>
      <c r="QNO90" s="14"/>
      <c r="QNP90" s="14"/>
      <c r="QNQ90" s="14"/>
      <c r="QNR90" s="14"/>
      <c r="QNS90" s="14"/>
      <c r="QNT90" s="14"/>
      <c r="QNU90" s="14"/>
      <c r="QNV90" s="14"/>
      <c r="QNW90" s="14"/>
      <c r="QNX90" s="14"/>
      <c r="QNY90" s="14"/>
      <c r="QNZ90" s="14"/>
      <c r="QOA90" s="14"/>
      <c r="QOB90" s="14"/>
      <c r="QOC90" s="14"/>
      <c r="QOD90" s="14"/>
      <c r="QOE90" s="14"/>
      <c r="QOF90" s="14"/>
      <c r="QOG90" s="14"/>
      <c r="QOH90" s="14"/>
      <c r="QOI90" s="14"/>
      <c r="QOJ90" s="14"/>
      <c r="QOK90" s="14"/>
      <c r="QOL90" s="14"/>
      <c r="QOM90" s="14"/>
      <c r="QON90" s="14"/>
      <c r="QOO90" s="14"/>
      <c r="QOP90" s="14"/>
      <c r="QOQ90" s="14"/>
      <c r="QOR90" s="14"/>
      <c r="QOS90" s="14"/>
      <c r="QOT90" s="14"/>
      <c r="QOU90" s="14"/>
      <c r="QOV90" s="14"/>
      <c r="QOW90" s="14"/>
      <c r="QOX90" s="14"/>
      <c r="QOY90" s="14"/>
      <c r="QOZ90" s="14"/>
      <c r="QPA90" s="14"/>
      <c r="QPB90" s="14"/>
      <c r="QPC90" s="14"/>
      <c r="QPD90" s="14"/>
      <c r="QPE90" s="14"/>
      <c r="QPF90" s="14"/>
      <c r="QPG90" s="14"/>
      <c r="QPH90" s="14"/>
      <c r="QPI90" s="14"/>
      <c r="QPJ90" s="14"/>
      <c r="QPK90" s="14"/>
      <c r="QPL90" s="14"/>
      <c r="QPM90" s="14"/>
      <c r="QPN90" s="14"/>
      <c r="QPO90" s="14"/>
      <c r="QPP90" s="14"/>
      <c r="QPQ90" s="14"/>
      <c r="QPR90" s="14"/>
      <c r="QPS90" s="14"/>
      <c r="QPT90" s="14"/>
      <c r="QPU90" s="14"/>
      <c r="QPV90" s="14"/>
      <c r="QPW90" s="14"/>
      <c r="QPX90" s="14"/>
      <c r="QPY90" s="14"/>
      <c r="QPZ90" s="14"/>
      <c r="QQA90" s="14"/>
      <c r="QQB90" s="14"/>
      <c r="QQC90" s="14"/>
      <c r="QQD90" s="14"/>
      <c r="QQE90" s="14"/>
      <c r="QQF90" s="14"/>
      <c r="QQG90" s="14"/>
      <c r="QQH90" s="14"/>
      <c r="QQI90" s="14"/>
      <c r="QQJ90" s="14"/>
      <c r="QQK90" s="14"/>
      <c r="QQL90" s="14"/>
      <c r="QQM90" s="14"/>
      <c r="QQN90" s="14"/>
      <c r="QQO90" s="14"/>
      <c r="QQP90" s="14"/>
      <c r="QQQ90" s="14"/>
      <c r="QQR90" s="14"/>
      <c r="QQS90" s="14"/>
      <c r="QQT90" s="14"/>
      <c r="QQU90" s="14"/>
      <c r="QQV90" s="14"/>
      <c r="QQW90" s="14"/>
      <c r="QQX90" s="14"/>
      <c r="QQY90" s="14"/>
      <c r="QQZ90" s="14"/>
      <c r="QRA90" s="14"/>
      <c r="QRB90" s="14"/>
      <c r="QRC90" s="14"/>
      <c r="QRD90" s="14"/>
      <c r="QRE90" s="14"/>
      <c r="QRF90" s="14"/>
      <c r="QRG90" s="14"/>
      <c r="QRH90" s="14"/>
      <c r="QRI90" s="14"/>
      <c r="QRJ90" s="14"/>
      <c r="QRK90" s="14"/>
      <c r="QRL90" s="14"/>
      <c r="QRM90" s="14"/>
      <c r="QRN90" s="14"/>
      <c r="QRO90" s="14"/>
      <c r="QRP90" s="14"/>
      <c r="QRQ90" s="14"/>
      <c r="QRR90" s="14"/>
      <c r="QRS90" s="14"/>
      <c r="QRT90" s="14"/>
      <c r="QRU90" s="14"/>
      <c r="QRV90" s="14"/>
      <c r="QRW90" s="14"/>
      <c r="QRX90" s="14"/>
      <c r="QRY90" s="14"/>
      <c r="QRZ90" s="14"/>
      <c r="QSA90" s="14"/>
      <c r="QSB90" s="14"/>
      <c r="QSC90" s="14"/>
      <c r="QSD90" s="14"/>
      <c r="QSE90" s="14"/>
      <c r="QSF90" s="14"/>
      <c r="QSG90" s="14"/>
      <c r="QSH90" s="14"/>
      <c r="QSI90" s="14"/>
      <c r="QSJ90" s="14"/>
      <c r="QSK90" s="14"/>
      <c r="QSL90" s="14"/>
      <c r="QSM90" s="14"/>
      <c r="QSN90" s="14"/>
      <c r="QSO90" s="14"/>
      <c r="QSP90" s="14"/>
      <c r="QSQ90" s="14"/>
      <c r="QSR90" s="14"/>
      <c r="QSS90" s="14"/>
      <c r="QST90" s="14"/>
      <c r="QSU90" s="14"/>
      <c r="QSV90" s="14"/>
      <c r="QSW90" s="14"/>
      <c r="QSX90" s="14"/>
      <c r="QSY90" s="14"/>
      <c r="QSZ90" s="14"/>
      <c r="QTA90" s="14"/>
      <c r="QTB90" s="14"/>
      <c r="QTC90" s="14"/>
      <c r="QTD90" s="14"/>
      <c r="QTE90" s="14"/>
      <c r="QTF90" s="14"/>
      <c r="QTG90" s="14"/>
      <c r="QTH90" s="14"/>
      <c r="QTI90" s="14"/>
      <c r="QTJ90" s="14"/>
      <c r="QTK90" s="14"/>
      <c r="QTL90" s="14"/>
      <c r="QTM90" s="14"/>
      <c r="QTN90" s="14"/>
      <c r="QTO90" s="14"/>
      <c r="QTP90" s="14"/>
      <c r="QTQ90" s="14"/>
      <c r="QTR90" s="14"/>
      <c r="QTS90" s="14"/>
      <c r="QTT90" s="14"/>
      <c r="QTU90" s="14"/>
      <c r="QTV90" s="14"/>
      <c r="QTW90" s="14"/>
      <c r="QTX90" s="14"/>
      <c r="QTY90" s="14"/>
      <c r="QTZ90" s="14"/>
      <c r="QUA90" s="14"/>
      <c r="QUB90" s="14"/>
      <c r="QUC90" s="14"/>
      <c r="QUD90" s="14"/>
      <c r="QUE90" s="14"/>
      <c r="QUF90" s="14"/>
      <c r="QUG90" s="14"/>
      <c r="QUH90" s="14"/>
      <c r="QUI90" s="14"/>
      <c r="QUJ90" s="14"/>
      <c r="QUK90" s="14"/>
      <c r="QUL90" s="14"/>
      <c r="QUM90" s="14"/>
      <c r="QUN90" s="14"/>
      <c r="QUO90" s="14"/>
      <c r="QUP90" s="14"/>
      <c r="QUQ90" s="14"/>
      <c r="QUR90" s="14"/>
      <c r="QUS90" s="14"/>
      <c r="QUT90" s="14"/>
      <c r="QUU90" s="14"/>
      <c r="QUV90" s="14"/>
      <c r="QUW90" s="14"/>
      <c r="QUX90" s="14"/>
      <c r="QUY90" s="14"/>
      <c r="QUZ90" s="14"/>
      <c r="QVA90" s="14"/>
      <c r="QVB90" s="14"/>
      <c r="QVC90" s="14"/>
      <c r="QVD90" s="14"/>
      <c r="QVE90" s="14"/>
      <c r="QVF90" s="14"/>
      <c r="QVG90" s="14"/>
      <c r="QVH90" s="14"/>
      <c r="QVI90" s="14"/>
      <c r="QVJ90" s="14"/>
      <c r="QVK90" s="14"/>
      <c r="QVL90" s="14"/>
      <c r="QVM90" s="14"/>
      <c r="QVN90" s="14"/>
      <c r="QVO90" s="14"/>
      <c r="QVP90" s="14"/>
      <c r="QVQ90" s="14"/>
      <c r="QVR90" s="14"/>
      <c r="QVS90" s="14"/>
      <c r="QVT90" s="14"/>
      <c r="QVU90" s="14"/>
      <c r="QVV90" s="14"/>
      <c r="QVW90" s="14"/>
      <c r="QVX90" s="14"/>
      <c r="QVY90" s="14"/>
      <c r="QVZ90" s="14"/>
      <c r="QWA90" s="14"/>
      <c r="QWB90" s="14"/>
      <c r="QWC90" s="14"/>
      <c r="QWD90" s="14"/>
      <c r="QWE90" s="14"/>
      <c r="QWF90" s="14"/>
      <c r="QWG90" s="14"/>
      <c r="QWH90" s="14"/>
      <c r="QWI90" s="14"/>
      <c r="QWJ90" s="14"/>
      <c r="QWK90" s="14"/>
      <c r="QWL90" s="14"/>
      <c r="QWM90" s="14"/>
      <c r="QWN90" s="14"/>
      <c r="QWO90" s="14"/>
      <c r="QWP90" s="14"/>
      <c r="QWQ90" s="14"/>
      <c r="QWR90" s="14"/>
      <c r="QWS90" s="14"/>
      <c r="QWT90" s="14"/>
      <c r="QWU90" s="14"/>
      <c r="QWV90" s="14"/>
      <c r="QWW90" s="14"/>
      <c r="QWX90" s="14"/>
      <c r="QWY90" s="14"/>
      <c r="QWZ90" s="14"/>
      <c r="QXA90" s="14"/>
      <c r="QXB90" s="14"/>
      <c r="QXC90" s="14"/>
      <c r="QXD90" s="14"/>
      <c r="QXE90" s="14"/>
      <c r="QXF90" s="14"/>
      <c r="QXG90" s="14"/>
      <c r="QXH90" s="14"/>
      <c r="QXI90" s="14"/>
      <c r="QXJ90" s="14"/>
      <c r="QXK90" s="14"/>
      <c r="QXL90" s="14"/>
      <c r="QXM90" s="14"/>
      <c r="QXN90" s="14"/>
      <c r="QXO90" s="14"/>
      <c r="QXP90" s="14"/>
      <c r="QXQ90" s="14"/>
      <c r="QXR90" s="14"/>
      <c r="QXS90" s="14"/>
      <c r="QXT90" s="14"/>
      <c r="QXU90" s="14"/>
      <c r="QXV90" s="14"/>
      <c r="QXW90" s="14"/>
      <c r="QXX90" s="14"/>
      <c r="QXY90" s="14"/>
      <c r="QXZ90" s="14"/>
      <c r="QYA90" s="14"/>
      <c r="QYB90" s="14"/>
      <c r="QYC90" s="14"/>
      <c r="QYD90" s="14"/>
      <c r="QYE90" s="14"/>
      <c r="QYF90" s="14"/>
      <c r="QYG90" s="14"/>
      <c r="QYH90" s="14"/>
      <c r="QYI90" s="14"/>
      <c r="QYJ90" s="14"/>
      <c r="QYK90" s="14"/>
      <c r="QYL90" s="14"/>
      <c r="QYM90" s="14"/>
      <c r="QYN90" s="14"/>
      <c r="QYO90" s="14"/>
      <c r="QYP90" s="14"/>
      <c r="QYQ90" s="14"/>
      <c r="QYR90" s="14"/>
      <c r="QYS90" s="14"/>
      <c r="QYT90" s="14"/>
      <c r="QYU90" s="14"/>
      <c r="QYV90" s="14"/>
      <c r="QYW90" s="14"/>
      <c r="QYX90" s="14"/>
      <c r="QYY90" s="14"/>
      <c r="QYZ90" s="14"/>
      <c r="QZA90" s="14"/>
      <c r="QZB90" s="14"/>
      <c r="QZC90" s="14"/>
      <c r="QZD90" s="14"/>
      <c r="QZE90" s="14"/>
      <c r="QZF90" s="14"/>
      <c r="QZG90" s="14"/>
      <c r="QZH90" s="14"/>
      <c r="QZI90" s="14"/>
      <c r="QZJ90" s="14"/>
      <c r="QZK90" s="14"/>
      <c r="QZL90" s="14"/>
      <c r="QZM90" s="14"/>
      <c r="QZN90" s="14"/>
      <c r="QZO90" s="14"/>
      <c r="QZP90" s="14"/>
      <c r="QZQ90" s="14"/>
      <c r="QZR90" s="14"/>
      <c r="QZS90" s="14"/>
      <c r="QZT90" s="14"/>
      <c r="QZU90" s="14"/>
      <c r="QZV90" s="14"/>
      <c r="QZW90" s="14"/>
      <c r="QZX90" s="14"/>
      <c r="QZY90" s="14"/>
      <c r="QZZ90" s="14"/>
      <c r="RAA90" s="14"/>
      <c r="RAB90" s="14"/>
      <c r="RAC90" s="14"/>
      <c r="RAD90" s="14"/>
      <c r="RAE90" s="14"/>
      <c r="RAF90" s="14"/>
      <c r="RAG90" s="14"/>
      <c r="RAH90" s="14"/>
      <c r="RAI90" s="14"/>
      <c r="RAJ90" s="14"/>
      <c r="RAK90" s="14"/>
      <c r="RAL90" s="14"/>
      <c r="RAM90" s="14"/>
      <c r="RAN90" s="14"/>
      <c r="RAO90" s="14"/>
      <c r="RAP90" s="14"/>
      <c r="RAQ90" s="14"/>
      <c r="RAR90" s="14"/>
      <c r="RAS90" s="14"/>
      <c r="RAT90" s="14"/>
      <c r="RAU90" s="14"/>
      <c r="RAV90" s="14"/>
      <c r="RAW90" s="14"/>
      <c r="RAX90" s="14"/>
      <c r="RAY90" s="14"/>
      <c r="RAZ90" s="14"/>
      <c r="RBA90" s="14"/>
      <c r="RBB90" s="14"/>
      <c r="RBC90" s="14"/>
      <c r="RBD90" s="14"/>
      <c r="RBE90" s="14"/>
      <c r="RBF90" s="14"/>
      <c r="RBG90" s="14"/>
      <c r="RBH90" s="14"/>
      <c r="RBI90" s="14"/>
      <c r="RBJ90" s="14"/>
      <c r="RBK90" s="14"/>
      <c r="RBL90" s="14"/>
      <c r="RBM90" s="14"/>
      <c r="RBN90" s="14"/>
      <c r="RBO90" s="14"/>
      <c r="RBP90" s="14"/>
      <c r="RBQ90" s="14"/>
      <c r="RBR90" s="14"/>
      <c r="RBS90" s="14"/>
      <c r="RBT90" s="14"/>
      <c r="RBU90" s="14"/>
      <c r="RBV90" s="14"/>
      <c r="RBW90" s="14"/>
      <c r="RBX90" s="14"/>
      <c r="RBY90" s="14"/>
      <c r="RBZ90" s="14"/>
      <c r="RCA90" s="14"/>
      <c r="RCB90" s="14"/>
      <c r="RCC90" s="14"/>
      <c r="RCD90" s="14"/>
      <c r="RCE90" s="14"/>
      <c r="RCF90" s="14"/>
      <c r="RCG90" s="14"/>
      <c r="RCH90" s="14"/>
      <c r="RCI90" s="14"/>
      <c r="RCJ90" s="14"/>
      <c r="RCK90" s="14"/>
      <c r="RCL90" s="14"/>
      <c r="RCM90" s="14"/>
      <c r="RCN90" s="14"/>
      <c r="RCO90" s="14"/>
      <c r="RCP90" s="14"/>
      <c r="RCQ90" s="14"/>
      <c r="RCR90" s="14"/>
      <c r="RCS90" s="14"/>
      <c r="RCT90" s="14"/>
      <c r="RCU90" s="14"/>
      <c r="RCV90" s="14"/>
      <c r="RCW90" s="14"/>
      <c r="RCX90" s="14"/>
      <c r="RCY90" s="14"/>
      <c r="RCZ90" s="14"/>
      <c r="RDA90" s="14"/>
      <c r="RDB90" s="14"/>
      <c r="RDC90" s="14"/>
      <c r="RDD90" s="14"/>
      <c r="RDE90" s="14"/>
      <c r="RDF90" s="14"/>
      <c r="RDG90" s="14"/>
      <c r="RDH90" s="14"/>
      <c r="RDI90" s="14"/>
      <c r="RDJ90" s="14"/>
      <c r="RDK90" s="14"/>
      <c r="RDL90" s="14"/>
      <c r="RDM90" s="14"/>
      <c r="RDN90" s="14"/>
      <c r="RDO90" s="14"/>
      <c r="RDP90" s="14"/>
      <c r="RDQ90" s="14"/>
      <c r="RDR90" s="14"/>
      <c r="RDS90" s="14"/>
      <c r="RDT90" s="14"/>
      <c r="RDU90" s="14"/>
      <c r="RDV90" s="14"/>
      <c r="RDW90" s="14"/>
      <c r="RDX90" s="14"/>
      <c r="RDY90" s="14"/>
      <c r="RDZ90" s="14"/>
      <c r="REA90" s="14"/>
      <c r="REB90" s="14"/>
      <c r="REC90" s="14"/>
      <c r="RED90" s="14"/>
      <c r="REE90" s="14"/>
      <c r="REF90" s="14"/>
      <c r="REG90" s="14"/>
      <c r="REH90" s="14"/>
      <c r="REI90" s="14"/>
      <c r="REJ90" s="14"/>
      <c r="REK90" s="14"/>
      <c r="REL90" s="14"/>
      <c r="REM90" s="14"/>
      <c r="REN90" s="14"/>
      <c r="REO90" s="14"/>
      <c r="REP90" s="14"/>
      <c r="REQ90" s="14"/>
      <c r="RER90" s="14"/>
      <c r="RES90" s="14"/>
      <c r="RET90" s="14"/>
      <c r="REU90" s="14"/>
      <c r="REV90" s="14"/>
      <c r="REW90" s="14"/>
      <c r="REX90" s="14"/>
      <c r="REY90" s="14"/>
      <c r="REZ90" s="14"/>
      <c r="RFA90" s="14"/>
      <c r="RFB90" s="14"/>
      <c r="RFC90" s="14"/>
      <c r="RFD90" s="14"/>
      <c r="RFE90" s="14"/>
      <c r="RFF90" s="14"/>
      <c r="RFG90" s="14"/>
      <c r="RFH90" s="14"/>
      <c r="RFI90" s="14"/>
      <c r="RFJ90" s="14"/>
      <c r="RFK90" s="14"/>
      <c r="RFL90" s="14"/>
      <c r="RFM90" s="14"/>
      <c r="RFN90" s="14"/>
      <c r="RFO90" s="14"/>
      <c r="RFP90" s="14"/>
      <c r="RFQ90" s="14"/>
      <c r="RFR90" s="14"/>
      <c r="RFS90" s="14"/>
      <c r="RFT90" s="14"/>
      <c r="RFU90" s="14"/>
      <c r="RFV90" s="14"/>
      <c r="RFW90" s="14"/>
      <c r="RFX90" s="14"/>
      <c r="RFY90" s="14"/>
      <c r="RFZ90" s="14"/>
      <c r="RGA90" s="14"/>
      <c r="RGB90" s="14"/>
      <c r="RGC90" s="14"/>
      <c r="RGD90" s="14"/>
      <c r="RGE90" s="14"/>
      <c r="RGF90" s="14"/>
      <c r="RGG90" s="14"/>
      <c r="RGH90" s="14"/>
      <c r="RGI90" s="14"/>
      <c r="RGJ90" s="14"/>
      <c r="RGK90" s="14"/>
      <c r="RGL90" s="14"/>
      <c r="RGM90" s="14"/>
      <c r="RGN90" s="14"/>
      <c r="RGO90" s="14"/>
      <c r="RGP90" s="14"/>
      <c r="RGQ90" s="14"/>
      <c r="RGR90" s="14"/>
      <c r="RGS90" s="14"/>
      <c r="RGT90" s="14"/>
      <c r="RGU90" s="14"/>
      <c r="RGV90" s="14"/>
      <c r="RGW90" s="14"/>
      <c r="RGX90" s="14"/>
      <c r="RGY90" s="14"/>
      <c r="RGZ90" s="14"/>
      <c r="RHA90" s="14"/>
      <c r="RHB90" s="14"/>
      <c r="RHC90" s="14"/>
      <c r="RHD90" s="14"/>
      <c r="RHE90" s="14"/>
      <c r="RHF90" s="14"/>
      <c r="RHG90" s="14"/>
      <c r="RHH90" s="14"/>
      <c r="RHI90" s="14"/>
      <c r="RHJ90" s="14"/>
      <c r="RHK90" s="14"/>
      <c r="RHL90" s="14"/>
      <c r="RHM90" s="14"/>
      <c r="RHN90" s="14"/>
      <c r="RHO90" s="14"/>
      <c r="RHP90" s="14"/>
      <c r="RHQ90" s="14"/>
      <c r="RHR90" s="14"/>
      <c r="RHS90" s="14"/>
      <c r="RHT90" s="14"/>
      <c r="RHU90" s="14"/>
      <c r="RHV90" s="14"/>
      <c r="RHW90" s="14"/>
      <c r="RHX90" s="14"/>
      <c r="RHY90" s="14"/>
      <c r="RHZ90" s="14"/>
      <c r="RIA90" s="14"/>
      <c r="RIB90" s="14"/>
      <c r="RIC90" s="14"/>
      <c r="RID90" s="14"/>
      <c r="RIE90" s="14"/>
      <c r="RIF90" s="14"/>
      <c r="RIG90" s="14"/>
      <c r="RIH90" s="14"/>
      <c r="RII90" s="14"/>
      <c r="RIJ90" s="14"/>
      <c r="RIK90" s="14"/>
      <c r="RIL90" s="14"/>
      <c r="RIM90" s="14"/>
      <c r="RIN90" s="14"/>
      <c r="RIO90" s="14"/>
      <c r="RIP90" s="14"/>
      <c r="RIQ90" s="14"/>
      <c r="RIR90" s="14"/>
      <c r="RIS90" s="14"/>
      <c r="RIT90" s="14"/>
      <c r="RIU90" s="14"/>
      <c r="RIV90" s="14"/>
      <c r="RIW90" s="14"/>
      <c r="RIX90" s="14"/>
      <c r="RIY90" s="14"/>
      <c r="RIZ90" s="14"/>
      <c r="RJA90" s="14"/>
      <c r="RJB90" s="14"/>
      <c r="RJC90" s="14"/>
      <c r="RJD90" s="14"/>
      <c r="RJE90" s="14"/>
      <c r="RJF90" s="14"/>
      <c r="RJG90" s="14"/>
      <c r="RJH90" s="14"/>
      <c r="RJI90" s="14"/>
      <c r="RJJ90" s="14"/>
      <c r="RJK90" s="14"/>
      <c r="RJL90" s="14"/>
      <c r="RJM90" s="14"/>
      <c r="RJN90" s="14"/>
      <c r="RJO90" s="14"/>
      <c r="RJP90" s="14"/>
      <c r="RJQ90" s="14"/>
      <c r="RJR90" s="14"/>
      <c r="RJS90" s="14"/>
      <c r="RJT90" s="14"/>
      <c r="RJU90" s="14"/>
      <c r="RJV90" s="14"/>
      <c r="RJW90" s="14"/>
      <c r="RJX90" s="14"/>
      <c r="RJY90" s="14"/>
      <c r="RJZ90" s="14"/>
      <c r="RKA90" s="14"/>
      <c r="RKB90" s="14"/>
      <c r="RKC90" s="14"/>
      <c r="RKD90" s="14"/>
      <c r="RKE90" s="14"/>
      <c r="RKF90" s="14"/>
      <c r="RKG90" s="14"/>
      <c r="RKH90" s="14"/>
      <c r="RKI90" s="14"/>
      <c r="RKJ90" s="14"/>
      <c r="RKK90" s="14"/>
      <c r="RKL90" s="14"/>
      <c r="RKM90" s="14"/>
      <c r="RKN90" s="14"/>
      <c r="RKO90" s="14"/>
      <c r="RKP90" s="14"/>
      <c r="RKQ90" s="14"/>
      <c r="RKR90" s="14"/>
      <c r="RKS90" s="14"/>
      <c r="RKT90" s="14"/>
      <c r="RKU90" s="14"/>
      <c r="RKV90" s="14"/>
      <c r="RKW90" s="14"/>
      <c r="RKX90" s="14"/>
      <c r="RKY90" s="14"/>
      <c r="RKZ90" s="14"/>
      <c r="RLA90" s="14"/>
      <c r="RLB90" s="14"/>
      <c r="RLC90" s="14"/>
      <c r="RLD90" s="14"/>
      <c r="RLE90" s="14"/>
      <c r="RLF90" s="14"/>
      <c r="RLG90" s="14"/>
      <c r="RLH90" s="14"/>
      <c r="RLI90" s="14"/>
      <c r="RLJ90" s="14"/>
      <c r="RLK90" s="14"/>
      <c r="RLL90" s="14"/>
      <c r="RLM90" s="14"/>
      <c r="RLN90" s="14"/>
      <c r="RLO90" s="14"/>
      <c r="RLP90" s="14"/>
      <c r="RLQ90" s="14"/>
      <c r="RLR90" s="14"/>
      <c r="RLS90" s="14"/>
      <c r="RLT90" s="14"/>
      <c r="RLU90" s="14"/>
      <c r="RLV90" s="14"/>
      <c r="RLW90" s="14"/>
      <c r="RLX90" s="14"/>
      <c r="RLY90" s="14"/>
      <c r="RLZ90" s="14"/>
      <c r="RMA90" s="14"/>
      <c r="RMB90" s="14"/>
      <c r="RMC90" s="14"/>
      <c r="RMD90" s="14"/>
      <c r="RME90" s="14"/>
      <c r="RMF90" s="14"/>
      <c r="RMG90" s="14"/>
      <c r="RMH90" s="14"/>
      <c r="RMI90" s="14"/>
      <c r="RMJ90" s="14"/>
      <c r="RMK90" s="14"/>
      <c r="RML90" s="14"/>
      <c r="RMM90" s="14"/>
      <c r="RMN90" s="14"/>
      <c r="RMO90" s="14"/>
      <c r="RMP90" s="14"/>
      <c r="RMQ90" s="14"/>
      <c r="RMR90" s="14"/>
      <c r="RMS90" s="14"/>
      <c r="RMT90" s="14"/>
      <c r="RMU90" s="14"/>
      <c r="RMV90" s="14"/>
      <c r="RMW90" s="14"/>
      <c r="RMX90" s="14"/>
      <c r="RMY90" s="14"/>
      <c r="RMZ90" s="14"/>
      <c r="RNA90" s="14"/>
      <c r="RNB90" s="14"/>
      <c r="RNC90" s="14"/>
      <c r="RND90" s="14"/>
      <c r="RNE90" s="14"/>
      <c r="RNF90" s="14"/>
      <c r="RNG90" s="14"/>
      <c r="RNH90" s="14"/>
      <c r="RNI90" s="14"/>
      <c r="RNJ90" s="14"/>
      <c r="RNK90" s="14"/>
      <c r="RNL90" s="14"/>
      <c r="RNM90" s="14"/>
      <c r="RNN90" s="14"/>
      <c r="RNO90" s="14"/>
      <c r="RNP90" s="14"/>
      <c r="RNQ90" s="14"/>
      <c r="RNR90" s="14"/>
      <c r="RNS90" s="14"/>
      <c r="RNT90" s="14"/>
      <c r="RNU90" s="14"/>
      <c r="RNV90" s="14"/>
      <c r="RNW90" s="14"/>
      <c r="RNX90" s="14"/>
      <c r="RNY90" s="14"/>
      <c r="RNZ90" s="14"/>
      <c r="ROA90" s="14"/>
      <c r="ROB90" s="14"/>
      <c r="ROC90" s="14"/>
      <c r="ROD90" s="14"/>
      <c r="ROE90" s="14"/>
      <c r="ROF90" s="14"/>
      <c r="ROG90" s="14"/>
      <c r="ROH90" s="14"/>
      <c r="ROI90" s="14"/>
      <c r="ROJ90" s="14"/>
      <c r="ROK90" s="14"/>
      <c r="ROL90" s="14"/>
      <c r="ROM90" s="14"/>
      <c r="RON90" s="14"/>
      <c r="ROO90" s="14"/>
      <c r="ROP90" s="14"/>
      <c r="ROQ90" s="14"/>
      <c r="ROR90" s="14"/>
      <c r="ROS90" s="14"/>
      <c r="ROT90" s="14"/>
      <c r="ROU90" s="14"/>
      <c r="ROV90" s="14"/>
      <c r="ROW90" s="14"/>
      <c r="ROX90" s="14"/>
      <c r="ROY90" s="14"/>
      <c r="ROZ90" s="14"/>
      <c r="RPA90" s="14"/>
      <c r="RPB90" s="14"/>
      <c r="RPC90" s="14"/>
      <c r="RPD90" s="14"/>
      <c r="RPE90" s="14"/>
      <c r="RPF90" s="14"/>
      <c r="RPG90" s="14"/>
      <c r="RPH90" s="14"/>
      <c r="RPI90" s="14"/>
      <c r="RPJ90" s="14"/>
      <c r="RPK90" s="14"/>
      <c r="RPL90" s="14"/>
      <c r="RPM90" s="14"/>
      <c r="RPN90" s="14"/>
      <c r="RPO90" s="14"/>
      <c r="RPP90" s="14"/>
      <c r="RPQ90" s="14"/>
      <c r="RPR90" s="14"/>
      <c r="RPS90" s="14"/>
      <c r="RPT90" s="14"/>
      <c r="RPU90" s="14"/>
      <c r="RPV90" s="14"/>
      <c r="RPW90" s="14"/>
      <c r="RPX90" s="14"/>
      <c r="RPY90" s="14"/>
      <c r="RPZ90" s="14"/>
      <c r="RQA90" s="14"/>
      <c r="RQB90" s="14"/>
      <c r="RQC90" s="14"/>
      <c r="RQD90" s="14"/>
      <c r="RQE90" s="14"/>
      <c r="RQF90" s="14"/>
      <c r="RQG90" s="14"/>
      <c r="RQH90" s="14"/>
      <c r="RQI90" s="14"/>
      <c r="RQJ90" s="14"/>
      <c r="RQK90" s="14"/>
      <c r="RQL90" s="14"/>
      <c r="RQM90" s="14"/>
      <c r="RQN90" s="14"/>
      <c r="RQO90" s="14"/>
      <c r="RQP90" s="14"/>
      <c r="RQQ90" s="14"/>
      <c r="RQR90" s="14"/>
      <c r="RQS90" s="14"/>
      <c r="RQT90" s="14"/>
      <c r="RQU90" s="14"/>
      <c r="RQV90" s="14"/>
      <c r="RQW90" s="14"/>
      <c r="RQX90" s="14"/>
      <c r="RQY90" s="14"/>
      <c r="RQZ90" s="14"/>
      <c r="RRA90" s="14"/>
      <c r="RRB90" s="14"/>
      <c r="RRC90" s="14"/>
      <c r="RRD90" s="14"/>
      <c r="RRE90" s="14"/>
      <c r="RRF90" s="14"/>
      <c r="RRG90" s="14"/>
      <c r="RRH90" s="14"/>
      <c r="RRI90" s="14"/>
      <c r="RRJ90" s="14"/>
      <c r="RRK90" s="14"/>
      <c r="RRL90" s="14"/>
      <c r="RRM90" s="14"/>
      <c r="RRN90" s="14"/>
      <c r="RRO90" s="14"/>
      <c r="RRP90" s="14"/>
      <c r="RRQ90" s="14"/>
      <c r="RRR90" s="14"/>
      <c r="RRS90" s="14"/>
      <c r="RRT90" s="14"/>
      <c r="RRU90" s="14"/>
      <c r="RRV90" s="14"/>
      <c r="RRW90" s="14"/>
      <c r="RRX90" s="14"/>
      <c r="RRY90" s="14"/>
      <c r="RRZ90" s="14"/>
      <c r="RSA90" s="14"/>
      <c r="RSB90" s="14"/>
      <c r="RSC90" s="14"/>
      <c r="RSD90" s="14"/>
      <c r="RSE90" s="14"/>
      <c r="RSF90" s="14"/>
      <c r="RSG90" s="14"/>
      <c r="RSH90" s="14"/>
      <c r="RSI90" s="14"/>
      <c r="RSJ90" s="14"/>
      <c r="RSK90" s="14"/>
      <c r="RSL90" s="14"/>
      <c r="RSM90" s="14"/>
      <c r="RSN90" s="14"/>
      <c r="RSO90" s="14"/>
      <c r="RSP90" s="14"/>
      <c r="RSQ90" s="14"/>
      <c r="RSR90" s="14"/>
      <c r="RSS90" s="14"/>
      <c r="RST90" s="14"/>
      <c r="RSU90" s="14"/>
      <c r="RSV90" s="14"/>
      <c r="RSW90" s="14"/>
      <c r="RSX90" s="14"/>
      <c r="RSY90" s="14"/>
      <c r="RSZ90" s="14"/>
      <c r="RTA90" s="14"/>
      <c r="RTB90" s="14"/>
      <c r="RTC90" s="14"/>
      <c r="RTD90" s="14"/>
      <c r="RTE90" s="14"/>
      <c r="RTF90" s="14"/>
      <c r="RTG90" s="14"/>
      <c r="RTH90" s="14"/>
      <c r="RTI90" s="14"/>
      <c r="RTJ90" s="14"/>
      <c r="RTK90" s="14"/>
      <c r="RTL90" s="14"/>
      <c r="RTM90" s="14"/>
      <c r="RTN90" s="14"/>
      <c r="RTO90" s="14"/>
      <c r="RTP90" s="14"/>
      <c r="RTQ90" s="14"/>
      <c r="RTR90" s="14"/>
      <c r="RTS90" s="14"/>
      <c r="RTT90" s="14"/>
      <c r="RTU90" s="14"/>
      <c r="RTV90" s="14"/>
      <c r="RTW90" s="14"/>
      <c r="RTX90" s="14"/>
      <c r="RTY90" s="14"/>
      <c r="RTZ90" s="14"/>
      <c r="RUA90" s="14"/>
      <c r="RUB90" s="14"/>
      <c r="RUC90" s="14"/>
      <c r="RUD90" s="14"/>
      <c r="RUE90" s="14"/>
      <c r="RUF90" s="14"/>
      <c r="RUG90" s="14"/>
      <c r="RUH90" s="14"/>
      <c r="RUI90" s="14"/>
      <c r="RUJ90" s="14"/>
      <c r="RUK90" s="14"/>
      <c r="RUL90" s="14"/>
      <c r="RUM90" s="14"/>
      <c r="RUN90" s="14"/>
      <c r="RUO90" s="14"/>
      <c r="RUP90" s="14"/>
      <c r="RUQ90" s="14"/>
      <c r="RUR90" s="14"/>
      <c r="RUS90" s="14"/>
      <c r="RUT90" s="14"/>
      <c r="RUU90" s="14"/>
      <c r="RUV90" s="14"/>
      <c r="RUW90" s="14"/>
      <c r="RUX90" s="14"/>
      <c r="RUY90" s="14"/>
      <c r="RUZ90" s="14"/>
      <c r="RVA90" s="14"/>
      <c r="RVB90" s="14"/>
      <c r="RVC90" s="14"/>
      <c r="RVD90" s="14"/>
      <c r="RVE90" s="14"/>
      <c r="RVF90" s="14"/>
      <c r="RVG90" s="14"/>
      <c r="RVH90" s="14"/>
      <c r="RVI90" s="14"/>
      <c r="RVJ90" s="14"/>
      <c r="RVK90" s="14"/>
      <c r="RVL90" s="14"/>
      <c r="RVM90" s="14"/>
      <c r="RVN90" s="14"/>
      <c r="RVO90" s="14"/>
      <c r="RVP90" s="14"/>
      <c r="RVQ90" s="14"/>
      <c r="RVR90" s="14"/>
      <c r="RVS90" s="14"/>
      <c r="RVT90" s="14"/>
      <c r="RVU90" s="14"/>
      <c r="RVV90" s="14"/>
      <c r="RVW90" s="14"/>
      <c r="RVX90" s="14"/>
      <c r="RVY90" s="14"/>
      <c r="RVZ90" s="14"/>
      <c r="RWA90" s="14"/>
      <c r="RWB90" s="14"/>
      <c r="RWC90" s="14"/>
      <c r="RWD90" s="14"/>
      <c r="RWE90" s="14"/>
      <c r="RWF90" s="14"/>
      <c r="RWG90" s="14"/>
      <c r="RWH90" s="14"/>
      <c r="RWI90" s="14"/>
      <c r="RWJ90" s="14"/>
      <c r="RWK90" s="14"/>
      <c r="RWL90" s="14"/>
      <c r="RWM90" s="14"/>
      <c r="RWN90" s="14"/>
      <c r="RWO90" s="14"/>
      <c r="RWP90" s="14"/>
      <c r="RWQ90" s="14"/>
      <c r="RWR90" s="14"/>
      <c r="RWS90" s="14"/>
      <c r="RWT90" s="14"/>
      <c r="RWU90" s="14"/>
      <c r="RWV90" s="14"/>
      <c r="RWW90" s="14"/>
      <c r="RWX90" s="14"/>
      <c r="RWY90" s="14"/>
      <c r="RWZ90" s="14"/>
      <c r="RXA90" s="14"/>
      <c r="RXB90" s="14"/>
      <c r="RXC90" s="14"/>
      <c r="RXD90" s="14"/>
      <c r="RXE90" s="14"/>
      <c r="RXF90" s="14"/>
      <c r="RXG90" s="14"/>
      <c r="RXH90" s="14"/>
      <c r="RXI90" s="14"/>
      <c r="RXJ90" s="14"/>
      <c r="RXK90" s="14"/>
      <c r="RXL90" s="14"/>
      <c r="RXM90" s="14"/>
      <c r="RXN90" s="14"/>
      <c r="RXO90" s="14"/>
      <c r="RXP90" s="14"/>
      <c r="RXQ90" s="14"/>
      <c r="RXR90" s="14"/>
      <c r="RXS90" s="14"/>
      <c r="RXT90" s="14"/>
      <c r="RXU90" s="14"/>
      <c r="RXV90" s="14"/>
      <c r="RXW90" s="14"/>
      <c r="RXX90" s="14"/>
      <c r="RXY90" s="14"/>
      <c r="RXZ90" s="14"/>
      <c r="RYA90" s="14"/>
      <c r="RYB90" s="14"/>
      <c r="RYC90" s="14"/>
      <c r="RYD90" s="14"/>
      <c r="RYE90" s="14"/>
      <c r="RYF90" s="14"/>
      <c r="RYG90" s="14"/>
      <c r="RYH90" s="14"/>
      <c r="RYI90" s="14"/>
      <c r="RYJ90" s="14"/>
      <c r="RYK90" s="14"/>
      <c r="RYL90" s="14"/>
      <c r="RYM90" s="14"/>
      <c r="RYN90" s="14"/>
      <c r="RYO90" s="14"/>
      <c r="RYP90" s="14"/>
      <c r="RYQ90" s="14"/>
      <c r="RYR90" s="14"/>
      <c r="RYS90" s="14"/>
      <c r="RYT90" s="14"/>
      <c r="RYU90" s="14"/>
      <c r="RYV90" s="14"/>
      <c r="RYW90" s="14"/>
      <c r="RYX90" s="14"/>
      <c r="RYY90" s="14"/>
      <c r="RYZ90" s="14"/>
      <c r="RZA90" s="14"/>
      <c r="RZB90" s="14"/>
      <c r="RZC90" s="14"/>
      <c r="RZD90" s="14"/>
      <c r="RZE90" s="14"/>
      <c r="RZF90" s="14"/>
      <c r="RZG90" s="14"/>
      <c r="RZH90" s="14"/>
      <c r="RZI90" s="14"/>
      <c r="RZJ90" s="14"/>
      <c r="RZK90" s="14"/>
      <c r="RZL90" s="14"/>
      <c r="RZM90" s="14"/>
      <c r="RZN90" s="14"/>
      <c r="RZO90" s="14"/>
      <c r="RZP90" s="14"/>
      <c r="RZQ90" s="14"/>
      <c r="RZR90" s="14"/>
      <c r="RZS90" s="14"/>
      <c r="RZT90" s="14"/>
      <c r="RZU90" s="14"/>
      <c r="RZV90" s="14"/>
      <c r="RZW90" s="14"/>
      <c r="RZX90" s="14"/>
      <c r="RZY90" s="14"/>
      <c r="RZZ90" s="14"/>
      <c r="SAA90" s="14"/>
      <c r="SAB90" s="14"/>
      <c r="SAC90" s="14"/>
      <c r="SAD90" s="14"/>
      <c r="SAE90" s="14"/>
      <c r="SAF90" s="14"/>
      <c r="SAG90" s="14"/>
      <c r="SAH90" s="14"/>
      <c r="SAI90" s="14"/>
      <c r="SAJ90" s="14"/>
      <c r="SAK90" s="14"/>
      <c r="SAL90" s="14"/>
      <c r="SAM90" s="14"/>
      <c r="SAN90" s="14"/>
      <c r="SAO90" s="14"/>
      <c r="SAP90" s="14"/>
      <c r="SAQ90" s="14"/>
      <c r="SAR90" s="14"/>
      <c r="SAS90" s="14"/>
      <c r="SAT90" s="14"/>
      <c r="SAU90" s="14"/>
      <c r="SAV90" s="14"/>
      <c r="SAW90" s="14"/>
      <c r="SAX90" s="14"/>
      <c r="SAY90" s="14"/>
      <c r="SAZ90" s="14"/>
      <c r="SBA90" s="14"/>
      <c r="SBB90" s="14"/>
      <c r="SBC90" s="14"/>
      <c r="SBD90" s="14"/>
      <c r="SBE90" s="14"/>
      <c r="SBF90" s="14"/>
      <c r="SBG90" s="14"/>
      <c r="SBH90" s="14"/>
      <c r="SBI90" s="14"/>
      <c r="SBJ90" s="14"/>
      <c r="SBK90" s="14"/>
      <c r="SBL90" s="14"/>
      <c r="SBM90" s="14"/>
      <c r="SBN90" s="14"/>
      <c r="SBO90" s="14"/>
      <c r="SBP90" s="14"/>
      <c r="SBQ90" s="14"/>
      <c r="SBR90" s="14"/>
      <c r="SBS90" s="14"/>
      <c r="SBT90" s="14"/>
      <c r="SBU90" s="14"/>
      <c r="SBV90" s="14"/>
      <c r="SBW90" s="14"/>
      <c r="SBX90" s="14"/>
      <c r="SBY90" s="14"/>
      <c r="SBZ90" s="14"/>
      <c r="SCA90" s="14"/>
      <c r="SCB90" s="14"/>
      <c r="SCC90" s="14"/>
      <c r="SCD90" s="14"/>
      <c r="SCE90" s="14"/>
      <c r="SCF90" s="14"/>
      <c r="SCG90" s="14"/>
      <c r="SCH90" s="14"/>
      <c r="SCI90" s="14"/>
      <c r="SCJ90" s="14"/>
      <c r="SCK90" s="14"/>
      <c r="SCL90" s="14"/>
      <c r="SCM90" s="14"/>
      <c r="SCN90" s="14"/>
      <c r="SCO90" s="14"/>
      <c r="SCP90" s="14"/>
      <c r="SCQ90" s="14"/>
      <c r="SCR90" s="14"/>
      <c r="SCS90" s="14"/>
      <c r="SCT90" s="14"/>
      <c r="SCU90" s="14"/>
      <c r="SCV90" s="14"/>
      <c r="SCW90" s="14"/>
      <c r="SCX90" s="14"/>
      <c r="SCY90" s="14"/>
      <c r="SCZ90" s="14"/>
      <c r="SDA90" s="14"/>
      <c r="SDB90" s="14"/>
      <c r="SDC90" s="14"/>
      <c r="SDD90" s="14"/>
      <c r="SDE90" s="14"/>
      <c r="SDF90" s="14"/>
      <c r="SDG90" s="14"/>
      <c r="SDH90" s="14"/>
      <c r="SDI90" s="14"/>
      <c r="SDJ90" s="14"/>
      <c r="SDK90" s="14"/>
      <c r="SDL90" s="14"/>
      <c r="SDM90" s="14"/>
      <c r="SDN90" s="14"/>
      <c r="SDO90" s="14"/>
      <c r="SDP90" s="14"/>
      <c r="SDQ90" s="14"/>
      <c r="SDR90" s="14"/>
      <c r="SDS90" s="14"/>
      <c r="SDT90" s="14"/>
      <c r="SDU90" s="14"/>
      <c r="SDV90" s="14"/>
      <c r="SDW90" s="14"/>
      <c r="SDX90" s="14"/>
      <c r="SDY90" s="14"/>
      <c r="SDZ90" s="14"/>
      <c r="SEA90" s="14"/>
      <c r="SEB90" s="14"/>
      <c r="SEC90" s="14"/>
      <c r="SED90" s="14"/>
      <c r="SEE90" s="14"/>
      <c r="SEF90" s="14"/>
      <c r="SEG90" s="14"/>
      <c r="SEH90" s="14"/>
      <c r="SEI90" s="14"/>
      <c r="SEJ90" s="14"/>
      <c r="SEK90" s="14"/>
      <c r="SEL90" s="14"/>
      <c r="SEM90" s="14"/>
      <c r="SEN90" s="14"/>
      <c r="SEO90" s="14"/>
      <c r="SEP90" s="14"/>
      <c r="SEQ90" s="14"/>
      <c r="SER90" s="14"/>
      <c r="SES90" s="14"/>
      <c r="SET90" s="14"/>
      <c r="SEU90" s="14"/>
      <c r="SEV90" s="14"/>
      <c r="SEW90" s="14"/>
      <c r="SEX90" s="14"/>
      <c r="SEY90" s="14"/>
      <c r="SEZ90" s="14"/>
      <c r="SFA90" s="14"/>
      <c r="SFB90" s="14"/>
      <c r="SFC90" s="14"/>
      <c r="SFD90" s="14"/>
      <c r="SFE90" s="14"/>
      <c r="SFF90" s="14"/>
      <c r="SFG90" s="14"/>
      <c r="SFH90" s="14"/>
      <c r="SFI90" s="14"/>
      <c r="SFJ90" s="14"/>
      <c r="SFK90" s="14"/>
      <c r="SFL90" s="14"/>
      <c r="SFM90" s="14"/>
      <c r="SFN90" s="14"/>
      <c r="SFO90" s="14"/>
      <c r="SFP90" s="14"/>
      <c r="SFQ90" s="14"/>
      <c r="SFR90" s="14"/>
      <c r="SFS90" s="14"/>
      <c r="SFT90" s="14"/>
      <c r="SFU90" s="14"/>
      <c r="SFV90" s="14"/>
      <c r="SFW90" s="14"/>
      <c r="SFX90" s="14"/>
      <c r="SFY90" s="14"/>
      <c r="SFZ90" s="14"/>
      <c r="SGA90" s="14"/>
      <c r="SGB90" s="14"/>
      <c r="SGC90" s="14"/>
      <c r="SGD90" s="14"/>
      <c r="SGE90" s="14"/>
      <c r="SGF90" s="14"/>
      <c r="SGG90" s="14"/>
      <c r="SGH90" s="14"/>
      <c r="SGI90" s="14"/>
      <c r="SGJ90" s="14"/>
      <c r="SGK90" s="14"/>
      <c r="SGL90" s="14"/>
      <c r="SGM90" s="14"/>
      <c r="SGN90" s="14"/>
      <c r="SGO90" s="14"/>
      <c r="SGP90" s="14"/>
      <c r="SGQ90" s="14"/>
      <c r="SGR90" s="14"/>
      <c r="SGS90" s="14"/>
      <c r="SGT90" s="14"/>
      <c r="SGU90" s="14"/>
      <c r="SGV90" s="14"/>
      <c r="SGW90" s="14"/>
      <c r="SGX90" s="14"/>
      <c r="SGY90" s="14"/>
      <c r="SGZ90" s="14"/>
      <c r="SHA90" s="14"/>
      <c r="SHB90" s="14"/>
      <c r="SHC90" s="14"/>
      <c r="SHD90" s="14"/>
      <c r="SHE90" s="14"/>
      <c r="SHF90" s="14"/>
      <c r="SHG90" s="14"/>
      <c r="SHH90" s="14"/>
      <c r="SHI90" s="14"/>
      <c r="SHJ90" s="14"/>
      <c r="SHK90" s="14"/>
      <c r="SHL90" s="14"/>
      <c r="SHM90" s="14"/>
      <c r="SHN90" s="14"/>
      <c r="SHO90" s="14"/>
      <c r="SHP90" s="14"/>
      <c r="SHQ90" s="14"/>
      <c r="SHR90" s="14"/>
      <c r="SHS90" s="14"/>
      <c r="SHT90" s="14"/>
      <c r="SHU90" s="14"/>
      <c r="SHV90" s="14"/>
      <c r="SHW90" s="14"/>
      <c r="SHX90" s="14"/>
      <c r="SHY90" s="14"/>
      <c r="SHZ90" s="14"/>
      <c r="SIA90" s="14"/>
      <c r="SIB90" s="14"/>
      <c r="SIC90" s="14"/>
      <c r="SID90" s="14"/>
      <c r="SIE90" s="14"/>
      <c r="SIF90" s="14"/>
      <c r="SIG90" s="14"/>
      <c r="SIH90" s="14"/>
      <c r="SII90" s="14"/>
      <c r="SIJ90" s="14"/>
      <c r="SIK90" s="14"/>
      <c r="SIL90" s="14"/>
      <c r="SIM90" s="14"/>
      <c r="SIN90" s="14"/>
      <c r="SIO90" s="14"/>
      <c r="SIP90" s="14"/>
      <c r="SIQ90" s="14"/>
      <c r="SIR90" s="14"/>
      <c r="SIS90" s="14"/>
      <c r="SIT90" s="14"/>
      <c r="SIU90" s="14"/>
      <c r="SIV90" s="14"/>
      <c r="SIW90" s="14"/>
      <c r="SIX90" s="14"/>
      <c r="SIY90" s="14"/>
      <c r="SIZ90" s="14"/>
      <c r="SJA90" s="14"/>
      <c r="SJB90" s="14"/>
      <c r="SJC90" s="14"/>
      <c r="SJD90" s="14"/>
      <c r="SJE90" s="14"/>
      <c r="SJF90" s="14"/>
      <c r="SJG90" s="14"/>
      <c r="SJH90" s="14"/>
      <c r="SJI90" s="14"/>
      <c r="SJJ90" s="14"/>
      <c r="SJK90" s="14"/>
      <c r="SJL90" s="14"/>
      <c r="SJM90" s="14"/>
      <c r="SJN90" s="14"/>
      <c r="SJO90" s="14"/>
      <c r="SJP90" s="14"/>
      <c r="SJQ90" s="14"/>
      <c r="SJR90" s="14"/>
      <c r="SJS90" s="14"/>
      <c r="SJT90" s="14"/>
      <c r="SJU90" s="14"/>
      <c r="SJV90" s="14"/>
      <c r="SJW90" s="14"/>
      <c r="SJX90" s="14"/>
      <c r="SJY90" s="14"/>
      <c r="SJZ90" s="14"/>
      <c r="SKA90" s="14"/>
      <c r="SKB90" s="14"/>
      <c r="SKC90" s="14"/>
      <c r="SKD90" s="14"/>
      <c r="SKE90" s="14"/>
      <c r="SKF90" s="14"/>
      <c r="SKG90" s="14"/>
      <c r="SKH90" s="14"/>
      <c r="SKI90" s="14"/>
      <c r="SKJ90" s="14"/>
      <c r="SKK90" s="14"/>
      <c r="SKL90" s="14"/>
      <c r="SKM90" s="14"/>
      <c r="SKN90" s="14"/>
      <c r="SKO90" s="14"/>
      <c r="SKP90" s="14"/>
      <c r="SKQ90" s="14"/>
      <c r="SKR90" s="14"/>
      <c r="SKS90" s="14"/>
      <c r="SKT90" s="14"/>
      <c r="SKU90" s="14"/>
      <c r="SKV90" s="14"/>
      <c r="SKW90" s="14"/>
      <c r="SKX90" s="14"/>
      <c r="SKY90" s="14"/>
      <c r="SKZ90" s="14"/>
      <c r="SLA90" s="14"/>
      <c r="SLB90" s="14"/>
      <c r="SLC90" s="14"/>
      <c r="SLD90" s="14"/>
      <c r="SLE90" s="14"/>
      <c r="SLF90" s="14"/>
      <c r="SLG90" s="14"/>
      <c r="SLH90" s="14"/>
      <c r="SLI90" s="14"/>
      <c r="SLJ90" s="14"/>
      <c r="SLK90" s="14"/>
      <c r="SLL90" s="14"/>
      <c r="SLM90" s="14"/>
      <c r="SLN90" s="14"/>
      <c r="SLO90" s="14"/>
      <c r="SLP90" s="14"/>
      <c r="SLQ90" s="14"/>
      <c r="SLR90" s="14"/>
      <c r="SLS90" s="14"/>
      <c r="SLT90" s="14"/>
      <c r="SLU90" s="14"/>
      <c r="SLV90" s="14"/>
      <c r="SLW90" s="14"/>
      <c r="SLX90" s="14"/>
      <c r="SLY90" s="14"/>
      <c r="SLZ90" s="14"/>
      <c r="SMA90" s="14"/>
      <c r="SMB90" s="14"/>
      <c r="SMC90" s="14"/>
      <c r="SMD90" s="14"/>
      <c r="SME90" s="14"/>
      <c r="SMF90" s="14"/>
      <c r="SMG90" s="14"/>
      <c r="SMH90" s="14"/>
      <c r="SMI90" s="14"/>
      <c r="SMJ90" s="14"/>
      <c r="SMK90" s="14"/>
      <c r="SML90" s="14"/>
      <c r="SMM90" s="14"/>
      <c r="SMN90" s="14"/>
      <c r="SMO90" s="14"/>
      <c r="SMP90" s="14"/>
      <c r="SMQ90" s="14"/>
      <c r="SMR90" s="14"/>
      <c r="SMS90" s="14"/>
      <c r="SMT90" s="14"/>
      <c r="SMU90" s="14"/>
      <c r="SMV90" s="14"/>
      <c r="SMW90" s="14"/>
      <c r="SMX90" s="14"/>
      <c r="SMY90" s="14"/>
      <c r="SMZ90" s="14"/>
      <c r="SNA90" s="14"/>
      <c r="SNB90" s="14"/>
      <c r="SNC90" s="14"/>
      <c r="SND90" s="14"/>
      <c r="SNE90" s="14"/>
      <c r="SNF90" s="14"/>
      <c r="SNG90" s="14"/>
      <c r="SNH90" s="14"/>
      <c r="SNI90" s="14"/>
      <c r="SNJ90" s="14"/>
      <c r="SNK90" s="14"/>
      <c r="SNL90" s="14"/>
      <c r="SNM90" s="14"/>
      <c r="SNN90" s="14"/>
      <c r="SNO90" s="14"/>
      <c r="SNP90" s="14"/>
      <c r="SNQ90" s="14"/>
      <c r="SNR90" s="14"/>
      <c r="SNS90" s="14"/>
      <c r="SNT90" s="14"/>
      <c r="SNU90" s="14"/>
      <c r="SNV90" s="14"/>
      <c r="SNW90" s="14"/>
      <c r="SNX90" s="14"/>
      <c r="SNY90" s="14"/>
      <c r="SNZ90" s="14"/>
      <c r="SOA90" s="14"/>
      <c r="SOB90" s="14"/>
      <c r="SOC90" s="14"/>
      <c r="SOD90" s="14"/>
      <c r="SOE90" s="14"/>
      <c r="SOF90" s="14"/>
      <c r="SOG90" s="14"/>
      <c r="SOH90" s="14"/>
      <c r="SOI90" s="14"/>
      <c r="SOJ90" s="14"/>
      <c r="SOK90" s="14"/>
      <c r="SOL90" s="14"/>
      <c r="SOM90" s="14"/>
      <c r="SON90" s="14"/>
      <c r="SOO90" s="14"/>
      <c r="SOP90" s="14"/>
      <c r="SOQ90" s="14"/>
      <c r="SOR90" s="14"/>
      <c r="SOS90" s="14"/>
      <c r="SOT90" s="14"/>
      <c r="SOU90" s="14"/>
      <c r="SOV90" s="14"/>
      <c r="SOW90" s="14"/>
      <c r="SOX90" s="14"/>
      <c r="SOY90" s="14"/>
      <c r="SOZ90" s="14"/>
      <c r="SPA90" s="14"/>
      <c r="SPB90" s="14"/>
      <c r="SPC90" s="14"/>
      <c r="SPD90" s="14"/>
      <c r="SPE90" s="14"/>
      <c r="SPF90" s="14"/>
      <c r="SPG90" s="14"/>
      <c r="SPH90" s="14"/>
      <c r="SPI90" s="14"/>
      <c r="SPJ90" s="14"/>
      <c r="SPK90" s="14"/>
      <c r="SPL90" s="14"/>
      <c r="SPM90" s="14"/>
      <c r="SPN90" s="14"/>
      <c r="SPO90" s="14"/>
      <c r="SPP90" s="14"/>
      <c r="SPQ90" s="14"/>
      <c r="SPR90" s="14"/>
      <c r="SPS90" s="14"/>
      <c r="SPT90" s="14"/>
      <c r="SPU90" s="14"/>
      <c r="SPV90" s="14"/>
      <c r="SPW90" s="14"/>
      <c r="SPX90" s="14"/>
      <c r="SPY90" s="14"/>
      <c r="SPZ90" s="14"/>
      <c r="SQA90" s="14"/>
      <c r="SQB90" s="14"/>
      <c r="SQC90" s="14"/>
      <c r="SQD90" s="14"/>
      <c r="SQE90" s="14"/>
      <c r="SQF90" s="14"/>
      <c r="SQG90" s="14"/>
      <c r="SQH90" s="14"/>
      <c r="SQI90" s="14"/>
      <c r="SQJ90" s="14"/>
      <c r="SQK90" s="14"/>
      <c r="SQL90" s="14"/>
      <c r="SQM90" s="14"/>
      <c r="SQN90" s="14"/>
      <c r="SQO90" s="14"/>
      <c r="SQP90" s="14"/>
      <c r="SQQ90" s="14"/>
      <c r="SQR90" s="14"/>
      <c r="SQS90" s="14"/>
      <c r="SQT90" s="14"/>
      <c r="SQU90" s="14"/>
      <c r="SQV90" s="14"/>
      <c r="SQW90" s="14"/>
      <c r="SQX90" s="14"/>
      <c r="SQY90" s="14"/>
      <c r="SQZ90" s="14"/>
      <c r="SRA90" s="14"/>
      <c r="SRB90" s="14"/>
      <c r="SRC90" s="14"/>
      <c r="SRD90" s="14"/>
      <c r="SRE90" s="14"/>
      <c r="SRF90" s="14"/>
      <c r="SRG90" s="14"/>
      <c r="SRH90" s="14"/>
      <c r="SRI90" s="14"/>
      <c r="SRJ90" s="14"/>
      <c r="SRK90" s="14"/>
      <c r="SRL90" s="14"/>
      <c r="SRM90" s="14"/>
      <c r="SRN90" s="14"/>
      <c r="SRO90" s="14"/>
      <c r="SRP90" s="14"/>
      <c r="SRQ90" s="14"/>
      <c r="SRR90" s="14"/>
      <c r="SRS90" s="14"/>
      <c r="SRT90" s="14"/>
      <c r="SRU90" s="14"/>
      <c r="SRV90" s="14"/>
      <c r="SRW90" s="14"/>
      <c r="SRX90" s="14"/>
      <c r="SRY90" s="14"/>
      <c r="SRZ90" s="14"/>
      <c r="SSA90" s="14"/>
      <c r="SSB90" s="14"/>
      <c r="SSC90" s="14"/>
      <c r="SSD90" s="14"/>
      <c r="SSE90" s="14"/>
      <c r="SSF90" s="14"/>
      <c r="SSG90" s="14"/>
      <c r="SSH90" s="14"/>
      <c r="SSI90" s="14"/>
      <c r="SSJ90" s="14"/>
      <c r="SSK90" s="14"/>
      <c r="SSL90" s="14"/>
      <c r="SSM90" s="14"/>
      <c r="SSN90" s="14"/>
      <c r="SSO90" s="14"/>
      <c r="SSP90" s="14"/>
      <c r="SSQ90" s="14"/>
      <c r="SSR90" s="14"/>
      <c r="SSS90" s="14"/>
      <c r="SST90" s="14"/>
      <c r="SSU90" s="14"/>
      <c r="SSV90" s="14"/>
      <c r="SSW90" s="14"/>
      <c r="SSX90" s="14"/>
      <c r="SSY90" s="14"/>
      <c r="SSZ90" s="14"/>
      <c r="STA90" s="14"/>
      <c r="STB90" s="14"/>
      <c r="STC90" s="14"/>
      <c r="STD90" s="14"/>
      <c r="STE90" s="14"/>
      <c r="STF90" s="14"/>
      <c r="STG90" s="14"/>
      <c r="STH90" s="14"/>
      <c r="STI90" s="14"/>
      <c r="STJ90" s="14"/>
      <c r="STK90" s="14"/>
      <c r="STL90" s="14"/>
      <c r="STM90" s="14"/>
      <c r="STN90" s="14"/>
      <c r="STO90" s="14"/>
      <c r="STP90" s="14"/>
      <c r="STQ90" s="14"/>
      <c r="STR90" s="14"/>
      <c r="STS90" s="14"/>
      <c r="STT90" s="14"/>
      <c r="STU90" s="14"/>
      <c r="STV90" s="14"/>
      <c r="STW90" s="14"/>
      <c r="STX90" s="14"/>
      <c r="STY90" s="14"/>
      <c r="STZ90" s="14"/>
      <c r="SUA90" s="14"/>
      <c r="SUB90" s="14"/>
      <c r="SUC90" s="14"/>
      <c r="SUD90" s="14"/>
      <c r="SUE90" s="14"/>
      <c r="SUF90" s="14"/>
      <c r="SUG90" s="14"/>
      <c r="SUH90" s="14"/>
      <c r="SUI90" s="14"/>
      <c r="SUJ90" s="14"/>
      <c r="SUK90" s="14"/>
      <c r="SUL90" s="14"/>
      <c r="SUM90" s="14"/>
      <c r="SUN90" s="14"/>
      <c r="SUO90" s="14"/>
      <c r="SUP90" s="14"/>
      <c r="SUQ90" s="14"/>
      <c r="SUR90" s="14"/>
      <c r="SUS90" s="14"/>
      <c r="SUT90" s="14"/>
      <c r="SUU90" s="14"/>
      <c r="SUV90" s="14"/>
      <c r="SUW90" s="14"/>
      <c r="SUX90" s="14"/>
      <c r="SUY90" s="14"/>
      <c r="SUZ90" s="14"/>
      <c r="SVA90" s="14"/>
      <c r="SVB90" s="14"/>
      <c r="SVC90" s="14"/>
      <c r="SVD90" s="14"/>
      <c r="SVE90" s="14"/>
      <c r="SVF90" s="14"/>
      <c r="SVG90" s="14"/>
      <c r="SVH90" s="14"/>
      <c r="SVI90" s="14"/>
      <c r="SVJ90" s="14"/>
      <c r="SVK90" s="14"/>
      <c r="SVL90" s="14"/>
      <c r="SVM90" s="14"/>
      <c r="SVN90" s="14"/>
      <c r="SVO90" s="14"/>
      <c r="SVP90" s="14"/>
      <c r="SVQ90" s="14"/>
      <c r="SVR90" s="14"/>
      <c r="SVS90" s="14"/>
      <c r="SVT90" s="14"/>
      <c r="SVU90" s="14"/>
      <c r="SVV90" s="14"/>
      <c r="SVW90" s="14"/>
      <c r="SVX90" s="14"/>
      <c r="SVY90" s="14"/>
      <c r="SVZ90" s="14"/>
      <c r="SWA90" s="14"/>
      <c r="SWB90" s="14"/>
      <c r="SWC90" s="14"/>
      <c r="SWD90" s="14"/>
      <c r="SWE90" s="14"/>
      <c r="SWF90" s="14"/>
      <c r="SWG90" s="14"/>
      <c r="SWH90" s="14"/>
      <c r="SWI90" s="14"/>
      <c r="SWJ90" s="14"/>
      <c r="SWK90" s="14"/>
      <c r="SWL90" s="14"/>
      <c r="SWM90" s="14"/>
      <c r="SWN90" s="14"/>
      <c r="SWO90" s="14"/>
      <c r="SWP90" s="14"/>
      <c r="SWQ90" s="14"/>
      <c r="SWR90" s="14"/>
      <c r="SWS90" s="14"/>
      <c r="SWT90" s="14"/>
      <c r="SWU90" s="14"/>
      <c r="SWV90" s="14"/>
      <c r="SWW90" s="14"/>
      <c r="SWX90" s="14"/>
      <c r="SWY90" s="14"/>
      <c r="SWZ90" s="14"/>
      <c r="SXA90" s="14"/>
      <c r="SXB90" s="14"/>
      <c r="SXC90" s="14"/>
      <c r="SXD90" s="14"/>
      <c r="SXE90" s="14"/>
      <c r="SXF90" s="14"/>
      <c r="SXG90" s="14"/>
      <c r="SXH90" s="14"/>
      <c r="SXI90" s="14"/>
      <c r="SXJ90" s="14"/>
      <c r="SXK90" s="14"/>
      <c r="SXL90" s="14"/>
      <c r="SXM90" s="14"/>
      <c r="SXN90" s="14"/>
      <c r="SXO90" s="14"/>
      <c r="SXP90" s="14"/>
      <c r="SXQ90" s="14"/>
      <c r="SXR90" s="14"/>
      <c r="SXS90" s="14"/>
      <c r="SXT90" s="14"/>
      <c r="SXU90" s="14"/>
      <c r="SXV90" s="14"/>
      <c r="SXW90" s="14"/>
      <c r="SXX90" s="14"/>
      <c r="SXY90" s="14"/>
      <c r="SXZ90" s="14"/>
      <c r="SYA90" s="14"/>
      <c r="SYB90" s="14"/>
      <c r="SYC90" s="14"/>
      <c r="SYD90" s="14"/>
      <c r="SYE90" s="14"/>
      <c r="SYF90" s="14"/>
      <c r="SYG90" s="14"/>
      <c r="SYH90" s="14"/>
      <c r="SYI90" s="14"/>
      <c r="SYJ90" s="14"/>
      <c r="SYK90" s="14"/>
      <c r="SYL90" s="14"/>
      <c r="SYM90" s="14"/>
      <c r="SYN90" s="14"/>
      <c r="SYO90" s="14"/>
      <c r="SYP90" s="14"/>
      <c r="SYQ90" s="14"/>
      <c r="SYR90" s="14"/>
      <c r="SYS90" s="14"/>
      <c r="SYT90" s="14"/>
      <c r="SYU90" s="14"/>
      <c r="SYV90" s="14"/>
      <c r="SYW90" s="14"/>
      <c r="SYX90" s="14"/>
      <c r="SYY90" s="14"/>
      <c r="SYZ90" s="14"/>
      <c r="SZA90" s="14"/>
      <c r="SZB90" s="14"/>
      <c r="SZC90" s="14"/>
      <c r="SZD90" s="14"/>
      <c r="SZE90" s="14"/>
      <c r="SZF90" s="14"/>
      <c r="SZG90" s="14"/>
      <c r="SZH90" s="14"/>
      <c r="SZI90" s="14"/>
      <c r="SZJ90" s="14"/>
      <c r="SZK90" s="14"/>
      <c r="SZL90" s="14"/>
      <c r="SZM90" s="14"/>
      <c r="SZN90" s="14"/>
      <c r="SZO90" s="14"/>
      <c r="SZP90" s="14"/>
      <c r="SZQ90" s="14"/>
      <c r="SZR90" s="14"/>
      <c r="SZS90" s="14"/>
      <c r="SZT90" s="14"/>
      <c r="SZU90" s="14"/>
      <c r="SZV90" s="14"/>
      <c r="SZW90" s="14"/>
      <c r="SZX90" s="14"/>
      <c r="SZY90" s="14"/>
      <c r="SZZ90" s="14"/>
      <c r="TAA90" s="14"/>
      <c r="TAB90" s="14"/>
      <c r="TAC90" s="14"/>
      <c r="TAD90" s="14"/>
      <c r="TAE90" s="14"/>
      <c r="TAF90" s="14"/>
      <c r="TAG90" s="14"/>
      <c r="TAH90" s="14"/>
      <c r="TAI90" s="14"/>
      <c r="TAJ90" s="14"/>
      <c r="TAK90" s="14"/>
      <c r="TAL90" s="14"/>
      <c r="TAM90" s="14"/>
      <c r="TAN90" s="14"/>
      <c r="TAO90" s="14"/>
      <c r="TAP90" s="14"/>
      <c r="TAQ90" s="14"/>
      <c r="TAR90" s="14"/>
      <c r="TAS90" s="14"/>
      <c r="TAT90" s="14"/>
      <c r="TAU90" s="14"/>
      <c r="TAV90" s="14"/>
      <c r="TAW90" s="14"/>
      <c r="TAX90" s="14"/>
      <c r="TAY90" s="14"/>
      <c r="TAZ90" s="14"/>
      <c r="TBA90" s="14"/>
      <c r="TBB90" s="14"/>
      <c r="TBC90" s="14"/>
      <c r="TBD90" s="14"/>
      <c r="TBE90" s="14"/>
      <c r="TBF90" s="14"/>
      <c r="TBG90" s="14"/>
      <c r="TBH90" s="14"/>
      <c r="TBI90" s="14"/>
      <c r="TBJ90" s="14"/>
      <c r="TBK90" s="14"/>
      <c r="TBL90" s="14"/>
      <c r="TBM90" s="14"/>
      <c r="TBN90" s="14"/>
      <c r="TBO90" s="14"/>
      <c r="TBP90" s="14"/>
      <c r="TBQ90" s="14"/>
      <c r="TBR90" s="14"/>
      <c r="TBS90" s="14"/>
      <c r="TBT90" s="14"/>
      <c r="TBU90" s="14"/>
      <c r="TBV90" s="14"/>
      <c r="TBW90" s="14"/>
      <c r="TBX90" s="14"/>
      <c r="TBY90" s="14"/>
      <c r="TBZ90" s="14"/>
      <c r="TCA90" s="14"/>
      <c r="TCB90" s="14"/>
      <c r="TCC90" s="14"/>
      <c r="TCD90" s="14"/>
      <c r="TCE90" s="14"/>
      <c r="TCF90" s="14"/>
      <c r="TCG90" s="14"/>
      <c r="TCH90" s="14"/>
      <c r="TCI90" s="14"/>
      <c r="TCJ90" s="14"/>
      <c r="TCK90" s="14"/>
      <c r="TCL90" s="14"/>
      <c r="TCM90" s="14"/>
      <c r="TCN90" s="14"/>
      <c r="TCO90" s="14"/>
      <c r="TCP90" s="14"/>
      <c r="TCQ90" s="14"/>
      <c r="TCR90" s="14"/>
      <c r="TCS90" s="14"/>
      <c r="TCT90" s="14"/>
      <c r="TCU90" s="14"/>
      <c r="TCV90" s="14"/>
      <c r="TCW90" s="14"/>
      <c r="TCX90" s="14"/>
      <c r="TCY90" s="14"/>
      <c r="TCZ90" s="14"/>
      <c r="TDA90" s="14"/>
      <c r="TDB90" s="14"/>
      <c r="TDC90" s="14"/>
      <c r="TDD90" s="14"/>
      <c r="TDE90" s="14"/>
      <c r="TDF90" s="14"/>
      <c r="TDG90" s="14"/>
      <c r="TDH90" s="14"/>
      <c r="TDI90" s="14"/>
      <c r="TDJ90" s="14"/>
      <c r="TDK90" s="14"/>
      <c r="TDL90" s="14"/>
      <c r="TDM90" s="14"/>
      <c r="TDN90" s="14"/>
      <c r="TDO90" s="14"/>
      <c r="TDP90" s="14"/>
      <c r="TDQ90" s="14"/>
      <c r="TDR90" s="14"/>
      <c r="TDS90" s="14"/>
      <c r="TDT90" s="14"/>
      <c r="TDU90" s="14"/>
      <c r="TDV90" s="14"/>
      <c r="TDW90" s="14"/>
      <c r="TDX90" s="14"/>
      <c r="TDY90" s="14"/>
      <c r="TDZ90" s="14"/>
      <c r="TEA90" s="14"/>
      <c r="TEB90" s="14"/>
      <c r="TEC90" s="14"/>
      <c r="TED90" s="14"/>
      <c r="TEE90" s="14"/>
      <c r="TEF90" s="14"/>
      <c r="TEG90" s="14"/>
      <c r="TEH90" s="14"/>
      <c r="TEI90" s="14"/>
      <c r="TEJ90" s="14"/>
      <c r="TEK90" s="14"/>
      <c r="TEL90" s="14"/>
      <c r="TEM90" s="14"/>
      <c r="TEN90" s="14"/>
      <c r="TEO90" s="14"/>
      <c r="TEP90" s="14"/>
      <c r="TEQ90" s="14"/>
      <c r="TER90" s="14"/>
      <c r="TES90" s="14"/>
      <c r="TET90" s="14"/>
      <c r="TEU90" s="14"/>
      <c r="TEV90" s="14"/>
      <c r="TEW90" s="14"/>
      <c r="TEX90" s="14"/>
      <c r="TEY90" s="14"/>
      <c r="TEZ90" s="14"/>
      <c r="TFA90" s="14"/>
      <c r="TFB90" s="14"/>
      <c r="TFC90" s="14"/>
      <c r="TFD90" s="14"/>
      <c r="TFE90" s="14"/>
      <c r="TFF90" s="14"/>
      <c r="TFG90" s="14"/>
      <c r="TFH90" s="14"/>
      <c r="TFI90" s="14"/>
      <c r="TFJ90" s="14"/>
      <c r="TFK90" s="14"/>
      <c r="TFL90" s="14"/>
      <c r="TFM90" s="14"/>
      <c r="TFN90" s="14"/>
      <c r="TFO90" s="14"/>
      <c r="TFP90" s="14"/>
      <c r="TFQ90" s="14"/>
      <c r="TFR90" s="14"/>
      <c r="TFS90" s="14"/>
      <c r="TFT90" s="14"/>
      <c r="TFU90" s="14"/>
      <c r="TFV90" s="14"/>
      <c r="TFW90" s="14"/>
      <c r="TFX90" s="14"/>
      <c r="TFY90" s="14"/>
      <c r="TFZ90" s="14"/>
      <c r="TGA90" s="14"/>
      <c r="TGB90" s="14"/>
      <c r="TGC90" s="14"/>
      <c r="TGD90" s="14"/>
      <c r="TGE90" s="14"/>
      <c r="TGF90" s="14"/>
      <c r="TGG90" s="14"/>
      <c r="TGH90" s="14"/>
      <c r="TGI90" s="14"/>
      <c r="TGJ90" s="14"/>
      <c r="TGK90" s="14"/>
      <c r="TGL90" s="14"/>
      <c r="TGM90" s="14"/>
      <c r="TGN90" s="14"/>
      <c r="TGO90" s="14"/>
      <c r="TGP90" s="14"/>
      <c r="TGQ90" s="14"/>
      <c r="TGR90" s="14"/>
      <c r="TGS90" s="14"/>
      <c r="TGT90" s="14"/>
      <c r="TGU90" s="14"/>
      <c r="TGV90" s="14"/>
      <c r="TGW90" s="14"/>
      <c r="TGX90" s="14"/>
      <c r="TGY90" s="14"/>
      <c r="TGZ90" s="14"/>
      <c r="THA90" s="14"/>
      <c r="THB90" s="14"/>
      <c r="THC90" s="14"/>
      <c r="THD90" s="14"/>
      <c r="THE90" s="14"/>
      <c r="THF90" s="14"/>
      <c r="THG90" s="14"/>
      <c r="THH90" s="14"/>
      <c r="THI90" s="14"/>
      <c r="THJ90" s="14"/>
      <c r="THK90" s="14"/>
      <c r="THL90" s="14"/>
      <c r="THM90" s="14"/>
      <c r="THN90" s="14"/>
      <c r="THO90" s="14"/>
      <c r="THP90" s="14"/>
      <c r="THQ90" s="14"/>
      <c r="THR90" s="14"/>
      <c r="THS90" s="14"/>
      <c r="THT90" s="14"/>
      <c r="THU90" s="14"/>
      <c r="THV90" s="14"/>
      <c r="THW90" s="14"/>
      <c r="THX90" s="14"/>
      <c r="THY90" s="14"/>
      <c r="THZ90" s="14"/>
      <c r="TIA90" s="14"/>
      <c r="TIB90" s="14"/>
      <c r="TIC90" s="14"/>
      <c r="TID90" s="14"/>
      <c r="TIE90" s="14"/>
      <c r="TIF90" s="14"/>
      <c r="TIG90" s="14"/>
      <c r="TIH90" s="14"/>
      <c r="TII90" s="14"/>
      <c r="TIJ90" s="14"/>
      <c r="TIK90" s="14"/>
      <c r="TIL90" s="14"/>
      <c r="TIM90" s="14"/>
      <c r="TIN90" s="14"/>
      <c r="TIO90" s="14"/>
      <c r="TIP90" s="14"/>
      <c r="TIQ90" s="14"/>
      <c r="TIR90" s="14"/>
      <c r="TIS90" s="14"/>
      <c r="TIT90" s="14"/>
      <c r="TIU90" s="14"/>
      <c r="TIV90" s="14"/>
      <c r="TIW90" s="14"/>
      <c r="TIX90" s="14"/>
      <c r="TIY90" s="14"/>
      <c r="TIZ90" s="14"/>
      <c r="TJA90" s="14"/>
      <c r="TJB90" s="14"/>
      <c r="TJC90" s="14"/>
      <c r="TJD90" s="14"/>
      <c r="TJE90" s="14"/>
      <c r="TJF90" s="14"/>
      <c r="TJG90" s="14"/>
      <c r="TJH90" s="14"/>
      <c r="TJI90" s="14"/>
      <c r="TJJ90" s="14"/>
      <c r="TJK90" s="14"/>
      <c r="TJL90" s="14"/>
      <c r="TJM90" s="14"/>
      <c r="TJN90" s="14"/>
      <c r="TJO90" s="14"/>
      <c r="TJP90" s="14"/>
      <c r="TJQ90" s="14"/>
      <c r="TJR90" s="14"/>
      <c r="TJS90" s="14"/>
      <c r="TJT90" s="14"/>
      <c r="TJU90" s="14"/>
      <c r="TJV90" s="14"/>
      <c r="TJW90" s="14"/>
      <c r="TJX90" s="14"/>
      <c r="TJY90" s="14"/>
      <c r="TJZ90" s="14"/>
      <c r="TKA90" s="14"/>
      <c r="TKB90" s="14"/>
      <c r="TKC90" s="14"/>
      <c r="TKD90" s="14"/>
      <c r="TKE90" s="14"/>
      <c r="TKF90" s="14"/>
      <c r="TKG90" s="14"/>
      <c r="TKH90" s="14"/>
      <c r="TKI90" s="14"/>
      <c r="TKJ90" s="14"/>
      <c r="TKK90" s="14"/>
      <c r="TKL90" s="14"/>
      <c r="TKM90" s="14"/>
      <c r="TKN90" s="14"/>
      <c r="TKO90" s="14"/>
      <c r="TKP90" s="14"/>
      <c r="TKQ90" s="14"/>
      <c r="TKR90" s="14"/>
      <c r="TKS90" s="14"/>
      <c r="TKT90" s="14"/>
      <c r="TKU90" s="14"/>
      <c r="TKV90" s="14"/>
      <c r="TKW90" s="14"/>
      <c r="TKX90" s="14"/>
      <c r="TKY90" s="14"/>
      <c r="TKZ90" s="14"/>
      <c r="TLA90" s="14"/>
      <c r="TLB90" s="14"/>
      <c r="TLC90" s="14"/>
      <c r="TLD90" s="14"/>
      <c r="TLE90" s="14"/>
      <c r="TLF90" s="14"/>
      <c r="TLG90" s="14"/>
      <c r="TLH90" s="14"/>
      <c r="TLI90" s="14"/>
      <c r="TLJ90" s="14"/>
      <c r="TLK90" s="14"/>
      <c r="TLL90" s="14"/>
      <c r="TLM90" s="14"/>
      <c r="TLN90" s="14"/>
      <c r="TLO90" s="14"/>
      <c r="TLP90" s="14"/>
      <c r="TLQ90" s="14"/>
      <c r="TLR90" s="14"/>
      <c r="TLS90" s="14"/>
      <c r="TLT90" s="14"/>
      <c r="TLU90" s="14"/>
      <c r="TLV90" s="14"/>
      <c r="TLW90" s="14"/>
      <c r="TLX90" s="14"/>
      <c r="TLY90" s="14"/>
      <c r="TLZ90" s="14"/>
      <c r="TMA90" s="14"/>
      <c r="TMB90" s="14"/>
      <c r="TMC90" s="14"/>
      <c r="TMD90" s="14"/>
      <c r="TME90" s="14"/>
      <c r="TMF90" s="14"/>
      <c r="TMG90" s="14"/>
      <c r="TMH90" s="14"/>
      <c r="TMI90" s="14"/>
      <c r="TMJ90" s="14"/>
      <c r="TMK90" s="14"/>
      <c r="TML90" s="14"/>
      <c r="TMM90" s="14"/>
      <c r="TMN90" s="14"/>
      <c r="TMO90" s="14"/>
      <c r="TMP90" s="14"/>
      <c r="TMQ90" s="14"/>
      <c r="TMR90" s="14"/>
      <c r="TMS90" s="14"/>
      <c r="TMT90" s="14"/>
      <c r="TMU90" s="14"/>
      <c r="TMV90" s="14"/>
      <c r="TMW90" s="14"/>
      <c r="TMX90" s="14"/>
      <c r="TMY90" s="14"/>
      <c r="TMZ90" s="14"/>
      <c r="TNA90" s="14"/>
      <c r="TNB90" s="14"/>
      <c r="TNC90" s="14"/>
      <c r="TND90" s="14"/>
      <c r="TNE90" s="14"/>
      <c r="TNF90" s="14"/>
      <c r="TNG90" s="14"/>
      <c r="TNH90" s="14"/>
      <c r="TNI90" s="14"/>
      <c r="TNJ90" s="14"/>
      <c r="TNK90" s="14"/>
      <c r="TNL90" s="14"/>
      <c r="TNM90" s="14"/>
      <c r="TNN90" s="14"/>
      <c r="TNO90" s="14"/>
      <c r="TNP90" s="14"/>
      <c r="TNQ90" s="14"/>
      <c r="TNR90" s="14"/>
      <c r="TNS90" s="14"/>
      <c r="TNT90" s="14"/>
      <c r="TNU90" s="14"/>
      <c r="TNV90" s="14"/>
      <c r="TNW90" s="14"/>
      <c r="TNX90" s="14"/>
      <c r="TNY90" s="14"/>
      <c r="TNZ90" s="14"/>
      <c r="TOA90" s="14"/>
      <c r="TOB90" s="14"/>
      <c r="TOC90" s="14"/>
      <c r="TOD90" s="14"/>
      <c r="TOE90" s="14"/>
      <c r="TOF90" s="14"/>
      <c r="TOG90" s="14"/>
      <c r="TOH90" s="14"/>
      <c r="TOI90" s="14"/>
      <c r="TOJ90" s="14"/>
      <c r="TOK90" s="14"/>
      <c r="TOL90" s="14"/>
      <c r="TOM90" s="14"/>
      <c r="TON90" s="14"/>
      <c r="TOO90" s="14"/>
      <c r="TOP90" s="14"/>
      <c r="TOQ90" s="14"/>
      <c r="TOR90" s="14"/>
      <c r="TOS90" s="14"/>
      <c r="TOT90" s="14"/>
      <c r="TOU90" s="14"/>
      <c r="TOV90" s="14"/>
      <c r="TOW90" s="14"/>
      <c r="TOX90" s="14"/>
      <c r="TOY90" s="14"/>
      <c r="TOZ90" s="14"/>
      <c r="TPA90" s="14"/>
      <c r="TPB90" s="14"/>
      <c r="TPC90" s="14"/>
      <c r="TPD90" s="14"/>
      <c r="TPE90" s="14"/>
      <c r="TPF90" s="14"/>
      <c r="TPG90" s="14"/>
      <c r="TPH90" s="14"/>
      <c r="TPI90" s="14"/>
      <c r="TPJ90" s="14"/>
      <c r="TPK90" s="14"/>
      <c r="TPL90" s="14"/>
      <c r="TPM90" s="14"/>
      <c r="TPN90" s="14"/>
      <c r="TPO90" s="14"/>
      <c r="TPP90" s="14"/>
      <c r="TPQ90" s="14"/>
      <c r="TPR90" s="14"/>
      <c r="TPS90" s="14"/>
      <c r="TPT90" s="14"/>
      <c r="TPU90" s="14"/>
      <c r="TPV90" s="14"/>
      <c r="TPW90" s="14"/>
      <c r="TPX90" s="14"/>
      <c r="TPY90" s="14"/>
      <c r="TPZ90" s="14"/>
      <c r="TQA90" s="14"/>
      <c r="TQB90" s="14"/>
      <c r="TQC90" s="14"/>
      <c r="TQD90" s="14"/>
      <c r="TQE90" s="14"/>
      <c r="TQF90" s="14"/>
      <c r="TQG90" s="14"/>
      <c r="TQH90" s="14"/>
      <c r="TQI90" s="14"/>
      <c r="TQJ90" s="14"/>
      <c r="TQK90" s="14"/>
      <c r="TQL90" s="14"/>
      <c r="TQM90" s="14"/>
      <c r="TQN90" s="14"/>
      <c r="TQO90" s="14"/>
      <c r="TQP90" s="14"/>
      <c r="TQQ90" s="14"/>
      <c r="TQR90" s="14"/>
      <c r="TQS90" s="14"/>
      <c r="TQT90" s="14"/>
      <c r="TQU90" s="14"/>
      <c r="TQV90" s="14"/>
      <c r="TQW90" s="14"/>
      <c r="TQX90" s="14"/>
      <c r="TQY90" s="14"/>
      <c r="TQZ90" s="14"/>
      <c r="TRA90" s="14"/>
      <c r="TRB90" s="14"/>
      <c r="TRC90" s="14"/>
      <c r="TRD90" s="14"/>
      <c r="TRE90" s="14"/>
      <c r="TRF90" s="14"/>
      <c r="TRG90" s="14"/>
      <c r="TRH90" s="14"/>
      <c r="TRI90" s="14"/>
      <c r="TRJ90" s="14"/>
      <c r="TRK90" s="14"/>
      <c r="TRL90" s="14"/>
      <c r="TRM90" s="14"/>
      <c r="TRN90" s="14"/>
      <c r="TRO90" s="14"/>
      <c r="TRP90" s="14"/>
      <c r="TRQ90" s="14"/>
      <c r="TRR90" s="14"/>
      <c r="TRS90" s="14"/>
      <c r="TRT90" s="14"/>
      <c r="TRU90" s="14"/>
      <c r="TRV90" s="14"/>
      <c r="TRW90" s="14"/>
      <c r="TRX90" s="14"/>
      <c r="TRY90" s="14"/>
      <c r="TRZ90" s="14"/>
      <c r="TSA90" s="14"/>
      <c r="TSB90" s="14"/>
      <c r="TSC90" s="14"/>
      <c r="TSD90" s="14"/>
      <c r="TSE90" s="14"/>
      <c r="TSF90" s="14"/>
      <c r="TSG90" s="14"/>
      <c r="TSH90" s="14"/>
      <c r="TSI90" s="14"/>
      <c r="TSJ90" s="14"/>
      <c r="TSK90" s="14"/>
      <c r="TSL90" s="14"/>
      <c r="TSM90" s="14"/>
      <c r="TSN90" s="14"/>
      <c r="TSO90" s="14"/>
      <c r="TSP90" s="14"/>
      <c r="TSQ90" s="14"/>
      <c r="TSR90" s="14"/>
      <c r="TSS90" s="14"/>
      <c r="TST90" s="14"/>
      <c r="TSU90" s="14"/>
      <c r="TSV90" s="14"/>
      <c r="TSW90" s="14"/>
      <c r="TSX90" s="14"/>
      <c r="TSY90" s="14"/>
      <c r="TSZ90" s="14"/>
      <c r="TTA90" s="14"/>
      <c r="TTB90" s="14"/>
      <c r="TTC90" s="14"/>
      <c r="TTD90" s="14"/>
      <c r="TTE90" s="14"/>
      <c r="TTF90" s="14"/>
      <c r="TTG90" s="14"/>
      <c r="TTH90" s="14"/>
      <c r="TTI90" s="14"/>
      <c r="TTJ90" s="14"/>
      <c r="TTK90" s="14"/>
      <c r="TTL90" s="14"/>
      <c r="TTM90" s="14"/>
      <c r="TTN90" s="14"/>
      <c r="TTO90" s="14"/>
      <c r="TTP90" s="14"/>
      <c r="TTQ90" s="14"/>
      <c r="TTR90" s="14"/>
      <c r="TTS90" s="14"/>
      <c r="TTT90" s="14"/>
      <c r="TTU90" s="14"/>
      <c r="TTV90" s="14"/>
      <c r="TTW90" s="14"/>
      <c r="TTX90" s="14"/>
      <c r="TTY90" s="14"/>
      <c r="TTZ90" s="14"/>
      <c r="TUA90" s="14"/>
      <c r="TUB90" s="14"/>
      <c r="TUC90" s="14"/>
      <c r="TUD90" s="14"/>
      <c r="TUE90" s="14"/>
      <c r="TUF90" s="14"/>
      <c r="TUG90" s="14"/>
      <c r="TUH90" s="14"/>
      <c r="TUI90" s="14"/>
      <c r="TUJ90" s="14"/>
      <c r="TUK90" s="14"/>
      <c r="TUL90" s="14"/>
      <c r="TUM90" s="14"/>
      <c r="TUN90" s="14"/>
      <c r="TUO90" s="14"/>
      <c r="TUP90" s="14"/>
      <c r="TUQ90" s="14"/>
      <c r="TUR90" s="14"/>
      <c r="TUS90" s="14"/>
      <c r="TUT90" s="14"/>
      <c r="TUU90" s="14"/>
      <c r="TUV90" s="14"/>
      <c r="TUW90" s="14"/>
      <c r="TUX90" s="14"/>
      <c r="TUY90" s="14"/>
      <c r="TUZ90" s="14"/>
      <c r="TVA90" s="14"/>
      <c r="TVB90" s="14"/>
      <c r="TVC90" s="14"/>
      <c r="TVD90" s="14"/>
      <c r="TVE90" s="14"/>
      <c r="TVF90" s="14"/>
      <c r="TVG90" s="14"/>
      <c r="TVH90" s="14"/>
      <c r="TVI90" s="14"/>
      <c r="TVJ90" s="14"/>
      <c r="TVK90" s="14"/>
      <c r="TVL90" s="14"/>
      <c r="TVM90" s="14"/>
      <c r="TVN90" s="14"/>
      <c r="TVO90" s="14"/>
      <c r="TVP90" s="14"/>
      <c r="TVQ90" s="14"/>
      <c r="TVR90" s="14"/>
      <c r="TVS90" s="14"/>
      <c r="TVT90" s="14"/>
      <c r="TVU90" s="14"/>
      <c r="TVV90" s="14"/>
      <c r="TVW90" s="14"/>
      <c r="TVX90" s="14"/>
      <c r="TVY90" s="14"/>
      <c r="TVZ90" s="14"/>
      <c r="TWA90" s="14"/>
      <c r="TWB90" s="14"/>
      <c r="TWC90" s="14"/>
      <c r="TWD90" s="14"/>
      <c r="TWE90" s="14"/>
      <c r="TWF90" s="14"/>
      <c r="TWG90" s="14"/>
      <c r="TWH90" s="14"/>
      <c r="TWI90" s="14"/>
      <c r="TWJ90" s="14"/>
      <c r="TWK90" s="14"/>
      <c r="TWL90" s="14"/>
      <c r="TWM90" s="14"/>
      <c r="TWN90" s="14"/>
      <c r="TWO90" s="14"/>
      <c r="TWP90" s="14"/>
      <c r="TWQ90" s="14"/>
      <c r="TWR90" s="14"/>
      <c r="TWS90" s="14"/>
      <c r="TWT90" s="14"/>
      <c r="TWU90" s="14"/>
      <c r="TWV90" s="14"/>
      <c r="TWW90" s="14"/>
      <c r="TWX90" s="14"/>
      <c r="TWY90" s="14"/>
      <c r="TWZ90" s="14"/>
      <c r="TXA90" s="14"/>
      <c r="TXB90" s="14"/>
      <c r="TXC90" s="14"/>
      <c r="TXD90" s="14"/>
      <c r="TXE90" s="14"/>
      <c r="TXF90" s="14"/>
      <c r="TXG90" s="14"/>
      <c r="TXH90" s="14"/>
      <c r="TXI90" s="14"/>
      <c r="TXJ90" s="14"/>
      <c r="TXK90" s="14"/>
      <c r="TXL90" s="14"/>
      <c r="TXM90" s="14"/>
      <c r="TXN90" s="14"/>
      <c r="TXO90" s="14"/>
      <c r="TXP90" s="14"/>
      <c r="TXQ90" s="14"/>
      <c r="TXR90" s="14"/>
      <c r="TXS90" s="14"/>
      <c r="TXT90" s="14"/>
      <c r="TXU90" s="14"/>
      <c r="TXV90" s="14"/>
      <c r="TXW90" s="14"/>
      <c r="TXX90" s="14"/>
      <c r="TXY90" s="14"/>
      <c r="TXZ90" s="14"/>
      <c r="TYA90" s="14"/>
      <c r="TYB90" s="14"/>
      <c r="TYC90" s="14"/>
      <c r="TYD90" s="14"/>
      <c r="TYE90" s="14"/>
      <c r="TYF90" s="14"/>
      <c r="TYG90" s="14"/>
      <c r="TYH90" s="14"/>
      <c r="TYI90" s="14"/>
      <c r="TYJ90" s="14"/>
      <c r="TYK90" s="14"/>
      <c r="TYL90" s="14"/>
      <c r="TYM90" s="14"/>
      <c r="TYN90" s="14"/>
      <c r="TYO90" s="14"/>
      <c r="TYP90" s="14"/>
      <c r="TYQ90" s="14"/>
      <c r="TYR90" s="14"/>
      <c r="TYS90" s="14"/>
      <c r="TYT90" s="14"/>
      <c r="TYU90" s="14"/>
      <c r="TYV90" s="14"/>
      <c r="TYW90" s="14"/>
      <c r="TYX90" s="14"/>
      <c r="TYY90" s="14"/>
      <c r="TYZ90" s="14"/>
      <c r="TZA90" s="14"/>
      <c r="TZB90" s="14"/>
      <c r="TZC90" s="14"/>
      <c r="TZD90" s="14"/>
      <c r="TZE90" s="14"/>
      <c r="TZF90" s="14"/>
      <c r="TZG90" s="14"/>
      <c r="TZH90" s="14"/>
      <c r="TZI90" s="14"/>
      <c r="TZJ90" s="14"/>
      <c r="TZK90" s="14"/>
      <c r="TZL90" s="14"/>
      <c r="TZM90" s="14"/>
      <c r="TZN90" s="14"/>
      <c r="TZO90" s="14"/>
      <c r="TZP90" s="14"/>
      <c r="TZQ90" s="14"/>
      <c r="TZR90" s="14"/>
      <c r="TZS90" s="14"/>
      <c r="TZT90" s="14"/>
      <c r="TZU90" s="14"/>
      <c r="TZV90" s="14"/>
      <c r="TZW90" s="14"/>
      <c r="TZX90" s="14"/>
      <c r="TZY90" s="14"/>
      <c r="TZZ90" s="14"/>
      <c r="UAA90" s="14"/>
      <c r="UAB90" s="14"/>
      <c r="UAC90" s="14"/>
      <c r="UAD90" s="14"/>
      <c r="UAE90" s="14"/>
      <c r="UAF90" s="14"/>
      <c r="UAG90" s="14"/>
      <c r="UAH90" s="14"/>
      <c r="UAI90" s="14"/>
      <c r="UAJ90" s="14"/>
      <c r="UAK90" s="14"/>
      <c r="UAL90" s="14"/>
      <c r="UAM90" s="14"/>
      <c r="UAN90" s="14"/>
      <c r="UAO90" s="14"/>
      <c r="UAP90" s="14"/>
      <c r="UAQ90" s="14"/>
      <c r="UAR90" s="14"/>
      <c r="UAS90" s="14"/>
      <c r="UAT90" s="14"/>
      <c r="UAU90" s="14"/>
      <c r="UAV90" s="14"/>
      <c r="UAW90" s="14"/>
      <c r="UAX90" s="14"/>
      <c r="UAY90" s="14"/>
      <c r="UAZ90" s="14"/>
      <c r="UBA90" s="14"/>
      <c r="UBB90" s="14"/>
      <c r="UBC90" s="14"/>
      <c r="UBD90" s="14"/>
      <c r="UBE90" s="14"/>
      <c r="UBF90" s="14"/>
      <c r="UBG90" s="14"/>
      <c r="UBH90" s="14"/>
      <c r="UBI90" s="14"/>
      <c r="UBJ90" s="14"/>
      <c r="UBK90" s="14"/>
      <c r="UBL90" s="14"/>
      <c r="UBM90" s="14"/>
      <c r="UBN90" s="14"/>
      <c r="UBO90" s="14"/>
      <c r="UBP90" s="14"/>
      <c r="UBQ90" s="14"/>
      <c r="UBR90" s="14"/>
      <c r="UBS90" s="14"/>
      <c r="UBT90" s="14"/>
      <c r="UBU90" s="14"/>
      <c r="UBV90" s="14"/>
      <c r="UBW90" s="14"/>
      <c r="UBX90" s="14"/>
      <c r="UBY90" s="14"/>
      <c r="UBZ90" s="14"/>
      <c r="UCA90" s="14"/>
      <c r="UCB90" s="14"/>
      <c r="UCC90" s="14"/>
      <c r="UCD90" s="14"/>
      <c r="UCE90" s="14"/>
      <c r="UCF90" s="14"/>
      <c r="UCG90" s="14"/>
      <c r="UCH90" s="14"/>
      <c r="UCI90" s="14"/>
      <c r="UCJ90" s="14"/>
      <c r="UCK90" s="14"/>
      <c r="UCL90" s="14"/>
      <c r="UCM90" s="14"/>
      <c r="UCN90" s="14"/>
      <c r="UCO90" s="14"/>
      <c r="UCP90" s="14"/>
      <c r="UCQ90" s="14"/>
      <c r="UCR90" s="14"/>
      <c r="UCS90" s="14"/>
      <c r="UCT90" s="14"/>
      <c r="UCU90" s="14"/>
      <c r="UCV90" s="14"/>
      <c r="UCW90" s="14"/>
      <c r="UCX90" s="14"/>
      <c r="UCY90" s="14"/>
      <c r="UCZ90" s="14"/>
      <c r="UDA90" s="14"/>
      <c r="UDB90" s="14"/>
      <c r="UDC90" s="14"/>
      <c r="UDD90" s="14"/>
      <c r="UDE90" s="14"/>
      <c r="UDF90" s="14"/>
      <c r="UDG90" s="14"/>
      <c r="UDH90" s="14"/>
      <c r="UDI90" s="14"/>
      <c r="UDJ90" s="14"/>
      <c r="UDK90" s="14"/>
      <c r="UDL90" s="14"/>
      <c r="UDM90" s="14"/>
      <c r="UDN90" s="14"/>
      <c r="UDO90" s="14"/>
      <c r="UDP90" s="14"/>
      <c r="UDQ90" s="14"/>
      <c r="UDR90" s="14"/>
      <c r="UDS90" s="14"/>
      <c r="UDT90" s="14"/>
      <c r="UDU90" s="14"/>
      <c r="UDV90" s="14"/>
      <c r="UDW90" s="14"/>
      <c r="UDX90" s="14"/>
      <c r="UDY90" s="14"/>
      <c r="UDZ90" s="14"/>
      <c r="UEA90" s="14"/>
      <c r="UEB90" s="14"/>
      <c r="UEC90" s="14"/>
      <c r="UED90" s="14"/>
      <c r="UEE90" s="14"/>
      <c r="UEF90" s="14"/>
      <c r="UEG90" s="14"/>
      <c r="UEH90" s="14"/>
      <c r="UEI90" s="14"/>
      <c r="UEJ90" s="14"/>
      <c r="UEK90" s="14"/>
      <c r="UEL90" s="14"/>
      <c r="UEM90" s="14"/>
      <c r="UEN90" s="14"/>
      <c r="UEO90" s="14"/>
      <c r="UEP90" s="14"/>
      <c r="UEQ90" s="14"/>
      <c r="UER90" s="14"/>
      <c r="UES90" s="14"/>
      <c r="UET90" s="14"/>
      <c r="UEU90" s="14"/>
      <c r="UEV90" s="14"/>
      <c r="UEW90" s="14"/>
      <c r="UEX90" s="14"/>
      <c r="UEY90" s="14"/>
      <c r="UEZ90" s="14"/>
      <c r="UFA90" s="14"/>
      <c r="UFB90" s="14"/>
      <c r="UFC90" s="14"/>
      <c r="UFD90" s="14"/>
      <c r="UFE90" s="14"/>
      <c r="UFF90" s="14"/>
      <c r="UFG90" s="14"/>
      <c r="UFH90" s="14"/>
      <c r="UFI90" s="14"/>
      <c r="UFJ90" s="14"/>
      <c r="UFK90" s="14"/>
      <c r="UFL90" s="14"/>
      <c r="UFM90" s="14"/>
      <c r="UFN90" s="14"/>
      <c r="UFO90" s="14"/>
      <c r="UFP90" s="14"/>
      <c r="UFQ90" s="14"/>
      <c r="UFR90" s="14"/>
      <c r="UFS90" s="14"/>
      <c r="UFT90" s="14"/>
      <c r="UFU90" s="14"/>
      <c r="UFV90" s="14"/>
      <c r="UFW90" s="14"/>
      <c r="UFX90" s="14"/>
      <c r="UFY90" s="14"/>
      <c r="UFZ90" s="14"/>
      <c r="UGA90" s="14"/>
      <c r="UGB90" s="14"/>
      <c r="UGC90" s="14"/>
      <c r="UGD90" s="14"/>
      <c r="UGE90" s="14"/>
      <c r="UGF90" s="14"/>
      <c r="UGG90" s="14"/>
      <c r="UGH90" s="14"/>
      <c r="UGI90" s="14"/>
      <c r="UGJ90" s="14"/>
      <c r="UGK90" s="14"/>
      <c r="UGL90" s="14"/>
      <c r="UGM90" s="14"/>
      <c r="UGN90" s="14"/>
      <c r="UGO90" s="14"/>
      <c r="UGP90" s="14"/>
      <c r="UGQ90" s="14"/>
      <c r="UGR90" s="14"/>
      <c r="UGS90" s="14"/>
      <c r="UGT90" s="14"/>
      <c r="UGU90" s="14"/>
      <c r="UGV90" s="14"/>
      <c r="UGW90" s="14"/>
      <c r="UGX90" s="14"/>
      <c r="UGY90" s="14"/>
      <c r="UGZ90" s="14"/>
      <c r="UHA90" s="14"/>
      <c r="UHB90" s="14"/>
      <c r="UHC90" s="14"/>
      <c r="UHD90" s="14"/>
      <c r="UHE90" s="14"/>
      <c r="UHF90" s="14"/>
      <c r="UHG90" s="14"/>
      <c r="UHH90" s="14"/>
      <c r="UHI90" s="14"/>
      <c r="UHJ90" s="14"/>
      <c r="UHK90" s="14"/>
      <c r="UHL90" s="14"/>
      <c r="UHM90" s="14"/>
      <c r="UHN90" s="14"/>
      <c r="UHO90" s="14"/>
      <c r="UHP90" s="14"/>
      <c r="UHQ90" s="14"/>
      <c r="UHR90" s="14"/>
      <c r="UHS90" s="14"/>
      <c r="UHT90" s="14"/>
      <c r="UHU90" s="14"/>
      <c r="UHV90" s="14"/>
      <c r="UHW90" s="14"/>
      <c r="UHX90" s="14"/>
      <c r="UHY90" s="14"/>
      <c r="UHZ90" s="14"/>
      <c r="UIA90" s="14"/>
      <c r="UIB90" s="14"/>
      <c r="UIC90" s="14"/>
      <c r="UID90" s="14"/>
      <c r="UIE90" s="14"/>
      <c r="UIF90" s="14"/>
      <c r="UIG90" s="14"/>
      <c r="UIH90" s="14"/>
      <c r="UII90" s="14"/>
      <c r="UIJ90" s="14"/>
      <c r="UIK90" s="14"/>
      <c r="UIL90" s="14"/>
      <c r="UIM90" s="14"/>
      <c r="UIN90" s="14"/>
      <c r="UIO90" s="14"/>
      <c r="UIP90" s="14"/>
      <c r="UIQ90" s="14"/>
      <c r="UIR90" s="14"/>
      <c r="UIS90" s="14"/>
      <c r="UIT90" s="14"/>
      <c r="UIU90" s="14"/>
      <c r="UIV90" s="14"/>
      <c r="UIW90" s="14"/>
      <c r="UIX90" s="14"/>
      <c r="UIY90" s="14"/>
      <c r="UIZ90" s="14"/>
      <c r="UJA90" s="14"/>
      <c r="UJB90" s="14"/>
      <c r="UJC90" s="14"/>
      <c r="UJD90" s="14"/>
      <c r="UJE90" s="14"/>
      <c r="UJF90" s="14"/>
      <c r="UJG90" s="14"/>
      <c r="UJH90" s="14"/>
      <c r="UJI90" s="14"/>
      <c r="UJJ90" s="14"/>
      <c r="UJK90" s="14"/>
      <c r="UJL90" s="14"/>
      <c r="UJM90" s="14"/>
      <c r="UJN90" s="14"/>
      <c r="UJO90" s="14"/>
      <c r="UJP90" s="14"/>
      <c r="UJQ90" s="14"/>
      <c r="UJR90" s="14"/>
      <c r="UJS90" s="14"/>
      <c r="UJT90" s="14"/>
      <c r="UJU90" s="14"/>
      <c r="UJV90" s="14"/>
      <c r="UJW90" s="14"/>
      <c r="UJX90" s="14"/>
      <c r="UJY90" s="14"/>
      <c r="UJZ90" s="14"/>
      <c r="UKA90" s="14"/>
      <c r="UKB90" s="14"/>
      <c r="UKC90" s="14"/>
      <c r="UKD90" s="14"/>
      <c r="UKE90" s="14"/>
      <c r="UKF90" s="14"/>
      <c r="UKG90" s="14"/>
      <c r="UKH90" s="14"/>
      <c r="UKI90" s="14"/>
      <c r="UKJ90" s="14"/>
      <c r="UKK90" s="14"/>
      <c r="UKL90" s="14"/>
      <c r="UKM90" s="14"/>
      <c r="UKN90" s="14"/>
      <c r="UKO90" s="14"/>
      <c r="UKP90" s="14"/>
      <c r="UKQ90" s="14"/>
      <c r="UKR90" s="14"/>
      <c r="UKS90" s="14"/>
      <c r="UKT90" s="14"/>
      <c r="UKU90" s="14"/>
      <c r="UKV90" s="14"/>
      <c r="UKW90" s="14"/>
      <c r="UKX90" s="14"/>
      <c r="UKY90" s="14"/>
      <c r="UKZ90" s="14"/>
      <c r="ULA90" s="14"/>
      <c r="ULB90" s="14"/>
      <c r="ULC90" s="14"/>
      <c r="ULD90" s="14"/>
      <c r="ULE90" s="14"/>
      <c r="ULF90" s="14"/>
      <c r="ULG90" s="14"/>
      <c r="ULH90" s="14"/>
      <c r="ULI90" s="14"/>
      <c r="ULJ90" s="14"/>
      <c r="ULK90" s="14"/>
      <c r="ULL90" s="14"/>
      <c r="ULM90" s="14"/>
      <c r="ULN90" s="14"/>
      <c r="ULO90" s="14"/>
      <c r="ULP90" s="14"/>
      <c r="ULQ90" s="14"/>
      <c r="ULR90" s="14"/>
      <c r="ULS90" s="14"/>
      <c r="ULT90" s="14"/>
      <c r="ULU90" s="14"/>
      <c r="ULV90" s="14"/>
      <c r="ULW90" s="14"/>
      <c r="ULX90" s="14"/>
      <c r="ULY90" s="14"/>
      <c r="ULZ90" s="14"/>
      <c r="UMA90" s="14"/>
      <c r="UMB90" s="14"/>
      <c r="UMC90" s="14"/>
      <c r="UMD90" s="14"/>
      <c r="UME90" s="14"/>
      <c r="UMF90" s="14"/>
      <c r="UMG90" s="14"/>
      <c r="UMH90" s="14"/>
      <c r="UMI90" s="14"/>
      <c r="UMJ90" s="14"/>
      <c r="UMK90" s="14"/>
      <c r="UML90" s="14"/>
      <c r="UMM90" s="14"/>
      <c r="UMN90" s="14"/>
      <c r="UMO90" s="14"/>
      <c r="UMP90" s="14"/>
      <c r="UMQ90" s="14"/>
      <c r="UMR90" s="14"/>
      <c r="UMS90" s="14"/>
      <c r="UMT90" s="14"/>
      <c r="UMU90" s="14"/>
      <c r="UMV90" s="14"/>
      <c r="UMW90" s="14"/>
      <c r="UMX90" s="14"/>
      <c r="UMY90" s="14"/>
      <c r="UMZ90" s="14"/>
      <c r="UNA90" s="14"/>
      <c r="UNB90" s="14"/>
      <c r="UNC90" s="14"/>
      <c r="UND90" s="14"/>
      <c r="UNE90" s="14"/>
      <c r="UNF90" s="14"/>
      <c r="UNG90" s="14"/>
      <c r="UNH90" s="14"/>
      <c r="UNI90" s="14"/>
      <c r="UNJ90" s="14"/>
      <c r="UNK90" s="14"/>
      <c r="UNL90" s="14"/>
      <c r="UNM90" s="14"/>
      <c r="UNN90" s="14"/>
      <c r="UNO90" s="14"/>
      <c r="UNP90" s="14"/>
      <c r="UNQ90" s="14"/>
      <c r="UNR90" s="14"/>
      <c r="UNS90" s="14"/>
      <c r="UNT90" s="14"/>
      <c r="UNU90" s="14"/>
      <c r="UNV90" s="14"/>
      <c r="UNW90" s="14"/>
      <c r="UNX90" s="14"/>
      <c r="UNY90" s="14"/>
      <c r="UNZ90" s="14"/>
      <c r="UOA90" s="14"/>
      <c r="UOB90" s="14"/>
      <c r="UOC90" s="14"/>
      <c r="UOD90" s="14"/>
      <c r="UOE90" s="14"/>
      <c r="UOF90" s="14"/>
      <c r="UOG90" s="14"/>
      <c r="UOH90" s="14"/>
      <c r="UOI90" s="14"/>
      <c r="UOJ90" s="14"/>
      <c r="UOK90" s="14"/>
      <c r="UOL90" s="14"/>
      <c r="UOM90" s="14"/>
      <c r="UON90" s="14"/>
      <c r="UOO90" s="14"/>
      <c r="UOP90" s="14"/>
      <c r="UOQ90" s="14"/>
      <c r="UOR90" s="14"/>
      <c r="UOS90" s="14"/>
      <c r="UOT90" s="14"/>
      <c r="UOU90" s="14"/>
      <c r="UOV90" s="14"/>
      <c r="UOW90" s="14"/>
      <c r="UOX90" s="14"/>
      <c r="UOY90" s="14"/>
      <c r="UOZ90" s="14"/>
      <c r="UPA90" s="14"/>
      <c r="UPB90" s="14"/>
      <c r="UPC90" s="14"/>
      <c r="UPD90" s="14"/>
      <c r="UPE90" s="14"/>
      <c r="UPF90" s="14"/>
      <c r="UPG90" s="14"/>
      <c r="UPH90" s="14"/>
      <c r="UPI90" s="14"/>
      <c r="UPJ90" s="14"/>
      <c r="UPK90" s="14"/>
      <c r="UPL90" s="14"/>
      <c r="UPM90" s="14"/>
      <c r="UPN90" s="14"/>
      <c r="UPO90" s="14"/>
      <c r="UPP90" s="14"/>
      <c r="UPQ90" s="14"/>
      <c r="UPR90" s="14"/>
      <c r="UPS90" s="14"/>
      <c r="UPT90" s="14"/>
      <c r="UPU90" s="14"/>
      <c r="UPV90" s="14"/>
      <c r="UPW90" s="14"/>
      <c r="UPX90" s="14"/>
      <c r="UPY90" s="14"/>
      <c r="UPZ90" s="14"/>
      <c r="UQA90" s="14"/>
      <c r="UQB90" s="14"/>
      <c r="UQC90" s="14"/>
      <c r="UQD90" s="14"/>
      <c r="UQE90" s="14"/>
      <c r="UQF90" s="14"/>
      <c r="UQG90" s="14"/>
      <c r="UQH90" s="14"/>
      <c r="UQI90" s="14"/>
      <c r="UQJ90" s="14"/>
      <c r="UQK90" s="14"/>
      <c r="UQL90" s="14"/>
      <c r="UQM90" s="14"/>
      <c r="UQN90" s="14"/>
      <c r="UQO90" s="14"/>
      <c r="UQP90" s="14"/>
      <c r="UQQ90" s="14"/>
      <c r="UQR90" s="14"/>
      <c r="UQS90" s="14"/>
      <c r="UQT90" s="14"/>
      <c r="UQU90" s="14"/>
      <c r="UQV90" s="14"/>
      <c r="UQW90" s="14"/>
      <c r="UQX90" s="14"/>
      <c r="UQY90" s="14"/>
      <c r="UQZ90" s="14"/>
      <c r="URA90" s="14"/>
      <c r="URB90" s="14"/>
      <c r="URC90" s="14"/>
      <c r="URD90" s="14"/>
      <c r="URE90" s="14"/>
      <c r="URF90" s="14"/>
      <c r="URG90" s="14"/>
      <c r="URH90" s="14"/>
      <c r="URI90" s="14"/>
      <c r="URJ90" s="14"/>
      <c r="URK90" s="14"/>
      <c r="URL90" s="14"/>
      <c r="URM90" s="14"/>
      <c r="URN90" s="14"/>
      <c r="URO90" s="14"/>
      <c r="URP90" s="14"/>
      <c r="URQ90" s="14"/>
      <c r="URR90" s="14"/>
      <c r="URS90" s="14"/>
      <c r="URT90" s="14"/>
      <c r="URU90" s="14"/>
      <c r="URV90" s="14"/>
      <c r="URW90" s="14"/>
      <c r="URX90" s="14"/>
      <c r="URY90" s="14"/>
      <c r="URZ90" s="14"/>
      <c r="USA90" s="14"/>
      <c r="USB90" s="14"/>
      <c r="USC90" s="14"/>
      <c r="USD90" s="14"/>
      <c r="USE90" s="14"/>
      <c r="USF90" s="14"/>
      <c r="USG90" s="14"/>
      <c r="USH90" s="14"/>
      <c r="USI90" s="14"/>
      <c r="USJ90" s="14"/>
      <c r="USK90" s="14"/>
      <c r="USL90" s="14"/>
      <c r="USM90" s="14"/>
      <c r="USN90" s="14"/>
      <c r="USO90" s="14"/>
      <c r="USP90" s="14"/>
      <c r="USQ90" s="14"/>
      <c r="USR90" s="14"/>
      <c r="USS90" s="14"/>
      <c r="UST90" s="14"/>
      <c r="USU90" s="14"/>
      <c r="USV90" s="14"/>
      <c r="USW90" s="14"/>
      <c r="USX90" s="14"/>
      <c r="USY90" s="14"/>
      <c r="USZ90" s="14"/>
      <c r="UTA90" s="14"/>
      <c r="UTB90" s="14"/>
      <c r="UTC90" s="14"/>
      <c r="UTD90" s="14"/>
      <c r="UTE90" s="14"/>
      <c r="UTF90" s="14"/>
      <c r="UTG90" s="14"/>
      <c r="UTH90" s="14"/>
      <c r="UTI90" s="14"/>
      <c r="UTJ90" s="14"/>
      <c r="UTK90" s="14"/>
      <c r="UTL90" s="14"/>
      <c r="UTM90" s="14"/>
      <c r="UTN90" s="14"/>
      <c r="UTO90" s="14"/>
      <c r="UTP90" s="14"/>
      <c r="UTQ90" s="14"/>
      <c r="UTR90" s="14"/>
      <c r="UTS90" s="14"/>
      <c r="UTT90" s="14"/>
      <c r="UTU90" s="14"/>
      <c r="UTV90" s="14"/>
      <c r="UTW90" s="14"/>
      <c r="UTX90" s="14"/>
      <c r="UTY90" s="14"/>
      <c r="UTZ90" s="14"/>
      <c r="UUA90" s="14"/>
      <c r="UUB90" s="14"/>
      <c r="UUC90" s="14"/>
      <c r="UUD90" s="14"/>
      <c r="UUE90" s="14"/>
      <c r="UUF90" s="14"/>
      <c r="UUG90" s="14"/>
      <c r="UUH90" s="14"/>
      <c r="UUI90" s="14"/>
      <c r="UUJ90" s="14"/>
      <c r="UUK90" s="14"/>
      <c r="UUL90" s="14"/>
      <c r="UUM90" s="14"/>
      <c r="UUN90" s="14"/>
      <c r="UUO90" s="14"/>
      <c r="UUP90" s="14"/>
      <c r="UUQ90" s="14"/>
      <c r="UUR90" s="14"/>
      <c r="UUS90" s="14"/>
      <c r="UUT90" s="14"/>
      <c r="UUU90" s="14"/>
      <c r="UUV90" s="14"/>
      <c r="UUW90" s="14"/>
      <c r="UUX90" s="14"/>
      <c r="UUY90" s="14"/>
      <c r="UUZ90" s="14"/>
      <c r="UVA90" s="14"/>
      <c r="UVB90" s="14"/>
      <c r="UVC90" s="14"/>
      <c r="UVD90" s="14"/>
      <c r="UVE90" s="14"/>
      <c r="UVF90" s="14"/>
      <c r="UVG90" s="14"/>
      <c r="UVH90" s="14"/>
      <c r="UVI90" s="14"/>
      <c r="UVJ90" s="14"/>
      <c r="UVK90" s="14"/>
      <c r="UVL90" s="14"/>
      <c r="UVM90" s="14"/>
      <c r="UVN90" s="14"/>
      <c r="UVO90" s="14"/>
      <c r="UVP90" s="14"/>
      <c r="UVQ90" s="14"/>
      <c r="UVR90" s="14"/>
      <c r="UVS90" s="14"/>
      <c r="UVT90" s="14"/>
      <c r="UVU90" s="14"/>
      <c r="UVV90" s="14"/>
      <c r="UVW90" s="14"/>
      <c r="UVX90" s="14"/>
      <c r="UVY90" s="14"/>
      <c r="UVZ90" s="14"/>
      <c r="UWA90" s="14"/>
      <c r="UWB90" s="14"/>
      <c r="UWC90" s="14"/>
      <c r="UWD90" s="14"/>
      <c r="UWE90" s="14"/>
      <c r="UWF90" s="14"/>
      <c r="UWG90" s="14"/>
      <c r="UWH90" s="14"/>
      <c r="UWI90" s="14"/>
      <c r="UWJ90" s="14"/>
      <c r="UWK90" s="14"/>
      <c r="UWL90" s="14"/>
      <c r="UWM90" s="14"/>
      <c r="UWN90" s="14"/>
      <c r="UWO90" s="14"/>
      <c r="UWP90" s="14"/>
      <c r="UWQ90" s="14"/>
      <c r="UWR90" s="14"/>
      <c r="UWS90" s="14"/>
      <c r="UWT90" s="14"/>
      <c r="UWU90" s="14"/>
      <c r="UWV90" s="14"/>
      <c r="UWW90" s="14"/>
      <c r="UWX90" s="14"/>
      <c r="UWY90" s="14"/>
      <c r="UWZ90" s="14"/>
      <c r="UXA90" s="14"/>
      <c r="UXB90" s="14"/>
      <c r="UXC90" s="14"/>
      <c r="UXD90" s="14"/>
      <c r="UXE90" s="14"/>
      <c r="UXF90" s="14"/>
      <c r="UXG90" s="14"/>
      <c r="UXH90" s="14"/>
      <c r="UXI90" s="14"/>
      <c r="UXJ90" s="14"/>
      <c r="UXK90" s="14"/>
      <c r="UXL90" s="14"/>
      <c r="UXM90" s="14"/>
      <c r="UXN90" s="14"/>
      <c r="UXO90" s="14"/>
      <c r="UXP90" s="14"/>
      <c r="UXQ90" s="14"/>
      <c r="UXR90" s="14"/>
      <c r="UXS90" s="14"/>
      <c r="UXT90" s="14"/>
      <c r="UXU90" s="14"/>
      <c r="UXV90" s="14"/>
      <c r="UXW90" s="14"/>
      <c r="UXX90" s="14"/>
      <c r="UXY90" s="14"/>
      <c r="UXZ90" s="14"/>
      <c r="UYA90" s="14"/>
      <c r="UYB90" s="14"/>
      <c r="UYC90" s="14"/>
      <c r="UYD90" s="14"/>
      <c r="UYE90" s="14"/>
      <c r="UYF90" s="14"/>
      <c r="UYG90" s="14"/>
      <c r="UYH90" s="14"/>
      <c r="UYI90" s="14"/>
      <c r="UYJ90" s="14"/>
      <c r="UYK90" s="14"/>
      <c r="UYL90" s="14"/>
      <c r="UYM90" s="14"/>
      <c r="UYN90" s="14"/>
      <c r="UYO90" s="14"/>
      <c r="UYP90" s="14"/>
      <c r="UYQ90" s="14"/>
      <c r="UYR90" s="14"/>
      <c r="UYS90" s="14"/>
      <c r="UYT90" s="14"/>
      <c r="UYU90" s="14"/>
      <c r="UYV90" s="14"/>
      <c r="UYW90" s="14"/>
      <c r="UYX90" s="14"/>
      <c r="UYY90" s="14"/>
      <c r="UYZ90" s="14"/>
      <c r="UZA90" s="14"/>
      <c r="UZB90" s="14"/>
      <c r="UZC90" s="14"/>
      <c r="UZD90" s="14"/>
      <c r="UZE90" s="14"/>
      <c r="UZF90" s="14"/>
      <c r="UZG90" s="14"/>
      <c r="UZH90" s="14"/>
      <c r="UZI90" s="14"/>
      <c r="UZJ90" s="14"/>
      <c r="UZK90" s="14"/>
      <c r="UZL90" s="14"/>
      <c r="UZM90" s="14"/>
      <c r="UZN90" s="14"/>
      <c r="UZO90" s="14"/>
      <c r="UZP90" s="14"/>
      <c r="UZQ90" s="14"/>
      <c r="UZR90" s="14"/>
      <c r="UZS90" s="14"/>
      <c r="UZT90" s="14"/>
      <c r="UZU90" s="14"/>
      <c r="UZV90" s="14"/>
      <c r="UZW90" s="14"/>
      <c r="UZX90" s="14"/>
      <c r="UZY90" s="14"/>
      <c r="UZZ90" s="14"/>
      <c r="VAA90" s="14"/>
      <c r="VAB90" s="14"/>
      <c r="VAC90" s="14"/>
      <c r="VAD90" s="14"/>
      <c r="VAE90" s="14"/>
      <c r="VAF90" s="14"/>
      <c r="VAG90" s="14"/>
      <c r="VAH90" s="14"/>
      <c r="VAI90" s="14"/>
      <c r="VAJ90" s="14"/>
      <c r="VAK90" s="14"/>
      <c r="VAL90" s="14"/>
      <c r="VAM90" s="14"/>
      <c r="VAN90" s="14"/>
      <c r="VAO90" s="14"/>
      <c r="VAP90" s="14"/>
      <c r="VAQ90" s="14"/>
      <c r="VAR90" s="14"/>
      <c r="VAS90" s="14"/>
      <c r="VAT90" s="14"/>
      <c r="VAU90" s="14"/>
      <c r="VAV90" s="14"/>
      <c r="VAW90" s="14"/>
      <c r="VAX90" s="14"/>
      <c r="VAY90" s="14"/>
      <c r="VAZ90" s="14"/>
      <c r="VBA90" s="14"/>
      <c r="VBB90" s="14"/>
      <c r="VBC90" s="14"/>
      <c r="VBD90" s="14"/>
      <c r="VBE90" s="14"/>
      <c r="VBF90" s="14"/>
      <c r="VBG90" s="14"/>
      <c r="VBH90" s="14"/>
      <c r="VBI90" s="14"/>
      <c r="VBJ90" s="14"/>
      <c r="VBK90" s="14"/>
      <c r="VBL90" s="14"/>
      <c r="VBM90" s="14"/>
      <c r="VBN90" s="14"/>
      <c r="VBO90" s="14"/>
      <c r="VBP90" s="14"/>
      <c r="VBQ90" s="14"/>
      <c r="VBR90" s="14"/>
      <c r="VBS90" s="14"/>
      <c r="VBT90" s="14"/>
      <c r="VBU90" s="14"/>
      <c r="VBV90" s="14"/>
      <c r="VBW90" s="14"/>
      <c r="VBX90" s="14"/>
      <c r="VBY90" s="14"/>
      <c r="VBZ90" s="14"/>
      <c r="VCA90" s="14"/>
      <c r="VCB90" s="14"/>
      <c r="VCC90" s="14"/>
      <c r="VCD90" s="14"/>
      <c r="VCE90" s="14"/>
      <c r="VCF90" s="14"/>
      <c r="VCG90" s="14"/>
      <c r="VCH90" s="14"/>
      <c r="VCI90" s="14"/>
      <c r="VCJ90" s="14"/>
      <c r="VCK90" s="14"/>
      <c r="VCL90" s="14"/>
      <c r="VCM90" s="14"/>
      <c r="VCN90" s="14"/>
      <c r="VCO90" s="14"/>
      <c r="VCP90" s="14"/>
      <c r="VCQ90" s="14"/>
      <c r="VCR90" s="14"/>
      <c r="VCS90" s="14"/>
      <c r="VCT90" s="14"/>
      <c r="VCU90" s="14"/>
      <c r="VCV90" s="14"/>
      <c r="VCW90" s="14"/>
      <c r="VCX90" s="14"/>
      <c r="VCY90" s="14"/>
      <c r="VCZ90" s="14"/>
      <c r="VDA90" s="14"/>
      <c r="VDB90" s="14"/>
      <c r="VDC90" s="14"/>
      <c r="VDD90" s="14"/>
      <c r="VDE90" s="14"/>
      <c r="VDF90" s="14"/>
      <c r="VDG90" s="14"/>
      <c r="VDH90" s="14"/>
      <c r="VDI90" s="14"/>
      <c r="VDJ90" s="14"/>
      <c r="VDK90" s="14"/>
      <c r="VDL90" s="14"/>
      <c r="VDM90" s="14"/>
      <c r="VDN90" s="14"/>
      <c r="VDO90" s="14"/>
      <c r="VDP90" s="14"/>
      <c r="VDQ90" s="14"/>
      <c r="VDR90" s="14"/>
      <c r="VDS90" s="14"/>
      <c r="VDT90" s="14"/>
      <c r="VDU90" s="14"/>
      <c r="VDV90" s="14"/>
      <c r="VDW90" s="14"/>
      <c r="VDX90" s="14"/>
      <c r="VDY90" s="14"/>
      <c r="VDZ90" s="14"/>
      <c r="VEA90" s="14"/>
      <c r="VEB90" s="14"/>
      <c r="VEC90" s="14"/>
      <c r="VED90" s="14"/>
      <c r="VEE90" s="14"/>
      <c r="VEF90" s="14"/>
      <c r="VEG90" s="14"/>
      <c r="VEH90" s="14"/>
      <c r="VEI90" s="14"/>
      <c r="VEJ90" s="14"/>
      <c r="VEK90" s="14"/>
      <c r="VEL90" s="14"/>
      <c r="VEM90" s="14"/>
      <c r="VEN90" s="14"/>
      <c r="VEO90" s="14"/>
      <c r="VEP90" s="14"/>
      <c r="VEQ90" s="14"/>
      <c r="VER90" s="14"/>
      <c r="VES90" s="14"/>
      <c r="VET90" s="14"/>
      <c r="VEU90" s="14"/>
      <c r="VEV90" s="14"/>
      <c r="VEW90" s="14"/>
      <c r="VEX90" s="14"/>
      <c r="VEY90" s="14"/>
      <c r="VEZ90" s="14"/>
      <c r="VFA90" s="14"/>
      <c r="VFB90" s="14"/>
      <c r="VFC90" s="14"/>
      <c r="VFD90" s="14"/>
      <c r="VFE90" s="14"/>
      <c r="VFF90" s="14"/>
      <c r="VFG90" s="14"/>
      <c r="VFH90" s="14"/>
      <c r="VFI90" s="14"/>
      <c r="VFJ90" s="14"/>
      <c r="VFK90" s="14"/>
      <c r="VFL90" s="14"/>
      <c r="VFM90" s="14"/>
      <c r="VFN90" s="14"/>
      <c r="VFO90" s="14"/>
      <c r="VFP90" s="14"/>
      <c r="VFQ90" s="14"/>
      <c r="VFR90" s="14"/>
      <c r="VFS90" s="14"/>
      <c r="VFT90" s="14"/>
      <c r="VFU90" s="14"/>
      <c r="VFV90" s="14"/>
      <c r="VFW90" s="14"/>
      <c r="VFX90" s="14"/>
      <c r="VFY90" s="14"/>
      <c r="VFZ90" s="14"/>
      <c r="VGA90" s="14"/>
      <c r="VGB90" s="14"/>
      <c r="VGC90" s="14"/>
      <c r="VGD90" s="14"/>
      <c r="VGE90" s="14"/>
      <c r="VGF90" s="14"/>
      <c r="VGG90" s="14"/>
      <c r="VGH90" s="14"/>
      <c r="VGI90" s="14"/>
      <c r="VGJ90" s="14"/>
      <c r="VGK90" s="14"/>
      <c r="VGL90" s="14"/>
      <c r="VGM90" s="14"/>
      <c r="VGN90" s="14"/>
      <c r="VGO90" s="14"/>
      <c r="VGP90" s="14"/>
      <c r="VGQ90" s="14"/>
      <c r="VGR90" s="14"/>
      <c r="VGS90" s="14"/>
      <c r="VGT90" s="14"/>
      <c r="VGU90" s="14"/>
      <c r="VGV90" s="14"/>
      <c r="VGW90" s="14"/>
      <c r="VGX90" s="14"/>
      <c r="VGY90" s="14"/>
      <c r="VGZ90" s="14"/>
      <c r="VHA90" s="14"/>
      <c r="VHB90" s="14"/>
      <c r="VHC90" s="14"/>
      <c r="VHD90" s="14"/>
      <c r="VHE90" s="14"/>
      <c r="VHF90" s="14"/>
      <c r="VHG90" s="14"/>
      <c r="VHH90" s="14"/>
      <c r="VHI90" s="14"/>
      <c r="VHJ90" s="14"/>
      <c r="VHK90" s="14"/>
      <c r="VHL90" s="14"/>
      <c r="VHM90" s="14"/>
      <c r="VHN90" s="14"/>
      <c r="VHO90" s="14"/>
      <c r="VHP90" s="14"/>
      <c r="VHQ90" s="14"/>
      <c r="VHR90" s="14"/>
      <c r="VHS90" s="14"/>
      <c r="VHT90" s="14"/>
      <c r="VHU90" s="14"/>
      <c r="VHV90" s="14"/>
      <c r="VHW90" s="14"/>
      <c r="VHX90" s="14"/>
      <c r="VHY90" s="14"/>
      <c r="VHZ90" s="14"/>
      <c r="VIA90" s="14"/>
      <c r="VIB90" s="14"/>
      <c r="VIC90" s="14"/>
      <c r="VID90" s="14"/>
      <c r="VIE90" s="14"/>
      <c r="VIF90" s="14"/>
      <c r="VIG90" s="14"/>
      <c r="VIH90" s="14"/>
      <c r="VII90" s="14"/>
      <c r="VIJ90" s="14"/>
      <c r="VIK90" s="14"/>
      <c r="VIL90" s="14"/>
      <c r="VIM90" s="14"/>
      <c r="VIN90" s="14"/>
      <c r="VIO90" s="14"/>
      <c r="VIP90" s="14"/>
      <c r="VIQ90" s="14"/>
      <c r="VIR90" s="14"/>
      <c r="VIS90" s="14"/>
      <c r="VIT90" s="14"/>
      <c r="VIU90" s="14"/>
      <c r="VIV90" s="14"/>
      <c r="VIW90" s="14"/>
      <c r="VIX90" s="14"/>
      <c r="VIY90" s="14"/>
      <c r="VIZ90" s="14"/>
      <c r="VJA90" s="14"/>
      <c r="VJB90" s="14"/>
      <c r="VJC90" s="14"/>
      <c r="VJD90" s="14"/>
      <c r="VJE90" s="14"/>
      <c r="VJF90" s="14"/>
      <c r="VJG90" s="14"/>
      <c r="VJH90" s="14"/>
      <c r="VJI90" s="14"/>
      <c r="VJJ90" s="14"/>
      <c r="VJK90" s="14"/>
      <c r="VJL90" s="14"/>
      <c r="VJM90" s="14"/>
      <c r="VJN90" s="14"/>
      <c r="VJO90" s="14"/>
      <c r="VJP90" s="14"/>
      <c r="VJQ90" s="14"/>
      <c r="VJR90" s="14"/>
      <c r="VJS90" s="14"/>
      <c r="VJT90" s="14"/>
      <c r="VJU90" s="14"/>
      <c r="VJV90" s="14"/>
      <c r="VJW90" s="14"/>
      <c r="VJX90" s="14"/>
      <c r="VJY90" s="14"/>
      <c r="VJZ90" s="14"/>
      <c r="VKA90" s="14"/>
      <c r="VKB90" s="14"/>
      <c r="VKC90" s="14"/>
      <c r="VKD90" s="14"/>
      <c r="VKE90" s="14"/>
      <c r="VKF90" s="14"/>
      <c r="VKG90" s="14"/>
      <c r="VKH90" s="14"/>
      <c r="VKI90" s="14"/>
      <c r="VKJ90" s="14"/>
      <c r="VKK90" s="14"/>
      <c r="VKL90" s="14"/>
      <c r="VKM90" s="14"/>
      <c r="VKN90" s="14"/>
      <c r="VKO90" s="14"/>
      <c r="VKP90" s="14"/>
      <c r="VKQ90" s="14"/>
      <c r="VKR90" s="14"/>
      <c r="VKS90" s="14"/>
      <c r="VKT90" s="14"/>
      <c r="VKU90" s="14"/>
      <c r="VKV90" s="14"/>
      <c r="VKW90" s="14"/>
      <c r="VKX90" s="14"/>
      <c r="VKY90" s="14"/>
      <c r="VKZ90" s="14"/>
      <c r="VLA90" s="14"/>
      <c r="VLB90" s="14"/>
      <c r="VLC90" s="14"/>
      <c r="VLD90" s="14"/>
      <c r="VLE90" s="14"/>
      <c r="VLF90" s="14"/>
      <c r="VLG90" s="14"/>
      <c r="VLH90" s="14"/>
      <c r="VLI90" s="14"/>
      <c r="VLJ90" s="14"/>
      <c r="VLK90" s="14"/>
      <c r="VLL90" s="14"/>
      <c r="VLM90" s="14"/>
      <c r="VLN90" s="14"/>
      <c r="VLO90" s="14"/>
      <c r="VLP90" s="14"/>
      <c r="VLQ90" s="14"/>
      <c r="VLR90" s="14"/>
      <c r="VLS90" s="14"/>
      <c r="VLT90" s="14"/>
      <c r="VLU90" s="14"/>
      <c r="VLV90" s="14"/>
      <c r="VLW90" s="14"/>
      <c r="VLX90" s="14"/>
      <c r="VLY90" s="14"/>
      <c r="VLZ90" s="14"/>
      <c r="VMA90" s="14"/>
      <c r="VMB90" s="14"/>
      <c r="VMC90" s="14"/>
      <c r="VMD90" s="14"/>
      <c r="VME90" s="14"/>
      <c r="VMF90" s="14"/>
      <c r="VMG90" s="14"/>
      <c r="VMH90" s="14"/>
      <c r="VMI90" s="14"/>
      <c r="VMJ90" s="14"/>
      <c r="VMK90" s="14"/>
      <c r="VML90" s="14"/>
      <c r="VMM90" s="14"/>
      <c r="VMN90" s="14"/>
      <c r="VMO90" s="14"/>
      <c r="VMP90" s="14"/>
      <c r="VMQ90" s="14"/>
      <c r="VMR90" s="14"/>
      <c r="VMS90" s="14"/>
      <c r="VMT90" s="14"/>
      <c r="VMU90" s="14"/>
      <c r="VMV90" s="14"/>
      <c r="VMW90" s="14"/>
      <c r="VMX90" s="14"/>
      <c r="VMY90" s="14"/>
      <c r="VMZ90" s="14"/>
      <c r="VNA90" s="14"/>
      <c r="VNB90" s="14"/>
      <c r="VNC90" s="14"/>
      <c r="VND90" s="14"/>
      <c r="VNE90" s="14"/>
      <c r="VNF90" s="14"/>
      <c r="VNG90" s="14"/>
      <c r="VNH90" s="14"/>
      <c r="VNI90" s="14"/>
      <c r="VNJ90" s="14"/>
      <c r="VNK90" s="14"/>
      <c r="VNL90" s="14"/>
      <c r="VNM90" s="14"/>
      <c r="VNN90" s="14"/>
      <c r="VNO90" s="14"/>
      <c r="VNP90" s="14"/>
      <c r="VNQ90" s="14"/>
      <c r="VNR90" s="14"/>
      <c r="VNS90" s="14"/>
      <c r="VNT90" s="14"/>
      <c r="VNU90" s="14"/>
      <c r="VNV90" s="14"/>
      <c r="VNW90" s="14"/>
      <c r="VNX90" s="14"/>
      <c r="VNY90" s="14"/>
      <c r="VNZ90" s="14"/>
      <c r="VOA90" s="14"/>
      <c r="VOB90" s="14"/>
      <c r="VOC90" s="14"/>
      <c r="VOD90" s="14"/>
      <c r="VOE90" s="14"/>
      <c r="VOF90" s="14"/>
      <c r="VOG90" s="14"/>
      <c r="VOH90" s="14"/>
      <c r="VOI90" s="14"/>
      <c r="VOJ90" s="14"/>
      <c r="VOK90" s="14"/>
      <c r="VOL90" s="14"/>
      <c r="VOM90" s="14"/>
      <c r="VON90" s="14"/>
      <c r="VOO90" s="14"/>
      <c r="VOP90" s="14"/>
      <c r="VOQ90" s="14"/>
      <c r="VOR90" s="14"/>
      <c r="VOS90" s="14"/>
      <c r="VOT90" s="14"/>
      <c r="VOU90" s="14"/>
      <c r="VOV90" s="14"/>
      <c r="VOW90" s="14"/>
      <c r="VOX90" s="14"/>
      <c r="VOY90" s="14"/>
      <c r="VOZ90" s="14"/>
      <c r="VPA90" s="14"/>
      <c r="VPB90" s="14"/>
      <c r="VPC90" s="14"/>
      <c r="VPD90" s="14"/>
      <c r="VPE90" s="14"/>
      <c r="VPF90" s="14"/>
      <c r="VPG90" s="14"/>
      <c r="VPH90" s="14"/>
      <c r="VPI90" s="14"/>
      <c r="VPJ90" s="14"/>
      <c r="VPK90" s="14"/>
      <c r="VPL90" s="14"/>
      <c r="VPM90" s="14"/>
      <c r="VPN90" s="14"/>
      <c r="VPO90" s="14"/>
      <c r="VPP90" s="14"/>
      <c r="VPQ90" s="14"/>
      <c r="VPR90" s="14"/>
      <c r="VPS90" s="14"/>
      <c r="VPT90" s="14"/>
      <c r="VPU90" s="14"/>
      <c r="VPV90" s="14"/>
      <c r="VPW90" s="14"/>
      <c r="VPX90" s="14"/>
      <c r="VPY90" s="14"/>
      <c r="VPZ90" s="14"/>
      <c r="VQA90" s="14"/>
      <c r="VQB90" s="14"/>
      <c r="VQC90" s="14"/>
      <c r="VQD90" s="14"/>
      <c r="VQE90" s="14"/>
      <c r="VQF90" s="14"/>
      <c r="VQG90" s="14"/>
      <c r="VQH90" s="14"/>
      <c r="VQI90" s="14"/>
      <c r="VQJ90" s="14"/>
      <c r="VQK90" s="14"/>
      <c r="VQL90" s="14"/>
      <c r="VQM90" s="14"/>
      <c r="VQN90" s="14"/>
      <c r="VQO90" s="14"/>
      <c r="VQP90" s="14"/>
      <c r="VQQ90" s="14"/>
      <c r="VQR90" s="14"/>
      <c r="VQS90" s="14"/>
      <c r="VQT90" s="14"/>
      <c r="VQU90" s="14"/>
      <c r="VQV90" s="14"/>
      <c r="VQW90" s="14"/>
      <c r="VQX90" s="14"/>
      <c r="VQY90" s="14"/>
      <c r="VQZ90" s="14"/>
      <c r="VRA90" s="14"/>
      <c r="VRB90" s="14"/>
      <c r="VRC90" s="14"/>
      <c r="VRD90" s="14"/>
      <c r="VRE90" s="14"/>
      <c r="VRF90" s="14"/>
      <c r="VRG90" s="14"/>
      <c r="VRH90" s="14"/>
      <c r="VRI90" s="14"/>
      <c r="VRJ90" s="14"/>
      <c r="VRK90" s="14"/>
      <c r="VRL90" s="14"/>
      <c r="VRM90" s="14"/>
      <c r="VRN90" s="14"/>
      <c r="VRO90" s="14"/>
      <c r="VRP90" s="14"/>
      <c r="VRQ90" s="14"/>
      <c r="VRR90" s="14"/>
      <c r="VRS90" s="14"/>
      <c r="VRT90" s="14"/>
      <c r="VRU90" s="14"/>
      <c r="VRV90" s="14"/>
      <c r="VRW90" s="14"/>
      <c r="VRX90" s="14"/>
      <c r="VRY90" s="14"/>
      <c r="VRZ90" s="14"/>
      <c r="VSA90" s="14"/>
      <c r="VSB90" s="14"/>
      <c r="VSC90" s="14"/>
      <c r="VSD90" s="14"/>
      <c r="VSE90" s="14"/>
      <c r="VSF90" s="14"/>
      <c r="VSG90" s="14"/>
      <c r="VSH90" s="14"/>
      <c r="VSI90" s="14"/>
      <c r="VSJ90" s="14"/>
      <c r="VSK90" s="14"/>
      <c r="VSL90" s="14"/>
      <c r="VSM90" s="14"/>
      <c r="VSN90" s="14"/>
      <c r="VSO90" s="14"/>
      <c r="VSP90" s="14"/>
      <c r="VSQ90" s="14"/>
      <c r="VSR90" s="14"/>
      <c r="VSS90" s="14"/>
      <c r="VST90" s="14"/>
      <c r="VSU90" s="14"/>
      <c r="VSV90" s="14"/>
      <c r="VSW90" s="14"/>
      <c r="VSX90" s="14"/>
      <c r="VSY90" s="14"/>
      <c r="VSZ90" s="14"/>
      <c r="VTA90" s="14"/>
      <c r="VTB90" s="14"/>
      <c r="VTC90" s="14"/>
      <c r="VTD90" s="14"/>
      <c r="VTE90" s="14"/>
      <c r="VTF90" s="14"/>
      <c r="VTG90" s="14"/>
      <c r="VTH90" s="14"/>
      <c r="VTI90" s="14"/>
      <c r="VTJ90" s="14"/>
      <c r="VTK90" s="14"/>
      <c r="VTL90" s="14"/>
      <c r="VTM90" s="14"/>
      <c r="VTN90" s="14"/>
      <c r="VTO90" s="14"/>
      <c r="VTP90" s="14"/>
      <c r="VTQ90" s="14"/>
      <c r="VTR90" s="14"/>
      <c r="VTS90" s="14"/>
      <c r="VTT90" s="14"/>
      <c r="VTU90" s="14"/>
      <c r="VTV90" s="14"/>
      <c r="VTW90" s="14"/>
      <c r="VTX90" s="14"/>
      <c r="VTY90" s="14"/>
      <c r="VTZ90" s="14"/>
      <c r="VUA90" s="14"/>
      <c r="VUB90" s="14"/>
      <c r="VUC90" s="14"/>
      <c r="VUD90" s="14"/>
      <c r="VUE90" s="14"/>
      <c r="VUF90" s="14"/>
      <c r="VUG90" s="14"/>
      <c r="VUH90" s="14"/>
      <c r="VUI90" s="14"/>
      <c r="VUJ90" s="14"/>
      <c r="VUK90" s="14"/>
      <c r="VUL90" s="14"/>
      <c r="VUM90" s="14"/>
      <c r="VUN90" s="14"/>
      <c r="VUO90" s="14"/>
      <c r="VUP90" s="14"/>
      <c r="VUQ90" s="14"/>
      <c r="VUR90" s="14"/>
      <c r="VUS90" s="14"/>
      <c r="VUT90" s="14"/>
      <c r="VUU90" s="14"/>
      <c r="VUV90" s="14"/>
      <c r="VUW90" s="14"/>
      <c r="VUX90" s="14"/>
      <c r="VUY90" s="14"/>
      <c r="VUZ90" s="14"/>
      <c r="VVA90" s="14"/>
      <c r="VVB90" s="14"/>
      <c r="VVC90" s="14"/>
      <c r="VVD90" s="14"/>
      <c r="VVE90" s="14"/>
      <c r="VVF90" s="14"/>
      <c r="VVG90" s="14"/>
      <c r="VVH90" s="14"/>
      <c r="VVI90" s="14"/>
      <c r="VVJ90" s="14"/>
      <c r="VVK90" s="14"/>
      <c r="VVL90" s="14"/>
      <c r="VVM90" s="14"/>
      <c r="VVN90" s="14"/>
      <c r="VVO90" s="14"/>
      <c r="VVP90" s="14"/>
      <c r="VVQ90" s="14"/>
      <c r="VVR90" s="14"/>
      <c r="VVS90" s="14"/>
      <c r="VVT90" s="14"/>
      <c r="VVU90" s="14"/>
      <c r="VVV90" s="14"/>
      <c r="VVW90" s="14"/>
      <c r="VVX90" s="14"/>
      <c r="VVY90" s="14"/>
      <c r="VVZ90" s="14"/>
      <c r="VWA90" s="14"/>
      <c r="VWB90" s="14"/>
      <c r="VWC90" s="14"/>
      <c r="VWD90" s="14"/>
      <c r="VWE90" s="14"/>
      <c r="VWF90" s="14"/>
      <c r="VWG90" s="14"/>
      <c r="VWH90" s="14"/>
      <c r="VWI90" s="14"/>
      <c r="VWJ90" s="14"/>
      <c r="VWK90" s="14"/>
      <c r="VWL90" s="14"/>
      <c r="VWM90" s="14"/>
      <c r="VWN90" s="14"/>
      <c r="VWO90" s="14"/>
      <c r="VWP90" s="14"/>
      <c r="VWQ90" s="14"/>
      <c r="VWR90" s="14"/>
      <c r="VWS90" s="14"/>
      <c r="VWT90" s="14"/>
      <c r="VWU90" s="14"/>
      <c r="VWV90" s="14"/>
      <c r="VWW90" s="14"/>
      <c r="VWX90" s="14"/>
      <c r="VWY90" s="14"/>
      <c r="VWZ90" s="14"/>
      <c r="VXA90" s="14"/>
      <c r="VXB90" s="14"/>
      <c r="VXC90" s="14"/>
      <c r="VXD90" s="14"/>
      <c r="VXE90" s="14"/>
      <c r="VXF90" s="14"/>
      <c r="VXG90" s="14"/>
      <c r="VXH90" s="14"/>
      <c r="VXI90" s="14"/>
      <c r="VXJ90" s="14"/>
      <c r="VXK90" s="14"/>
      <c r="VXL90" s="14"/>
      <c r="VXM90" s="14"/>
      <c r="VXN90" s="14"/>
      <c r="VXO90" s="14"/>
      <c r="VXP90" s="14"/>
      <c r="VXQ90" s="14"/>
      <c r="VXR90" s="14"/>
      <c r="VXS90" s="14"/>
      <c r="VXT90" s="14"/>
      <c r="VXU90" s="14"/>
      <c r="VXV90" s="14"/>
      <c r="VXW90" s="14"/>
      <c r="VXX90" s="14"/>
      <c r="VXY90" s="14"/>
      <c r="VXZ90" s="14"/>
      <c r="VYA90" s="14"/>
      <c r="VYB90" s="14"/>
      <c r="VYC90" s="14"/>
      <c r="VYD90" s="14"/>
      <c r="VYE90" s="14"/>
      <c r="VYF90" s="14"/>
      <c r="VYG90" s="14"/>
      <c r="VYH90" s="14"/>
      <c r="VYI90" s="14"/>
      <c r="VYJ90" s="14"/>
      <c r="VYK90" s="14"/>
      <c r="VYL90" s="14"/>
      <c r="VYM90" s="14"/>
      <c r="VYN90" s="14"/>
      <c r="VYO90" s="14"/>
      <c r="VYP90" s="14"/>
      <c r="VYQ90" s="14"/>
      <c r="VYR90" s="14"/>
      <c r="VYS90" s="14"/>
      <c r="VYT90" s="14"/>
      <c r="VYU90" s="14"/>
      <c r="VYV90" s="14"/>
      <c r="VYW90" s="14"/>
      <c r="VYX90" s="14"/>
      <c r="VYY90" s="14"/>
      <c r="VYZ90" s="14"/>
      <c r="VZA90" s="14"/>
      <c r="VZB90" s="14"/>
      <c r="VZC90" s="14"/>
      <c r="VZD90" s="14"/>
      <c r="VZE90" s="14"/>
      <c r="VZF90" s="14"/>
      <c r="VZG90" s="14"/>
      <c r="VZH90" s="14"/>
      <c r="VZI90" s="14"/>
      <c r="VZJ90" s="14"/>
      <c r="VZK90" s="14"/>
      <c r="VZL90" s="14"/>
      <c r="VZM90" s="14"/>
      <c r="VZN90" s="14"/>
      <c r="VZO90" s="14"/>
      <c r="VZP90" s="14"/>
      <c r="VZQ90" s="14"/>
      <c r="VZR90" s="14"/>
      <c r="VZS90" s="14"/>
      <c r="VZT90" s="14"/>
      <c r="VZU90" s="14"/>
      <c r="VZV90" s="14"/>
      <c r="VZW90" s="14"/>
      <c r="VZX90" s="14"/>
      <c r="VZY90" s="14"/>
      <c r="VZZ90" s="14"/>
      <c r="WAA90" s="14"/>
      <c r="WAB90" s="14"/>
      <c r="WAC90" s="14"/>
      <c r="WAD90" s="14"/>
      <c r="WAE90" s="14"/>
      <c r="WAF90" s="14"/>
      <c r="WAG90" s="14"/>
      <c r="WAH90" s="14"/>
      <c r="WAI90" s="14"/>
      <c r="WAJ90" s="14"/>
      <c r="WAK90" s="14"/>
      <c r="WAL90" s="14"/>
      <c r="WAM90" s="14"/>
      <c r="WAN90" s="14"/>
      <c r="WAO90" s="14"/>
      <c r="WAP90" s="14"/>
      <c r="WAQ90" s="14"/>
      <c r="WAR90" s="14"/>
      <c r="WAS90" s="14"/>
      <c r="WAT90" s="14"/>
      <c r="WAU90" s="14"/>
      <c r="WAV90" s="14"/>
      <c r="WAW90" s="14"/>
      <c r="WAX90" s="14"/>
      <c r="WAY90" s="14"/>
      <c r="WAZ90" s="14"/>
      <c r="WBA90" s="14"/>
      <c r="WBB90" s="14"/>
      <c r="WBC90" s="14"/>
      <c r="WBD90" s="14"/>
      <c r="WBE90" s="14"/>
      <c r="WBF90" s="14"/>
      <c r="WBG90" s="14"/>
      <c r="WBH90" s="14"/>
      <c r="WBI90" s="14"/>
      <c r="WBJ90" s="14"/>
      <c r="WBK90" s="14"/>
      <c r="WBL90" s="14"/>
      <c r="WBM90" s="14"/>
      <c r="WBN90" s="14"/>
      <c r="WBO90" s="14"/>
      <c r="WBP90" s="14"/>
      <c r="WBQ90" s="14"/>
      <c r="WBR90" s="14"/>
      <c r="WBS90" s="14"/>
      <c r="WBT90" s="14"/>
      <c r="WBU90" s="14"/>
      <c r="WBV90" s="14"/>
      <c r="WBW90" s="14"/>
      <c r="WBX90" s="14"/>
      <c r="WBY90" s="14"/>
      <c r="WBZ90" s="14"/>
      <c r="WCA90" s="14"/>
      <c r="WCB90" s="14"/>
      <c r="WCC90" s="14"/>
      <c r="WCD90" s="14"/>
      <c r="WCE90" s="14"/>
      <c r="WCF90" s="14"/>
      <c r="WCG90" s="14"/>
      <c r="WCH90" s="14"/>
      <c r="WCI90" s="14"/>
      <c r="WCJ90" s="14"/>
      <c r="WCK90" s="14"/>
      <c r="WCL90" s="14"/>
      <c r="WCM90" s="14"/>
      <c r="WCN90" s="14"/>
      <c r="WCO90" s="14"/>
      <c r="WCP90" s="14"/>
      <c r="WCQ90" s="14"/>
      <c r="WCR90" s="14"/>
      <c r="WCS90" s="14"/>
      <c r="WCT90" s="14"/>
      <c r="WCU90" s="14"/>
      <c r="WCV90" s="14"/>
      <c r="WCW90" s="14"/>
      <c r="WCX90" s="14"/>
      <c r="WCY90" s="14"/>
      <c r="WCZ90" s="14"/>
      <c r="WDA90" s="14"/>
      <c r="WDB90" s="14"/>
      <c r="WDC90" s="14"/>
      <c r="WDD90" s="14"/>
      <c r="WDE90" s="14"/>
      <c r="WDF90" s="14"/>
      <c r="WDG90" s="14"/>
      <c r="WDH90" s="14"/>
      <c r="WDI90" s="14"/>
      <c r="WDJ90" s="14"/>
      <c r="WDK90" s="14"/>
      <c r="WDL90" s="14"/>
      <c r="WDM90" s="14"/>
      <c r="WDN90" s="14"/>
      <c r="WDO90" s="14"/>
      <c r="WDP90" s="14"/>
      <c r="WDQ90" s="14"/>
      <c r="WDR90" s="14"/>
      <c r="WDS90" s="14"/>
      <c r="WDT90" s="14"/>
      <c r="WDU90" s="14"/>
      <c r="WDV90" s="14"/>
      <c r="WDW90" s="14"/>
      <c r="WDX90" s="14"/>
      <c r="WDY90" s="14"/>
      <c r="WDZ90" s="14"/>
      <c r="WEA90" s="14"/>
      <c r="WEB90" s="14"/>
      <c r="WEC90" s="14"/>
      <c r="WED90" s="14"/>
      <c r="WEE90" s="14"/>
      <c r="WEF90" s="14"/>
      <c r="WEG90" s="14"/>
      <c r="WEH90" s="14"/>
      <c r="WEI90" s="14"/>
      <c r="WEJ90" s="14"/>
      <c r="WEK90" s="14"/>
      <c r="WEL90" s="14"/>
      <c r="WEM90" s="14"/>
      <c r="WEN90" s="14"/>
      <c r="WEO90" s="14"/>
      <c r="WEP90" s="14"/>
      <c r="WEQ90" s="14"/>
      <c r="WER90" s="14"/>
      <c r="WES90" s="14"/>
      <c r="WET90" s="14"/>
      <c r="WEU90" s="14"/>
      <c r="WEV90" s="14"/>
      <c r="WEW90" s="14"/>
      <c r="WEX90" s="14"/>
      <c r="WEY90" s="14"/>
      <c r="WEZ90" s="14"/>
      <c r="WFA90" s="14"/>
      <c r="WFB90" s="14"/>
      <c r="WFC90" s="14"/>
      <c r="WFD90" s="14"/>
      <c r="WFE90" s="14"/>
      <c r="WFF90" s="14"/>
      <c r="WFG90" s="14"/>
      <c r="WFH90" s="14"/>
      <c r="WFI90" s="14"/>
      <c r="WFJ90" s="14"/>
      <c r="WFK90" s="14"/>
      <c r="WFL90" s="14"/>
      <c r="WFM90" s="14"/>
      <c r="WFN90" s="14"/>
      <c r="WFO90" s="14"/>
      <c r="WFP90" s="14"/>
      <c r="WFQ90" s="14"/>
      <c r="WFR90" s="14"/>
      <c r="WFS90" s="14"/>
      <c r="WFT90" s="14"/>
      <c r="WFU90" s="14"/>
      <c r="WFV90" s="14"/>
      <c r="WFW90" s="14"/>
      <c r="WFX90" s="14"/>
      <c r="WFY90" s="14"/>
      <c r="WFZ90" s="14"/>
      <c r="WGA90" s="14"/>
      <c r="WGB90" s="14"/>
      <c r="WGC90" s="14"/>
      <c r="WGD90" s="14"/>
      <c r="WGE90" s="14"/>
      <c r="WGF90" s="14"/>
      <c r="WGG90" s="14"/>
      <c r="WGH90" s="14"/>
      <c r="WGI90" s="14"/>
      <c r="WGJ90" s="14"/>
      <c r="WGK90" s="14"/>
      <c r="WGL90" s="14"/>
      <c r="WGM90" s="14"/>
      <c r="WGN90" s="14"/>
      <c r="WGO90" s="14"/>
      <c r="WGP90" s="14"/>
      <c r="WGQ90" s="14"/>
      <c r="WGR90" s="14"/>
      <c r="WGS90" s="14"/>
      <c r="WGT90" s="14"/>
      <c r="WGU90" s="14"/>
      <c r="WGV90" s="14"/>
      <c r="WGW90" s="14"/>
      <c r="WGX90" s="14"/>
      <c r="WGY90" s="14"/>
      <c r="WGZ90" s="14"/>
      <c r="WHA90" s="14"/>
      <c r="WHB90" s="14"/>
      <c r="WHC90" s="14"/>
      <c r="WHD90" s="14"/>
      <c r="WHE90" s="14"/>
      <c r="WHF90" s="14"/>
      <c r="WHG90" s="14"/>
      <c r="WHH90" s="14"/>
      <c r="WHI90" s="14"/>
      <c r="WHJ90" s="14"/>
      <c r="WHK90" s="14"/>
      <c r="WHL90" s="14"/>
      <c r="WHM90" s="14"/>
      <c r="WHN90" s="14"/>
      <c r="WHO90" s="14"/>
      <c r="WHP90" s="14"/>
      <c r="WHQ90" s="14"/>
      <c r="WHR90" s="14"/>
      <c r="WHS90" s="14"/>
      <c r="WHT90" s="14"/>
      <c r="WHU90" s="14"/>
      <c r="WHV90" s="14"/>
      <c r="WHW90" s="14"/>
      <c r="WHX90" s="14"/>
      <c r="WHY90" s="14"/>
      <c r="WHZ90" s="14"/>
      <c r="WIA90" s="14"/>
      <c r="WIB90" s="14"/>
      <c r="WIC90" s="14"/>
      <c r="WID90" s="14"/>
      <c r="WIE90" s="14"/>
      <c r="WIF90" s="14"/>
      <c r="WIG90" s="14"/>
      <c r="WIH90" s="14"/>
      <c r="WII90" s="14"/>
      <c r="WIJ90" s="14"/>
      <c r="WIK90" s="14"/>
      <c r="WIL90" s="14"/>
      <c r="WIM90" s="14"/>
      <c r="WIN90" s="14"/>
      <c r="WIO90" s="14"/>
      <c r="WIP90" s="14"/>
      <c r="WIQ90" s="14"/>
      <c r="WIR90" s="14"/>
      <c r="WIS90" s="14"/>
      <c r="WIT90" s="14"/>
      <c r="WIU90" s="14"/>
      <c r="WIV90" s="14"/>
      <c r="WIW90" s="14"/>
      <c r="WIX90" s="14"/>
      <c r="WIY90" s="14"/>
      <c r="WIZ90" s="14"/>
      <c r="WJA90" s="14"/>
      <c r="WJB90" s="14"/>
      <c r="WJC90" s="14"/>
      <c r="WJD90" s="14"/>
      <c r="WJE90" s="14"/>
      <c r="WJF90" s="14"/>
      <c r="WJG90" s="14"/>
      <c r="WJH90" s="14"/>
      <c r="WJI90" s="14"/>
      <c r="WJJ90" s="14"/>
      <c r="WJK90" s="14"/>
      <c r="WJL90" s="14"/>
      <c r="WJM90" s="14"/>
      <c r="WJN90" s="14"/>
      <c r="WJO90" s="14"/>
      <c r="WJP90" s="14"/>
      <c r="WJQ90" s="14"/>
      <c r="WJR90" s="14"/>
      <c r="WJS90" s="14"/>
      <c r="WJT90" s="14"/>
      <c r="WJU90" s="14"/>
      <c r="WJV90" s="14"/>
      <c r="WJW90" s="14"/>
      <c r="WJX90" s="14"/>
      <c r="WJY90" s="14"/>
      <c r="WJZ90" s="14"/>
      <c r="WKA90" s="14"/>
      <c r="WKB90" s="14"/>
      <c r="WKC90" s="14"/>
      <c r="WKD90" s="14"/>
      <c r="WKE90" s="14"/>
      <c r="WKF90" s="14"/>
      <c r="WKG90" s="14"/>
      <c r="WKH90" s="14"/>
      <c r="WKI90" s="14"/>
      <c r="WKJ90" s="14"/>
      <c r="WKK90" s="14"/>
      <c r="WKL90" s="14"/>
      <c r="WKM90" s="14"/>
      <c r="WKN90" s="14"/>
      <c r="WKO90" s="14"/>
      <c r="WKP90" s="14"/>
      <c r="WKQ90" s="14"/>
      <c r="WKR90" s="14"/>
      <c r="WKS90" s="14"/>
      <c r="WKT90" s="14"/>
      <c r="WKU90" s="14"/>
      <c r="WKV90" s="14"/>
      <c r="WKW90" s="14"/>
      <c r="WKX90" s="14"/>
      <c r="WKY90" s="14"/>
      <c r="WKZ90" s="14"/>
      <c r="WLA90" s="14"/>
      <c r="WLB90" s="14"/>
      <c r="WLC90" s="14"/>
      <c r="WLD90" s="14"/>
      <c r="WLE90" s="14"/>
      <c r="WLF90" s="14"/>
      <c r="WLG90" s="14"/>
      <c r="WLH90" s="14"/>
      <c r="WLI90" s="14"/>
      <c r="WLJ90" s="14"/>
      <c r="WLK90" s="14"/>
      <c r="WLL90" s="14"/>
      <c r="WLM90" s="14"/>
      <c r="WLN90" s="14"/>
      <c r="WLO90" s="14"/>
      <c r="WLP90" s="14"/>
      <c r="WLQ90" s="14"/>
      <c r="WLR90" s="14"/>
      <c r="WLS90" s="14"/>
      <c r="WLT90" s="14"/>
      <c r="WLU90" s="14"/>
      <c r="WLV90" s="14"/>
      <c r="WLW90" s="14"/>
      <c r="WLX90" s="14"/>
      <c r="WLY90" s="14"/>
      <c r="WLZ90" s="14"/>
      <c r="WMA90" s="14"/>
      <c r="WMB90" s="14"/>
      <c r="WMC90" s="14"/>
      <c r="WMD90" s="14"/>
      <c r="WME90" s="14"/>
      <c r="WMF90" s="14"/>
      <c r="WMG90" s="14"/>
      <c r="WMH90" s="14"/>
      <c r="WMI90" s="14"/>
      <c r="WMJ90" s="14"/>
      <c r="WMK90" s="14"/>
      <c r="WML90" s="14"/>
      <c r="WMM90" s="14"/>
      <c r="WMN90" s="14"/>
      <c r="WMO90" s="14"/>
      <c r="WMP90" s="14"/>
      <c r="WMQ90" s="14"/>
      <c r="WMR90" s="14"/>
      <c r="WMS90" s="14"/>
      <c r="WMT90" s="14"/>
      <c r="WMU90" s="14"/>
      <c r="WMV90" s="14"/>
      <c r="WMW90" s="14"/>
      <c r="WMX90" s="14"/>
      <c r="WMY90" s="14"/>
      <c r="WMZ90" s="14"/>
      <c r="WNA90" s="14"/>
      <c r="WNB90" s="14"/>
      <c r="WNC90" s="14"/>
      <c r="WND90" s="14"/>
      <c r="WNE90" s="14"/>
      <c r="WNF90" s="14"/>
      <c r="WNG90" s="14"/>
      <c r="WNH90" s="14"/>
      <c r="WNI90" s="14"/>
      <c r="WNJ90" s="14"/>
      <c r="WNK90" s="14"/>
      <c r="WNL90" s="14"/>
      <c r="WNM90" s="14"/>
      <c r="WNN90" s="14"/>
      <c r="WNO90" s="14"/>
      <c r="WNP90" s="14"/>
      <c r="WNQ90" s="14"/>
      <c r="WNR90" s="14"/>
      <c r="WNS90" s="14"/>
      <c r="WNT90" s="14"/>
      <c r="WNU90" s="14"/>
      <c r="WNV90" s="14"/>
      <c r="WNW90" s="14"/>
      <c r="WNX90" s="14"/>
      <c r="WNY90" s="14"/>
      <c r="WNZ90" s="14"/>
      <c r="WOA90" s="14"/>
      <c r="WOB90" s="14"/>
      <c r="WOC90" s="14"/>
      <c r="WOD90" s="14"/>
      <c r="WOE90" s="14"/>
      <c r="WOF90" s="14"/>
      <c r="WOG90" s="14"/>
      <c r="WOH90" s="14"/>
      <c r="WOI90" s="14"/>
      <c r="WOJ90" s="14"/>
      <c r="WOK90" s="14"/>
      <c r="WOL90" s="14"/>
      <c r="WOM90" s="14"/>
      <c r="WON90" s="14"/>
      <c r="WOO90" s="14"/>
      <c r="WOP90" s="14"/>
      <c r="WOQ90" s="14"/>
      <c r="WOR90" s="14"/>
      <c r="WOS90" s="14"/>
      <c r="WOT90" s="14"/>
      <c r="WOU90" s="14"/>
      <c r="WOV90" s="14"/>
      <c r="WOW90" s="14"/>
      <c r="WOX90" s="14"/>
      <c r="WOY90" s="14"/>
      <c r="WOZ90" s="14"/>
      <c r="WPA90" s="14"/>
      <c r="WPB90" s="14"/>
      <c r="WPC90" s="14"/>
      <c r="WPD90" s="14"/>
      <c r="WPE90" s="14"/>
      <c r="WPF90" s="14"/>
      <c r="WPG90" s="14"/>
      <c r="WPH90" s="14"/>
      <c r="WPI90" s="14"/>
      <c r="WPJ90" s="14"/>
      <c r="WPK90" s="14"/>
      <c r="WPL90" s="14"/>
      <c r="WPM90" s="14"/>
      <c r="WPN90" s="14"/>
      <c r="WPO90" s="14"/>
      <c r="WPP90" s="14"/>
      <c r="WPQ90" s="14"/>
      <c r="WPR90" s="14"/>
      <c r="WPS90" s="14"/>
      <c r="WPT90" s="14"/>
      <c r="WPU90" s="14"/>
      <c r="WPV90" s="14"/>
      <c r="WPW90" s="14"/>
      <c r="WPX90" s="14"/>
      <c r="WPY90" s="14"/>
      <c r="WPZ90" s="14"/>
      <c r="WQA90" s="14"/>
      <c r="WQB90" s="14"/>
      <c r="WQC90" s="14"/>
      <c r="WQD90" s="14"/>
      <c r="WQE90" s="14"/>
      <c r="WQF90" s="14"/>
      <c r="WQG90" s="14"/>
      <c r="WQH90" s="14"/>
      <c r="WQI90" s="14"/>
      <c r="WQJ90" s="14"/>
      <c r="WQK90" s="14"/>
      <c r="WQL90" s="14"/>
      <c r="WQM90" s="14"/>
      <c r="WQN90" s="14"/>
      <c r="WQO90" s="14"/>
      <c r="WQP90" s="14"/>
      <c r="WQQ90" s="14"/>
      <c r="WQR90" s="14"/>
      <c r="WQS90" s="14"/>
      <c r="WQT90" s="14"/>
      <c r="WQU90" s="14"/>
      <c r="WQV90" s="14"/>
      <c r="WQW90" s="14"/>
      <c r="WQX90" s="14"/>
      <c r="WQY90" s="14"/>
      <c r="WQZ90" s="14"/>
      <c r="WRA90" s="14"/>
      <c r="WRB90" s="14"/>
      <c r="WRC90" s="14"/>
      <c r="WRD90" s="14"/>
      <c r="WRE90" s="14"/>
      <c r="WRF90" s="14"/>
      <c r="WRG90" s="14"/>
      <c r="WRH90" s="14"/>
      <c r="WRI90" s="14"/>
      <c r="WRJ90" s="14"/>
      <c r="WRK90" s="14"/>
      <c r="WRL90" s="14"/>
      <c r="WRM90" s="14"/>
      <c r="WRN90" s="14"/>
      <c r="WRO90" s="14"/>
      <c r="WRP90" s="14"/>
      <c r="WRQ90" s="14"/>
      <c r="WRR90" s="14"/>
      <c r="WRS90" s="14"/>
      <c r="WRT90" s="14"/>
      <c r="WRU90" s="14"/>
      <c r="WRV90" s="14"/>
      <c r="WRW90" s="14"/>
      <c r="WRX90" s="14"/>
      <c r="WRY90" s="14"/>
      <c r="WRZ90" s="14"/>
      <c r="WSA90" s="14"/>
      <c r="WSB90" s="14"/>
      <c r="WSC90" s="14"/>
      <c r="WSD90" s="14"/>
      <c r="WSE90" s="14"/>
      <c r="WSF90" s="14"/>
      <c r="WSG90" s="14"/>
      <c r="WSH90" s="14"/>
      <c r="WSI90" s="14"/>
      <c r="WSJ90" s="14"/>
      <c r="WSK90" s="14"/>
      <c r="WSL90" s="14"/>
      <c r="WSM90" s="14"/>
      <c r="WSN90" s="14"/>
      <c r="WSO90" s="14"/>
      <c r="WSP90" s="14"/>
      <c r="WSQ90" s="14"/>
      <c r="WSR90" s="14"/>
      <c r="WSS90" s="14"/>
      <c r="WST90" s="14"/>
      <c r="WSU90" s="14"/>
      <c r="WSV90" s="14"/>
      <c r="WSW90" s="14"/>
      <c r="WSX90" s="14"/>
      <c r="WSY90" s="14"/>
      <c r="WSZ90" s="14"/>
      <c r="WTA90" s="14"/>
      <c r="WTB90" s="14"/>
      <c r="WTC90" s="14"/>
      <c r="WTD90" s="14"/>
      <c r="WTE90" s="14"/>
      <c r="WTF90" s="14"/>
      <c r="WTG90" s="14"/>
      <c r="WTH90" s="14"/>
      <c r="WTI90" s="14"/>
      <c r="WTJ90" s="14"/>
      <c r="WTK90" s="14"/>
      <c r="WTL90" s="14"/>
      <c r="WTM90" s="14"/>
      <c r="WTN90" s="14"/>
      <c r="WTO90" s="14"/>
      <c r="WTP90" s="14"/>
      <c r="WTQ90" s="14"/>
      <c r="WTR90" s="14"/>
      <c r="WTS90" s="14"/>
      <c r="WTT90" s="14"/>
      <c r="WTU90" s="14"/>
      <c r="WTV90" s="14"/>
      <c r="WTW90" s="14"/>
      <c r="WTX90" s="14"/>
      <c r="WTY90" s="14"/>
      <c r="WTZ90" s="14"/>
      <c r="WUA90" s="14"/>
      <c r="WUB90" s="14"/>
      <c r="WUC90" s="14"/>
      <c r="WUD90" s="14"/>
      <c r="WUE90" s="14"/>
      <c r="WUF90" s="14"/>
      <c r="WUG90" s="14"/>
      <c r="WUH90" s="14"/>
      <c r="WUI90" s="14"/>
      <c r="WUJ90" s="14"/>
      <c r="WUK90" s="14"/>
      <c r="WUL90" s="14"/>
      <c r="WUM90" s="14"/>
      <c r="WUN90" s="14"/>
      <c r="WUO90" s="14"/>
      <c r="WUP90" s="14"/>
      <c r="WUQ90" s="14"/>
      <c r="WUR90" s="14"/>
      <c r="WUS90" s="14"/>
      <c r="WUT90" s="14"/>
      <c r="WUU90" s="14"/>
      <c r="WUV90" s="14"/>
      <c r="WUW90" s="14"/>
      <c r="WUX90" s="14"/>
      <c r="WUY90" s="14"/>
      <c r="WUZ90" s="14"/>
      <c r="WVA90" s="14"/>
      <c r="WVB90" s="14"/>
      <c r="WVC90" s="14"/>
      <c r="WVD90" s="14"/>
      <c r="WVE90" s="14"/>
      <c r="WVF90" s="14"/>
      <c r="WVG90" s="14"/>
      <c r="WVH90" s="14"/>
      <c r="WVI90" s="14"/>
      <c r="WVJ90" s="14"/>
      <c r="WVK90" s="14"/>
      <c r="WVL90" s="14"/>
      <c r="WVM90" s="14"/>
      <c r="WVN90" s="14"/>
      <c r="WVO90" s="14"/>
      <c r="WVP90" s="14"/>
      <c r="WVQ90" s="14"/>
      <c r="WVR90" s="14"/>
      <c r="WVS90" s="14"/>
      <c r="WVT90" s="14"/>
      <c r="WVU90" s="14"/>
      <c r="WVV90" s="14"/>
      <c r="WVW90" s="14"/>
      <c r="WVX90" s="14"/>
      <c r="WVY90" s="14"/>
      <c r="WVZ90" s="14"/>
      <c r="WWA90" s="14"/>
      <c r="WWB90" s="14"/>
      <c r="WWC90" s="14"/>
      <c r="WWD90" s="14"/>
      <c r="WWE90" s="14"/>
      <c r="WWF90" s="14"/>
      <c r="WWG90" s="14"/>
      <c r="WWH90" s="14"/>
      <c r="WWI90" s="14"/>
      <c r="WWJ90" s="14"/>
      <c r="WWK90" s="14"/>
      <c r="WWL90" s="14"/>
      <c r="WWM90" s="14"/>
      <c r="WWN90" s="14"/>
      <c r="WWO90" s="14"/>
      <c r="WWP90" s="14"/>
      <c r="WWQ90" s="14"/>
      <c r="WWR90" s="14"/>
      <c r="WWS90" s="14"/>
      <c r="WWT90" s="14"/>
      <c r="WWU90" s="14"/>
      <c r="WWV90" s="14"/>
      <c r="WWW90" s="14"/>
      <c r="WWX90" s="14"/>
      <c r="WWY90" s="14"/>
      <c r="WWZ90" s="14"/>
      <c r="WXA90" s="14"/>
      <c r="WXB90" s="14"/>
      <c r="WXC90" s="14"/>
      <c r="WXD90" s="14"/>
      <c r="WXE90" s="14"/>
      <c r="WXF90" s="14"/>
      <c r="WXG90" s="14"/>
      <c r="WXH90" s="14"/>
      <c r="WXI90" s="14"/>
      <c r="WXJ90" s="14"/>
      <c r="WXK90" s="14"/>
      <c r="WXL90" s="14"/>
      <c r="WXM90" s="14"/>
      <c r="WXN90" s="14"/>
      <c r="WXO90" s="14"/>
      <c r="WXP90" s="14"/>
      <c r="WXQ90" s="14"/>
      <c r="WXR90" s="14"/>
      <c r="WXS90" s="14"/>
      <c r="WXT90" s="14"/>
      <c r="WXU90" s="14"/>
      <c r="WXV90" s="14"/>
      <c r="WXW90" s="14"/>
      <c r="WXX90" s="14"/>
      <c r="WXY90" s="14"/>
      <c r="WXZ90" s="14"/>
      <c r="WYA90" s="14"/>
      <c r="WYB90" s="14"/>
      <c r="WYC90" s="14"/>
      <c r="WYD90" s="14"/>
      <c r="WYE90" s="14"/>
      <c r="WYF90" s="14"/>
      <c r="WYG90" s="14"/>
      <c r="WYH90" s="14"/>
      <c r="WYI90" s="14"/>
      <c r="WYJ90" s="14"/>
      <c r="WYK90" s="14"/>
      <c r="WYL90" s="14"/>
      <c r="WYM90" s="14"/>
      <c r="WYN90" s="14"/>
      <c r="WYO90" s="14"/>
      <c r="WYP90" s="14"/>
      <c r="WYQ90" s="14"/>
      <c r="WYR90" s="14"/>
      <c r="WYS90" s="14"/>
      <c r="WYT90" s="14"/>
      <c r="WYU90" s="14"/>
      <c r="WYV90" s="14"/>
      <c r="WYW90" s="14"/>
      <c r="WYX90" s="14"/>
      <c r="WYY90" s="14"/>
      <c r="WYZ90" s="14"/>
      <c r="WZA90" s="14"/>
      <c r="WZB90" s="14"/>
      <c r="WZC90" s="14"/>
      <c r="WZD90" s="14"/>
      <c r="WZE90" s="14"/>
      <c r="WZF90" s="14"/>
      <c r="WZG90" s="14"/>
      <c r="WZH90" s="14"/>
      <c r="WZI90" s="14"/>
      <c r="WZJ90" s="14"/>
      <c r="WZK90" s="14"/>
      <c r="WZL90" s="14"/>
      <c r="WZM90" s="14"/>
      <c r="WZN90" s="14"/>
      <c r="WZO90" s="14"/>
      <c r="WZP90" s="14"/>
      <c r="WZQ90" s="14"/>
      <c r="WZR90" s="14"/>
      <c r="WZS90" s="14"/>
      <c r="WZT90" s="14"/>
      <c r="WZU90" s="14"/>
      <c r="WZV90" s="14"/>
      <c r="WZW90" s="14"/>
      <c r="WZX90" s="14"/>
      <c r="WZY90" s="14"/>
      <c r="WZZ90" s="14"/>
      <c r="XAA90" s="14"/>
      <c r="XAB90" s="14"/>
      <c r="XAC90" s="14"/>
      <c r="XAD90" s="14"/>
      <c r="XAE90" s="14"/>
      <c r="XAF90" s="14"/>
      <c r="XAG90" s="14"/>
      <c r="XAH90" s="14"/>
      <c r="XAI90" s="14"/>
      <c r="XAJ90" s="14"/>
      <c r="XAK90" s="14"/>
      <c r="XAL90" s="14"/>
      <c r="XAM90" s="14"/>
      <c r="XAN90" s="14"/>
      <c r="XAO90" s="14"/>
      <c r="XAP90" s="14"/>
      <c r="XAQ90" s="14"/>
      <c r="XAR90" s="14"/>
      <c r="XAS90" s="14"/>
      <c r="XAT90" s="14"/>
      <c r="XAU90" s="14"/>
      <c r="XAV90" s="14"/>
      <c r="XAW90" s="14"/>
      <c r="XAX90" s="14"/>
      <c r="XAY90" s="14"/>
      <c r="XAZ90" s="14"/>
      <c r="XBA90" s="14"/>
      <c r="XBB90" s="14"/>
      <c r="XBC90" s="14"/>
      <c r="XBD90" s="14"/>
      <c r="XBE90" s="14"/>
      <c r="XBF90" s="14"/>
      <c r="XBG90" s="14"/>
      <c r="XBH90" s="14"/>
      <c r="XBI90" s="14"/>
      <c r="XBJ90" s="14"/>
      <c r="XBK90" s="14"/>
      <c r="XBL90" s="14"/>
      <c r="XBM90" s="14"/>
      <c r="XBN90" s="14"/>
      <c r="XBO90" s="14"/>
      <c r="XBP90" s="14"/>
      <c r="XBQ90" s="14"/>
      <c r="XBR90" s="14"/>
      <c r="XBS90" s="14"/>
      <c r="XBT90" s="14"/>
      <c r="XBU90" s="14"/>
      <c r="XBV90" s="14"/>
      <c r="XBW90" s="14"/>
      <c r="XBX90" s="14"/>
      <c r="XBY90" s="14"/>
      <c r="XBZ90" s="14"/>
      <c r="XCA90" s="14"/>
      <c r="XCB90" s="14"/>
      <c r="XCC90" s="14"/>
      <c r="XCD90" s="14"/>
      <c r="XCE90" s="14"/>
      <c r="XCF90" s="14"/>
      <c r="XCG90" s="14"/>
      <c r="XCH90" s="14"/>
      <c r="XCI90" s="14"/>
      <c r="XCJ90" s="14"/>
      <c r="XCK90" s="14"/>
      <c r="XCL90" s="14"/>
      <c r="XCM90" s="14"/>
      <c r="XCN90" s="14"/>
      <c r="XCO90" s="14"/>
      <c r="XCP90" s="14"/>
      <c r="XCQ90" s="14"/>
      <c r="XCR90" s="14"/>
      <c r="XCS90" s="14"/>
      <c r="XCT90" s="14"/>
      <c r="XCU90" s="14"/>
      <c r="XCV90" s="14"/>
      <c r="XCW90" s="14"/>
      <c r="XCX90" s="14"/>
      <c r="XCY90" s="14"/>
      <c r="XCZ90" s="14"/>
      <c r="XDA90" s="14"/>
      <c r="XDB90" s="14"/>
      <c r="XDC90" s="14"/>
      <c r="XDD90" s="14"/>
      <c r="XDE90" s="14"/>
      <c r="XDF90" s="14"/>
      <c r="XDG90" s="14"/>
      <c r="XDH90" s="14"/>
      <c r="XDI90" s="14"/>
      <c r="XDJ90" s="14"/>
      <c r="XDK90" s="14"/>
      <c r="XDL90" s="14"/>
      <c r="XDM90" s="14"/>
      <c r="XDN90" s="14"/>
      <c r="XDO90" s="14"/>
      <c r="XDP90" s="14"/>
      <c r="XDQ90" s="14"/>
      <c r="XDR90" s="14"/>
      <c r="XDS90" s="14"/>
      <c r="XDT90" s="14"/>
      <c r="XDU90" s="14"/>
      <c r="XDV90" s="14"/>
      <c r="XDW90" s="14"/>
      <c r="XDX90" s="14"/>
      <c r="XDY90" s="14"/>
      <c r="XDZ90" s="14"/>
      <c r="XEA90" s="14"/>
      <c r="XEB90" s="14"/>
      <c r="XEC90" s="14"/>
      <c r="XED90" s="14"/>
      <c r="XEE90" s="14"/>
      <c r="XEF90" s="14"/>
      <c r="XEG90" s="14"/>
      <c r="XEH90" s="14"/>
      <c r="XEI90" s="14"/>
      <c r="XEJ90" s="14"/>
      <c r="XEK90" s="14"/>
      <c r="XEL90" s="14"/>
      <c r="XEM90" s="14"/>
      <c r="XEN90" s="14"/>
      <c r="XEO90" s="14"/>
      <c r="XEP90" s="14"/>
      <c r="XEQ90" s="14"/>
      <c r="XER90" s="14"/>
      <c r="XES90" s="14"/>
      <c r="XET90" s="14"/>
      <c r="XEU90" s="14"/>
      <c r="XEV90" s="14"/>
      <c r="XEW90" s="14"/>
      <c r="XEX90" s="14"/>
      <c r="XEY90" s="14"/>
      <c r="XEZ90" s="14"/>
      <c r="XFA90" s="14"/>
      <c r="XFB90" s="14"/>
      <c r="XFC90" s="14"/>
      <c r="XFD90" s="14"/>
    </row>
    <row r="91" spans="2:16384" customFormat="1" ht="13" customHeight="1">
      <c r="B91" s="917">
        <v>929002083582</v>
      </c>
      <c r="C91" s="197">
        <v>8727900967883</v>
      </c>
      <c r="D91" s="944" t="s">
        <v>2089</v>
      </c>
      <c r="E91" s="41">
        <v>929002668682</v>
      </c>
      <c r="F91" s="38">
        <v>8727900967883</v>
      </c>
      <c r="G91" s="918" t="s">
        <v>928</v>
      </c>
      <c r="H91" s="14"/>
      <c r="I91" s="14"/>
      <c r="J91" s="14"/>
      <c r="K91" s="14"/>
      <c r="L91" s="14"/>
      <c r="M91" s="14"/>
      <c r="N91" s="14"/>
      <c r="O91" s="14"/>
      <c r="P91" s="14"/>
      <c r="Q91" s="14"/>
      <c r="R91" s="14"/>
      <c r="S91" s="14"/>
      <c r="T91" s="14"/>
      <c r="U91" s="14"/>
      <c r="V91" s="14"/>
      <c r="W91" s="14"/>
      <c r="X91" s="14"/>
      <c r="Y91" s="14"/>
      <c r="Z91" s="14"/>
      <c r="AA91" s="14"/>
      <c r="AB91" s="14"/>
      <c r="AC91" s="14"/>
      <c r="AD91" s="14"/>
      <c r="AE91" s="14"/>
      <c r="AF91" s="14"/>
      <c r="AG91" s="14"/>
      <c r="AH91" s="14"/>
      <c r="AI91" s="14"/>
      <c r="AJ91" s="14"/>
      <c r="AK91" s="14"/>
      <c r="AL91" s="14"/>
      <c r="AM91" s="14"/>
      <c r="AN91" s="14"/>
      <c r="AO91" s="14"/>
      <c r="AP91" s="14"/>
      <c r="AQ91" s="14"/>
      <c r="AR91" s="14"/>
      <c r="AS91" s="14"/>
      <c r="AT91" s="14"/>
      <c r="AU91" s="14"/>
      <c r="AV91" s="14"/>
      <c r="AW91" s="14"/>
      <c r="AX91" s="14"/>
      <c r="AY91" s="14"/>
      <c r="AZ91" s="14"/>
      <c r="BA91" s="14"/>
      <c r="BB91" s="14"/>
      <c r="BC91" s="14"/>
      <c r="BD91" s="14"/>
      <c r="BE91" s="14"/>
      <c r="BF91" s="14"/>
      <c r="BG91" s="14"/>
      <c r="BH91" s="14"/>
      <c r="BI91" s="14"/>
      <c r="BJ91" s="14"/>
      <c r="BK91" s="14"/>
      <c r="BL91" s="14"/>
      <c r="BM91" s="14"/>
      <c r="BN91" s="14"/>
      <c r="BO91" s="14"/>
      <c r="BP91" s="14"/>
      <c r="BQ91" s="14"/>
      <c r="BR91" s="14"/>
      <c r="BS91" s="14"/>
      <c r="BT91" s="14"/>
      <c r="BU91" s="14"/>
      <c r="BV91" s="14"/>
      <c r="BW91" s="14"/>
      <c r="BX91" s="14"/>
      <c r="BY91" s="14"/>
      <c r="BZ91" s="14"/>
      <c r="CA91" s="14"/>
      <c r="CB91" s="14"/>
      <c r="CC91" s="14"/>
      <c r="CD91" s="14"/>
      <c r="CE91" s="14"/>
      <c r="CF91" s="14"/>
      <c r="CG91" s="14"/>
      <c r="CH91" s="14"/>
      <c r="CI91" s="14"/>
      <c r="CJ91" s="14"/>
      <c r="CK91" s="14"/>
      <c r="CL91" s="14"/>
      <c r="CM91" s="14"/>
      <c r="CN91" s="14"/>
      <c r="CO91" s="14"/>
      <c r="CP91" s="14"/>
      <c r="CQ91" s="14"/>
      <c r="CR91" s="14"/>
      <c r="CS91" s="14"/>
      <c r="CT91" s="14"/>
      <c r="CU91" s="14"/>
      <c r="CV91" s="14"/>
      <c r="CW91" s="14"/>
      <c r="CX91" s="14"/>
      <c r="CY91" s="14"/>
      <c r="CZ91" s="14"/>
      <c r="DA91" s="14"/>
      <c r="DB91" s="14"/>
      <c r="DC91" s="14"/>
      <c r="DD91" s="14"/>
      <c r="DE91" s="14"/>
      <c r="DF91" s="14"/>
      <c r="DG91" s="14"/>
      <c r="DH91" s="14"/>
      <c r="DI91" s="14"/>
      <c r="DJ91" s="14"/>
      <c r="DK91" s="14"/>
      <c r="DL91" s="14"/>
      <c r="DM91" s="14"/>
      <c r="DN91" s="14"/>
      <c r="DO91" s="14"/>
      <c r="DP91" s="14"/>
      <c r="DQ91" s="14"/>
      <c r="DR91" s="14"/>
      <c r="DS91" s="14"/>
      <c r="DT91" s="14"/>
      <c r="DU91" s="14"/>
      <c r="DV91" s="14"/>
      <c r="DW91" s="14"/>
      <c r="DX91" s="14"/>
      <c r="DY91" s="14"/>
      <c r="DZ91" s="14"/>
      <c r="EA91" s="14"/>
      <c r="EB91" s="14"/>
      <c r="EC91" s="14"/>
      <c r="ED91" s="14"/>
      <c r="EE91" s="14"/>
      <c r="EF91" s="14"/>
      <c r="EG91" s="14"/>
      <c r="EH91" s="14"/>
      <c r="EI91" s="14"/>
      <c r="EJ91" s="14"/>
      <c r="EK91" s="14"/>
      <c r="EL91" s="14"/>
      <c r="EM91" s="14"/>
      <c r="EN91" s="14"/>
      <c r="EO91" s="14"/>
      <c r="EP91" s="14"/>
      <c r="EQ91" s="14"/>
      <c r="ER91" s="14"/>
      <c r="ES91" s="14"/>
      <c r="ET91" s="14"/>
      <c r="EU91" s="14"/>
      <c r="EV91" s="14"/>
      <c r="EW91" s="14"/>
      <c r="EX91" s="14"/>
      <c r="EY91" s="14"/>
      <c r="EZ91" s="14"/>
      <c r="FA91" s="14"/>
      <c r="FB91" s="14"/>
      <c r="FC91" s="14"/>
      <c r="FD91" s="14"/>
      <c r="FE91" s="14"/>
      <c r="FF91" s="14"/>
      <c r="FG91" s="14"/>
      <c r="FH91" s="14"/>
      <c r="FI91" s="14"/>
      <c r="FJ91" s="14"/>
      <c r="FK91" s="14"/>
      <c r="FL91" s="14"/>
      <c r="FM91" s="14"/>
      <c r="FN91" s="14"/>
      <c r="FO91" s="14"/>
      <c r="FP91" s="14"/>
      <c r="FQ91" s="14"/>
      <c r="FR91" s="14"/>
      <c r="FS91" s="14"/>
      <c r="FT91" s="14"/>
      <c r="FU91" s="14"/>
      <c r="FV91" s="14"/>
      <c r="FW91" s="14"/>
      <c r="FX91" s="14"/>
      <c r="FY91" s="14"/>
      <c r="FZ91" s="14"/>
      <c r="GA91" s="14"/>
      <c r="GB91" s="14"/>
      <c r="GC91" s="14"/>
      <c r="GD91" s="14"/>
      <c r="GE91" s="14"/>
      <c r="GF91" s="14"/>
      <c r="GG91" s="14"/>
      <c r="GH91" s="14"/>
      <c r="GI91" s="14"/>
      <c r="GJ91" s="14"/>
      <c r="GK91" s="14"/>
      <c r="GL91" s="14"/>
      <c r="GM91" s="14"/>
      <c r="GN91" s="14"/>
      <c r="GO91" s="14"/>
      <c r="GP91" s="14"/>
      <c r="GQ91" s="14"/>
      <c r="GR91" s="14"/>
      <c r="GS91" s="14"/>
      <c r="GT91" s="14"/>
      <c r="GU91" s="14"/>
      <c r="GV91" s="14"/>
      <c r="GW91" s="14"/>
      <c r="GX91" s="14"/>
      <c r="GY91" s="14"/>
      <c r="GZ91" s="14"/>
      <c r="HA91" s="14"/>
      <c r="HB91" s="14"/>
      <c r="HC91" s="14"/>
      <c r="HD91" s="14"/>
      <c r="HE91" s="14"/>
      <c r="HF91" s="14"/>
      <c r="HG91" s="14"/>
      <c r="HH91" s="14"/>
      <c r="HI91" s="14"/>
      <c r="HJ91" s="14"/>
      <c r="HK91" s="14"/>
      <c r="HL91" s="14"/>
      <c r="HM91" s="14"/>
      <c r="HN91" s="14"/>
      <c r="HO91" s="14"/>
      <c r="HP91" s="14"/>
      <c r="HQ91" s="14"/>
      <c r="HR91" s="14"/>
      <c r="HS91" s="14"/>
      <c r="HT91" s="14"/>
      <c r="HU91" s="14"/>
      <c r="HV91" s="14"/>
      <c r="HW91" s="14"/>
      <c r="HX91" s="14"/>
      <c r="HY91" s="14"/>
      <c r="HZ91" s="14"/>
      <c r="IA91" s="14"/>
      <c r="IB91" s="14"/>
      <c r="IC91" s="14"/>
      <c r="ID91" s="14"/>
      <c r="IE91" s="14"/>
      <c r="IF91" s="14"/>
      <c r="IG91" s="14"/>
      <c r="IH91" s="14"/>
      <c r="II91" s="14"/>
      <c r="IJ91" s="14"/>
      <c r="IK91" s="14"/>
      <c r="IL91" s="14"/>
      <c r="IM91" s="14"/>
      <c r="IN91" s="14"/>
      <c r="IO91" s="14"/>
      <c r="IP91" s="14"/>
      <c r="IQ91" s="14"/>
      <c r="IR91" s="14"/>
      <c r="IS91" s="14"/>
      <c r="IT91" s="14"/>
      <c r="IU91" s="14"/>
      <c r="IV91" s="14"/>
      <c r="IW91" s="14"/>
      <c r="IX91" s="14"/>
      <c r="IY91" s="14"/>
      <c r="IZ91" s="14"/>
      <c r="JA91" s="14"/>
      <c r="JB91" s="14"/>
      <c r="JC91" s="14"/>
      <c r="JD91" s="14"/>
      <c r="JE91" s="14"/>
      <c r="JF91" s="14"/>
      <c r="JG91" s="14"/>
      <c r="JH91" s="14"/>
      <c r="JI91" s="14"/>
      <c r="JJ91" s="14"/>
      <c r="JK91" s="14"/>
      <c r="JL91" s="14"/>
      <c r="JM91" s="14"/>
      <c r="JN91" s="14"/>
      <c r="JO91" s="14"/>
      <c r="JP91" s="14"/>
      <c r="JQ91" s="14"/>
      <c r="JR91" s="14"/>
      <c r="JS91" s="14"/>
      <c r="JT91" s="14"/>
      <c r="JU91" s="14"/>
      <c r="JV91" s="14"/>
      <c r="JW91" s="14"/>
      <c r="JX91" s="14"/>
      <c r="JY91" s="14"/>
      <c r="JZ91" s="14"/>
      <c r="KA91" s="14"/>
      <c r="KB91" s="14"/>
      <c r="KC91" s="14"/>
      <c r="KD91" s="14"/>
      <c r="KE91" s="14"/>
      <c r="KF91" s="14"/>
      <c r="KG91" s="14"/>
      <c r="KH91" s="14"/>
      <c r="KI91" s="14"/>
      <c r="KJ91" s="14"/>
      <c r="KK91" s="14"/>
      <c r="KL91" s="14"/>
      <c r="KM91" s="14"/>
      <c r="KN91" s="14"/>
      <c r="KO91" s="14"/>
      <c r="KP91" s="14"/>
      <c r="KQ91" s="14"/>
      <c r="KR91" s="14"/>
      <c r="KS91" s="14"/>
      <c r="KT91" s="14"/>
      <c r="KU91" s="14"/>
      <c r="KV91" s="14"/>
      <c r="KW91" s="14"/>
      <c r="KX91" s="14"/>
      <c r="KY91" s="14"/>
      <c r="KZ91" s="14"/>
      <c r="LA91" s="14"/>
      <c r="LB91" s="14"/>
      <c r="LC91" s="14"/>
      <c r="LD91" s="14"/>
      <c r="LE91" s="14"/>
      <c r="LF91" s="14"/>
      <c r="LG91" s="14"/>
      <c r="LH91" s="14"/>
      <c r="LI91" s="14"/>
      <c r="LJ91" s="14"/>
      <c r="LK91" s="14"/>
      <c r="LL91" s="14"/>
      <c r="LM91" s="14"/>
      <c r="LN91" s="14"/>
      <c r="LO91" s="14"/>
      <c r="LP91" s="14"/>
      <c r="LQ91" s="14"/>
      <c r="LR91" s="14"/>
      <c r="LS91" s="14"/>
      <c r="LT91" s="14"/>
      <c r="LU91" s="14"/>
      <c r="LV91" s="14"/>
      <c r="LW91" s="14"/>
      <c r="LX91" s="14"/>
      <c r="LY91" s="14"/>
      <c r="LZ91" s="14"/>
      <c r="MA91" s="14"/>
      <c r="MB91" s="14"/>
      <c r="MC91" s="14"/>
      <c r="MD91" s="14"/>
      <c r="ME91" s="14"/>
      <c r="MF91" s="14"/>
      <c r="MG91" s="14"/>
      <c r="MH91" s="14"/>
      <c r="MI91" s="14"/>
      <c r="MJ91" s="14"/>
      <c r="MK91" s="14"/>
      <c r="ML91" s="14"/>
      <c r="MM91" s="14"/>
      <c r="MN91" s="14"/>
      <c r="MO91" s="14"/>
      <c r="MP91" s="14"/>
      <c r="MQ91" s="14"/>
      <c r="MR91" s="14"/>
      <c r="MS91" s="14"/>
      <c r="MT91" s="14"/>
      <c r="MU91" s="14"/>
      <c r="MV91" s="14"/>
      <c r="MW91" s="14"/>
      <c r="MX91" s="14"/>
      <c r="MY91" s="14"/>
      <c r="MZ91" s="14"/>
      <c r="NA91" s="14"/>
      <c r="NB91" s="14"/>
      <c r="NC91" s="14"/>
      <c r="ND91" s="14"/>
      <c r="NE91" s="14"/>
      <c r="NF91" s="14"/>
      <c r="NG91" s="14"/>
      <c r="NH91" s="14"/>
      <c r="NI91" s="14"/>
      <c r="NJ91" s="14"/>
      <c r="NK91" s="14"/>
      <c r="NL91" s="14"/>
      <c r="NM91" s="14"/>
      <c r="NN91" s="14"/>
      <c r="NO91" s="14"/>
      <c r="NP91" s="14"/>
      <c r="NQ91" s="14"/>
      <c r="NR91" s="14"/>
      <c r="NS91" s="14"/>
      <c r="NT91" s="14"/>
      <c r="NU91" s="14"/>
      <c r="NV91" s="14"/>
      <c r="NW91" s="14"/>
      <c r="NX91" s="14"/>
      <c r="NY91" s="14"/>
      <c r="NZ91" s="14"/>
      <c r="OA91" s="14"/>
      <c r="OB91" s="14"/>
      <c r="OC91" s="14"/>
      <c r="OD91" s="14"/>
      <c r="OE91" s="14"/>
      <c r="OF91" s="14"/>
      <c r="OG91" s="14"/>
      <c r="OH91" s="14"/>
      <c r="OI91" s="14"/>
      <c r="OJ91" s="14"/>
      <c r="OK91" s="14"/>
      <c r="OL91" s="14"/>
      <c r="OM91" s="14"/>
      <c r="ON91" s="14"/>
      <c r="OO91" s="14"/>
      <c r="OP91" s="14"/>
      <c r="OQ91" s="14"/>
      <c r="OR91" s="14"/>
      <c r="OS91" s="14"/>
      <c r="OT91" s="14"/>
      <c r="OU91" s="14"/>
      <c r="OV91" s="14"/>
      <c r="OW91" s="14"/>
      <c r="OX91" s="14"/>
      <c r="OY91" s="14"/>
      <c r="OZ91" s="14"/>
      <c r="PA91" s="14"/>
      <c r="PB91" s="14"/>
      <c r="PC91" s="14"/>
      <c r="PD91" s="14"/>
      <c r="PE91" s="14"/>
      <c r="PF91" s="14"/>
      <c r="PG91" s="14"/>
      <c r="PH91" s="14"/>
      <c r="PI91" s="14"/>
      <c r="PJ91" s="14"/>
      <c r="PK91" s="14"/>
      <c r="PL91" s="14"/>
      <c r="PM91" s="14"/>
      <c r="PN91" s="14"/>
      <c r="PO91" s="14"/>
      <c r="PP91" s="14"/>
      <c r="PQ91" s="14"/>
      <c r="PR91" s="14"/>
      <c r="PS91" s="14"/>
      <c r="PT91" s="14"/>
      <c r="PU91" s="14"/>
      <c r="PV91" s="14"/>
      <c r="PW91" s="14"/>
      <c r="PX91" s="14"/>
      <c r="PY91" s="14"/>
      <c r="PZ91" s="14"/>
      <c r="QA91" s="14"/>
      <c r="QB91" s="14"/>
      <c r="QC91" s="14"/>
      <c r="QD91" s="14"/>
      <c r="QE91" s="14"/>
      <c r="QF91" s="14"/>
      <c r="QG91" s="14"/>
      <c r="QH91" s="14"/>
      <c r="QI91" s="14"/>
      <c r="QJ91" s="14"/>
      <c r="QK91" s="14"/>
      <c r="QL91" s="14"/>
      <c r="QM91" s="14"/>
      <c r="QN91" s="14"/>
      <c r="QO91" s="14"/>
      <c r="QP91" s="14"/>
      <c r="QQ91" s="14"/>
      <c r="QR91" s="14"/>
      <c r="QS91" s="14"/>
      <c r="QT91" s="14"/>
      <c r="QU91" s="14"/>
      <c r="QV91" s="14"/>
      <c r="QW91" s="14"/>
      <c r="QX91" s="14"/>
      <c r="QY91" s="14"/>
      <c r="QZ91" s="14"/>
      <c r="RA91" s="14"/>
      <c r="RB91" s="14"/>
      <c r="RC91" s="14"/>
      <c r="RD91" s="14"/>
      <c r="RE91" s="14"/>
      <c r="RF91" s="14"/>
      <c r="RG91" s="14"/>
      <c r="RH91" s="14"/>
      <c r="RI91" s="14"/>
      <c r="RJ91" s="14"/>
      <c r="RK91" s="14"/>
      <c r="RL91" s="14"/>
      <c r="RM91" s="14"/>
      <c r="RN91" s="14"/>
      <c r="RO91" s="14"/>
      <c r="RP91" s="14"/>
      <c r="RQ91" s="14"/>
      <c r="RR91" s="14"/>
      <c r="RS91" s="14"/>
      <c r="RT91" s="14"/>
      <c r="RU91" s="14"/>
      <c r="RV91" s="14"/>
      <c r="RW91" s="14"/>
      <c r="RX91" s="14"/>
      <c r="RY91" s="14"/>
      <c r="RZ91" s="14"/>
      <c r="SA91" s="14"/>
      <c r="SB91" s="14"/>
      <c r="SC91" s="14"/>
      <c r="SD91" s="14"/>
      <c r="SE91" s="14"/>
      <c r="SF91" s="14"/>
      <c r="SG91" s="14"/>
      <c r="SH91" s="14"/>
      <c r="SI91" s="14"/>
      <c r="SJ91" s="14"/>
      <c r="SK91" s="14"/>
      <c r="SL91" s="14"/>
      <c r="SM91" s="14"/>
      <c r="SN91" s="14"/>
      <c r="SO91" s="14"/>
      <c r="SP91" s="14"/>
      <c r="SQ91" s="14"/>
      <c r="SR91" s="14"/>
      <c r="SS91" s="14"/>
      <c r="ST91" s="14"/>
      <c r="SU91" s="14"/>
      <c r="SV91" s="14"/>
      <c r="SW91" s="14"/>
      <c r="SX91" s="14"/>
      <c r="SY91" s="14"/>
      <c r="SZ91" s="14"/>
      <c r="TA91" s="14"/>
      <c r="TB91" s="14"/>
      <c r="TC91" s="14"/>
      <c r="TD91" s="14"/>
      <c r="TE91" s="14"/>
      <c r="TF91" s="14"/>
      <c r="TG91" s="14"/>
      <c r="TH91" s="14"/>
      <c r="TI91" s="14"/>
      <c r="TJ91" s="14"/>
      <c r="TK91" s="14"/>
      <c r="TL91" s="14"/>
      <c r="TM91" s="14"/>
      <c r="TN91" s="14"/>
      <c r="TO91" s="14"/>
      <c r="TP91" s="14"/>
      <c r="TQ91" s="14"/>
      <c r="TR91" s="14"/>
      <c r="TS91" s="14"/>
      <c r="TT91" s="14"/>
      <c r="TU91" s="14"/>
      <c r="TV91" s="14"/>
      <c r="TW91" s="14"/>
      <c r="TX91" s="14"/>
      <c r="TY91" s="14"/>
      <c r="TZ91" s="14"/>
      <c r="UA91" s="14"/>
      <c r="UB91" s="14"/>
      <c r="UC91" s="14"/>
      <c r="UD91" s="14"/>
      <c r="UE91" s="14"/>
      <c r="UF91" s="14"/>
      <c r="UG91" s="14"/>
      <c r="UH91" s="14"/>
      <c r="UI91" s="14"/>
      <c r="UJ91" s="14"/>
      <c r="UK91" s="14"/>
      <c r="UL91" s="14"/>
      <c r="UM91" s="14"/>
      <c r="UN91" s="14"/>
      <c r="UO91" s="14"/>
      <c r="UP91" s="14"/>
      <c r="UQ91" s="14"/>
      <c r="UR91" s="14"/>
      <c r="US91" s="14"/>
      <c r="UT91" s="14"/>
      <c r="UU91" s="14"/>
      <c r="UV91" s="14"/>
      <c r="UW91" s="14"/>
      <c r="UX91" s="14"/>
      <c r="UY91" s="14"/>
      <c r="UZ91" s="14"/>
      <c r="VA91" s="14"/>
      <c r="VB91" s="14"/>
      <c r="VC91" s="14"/>
      <c r="VD91" s="14"/>
      <c r="VE91" s="14"/>
      <c r="VF91" s="14"/>
      <c r="VG91" s="14"/>
      <c r="VH91" s="14"/>
      <c r="VI91" s="14"/>
      <c r="VJ91" s="14"/>
      <c r="VK91" s="14"/>
      <c r="VL91" s="14"/>
      <c r="VM91" s="14"/>
      <c r="VN91" s="14"/>
      <c r="VO91" s="14"/>
      <c r="VP91" s="14"/>
      <c r="VQ91" s="14"/>
      <c r="VR91" s="14"/>
      <c r="VS91" s="14"/>
      <c r="VT91" s="14"/>
      <c r="VU91" s="14"/>
      <c r="VV91" s="14"/>
      <c r="VW91" s="14"/>
      <c r="VX91" s="14"/>
      <c r="VY91" s="14"/>
      <c r="VZ91" s="14"/>
      <c r="WA91" s="14"/>
      <c r="WB91" s="14"/>
      <c r="WC91" s="14"/>
      <c r="WD91" s="14"/>
      <c r="WE91" s="14"/>
      <c r="WF91" s="14"/>
      <c r="WG91" s="14"/>
      <c r="WH91" s="14"/>
      <c r="WI91" s="14"/>
      <c r="WJ91" s="14"/>
      <c r="WK91" s="14"/>
      <c r="WL91" s="14"/>
      <c r="WM91" s="14"/>
      <c r="WN91" s="14"/>
      <c r="WO91" s="14"/>
      <c r="WP91" s="14"/>
      <c r="WQ91" s="14"/>
      <c r="WR91" s="14"/>
      <c r="WS91" s="14"/>
      <c r="WT91" s="14"/>
      <c r="WU91" s="14"/>
      <c r="WV91" s="14"/>
      <c r="WW91" s="14"/>
      <c r="WX91" s="14"/>
      <c r="WY91" s="14"/>
      <c r="WZ91" s="14"/>
      <c r="XA91" s="14"/>
      <c r="XB91" s="14"/>
      <c r="XC91" s="14"/>
      <c r="XD91" s="14"/>
      <c r="XE91" s="14"/>
      <c r="XF91" s="14"/>
      <c r="XG91" s="14"/>
      <c r="XH91" s="14"/>
      <c r="XI91" s="14"/>
      <c r="XJ91" s="14"/>
      <c r="XK91" s="14"/>
      <c r="XL91" s="14"/>
      <c r="XM91" s="14"/>
      <c r="XN91" s="14"/>
      <c r="XO91" s="14"/>
      <c r="XP91" s="14"/>
      <c r="XQ91" s="14"/>
      <c r="XR91" s="14"/>
      <c r="XS91" s="14"/>
      <c r="XT91" s="14"/>
      <c r="XU91" s="14"/>
      <c r="XV91" s="14"/>
      <c r="XW91" s="14"/>
      <c r="XX91" s="14"/>
      <c r="XY91" s="14"/>
      <c r="XZ91" s="14"/>
      <c r="YA91" s="14"/>
      <c r="YB91" s="14"/>
      <c r="YC91" s="14"/>
      <c r="YD91" s="14"/>
      <c r="YE91" s="14"/>
      <c r="YF91" s="14"/>
      <c r="YG91" s="14"/>
      <c r="YH91" s="14"/>
      <c r="YI91" s="14"/>
      <c r="YJ91" s="14"/>
      <c r="YK91" s="14"/>
      <c r="YL91" s="14"/>
      <c r="YM91" s="14"/>
      <c r="YN91" s="14"/>
      <c r="YO91" s="14"/>
      <c r="YP91" s="14"/>
      <c r="YQ91" s="14"/>
      <c r="YR91" s="14"/>
      <c r="YS91" s="14"/>
      <c r="YT91" s="14"/>
      <c r="YU91" s="14"/>
      <c r="YV91" s="14"/>
      <c r="YW91" s="14"/>
      <c r="YX91" s="14"/>
      <c r="YY91" s="14"/>
      <c r="YZ91" s="14"/>
      <c r="ZA91" s="14"/>
      <c r="ZB91" s="14"/>
      <c r="ZC91" s="14"/>
      <c r="ZD91" s="14"/>
      <c r="ZE91" s="14"/>
      <c r="ZF91" s="14"/>
      <c r="ZG91" s="14"/>
      <c r="ZH91" s="14"/>
      <c r="ZI91" s="14"/>
      <c r="ZJ91" s="14"/>
      <c r="ZK91" s="14"/>
      <c r="ZL91" s="14"/>
      <c r="ZM91" s="14"/>
      <c r="ZN91" s="14"/>
      <c r="ZO91" s="14"/>
      <c r="ZP91" s="14"/>
      <c r="ZQ91" s="14"/>
      <c r="ZR91" s="14"/>
      <c r="ZS91" s="14"/>
      <c r="ZT91" s="14"/>
      <c r="ZU91" s="14"/>
      <c r="ZV91" s="14"/>
      <c r="ZW91" s="14"/>
      <c r="ZX91" s="14"/>
      <c r="ZY91" s="14"/>
      <c r="ZZ91" s="14"/>
      <c r="AAA91" s="14"/>
      <c r="AAB91" s="14"/>
      <c r="AAC91" s="14"/>
      <c r="AAD91" s="14"/>
      <c r="AAE91" s="14"/>
      <c r="AAF91" s="14"/>
      <c r="AAG91" s="14"/>
      <c r="AAH91" s="14"/>
      <c r="AAI91" s="14"/>
      <c r="AAJ91" s="14"/>
      <c r="AAK91" s="14"/>
      <c r="AAL91" s="14"/>
      <c r="AAM91" s="14"/>
      <c r="AAN91" s="14"/>
      <c r="AAO91" s="14"/>
      <c r="AAP91" s="14"/>
      <c r="AAQ91" s="14"/>
      <c r="AAR91" s="14"/>
      <c r="AAS91" s="14"/>
      <c r="AAT91" s="14"/>
      <c r="AAU91" s="14"/>
      <c r="AAV91" s="14"/>
      <c r="AAW91" s="14"/>
      <c r="AAX91" s="14"/>
      <c r="AAY91" s="14"/>
      <c r="AAZ91" s="14"/>
      <c r="ABA91" s="14"/>
      <c r="ABB91" s="14"/>
      <c r="ABC91" s="14"/>
      <c r="ABD91" s="14"/>
      <c r="ABE91" s="14"/>
      <c r="ABF91" s="14"/>
      <c r="ABG91" s="14"/>
      <c r="ABH91" s="14"/>
      <c r="ABI91" s="14"/>
      <c r="ABJ91" s="14"/>
      <c r="ABK91" s="14"/>
      <c r="ABL91" s="14"/>
      <c r="ABM91" s="14"/>
      <c r="ABN91" s="14"/>
      <c r="ABO91" s="14"/>
      <c r="ABP91" s="14"/>
      <c r="ABQ91" s="14"/>
      <c r="ABR91" s="14"/>
      <c r="ABS91" s="14"/>
      <c r="ABT91" s="14"/>
      <c r="ABU91" s="14"/>
      <c r="ABV91" s="14"/>
      <c r="ABW91" s="14"/>
      <c r="ABX91" s="14"/>
      <c r="ABY91" s="14"/>
      <c r="ABZ91" s="14"/>
      <c r="ACA91" s="14"/>
      <c r="ACB91" s="14"/>
      <c r="ACC91" s="14"/>
      <c r="ACD91" s="14"/>
      <c r="ACE91" s="14"/>
      <c r="ACF91" s="14"/>
      <c r="ACG91" s="14"/>
      <c r="ACH91" s="14"/>
      <c r="ACI91" s="14"/>
      <c r="ACJ91" s="14"/>
      <c r="ACK91" s="14"/>
      <c r="ACL91" s="14"/>
      <c r="ACM91" s="14"/>
      <c r="ACN91" s="14"/>
      <c r="ACO91" s="14"/>
      <c r="ACP91" s="14"/>
      <c r="ACQ91" s="14"/>
      <c r="ACR91" s="14"/>
      <c r="ACS91" s="14"/>
      <c r="ACT91" s="14"/>
      <c r="ACU91" s="14"/>
      <c r="ACV91" s="14"/>
      <c r="ACW91" s="14"/>
      <c r="ACX91" s="14"/>
      <c r="ACY91" s="14"/>
      <c r="ACZ91" s="14"/>
      <c r="ADA91" s="14"/>
      <c r="ADB91" s="14"/>
      <c r="ADC91" s="14"/>
      <c r="ADD91" s="14"/>
      <c r="ADE91" s="14"/>
      <c r="ADF91" s="14"/>
      <c r="ADG91" s="14"/>
      <c r="ADH91" s="14"/>
      <c r="ADI91" s="14"/>
      <c r="ADJ91" s="14"/>
      <c r="ADK91" s="14"/>
      <c r="ADL91" s="14"/>
      <c r="ADM91" s="14"/>
      <c r="ADN91" s="14"/>
      <c r="ADO91" s="14"/>
      <c r="ADP91" s="14"/>
      <c r="ADQ91" s="14"/>
      <c r="ADR91" s="14"/>
      <c r="ADS91" s="14"/>
      <c r="ADT91" s="14"/>
      <c r="ADU91" s="14"/>
      <c r="ADV91" s="14"/>
      <c r="ADW91" s="14"/>
      <c r="ADX91" s="14"/>
      <c r="ADY91" s="14"/>
      <c r="ADZ91" s="14"/>
      <c r="AEA91" s="14"/>
      <c r="AEB91" s="14"/>
      <c r="AEC91" s="14"/>
      <c r="AED91" s="14"/>
      <c r="AEE91" s="14"/>
      <c r="AEF91" s="14"/>
      <c r="AEG91" s="14"/>
      <c r="AEH91" s="14"/>
      <c r="AEI91" s="14"/>
      <c r="AEJ91" s="14"/>
      <c r="AEK91" s="14"/>
      <c r="AEL91" s="14"/>
      <c r="AEM91" s="14"/>
      <c r="AEN91" s="14"/>
      <c r="AEO91" s="14"/>
      <c r="AEP91" s="14"/>
      <c r="AEQ91" s="14"/>
      <c r="AER91" s="14"/>
      <c r="AES91" s="14"/>
      <c r="AET91" s="14"/>
      <c r="AEU91" s="14"/>
      <c r="AEV91" s="14"/>
      <c r="AEW91" s="14"/>
      <c r="AEX91" s="14"/>
      <c r="AEY91" s="14"/>
      <c r="AEZ91" s="14"/>
      <c r="AFA91" s="14"/>
      <c r="AFB91" s="14"/>
      <c r="AFC91" s="14"/>
      <c r="AFD91" s="14"/>
      <c r="AFE91" s="14"/>
      <c r="AFF91" s="14"/>
      <c r="AFG91" s="14"/>
      <c r="AFH91" s="14"/>
      <c r="AFI91" s="14"/>
      <c r="AFJ91" s="14"/>
      <c r="AFK91" s="14"/>
      <c r="AFL91" s="14"/>
      <c r="AFM91" s="14"/>
      <c r="AFN91" s="14"/>
      <c r="AFO91" s="14"/>
      <c r="AFP91" s="14"/>
      <c r="AFQ91" s="14"/>
      <c r="AFR91" s="14"/>
      <c r="AFS91" s="14"/>
      <c r="AFT91" s="14"/>
      <c r="AFU91" s="14"/>
      <c r="AFV91" s="14"/>
      <c r="AFW91" s="14"/>
      <c r="AFX91" s="14"/>
      <c r="AFY91" s="14"/>
      <c r="AFZ91" s="14"/>
      <c r="AGA91" s="14"/>
      <c r="AGB91" s="14"/>
      <c r="AGC91" s="14"/>
      <c r="AGD91" s="14"/>
      <c r="AGE91" s="14"/>
      <c r="AGF91" s="14"/>
      <c r="AGG91" s="14"/>
      <c r="AGH91" s="14"/>
      <c r="AGI91" s="14"/>
      <c r="AGJ91" s="14"/>
      <c r="AGK91" s="14"/>
      <c r="AGL91" s="14"/>
      <c r="AGM91" s="14"/>
      <c r="AGN91" s="14"/>
      <c r="AGO91" s="14"/>
      <c r="AGP91" s="14"/>
      <c r="AGQ91" s="14"/>
      <c r="AGR91" s="14"/>
      <c r="AGS91" s="14"/>
      <c r="AGT91" s="14"/>
      <c r="AGU91" s="14"/>
      <c r="AGV91" s="14"/>
      <c r="AGW91" s="14"/>
      <c r="AGX91" s="14"/>
      <c r="AGY91" s="14"/>
      <c r="AGZ91" s="14"/>
      <c r="AHA91" s="14"/>
      <c r="AHB91" s="14"/>
      <c r="AHC91" s="14"/>
      <c r="AHD91" s="14"/>
      <c r="AHE91" s="14"/>
      <c r="AHF91" s="14"/>
      <c r="AHG91" s="14"/>
      <c r="AHH91" s="14"/>
      <c r="AHI91" s="14"/>
      <c r="AHJ91" s="14"/>
      <c r="AHK91" s="14"/>
      <c r="AHL91" s="14"/>
      <c r="AHM91" s="14"/>
      <c r="AHN91" s="14"/>
      <c r="AHO91" s="14"/>
      <c r="AHP91" s="14"/>
      <c r="AHQ91" s="14"/>
      <c r="AHR91" s="14"/>
      <c r="AHS91" s="14"/>
      <c r="AHT91" s="14"/>
      <c r="AHU91" s="14"/>
      <c r="AHV91" s="14"/>
      <c r="AHW91" s="14"/>
      <c r="AHX91" s="14"/>
      <c r="AHY91" s="14"/>
      <c r="AHZ91" s="14"/>
      <c r="AIA91" s="14"/>
      <c r="AIB91" s="14"/>
      <c r="AIC91" s="14"/>
      <c r="AID91" s="14"/>
      <c r="AIE91" s="14"/>
      <c r="AIF91" s="14"/>
      <c r="AIG91" s="14"/>
      <c r="AIH91" s="14"/>
      <c r="AII91" s="14"/>
      <c r="AIJ91" s="14"/>
      <c r="AIK91" s="14"/>
      <c r="AIL91" s="14"/>
      <c r="AIM91" s="14"/>
      <c r="AIN91" s="14"/>
      <c r="AIO91" s="14"/>
      <c r="AIP91" s="14"/>
      <c r="AIQ91" s="14"/>
      <c r="AIR91" s="14"/>
      <c r="AIS91" s="14"/>
      <c r="AIT91" s="14"/>
      <c r="AIU91" s="14"/>
      <c r="AIV91" s="14"/>
      <c r="AIW91" s="14"/>
      <c r="AIX91" s="14"/>
      <c r="AIY91" s="14"/>
      <c r="AIZ91" s="14"/>
      <c r="AJA91" s="14"/>
      <c r="AJB91" s="14"/>
      <c r="AJC91" s="14"/>
      <c r="AJD91" s="14"/>
      <c r="AJE91" s="14"/>
      <c r="AJF91" s="14"/>
      <c r="AJG91" s="14"/>
      <c r="AJH91" s="14"/>
      <c r="AJI91" s="14"/>
      <c r="AJJ91" s="14"/>
      <c r="AJK91" s="14"/>
      <c r="AJL91" s="14"/>
      <c r="AJM91" s="14"/>
      <c r="AJN91" s="14"/>
      <c r="AJO91" s="14"/>
      <c r="AJP91" s="14"/>
      <c r="AJQ91" s="14"/>
      <c r="AJR91" s="14"/>
      <c r="AJS91" s="14"/>
      <c r="AJT91" s="14"/>
      <c r="AJU91" s="14"/>
      <c r="AJV91" s="14"/>
      <c r="AJW91" s="14"/>
      <c r="AJX91" s="14"/>
      <c r="AJY91" s="14"/>
      <c r="AJZ91" s="14"/>
      <c r="AKA91" s="14"/>
      <c r="AKB91" s="14"/>
      <c r="AKC91" s="14"/>
      <c r="AKD91" s="14"/>
      <c r="AKE91" s="14"/>
      <c r="AKF91" s="14"/>
      <c r="AKG91" s="14"/>
      <c r="AKH91" s="14"/>
      <c r="AKI91" s="14"/>
      <c r="AKJ91" s="14"/>
      <c r="AKK91" s="14"/>
      <c r="AKL91" s="14"/>
      <c r="AKM91" s="14"/>
      <c r="AKN91" s="14"/>
      <c r="AKO91" s="14"/>
      <c r="AKP91" s="14"/>
      <c r="AKQ91" s="14"/>
      <c r="AKR91" s="14"/>
      <c r="AKS91" s="14"/>
      <c r="AKT91" s="14"/>
      <c r="AKU91" s="14"/>
      <c r="AKV91" s="14"/>
      <c r="AKW91" s="14"/>
      <c r="AKX91" s="14"/>
      <c r="AKY91" s="14"/>
      <c r="AKZ91" s="14"/>
      <c r="ALA91" s="14"/>
      <c r="ALB91" s="14"/>
      <c r="ALC91" s="14"/>
      <c r="ALD91" s="14"/>
      <c r="ALE91" s="14"/>
      <c r="ALF91" s="14"/>
      <c r="ALG91" s="14"/>
      <c r="ALH91" s="14"/>
      <c r="ALI91" s="14"/>
      <c r="ALJ91" s="14"/>
      <c r="ALK91" s="14"/>
      <c r="ALL91" s="14"/>
      <c r="ALM91" s="14"/>
      <c r="ALN91" s="14"/>
      <c r="ALO91" s="14"/>
      <c r="ALP91" s="14"/>
      <c r="ALQ91" s="14"/>
      <c r="ALR91" s="14"/>
      <c r="ALS91" s="14"/>
      <c r="ALT91" s="14"/>
      <c r="ALU91" s="14"/>
      <c r="ALV91" s="14"/>
      <c r="ALW91" s="14"/>
      <c r="ALX91" s="14"/>
      <c r="ALY91" s="14"/>
      <c r="ALZ91" s="14"/>
      <c r="AMA91" s="14"/>
      <c r="AMB91" s="14"/>
      <c r="AMC91" s="14"/>
      <c r="AMD91" s="14"/>
      <c r="AME91" s="14"/>
      <c r="AMF91" s="14"/>
      <c r="AMG91" s="14"/>
      <c r="AMH91" s="14"/>
      <c r="AMI91" s="14"/>
      <c r="AMJ91" s="14"/>
      <c r="AMK91" s="14"/>
      <c r="AML91" s="14"/>
      <c r="AMM91" s="14"/>
      <c r="AMN91" s="14"/>
      <c r="AMO91" s="14"/>
      <c r="AMP91" s="14"/>
      <c r="AMQ91" s="14"/>
      <c r="AMR91" s="14"/>
      <c r="AMS91" s="14"/>
      <c r="AMT91" s="14"/>
      <c r="AMU91" s="14"/>
      <c r="AMV91" s="14"/>
      <c r="AMW91" s="14"/>
      <c r="AMX91" s="14"/>
      <c r="AMY91" s="14"/>
      <c r="AMZ91" s="14"/>
      <c r="ANA91" s="14"/>
      <c r="ANB91" s="14"/>
      <c r="ANC91" s="14"/>
      <c r="AND91" s="14"/>
      <c r="ANE91" s="14"/>
      <c r="ANF91" s="14"/>
      <c r="ANG91" s="14"/>
      <c r="ANH91" s="14"/>
      <c r="ANI91" s="14"/>
      <c r="ANJ91" s="14"/>
      <c r="ANK91" s="14"/>
      <c r="ANL91" s="14"/>
      <c r="ANM91" s="14"/>
      <c r="ANN91" s="14"/>
      <c r="ANO91" s="14"/>
      <c r="ANP91" s="14"/>
      <c r="ANQ91" s="14"/>
      <c r="ANR91" s="14"/>
      <c r="ANS91" s="14"/>
      <c r="ANT91" s="14"/>
      <c r="ANU91" s="14"/>
      <c r="ANV91" s="14"/>
      <c r="ANW91" s="14"/>
      <c r="ANX91" s="14"/>
      <c r="ANY91" s="14"/>
      <c r="ANZ91" s="14"/>
      <c r="AOA91" s="14"/>
      <c r="AOB91" s="14"/>
      <c r="AOC91" s="14"/>
      <c r="AOD91" s="14"/>
      <c r="AOE91" s="14"/>
      <c r="AOF91" s="14"/>
      <c r="AOG91" s="14"/>
      <c r="AOH91" s="14"/>
      <c r="AOI91" s="14"/>
      <c r="AOJ91" s="14"/>
      <c r="AOK91" s="14"/>
      <c r="AOL91" s="14"/>
      <c r="AOM91" s="14"/>
      <c r="AON91" s="14"/>
      <c r="AOO91" s="14"/>
      <c r="AOP91" s="14"/>
      <c r="AOQ91" s="14"/>
      <c r="AOR91" s="14"/>
      <c r="AOS91" s="14"/>
      <c r="AOT91" s="14"/>
      <c r="AOU91" s="14"/>
      <c r="AOV91" s="14"/>
      <c r="AOW91" s="14"/>
      <c r="AOX91" s="14"/>
      <c r="AOY91" s="14"/>
      <c r="AOZ91" s="14"/>
      <c r="APA91" s="14"/>
      <c r="APB91" s="14"/>
      <c r="APC91" s="14"/>
      <c r="APD91" s="14"/>
      <c r="APE91" s="14"/>
      <c r="APF91" s="14"/>
      <c r="APG91" s="14"/>
      <c r="APH91" s="14"/>
      <c r="API91" s="14"/>
      <c r="APJ91" s="14"/>
      <c r="APK91" s="14"/>
      <c r="APL91" s="14"/>
      <c r="APM91" s="14"/>
      <c r="APN91" s="14"/>
      <c r="APO91" s="14"/>
      <c r="APP91" s="14"/>
      <c r="APQ91" s="14"/>
      <c r="APR91" s="14"/>
      <c r="APS91" s="14"/>
      <c r="APT91" s="14"/>
      <c r="APU91" s="14"/>
      <c r="APV91" s="14"/>
      <c r="APW91" s="14"/>
      <c r="APX91" s="14"/>
      <c r="APY91" s="14"/>
      <c r="APZ91" s="14"/>
      <c r="AQA91" s="14"/>
      <c r="AQB91" s="14"/>
      <c r="AQC91" s="14"/>
      <c r="AQD91" s="14"/>
      <c r="AQE91" s="14"/>
      <c r="AQF91" s="14"/>
      <c r="AQG91" s="14"/>
      <c r="AQH91" s="14"/>
      <c r="AQI91" s="14"/>
      <c r="AQJ91" s="14"/>
      <c r="AQK91" s="14"/>
      <c r="AQL91" s="14"/>
      <c r="AQM91" s="14"/>
      <c r="AQN91" s="14"/>
      <c r="AQO91" s="14"/>
      <c r="AQP91" s="14"/>
      <c r="AQQ91" s="14"/>
      <c r="AQR91" s="14"/>
      <c r="AQS91" s="14"/>
      <c r="AQT91" s="14"/>
      <c r="AQU91" s="14"/>
      <c r="AQV91" s="14"/>
      <c r="AQW91" s="14"/>
      <c r="AQX91" s="14"/>
      <c r="AQY91" s="14"/>
      <c r="AQZ91" s="14"/>
      <c r="ARA91" s="14"/>
      <c r="ARB91" s="14"/>
      <c r="ARC91" s="14"/>
      <c r="ARD91" s="14"/>
      <c r="ARE91" s="14"/>
      <c r="ARF91" s="14"/>
      <c r="ARG91" s="14"/>
      <c r="ARH91" s="14"/>
      <c r="ARI91" s="14"/>
      <c r="ARJ91" s="14"/>
      <c r="ARK91" s="14"/>
      <c r="ARL91" s="14"/>
      <c r="ARM91" s="14"/>
      <c r="ARN91" s="14"/>
      <c r="ARO91" s="14"/>
      <c r="ARP91" s="14"/>
      <c r="ARQ91" s="14"/>
      <c r="ARR91" s="14"/>
      <c r="ARS91" s="14"/>
      <c r="ART91" s="14"/>
      <c r="ARU91" s="14"/>
      <c r="ARV91" s="14"/>
      <c r="ARW91" s="14"/>
      <c r="ARX91" s="14"/>
      <c r="ARY91" s="14"/>
      <c r="ARZ91" s="14"/>
      <c r="ASA91" s="14"/>
      <c r="ASB91" s="14"/>
      <c r="ASC91" s="14"/>
      <c r="ASD91" s="14"/>
      <c r="ASE91" s="14"/>
      <c r="ASF91" s="14"/>
      <c r="ASG91" s="14"/>
      <c r="ASH91" s="14"/>
      <c r="ASI91" s="14"/>
      <c r="ASJ91" s="14"/>
      <c r="ASK91" s="14"/>
      <c r="ASL91" s="14"/>
      <c r="ASM91" s="14"/>
      <c r="ASN91" s="14"/>
      <c r="ASO91" s="14"/>
      <c r="ASP91" s="14"/>
      <c r="ASQ91" s="14"/>
      <c r="ASR91" s="14"/>
      <c r="ASS91" s="14"/>
      <c r="AST91" s="14"/>
      <c r="ASU91" s="14"/>
      <c r="ASV91" s="14"/>
      <c r="ASW91" s="14"/>
      <c r="ASX91" s="14"/>
      <c r="ASY91" s="14"/>
      <c r="ASZ91" s="14"/>
      <c r="ATA91" s="14"/>
      <c r="ATB91" s="14"/>
      <c r="ATC91" s="14"/>
      <c r="ATD91" s="14"/>
      <c r="ATE91" s="14"/>
      <c r="ATF91" s="14"/>
      <c r="ATG91" s="14"/>
      <c r="ATH91" s="14"/>
      <c r="ATI91" s="14"/>
      <c r="ATJ91" s="14"/>
      <c r="ATK91" s="14"/>
      <c r="ATL91" s="14"/>
      <c r="ATM91" s="14"/>
      <c r="ATN91" s="14"/>
      <c r="ATO91" s="14"/>
      <c r="ATP91" s="14"/>
      <c r="ATQ91" s="14"/>
      <c r="ATR91" s="14"/>
      <c r="ATS91" s="14"/>
      <c r="ATT91" s="14"/>
      <c r="ATU91" s="14"/>
      <c r="ATV91" s="14"/>
      <c r="ATW91" s="14"/>
      <c r="ATX91" s="14"/>
      <c r="ATY91" s="14"/>
      <c r="ATZ91" s="14"/>
      <c r="AUA91" s="14"/>
      <c r="AUB91" s="14"/>
      <c r="AUC91" s="14"/>
      <c r="AUD91" s="14"/>
      <c r="AUE91" s="14"/>
      <c r="AUF91" s="14"/>
      <c r="AUG91" s="14"/>
      <c r="AUH91" s="14"/>
      <c r="AUI91" s="14"/>
      <c r="AUJ91" s="14"/>
      <c r="AUK91" s="14"/>
      <c r="AUL91" s="14"/>
      <c r="AUM91" s="14"/>
      <c r="AUN91" s="14"/>
      <c r="AUO91" s="14"/>
      <c r="AUP91" s="14"/>
      <c r="AUQ91" s="14"/>
      <c r="AUR91" s="14"/>
      <c r="AUS91" s="14"/>
      <c r="AUT91" s="14"/>
      <c r="AUU91" s="14"/>
      <c r="AUV91" s="14"/>
      <c r="AUW91" s="14"/>
      <c r="AUX91" s="14"/>
      <c r="AUY91" s="14"/>
      <c r="AUZ91" s="14"/>
      <c r="AVA91" s="14"/>
      <c r="AVB91" s="14"/>
      <c r="AVC91" s="14"/>
      <c r="AVD91" s="14"/>
      <c r="AVE91" s="14"/>
      <c r="AVF91" s="14"/>
      <c r="AVG91" s="14"/>
      <c r="AVH91" s="14"/>
      <c r="AVI91" s="14"/>
      <c r="AVJ91" s="14"/>
      <c r="AVK91" s="14"/>
      <c r="AVL91" s="14"/>
      <c r="AVM91" s="14"/>
      <c r="AVN91" s="14"/>
      <c r="AVO91" s="14"/>
      <c r="AVP91" s="14"/>
      <c r="AVQ91" s="14"/>
      <c r="AVR91" s="14"/>
      <c r="AVS91" s="14"/>
      <c r="AVT91" s="14"/>
      <c r="AVU91" s="14"/>
      <c r="AVV91" s="14"/>
      <c r="AVW91" s="14"/>
      <c r="AVX91" s="14"/>
      <c r="AVY91" s="14"/>
      <c r="AVZ91" s="14"/>
      <c r="AWA91" s="14"/>
      <c r="AWB91" s="14"/>
      <c r="AWC91" s="14"/>
      <c r="AWD91" s="14"/>
      <c r="AWE91" s="14"/>
      <c r="AWF91" s="14"/>
      <c r="AWG91" s="14"/>
      <c r="AWH91" s="14"/>
      <c r="AWI91" s="14"/>
      <c r="AWJ91" s="14"/>
      <c r="AWK91" s="14"/>
      <c r="AWL91" s="14"/>
      <c r="AWM91" s="14"/>
      <c r="AWN91" s="14"/>
      <c r="AWO91" s="14"/>
      <c r="AWP91" s="14"/>
      <c r="AWQ91" s="14"/>
      <c r="AWR91" s="14"/>
      <c r="AWS91" s="14"/>
      <c r="AWT91" s="14"/>
      <c r="AWU91" s="14"/>
      <c r="AWV91" s="14"/>
      <c r="AWW91" s="14"/>
      <c r="AWX91" s="14"/>
      <c r="AWY91" s="14"/>
      <c r="AWZ91" s="14"/>
      <c r="AXA91" s="14"/>
      <c r="AXB91" s="14"/>
      <c r="AXC91" s="14"/>
      <c r="AXD91" s="14"/>
      <c r="AXE91" s="14"/>
      <c r="AXF91" s="14"/>
      <c r="AXG91" s="14"/>
      <c r="AXH91" s="14"/>
      <c r="AXI91" s="14"/>
      <c r="AXJ91" s="14"/>
      <c r="AXK91" s="14"/>
      <c r="AXL91" s="14"/>
      <c r="AXM91" s="14"/>
      <c r="AXN91" s="14"/>
      <c r="AXO91" s="14"/>
      <c r="AXP91" s="14"/>
      <c r="AXQ91" s="14"/>
      <c r="AXR91" s="14"/>
      <c r="AXS91" s="14"/>
      <c r="AXT91" s="14"/>
      <c r="AXU91" s="14"/>
      <c r="AXV91" s="14"/>
      <c r="AXW91" s="14"/>
      <c r="AXX91" s="14"/>
      <c r="AXY91" s="14"/>
      <c r="AXZ91" s="14"/>
      <c r="AYA91" s="14"/>
      <c r="AYB91" s="14"/>
      <c r="AYC91" s="14"/>
      <c r="AYD91" s="14"/>
      <c r="AYE91" s="14"/>
      <c r="AYF91" s="14"/>
      <c r="AYG91" s="14"/>
      <c r="AYH91" s="14"/>
      <c r="AYI91" s="14"/>
      <c r="AYJ91" s="14"/>
      <c r="AYK91" s="14"/>
      <c r="AYL91" s="14"/>
      <c r="AYM91" s="14"/>
      <c r="AYN91" s="14"/>
      <c r="AYO91" s="14"/>
      <c r="AYP91" s="14"/>
      <c r="AYQ91" s="14"/>
      <c r="AYR91" s="14"/>
      <c r="AYS91" s="14"/>
      <c r="AYT91" s="14"/>
      <c r="AYU91" s="14"/>
      <c r="AYV91" s="14"/>
      <c r="AYW91" s="14"/>
      <c r="AYX91" s="14"/>
      <c r="AYY91" s="14"/>
      <c r="AYZ91" s="14"/>
      <c r="AZA91" s="14"/>
      <c r="AZB91" s="14"/>
      <c r="AZC91" s="14"/>
      <c r="AZD91" s="14"/>
      <c r="AZE91" s="14"/>
      <c r="AZF91" s="14"/>
      <c r="AZG91" s="14"/>
      <c r="AZH91" s="14"/>
      <c r="AZI91" s="14"/>
      <c r="AZJ91" s="14"/>
      <c r="AZK91" s="14"/>
      <c r="AZL91" s="14"/>
      <c r="AZM91" s="14"/>
      <c r="AZN91" s="14"/>
      <c r="AZO91" s="14"/>
      <c r="AZP91" s="14"/>
      <c r="AZQ91" s="14"/>
      <c r="AZR91" s="14"/>
      <c r="AZS91" s="14"/>
      <c r="AZT91" s="14"/>
      <c r="AZU91" s="14"/>
      <c r="AZV91" s="14"/>
      <c r="AZW91" s="14"/>
      <c r="AZX91" s="14"/>
      <c r="AZY91" s="14"/>
      <c r="AZZ91" s="14"/>
      <c r="BAA91" s="14"/>
      <c r="BAB91" s="14"/>
      <c r="BAC91" s="14"/>
      <c r="BAD91" s="14"/>
      <c r="BAE91" s="14"/>
      <c r="BAF91" s="14"/>
      <c r="BAG91" s="14"/>
      <c r="BAH91" s="14"/>
      <c r="BAI91" s="14"/>
      <c r="BAJ91" s="14"/>
      <c r="BAK91" s="14"/>
      <c r="BAL91" s="14"/>
      <c r="BAM91" s="14"/>
      <c r="BAN91" s="14"/>
      <c r="BAO91" s="14"/>
      <c r="BAP91" s="14"/>
      <c r="BAQ91" s="14"/>
      <c r="BAR91" s="14"/>
      <c r="BAS91" s="14"/>
      <c r="BAT91" s="14"/>
      <c r="BAU91" s="14"/>
      <c r="BAV91" s="14"/>
      <c r="BAW91" s="14"/>
      <c r="BAX91" s="14"/>
      <c r="BAY91" s="14"/>
      <c r="BAZ91" s="14"/>
      <c r="BBA91" s="14"/>
      <c r="BBB91" s="14"/>
      <c r="BBC91" s="14"/>
      <c r="BBD91" s="14"/>
      <c r="BBE91" s="14"/>
      <c r="BBF91" s="14"/>
      <c r="BBG91" s="14"/>
      <c r="BBH91" s="14"/>
      <c r="BBI91" s="14"/>
      <c r="BBJ91" s="14"/>
      <c r="BBK91" s="14"/>
      <c r="BBL91" s="14"/>
      <c r="BBM91" s="14"/>
      <c r="BBN91" s="14"/>
      <c r="BBO91" s="14"/>
      <c r="BBP91" s="14"/>
      <c r="BBQ91" s="14"/>
      <c r="BBR91" s="14"/>
      <c r="BBS91" s="14"/>
      <c r="BBT91" s="14"/>
      <c r="BBU91" s="14"/>
      <c r="BBV91" s="14"/>
      <c r="BBW91" s="14"/>
      <c r="BBX91" s="14"/>
      <c r="BBY91" s="14"/>
      <c r="BBZ91" s="14"/>
      <c r="BCA91" s="14"/>
      <c r="BCB91" s="14"/>
      <c r="BCC91" s="14"/>
      <c r="BCD91" s="14"/>
      <c r="BCE91" s="14"/>
      <c r="BCF91" s="14"/>
      <c r="BCG91" s="14"/>
      <c r="BCH91" s="14"/>
      <c r="BCI91" s="14"/>
      <c r="BCJ91" s="14"/>
      <c r="BCK91" s="14"/>
      <c r="BCL91" s="14"/>
      <c r="BCM91" s="14"/>
      <c r="BCN91" s="14"/>
      <c r="BCO91" s="14"/>
      <c r="BCP91" s="14"/>
      <c r="BCQ91" s="14"/>
      <c r="BCR91" s="14"/>
      <c r="BCS91" s="14"/>
      <c r="BCT91" s="14"/>
      <c r="BCU91" s="14"/>
      <c r="BCV91" s="14"/>
      <c r="BCW91" s="14"/>
      <c r="BCX91" s="14"/>
      <c r="BCY91" s="14"/>
      <c r="BCZ91" s="14"/>
      <c r="BDA91" s="14"/>
      <c r="BDB91" s="14"/>
      <c r="BDC91" s="14"/>
      <c r="BDD91" s="14"/>
      <c r="BDE91" s="14"/>
      <c r="BDF91" s="14"/>
      <c r="BDG91" s="14"/>
      <c r="BDH91" s="14"/>
      <c r="BDI91" s="14"/>
      <c r="BDJ91" s="14"/>
      <c r="BDK91" s="14"/>
      <c r="BDL91" s="14"/>
      <c r="BDM91" s="14"/>
      <c r="BDN91" s="14"/>
      <c r="BDO91" s="14"/>
      <c r="BDP91" s="14"/>
      <c r="BDQ91" s="14"/>
      <c r="BDR91" s="14"/>
      <c r="BDS91" s="14"/>
      <c r="BDT91" s="14"/>
      <c r="BDU91" s="14"/>
      <c r="BDV91" s="14"/>
      <c r="BDW91" s="14"/>
      <c r="BDX91" s="14"/>
      <c r="BDY91" s="14"/>
      <c r="BDZ91" s="14"/>
      <c r="BEA91" s="14"/>
      <c r="BEB91" s="14"/>
      <c r="BEC91" s="14"/>
      <c r="BED91" s="14"/>
      <c r="BEE91" s="14"/>
      <c r="BEF91" s="14"/>
      <c r="BEG91" s="14"/>
      <c r="BEH91" s="14"/>
      <c r="BEI91" s="14"/>
      <c r="BEJ91" s="14"/>
      <c r="BEK91" s="14"/>
      <c r="BEL91" s="14"/>
      <c r="BEM91" s="14"/>
      <c r="BEN91" s="14"/>
      <c r="BEO91" s="14"/>
      <c r="BEP91" s="14"/>
      <c r="BEQ91" s="14"/>
      <c r="BER91" s="14"/>
      <c r="BES91" s="14"/>
      <c r="BET91" s="14"/>
      <c r="BEU91" s="14"/>
      <c r="BEV91" s="14"/>
      <c r="BEW91" s="14"/>
      <c r="BEX91" s="14"/>
      <c r="BEY91" s="14"/>
      <c r="BEZ91" s="14"/>
      <c r="BFA91" s="14"/>
      <c r="BFB91" s="14"/>
      <c r="BFC91" s="14"/>
      <c r="BFD91" s="14"/>
      <c r="BFE91" s="14"/>
      <c r="BFF91" s="14"/>
      <c r="BFG91" s="14"/>
      <c r="BFH91" s="14"/>
      <c r="BFI91" s="14"/>
      <c r="BFJ91" s="14"/>
      <c r="BFK91" s="14"/>
      <c r="BFL91" s="14"/>
      <c r="BFM91" s="14"/>
      <c r="BFN91" s="14"/>
      <c r="BFO91" s="14"/>
      <c r="BFP91" s="14"/>
      <c r="BFQ91" s="14"/>
      <c r="BFR91" s="14"/>
      <c r="BFS91" s="14"/>
      <c r="BFT91" s="14"/>
      <c r="BFU91" s="14"/>
      <c r="BFV91" s="14"/>
      <c r="BFW91" s="14"/>
      <c r="BFX91" s="14"/>
      <c r="BFY91" s="14"/>
      <c r="BFZ91" s="14"/>
      <c r="BGA91" s="14"/>
      <c r="BGB91" s="14"/>
      <c r="BGC91" s="14"/>
      <c r="BGD91" s="14"/>
      <c r="BGE91" s="14"/>
      <c r="BGF91" s="14"/>
      <c r="BGG91" s="14"/>
      <c r="BGH91" s="14"/>
      <c r="BGI91" s="14"/>
      <c r="BGJ91" s="14"/>
      <c r="BGK91" s="14"/>
      <c r="BGL91" s="14"/>
      <c r="BGM91" s="14"/>
      <c r="BGN91" s="14"/>
      <c r="BGO91" s="14"/>
      <c r="BGP91" s="14"/>
      <c r="BGQ91" s="14"/>
      <c r="BGR91" s="14"/>
      <c r="BGS91" s="14"/>
      <c r="BGT91" s="14"/>
      <c r="BGU91" s="14"/>
      <c r="BGV91" s="14"/>
      <c r="BGW91" s="14"/>
      <c r="BGX91" s="14"/>
      <c r="BGY91" s="14"/>
      <c r="BGZ91" s="14"/>
      <c r="BHA91" s="14"/>
      <c r="BHB91" s="14"/>
      <c r="BHC91" s="14"/>
      <c r="BHD91" s="14"/>
      <c r="BHE91" s="14"/>
      <c r="BHF91" s="14"/>
      <c r="BHG91" s="14"/>
      <c r="BHH91" s="14"/>
      <c r="BHI91" s="14"/>
      <c r="BHJ91" s="14"/>
      <c r="BHK91" s="14"/>
      <c r="BHL91" s="14"/>
      <c r="BHM91" s="14"/>
      <c r="BHN91" s="14"/>
      <c r="BHO91" s="14"/>
      <c r="BHP91" s="14"/>
      <c r="BHQ91" s="14"/>
      <c r="BHR91" s="14"/>
      <c r="BHS91" s="14"/>
      <c r="BHT91" s="14"/>
      <c r="BHU91" s="14"/>
      <c r="BHV91" s="14"/>
      <c r="BHW91" s="14"/>
      <c r="BHX91" s="14"/>
      <c r="BHY91" s="14"/>
      <c r="BHZ91" s="14"/>
      <c r="BIA91" s="14"/>
      <c r="BIB91" s="14"/>
      <c r="BIC91" s="14"/>
      <c r="BID91" s="14"/>
      <c r="BIE91" s="14"/>
      <c r="BIF91" s="14"/>
      <c r="BIG91" s="14"/>
      <c r="BIH91" s="14"/>
      <c r="BII91" s="14"/>
      <c r="BIJ91" s="14"/>
      <c r="BIK91" s="14"/>
      <c r="BIL91" s="14"/>
      <c r="BIM91" s="14"/>
      <c r="BIN91" s="14"/>
      <c r="BIO91" s="14"/>
      <c r="BIP91" s="14"/>
      <c r="BIQ91" s="14"/>
      <c r="BIR91" s="14"/>
      <c r="BIS91" s="14"/>
      <c r="BIT91" s="14"/>
      <c r="BIU91" s="14"/>
      <c r="BIV91" s="14"/>
      <c r="BIW91" s="14"/>
      <c r="BIX91" s="14"/>
      <c r="BIY91" s="14"/>
      <c r="BIZ91" s="14"/>
      <c r="BJA91" s="14"/>
      <c r="BJB91" s="14"/>
      <c r="BJC91" s="14"/>
      <c r="BJD91" s="14"/>
      <c r="BJE91" s="14"/>
      <c r="BJF91" s="14"/>
      <c r="BJG91" s="14"/>
      <c r="BJH91" s="14"/>
      <c r="BJI91" s="14"/>
      <c r="BJJ91" s="14"/>
      <c r="BJK91" s="14"/>
      <c r="BJL91" s="14"/>
      <c r="BJM91" s="14"/>
      <c r="BJN91" s="14"/>
      <c r="BJO91" s="14"/>
      <c r="BJP91" s="14"/>
      <c r="BJQ91" s="14"/>
      <c r="BJR91" s="14"/>
      <c r="BJS91" s="14"/>
      <c r="BJT91" s="14"/>
      <c r="BJU91" s="14"/>
      <c r="BJV91" s="14"/>
      <c r="BJW91" s="14"/>
      <c r="BJX91" s="14"/>
      <c r="BJY91" s="14"/>
      <c r="BJZ91" s="14"/>
      <c r="BKA91" s="14"/>
      <c r="BKB91" s="14"/>
      <c r="BKC91" s="14"/>
      <c r="BKD91" s="14"/>
      <c r="BKE91" s="14"/>
      <c r="BKF91" s="14"/>
      <c r="BKG91" s="14"/>
      <c r="BKH91" s="14"/>
      <c r="BKI91" s="14"/>
      <c r="BKJ91" s="14"/>
      <c r="BKK91" s="14"/>
      <c r="BKL91" s="14"/>
      <c r="BKM91" s="14"/>
      <c r="BKN91" s="14"/>
      <c r="BKO91" s="14"/>
      <c r="BKP91" s="14"/>
      <c r="BKQ91" s="14"/>
      <c r="BKR91" s="14"/>
      <c r="BKS91" s="14"/>
      <c r="BKT91" s="14"/>
      <c r="BKU91" s="14"/>
      <c r="BKV91" s="14"/>
      <c r="BKW91" s="14"/>
      <c r="BKX91" s="14"/>
      <c r="BKY91" s="14"/>
      <c r="BKZ91" s="14"/>
      <c r="BLA91" s="14"/>
      <c r="BLB91" s="14"/>
      <c r="BLC91" s="14"/>
      <c r="BLD91" s="14"/>
      <c r="BLE91" s="14"/>
      <c r="BLF91" s="14"/>
      <c r="BLG91" s="14"/>
      <c r="BLH91" s="14"/>
      <c r="BLI91" s="14"/>
      <c r="BLJ91" s="14"/>
      <c r="BLK91" s="14"/>
      <c r="BLL91" s="14"/>
      <c r="BLM91" s="14"/>
      <c r="BLN91" s="14"/>
      <c r="BLO91" s="14"/>
      <c r="BLP91" s="14"/>
      <c r="BLQ91" s="14"/>
      <c r="BLR91" s="14"/>
      <c r="BLS91" s="14"/>
      <c r="BLT91" s="14"/>
      <c r="BLU91" s="14"/>
      <c r="BLV91" s="14"/>
      <c r="BLW91" s="14"/>
      <c r="BLX91" s="14"/>
      <c r="BLY91" s="14"/>
      <c r="BLZ91" s="14"/>
      <c r="BMA91" s="14"/>
      <c r="BMB91" s="14"/>
      <c r="BMC91" s="14"/>
      <c r="BMD91" s="14"/>
      <c r="BME91" s="14"/>
      <c r="BMF91" s="14"/>
      <c r="BMG91" s="14"/>
      <c r="BMH91" s="14"/>
      <c r="BMI91" s="14"/>
      <c r="BMJ91" s="14"/>
      <c r="BMK91" s="14"/>
      <c r="BML91" s="14"/>
      <c r="BMM91" s="14"/>
      <c r="BMN91" s="14"/>
      <c r="BMO91" s="14"/>
      <c r="BMP91" s="14"/>
      <c r="BMQ91" s="14"/>
      <c r="BMR91" s="14"/>
      <c r="BMS91" s="14"/>
      <c r="BMT91" s="14"/>
      <c r="BMU91" s="14"/>
      <c r="BMV91" s="14"/>
      <c r="BMW91" s="14"/>
      <c r="BMX91" s="14"/>
      <c r="BMY91" s="14"/>
      <c r="BMZ91" s="14"/>
      <c r="BNA91" s="14"/>
      <c r="BNB91" s="14"/>
      <c r="BNC91" s="14"/>
      <c r="BND91" s="14"/>
      <c r="BNE91" s="14"/>
      <c r="BNF91" s="14"/>
      <c r="BNG91" s="14"/>
      <c r="BNH91" s="14"/>
      <c r="BNI91" s="14"/>
      <c r="BNJ91" s="14"/>
      <c r="BNK91" s="14"/>
      <c r="BNL91" s="14"/>
      <c r="BNM91" s="14"/>
      <c r="BNN91" s="14"/>
      <c r="BNO91" s="14"/>
      <c r="BNP91" s="14"/>
      <c r="BNQ91" s="14"/>
      <c r="BNR91" s="14"/>
      <c r="BNS91" s="14"/>
      <c r="BNT91" s="14"/>
      <c r="BNU91" s="14"/>
      <c r="BNV91" s="14"/>
      <c r="BNW91" s="14"/>
      <c r="BNX91" s="14"/>
      <c r="BNY91" s="14"/>
      <c r="BNZ91" s="14"/>
      <c r="BOA91" s="14"/>
      <c r="BOB91" s="14"/>
      <c r="BOC91" s="14"/>
      <c r="BOD91" s="14"/>
      <c r="BOE91" s="14"/>
      <c r="BOF91" s="14"/>
      <c r="BOG91" s="14"/>
      <c r="BOH91" s="14"/>
      <c r="BOI91" s="14"/>
      <c r="BOJ91" s="14"/>
      <c r="BOK91" s="14"/>
      <c r="BOL91" s="14"/>
      <c r="BOM91" s="14"/>
      <c r="BON91" s="14"/>
      <c r="BOO91" s="14"/>
      <c r="BOP91" s="14"/>
      <c r="BOQ91" s="14"/>
      <c r="BOR91" s="14"/>
      <c r="BOS91" s="14"/>
      <c r="BOT91" s="14"/>
      <c r="BOU91" s="14"/>
      <c r="BOV91" s="14"/>
      <c r="BOW91" s="14"/>
      <c r="BOX91" s="14"/>
      <c r="BOY91" s="14"/>
      <c r="BOZ91" s="14"/>
      <c r="BPA91" s="14"/>
      <c r="BPB91" s="14"/>
      <c r="BPC91" s="14"/>
      <c r="BPD91" s="14"/>
      <c r="BPE91" s="14"/>
      <c r="BPF91" s="14"/>
      <c r="BPG91" s="14"/>
      <c r="BPH91" s="14"/>
      <c r="BPI91" s="14"/>
      <c r="BPJ91" s="14"/>
      <c r="BPK91" s="14"/>
      <c r="BPL91" s="14"/>
      <c r="BPM91" s="14"/>
      <c r="BPN91" s="14"/>
      <c r="BPO91" s="14"/>
      <c r="BPP91" s="14"/>
      <c r="BPQ91" s="14"/>
      <c r="BPR91" s="14"/>
      <c r="BPS91" s="14"/>
      <c r="BPT91" s="14"/>
      <c r="BPU91" s="14"/>
      <c r="BPV91" s="14"/>
      <c r="BPW91" s="14"/>
      <c r="BPX91" s="14"/>
      <c r="BPY91" s="14"/>
      <c r="BPZ91" s="14"/>
      <c r="BQA91" s="14"/>
      <c r="BQB91" s="14"/>
      <c r="BQC91" s="14"/>
      <c r="BQD91" s="14"/>
      <c r="BQE91" s="14"/>
      <c r="BQF91" s="14"/>
      <c r="BQG91" s="14"/>
      <c r="BQH91" s="14"/>
      <c r="BQI91" s="14"/>
      <c r="BQJ91" s="14"/>
      <c r="BQK91" s="14"/>
      <c r="BQL91" s="14"/>
      <c r="BQM91" s="14"/>
      <c r="BQN91" s="14"/>
      <c r="BQO91" s="14"/>
      <c r="BQP91" s="14"/>
      <c r="BQQ91" s="14"/>
      <c r="BQR91" s="14"/>
      <c r="BQS91" s="14"/>
      <c r="BQT91" s="14"/>
      <c r="BQU91" s="14"/>
      <c r="BQV91" s="14"/>
      <c r="BQW91" s="14"/>
      <c r="BQX91" s="14"/>
      <c r="BQY91" s="14"/>
      <c r="BQZ91" s="14"/>
      <c r="BRA91" s="14"/>
      <c r="BRB91" s="14"/>
      <c r="BRC91" s="14"/>
      <c r="BRD91" s="14"/>
      <c r="BRE91" s="14"/>
      <c r="BRF91" s="14"/>
      <c r="BRG91" s="14"/>
      <c r="BRH91" s="14"/>
      <c r="BRI91" s="14"/>
      <c r="BRJ91" s="14"/>
      <c r="BRK91" s="14"/>
      <c r="BRL91" s="14"/>
      <c r="BRM91" s="14"/>
      <c r="BRN91" s="14"/>
      <c r="BRO91" s="14"/>
      <c r="BRP91" s="14"/>
      <c r="BRQ91" s="14"/>
      <c r="BRR91" s="14"/>
      <c r="BRS91" s="14"/>
      <c r="BRT91" s="14"/>
      <c r="BRU91" s="14"/>
      <c r="BRV91" s="14"/>
      <c r="BRW91" s="14"/>
      <c r="BRX91" s="14"/>
      <c r="BRY91" s="14"/>
      <c r="BRZ91" s="14"/>
      <c r="BSA91" s="14"/>
      <c r="BSB91" s="14"/>
      <c r="BSC91" s="14"/>
      <c r="BSD91" s="14"/>
      <c r="BSE91" s="14"/>
      <c r="BSF91" s="14"/>
      <c r="BSG91" s="14"/>
      <c r="BSH91" s="14"/>
      <c r="BSI91" s="14"/>
      <c r="BSJ91" s="14"/>
      <c r="BSK91" s="14"/>
      <c r="BSL91" s="14"/>
      <c r="BSM91" s="14"/>
      <c r="BSN91" s="14"/>
      <c r="BSO91" s="14"/>
      <c r="BSP91" s="14"/>
      <c r="BSQ91" s="14"/>
      <c r="BSR91" s="14"/>
      <c r="BSS91" s="14"/>
      <c r="BST91" s="14"/>
      <c r="BSU91" s="14"/>
      <c r="BSV91" s="14"/>
      <c r="BSW91" s="14"/>
      <c r="BSX91" s="14"/>
      <c r="BSY91" s="14"/>
      <c r="BSZ91" s="14"/>
      <c r="BTA91" s="14"/>
      <c r="BTB91" s="14"/>
      <c r="BTC91" s="14"/>
      <c r="BTD91" s="14"/>
      <c r="BTE91" s="14"/>
      <c r="BTF91" s="14"/>
      <c r="BTG91" s="14"/>
      <c r="BTH91" s="14"/>
      <c r="BTI91" s="14"/>
      <c r="BTJ91" s="14"/>
      <c r="BTK91" s="14"/>
      <c r="BTL91" s="14"/>
      <c r="BTM91" s="14"/>
      <c r="BTN91" s="14"/>
      <c r="BTO91" s="14"/>
      <c r="BTP91" s="14"/>
      <c r="BTQ91" s="14"/>
      <c r="BTR91" s="14"/>
      <c r="BTS91" s="14"/>
      <c r="BTT91" s="14"/>
      <c r="BTU91" s="14"/>
      <c r="BTV91" s="14"/>
      <c r="BTW91" s="14"/>
      <c r="BTX91" s="14"/>
      <c r="BTY91" s="14"/>
      <c r="BTZ91" s="14"/>
      <c r="BUA91" s="14"/>
      <c r="BUB91" s="14"/>
      <c r="BUC91" s="14"/>
      <c r="BUD91" s="14"/>
      <c r="BUE91" s="14"/>
      <c r="BUF91" s="14"/>
      <c r="BUG91" s="14"/>
      <c r="BUH91" s="14"/>
      <c r="BUI91" s="14"/>
      <c r="BUJ91" s="14"/>
      <c r="BUK91" s="14"/>
      <c r="BUL91" s="14"/>
      <c r="BUM91" s="14"/>
      <c r="BUN91" s="14"/>
      <c r="BUO91" s="14"/>
      <c r="BUP91" s="14"/>
      <c r="BUQ91" s="14"/>
      <c r="BUR91" s="14"/>
      <c r="BUS91" s="14"/>
      <c r="BUT91" s="14"/>
      <c r="BUU91" s="14"/>
      <c r="BUV91" s="14"/>
      <c r="BUW91" s="14"/>
      <c r="BUX91" s="14"/>
      <c r="BUY91" s="14"/>
      <c r="BUZ91" s="14"/>
      <c r="BVA91" s="14"/>
      <c r="BVB91" s="14"/>
      <c r="BVC91" s="14"/>
      <c r="BVD91" s="14"/>
      <c r="BVE91" s="14"/>
      <c r="BVF91" s="14"/>
      <c r="BVG91" s="14"/>
      <c r="BVH91" s="14"/>
      <c r="BVI91" s="14"/>
      <c r="BVJ91" s="14"/>
      <c r="BVK91" s="14"/>
      <c r="BVL91" s="14"/>
      <c r="BVM91" s="14"/>
      <c r="BVN91" s="14"/>
      <c r="BVO91" s="14"/>
      <c r="BVP91" s="14"/>
      <c r="BVQ91" s="14"/>
      <c r="BVR91" s="14"/>
      <c r="BVS91" s="14"/>
      <c r="BVT91" s="14"/>
      <c r="BVU91" s="14"/>
      <c r="BVV91" s="14"/>
      <c r="BVW91" s="14"/>
      <c r="BVX91" s="14"/>
      <c r="BVY91" s="14"/>
      <c r="BVZ91" s="14"/>
      <c r="BWA91" s="14"/>
      <c r="BWB91" s="14"/>
      <c r="BWC91" s="14"/>
      <c r="BWD91" s="14"/>
      <c r="BWE91" s="14"/>
      <c r="BWF91" s="14"/>
      <c r="BWG91" s="14"/>
      <c r="BWH91" s="14"/>
      <c r="BWI91" s="14"/>
      <c r="BWJ91" s="14"/>
      <c r="BWK91" s="14"/>
      <c r="BWL91" s="14"/>
      <c r="BWM91" s="14"/>
      <c r="BWN91" s="14"/>
      <c r="BWO91" s="14"/>
      <c r="BWP91" s="14"/>
      <c r="BWQ91" s="14"/>
      <c r="BWR91" s="14"/>
      <c r="BWS91" s="14"/>
      <c r="BWT91" s="14"/>
      <c r="BWU91" s="14"/>
      <c r="BWV91" s="14"/>
      <c r="BWW91" s="14"/>
      <c r="BWX91" s="14"/>
      <c r="BWY91" s="14"/>
      <c r="BWZ91" s="14"/>
      <c r="BXA91" s="14"/>
      <c r="BXB91" s="14"/>
      <c r="BXC91" s="14"/>
      <c r="BXD91" s="14"/>
      <c r="BXE91" s="14"/>
      <c r="BXF91" s="14"/>
      <c r="BXG91" s="14"/>
      <c r="BXH91" s="14"/>
      <c r="BXI91" s="14"/>
      <c r="BXJ91" s="14"/>
      <c r="BXK91" s="14"/>
      <c r="BXL91" s="14"/>
      <c r="BXM91" s="14"/>
      <c r="BXN91" s="14"/>
      <c r="BXO91" s="14"/>
      <c r="BXP91" s="14"/>
      <c r="BXQ91" s="14"/>
      <c r="BXR91" s="14"/>
      <c r="BXS91" s="14"/>
      <c r="BXT91" s="14"/>
      <c r="BXU91" s="14"/>
      <c r="BXV91" s="14"/>
      <c r="BXW91" s="14"/>
      <c r="BXX91" s="14"/>
      <c r="BXY91" s="14"/>
      <c r="BXZ91" s="14"/>
      <c r="BYA91" s="14"/>
      <c r="BYB91" s="14"/>
      <c r="BYC91" s="14"/>
      <c r="BYD91" s="14"/>
      <c r="BYE91" s="14"/>
      <c r="BYF91" s="14"/>
      <c r="BYG91" s="14"/>
      <c r="BYH91" s="14"/>
      <c r="BYI91" s="14"/>
      <c r="BYJ91" s="14"/>
      <c r="BYK91" s="14"/>
      <c r="BYL91" s="14"/>
      <c r="BYM91" s="14"/>
      <c r="BYN91" s="14"/>
      <c r="BYO91" s="14"/>
      <c r="BYP91" s="14"/>
      <c r="BYQ91" s="14"/>
      <c r="BYR91" s="14"/>
      <c r="BYS91" s="14"/>
      <c r="BYT91" s="14"/>
      <c r="BYU91" s="14"/>
      <c r="BYV91" s="14"/>
      <c r="BYW91" s="14"/>
      <c r="BYX91" s="14"/>
      <c r="BYY91" s="14"/>
      <c r="BYZ91" s="14"/>
      <c r="BZA91" s="14"/>
      <c r="BZB91" s="14"/>
      <c r="BZC91" s="14"/>
      <c r="BZD91" s="14"/>
      <c r="BZE91" s="14"/>
      <c r="BZF91" s="14"/>
      <c r="BZG91" s="14"/>
      <c r="BZH91" s="14"/>
      <c r="BZI91" s="14"/>
      <c r="BZJ91" s="14"/>
      <c r="BZK91" s="14"/>
      <c r="BZL91" s="14"/>
      <c r="BZM91" s="14"/>
      <c r="BZN91" s="14"/>
      <c r="BZO91" s="14"/>
      <c r="BZP91" s="14"/>
      <c r="BZQ91" s="14"/>
      <c r="BZR91" s="14"/>
      <c r="BZS91" s="14"/>
      <c r="BZT91" s="14"/>
      <c r="BZU91" s="14"/>
      <c r="BZV91" s="14"/>
      <c r="BZW91" s="14"/>
      <c r="BZX91" s="14"/>
      <c r="BZY91" s="14"/>
      <c r="BZZ91" s="14"/>
      <c r="CAA91" s="14"/>
      <c r="CAB91" s="14"/>
      <c r="CAC91" s="14"/>
      <c r="CAD91" s="14"/>
      <c r="CAE91" s="14"/>
      <c r="CAF91" s="14"/>
      <c r="CAG91" s="14"/>
      <c r="CAH91" s="14"/>
      <c r="CAI91" s="14"/>
      <c r="CAJ91" s="14"/>
      <c r="CAK91" s="14"/>
      <c r="CAL91" s="14"/>
      <c r="CAM91" s="14"/>
      <c r="CAN91" s="14"/>
      <c r="CAO91" s="14"/>
      <c r="CAP91" s="14"/>
      <c r="CAQ91" s="14"/>
      <c r="CAR91" s="14"/>
      <c r="CAS91" s="14"/>
      <c r="CAT91" s="14"/>
      <c r="CAU91" s="14"/>
      <c r="CAV91" s="14"/>
      <c r="CAW91" s="14"/>
      <c r="CAX91" s="14"/>
      <c r="CAY91" s="14"/>
      <c r="CAZ91" s="14"/>
      <c r="CBA91" s="14"/>
      <c r="CBB91" s="14"/>
      <c r="CBC91" s="14"/>
      <c r="CBD91" s="14"/>
      <c r="CBE91" s="14"/>
      <c r="CBF91" s="14"/>
      <c r="CBG91" s="14"/>
      <c r="CBH91" s="14"/>
      <c r="CBI91" s="14"/>
      <c r="CBJ91" s="14"/>
      <c r="CBK91" s="14"/>
      <c r="CBL91" s="14"/>
      <c r="CBM91" s="14"/>
      <c r="CBN91" s="14"/>
      <c r="CBO91" s="14"/>
      <c r="CBP91" s="14"/>
      <c r="CBQ91" s="14"/>
      <c r="CBR91" s="14"/>
      <c r="CBS91" s="14"/>
      <c r="CBT91" s="14"/>
      <c r="CBU91" s="14"/>
      <c r="CBV91" s="14"/>
      <c r="CBW91" s="14"/>
      <c r="CBX91" s="14"/>
      <c r="CBY91" s="14"/>
      <c r="CBZ91" s="14"/>
      <c r="CCA91" s="14"/>
      <c r="CCB91" s="14"/>
      <c r="CCC91" s="14"/>
      <c r="CCD91" s="14"/>
      <c r="CCE91" s="14"/>
      <c r="CCF91" s="14"/>
      <c r="CCG91" s="14"/>
      <c r="CCH91" s="14"/>
      <c r="CCI91" s="14"/>
      <c r="CCJ91" s="14"/>
      <c r="CCK91" s="14"/>
      <c r="CCL91" s="14"/>
      <c r="CCM91" s="14"/>
      <c r="CCN91" s="14"/>
      <c r="CCO91" s="14"/>
      <c r="CCP91" s="14"/>
      <c r="CCQ91" s="14"/>
      <c r="CCR91" s="14"/>
      <c r="CCS91" s="14"/>
      <c r="CCT91" s="14"/>
      <c r="CCU91" s="14"/>
      <c r="CCV91" s="14"/>
      <c r="CCW91" s="14"/>
      <c r="CCX91" s="14"/>
      <c r="CCY91" s="14"/>
      <c r="CCZ91" s="14"/>
      <c r="CDA91" s="14"/>
      <c r="CDB91" s="14"/>
      <c r="CDC91" s="14"/>
      <c r="CDD91" s="14"/>
      <c r="CDE91" s="14"/>
      <c r="CDF91" s="14"/>
      <c r="CDG91" s="14"/>
      <c r="CDH91" s="14"/>
      <c r="CDI91" s="14"/>
      <c r="CDJ91" s="14"/>
      <c r="CDK91" s="14"/>
      <c r="CDL91" s="14"/>
      <c r="CDM91" s="14"/>
      <c r="CDN91" s="14"/>
      <c r="CDO91" s="14"/>
      <c r="CDP91" s="14"/>
      <c r="CDQ91" s="14"/>
      <c r="CDR91" s="14"/>
      <c r="CDS91" s="14"/>
      <c r="CDT91" s="14"/>
      <c r="CDU91" s="14"/>
      <c r="CDV91" s="14"/>
      <c r="CDW91" s="14"/>
      <c r="CDX91" s="14"/>
      <c r="CDY91" s="14"/>
      <c r="CDZ91" s="14"/>
      <c r="CEA91" s="14"/>
      <c r="CEB91" s="14"/>
      <c r="CEC91" s="14"/>
      <c r="CED91" s="14"/>
      <c r="CEE91" s="14"/>
      <c r="CEF91" s="14"/>
      <c r="CEG91" s="14"/>
      <c r="CEH91" s="14"/>
      <c r="CEI91" s="14"/>
      <c r="CEJ91" s="14"/>
      <c r="CEK91" s="14"/>
      <c r="CEL91" s="14"/>
      <c r="CEM91" s="14"/>
      <c r="CEN91" s="14"/>
      <c r="CEO91" s="14"/>
      <c r="CEP91" s="14"/>
      <c r="CEQ91" s="14"/>
      <c r="CER91" s="14"/>
      <c r="CES91" s="14"/>
      <c r="CET91" s="14"/>
      <c r="CEU91" s="14"/>
      <c r="CEV91" s="14"/>
      <c r="CEW91" s="14"/>
      <c r="CEX91" s="14"/>
      <c r="CEY91" s="14"/>
      <c r="CEZ91" s="14"/>
      <c r="CFA91" s="14"/>
      <c r="CFB91" s="14"/>
      <c r="CFC91" s="14"/>
      <c r="CFD91" s="14"/>
      <c r="CFE91" s="14"/>
      <c r="CFF91" s="14"/>
      <c r="CFG91" s="14"/>
      <c r="CFH91" s="14"/>
      <c r="CFI91" s="14"/>
      <c r="CFJ91" s="14"/>
      <c r="CFK91" s="14"/>
      <c r="CFL91" s="14"/>
      <c r="CFM91" s="14"/>
      <c r="CFN91" s="14"/>
      <c r="CFO91" s="14"/>
      <c r="CFP91" s="14"/>
      <c r="CFQ91" s="14"/>
      <c r="CFR91" s="14"/>
      <c r="CFS91" s="14"/>
      <c r="CFT91" s="14"/>
      <c r="CFU91" s="14"/>
      <c r="CFV91" s="14"/>
      <c r="CFW91" s="14"/>
      <c r="CFX91" s="14"/>
      <c r="CFY91" s="14"/>
      <c r="CFZ91" s="14"/>
      <c r="CGA91" s="14"/>
      <c r="CGB91" s="14"/>
      <c r="CGC91" s="14"/>
      <c r="CGD91" s="14"/>
      <c r="CGE91" s="14"/>
      <c r="CGF91" s="14"/>
      <c r="CGG91" s="14"/>
      <c r="CGH91" s="14"/>
      <c r="CGI91" s="14"/>
      <c r="CGJ91" s="14"/>
      <c r="CGK91" s="14"/>
      <c r="CGL91" s="14"/>
      <c r="CGM91" s="14"/>
      <c r="CGN91" s="14"/>
      <c r="CGO91" s="14"/>
      <c r="CGP91" s="14"/>
      <c r="CGQ91" s="14"/>
      <c r="CGR91" s="14"/>
      <c r="CGS91" s="14"/>
      <c r="CGT91" s="14"/>
      <c r="CGU91" s="14"/>
      <c r="CGV91" s="14"/>
      <c r="CGW91" s="14"/>
      <c r="CGX91" s="14"/>
      <c r="CGY91" s="14"/>
      <c r="CGZ91" s="14"/>
      <c r="CHA91" s="14"/>
      <c r="CHB91" s="14"/>
      <c r="CHC91" s="14"/>
      <c r="CHD91" s="14"/>
      <c r="CHE91" s="14"/>
      <c r="CHF91" s="14"/>
      <c r="CHG91" s="14"/>
      <c r="CHH91" s="14"/>
      <c r="CHI91" s="14"/>
      <c r="CHJ91" s="14"/>
      <c r="CHK91" s="14"/>
      <c r="CHL91" s="14"/>
      <c r="CHM91" s="14"/>
      <c r="CHN91" s="14"/>
      <c r="CHO91" s="14"/>
      <c r="CHP91" s="14"/>
      <c r="CHQ91" s="14"/>
      <c r="CHR91" s="14"/>
      <c r="CHS91" s="14"/>
      <c r="CHT91" s="14"/>
      <c r="CHU91" s="14"/>
      <c r="CHV91" s="14"/>
      <c r="CHW91" s="14"/>
      <c r="CHX91" s="14"/>
      <c r="CHY91" s="14"/>
      <c r="CHZ91" s="14"/>
      <c r="CIA91" s="14"/>
      <c r="CIB91" s="14"/>
      <c r="CIC91" s="14"/>
      <c r="CID91" s="14"/>
      <c r="CIE91" s="14"/>
      <c r="CIF91" s="14"/>
      <c r="CIG91" s="14"/>
      <c r="CIH91" s="14"/>
      <c r="CII91" s="14"/>
      <c r="CIJ91" s="14"/>
      <c r="CIK91" s="14"/>
      <c r="CIL91" s="14"/>
      <c r="CIM91" s="14"/>
      <c r="CIN91" s="14"/>
      <c r="CIO91" s="14"/>
      <c r="CIP91" s="14"/>
      <c r="CIQ91" s="14"/>
      <c r="CIR91" s="14"/>
      <c r="CIS91" s="14"/>
      <c r="CIT91" s="14"/>
      <c r="CIU91" s="14"/>
      <c r="CIV91" s="14"/>
      <c r="CIW91" s="14"/>
      <c r="CIX91" s="14"/>
      <c r="CIY91" s="14"/>
      <c r="CIZ91" s="14"/>
      <c r="CJA91" s="14"/>
      <c r="CJB91" s="14"/>
      <c r="CJC91" s="14"/>
      <c r="CJD91" s="14"/>
      <c r="CJE91" s="14"/>
      <c r="CJF91" s="14"/>
      <c r="CJG91" s="14"/>
      <c r="CJH91" s="14"/>
      <c r="CJI91" s="14"/>
      <c r="CJJ91" s="14"/>
      <c r="CJK91" s="14"/>
      <c r="CJL91" s="14"/>
      <c r="CJM91" s="14"/>
      <c r="CJN91" s="14"/>
      <c r="CJO91" s="14"/>
      <c r="CJP91" s="14"/>
      <c r="CJQ91" s="14"/>
      <c r="CJR91" s="14"/>
      <c r="CJS91" s="14"/>
      <c r="CJT91" s="14"/>
      <c r="CJU91" s="14"/>
      <c r="CJV91" s="14"/>
      <c r="CJW91" s="14"/>
      <c r="CJX91" s="14"/>
      <c r="CJY91" s="14"/>
      <c r="CJZ91" s="14"/>
      <c r="CKA91" s="14"/>
      <c r="CKB91" s="14"/>
      <c r="CKC91" s="14"/>
      <c r="CKD91" s="14"/>
      <c r="CKE91" s="14"/>
      <c r="CKF91" s="14"/>
      <c r="CKG91" s="14"/>
      <c r="CKH91" s="14"/>
      <c r="CKI91" s="14"/>
      <c r="CKJ91" s="14"/>
      <c r="CKK91" s="14"/>
      <c r="CKL91" s="14"/>
      <c r="CKM91" s="14"/>
      <c r="CKN91" s="14"/>
      <c r="CKO91" s="14"/>
      <c r="CKP91" s="14"/>
      <c r="CKQ91" s="14"/>
      <c r="CKR91" s="14"/>
      <c r="CKS91" s="14"/>
      <c r="CKT91" s="14"/>
      <c r="CKU91" s="14"/>
      <c r="CKV91" s="14"/>
      <c r="CKW91" s="14"/>
      <c r="CKX91" s="14"/>
      <c r="CKY91" s="14"/>
      <c r="CKZ91" s="14"/>
      <c r="CLA91" s="14"/>
      <c r="CLB91" s="14"/>
      <c r="CLC91" s="14"/>
      <c r="CLD91" s="14"/>
      <c r="CLE91" s="14"/>
      <c r="CLF91" s="14"/>
      <c r="CLG91" s="14"/>
      <c r="CLH91" s="14"/>
      <c r="CLI91" s="14"/>
      <c r="CLJ91" s="14"/>
      <c r="CLK91" s="14"/>
      <c r="CLL91" s="14"/>
      <c r="CLM91" s="14"/>
      <c r="CLN91" s="14"/>
      <c r="CLO91" s="14"/>
      <c r="CLP91" s="14"/>
      <c r="CLQ91" s="14"/>
      <c r="CLR91" s="14"/>
      <c r="CLS91" s="14"/>
      <c r="CLT91" s="14"/>
      <c r="CLU91" s="14"/>
      <c r="CLV91" s="14"/>
      <c r="CLW91" s="14"/>
      <c r="CLX91" s="14"/>
      <c r="CLY91" s="14"/>
      <c r="CLZ91" s="14"/>
      <c r="CMA91" s="14"/>
      <c r="CMB91" s="14"/>
      <c r="CMC91" s="14"/>
      <c r="CMD91" s="14"/>
      <c r="CME91" s="14"/>
      <c r="CMF91" s="14"/>
      <c r="CMG91" s="14"/>
      <c r="CMH91" s="14"/>
      <c r="CMI91" s="14"/>
      <c r="CMJ91" s="14"/>
      <c r="CMK91" s="14"/>
      <c r="CML91" s="14"/>
      <c r="CMM91" s="14"/>
      <c r="CMN91" s="14"/>
      <c r="CMO91" s="14"/>
      <c r="CMP91" s="14"/>
      <c r="CMQ91" s="14"/>
      <c r="CMR91" s="14"/>
      <c r="CMS91" s="14"/>
      <c r="CMT91" s="14"/>
      <c r="CMU91" s="14"/>
      <c r="CMV91" s="14"/>
      <c r="CMW91" s="14"/>
      <c r="CMX91" s="14"/>
      <c r="CMY91" s="14"/>
      <c r="CMZ91" s="14"/>
      <c r="CNA91" s="14"/>
      <c r="CNB91" s="14"/>
      <c r="CNC91" s="14"/>
      <c r="CND91" s="14"/>
      <c r="CNE91" s="14"/>
      <c r="CNF91" s="14"/>
      <c r="CNG91" s="14"/>
      <c r="CNH91" s="14"/>
      <c r="CNI91" s="14"/>
      <c r="CNJ91" s="14"/>
      <c r="CNK91" s="14"/>
      <c r="CNL91" s="14"/>
      <c r="CNM91" s="14"/>
      <c r="CNN91" s="14"/>
      <c r="CNO91" s="14"/>
      <c r="CNP91" s="14"/>
      <c r="CNQ91" s="14"/>
      <c r="CNR91" s="14"/>
      <c r="CNS91" s="14"/>
      <c r="CNT91" s="14"/>
      <c r="CNU91" s="14"/>
      <c r="CNV91" s="14"/>
      <c r="CNW91" s="14"/>
      <c r="CNX91" s="14"/>
      <c r="CNY91" s="14"/>
      <c r="CNZ91" s="14"/>
      <c r="COA91" s="14"/>
      <c r="COB91" s="14"/>
      <c r="COC91" s="14"/>
      <c r="COD91" s="14"/>
      <c r="COE91" s="14"/>
      <c r="COF91" s="14"/>
      <c r="COG91" s="14"/>
      <c r="COH91" s="14"/>
      <c r="COI91" s="14"/>
      <c r="COJ91" s="14"/>
      <c r="COK91" s="14"/>
      <c r="COL91" s="14"/>
      <c r="COM91" s="14"/>
      <c r="CON91" s="14"/>
      <c r="COO91" s="14"/>
      <c r="COP91" s="14"/>
      <c r="COQ91" s="14"/>
      <c r="COR91" s="14"/>
      <c r="COS91" s="14"/>
      <c r="COT91" s="14"/>
      <c r="COU91" s="14"/>
      <c r="COV91" s="14"/>
      <c r="COW91" s="14"/>
      <c r="COX91" s="14"/>
      <c r="COY91" s="14"/>
      <c r="COZ91" s="14"/>
      <c r="CPA91" s="14"/>
      <c r="CPB91" s="14"/>
      <c r="CPC91" s="14"/>
      <c r="CPD91" s="14"/>
      <c r="CPE91" s="14"/>
      <c r="CPF91" s="14"/>
      <c r="CPG91" s="14"/>
      <c r="CPH91" s="14"/>
      <c r="CPI91" s="14"/>
      <c r="CPJ91" s="14"/>
      <c r="CPK91" s="14"/>
      <c r="CPL91" s="14"/>
      <c r="CPM91" s="14"/>
      <c r="CPN91" s="14"/>
      <c r="CPO91" s="14"/>
      <c r="CPP91" s="14"/>
      <c r="CPQ91" s="14"/>
      <c r="CPR91" s="14"/>
      <c r="CPS91" s="14"/>
      <c r="CPT91" s="14"/>
      <c r="CPU91" s="14"/>
      <c r="CPV91" s="14"/>
      <c r="CPW91" s="14"/>
      <c r="CPX91" s="14"/>
      <c r="CPY91" s="14"/>
      <c r="CPZ91" s="14"/>
      <c r="CQA91" s="14"/>
      <c r="CQB91" s="14"/>
      <c r="CQC91" s="14"/>
      <c r="CQD91" s="14"/>
      <c r="CQE91" s="14"/>
      <c r="CQF91" s="14"/>
      <c r="CQG91" s="14"/>
      <c r="CQH91" s="14"/>
      <c r="CQI91" s="14"/>
      <c r="CQJ91" s="14"/>
      <c r="CQK91" s="14"/>
      <c r="CQL91" s="14"/>
      <c r="CQM91" s="14"/>
      <c r="CQN91" s="14"/>
      <c r="CQO91" s="14"/>
      <c r="CQP91" s="14"/>
      <c r="CQQ91" s="14"/>
      <c r="CQR91" s="14"/>
      <c r="CQS91" s="14"/>
      <c r="CQT91" s="14"/>
      <c r="CQU91" s="14"/>
      <c r="CQV91" s="14"/>
      <c r="CQW91" s="14"/>
      <c r="CQX91" s="14"/>
      <c r="CQY91" s="14"/>
      <c r="CQZ91" s="14"/>
      <c r="CRA91" s="14"/>
      <c r="CRB91" s="14"/>
      <c r="CRC91" s="14"/>
      <c r="CRD91" s="14"/>
      <c r="CRE91" s="14"/>
      <c r="CRF91" s="14"/>
      <c r="CRG91" s="14"/>
      <c r="CRH91" s="14"/>
      <c r="CRI91" s="14"/>
      <c r="CRJ91" s="14"/>
      <c r="CRK91" s="14"/>
      <c r="CRL91" s="14"/>
      <c r="CRM91" s="14"/>
      <c r="CRN91" s="14"/>
      <c r="CRO91" s="14"/>
      <c r="CRP91" s="14"/>
      <c r="CRQ91" s="14"/>
      <c r="CRR91" s="14"/>
      <c r="CRS91" s="14"/>
      <c r="CRT91" s="14"/>
      <c r="CRU91" s="14"/>
      <c r="CRV91" s="14"/>
      <c r="CRW91" s="14"/>
      <c r="CRX91" s="14"/>
      <c r="CRY91" s="14"/>
      <c r="CRZ91" s="14"/>
      <c r="CSA91" s="14"/>
      <c r="CSB91" s="14"/>
      <c r="CSC91" s="14"/>
      <c r="CSD91" s="14"/>
      <c r="CSE91" s="14"/>
      <c r="CSF91" s="14"/>
      <c r="CSG91" s="14"/>
      <c r="CSH91" s="14"/>
      <c r="CSI91" s="14"/>
      <c r="CSJ91" s="14"/>
      <c r="CSK91" s="14"/>
      <c r="CSL91" s="14"/>
      <c r="CSM91" s="14"/>
      <c r="CSN91" s="14"/>
      <c r="CSO91" s="14"/>
      <c r="CSP91" s="14"/>
      <c r="CSQ91" s="14"/>
      <c r="CSR91" s="14"/>
      <c r="CSS91" s="14"/>
      <c r="CST91" s="14"/>
      <c r="CSU91" s="14"/>
      <c r="CSV91" s="14"/>
      <c r="CSW91" s="14"/>
      <c r="CSX91" s="14"/>
      <c r="CSY91" s="14"/>
      <c r="CSZ91" s="14"/>
      <c r="CTA91" s="14"/>
      <c r="CTB91" s="14"/>
      <c r="CTC91" s="14"/>
      <c r="CTD91" s="14"/>
      <c r="CTE91" s="14"/>
      <c r="CTF91" s="14"/>
      <c r="CTG91" s="14"/>
      <c r="CTH91" s="14"/>
      <c r="CTI91" s="14"/>
      <c r="CTJ91" s="14"/>
      <c r="CTK91" s="14"/>
      <c r="CTL91" s="14"/>
      <c r="CTM91" s="14"/>
      <c r="CTN91" s="14"/>
      <c r="CTO91" s="14"/>
      <c r="CTP91" s="14"/>
      <c r="CTQ91" s="14"/>
      <c r="CTR91" s="14"/>
      <c r="CTS91" s="14"/>
      <c r="CTT91" s="14"/>
      <c r="CTU91" s="14"/>
      <c r="CTV91" s="14"/>
      <c r="CTW91" s="14"/>
      <c r="CTX91" s="14"/>
      <c r="CTY91" s="14"/>
      <c r="CTZ91" s="14"/>
      <c r="CUA91" s="14"/>
      <c r="CUB91" s="14"/>
      <c r="CUC91" s="14"/>
      <c r="CUD91" s="14"/>
      <c r="CUE91" s="14"/>
      <c r="CUF91" s="14"/>
      <c r="CUG91" s="14"/>
      <c r="CUH91" s="14"/>
      <c r="CUI91" s="14"/>
      <c r="CUJ91" s="14"/>
      <c r="CUK91" s="14"/>
      <c r="CUL91" s="14"/>
      <c r="CUM91" s="14"/>
      <c r="CUN91" s="14"/>
      <c r="CUO91" s="14"/>
      <c r="CUP91" s="14"/>
      <c r="CUQ91" s="14"/>
      <c r="CUR91" s="14"/>
      <c r="CUS91" s="14"/>
      <c r="CUT91" s="14"/>
      <c r="CUU91" s="14"/>
      <c r="CUV91" s="14"/>
      <c r="CUW91" s="14"/>
      <c r="CUX91" s="14"/>
      <c r="CUY91" s="14"/>
      <c r="CUZ91" s="14"/>
      <c r="CVA91" s="14"/>
      <c r="CVB91" s="14"/>
      <c r="CVC91" s="14"/>
      <c r="CVD91" s="14"/>
      <c r="CVE91" s="14"/>
      <c r="CVF91" s="14"/>
      <c r="CVG91" s="14"/>
      <c r="CVH91" s="14"/>
      <c r="CVI91" s="14"/>
      <c r="CVJ91" s="14"/>
      <c r="CVK91" s="14"/>
      <c r="CVL91" s="14"/>
      <c r="CVM91" s="14"/>
      <c r="CVN91" s="14"/>
      <c r="CVO91" s="14"/>
      <c r="CVP91" s="14"/>
      <c r="CVQ91" s="14"/>
      <c r="CVR91" s="14"/>
      <c r="CVS91" s="14"/>
      <c r="CVT91" s="14"/>
      <c r="CVU91" s="14"/>
      <c r="CVV91" s="14"/>
      <c r="CVW91" s="14"/>
      <c r="CVX91" s="14"/>
      <c r="CVY91" s="14"/>
      <c r="CVZ91" s="14"/>
      <c r="CWA91" s="14"/>
      <c r="CWB91" s="14"/>
      <c r="CWC91" s="14"/>
      <c r="CWD91" s="14"/>
      <c r="CWE91" s="14"/>
      <c r="CWF91" s="14"/>
      <c r="CWG91" s="14"/>
      <c r="CWH91" s="14"/>
      <c r="CWI91" s="14"/>
      <c r="CWJ91" s="14"/>
      <c r="CWK91" s="14"/>
      <c r="CWL91" s="14"/>
      <c r="CWM91" s="14"/>
      <c r="CWN91" s="14"/>
      <c r="CWO91" s="14"/>
      <c r="CWP91" s="14"/>
      <c r="CWQ91" s="14"/>
      <c r="CWR91" s="14"/>
      <c r="CWS91" s="14"/>
      <c r="CWT91" s="14"/>
      <c r="CWU91" s="14"/>
      <c r="CWV91" s="14"/>
      <c r="CWW91" s="14"/>
      <c r="CWX91" s="14"/>
      <c r="CWY91" s="14"/>
      <c r="CWZ91" s="14"/>
      <c r="CXA91" s="14"/>
      <c r="CXB91" s="14"/>
      <c r="CXC91" s="14"/>
      <c r="CXD91" s="14"/>
      <c r="CXE91" s="14"/>
      <c r="CXF91" s="14"/>
      <c r="CXG91" s="14"/>
      <c r="CXH91" s="14"/>
      <c r="CXI91" s="14"/>
      <c r="CXJ91" s="14"/>
      <c r="CXK91" s="14"/>
      <c r="CXL91" s="14"/>
      <c r="CXM91" s="14"/>
      <c r="CXN91" s="14"/>
      <c r="CXO91" s="14"/>
      <c r="CXP91" s="14"/>
      <c r="CXQ91" s="14"/>
      <c r="CXR91" s="14"/>
      <c r="CXS91" s="14"/>
      <c r="CXT91" s="14"/>
      <c r="CXU91" s="14"/>
      <c r="CXV91" s="14"/>
      <c r="CXW91" s="14"/>
      <c r="CXX91" s="14"/>
      <c r="CXY91" s="14"/>
      <c r="CXZ91" s="14"/>
      <c r="CYA91" s="14"/>
      <c r="CYB91" s="14"/>
      <c r="CYC91" s="14"/>
      <c r="CYD91" s="14"/>
      <c r="CYE91" s="14"/>
      <c r="CYF91" s="14"/>
      <c r="CYG91" s="14"/>
      <c r="CYH91" s="14"/>
      <c r="CYI91" s="14"/>
      <c r="CYJ91" s="14"/>
      <c r="CYK91" s="14"/>
      <c r="CYL91" s="14"/>
      <c r="CYM91" s="14"/>
      <c r="CYN91" s="14"/>
      <c r="CYO91" s="14"/>
      <c r="CYP91" s="14"/>
      <c r="CYQ91" s="14"/>
      <c r="CYR91" s="14"/>
      <c r="CYS91" s="14"/>
      <c r="CYT91" s="14"/>
      <c r="CYU91" s="14"/>
      <c r="CYV91" s="14"/>
      <c r="CYW91" s="14"/>
      <c r="CYX91" s="14"/>
      <c r="CYY91" s="14"/>
      <c r="CYZ91" s="14"/>
      <c r="CZA91" s="14"/>
      <c r="CZB91" s="14"/>
      <c r="CZC91" s="14"/>
      <c r="CZD91" s="14"/>
      <c r="CZE91" s="14"/>
      <c r="CZF91" s="14"/>
      <c r="CZG91" s="14"/>
      <c r="CZH91" s="14"/>
      <c r="CZI91" s="14"/>
      <c r="CZJ91" s="14"/>
      <c r="CZK91" s="14"/>
      <c r="CZL91" s="14"/>
      <c r="CZM91" s="14"/>
      <c r="CZN91" s="14"/>
      <c r="CZO91" s="14"/>
      <c r="CZP91" s="14"/>
      <c r="CZQ91" s="14"/>
      <c r="CZR91" s="14"/>
      <c r="CZS91" s="14"/>
      <c r="CZT91" s="14"/>
      <c r="CZU91" s="14"/>
      <c r="CZV91" s="14"/>
      <c r="CZW91" s="14"/>
      <c r="CZX91" s="14"/>
      <c r="CZY91" s="14"/>
      <c r="CZZ91" s="14"/>
      <c r="DAA91" s="14"/>
      <c r="DAB91" s="14"/>
      <c r="DAC91" s="14"/>
      <c r="DAD91" s="14"/>
      <c r="DAE91" s="14"/>
      <c r="DAF91" s="14"/>
      <c r="DAG91" s="14"/>
      <c r="DAH91" s="14"/>
      <c r="DAI91" s="14"/>
      <c r="DAJ91" s="14"/>
      <c r="DAK91" s="14"/>
      <c r="DAL91" s="14"/>
      <c r="DAM91" s="14"/>
      <c r="DAN91" s="14"/>
      <c r="DAO91" s="14"/>
      <c r="DAP91" s="14"/>
      <c r="DAQ91" s="14"/>
      <c r="DAR91" s="14"/>
      <c r="DAS91" s="14"/>
      <c r="DAT91" s="14"/>
      <c r="DAU91" s="14"/>
      <c r="DAV91" s="14"/>
      <c r="DAW91" s="14"/>
      <c r="DAX91" s="14"/>
      <c r="DAY91" s="14"/>
      <c r="DAZ91" s="14"/>
      <c r="DBA91" s="14"/>
      <c r="DBB91" s="14"/>
      <c r="DBC91" s="14"/>
      <c r="DBD91" s="14"/>
      <c r="DBE91" s="14"/>
      <c r="DBF91" s="14"/>
      <c r="DBG91" s="14"/>
      <c r="DBH91" s="14"/>
      <c r="DBI91" s="14"/>
      <c r="DBJ91" s="14"/>
      <c r="DBK91" s="14"/>
      <c r="DBL91" s="14"/>
      <c r="DBM91" s="14"/>
      <c r="DBN91" s="14"/>
      <c r="DBO91" s="14"/>
      <c r="DBP91" s="14"/>
      <c r="DBQ91" s="14"/>
      <c r="DBR91" s="14"/>
      <c r="DBS91" s="14"/>
      <c r="DBT91" s="14"/>
      <c r="DBU91" s="14"/>
      <c r="DBV91" s="14"/>
      <c r="DBW91" s="14"/>
      <c r="DBX91" s="14"/>
      <c r="DBY91" s="14"/>
      <c r="DBZ91" s="14"/>
      <c r="DCA91" s="14"/>
      <c r="DCB91" s="14"/>
      <c r="DCC91" s="14"/>
      <c r="DCD91" s="14"/>
      <c r="DCE91" s="14"/>
      <c r="DCF91" s="14"/>
      <c r="DCG91" s="14"/>
      <c r="DCH91" s="14"/>
      <c r="DCI91" s="14"/>
      <c r="DCJ91" s="14"/>
      <c r="DCK91" s="14"/>
      <c r="DCL91" s="14"/>
      <c r="DCM91" s="14"/>
      <c r="DCN91" s="14"/>
      <c r="DCO91" s="14"/>
      <c r="DCP91" s="14"/>
      <c r="DCQ91" s="14"/>
      <c r="DCR91" s="14"/>
      <c r="DCS91" s="14"/>
      <c r="DCT91" s="14"/>
      <c r="DCU91" s="14"/>
      <c r="DCV91" s="14"/>
      <c r="DCW91" s="14"/>
      <c r="DCX91" s="14"/>
      <c r="DCY91" s="14"/>
      <c r="DCZ91" s="14"/>
      <c r="DDA91" s="14"/>
      <c r="DDB91" s="14"/>
      <c r="DDC91" s="14"/>
      <c r="DDD91" s="14"/>
      <c r="DDE91" s="14"/>
      <c r="DDF91" s="14"/>
      <c r="DDG91" s="14"/>
      <c r="DDH91" s="14"/>
      <c r="DDI91" s="14"/>
      <c r="DDJ91" s="14"/>
      <c r="DDK91" s="14"/>
      <c r="DDL91" s="14"/>
      <c r="DDM91" s="14"/>
      <c r="DDN91" s="14"/>
      <c r="DDO91" s="14"/>
      <c r="DDP91" s="14"/>
      <c r="DDQ91" s="14"/>
      <c r="DDR91" s="14"/>
      <c r="DDS91" s="14"/>
      <c r="DDT91" s="14"/>
      <c r="DDU91" s="14"/>
      <c r="DDV91" s="14"/>
      <c r="DDW91" s="14"/>
      <c r="DDX91" s="14"/>
      <c r="DDY91" s="14"/>
      <c r="DDZ91" s="14"/>
      <c r="DEA91" s="14"/>
      <c r="DEB91" s="14"/>
      <c r="DEC91" s="14"/>
      <c r="DED91" s="14"/>
      <c r="DEE91" s="14"/>
      <c r="DEF91" s="14"/>
      <c r="DEG91" s="14"/>
      <c r="DEH91" s="14"/>
      <c r="DEI91" s="14"/>
      <c r="DEJ91" s="14"/>
      <c r="DEK91" s="14"/>
      <c r="DEL91" s="14"/>
      <c r="DEM91" s="14"/>
      <c r="DEN91" s="14"/>
      <c r="DEO91" s="14"/>
      <c r="DEP91" s="14"/>
      <c r="DEQ91" s="14"/>
      <c r="DER91" s="14"/>
      <c r="DES91" s="14"/>
      <c r="DET91" s="14"/>
      <c r="DEU91" s="14"/>
      <c r="DEV91" s="14"/>
      <c r="DEW91" s="14"/>
      <c r="DEX91" s="14"/>
      <c r="DEY91" s="14"/>
      <c r="DEZ91" s="14"/>
      <c r="DFA91" s="14"/>
      <c r="DFB91" s="14"/>
      <c r="DFC91" s="14"/>
      <c r="DFD91" s="14"/>
      <c r="DFE91" s="14"/>
      <c r="DFF91" s="14"/>
      <c r="DFG91" s="14"/>
      <c r="DFH91" s="14"/>
      <c r="DFI91" s="14"/>
      <c r="DFJ91" s="14"/>
      <c r="DFK91" s="14"/>
      <c r="DFL91" s="14"/>
      <c r="DFM91" s="14"/>
      <c r="DFN91" s="14"/>
      <c r="DFO91" s="14"/>
      <c r="DFP91" s="14"/>
      <c r="DFQ91" s="14"/>
      <c r="DFR91" s="14"/>
      <c r="DFS91" s="14"/>
      <c r="DFT91" s="14"/>
      <c r="DFU91" s="14"/>
      <c r="DFV91" s="14"/>
      <c r="DFW91" s="14"/>
      <c r="DFX91" s="14"/>
      <c r="DFY91" s="14"/>
      <c r="DFZ91" s="14"/>
      <c r="DGA91" s="14"/>
      <c r="DGB91" s="14"/>
      <c r="DGC91" s="14"/>
      <c r="DGD91" s="14"/>
      <c r="DGE91" s="14"/>
      <c r="DGF91" s="14"/>
      <c r="DGG91" s="14"/>
      <c r="DGH91" s="14"/>
      <c r="DGI91" s="14"/>
      <c r="DGJ91" s="14"/>
      <c r="DGK91" s="14"/>
      <c r="DGL91" s="14"/>
      <c r="DGM91" s="14"/>
      <c r="DGN91" s="14"/>
      <c r="DGO91" s="14"/>
      <c r="DGP91" s="14"/>
      <c r="DGQ91" s="14"/>
      <c r="DGR91" s="14"/>
      <c r="DGS91" s="14"/>
      <c r="DGT91" s="14"/>
      <c r="DGU91" s="14"/>
      <c r="DGV91" s="14"/>
      <c r="DGW91" s="14"/>
      <c r="DGX91" s="14"/>
      <c r="DGY91" s="14"/>
      <c r="DGZ91" s="14"/>
      <c r="DHA91" s="14"/>
      <c r="DHB91" s="14"/>
      <c r="DHC91" s="14"/>
      <c r="DHD91" s="14"/>
      <c r="DHE91" s="14"/>
      <c r="DHF91" s="14"/>
      <c r="DHG91" s="14"/>
      <c r="DHH91" s="14"/>
      <c r="DHI91" s="14"/>
      <c r="DHJ91" s="14"/>
      <c r="DHK91" s="14"/>
      <c r="DHL91" s="14"/>
      <c r="DHM91" s="14"/>
      <c r="DHN91" s="14"/>
      <c r="DHO91" s="14"/>
      <c r="DHP91" s="14"/>
      <c r="DHQ91" s="14"/>
      <c r="DHR91" s="14"/>
      <c r="DHS91" s="14"/>
      <c r="DHT91" s="14"/>
      <c r="DHU91" s="14"/>
      <c r="DHV91" s="14"/>
      <c r="DHW91" s="14"/>
      <c r="DHX91" s="14"/>
      <c r="DHY91" s="14"/>
      <c r="DHZ91" s="14"/>
      <c r="DIA91" s="14"/>
      <c r="DIB91" s="14"/>
      <c r="DIC91" s="14"/>
      <c r="DID91" s="14"/>
      <c r="DIE91" s="14"/>
      <c r="DIF91" s="14"/>
      <c r="DIG91" s="14"/>
      <c r="DIH91" s="14"/>
      <c r="DII91" s="14"/>
      <c r="DIJ91" s="14"/>
      <c r="DIK91" s="14"/>
      <c r="DIL91" s="14"/>
      <c r="DIM91" s="14"/>
      <c r="DIN91" s="14"/>
      <c r="DIO91" s="14"/>
      <c r="DIP91" s="14"/>
      <c r="DIQ91" s="14"/>
      <c r="DIR91" s="14"/>
      <c r="DIS91" s="14"/>
      <c r="DIT91" s="14"/>
      <c r="DIU91" s="14"/>
      <c r="DIV91" s="14"/>
      <c r="DIW91" s="14"/>
      <c r="DIX91" s="14"/>
      <c r="DIY91" s="14"/>
      <c r="DIZ91" s="14"/>
      <c r="DJA91" s="14"/>
      <c r="DJB91" s="14"/>
      <c r="DJC91" s="14"/>
      <c r="DJD91" s="14"/>
      <c r="DJE91" s="14"/>
      <c r="DJF91" s="14"/>
      <c r="DJG91" s="14"/>
      <c r="DJH91" s="14"/>
      <c r="DJI91" s="14"/>
      <c r="DJJ91" s="14"/>
      <c r="DJK91" s="14"/>
      <c r="DJL91" s="14"/>
      <c r="DJM91" s="14"/>
      <c r="DJN91" s="14"/>
      <c r="DJO91" s="14"/>
      <c r="DJP91" s="14"/>
      <c r="DJQ91" s="14"/>
      <c r="DJR91" s="14"/>
      <c r="DJS91" s="14"/>
      <c r="DJT91" s="14"/>
      <c r="DJU91" s="14"/>
      <c r="DJV91" s="14"/>
      <c r="DJW91" s="14"/>
      <c r="DJX91" s="14"/>
      <c r="DJY91" s="14"/>
      <c r="DJZ91" s="14"/>
      <c r="DKA91" s="14"/>
      <c r="DKB91" s="14"/>
      <c r="DKC91" s="14"/>
      <c r="DKD91" s="14"/>
      <c r="DKE91" s="14"/>
      <c r="DKF91" s="14"/>
      <c r="DKG91" s="14"/>
      <c r="DKH91" s="14"/>
      <c r="DKI91" s="14"/>
      <c r="DKJ91" s="14"/>
      <c r="DKK91" s="14"/>
      <c r="DKL91" s="14"/>
      <c r="DKM91" s="14"/>
      <c r="DKN91" s="14"/>
      <c r="DKO91" s="14"/>
      <c r="DKP91" s="14"/>
      <c r="DKQ91" s="14"/>
      <c r="DKR91" s="14"/>
      <c r="DKS91" s="14"/>
      <c r="DKT91" s="14"/>
      <c r="DKU91" s="14"/>
      <c r="DKV91" s="14"/>
      <c r="DKW91" s="14"/>
      <c r="DKX91" s="14"/>
      <c r="DKY91" s="14"/>
      <c r="DKZ91" s="14"/>
      <c r="DLA91" s="14"/>
      <c r="DLB91" s="14"/>
      <c r="DLC91" s="14"/>
      <c r="DLD91" s="14"/>
      <c r="DLE91" s="14"/>
      <c r="DLF91" s="14"/>
      <c r="DLG91" s="14"/>
      <c r="DLH91" s="14"/>
      <c r="DLI91" s="14"/>
      <c r="DLJ91" s="14"/>
      <c r="DLK91" s="14"/>
      <c r="DLL91" s="14"/>
      <c r="DLM91" s="14"/>
      <c r="DLN91" s="14"/>
      <c r="DLO91" s="14"/>
      <c r="DLP91" s="14"/>
      <c r="DLQ91" s="14"/>
      <c r="DLR91" s="14"/>
      <c r="DLS91" s="14"/>
      <c r="DLT91" s="14"/>
      <c r="DLU91" s="14"/>
      <c r="DLV91" s="14"/>
      <c r="DLW91" s="14"/>
      <c r="DLX91" s="14"/>
      <c r="DLY91" s="14"/>
      <c r="DLZ91" s="14"/>
      <c r="DMA91" s="14"/>
      <c r="DMB91" s="14"/>
      <c r="DMC91" s="14"/>
      <c r="DMD91" s="14"/>
      <c r="DME91" s="14"/>
      <c r="DMF91" s="14"/>
      <c r="DMG91" s="14"/>
      <c r="DMH91" s="14"/>
      <c r="DMI91" s="14"/>
      <c r="DMJ91" s="14"/>
      <c r="DMK91" s="14"/>
      <c r="DML91" s="14"/>
      <c r="DMM91" s="14"/>
      <c r="DMN91" s="14"/>
      <c r="DMO91" s="14"/>
      <c r="DMP91" s="14"/>
      <c r="DMQ91" s="14"/>
      <c r="DMR91" s="14"/>
      <c r="DMS91" s="14"/>
      <c r="DMT91" s="14"/>
      <c r="DMU91" s="14"/>
      <c r="DMV91" s="14"/>
      <c r="DMW91" s="14"/>
      <c r="DMX91" s="14"/>
      <c r="DMY91" s="14"/>
      <c r="DMZ91" s="14"/>
      <c r="DNA91" s="14"/>
      <c r="DNB91" s="14"/>
      <c r="DNC91" s="14"/>
      <c r="DND91" s="14"/>
      <c r="DNE91" s="14"/>
      <c r="DNF91" s="14"/>
      <c r="DNG91" s="14"/>
      <c r="DNH91" s="14"/>
      <c r="DNI91" s="14"/>
      <c r="DNJ91" s="14"/>
      <c r="DNK91" s="14"/>
      <c r="DNL91" s="14"/>
      <c r="DNM91" s="14"/>
      <c r="DNN91" s="14"/>
      <c r="DNO91" s="14"/>
      <c r="DNP91" s="14"/>
      <c r="DNQ91" s="14"/>
      <c r="DNR91" s="14"/>
      <c r="DNS91" s="14"/>
      <c r="DNT91" s="14"/>
      <c r="DNU91" s="14"/>
      <c r="DNV91" s="14"/>
      <c r="DNW91" s="14"/>
      <c r="DNX91" s="14"/>
      <c r="DNY91" s="14"/>
      <c r="DNZ91" s="14"/>
      <c r="DOA91" s="14"/>
      <c r="DOB91" s="14"/>
      <c r="DOC91" s="14"/>
      <c r="DOD91" s="14"/>
      <c r="DOE91" s="14"/>
      <c r="DOF91" s="14"/>
      <c r="DOG91" s="14"/>
      <c r="DOH91" s="14"/>
      <c r="DOI91" s="14"/>
      <c r="DOJ91" s="14"/>
      <c r="DOK91" s="14"/>
      <c r="DOL91" s="14"/>
      <c r="DOM91" s="14"/>
      <c r="DON91" s="14"/>
      <c r="DOO91" s="14"/>
      <c r="DOP91" s="14"/>
      <c r="DOQ91" s="14"/>
      <c r="DOR91" s="14"/>
      <c r="DOS91" s="14"/>
      <c r="DOT91" s="14"/>
      <c r="DOU91" s="14"/>
      <c r="DOV91" s="14"/>
      <c r="DOW91" s="14"/>
      <c r="DOX91" s="14"/>
      <c r="DOY91" s="14"/>
      <c r="DOZ91" s="14"/>
      <c r="DPA91" s="14"/>
      <c r="DPB91" s="14"/>
      <c r="DPC91" s="14"/>
      <c r="DPD91" s="14"/>
      <c r="DPE91" s="14"/>
      <c r="DPF91" s="14"/>
      <c r="DPG91" s="14"/>
      <c r="DPH91" s="14"/>
      <c r="DPI91" s="14"/>
      <c r="DPJ91" s="14"/>
      <c r="DPK91" s="14"/>
      <c r="DPL91" s="14"/>
      <c r="DPM91" s="14"/>
      <c r="DPN91" s="14"/>
      <c r="DPO91" s="14"/>
      <c r="DPP91" s="14"/>
      <c r="DPQ91" s="14"/>
      <c r="DPR91" s="14"/>
      <c r="DPS91" s="14"/>
      <c r="DPT91" s="14"/>
      <c r="DPU91" s="14"/>
      <c r="DPV91" s="14"/>
      <c r="DPW91" s="14"/>
      <c r="DPX91" s="14"/>
      <c r="DPY91" s="14"/>
      <c r="DPZ91" s="14"/>
      <c r="DQA91" s="14"/>
      <c r="DQB91" s="14"/>
      <c r="DQC91" s="14"/>
      <c r="DQD91" s="14"/>
      <c r="DQE91" s="14"/>
      <c r="DQF91" s="14"/>
      <c r="DQG91" s="14"/>
      <c r="DQH91" s="14"/>
      <c r="DQI91" s="14"/>
      <c r="DQJ91" s="14"/>
      <c r="DQK91" s="14"/>
      <c r="DQL91" s="14"/>
      <c r="DQM91" s="14"/>
      <c r="DQN91" s="14"/>
      <c r="DQO91" s="14"/>
      <c r="DQP91" s="14"/>
      <c r="DQQ91" s="14"/>
      <c r="DQR91" s="14"/>
      <c r="DQS91" s="14"/>
      <c r="DQT91" s="14"/>
      <c r="DQU91" s="14"/>
      <c r="DQV91" s="14"/>
      <c r="DQW91" s="14"/>
      <c r="DQX91" s="14"/>
      <c r="DQY91" s="14"/>
      <c r="DQZ91" s="14"/>
      <c r="DRA91" s="14"/>
      <c r="DRB91" s="14"/>
      <c r="DRC91" s="14"/>
      <c r="DRD91" s="14"/>
      <c r="DRE91" s="14"/>
      <c r="DRF91" s="14"/>
      <c r="DRG91" s="14"/>
      <c r="DRH91" s="14"/>
      <c r="DRI91" s="14"/>
      <c r="DRJ91" s="14"/>
      <c r="DRK91" s="14"/>
      <c r="DRL91" s="14"/>
      <c r="DRM91" s="14"/>
      <c r="DRN91" s="14"/>
      <c r="DRO91" s="14"/>
      <c r="DRP91" s="14"/>
      <c r="DRQ91" s="14"/>
      <c r="DRR91" s="14"/>
      <c r="DRS91" s="14"/>
      <c r="DRT91" s="14"/>
      <c r="DRU91" s="14"/>
      <c r="DRV91" s="14"/>
      <c r="DRW91" s="14"/>
      <c r="DRX91" s="14"/>
      <c r="DRY91" s="14"/>
      <c r="DRZ91" s="14"/>
      <c r="DSA91" s="14"/>
      <c r="DSB91" s="14"/>
      <c r="DSC91" s="14"/>
      <c r="DSD91" s="14"/>
      <c r="DSE91" s="14"/>
      <c r="DSF91" s="14"/>
      <c r="DSG91" s="14"/>
      <c r="DSH91" s="14"/>
      <c r="DSI91" s="14"/>
      <c r="DSJ91" s="14"/>
      <c r="DSK91" s="14"/>
      <c r="DSL91" s="14"/>
      <c r="DSM91" s="14"/>
      <c r="DSN91" s="14"/>
      <c r="DSO91" s="14"/>
      <c r="DSP91" s="14"/>
      <c r="DSQ91" s="14"/>
      <c r="DSR91" s="14"/>
      <c r="DSS91" s="14"/>
      <c r="DST91" s="14"/>
      <c r="DSU91" s="14"/>
      <c r="DSV91" s="14"/>
      <c r="DSW91" s="14"/>
      <c r="DSX91" s="14"/>
      <c r="DSY91" s="14"/>
      <c r="DSZ91" s="14"/>
      <c r="DTA91" s="14"/>
      <c r="DTB91" s="14"/>
      <c r="DTC91" s="14"/>
      <c r="DTD91" s="14"/>
      <c r="DTE91" s="14"/>
      <c r="DTF91" s="14"/>
      <c r="DTG91" s="14"/>
      <c r="DTH91" s="14"/>
      <c r="DTI91" s="14"/>
      <c r="DTJ91" s="14"/>
      <c r="DTK91" s="14"/>
      <c r="DTL91" s="14"/>
      <c r="DTM91" s="14"/>
      <c r="DTN91" s="14"/>
      <c r="DTO91" s="14"/>
      <c r="DTP91" s="14"/>
      <c r="DTQ91" s="14"/>
      <c r="DTR91" s="14"/>
      <c r="DTS91" s="14"/>
      <c r="DTT91" s="14"/>
      <c r="DTU91" s="14"/>
      <c r="DTV91" s="14"/>
      <c r="DTW91" s="14"/>
      <c r="DTX91" s="14"/>
      <c r="DTY91" s="14"/>
      <c r="DTZ91" s="14"/>
      <c r="DUA91" s="14"/>
      <c r="DUB91" s="14"/>
      <c r="DUC91" s="14"/>
      <c r="DUD91" s="14"/>
      <c r="DUE91" s="14"/>
      <c r="DUF91" s="14"/>
      <c r="DUG91" s="14"/>
      <c r="DUH91" s="14"/>
      <c r="DUI91" s="14"/>
      <c r="DUJ91" s="14"/>
      <c r="DUK91" s="14"/>
      <c r="DUL91" s="14"/>
      <c r="DUM91" s="14"/>
      <c r="DUN91" s="14"/>
      <c r="DUO91" s="14"/>
      <c r="DUP91" s="14"/>
      <c r="DUQ91" s="14"/>
      <c r="DUR91" s="14"/>
      <c r="DUS91" s="14"/>
      <c r="DUT91" s="14"/>
      <c r="DUU91" s="14"/>
      <c r="DUV91" s="14"/>
      <c r="DUW91" s="14"/>
      <c r="DUX91" s="14"/>
      <c r="DUY91" s="14"/>
      <c r="DUZ91" s="14"/>
      <c r="DVA91" s="14"/>
      <c r="DVB91" s="14"/>
      <c r="DVC91" s="14"/>
      <c r="DVD91" s="14"/>
      <c r="DVE91" s="14"/>
      <c r="DVF91" s="14"/>
      <c r="DVG91" s="14"/>
      <c r="DVH91" s="14"/>
      <c r="DVI91" s="14"/>
      <c r="DVJ91" s="14"/>
      <c r="DVK91" s="14"/>
      <c r="DVL91" s="14"/>
      <c r="DVM91" s="14"/>
      <c r="DVN91" s="14"/>
      <c r="DVO91" s="14"/>
      <c r="DVP91" s="14"/>
      <c r="DVQ91" s="14"/>
      <c r="DVR91" s="14"/>
      <c r="DVS91" s="14"/>
      <c r="DVT91" s="14"/>
      <c r="DVU91" s="14"/>
      <c r="DVV91" s="14"/>
      <c r="DVW91" s="14"/>
      <c r="DVX91" s="14"/>
      <c r="DVY91" s="14"/>
      <c r="DVZ91" s="14"/>
      <c r="DWA91" s="14"/>
      <c r="DWB91" s="14"/>
      <c r="DWC91" s="14"/>
      <c r="DWD91" s="14"/>
      <c r="DWE91" s="14"/>
      <c r="DWF91" s="14"/>
      <c r="DWG91" s="14"/>
      <c r="DWH91" s="14"/>
      <c r="DWI91" s="14"/>
      <c r="DWJ91" s="14"/>
      <c r="DWK91" s="14"/>
      <c r="DWL91" s="14"/>
      <c r="DWM91" s="14"/>
      <c r="DWN91" s="14"/>
      <c r="DWO91" s="14"/>
      <c r="DWP91" s="14"/>
      <c r="DWQ91" s="14"/>
      <c r="DWR91" s="14"/>
      <c r="DWS91" s="14"/>
      <c r="DWT91" s="14"/>
      <c r="DWU91" s="14"/>
      <c r="DWV91" s="14"/>
      <c r="DWW91" s="14"/>
      <c r="DWX91" s="14"/>
      <c r="DWY91" s="14"/>
      <c r="DWZ91" s="14"/>
      <c r="DXA91" s="14"/>
      <c r="DXB91" s="14"/>
      <c r="DXC91" s="14"/>
      <c r="DXD91" s="14"/>
      <c r="DXE91" s="14"/>
      <c r="DXF91" s="14"/>
      <c r="DXG91" s="14"/>
      <c r="DXH91" s="14"/>
      <c r="DXI91" s="14"/>
      <c r="DXJ91" s="14"/>
      <c r="DXK91" s="14"/>
      <c r="DXL91" s="14"/>
      <c r="DXM91" s="14"/>
      <c r="DXN91" s="14"/>
      <c r="DXO91" s="14"/>
      <c r="DXP91" s="14"/>
      <c r="DXQ91" s="14"/>
      <c r="DXR91" s="14"/>
      <c r="DXS91" s="14"/>
      <c r="DXT91" s="14"/>
      <c r="DXU91" s="14"/>
      <c r="DXV91" s="14"/>
      <c r="DXW91" s="14"/>
      <c r="DXX91" s="14"/>
      <c r="DXY91" s="14"/>
      <c r="DXZ91" s="14"/>
      <c r="DYA91" s="14"/>
      <c r="DYB91" s="14"/>
      <c r="DYC91" s="14"/>
      <c r="DYD91" s="14"/>
      <c r="DYE91" s="14"/>
      <c r="DYF91" s="14"/>
      <c r="DYG91" s="14"/>
      <c r="DYH91" s="14"/>
      <c r="DYI91" s="14"/>
      <c r="DYJ91" s="14"/>
      <c r="DYK91" s="14"/>
      <c r="DYL91" s="14"/>
      <c r="DYM91" s="14"/>
      <c r="DYN91" s="14"/>
      <c r="DYO91" s="14"/>
      <c r="DYP91" s="14"/>
      <c r="DYQ91" s="14"/>
      <c r="DYR91" s="14"/>
      <c r="DYS91" s="14"/>
      <c r="DYT91" s="14"/>
      <c r="DYU91" s="14"/>
      <c r="DYV91" s="14"/>
      <c r="DYW91" s="14"/>
      <c r="DYX91" s="14"/>
      <c r="DYY91" s="14"/>
      <c r="DYZ91" s="14"/>
      <c r="DZA91" s="14"/>
      <c r="DZB91" s="14"/>
      <c r="DZC91" s="14"/>
      <c r="DZD91" s="14"/>
      <c r="DZE91" s="14"/>
      <c r="DZF91" s="14"/>
      <c r="DZG91" s="14"/>
      <c r="DZH91" s="14"/>
      <c r="DZI91" s="14"/>
      <c r="DZJ91" s="14"/>
      <c r="DZK91" s="14"/>
      <c r="DZL91" s="14"/>
      <c r="DZM91" s="14"/>
      <c r="DZN91" s="14"/>
      <c r="DZO91" s="14"/>
      <c r="DZP91" s="14"/>
      <c r="DZQ91" s="14"/>
      <c r="DZR91" s="14"/>
      <c r="DZS91" s="14"/>
      <c r="DZT91" s="14"/>
      <c r="DZU91" s="14"/>
      <c r="DZV91" s="14"/>
      <c r="DZW91" s="14"/>
      <c r="DZX91" s="14"/>
      <c r="DZY91" s="14"/>
      <c r="DZZ91" s="14"/>
      <c r="EAA91" s="14"/>
      <c r="EAB91" s="14"/>
      <c r="EAC91" s="14"/>
      <c r="EAD91" s="14"/>
      <c r="EAE91" s="14"/>
      <c r="EAF91" s="14"/>
      <c r="EAG91" s="14"/>
      <c r="EAH91" s="14"/>
      <c r="EAI91" s="14"/>
      <c r="EAJ91" s="14"/>
      <c r="EAK91" s="14"/>
      <c r="EAL91" s="14"/>
      <c r="EAM91" s="14"/>
      <c r="EAN91" s="14"/>
      <c r="EAO91" s="14"/>
      <c r="EAP91" s="14"/>
      <c r="EAQ91" s="14"/>
      <c r="EAR91" s="14"/>
      <c r="EAS91" s="14"/>
      <c r="EAT91" s="14"/>
      <c r="EAU91" s="14"/>
      <c r="EAV91" s="14"/>
      <c r="EAW91" s="14"/>
      <c r="EAX91" s="14"/>
      <c r="EAY91" s="14"/>
      <c r="EAZ91" s="14"/>
      <c r="EBA91" s="14"/>
      <c r="EBB91" s="14"/>
      <c r="EBC91" s="14"/>
      <c r="EBD91" s="14"/>
      <c r="EBE91" s="14"/>
      <c r="EBF91" s="14"/>
      <c r="EBG91" s="14"/>
      <c r="EBH91" s="14"/>
      <c r="EBI91" s="14"/>
      <c r="EBJ91" s="14"/>
      <c r="EBK91" s="14"/>
      <c r="EBL91" s="14"/>
      <c r="EBM91" s="14"/>
      <c r="EBN91" s="14"/>
      <c r="EBO91" s="14"/>
      <c r="EBP91" s="14"/>
      <c r="EBQ91" s="14"/>
      <c r="EBR91" s="14"/>
      <c r="EBS91" s="14"/>
      <c r="EBT91" s="14"/>
      <c r="EBU91" s="14"/>
      <c r="EBV91" s="14"/>
      <c r="EBW91" s="14"/>
      <c r="EBX91" s="14"/>
      <c r="EBY91" s="14"/>
      <c r="EBZ91" s="14"/>
      <c r="ECA91" s="14"/>
      <c r="ECB91" s="14"/>
      <c r="ECC91" s="14"/>
      <c r="ECD91" s="14"/>
      <c r="ECE91" s="14"/>
      <c r="ECF91" s="14"/>
      <c r="ECG91" s="14"/>
      <c r="ECH91" s="14"/>
      <c r="ECI91" s="14"/>
      <c r="ECJ91" s="14"/>
      <c r="ECK91" s="14"/>
      <c r="ECL91" s="14"/>
      <c r="ECM91" s="14"/>
      <c r="ECN91" s="14"/>
      <c r="ECO91" s="14"/>
      <c r="ECP91" s="14"/>
      <c r="ECQ91" s="14"/>
      <c r="ECR91" s="14"/>
      <c r="ECS91" s="14"/>
      <c r="ECT91" s="14"/>
      <c r="ECU91" s="14"/>
      <c r="ECV91" s="14"/>
      <c r="ECW91" s="14"/>
      <c r="ECX91" s="14"/>
      <c r="ECY91" s="14"/>
      <c r="ECZ91" s="14"/>
      <c r="EDA91" s="14"/>
      <c r="EDB91" s="14"/>
      <c r="EDC91" s="14"/>
      <c r="EDD91" s="14"/>
      <c r="EDE91" s="14"/>
      <c r="EDF91" s="14"/>
      <c r="EDG91" s="14"/>
      <c r="EDH91" s="14"/>
      <c r="EDI91" s="14"/>
      <c r="EDJ91" s="14"/>
      <c r="EDK91" s="14"/>
      <c r="EDL91" s="14"/>
      <c r="EDM91" s="14"/>
      <c r="EDN91" s="14"/>
      <c r="EDO91" s="14"/>
      <c r="EDP91" s="14"/>
      <c r="EDQ91" s="14"/>
      <c r="EDR91" s="14"/>
      <c r="EDS91" s="14"/>
      <c r="EDT91" s="14"/>
      <c r="EDU91" s="14"/>
      <c r="EDV91" s="14"/>
      <c r="EDW91" s="14"/>
      <c r="EDX91" s="14"/>
      <c r="EDY91" s="14"/>
      <c r="EDZ91" s="14"/>
      <c r="EEA91" s="14"/>
      <c r="EEB91" s="14"/>
      <c r="EEC91" s="14"/>
      <c r="EED91" s="14"/>
      <c r="EEE91" s="14"/>
      <c r="EEF91" s="14"/>
      <c r="EEG91" s="14"/>
      <c r="EEH91" s="14"/>
      <c r="EEI91" s="14"/>
      <c r="EEJ91" s="14"/>
      <c r="EEK91" s="14"/>
      <c r="EEL91" s="14"/>
      <c r="EEM91" s="14"/>
      <c r="EEN91" s="14"/>
      <c r="EEO91" s="14"/>
      <c r="EEP91" s="14"/>
      <c r="EEQ91" s="14"/>
      <c r="EER91" s="14"/>
      <c r="EES91" s="14"/>
      <c r="EET91" s="14"/>
      <c r="EEU91" s="14"/>
      <c r="EEV91" s="14"/>
      <c r="EEW91" s="14"/>
      <c r="EEX91" s="14"/>
      <c r="EEY91" s="14"/>
      <c r="EEZ91" s="14"/>
      <c r="EFA91" s="14"/>
      <c r="EFB91" s="14"/>
      <c r="EFC91" s="14"/>
      <c r="EFD91" s="14"/>
      <c r="EFE91" s="14"/>
      <c r="EFF91" s="14"/>
      <c r="EFG91" s="14"/>
      <c r="EFH91" s="14"/>
      <c r="EFI91" s="14"/>
      <c r="EFJ91" s="14"/>
      <c r="EFK91" s="14"/>
      <c r="EFL91" s="14"/>
      <c r="EFM91" s="14"/>
      <c r="EFN91" s="14"/>
      <c r="EFO91" s="14"/>
      <c r="EFP91" s="14"/>
      <c r="EFQ91" s="14"/>
      <c r="EFR91" s="14"/>
      <c r="EFS91" s="14"/>
      <c r="EFT91" s="14"/>
      <c r="EFU91" s="14"/>
      <c r="EFV91" s="14"/>
      <c r="EFW91" s="14"/>
      <c r="EFX91" s="14"/>
      <c r="EFY91" s="14"/>
      <c r="EFZ91" s="14"/>
      <c r="EGA91" s="14"/>
      <c r="EGB91" s="14"/>
      <c r="EGC91" s="14"/>
      <c r="EGD91" s="14"/>
      <c r="EGE91" s="14"/>
      <c r="EGF91" s="14"/>
      <c r="EGG91" s="14"/>
      <c r="EGH91" s="14"/>
      <c r="EGI91" s="14"/>
      <c r="EGJ91" s="14"/>
      <c r="EGK91" s="14"/>
      <c r="EGL91" s="14"/>
      <c r="EGM91" s="14"/>
      <c r="EGN91" s="14"/>
      <c r="EGO91" s="14"/>
      <c r="EGP91" s="14"/>
      <c r="EGQ91" s="14"/>
      <c r="EGR91" s="14"/>
      <c r="EGS91" s="14"/>
      <c r="EGT91" s="14"/>
      <c r="EGU91" s="14"/>
      <c r="EGV91" s="14"/>
      <c r="EGW91" s="14"/>
      <c r="EGX91" s="14"/>
      <c r="EGY91" s="14"/>
      <c r="EGZ91" s="14"/>
      <c r="EHA91" s="14"/>
      <c r="EHB91" s="14"/>
      <c r="EHC91" s="14"/>
      <c r="EHD91" s="14"/>
      <c r="EHE91" s="14"/>
      <c r="EHF91" s="14"/>
      <c r="EHG91" s="14"/>
      <c r="EHH91" s="14"/>
      <c r="EHI91" s="14"/>
      <c r="EHJ91" s="14"/>
      <c r="EHK91" s="14"/>
      <c r="EHL91" s="14"/>
      <c r="EHM91" s="14"/>
      <c r="EHN91" s="14"/>
      <c r="EHO91" s="14"/>
      <c r="EHP91" s="14"/>
      <c r="EHQ91" s="14"/>
      <c r="EHR91" s="14"/>
      <c r="EHS91" s="14"/>
      <c r="EHT91" s="14"/>
      <c r="EHU91" s="14"/>
      <c r="EHV91" s="14"/>
      <c r="EHW91" s="14"/>
      <c r="EHX91" s="14"/>
      <c r="EHY91" s="14"/>
      <c r="EHZ91" s="14"/>
      <c r="EIA91" s="14"/>
      <c r="EIB91" s="14"/>
      <c r="EIC91" s="14"/>
      <c r="EID91" s="14"/>
      <c r="EIE91" s="14"/>
      <c r="EIF91" s="14"/>
      <c r="EIG91" s="14"/>
      <c r="EIH91" s="14"/>
      <c r="EII91" s="14"/>
      <c r="EIJ91" s="14"/>
      <c r="EIK91" s="14"/>
      <c r="EIL91" s="14"/>
      <c r="EIM91" s="14"/>
      <c r="EIN91" s="14"/>
      <c r="EIO91" s="14"/>
      <c r="EIP91" s="14"/>
      <c r="EIQ91" s="14"/>
      <c r="EIR91" s="14"/>
      <c r="EIS91" s="14"/>
      <c r="EIT91" s="14"/>
      <c r="EIU91" s="14"/>
      <c r="EIV91" s="14"/>
      <c r="EIW91" s="14"/>
      <c r="EIX91" s="14"/>
      <c r="EIY91" s="14"/>
      <c r="EIZ91" s="14"/>
      <c r="EJA91" s="14"/>
      <c r="EJB91" s="14"/>
      <c r="EJC91" s="14"/>
      <c r="EJD91" s="14"/>
      <c r="EJE91" s="14"/>
      <c r="EJF91" s="14"/>
      <c r="EJG91" s="14"/>
      <c r="EJH91" s="14"/>
      <c r="EJI91" s="14"/>
      <c r="EJJ91" s="14"/>
      <c r="EJK91" s="14"/>
      <c r="EJL91" s="14"/>
      <c r="EJM91" s="14"/>
      <c r="EJN91" s="14"/>
      <c r="EJO91" s="14"/>
      <c r="EJP91" s="14"/>
      <c r="EJQ91" s="14"/>
      <c r="EJR91" s="14"/>
      <c r="EJS91" s="14"/>
      <c r="EJT91" s="14"/>
      <c r="EJU91" s="14"/>
      <c r="EJV91" s="14"/>
      <c r="EJW91" s="14"/>
      <c r="EJX91" s="14"/>
      <c r="EJY91" s="14"/>
      <c r="EJZ91" s="14"/>
      <c r="EKA91" s="14"/>
      <c r="EKB91" s="14"/>
      <c r="EKC91" s="14"/>
      <c r="EKD91" s="14"/>
      <c r="EKE91" s="14"/>
      <c r="EKF91" s="14"/>
      <c r="EKG91" s="14"/>
      <c r="EKH91" s="14"/>
      <c r="EKI91" s="14"/>
      <c r="EKJ91" s="14"/>
      <c r="EKK91" s="14"/>
      <c r="EKL91" s="14"/>
      <c r="EKM91" s="14"/>
      <c r="EKN91" s="14"/>
      <c r="EKO91" s="14"/>
      <c r="EKP91" s="14"/>
      <c r="EKQ91" s="14"/>
      <c r="EKR91" s="14"/>
      <c r="EKS91" s="14"/>
      <c r="EKT91" s="14"/>
      <c r="EKU91" s="14"/>
      <c r="EKV91" s="14"/>
      <c r="EKW91" s="14"/>
      <c r="EKX91" s="14"/>
      <c r="EKY91" s="14"/>
      <c r="EKZ91" s="14"/>
      <c r="ELA91" s="14"/>
      <c r="ELB91" s="14"/>
      <c r="ELC91" s="14"/>
      <c r="ELD91" s="14"/>
      <c r="ELE91" s="14"/>
      <c r="ELF91" s="14"/>
      <c r="ELG91" s="14"/>
      <c r="ELH91" s="14"/>
      <c r="ELI91" s="14"/>
      <c r="ELJ91" s="14"/>
      <c r="ELK91" s="14"/>
      <c r="ELL91" s="14"/>
      <c r="ELM91" s="14"/>
      <c r="ELN91" s="14"/>
      <c r="ELO91" s="14"/>
      <c r="ELP91" s="14"/>
      <c r="ELQ91" s="14"/>
      <c r="ELR91" s="14"/>
      <c r="ELS91" s="14"/>
      <c r="ELT91" s="14"/>
      <c r="ELU91" s="14"/>
      <c r="ELV91" s="14"/>
      <c r="ELW91" s="14"/>
      <c r="ELX91" s="14"/>
      <c r="ELY91" s="14"/>
      <c r="ELZ91" s="14"/>
      <c r="EMA91" s="14"/>
      <c r="EMB91" s="14"/>
      <c r="EMC91" s="14"/>
      <c r="EMD91" s="14"/>
      <c r="EME91" s="14"/>
      <c r="EMF91" s="14"/>
      <c r="EMG91" s="14"/>
      <c r="EMH91" s="14"/>
      <c r="EMI91" s="14"/>
      <c r="EMJ91" s="14"/>
      <c r="EMK91" s="14"/>
      <c r="EML91" s="14"/>
      <c r="EMM91" s="14"/>
      <c r="EMN91" s="14"/>
      <c r="EMO91" s="14"/>
      <c r="EMP91" s="14"/>
      <c r="EMQ91" s="14"/>
      <c r="EMR91" s="14"/>
      <c r="EMS91" s="14"/>
      <c r="EMT91" s="14"/>
      <c r="EMU91" s="14"/>
      <c r="EMV91" s="14"/>
      <c r="EMW91" s="14"/>
      <c r="EMX91" s="14"/>
      <c r="EMY91" s="14"/>
      <c r="EMZ91" s="14"/>
      <c r="ENA91" s="14"/>
      <c r="ENB91" s="14"/>
      <c r="ENC91" s="14"/>
      <c r="END91" s="14"/>
      <c r="ENE91" s="14"/>
      <c r="ENF91" s="14"/>
      <c r="ENG91" s="14"/>
      <c r="ENH91" s="14"/>
      <c r="ENI91" s="14"/>
      <c r="ENJ91" s="14"/>
      <c r="ENK91" s="14"/>
      <c r="ENL91" s="14"/>
      <c r="ENM91" s="14"/>
      <c r="ENN91" s="14"/>
      <c r="ENO91" s="14"/>
      <c r="ENP91" s="14"/>
      <c r="ENQ91" s="14"/>
      <c r="ENR91" s="14"/>
      <c r="ENS91" s="14"/>
      <c r="ENT91" s="14"/>
      <c r="ENU91" s="14"/>
      <c r="ENV91" s="14"/>
      <c r="ENW91" s="14"/>
      <c r="ENX91" s="14"/>
      <c r="ENY91" s="14"/>
      <c r="ENZ91" s="14"/>
      <c r="EOA91" s="14"/>
      <c r="EOB91" s="14"/>
      <c r="EOC91" s="14"/>
      <c r="EOD91" s="14"/>
      <c r="EOE91" s="14"/>
      <c r="EOF91" s="14"/>
      <c r="EOG91" s="14"/>
      <c r="EOH91" s="14"/>
      <c r="EOI91" s="14"/>
      <c r="EOJ91" s="14"/>
      <c r="EOK91" s="14"/>
      <c r="EOL91" s="14"/>
      <c r="EOM91" s="14"/>
      <c r="EON91" s="14"/>
      <c r="EOO91" s="14"/>
      <c r="EOP91" s="14"/>
      <c r="EOQ91" s="14"/>
      <c r="EOR91" s="14"/>
      <c r="EOS91" s="14"/>
      <c r="EOT91" s="14"/>
      <c r="EOU91" s="14"/>
      <c r="EOV91" s="14"/>
      <c r="EOW91" s="14"/>
      <c r="EOX91" s="14"/>
      <c r="EOY91" s="14"/>
      <c r="EOZ91" s="14"/>
      <c r="EPA91" s="14"/>
      <c r="EPB91" s="14"/>
      <c r="EPC91" s="14"/>
      <c r="EPD91" s="14"/>
      <c r="EPE91" s="14"/>
      <c r="EPF91" s="14"/>
      <c r="EPG91" s="14"/>
      <c r="EPH91" s="14"/>
      <c r="EPI91" s="14"/>
      <c r="EPJ91" s="14"/>
      <c r="EPK91" s="14"/>
      <c r="EPL91" s="14"/>
      <c r="EPM91" s="14"/>
      <c r="EPN91" s="14"/>
      <c r="EPO91" s="14"/>
      <c r="EPP91" s="14"/>
      <c r="EPQ91" s="14"/>
      <c r="EPR91" s="14"/>
      <c r="EPS91" s="14"/>
      <c r="EPT91" s="14"/>
      <c r="EPU91" s="14"/>
      <c r="EPV91" s="14"/>
      <c r="EPW91" s="14"/>
      <c r="EPX91" s="14"/>
      <c r="EPY91" s="14"/>
      <c r="EPZ91" s="14"/>
      <c r="EQA91" s="14"/>
      <c r="EQB91" s="14"/>
      <c r="EQC91" s="14"/>
      <c r="EQD91" s="14"/>
      <c r="EQE91" s="14"/>
      <c r="EQF91" s="14"/>
      <c r="EQG91" s="14"/>
      <c r="EQH91" s="14"/>
      <c r="EQI91" s="14"/>
      <c r="EQJ91" s="14"/>
      <c r="EQK91" s="14"/>
      <c r="EQL91" s="14"/>
      <c r="EQM91" s="14"/>
      <c r="EQN91" s="14"/>
      <c r="EQO91" s="14"/>
      <c r="EQP91" s="14"/>
      <c r="EQQ91" s="14"/>
      <c r="EQR91" s="14"/>
      <c r="EQS91" s="14"/>
      <c r="EQT91" s="14"/>
      <c r="EQU91" s="14"/>
      <c r="EQV91" s="14"/>
      <c r="EQW91" s="14"/>
      <c r="EQX91" s="14"/>
      <c r="EQY91" s="14"/>
      <c r="EQZ91" s="14"/>
      <c r="ERA91" s="14"/>
      <c r="ERB91" s="14"/>
      <c r="ERC91" s="14"/>
      <c r="ERD91" s="14"/>
      <c r="ERE91" s="14"/>
      <c r="ERF91" s="14"/>
      <c r="ERG91" s="14"/>
      <c r="ERH91" s="14"/>
      <c r="ERI91" s="14"/>
      <c r="ERJ91" s="14"/>
      <c r="ERK91" s="14"/>
      <c r="ERL91" s="14"/>
      <c r="ERM91" s="14"/>
      <c r="ERN91" s="14"/>
      <c r="ERO91" s="14"/>
      <c r="ERP91" s="14"/>
      <c r="ERQ91" s="14"/>
      <c r="ERR91" s="14"/>
      <c r="ERS91" s="14"/>
      <c r="ERT91" s="14"/>
      <c r="ERU91" s="14"/>
      <c r="ERV91" s="14"/>
      <c r="ERW91" s="14"/>
      <c r="ERX91" s="14"/>
      <c r="ERY91" s="14"/>
      <c r="ERZ91" s="14"/>
      <c r="ESA91" s="14"/>
      <c r="ESB91" s="14"/>
      <c r="ESC91" s="14"/>
      <c r="ESD91" s="14"/>
      <c r="ESE91" s="14"/>
      <c r="ESF91" s="14"/>
      <c r="ESG91" s="14"/>
      <c r="ESH91" s="14"/>
      <c r="ESI91" s="14"/>
      <c r="ESJ91" s="14"/>
      <c r="ESK91" s="14"/>
      <c r="ESL91" s="14"/>
      <c r="ESM91" s="14"/>
      <c r="ESN91" s="14"/>
      <c r="ESO91" s="14"/>
      <c r="ESP91" s="14"/>
      <c r="ESQ91" s="14"/>
      <c r="ESR91" s="14"/>
      <c r="ESS91" s="14"/>
      <c r="EST91" s="14"/>
      <c r="ESU91" s="14"/>
      <c r="ESV91" s="14"/>
      <c r="ESW91" s="14"/>
      <c r="ESX91" s="14"/>
      <c r="ESY91" s="14"/>
      <c r="ESZ91" s="14"/>
      <c r="ETA91" s="14"/>
      <c r="ETB91" s="14"/>
      <c r="ETC91" s="14"/>
      <c r="ETD91" s="14"/>
      <c r="ETE91" s="14"/>
      <c r="ETF91" s="14"/>
      <c r="ETG91" s="14"/>
      <c r="ETH91" s="14"/>
      <c r="ETI91" s="14"/>
      <c r="ETJ91" s="14"/>
      <c r="ETK91" s="14"/>
      <c r="ETL91" s="14"/>
      <c r="ETM91" s="14"/>
      <c r="ETN91" s="14"/>
      <c r="ETO91" s="14"/>
      <c r="ETP91" s="14"/>
      <c r="ETQ91" s="14"/>
      <c r="ETR91" s="14"/>
      <c r="ETS91" s="14"/>
      <c r="ETT91" s="14"/>
      <c r="ETU91" s="14"/>
      <c r="ETV91" s="14"/>
      <c r="ETW91" s="14"/>
      <c r="ETX91" s="14"/>
      <c r="ETY91" s="14"/>
      <c r="ETZ91" s="14"/>
      <c r="EUA91" s="14"/>
      <c r="EUB91" s="14"/>
      <c r="EUC91" s="14"/>
      <c r="EUD91" s="14"/>
      <c r="EUE91" s="14"/>
      <c r="EUF91" s="14"/>
      <c r="EUG91" s="14"/>
      <c r="EUH91" s="14"/>
      <c r="EUI91" s="14"/>
      <c r="EUJ91" s="14"/>
      <c r="EUK91" s="14"/>
      <c r="EUL91" s="14"/>
      <c r="EUM91" s="14"/>
      <c r="EUN91" s="14"/>
      <c r="EUO91" s="14"/>
      <c r="EUP91" s="14"/>
      <c r="EUQ91" s="14"/>
      <c r="EUR91" s="14"/>
      <c r="EUS91" s="14"/>
      <c r="EUT91" s="14"/>
      <c r="EUU91" s="14"/>
      <c r="EUV91" s="14"/>
      <c r="EUW91" s="14"/>
      <c r="EUX91" s="14"/>
      <c r="EUY91" s="14"/>
      <c r="EUZ91" s="14"/>
      <c r="EVA91" s="14"/>
      <c r="EVB91" s="14"/>
      <c r="EVC91" s="14"/>
      <c r="EVD91" s="14"/>
      <c r="EVE91" s="14"/>
      <c r="EVF91" s="14"/>
      <c r="EVG91" s="14"/>
      <c r="EVH91" s="14"/>
      <c r="EVI91" s="14"/>
      <c r="EVJ91" s="14"/>
      <c r="EVK91" s="14"/>
      <c r="EVL91" s="14"/>
      <c r="EVM91" s="14"/>
      <c r="EVN91" s="14"/>
      <c r="EVO91" s="14"/>
      <c r="EVP91" s="14"/>
      <c r="EVQ91" s="14"/>
      <c r="EVR91" s="14"/>
      <c r="EVS91" s="14"/>
      <c r="EVT91" s="14"/>
      <c r="EVU91" s="14"/>
      <c r="EVV91" s="14"/>
      <c r="EVW91" s="14"/>
      <c r="EVX91" s="14"/>
      <c r="EVY91" s="14"/>
      <c r="EVZ91" s="14"/>
      <c r="EWA91" s="14"/>
      <c r="EWB91" s="14"/>
      <c r="EWC91" s="14"/>
      <c r="EWD91" s="14"/>
      <c r="EWE91" s="14"/>
      <c r="EWF91" s="14"/>
      <c r="EWG91" s="14"/>
      <c r="EWH91" s="14"/>
      <c r="EWI91" s="14"/>
      <c r="EWJ91" s="14"/>
      <c r="EWK91" s="14"/>
      <c r="EWL91" s="14"/>
      <c r="EWM91" s="14"/>
      <c r="EWN91" s="14"/>
      <c r="EWO91" s="14"/>
      <c r="EWP91" s="14"/>
      <c r="EWQ91" s="14"/>
      <c r="EWR91" s="14"/>
      <c r="EWS91" s="14"/>
      <c r="EWT91" s="14"/>
      <c r="EWU91" s="14"/>
      <c r="EWV91" s="14"/>
      <c r="EWW91" s="14"/>
      <c r="EWX91" s="14"/>
      <c r="EWY91" s="14"/>
      <c r="EWZ91" s="14"/>
      <c r="EXA91" s="14"/>
      <c r="EXB91" s="14"/>
      <c r="EXC91" s="14"/>
      <c r="EXD91" s="14"/>
      <c r="EXE91" s="14"/>
      <c r="EXF91" s="14"/>
      <c r="EXG91" s="14"/>
      <c r="EXH91" s="14"/>
      <c r="EXI91" s="14"/>
      <c r="EXJ91" s="14"/>
      <c r="EXK91" s="14"/>
      <c r="EXL91" s="14"/>
      <c r="EXM91" s="14"/>
      <c r="EXN91" s="14"/>
      <c r="EXO91" s="14"/>
      <c r="EXP91" s="14"/>
      <c r="EXQ91" s="14"/>
      <c r="EXR91" s="14"/>
      <c r="EXS91" s="14"/>
      <c r="EXT91" s="14"/>
      <c r="EXU91" s="14"/>
      <c r="EXV91" s="14"/>
      <c r="EXW91" s="14"/>
      <c r="EXX91" s="14"/>
      <c r="EXY91" s="14"/>
      <c r="EXZ91" s="14"/>
      <c r="EYA91" s="14"/>
      <c r="EYB91" s="14"/>
      <c r="EYC91" s="14"/>
      <c r="EYD91" s="14"/>
      <c r="EYE91" s="14"/>
      <c r="EYF91" s="14"/>
      <c r="EYG91" s="14"/>
      <c r="EYH91" s="14"/>
      <c r="EYI91" s="14"/>
      <c r="EYJ91" s="14"/>
      <c r="EYK91" s="14"/>
      <c r="EYL91" s="14"/>
      <c r="EYM91" s="14"/>
      <c r="EYN91" s="14"/>
      <c r="EYO91" s="14"/>
      <c r="EYP91" s="14"/>
      <c r="EYQ91" s="14"/>
      <c r="EYR91" s="14"/>
      <c r="EYS91" s="14"/>
      <c r="EYT91" s="14"/>
      <c r="EYU91" s="14"/>
      <c r="EYV91" s="14"/>
      <c r="EYW91" s="14"/>
      <c r="EYX91" s="14"/>
      <c r="EYY91" s="14"/>
      <c r="EYZ91" s="14"/>
      <c r="EZA91" s="14"/>
      <c r="EZB91" s="14"/>
      <c r="EZC91" s="14"/>
      <c r="EZD91" s="14"/>
      <c r="EZE91" s="14"/>
      <c r="EZF91" s="14"/>
      <c r="EZG91" s="14"/>
      <c r="EZH91" s="14"/>
      <c r="EZI91" s="14"/>
      <c r="EZJ91" s="14"/>
      <c r="EZK91" s="14"/>
      <c r="EZL91" s="14"/>
      <c r="EZM91" s="14"/>
      <c r="EZN91" s="14"/>
      <c r="EZO91" s="14"/>
      <c r="EZP91" s="14"/>
      <c r="EZQ91" s="14"/>
      <c r="EZR91" s="14"/>
      <c r="EZS91" s="14"/>
      <c r="EZT91" s="14"/>
      <c r="EZU91" s="14"/>
      <c r="EZV91" s="14"/>
      <c r="EZW91" s="14"/>
      <c r="EZX91" s="14"/>
      <c r="EZY91" s="14"/>
      <c r="EZZ91" s="14"/>
      <c r="FAA91" s="14"/>
      <c r="FAB91" s="14"/>
      <c r="FAC91" s="14"/>
      <c r="FAD91" s="14"/>
      <c r="FAE91" s="14"/>
      <c r="FAF91" s="14"/>
      <c r="FAG91" s="14"/>
      <c r="FAH91" s="14"/>
      <c r="FAI91" s="14"/>
      <c r="FAJ91" s="14"/>
      <c r="FAK91" s="14"/>
      <c r="FAL91" s="14"/>
      <c r="FAM91" s="14"/>
      <c r="FAN91" s="14"/>
      <c r="FAO91" s="14"/>
      <c r="FAP91" s="14"/>
      <c r="FAQ91" s="14"/>
      <c r="FAR91" s="14"/>
      <c r="FAS91" s="14"/>
      <c r="FAT91" s="14"/>
      <c r="FAU91" s="14"/>
      <c r="FAV91" s="14"/>
      <c r="FAW91" s="14"/>
      <c r="FAX91" s="14"/>
      <c r="FAY91" s="14"/>
      <c r="FAZ91" s="14"/>
      <c r="FBA91" s="14"/>
      <c r="FBB91" s="14"/>
      <c r="FBC91" s="14"/>
      <c r="FBD91" s="14"/>
      <c r="FBE91" s="14"/>
      <c r="FBF91" s="14"/>
      <c r="FBG91" s="14"/>
      <c r="FBH91" s="14"/>
      <c r="FBI91" s="14"/>
      <c r="FBJ91" s="14"/>
      <c r="FBK91" s="14"/>
      <c r="FBL91" s="14"/>
      <c r="FBM91" s="14"/>
      <c r="FBN91" s="14"/>
      <c r="FBO91" s="14"/>
      <c r="FBP91" s="14"/>
      <c r="FBQ91" s="14"/>
      <c r="FBR91" s="14"/>
      <c r="FBS91" s="14"/>
      <c r="FBT91" s="14"/>
      <c r="FBU91" s="14"/>
      <c r="FBV91" s="14"/>
      <c r="FBW91" s="14"/>
      <c r="FBX91" s="14"/>
      <c r="FBY91" s="14"/>
      <c r="FBZ91" s="14"/>
      <c r="FCA91" s="14"/>
      <c r="FCB91" s="14"/>
      <c r="FCC91" s="14"/>
      <c r="FCD91" s="14"/>
      <c r="FCE91" s="14"/>
      <c r="FCF91" s="14"/>
      <c r="FCG91" s="14"/>
      <c r="FCH91" s="14"/>
      <c r="FCI91" s="14"/>
      <c r="FCJ91" s="14"/>
      <c r="FCK91" s="14"/>
      <c r="FCL91" s="14"/>
      <c r="FCM91" s="14"/>
      <c r="FCN91" s="14"/>
      <c r="FCO91" s="14"/>
      <c r="FCP91" s="14"/>
      <c r="FCQ91" s="14"/>
      <c r="FCR91" s="14"/>
      <c r="FCS91" s="14"/>
      <c r="FCT91" s="14"/>
      <c r="FCU91" s="14"/>
      <c r="FCV91" s="14"/>
      <c r="FCW91" s="14"/>
      <c r="FCX91" s="14"/>
      <c r="FCY91" s="14"/>
      <c r="FCZ91" s="14"/>
      <c r="FDA91" s="14"/>
      <c r="FDB91" s="14"/>
      <c r="FDC91" s="14"/>
      <c r="FDD91" s="14"/>
      <c r="FDE91" s="14"/>
      <c r="FDF91" s="14"/>
      <c r="FDG91" s="14"/>
      <c r="FDH91" s="14"/>
      <c r="FDI91" s="14"/>
      <c r="FDJ91" s="14"/>
      <c r="FDK91" s="14"/>
      <c r="FDL91" s="14"/>
      <c r="FDM91" s="14"/>
      <c r="FDN91" s="14"/>
      <c r="FDO91" s="14"/>
      <c r="FDP91" s="14"/>
      <c r="FDQ91" s="14"/>
      <c r="FDR91" s="14"/>
      <c r="FDS91" s="14"/>
      <c r="FDT91" s="14"/>
      <c r="FDU91" s="14"/>
      <c r="FDV91" s="14"/>
      <c r="FDW91" s="14"/>
      <c r="FDX91" s="14"/>
      <c r="FDY91" s="14"/>
      <c r="FDZ91" s="14"/>
      <c r="FEA91" s="14"/>
      <c r="FEB91" s="14"/>
      <c r="FEC91" s="14"/>
      <c r="FED91" s="14"/>
      <c r="FEE91" s="14"/>
      <c r="FEF91" s="14"/>
      <c r="FEG91" s="14"/>
      <c r="FEH91" s="14"/>
      <c r="FEI91" s="14"/>
      <c r="FEJ91" s="14"/>
      <c r="FEK91" s="14"/>
      <c r="FEL91" s="14"/>
      <c r="FEM91" s="14"/>
      <c r="FEN91" s="14"/>
      <c r="FEO91" s="14"/>
      <c r="FEP91" s="14"/>
      <c r="FEQ91" s="14"/>
      <c r="FER91" s="14"/>
      <c r="FES91" s="14"/>
      <c r="FET91" s="14"/>
      <c r="FEU91" s="14"/>
      <c r="FEV91" s="14"/>
      <c r="FEW91" s="14"/>
      <c r="FEX91" s="14"/>
      <c r="FEY91" s="14"/>
      <c r="FEZ91" s="14"/>
      <c r="FFA91" s="14"/>
      <c r="FFB91" s="14"/>
      <c r="FFC91" s="14"/>
      <c r="FFD91" s="14"/>
      <c r="FFE91" s="14"/>
      <c r="FFF91" s="14"/>
      <c r="FFG91" s="14"/>
      <c r="FFH91" s="14"/>
      <c r="FFI91" s="14"/>
      <c r="FFJ91" s="14"/>
      <c r="FFK91" s="14"/>
      <c r="FFL91" s="14"/>
      <c r="FFM91" s="14"/>
      <c r="FFN91" s="14"/>
      <c r="FFO91" s="14"/>
      <c r="FFP91" s="14"/>
      <c r="FFQ91" s="14"/>
      <c r="FFR91" s="14"/>
      <c r="FFS91" s="14"/>
      <c r="FFT91" s="14"/>
      <c r="FFU91" s="14"/>
      <c r="FFV91" s="14"/>
      <c r="FFW91" s="14"/>
      <c r="FFX91" s="14"/>
      <c r="FFY91" s="14"/>
      <c r="FFZ91" s="14"/>
      <c r="FGA91" s="14"/>
      <c r="FGB91" s="14"/>
      <c r="FGC91" s="14"/>
      <c r="FGD91" s="14"/>
      <c r="FGE91" s="14"/>
      <c r="FGF91" s="14"/>
      <c r="FGG91" s="14"/>
      <c r="FGH91" s="14"/>
      <c r="FGI91" s="14"/>
      <c r="FGJ91" s="14"/>
      <c r="FGK91" s="14"/>
      <c r="FGL91" s="14"/>
      <c r="FGM91" s="14"/>
      <c r="FGN91" s="14"/>
      <c r="FGO91" s="14"/>
      <c r="FGP91" s="14"/>
      <c r="FGQ91" s="14"/>
      <c r="FGR91" s="14"/>
      <c r="FGS91" s="14"/>
      <c r="FGT91" s="14"/>
      <c r="FGU91" s="14"/>
      <c r="FGV91" s="14"/>
      <c r="FGW91" s="14"/>
      <c r="FGX91" s="14"/>
      <c r="FGY91" s="14"/>
      <c r="FGZ91" s="14"/>
      <c r="FHA91" s="14"/>
      <c r="FHB91" s="14"/>
      <c r="FHC91" s="14"/>
      <c r="FHD91" s="14"/>
      <c r="FHE91" s="14"/>
      <c r="FHF91" s="14"/>
      <c r="FHG91" s="14"/>
      <c r="FHH91" s="14"/>
      <c r="FHI91" s="14"/>
      <c r="FHJ91" s="14"/>
      <c r="FHK91" s="14"/>
      <c r="FHL91" s="14"/>
      <c r="FHM91" s="14"/>
      <c r="FHN91" s="14"/>
      <c r="FHO91" s="14"/>
      <c r="FHP91" s="14"/>
      <c r="FHQ91" s="14"/>
      <c r="FHR91" s="14"/>
      <c r="FHS91" s="14"/>
      <c r="FHT91" s="14"/>
      <c r="FHU91" s="14"/>
      <c r="FHV91" s="14"/>
      <c r="FHW91" s="14"/>
      <c r="FHX91" s="14"/>
      <c r="FHY91" s="14"/>
      <c r="FHZ91" s="14"/>
      <c r="FIA91" s="14"/>
      <c r="FIB91" s="14"/>
      <c r="FIC91" s="14"/>
      <c r="FID91" s="14"/>
      <c r="FIE91" s="14"/>
      <c r="FIF91" s="14"/>
      <c r="FIG91" s="14"/>
      <c r="FIH91" s="14"/>
      <c r="FII91" s="14"/>
      <c r="FIJ91" s="14"/>
      <c r="FIK91" s="14"/>
      <c r="FIL91" s="14"/>
      <c r="FIM91" s="14"/>
      <c r="FIN91" s="14"/>
      <c r="FIO91" s="14"/>
      <c r="FIP91" s="14"/>
      <c r="FIQ91" s="14"/>
      <c r="FIR91" s="14"/>
      <c r="FIS91" s="14"/>
      <c r="FIT91" s="14"/>
      <c r="FIU91" s="14"/>
      <c r="FIV91" s="14"/>
      <c r="FIW91" s="14"/>
      <c r="FIX91" s="14"/>
      <c r="FIY91" s="14"/>
      <c r="FIZ91" s="14"/>
      <c r="FJA91" s="14"/>
      <c r="FJB91" s="14"/>
      <c r="FJC91" s="14"/>
      <c r="FJD91" s="14"/>
      <c r="FJE91" s="14"/>
      <c r="FJF91" s="14"/>
      <c r="FJG91" s="14"/>
      <c r="FJH91" s="14"/>
      <c r="FJI91" s="14"/>
      <c r="FJJ91" s="14"/>
      <c r="FJK91" s="14"/>
      <c r="FJL91" s="14"/>
      <c r="FJM91" s="14"/>
      <c r="FJN91" s="14"/>
      <c r="FJO91" s="14"/>
      <c r="FJP91" s="14"/>
      <c r="FJQ91" s="14"/>
      <c r="FJR91" s="14"/>
      <c r="FJS91" s="14"/>
      <c r="FJT91" s="14"/>
      <c r="FJU91" s="14"/>
      <c r="FJV91" s="14"/>
      <c r="FJW91" s="14"/>
      <c r="FJX91" s="14"/>
      <c r="FJY91" s="14"/>
      <c r="FJZ91" s="14"/>
      <c r="FKA91" s="14"/>
      <c r="FKB91" s="14"/>
      <c r="FKC91" s="14"/>
      <c r="FKD91" s="14"/>
      <c r="FKE91" s="14"/>
      <c r="FKF91" s="14"/>
      <c r="FKG91" s="14"/>
      <c r="FKH91" s="14"/>
      <c r="FKI91" s="14"/>
      <c r="FKJ91" s="14"/>
      <c r="FKK91" s="14"/>
      <c r="FKL91" s="14"/>
      <c r="FKM91" s="14"/>
      <c r="FKN91" s="14"/>
      <c r="FKO91" s="14"/>
      <c r="FKP91" s="14"/>
      <c r="FKQ91" s="14"/>
      <c r="FKR91" s="14"/>
      <c r="FKS91" s="14"/>
      <c r="FKT91" s="14"/>
      <c r="FKU91" s="14"/>
      <c r="FKV91" s="14"/>
      <c r="FKW91" s="14"/>
      <c r="FKX91" s="14"/>
      <c r="FKY91" s="14"/>
      <c r="FKZ91" s="14"/>
      <c r="FLA91" s="14"/>
      <c r="FLB91" s="14"/>
      <c r="FLC91" s="14"/>
      <c r="FLD91" s="14"/>
      <c r="FLE91" s="14"/>
      <c r="FLF91" s="14"/>
      <c r="FLG91" s="14"/>
      <c r="FLH91" s="14"/>
      <c r="FLI91" s="14"/>
      <c r="FLJ91" s="14"/>
      <c r="FLK91" s="14"/>
      <c r="FLL91" s="14"/>
      <c r="FLM91" s="14"/>
      <c r="FLN91" s="14"/>
      <c r="FLO91" s="14"/>
      <c r="FLP91" s="14"/>
      <c r="FLQ91" s="14"/>
      <c r="FLR91" s="14"/>
      <c r="FLS91" s="14"/>
      <c r="FLT91" s="14"/>
      <c r="FLU91" s="14"/>
      <c r="FLV91" s="14"/>
      <c r="FLW91" s="14"/>
      <c r="FLX91" s="14"/>
      <c r="FLY91" s="14"/>
      <c r="FLZ91" s="14"/>
      <c r="FMA91" s="14"/>
      <c r="FMB91" s="14"/>
      <c r="FMC91" s="14"/>
      <c r="FMD91" s="14"/>
      <c r="FME91" s="14"/>
      <c r="FMF91" s="14"/>
      <c r="FMG91" s="14"/>
      <c r="FMH91" s="14"/>
      <c r="FMI91" s="14"/>
      <c r="FMJ91" s="14"/>
      <c r="FMK91" s="14"/>
      <c r="FML91" s="14"/>
      <c r="FMM91" s="14"/>
      <c r="FMN91" s="14"/>
      <c r="FMO91" s="14"/>
      <c r="FMP91" s="14"/>
      <c r="FMQ91" s="14"/>
      <c r="FMR91" s="14"/>
      <c r="FMS91" s="14"/>
      <c r="FMT91" s="14"/>
      <c r="FMU91" s="14"/>
      <c r="FMV91" s="14"/>
      <c r="FMW91" s="14"/>
      <c r="FMX91" s="14"/>
      <c r="FMY91" s="14"/>
      <c r="FMZ91" s="14"/>
      <c r="FNA91" s="14"/>
      <c r="FNB91" s="14"/>
      <c r="FNC91" s="14"/>
      <c r="FND91" s="14"/>
      <c r="FNE91" s="14"/>
      <c r="FNF91" s="14"/>
      <c r="FNG91" s="14"/>
      <c r="FNH91" s="14"/>
      <c r="FNI91" s="14"/>
      <c r="FNJ91" s="14"/>
      <c r="FNK91" s="14"/>
      <c r="FNL91" s="14"/>
      <c r="FNM91" s="14"/>
      <c r="FNN91" s="14"/>
      <c r="FNO91" s="14"/>
      <c r="FNP91" s="14"/>
      <c r="FNQ91" s="14"/>
      <c r="FNR91" s="14"/>
      <c r="FNS91" s="14"/>
      <c r="FNT91" s="14"/>
      <c r="FNU91" s="14"/>
      <c r="FNV91" s="14"/>
      <c r="FNW91" s="14"/>
      <c r="FNX91" s="14"/>
      <c r="FNY91" s="14"/>
      <c r="FNZ91" s="14"/>
      <c r="FOA91" s="14"/>
      <c r="FOB91" s="14"/>
      <c r="FOC91" s="14"/>
      <c r="FOD91" s="14"/>
      <c r="FOE91" s="14"/>
      <c r="FOF91" s="14"/>
      <c r="FOG91" s="14"/>
      <c r="FOH91" s="14"/>
      <c r="FOI91" s="14"/>
      <c r="FOJ91" s="14"/>
      <c r="FOK91" s="14"/>
      <c r="FOL91" s="14"/>
      <c r="FOM91" s="14"/>
      <c r="FON91" s="14"/>
      <c r="FOO91" s="14"/>
      <c r="FOP91" s="14"/>
      <c r="FOQ91" s="14"/>
      <c r="FOR91" s="14"/>
      <c r="FOS91" s="14"/>
      <c r="FOT91" s="14"/>
      <c r="FOU91" s="14"/>
      <c r="FOV91" s="14"/>
      <c r="FOW91" s="14"/>
      <c r="FOX91" s="14"/>
      <c r="FOY91" s="14"/>
      <c r="FOZ91" s="14"/>
      <c r="FPA91" s="14"/>
      <c r="FPB91" s="14"/>
      <c r="FPC91" s="14"/>
      <c r="FPD91" s="14"/>
      <c r="FPE91" s="14"/>
      <c r="FPF91" s="14"/>
      <c r="FPG91" s="14"/>
      <c r="FPH91" s="14"/>
      <c r="FPI91" s="14"/>
      <c r="FPJ91" s="14"/>
      <c r="FPK91" s="14"/>
      <c r="FPL91" s="14"/>
      <c r="FPM91" s="14"/>
      <c r="FPN91" s="14"/>
      <c r="FPO91" s="14"/>
      <c r="FPP91" s="14"/>
      <c r="FPQ91" s="14"/>
      <c r="FPR91" s="14"/>
      <c r="FPS91" s="14"/>
      <c r="FPT91" s="14"/>
      <c r="FPU91" s="14"/>
      <c r="FPV91" s="14"/>
      <c r="FPW91" s="14"/>
      <c r="FPX91" s="14"/>
      <c r="FPY91" s="14"/>
      <c r="FPZ91" s="14"/>
      <c r="FQA91" s="14"/>
      <c r="FQB91" s="14"/>
      <c r="FQC91" s="14"/>
      <c r="FQD91" s="14"/>
      <c r="FQE91" s="14"/>
      <c r="FQF91" s="14"/>
      <c r="FQG91" s="14"/>
      <c r="FQH91" s="14"/>
      <c r="FQI91" s="14"/>
      <c r="FQJ91" s="14"/>
      <c r="FQK91" s="14"/>
      <c r="FQL91" s="14"/>
      <c r="FQM91" s="14"/>
      <c r="FQN91" s="14"/>
      <c r="FQO91" s="14"/>
      <c r="FQP91" s="14"/>
      <c r="FQQ91" s="14"/>
      <c r="FQR91" s="14"/>
      <c r="FQS91" s="14"/>
      <c r="FQT91" s="14"/>
      <c r="FQU91" s="14"/>
      <c r="FQV91" s="14"/>
      <c r="FQW91" s="14"/>
      <c r="FQX91" s="14"/>
      <c r="FQY91" s="14"/>
      <c r="FQZ91" s="14"/>
      <c r="FRA91" s="14"/>
      <c r="FRB91" s="14"/>
      <c r="FRC91" s="14"/>
      <c r="FRD91" s="14"/>
      <c r="FRE91" s="14"/>
      <c r="FRF91" s="14"/>
      <c r="FRG91" s="14"/>
      <c r="FRH91" s="14"/>
      <c r="FRI91" s="14"/>
      <c r="FRJ91" s="14"/>
      <c r="FRK91" s="14"/>
      <c r="FRL91" s="14"/>
      <c r="FRM91" s="14"/>
      <c r="FRN91" s="14"/>
      <c r="FRO91" s="14"/>
      <c r="FRP91" s="14"/>
      <c r="FRQ91" s="14"/>
      <c r="FRR91" s="14"/>
      <c r="FRS91" s="14"/>
      <c r="FRT91" s="14"/>
      <c r="FRU91" s="14"/>
      <c r="FRV91" s="14"/>
      <c r="FRW91" s="14"/>
      <c r="FRX91" s="14"/>
      <c r="FRY91" s="14"/>
      <c r="FRZ91" s="14"/>
      <c r="FSA91" s="14"/>
      <c r="FSB91" s="14"/>
      <c r="FSC91" s="14"/>
      <c r="FSD91" s="14"/>
      <c r="FSE91" s="14"/>
      <c r="FSF91" s="14"/>
      <c r="FSG91" s="14"/>
      <c r="FSH91" s="14"/>
      <c r="FSI91" s="14"/>
      <c r="FSJ91" s="14"/>
      <c r="FSK91" s="14"/>
      <c r="FSL91" s="14"/>
      <c r="FSM91" s="14"/>
      <c r="FSN91" s="14"/>
      <c r="FSO91" s="14"/>
      <c r="FSP91" s="14"/>
      <c r="FSQ91" s="14"/>
      <c r="FSR91" s="14"/>
      <c r="FSS91" s="14"/>
      <c r="FST91" s="14"/>
      <c r="FSU91" s="14"/>
      <c r="FSV91" s="14"/>
      <c r="FSW91" s="14"/>
      <c r="FSX91" s="14"/>
      <c r="FSY91" s="14"/>
      <c r="FSZ91" s="14"/>
      <c r="FTA91" s="14"/>
      <c r="FTB91" s="14"/>
      <c r="FTC91" s="14"/>
      <c r="FTD91" s="14"/>
      <c r="FTE91" s="14"/>
      <c r="FTF91" s="14"/>
      <c r="FTG91" s="14"/>
      <c r="FTH91" s="14"/>
      <c r="FTI91" s="14"/>
      <c r="FTJ91" s="14"/>
      <c r="FTK91" s="14"/>
      <c r="FTL91" s="14"/>
      <c r="FTM91" s="14"/>
      <c r="FTN91" s="14"/>
      <c r="FTO91" s="14"/>
      <c r="FTP91" s="14"/>
      <c r="FTQ91" s="14"/>
      <c r="FTR91" s="14"/>
      <c r="FTS91" s="14"/>
      <c r="FTT91" s="14"/>
      <c r="FTU91" s="14"/>
      <c r="FTV91" s="14"/>
      <c r="FTW91" s="14"/>
      <c r="FTX91" s="14"/>
      <c r="FTY91" s="14"/>
      <c r="FTZ91" s="14"/>
      <c r="FUA91" s="14"/>
      <c r="FUB91" s="14"/>
      <c r="FUC91" s="14"/>
      <c r="FUD91" s="14"/>
      <c r="FUE91" s="14"/>
      <c r="FUF91" s="14"/>
      <c r="FUG91" s="14"/>
      <c r="FUH91" s="14"/>
      <c r="FUI91" s="14"/>
      <c r="FUJ91" s="14"/>
      <c r="FUK91" s="14"/>
      <c r="FUL91" s="14"/>
      <c r="FUM91" s="14"/>
      <c r="FUN91" s="14"/>
      <c r="FUO91" s="14"/>
      <c r="FUP91" s="14"/>
      <c r="FUQ91" s="14"/>
      <c r="FUR91" s="14"/>
      <c r="FUS91" s="14"/>
      <c r="FUT91" s="14"/>
      <c r="FUU91" s="14"/>
      <c r="FUV91" s="14"/>
      <c r="FUW91" s="14"/>
      <c r="FUX91" s="14"/>
      <c r="FUY91" s="14"/>
      <c r="FUZ91" s="14"/>
      <c r="FVA91" s="14"/>
      <c r="FVB91" s="14"/>
      <c r="FVC91" s="14"/>
      <c r="FVD91" s="14"/>
      <c r="FVE91" s="14"/>
      <c r="FVF91" s="14"/>
      <c r="FVG91" s="14"/>
      <c r="FVH91" s="14"/>
      <c r="FVI91" s="14"/>
      <c r="FVJ91" s="14"/>
      <c r="FVK91" s="14"/>
      <c r="FVL91" s="14"/>
      <c r="FVM91" s="14"/>
      <c r="FVN91" s="14"/>
      <c r="FVO91" s="14"/>
      <c r="FVP91" s="14"/>
      <c r="FVQ91" s="14"/>
      <c r="FVR91" s="14"/>
      <c r="FVS91" s="14"/>
      <c r="FVT91" s="14"/>
      <c r="FVU91" s="14"/>
      <c r="FVV91" s="14"/>
      <c r="FVW91" s="14"/>
      <c r="FVX91" s="14"/>
      <c r="FVY91" s="14"/>
      <c r="FVZ91" s="14"/>
      <c r="FWA91" s="14"/>
      <c r="FWB91" s="14"/>
      <c r="FWC91" s="14"/>
      <c r="FWD91" s="14"/>
      <c r="FWE91" s="14"/>
      <c r="FWF91" s="14"/>
      <c r="FWG91" s="14"/>
      <c r="FWH91" s="14"/>
      <c r="FWI91" s="14"/>
      <c r="FWJ91" s="14"/>
      <c r="FWK91" s="14"/>
      <c r="FWL91" s="14"/>
      <c r="FWM91" s="14"/>
      <c r="FWN91" s="14"/>
      <c r="FWO91" s="14"/>
      <c r="FWP91" s="14"/>
      <c r="FWQ91" s="14"/>
      <c r="FWR91" s="14"/>
      <c r="FWS91" s="14"/>
      <c r="FWT91" s="14"/>
      <c r="FWU91" s="14"/>
      <c r="FWV91" s="14"/>
      <c r="FWW91" s="14"/>
      <c r="FWX91" s="14"/>
      <c r="FWY91" s="14"/>
      <c r="FWZ91" s="14"/>
      <c r="FXA91" s="14"/>
      <c r="FXB91" s="14"/>
      <c r="FXC91" s="14"/>
      <c r="FXD91" s="14"/>
      <c r="FXE91" s="14"/>
      <c r="FXF91" s="14"/>
      <c r="FXG91" s="14"/>
      <c r="FXH91" s="14"/>
      <c r="FXI91" s="14"/>
      <c r="FXJ91" s="14"/>
      <c r="FXK91" s="14"/>
      <c r="FXL91" s="14"/>
      <c r="FXM91" s="14"/>
      <c r="FXN91" s="14"/>
      <c r="FXO91" s="14"/>
      <c r="FXP91" s="14"/>
      <c r="FXQ91" s="14"/>
      <c r="FXR91" s="14"/>
      <c r="FXS91" s="14"/>
      <c r="FXT91" s="14"/>
      <c r="FXU91" s="14"/>
      <c r="FXV91" s="14"/>
      <c r="FXW91" s="14"/>
      <c r="FXX91" s="14"/>
      <c r="FXY91" s="14"/>
      <c r="FXZ91" s="14"/>
      <c r="FYA91" s="14"/>
      <c r="FYB91" s="14"/>
      <c r="FYC91" s="14"/>
      <c r="FYD91" s="14"/>
      <c r="FYE91" s="14"/>
      <c r="FYF91" s="14"/>
      <c r="FYG91" s="14"/>
      <c r="FYH91" s="14"/>
      <c r="FYI91" s="14"/>
      <c r="FYJ91" s="14"/>
      <c r="FYK91" s="14"/>
      <c r="FYL91" s="14"/>
      <c r="FYM91" s="14"/>
      <c r="FYN91" s="14"/>
      <c r="FYO91" s="14"/>
      <c r="FYP91" s="14"/>
      <c r="FYQ91" s="14"/>
      <c r="FYR91" s="14"/>
      <c r="FYS91" s="14"/>
      <c r="FYT91" s="14"/>
      <c r="FYU91" s="14"/>
      <c r="FYV91" s="14"/>
      <c r="FYW91" s="14"/>
      <c r="FYX91" s="14"/>
      <c r="FYY91" s="14"/>
      <c r="FYZ91" s="14"/>
      <c r="FZA91" s="14"/>
      <c r="FZB91" s="14"/>
      <c r="FZC91" s="14"/>
      <c r="FZD91" s="14"/>
      <c r="FZE91" s="14"/>
      <c r="FZF91" s="14"/>
      <c r="FZG91" s="14"/>
      <c r="FZH91" s="14"/>
      <c r="FZI91" s="14"/>
      <c r="FZJ91" s="14"/>
      <c r="FZK91" s="14"/>
      <c r="FZL91" s="14"/>
      <c r="FZM91" s="14"/>
      <c r="FZN91" s="14"/>
      <c r="FZO91" s="14"/>
      <c r="FZP91" s="14"/>
      <c r="FZQ91" s="14"/>
      <c r="FZR91" s="14"/>
      <c r="FZS91" s="14"/>
      <c r="FZT91" s="14"/>
      <c r="FZU91" s="14"/>
      <c r="FZV91" s="14"/>
      <c r="FZW91" s="14"/>
      <c r="FZX91" s="14"/>
      <c r="FZY91" s="14"/>
      <c r="FZZ91" s="14"/>
      <c r="GAA91" s="14"/>
      <c r="GAB91" s="14"/>
      <c r="GAC91" s="14"/>
      <c r="GAD91" s="14"/>
      <c r="GAE91" s="14"/>
      <c r="GAF91" s="14"/>
      <c r="GAG91" s="14"/>
      <c r="GAH91" s="14"/>
      <c r="GAI91" s="14"/>
      <c r="GAJ91" s="14"/>
      <c r="GAK91" s="14"/>
      <c r="GAL91" s="14"/>
      <c r="GAM91" s="14"/>
      <c r="GAN91" s="14"/>
      <c r="GAO91" s="14"/>
      <c r="GAP91" s="14"/>
      <c r="GAQ91" s="14"/>
      <c r="GAR91" s="14"/>
      <c r="GAS91" s="14"/>
      <c r="GAT91" s="14"/>
      <c r="GAU91" s="14"/>
      <c r="GAV91" s="14"/>
      <c r="GAW91" s="14"/>
      <c r="GAX91" s="14"/>
      <c r="GAY91" s="14"/>
      <c r="GAZ91" s="14"/>
      <c r="GBA91" s="14"/>
      <c r="GBB91" s="14"/>
      <c r="GBC91" s="14"/>
      <c r="GBD91" s="14"/>
      <c r="GBE91" s="14"/>
      <c r="GBF91" s="14"/>
      <c r="GBG91" s="14"/>
      <c r="GBH91" s="14"/>
      <c r="GBI91" s="14"/>
      <c r="GBJ91" s="14"/>
      <c r="GBK91" s="14"/>
      <c r="GBL91" s="14"/>
      <c r="GBM91" s="14"/>
      <c r="GBN91" s="14"/>
      <c r="GBO91" s="14"/>
      <c r="GBP91" s="14"/>
      <c r="GBQ91" s="14"/>
      <c r="GBR91" s="14"/>
      <c r="GBS91" s="14"/>
      <c r="GBT91" s="14"/>
      <c r="GBU91" s="14"/>
      <c r="GBV91" s="14"/>
      <c r="GBW91" s="14"/>
      <c r="GBX91" s="14"/>
      <c r="GBY91" s="14"/>
      <c r="GBZ91" s="14"/>
      <c r="GCA91" s="14"/>
      <c r="GCB91" s="14"/>
      <c r="GCC91" s="14"/>
      <c r="GCD91" s="14"/>
      <c r="GCE91" s="14"/>
      <c r="GCF91" s="14"/>
      <c r="GCG91" s="14"/>
      <c r="GCH91" s="14"/>
      <c r="GCI91" s="14"/>
      <c r="GCJ91" s="14"/>
      <c r="GCK91" s="14"/>
      <c r="GCL91" s="14"/>
      <c r="GCM91" s="14"/>
      <c r="GCN91" s="14"/>
      <c r="GCO91" s="14"/>
      <c r="GCP91" s="14"/>
      <c r="GCQ91" s="14"/>
      <c r="GCR91" s="14"/>
      <c r="GCS91" s="14"/>
      <c r="GCT91" s="14"/>
      <c r="GCU91" s="14"/>
      <c r="GCV91" s="14"/>
      <c r="GCW91" s="14"/>
      <c r="GCX91" s="14"/>
      <c r="GCY91" s="14"/>
      <c r="GCZ91" s="14"/>
      <c r="GDA91" s="14"/>
      <c r="GDB91" s="14"/>
      <c r="GDC91" s="14"/>
      <c r="GDD91" s="14"/>
      <c r="GDE91" s="14"/>
      <c r="GDF91" s="14"/>
      <c r="GDG91" s="14"/>
      <c r="GDH91" s="14"/>
      <c r="GDI91" s="14"/>
      <c r="GDJ91" s="14"/>
      <c r="GDK91" s="14"/>
      <c r="GDL91" s="14"/>
      <c r="GDM91" s="14"/>
      <c r="GDN91" s="14"/>
      <c r="GDO91" s="14"/>
      <c r="GDP91" s="14"/>
      <c r="GDQ91" s="14"/>
      <c r="GDR91" s="14"/>
      <c r="GDS91" s="14"/>
      <c r="GDT91" s="14"/>
      <c r="GDU91" s="14"/>
      <c r="GDV91" s="14"/>
      <c r="GDW91" s="14"/>
      <c r="GDX91" s="14"/>
      <c r="GDY91" s="14"/>
      <c r="GDZ91" s="14"/>
      <c r="GEA91" s="14"/>
      <c r="GEB91" s="14"/>
      <c r="GEC91" s="14"/>
      <c r="GED91" s="14"/>
      <c r="GEE91" s="14"/>
      <c r="GEF91" s="14"/>
      <c r="GEG91" s="14"/>
      <c r="GEH91" s="14"/>
      <c r="GEI91" s="14"/>
      <c r="GEJ91" s="14"/>
      <c r="GEK91" s="14"/>
      <c r="GEL91" s="14"/>
      <c r="GEM91" s="14"/>
      <c r="GEN91" s="14"/>
      <c r="GEO91" s="14"/>
      <c r="GEP91" s="14"/>
      <c r="GEQ91" s="14"/>
      <c r="GER91" s="14"/>
      <c r="GES91" s="14"/>
      <c r="GET91" s="14"/>
      <c r="GEU91" s="14"/>
      <c r="GEV91" s="14"/>
      <c r="GEW91" s="14"/>
      <c r="GEX91" s="14"/>
      <c r="GEY91" s="14"/>
      <c r="GEZ91" s="14"/>
      <c r="GFA91" s="14"/>
      <c r="GFB91" s="14"/>
      <c r="GFC91" s="14"/>
      <c r="GFD91" s="14"/>
      <c r="GFE91" s="14"/>
      <c r="GFF91" s="14"/>
      <c r="GFG91" s="14"/>
      <c r="GFH91" s="14"/>
      <c r="GFI91" s="14"/>
      <c r="GFJ91" s="14"/>
      <c r="GFK91" s="14"/>
      <c r="GFL91" s="14"/>
      <c r="GFM91" s="14"/>
      <c r="GFN91" s="14"/>
      <c r="GFO91" s="14"/>
      <c r="GFP91" s="14"/>
      <c r="GFQ91" s="14"/>
      <c r="GFR91" s="14"/>
      <c r="GFS91" s="14"/>
      <c r="GFT91" s="14"/>
      <c r="GFU91" s="14"/>
      <c r="GFV91" s="14"/>
      <c r="GFW91" s="14"/>
      <c r="GFX91" s="14"/>
      <c r="GFY91" s="14"/>
      <c r="GFZ91" s="14"/>
      <c r="GGA91" s="14"/>
      <c r="GGB91" s="14"/>
      <c r="GGC91" s="14"/>
      <c r="GGD91" s="14"/>
      <c r="GGE91" s="14"/>
      <c r="GGF91" s="14"/>
      <c r="GGG91" s="14"/>
      <c r="GGH91" s="14"/>
      <c r="GGI91" s="14"/>
      <c r="GGJ91" s="14"/>
      <c r="GGK91" s="14"/>
      <c r="GGL91" s="14"/>
      <c r="GGM91" s="14"/>
      <c r="GGN91" s="14"/>
      <c r="GGO91" s="14"/>
      <c r="GGP91" s="14"/>
      <c r="GGQ91" s="14"/>
      <c r="GGR91" s="14"/>
      <c r="GGS91" s="14"/>
      <c r="GGT91" s="14"/>
      <c r="GGU91" s="14"/>
      <c r="GGV91" s="14"/>
      <c r="GGW91" s="14"/>
      <c r="GGX91" s="14"/>
      <c r="GGY91" s="14"/>
      <c r="GGZ91" s="14"/>
      <c r="GHA91" s="14"/>
      <c r="GHB91" s="14"/>
      <c r="GHC91" s="14"/>
      <c r="GHD91" s="14"/>
      <c r="GHE91" s="14"/>
      <c r="GHF91" s="14"/>
      <c r="GHG91" s="14"/>
      <c r="GHH91" s="14"/>
      <c r="GHI91" s="14"/>
      <c r="GHJ91" s="14"/>
      <c r="GHK91" s="14"/>
      <c r="GHL91" s="14"/>
      <c r="GHM91" s="14"/>
      <c r="GHN91" s="14"/>
      <c r="GHO91" s="14"/>
      <c r="GHP91" s="14"/>
      <c r="GHQ91" s="14"/>
      <c r="GHR91" s="14"/>
      <c r="GHS91" s="14"/>
      <c r="GHT91" s="14"/>
      <c r="GHU91" s="14"/>
      <c r="GHV91" s="14"/>
      <c r="GHW91" s="14"/>
      <c r="GHX91" s="14"/>
      <c r="GHY91" s="14"/>
      <c r="GHZ91" s="14"/>
      <c r="GIA91" s="14"/>
      <c r="GIB91" s="14"/>
      <c r="GIC91" s="14"/>
      <c r="GID91" s="14"/>
      <c r="GIE91" s="14"/>
      <c r="GIF91" s="14"/>
      <c r="GIG91" s="14"/>
      <c r="GIH91" s="14"/>
      <c r="GII91" s="14"/>
      <c r="GIJ91" s="14"/>
      <c r="GIK91" s="14"/>
      <c r="GIL91" s="14"/>
      <c r="GIM91" s="14"/>
      <c r="GIN91" s="14"/>
      <c r="GIO91" s="14"/>
      <c r="GIP91" s="14"/>
      <c r="GIQ91" s="14"/>
      <c r="GIR91" s="14"/>
      <c r="GIS91" s="14"/>
      <c r="GIT91" s="14"/>
      <c r="GIU91" s="14"/>
      <c r="GIV91" s="14"/>
      <c r="GIW91" s="14"/>
      <c r="GIX91" s="14"/>
      <c r="GIY91" s="14"/>
      <c r="GIZ91" s="14"/>
      <c r="GJA91" s="14"/>
      <c r="GJB91" s="14"/>
      <c r="GJC91" s="14"/>
      <c r="GJD91" s="14"/>
      <c r="GJE91" s="14"/>
      <c r="GJF91" s="14"/>
      <c r="GJG91" s="14"/>
      <c r="GJH91" s="14"/>
      <c r="GJI91" s="14"/>
      <c r="GJJ91" s="14"/>
      <c r="GJK91" s="14"/>
      <c r="GJL91" s="14"/>
      <c r="GJM91" s="14"/>
      <c r="GJN91" s="14"/>
      <c r="GJO91" s="14"/>
      <c r="GJP91" s="14"/>
      <c r="GJQ91" s="14"/>
      <c r="GJR91" s="14"/>
      <c r="GJS91" s="14"/>
      <c r="GJT91" s="14"/>
      <c r="GJU91" s="14"/>
      <c r="GJV91" s="14"/>
      <c r="GJW91" s="14"/>
      <c r="GJX91" s="14"/>
      <c r="GJY91" s="14"/>
      <c r="GJZ91" s="14"/>
      <c r="GKA91" s="14"/>
      <c r="GKB91" s="14"/>
      <c r="GKC91" s="14"/>
      <c r="GKD91" s="14"/>
      <c r="GKE91" s="14"/>
      <c r="GKF91" s="14"/>
      <c r="GKG91" s="14"/>
      <c r="GKH91" s="14"/>
      <c r="GKI91" s="14"/>
      <c r="GKJ91" s="14"/>
      <c r="GKK91" s="14"/>
      <c r="GKL91" s="14"/>
      <c r="GKM91" s="14"/>
      <c r="GKN91" s="14"/>
      <c r="GKO91" s="14"/>
      <c r="GKP91" s="14"/>
      <c r="GKQ91" s="14"/>
      <c r="GKR91" s="14"/>
      <c r="GKS91" s="14"/>
      <c r="GKT91" s="14"/>
      <c r="GKU91" s="14"/>
      <c r="GKV91" s="14"/>
      <c r="GKW91" s="14"/>
      <c r="GKX91" s="14"/>
      <c r="GKY91" s="14"/>
      <c r="GKZ91" s="14"/>
      <c r="GLA91" s="14"/>
      <c r="GLB91" s="14"/>
      <c r="GLC91" s="14"/>
      <c r="GLD91" s="14"/>
      <c r="GLE91" s="14"/>
      <c r="GLF91" s="14"/>
      <c r="GLG91" s="14"/>
      <c r="GLH91" s="14"/>
      <c r="GLI91" s="14"/>
      <c r="GLJ91" s="14"/>
      <c r="GLK91" s="14"/>
      <c r="GLL91" s="14"/>
      <c r="GLM91" s="14"/>
      <c r="GLN91" s="14"/>
      <c r="GLO91" s="14"/>
      <c r="GLP91" s="14"/>
      <c r="GLQ91" s="14"/>
      <c r="GLR91" s="14"/>
      <c r="GLS91" s="14"/>
      <c r="GLT91" s="14"/>
      <c r="GLU91" s="14"/>
      <c r="GLV91" s="14"/>
      <c r="GLW91" s="14"/>
      <c r="GLX91" s="14"/>
      <c r="GLY91" s="14"/>
      <c r="GLZ91" s="14"/>
      <c r="GMA91" s="14"/>
      <c r="GMB91" s="14"/>
      <c r="GMC91" s="14"/>
      <c r="GMD91" s="14"/>
      <c r="GME91" s="14"/>
      <c r="GMF91" s="14"/>
      <c r="GMG91" s="14"/>
      <c r="GMH91" s="14"/>
      <c r="GMI91" s="14"/>
      <c r="GMJ91" s="14"/>
      <c r="GMK91" s="14"/>
      <c r="GML91" s="14"/>
      <c r="GMM91" s="14"/>
      <c r="GMN91" s="14"/>
      <c r="GMO91" s="14"/>
      <c r="GMP91" s="14"/>
      <c r="GMQ91" s="14"/>
      <c r="GMR91" s="14"/>
      <c r="GMS91" s="14"/>
      <c r="GMT91" s="14"/>
      <c r="GMU91" s="14"/>
      <c r="GMV91" s="14"/>
      <c r="GMW91" s="14"/>
      <c r="GMX91" s="14"/>
      <c r="GMY91" s="14"/>
      <c r="GMZ91" s="14"/>
      <c r="GNA91" s="14"/>
      <c r="GNB91" s="14"/>
      <c r="GNC91" s="14"/>
      <c r="GND91" s="14"/>
      <c r="GNE91" s="14"/>
      <c r="GNF91" s="14"/>
      <c r="GNG91" s="14"/>
      <c r="GNH91" s="14"/>
      <c r="GNI91" s="14"/>
      <c r="GNJ91" s="14"/>
      <c r="GNK91" s="14"/>
      <c r="GNL91" s="14"/>
      <c r="GNM91" s="14"/>
      <c r="GNN91" s="14"/>
      <c r="GNO91" s="14"/>
      <c r="GNP91" s="14"/>
      <c r="GNQ91" s="14"/>
      <c r="GNR91" s="14"/>
      <c r="GNS91" s="14"/>
      <c r="GNT91" s="14"/>
      <c r="GNU91" s="14"/>
      <c r="GNV91" s="14"/>
      <c r="GNW91" s="14"/>
      <c r="GNX91" s="14"/>
      <c r="GNY91" s="14"/>
      <c r="GNZ91" s="14"/>
      <c r="GOA91" s="14"/>
      <c r="GOB91" s="14"/>
      <c r="GOC91" s="14"/>
      <c r="GOD91" s="14"/>
      <c r="GOE91" s="14"/>
      <c r="GOF91" s="14"/>
      <c r="GOG91" s="14"/>
      <c r="GOH91" s="14"/>
      <c r="GOI91" s="14"/>
      <c r="GOJ91" s="14"/>
      <c r="GOK91" s="14"/>
      <c r="GOL91" s="14"/>
      <c r="GOM91" s="14"/>
      <c r="GON91" s="14"/>
      <c r="GOO91" s="14"/>
      <c r="GOP91" s="14"/>
      <c r="GOQ91" s="14"/>
      <c r="GOR91" s="14"/>
      <c r="GOS91" s="14"/>
      <c r="GOT91" s="14"/>
      <c r="GOU91" s="14"/>
      <c r="GOV91" s="14"/>
      <c r="GOW91" s="14"/>
      <c r="GOX91" s="14"/>
      <c r="GOY91" s="14"/>
      <c r="GOZ91" s="14"/>
      <c r="GPA91" s="14"/>
      <c r="GPB91" s="14"/>
      <c r="GPC91" s="14"/>
      <c r="GPD91" s="14"/>
      <c r="GPE91" s="14"/>
      <c r="GPF91" s="14"/>
      <c r="GPG91" s="14"/>
      <c r="GPH91" s="14"/>
      <c r="GPI91" s="14"/>
      <c r="GPJ91" s="14"/>
      <c r="GPK91" s="14"/>
      <c r="GPL91" s="14"/>
      <c r="GPM91" s="14"/>
      <c r="GPN91" s="14"/>
      <c r="GPO91" s="14"/>
      <c r="GPP91" s="14"/>
      <c r="GPQ91" s="14"/>
      <c r="GPR91" s="14"/>
      <c r="GPS91" s="14"/>
      <c r="GPT91" s="14"/>
      <c r="GPU91" s="14"/>
      <c r="GPV91" s="14"/>
      <c r="GPW91" s="14"/>
      <c r="GPX91" s="14"/>
      <c r="GPY91" s="14"/>
      <c r="GPZ91" s="14"/>
      <c r="GQA91" s="14"/>
      <c r="GQB91" s="14"/>
      <c r="GQC91" s="14"/>
      <c r="GQD91" s="14"/>
      <c r="GQE91" s="14"/>
      <c r="GQF91" s="14"/>
      <c r="GQG91" s="14"/>
      <c r="GQH91" s="14"/>
      <c r="GQI91" s="14"/>
      <c r="GQJ91" s="14"/>
      <c r="GQK91" s="14"/>
      <c r="GQL91" s="14"/>
      <c r="GQM91" s="14"/>
      <c r="GQN91" s="14"/>
      <c r="GQO91" s="14"/>
      <c r="GQP91" s="14"/>
      <c r="GQQ91" s="14"/>
      <c r="GQR91" s="14"/>
      <c r="GQS91" s="14"/>
      <c r="GQT91" s="14"/>
      <c r="GQU91" s="14"/>
      <c r="GQV91" s="14"/>
      <c r="GQW91" s="14"/>
      <c r="GQX91" s="14"/>
      <c r="GQY91" s="14"/>
      <c r="GQZ91" s="14"/>
      <c r="GRA91" s="14"/>
      <c r="GRB91" s="14"/>
      <c r="GRC91" s="14"/>
      <c r="GRD91" s="14"/>
      <c r="GRE91" s="14"/>
      <c r="GRF91" s="14"/>
      <c r="GRG91" s="14"/>
      <c r="GRH91" s="14"/>
      <c r="GRI91" s="14"/>
      <c r="GRJ91" s="14"/>
      <c r="GRK91" s="14"/>
      <c r="GRL91" s="14"/>
      <c r="GRM91" s="14"/>
      <c r="GRN91" s="14"/>
      <c r="GRO91" s="14"/>
      <c r="GRP91" s="14"/>
      <c r="GRQ91" s="14"/>
      <c r="GRR91" s="14"/>
      <c r="GRS91" s="14"/>
      <c r="GRT91" s="14"/>
      <c r="GRU91" s="14"/>
      <c r="GRV91" s="14"/>
      <c r="GRW91" s="14"/>
      <c r="GRX91" s="14"/>
      <c r="GRY91" s="14"/>
      <c r="GRZ91" s="14"/>
      <c r="GSA91" s="14"/>
      <c r="GSB91" s="14"/>
      <c r="GSC91" s="14"/>
      <c r="GSD91" s="14"/>
      <c r="GSE91" s="14"/>
      <c r="GSF91" s="14"/>
      <c r="GSG91" s="14"/>
      <c r="GSH91" s="14"/>
      <c r="GSI91" s="14"/>
      <c r="GSJ91" s="14"/>
      <c r="GSK91" s="14"/>
      <c r="GSL91" s="14"/>
      <c r="GSM91" s="14"/>
      <c r="GSN91" s="14"/>
      <c r="GSO91" s="14"/>
      <c r="GSP91" s="14"/>
      <c r="GSQ91" s="14"/>
      <c r="GSR91" s="14"/>
      <c r="GSS91" s="14"/>
      <c r="GST91" s="14"/>
      <c r="GSU91" s="14"/>
      <c r="GSV91" s="14"/>
      <c r="GSW91" s="14"/>
      <c r="GSX91" s="14"/>
      <c r="GSY91" s="14"/>
      <c r="GSZ91" s="14"/>
      <c r="GTA91" s="14"/>
      <c r="GTB91" s="14"/>
      <c r="GTC91" s="14"/>
      <c r="GTD91" s="14"/>
      <c r="GTE91" s="14"/>
      <c r="GTF91" s="14"/>
      <c r="GTG91" s="14"/>
      <c r="GTH91" s="14"/>
      <c r="GTI91" s="14"/>
      <c r="GTJ91" s="14"/>
      <c r="GTK91" s="14"/>
      <c r="GTL91" s="14"/>
      <c r="GTM91" s="14"/>
      <c r="GTN91" s="14"/>
      <c r="GTO91" s="14"/>
      <c r="GTP91" s="14"/>
      <c r="GTQ91" s="14"/>
      <c r="GTR91" s="14"/>
      <c r="GTS91" s="14"/>
      <c r="GTT91" s="14"/>
      <c r="GTU91" s="14"/>
      <c r="GTV91" s="14"/>
      <c r="GTW91" s="14"/>
      <c r="GTX91" s="14"/>
      <c r="GTY91" s="14"/>
      <c r="GTZ91" s="14"/>
      <c r="GUA91" s="14"/>
      <c r="GUB91" s="14"/>
      <c r="GUC91" s="14"/>
      <c r="GUD91" s="14"/>
      <c r="GUE91" s="14"/>
      <c r="GUF91" s="14"/>
      <c r="GUG91" s="14"/>
      <c r="GUH91" s="14"/>
      <c r="GUI91" s="14"/>
      <c r="GUJ91" s="14"/>
      <c r="GUK91" s="14"/>
      <c r="GUL91" s="14"/>
      <c r="GUM91" s="14"/>
      <c r="GUN91" s="14"/>
      <c r="GUO91" s="14"/>
      <c r="GUP91" s="14"/>
      <c r="GUQ91" s="14"/>
      <c r="GUR91" s="14"/>
      <c r="GUS91" s="14"/>
      <c r="GUT91" s="14"/>
      <c r="GUU91" s="14"/>
      <c r="GUV91" s="14"/>
      <c r="GUW91" s="14"/>
      <c r="GUX91" s="14"/>
      <c r="GUY91" s="14"/>
      <c r="GUZ91" s="14"/>
      <c r="GVA91" s="14"/>
      <c r="GVB91" s="14"/>
      <c r="GVC91" s="14"/>
      <c r="GVD91" s="14"/>
      <c r="GVE91" s="14"/>
      <c r="GVF91" s="14"/>
      <c r="GVG91" s="14"/>
      <c r="GVH91" s="14"/>
      <c r="GVI91" s="14"/>
      <c r="GVJ91" s="14"/>
      <c r="GVK91" s="14"/>
      <c r="GVL91" s="14"/>
      <c r="GVM91" s="14"/>
      <c r="GVN91" s="14"/>
      <c r="GVO91" s="14"/>
      <c r="GVP91" s="14"/>
      <c r="GVQ91" s="14"/>
      <c r="GVR91" s="14"/>
      <c r="GVS91" s="14"/>
      <c r="GVT91" s="14"/>
      <c r="GVU91" s="14"/>
      <c r="GVV91" s="14"/>
      <c r="GVW91" s="14"/>
      <c r="GVX91" s="14"/>
      <c r="GVY91" s="14"/>
      <c r="GVZ91" s="14"/>
      <c r="GWA91" s="14"/>
      <c r="GWB91" s="14"/>
      <c r="GWC91" s="14"/>
      <c r="GWD91" s="14"/>
      <c r="GWE91" s="14"/>
      <c r="GWF91" s="14"/>
      <c r="GWG91" s="14"/>
      <c r="GWH91" s="14"/>
      <c r="GWI91" s="14"/>
      <c r="GWJ91" s="14"/>
      <c r="GWK91" s="14"/>
      <c r="GWL91" s="14"/>
      <c r="GWM91" s="14"/>
      <c r="GWN91" s="14"/>
      <c r="GWO91" s="14"/>
      <c r="GWP91" s="14"/>
      <c r="GWQ91" s="14"/>
      <c r="GWR91" s="14"/>
      <c r="GWS91" s="14"/>
      <c r="GWT91" s="14"/>
      <c r="GWU91" s="14"/>
      <c r="GWV91" s="14"/>
      <c r="GWW91" s="14"/>
      <c r="GWX91" s="14"/>
      <c r="GWY91" s="14"/>
      <c r="GWZ91" s="14"/>
      <c r="GXA91" s="14"/>
      <c r="GXB91" s="14"/>
      <c r="GXC91" s="14"/>
      <c r="GXD91" s="14"/>
      <c r="GXE91" s="14"/>
      <c r="GXF91" s="14"/>
      <c r="GXG91" s="14"/>
      <c r="GXH91" s="14"/>
      <c r="GXI91" s="14"/>
      <c r="GXJ91" s="14"/>
      <c r="GXK91" s="14"/>
      <c r="GXL91" s="14"/>
      <c r="GXM91" s="14"/>
      <c r="GXN91" s="14"/>
      <c r="GXO91" s="14"/>
      <c r="GXP91" s="14"/>
      <c r="GXQ91" s="14"/>
      <c r="GXR91" s="14"/>
      <c r="GXS91" s="14"/>
      <c r="GXT91" s="14"/>
      <c r="GXU91" s="14"/>
      <c r="GXV91" s="14"/>
      <c r="GXW91" s="14"/>
      <c r="GXX91" s="14"/>
      <c r="GXY91" s="14"/>
      <c r="GXZ91" s="14"/>
      <c r="GYA91" s="14"/>
      <c r="GYB91" s="14"/>
      <c r="GYC91" s="14"/>
      <c r="GYD91" s="14"/>
      <c r="GYE91" s="14"/>
      <c r="GYF91" s="14"/>
      <c r="GYG91" s="14"/>
      <c r="GYH91" s="14"/>
      <c r="GYI91" s="14"/>
      <c r="GYJ91" s="14"/>
      <c r="GYK91" s="14"/>
      <c r="GYL91" s="14"/>
      <c r="GYM91" s="14"/>
      <c r="GYN91" s="14"/>
      <c r="GYO91" s="14"/>
      <c r="GYP91" s="14"/>
      <c r="GYQ91" s="14"/>
      <c r="GYR91" s="14"/>
      <c r="GYS91" s="14"/>
      <c r="GYT91" s="14"/>
      <c r="GYU91" s="14"/>
      <c r="GYV91" s="14"/>
      <c r="GYW91" s="14"/>
      <c r="GYX91" s="14"/>
      <c r="GYY91" s="14"/>
      <c r="GYZ91" s="14"/>
      <c r="GZA91" s="14"/>
      <c r="GZB91" s="14"/>
      <c r="GZC91" s="14"/>
      <c r="GZD91" s="14"/>
      <c r="GZE91" s="14"/>
      <c r="GZF91" s="14"/>
      <c r="GZG91" s="14"/>
      <c r="GZH91" s="14"/>
      <c r="GZI91" s="14"/>
      <c r="GZJ91" s="14"/>
      <c r="GZK91" s="14"/>
      <c r="GZL91" s="14"/>
      <c r="GZM91" s="14"/>
      <c r="GZN91" s="14"/>
      <c r="GZO91" s="14"/>
      <c r="GZP91" s="14"/>
      <c r="GZQ91" s="14"/>
      <c r="GZR91" s="14"/>
      <c r="GZS91" s="14"/>
      <c r="GZT91" s="14"/>
      <c r="GZU91" s="14"/>
      <c r="GZV91" s="14"/>
      <c r="GZW91" s="14"/>
      <c r="GZX91" s="14"/>
      <c r="GZY91" s="14"/>
      <c r="GZZ91" s="14"/>
      <c r="HAA91" s="14"/>
      <c r="HAB91" s="14"/>
      <c r="HAC91" s="14"/>
      <c r="HAD91" s="14"/>
      <c r="HAE91" s="14"/>
      <c r="HAF91" s="14"/>
      <c r="HAG91" s="14"/>
      <c r="HAH91" s="14"/>
      <c r="HAI91" s="14"/>
      <c r="HAJ91" s="14"/>
      <c r="HAK91" s="14"/>
      <c r="HAL91" s="14"/>
      <c r="HAM91" s="14"/>
      <c r="HAN91" s="14"/>
      <c r="HAO91" s="14"/>
      <c r="HAP91" s="14"/>
      <c r="HAQ91" s="14"/>
      <c r="HAR91" s="14"/>
      <c r="HAS91" s="14"/>
      <c r="HAT91" s="14"/>
      <c r="HAU91" s="14"/>
      <c r="HAV91" s="14"/>
      <c r="HAW91" s="14"/>
      <c r="HAX91" s="14"/>
      <c r="HAY91" s="14"/>
      <c r="HAZ91" s="14"/>
      <c r="HBA91" s="14"/>
      <c r="HBB91" s="14"/>
      <c r="HBC91" s="14"/>
      <c r="HBD91" s="14"/>
      <c r="HBE91" s="14"/>
      <c r="HBF91" s="14"/>
      <c r="HBG91" s="14"/>
      <c r="HBH91" s="14"/>
      <c r="HBI91" s="14"/>
      <c r="HBJ91" s="14"/>
      <c r="HBK91" s="14"/>
      <c r="HBL91" s="14"/>
      <c r="HBM91" s="14"/>
      <c r="HBN91" s="14"/>
      <c r="HBO91" s="14"/>
      <c r="HBP91" s="14"/>
      <c r="HBQ91" s="14"/>
      <c r="HBR91" s="14"/>
      <c r="HBS91" s="14"/>
      <c r="HBT91" s="14"/>
      <c r="HBU91" s="14"/>
      <c r="HBV91" s="14"/>
      <c r="HBW91" s="14"/>
      <c r="HBX91" s="14"/>
      <c r="HBY91" s="14"/>
      <c r="HBZ91" s="14"/>
      <c r="HCA91" s="14"/>
      <c r="HCB91" s="14"/>
      <c r="HCC91" s="14"/>
      <c r="HCD91" s="14"/>
      <c r="HCE91" s="14"/>
      <c r="HCF91" s="14"/>
      <c r="HCG91" s="14"/>
      <c r="HCH91" s="14"/>
      <c r="HCI91" s="14"/>
      <c r="HCJ91" s="14"/>
      <c r="HCK91" s="14"/>
      <c r="HCL91" s="14"/>
      <c r="HCM91" s="14"/>
      <c r="HCN91" s="14"/>
      <c r="HCO91" s="14"/>
      <c r="HCP91" s="14"/>
      <c r="HCQ91" s="14"/>
      <c r="HCR91" s="14"/>
      <c r="HCS91" s="14"/>
      <c r="HCT91" s="14"/>
      <c r="HCU91" s="14"/>
      <c r="HCV91" s="14"/>
      <c r="HCW91" s="14"/>
      <c r="HCX91" s="14"/>
      <c r="HCY91" s="14"/>
      <c r="HCZ91" s="14"/>
      <c r="HDA91" s="14"/>
      <c r="HDB91" s="14"/>
      <c r="HDC91" s="14"/>
      <c r="HDD91" s="14"/>
      <c r="HDE91" s="14"/>
      <c r="HDF91" s="14"/>
      <c r="HDG91" s="14"/>
      <c r="HDH91" s="14"/>
      <c r="HDI91" s="14"/>
      <c r="HDJ91" s="14"/>
      <c r="HDK91" s="14"/>
      <c r="HDL91" s="14"/>
      <c r="HDM91" s="14"/>
      <c r="HDN91" s="14"/>
      <c r="HDO91" s="14"/>
      <c r="HDP91" s="14"/>
      <c r="HDQ91" s="14"/>
      <c r="HDR91" s="14"/>
      <c r="HDS91" s="14"/>
      <c r="HDT91" s="14"/>
      <c r="HDU91" s="14"/>
      <c r="HDV91" s="14"/>
      <c r="HDW91" s="14"/>
      <c r="HDX91" s="14"/>
      <c r="HDY91" s="14"/>
      <c r="HDZ91" s="14"/>
      <c r="HEA91" s="14"/>
      <c r="HEB91" s="14"/>
      <c r="HEC91" s="14"/>
      <c r="HED91" s="14"/>
      <c r="HEE91" s="14"/>
      <c r="HEF91" s="14"/>
      <c r="HEG91" s="14"/>
      <c r="HEH91" s="14"/>
      <c r="HEI91" s="14"/>
      <c r="HEJ91" s="14"/>
      <c r="HEK91" s="14"/>
      <c r="HEL91" s="14"/>
      <c r="HEM91" s="14"/>
      <c r="HEN91" s="14"/>
      <c r="HEO91" s="14"/>
      <c r="HEP91" s="14"/>
      <c r="HEQ91" s="14"/>
      <c r="HER91" s="14"/>
      <c r="HES91" s="14"/>
      <c r="HET91" s="14"/>
      <c r="HEU91" s="14"/>
      <c r="HEV91" s="14"/>
      <c r="HEW91" s="14"/>
      <c r="HEX91" s="14"/>
      <c r="HEY91" s="14"/>
      <c r="HEZ91" s="14"/>
      <c r="HFA91" s="14"/>
      <c r="HFB91" s="14"/>
      <c r="HFC91" s="14"/>
      <c r="HFD91" s="14"/>
      <c r="HFE91" s="14"/>
      <c r="HFF91" s="14"/>
      <c r="HFG91" s="14"/>
      <c r="HFH91" s="14"/>
      <c r="HFI91" s="14"/>
      <c r="HFJ91" s="14"/>
      <c r="HFK91" s="14"/>
      <c r="HFL91" s="14"/>
      <c r="HFM91" s="14"/>
      <c r="HFN91" s="14"/>
      <c r="HFO91" s="14"/>
      <c r="HFP91" s="14"/>
      <c r="HFQ91" s="14"/>
      <c r="HFR91" s="14"/>
      <c r="HFS91" s="14"/>
      <c r="HFT91" s="14"/>
      <c r="HFU91" s="14"/>
      <c r="HFV91" s="14"/>
      <c r="HFW91" s="14"/>
      <c r="HFX91" s="14"/>
      <c r="HFY91" s="14"/>
      <c r="HFZ91" s="14"/>
      <c r="HGA91" s="14"/>
      <c r="HGB91" s="14"/>
      <c r="HGC91" s="14"/>
      <c r="HGD91" s="14"/>
      <c r="HGE91" s="14"/>
      <c r="HGF91" s="14"/>
      <c r="HGG91" s="14"/>
      <c r="HGH91" s="14"/>
      <c r="HGI91" s="14"/>
      <c r="HGJ91" s="14"/>
      <c r="HGK91" s="14"/>
      <c r="HGL91" s="14"/>
      <c r="HGM91" s="14"/>
      <c r="HGN91" s="14"/>
      <c r="HGO91" s="14"/>
      <c r="HGP91" s="14"/>
      <c r="HGQ91" s="14"/>
      <c r="HGR91" s="14"/>
      <c r="HGS91" s="14"/>
      <c r="HGT91" s="14"/>
      <c r="HGU91" s="14"/>
      <c r="HGV91" s="14"/>
      <c r="HGW91" s="14"/>
      <c r="HGX91" s="14"/>
      <c r="HGY91" s="14"/>
      <c r="HGZ91" s="14"/>
      <c r="HHA91" s="14"/>
      <c r="HHB91" s="14"/>
      <c r="HHC91" s="14"/>
      <c r="HHD91" s="14"/>
      <c r="HHE91" s="14"/>
      <c r="HHF91" s="14"/>
      <c r="HHG91" s="14"/>
      <c r="HHH91" s="14"/>
      <c r="HHI91" s="14"/>
      <c r="HHJ91" s="14"/>
      <c r="HHK91" s="14"/>
      <c r="HHL91" s="14"/>
      <c r="HHM91" s="14"/>
      <c r="HHN91" s="14"/>
      <c r="HHO91" s="14"/>
      <c r="HHP91" s="14"/>
      <c r="HHQ91" s="14"/>
      <c r="HHR91" s="14"/>
      <c r="HHS91" s="14"/>
      <c r="HHT91" s="14"/>
      <c r="HHU91" s="14"/>
      <c r="HHV91" s="14"/>
      <c r="HHW91" s="14"/>
      <c r="HHX91" s="14"/>
      <c r="HHY91" s="14"/>
      <c r="HHZ91" s="14"/>
      <c r="HIA91" s="14"/>
      <c r="HIB91" s="14"/>
      <c r="HIC91" s="14"/>
      <c r="HID91" s="14"/>
      <c r="HIE91" s="14"/>
      <c r="HIF91" s="14"/>
      <c r="HIG91" s="14"/>
      <c r="HIH91" s="14"/>
      <c r="HII91" s="14"/>
      <c r="HIJ91" s="14"/>
      <c r="HIK91" s="14"/>
      <c r="HIL91" s="14"/>
      <c r="HIM91" s="14"/>
      <c r="HIN91" s="14"/>
      <c r="HIO91" s="14"/>
      <c r="HIP91" s="14"/>
      <c r="HIQ91" s="14"/>
      <c r="HIR91" s="14"/>
      <c r="HIS91" s="14"/>
      <c r="HIT91" s="14"/>
      <c r="HIU91" s="14"/>
      <c r="HIV91" s="14"/>
      <c r="HIW91" s="14"/>
      <c r="HIX91" s="14"/>
      <c r="HIY91" s="14"/>
      <c r="HIZ91" s="14"/>
      <c r="HJA91" s="14"/>
      <c r="HJB91" s="14"/>
      <c r="HJC91" s="14"/>
      <c r="HJD91" s="14"/>
      <c r="HJE91" s="14"/>
      <c r="HJF91" s="14"/>
      <c r="HJG91" s="14"/>
      <c r="HJH91" s="14"/>
      <c r="HJI91" s="14"/>
      <c r="HJJ91" s="14"/>
      <c r="HJK91" s="14"/>
      <c r="HJL91" s="14"/>
      <c r="HJM91" s="14"/>
      <c r="HJN91" s="14"/>
      <c r="HJO91" s="14"/>
      <c r="HJP91" s="14"/>
      <c r="HJQ91" s="14"/>
      <c r="HJR91" s="14"/>
      <c r="HJS91" s="14"/>
      <c r="HJT91" s="14"/>
      <c r="HJU91" s="14"/>
      <c r="HJV91" s="14"/>
      <c r="HJW91" s="14"/>
      <c r="HJX91" s="14"/>
      <c r="HJY91" s="14"/>
      <c r="HJZ91" s="14"/>
      <c r="HKA91" s="14"/>
      <c r="HKB91" s="14"/>
      <c r="HKC91" s="14"/>
      <c r="HKD91" s="14"/>
      <c r="HKE91" s="14"/>
      <c r="HKF91" s="14"/>
      <c r="HKG91" s="14"/>
      <c r="HKH91" s="14"/>
      <c r="HKI91" s="14"/>
      <c r="HKJ91" s="14"/>
      <c r="HKK91" s="14"/>
      <c r="HKL91" s="14"/>
      <c r="HKM91" s="14"/>
      <c r="HKN91" s="14"/>
      <c r="HKO91" s="14"/>
      <c r="HKP91" s="14"/>
      <c r="HKQ91" s="14"/>
      <c r="HKR91" s="14"/>
      <c r="HKS91" s="14"/>
      <c r="HKT91" s="14"/>
      <c r="HKU91" s="14"/>
      <c r="HKV91" s="14"/>
      <c r="HKW91" s="14"/>
      <c r="HKX91" s="14"/>
      <c r="HKY91" s="14"/>
      <c r="HKZ91" s="14"/>
      <c r="HLA91" s="14"/>
      <c r="HLB91" s="14"/>
      <c r="HLC91" s="14"/>
      <c r="HLD91" s="14"/>
      <c r="HLE91" s="14"/>
      <c r="HLF91" s="14"/>
      <c r="HLG91" s="14"/>
      <c r="HLH91" s="14"/>
      <c r="HLI91" s="14"/>
      <c r="HLJ91" s="14"/>
      <c r="HLK91" s="14"/>
      <c r="HLL91" s="14"/>
      <c r="HLM91" s="14"/>
      <c r="HLN91" s="14"/>
      <c r="HLO91" s="14"/>
      <c r="HLP91" s="14"/>
      <c r="HLQ91" s="14"/>
      <c r="HLR91" s="14"/>
      <c r="HLS91" s="14"/>
      <c r="HLT91" s="14"/>
      <c r="HLU91" s="14"/>
      <c r="HLV91" s="14"/>
      <c r="HLW91" s="14"/>
      <c r="HLX91" s="14"/>
      <c r="HLY91" s="14"/>
      <c r="HLZ91" s="14"/>
      <c r="HMA91" s="14"/>
      <c r="HMB91" s="14"/>
      <c r="HMC91" s="14"/>
      <c r="HMD91" s="14"/>
      <c r="HME91" s="14"/>
      <c r="HMF91" s="14"/>
      <c r="HMG91" s="14"/>
      <c r="HMH91" s="14"/>
      <c r="HMI91" s="14"/>
      <c r="HMJ91" s="14"/>
      <c r="HMK91" s="14"/>
      <c r="HML91" s="14"/>
      <c r="HMM91" s="14"/>
      <c r="HMN91" s="14"/>
      <c r="HMO91" s="14"/>
      <c r="HMP91" s="14"/>
      <c r="HMQ91" s="14"/>
      <c r="HMR91" s="14"/>
      <c r="HMS91" s="14"/>
      <c r="HMT91" s="14"/>
      <c r="HMU91" s="14"/>
      <c r="HMV91" s="14"/>
      <c r="HMW91" s="14"/>
      <c r="HMX91" s="14"/>
      <c r="HMY91" s="14"/>
      <c r="HMZ91" s="14"/>
      <c r="HNA91" s="14"/>
      <c r="HNB91" s="14"/>
      <c r="HNC91" s="14"/>
      <c r="HND91" s="14"/>
      <c r="HNE91" s="14"/>
      <c r="HNF91" s="14"/>
      <c r="HNG91" s="14"/>
      <c r="HNH91" s="14"/>
      <c r="HNI91" s="14"/>
      <c r="HNJ91" s="14"/>
      <c r="HNK91" s="14"/>
      <c r="HNL91" s="14"/>
      <c r="HNM91" s="14"/>
      <c r="HNN91" s="14"/>
      <c r="HNO91" s="14"/>
      <c r="HNP91" s="14"/>
      <c r="HNQ91" s="14"/>
      <c r="HNR91" s="14"/>
      <c r="HNS91" s="14"/>
      <c r="HNT91" s="14"/>
      <c r="HNU91" s="14"/>
      <c r="HNV91" s="14"/>
      <c r="HNW91" s="14"/>
      <c r="HNX91" s="14"/>
      <c r="HNY91" s="14"/>
      <c r="HNZ91" s="14"/>
      <c r="HOA91" s="14"/>
      <c r="HOB91" s="14"/>
      <c r="HOC91" s="14"/>
      <c r="HOD91" s="14"/>
      <c r="HOE91" s="14"/>
      <c r="HOF91" s="14"/>
      <c r="HOG91" s="14"/>
      <c r="HOH91" s="14"/>
      <c r="HOI91" s="14"/>
      <c r="HOJ91" s="14"/>
      <c r="HOK91" s="14"/>
      <c r="HOL91" s="14"/>
      <c r="HOM91" s="14"/>
      <c r="HON91" s="14"/>
      <c r="HOO91" s="14"/>
      <c r="HOP91" s="14"/>
      <c r="HOQ91" s="14"/>
      <c r="HOR91" s="14"/>
      <c r="HOS91" s="14"/>
      <c r="HOT91" s="14"/>
      <c r="HOU91" s="14"/>
      <c r="HOV91" s="14"/>
      <c r="HOW91" s="14"/>
      <c r="HOX91" s="14"/>
      <c r="HOY91" s="14"/>
      <c r="HOZ91" s="14"/>
      <c r="HPA91" s="14"/>
      <c r="HPB91" s="14"/>
      <c r="HPC91" s="14"/>
      <c r="HPD91" s="14"/>
      <c r="HPE91" s="14"/>
      <c r="HPF91" s="14"/>
      <c r="HPG91" s="14"/>
      <c r="HPH91" s="14"/>
      <c r="HPI91" s="14"/>
      <c r="HPJ91" s="14"/>
      <c r="HPK91" s="14"/>
      <c r="HPL91" s="14"/>
      <c r="HPM91" s="14"/>
      <c r="HPN91" s="14"/>
      <c r="HPO91" s="14"/>
      <c r="HPP91" s="14"/>
      <c r="HPQ91" s="14"/>
      <c r="HPR91" s="14"/>
      <c r="HPS91" s="14"/>
      <c r="HPT91" s="14"/>
      <c r="HPU91" s="14"/>
      <c r="HPV91" s="14"/>
      <c r="HPW91" s="14"/>
      <c r="HPX91" s="14"/>
      <c r="HPY91" s="14"/>
      <c r="HPZ91" s="14"/>
      <c r="HQA91" s="14"/>
      <c r="HQB91" s="14"/>
      <c r="HQC91" s="14"/>
      <c r="HQD91" s="14"/>
      <c r="HQE91" s="14"/>
      <c r="HQF91" s="14"/>
      <c r="HQG91" s="14"/>
      <c r="HQH91" s="14"/>
      <c r="HQI91" s="14"/>
      <c r="HQJ91" s="14"/>
      <c r="HQK91" s="14"/>
      <c r="HQL91" s="14"/>
      <c r="HQM91" s="14"/>
      <c r="HQN91" s="14"/>
      <c r="HQO91" s="14"/>
      <c r="HQP91" s="14"/>
      <c r="HQQ91" s="14"/>
      <c r="HQR91" s="14"/>
      <c r="HQS91" s="14"/>
      <c r="HQT91" s="14"/>
      <c r="HQU91" s="14"/>
      <c r="HQV91" s="14"/>
      <c r="HQW91" s="14"/>
      <c r="HQX91" s="14"/>
      <c r="HQY91" s="14"/>
      <c r="HQZ91" s="14"/>
      <c r="HRA91" s="14"/>
      <c r="HRB91" s="14"/>
      <c r="HRC91" s="14"/>
      <c r="HRD91" s="14"/>
      <c r="HRE91" s="14"/>
      <c r="HRF91" s="14"/>
      <c r="HRG91" s="14"/>
      <c r="HRH91" s="14"/>
      <c r="HRI91" s="14"/>
      <c r="HRJ91" s="14"/>
      <c r="HRK91" s="14"/>
      <c r="HRL91" s="14"/>
      <c r="HRM91" s="14"/>
      <c r="HRN91" s="14"/>
      <c r="HRO91" s="14"/>
      <c r="HRP91" s="14"/>
      <c r="HRQ91" s="14"/>
      <c r="HRR91" s="14"/>
      <c r="HRS91" s="14"/>
      <c r="HRT91" s="14"/>
      <c r="HRU91" s="14"/>
      <c r="HRV91" s="14"/>
      <c r="HRW91" s="14"/>
      <c r="HRX91" s="14"/>
      <c r="HRY91" s="14"/>
      <c r="HRZ91" s="14"/>
      <c r="HSA91" s="14"/>
      <c r="HSB91" s="14"/>
      <c r="HSC91" s="14"/>
      <c r="HSD91" s="14"/>
      <c r="HSE91" s="14"/>
      <c r="HSF91" s="14"/>
      <c r="HSG91" s="14"/>
      <c r="HSH91" s="14"/>
      <c r="HSI91" s="14"/>
      <c r="HSJ91" s="14"/>
      <c r="HSK91" s="14"/>
      <c r="HSL91" s="14"/>
      <c r="HSM91" s="14"/>
      <c r="HSN91" s="14"/>
      <c r="HSO91" s="14"/>
      <c r="HSP91" s="14"/>
      <c r="HSQ91" s="14"/>
      <c r="HSR91" s="14"/>
      <c r="HSS91" s="14"/>
      <c r="HST91" s="14"/>
      <c r="HSU91" s="14"/>
      <c r="HSV91" s="14"/>
      <c r="HSW91" s="14"/>
      <c r="HSX91" s="14"/>
      <c r="HSY91" s="14"/>
      <c r="HSZ91" s="14"/>
      <c r="HTA91" s="14"/>
      <c r="HTB91" s="14"/>
      <c r="HTC91" s="14"/>
      <c r="HTD91" s="14"/>
      <c r="HTE91" s="14"/>
      <c r="HTF91" s="14"/>
      <c r="HTG91" s="14"/>
      <c r="HTH91" s="14"/>
      <c r="HTI91" s="14"/>
      <c r="HTJ91" s="14"/>
      <c r="HTK91" s="14"/>
      <c r="HTL91" s="14"/>
      <c r="HTM91" s="14"/>
      <c r="HTN91" s="14"/>
      <c r="HTO91" s="14"/>
      <c r="HTP91" s="14"/>
      <c r="HTQ91" s="14"/>
      <c r="HTR91" s="14"/>
      <c r="HTS91" s="14"/>
      <c r="HTT91" s="14"/>
      <c r="HTU91" s="14"/>
      <c r="HTV91" s="14"/>
      <c r="HTW91" s="14"/>
      <c r="HTX91" s="14"/>
      <c r="HTY91" s="14"/>
      <c r="HTZ91" s="14"/>
      <c r="HUA91" s="14"/>
      <c r="HUB91" s="14"/>
      <c r="HUC91" s="14"/>
      <c r="HUD91" s="14"/>
      <c r="HUE91" s="14"/>
      <c r="HUF91" s="14"/>
      <c r="HUG91" s="14"/>
      <c r="HUH91" s="14"/>
      <c r="HUI91" s="14"/>
      <c r="HUJ91" s="14"/>
      <c r="HUK91" s="14"/>
      <c r="HUL91" s="14"/>
      <c r="HUM91" s="14"/>
      <c r="HUN91" s="14"/>
      <c r="HUO91" s="14"/>
      <c r="HUP91" s="14"/>
      <c r="HUQ91" s="14"/>
      <c r="HUR91" s="14"/>
      <c r="HUS91" s="14"/>
      <c r="HUT91" s="14"/>
      <c r="HUU91" s="14"/>
      <c r="HUV91" s="14"/>
      <c r="HUW91" s="14"/>
      <c r="HUX91" s="14"/>
      <c r="HUY91" s="14"/>
      <c r="HUZ91" s="14"/>
      <c r="HVA91" s="14"/>
      <c r="HVB91" s="14"/>
      <c r="HVC91" s="14"/>
      <c r="HVD91" s="14"/>
      <c r="HVE91" s="14"/>
      <c r="HVF91" s="14"/>
      <c r="HVG91" s="14"/>
      <c r="HVH91" s="14"/>
      <c r="HVI91" s="14"/>
      <c r="HVJ91" s="14"/>
      <c r="HVK91" s="14"/>
      <c r="HVL91" s="14"/>
      <c r="HVM91" s="14"/>
      <c r="HVN91" s="14"/>
      <c r="HVO91" s="14"/>
      <c r="HVP91" s="14"/>
      <c r="HVQ91" s="14"/>
      <c r="HVR91" s="14"/>
      <c r="HVS91" s="14"/>
      <c r="HVT91" s="14"/>
      <c r="HVU91" s="14"/>
      <c r="HVV91" s="14"/>
      <c r="HVW91" s="14"/>
      <c r="HVX91" s="14"/>
      <c r="HVY91" s="14"/>
      <c r="HVZ91" s="14"/>
      <c r="HWA91" s="14"/>
      <c r="HWB91" s="14"/>
      <c r="HWC91" s="14"/>
      <c r="HWD91" s="14"/>
      <c r="HWE91" s="14"/>
      <c r="HWF91" s="14"/>
      <c r="HWG91" s="14"/>
      <c r="HWH91" s="14"/>
      <c r="HWI91" s="14"/>
      <c r="HWJ91" s="14"/>
      <c r="HWK91" s="14"/>
      <c r="HWL91" s="14"/>
      <c r="HWM91" s="14"/>
      <c r="HWN91" s="14"/>
      <c r="HWO91" s="14"/>
      <c r="HWP91" s="14"/>
      <c r="HWQ91" s="14"/>
      <c r="HWR91" s="14"/>
      <c r="HWS91" s="14"/>
      <c r="HWT91" s="14"/>
      <c r="HWU91" s="14"/>
      <c r="HWV91" s="14"/>
      <c r="HWW91" s="14"/>
      <c r="HWX91" s="14"/>
      <c r="HWY91" s="14"/>
      <c r="HWZ91" s="14"/>
      <c r="HXA91" s="14"/>
      <c r="HXB91" s="14"/>
      <c r="HXC91" s="14"/>
      <c r="HXD91" s="14"/>
      <c r="HXE91" s="14"/>
      <c r="HXF91" s="14"/>
      <c r="HXG91" s="14"/>
      <c r="HXH91" s="14"/>
      <c r="HXI91" s="14"/>
      <c r="HXJ91" s="14"/>
      <c r="HXK91" s="14"/>
      <c r="HXL91" s="14"/>
      <c r="HXM91" s="14"/>
      <c r="HXN91" s="14"/>
      <c r="HXO91" s="14"/>
      <c r="HXP91" s="14"/>
      <c r="HXQ91" s="14"/>
      <c r="HXR91" s="14"/>
      <c r="HXS91" s="14"/>
      <c r="HXT91" s="14"/>
      <c r="HXU91" s="14"/>
      <c r="HXV91" s="14"/>
      <c r="HXW91" s="14"/>
      <c r="HXX91" s="14"/>
      <c r="HXY91" s="14"/>
      <c r="HXZ91" s="14"/>
      <c r="HYA91" s="14"/>
      <c r="HYB91" s="14"/>
      <c r="HYC91" s="14"/>
      <c r="HYD91" s="14"/>
      <c r="HYE91" s="14"/>
      <c r="HYF91" s="14"/>
      <c r="HYG91" s="14"/>
      <c r="HYH91" s="14"/>
      <c r="HYI91" s="14"/>
      <c r="HYJ91" s="14"/>
      <c r="HYK91" s="14"/>
      <c r="HYL91" s="14"/>
      <c r="HYM91" s="14"/>
      <c r="HYN91" s="14"/>
      <c r="HYO91" s="14"/>
      <c r="HYP91" s="14"/>
      <c r="HYQ91" s="14"/>
      <c r="HYR91" s="14"/>
      <c r="HYS91" s="14"/>
      <c r="HYT91" s="14"/>
      <c r="HYU91" s="14"/>
      <c r="HYV91" s="14"/>
      <c r="HYW91" s="14"/>
      <c r="HYX91" s="14"/>
      <c r="HYY91" s="14"/>
      <c r="HYZ91" s="14"/>
      <c r="HZA91" s="14"/>
      <c r="HZB91" s="14"/>
      <c r="HZC91" s="14"/>
      <c r="HZD91" s="14"/>
      <c r="HZE91" s="14"/>
      <c r="HZF91" s="14"/>
      <c r="HZG91" s="14"/>
      <c r="HZH91" s="14"/>
      <c r="HZI91" s="14"/>
      <c r="HZJ91" s="14"/>
      <c r="HZK91" s="14"/>
      <c r="HZL91" s="14"/>
      <c r="HZM91" s="14"/>
      <c r="HZN91" s="14"/>
      <c r="HZO91" s="14"/>
      <c r="HZP91" s="14"/>
      <c r="HZQ91" s="14"/>
      <c r="HZR91" s="14"/>
      <c r="HZS91" s="14"/>
      <c r="HZT91" s="14"/>
      <c r="HZU91" s="14"/>
      <c r="HZV91" s="14"/>
      <c r="HZW91" s="14"/>
      <c r="HZX91" s="14"/>
      <c r="HZY91" s="14"/>
      <c r="HZZ91" s="14"/>
      <c r="IAA91" s="14"/>
      <c r="IAB91" s="14"/>
      <c r="IAC91" s="14"/>
      <c r="IAD91" s="14"/>
      <c r="IAE91" s="14"/>
      <c r="IAF91" s="14"/>
      <c r="IAG91" s="14"/>
      <c r="IAH91" s="14"/>
      <c r="IAI91" s="14"/>
      <c r="IAJ91" s="14"/>
      <c r="IAK91" s="14"/>
      <c r="IAL91" s="14"/>
      <c r="IAM91" s="14"/>
      <c r="IAN91" s="14"/>
      <c r="IAO91" s="14"/>
      <c r="IAP91" s="14"/>
      <c r="IAQ91" s="14"/>
      <c r="IAR91" s="14"/>
      <c r="IAS91" s="14"/>
      <c r="IAT91" s="14"/>
      <c r="IAU91" s="14"/>
      <c r="IAV91" s="14"/>
      <c r="IAW91" s="14"/>
      <c r="IAX91" s="14"/>
      <c r="IAY91" s="14"/>
      <c r="IAZ91" s="14"/>
      <c r="IBA91" s="14"/>
      <c r="IBB91" s="14"/>
      <c r="IBC91" s="14"/>
      <c r="IBD91" s="14"/>
      <c r="IBE91" s="14"/>
      <c r="IBF91" s="14"/>
      <c r="IBG91" s="14"/>
      <c r="IBH91" s="14"/>
      <c r="IBI91" s="14"/>
      <c r="IBJ91" s="14"/>
      <c r="IBK91" s="14"/>
      <c r="IBL91" s="14"/>
      <c r="IBM91" s="14"/>
      <c r="IBN91" s="14"/>
      <c r="IBO91" s="14"/>
      <c r="IBP91" s="14"/>
      <c r="IBQ91" s="14"/>
      <c r="IBR91" s="14"/>
      <c r="IBS91" s="14"/>
      <c r="IBT91" s="14"/>
      <c r="IBU91" s="14"/>
      <c r="IBV91" s="14"/>
      <c r="IBW91" s="14"/>
      <c r="IBX91" s="14"/>
      <c r="IBY91" s="14"/>
      <c r="IBZ91" s="14"/>
      <c r="ICA91" s="14"/>
      <c r="ICB91" s="14"/>
      <c r="ICC91" s="14"/>
      <c r="ICD91" s="14"/>
      <c r="ICE91" s="14"/>
      <c r="ICF91" s="14"/>
      <c r="ICG91" s="14"/>
      <c r="ICH91" s="14"/>
      <c r="ICI91" s="14"/>
      <c r="ICJ91" s="14"/>
      <c r="ICK91" s="14"/>
      <c r="ICL91" s="14"/>
      <c r="ICM91" s="14"/>
      <c r="ICN91" s="14"/>
      <c r="ICO91" s="14"/>
      <c r="ICP91" s="14"/>
      <c r="ICQ91" s="14"/>
      <c r="ICR91" s="14"/>
      <c r="ICS91" s="14"/>
      <c r="ICT91" s="14"/>
      <c r="ICU91" s="14"/>
      <c r="ICV91" s="14"/>
      <c r="ICW91" s="14"/>
      <c r="ICX91" s="14"/>
      <c r="ICY91" s="14"/>
      <c r="ICZ91" s="14"/>
      <c r="IDA91" s="14"/>
      <c r="IDB91" s="14"/>
      <c r="IDC91" s="14"/>
      <c r="IDD91" s="14"/>
      <c r="IDE91" s="14"/>
      <c r="IDF91" s="14"/>
      <c r="IDG91" s="14"/>
      <c r="IDH91" s="14"/>
      <c r="IDI91" s="14"/>
      <c r="IDJ91" s="14"/>
      <c r="IDK91" s="14"/>
      <c r="IDL91" s="14"/>
      <c r="IDM91" s="14"/>
      <c r="IDN91" s="14"/>
      <c r="IDO91" s="14"/>
      <c r="IDP91" s="14"/>
      <c r="IDQ91" s="14"/>
      <c r="IDR91" s="14"/>
      <c r="IDS91" s="14"/>
      <c r="IDT91" s="14"/>
      <c r="IDU91" s="14"/>
      <c r="IDV91" s="14"/>
      <c r="IDW91" s="14"/>
      <c r="IDX91" s="14"/>
      <c r="IDY91" s="14"/>
      <c r="IDZ91" s="14"/>
      <c r="IEA91" s="14"/>
      <c r="IEB91" s="14"/>
      <c r="IEC91" s="14"/>
      <c r="IED91" s="14"/>
      <c r="IEE91" s="14"/>
      <c r="IEF91" s="14"/>
      <c r="IEG91" s="14"/>
      <c r="IEH91" s="14"/>
      <c r="IEI91" s="14"/>
      <c r="IEJ91" s="14"/>
      <c r="IEK91" s="14"/>
      <c r="IEL91" s="14"/>
      <c r="IEM91" s="14"/>
      <c r="IEN91" s="14"/>
      <c r="IEO91" s="14"/>
      <c r="IEP91" s="14"/>
      <c r="IEQ91" s="14"/>
      <c r="IER91" s="14"/>
      <c r="IES91" s="14"/>
      <c r="IET91" s="14"/>
      <c r="IEU91" s="14"/>
      <c r="IEV91" s="14"/>
      <c r="IEW91" s="14"/>
      <c r="IEX91" s="14"/>
      <c r="IEY91" s="14"/>
      <c r="IEZ91" s="14"/>
      <c r="IFA91" s="14"/>
      <c r="IFB91" s="14"/>
      <c r="IFC91" s="14"/>
      <c r="IFD91" s="14"/>
      <c r="IFE91" s="14"/>
      <c r="IFF91" s="14"/>
      <c r="IFG91" s="14"/>
      <c r="IFH91" s="14"/>
      <c r="IFI91" s="14"/>
      <c r="IFJ91" s="14"/>
      <c r="IFK91" s="14"/>
      <c r="IFL91" s="14"/>
      <c r="IFM91" s="14"/>
      <c r="IFN91" s="14"/>
      <c r="IFO91" s="14"/>
      <c r="IFP91" s="14"/>
      <c r="IFQ91" s="14"/>
      <c r="IFR91" s="14"/>
      <c r="IFS91" s="14"/>
      <c r="IFT91" s="14"/>
      <c r="IFU91" s="14"/>
      <c r="IFV91" s="14"/>
      <c r="IFW91" s="14"/>
      <c r="IFX91" s="14"/>
      <c r="IFY91" s="14"/>
      <c r="IFZ91" s="14"/>
      <c r="IGA91" s="14"/>
      <c r="IGB91" s="14"/>
      <c r="IGC91" s="14"/>
      <c r="IGD91" s="14"/>
      <c r="IGE91" s="14"/>
      <c r="IGF91" s="14"/>
      <c r="IGG91" s="14"/>
      <c r="IGH91" s="14"/>
      <c r="IGI91" s="14"/>
      <c r="IGJ91" s="14"/>
      <c r="IGK91" s="14"/>
      <c r="IGL91" s="14"/>
      <c r="IGM91" s="14"/>
      <c r="IGN91" s="14"/>
      <c r="IGO91" s="14"/>
      <c r="IGP91" s="14"/>
      <c r="IGQ91" s="14"/>
      <c r="IGR91" s="14"/>
      <c r="IGS91" s="14"/>
      <c r="IGT91" s="14"/>
      <c r="IGU91" s="14"/>
      <c r="IGV91" s="14"/>
      <c r="IGW91" s="14"/>
      <c r="IGX91" s="14"/>
      <c r="IGY91" s="14"/>
      <c r="IGZ91" s="14"/>
      <c r="IHA91" s="14"/>
      <c r="IHB91" s="14"/>
      <c r="IHC91" s="14"/>
      <c r="IHD91" s="14"/>
      <c r="IHE91" s="14"/>
      <c r="IHF91" s="14"/>
      <c r="IHG91" s="14"/>
      <c r="IHH91" s="14"/>
      <c r="IHI91" s="14"/>
      <c r="IHJ91" s="14"/>
      <c r="IHK91" s="14"/>
      <c r="IHL91" s="14"/>
      <c r="IHM91" s="14"/>
      <c r="IHN91" s="14"/>
      <c r="IHO91" s="14"/>
      <c r="IHP91" s="14"/>
      <c r="IHQ91" s="14"/>
      <c r="IHR91" s="14"/>
      <c r="IHS91" s="14"/>
      <c r="IHT91" s="14"/>
      <c r="IHU91" s="14"/>
      <c r="IHV91" s="14"/>
      <c r="IHW91" s="14"/>
      <c r="IHX91" s="14"/>
      <c r="IHY91" s="14"/>
      <c r="IHZ91" s="14"/>
      <c r="IIA91" s="14"/>
      <c r="IIB91" s="14"/>
      <c r="IIC91" s="14"/>
      <c r="IID91" s="14"/>
      <c r="IIE91" s="14"/>
      <c r="IIF91" s="14"/>
      <c r="IIG91" s="14"/>
      <c r="IIH91" s="14"/>
      <c r="III91" s="14"/>
      <c r="IIJ91" s="14"/>
      <c r="IIK91" s="14"/>
      <c r="IIL91" s="14"/>
      <c r="IIM91" s="14"/>
      <c r="IIN91" s="14"/>
      <c r="IIO91" s="14"/>
      <c r="IIP91" s="14"/>
      <c r="IIQ91" s="14"/>
      <c r="IIR91" s="14"/>
      <c r="IIS91" s="14"/>
      <c r="IIT91" s="14"/>
      <c r="IIU91" s="14"/>
      <c r="IIV91" s="14"/>
      <c r="IIW91" s="14"/>
      <c r="IIX91" s="14"/>
      <c r="IIY91" s="14"/>
      <c r="IIZ91" s="14"/>
      <c r="IJA91" s="14"/>
      <c r="IJB91" s="14"/>
      <c r="IJC91" s="14"/>
      <c r="IJD91" s="14"/>
      <c r="IJE91" s="14"/>
      <c r="IJF91" s="14"/>
      <c r="IJG91" s="14"/>
      <c r="IJH91" s="14"/>
      <c r="IJI91" s="14"/>
      <c r="IJJ91" s="14"/>
      <c r="IJK91" s="14"/>
      <c r="IJL91" s="14"/>
      <c r="IJM91" s="14"/>
      <c r="IJN91" s="14"/>
      <c r="IJO91" s="14"/>
      <c r="IJP91" s="14"/>
      <c r="IJQ91" s="14"/>
      <c r="IJR91" s="14"/>
      <c r="IJS91" s="14"/>
      <c r="IJT91" s="14"/>
      <c r="IJU91" s="14"/>
      <c r="IJV91" s="14"/>
      <c r="IJW91" s="14"/>
      <c r="IJX91" s="14"/>
      <c r="IJY91" s="14"/>
      <c r="IJZ91" s="14"/>
      <c r="IKA91" s="14"/>
      <c r="IKB91" s="14"/>
      <c r="IKC91" s="14"/>
      <c r="IKD91" s="14"/>
      <c r="IKE91" s="14"/>
      <c r="IKF91" s="14"/>
      <c r="IKG91" s="14"/>
      <c r="IKH91" s="14"/>
      <c r="IKI91" s="14"/>
      <c r="IKJ91" s="14"/>
      <c r="IKK91" s="14"/>
      <c r="IKL91" s="14"/>
      <c r="IKM91" s="14"/>
      <c r="IKN91" s="14"/>
      <c r="IKO91" s="14"/>
      <c r="IKP91" s="14"/>
      <c r="IKQ91" s="14"/>
      <c r="IKR91" s="14"/>
      <c r="IKS91" s="14"/>
      <c r="IKT91" s="14"/>
      <c r="IKU91" s="14"/>
      <c r="IKV91" s="14"/>
      <c r="IKW91" s="14"/>
      <c r="IKX91" s="14"/>
      <c r="IKY91" s="14"/>
      <c r="IKZ91" s="14"/>
      <c r="ILA91" s="14"/>
      <c r="ILB91" s="14"/>
      <c r="ILC91" s="14"/>
      <c r="ILD91" s="14"/>
      <c r="ILE91" s="14"/>
      <c r="ILF91" s="14"/>
      <c r="ILG91" s="14"/>
      <c r="ILH91" s="14"/>
      <c r="ILI91" s="14"/>
      <c r="ILJ91" s="14"/>
      <c r="ILK91" s="14"/>
      <c r="ILL91" s="14"/>
      <c r="ILM91" s="14"/>
      <c r="ILN91" s="14"/>
      <c r="ILO91" s="14"/>
      <c r="ILP91" s="14"/>
      <c r="ILQ91" s="14"/>
      <c r="ILR91" s="14"/>
      <c r="ILS91" s="14"/>
      <c r="ILT91" s="14"/>
      <c r="ILU91" s="14"/>
      <c r="ILV91" s="14"/>
      <c r="ILW91" s="14"/>
      <c r="ILX91" s="14"/>
      <c r="ILY91" s="14"/>
      <c r="ILZ91" s="14"/>
      <c r="IMA91" s="14"/>
      <c r="IMB91" s="14"/>
      <c r="IMC91" s="14"/>
      <c r="IMD91" s="14"/>
      <c r="IME91" s="14"/>
      <c r="IMF91" s="14"/>
      <c r="IMG91" s="14"/>
      <c r="IMH91" s="14"/>
      <c r="IMI91" s="14"/>
      <c r="IMJ91" s="14"/>
      <c r="IMK91" s="14"/>
      <c r="IML91" s="14"/>
      <c r="IMM91" s="14"/>
      <c r="IMN91" s="14"/>
      <c r="IMO91" s="14"/>
      <c r="IMP91" s="14"/>
      <c r="IMQ91" s="14"/>
      <c r="IMR91" s="14"/>
      <c r="IMS91" s="14"/>
      <c r="IMT91" s="14"/>
      <c r="IMU91" s="14"/>
      <c r="IMV91" s="14"/>
      <c r="IMW91" s="14"/>
      <c r="IMX91" s="14"/>
      <c r="IMY91" s="14"/>
      <c r="IMZ91" s="14"/>
      <c r="INA91" s="14"/>
      <c r="INB91" s="14"/>
      <c r="INC91" s="14"/>
      <c r="IND91" s="14"/>
      <c r="INE91" s="14"/>
      <c r="INF91" s="14"/>
      <c r="ING91" s="14"/>
      <c r="INH91" s="14"/>
      <c r="INI91" s="14"/>
      <c r="INJ91" s="14"/>
      <c r="INK91" s="14"/>
      <c r="INL91" s="14"/>
      <c r="INM91" s="14"/>
      <c r="INN91" s="14"/>
      <c r="INO91" s="14"/>
      <c r="INP91" s="14"/>
      <c r="INQ91" s="14"/>
      <c r="INR91" s="14"/>
      <c r="INS91" s="14"/>
      <c r="INT91" s="14"/>
      <c r="INU91" s="14"/>
      <c r="INV91" s="14"/>
      <c r="INW91" s="14"/>
      <c r="INX91" s="14"/>
      <c r="INY91" s="14"/>
      <c r="INZ91" s="14"/>
      <c r="IOA91" s="14"/>
      <c r="IOB91" s="14"/>
      <c r="IOC91" s="14"/>
      <c r="IOD91" s="14"/>
      <c r="IOE91" s="14"/>
      <c r="IOF91" s="14"/>
      <c r="IOG91" s="14"/>
      <c r="IOH91" s="14"/>
      <c r="IOI91" s="14"/>
      <c r="IOJ91" s="14"/>
      <c r="IOK91" s="14"/>
      <c r="IOL91" s="14"/>
      <c r="IOM91" s="14"/>
      <c r="ION91" s="14"/>
      <c r="IOO91" s="14"/>
      <c r="IOP91" s="14"/>
      <c r="IOQ91" s="14"/>
      <c r="IOR91" s="14"/>
      <c r="IOS91" s="14"/>
      <c r="IOT91" s="14"/>
      <c r="IOU91" s="14"/>
      <c r="IOV91" s="14"/>
      <c r="IOW91" s="14"/>
      <c r="IOX91" s="14"/>
      <c r="IOY91" s="14"/>
      <c r="IOZ91" s="14"/>
      <c r="IPA91" s="14"/>
      <c r="IPB91" s="14"/>
      <c r="IPC91" s="14"/>
      <c r="IPD91" s="14"/>
      <c r="IPE91" s="14"/>
      <c r="IPF91" s="14"/>
      <c r="IPG91" s="14"/>
      <c r="IPH91" s="14"/>
      <c r="IPI91" s="14"/>
      <c r="IPJ91" s="14"/>
      <c r="IPK91" s="14"/>
      <c r="IPL91" s="14"/>
      <c r="IPM91" s="14"/>
      <c r="IPN91" s="14"/>
      <c r="IPO91" s="14"/>
      <c r="IPP91" s="14"/>
      <c r="IPQ91" s="14"/>
      <c r="IPR91" s="14"/>
      <c r="IPS91" s="14"/>
      <c r="IPT91" s="14"/>
      <c r="IPU91" s="14"/>
      <c r="IPV91" s="14"/>
      <c r="IPW91" s="14"/>
      <c r="IPX91" s="14"/>
      <c r="IPY91" s="14"/>
      <c r="IPZ91" s="14"/>
      <c r="IQA91" s="14"/>
      <c r="IQB91" s="14"/>
      <c r="IQC91" s="14"/>
      <c r="IQD91" s="14"/>
      <c r="IQE91" s="14"/>
      <c r="IQF91" s="14"/>
      <c r="IQG91" s="14"/>
      <c r="IQH91" s="14"/>
      <c r="IQI91" s="14"/>
      <c r="IQJ91" s="14"/>
      <c r="IQK91" s="14"/>
      <c r="IQL91" s="14"/>
      <c r="IQM91" s="14"/>
      <c r="IQN91" s="14"/>
      <c r="IQO91" s="14"/>
      <c r="IQP91" s="14"/>
      <c r="IQQ91" s="14"/>
      <c r="IQR91" s="14"/>
      <c r="IQS91" s="14"/>
      <c r="IQT91" s="14"/>
      <c r="IQU91" s="14"/>
      <c r="IQV91" s="14"/>
      <c r="IQW91" s="14"/>
      <c r="IQX91" s="14"/>
      <c r="IQY91" s="14"/>
      <c r="IQZ91" s="14"/>
      <c r="IRA91" s="14"/>
      <c r="IRB91" s="14"/>
      <c r="IRC91" s="14"/>
      <c r="IRD91" s="14"/>
      <c r="IRE91" s="14"/>
      <c r="IRF91" s="14"/>
      <c r="IRG91" s="14"/>
      <c r="IRH91" s="14"/>
      <c r="IRI91" s="14"/>
      <c r="IRJ91" s="14"/>
      <c r="IRK91" s="14"/>
      <c r="IRL91" s="14"/>
      <c r="IRM91" s="14"/>
      <c r="IRN91" s="14"/>
      <c r="IRO91" s="14"/>
      <c r="IRP91" s="14"/>
      <c r="IRQ91" s="14"/>
      <c r="IRR91" s="14"/>
      <c r="IRS91" s="14"/>
      <c r="IRT91" s="14"/>
      <c r="IRU91" s="14"/>
      <c r="IRV91" s="14"/>
      <c r="IRW91" s="14"/>
      <c r="IRX91" s="14"/>
      <c r="IRY91" s="14"/>
      <c r="IRZ91" s="14"/>
      <c r="ISA91" s="14"/>
      <c r="ISB91" s="14"/>
      <c r="ISC91" s="14"/>
      <c r="ISD91" s="14"/>
      <c r="ISE91" s="14"/>
      <c r="ISF91" s="14"/>
      <c r="ISG91" s="14"/>
      <c r="ISH91" s="14"/>
      <c r="ISI91" s="14"/>
      <c r="ISJ91" s="14"/>
      <c r="ISK91" s="14"/>
      <c r="ISL91" s="14"/>
      <c r="ISM91" s="14"/>
      <c r="ISN91" s="14"/>
      <c r="ISO91" s="14"/>
      <c r="ISP91" s="14"/>
      <c r="ISQ91" s="14"/>
      <c r="ISR91" s="14"/>
      <c r="ISS91" s="14"/>
      <c r="IST91" s="14"/>
      <c r="ISU91" s="14"/>
      <c r="ISV91" s="14"/>
      <c r="ISW91" s="14"/>
      <c r="ISX91" s="14"/>
      <c r="ISY91" s="14"/>
      <c r="ISZ91" s="14"/>
      <c r="ITA91" s="14"/>
      <c r="ITB91" s="14"/>
      <c r="ITC91" s="14"/>
      <c r="ITD91" s="14"/>
      <c r="ITE91" s="14"/>
      <c r="ITF91" s="14"/>
      <c r="ITG91" s="14"/>
      <c r="ITH91" s="14"/>
      <c r="ITI91" s="14"/>
      <c r="ITJ91" s="14"/>
      <c r="ITK91" s="14"/>
      <c r="ITL91" s="14"/>
      <c r="ITM91" s="14"/>
      <c r="ITN91" s="14"/>
      <c r="ITO91" s="14"/>
      <c r="ITP91" s="14"/>
      <c r="ITQ91" s="14"/>
      <c r="ITR91" s="14"/>
      <c r="ITS91" s="14"/>
      <c r="ITT91" s="14"/>
      <c r="ITU91" s="14"/>
      <c r="ITV91" s="14"/>
      <c r="ITW91" s="14"/>
      <c r="ITX91" s="14"/>
      <c r="ITY91" s="14"/>
      <c r="ITZ91" s="14"/>
      <c r="IUA91" s="14"/>
      <c r="IUB91" s="14"/>
      <c r="IUC91" s="14"/>
      <c r="IUD91" s="14"/>
      <c r="IUE91" s="14"/>
      <c r="IUF91" s="14"/>
      <c r="IUG91" s="14"/>
      <c r="IUH91" s="14"/>
      <c r="IUI91" s="14"/>
      <c r="IUJ91" s="14"/>
      <c r="IUK91" s="14"/>
      <c r="IUL91" s="14"/>
      <c r="IUM91" s="14"/>
      <c r="IUN91" s="14"/>
      <c r="IUO91" s="14"/>
      <c r="IUP91" s="14"/>
      <c r="IUQ91" s="14"/>
      <c r="IUR91" s="14"/>
      <c r="IUS91" s="14"/>
      <c r="IUT91" s="14"/>
      <c r="IUU91" s="14"/>
      <c r="IUV91" s="14"/>
      <c r="IUW91" s="14"/>
      <c r="IUX91" s="14"/>
      <c r="IUY91" s="14"/>
      <c r="IUZ91" s="14"/>
      <c r="IVA91" s="14"/>
      <c r="IVB91" s="14"/>
      <c r="IVC91" s="14"/>
      <c r="IVD91" s="14"/>
      <c r="IVE91" s="14"/>
      <c r="IVF91" s="14"/>
      <c r="IVG91" s="14"/>
      <c r="IVH91" s="14"/>
      <c r="IVI91" s="14"/>
      <c r="IVJ91" s="14"/>
      <c r="IVK91" s="14"/>
      <c r="IVL91" s="14"/>
      <c r="IVM91" s="14"/>
      <c r="IVN91" s="14"/>
      <c r="IVO91" s="14"/>
      <c r="IVP91" s="14"/>
      <c r="IVQ91" s="14"/>
      <c r="IVR91" s="14"/>
      <c r="IVS91" s="14"/>
      <c r="IVT91" s="14"/>
      <c r="IVU91" s="14"/>
      <c r="IVV91" s="14"/>
      <c r="IVW91" s="14"/>
      <c r="IVX91" s="14"/>
      <c r="IVY91" s="14"/>
      <c r="IVZ91" s="14"/>
      <c r="IWA91" s="14"/>
      <c r="IWB91" s="14"/>
      <c r="IWC91" s="14"/>
      <c r="IWD91" s="14"/>
      <c r="IWE91" s="14"/>
      <c r="IWF91" s="14"/>
      <c r="IWG91" s="14"/>
      <c r="IWH91" s="14"/>
      <c r="IWI91" s="14"/>
      <c r="IWJ91" s="14"/>
      <c r="IWK91" s="14"/>
      <c r="IWL91" s="14"/>
      <c r="IWM91" s="14"/>
      <c r="IWN91" s="14"/>
      <c r="IWO91" s="14"/>
      <c r="IWP91" s="14"/>
      <c r="IWQ91" s="14"/>
      <c r="IWR91" s="14"/>
      <c r="IWS91" s="14"/>
      <c r="IWT91" s="14"/>
      <c r="IWU91" s="14"/>
      <c r="IWV91" s="14"/>
      <c r="IWW91" s="14"/>
      <c r="IWX91" s="14"/>
      <c r="IWY91" s="14"/>
      <c r="IWZ91" s="14"/>
      <c r="IXA91" s="14"/>
      <c r="IXB91" s="14"/>
      <c r="IXC91" s="14"/>
      <c r="IXD91" s="14"/>
      <c r="IXE91" s="14"/>
      <c r="IXF91" s="14"/>
      <c r="IXG91" s="14"/>
      <c r="IXH91" s="14"/>
      <c r="IXI91" s="14"/>
      <c r="IXJ91" s="14"/>
      <c r="IXK91" s="14"/>
      <c r="IXL91" s="14"/>
      <c r="IXM91" s="14"/>
      <c r="IXN91" s="14"/>
      <c r="IXO91" s="14"/>
      <c r="IXP91" s="14"/>
      <c r="IXQ91" s="14"/>
      <c r="IXR91" s="14"/>
      <c r="IXS91" s="14"/>
      <c r="IXT91" s="14"/>
      <c r="IXU91" s="14"/>
      <c r="IXV91" s="14"/>
      <c r="IXW91" s="14"/>
      <c r="IXX91" s="14"/>
      <c r="IXY91" s="14"/>
      <c r="IXZ91" s="14"/>
      <c r="IYA91" s="14"/>
      <c r="IYB91" s="14"/>
      <c r="IYC91" s="14"/>
      <c r="IYD91" s="14"/>
      <c r="IYE91" s="14"/>
      <c r="IYF91" s="14"/>
      <c r="IYG91" s="14"/>
      <c r="IYH91" s="14"/>
      <c r="IYI91" s="14"/>
      <c r="IYJ91" s="14"/>
      <c r="IYK91" s="14"/>
      <c r="IYL91" s="14"/>
      <c r="IYM91" s="14"/>
      <c r="IYN91" s="14"/>
      <c r="IYO91" s="14"/>
      <c r="IYP91" s="14"/>
      <c r="IYQ91" s="14"/>
      <c r="IYR91" s="14"/>
      <c r="IYS91" s="14"/>
      <c r="IYT91" s="14"/>
      <c r="IYU91" s="14"/>
      <c r="IYV91" s="14"/>
      <c r="IYW91" s="14"/>
      <c r="IYX91" s="14"/>
      <c r="IYY91" s="14"/>
      <c r="IYZ91" s="14"/>
      <c r="IZA91" s="14"/>
      <c r="IZB91" s="14"/>
      <c r="IZC91" s="14"/>
      <c r="IZD91" s="14"/>
      <c r="IZE91" s="14"/>
      <c r="IZF91" s="14"/>
      <c r="IZG91" s="14"/>
      <c r="IZH91" s="14"/>
      <c r="IZI91" s="14"/>
      <c r="IZJ91" s="14"/>
      <c r="IZK91" s="14"/>
      <c r="IZL91" s="14"/>
      <c r="IZM91" s="14"/>
      <c r="IZN91" s="14"/>
      <c r="IZO91" s="14"/>
      <c r="IZP91" s="14"/>
      <c r="IZQ91" s="14"/>
      <c r="IZR91" s="14"/>
      <c r="IZS91" s="14"/>
      <c r="IZT91" s="14"/>
      <c r="IZU91" s="14"/>
      <c r="IZV91" s="14"/>
      <c r="IZW91" s="14"/>
      <c r="IZX91" s="14"/>
      <c r="IZY91" s="14"/>
      <c r="IZZ91" s="14"/>
      <c r="JAA91" s="14"/>
      <c r="JAB91" s="14"/>
      <c r="JAC91" s="14"/>
      <c r="JAD91" s="14"/>
      <c r="JAE91" s="14"/>
      <c r="JAF91" s="14"/>
      <c r="JAG91" s="14"/>
      <c r="JAH91" s="14"/>
      <c r="JAI91" s="14"/>
      <c r="JAJ91" s="14"/>
      <c r="JAK91" s="14"/>
      <c r="JAL91" s="14"/>
      <c r="JAM91" s="14"/>
      <c r="JAN91" s="14"/>
      <c r="JAO91" s="14"/>
      <c r="JAP91" s="14"/>
      <c r="JAQ91" s="14"/>
      <c r="JAR91" s="14"/>
      <c r="JAS91" s="14"/>
      <c r="JAT91" s="14"/>
      <c r="JAU91" s="14"/>
      <c r="JAV91" s="14"/>
      <c r="JAW91" s="14"/>
      <c r="JAX91" s="14"/>
      <c r="JAY91" s="14"/>
      <c r="JAZ91" s="14"/>
      <c r="JBA91" s="14"/>
      <c r="JBB91" s="14"/>
      <c r="JBC91" s="14"/>
      <c r="JBD91" s="14"/>
      <c r="JBE91" s="14"/>
      <c r="JBF91" s="14"/>
      <c r="JBG91" s="14"/>
      <c r="JBH91" s="14"/>
      <c r="JBI91" s="14"/>
      <c r="JBJ91" s="14"/>
      <c r="JBK91" s="14"/>
      <c r="JBL91" s="14"/>
      <c r="JBM91" s="14"/>
      <c r="JBN91" s="14"/>
      <c r="JBO91" s="14"/>
      <c r="JBP91" s="14"/>
      <c r="JBQ91" s="14"/>
      <c r="JBR91" s="14"/>
      <c r="JBS91" s="14"/>
      <c r="JBT91" s="14"/>
      <c r="JBU91" s="14"/>
      <c r="JBV91" s="14"/>
      <c r="JBW91" s="14"/>
      <c r="JBX91" s="14"/>
      <c r="JBY91" s="14"/>
      <c r="JBZ91" s="14"/>
      <c r="JCA91" s="14"/>
      <c r="JCB91" s="14"/>
      <c r="JCC91" s="14"/>
      <c r="JCD91" s="14"/>
      <c r="JCE91" s="14"/>
      <c r="JCF91" s="14"/>
      <c r="JCG91" s="14"/>
      <c r="JCH91" s="14"/>
      <c r="JCI91" s="14"/>
      <c r="JCJ91" s="14"/>
      <c r="JCK91" s="14"/>
      <c r="JCL91" s="14"/>
      <c r="JCM91" s="14"/>
      <c r="JCN91" s="14"/>
      <c r="JCO91" s="14"/>
      <c r="JCP91" s="14"/>
      <c r="JCQ91" s="14"/>
      <c r="JCR91" s="14"/>
      <c r="JCS91" s="14"/>
      <c r="JCT91" s="14"/>
      <c r="JCU91" s="14"/>
      <c r="JCV91" s="14"/>
      <c r="JCW91" s="14"/>
      <c r="JCX91" s="14"/>
      <c r="JCY91" s="14"/>
      <c r="JCZ91" s="14"/>
      <c r="JDA91" s="14"/>
      <c r="JDB91" s="14"/>
      <c r="JDC91" s="14"/>
      <c r="JDD91" s="14"/>
      <c r="JDE91" s="14"/>
      <c r="JDF91" s="14"/>
      <c r="JDG91" s="14"/>
      <c r="JDH91" s="14"/>
      <c r="JDI91" s="14"/>
      <c r="JDJ91" s="14"/>
      <c r="JDK91" s="14"/>
      <c r="JDL91" s="14"/>
      <c r="JDM91" s="14"/>
      <c r="JDN91" s="14"/>
      <c r="JDO91" s="14"/>
      <c r="JDP91" s="14"/>
      <c r="JDQ91" s="14"/>
      <c r="JDR91" s="14"/>
      <c r="JDS91" s="14"/>
      <c r="JDT91" s="14"/>
      <c r="JDU91" s="14"/>
      <c r="JDV91" s="14"/>
      <c r="JDW91" s="14"/>
      <c r="JDX91" s="14"/>
      <c r="JDY91" s="14"/>
      <c r="JDZ91" s="14"/>
      <c r="JEA91" s="14"/>
      <c r="JEB91" s="14"/>
      <c r="JEC91" s="14"/>
      <c r="JED91" s="14"/>
      <c r="JEE91" s="14"/>
      <c r="JEF91" s="14"/>
      <c r="JEG91" s="14"/>
      <c r="JEH91" s="14"/>
      <c r="JEI91" s="14"/>
      <c r="JEJ91" s="14"/>
      <c r="JEK91" s="14"/>
      <c r="JEL91" s="14"/>
      <c r="JEM91" s="14"/>
      <c r="JEN91" s="14"/>
      <c r="JEO91" s="14"/>
      <c r="JEP91" s="14"/>
      <c r="JEQ91" s="14"/>
      <c r="JER91" s="14"/>
      <c r="JES91" s="14"/>
      <c r="JET91" s="14"/>
      <c r="JEU91" s="14"/>
      <c r="JEV91" s="14"/>
      <c r="JEW91" s="14"/>
      <c r="JEX91" s="14"/>
      <c r="JEY91" s="14"/>
      <c r="JEZ91" s="14"/>
      <c r="JFA91" s="14"/>
      <c r="JFB91" s="14"/>
      <c r="JFC91" s="14"/>
      <c r="JFD91" s="14"/>
      <c r="JFE91" s="14"/>
      <c r="JFF91" s="14"/>
      <c r="JFG91" s="14"/>
      <c r="JFH91" s="14"/>
      <c r="JFI91" s="14"/>
      <c r="JFJ91" s="14"/>
      <c r="JFK91" s="14"/>
      <c r="JFL91" s="14"/>
      <c r="JFM91" s="14"/>
      <c r="JFN91" s="14"/>
      <c r="JFO91" s="14"/>
      <c r="JFP91" s="14"/>
      <c r="JFQ91" s="14"/>
      <c r="JFR91" s="14"/>
      <c r="JFS91" s="14"/>
      <c r="JFT91" s="14"/>
      <c r="JFU91" s="14"/>
      <c r="JFV91" s="14"/>
      <c r="JFW91" s="14"/>
      <c r="JFX91" s="14"/>
      <c r="JFY91" s="14"/>
      <c r="JFZ91" s="14"/>
      <c r="JGA91" s="14"/>
      <c r="JGB91" s="14"/>
      <c r="JGC91" s="14"/>
      <c r="JGD91" s="14"/>
      <c r="JGE91" s="14"/>
      <c r="JGF91" s="14"/>
      <c r="JGG91" s="14"/>
      <c r="JGH91" s="14"/>
      <c r="JGI91" s="14"/>
      <c r="JGJ91" s="14"/>
      <c r="JGK91" s="14"/>
      <c r="JGL91" s="14"/>
      <c r="JGM91" s="14"/>
      <c r="JGN91" s="14"/>
      <c r="JGO91" s="14"/>
      <c r="JGP91" s="14"/>
      <c r="JGQ91" s="14"/>
      <c r="JGR91" s="14"/>
      <c r="JGS91" s="14"/>
      <c r="JGT91" s="14"/>
      <c r="JGU91" s="14"/>
      <c r="JGV91" s="14"/>
      <c r="JGW91" s="14"/>
      <c r="JGX91" s="14"/>
      <c r="JGY91" s="14"/>
      <c r="JGZ91" s="14"/>
      <c r="JHA91" s="14"/>
      <c r="JHB91" s="14"/>
      <c r="JHC91" s="14"/>
      <c r="JHD91" s="14"/>
      <c r="JHE91" s="14"/>
      <c r="JHF91" s="14"/>
      <c r="JHG91" s="14"/>
      <c r="JHH91" s="14"/>
      <c r="JHI91" s="14"/>
      <c r="JHJ91" s="14"/>
      <c r="JHK91" s="14"/>
      <c r="JHL91" s="14"/>
      <c r="JHM91" s="14"/>
      <c r="JHN91" s="14"/>
      <c r="JHO91" s="14"/>
      <c r="JHP91" s="14"/>
      <c r="JHQ91" s="14"/>
      <c r="JHR91" s="14"/>
      <c r="JHS91" s="14"/>
      <c r="JHT91" s="14"/>
      <c r="JHU91" s="14"/>
      <c r="JHV91" s="14"/>
      <c r="JHW91" s="14"/>
      <c r="JHX91" s="14"/>
      <c r="JHY91" s="14"/>
      <c r="JHZ91" s="14"/>
      <c r="JIA91" s="14"/>
      <c r="JIB91" s="14"/>
      <c r="JIC91" s="14"/>
      <c r="JID91" s="14"/>
      <c r="JIE91" s="14"/>
      <c r="JIF91" s="14"/>
      <c r="JIG91" s="14"/>
      <c r="JIH91" s="14"/>
      <c r="JII91" s="14"/>
      <c r="JIJ91" s="14"/>
      <c r="JIK91" s="14"/>
      <c r="JIL91" s="14"/>
      <c r="JIM91" s="14"/>
      <c r="JIN91" s="14"/>
      <c r="JIO91" s="14"/>
      <c r="JIP91" s="14"/>
      <c r="JIQ91" s="14"/>
      <c r="JIR91" s="14"/>
      <c r="JIS91" s="14"/>
      <c r="JIT91" s="14"/>
      <c r="JIU91" s="14"/>
      <c r="JIV91" s="14"/>
      <c r="JIW91" s="14"/>
      <c r="JIX91" s="14"/>
      <c r="JIY91" s="14"/>
      <c r="JIZ91" s="14"/>
      <c r="JJA91" s="14"/>
      <c r="JJB91" s="14"/>
      <c r="JJC91" s="14"/>
      <c r="JJD91" s="14"/>
      <c r="JJE91" s="14"/>
      <c r="JJF91" s="14"/>
      <c r="JJG91" s="14"/>
      <c r="JJH91" s="14"/>
      <c r="JJI91" s="14"/>
      <c r="JJJ91" s="14"/>
      <c r="JJK91" s="14"/>
      <c r="JJL91" s="14"/>
      <c r="JJM91" s="14"/>
      <c r="JJN91" s="14"/>
      <c r="JJO91" s="14"/>
      <c r="JJP91" s="14"/>
      <c r="JJQ91" s="14"/>
      <c r="JJR91" s="14"/>
      <c r="JJS91" s="14"/>
      <c r="JJT91" s="14"/>
      <c r="JJU91" s="14"/>
      <c r="JJV91" s="14"/>
      <c r="JJW91" s="14"/>
      <c r="JJX91" s="14"/>
      <c r="JJY91" s="14"/>
      <c r="JJZ91" s="14"/>
      <c r="JKA91" s="14"/>
      <c r="JKB91" s="14"/>
      <c r="JKC91" s="14"/>
      <c r="JKD91" s="14"/>
      <c r="JKE91" s="14"/>
      <c r="JKF91" s="14"/>
      <c r="JKG91" s="14"/>
      <c r="JKH91" s="14"/>
      <c r="JKI91" s="14"/>
      <c r="JKJ91" s="14"/>
      <c r="JKK91" s="14"/>
      <c r="JKL91" s="14"/>
      <c r="JKM91" s="14"/>
      <c r="JKN91" s="14"/>
      <c r="JKO91" s="14"/>
      <c r="JKP91" s="14"/>
      <c r="JKQ91" s="14"/>
      <c r="JKR91" s="14"/>
      <c r="JKS91" s="14"/>
      <c r="JKT91" s="14"/>
      <c r="JKU91" s="14"/>
      <c r="JKV91" s="14"/>
      <c r="JKW91" s="14"/>
      <c r="JKX91" s="14"/>
      <c r="JKY91" s="14"/>
      <c r="JKZ91" s="14"/>
      <c r="JLA91" s="14"/>
      <c r="JLB91" s="14"/>
      <c r="JLC91" s="14"/>
      <c r="JLD91" s="14"/>
      <c r="JLE91" s="14"/>
      <c r="JLF91" s="14"/>
      <c r="JLG91" s="14"/>
      <c r="JLH91" s="14"/>
      <c r="JLI91" s="14"/>
      <c r="JLJ91" s="14"/>
      <c r="JLK91" s="14"/>
      <c r="JLL91" s="14"/>
      <c r="JLM91" s="14"/>
      <c r="JLN91" s="14"/>
      <c r="JLO91" s="14"/>
      <c r="JLP91" s="14"/>
      <c r="JLQ91" s="14"/>
      <c r="JLR91" s="14"/>
      <c r="JLS91" s="14"/>
      <c r="JLT91" s="14"/>
      <c r="JLU91" s="14"/>
      <c r="JLV91" s="14"/>
      <c r="JLW91" s="14"/>
      <c r="JLX91" s="14"/>
      <c r="JLY91" s="14"/>
      <c r="JLZ91" s="14"/>
      <c r="JMA91" s="14"/>
      <c r="JMB91" s="14"/>
      <c r="JMC91" s="14"/>
      <c r="JMD91" s="14"/>
      <c r="JME91" s="14"/>
      <c r="JMF91" s="14"/>
      <c r="JMG91" s="14"/>
      <c r="JMH91" s="14"/>
      <c r="JMI91" s="14"/>
      <c r="JMJ91" s="14"/>
      <c r="JMK91" s="14"/>
      <c r="JML91" s="14"/>
      <c r="JMM91" s="14"/>
      <c r="JMN91" s="14"/>
      <c r="JMO91" s="14"/>
      <c r="JMP91" s="14"/>
      <c r="JMQ91" s="14"/>
      <c r="JMR91" s="14"/>
      <c r="JMS91" s="14"/>
      <c r="JMT91" s="14"/>
      <c r="JMU91" s="14"/>
      <c r="JMV91" s="14"/>
      <c r="JMW91" s="14"/>
      <c r="JMX91" s="14"/>
      <c r="JMY91" s="14"/>
      <c r="JMZ91" s="14"/>
      <c r="JNA91" s="14"/>
      <c r="JNB91" s="14"/>
      <c r="JNC91" s="14"/>
      <c r="JND91" s="14"/>
      <c r="JNE91" s="14"/>
      <c r="JNF91" s="14"/>
      <c r="JNG91" s="14"/>
      <c r="JNH91" s="14"/>
      <c r="JNI91" s="14"/>
      <c r="JNJ91" s="14"/>
      <c r="JNK91" s="14"/>
      <c r="JNL91" s="14"/>
      <c r="JNM91" s="14"/>
      <c r="JNN91" s="14"/>
      <c r="JNO91" s="14"/>
      <c r="JNP91" s="14"/>
      <c r="JNQ91" s="14"/>
      <c r="JNR91" s="14"/>
      <c r="JNS91" s="14"/>
      <c r="JNT91" s="14"/>
      <c r="JNU91" s="14"/>
      <c r="JNV91" s="14"/>
      <c r="JNW91" s="14"/>
      <c r="JNX91" s="14"/>
      <c r="JNY91" s="14"/>
      <c r="JNZ91" s="14"/>
      <c r="JOA91" s="14"/>
      <c r="JOB91" s="14"/>
      <c r="JOC91" s="14"/>
      <c r="JOD91" s="14"/>
      <c r="JOE91" s="14"/>
      <c r="JOF91" s="14"/>
      <c r="JOG91" s="14"/>
      <c r="JOH91" s="14"/>
      <c r="JOI91" s="14"/>
      <c r="JOJ91" s="14"/>
      <c r="JOK91" s="14"/>
      <c r="JOL91" s="14"/>
      <c r="JOM91" s="14"/>
      <c r="JON91" s="14"/>
      <c r="JOO91" s="14"/>
      <c r="JOP91" s="14"/>
      <c r="JOQ91" s="14"/>
      <c r="JOR91" s="14"/>
      <c r="JOS91" s="14"/>
      <c r="JOT91" s="14"/>
      <c r="JOU91" s="14"/>
      <c r="JOV91" s="14"/>
      <c r="JOW91" s="14"/>
      <c r="JOX91" s="14"/>
      <c r="JOY91" s="14"/>
      <c r="JOZ91" s="14"/>
      <c r="JPA91" s="14"/>
      <c r="JPB91" s="14"/>
      <c r="JPC91" s="14"/>
      <c r="JPD91" s="14"/>
      <c r="JPE91" s="14"/>
      <c r="JPF91" s="14"/>
      <c r="JPG91" s="14"/>
      <c r="JPH91" s="14"/>
      <c r="JPI91" s="14"/>
      <c r="JPJ91" s="14"/>
      <c r="JPK91" s="14"/>
      <c r="JPL91" s="14"/>
      <c r="JPM91" s="14"/>
      <c r="JPN91" s="14"/>
      <c r="JPO91" s="14"/>
      <c r="JPP91" s="14"/>
      <c r="JPQ91" s="14"/>
      <c r="JPR91" s="14"/>
      <c r="JPS91" s="14"/>
      <c r="JPT91" s="14"/>
      <c r="JPU91" s="14"/>
      <c r="JPV91" s="14"/>
      <c r="JPW91" s="14"/>
      <c r="JPX91" s="14"/>
      <c r="JPY91" s="14"/>
      <c r="JPZ91" s="14"/>
      <c r="JQA91" s="14"/>
      <c r="JQB91" s="14"/>
      <c r="JQC91" s="14"/>
      <c r="JQD91" s="14"/>
      <c r="JQE91" s="14"/>
      <c r="JQF91" s="14"/>
      <c r="JQG91" s="14"/>
      <c r="JQH91" s="14"/>
      <c r="JQI91" s="14"/>
      <c r="JQJ91" s="14"/>
      <c r="JQK91" s="14"/>
      <c r="JQL91" s="14"/>
      <c r="JQM91" s="14"/>
      <c r="JQN91" s="14"/>
      <c r="JQO91" s="14"/>
      <c r="JQP91" s="14"/>
      <c r="JQQ91" s="14"/>
      <c r="JQR91" s="14"/>
      <c r="JQS91" s="14"/>
      <c r="JQT91" s="14"/>
      <c r="JQU91" s="14"/>
      <c r="JQV91" s="14"/>
      <c r="JQW91" s="14"/>
      <c r="JQX91" s="14"/>
      <c r="JQY91" s="14"/>
      <c r="JQZ91" s="14"/>
      <c r="JRA91" s="14"/>
      <c r="JRB91" s="14"/>
      <c r="JRC91" s="14"/>
      <c r="JRD91" s="14"/>
      <c r="JRE91" s="14"/>
      <c r="JRF91" s="14"/>
      <c r="JRG91" s="14"/>
      <c r="JRH91" s="14"/>
      <c r="JRI91" s="14"/>
      <c r="JRJ91" s="14"/>
      <c r="JRK91" s="14"/>
      <c r="JRL91" s="14"/>
      <c r="JRM91" s="14"/>
      <c r="JRN91" s="14"/>
      <c r="JRO91" s="14"/>
      <c r="JRP91" s="14"/>
      <c r="JRQ91" s="14"/>
      <c r="JRR91" s="14"/>
      <c r="JRS91" s="14"/>
      <c r="JRT91" s="14"/>
      <c r="JRU91" s="14"/>
      <c r="JRV91" s="14"/>
      <c r="JRW91" s="14"/>
      <c r="JRX91" s="14"/>
      <c r="JRY91" s="14"/>
      <c r="JRZ91" s="14"/>
      <c r="JSA91" s="14"/>
      <c r="JSB91" s="14"/>
      <c r="JSC91" s="14"/>
      <c r="JSD91" s="14"/>
      <c r="JSE91" s="14"/>
      <c r="JSF91" s="14"/>
      <c r="JSG91" s="14"/>
      <c r="JSH91" s="14"/>
      <c r="JSI91" s="14"/>
      <c r="JSJ91" s="14"/>
      <c r="JSK91" s="14"/>
      <c r="JSL91" s="14"/>
      <c r="JSM91" s="14"/>
      <c r="JSN91" s="14"/>
      <c r="JSO91" s="14"/>
      <c r="JSP91" s="14"/>
      <c r="JSQ91" s="14"/>
      <c r="JSR91" s="14"/>
      <c r="JSS91" s="14"/>
      <c r="JST91" s="14"/>
      <c r="JSU91" s="14"/>
      <c r="JSV91" s="14"/>
      <c r="JSW91" s="14"/>
      <c r="JSX91" s="14"/>
      <c r="JSY91" s="14"/>
      <c r="JSZ91" s="14"/>
      <c r="JTA91" s="14"/>
      <c r="JTB91" s="14"/>
      <c r="JTC91" s="14"/>
      <c r="JTD91" s="14"/>
      <c r="JTE91" s="14"/>
      <c r="JTF91" s="14"/>
      <c r="JTG91" s="14"/>
      <c r="JTH91" s="14"/>
      <c r="JTI91" s="14"/>
      <c r="JTJ91" s="14"/>
      <c r="JTK91" s="14"/>
      <c r="JTL91" s="14"/>
      <c r="JTM91" s="14"/>
      <c r="JTN91" s="14"/>
      <c r="JTO91" s="14"/>
      <c r="JTP91" s="14"/>
      <c r="JTQ91" s="14"/>
      <c r="JTR91" s="14"/>
      <c r="JTS91" s="14"/>
      <c r="JTT91" s="14"/>
      <c r="JTU91" s="14"/>
      <c r="JTV91" s="14"/>
      <c r="JTW91" s="14"/>
      <c r="JTX91" s="14"/>
      <c r="JTY91" s="14"/>
      <c r="JTZ91" s="14"/>
      <c r="JUA91" s="14"/>
      <c r="JUB91" s="14"/>
      <c r="JUC91" s="14"/>
      <c r="JUD91" s="14"/>
      <c r="JUE91" s="14"/>
      <c r="JUF91" s="14"/>
      <c r="JUG91" s="14"/>
      <c r="JUH91" s="14"/>
      <c r="JUI91" s="14"/>
      <c r="JUJ91" s="14"/>
      <c r="JUK91" s="14"/>
      <c r="JUL91" s="14"/>
      <c r="JUM91" s="14"/>
      <c r="JUN91" s="14"/>
      <c r="JUO91" s="14"/>
      <c r="JUP91" s="14"/>
      <c r="JUQ91" s="14"/>
      <c r="JUR91" s="14"/>
      <c r="JUS91" s="14"/>
      <c r="JUT91" s="14"/>
      <c r="JUU91" s="14"/>
      <c r="JUV91" s="14"/>
      <c r="JUW91" s="14"/>
      <c r="JUX91" s="14"/>
      <c r="JUY91" s="14"/>
      <c r="JUZ91" s="14"/>
      <c r="JVA91" s="14"/>
      <c r="JVB91" s="14"/>
      <c r="JVC91" s="14"/>
      <c r="JVD91" s="14"/>
      <c r="JVE91" s="14"/>
      <c r="JVF91" s="14"/>
      <c r="JVG91" s="14"/>
      <c r="JVH91" s="14"/>
      <c r="JVI91" s="14"/>
      <c r="JVJ91" s="14"/>
      <c r="JVK91" s="14"/>
      <c r="JVL91" s="14"/>
      <c r="JVM91" s="14"/>
      <c r="JVN91" s="14"/>
      <c r="JVO91" s="14"/>
      <c r="JVP91" s="14"/>
      <c r="JVQ91" s="14"/>
      <c r="JVR91" s="14"/>
      <c r="JVS91" s="14"/>
      <c r="JVT91" s="14"/>
      <c r="JVU91" s="14"/>
      <c r="JVV91" s="14"/>
      <c r="JVW91" s="14"/>
      <c r="JVX91" s="14"/>
      <c r="JVY91" s="14"/>
      <c r="JVZ91" s="14"/>
      <c r="JWA91" s="14"/>
      <c r="JWB91" s="14"/>
      <c r="JWC91" s="14"/>
      <c r="JWD91" s="14"/>
      <c r="JWE91" s="14"/>
      <c r="JWF91" s="14"/>
      <c r="JWG91" s="14"/>
      <c r="JWH91" s="14"/>
      <c r="JWI91" s="14"/>
      <c r="JWJ91" s="14"/>
      <c r="JWK91" s="14"/>
      <c r="JWL91" s="14"/>
      <c r="JWM91" s="14"/>
      <c r="JWN91" s="14"/>
      <c r="JWO91" s="14"/>
      <c r="JWP91" s="14"/>
      <c r="JWQ91" s="14"/>
      <c r="JWR91" s="14"/>
      <c r="JWS91" s="14"/>
      <c r="JWT91" s="14"/>
      <c r="JWU91" s="14"/>
      <c r="JWV91" s="14"/>
      <c r="JWW91" s="14"/>
      <c r="JWX91" s="14"/>
      <c r="JWY91" s="14"/>
      <c r="JWZ91" s="14"/>
      <c r="JXA91" s="14"/>
      <c r="JXB91" s="14"/>
      <c r="JXC91" s="14"/>
      <c r="JXD91" s="14"/>
      <c r="JXE91" s="14"/>
      <c r="JXF91" s="14"/>
      <c r="JXG91" s="14"/>
      <c r="JXH91" s="14"/>
      <c r="JXI91" s="14"/>
      <c r="JXJ91" s="14"/>
      <c r="JXK91" s="14"/>
      <c r="JXL91" s="14"/>
      <c r="JXM91" s="14"/>
      <c r="JXN91" s="14"/>
      <c r="JXO91" s="14"/>
      <c r="JXP91" s="14"/>
      <c r="JXQ91" s="14"/>
      <c r="JXR91" s="14"/>
      <c r="JXS91" s="14"/>
      <c r="JXT91" s="14"/>
      <c r="JXU91" s="14"/>
      <c r="JXV91" s="14"/>
      <c r="JXW91" s="14"/>
      <c r="JXX91" s="14"/>
      <c r="JXY91" s="14"/>
      <c r="JXZ91" s="14"/>
      <c r="JYA91" s="14"/>
      <c r="JYB91" s="14"/>
      <c r="JYC91" s="14"/>
      <c r="JYD91" s="14"/>
      <c r="JYE91" s="14"/>
      <c r="JYF91" s="14"/>
      <c r="JYG91" s="14"/>
      <c r="JYH91" s="14"/>
      <c r="JYI91" s="14"/>
      <c r="JYJ91" s="14"/>
      <c r="JYK91" s="14"/>
      <c r="JYL91" s="14"/>
      <c r="JYM91" s="14"/>
      <c r="JYN91" s="14"/>
      <c r="JYO91" s="14"/>
      <c r="JYP91" s="14"/>
      <c r="JYQ91" s="14"/>
      <c r="JYR91" s="14"/>
      <c r="JYS91" s="14"/>
      <c r="JYT91" s="14"/>
      <c r="JYU91" s="14"/>
      <c r="JYV91" s="14"/>
      <c r="JYW91" s="14"/>
      <c r="JYX91" s="14"/>
      <c r="JYY91" s="14"/>
      <c r="JYZ91" s="14"/>
      <c r="JZA91" s="14"/>
      <c r="JZB91" s="14"/>
      <c r="JZC91" s="14"/>
      <c r="JZD91" s="14"/>
      <c r="JZE91" s="14"/>
      <c r="JZF91" s="14"/>
      <c r="JZG91" s="14"/>
      <c r="JZH91" s="14"/>
      <c r="JZI91" s="14"/>
      <c r="JZJ91" s="14"/>
      <c r="JZK91" s="14"/>
      <c r="JZL91" s="14"/>
      <c r="JZM91" s="14"/>
      <c r="JZN91" s="14"/>
      <c r="JZO91" s="14"/>
      <c r="JZP91" s="14"/>
      <c r="JZQ91" s="14"/>
      <c r="JZR91" s="14"/>
      <c r="JZS91" s="14"/>
      <c r="JZT91" s="14"/>
      <c r="JZU91" s="14"/>
      <c r="JZV91" s="14"/>
      <c r="JZW91" s="14"/>
      <c r="JZX91" s="14"/>
      <c r="JZY91" s="14"/>
      <c r="JZZ91" s="14"/>
      <c r="KAA91" s="14"/>
      <c r="KAB91" s="14"/>
      <c r="KAC91" s="14"/>
      <c r="KAD91" s="14"/>
      <c r="KAE91" s="14"/>
      <c r="KAF91" s="14"/>
      <c r="KAG91" s="14"/>
      <c r="KAH91" s="14"/>
      <c r="KAI91" s="14"/>
      <c r="KAJ91" s="14"/>
      <c r="KAK91" s="14"/>
      <c r="KAL91" s="14"/>
      <c r="KAM91" s="14"/>
      <c r="KAN91" s="14"/>
      <c r="KAO91" s="14"/>
      <c r="KAP91" s="14"/>
      <c r="KAQ91" s="14"/>
      <c r="KAR91" s="14"/>
      <c r="KAS91" s="14"/>
      <c r="KAT91" s="14"/>
      <c r="KAU91" s="14"/>
      <c r="KAV91" s="14"/>
      <c r="KAW91" s="14"/>
      <c r="KAX91" s="14"/>
      <c r="KAY91" s="14"/>
      <c r="KAZ91" s="14"/>
      <c r="KBA91" s="14"/>
      <c r="KBB91" s="14"/>
      <c r="KBC91" s="14"/>
      <c r="KBD91" s="14"/>
      <c r="KBE91" s="14"/>
      <c r="KBF91" s="14"/>
      <c r="KBG91" s="14"/>
      <c r="KBH91" s="14"/>
      <c r="KBI91" s="14"/>
      <c r="KBJ91" s="14"/>
      <c r="KBK91" s="14"/>
      <c r="KBL91" s="14"/>
      <c r="KBM91" s="14"/>
      <c r="KBN91" s="14"/>
      <c r="KBO91" s="14"/>
      <c r="KBP91" s="14"/>
      <c r="KBQ91" s="14"/>
      <c r="KBR91" s="14"/>
      <c r="KBS91" s="14"/>
      <c r="KBT91" s="14"/>
      <c r="KBU91" s="14"/>
      <c r="KBV91" s="14"/>
      <c r="KBW91" s="14"/>
      <c r="KBX91" s="14"/>
      <c r="KBY91" s="14"/>
      <c r="KBZ91" s="14"/>
      <c r="KCA91" s="14"/>
      <c r="KCB91" s="14"/>
      <c r="KCC91" s="14"/>
      <c r="KCD91" s="14"/>
      <c r="KCE91" s="14"/>
      <c r="KCF91" s="14"/>
      <c r="KCG91" s="14"/>
      <c r="KCH91" s="14"/>
      <c r="KCI91" s="14"/>
      <c r="KCJ91" s="14"/>
      <c r="KCK91" s="14"/>
      <c r="KCL91" s="14"/>
      <c r="KCM91" s="14"/>
      <c r="KCN91" s="14"/>
      <c r="KCO91" s="14"/>
      <c r="KCP91" s="14"/>
      <c r="KCQ91" s="14"/>
      <c r="KCR91" s="14"/>
      <c r="KCS91" s="14"/>
      <c r="KCT91" s="14"/>
      <c r="KCU91" s="14"/>
      <c r="KCV91" s="14"/>
      <c r="KCW91" s="14"/>
      <c r="KCX91" s="14"/>
      <c r="KCY91" s="14"/>
      <c r="KCZ91" s="14"/>
      <c r="KDA91" s="14"/>
      <c r="KDB91" s="14"/>
      <c r="KDC91" s="14"/>
      <c r="KDD91" s="14"/>
      <c r="KDE91" s="14"/>
      <c r="KDF91" s="14"/>
      <c r="KDG91" s="14"/>
      <c r="KDH91" s="14"/>
      <c r="KDI91" s="14"/>
      <c r="KDJ91" s="14"/>
      <c r="KDK91" s="14"/>
      <c r="KDL91" s="14"/>
      <c r="KDM91" s="14"/>
      <c r="KDN91" s="14"/>
      <c r="KDO91" s="14"/>
      <c r="KDP91" s="14"/>
      <c r="KDQ91" s="14"/>
      <c r="KDR91" s="14"/>
      <c r="KDS91" s="14"/>
      <c r="KDT91" s="14"/>
      <c r="KDU91" s="14"/>
      <c r="KDV91" s="14"/>
      <c r="KDW91" s="14"/>
      <c r="KDX91" s="14"/>
      <c r="KDY91" s="14"/>
      <c r="KDZ91" s="14"/>
      <c r="KEA91" s="14"/>
      <c r="KEB91" s="14"/>
      <c r="KEC91" s="14"/>
      <c r="KED91" s="14"/>
      <c r="KEE91" s="14"/>
      <c r="KEF91" s="14"/>
      <c r="KEG91" s="14"/>
      <c r="KEH91" s="14"/>
      <c r="KEI91" s="14"/>
      <c r="KEJ91" s="14"/>
      <c r="KEK91" s="14"/>
      <c r="KEL91" s="14"/>
      <c r="KEM91" s="14"/>
      <c r="KEN91" s="14"/>
      <c r="KEO91" s="14"/>
      <c r="KEP91" s="14"/>
      <c r="KEQ91" s="14"/>
      <c r="KER91" s="14"/>
      <c r="KES91" s="14"/>
      <c r="KET91" s="14"/>
      <c r="KEU91" s="14"/>
      <c r="KEV91" s="14"/>
      <c r="KEW91" s="14"/>
      <c r="KEX91" s="14"/>
      <c r="KEY91" s="14"/>
      <c r="KEZ91" s="14"/>
      <c r="KFA91" s="14"/>
      <c r="KFB91" s="14"/>
      <c r="KFC91" s="14"/>
      <c r="KFD91" s="14"/>
      <c r="KFE91" s="14"/>
      <c r="KFF91" s="14"/>
      <c r="KFG91" s="14"/>
      <c r="KFH91" s="14"/>
      <c r="KFI91" s="14"/>
      <c r="KFJ91" s="14"/>
      <c r="KFK91" s="14"/>
      <c r="KFL91" s="14"/>
      <c r="KFM91" s="14"/>
      <c r="KFN91" s="14"/>
      <c r="KFO91" s="14"/>
      <c r="KFP91" s="14"/>
      <c r="KFQ91" s="14"/>
      <c r="KFR91" s="14"/>
      <c r="KFS91" s="14"/>
      <c r="KFT91" s="14"/>
      <c r="KFU91" s="14"/>
      <c r="KFV91" s="14"/>
      <c r="KFW91" s="14"/>
      <c r="KFX91" s="14"/>
      <c r="KFY91" s="14"/>
      <c r="KFZ91" s="14"/>
      <c r="KGA91" s="14"/>
      <c r="KGB91" s="14"/>
      <c r="KGC91" s="14"/>
      <c r="KGD91" s="14"/>
      <c r="KGE91" s="14"/>
      <c r="KGF91" s="14"/>
      <c r="KGG91" s="14"/>
      <c r="KGH91" s="14"/>
      <c r="KGI91" s="14"/>
      <c r="KGJ91" s="14"/>
      <c r="KGK91" s="14"/>
      <c r="KGL91" s="14"/>
      <c r="KGM91" s="14"/>
      <c r="KGN91" s="14"/>
      <c r="KGO91" s="14"/>
      <c r="KGP91" s="14"/>
      <c r="KGQ91" s="14"/>
      <c r="KGR91" s="14"/>
      <c r="KGS91" s="14"/>
      <c r="KGT91" s="14"/>
      <c r="KGU91" s="14"/>
      <c r="KGV91" s="14"/>
      <c r="KGW91" s="14"/>
      <c r="KGX91" s="14"/>
      <c r="KGY91" s="14"/>
      <c r="KGZ91" s="14"/>
      <c r="KHA91" s="14"/>
      <c r="KHB91" s="14"/>
      <c r="KHC91" s="14"/>
      <c r="KHD91" s="14"/>
      <c r="KHE91" s="14"/>
      <c r="KHF91" s="14"/>
      <c r="KHG91" s="14"/>
      <c r="KHH91" s="14"/>
      <c r="KHI91" s="14"/>
      <c r="KHJ91" s="14"/>
      <c r="KHK91" s="14"/>
      <c r="KHL91" s="14"/>
      <c r="KHM91" s="14"/>
      <c r="KHN91" s="14"/>
      <c r="KHO91" s="14"/>
      <c r="KHP91" s="14"/>
      <c r="KHQ91" s="14"/>
      <c r="KHR91" s="14"/>
      <c r="KHS91" s="14"/>
      <c r="KHT91" s="14"/>
      <c r="KHU91" s="14"/>
      <c r="KHV91" s="14"/>
      <c r="KHW91" s="14"/>
      <c r="KHX91" s="14"/>
      <c r="KHY91" s="14"/>
      <c r="KHZ91" s="14"/>
      <c r="KIA91" s="14"/>
      <c r="KIB91" s="14"/>
      <c r="KIC91" s="14"/>
      <c r="KID91" s="14"/>
      <c r="KIE91" s="14"/>
      <c r="KIF91" s="14"/>
      <c r="KIG91" s="14"/>
      <c r="KIH91" s="14"/>
      <c r="KII91" s="14"/>
      <c r="KIJ91" s="14"/>
      <c r="KIK91" s="14"/>
      <c r="KIL91" s="14"/>
      <c r="KIM91" s="14"/>
      <c r="KIN91" s="14"/>
      <c r="KIO91" s="14"/>
      <c r="KIP91" s="14"/>
      <c r="KIQ91" s="14"/>
      <c r="KIR91" s="14"/>
      <c r="KIS91" s="14"/>
      <c r="KIT91" s="14"/>
      <c r="KIU91" s="14"/>
      <c r="KIV91" s="14"/>
      <c r="KIW91" s="14"/>
      <c r="KIX91" s="14"/>
      <c r="KIY91" s="14"/>
      <c r="KIZ91" s="14"/>
      <c r="KJA91" s="14"/>
      <c r="KJB91" s="14"/>
      <c r="KJC91" s="14"/>
      <c r="KJD91" s="14"/>
      <c r="KJE91" s="14"/>
      <c r="KJF91" s="14"/>
      <c r="KJG91" s="14"/>
      <c r="KJH91" s="14"/>
      <c r="KJI91" s="14"/>
      <c r="KJJ91" s="14"/>
      <c r="KJK91" s="14"/>
      <c r="KJL91" s="14"/>
      <c r="KJM91" s="14"/>
      <c r="KJN91" s="14"/>
      <c r="KJO91" s="14"/>
      <c r="KJP91" s="14"/>
      <c r="KJQ91" s="14"/>
      <c r="KJR91" s="14"/>
      <c r="KJS91" s="14"/>
      <c r="KJT91" s="14"/>
      <c r="KJU91" s="14"/>
      <c r="KJV91" s="14"/>
      <c r="KJW91" s="14"/>
      <c r="KJX91" s="14"/>
      <c r="KJY91" s="14"/>
      <c r="KJZ91" s="14"/>
      <c r="KKA91" s="14"/>
      <c r="KKB91" s="14"/>
      <c r="KKC91" s="14"/>
      <c r="KKD91" s="14"/>
      <c r="KKE91" s="14"/>
      <c r="KKF91" s="14"/>
      <c r="KKG91" s="14"/>
      <c r="KKH91" s="14"/>
      <c r="KKI91" s="14"/>
      <c r="KKJ91" s="14"/>
      <c r="KKK91" s="14"/>
      <c r="KKL91" s="14"/>
      <c r="KKM91" s="14"/>
      <c r="KKN91" s="14"/>
      <c r="KKO91" s="14"/>
      <c r="KKP91" s="14"/>
      <c r="KKQ91" s="14"/>
      <c r="KKR91" s="14"/>
      <c r="KKS91" s="14"/>
      <c r="KKT91" s="14"/>
      <c r="KKU91" s="14"/>
      <c r="KKV91" s="14"/>
      <c r="KKW91" s="14"/>
      <c r="KKX91" s="14"/>
      <c r="KKY91" s="14"/>
      <c r="KKZ91" s="14"/>
      <c r="KLA91" s="14"/>
      <c r="KLB91" s="14"/>
      <c r="KLC91" s="14"/>
      <c r="KLD91" s="14"/>
      <c r="KLE91" s="14"/>
      <c r="KLF91" s="14"/>
      <c r="KLG91" s="14"/>
      <c r="KLH91" s="14"/>
      <c r="KLI91" s="14"/>
      <c r="KLJ91" s="14"/>
      <c r="KLK91" s="14"/>
      <c r="KLL91" s="14"/>
      <c r="KLM91" s="14"/>
      <c r="KLN91" s="14"/>
      <c r="KLO91" s="14"/>
      <c r="KLP91" s="14"/>
      <c r="KLQ91" s="14"/>
      <c r="KLR91" s="14"/>
      <c r="KLS91" s="14"/>
      <c r="KLT91" s="14"/>
      <c r="KLU91" s="14"/>
      <c r="KLV91" s="14"/>
      <c r="KLW91" s="14"/>
      <c r="KLX91" s="14"/>
      <c r="KLY91" s="14"/>
      <c r="KLZ91" s="14"/>
      <c r="KMA91" s="14"/>
      <c r="KMB91" s="14"/>
      <c r="KMC91" s="14"/>
      <c r="KMD91" s="14"/>
      <c r="KME91" s="14"/>
      <c r="KMF91" s="14"/>
      <c r="KMG91" s="14"/>
      <c r="KMH91" s="14"/>
      <c r="KMI91" s="14"/>
      <c r="KMJ91" s="14"/>
      <c r="KMK91" s="14"/>
      <c r="KML91" s="14"/>
      <c r="KMM91" s="14"/>
      <c r="KMN91" s="14"/>
      <c r="KMO91" s="14"/>
      <c r="KMP91" s="14"/>
      <c r="KMQ91" s="14"/>
      <c r="KMR91" s="14"/>
      <c r="KMS91" s="14"/>
      <c r="KMT91" s="14"/>
      <c r="KMU91" s="14"/>
      <c r="KMV91" s="14"/>
      <c r="KMW91" s="14"/>
      <c r="KMX91" s="14"/>
      <c r="KMY91" s="14"/>
      <c r="KMZ91" s="14"/>
      <c r="KNA91" s="14"/>
      <c r="KNB91" s="14"/>
      <c r="KNC91" s="14"/>
      <c r="KND91" s="14"/>
      <c r="KNE91" s="14"/>
      <c r="KNF91" s="14"/>
      <c r="KNG91" s="14"/>
      <c r="KNH91" s="14"/>
      <c r="KNI91" s="14"/>
      <c r="KNJ91" s="14"/>
      <c r="KNK91" s="14"/>
      <c r="KNL91" s="14"/>
      <c r="KNM91" s="14"/>
      <c r="KNN91" s="14"/>
      <c r="KNO91" s="14"/>
      <c r="KNP91" s="14"/>
      <c r="KNQ91" s="14"/>
      <c r="KNR91" s="14"/>
      <c r="KNS91" s="14"/>
      <c r="KNT91" s="14"/>
      <c r="KNU91" s="14"/>
      <c r="KNV91" s="14"/>
      <c r="KNW91" s="14"/>
      <c r="KNX91" s="14"/>
      <c r="KNY91" s="14"/>
      <c r="KNZ91" s="14"/>
      <c r="KOA91" s="14"/>
      <c r="KOB91" s="14"/>
      <c r="KOC91" s="14"/>
      <c r="KOD91" s="14"/>
      <c r="KOE91" s="14"/>
      <c r="KOF91" s="14"/>
      <c r="KOG91" s="14"/>
      <c r="KOH91" s="14"/>
      <c r="KOI91" s="14"/>
      <c r="KOJ91" s="14"/>
      <c r="KOK91" s="14"/>
      <c r="KOL91" s="14"/>
      <c r="KOM91" s="14"/>
      <c r="KON91" s="14"/>
      <c r="KOO91" s="14"/>
      <c r="KOP91" s="14"/>
      <c r="KOQ91" s="14"/>
      <c r="KOR91" s="14"/>
      <c r="KOS91" s="14"/>
      <c r="KOT91" s="14"/>
      <c r="KOU91" s="14"/>
      <c r="KOV91" s="14"/>
      <c r="KOW91" s="14"/>
      <c r="KOX91" s="14"/>
      <c r="KOY91" s="14"/>
      <c r="KOZ91" s="14"/>
      <c r="KPA91" s="14"/>
      <c r="KPB91" s="14"/>
      <c r="KPC91" s="14"/>
      <c r="KPD91" s="14"/>
      <c r="KPE91" s="14"/>
      <c r="KPF91" s="14"/>
      <c r="KPG91" s="14"/>
      <c r="KPH91" s="14"/>
      <c r="KPI91" s="14"/>
      <c r="KPJ91" s="14"/>
      <c r="KPK91" s="14"/>
      <c r="KPL91" s="14"/>
      <c r="KPM91" s="14"/>
      <c r="KPN91" s="14"/>
      <c r="KPO91" s="14"/>
      <c r="KPP91" s="14"/>
      <c r="KPQ91" s="14"/>
      <c r="KPR91" s="14"/>
      <c r="KPS91" s="14"/>
      <c r="KPT91" s="14"/>
      <c r="KPU91" s="14"/>
      <c r="KPV91" s="14"/>
      <c r="KPW91" s="14"/>
      <c r="KPX91" s="14"/>
      <c r="KPY91" s="14"/>
      <c r="KPZ91" s="14"/>
      <c r="KQA91" s="14"/>
      <c r="KQB91" s="14"/>
      <c r="KQC91" s="14"/>
      <c r="KQD91" s="14"/>
      <c r="KQE91" s="14"/>
      <c r="KQF91" s="14"/>
      <c r="KQG91" s="14"/>
      <c r="KQH91" s="14"/>
      <c r="KQI91" s="14"/>
      <c r="KQJ91" s="14"/>
      <c r="KQK91" s="14"/>
      <c r="KQL91" s="14"/>
      <c r="KQM91" s="14"/>
      <c r="KQN91" s="14"/>
      <c r="KQO91" s="14"/>
      <c r="KQP91" s="14"/>
      <c r="KQQ91" s="14"/>
      <c r="KQR91" s="14"/>
      <c r="KQS91" s="14"/>
      <c r="KQT91" s="14"/>
      <c r="KQU91" s="14"/>
      <c r="KQV91" s="14"/>
      <c r="KQW91" s="14"/>
      <c r="KQX91" s="14"/>
      <c r="KQY91" s="14"/>
      <c r="KQZ91" s="14"/>
      <c r="KRA91" s="14"/>
      <c r="KRB91" s="14"/>
      <c r="KRC91" s="14"/>
      <c r="KRD91" s="14"/>
      <c r="KRE91" s="14"/>
      <c r="KRF91" s="14"/>
      <c r="KRG91" s="14"/>
      <c r="KRH91" s="14"/>
      <c r="KRI91" s="14"/>
      <c r="KRJ91" s="14"/>
      <c r="KRK91" s="14"/>
      <c r="KRL91" s="14"/>
      <c r="KRM91" s="14"/>
      <c r="KRN91" s="14"/>
      <c r="KRO91" s="14"/>
      <c r="KRP91" s="14"/>
      <c r="KRQ91" s="14"/>
      <c r="KRR91" s="14"/>
      <c r="KRS91" s="14"/>
      <c r="KRT91" s="14"/>
      <c r="KRU91" s="14"/>
      <c r="KRV91" s="14"/>
      <c r="KRW91" s="14"/>
      <c r="KRX91" s="14"/>
      <c r="KRY91" s="14"/>
      <c r="KRZ91" s="14"/>
      <c r="KSA91" s="14"/>
      <c r="KSB91" s="14"/>
      <c r="KSC91" s="14"/>
      <c r="KSD91" s="14"/>
      <c r="KSE91" s="14"/>
      <c r="KSF91" s="14"/>
      <c r="KSG91" s="14"/>
      <c r="KSH91" s="14"/>
      <c r="KSI91" s="14"/>
      <c r="KSJ91" s="14"/>
      <c r="KSK91" s="14"/>
      <c r="KSL91" s="14"/>
      <c r="KSM91" s="14"/>
      <c r="KSN91" s="14"/>
      <c r="KSO91" s="14"/>
      <c r="KSP91" s="14"/>
      <c r="KSQ91" s="14"/>
      <c r="KSR91" s="14"/>
      <c r="KSS91" s="14"/>
      <c r="KST91" s="14"/>
      <c r="KSU91" s="14"/>
      <c r="KSV91" s="14"/>
      <c r="KSW91" s="14"/>
      <c r="KSX91" s="14"/>
      <c r="KSY91" s="14"/>
      <c r="KSZ91" s="14"/>
      <c r="KTA91" s="14"/>
      <c r="KTB91" s="14"/>
      <c r="KTC91" s="14"/>
      <c r="KTD91" s="14"/>
      <c r="KTE91" s="14"/>
      <c r="KTF91" s="14"/>
      <c r="KTG91" s="14"/>
      <c r="KTH91" s="14"/>
      <c r="KTI91" s="14"/>
      <c r="KTJ91" s="14"/>
      <c r="KTK91" s="14"/>
      <c r="KTL91" s="14"/>
      <c r="KTM91" s="14"/>
      <c r="KTN91" s="14"/>
      <c r="KTO91" s="14"/>
      <c r="KTP91" s="14"/>
      <c r="KTQ91" s="14"/>
      <c r="KTR91" s="14"/>
      <c r="KTS91" s="14"/>
      <c r="KTT91" s="14"/>
      <c r="KTU91" s="14"/>
      <c r="KTV91" s="14"/>
      <c r="KTW91" s="14"/>
      <c r="KTX91" s="14"/>
      <c r="KTY91" s="14"/>
      <c r="KTZ91" s="14"/>
      <c r="KUA91" s="14"/>
      <c r="KUB91" s="14"/>
      <c r="KUC91" s="14"/>
      <c r="KUD91" s="14"/>
      <c r="KUE91" s="14"/>
      <c r="KUF91" s="14"/>
      <c r="KUG91" s="14"/>
      <c r="KUH91" s="14"/>
      <c r="KUI91" s="14"/>
      <c r="KUJ91" s="14"/>
      <c r="KUK91" s="14"/>
      <c r="KUL91" s="14"/>
      <c r="KUM91" s="14"/>
      <c r="KUN91" s="14"/>
      <c r="KUO91" s="14"/>
      <c r="KUP91" s="14"/>
      <c r="KUQ91" s="14"/>
      <c r="KUR91" s="14"/>
      <c r="KUS91" s="14"/>
      <c r="KUT91" s="14"/>
      <c r="KUU91" s="14"/>
      <c r="KUV91" s="14"/>
      <c r="KUW91" s="14"/>
      <c r="KUX91" s="14"/>
      <c r="KUY91" s="14"/>
      <c r="KUZ91" s="14"/>
      <c r="KVA91" s="14"/>
      <c r="KVB91" s="14"/>
      <c r="KVC91" s="14"/>
      <c r="KVD91" s="14"/>
      <c r="KVE91" s="14"/>
      <c r="KVF91" s="14"/>
      <c r="KVG91" s="14"/>
      <c r="KVH91" s="14"/>
      <c r="KVI91" s="14"/>
      <c r="KVJ91" s="14"/>
      <c r="KVK91" s="14"/>
      <c r="KVL91" s="14"/>
      <c r="KVM91" s="14"/>
      <c r="KVN91" s="14"/>
      <c r="KVO91" s="14"/>
      <c r="KVP91" s="14"/>
      <c r="KVQ91" s="14"/>
      <c r="KVR91" s="14"/>
      <c r="KVS91" s="14"/>
      <c r="KVT91" s="14"/>
      <c r="KVU91" s="14"/>
      <c r="KVV91" s="14"/>
      <c r="KVW91" s="14"/>
      <c r="KVX91" s="14"/>
      <c r="KVY91" s="14"/>
      <c r="KVZ91" s="14"/>
      <c r="KWA91" s="14"/>
      <c r="KWB91" s="14"/>
      <c r="KWC91" s="14"/>
      <c r="KWD91" s="14"/>
      <c r="KWE91" s="14"/>
      <c r="KWF91" s="14"/>
      <c r="KWG91" s="14"/>
      <c r="KWH91" s="14"/>
      <c r="KWI91" s="14"/>
      <c r="KWJ91" s="14"/>
      <c r="KWK91" s="14"/>
      <c r="KWL91" s="14"/>
      <c r="KWM91" s="14"/>
      <c r="KWN91" s="14"/>
      <c r="KWO91" s="14"/>
      <c r="KWP91" s="14"/>
      <c r="KWQ91" s="14"/>
      <c r="KWR91" s="14"/>
      <c r="KWS91" s="14"/>
      <c r="KWT91" s="14"/>
      <c r="KWU91" s="14"/>
      <c r="KWV91" s="14"/>
      <c r="KWW91" s="14"/>
      <c r="KWX91" s="14"/>
      <c r="KWY91" s="14"/>
      <c r="KWZ91" s="14"/>
      <c r="KXA91" s="14"/>
      <c r="KXB91" s="14"/>
      <c r="KXC91" s="14"/>
      <c r="KXD91" s="14"/>
      <c r="KXE91" s="14"/>
      <c r="KXF91" s="14"/>
      <c r="KXG91" s="14"/>
      <c r="KXH91" s="14"/>
      <c r="KXI91" s="14"/>
      <c r="KXJ91" s="14"/>
      <c r="KXK91" s="14"/>
      <c r="KXL91" s="14"/>
      <c r="KXM91" s="14"/>
      <c r="KXN91" s="14"/>
      <c r="KXO91" s="14"/>
      <c r="KXP91" s="14"/>
      <c r="KXQ91" s="14"/>
      <c r="KXR91" s="14"/>
      <c r="KXS91" s="14"/>
      <c r="KXT91" s="14"/>
      <c r="KXU91" s="14"/>
      <c r="KXV91" s="14"/>
      <c r="KXW91" s="14"/>
      <c r="KXX91" s="14"/>
      <c r="KXY91" s="14"/>
      <c r="KXZ91" s="14"/>
      <c r="KYA91" s="14"/>
      <c r="KYB91" s="14"/>
      <c r="KYC91" s="14"/>
      <c r="KYD91" s="14"/>
      <c r="KYE91" s="14"/>
      <c r="KYF91" s="14"/>
      <c r="KYG91" s="14"/>
      <c r="KYH91" s="14"/>
      <c r="KYI91" s="14"/>
      <c r="KYJ91" s="14"/>
      <c r="KYK91" s="14"/>
      <c r="KYL91" s="14"/>
      <c r="KYM91" s="14"/>
      <c r="KYN91" s="14"/>
      <c r="KYO91" s="14"/>
      <c r="KYP91" s="14"/>
      <c r="KYQ91" s="14"/>
      <c r="KYR91" s="14"/>
      <c r="KYS91" s="14"/>
      <c r="KYT91" s="14"/>
      <c r="KYU91" s="14"/>
      <c r="KYV91" s="14"/>
      <c r="KYW91" s="14"/>
      <c r="KYX91" s="14"/>
      <c r="KYY91" s="14"/>
      <c r="KYZ91" s="14"/>
      <c r="KZA91" s="14"/>
      <c r="KZB91" s="14"/>
      <c r="KZC91" s="14"/>
      <c r="KZD91" s="14"/>
      <c r="KZE91" s="14"/>
      <c r="KZF91" s="14"/>
      <c r="KZG91" s="14"/>
      <c r="KZH91" s="14"/>
      <c r="KZI91" s="14"/>
      <c r="KZJ91" s="14"/>
      <c r="KZK91" s="14"/>
      <c r="KZL91" s="14"/>
      <c r="KZM91" s="14"/>
      <c r="KZN91" s="14"/>
      <c r="KZO91" s="14"/>
      <c r="KZP91" s="14"/>
      <c r="KZQ91" s="14"/>
      <c r="KZR91" s="14"/>
      <c r="KZS91" s="14"/>
      <c r="KZT91" s="14"/>
      <c r="KZU91" s="14"/>
      <c r="KZV91" s="14"/>
      <c r="KZW91" s="14"/>
      <c r="KZX91" s="14"/>
      <c r="KZY91" s="14"/>
      <c r="KZZ91" s="14"/>
      <c r="LAA91" s="14"/>
      <c r="LAB91" s="14"/>
      <c r="LAC91" s="14"/>
      <c r="LAD91" s="14"/>
      <c r="LAE91" s="14"/>
      <c r="LAF91" s="14"/>
      <c r="LAG91" s="14"/>
      <c r="LAH91" s="14"/>
      <c r="LAI91" s="14"/>
      <c r="LAJ91" s="14"/>
      <c r="LAK91" s="14"/>
      <c r="LAL91" s="14"/>
      <c r="LAM91" s="14"/>
      <c r="LAN91" s="14"/>
      <c r="LAO91" s="14"/>
      <c r="LAP91" s="14"/>
      <c r="LAQ91" s="14"/>
      <c r="LAR91" s="14"/>
      <c r="LAS91" s="14"/>
      <c r="LAT91" s="14"/>
      <c r="LAU91" s="14"/>
      <c r="LAV91" s="14"/>
      <c r="LAW91" s="14"/>
      <c r="LAX91" s="14"/>
      <c r="LAY91" s="14"/>
      <c r="LAZ91" s="14"/>
      <c r="LBA91" s="14"/>
      <c r="LBB91" s="14"/>
      <c r="LBC91" s="14"/>
      <c r="LBD91" s="14"/>
      <c r="LBE91" s="14"/>
      <c r="LBF91" s="14"/>
      <c r="LBG91" s="14"/>
      <c r="LBH91" s="14"/>
      <c r="LBI91" s="14"/>
      <c r="LBJ91" s="14"/>
      <c r="LBK91" s="14"/>
      <c r="LBL91" s="14"/>
      <c r="LBM91" s="14"/>
      <c r="LBN91" s="14"/>
      <c r="LBO91" s="14"/>
      <c r="LBP91" s="14"/>
      <c r="LBQ91" s="14"/>
      <c r="LBR91" s="14"/>
      <c r="LBS91" s="14"/>
      <c r="LBT91" s="14"/>
      <c r="LBU91" s="14"/>
      <c r="LBV91" s="14"/>
      <c r="LBW91" s="14"/>
      <c r="LBX91" s="14"/>
      <c r="LBY91" s="14"/>
      <c r="LBZ91" s="14"/>
      <c r="LCA91" s="14"/>
      <c r="LCB91" s="14"/>
      <c r="LCC91" s="14"/>
      <c r="LCD91" s="14"/>
      <c r="LCE91" s="14"/>
      <c r="LCF91" s="14"/>
      <c r="LCG91" s="14"/>
      <c r="LCH91" s="14"/>
      <c r="LCI91" s="14"/>
      <c r="LCJ91" s="14"/>
      <c r="LCK91" s="14"/>
      <c r="LCL91" s="14"/>
      <c r="LCM91" s="14"/>
      <c r="LCN91" s="14"/>
      <c r="LCO91" s="14"/>
      <c r="LCP91" s="14"/>
      <c r="LCQ91" s="14"/>
      <c r="LCR91" s="14"/>
      <c r="LCS91" s="14"/>
      <c r="LCT91" s="14"/>
      <c r="LCU91" s="14"/>
      <c r="LCV91" s="14"/>
      <c r="LCW91" s="14"/>
      <c r="LCX91" s="14"/>
      <c r="LCY91" s="14"/>
      <c r="LCZ91" s="14"/>
      <c r="LDA91" s="14"/>
      <c r="LDB91" s="14"/>
      <c r="LDC91" s="14"/>
      <c r="LDD91" s="14"/>
      <c r="LDE91" s="14"/>
      <c r="LDF91" s="14"/>
      <c r="LDG91" s="14"/>
      <c r="LDH91" s="14"/>
      <c r="LDI91" s="14"/>
      <c r="LDJ91" s="14"/>
      <c r="LDK91" s="14"/>
      <c r="LDL91" s="14"/>
      <c r="LDM91" s="14"/>
      <c r="LDN91" s="14"/>
      <c r="LDO91" s="14"/>
      <c r="LDP91" s="14"/>
      <c r="LDQ91" s="14"/>
      <c r="LDR91" s="14"/>
      <c r="LDS91" s="14"/>
      <c r="LDT91" s="14"/>
      <c r="LDU91" s="14"/>
      <c r="LDV91" s="14"/>
      <c r="LDW91" s="14"/>
      <c r="LDX91" s="14"/>
      <c r="LDY91" s="14"/>
      <c r="LDZ91" s="14"/>
      <c r="LEA91" s="14"/>
      <c r="LEB91" s="14"/>
      <c r="LEC91" s="14"/>
      <c r="LED91" s="14"/>
      <c r="LEE91" s="14"/>
      <c r="LEF91" s="14"/>
      <c r="LEG91" s="14"/>
      <c r="LEH91" s="14"/>
      <c r="LEI91" s="14"/>
      <c r="LEJ91" s="14"/>
      <c r="LEK91" s="14"/>
      <c r="LEL91" s="14"/>
      <c r="LEM91" s="14"/>
      <c r="LEN91" s="14"/>
      <c r="LEO91" s="14"/>
      <c r="LEP91" s="14"/>
      <c r="LEQ91" s="14"/>
      <c r="LER91" s="14"/>
      <c r="LES91" s="14"/>
      <c r="LET91" s="14"/>
      <c r="LEU91" s="14"/>
      <c r="LEV91" s="14"/>
      <c r="LEW91" s="14"/>
      <c r="LEX91" s="14"/>
      <c r="LEY91" s="14"/>
      <c r="LEZ91" s="14"/>
      <c r="LFA91" s="14"/>
      <c r="LFB91" s="14"/>
      <c r="LFC91" s="14"/>
      <c r="LFD91" s="14"/>
      <c r="LFE91" s="14"/>
      <c r="LFF91" s="14"/>
      <c r="LFG91" s="14"/>
      <c r="LFH91" s="14"/>
      <c r="LFI91" s="14"/>
      <c r="LFJ91" s="14"/>
      <c r="LFK91" s="14"/>
      <c r="LFL91" s="14"/>
      <c r="LFM91" s="14"/>
      <c r="LFN91" s="14"/>
      <c r="LFO91" s="14"/>
      <c r="LFP91" s="14"/>
      <c r="LFQ91" s="14"/>
      <c r="LFR91" s="14"/>
      <c r="LFS91" s="14"/>
      <c r="LFT91" s="14"/>
      <c r="LFU91" s="14"/>
      <c r="LFV91" s="14"/>
      <c r="LFW91" s="14"/>
      <c r="LFX91" s="14"/>
      <c r="LFY91" s="14"/>
      <c r="LFZ91" s="14"/>
      <c r="LGA91" s="14"/>
      <c r="LGB91" s="14"/>
      <c r="LGC91" s="14"/>
      <c r="LGD91" s="14"/>
      <c r="LGE91" s="14"/>
      <c r="LGF91" s="14"/>
      <c r="LGG91" s="14"/>
      <c r="LGH91" s="14"/>
      <c r="LGI91" s="14"/>
      <c r="LGJ91" s="14"/>
      <c r="LGK91" s="14"/>
      <c r="LGL91" s="14"/>
      <c r="LGM91" s="14"/>
      <c r="LGN91" s="14"/>
      <c r="LGO91" s="14"/>
      <c r="LGP91" s="14"/>
      <c r="LGQ91" s="14"/>
      <c r="LGR91" s="14"/>
      <c r="LGS91" s="14"/>
      <c r="LGT91" s="14"/>
      <c r="LGU91" s="14"/>
      <c r="LGV91" s="14"/>
      <c r="LGW91" s="14"/>
      <c r="LGX91" s="14"/>
      <c r="LGY91" s="14"/>
      <c r="LGZ91" s="14"/>
      <c r="LHA91" s="14"/>
      <c r="LHB91" s="14"/>
      <c r="LHC91" s="14"/>
      <c r="LHD91" s="14"/>
      <c r="LHE91" s="14"/>
      <c r="LHF91" s="14"/>
      <c r="LHG91" s="14"/>
      <c r="LHH91" s="14"/>
      <c r="LHI91" s="14"/>
      <c r="LHJ91" s="14"/>
      <c r="LHK91" s="14"/>
      <c r="LHL91" s="14"/>
      <c r="LHM91" s="14"/>
      <c r="LHN91" s="14"/>
      <c r="LHO91" s="14"/>
      <c r="LHP91" s="14"/>
      <c r="LHQ91" s="14"/>
      <c r="LHR91" s="14"/>
      <c r="LHS91" s="14"/>
      <c r="LHT91" s="14"/>
      <c r="LHU91" s="14"/>
      <c r="LHV91" s="14"/>
      <c r="LHW91" s="14"/>
      <c r="LHX91" s="14"/>
      <c r="LHY91" s="14"/>
      <c r="LHZ91" s="14"/>
      <c r="LIA91" s="14"/>
      <c r="LIB91" s="14"/>
      <c r="LIC91" s="14"/>
      <c r="LID91" s="14"/>
      <c r="LIE91" s="14"/>
      <c r="LIF91" s="14"/>
      <c r="LIG91" s="14"/>
      <c r="LIH91" s="14"/>
      <c r="LII91" s="14"/>
      <c r="LIJ91" s="14"/>
      <c r="LIK91" s="14"/>
      <c r="LIL91" s="14"/>
      <c r="LIM91" s="14"/>
      <c r="LIN91" s="14"/>
      <c r="LIO91" s="14"/>
      <c r="LIP91" s="14"/>
      <c r="LIQ91" s="14"/>
      <c r="LIR91" s="14"/>
      <c r="LIS91" s="14"/>
      <c r="LIT91" s="14"/>
      <c r="LIU91" s="14"/>
      <c r="LIV91" s="14"/>
      <c r="LIW91" s="14"/>
      <c r="LIX91" s="14"/>
      <c r="LIY91" s="14"/>
      <c r="LIZ91" s="14"/>
      <c r="LJA91" s="14"/>
      <c r="LJB91" s="14"/>
      <c r="LJC91" s="14"/>
      <c r="LJD91" s="14"/>
      <c r="LJE91" s="14"/>
      <c r="LJF91" s="14"/>
      <c r="LJG91" s="14"/>
      <c r="LJH91" s="14"/>
      <c r="LJI91" s="14"/>
      <c r="LJJ91" s="14"/>
      <c r="LJK91" s="14"/>
      <c r="LJL91" s="14"/>
      <c r="LJM91" s="14"/>
      <c r="LJN91" s="14"/>
      <c r="LJO91" s="14"/>
      <c r="LJP91" s="14"/>
      <c r="LJQ91" s="14"/>
      <c r="LJR91" s="14"/>
      <c r="LJS91" s="14"/>
      <c r="LJT91" s="14"/>
      <c r="LJU91" s="14"/>
      <c r="LJV91" s="14"/>
      <c r="LJW91" s="14"/>
      <c r="LJX91" s="14"/>
      <c r="LJY91" s="14"/>
      <c r="LJZ91" s="14"/>
      <c r="LKA91" s="14"/>
      <c r="LKB91" s="14"/>
      <c r="LKC91" s="14"/>
      <c r="LKD91" s="14"/>
      <c r="LKE91" s="14"/>
      <c r="LKF91" s="14"/>
      <c r="LKG91" s="14"/>
      <c r="LKH91" s="14"/>
      <c r="LKI91" s="14"/>
      <c r="LKJ91" s="14"/>
      <c r="LKK91" s="14"/>
      <c r="LKL91" s="14"/>
      <c r="LKM91" s="14"/>
      <c r="LKN91" s="14"/>
      <c r="LKO91" s="14"/>
      <c r="LKP91" s="14"/>
      <c r="LKQ91" s="14"/>
      <c r="LKR91" s="14"/>
      <c r="LKS91" s="14"/>
      <c r="LKT91" s="14"/>
      <c r="LKU91" s="14"/>
      <c r="LKV91" s="14"/>
      <c r="LKW91" s="14"/>
      <c r="LKX91" s="14"/>
      <c r="LKY91" s="14"/>
      <c r="LKZ91" s="14"/>
      <c r="LLA91" s="14"/>
      <c r="LLB91" s="14"/>
      <c r="LLC91" s="14"/>
      <c r="LLD91" s="14"/>
      <c r="LLE91" s="14"/>
      <c r="LLF91" s="14"/>
      <c r="LLG91" s="14"/>
      <c r="LLH91" s="14"/>
      <c r="LLI91" s="14"/>
      <c r="LLJ91" s="14"/>
      <c r="LLK91" s="14"/>
      <c r="LLL91" s="14"/>
      <c r="LLM91" s="14"/>
      <c r="LLN91" s="14"/>
      <c r="LLO91" s="14"/>
      <c r="LLP91" s="14"/>
      <c r="LLQ91" s="14"/>
      <c r="LLR91" s="14"/>
      <c r="LLS91" s="14"/>
      <c r="LLT91" s="14"/>
      <c r="LLU91" s="14"/>
      <c r="LLV91" s="14"/>
      <c r="LLW91" s="14"/>
      <c r="LLX91" s="14"/>
      <c r="LLY91" s="14"/>
      <c r="LLZ91" s="14"/>
      <c r="LMA91" s="14"/>
      <c r="LMB91" s="14"/>
      <c r="LMC91" s="14"/>
      <c r="LMD91" s="14"/>
      <c r="LME91" s="14"/>
      <c r="LMF91" s="14"/>
      <c r="LMG91" s="14"/>
      <c r="LMH91" s="14"/>
      <c r="LMI91" s="14"/>
      <c r="LMJ91" s="14"/>
      <c r="LMK91" s="14"/>
      <c r="LML91" s="14"/>
      <c r="LMM91" s="14"/>
      <c r="LMN91" s="14"/>
      <c r="LMO91" s="14"/>
      <c r="LMP91" s="14"/>
      <c r="LMQ91" s="14"/>
      <c r="LMR91" s="14"/>
      <c r="LMS91" s="14"/>
      <c r="LMT91" s="14"/>
      <c r="LMU91" s="14"/>
      <c r="LMV91" s="14"/>
      <c r="LMW91" s="14"/>
      <c r="LMX91" s="14"/>
      <c r="LMY91" s="14"/>
      <c r="LMZ91" s="14"/>
      <c r="LNA91" s="14"/>
      <c r="LNB91" s="14"/>
      <c r="LNC91" s="14"/>
      <c r="LND91" s="14"/>
      <c r="LNE91" s="14"/>
      <c r="LNF91" s="14"/>
      <c r="LNG91" s="14"/>
      <c r="LNH91" s="14"/>
      <c r="LNI91" s="14"/>
      <c r="LNJ91" s="14"/>
      <c r="LNK91" s="14"/>
      <c r="LNL91" s="14"/>
      <c r="LNM91" s="14"/>
      <c r="LNN91" s="14"/>
      <c r="LNO91" s="14"/>
      <c r="LNP91" s="14"/>
      <c r="LNQ91" s="14"/>
      <c r="LNR91" s="14"/>
      <c r="LNS91" s="14"/>
      <c r="LNT91" s="14"/>
      <c r="LNU91" s="14"/>
      <c r="LNV91" s="14"/>
      <c r="LNW91" s="14"/>
      <c r="LNX91" s="14"/>
      <c r="LNY91" s="14"/>
      <c r="LNZ91" s="14"/>
      <c r="LOA91" s="14"/>
      <c r="LOB91" s="14"/>
      <c r="LOC91" s="14"/>
      <c r="LOD91" s="14"/>
      <c r="LOE91" s="14"/>
      <c r="LOF91" s="14"/>
      <c r="LOG91" s="14"/>
      <c r="LOH91" s="14"/>
      <c r="LOI91" s="14"/>
      <c r="LOJ91" s="14"/>
      <c r="LOK91" s="14"/>
      <c r="LOL91" s="14"/>
      <c r="LOM91" s="14"/>
      <c r="LON91" s="14"/>
      <c r="LOO91" s="14"/>
      <c r="LOP91" s="14"/>
      <c r="LOQ91" s="14"/>
      <c r="LOR91" s="14"/>
      <c r="LOS91" s="14"/>
      <c r="LOT91" s="14"/>
      <c r="LOU91" s="14"/>
      <c r="LOV91" s="14"/>
      <c r="LOW91" s="14"/>
      <c r="LOX91" s="14"/>
      <c r="LOY91" s="14"/>
      <c r="LOZ91" s="14"/>
      <c r="LPA91" s="14"/>
      <c r="LPB91" s="14"/>
      <c r="LPC91" s="14"/>
      <c r="LPD91" s="14"/>
      <c r="LPE91" s="14"/>
      <c r="LPF91" s="14"/>
      <c r="LPG91" s="14"/>
      <c r="LPH91" s="14"/>
      <c r="LPI91" s="14"/>
      <c r="LPJ91" s="14"/>
      <c r="LPK91" s="14"/>
      <c r="LPL91" s="14"/>
      <c r="LPM91" s="14"/>
      <c r="LPN91" s="14"/>
      <c r="LPO91" s="14"/>
      <c r="LPP91" s="14"/>
      <c r="LPQ91" s="14"/>
      <c r="LPR91" s="14"/>
      <c r="LPS91" s="14"/>
      <c r="LPT91" s="14"/>
      <c r="LPU91" s="14"/>
      <c r="LPV91" s="14"/>
      <c r="LPW91" s="14"/>
      <c r="LPX91" s="14"/>
      <c r="LPY91" s="14"/>
      <c r="LPZ91" s="14"/>
      <c r="LQA91" s="14"/>
      <c r="LQB91" s="14"/>
      <c r="LQC91" s="14"/>
      <c r="LQD91" s="14"/>
      <c r="LQE91" s="14"/>
      <c r="LQF91" s="14"/>
      <c r="LQG91" s="14"/>
      <c r="LQH91" s="14"/>
      <c r="LQI91" s="14"/>
      <c r="LQJ91" s="14"/>
      <c r="LQK91" s="14"/>
      <c r="LQL91" s="14"/>
      <c r="LQM91" s="14"/>
      <c r="LQN91" s="14"/>
      <c r="LQO91" s="14"/>
      <c r="LQP91" s="14"/>
      <c r="LQQ91" s="14"/>
      <c r="LQR91" s="14"/>
      <c r="LQS91" s="14"/>
      <c r="LQT91" s="14"/>
      <c r="LQU91" s="14"/>
      <c r="LQV91" s="14"/>
      <c r="LQW91" s="14"/>
      <c r="LQX91" s="14"/>
      <c r="LQY91" s="14"/>
      <c r="LQZ91" s="14"/>
      <c r="LRA91" s="14"/>
      <c r="LRB91" s="14"/>
      <c r="LRC91" s="14"/>
      <c r="LRD91" s="14"/>
      <c r="LRE91" s="14"/>
      <c r="LRF91" s="14"/>
      <c r="LRG91" s="14"/>
      <c r="LRH91" s="14"/>
      <c r="LRI91" s="14"/>
      <c r="LRJ91" s="14"/>
      <c r="LRK91" s="14"/>
      <c r="LRL91" s="14"/>
      <c r="LRM91" s="14"/>
      <c r="LRN91" s="14"/>
      <c r="LRO91" s="14"/>
      <c r="LRP91" s="14"/>
      <c r="LRQ91" s="14"/>
      <c r="LRR91" s="14"/>
      <c r="LRS91" s="14"/>
      <c r="LRT91" s="14"/>
      <c r="LRU91" s="14"/>
      <c r="LRV91" s="14"/>
      <c r="LRW91" s="14"/>
      <c r="LRX91" s="14"/>
      <c r="LRY91" s="14"/>
      <c r="LRZ91" s="14"/>
      <c r="LSA91" s="14"/>
      <c r="LSB91" s="14"/>
      <c r="LSC91" s="14"/>
      <c r="LSD91" s="14"/>
      <c r="LSE91" s="14"/>
      <c r="LSF91" s="14"/>
      <c r="LSG91" s="14"/>
      <c r="LSH91" s="14"/>
      <c r="LSI91" s="14"/>
      <c r="LSJ91" s="14"/>
      <c r="LSK91" s="14"/>
      <c r="LSL91" s="14"/>
      <c r="LSM91" s="14"/>
      <c r="LSN91" s="14"/>
      <c r="LSO91" s="14"/>
      <c r="LSP91" s="14"/>
      <c r="LSQ91" s="14"/>
      <c r="LSR91" s="14"/>
      <c r="LSS91" s="14"/>
      <c r="LST91" s="14"/>
      <c r="LSU91" s="14"/>
      <c r="LSV91" s="14"/>
      <c r="LSW91" s="14"/>
      <c r="LSX91" s="14"/>
      <c r="LSY91" s="14"/>
      <c r="LSZ91" s="14"/>
      <c r="LTA91" s="14"/>
      <c r="LTB91" s="14"/>
      <c r="LTC91" s="14"/>
      <c r="LTD91" s="14"/>
      <c r="LTE91" s="14"/>
      <c r="LTF91" s="14"/>
      <c r="LTG91" s="14"/>
      <c r="LTH91" s="14"/>
      <c r="LTI91" s="14"/>
      <c r="LTJ91" s="14"/>
      <c r="LTK91" s="14"/>
      <c r="LTL91" s="14"/>
      <c r="LTM91" s="14"/>
      <c r="LTN91" s="14"/>
      <c r="LTO91" s="14"/>
      <c r="LTP91" s="14"/>
      <c r="LTQ91" s="14"/>
      <c r="LTR91" s="14"/>
      <c r="LTS91" s="14"/>
      <c r="LTT91" s="14"/>
      <c r="LTU91" s="14"/>
      <c r="LTV91" s="14"/>
      <c r="LTW91" s="14"/>
      <c r="LTX91" s="14"/>
      <c r="LTY91" s="14"/>
      <c r="LTZ91" s="14"/>
      <c r="LUA91" s="14"/>
      <c r="LUB91" s="14"/>
      <c r="LUC91" s="14"/>
      <c r="LUD91" s="14"/>
      <c r="LUE91" s="14"/>
      <c r="LUF91" s="14"/>
      <c r="LUG91" s="14"/>
      <c r="LUH91" s="14"/>
      <c r="LUI91" s="14"/>
      <c r="LUJ91" s="14"/>
      <c r="LUK91" s="14"/>
      <c r="LUL91" s="14"/>
      <c r="LUM91" s="14"/>
      <c r="LUN91" s="14"/>
      <c r="LUO91" s="14"/>
      <c r="LUP91" s="14"/>
      <c r="LUQ91" s="14"/>
      <c r="LUR91" s="14"/>
      <c r="LUS91" s="14"/>
      <c r="LUT91" s="14"/>
      <c r="LUU91" s="14"/>
      <c r="LUV91" s="14"/>
      <c r="LUW91" s="14"/>
      <c r="LUX91" s="14"/>
      <c r="LUY91" s="14"/>
      <c r="LUZ91" s="14"/>
      <c r="LVA91" s="14"/>
      <c r="LVB91" s="14"/>
      <c r="LVC91" s="14"/>
      <c r="LVD91" s="14"/>
      <c r="LVE91" s="14"/>
      <c r="LVF91" s="14"/>
      <c r="LVG91" s="14"/>
      <c r="LVH91" s="14"/>
      <c r="LVI91" s="14"/>
      <c r="LVJ91" s="14"/>
      <c r="LVK91" s="14"/>
      <c r="LVL91" s="14"/>
      <c r="LVM91" s="14"/>
      <c r="LVN91" s="14"/>
      <c r="LVO91" s="14"/>
      <c r="LVP91" s="14"/>
      <c r="LVQ91" s="14"/>
      <c r="LVR91" s="14"/>
      <c r="LVS91" s="14"/>
      <c r="LVT91" s="14"/>
      <c r="LVU91" s="14"/>
      <c r="LVV91" s="14"/>
      <c r="LVW91" s="14"/>
      <c r="LVX91" s="14"/>
      <c r="LVY91" s="14"/>
      <c r="LVZ91" s="14"/>
      <c r="LWA91" s="14"/>
      <c r="LWB91" s="14"/>
      <c r="LWC91" s="14"/>
      <c r="LWD91" s="14"/>
      <c r="LWE91" s="14"/>
      <c r="LWF91" s="14"/>
      <c r="LWG91" s="14"/>
      <c r="LWH91" s="14"/>
      <c r="LWI91" s="14"/>
      <c r="LWJ91" s="14"/>
      <c r="LWK91" s="14"/>
      <c r="LWL91" s="14"/>
      <c r="LWM91" s="14"/>
      <c r="LWN91" s="14"/>
      <c r="LWO91" s="14"/>
      <c r="LWP91" s="14"/>
      <c r="LWQ91" s="14"/>
      <c r="LWR91" s="14"/>
      <c r="LWS91" s="14"/>
      <c r="LWT91" s="14"/>
      <c r="LWU91" s="14"/>
      <c r="LWV91" s="14"/>
      <c r="LWW91" s="14"/>
      <c r="LWX91" s="14"/>
      <c r="LWY91" s="14"/>
      <c r="LWZ91" s="14"/>
      <c r="LXA91" s="14"/>
      <c r="LXB91" s="14"/>
      <c r="LXC91" s="14"/>
      <c r="LXD91" s="14"/>
      <c r="LXE91" s="14"/>
      <c r="LXF91" s="14"/>
      <c r="LXG91" s="14"/>
      <c r="LXH91" s="14"/>
      <c r="LXI91" s="14"/>
      <c r="LXJ91" s="14"/>
      <c r="LXK91" s="14"/>
      <c r="LXL91" s="14"/>
      <c r="LXM91" s="14"/>
      <c r="LXN91" s="14"/>
      <c r="LXO91" s="14"/>
      <c r="LXP91" s="14"/>
      <c r="LXQ91" s="14"/>
      <c r="LXR91" s="14"/>
      <c r="LXS91" s="14"/>
      <c r="LXT91" s="14"/>
      <c r="LXU91" s="14"/>
      <c r="LXV91" s="14"/>
      <c r="LXW91" s="14"/>
      <c r="LXX91" s="14"/>
      <c r="LXY91" s="14"/>
      <c r="LXZ91" s="14"/>
      <c r="LYA91" s="14"/>
      <c r="LYB91" s="14"/>
      <c r="LYC91" s="14"/>
      <c r="LYD91" s="14"/>
      <c r="LYE91" s="14"/>
      <c r="LYF91" s="14"/>
      <c r="LYG91" s="14"/>
      <c r="LYH91" s="14"/>
      <c r="LYI91" s="14"/>
      <c r="LYJ91" s="14"/>
      <c r="LYK91" s="14"/>
      <c r="LYL91" s="14"/>
      <c r="LYM91" s="14"/>
      <c r="LYN91" s="14"/>
      <c r="LYO91" s="14"/>
      <c r="LYP91" s="14"/>
      <c r="LYQ91" s="14"/>
      <c r="LYR91" s="14"/>
      <c r="LYS91" s="14"/>
      <c r="LYT91" s="14"/>
      <c r="LYU91" s="14"/>
      <c r="LYV91" s="14"/>
      <c r="LYW91" s="14"/>
      <c r="LYX91" s="14"/>
      <c r="LYY91" s="14"/>
      <c r="LYZ91" s="14"/>
      <c r="LZA91" s="14"/>
      <c r="LZB91" s="14"/>
      <c r="LZC91" s="14"/>
      <c r="LZD91" s="14"/>
      <c r="LZE91" s="14"/>
      <c r="LZF91" s="14"/>
      <c r="LZG91" s="14"/>
      <c r="LZH91" s="14"/>
      <c r="LZI91" s="14"/>
      <c r="LZJ91" s="14"/>
      <c r="LZK91" s="14"/>
      <c r="LZL91" s="14"/>
      <c r="LZM91" s="14"/>
      <c r="LZN91" s="14"/>
      <c r="LZO91" s="14"/>
      <c r="LZP91" s="14"/>
      <c r="LZQ91" s="14"/>
      <c r="LZR91" s="14"/>
      <c r="LZS91" s="14"/>
      <c r="LZT91" s="14"/>
      <c r="LZU91" s="14"/>
      <c r="LZV91" s="14"/>
      <c r="LZW91" s="14"/>
      <c r="LZX91" s="14"/>
      <c r="LZY91" s="14"/>
      <c r="LZZ91" s="14"/>
      <c r="MAA91" s="14"/>
      <c r="MAB91" s="14"/>
      <c r="MAC91" s="14"/>
      <c r="MAD91" s="14"/>
      <c r="MAE91" s="14"/>
      <c r="MAF91" s="14"/>
      <c r="MAG91" s="14"/>
      <c r="MAH91" s="14"/>
      <c r="MAI91" s="14"/>
      <c r="MAJ91" s="14"/>
      <c r="MAK91" s="14"/>
      <c r="MAL91" s="14"/>
      <c r="MAM91" s="14"/>
      <c r="MAN91" s="14"/>
      <c r="MAO91" s="14"/>
      <c r="MAP91" s="14"/>
      <c r="MAQ91" s="14"/>
      <c r="MAR91" s="14"/>
      <c r="MAS91" s="14"/>
      <c r="MAT91" s="14"/>
      <c r="MAU91" s="14"/>
      <c r="MAV91" s="14"/>
      <c r="MAW91" s="14"/>
      <c r="MAX91" s="14"/>
      <c r="MAY91" s="14"/>
      <c r="MAZ91" s="14"/>
      <c r="MBA91" s="14"/>
      <c r="MBB91" s="14"/>
      <c r="MBC91" s="14"/>
      <c r="MBD91" s="14"/>
      <c r="MBE91" s="14"/>
      <c r="MBF91" s="14"/>
      <c r="MBG91" s="14"/>
      <c r="MBH91" s="14"/>
      <c r="MBI91" s="14"/>
      <c r="MBJ91" s="14"/>
      <c r="MBK91" s="14"/>
      <c r="MBL91" s="14"/>
      <c r="MBM91" s="14"/>
      <c r="MBN91" s="14"/>
      <c r="MBO91" s="14"/>
      <c r="MBP91" s="14"/>
      <c r="MBQ91" s="14"/>
      <c r="MBR91" s="14"/>
      <c r="MBS91" s="14"/>
      <c r="MBT91" s="14"/>
      <c r="MBU91" s="14"/>
      <c r="MBV91" s="14"/>
      <c r="MBW91" s="14"/>
      <c r="MBX91" s="14"/>
      <c r="MBY91" s="14"/>
      <c r="MBZ91" s="14"/>
      <c r="MCA91" s="14"/>
      <c r="MCB91" s="14"/>
      <c r="MCC91" s="14"/>
      <c r="MCD91" s="14"/>
      <c r="MCE91" s="14"/>
      <c r="MCF91" s="14"/>
      <c r="MCG91" s="14"/>
      <c r="MCH91" s="14"/>
      <c r="MCI91" s="14"/>
      <c r="MCJ91" s="14"/>
      <c r="MCK91" s="14"/>
      <c r="MCL91" s="14"/>
      <c r="MCM91" s="14"/>
      <c r="MCN91" s="14"/>
      <c r="MCO91" s="14"/>
      <c r="MCP91" s="14"/>
      <c r="MCQ91" s="14"/>
      <c r="MCR91" s="14"/>
      <c r="MCS91" s="14"/>
      <c r="MCT91" s="14"/>
      <c r="MCU91" s="14"/>
      <c r="MCV91" s="14"/>
      <c r="MCW91" s="14"/>
      <c r="MCX91" s="14"/>
      <c r="MCY91" s="14"/>
      <c r="MCZ91" s="14"/>
      <c r="MDA91" s="14"/>
      <c r="MDB91" s="14"/>
      <c r="MDC91" s="14"/>
      <c r="MDD91" s="14"/>
      <c r="MDE91" s="14"/>
      <c r="MDF91" s="14"/>
      <c r="MDG91" s="14"/>
      <c r="MDH91" s="14"/>
      <c r="MDI91" s="14"/>
      <c r="MDJ91" s="14"/>
      <c r="MDK91" s="14"/>
      <c r="MDL91" s="14"/>
      <c r="MDM91" s="14"/>
      <c r="MDN91" s="14"/>
      <c r="MDO91" s="14"/>
      <c r="MDP91" s="14"/>
      <c r="MDQ91" s="14"/>
      <c r="MDR91" s="14"/>
      <c r="MDS91" s="14"/>
      <c r="MDT91" s="14"/>
      <c r="MDU91" s="14"/>
      <c r="MDV91" s="14"/>
      <c r="MDW91" s="14"/>
      <c r="MDX91" s="14"/>
      <c r="MDY91" s="14"/>
      <c r="MDZ91" s="14"/>
      <c r="MEA91" s="14"/>
      <c r="MEB91" s="14"/>
      <c r="MEC91" s="14"/>
      <c r="MED91" s="14"/>
      <c r="MEE91" s="14"/>
      <c r="MEF91" s="14"/>
      <c r="MEG91" s="14"/>
      <c r="MEH91" s="14"/>
      <c r="MEI91" s="14"/>
      <c r="MEJ91" s="14"/>
      <c r="MEK91" s="14"/>
      <c r="MEL91" s="14"/>
      <c r="MEM91" s="14"/>
      <c r="MEN91" s="14"/>
      <c r="MEO91" s="14"/>
      <c r="MEP91" s="14"/>
      <c r="MEQ91" s="14"/>
      <c r="MER91" s="14"/>
      <c r="MES91" s="14"/>
      <c r="MET91" s="14"/>
      <c r="MEU91" s="14"/>
      <c r="MEV91" s="14"/>
      <c r="MEW91" s="14"/>
      <c r="MEX91" s="14"/>
      <c r="MEY91" s="14"/>
      <c r="MEZ91" s="14"/>
      <c r="MFA91" s="14"/>
      <c r="MFB91" s="14"/>
      <c r="MFC91" s="14"/>
      <c r="MFD91" s="14"/>
      <c r="MFE91" s="14"/>
      <c r="MFF91" s="14"/>
      <c r="MFG91" s="14"/>
      <c r="MFH91" s="14"/>
      <c r="MFI91" s="14"/>
      <c r="MFJ91" s="14"/>
      <c r="MFK91" s="14"/>
      <c r="MFL91" s="14"/>
      <c r="MFM91" s="14"/>
      <c r="MFN91" s="14"/>
      <c r="MFO91" s="14"/>
      <c r="MFP91" s="14"/>
      <c r="MFQ91" s="14"/>
      <c r="MFR91" s="14"/>
      <c r="MFS91" s="14"/>
      <c r="MFT91" s="14"/>
      <c r="MFU91" s="14"/>
      <c r="MFV91" s="14"/>
      <c r="MFW91" s="14"/>
      <c r="MFX91" s="14"/>
      <c r="MFY91" s="14"/>
      <c r="MFZ91" s="14"/>
      <c r="MGA91" s="14"/>
      <c r="MGB91" s="14"/>
      <c r="MGC91" s="14"/>
      <c r="MGD91" s="14"/>
      <c r="MGE91" s="14"/>
      <c r="MGF91" s="14"/>
      <c r="MGG91" s="14"/>
      <c r="MGH91" s="14"/>
      <c r="MGI91" s="14"/>
      <c r="MGJ91" s="14"/>
      <c r="MGK91" s="14"/>
      <c r="MGL91" s="14"/>
      <c r="MGM91" s="14"/>
      <c r="MGN91" s="14"/>
      <c r="MGO91" s="14"/>
      <c r="MGP91" s="14"/>
      <c r="MGQ91" s="14"/>
      <c r="MGR91" s="14"/>
      <c r="MGS91" s="14"/>
      <c r="MGT91" s="14"/>
      <c r="MGU91" s="14"/>
      <c r="MGV91" s="14"/>
      <c r="MGW91" s="14"/>
      <c r="MGX91" s="14"/>
      <c r="MGY91" s="14"/>
      <c r="MGZ91" s="14"/>
      <c r="MHA91" s="14"/>
      <c r="MHB91" s="14"/>
      <c r="MHC91" s="14"/>
      <c r="MHD91" s="14"/>
      <c r="MHE91" s="14"/>
      <c r="MHF91" s="14"/>
      <c r="MHG91" s="14"/>
      <c r="MHH91" s="14"/>
      <c r="MHI91" s="14"/>
      <c r="MHJ91" s="14"/>
      <c r="MHK91" s="14"/>
      <c r="MHL91" s="14"/>
      <c r="MHM91" s="14"/>
      <c r="MHN91" s="14"/>
      <c r="MHO91" s="14"/>
      <c r="MHP91" s="14"/>
      <c r="MHQ91" s="14"/>
      <c r="MHR91" s="14"/>
      <c r="MHS91" s="14"/>
      <c r="MHT91" s="14"/>
      <c r="MHU91" s="14"/>
      <c r="MHV91" s="14"/>
      <c r="MHW91" s="14"/>
      <c r="MHX91" s="14"/>
      <c r="MHY91" s="14"/>
      <c r="MHZ91" s="14"/>
      <c r="MIA91" s="14"/>
      <c r="MIB91" s="14"/>
      <c r="MIC91" s="14"/>
      <c r="MID91" s="14"/>
      <c r="MIE91" s="14"/>
      <c r="MIF91" s="14"/>
      <c r="MIG91" s="14"/>
      <c r="MIH91" s="14"/>
      <c r="MII91" s="14"/>
      <c r="MIJ91" s="14"/>
      <c r="MIK91" s="14"/>
      <c r="MIL91" s="14"/>
      <c r="MIM91" s="14"/>
      <c r="MIN91" s="14"/>
      <c r="MIO91" s="14"/>
      <c r="MIP91" s="14"/>
      <c r="MIQ91" s="14"/>
      <c r="MIR91" s="14"/>
      <c r="MIS91" s="14"/>
      <c r="MIT91" s="14"/>
      <c r="MIU91" s="14"/>
      <c r="MIV91" s="14"/>
      <c r="MIW91" s="14"/>
      <c r="MIX91" s="14"/>
      <c r="MIY91" s="14"/>
      <c r="MIZ91" s="14"/>
      <c r="MJA91" s="14"/>
      <c r="MJB91" s="14"/>
      <c r="MJC91" s="14"/>
      <c r="MJD91" s="14"/>
      <c r="MJE91" s="14"/>
      <c r="MJF91" s="14"/>
      <c r="MJG91" s="14"/>
      <c r="MJH91" s="14"/>
      <c r="MJI91" s="14"/>
      <c r="MJJ91" s="14"/>
      <c r="MJK91" s="14"/>
      <c r="MJL91" s="14"/>
      <c r="MJM91" s="14"/>
      <c r="MJN91" s="14"/>
      <c r="MJO91" s="14"/>
      <c r="MJP91" s="14"/>
      <c r="MJQ91" s="14"/>
      <c r="MJR91" s="14"/>
      <c r="MJS91" s="14"/>
      <c r="MJT91" s="14"/>
      <c r="MJU91" s="14"/>
      <c r="MJV91" s="14"/>
      <c r="MJW91" s="14"/>
      <c r="MJX91" s="14"/>
      <c r="MJY91" s="14"/>
      <c r="MJZ91" s="14"/>
      <c r="MKA91" s="14"/>
      <c r="MKB91" s="14"/>
      <c r="MKC91" s="14"/>
      <c r="MKD91" s="14"/>
      <c r="MKE91" s="14"/>
      <c r="MKF91" s="14"/>
      <c r="MKG91" s="14"/>
      <c r="MKH91" s="14"/>
      <c r="MKI91" s="14"/>
      <c r="MKJ91" s="14"/>
      <c r="MKK91" s="14"/>
      <c r="MKL91" s="14"/>
      <c r="MKM91" s="14"/>
      <c r="MKN91" s="14"/>
      <c r="MKO91" s="14"/>
      <c r="MKP91" s="14"/>
      <c r="MKQ91" s="14"/>
      <c r="MKR91" s="14"/>
      <c r="MKS91" s="14"/>
      <c r="MKT91" s="14"/>
      <c r="MKU91" s="14"/>
      <c r="MKV91" s="14"/>
      <c r="MKW91" s="14"/>
      <c r="MKX91" s="14"/>
      <c r="MKY91" s="14"/>
      <c r="MKZ91" s="14"/>
      <c r="MLA91" s="14"/>
      <c r="MLB91" s="14"/>
      <c r="MLC91" s="14"/>
      <c r="MLD91" s="14"/>
      <c r="MLE91" s="14"/>
      <c r="MLF91" s="14"/>
      <c r="MLG91" s="14"/>
      <c r="MLH91" s="14"/>
      <c r="MLI91" s="14"/>
      <c r="MLJ91" s="14"/>
      <c r="MLK91" s="14"/>
      <c r="MLL91" s="14"/>
      <c r="MLM91" s="14"/>
      <c r="MLN91" s="14"/>
      <c r="MLO91" s="14"/>
      <c r="MLP91" s="14"/>
      <c r="MLQ91" s="14"/>
      <c r="MLR91" s="14"/>
      <c r="MLS91" s="14"/>
      <c r="MLT91" s="14"/>
      <c r="MLU91" s="14"/>
      <c r="MLV91" s="14"/>
      <c r="MLW91" s="14"/>
      <c r="MLX91" s="14"/>
      <c r="MLY91" s="14"/>
      <c r="MLZ91" s="14"/>
      <c r="MMA91" s="14"/>
      <c r="MMB91" s="14"/>
      <c r="MMC91" s="14"/>
      <c r="MMD91" s="14"/>
      <c r="MME91" s="14"/>
      <c r="MMF91" s="14"/>
      <c r="MMG91" s="14"/>
      <c r="MMH91" s="14"/>
      <c r="MMI91" s="14"/>
      <c r="MMJ91" s="14"/>
      <c r="MMK91" s="14"/>
      <c r="MML91" s="14"/>
      <c r="MMM91" s="14"/>
      <c r="MMN91" s="14"/>
      <c r="MMO91" s="14"/>
      <c r="MMP91" s="14"/>
      <c r="MMQ91" s="14"/>
      <c r="MMR91" s="14"/>
      <c r="MMS91" s="14"/>
      <c r="MMT91" s="14"/>
      <c r="MMU91" s="14"/>
      <c r="MMV91" s="14"/>
      <c r="MMW91" s="14"/>
      <c r="MMX91" s="14"/>
      <c r="MMY91" s="14"/>
      <c r="MMZ91" s="14"/>
      <c r="MNA91" s="14"/>
      <c r="MNB91" s="14"/>
      <c r="MNC91" s="14"/>
      <c r="MND91" s="14"/>
      <c r="MNE91" s="14"/>
      <c r="MNF91" s="14"/>
      <c r="MNG91" s="14"/>
      <c r="MNH91" s="14"/>
      <c r="MNI91" s="14"/>
      <c r="MNJ91" s="14"/>
      <c r="MNK91" s="14"/>
      <c r="MNL91" s="14"/>
      <c r="MNM91" s="14"/>
      <c r="MNN91" s="14"/>
      <c r="MNO91" s="14"/>
      <c r="MNP91" s="14"/>
      <c r="MNQ91" s="14"/>
      <c r="MNR91" s="14"/>
      <c r="MNS91" s="14"/>
      <c r="MNT91" s="14"/>
      <c r="MNU91" s="14"/>
      <c r="MNV91" s="14"/>
      <c r="MNW91" s="14"/>
      <c r="MNX91" s="14"/>
      <c r="MNY91" s="14"/>
      <c r="MNZ91" s="14"/>
      <c r="MOA91" s="14"/>
      <c r="MOB91" s="14"/>
      <c r="MOC91" s="14"/>
      <c r="MOD91" s="14"/>
      <c r="MOE91" s="14"/>
      <c r="MOF91" s="14"/>
      <c r="MOG91" s="14"/>
      <c r="MOH91" s="14"/>
      <c r="MOI91" s="14"/>
      <c r="MOJ91" s="14"/>
      <c r="MOK91" s="14"/>
      <c r="MOL91" s="14"/>
      <c r="MOM91" s="14"/>
      <c r="MON91" s="14"/>
      <c r="MOO91" s="14"/>
      <c r="MOP91" s="14"/>
      <c r="MOQ91" s="14"/>
      <c r="MOR91" s="14"/>
      <c r="MOS91" s="14"/>
      <c r="MOT91" s="14"/>
      <c r="MOU91" s="14"/>
      <c r="MOV91" s="14"/>
      <c r="MOW91" s="14"/>
      <c r="MOX91" s="14"/>
      <c r="MOY91" s="14"/>
      <c r="MOZ91" s="14"/>
      <c r="MPA91" s="14"/>
      <c r="MPB91" s="14"/>
      <c r="MPC91" s="14"/>
      <c r="MPD91" s="14"/>
      <c r="MPE91" s="14"/>
      <c r="MPF91" s="14"/>
      <c r="MPG91" s="14"/>
      <c r="MPH91" s="14"/>
      <c r="MPI91" s="14"/>
      <c r="MPJ91" s="14"/>
      <c r="MPK91" s="14"/>
      <c r="MPL91" s="14"/>
      <c r="MPM91" s="14"/>
      <c r="MPN91" s="14"/>
      <c r="MPO91" s="14"/>
      <c r="MPP91" s="14"/>
      <c r="MPQ91" s="14"/>
      <c r="MPR91" s="14"/>
      <c r="MPS91" s="14"/>
      <c r="MPT91" s="14"/>
      <c r="MPU91" s="14"/>
      <c r="MPV91" s="14"/>
      <c r="MPW91" s="14"/>
      <c r="MPX91" s="14"/>
      <c r="MPY91" s="14"/>
      <c r="MPZ91" s="14"/>
      <c r="MQA91" s="14"/>
      <c r="MQB91" s="14"/>
      <c r="MQC91" s="14"/>
      <c r="MQD91" s="14"/>
      <c r="MQE91" s="14"/>
      <c r="MQF91" s="14"/>
      <c r="MQG91" s="14"/>
      <c r="MQH91" s="14"/>
      <c r="MQI91" s="14"/>
      <c r="MQJ91" s="14"/>
      <c r="MQK91" s="14"/>
      <c r="MQL91" s="14"/>
      <c r="MQM91" s="14"/>
      <c r="MQN91" s="14"/>
      <c r="MQO91" s="14"/>
      <c r="MQP91" s="14"/>
      <c r="MQQ91" s="14"/>
      <c r="MQR91" s="14"/>
      <c r="MQS91" s="14"/>
      <c r="MQT91" s="14"/>
      <c r="MQU91" s="14"/>
      <c r="MQV91" s="14"/>
      <c r="MQW91" s="14"/>
      <c r="MQX91" s="14"/>
      <c r="MQY91" s="14"/>
      <c r="MQZ91" s="14"/>
      <c r="MRA91" s="14"/>
      <c r="MRB91" s="14"/>
      <c r="MRC91" s="14"/>
      <c r="MRD91" s="14"/>
      <c r="MRE91" s="14"/>
      <c r="MRF91" s="14"/>
      <c r="MRG91" s="14"/>
      <c r="MRH91" s="14"/>
      <c r="MRI91" s="14"/>
      <c r="MRJ91" s="14"/>
      <c r="MRK91" s="14"/>
      <c r="MRL91" s="14"/>
      <c r="MRM91" s="14"/>
      <c r="MRN91" s="14"/>
      <c r="MRO91" s="14"/>
      <c r="MRP91" s="14"/>
      <c r="MRQ91" s="14"/>
      <c r="MRR91" s="14"/>
      <c r="MRS91" s="14"/>
      <c r="MRT91" s="14"/>
      <c r="MRU91" s="14"/>
      <c r="MRV91" s="14"/>
      <c r="MRW91" s="14"/>
      <c r="MRX91" s="14"/>
      <c r="MRY91" s="14"/>
      <c r="MRZ91" s="14"/>
      <c r="MSA91" s="14"/>
      <c r="MSB91" s="14"/>
      <c r="MSC91" s="14"/>
      <c r="MSD91" s="14"/>
      <c r="MSE91" s="14"/>
      <c r="MSF91" s="14"/>
      <c r="MSG91" s="14"/>
      <c r="MSH91" s="14"/>
      <c r="MSI91" s="14"/>
      <c r="MSJ91" s="14"/>
      <c r="MSK91" s="14"/>
      <c r="MSL91" s="14"/>
      <c r="MSM91" s="14"/>
      <c r="MSN91" s="14"/>
      <c r="MSO91" s="14"/>
      <c r="MSP91" s="14"/>
      <c r="MSQ91" s="14"/>
      <c r="MSR91" s="14"/>
      <c r="MSS91" s="14"/>
      <c r="MST91" s="14"/>
      <c r="MSU91" s="14"/>
      <c r="MSV91" s="14"/>
      <c r="MSW91" s="14"/>
      <c r="MSX91" s="14"/>
      <c r="MSY91" s="14"/>
      <c r="MSZ91" s="14"/>
      <c r="MTA91" s="14"/>
      <c r="MTB91" s="14"/>
      <c r="MTC91" s="14"/>
      <c r="MTD91" s="14"/>
      <c r="MTE91" s="14"/>
      <c r="MTF91" s="14"/>
      <c r="MTG91" s="14"/>
      <c r="MTH91" s="14"/>
      <c r="MTI91" s="14"/>
      <c r="MTJ91" s="14"/>
      <c r="MTK91" s="14"/>
      <c r="MTL91" s="14"/>
      <c r="MTM91" s="14"/>
      <c r="MTN91" s="14"/>
      <c r="MTO91" s="14"/>
      <c r="MTP91" s="14"/>
      <c r="MTQ91" s="14"/>
      <c r="MTR91" s="14"/>
      <c r="MTS91" s="14"/>
      <c r="MTT91" s="14"/>
      <c r="MTU91" s="14"/>
      <c r="MTV91" s="14"/>
      <c r="MTW91" s="14"/>
      <c r="MTX91" s="14"/>
      <c r="MTY91" s="14"/>
      <c r="MTZ91" s="14"/>
      <c r="MUA91" s="14"/>
      <c r="MUB91" s="14"/>
      <c r="MUC91" s="14"/>
      <c r="MUD91" s="14"/>
      <c r="MUE91" s="14"/>
      <c r="MUF91" s="14"/>
      <c r="MUG91" s="14"/>
      <c r="MUH91" s="14"/>
      <c r="MUI91" s="14"/>
      <c r="MUJ91" s="14"/>
      <c r="MUK91" s="14"/>
      <c r="MUL91" s="14"/>
      <c r="MUM91" s="14"/>
      <c r="MUN91" s="14"/>
      <c r="MUO91" s="14"/>
      <c r="MUP91" s="14"/>
      <c r="MUQ91" s="14"/>
      <c r="MUR91" s="14"/>
      <c r="MUS91" s="14"/>
      <c r="MUT91" s="14"/>
      <c r="MUU91" s="14"/>
      <c r="MUV91" s="14"/>
      <c r="MUW91" s="14"/>
      <c r="MUX91" s="14"/>
      <c r="MUY91" s="14"/>
      <c r="MUZ91" s="14"/>
      <c r="MVA91" s="14"/>
      <c r="MVB91" s="14"/>
      <c r="MVC91" s="14"/>
      <c r="MVD91" s="14"/>
      <c r="MVE91" s="14"/>
      <c r="MVF91" s="14"/>
      <c r="MVG91" s="14"/>
      <c r="MVH91" s="14"/>
      <c r="MVI91" s="14"/>
      <c r="MVJ91" s="14"/>
      <c r="MVK91" s="14"/>
      <c r="MVL91" s="14"/>
      <c r="MVM91" s="14"/>
      <c r="MVN91" s="14"/>
      <c r="MVO91" s="14"/>
      <c r="MVP91" s="14"/>
      <c r="MVQ91" s="14"/>
      <c r="MVR91" s="14"/>
      <c r="MVS91" s="14"/>
      <c r="MVT91" s="14"/>
      <c r="MVU91" s="14"/>
      <c r="MVV91" s="14"/>
      <c r="MVW91" s="14"/>
      <c r="MVX91" s="14"/>
      <c r="MVY91" s="14"/>
      <c r="MVZ91" s="14"/>
      <c r="MWA91" s="14"/>
      <c r="MWB91" s="14"/>
      <c r="MWC91" s="14"/>
      <c r="MWD91" s="14"/>
      <c r="MWE91" s="14"/>
      <c r="MWF91" s="14"/>
      <c r="MWG91" s="14"/>
      <c r="MWH91" s="14"/>
      <c r="MWI91" s="14"/>
      <c r="MWJ91" s="14"/>
      <c r="MWK91" s="14"/>
      <c r="MWL91" s="14"/>
      <c r="MWM91" s="14"/>
      <c r="MWN91" s="14"/>
      <c r="MWO91" s="14"/>
      <c r="MWP91" s="14"/>
      <c r="MWQ91" s="14"/>
      <c r="MWR91" s="14"/>
      <c r="MWS91" s="14"/>
      <c r="MWT91" s="14"/>
      <c r="MWU91" s="14"/>
      <c r="MWV91" s="14"/>
      <c r="MWW91" s="14"/>
      <c r="MWX91" s="14"/>
      <c r="MWY91" s="14"/>
      <c r="MWZ91" s="14"/>
      <c r="MXA91" s="14"/>
      <c r="MXB91" s="14"/>
      <c r="MXC91" s="14"/>
      <c r="MXD91" s="14"/>
      <c r="MXE91" s="14"/>
      <c r="MXF91" s="14"/>
      <c r="MXG91" s="14"/>
      <c r="MXH91" s="14"/>
      <c r="MXI91" s="14"/>
      <c r="MXJ91" s="14"/>
      <c r="MXK91" s="14"/>
      <c r="MXL91" s="14"/>
      <c r="MXM91" s="14"/>
      <c r="MXN91" s="14"/>
      <c r="MXO91" s="14"/>
      <c r="MXP91" s="14"/>
      <c r="MXQ91" s="14"/>
      <c r="MXR91" s="14"/>
      <c r="MXS91" s="14"/>
      <c r="MXT91" s="14"/>
      <c r="MXU91" s="14"/>
      <c r="MXV91" s="14"/>
      <c r="MXW91" s="14"/>
      <c r="MXX91" s="14"/>
      <c r="MXY91" s="14"/>
      <c r="MXZ91" s="14"/>
      <c r="MYA91" s="14"/>
      <c r="MYB91" s="14"/>
      <c r="MYC91" s="14"/>
      <c r="MYD91" s="14"/>
      <c r="MYE91" s="14"/>
      <c r="MYF91" s="14"/>
      <c r="MYG91" s="14"/>
      <c r="MYH91" s="14"/>
      <c r="MYI91" s="14"/>
      <c r="MYJ91" s="14"/>
      <c r="MYK91" s="14"/>
      <c r="MYL91" s="14"/>
      <c r="MYM91" s="14"/>
      <c r="MYN91" s="14"/>
      <c r="MYO91" s="14"/>
      <c r="MYP91" s="14"/>
      <c r="MYQ91" s="14"/>
      <c r="MYR91" s="14"/>
      <c r="MYS91" s="14"/>
      <c r="MYT91" s="14"/>
      <c r="MYU91" s="14"/>
      <c r="MYV91" s="14"/>
      <c r="MYW91" s="14"/>
      <c r="MYX91" s="14"/>
      <c r="MYY91" s="14"/>
      <c r="MYZ91" s="14"/>
      <c r="MZA91" s="14"/>
      <c r="MZB91" s="14"/>
      <c r="MZC91" s="14"/>
      <c r="MZD91" s="14"/>
      <c r="MZE91" s="14"/>
      <c r="MZF91" s="14"/>
      <c r="MZG91" s="14"/>
      <c r="MZH91" s="14"/>
      <c r="MZI91" s="14"/>
      <c r="MZJ91" s="14"/>
      <c r="MZK91" s="14"/>
      <c r="MZL91" s="14"/>
      <c r="MZM91" s="14"/>
      <c r="MZN91" s="14"/>
      <c r="MZO91" s="14"/>
      <c r="MZP91" s="14"/>
      <c r="MZQ91" s="14"/>
      <c r="MZR91" s="14"/>
      <c r="MZS91" s="14"/>
      <c r="MZT91" s="14"/>
      <c r="MZU91" s="14"/>
      <c r="MZV91" s="14"/>
      <c r="MZW91" s="14"/>
      <c r="MZX91" s="14"/>
      <c r="MZY91" s="14"/>
      <c r="MZZ91" s="14"/>
      <c r="NAA91" s="14"/>
      <c r="NAB91" s="14"/>
      <c r="NAC91" s="14"/>
      <c r="NAD91" s="14"/>
      <c r="NAE91" s="14"/>
      <c r="NAF91" s="14"/>
      <c r="NAG91" s="14"/>
      <c r="NAH91" s="14"/>
      <c r="NAI91" s="14"/>
      <c r="NAJ91" s="14"/>
      <c r="NAK91" s="14"/>
      <c r="NAL91" s="14"/>
      <c r="NAM91" s="14"/>
      <c r="NAN91" s="14"/>
      <c r="NAO91" s="14"/>
      <c r="NAP91" s="14"/>
      <c r="NAQ91" s="14"/>
      <c r="NAR91" s="14"/>
      <c r="NAS91" s="14"/>
      <c r="NAT91" s="14"/>
      <c r="NAU91" s="14"/>
      <c r="NAV91" s="14"/>
      <c r="NAW91" s="14"/>
      <c r="NAX91" s="14"/>
      <c r="NAY91" s="14"/>
      <c r="NAZ91" s="14"/>
      <c r="NBA91" s="14"/>
      <c r="NBB91" s="14"/>
      <c r="NBC91" s="14"/>
      <c r="NBD91" s="14"/>
      <c r="NBE91" s="14"/>
      <c r="NBF91" s="14"/>
      <c r="NBG91" s="14"/>
      <c r="NBH91" s="14"/>
      <c r="NBI91" s="14"/>
      <c r="NBJ91" s="14"/>
      <c r="NBK91" s="14"/>
      <c r="NBL91" s="14"/>
      <c r="NBM91" s="14"/>
      <c r="NBN91" s="14"/>
      <c r="NBO91" s="14"/>
      <c r="NBP91" s="14"/>
      <c r="NBQ91" s="14"/>
      <c r="NBR91" s="14"/>
      <c r="NBS91" s="14"/>
      <c r="NBT91" s="14"/>
      <c r="NBU91" s="14"/>
      <c r="NBV91" s="14"/>
      <c r="NBW91" s="14"/>
      <c r="NBX91" s="14"/>
      <c r="NBY91" s="14"/>
      <c r="NBZ91" s="14"/>
      <c r="NCA91" s="14"/>
      <c r="NCB91" s="14"/>
      <c r="NCC91" s="14"/>
      <c r="NCD91" s="14"/>
      <c r="NCE91" s="14"/>
      <c r="NCF91" s="14"/>
      <c r="NCG91" s="14"/>
      <c r="NCH91" s="14"/>
      <c r="NCI91" s="14"/>
      <c r="NCJ91" s="14"/>
      <c r="NCK91" s="14"/>
      <c r="NCL91" s="14"/>
      <c r="NCM91" s="14"/>
      <c r="NCN91" s="14"/>
      <c r="NCO91" s="14"/>
      <c r="NCP91" s="14"/>
      <c r="NCQ91" s="14"/>
      <c r="NCR91" s="14"/>
      <c r="NCS91" s="14"/>
      <c r="NCT91" s="14"/>
      <c r="NCU91" s="14"/>
      <c r="NCV91" s="14"/>
      <c r="NCW91" s="14"/>
      <c r="NCX91" s="14"/>
      <c r="NCY91" s="14"/>
      <c r="NCZ91" s="14"/>
      <c r="NDA91" s="14"/>
      <c r="NDB91" s="14"/>
      <c r="NDC91" s="14"/>
      <c r="NDD91" s="14"/>
      <c r="NDE91" s="14"/>
      <c r="NDF91" s="14"/>
      <c r="NDG91" s="14"/>
      <c r="NDH91" s="14"/>
      <c r="NDI91" s="14"/>
      <c r="NDJ91" s="14"/>
      <c r="NDK91" s="14"/>
      <c r="NDL91" s="14"/>
      <c r="NDM91" s="14"/>
      <c r="NDN91" s="14"/>
      <c r="NDO91" s="14"/>
      <c r="NDP91" s="14"/>
      <c r="NDQ91" s="14"/>
      <c r="NDR91" s="14"/>
      <c r="NDS91" s="14"/>
      <c r="NDT91" s="14"/>
      <c r="NDU91" s="14"/>
      <c r="NDV91" s="14"/>
      <c r="NDW91" s="14"/>
      <c r="NDX91" s="14"/>
      <c r="NDY91" s="14"/>
      <c r="NDZ91" s="14"/>
      <c r="NEA91" s="14"/>
      <c r="NEB91" s="14"/>
      <c r="NEC91" s="14"/>
      <c r="NED91" s="14"/>
      <c r="NEE91" s="14"/>
      <c r="NEF91" s="14"/>
      <c r="NEG91" s="14"/>
      <c r="NEH91" s="14"/>
      <c r="NEI91" s="14"/>
      <c r="NEJ91" s="14"/>
      <c r="NEK91" s="14"/>
      <c r="NEL91" s="14"/>
      <c r="NEM91" s="14"/>
      <c r="NEN91" s="14"/>
      <c r="NEO91" s="14"/>
      <c r="NEP91" s="14"/>
      <c r="NEQ91" s="14"/>
      <c r="NER91" s="14"/>
      <c r="NES91" s="14"/>
      <c r="NET91" s="14"/>
      <c r="NEU91" s="14"/>
      <c r="NEV91" s="14"/>
      <c r="NEW91" s="14"/>
      <c r="NEX91" s="14"/>
      <c r="NEY91" s="14"/>
      <c r="NEZ91" s="14"/>
      <c r="NFA91" s="14"/>
      <c r="NFB91" s="14"/>
      <c r="NFC91" s="14"/>
      <c r="NFD91" s="14"/>
      <c r="NFE91" s="14"/>
      <c r="NFF91" s="14"/>
      <c r="NFG91" s="14"/>
      <c r="NFH91" s="14"/>
      <c r="NFI91" s="14"/>
      <c r="NFJ91" s="14"/>
      <c r="NFK91" s="14"/>
      <c r="NFL91" s="14"/>
      <c r="NFM91" s="14"/>
      <c r="NFN91" s="14"/>
      <c r="NFO91" s="14"/>
      <c r="NFP91" s="14"/>
      <c r="NFQ91" s="14"/>
      <c r="NFR91" s="14"/>
      <c r="NFS91" s="14"/>
      <c r="NFT91" s="14"/>
      <c r="NFU91" s="14"/>
      <c r="NFV91" s="14"/>
      <c r="NFW91" s="14"/>
      <c r="NFX91" s="14"/>
      <c r="NFY91" s="14"/>
      <c r="NFZ91" s="14"/>
      <c r="NGA91" s="14"/>
      <c r="NGB91" s="14"/>
      <c r="NGC91" s="14"/>
      <c r="NGD91" s="14"/>
      <c r="NGE91" s="14"/>
      <c r="NGF91" s="14"/>
      <c r="NGG91" s="14"/>
      <c r="NGH91" s="14"/>
      <c r="NGI91" s="14"/>
      <c r="NGJ91" s="14"/>
      <c r="NGK91" s="14"/>
      <c r="NGL91" s="14"/>
      <c r="NGM91" s="14"/>
      <c r="NGN91" s="14"/>
      <c r="NGO91" s="14"/>
      <c r="NGP91" s="14"/>
      <c r="NGQ91" s="14"/>
      <c r="NGR91" s="14"/>
      <c r="NGS91" s="14"/>
      <c r="NGT91" s="14"/>
      <c r="NGU91" s="14"/>
      <c r="NGV91" s="14"/>
      <c r="NGW91" s="14"/>
      <c r="NGX91" s="14"/>
      <c r="NGY91" s="14"/>
      <c r="NGZ91" s="14"/>
      <c r="NHA91" s="14"/>
      <c r="NHB91" s="14"/>
      <c r="NHC91" s="14"/>
      <c r="NHD91" s="14"/>
      <c r="NHE91" s="14"/>
      <c r="NHF91" s="14"/>
      <c r="NHG91" s="14"/>
      <c r="NHH91" s="14"/>
      <c r="NHI91" s="14"/>
      <c r="NHJ91" s="14"/>
      <c r="NHK91" s="14"/>
      <c r="NHL91" s="14"/>
      <c r="NHM91" s="14"/>
      <c r="NHN91" s="14"/>
      <c r="NHO91" s="14"/>
      <c r="NHP91" s="14"/>
      <c r="NHQ91" s="14"/>
      <c r="NHR91" s="14"/>
      <c r="NHS91" s="14"/>
      <c r="NHT91" s="14"/>
      <c r="NHU91" s="14"/>
      <c r="NHV91" s="14"/>
      <c r="NHW91" s="14"/>
      <c r="NHX91" s="14"/>
      <c r="NHY91" s="14"/>
      <c r="NHZ91" s="14"/>
      <c r="NIA91" s="14"/>
      <c r="NIB91" s="14"/>
      <c r="NIC91" s="14"/>
      <c r="NID91" s="14"/>
      <c r="NIE91" s="14"/>
      <c r="NIF91" s="14"/>
      <c r="NIG91" s="14"/>
      <c r="NIH91" s="14"/>
      <c r="NII91" s="14"/>
      <c r="NIJ91" s="14"/>
      <c r="NIK91" s="14"/>
      <c r="NIL91" s="14"/>
      <c r="NIM91" s="14"/>
      <c r="NIN91" s="14"/>
      <c r="NIO91" s="14"/>
      <c r="NIP91" s="14"/>
      <c r="NIQ91" s="14"/>
      <c r="NIR91" s="14"/>
      <c r="NIS91" s="14"/>
      <c r="NIT91" s="14"/>
      <c r="NIU91" s="14"/>
      <c r="NIV91" s="14"/>
      <c r="NIW91" s="14"/>
      <c r="NIX91" s="14"/>
      <c r="NIY91" s="14"/>
      <c r="NIZ91" s="14"/>
      <c r="NJA91" s="14"/>
      <c r="NJB91" s="14"/>
      <c r="NJC91" s="14"/>
      <c r="NJD91" s="14"/>
      <c r="NJE91" s="14"/>
      <c r="NJF91" s="14"/>
      <c r="NJG91" s="14"/>
      <c r="NJH91" s="14"/>
      <c r="NJI91" s="14"/>
      <c r="NJJ91" s="14"/>
      <c r="NJK91" s="14"/>
      <c r="NJL91" s="14"/>
      <c r="NJM91" s="14"/>
      <c r="NJN91" s="14"/>
      <c r="NJO91" s="14"/>
      <c r="NJP91" s="14"/>
      <c r="NJQ91" s="14"/>
      <c r="NJR91" s="14"/>
      <c r="NJS91" s="14"/>
      <c r="NJT91" s="14"/>
      <c r="NJU91" s="14"/>
      <c r="NJV91" s="14"/>
      <c r="NJW91" s="14"/>
      <c r="NJX91" s="14"/>
      <c r="NJY91" s="14"/>
      <c r="NJZ91" s="14"/>
      <c r="NKA91" s="14"/>
      <c r="NKB91" s="14"/>
      <c r="NKC91" s="14"/>
      <c r="NKD91" s="14"/>
      <c r="NKE91" s="14"/>
      <c r="NKF91" s="14"/>
      <c r="NKG91" s="14"/>
      <c r="NKH91" s="14"/>
      <c r="NKI91" s="14"/>
      <c r="NKJ91" s="14"/>
      <c r="NKK91" s="14"/>
      <c r="NKL91" s="14"/>
      <c r="NKM91" s="14"/>
      <c r="NKN91" s="14"/>
      <c r="NKO91" s="14"/>
      <c r="NKP91" s="14"/>
      <c r="NKQ91" s="14"/>
      <c r="NKR91" s="14"/>
      <c r="NKS91" s="14"/>
      <c r="NKT91" s="14"/>
      <c r="NKU91" s="14"/>
      <c r="NKV91" s="14"/>
      <c r="NKW91" s="14"/>
      <c r="NKX91" s="14"/>
      <c r="NKY91" s="14"/>
      <c r="NKZ91" s="14"/>
      <c r="NLA91" s="14"/>
      <c r="NLB91" s="14"/>
      <c r="NLC91" s="14"/>
      <c r="NLD91" s="14"/>
      <c r="NLE91" s="14"/>
      <c r="NLF91" s="14"/>
      <c r="NLG91" s="14"/>
      <c r="NLH91" s="14"/>
      <c r="NLI91" s="14"/>
      <c r="NLJ91" s="14"/>
      <c r="NLK91" s="14"/>
      <c r="NLL91" s="14"/>
      <c r="NLM91" s="14"/>
      <c r="NLN91" s="14"/>
      <c r="NLO91" s="14"/>
      <c r="NLP91" s="14"/>
      <c r="NLQ91" s="14"/>
      <c r="NLR91" s="14"/>
      <c r="NLS91" s="14"/>
      <c r="NLT91" s="14"/>
      <c r="NLU91" s="14"/>
      <c r="NLV91" s="14"/>
      <c r="NLW91" s="14"/>
      <c r="NLX91" s="14"/>
      <c r="NLY91" s="14"/>
      <c r="NLZ91" s="14"/>
      <c r="NMA91" s="14"/>
      <c r="NMB91" s="14"/>
      <c r="NMC91" s="14"/>
      <c r="NMD91" s="14"/>
      <c r="NME91" s="14"/>
      <c r="NMF91" s="14"/>
      <c r="NMG91" s="14"/>
      <c r="NMH91" s="14"/>
      <c r="NMI91" s="14"/>
      <c r="NMJ91" s="14"/>
      <c r="NMK91" s="14"/>
      <c r="NML91" s="14"/>
      <c r="NMM91" s="14"/>
      <c r="NMN91" s="14"/>
      <c r="NMO91" s="14"/>
      <c r="NMP91" s="14"/>
      <c r="NMQ91" s="14"/>
      <c r="NMR91" s="14"/>
      <c r="NMS91" s="14"/>
      <c r="NMT91" s="14"/>
      <c r="NMU91" s="14"/>
      <c r="NMV91" s="14"/>
      <c r="NMW91" s="14"/>
      <c r="NMX91" s="14"/>
      <c r="NMY91" s="14"/>
      <c r="NMZ91" s="14"/>
      <c r="NNA91" s="14"/>
      <c r="NNB91" s="14"/>
      <c r="NNC91" s="14"/>
      <c r="NND91" s="14"/>
      <c r="NNE91" s="14"/>
      <c r="NNF91" s="14"/>
      <c r="NNG91" s="14"/>
      <c r="NNH91" s="14"/>
      <c r="NNI91" s="14"/>
      <c r="NNJ91" s="14"/>
      <c r="NNK91" s="14"/>
      <c r="NNL91" s="14"/>
      <c r="NNM91" s="14"/>
      <c r="NNN91" s="14"/>
      <c r="NNO91" s="14"/>
      <c r="NNP91" s="14"/>
      <c r="NNQ91" s="14"/>
      <c r="NNR91" s="14"/>
      <c r="NNS91" s="14"/>
      <c r="NNT91" s="14"/>
      <c r="NNU91" s="14"/>
      <c r="NNV91" s="14"/>
      <c r="NNW91" s="14"/>
      <c r="NNX91" s="14"/>
      <c r="NNY91" s="14"/>
      <c r="NNZ91" s="14"/>
      <c r="NOA91" s="14"/>
      <c r="NOB91" s="14"/>
      <c r="NOC91" s="14"/>
      <c r="NOD91" s="14"/>
      <c r="NOE91" s="14"/>
      <c r="NOF91" s="14"/>
      <c r="NOG91" s="14"/>
      <c r="NOH91" s="14"/>
      <c r="NOI91" s="14"/>
      <c r="NOJ91" s="14"/>
      <c r="NOK91" s="14"/>
      <c r="NOL91" s="14"/>
      <c r="NOM91" s="14"/>
      <c r="NON91" s="14"/>
      <c r="NOO91" s="14"/>
      <c r="NOP91" s="14"/>
      <c r="NOQ91" s="14"/>
      <c r="NOR91" s="14"/>
      <c r="NOS91" s="14"/>
      <c r="NOT91" s="14"/>
      <c r="NOU91" s="14"/>
      <c r="NOV91" s="14"/>
      <c r="NOW91" s="14"/>
      <c r="NOX91" s="14"/>
      <c r="NOY91" s="14"/>
      <c r="NOZ91" s="14"/>
      <c r="NPA91" s="14"/>
      <c r="NPB91" s="14"/>
      <c r="NPC91" s="14"/>
      <c r="NPD91" s="14"/>
      <c r="NPE91" s="14"/>
      <c r="NPF91" s="14"/>
      <c r="NPG91" s="14"/>
      <c r="NPH91" s="14"/>
      <c r="NPI91" s="14"/>
      <c r="NPJ91" s="14"/>
      <c r="NPK91" s="14"/>
      <c r="NPL91" s="14"/>
      <c r="NPM91" s="14"/>
      <c r="NPN91" s="14"/>
      <c r="NPO91" s="14"/>
      <c r="NPP91" s="14"/>
      <c r="NPQ91" s="14"/>
      <c r="NPR91" s="14"/>
      <c r="NPS91" s="14"/>
      <c r="NPT91" s="14"/>
      <c r="NPU91" s="14"/>
      <c r="NPV91" s="14"/>
      <c r="NPW91" s="14"/>
      <c r="NPX91" s="14"/>
      <c r="NPY91" s="14"/>
      <c r="NPZ91" s="14"/>
      <c r="NQA91" s="14"/>
      <c r="NQB91" s="14"/>
      <c r="NQC91" s="14"/>
      <c r="NQD91" s="14"/>
      <c r="NQE91" s="14"/>
      <c r="NQF91" s="14"/>
      <c r="NQG91" s="14"/>
      <c r="NQH91" s="14"/>
      <c r="NQI91" s="14"/>
      <c r="NQJ91" s="14"/>
      <c r="NQK91" s="14"/>
      <c r="NQL91" s="14"/>
      <c r="NQM91" s="14"/>
      <c r="NQN91" s="14"/>
      <c r="NQO91" s="14"/>
      <c r="NQP91" s="14"/>
      <c r="NQQ91" s="14"/>
      <c r="NQR91" s="14"/>
      <c r="NQS91" s="14"/>
      <c r="NQT91" s="14"/>
      <c r="NQU91" s="14"/>
      <c r="NQV91" s="14"/>
      <c r="NQW91" s="14"/>
      <c r="NQX91" s="14"/>
      <c r="NQY91" s="14"/>
      <c r="NQZ91" s="14"/>
      <c r="NRA91" s="14"/>
      <c r="NRB91" s="14"/>
      <c r="NRC91" s="14"/>
      <c r="NRD91" s="14"/>
      <c r="NRE91" s="14"/>
      <c r="NRF91" s="14"/>
      <c r="NRG91" s="14"/>
      <c r="NRH91" s="14"/>
      <c r="NRI91" s="14"/>
      <c r="NRJ91" s="14"/>
      <c r="NRK91" s="14"/>
      <c r="NRL91" s="14"/>
      <c r="NRM91" s="14"/>
      <c r="NRN91" s="14"/>
      <c r="NRO91" s="14"/>
      <c r="NRP91" s="14"/>
      <c r="NRQ91" s="14"/>
      <c r="NRR91" s="14"/>
      <c r="NRS91" s="14"/>
      <c r="NRT91" s="14"/>
      <c r="NRU91" s="14"/>
      <c r="NRV91" s="14"/>
      <c r="NRW91" s="14"/>
      <c r="NRX91" s="14"/>
      <c r="NRY91" s="14"/>
      <c r="NRZ91" s="14"/>
      <c r="NSA91" s="14"/>
      <c r="NSB91" s="14"/>
      <c r="NSC91" s="14"/>
      <c r="NSD91" s="14"/>
      <c r="NSE91" s="14"/>
      <c r="NSF91" s="14"/>
      <c r="NSG91" s="14"/>
      <c r="NSH91" s="14"/>
      <c r="NSI91" s="14"/>
      <c r="NSJ91" s="14"/>
      <c r="NSK91" s="14"/>
      <c r="NSL91" s="14"/>
      <c r="NSM91" s="14"/>
      <c r="NSN91" s="14"/>
      <c r="NSO91" s="14"/>
      <c r="NSP91" s="14"/>
      <c r="NSQ91" s="14"/>
      <c r="NSR91" s="14"/>
      <c r="NSS91" s="14"/>
      <c r="NST91" s="14"/>
      <c r="NSU91" s="14"/>
      <c r="NSV91" s="14"/>
      <c r="NSW91" s="14"/>
      <c r="NSX91" s="14"/>
      <c r="NSY91" s="14"/>
      <c r="NSZ91" s="14"/>
      <c r="NTA91" s="14"/>
      <c r="NTB91" s="14"/>
      <c r="NTC91" s="14"/>
      <c r="NTD91" s="14"/>
      <c r="NTE91" s="14"/>
      <c r="NTF91" s="14"/>
      <c r="NTG91" s="14"/>
      <c r="NTH91" s="14"/>
      <c r="NTI91" s="14"/>
      <c r="NTJ91" s="14"/>
      <c r="NTK91" s="14"/>
      <c r="NTL91" s="14"/>
      <c r="NTM91" s="14"/>
      <c r="NTN91" s="14"/>
      <c r="NTO91" s="14"/>
      <c r="NTP91" s="14"/>
      <c r="NTQ91" s="14"/>
      <c r="NTR91" s="14"/>
      <c r="NTS91" s="14"/>
      <c r="NTT91" s="14"/>
      <c r="NTU91" s="14"/>
      <c r="NTV91" s="14"/>
      <c r="NTW91" s="14"/>
      <c r="NTX91" s="14"/>
      <c r="NTY91" s="14"/>
      <c r="NTZ91" s="14"/>
      <c r="NUA91" s="14"/>
      <c r="NUB91" s="14"/>
      <c r="NUC91" s="14"/>
      <c r="NUD91" s="14"/>
      <c r="NUE91" s="14"/>
      <c r="NUF91" s="14"/>
      <c r="NUG91" s="14"/>
      <c r="NUH91" s="14"/>
      <c r="NUI91" s="14"/>
      <c r="NUJ91" s="14"/>
      <c r="NUK91" s="14"/>
      <c r="NUL91" s="14"/>
      <c r="NUM91" s="14"/>
      <c r="NUN91" s="14"/>
      <c r="NUO91" s="14"/>
      <c r="NUP91" s="14"/>
      <c r="NUQ91" s="14"/>
      <c r="NUR91" s="14"/>
      <c r="NUS91" s="14"/>
      <c r="NUT91" s="14"/>
      <c r="NUU91" s="14"/>
      <c r="NUV91" s="14"/>
      <c r="NUW91" s="14"/>
      <c r="NUX91" s="14"/>
      <c r="NUY91" s="14"/>
      <c r="NUZ91" s="14"/>
      <c r="NVA91" s="14"/>
      <c r="NVB91" s="14"/>
      <c r="NVC91" s="14"/>
      <c r="NVD91" s="14"/>
      <c r="NVE91" s="14"/>
      <c r="NVF91" s="14"/>
      <c r="NVG91" s="14"/>
      <c r="NVH91" s="14"/>
      <c r="NVI91" s="14"/>
      <c r="NVJ91" s="14"/>
      <c r="NVK91" s="14"/>
      <c r="NVL91" s="14"/>
      <c r="NVM91" s="14"/>
      <c r="NVN91" s="14"/>
      <c r="NVO91" s="14"/>
      <c r="NVP91" s="14"/>
      <c r="NVQ91" s="14"/>
      <c r="NVR91" s="14"/>
      <c r="NVS91" s="14"/>
      <c r="NVT91" s="14"/>
      <c r="NVU91" s="14"/>
      <c r="NVV91" s="14"/>
      <c r="NVW91" s="14"/>
      <c r="NVX91" s="14"/>
      <c r="NVY91" s="14"/>
      <c r="NVZ91" s="14"/>
      <c r="NWA91" s="14"/>
      <c r="NWB91" s="14"/>
      <c r="NWC91" s="14"/>
      <c r="NWD91" s="14"/>
      <c r="NWE91" s="14"/>
      <c r="NWF91" s="14"/>
      <c r="NWG91" s="14"/>
      <c r="NWH91" s="14"/>
      <c r="NWI91" s="14"/>
      <c r="NWJ91" s="14"/>
      <c r="NWK91" s="14"/>
      <c r="NWL91" s="14"/>
      <c r="NWM91" s="14"/>
      <c r="NWN91" s="14"/>
      <c r="NWO91" s="14"/>
      <c r="NWP91" s="14"/>
      <c r="NWQ91" s="14"/>
      <c r="NWR91" s="14"/>
      <c r="NWS91" s="14"/>
      <c r="NWT91" s="14"/>
      <c r="NWU91" s="14"/>
      <c r="NWV91" s="14"/>
      <c r="NWW91" s="14"/>
      <c r="NWX91" s="14"/>
      <c r="NWY91" s="14"/>
      <c r="NWZ91" s="14"/>
      <c r="NXA91" s="14"/>
      <c r="NXB91" s="14"/>
      <c r="NXC91" s="14"/>
      <c r="NXD91" s="14"/>
      <c r="NXE91" s="14"/>
      <c r="NXF91" s="14"/>
      <c r="NXG91" s="14"/>
      <c r="NXH91" s="14"/>
      <c r="NXI91" s="14"/>
      <c r="NXJ91" s="14"/>
      <c r="NXK91" s="14"/>
      <c r="NXL91" s="14"/>
      <c r="NXM91" s="14"/>
      <c r="NXN91" s="14"/>
      <c r="NXO91" s="14"/>
      <c r="NXP91" s="14"/>
      <c r="NXQ91" s="14"/>
      <c r="NXR91" s="14"/>
      <c r="NXS91" s="14"/>
      <c r="NXT91" s="14"/>
      <c r="NXU91" s="14"/>
      <c r="NXV91" s="14"/>
      <c r="NXW91" s="14"/>
      <c r="NXX91" s="14"/>
      <c r="NXY91" s="14"/>
      <c r="NXZ91" s="14"/>
      <c r="NYA91" s="14"/>
      <c r="NYB91" s="14"/>
      <c r="NYC91" s="14"/>
      <c r="NYD91" s="14"/>
      <c r="NYE91" s="14"/>
      <c r="NYF91" s="14"/>
      <c r="NYG91" s="14"/>
      <c r="NYH91" s="14"/>
      <c r="NYI91" s="14"/>
      <c r="NYJ91" s="14"/>
      <c r="NYK91" s="14"/>
      <c r="NYL91" s="14"/>
      <c r="NYM91" s="14"/>
      <c r="NYN91" s="14"/>
      <c r="NYO91" s="14"/>
      <c r="NYP91" s="14"/>
      <c r="NYQ91" s="14"/>
      <c r="NYR91" s="14"/>
      <c r="NYS91" s="14"/>
      <c r="NYT91" s="14"/>
      <c r="NYU91" s="14"/>
      <c r="NYV91" s="14"/>
      <c r="NYW91" s="14"/>
      <c r="NYX91" s="14"/>
      <c r="NYY91" s="14"/>
      <c r="NYZ91" s="14"/>
      <c r="NZA91" s="14"/>
      <c r="NZB91" s="14"/>
      <c r="NZC91" s="14"/>
      <c r="NZD91" s="14"/>
      <c r="NZE91" s="14"/>
      <c r="NZF91" s="14"/>
      <c r="NZG91" s="14"/>
      <c r="NZH91" s="14"/>
      <c r="NZI91" s="14"/>
      <c r="NZJ91" s="14"/>
      <c r="NZK91" s="14"/>
      <c r="NZL91" s="14"/>
      <c r="NZM91" s="14"/>
      <c r="NZN91" s="14"/>
      <c r="NZO91" s="14"/>
      <c r="NZP91" s="14"/>
      <c r="NZQ91" s="14"/>
      <c r="NZR91" s="14"/>
      <c r="NZS91" s="14"/>
      <c r="NZT91" s="14"/>
      <c r="NZU91" s="14"/>
      <c r="NZV91" s="14"/>
      <c r="NZW91" s="14"/>
      <c r="NZX91" s="14"/>
      <c r="NZY91" s="14"/>
      <c r="NZZ91" s="14"/>
      <c r="OAA91" s="14"/>
      <c r="OAB91" s="14"/>
      <c r="OAC91" s="14"/>
      <c r="OAD91" s="14"/>
      <c r="OAE91" s="14"/>
      <c r="OAF91" s="14"/>
      <c r="OAG91" s="14"/>
      <c r="OAH91" s="14"/>
      <c r="OAI91" s="14"/>
      <c r="OAJ91" s="14"/>
      <c r="OAK91" s="14"/>
      <c r="OAL91" s="14"/>
      <c r="OAM91" s="14"/>
      <c r="OAN91" s="14"/>
      <c r="OAO91" s="14"/>
      <c r="OAP91" s="14"/>
      <c r="OAQ91" s="14"/>
      <c r="OAR91" s="14"/>
      <c r="OAS91" s="14"/>
      <c r="OAT91" s="14"/>
      <c r="OAU91" s="14"/>
      <c r="OAV91" s="14"/>
      <c r="OAW91" s="14"/>
      <c r="OAX91" s="14"/>
      <c r="OAY91" s="14"/>
      <c r="OAZ91" s="14"/>
      <c r="OBA91" s="14"/>
      <c r="OBB91" s="14"/>
      <c r="OBC91" s="14"/>
      <c r="OBD91" s="14"/>
      <c r="OBE91" s="14"/>
      <c r="OBF91" s="14"/>
      <c r="OBG91" s="14"/>
      <c r="OBH91" s="14"/>
      <c r="OBI91" s="14"/>
      <c r="OBJ91" s="14"/>
      <c r="OBK91" s="14"/>
      <c r="OBL91" s="14"/>
      <c r="OBM91" s="14"/>
      <c r="OBN91" s="14"/>
      <c r="OBO91" s="14"/>
      <c r="OBP91" s="14"/>
      <c r="OBQ91" s="14"/>
      <c r="OBR91" s="14"/>
      <c r="OBS91" s="14"/>
      <c r="OBT91" s="14"/>
      <c r="OBU91" s="14"/>
      <c r="OBV91" s="14"/>
      <c r="OBW91" s="14"/>
      <c r="OBX91" s="14"/>
      <c r="OBY91" s="14"/>
      <c r="OBZ91" s="14"/>
      <c r="OCA91" s="14"/>
      <c r="OCB91" s="14"/>
      <c r="OCC91" s="14"/>
      <c r="OCD91" s="14"/>
      <c r="OCE91" s="14"/>
      <c r="OCF91" s="14"/>
      <c r="OCG91" s="14"/>
      <c r="OCH91" s="14"/>
      <c r="OCI91" s="14"/>
      <c r="OCJ91" s="14"/>
      <c r="OCK91" s="14"/>
      <c r="OCL91" s="14"/>
      <c r="OCM91" s="14"/>
      <c r="OCN91" s="14"/>
      <c r="OCO91" s="14"/>
      <c r="OCP91" s="14"/>
      <c r="OCQ91" s="14"/>
      <c r="OCR91" s="14"/>
      <c r="OCS91" s="14"/>
      <c r="OCT91" s="14"/>
      <c r="OCU91" s="14"/>
      <c r="OCV91" s="14"/>
      <c r="OCW91" s="14"/>
      <c r="OCX91" s="14"/>
      <c r="OCY91" s="14"/>
      <c r="OCZ91" s="14"/>
      <c r="ODA91" s="14"/>
      <c r="ODB91" s="14"/>
      <c r="ODC91" s="14"/>
      <c r="ODD91" s="14"/>
      <c r="ODE91" s="14"/>
      <c r="ODF91" s="14"/>
      <c r="ODG91" s="14"/>
      <c r="ODH91" s="14"/>
      <c r="ODI91" s="14"/>
      <c r="ODJ91" s="14"/>
      <c r="ODK91" s="14"/>
      <c r="ODL91" s="14"/>
      <c r="ODM91" s="14"/>
      <c r="ODN91" s="14"/>
      <c r="ODO91" s="14"/>
      <c r="ODP91" s="14"/>
      <c r="ODQ91" s="14"/>
      <c r="ODR91" s="14"/>
      <c r="ODS91" s="14"/>
      <c r="ODT91" s="14"/>
      <c r="ODU91" s="14"/>
      <c r="ODV91" s="14"/>
      <c r="ODW91" s="14"/>
      <c r="ODX91" s="14"/>
      <c r="ODY91" s="14"/>
      <c r="ODZ91" s="14"/>
      <c r="OEA91" s="14"/>
      <c r="OEB91" s="14"/>
      <c r="OEC91" s="14"/>
      <c r="OED91" s="14"/>
      <c r="OEE91" s="14"/>
      <c r="OEF91" s="14"/>
      <c r="OEG91" s="14"/>
      <c r="OEH91" s="14"/>
      <c r="OEI91" s="14"/>
      <c r="OEJ91" s="14"/>
      <c r="OEK91" s="14"/>
      <c r="OEL91" s="14"/>
      <c r="OEM91" s="14"/>
      <c r="OEN91" s="14"/>
      <c r="OEO91" s="14"/>
      <c r="OEP91" s="14"/>
      <c r="OEQ91" s="14"/>
      <c r="OER91" s="14"/>
      <c r="OES91" s="14"/>
      <c r="OET91" s="14"/>
      <c r="OEU91" s="14"/>
      <c r="OEV91" s="14"/>
      <c r="OEW91" s="14"/>
      <c r="OEX91" s="14"/>
      <c r="OEY91" s="14"/>
      <c r="OEZ91" s="14"/>
      <c r="OFA91" s="14"/>
      <c r="OFB91" s="14"/>
      <c r="OFC91" s="14"/>
      <c r="OFD91" s="14"/>
      <c r="OFE91" s="14"/>
      <c r="OFF91" s="14"/>
      <c r="OFG91" s="14"/>
      <c r="OFH91" s="14"/>
      <c r="OFI91" s="14"/>
      <c r="OFJ91" s="14"/>
      <c r="OFK91" s="14"/>
      <c r="OFL91" s="14"/>
      <c r="OFM91" s="14"/>
      <c r="OFN91" s="14"/>
      <c r="OFO91" s="14"/>
      <c r="OFP91" s="14"/>
      <c r="OFQ91" s="14"/>
      <c r="OFR91" s="14"/>
      <c r="OFS91" s="14"/>
      <c r="OFT91" s="14"/>
      <c r="OFU91" s="14"/>
      <c r="OFV91" s="14"/>
      <c r="OFW91" s="14"/>
      <c r="OFX91" s="14"/>
      <c r="OFY91" s="14"/>
      <c r="OFZ91" s="14"/>
      <c r="OGA91" s="14"/>
      <c r="OGB91" s="14"/>
      <c r="OGC91" s="14"/>
      <c r="OGD91" s="14"/>
      <c r="OGE91" s="14"/>
      <c r="OGF91" s="14"/>
      <c r="OGG91" s="14"/>
      <c r="OGH91" s="14"/>
      <c r="OGI91" s="14"/>
      <c r="OGJ91" s="14"/>
      <c r="OGK91" s="14"/>
      <c r="OGL91" s="14"/>
      <c r="OGM91" s="14"/>
      <c r="OGN91" s="14"/>
      <c r="OGO91" s="14"/>
      <c r="OGP91" s="14"/>
      <c r="OGQ91" s="14"/>
      <c r="OGR91" s="14"/>
      <c r="OGS91" s="14"/>
      <c r="OGT91" s="14"/>
      <c r="OGU91" s="14"/>
      <c r="OGV91" s="14"/>
      <c r="OGW91" s="14"/>
      <c r="OGX91" s="14"/>
      <c r="OGY91" s="14"/>
      <c r="OGZ91" s="14"/>
      <c r="OHA91" s="14"/>
      <c r="OHB91" s="14"/>
      <c r="OHC91" s="14"/>
      <c r="OHD91" s="14"/>
      <c r="OHE91" s="14"/>
      <c r="OHF91" s="14"/>
      <c r="OHG91" s="14"/>
      <c r="OHH91" s="14"/>
      <c r="OHI91" s="14"/>
      <c r="OHJ91" s="14"/>
      <c r="OHK91" s="14"/>
      <c r="OHL91" s="14"/>
      <c r="OHM91" s="14"/>
      <c r="OHN91" s="14"/>
      <c r="OHO91" s="14"/>
      <c r="OHP91" s="14"/>
      <c r="OHQ91" s="14"/>
      <c r="OHR91" s="14"/>
      <c r="OHS91" s="14"/>
      <c r="OHT91" s="14"/>
      <c r="OHU91" s="14"/>
      <c r="OHV91" s="14"/>
      <c r="OHW91" s="14"/>
      <c r="OHX91" s="14"/>
      <c r="OHY91" s="14"/>
      <c r="OHZ91" s="14"/>
      <c r="OIA91" s="14"/>
      <c r="OIB91" s="14"/>
      <c r="OIC91" s="14"/>
      <c r="OID91" s="14"/>
      <c r="OIE91" s="14"/>
      <c r="OIF91" s="14"/>
      <c r="OIG91" s="14"/>
      <c r="OIH91" s="14"/>
      <c r="OII91" s="14"/>
      <c r="OIJ91" s="14"/>
      <c r="OIK91" s="14"/>
      <c r="OIL91" s="14"/>
      <c r="OIM91" s="14"/>
      <c r="OIN91" s="14"/>
      <c r="OIO91" s="14"/>
      <c r="OIP91" s="14"/>
      <c r="OIQ91" s="14"/>
      <c r="OIR91" s="14"/>
      <c r="OIS91" s="14"/>
      <c r="OIT91" s="14"/>
      <c r="OIU91" s="14"/>
      <c r="OIV91" s="14"/>
      <c r="OIW91" s="14"/>
      <c r="OIX91" s="14"/>
      <c r="OIY91" s="14"/>
      <c r="OIZ91" s="14"/>
      <c r="OJA91" s="14"/>
      <c r="OJB91" s="14"/>
      <c r="OJC91" s="14"/>
      <c r="OJD91" s="14"/>
      <c r="OJE91" s="14"/>
      <c r="OJF91" s="14"/>
      <c r="OJG91" s="14"/>
      <c r="OJH91" s="14"/>
      <c r="OJI91" s="14"/>
      <c r="OJJ91" s="14"/>
      <c r="OJK91" s="14"/>
      <c r="OJL91" s="14"/>
      <c r="OJM91" s="14"/>
      <c r="OJN91" s="14"/>
      <c r="OJO91" s="14"/>
      <c r="OJP91" s="14"/>
      <c r="OJQ91" s="14"/>
      <c r="OJR91" s="14"/>
      <c r="OJS91" s="14"/>
      <c r="OJT91" s="14"/>
      <c r="OJU91" s="14"/>
      <c r="OJV91" s="14"/>
      <c r="OJW91" s="14"/>
      <c r="OJX91" s="14"/>
      <c r="OJY91" s="14"/>
      <c r="OJZ91" s="14"/>
      <c r="OKA91" s="14"/>
      <c r="OKB91" s="14"/>
      <c r="OKC91" s="14"/>
      <c r="OKD91" s="14"/>
      <c r="OKE91" s="14"/>
      <c r="OKF91" s="14"/>
      <c r="OKG91" s="14"/>
      <c r="OKH91" s="14"/>
      <c r="OKI91" s="14"/>
      <c r="OKJ91" s="14"/>
      <c r="OKK91" s="14"/>
      <c r="OKL91" s="14"/>
      <c r="OKM91" s="14"/>
      <c r="OKN91" s="14"/>
      <c r="OKO91" s="14"/>
      <c r="OKP91" s="14"/>
      <c r="OKQ91" s="14"/>
      <c r="OKR91" s="14"/>
      <c r="OKS91" s="14"/>
      <c r="OKT91" s="14"/>
      <c r="OKU91" s="14"/>
      <c r="OKV91" s="14"/>
      <c r="OKW91" s="14"/>
      <c r="OKX91" s="14"/>
      <c r="OKY91" s="14"/>
      <c r="OKZ91" s="14"/>
      <c r="OLA91" s="14"/>
      <c r="OLB91" s="14"/>
      <c r="OLC91" s="14"/>
      <c r="OLD91" s="14"/>
      <c r="OLE91" s="14"/>
      <c r="OLF91" s="14"/>
      <c r="OLG91" s="14"/>
      <c r="OLH91" s="14"/>
      <c r="OLI91" s="14"/>
      <c r="OLJ91" s="14"/>
      <c r="OLK91" s="14"/>
      <c r="OLL91" s="14"/>
      <c r="OLM91" s="14"/>
      <c r="OLN91" s="14"/>
      <c r="OLO91" s="14"/>
      <c r="OLP91" s="14"/>
      <c r="OLQ91" s="14"/>
      <c r="OLR91" s="14"/>
      <c r="OLS91" s="14"/>
      <c r="OLT91" s="14"/>
      <c r="OLU91" s="14"/>
      <c r="OLV91" s="14"/>
      <c r="OLW91" s="14"/>
      <c r="OLX91" s="14"/>
      <c r="OLY91" s="14"/>
      <c r="OLZ91" s="14"/>
      <c r="OMA91" s="14"/>
      <c r="OMB91" s="14"/>
      <c r="OMC91" s="14"/>
      <c r="OMD91" s="14"/>
      <c r="OME91" s="14"/>
      <c r="OMF91" s="14"/>
      <c r="OMG91" s="14"/>
      <c r="OMH91" s="14"/>
      <c r="OMI91" s="14"/>
      <c r="OMJ91" s="14"/>
      <c r="OMK91" s="14"/>
      <c r="OML91" s="14"/>
      <c r="OMM91" s="14"/>
      <c r="OMN91" s="14"/>
      <c r="OMO91" s="14"/>
      <c r="OMP91" s="14"/>
      <c r="OMQ91" s="14"/>
      <c r="OMR91" s="14"/>
      <c r="OMS91" s="14"/>
      <c r="OMT91" s="14"/>
      <c r="OMU91" s="14"/>
      <c r="OMV91" s="14"/>
      <c r="OMW91" s="14"/>
      <c r="OMX91" s="14"/>
      <c r="OMY91" s="14"/>
      <c r="OMZ91" s="14"/>
      <c r="ONA91" s="14"/>
      <c r="ONB91" s="14"/>
      <c r="ONC91" s="14"/>
      <c r="OND91" s="14"/>
      <c r="ONE91" s="14"/>
      <c r="ONF91" s="14"/>
      <c r="ONG91" s="14"/>
      <c r="ONH91" s="14"/>
      <c r="ONI91" s="14"/>
      <c r="ONJ91" s="14"/>
      <c r="ONK91" s="14"/>
      <c r="ONL91" s="14"/>
      <c r="ONM91" s="14"/>
      <c r="ONN91" s="14"/>
      <c r="ONO91" s="14"/>
      <c r="ONP91" s="14"/>
      <c r="ONQ91" s="14"/>
      <c r="ONR91" s="14"/>
      <c r="ONS91" s="14"/>
      <c r="ONT91" s="14"/>
      <c r="ONU91" s="14"/>
      <c r="ONV91" s="14"/>
      <c r="ONW91" s="14"/>
      <c r="ONX91" s="14"/>
      <c r="ONY91" s="14"/>
      <c r="ONZ91" s="14"/>
      <c r="OOA91" s="14"/>
      <c r="OOB91" s="14"/>
      <c r="OOC91" s="14"/>
      <c r="OOD91" s="14"/>
      <c r="OOE91" s="14"/>
      <c r="OOF91" s="14"/>
      <c r="OOG91" s="14"/>
      <c r="OOH91" s="14"/>
      <c r="OOI91" s="14"/>
      <c r="OOJ91" s="14"/>
      <c r="OOK91" s="14"/>
      <c r="OOL91" s="14"/>
      <c r="OOM91" s="14"/>
      <c r="OON91" s="14"/>
      <c r="OOO91" s="14"/>
      <c r="OOP91" s="14"/>
      <c r="OOQ91" s="14"/>
      <c r="OOR91" s="14"/>
      <c r="OOS91" s="14"/>
      <c r="OOT91" s="14"/>
      <c r="OOU91" s="14"/>
      <c r="OOV91" s="14"/>
      <c r="OOW91" s="14"/>
      <c r="OOX91" s="14"/>
      <c r="OOY91" s="14"/>
      <c r="OOZ91" s="14"/>
      <c r="OPA91" s="14"/>
      <c r="OPB91" s="14"/>
      <c r="OPC91" s="14"/>
      <c r="OPD91" s="14"/>
      <c r="OPE91" s="14"/>
      <c r="OPF91" s="14"/>
      <c r="OPG91" s="14"/>
      <c r="OPH91" s="14"/>
      <c r="OPI91" s="14"/>
      <c r="OPJ91" s="14"/>
      <c r="OPK91" s="14"/>
      <c r="OPL91" s="14"/>
      <c r="OPM91" s="14"/>
      <c r="OPN91" s="14"/>
      <c r="OPO91" s="14"/>
      <c r="OPP91" s="14"/>
      <c r="OPQ91" s="14"/>
      <c r="OPR91" s="14"/>
      <c r="OPS91" s="14"/>
      <c r="OPT91" s="14"/>
      <c r="OPU91" s="14"/>
      <c r="OPV91" s="14"/>
      <c r="OPW91" s="14"/>
      <c r="OPX91" s="14"/>
      <c r="OPY91" s="14"/>
      <c r="OPZ91" s="14"/>
      <c r="OQA91" s="14"/>
      <c r="OQB91" s="14"/>
      <c r="OQC91" s="14"/>
      <c r="OQD91" s="14"/>
      <c r="OQE91" s="14"/>
      <c r="OQF91" s="14"/>
      <c r="OQG91" s="14"/>
      <c r="OQH91" s="14"/>
      <c r="OQI91" s="14"/>
      <c r="OQJ91" s="14"/>
      <c r="OQK91" s="14"/>
      <c r="OQL91" s="14"/>
      <c r="OQM91" s="14"/>
      <c r="OQN91" s="14"/>
      <c r="OQO91" s="14"/>
      <c r="OQP91" s="14"/>
      <c r="OQQ91" s="14"/>
      <c r="OQR91" s="14"/>
      <c r="OQS91" s="14"/>
      <c r="OQT91" s="14"/>
      <c r="OQU91" s="14"/>
      <c r="OQV91" s="14"/>
      <c r="OQW91" s="14"/>
      <c r="OQX91" s="14"/>
      <c r="OQY91" s="14"/>
      <c r="OQZ91" s="14"/>
      <c r="ORA91" s="14"/>
      <c r="ORB91" s="14"/>
      <c r="ORC91" s="14"/>
      <c r="ORD91" s="14"/>
      <c r="ORE91" s="14"/>
      <c r="ORF91" s="14"/>
      <c r="ORG91" s="14"/>
      <c r="ORH91" s="14"/>
      <c r="ORI91" s="14"/>
      <c r="ORJ91" s="14"/>
      <c r="ORK91" s="14"/>
      <c r="ORL91" s="14"/>
      <c r="ORM91" s="14"/>
      <c r="ORN91" s="14"/>
      <c r="ORO91" s="14"/>
      <c r="ORP91" s="14"/>
      <c r="ORQ91" s="14"/>
      <c r="ORR91" s="14"/>
      <c r="ORS91" s="14"/>
      <c r="ORT91" s="14"/>
      <c r="ORU91" s="14"/>
      <c r="ORV91" s="14"/>
      <c r="ORW91" s="14"/>
      <c r="ORX91" s="14"/>
      <c r="ORY91" s="14"/>
      <c r="ORZ91" s="14"/>
      <c r="OSA91" s="14"/>
      <c r="OSB91" s="14"/>
      <c r="OSC91" s="14"/>
      <c r="OSD91" s="14"/>
      <c r="OSE91" s="14"/>
      <c r="OSF91" s="14"/>
      <c r="OSG91" s="14"/>
      <c r="OSH91" s="14"/>
      <c r="OSI91" s="14"/>
      <c r="OSJ91" s="14"/>
      <c r="OSK91" s="14"/>
      <c r="OSL91" s="14"/>
      <c r="OSM91" s="14"/>
      <c r="OSN91" s="14"/>
      <c r="OSO91" s="14"/>
      <c r="OSP91" s="14"/>
      <c r="OSQ91" s="14"/>
      <c r="OSR91" s="14"/>
      <c r="OSS91" s="14"/>
      <c r="OST91" s="14"/>
      <c r="OSU91" s="14"/>
      <c r="OSV91" s="14"/>
      <c r="OSW91" s="14"/>
      <c r="OSX91" s="14"/>
      <c r="OSY91" s="14"/>
      <c r="OSZ91" s="14"/>
      <c r="OTA91" s="14"/>
      <c r="OTB91" s="14"/>
      <c r="OTC91" s="14"/>
      <c r="OTD91" s="14"/>
      <c r="OTE91" s="14"/>
      <c r="OTF91" s="14"/>
      <c r="OTG91" s="14"/>
      <c r="OTH91" s="14"/>
      <c r="OTI91" s="14"/>
      <c r="OTJ91" s="14"/>
      <c r="OTK91" s="14"/>
      <c r="OTL91" s="14"/>
      <c r="OTM91" s="14"/>
      <c r="OTN91" s="14"/>
      <c r="OTO91" s="14"/>
      <c r="OTP91" s="14"/>
      <c r="OTQ91" s="14"/>
      <c r="OTR91" s="14"/>
      <c r="OTS91" s="14"/>
      <c r="OTT91" s="14"/>
      <c r="OTU91" s="14"/>
      <c r="OTV91" s="14"/>
      <c r="OTW91" s="14"/>
      <c r="OTX91" s="14"/>
      <c r="OTY91" s="14"/>
      <c r="OTZ91" s="14"/>
      <c r="OUA91" s="14"/>
      <c r="OUB91" s="14"/>
      <c r="OUC91" s="14"/>
      <c r="OUD91" s="14"/>
      <c r="OUE91" s="14"/>
      <c r="OUF91" s="14"/>
      <c r="OUG91" s="14"/>
      <c r="OUH91" s="14"/>
      <c r="OUI91" s="14"/>
      <c r="OUJ91" s="14"/>
      <c r="OUK91" s="14"/>
      <c r="OUL91" s="14"/>
      <c r="OUM91" s="14"/>
      <c r="OUN91" s="14"/>
      <c r="OUO91" s="14"/>
      <c r="OUP91" s="14"/>
      <c r="OUQ91" s="14"/>
      <c r="OUR91" s="14"/>
      <c r="OUS91" s="14"/>
      <c r="OUT91" s="14"/>
      <c r="OUU91" s="14"/>
      <c r="OUV91" s="14"/>
      <c r="OUW91" s="14"/>
      <c r="OUX91" s="14"/>
      <c r="OUY91" s="14"/>
      <c r="OUZ91" s="14"/>
      <c r="OVA91" s="14"/>
      <c r="OVB91" s="14"/>
      <c r="OVC91" s="14"/>
      <c r="OVD91" s="14"/>
      <c r="OVE91" s="14"/>
      <c r="OVF91" s="14"/>
      <c r="OVG91" s="14"/>
      <c r="OVH91" s="14"/>
      <c r="OVI91" s="14"/>
      <c r="OVJ91" s="14"/>
      <c r="OVK91" s="14"/>
      <c r="OVL91" s="14"/>
      <c r="OVM91" s="14"/>
      <c r="OVN91" s="14"/>
      <c r="OVO91" s="14"/>
      <c r="OVP91" s="14"/>
      <c r="OVQ91" s="14"/>
      <c r="OVR91" s="14"/>
      <c r="OVS91" s="14"/>
      <c r="OVT91" s="14"/>
      <c r="OVU91" s="14"/>
      <c r="OVV91" s="14"/>
      <c r="OVW91" s="14"/>
      <c r="OVX91" s="14"/>
      <c r="OVY91" s="14"/>
      <c r="OVZ91" s="14"/>
      <c r="OWA91" s="14"/>
      <c r="OWB91" s="14"/>
      <c r="OWC91" s="14"/>
      <c r="OWD91" s="14"/>
      <c r="OWE91" s="14"/>
      <c r="OWF91" s="14"/>
      <c r="OWG91" s="14"/>
      <c r="OWH91" s="14"/>
      <c r="OWI91" s="14"/>
      <c r="OWJ91" s="14"/>
      <c r="OWK91" s="14"/>
      <c r="OWL91" s="14"/>
      <c r="OWM91" s="14"/>
      <c r="OWN91" s="14"/>
      <c r="OWO91" s="14"/>
      <c r="OWP91" s="14"/>
      <c r="OWQ91" s="14"/>
      <c r="OWR91" s="14"/>
      <c r="OWS91" s="14"/>
      <c r="OWT91" s="14"/>
      <c r="OWU91" s="14"/>
      <c r="OWV91" s="14"/>
      <c r="OWW91" s="14"/>
      <c r="OWX91" s="14"/>
      <c r="OWY91" s="14"/>
      <c r="OWZ91" s="14"/>
      <c r="OXA91" s="14"/>
      <c r="OXB91" s="14"/>
      <c r="OXC91" s="14"/>
      <c r="OXD91" s="14"/>
      <c r="OXE91" s="14"/>
      <c r="OXF91" s="14"/>
      <c r="OXG91" s="14"/>
      <c r="OXH91" s="14"/>
      <c r="OXI91" s="14"/>
      <c r="OXJ91" s="14"/>
      <c r="OXK91" s="14"/>
      <c r="OXL91" s="14"/>
      <c r="OXM91" s="14"/>
      <c r="OXN91" s="14"/>
      <c r="OXO91" s="14"/>
      <c r="OXP91" s="14"/>
      <c r="OXQ91" s="14"/>
      <c r="OXR91" s="14"/>
      <c r="OXS91" s="14"/>
      <c r="OXT91" s="14"/>
      <c r="OXU91" s="14"/>
      <c r="OXV91" s="14"/>
      <c r="OXW91" s="14"/>
      <c r="OXX91" s="14"/>
      <c r="OXY91" s="14"/>
      <c r="OXZ91" s="14"/>
      <c r="OYA91" s="14"/>
      <c r="OYB91" s="14"/>
      <c r="OYC91" s="14"/>
      <c r="OYD91" s="14"/>
      <c r="OYE91" s="14"/>
      <c r="OYF91" s="14"/>
      <c r="OYG91" s="14"/>
      <c r="OYH91" s="14"/>
      <c r="OYI91" s="14"/>
      <c r="OYJ91" s="14"/>
      <c r="OYK91" s="14"/>
      <c r="OYL91" s="14"/>
      <c r="OYM91" s="14"/>
      <c r="OYN91" s="14"/>
      <c r="OYO91" s="14"/>
      <c r="OYP91" s="14"/>
      <c r="OYQ91" s="14"/>
      <c r="OYR91" s="14"/>
      <c r="OYS91" s="14"/>
      <c r="OYT91" s="14"/>
      <c r="OYU91" s="14"/>
      <c r="OYV91" s="14"/>
      <c r="OYW91" s="14"/>
      <c r="OYX91" s="14"/>
      <c r="OYY91" s="14"/>
      <c r="OYZ91" s="14"/>
      <c r="OZA91" s="14"/>
      <c r="OZB91" s="14"/>
      <c r="OZC91" s="14"/>
      <c r="OZD91" s="14"/>
      <c r="OZE91" s="14"/>
      <c r="OZF91" s="14"/>
      <c r="OZG91" s="14"/>
      <c r="OZH91" s="14"/>
      <c r="OZI91" s="14"/>
      <c r="OZJ91" s="14"/>
      <c r="OZK91" s="14"/>
      <c r="OZL91" s="14"/>
      <c r="OZM91" s="14"/>
      <c r="OZN91" s="14"/>
      <c r="OZO91" s="14"/>
      <c r="OZP91" s="14"/>
      <c r="OZQ91" s="14"/>
      <c r="OZR91" s="14"/>
      <c r="OZS91" s="14"/>
      <c r="OZT91" s="14"/>
      <c r="OZU91" s="14"/>
      <c r="OZV91" s="14"/>
      <c r="OZW91" s="14"/>
      <c r="OZX91" s="14"/>
      <c r="OZY91" s="14"/>
      <c r="OZZ91" s="14"/>
      <c r="PAA91" s="14"/>
      <c r="PAB91" s="14"/>
      <c r="PAC91" s="14"/>
      <c r="PAD91" s="14"/>
      <c r="PAE91" s="14"/>
      <c r="PAF91" s="14"/>
      <c r="PAG91" s="14"/>
      <c r="PAH91" s="14"/>
      <c r="PAI91" s="14"/>
      <c r="PAJ91" s="14"/>
      <c r="PAK91" s="14"/>
      <c r="PAL91" s="14"/>
      <c r="PAM91" s="14"/>
      <c r="PAN91" s="14"/>
      <c r="PAO91" s="14"/>
      <c r="PAP91" s="14"/>
      <c r="PAQ91" s="14"/>
      <c r="PAR91" s="14"/>
      <c r="PAS91" s="14"/>
      <c r="PAT91" s="14"/>
      <c r="PAU91" s="14"/>
      <c r="PAV91" s="14"/>
      <c r="PAW91" s="14"/>
      <c r="PAX91" s="14"/>
      <c r="PAY91" s="14"/>
      <c r="PAZ91" s="14"/>
      <c r="PBA91" s="14"/>
      <c r="PBB91" s="14"/>
      <c r="PBC91" s="14"/>
      <c r="PBD91" s="14"/>
      <c r="PBE91" s="14"/>
      <c r="PBF91" s="14"/>
      <c r="PBG91" s="14"/>
      <c r="PBH91" s="14"/>
      <c r="PBI91" s="14"/>
      <c r="PBJ91" s="14"/>
      <c r="PBK91" s="14"/>
      <c r="PBL91" s="14"/>
      <c r="PBM91" s="14"/>
      <c r="PBN91" s="14"/>
      <c r="PBO91" s="14"/>
      <c r="PBP91" s="14"/>
      <c r="PBQ91" s="14"/>
      <c r="PBR91" s="14"/>
      <c r="PBS91" s="14"/>
      <c r="PBT91" s="14"/>
      <c r="PBU91" s="14"/>
      <c r="PBV91" s="14"/>
      <c r="PBW91" s="14"/>
      <c r="PBX91" s="14"/>
      <c r="PBY91" s="14"/>
      <c r="PBZ91" s="14"/>
      <c r="PCA91" s="14"/>
      <c r="PCB91" s="14"/>
      <c r="PCC91" s="14"/>
      <c r="PCD91" s="14"/>
      <c r="PCE91" s="14"/>
      <c r="PCF91" s="14"/>
      <c r="PCG91" s="14"/>
      <c r="PCH91" s="14"/>
      <c r="PCI91" s="14"/>
      <c r="PCJ91" s="14"/>
      <c r="PCK91" s="14"/>
      <c r="PCL91" s="14"/>
      <c r="PCM91" s="14"/>
      <c r="PCN91" s="14"/>
      <c r="PCO91" s="14"/>
      <c r="PCP91" s="14"/>
      <c r="PCQ91" s="14"/>
      <c r="PCR91" s="14"/>
      <c r="PCS91" s="14"/>
      <c r="PCT91" s="14"/>
      <c r="PCU91" s="14"/>
      <c r="PCV91" s="14"/>
      <c r="PCW91" s="14"/>
      <c r="PCX91" s="14"/>
      <c r="PCY91" s="14"/>
      <c r="PCZ91" s="14"/>
      <c r="PDA91" s="14"/>
      <c r="PDB91" s="14"/>
      <c r="PDC91" s="14"/>
      <c r="PDD91" s="14"/>
      <c r="PDE91" s="14"/>
      <c r="PDF91" s="14"/>
      <c r="PDG91" s="14"/>
      <c r="PDH91" s="14"/>
      <c r="PDI91" s="14"/>
      <c r="PDJ91" s="14"/>
      <c r="PDK91" s="14"/>
      <c r="PDL91" s="14"/>
      <c r="PDM91" s="14"/>
      <c r="PDN91" s="14"/>
      <c r="PDO91" s="14"/>
      <c r="PDP91" s="14"/>
      <c r="PDQ91" s="14"/>
      <c r="PDR91" s="14"/>
      <c r="PDS91" s="14"/>
      <c r="PDT91" s="14"/>
      <c r="PDU91" s="14"/>
      <c r="PDV91" s="14"/>
      <c r="PDW91" s="14"/>
      <c r="PDX91" s="14"/>
      <c r="PDY91" s="14"/>
      <c r="PDZ91" s="14"/>
      <c r="PEA91" s="14"/>
      <c r="PEB91" s="14"/>
      <c r="PEC91" s="14"/>
      <c r="PED91" s="14"/>
      <c r="PEE91" s="14"/>
      <c r="PEF91" s="14"/>
      <c r="PEG91" s="14"/>
      <c r="PEH91" s="14"/>
      <c r="PEI91" s="14"/>
      <c r="PEJ91" s="14"/>
      <c r="PEK91" s="14"/>
      <c r="PEL91" s="14"/>
      <c r="PEM91" s="14"/>
      <c r="PEN91" s="14"/>
      <c r="PEO91" s="14"/>
      <c r="PEP91" s="14"/>
      <c r="PEQ91" s="14"/>
      <c r="PER91" s="14"/>
      <c r="PES91" s="14"/>
      <c r="PET91" s="14"/>
      <c r="PEU91" s="14"/>
      <c r="PEV91" s="14"/>
      <c r="PEW91" s="14"/>
      <c r="PEX91" s="14"/>
      <c r="PEY91" s="14"/>
      <c r="PEZ91" s="14"/>
      <c r="PFA91" s="14"/>
      <c r="PFB91" s="14"/>
      <c r="PFC91" s="14"/>
      <c r="PFD91" s="14"/>
      <c r="PFE91" s="14"/>
      <c r="PFF91" s="14"/>
      <c r="PFG91" s="14"/>
      <c r="PFH91" s="14"/>
      <c r="PFI91" s="14"/>
      <c r="PFJ91" s="14"/>
      <c r="PFK91" s="14"/>
      <c r="PFL91" s="14"/>
      <c r="PFM91" s="14"/>
      <c r="PFN91" s="14"/>
      <c r="PFO91" s="14"/>
      <c r="PFP91" s="14"/>
      <c r="PFQ91" s="14"/>
      <c r="PFR91" s="14"/>
      <c r="PFS91" s="14"/>
      <c r="PFT91" s="14"/>
      <c r="PFU91" s="14"/>
      <c r="PFV91" s="14"/>
      <c r="PFW91" s="14"/>
      <c r="PFX91" s="14"/>
      <c r="PFY91" s="14"/>
      <c r="PFZ91" s="14"/>
      <c r="PGA91" s="14"/>
      <c r="PGB91" s="14"/>
      <c r="PGC91" s="14"/>
      <c r="PGD91" s="14"/>
      <c r="PGE91" s="14"/>
      <c r="PGF91" s="14"/>
      <c r="PGG91" s="14"/>
      <c r="PGH91" s="14"/>
      <c r="PGI91" s="14"/>
      <c r="PGJ91" s="14"/>
      <c r="PGK91" s="14"/>
      <c r="PGL91" s="14"/>
      <c r="PGM91" s="14"/>
      <c r="PGN91" s="14"/>
      <c r="PGO91" s="14"/>
      <c r="PGP91" s="14"/>
      <c r="PGQ91" s="14"/>
      <c r="PGR91" s="14"/>
      <c r="PGS91" s="14"/>
      <c r="PGT91" s="14"/>
      <c r="PGU91" s="14"/>
      <c r="PGV91" s="14"/>
      <c r="PGW91" s="14"/>
      <c r="PGX91" s="14"/>
      <c r="PGY91" s="14"/>
      <c r="PGZ91" s="14"/>
      <c r="PHA91" s="14"/>
      <c r="PHB91" s="14"/>
      <c r="PHC91" s="14"/>
      <c r="PHD91" s="14"/>
      <c r="PHE91" s="14"/>
      <c r="PHF91" s="14"/>
      <c r="PHG91" s="14"/>
      <c r="PHH91" s="14"/>
      <c r="PHI91" s="14"/>
      <c r="PHJ91" s="14"/>
      <c r="PHK91" s="14"/>
      <c r="PHL91" s="14"/>
      <c r="PHM91" s="14"/>
      <c r="PHN91" s="14"/>
      <c r="PHO91" s="14"/>
      <c r="PHP91" s="14"/>
      <c r="PHQ91" s="14"/>
      <c r="PHR91" s="14"/>
      <c r="PHS91" s="14"/>
      <c r="PHT91" s="14"/>
      <c r="PHU91" s="14"/>
      <c r="PHV91" s="14"/>
      <c r="PHW91" s="14"/>
      <c r="PHX91" s="14"/>
      <c r="PHY91" s="14"/>
      <c r="PHZ91" s="14"/>
      <c r="PIA91" s="14"/>
      <c r="PIB91" s="14"/>
      <c r="PIC91" s="14"/>
      <c r="PID91" s="14"/>
      <c r="PIE91" s="14"/>
      <c r="PIF91" s="14"/>
      <c r="PIG91" s="14"/>
      <c r="PIH91" s="14"/>
      <c r="PII91" s="14"/>
      <c r="PIJ91" s="14"/>
      <c r="PIK91" s="14"/>
      <c r="PIL91" s="14"/>
      <c r="PIM91" s="14"/>
      <c r="PIN91" s="14"/>
      <c r="PIO91" s="14"/>
      <c r="PIP91" s="14"/>
      <c r="PIQ91" s="14"/>
      <c r="PIR91" s="14"/>
      <c r="PIS91" s="14"/>
      <c r="PIT91" s="14"/>
      <c r="PIU91" s="14"/>
      <c r="PIV91" s="14"/>
      <c r="PIW91" s="14"/>
      <c r="PIX91" s="14"/>
      <c r="PIY91" s="14"/>
      <c r="PIZ91" s="14"/>
      <c r="PJA91" s="14"/>
      <c r="PJB91" s="14"/>
      <c r="PJC91" s="14"/>
      <c r="PJD91" s="14"/>
      <c r="PJE91" s="14"/>
      <c r="PJF91" s="14"/>
      <c r="PJG91" s="14"/>
      <c r="PJH91" s="14"/>
      <c r="PJI91" s="14"/>
      <c r="PJJ91" s="14"/>
      <c r="PJK91" s="14"/>
      <c r="PJL91" s="14"/>
      <c r="PJM91" s="14"/>
      <c r="PJN91" s="14"/>
      <c r="PJO91" s="14"/>
      <c r="PJP91" s="14"/>
      <c r="PJQ91" s="14"/>
      <c r="PJR91" s="14"/>
      <c r="PJS91" s="14"/>
      <c r="PJT91" s="14"/>
      <c r="PJU91" s="14"/>
      <c r="PJV91" s="14"/>
      <c r="PJW91" s="14"/>
      <c r="PJX91" s="14"/>
      <c r="PJY91" s="14"/>
      <c r="PJZ91" s="14"/>
      <c r="PKA91" s="14"/>
      <c r="PKB91" s="14"/>
      <c r="PKC91" s="14"/>
      <c r="PKD91" s="14"/>
      <c r="PKE91" s="14"/>
      <c r="PKF91" s="14"/>
      <c r="PKG91" s="14"/>
      <c r="PKH91" s="14"/>
      <c r="PKI91" s="14"/>
      <c r="PKJ91" s="14"/>
      <c r="PKK91" s="14"/>
      <c r="PKL91" s="14"/>
      <c r="PKM91" s="14"/>
      <c r="PKN91" s="14"/>
      <c r="PKO91" s="14"/>
      <c r="PKP91" s="14"/>
      <c r="PKQ91" s="14"/>
      <c r="PKR91" s="14"/>
      <c r="PKS91" s="14"/>
      <c r="PKT91" s="14"/>
      <c r="PKU91" s="14"/>
      <c r="PKV91" s="14"/>
      <c r="PKW91" s="14"/>
      <c r="PKX91" s="14"/>
      <c r="PKY91" s="14"/>
      <c r="PKZ91" s="14"/>
      <c r="PLA91" s="14"/>
      <c r="PLB91" s="14"/>
      <c r="PLC91" s="14"/>
      <c r="PLD91" s="14"/>
      <c r="PLE91" s="14"/>
      <c r="PLF91" s="14"/>
      <c r="PLG91" s="14"/>
      <c r="PLH91" s="14"/>
      <c r="PLI91" s="14"/>
      <c r="PLJ91" s="14"/>
      <c r="PLK91" s="14"/>
      <c r="PLL91" s="14"/>
      <c r="PLM91" s="14"/>
      <c r="PLN91" s="14"/>
      <c r="PLO91" s="14"/>
      <c r="PLP91" s="14"/>
      <c r="PLQ91" s="14"/>
      <c r="PLR91" s="14"/>
      <c r="PLS91" s="14"/>
      <c r="PLT91" s="14"/>
      <c r="PLU91" s="14"/>
      <c r="PLV91" s="14"/>
      <c r="PLW91" s="14"/>
      <c r="PLX91" s="14"/>
      <c r="PLY91" s="14"/>
      <c r="PLZ91" s="14"/>
      <c r="PMA91" s="14"/>
      <c r="PMB91" s="14"/>
      <c r="PMC91" s="14"/>
      <c r="PMD91" s="14"/>
      <c r="PME91" s="14"/>
      <c r="PMF91" s="14"/>
      <c r="PMG91" s="14"/>
      <c r="PMH91" s="14"/>
      <c r="PMI91" s="14"/>
      <c r="PMJ91" s="14"/>
      <c r="PMK91" s="14"/>
      <c r="PML91" s="14"/>
      <c r="PMM91" s="14"/>
      <c r="PMN91" s="14"/>
      <c r="PMO91" s="14"/>
      <c r="PMP91" s="14"/>
      <c r="PMQ91" s="14"/>
      <c r="PMR91" s="14"/>
      <c r="PMS91" s="14"/>
      <c r="PMT91" s="14"/>
      <c r="PMU91" s="14"/>
      <c r="PMV91" s="14"/>
      <c r="PMW91" s="14"/>
      <c r="PMX91" s="14"/>
      <c r="PMY91" s="14"/>
      <c r="PMZ91" s="14"/>
      <c r="PNA91" s="14"/>
      <c r="PNB91" s="14"/>
      <c r="PNC91" s="14"/>
      <c r="PND91" s="14"/>
      <c r="PNE91" s="14"/>
      <c r="PNF91" s="14"/>
      <c r="PNG91" s="14"/>
      <c r="PNH91" s="14"/>
      <c r="PNI91" s="14"/>
      <c r="PNJ91" s="14"/>
      <c r="PNK91" s="14"/>
      <c r="PNL91" s="14"/>
      <c r="PNM91" s="14"/>
      <c r="PNN91" s="14"/>
      <c r="PNO91" s="14"/>
      <c r="PNP91" s="14"/>
      <c r="PNQ91" s="14"/>
      <c r="PNR91" s="14"/>
      <c r="PNS91" s="14"/>
      <c r="PNT91" s="14"/>
      <c r="PNU91" s="14"/>
      <c r="PNV91" s="14"/>
      <c r="PNW91" s="14"/>
      <c r="PNX91" s="14"/>
      <c r="PNY91" s="14"/>
      <c r="PNZ91" s="14"/>
      <c r="POA91" s="14"/>
      <c r="POB91" s="14"/>
      <c r="POC91" s="14"/>
      <c r="POD91" s="14"/>
      <c r="POE91" s="14"/>
      <c r="POF91" s="14"/>
      <c r="POG91" s="14"/>
      <c r="POH91" s="14"/>
      <c r="POI91" s="14"/>
      <c r="POJ91" s="14"/>
      <c r="POK91" s="14"/>
      <c r="POL91" s="14"/>
      <c r="POM91" s="14"/>
      <c r="PON91" s="14"/>
      <c r="POO91" s="14"/>
      <c r="POP91" s="14"/>
      <c r="POQ91" s="14"/>
      <c r="POR91" s="14"/>
      <c r="POS91" s="14"/>
      <c r="POT91" s="14"/>
      <c r="POU91" s="14"/>
      <c r="POV91" s="14"/>
      <c r="POW91" s="14"/>
      <c r="POX91" s="14"/>
      <c r="POY91" s="14"/>
      <c r="POZ91" s="14"/>
      <c r="PPA91" s="14"/>
      <c r="PPB91" s="14"/>
      <c r="PPC91" s="14"/>
      <c r="PPD91" s="14"/>
      <c r="PPE91" s="14"/>
      <c r="PPF91" s="14"/>
      <c r="PPG91" s="14"/>
      <c r="PPH91" s="14"/>
      <c r="PPI91" s="14"/>
      <c r="PPJ91" s="14"/>
      <c r="PPK91" s="14"/>
      <c r="PPL91" s="14"/>
      <c r="PPM91" s="14"/>
      <c r="PPN91" s="14"/>
      <c r="PPO91" s="14"/>
      <c r="PPP91" s="14"/>
      <c r="PPQ91" s="14"/>
      <c r="PPR91" s="14"/>
      <c r="PPS91" s="14"/>
      <c r="PPT91" s="14"/>
      <c r="PPU91" s="14"/>
      <c r="PPV91" s="14"/>
      <c r="PPW91" s="14"/>
      <c r="PPX91" s="14"/>
      <c r="PPY91" s="14"/>
      <c r="PPZ91" s="14"/>
      <c r="PQA91" s="14"/>
      <c r="PQB91" s="14"/>
      <c r="PQC91" s="14"/>
      <c r="PQD91" s="14"/>
      <c r="PQE91" s="14"/>
      <c r="PQF91" s="14"/>
      <c r="PQG91" s="14"/>
      <c r="PQH91" s="14"/>
      <c r="PQI91" s="14"/>
      <c r="PQJ91" s="14"/>
      <c r="PQK91" s="14"/>
      <c r="PQL91" s="14"/>
      <c r="PQM91" s="14"/>
      <c r="PQN91" s="14"/>
      <c r="PQO91" s="14"/>
      <c r="PQP91" s="14"/>
      <c r="PQQ91" s="14"/>
      <c r="PQR91" s="14"/>
      <c r="PQS91" s="14"/>
      <c r="PQT91" s="14"/>
      <c r="PQU91" s="14"/>
      <c r="PQV91" s="14"/>
      <c r="PQW91" s="14"/>
      <c r="PQX91" s="14"/>
      <c r="PQY91" s="14"/>
      <c r="PQZ91" s="14"/>
      <c r="PRA91" s="14"/>
      <c r="PRB91" s="14"/>
      <c r="PRC91" s="14"/>
      <c r="PRD91" s="14"/>
      <c r="PRE91" s="14"/>
      <c r="PRF91" s="14"/>
      <c r="PRG91" s="14"/>
      <c r="PRH91" s="14"/>
      <c r="PRI91" s="14"/>
      <c r="PRJ91" s="14"/>
      <c r="PRK91" s="14"/>
      <c r="PRL91" s="14"/>
      <c r="PRM91" s="14"/>
      <c r="PRN91" s="14"/>
      <c r="PRO91" s="14"/>
      <c r="PRP91" s="14"/>
      <c r="PRQ91" s="14"/>
      <c r="PRR91" s="14"/>
      <c r="PRS91" s="14"/>
      <c r="PRT91" s="14"/>
      <c r="PRU91" s="14"/>
      <c r="PRV91" s="14"/>
      <c r="PRW91" s="14"/>
      <c r="PRX91" s="14"/>
      <c r="PRY91" s="14"/>
      <c r="PRZ91" s="14"/>
      <c r="PSA91" s="14"/>
      <c r="PSB91" s="14"/>
      <c r="PSC91" s="14"/>
      <c r="PSD91" s="14"/>
      <c r="PSE91" s="14"/>
      <c r="PSF91" s="14"/>
      <c r="PSG91" s="14"/>
      <c r="PSH91" s="14"/>
      <c r="PSI91" s="14"/>
      <c r="PSJ91" s="14"/>
      <c r="PSK91" s="14"/>
      <c r="PSL91" s="14"/>
      <c r="PSM91" s="14"/>
      <c r="PSN91" s="14"/>
      <c r="PSO91" s="14"/>
      <c r="PSP91" s="14"/>
      <c r="PSQ91" s="14"/>
      <c r="PSR91" s="14"/>
      <c r="PSS91" s="14"/>
      <c r="PST91" s="14"/>
      <c r="PSU91" s="14"/>
      <c r="PSV91" s="14"/>
      <c r="PSW91" s="14"/>
      <c r="PSX91" s="14"/>
      <c r="PSY91" s="14"/>
      <c r="PSZ91" s="14"/>
      <c r="PTA91" s="14"/>
      <c r="PTB91" s="14"/>
      <c r="PTC91" s="14"/>
      <c r="PTD91" s="14"/>
      <c r="PTE91" s="14"/>
      <c r="PTF91" s="14"/>
      <c r="PTG91" s="14"/>
      <c r="PTH91" s="14"/>
      <c r="PTI91" s="14"/>
      <c r="PTJ91" s="14"/>
      <c r="PTK91" s="14"/>
      <c r="PTL91" s="14"/>
      <c r="PTM91" s="14"/>
      <c r="PTN91" s="14"/>
      <c r="PTO91" s="14"/>
      <c r="PTP91" s="14"/>
      <c r="PTQ91" s="14"/>
      <c r="PTR91" s="14"/>
      <c r="PTS91" s="14"/>
      <c r="PTT91" s="14"/>
      <c r="PTU91" s="14"/>
      <c r="PTV91" s="14"/>
      <c r="PTW91" s="14"/>
      <c r="PTX91" s="14"/>
      <c r="PTY91" s="14"/>
      <c r="PTZ91" s="14"/>
      <c r="PUA91" s="14"/>
      <c r="PUB91" s="14"/>
      <c r="PUC91" s="14"/>
      <c r="PUD91" s="14"/>
      <c r="PUE91" s="14"/>
      <c r="PUF91" s="14"/>
      <c r="PUG91" s="14"/>
      <c r="PUH91" s="14"/>
      <c r="PUI91" s="14"/>
      <c r="PUJ91" s="14"/>
      <c r="PUK91" s="14"/>
      <c r="PUL91" s="14"/>
      <c r="PUM91" s="14"/>
      <c r="PUN91" s="14"/>
      <c r="PUO91" s="14"/>
      <c r="PUP91" s="14"/>
      <c r="PUQ91" s="14"/>
      <c r="PUR91" s="14"/>
      <c r="PUS91" s="14"/>
      <c r="PUT91" s="14"/>
      <c r="PUU91" s="14"/>
      <c r="PUV91" s="14"/>
      <c r="PUW91" s="14"/>
      <c r="PUX91" s="14"/>
      <c r="PUY91" s="14"/>
      <c r="PUZ91" s="14"/>
      <c r="PVA91" s="14"/>
      <c r="PVB91" s="14"/>
      <c r="PVC91" s="14"/>
      <c r="PVD91" s="14"/>
      <c r="PVE91" s="14"/>
      <c r="PVF91" s="14"/>
      <c r="PVG91" s="14"/>
      <c r="PVH91" s="14"/>
      <c r="PVI91" s="14"/>
      <c r="PVJ91" s="14"/>
      <c r="PVK91" s="14"/>
      <c r="PVL91" s="14"/>
      <c r="PVM91" s="14"/>
      <c r="PVN91" s="14"/>
      <c r="PVO91" s="14"/>
      <c r="PVP91" s="14"/>
      <c r="PVQ91" s="14"/>
      <c r="PVR91" s="14"/>
      <c r="PVS91" s="14"/>
      <c r="PVT91" s="14"/>
      <c r="PVU91" s="14"/>
      <c r="PVV91" s="14"/>
      <c r="PVW91" s="14"/>
      <c r="PVX91" s="14"/>
      <c r="PVY91" s="14"/>
      <c r="PVZ91" s="14"/>
      <c r="PWA91" s="14"/>
      <c r="PWB91" s="14"/>
      <c r="PWC91" s="14"/>
      <c r="PWD91" s="14"/>
      <c r="PWE91" s="14"/>
      <c r="PWF91" s="14"/>
      <c r="PWG91" s="14"/>
      <c r="PWH91" s="14"/>
      <c r="PWI91" s="14"/>
      <c r="PWJ91" s="14"/>
      <c r="PWK91" s="14"/>
      <c r="PWL91" s="14"/>
      <c r="PWM91" s="14"/>
      <c r="PWN91" s="14"/>
      <c r="PWO91" s="14"/>
      <c r="PWP91" s="14"/>
      <c r="PWQ91" s="14"/>
      <c r="PWR91" s="14"/>
      <c r="PWS91" s="14"/>
      <c r="PWT91" s="14"/>
      <c r="PWU91" s="14"/>
      <c r="PWV91" s="14"/>
      <c r="PWW91" s="14"/>
      <c r="PWX91" s="14"/>
      <c r="PWY91" s="14"/>
      <c r="PWZ91" s="14"/>
      <c r="PXA91" s="14"/>
      <c r="PXB91" s="14"/>
      <c r="PXC91" s="14"/>
      <c r="PXD91" s="14"/>
      <c r="PXE91" s="14"/>
      <c r="PXF91" s="14"/>
      <c r="PXG91" s="14"/>
      <c r="PXH91" s="14"/>
      <c r="PXI91" s="14"/>
      <c r="PXJ91" s="14"/>
      <c r="PXK91" s="14"/>
      <c r="PXL91" s="14"/>
      <c r="PXM91" s="14"/>
      <c r="PXN91" s="14"/>
      <c r="PXO91" s="14"/>
      <c r="PXP91" s="14"/>
      <c r="PXQ91" s="14"/>
      <c r="PXR91" s="14"/>
      <c r="PXS91" s="14"/>
      <c r="PXT91" s="14"/>
      <c r="PXU91" s="14"/>
      <c r="PXV91" s="14"/>
      <c r="PXW91" s="14"/>
      <c r="PXX91" s="14"/>
      <c r="PXY91" s="14"/>
      <c r="PXZ91" s="14"/>
      <c r="PYA91" s="14"/>
      <c r="PYB91" s="14"/>
      <c r="PYC91" s="14"/>
      <c r="PYD91" s="14"/>
      <c r="PYE91" s="14"/>
      <c r="PYF91" s="14"/>
      <c r="PYG91" s="14"/>
      <c r="PYH91" s="14"/>
      <c r="PYI91" s="14"/>
      <c r="PYJ91" s="14"/>
      <c r="PYK91" s="14"/>
      <c r="PYL91" s="14"/>
      <c r="PYM91" s="14"/>
      <c r="PYN91" s="14"/>
      <c r="PYO91" s="14"/>
      <c r="PYP91" s="14"/>
      <c r="PYQ91" s="14"/>
      <c r="PYR91" s="14"/>
      <c r="PYS91" s="14"/>
      <c r="PYT91" s="14"/>
      <c r="PYU91" s="14"/>
      <c r="PYV91" s="14"/>
      <c r="PYW91" s="14"/>
      <c r="PYX91" s="14"/>
      <c r="PYY91" s="14"/>
      <c r="PYZ91" s="14"/>
      <c r="PZA91" s="14"/>
      <c r="PZB91" s="14"/>
      <c r="PZC91" s="14"/>
      <c r="PZD91" s="14"/>
      <c r="PZE91" s="14"/>
      <c r="PZF91" s="14"/>
      <c r="PZG91" s="14"/>
      <c r="PZH91" s="14"/>
      <c r="PZI91" s="14"/>
      <c r="PZJ91" s="14"/>
      <c r="PZK91" s="14"/>
      <c r="PZL91" s="14"/>
      <c r="PZM91" s="14"/>
      <c r="PZN91" s="14"/>
      <c r="PZO91" s="14"/>
      <c r="PZP91" s="14"/>
      <c r="PZQ91" s="14"/>
      <c r="PZR91" s="14"/>
      <c r="PZS91" s="14"/>
      <c r="PZT91" s="14"/>
      <c r="PZU91" s="14"/>
      <c r="PZV91" s="14"/>
      <c r="PZW91" s="14"/>
      <c r="PZX91" s="14"/>
      <c r="PZY91" s="14"/>
      <c r="PZZ91" s="14"/>
      <c r="QAA91" s="14"/>
      <c r="QAB91" s="14"/>
      <c r="QAC91" s="14"/>
      <c r="QAD91" s="14"/>
      <c r="QAE91" s="14"/>
      <c r="QAF91" s="14"/>
      <c r="QAG91" s="14"/>
      <c r="QAH91" s="14"/>
      <c r="QAI91" s="14"/>
      <c r="QAJ91" s="14"/>
      <c r="QAK91" s="14"/>
      <c r="QAL91" s="14"/>
      <c r="QAM91" s="14"/>
      <c r="QAN91" s="14"/>
      <c r="QAO91" s="14"/>
      <c r="QAP91" s="14"/>
      <c r="QAQ91" s="14"/>
      <c r="QAR91" s="14"/>
      <c r="QAS91" s="14"/>
      <c r="QAT91" s="14"/>
      <c r="QAU91" s="14"/>
      <c r="QAV91" s="14"/>
      <c r="QAW91" s="14"/>
      <c r="QAX91" s="14"/>
      <c r="QAY91" s="14"/>
      <c r="QAZ91" s="14"/>
      <c r="QBA91" s="14"/>
      <c r="QBB91" s="14"/>
      <c r="QBC91" s="14"/>
      <c r="QBD91" s="14"/>
      <c r="QBE91" s="14"/>
      <c r="QBF91" s="14"/>
      <c r="QBG91" s="14"/>
      <c r="QBH91" s="14"/>
      <c r="QBI91" s="14"/>
      <c r="QBJ91" s="14"/>
      <c r="QBK91" s="14"/>
      <c r="QBL91" s="14"/>
      <c r="QBM91" s="14"/>
      <c r="QBN91" s="14"/>
      <c r="QBO91" s="14"/>
      <c r="QBP91" s="14"/>
      <c r="QBQ91" s="14"/>
      <c r="QBR91" s="14"/>
      <c r="QBS91" s="14"/>
      <c r="QBT91" s="14"/>
      <c r="QBU91" s="14"/>
      <c r="QBV91" s="14"/>
      <c r="QBW91" s="14"/>
      <c r="QBX91" s="14"/>
      <c r="QBY91" s="14"/>
      <c r="QBZ91" s="14"/>
      <c r="QCA91" s="14"/>
      <c r="QCB91" s="14"/>
      <c r="QCC91" s="14"/>
      <c r="QCD91" s="14"/>
      <c r="QCE91" s="14"/>
      <c r="QCF91" s="14"/>
      <c r="QCG91" s="14"/>
      <c r="QCH91" s="14"/>
      <c r="QCI91" s="14"/>
      <c r="QCJ91" s="14"/>
      <c r="QCK91" s="14"/>
      <c r="QCL91" s="14"/>
      <c r="QCM91" s="14"/>
      <c r="QCN91" s="14"/>
      <c r="QCO91" s="14"/>
      <c r="QCP91" s="14"/>
      <c r="QCQ91" s="14"/>
      <c r="QCR91" s="14"/>
      <c r="QCS91" s="14"/>
      <c r="QCT91" s="14"/>
      <c r="QCU91" s="14"/>
      <c r="QCV91" s="14"/>
      <c r="QCW91" s="14"/>
      <c r="QCX91" s="14"/>
      <c r="QCY91" s="14"/>
      <c r="QCZ91" s="14"/>
      <c r="QDA91" s="14"/>
      <c r="QDB91" s="14"/>
      <c r="QDC91" s="14"/>
      <c r="QDD91" s="14"/>
      <c r="QDE91" s="14"/>
      <c r="QDF91" s="14"/>
      <c r="QDG91" s="14"/>
      <c r="QDH91" s="14"/>
      <c r="QDI91" s="14"/>
      <c r="QDJ91" s="14"/>
      <c r="QDK91" s="14"/>
      <c r="QDL91" s="14"/>
      <c r="QDM91" s="14"/>
      <c r="QDN91" s="14"/>
      <c r="QDO91" s="14"/>
      <c r="QDP91" s="14"/>
      <c r="QDQ91" s="14"/>
      <c r="QDR91" s="14"/>
      <c r="QDS91" s="14"/>
      <c r="QDT91" s="14"/>
      <c r="QDU91" s="14"/>
      <c r="QDV91" s="14"/>
      <c r="QDW91" s="14"/>
      <c r="QDX91" s="14"/>
      <c r="QDY91" s="14"/>
      <c r="QDZ91" s="14"/>
      <c r="QEA91" s="14"/>
      <c r="QEB91" s="14"/>
      <c r="QEC91" s="14"/>
      <c r="QED91" s="14"/>
      <c r="QEE91" s="14"/>
      <c r="QEF91" s="14"/>
      <c r="QEG91" s="14"/>
      <c r="QEH91" s="14"/>
      <c r="QEI91" s="14"/>
      <c r="QEJ91" s="14"/>
      <c r="QEK91" s="14"/>
      <c r="QEL91" s="14"/>
      <c r="QEM91" s="14"/>
      <c r="QEN91" s="14"/>
      <c r="QEO91" s="14"/>
      <c r="QEP91" s="14"/>
      <c r="QEQ91" s="14"/>
      <c r="QER91" s="14"/>
      <c r="QES91" s="14"/>
      <c r="QET91" s="14"/>
      <c r="QEU91" s="14"/>
      <c r="QEV91" s="14"/>
      <c r="QEW91" s="14"/>
      <c r="QEX91" s="14"/>
      <c r="QEY91" s="14"/>
      <c r="QEZ91" s="14"/>
      <c r="QFA91" s="14"/>
      <c r="QFB91" s="14"/>
      <c r="QFC91" s="14"/>
      <c r="QFD91" s="14"/>
      <c r="QFE91" s="14"/>
      <c r="QFF91" s="14"/>
      <c r="QFG91" s="14"/>
      <c r="QFH91" s="14"/>
      <c r="QFI91" s="14"/>
      <c r="QFJ91" s="14"/>
      <c r="QFK91" s="14"/>
      <c r="QFL91" s="14"/>
      <c r="QFM91" s="14"/>
      <c r="QFN91" s="14"/>
      <c r="QFO91" s="14"/>
      <c r="QFP91" s="14"/>
      <c r="QFQ91" s="14"/>
      <c r="QFR91" s="14"/>
      <c r="QFS91" s="14"/>
      <c r="QFT91" s="14"/>
      <c r="QFU91" s="14"/>
      <c r="QFV91" s="14"/>
      <c r="QFW91" s="14"/>
      <c r="QFX91" s="14"/>
      <c r="QFY91" s="14"/>
      <c r="QFZ91" s="14"/>
      <c r="QGA91" s="14"/>
      <c r="QGB91" s="14"/>
      <c r="QGC91" s="14"/>
      <c r="QGD91" s="14"/>
      <c r="QGE91" s="14"/>
      <c r="QGF91" s="14"/>
      <c r="QGG91" s="14"/>
      <c r="QGH91" s="14"/>
      <c r="QGI91" s="14"/>
      <c r="QGJ91" s="14"/>
      <c r="QGK91" s="14"/>
      <c r="QGL91" s="14"/>
      <c r="QGM91" s="14"/>
      <c r="QGN91" s="14"/>
      <c r="QGO91" s="14"/>
      <c r="QGP91" s="14"/>
      <c r="QGQ91" s="14"/>
      <c r="QGR91" s="14"/>
      <c r="QGS91" s="14"/>
      <c r="QGT91" s="14"/>
      <c r="QGU91" s="14"/>
      <c r="QGV91" s="14"/>
      <c r="QGW91" s="14"/>
      <c r="QGX91" s="14"/>
      <c r="QGY91" s="14"/>
      <c r="QGZ91" s="14"/>
      <c r="QHA91" s="14"/>
      <c r="QHB91" s="14"/>
      <c r="QHC91" s="14"/>
      <c r="QHD91" s="14"/>
      <c r="QHE91" s="14"/>
      <c r="QHF91" s="14"/>
      <c r="QHG91" s="14"/>
      <c r="QHH91" s="14"/>
      <c r="QHI91" s="14"/>
      <c r="QHJ91" s="14"/>
      <c r="QHK91" s="14"/>
      <c r="QHL91" s="14"/>
      <c r="QHM91" s="14"/>
      <c r="QHN91" s="14"/>
      <c r="QHO91" s="14"/>
      <c r="QHP91" s="14"/>
      <c r="QHQ91" s="14"/>
      <c r="QHR91" s="14"/>
      <c r="QHS91" s="14"/>
      <c r="QHT91" s="14"/>
      <c r="QHU91" s="14"/>
      <c r="QHV91" s="14"/>
      <c r="QHW91" s="14"/>
      <c r="QHX91" s="14"/>
      <c r="QHY91" s="14"/>
      <c r="QHZ91" s="14"/>
      <c r="QIA91" s="14"/>
      <c r="QIB91" s="14"/>
      <c r="QIC91" s="14"/>
      <c r="QID91" s="14"/>
      <c r="QIE91" s="14"/>
      <c r="QIF91" s="14"/>
      <c r="QIG91" s="14"/>
      <c r="QIH91" s="14"/>
      <c r="QII91" s="14"/>
      <c r="QIJ91" s="14"/>
      <c r="QIK91" s="14"/>
      <c r="QIL91" s="14"/>
      <c r="QIM91" s="14"/>
      <c r="QIN91" s="14"/>
      <c r="QIO91" s="14"/>
      <c r="QIP91" s="14"/>
      <c r="QIQ91" s="14"/>
      <c r="QIR91" s="14"/>
      <c r="QIS91" s="14"/>
      <c r="QIT91" s="14"/>
      <c r="QIU91" s="14"/>
      <c r="QIV91" s="14"/>
      <c r="QIW91" s="14"/>
      <c r="QIX91" s="14"/>
      <c r="QIY91" s="14"/>
      <c r="QIZ91" s="14"/>
      <c r="QJA91" s="14"/>
      <c r="QJB91" s="14"/>
      <c r="QJC91" s="14"/>
      <c r="QJD91" s="14"/>
      <c r="QJE91" s="14"/>
      <c r="QJF91" s="14"/>
      <c r="QJG91" s="14"/>
      <c r="QJH91" s="14"/>
      <c r="QJI91" s="14"/>
      <c r="QJJ91" s="14"/>
      <c r="QJK91" s="14"/>
      <c r="QJL91" s="14"/>
      <c r="QJM91" s="14"/>
      <c r="QJN91" s="14"/>
      <c r="QJO91" s="14"/>
      <c r="QJP91" s="14"/>
      <c r="QJQ91" s="14"/>
      <c r="QJR91" s="14"/>
      <c r="QJS91" s="14"/>
      <c r="QJT91" s="14"/>
      <c r="QJU91" s="14"/>
      <c r="QJV91" s="14"/>
      <c r="QJW91" s="14"/>
      <c r="QJX91" s="14"/>
      <c r="QJY91" s="14"/>
      <c r="QJZ91" s="14"/>
      <c r="QKA91" s="14"/>
      <c r="QKB91" s="14"/>
      <c r="QKC91" s="14"/>
      <c r="QKD91" s="14"/>
      <c r="QKE91" s="14"/>
      <c r="QKF91" s="14"/>
      <c r="QKG91" s="14"/>
      <c r="QKH91" s="14"/>
      <c r="QKI91" s="14"/>
      <c r="QKJ91" s="14"/>
      <c r="QKK91" s="14"/>
      <c r="QKL91" s="14"/>
      <c r="QKM91" s="14"/>
      <c r="QKN91" s="14"/>
      <c r="QKO91" s="14"/>
      <c r="QKP91" s="14"/>
      <c r="QKQ91" s="14"/>
      <c r="QKR91" s="14"/>
      <c r="QKS91" s="14"/>
      <c r="QKT91" s="14"/>
      <c r="QKU91" s="14"/>
      <c r="QKV91" s="14"/>
      <c r="QKW91" s="14"/>
      <c r="QKX91" s="14"/>
      <c r="QKY91" s="14"/>
      <c r="QKZ91" s="14"/>
      <c r="QLA91" s="14"/>
      <c r="QLB91" s="14"/>
      <c r="QLC91" s="14"/>
      <c r="QLD91" s="14"/>
      <c r="QLE91" s="14"/>
      <c r="QLF91" s="14"/>
      <c r="QLG91" s="14"/>
      <c r="QLH91" s="14"/>
      <c r="QLI91" s="14"/>
      <c r="QLJ91" s="14"/>
      <c r="QLK91" s="14"/>
      <c r="QLL91" s="14"/>
      <c r="QLM91" s="14"/>
      <c r="QLN91" s="14"/>
      <c r="QLO91" s="14"/>
      <c r="QLP91" s="14"/>
      <c r="QLQ91" s="14"/>
      <c r="QLR91" s="14"/>
      <c r="QLS91" s="14"/>
      <c r="QLT91" s="14"/>
      <c r="QLU91" s="14"/>
      <c r="QLV91" s="14"/>
      <c r="QLW91" s="14"/>
      <c r="QLX91" s="14"/>
      <c r="QLY91" s="14"/>
      <c r="QLZ91" s="14"/>
      <c r="QMA91" s="14"/>
      <c r="QMB91" s="14"/>
      <c r="QMC91" s="14"/>
      <c r="QMD91" s="14"/>
      <c r="QME91" s="14"/>
      <c r="QMF91" s="14"/>
      <c r="QMG91" s="14"/>
      <c r="QMH91" s="14"/>
      <c r="QMI91" s="14"/>
      <c r="QMJ91" s="14"/>
      <c r="QMK91" s="14"/>
      <c r="QML91" s="14"/>
      <c r="QMM91" s="14"/>
      <c r="QMN91" s="14"/>
      <c r="QMO91" s="14"/>
      <c r="QMP91" s="14"/>
      <c r="QMQ91" s="14"/>
      <c r="QMR91" s="14"/>
      <c r="QMS91" s="14"/>
      <c r="QMT91" s="14"/>
      <c r="QMU91" s="14"/>
      <c r="QMV91" s="14"/>
      <c r="QMW91" s="14"/>
      <c r="QMX91" s="14"/>
      <c r="QMY91" s="14"/>
      <c r="QMZ91" s="14"/>
      <c r="QNA91" s="14"/>
      <c r="QNB91" s="14"/>
      <c r="QNC91" s="14"/>
      <c r="QND91" s="14"/>
      <c r="QNE91" s="14"/>
      <c r="QNF91" s="14"/>
      <c r="QNG91" s="14"/>
      <c r="QNH91" s="14"/>
      <c r="QNI91" s="14"/>
      <c r="QNJ91" s="14"/>
      <c r="QNK91" s="14"/>
      <c r="QNL91" s="14"/>
      <c r="QNM91" s="14"/>
      <c r="QNN91" s="14"/>
      <c r="QNO91" s="14"/>
      <c r="QNP91" s="14"/>
      <c r="QNQ91" s="14"/>
      <c r="QNR91" s="14"/>
      <c r="QNS91" s="14"/>
      <c r="QNT91" s="14"/>
      <c r="QNU91" s="14"/>
      <c r="QNV91" s="14"/>
      <c r="QNW91" s="14"/>
      <c r="QNX91" s="14"/>
      <c r="QNY91" s="14"/>
      <c r="QNZ91" s="14"/>
      <c r="QOA91" s="14"/>
      <c r="QOB91" s="14"/>
      <c r="QOC91" s="14"/>
      <c r="QOD91" s="14"/>
      <c r="QOE91" s="14"/>
      <c r="QOF91" s="14"/>
      <c r="QOG91" s="14"/>
      <c r="QOH91" s="14"/>
      <c r="QOI91" s="14"/>
      <c r="QOJ91" s="14"/>
      <c r="QOK91" s="14"/>
      <c r="QOL91" s="14"/>
      <c r="QOM91" s="14"/>
      <c r="QON91" s="14"/>
      <c r="QOO91" s="14"/>
      <c r="QOP91" s="14"/>
      <c r="QOQ91" s="14"/>
      <c r="QOR91" s="14"/>
      <c r="QOS91" s="14"/>
      <c r="QOT91" s="14"/>
      <c r="QOU91" s="14"/>
      <c r="QOV91" s="14"/>
      <c r="QOW91" s="14"/>
      <c r="QOX91" s="14"/>
      <c r="QOY91" s="14"/>
      <c r="QOZ91" s="14"/>
      <c r="QPA91" s="14"/>
      <c r="QPB91" s="14"/>
      <c r="QPC91" s="14"/>
      <c r="QPD91" s="14"/>
      <c r="QPE91" s="14"/>
      <c r="QPF91" s="14"/>
      <c r="QPG91" s="14"/>
      <c r="QPH91" s="14"/>
      <c r="QPI91" s="14"/>
      <c r="QPJ91" s="14"/>
      <c r="QPK91" s="14"/>
      <c r="QPL91" s="14"/>
      <c r="QPM91" s="14"/>
      <c r="QPN91" s="14"/>
      <c r="QPO91" s="14"/>
      <c r="QPP91" s="14"/>
      <c r="QPQ91" s="14"/>
      <c r="QPR91" s="14"/>
      <c r="QPS91" s="14"/>
      <c r="QPT91" s="14"/>
      <c r="QPU91" s="14"/>
      <c r="QPV91" s="14"/>
      <c r="QPW91" s="14"/>
      <c r="QPX91" s="14"/>
      <c r="QPY91" s="14"/>
      <c r="QPZ91" s="14"/>
      <c r="QQA91" s="14"/>
      <c r="QQB91" s="14"/>
      <c r="QQC91" s="14"/>
      <c r="QQD91" s="14"/>
      <c r="QQE91" s="14"/>
      <c r="QQF91" s="14"/>
      <c r="QQG91" s="14"/>
      <c r="QQH91" s="14"/>
      <c r="QQI91" s="14"/>
      <c r="QQJ91" s="14"/>
      <c r="QQK91" s="14"/>
      <c r="QQL91" s="14"/>
      <c r="QQM91" s="14"/>
      <c r="QQN91" s="14"/>
      <c r="QQO91" s="14"/>
      <c r="QQP91" s="14"/>
      <c r="QQQ91" s="14"/>
      <c r="QQR91" s="14"/>
      <c r="QQS91" s="14"/>
      <c r="QQT91" s="14"/>
      <c r="QQU91" s="14"/>
      <c r="QQV91" s="14"/>
      <c r="QQW91" s="14"/>
      <c r="QQX91" s="14"/>
      <c r="QQY91" s="14"/>
      <c r="QQZ91" s="14"/>
      <c r="QRA91" s="14"/>
      <c r="QRB91" s="14"/>
      <c r="QRC91" s="14"/>
      <c r="QRD91" s="14"/>
      <c r="QRE91" s="14"/>
      <c r="QRF91" s="14"/>
      <c r="QRG91" s="14"/>
      <c r="QRH91" s="14"/>
      <c r="QRI91" s="14"/>
      <c r="QRJ91" s="14"/>
      <c r="QRK91" s="14"/>
      <c r="QRL91" s="14"/>
      <c r="QRM91" s="14"/>
      <c r="QRN91" s="14"/>
      <c r="QRO91" s="14"/>
      <c r="QRP91" s="14"/>
      <c r="QRQ91" s="14"/>
      <c r="QRR91" s="14"/>
      <c r="QRS91" s="14"/>
      <c r="QRT91" s="14"/>
      <c r="QRU91" s="14"/>
      <c r="QRV91" s="14"/>
      <c r="QRW91" s="14"/>
      <c r="QRX91" s="14"/>
      <c r="QRY91" s="14"/>
      <c r="QRZ91" s="14"/>
      <c r="QSA91" s="14"/>
      <c r="QSB91" s="14"/>
      <c r="QSC91" s="14"/>
      <c r="QSD91" s="14"/>
      <c r="QSE91" s="14"/>
      <c r="QSF91" s="14"/>
      <c r="QSG91" s="14"/>
      <c r="QSH91" s="14"/>
      <c r="QSI91" s="14"/>
      <c r="QSJ91" s="14"/>
      <c r="QSK91" s="14"/>
      <c r="QSL91" s="14"/>
      <c r="QSM91" s="14"/>
      <c r="QSN91" s="14"/>
      <c r="QSO91" s="14"/>
      <c r="QSP91" s="14"/>
      <c r="QSQ91" s="14"/>
      <c r="QSR91" s="14"/>
      <c r="QSS91" s="14"/>
      <c r="QST91" s="14"/>
      <c r="QSU91" s="14"/>
      <c r="QSV91" s="14"/>
      <c r="QSW91" s="14"/>
      <c r="QSX91" s="14"/>
      <c r="QSY91" s="14"/>
      <c r="QSZ91" s="14"/>
      <c r="QTA91" s="14"/>
      <c r="QTB91" s="14"/>
      <c r="QTC91" s="14"/>
      <c r="QTD91" s="14"/>
      <c r="QTE91" s="14"/>
      <c r="QTF91" s="14"/>
      <c r="QTG91" s="14"/>
      <c r="QTH91" s="14"/>
      <c r="QTI91" s="14"/>
      <c r="QTJ91" s="14"/>
      <c r="QTK91" s="14"/>
      <c r="QTL91" s="14"/>
      <c r="QTM91" s="14"/>
      <c r="QTN91" s="14"/>
      <c r="QTO91" s="14"/>
      <c r="QTP91" s="14"/>
      <c r="QTQ91" s="14"/>
      <c r="QTR91" s="14"/>
      <c r="QTS91" s="14"/>
      <c r="QTT91" s="14"/>
      <c r="QTU91" s="14"/>
      <c r="QTV91" s="14"/>
      <c r="QTW91" s="14"/>
      <c r="QTX91" s="14"/>
      <c r="QTY91" s="14"/>
      <c r="QTZ91" s="14"/>
      <c r="QUA91" s="14"/>
      <c r="QUB91" s="14"/>
      <c r="QUC91" s="14"/>
      <c r="QUD91" s="14"/>
      <c r="QUE91" s="14"/>
      <c r="QUF91" s="14"/>
      <c r="QUG91" s="14"/>
      <c r="QUH91" s="14"/>
      <c r="QUI91" s="14"/>
      <c r="QUJ91" s="14"/>
      <c r="QUK91" s="14"/>
      <c r="QUL91" s="14"/>
      <c r="QUM91" s="14"/>
      <c r="QUN91" s="14"/>
      <c r="QUO91" s="14"/>
      <c r="QUP91" s="14"/>
      <c r="QUQ91" s="14"/>
      <c r="QUR91" s="14"/>
      <c r="QUS91" s="14"/>
      <c r="QUT91" s="14"/>
      <c r="QUU91" s="14"/>
      <c r="QUV91" s="14"/>
      <c r="QUW91" s="14"/>
      <c r="QUX91" s="14"/>
      <c r="QUY91" s="14"/>
      <c r="QUZ91" s="14"/>
      <c r="QVA91" s="14"/>
      <c r="QVB91" s="14"/>
      <c r="QVC91" s="14"/>
      <c r="QVD91" s="14"/>
      <c r="QVE91" s="14"/>
      <c r="QVF91" s="14"/>
      <c r="QVG91" s="14"/>
      <c r="QVH91" s="14"/>
      <c r="QVI91" s="14"/>
      <c r="QVJ91" s="14"/>
      <c r="QVK91" s="14"/>
      <c r="QVL91" s="14"/>
      <c r="QVM91" s="14"/>
      <c r="QVN91" s="14"/>
      <c r="QVO91" s="14"/>
      <c r="QVP91" s="14"/>
      <c r="QVQ91" s="14"/>
      <c r="QVR91" s="14"/>
      <c r="QVS91" s="14"/>
      <c r="QVT91" s="14"/>
      <c r="QVU91" s="14"/>
      <c r="QVV91" s="14"/>
      <c r="QVW91" s="14"/>
      <c r="QVX91" s="14"/>
      <c r="QVY91" s="14"/>
      <c r="QVZ91" s="14"/>
      <c r="QWA91" s="14"/>
      <c r="QWB91" s="14"/>
      <c r="QWC91" s="14"/>
      <c r="QWD91" s="14"/>
      <c r="QWE91" s="14"/>
      <c r="QWF91" s="14"/>
      <c r="QWG91" s="14"/>
      <c r="QWH91" s="14"/>
      <c r="QWI91" s="14"/>
      <c r="QWJ91" s="14"/>
      <c r="QWK91" s="14"/>
      <c r="QWL91" s="14"/>
      <c r="QWM91" s="14"/>
      <c r="QWN91" s="14"/>
      <c r="QWO91" s="14"/>
      <c r="QWP91" s="14"/>
      <c r="QWQ91" s="14"/>
      <c r="QWR91" s="14"/>
      <c r="QWS91" s="14"/>
      <c r="QWT91" s="14"/>
      <c r="QWU91" s="14"/>
      <c r="QWV91" s="14"/>
      <c r="QWW91" s="14"/>
      <c r="QWX91" s="14"/>
      <c r="QWY91" s="14"/>
      <c r="QWZ91" s="14"/>
      <c r="QXA91" s="14"/>
      <c r="QXB91" s="14"/>
      <c r="QXC91" s="14"/>
      <c r="QXD91" s="14"/>
      <c r="QXE91" s="14"/>
      <c r="QXF91" s="14"/>
      <c r="QXG91" s="14"/>
      <c r="QXH91" s="14"/>
      <c r="QXI91" s="14"/>
      <c r="QXJ91" s="14"/>
      <c r="QXK91" s="14"/>
      <c r="QXL91" s="14"/>
      <c r="QXM91" s="14"/>
      <c r="QXN91" s="14"/>
      <c r="QXO91" s="14"/>
      <c r="QXP91" s="14"/>
      <c r="QXQ91" s="14"/>
      <c r="QXR91" s="14"/>
      <c r="QXS91" s="14"/>
      <c r="QXT91" s="14"/>
      <c r="QXU91" s="14"/>
      <c r="QXV91" s="14"/>
      <c r="QXW91" s="14"/>
      <c r="QXX91" s="14"/>
      <c r="QXY91" s="14"/>
      <c r="QXZ91" s="14"/>
      <c r="QYA91" s="14"/>
      <c r="QYB91" s="14"/>
      <c r="QYC91" s="14"/>
      <c r="QYD91" s="14"/>
      <c r="QYE91" s="14"/>
      <c r="QYF91" s="14"/>
      <c r="QYG91" s="14"/>
      <c r="QYH91" s="14"/>
      <c r="QYI91" s="14"/>
      <c r="QYJ91" s="14"/>
      <c r="QYK91" s="14"/>
      <c r="QYL91" s="14"/>
      <c r="QYM91" s="14"/>
      <c r="QYN91" s="14"/>
      <c r="QYO91" s="14"/>
      <c r="QYP91" s="14"/>
      <c r="QYQ91" s="14"/>
      <c r="QYR91" s="14"/>
      <c r="QYS91" s="14"/>
      <c r="QYT91" s="14"/>
      <c r="QYU91" s="14"/>
      <c r="QYV91" s="14"/>
      <c r="QYW91" s="14"/>
      <c r="QYX91" s="14"/>
      <c r="QYY91" s="14"/>
      <c r="QYZ91" s="14"/>
      <c r="QZA91" s="14"/>
      <c r="QZB91" s="14"/>
      <c r="QZC91" s="14"/>
      <c r="QZD91" s="14"/>
      <c r="QZE91" s="14"/>
      <c r="QZF91" s="14"/>
      <c r="QZG91" s="14"/>
      <c r="QZH91" s="14"/>
      <c r="QZI91" s="14"/>
      <c r="QZJ91" s="14"/>
      <c r="QZK91" s="14"/>
      <c r="QZL91" s="14"/>
      <c r="QZM91" s="14"/>
      <c r="QZN91" s="14"/>
      <c r="QZO91" s="14"/>
      <c r="QZP91" s="14"/>
      <c r="QZQ91" s="14"/>
      <c r="QZR91" s="14"/>
      <c r="QZS91" s="14"/>
      <c r="QZT91" s="14"/>
      <c r="QZU91" s="14"/>
      <c r="QZV91" s="14"/>
      <c r="QZW91" s="14"/>
      <c r="QZX91" s="14"/>
      <c r="QZY91" s="14"/>
      <c r="QZZ91" s="14"/>
      <c r="RAA91" s="14"/>
      <c r="RAB91" s="14"/>
      <c r="RAC91" s="14"/>
      <c r="RAD91" s="14"/>
      <c r="RAE91" s="14"/>
      <c r="RAF91" s="14"/>
      <c r="RAG91" s="14"/>
      <c r="RAH91" s="14"/>
      <c r="RAI91" s="14"/>
      <c r="RAJ91" s="14"/>
      <c r="RAK91" s="14"/>
      <c r="RAL91" s="14"/>
      <c r="RAM91" s="14"/>
      <c r="RAN91" s="14"/>
      <c r="RAO91" s="14"/>
      <c r="RAP91" s="14"/>
      <c r="RAQ91" s="14"/>
      <c r="RAR91" s="14"/>
      <c r="RAS91" s="14"/>
      <c r="RAT91" s="14"/>
      <c r="RAU91" s="14"/>
      <c r="RAV91" s="14"/>
      <c r="RAW91" s="14"/>
      <c r="RAX91" s="14"/>
      <c r="RAY91" s="14"/>
      <c r="RAZ91" s="14"/>
      <c r="RBA91" s="14"/>
      <c r="RBB91" s="14"/>
      <c r="RBC91" s="14"/>
      <c r="RBD91" s="14"/>
      <c r="RBE91" s="14"/>
      <c r="RBF91" s="14"/>
      <c r="RBG91" s="14"/>
      <c r="RBH91" s="14"/>
      <c r="RBI91" s="14"/>
      <c r="RBJ91" s="14"/>
      <c r="RBK91" s="14"/>
      <c r="RBL91" s="14"/>
      <c r="RBM91" s="14"/>
      <c r="RBN91" s="14"/>
      <c r="RBO91" s="14"/>
      <c r="RBP91" s="14"/>
      <c r="RBQ91" s="14"/>
      <c r="RBR91" s="14"/>
      <c r="RBS91" s="14"/>
      <c r="RBT91" s="14"/>
      <c r="RBU91" s="14"/>
      <c r="RBV91" s="14"/>
      <c r="RBW91" s="14"/>
      <c r="RBX91" s="14"/>
      <c r="RBY91" s="14"/>
      <c r="RBZ91" s="14"/>
      <c r="RCA91" s="14"/>
      <c r="RCB91" s="14"/>
      <c r="RCC91" s="14"/>
      <c r="RCD91" s="14"/>
      <c r="RCE91" s="14"/>
      <c r="RCF91" s="14"/>
      <c r="RCG91" s="14"/>
      <c r="RCH91" s="14"/>
      <c r="RCI91" s="14"/>
      <c r="RCJ91" s="14"/>
      <c r="RCK91" s="14"/>
      <c r="RCL91" s="14"/>
      <c r="RCM91" s="14"/>
      <c r="RCN91" s="14"/>
      <c r="RCO91" s="14"/>
      <c r="RCP91" s="14"/>
      <c r="RCQ91" s="14"/>
      <c r="RCR91" s="14"/>
      <c r="RCS91" s="14"/>
      <c r="RCT91" s="14"/>
      <c r="RCU91" s="14"/>
      <c r="RCV91" s="14"/>
      <c r="RCW91" s="14"/>
      <c r="RCX91" s="14"/>
      <c r="RCY91" s="14"/>
      <c r="RCZ91" s="14"/>
      <c r="RDA91" s="14"/>
      <c r="RDB91" s="14"/>
      <c r="RDC91" s="14"/>
      <c r="RDD91" s="14"/>
      <c r="RDE91" s="14"/>
      <c r="RDF91" s="14"/>
      <c r="RDG91" s="14"/>
      <c r="RDH91" s="14"/>
      <c r="RDI91" s="14"/>
      <c r="RDJ91" s="14"/>
      <c r="RDK91" s="14"/>
      <c r="RDL91" s="14"/>
      <c r="RDM91" s="14"/>
      <c r="RDN91" s="14"/>
      <c r="RDO91" s="14"/>
      <c r="RDP91" s="14"/>
      <c r="RDQ91" s="14"/>
      <c r="RDR91" s="14"/>
      <c r="RDS91" s="14"/>
      <c r="RDT91" s="14"/>
      <c r="RDU91" s="14"/>
      <c r="RDV91" s="14"/>
      <c r="RDW91" s="14"/>
      <c r="RDX91" s="14"/>
      <c r="RDY91" s="14"/>
      <c r="RDZ91" s="14"/>
      <c r="REA91" s="14"/>
      <c r="REB91" s="14"/>
      <c r="REC91" s="14"/>
      <c r="RED91" s="14"/>
      <c r="REE91" s="14"/>
      <c r="REF91" s="14"/>
      <c r="REG91" s="14"/>
      <c r="REH91" s="14"/>
      <c r="REI91" s="14"/>
      <c r="REJ91" s="14"/>
      <c r="REK91" s="14"/>
      <c r="REL91" s="14"/>
      <c r="REM91" s="14"/>
      <c r="REN91" s="14"/>
      <c r="REO91" s="14"/>
      <c r="REP91" s="14"/>
      <c r="REQ91" s="14"/>
      <c r="RER91" s="14"/>
      <c r="RES91" s="14"/>
      <c r="RET91" s="14"/>
      <c r="REU91" s="14"/>
      <c r="REV91" s="14"/>
      <c r="REW91" s="14"/>
      <c r="REX91" s="14"/>
      <c r="REY91" s="14"/>
      <c r="REZ91" s="14"/>
      <c r="RFA91" s="14"/>
      <c r="RFB91" s="14"/>
      <c r="RFC91" s="14"/>
      <c r="RFD91" s="14"/>
      <c r="RFE91" s="14"/>
      <c r="RFF91" s="14"/>
      <c r="RFG91" s="14"/>
      <c r="RFH91" s="14"/>
      <c r="RFI91" s="14"/>
      <c r="RFJ91" s="14"/>
      <c r="RFK91" s="14"/>
      <c r="RFL91" s="14"/>
      <c r="RFM91" s="14"/>
      <c r="RFN91" s="14"/>
      <c r="RFO91" s="14"/>
      <c r="RFP91" s="14"/>
      <c r="RFQ91" s="14"/>
      <c r="RFR91" s="14"/>
      <c r="RFS91" s="14"/>
      <c r="RFT91" s="14"/>
      <c r="RFU91" s="14"/>
      <c r="RFV91" s="14"/>
      <c r="RFW91" s="14"/>
      <c r="RFX91" s="14"/>
      <c r="RFY91" s="14"/>
      <c r="RFZ91" s="14"/>
      <c r="RGA91" s="14"/>
      <c r="RGB91" s="14"/>
      <c r="RGC91" s="14"/>
      <c r="RGD91" s="14"/>
      <c r="RGE91" s="14"/>
      <c r="RGF91" s="14"/>
      <c r="RGG91" s="14"/>
      <c r="RGH91" s="14"/>
      <c r="RGI91" s="14"/>
      <c r="RGJ91" s="14"/>
      <c r="RGK91" s="14"/>
      <c r="RGL91" s="14"/>
      <c r="RGM91" s="14"/>
      <c r="RGN91" s="14"/>
      <c r="RGO91" s="14"/>
      <c r="RGP91" s="14"/>
      <c r="RGQ91" s="14"/>
      <c r="RGR91" s="14"/>
      <c r="RGS91" s="14"/>
      <c r="RGT91" s="14"/>
      <c r="RGU91" s="14"/>
      <c r="RGV91" s="14"/>
      <c r="RGW91" s="14"/>
      <c r="RGX91" s="14"/>
      <c r="RGY91" s="14"/>
      <c r="RGZ91" s="14"/>
      <c r="RHA91" s="14"/>
      <c r="RHB91" s="14"/>
      <c r="RHC91" s="14"/>
      <c r="RHD91" s="14"/>
      <c r="RHE91" s="14"/>
      <c r="RHF91" s="14"/>
      <c r="RHG91" s="14"/>
      <c r="RHH91" s="14"/>
      <c r="RHI91" s="14"/>
      <c r="RHJ91" s="14"/>
      <c r="RHK91" s="14"/>
      <c r="RHL91" s="14"/>
      <c r="RHM91" s="14"/>
      <c r="RHN91" s="14"/>
      <c r="RHO91" s="14"/>
      <c r="RHP91" s="14"/>
      <c r="RHQ91" s="14"/>
      <c r="RHR91" s="14"/>
      <c r="RHS91" s="14"/>
      <c r="RHT91" s="14"/>
      <c r="RHU91" s="14"/>
      <c r="RHV91" s="14"/>
      <c r="RHW91" s="14"/>
      <c r="RHX91" s="14"/>
      <c r="RHY91" s="14"/>
      <c r="RHZ91" s="14"/>
      <c r="RIA91" s="14"/>
      <c r="RIB91" s="14"/>
      <c r="RIC91" s="14"/>
      <c r="RID91" s="14"/>
      <c r="RIE91" s="14"/>
      <c r="RIF91" s="14"/>
      <c r="RIG91" s="14"/>
      <c r="RIH91" s="14"/>
      <c r="RII91" s="14"/>
      <c r="RIJ91" s="14"/>
      <c r="RIK91" s="14"/>
      <c r="RIL91" s="14"/>
      <c r="RIM91" s="14"/>
      <c r="RIN91" s="14"/>
      <c r="RIO91" s="14"/>
      <c r="RIP91" s="14"/>
      <c r="RIQ91" s="14"/>
      <c r="RIR91" s="14"/>
      <c r="RIS91" s="14"/>
      <c r="RIT91" s="14"/>
      <c r="RIU91" s="14"/>
      <c r="RIV91" s="14"/>
      <c r="RIW91" s="14"/>
      <c r="RIX91" s="14"/>
      <c r="RIY91" s="14"/>
      <c r="RIZ91" s="14"/>
      <c r="RJA91" s="14"/>
      <c r="RJB91" s="14"/>
      <c r="RJC91" s="14"/>
      <c r="RJD91" s="14"/>
      <c r="RJE91" s="14"/>
      <c r="RJF91" s="14"/>
      <c r="RJG91" s="14"/>
      <c r="RJH91" s="14"/>
      <c r="RJI91" s="14"/>
      <c r="RJJ91" s="14"/>
      <c r="RJK91" s="14"/>
      <c r="RJL91" s="14"/>
      <c r="RJM91" s="14"/>
      <c r="RJN91" s="14"/>
      <c r="RJO91" s="14"/>
      <c r="RJP91" s="14"/>
      <c r="RJQ91" s="14"/>
      <c r="RJR91" s="14"/>
      <c r="RJS91" s="14"/>
      <c r="RJT91" s="14"/>
      <c r="RJU91" s="14"/>
      <c r="RJV91" s="14"/>
      <c r="RJW91" s="14"/>
      <c r="RJX91" s="14"/>
      <c r="RJY91" s="14"/>
      <c r="RJZ91" s="14"/>
      <c r="RKA91" s="14"/>
      <c r="RKB91" s="14"/>
      <c r="RKC91" s="14"/>
      <c r="RKD91" s="14"/>
      <c r="RKE91" s="14"/>
      <c r="RKF91" s="14"/>
      <c r="RKG91" s="14"/>
      <c r="RKH91" s="14"/>
      <c r="RKI91" s="14"/>
      <c r="RKJ91" s="14"/>
      <c r="RKK91" s="14"/>
      <c r="RKL91" s="14"/>
      <c r="RKM91" s="14"/>
      <c r="RKN91" s="14"/>
      <c r="RKO91" s="14"/>
      <c r="RKP91" s="14"/>
      <c r="RKQ91" s="14"/>
      <c r="RKR91" s="14"/>
      <c r="RKS91" s="14"/>
      <c r="RKT91" s="14"/>
      <c r="RKU91" s="14"/>
      <c r="RKV91" s="14"/>
      <c r="RKW91" s="14"/>
      <c r="RKX91" s="14"/>
      <c r="RKY91" s="14"/>
      <c r="RKZ91" s="14"/>
      <c r="RLA91" s="14"/>
      <c r="RLB91" s="14"/>
      <c r="RLC91" s="14"/>
      <c r="RLD91" s="14"/>
      <c r="RLE91" s="14"/>
      <c r="RLF91" s="14"/>
      <c r="RLG91" s="14"/>
      <c r="RLH91" s="14"/>
      <c r="RLI91" s="14"/>
      <c r="RLJ91" s="14"/>
      <c r="RLK91" s="14"/>
      <c r="RLL91" s="14"/>
      <c r="RLM91" s="14"/>
      <c r="RLN91" s="14"/>
      <c r="RLO91" s="14"/>
      <c r="RLP91" s="14"/>
      <c r="RLQ91" s="14"/>
      <c r="RLR91" s="14"/>
      <c r="RLS91" s="14"/>
      <c r="RLT91" s="14"/>
      <c r="RLU91" s="14"/>
      <c r="RLV91" s="14"/>
      <c r="RLW91" s="14"/>
      <c r="RLX91" s="14"/>
      <c r="RLY91" s="14"/>
      <c r="RLZ91" s="14"/>
      <c r="RMA91" s="14"/>
      <c r="RMB91" s="14"/>
      <c r="RMC91" s="14"/>
      <c r="RMD91" s="14"/>
      <c r="RME91" s="14"/>
      <c r="RMF91" s="14"/>
      <c r="RMG91" s="14"/>
      <c r="RMH91" s="14"/>
      <c r="RMI91" s="14"/>
      <c r="RMJ91" s="14"/>
      <c r="RMK91" s="14"/>
      <c r="RML91" s="14"/>
      <c r="RMM91" s="14"/>
      <c r="RMN91" s="14"/>
      <c r="RMO91" s="14"/>
      <c r="RMP91" s="14"/>
      <c r="RMQ91" s="14"/>
      <c r="RMR91" s="14"/>
      <c r="RMS91" s="14"/>
      <c r="RMT91" s="14"/>
      <c r="RMU91" s="14"/>
      <c r="RMV91" s="14"/>
      <c r="RMW91" s="14"/>
      <c r="RMX91" s="14"/>
      <c r="RMY91" s="14"/>
      <c r="RMZ91" s="14"/>
      <c r="RNA91" s="14"/>
      <c r="RNB91" s="14"/>
      <c r="RNC91" s="14"/>
      <c r="RND91" s="14"/>
      <c r="RNE91" s="14"/>
      <c r="RNF91" s="14"/>
      <c r="RNG91" s="14"/>
      <c r="RNH91" s="14"/>
      <c r="RNI91" s="14"/>
      <c r="RNJ91" s="14"/>
      <c r="RNK91" s="14"/>
      <c r="RNL91" s="14"/>
      <c r="RNM91" s="14"/>
      <c r="RNN91" s="14"/>
      <c r="RNO91" s="14"/>
      <c r="RNP91" s="14"/>
      <c r="RNQ91" s="14"/>
      <c r="RNR91" s="14"/>
      <c r="RNS91" s="14"/>
      <c r="RNT91" s="14"/>
      <c r="RNU91" s="14"/>
      <c r="RNV91" s="14"/>
      <c r="RNW91" s="14"/>
      <c r="RNX91" s="14"/>
      <c r="RNY91" s="14"/>
      <c r="RNZ91" s="14"/>
      <c r="ROA91" s="14"/>
      <c r="ROB91" s="14"/>
      <c r="ROC91" s="14"/>
      <c r="ROD91" s="14"/>
      <c r="ROE91" s="14"/>
      <c r="ROF91" s="14"/>
      <c r="ROG91" s="14"/>
      <c r="ROH91" s="14"/>
      <c r="ROI91" s="14"/>
      <c r="ROJ91" s="14"/>
      <c r="ROK91" s="14"/>
      <c r="ROL91" s="14"/>
      <c r="ROM91" s="14"/>
      <c r="RON91" s="14"/>
      <c r="ROO91" s="14"/>
      <c r="ROP91" s="14"/>
      <c r="ROQ91" s="14"/>
      <c r="ROR91" s="14"/>
      <c r="ROS91" s="14"/>
      <c r="ROT91" s="14"/>
      <c r="ROU91" s="14"/>
      <c r="ROV91" s="14"/>
      <c r="ROW91" s="14"/>
      <c r="ROX91" s="14"/>
      <c r="ROY91" s="14"/>
      <c r="ROZ91" s="14"/>
      <c r="RPA91" s="14"/>
      <c r="RPB91" s="14"/>
      <c r="RPC91" s="14"/>
      <c r="RPD91" s="14"/>
      <c r="RPE91" s="14"/>
      <c r="RPF91" s="14"/>
      <c r="RPG91" s="14"/>
      <c r="RPH91" s="14"/>
      <c r="RPI91" s="14"/>
      <c r="RPJ91" s="14"/>
      <c r="RPK91" s="14"/>
      <c r="RPL91" s="14"/>
      <c r="RPM91" s="14"/>
      <c r="RPN91" s="14"/>
      <c r="RPO91" s="14"/>
      <c r="RPP91" s="14"/>
      <c r="RPQ91" s="14"/>
      <c r="RPR91" s="14"/>
      <c r="RPS91" s="14"/>
      <c r="RPT91" s="14"/>
      <c r="RPU91" s="14"/>
      <c r="RPV91" s="14"/>
      <c r="RPW91" s="14"/>
      <c r="RPX91" s="14"/>
      <c r="RPY91" s="14"/>
      <c r="RPZ91" s="14"/>
      <c r="RQA91" s="14"/>
      <c r="RQB91" s="14"/>
      <c r="RQC91" s="14"/>
      <c r="RQD91" s="14"/>
      <c r="RQE91" s="14"/>
      <c r="RQF91" s="14"/>
      <c r="RQG91" s="14"/>
      <c r="RQH91" s="14"/>
      <c r="RQI91" s="14"/>
      <c r="RQJ91" s="14"/>
      <c r="RQK91" s="14"/>
      <c r="RQL91" s="14"/>
      <c r="RQM91" s="14"/>
      <c r="RQN91" s="14"/>
      <c r="RQO91" s="14"/>
      <c r="RQP91" s="14"/>
      <c r="RQQ91" s="14"/>
      <c r="RQR91" s="14"/>
      <c r="RQS91" s="14"/>
      <c r="RQT91" s="14"/>
      <c r="RQU91" s="14"/>
      <c r="RQV91" s="14"/>
      <c r="RQW91" s="14"/>
      <c r="RQX91" s="14"/>
      <c r="RQY91" s="14"/>
      <c r="RQZ91" s="14"/>
      <c r="RRA91" s="14"/>
      <c r="RRB91" s="14"/>
      <c r="RRC91" s="14"/>
      <c r="RRD91" s="14"/>
      <c r="RRE91" s="14"/>
      <c r="RRF91" s="14"/>
      <c r="RRG91" s="14"/>
      <c r="RRH91" s="14"/>
      <c r="RRI91" s="14"/>
      <c r="RRJ91" s="14"/>
      <c r="RRK91" s="14"/>
      <c r="RRL91" s="14"/>
      <c r="RRM91" s="14"/>
      <c r="RRN91" s="14"/>
      <c r="RRO91" s="14"/>
      <c r="RRP91" s="14"/>
      <c r="RRQ91" s="14"/>
      <c r="RRR91" s="14"/>
      <c r="RRS91" s="14"/>
      <c r="RRT91" s="14"/>
      <c r="RRU91" s="14"/>
      <c r="RRV91" s="14"/>
      <c r="RRW91" s="14"/>
      <c r="RRX91" s="14"/>
      <c r="RRY91" s="14"/>
      <c r="RRZ91" s="14"/>
      <c r="RSA91" s="14"/>
      <c r="RSB91" s="14"/>
      <c r="RSC91" s="14"/>
      <c r="RSD91" s="14"/>
      <c r="RSE91" s="14"/>
      <c r="RSF91" s="14"/>
      <c r="RSG91" s="14"/>
      <c r="RSH91" s="14"/>
      <c r="RSI91" s="14"/>
      <c r="RSJ91" s="14"/>
      <c r="RSK91" s="14"/>
      <c r="RSL91" s="14"/>
      <c r="RSM91" s="14"/>
      <c r="RSN91" s="14"/>
      <c r="RSO91" s="14"/>
      <c r="RSP91" s="14"/>
      <c r="RSQ91" s="14"/>
      <c r="RSR91" s="14"/>
      <c r="RSS91" s="14"/>
      <c r="RST91" s="14"/>
      <c r="RSU91" s="14"/>
      <c r="RSV91" s="14"/>
      <c r="RSW91" s="14"/>
      <c r="RSX91" s="14"/>
      <c r="RSY91" s="14"/>
      <c r="RSZ91" s="14"/>
      <c r="RTA91" s="14"/>
      <c r="RTB91" s="14"/>
      <c r="RTC91" s="14"/>
      <c r="RTD91" s="14"/>
      <c r="RTE91" s="14"/>
      <c r="RTF91" s="14"/>
      <c r="RTG91" s="14"/>
      <c r="RTH91" s="14"/>
      <c r="RTI91" s="14"/>
      <c r="RTJ91" s="14"/>
      <c r="RTK91" s="14"/>
      <c r="RTL91" s="14"/>
      <c r="RTM91" s="14"/>
      <c r="RTN91" s="14"/>
      <c r="RTO91" s="14"/>
      <c r="RTP91" s="14"/>
      <c r="RTQ91" s="14"/>
      <c r="RTR91" s="14"/>
      <c r="RTS91" s="14"/>
      <c r="RTT91" s="14"/>
      <c r="RTU91" s="14"/>
      <c r="RTV91" s="14"/>
      <c r="RTW91" s="14"/>
      <c r="RTX91" s="14"/>
      <c r="RTY91" s="14"/>
      <c r="RTZ91" s="14"/>
      <c r="RUA91" s="14"/>
      <c r="RUB91" s="14"/>
      <c r="RUC91" s="14"/>
      <c r="RUD91" s="14"/>
      <c r="RUE91" s="14"/>
      <c r="RUF91" s="14"/>
      <c r="RUG91" s="14"/>
      <c r="RUH91" s="14"/>
      <c r="RUI91" s="14"/>
      <c r="RUJ91" s="14"/>
      <c r="RUK91" s="14"/>
      <c r="RUL91" s="14"/>
      <c r="RUM91" s="14"/>
      <c r="RUN91" s="14"/>
      <c r="RUO91" s="14"/>
      <c r="RUP91" s="14"/>
      <c r="RUQ91" s="14"/>
      <c r="RUR91" s="14"/>
      <c r="RUS91" s="14"/>
      <c r="RUT91" s="14"/>
      <c r="RUU91" s="14"/>
      <c r="RUV91" s="14"/>
      <c r="RUW91" s="14"/>
      <c r="RUX91" s="14"/>
      <c r="RUY91" s="14"/>
      <c r="RUZ91" s="14"/>
      <c r="RVA91" s="14"/>
      <c r="RVB91" s="14"/>
      <c r="RVC91" s="14"/>
      <c r="RVD91" s="14"/>
      <c r="RVE91" s="14"/>
      <c r="RVF91" s="14"/>
      <c r="RVG91" s="14"/>
      <c r="RVH91" s="14"/>
      <c r="RVI91" s="14"/>
      <c r="RVJ91" s="14"/>
      <c r="RVK91" s="14"/>
      <c r="RVL91" s="14"/>
      <c r="RVM91" s="14"/>
      <c r="RVN91" s="14"/>
      <c r="RVO91" s="14"/>
      <c r="RVP91" s="14"/>
      <c r="RVQ91" s="14"/>
      <c r="RVR91" s="14"/>
      <c r="RVS91" s="14"/>
      <c r="RVT91" s="14"/>
      <c r="RVU91" s="14"/>
      <c r="RVV91" s="14"/>
      <c r="RVW91" s="14"/>
      <c r="RVX91" s="14"/>
      <c r="RVY91" s="14"/>
      <c r="RVZ91" s="14"/>
      <c r="RWA91" s="14"/>
      <c r="RWB91" s="14"/>
      <c r="RWC91" s="14"/>
      <c r="RWD91" s="14"/>
      <c r="RWE91" s="14"/>
      <c r="RWF91" s="14"/>
      <c r="RWG91" s="14"/>
      <c r="RWH91" s="14"/>
      <c r="RWI91" s="14"/>
      <c r="RWJ91" s="14"/>
      <c r="RWK91" s="14"/>
      <c r="RWL91" s="14"/>
      <c r="RWM91" s="14"/>
      <c r="RWN91" s="14"/>
      <c r="RWO91" s="14"/>
      <c r="RWP91" s="14"/>
      <c r="RWQ91" s="14"/>
      <c r="RWR91" s="14"/>
      <c r="RWS91" s="14"/>
      <c r="RWT91" s="14"/>
      <c r="RWU91" s="14"/>
      <c r="RWV91" s="14"/>
      <c r="RWW91" s="14"/>
      <c r="RWX91" s="14"/>
      <c r="RWY91" s="14"/>
      <c r="RWZ91" s="14"/>
      <c r="RXA91" s="14"/>
      <c r="RXB91" s="14"/>
      <c r="RXC91" s="14"/>
      <c r="RXD91" s="14"/>
      <c r="RXE91" s="14"/>
      <c r="RXF91" s="14"/>
      <c r="RXG91" s="14"/>
      <c r="RXH91" s="14"/>
      <c r="RXI91" s="14"/>
      <c r="RXJ91" s="14"/>
      <c r="RXK91" s="14"/>
      <c r="RXL91" s="14"/>
      <c r="RXM91" s="14"/>
      <c r="RXN91" s="14"/>
      <c r="RXO91" s="14"/>
      <c r="RXP91" s="14"/>
      <c r="RXQ91" s="14"/>
      <c r="RXR91" s="14"/>
      <c r="RXS91" s="14"/>
      <c r="RXT91" s="14"/>
      <c r="RXU91" s="14"/>
      <c r="RXV91" s="14"/>
      <c r="RXW91" s="14"/>
      <c r="RXX91" s="14"/>
      <c r="RXY91" s="14"/>
      <c r="RXZ91" s="14"/>
      <c r="RYA91" s="14"/>
      <c r="RYB91" s="14"/>
      <c r="RYC91" s="14"/>
      <c r="RYD91" s="14"/>
      <c r="RYE91" s="14"/>
      <c r="RYF91" s="14"/>
      <c r="RYG91" s="14"/>
      <c r="RYH91" s="14"/>
      <c r="RYI91" s="14"/>
      <c r="RYJ91" s="14"/>
      <c r="RYK91" s="14"/>
      <c r="RYL91" s="14"/>
      <c r="RYM91" s="14"/>
      <c r="RYN91" s="14"/>
      <c r="RYO91" s="14"/>
      <c r="RYP91" s="14"/>
      <c r="RYQ91" s="14"/>
      <c r="RYR91" s="14"/>
      <c r="RYS91" s="14"/>
      <c r="RYT91" s="14"/>
      <c r="RYU91" s="14"/>
      <c r="RYV91" s="14"/>
      <c r="RYW91" s="14"/>
      <c r="RYX91" s="14"/>
      <c r="RYY91" s="14"/>
      <c r="RYZ91" s="14"/>
      <c r="RZA91" s="14"/>
      <c r="RZB91" s="14"/>
      <c r="RZC91" s="14"/>
      <c r="RZD91" s="14"/>
      <c r="RZE91" s="14"/>
      <c r="RZF91" s="14"/>
      <c r="RZG91" s="14"/>
      <c r="RZH91" s="14"/>
      <c r="RZI91" s="14"/>
      <c r="RZJ91" s="14"/>
      <c r="RZK91" s="14"/>
      <c r="RZL91" s="14"/>
      <c r="RZM91" s="14"/>
      <c r="RZN91" s="14"/>
      <c r="RZO91" s="14"/>
      <c r="RZP91" s="14"/>
      <c r="RZQ91" s="14"/>
      <c r="RZR91" s="14"/>
      <c r="RZS91" s="14"/>
      <c r="RZT91" s="14"/>
      <c r="RZU91" s="14"/>
      <c r="RZV91" s="14"/>
      <c r="RZW91" s="14"/>
      <c r="RZX91" s="14"/>
      <c r="RZY91" s="14"/>
      <c r="RZZ91" s="14"/>
      <c r="SAA91" s="14"/>
      <c r="SAB91" s="14"/>
      <c r="SAC91" s="14"/>
      <c r="SAD91" s="14"/>
      <c r="SAE91" s="14"/>
      <c r="SAF91" s="14"/>
      <c r="SAG91" s="14"/>
      <c r="SAH91" s="14"/>
      <c r="SAI91" s="14"/>
      <c r="SAJ91" s="14"/>
      <c r="SAK91" s="14"/>
      <c r="SAL91" s="14"/>
      <c r="SAM91" s="14"/>
      <c r="SAN91" s="14"/>
      <c r="SAO91" s="14"/>
      <c r="SAP91" s="14"/>
      <c r="SAQ91" s="14"/>
      <c r="SAR91" s="14"/>
      <c r="SAS91" s="14"/>
      <c r="SAT91" s="14"/>
      <c r="SAU91" s="14"/>
      <c r="SAV91" s="14"/>
      <c r="SAW91" s="14"/>
      <c r="SAX91" s="14"/>
      <c r="SAY91" s="14"/>
      <c r="SAZ91" s="14"/>
      <c r="SBA91" s="14"/>
      <c r="SBB91" s="14"/>
      <c r="SBC91" s="14"/>
      <c r="SBD91" s="14"/>
      <c r="SBE91" s="14"/>
      <c r="SBF91" s="14"/>
      <c r="SBG91" s="14"/>
      <c r="SBH91" s="14"/>
      <c r="SBI91" s="14"/>
      <c r="SBJ91" s="14"/>
      <c r="SBK91" s="14"/>
      <c r="SBL91" s="14"/>
      <c r="SBM91" s="14"/>
      <c r="SBN91" s="14"/>
      <c r="SBO91" s="14"/>
      <c r="SBP91" s="14"/>
      <c r="SBQ91" s="14"/>
      <c r="SBR91" s="14"/>
      <c r="SBS91" s="14"/>
      <c r="SBT91" s="14"/>
      <c r="SBU91" s="14"/>
      <c r="SBV91" s="14"/>
      <c r="SBW91" s="14"/>
      <c r="SBX91" s="14"/>
      <c r="SBY91" s="14"/>
      <c r="SBZ91" s="14"/>
      <c r="SCA91" s="14"/>
      <c r="SCB91" s="14"/>
      <c r="SCC91" s="14"/>
      <c r="SCD91" s="14"/>
      <c r="SCE91" s="14"/>
      <c r="SCF91" s="14"/>
      <c r="SCG91" s="14"/>
      <c r="SCH91" s="14"/>
      <c r="SCI91" s="14"/>
      <c r="SCJ91" s="14"/>
      <c r="SCK91" s="14"/>
      <c r="SCL91" s="14"/>
      <c r="SCM91" s="14"/>
      <c r="SCN91" s="14"/>
      <c r="SCO91" s="14"/>
      <c r="SCP91" s="14"/>
      <c r="SCQ91" s="14"/>
      <c r="SCR91" s="14"/>
      <c r="SCS91" s="14"/>
      <c r="SCT91" s="14"/>
      <c r="SCU91" s="14"/>
      <c r="SCV91" s="14"/>
      <c r="SCW91" s="14"/>
      <c r="SCX91" s="14"/>
      <c r="SCY91" s="14"/>
      <c r="SCZ91" s="14"/>
      <c r="SDA91" s="14"/>
      <c r="SDB91" s="14"/>
      <c r="SDC91" s="14"/>
      <c r="SDD91" s="14"/>
      <c r="SDE91" s="14"/>
      <c r="SDF91" s="14"/>
      <c r="SDG91" s="14"/>
      <c r="SDH91" s="14"/>
      <c r="SDI91" s="14"/>
      <c r="SDJ91" s="14"/>
      <c r="SDK91" s="14"/>
      <c r="SDL91" s="14"/>
      <c r="SDM91" s="14"/>
      <c r="SDN91" s="14"/>
      <c r="SDO91" s="14"/>
      <c r="SDP91" s="14"/>
      <c r="SDQ91" s="14"/>
      <c r="SDR91" s="14"/>
      <c r="SDS91" s="14"/>
      <c r="SDT91" s="14"/>
      <c r="SDU91" s="14"/>
      <c r="SDV91" s="14"/>
      <c r="SDW91" s="14"/>
      <c r="SDX91" s="14"/>
      <c r="SDY91" s="14"/>
      <c r="SDZ91" s="14"/>
      <c r="SEA91" s="14"/>
      <c r="SEB91" s="14"/>
      <c r="SEC91" s="14"/>
      <c r="SED91" s="14"/>
      <c r="SEE91" s="14"/>
      <c r="SEF91" s="14"/>
      <c r="SEG91" s="14"/>
      <c r="SEH91" s="14"/>
      <c r="SEI91" s="14"/>
      <c r="SEJ91" s="14"/>
      <c r="SEK91" s="14"/>
      <c r="SEL91" s="14"/>
      <c r="SEM91" s="14"/>
      <c r="SEN91" s="14"/>
      <c r="SEO91" s="14"/>
      <c r="SEP91" s="14"/>
      <c r="SEQ91" s="14"/>
      <c r="SER91" s="14"/>
      <c r="SES91" s="14"/>
      <c r="SET91" s="14"/>
      <c r="SEU91" s="14"/>
      <c r="SEV91" s="14"/>
      <c r="SEW91" s="14"/>
      <c r="SEX91" s="14"/>
      <c r="SEY91" s="14"/>
      <c r="SEZ91" s="14"/>
      <c r="SFA91" s="14"/>
      <c r="SFB91" s="14"/>
      <c r="SFC91" s="14"/>
      <c r="SFD91" s="14"/>
      <c r="SFE91" s="14"/>
      <c r="SFF91" s="14"/>
      <c r="SFG91" s="14"/>
      <c r="SFH91" s="14"/>
      <c r="SFI91" s="14"/>
      <c r="SFJ91" s="14"/>
      <c r="SFK91" s="14"/>
      <c r="SFL91" s="14"/>
      <c r="SFM91" s="14"/>
      <c r="SFN91" s="14"/>
      <c r="SFO91" s="14"/>
      <c r="SFP91" s="14"/>
      <c r="SFQ91" s="14"/>
      <c r="SFR91" s="14"/>
      <c r="SFS91" s="14"/>
      <c r="SFT91" s="14"/>
      <c r="SFU91" s="14"/>
      <c r="SFV91" s="14"/>
      <c r="SFW91" s="14"/>
      <c r="SFX91" s="14"/>
      <c r="SFY91" s="14"/>
      <c r="SFZ91" s="14"/>
      <c r="SGA91" s="14"/>
      <c r="SGB91" s="14"/>
      <c r="SGC91" s="14"/>
      <c r="SGD91" s="14"/>
      <c r="SGE91" s="14"/>
      <c r="SGF91" s="14"/>
      <c r="SGG91" s="14"/>
      <c r="SGH91" s="14"/>
      <c r="SGI91" s="14"/>
      <c r="SGJ91" s="14"/>
      <c r="SGK91" s="14"/>
      <c r="SGL91" s="14"/>
      <c r="SGM91" s="14"/>
      <c r="SGN91" s="14"/>
      <c r="SGO91" s="14"/>
      <c r="SGP91" s="14"/>
      <c r="SGQ91" s="14"/>
      <c r="SGR91" s="14"/>
      <c r="SGS91" s="14"/>
      <c r="SGT91" s="14"/>
      <c r="SGU91" s="14"/>
      <c r="SGV91" s="14"/>
      <c r="SGW91" s="14"/>
      <c r="SGX91" s="14"/>
      <c r="SGY91" s="14"/>
      <c r="SGZ91" s="14"/>
      <c r="SHA91" s="14"/>
      <c r="SHB91" s="14"/>
      <c r="SHC91" s="14"/>
      <c r="SHD91" s="14"/>
      <c r="SHE91" s="14"/>
      <c r="SHF91" s="14"/>
      <c r="SHG91" s="14"/>
      <c r="SHH91" s="14"/>
      <c r="SHI91" s="14"/>
      <c r="SHJ91" s="14"/>
      <c r="SHK91" s="14"/>
      <c r="SHL91" s="14"/>
      <c r="SHM91" s="14"/>
      <c r="SHN91" s="14"/>
      <c r="SHO91" s="14"/>
      <c r="SHP91" s="14"/>
      <c r="SHQ91" s="14"/>
      <c r="SHR91" s="14"/>
      <c r="SHS91" s="14"/>
      <c r="SHT91" s="14"/>
      <c r="SHU91" s="14"/>
      <c r="SHV91" s="14"/>
      <c r="SHW91" s="14"/>
      <c r="SHX91" s="14"/>
      <c r="SHY91" s="14"/>
      <c r="SHZ91" s="14"/>
      <c r="SIA91" s="14"/>
      <c r="SIB91" s="14"/>
      <c r="SIC91" s="14"/>
      <c r="SID91" s="14"/>
      <c r="SIE91" s="14"/>
      <c r="SIF91" s="14"/>
      <c r="SIG91" s="14"/>
      <c r="SIH91" s="14"/>
      <c r="SII91" s="14"/>
      <c r="SIJ91" s="14"/>
      <c r="SIK91" s="14"/>
      <c r="SIL91" s="14"/>
      <c r="SIM91" s="14"/>
      <c r="SIN91" s="14"/>
      <c r="SIO91" s="14"/>
      <c r="SIP91" s="14"/>
      <c r="SIQ91" s="14"/>
      <c r="SIR91" s="14"/>
      <c r="SIS91" s="14"/>
      <c r="SIT91" s="14"/>
      <c r="SIU91" s="14"/>
      <c r="SIV91" s="14"/>
      <c r="SIW91" s="14"/>
      <c r="SIX91" s="14"/>
      <c r="SIY91" s="14"/>
      <c r="SIZ91" s="14"/>
      <c r="SJA91" s="14"/>
      <c r="SJB91" s="14"/>
      <c r="SJC91" s="14"/>
      <c r="SJD91" s="14"/>
      <c r="SJE91" s="14"/>
      <c r="SJF91" s="14"/>
      <c r="SJG91" s="14"/>
      <c r="SJH91" s="14"/>
      <c r="SJI91" s="14"/>
      <c r="SJJ91" s="14"/>
      <c r="SJK91" s="14"/>
      <c r="SJL91" s="14"/>
      <c r="SJM91" s="14"/>
      <c r="SJN91" s="14"/>
      <c r="SJO91" s="14"/>
      <c r="SJP91" s="14"/>
      <c r="SJQ91" s="14"/>
      <c r="SJR91" s="14"/>
      <c r="SJS91" s="14"/>
      <c r="SJT91" s="14"/>
      <c r="SJU91" s="14"/>
      <c r="SJV91" s="14"/>
      <c r="SJW91" s="14"/>
      <c r="SJX91" s="14"/>
      <c r="SJY91" s="14"/>
      <c r="SJZ91" s="14"/>
      <c r="SKA91" s="14"/>
      <c r="SKB91" s="14"/>
      <c r="SKC91" s="14"/>
      <c r="SKD91" s="14"/>
      <c r="SKE91" s="14"/>
      <c r="SKF91" s="14"/>
      <c r="SKG91" s="14"/>
      <c r="SKH91" s="14"/>
      <c r="SKI91" s="14"/>
      <c r="SKJ91" s="14"/>
      <c r="SKK91" s="14"/>
      <c r="SKL91" s="14"/>
      <c r="SKM91" s="14"/>
      <c r="SKN91" s="14"/>
      <c r="SKO91" s="14"/>
      <c r="SKP91" s="14"/>
      <c r="SKQ91" s="14"/>
      <c r="SKR91" s="14"/>
      <c r="SKS91" s="14"/>
      <c r="SKT91" s="14"/>
      <c r="SKU91" s="14"/>
      <c r="SKV91" s="14"/>
      <c r="SKW91" s="14"/>
      <c r="SKX91" s="14"/>
      <c r="SKY91" s="14"/>
      <c r="SKZ91" s="14"/>
      <c r="SLA91" s="14"/>
      <c r="SLB91" s="14"/>
      <c r="SLC91" s="14"/>
      <c r="SLD91" s="14"/>
      <c r="SLE91" s="14"/>
      <c r="SLF91" s="14"/>
      <c r="SLG91" s="14"/>
      <c r="SLH91" s="14"/>
      <c r="SLI91" s="14"/>
      <c r="SLJ91" s="14"/>
      <c r="SLK91" s="14"/>
      <c r="SLL91" s="14"/>
      <c r="SLM91" s="14"/>
      <c r="SLN91" s="14"/>
      <c r="SLO91" s="14"/>
      <c r="SLP91" s="14"/>
      <c r="SLQ91" s="14"/>
      <c r="SLR91" s="14"/>
      <c r="SLS91" s="14"/>
      <c r="SLT91" s="14"/>
      <c r="SLU91" s="14"/>
      <c r="SLV91" s="14"/>
      <c r="SLW91" s="14"/>
      <c r="SLX91" s="14"/>
      <c r="SLY91" s="14"/>
      <c r="SLZ91" s="14"/>
      <c r="SMA91" s="14"/>
      <c r="SMB91" s="14"/>
      <c r="SMC91" s="14"/>
      <c r="SMD91" s="14"/>
      <c r="SME91" s="14"/>
      <c r="SMF91" s="14"/>
      <c r="SMG91" s="14"/>
      <c r="SMH91" s="14"/>
      <c r="SMI91" s="14"/>
      <c r="SMJ91" s="14"/>
      <c r="SMK91" s="14"/>
      <c r="SML91" s="14"/>
      <c r="SMM91" s="14"/>
      <c r="SMN91" s="14"/>
      <c r="SMO91" s="14"/>
      <c r="SMP91" s="14"/>
      <c r="SMQ91" s="14"/>
      <c r="SMR91" s="14"/>
      <c r="SMS91" s="14"/>
      <c r="SMT91" s="14"/>
      <c r="SMU91" s="14"/>
      <c r="SMV91" s="14"/>
      <c r="SMW91" s="14"/>
      <c r="SMX91" s="14"/>
      <c r="SMY91" s="14"/>
      <c r="SMZ91" s="14"/>
      <c r="SNA91" s="14"/>
      <c r="SNB91" s="14"/>
      <c r="SNC91" s="14"/>
      <c r="SND91" s="14"/>
      <c r="SNE91" s="14"/>
      <c r="SNF91" s="14"/>
      <c r="SNG91" s="14"/>
      <c r="SNH91" s="14"/>
      <c r="SNI91" s="14"/>
      <c r="SNJ91" s="14"/>
      <c r="SNK91" s="14"/>
      <c r="SNL91" s="14"/>
      <c r="SNM91" s="14"/>
      <c r="SNN91" s="14"/>
      <c r="SNO91" s="14"/>
      <c r="SNP91" s="14"/>
      <c r="SNQ91" s="14"/>
      <c r="SNR91" s="14"/>
      <c r="SNS91" s="14"/>
      <c r="SNT91" s="14"/>
      <c r="SNU91" s="14"/>
      <c r="SNV91" s="14"/>
      <c r="SNW91" s="14"/>
      <c r="SNX91" s="14"/>
      <c r="SNY91" s="14"/>
      <c r="SNZ91" s="14"/>
      <c r="SOA91" s="14"/>
      <c r="SOB91" s="14"/>
      <c r="SOC91" s="14"/>
      <c r="SOD91" s="14"/>
      <c r="SOE91" s="14"/>
      <c r="SOF91" s="14"/>
      <c r="SOG91" s="14"/>
      <c r="SOH91" s="14"/>
      <c r="SOI91" s="14"/>
      <c r="SOJ91" s="14"/>
      <c r="SOK91" s="14"/>
      <c r="SOL91" s="14"/>
      <c r="SOM91" s="14"/>
      <c r="SON91" s="14"/>
      <c r="SOO91" s="14"/>
      <c r="SOP91" s="14"/>
      <c r="SOQ91" s="14"/>
      <c r="SOR91" s="14"/>
      <c r="SOS91" s="14"/>
      <c r="SOT91" s="14"/>
      <c r="SOU91" s="14"/>
      <c r="SOV91" s="14"/>
      <c r="SOW91" s="14"/>
      <c r="SOX91" s="14"/>
      <c r="SOY91" s="14"/>
      <c r="SOZ91" s="14"/>
      <c r="SPA91" s="14"/>
      <c r="SPB91" s="14"/>
      <c r="SPC91" s="14"/>
      <c r="SPD91" s="14"/>
      <c r="SPE91" s="14"/>
      <c r="SPF91" s="14"/>
      <c r="SPG91" s="14"/>
      <c r="SPH91" s="14"/>
      <c r="SPI91" s="14"/>
      <c r="SPJ91" s="14"/>
      <c r="SPK91" s="14"/>
      <c r="SPL91" s="14"/>
      <c r="SPM91" s="14"/>
      <c r="SPN91" s="14"/>
      <c r="SPO91" s="14"/>
      <c r="SPP91" s="14"/>
      <c r="SPQ91" s="14"/>
      <c r="SPR91" s="14"/>
      <c r="SPS91" s="14"/>
      <c r="SPT91" s="14"/>
      <c r="SPU91" s="14"/>
      <c r="SPV91" s="14"/>
      <c r="SPW91" s="14"/>
      <c r="SPX91" s="14"/>
      <c r="SPY91" s="14"/>
      <c r="SPZ91" s="14"/>
      <c r="SQA91" s="14"/>
      <c r="SQB91" s="14"/>
      <c r="SQC91" s="14"/>
      <c r="SQD91" s="14"/>
      <c r="SQE91" s="14"/>
      <c r="SQF91" s="14"/>
      <c r="SQG91" s="14"/>
      <c r="SQH91" s="14"/>
      <c r="SQI91" s="14"/>
      <c r="SQJ91" s="14"/>
      <c r="SQK91" s="14"/>
      <c r="SQL91" s="14"/>
      <c r="SQM91" s="14"/>
      <c r="SQN91" s="14"/>
      <c r="SQO91" s="14"/>
      <c r="SQP91" s="14"/>
      <c r="SQQ91" s="14"/>
      <c r="SQR91" s="14"/>
      <c r="SQS91" s="14"/>
      <c r="SQT91" s="14"/>
      <c r="SQU91" s="14"/>
      <c r="SQV91" s="14"/>
      <c r="SQW91" s="14"/>
      <c r="SQX91" s="14"/>
      <c r="SQY91" s="14"/>
      <c r="SQZ91" s="14"/>
      <c r="SRA91" s="14"/>
      <c r="SRB91" s="14"/>
      <c r="SRC91" s="14"/>
      <c r="SRD91" s="14"/>
      <c r="SRE91" s="14"/>
      <c r="SRF91" s="14"/>
      <c r="SRG91" s="14"/>
      <c r="SRH91" s="14"/>
      <c r="SRI91" s="14"/>
      <c r="SRJ91" s="14"/>
      <c r="SRK91" s="14"/>
      <c r="SRL91" s="14"/>
      <c r="SRM91" s="14"/>
      <c r="SRN91" s="14"/>
      <c r="SRO91" s="14"/>
      <c r="SRP91" s="14"/>
      <c r="SRQ91" s="14"/>
      <c r="SRR91" s="14"/>
      <c r="SRS91" s="14"/>
      <c r="SRT91" s="14"/>
      <c r="SRU91" s="14"/>
      <c r="SRV91" s="14"/>
      <c r="SRW91" s="14"/>
      <c r="SRX91" s="14"/>
      <c r="SRY91" s="14"/>
      <c r="SRZ91" s="14"/>
      <c r="SSA91" s="14"/>
      <c r="SSB91" s="14"/>
      <c r="SSC91" s="14"/>
      <c r="SSD91" s="14"/>
      <c r="SSE91" s="14"/>
      <c r="SSF91" s="14"/>
      <c r="SSG91" s="14"/>
      <c r="SSH91" s="14"/>
      <c r="SSI91" s="14"/>
      <c r="SSJ91" s="14"/>
      <c r="SSK91" s="14"/>
      <c r="SSL91" s="14"/>
      <c r="SSM91" s="14"/>
      <c r="SSN91" s="14"/>
      <c r="SSO91" s="14"/>
      <c r="SSP91" s="14"/>
      <c r="SSQ91" s="14"/>
      <c r="SSR91" s="14"/>
      <c r="SSS91" s="14"/>
      <c r="SST91" s="14"/>
      <c r="SSU91" s="14"/>
      <c r="SSV91" s="14"/>
      <c r="SSW91" s="14"/>
      <c r="SSX91" s="14"/>
      <c r="SSY91" s="14"/>
      <c r="SSZ91" s="14"/>
      <c r="STA91" s="14"/>
      <c r="STB91" s="14"/>
      <c r="STC91" s="14"/>
      <c r="STD91" s="14"/>
      <c r="STE91" s="14"/>
      <c r="STF91" s="14"/>
      <c r="STG91" s="14"/>
      <c r="STH91" s="14"/>
      <c r="STI91" s="14"/>
      <c r="STJ91" s="14"/>
      <c r="STK91" s="14"/>
      <c r="STL91" s="14"/>
      <c r="STM91" s="14"/>
      <c r="STN91" s="14"/>
      <c r="STO91" s="14"/>
      <c r="STP91" s="14"/>
      <c r="STQ91" s="14"/>
      <c r="STR91" s="14"/>
      <c r="STS91" s="14"/>
      <c r="STT91" s="14"/>
      <c r="STU91" s="14"/>
      <c r="STV91" s="14"/>
      <c r="STW91" s="14"/>
      <c r="STX91" s="14"/>
      <c r="STY91" s="14"/>
      <c r="STZ91" s="14"/>
      <c r="SUA91" s="14"/>
      <c r="SUB91" s="14"/>
      <c r="SUC91" s="14"/>
      <c r="SUD91" s="14"/>
      <c r="SUE91" s="14"/>
      <c r="SUF91" s="14"/>
      <c r="SUG91" s="14"/>
      <c r="SUH91" s="14"/>
      <c r="SUI91" s="14"/>
      <c r="SUJ91" s="14"/>
      <c r="SUK91" s="14"/>
      <c r="SUL91" s="14"/>
      <c r="SUM91" s="14"/>
      <c r="SUN91" s="14"/>
      <c r="SUO91" s="14"/>
      <c r="SUP91" s="14"/>
      <c r="SUQ91" s="14"/>
      <c r="SUR91" s="14"/>
      <c r="SUS91" s="14"/>
      <c r="SUT91" s="14"/>
      <c r="SUU91" s="14"/>
      <c r="SUV91" s="14"/>
      <c r="SUW91" s="14"/>
      <c r="SUX91" s="14"/>
      <c r="SUY91" s="14"/>
      <c r="SUZ91" s="14"/>
      <c r="SVA91" s="14"/>
      <c r="SVB91" s="14"/>
      <c r="SVC91" s="14"/>
      <c r="SVD91" s="14"/>
      <c r="SVE91" s="14"/>
      <c r="SVF91" s="14"/>
      <c r="SVG91" s="14"/>
      <c r="SVH91" s="14"/>
      <c r="SVI91" s="14"/>
      <c r="SVJ91" s="14"/>
      <c r="SVK91" s="14"/>
      <c r="SVL91" s="14"/>
      <c r="SVM91" s="14"/>
      <c r="SVN91" s="14"/>
      <c r="SVO91" s="14"/>
      <c r="SVP91" s="14"/>
      <c r="SVQ91" s="14"/>
      <c r="SVR91" s="14"/>
      <c r="SVS91" s="14"/>
      <c r="SVT91" s="14"/>
      <c r="SVU91" s="14"/>
      <c r="SVV91" s="14"/>
      <c r="SVW91" s="14"/>
      <c r="SVX91" s="14"/>
      <c r="SVY91" s="14"/>
      <c r="SVZ91" s="14"/>
      <c r="SWA91" s="14"/>
      <c r="SWB91" s="14"/>
      <c r="SWC91" s="14"/>
      <c r="SWD91" s="14"/>
      <c r="SWE91" s="14"/>
      <c r="SWF91" s="14"/>
      <c r="SWG91" s="14"/>
      <c r="SWH91" s="14"/>
      <c r="SWI91" s="14"/>
      <c r="SWJ91" s="14"/>
      <c r="SWK91" s="14"/>
      <c r="SWL91" s="14"/>
      <c r="SWM91" s="14"/>
      <c r="SWN91" s="14"/>
      <c r="SWO91" s="14"/>
      <c r="SWP91" s="14"/>
      <c r="SWQ91" s="14"/>
      <c r="SWR91" s="14"/>
      <c r="SWS91" s="14"/>
      <c r="SWT91" s="14"/>
      <c r="SWU91" s="14"/>
      <c r="SWV91" s="14"/>
      <c r="SWW91" s="14"/>
      <c r="SWX91" s="14"/>
      <c r="SWY91" s="14"/>
      <c r="SWZ91" s="14"/>
      <c r="SXA91" s="14"/>
      <c r="SXB91" s="14"/>
      <c r="SXC91" s="14"/>
      <c r="SXD91" s="14"/>
      <c r="SXE91" s="14"/>
      <c r="SXF91" s="14"/>
      <c r="SXG91" s="14"/>
      <c r="SXH91" s="14"/>
      <c r="SXI91" s="14"/>
      <c r="SXJ91" s="14"/>
      <c r="SXK91" s="14"/>
      <c r="SXL91" s="14"/>
      <c r="SXM91" s="14"/>
      <c r="SXN91" s="14"/>
      <c r="SXO91" s="14"/>
      <c r="SXP91" s="14"/>
      <c r="SXQ91" s="14"/>
      <c r="SXR91" s="14"/>
      <c r="SXS91" s="14"/>
      <c r="SXT91" s="14"/>
      <c r="SXU91" s="14"/>
      <c r="SXV91" s="14"/>
      <c r="SXW91" s="14"/>
      <c r="SXX91" s="14"/>
      <c r="SXY91" s="14"/>
      <c r="SXZ91" s="14"/>
      <c r="SYA91" s="14"/>
      <c r="SYB91" s="14"/>
      <c r="SYC91" s="14"/>
      <c r="SYD91" s="14"/>
      <c r="SYE91" s="14"/>
      <c r="SYF91" s="14"/>
      <c r="SYG91" s="14"/>
      <c r="SYH91" s="14"/>
      <c r="SYI91" s="14"/>
      <c r="SYJ91" s="14"/>
      <c r="SYK91" s="14"/>
      <c r="SYL91" s="14"/>
      <c r="SYM91" s="14"/>
      <c r="SYN91" s="14"/>
      <c r="SYO91" s="14"/>
      <c r="SYP91" s="14"/>
      <c r="SYQ91" s="14"/>
      <c r="SYR91" s="14"/>
      <c r="SYS91" s="14"/>
      <c r="SYT91" s="14"/>
      <c r="SYU91" s="14"/>
      <c r="SYV91" s="14"/>
      <c r="SYW91" s="14"/>
      <c r="SYX91" s="14"/>
      <c r="SYY91" s="14"/>
      <c r="SYZ91" s="14"/>
      <c r="SZA91" s="14"/>
      <c r="SZB91" s="14"/>
      <c r="SZC91" s="14"/>
      <c r="SZD91" s="14"/>
      <c r="SZE91" s="14"/>
      <c r="SZF91" s="14"/>
      <c r="SZG91" s="14"/>
      <c r="SZH91" s="14"/>
      <c r="SZI91" s="14"/>
      <c r="SZJ91" s="14"/>
      <c r="SZK91" s="14"/>
      <c r="SZL91" s="14"/>
      <c r="SZM91" s="14"/>
      <c r="SZN91" s="14"/>
      <c r="SZO91" s="14"/>
      <c r="SZP91" s="14"/>
      <c r="SZQ91" s="14"/>
      <c r="SZR91" s="14"/>
      <c r="SZS91" s="14"/>
      <c r="SZT91" s="14"/>
      <c r="SZU91" s="14"/>
      <c r="SZV91" s="14"/>
      <c r="SZW91" s="14"/>
      <c r="SZX91" s="14"/>
      <c r="SZY91" s="14"/>
      <c r="SZZ91" s="14"/>
      <c r="TAA91" s="14"/>
      <c r="TAB91" s="14"/>
      <c r="TAC91" s="14"/>
      <c r="TAD91" s="14"/>
      <c r="TAE91" s="14"/>
      <c r="TAF91" s="14"/>
      <c r="TAG91" s="14"/>
      <c r="TAH91" s="14"/>
      <c r="TAI91" s="14"/>
      <c r="TAJ91" s="14"/>
      <c r="TAK91" s="14"/>
      <c r="TAL91" s="14"/>
      <c r="TAM91" s="14"/>
      <c r="TAN91" s="14"/>
      <c r="TAO91" s="14"/>
      <c r="TAP91" s="14"/>
      <c r="TAQ91" s="14"/>
      <c r="TAR91" s="14"/>
      <c r="TAS91" s="14"/>
      <c r="TAT91" s="14"/>
      <c r="TAU91" s="14"/>
      <c r="TAV91" s="14"/>
      <c r="TAW91" s="14"/>
      <c r="TAX91" s="14"/>
      <c r="TAY91" s="14"/>
      <c r="TAZ91" s="14"/>
      <c r="TBA91" s="14"/>
      <c r="TBB91" s="14"/>
      <c r="TBC91" s="14"/>
      <c r="TBD91" s="14"/>
      <c r="TBE91" s="14"/>
      <c r="TBF91" s="14"/>
      <c r="TBG91" s="14"/>
      <c r="TBH91" s="14"/>
      <c r="TBI91" s="14"/>
      <c r="TBJ91" s="14"/>
      <c r="TBK91" s="14"/>
      <c r="TBL91" s="14"/>
      <c r="TBM91" s="14"/>
      <c r="TBN91" s="14"/>
      <c r="TBO91" s="14"/>
      <c r="TBP91" s="14"/>
      <c r="TBQ91" s="14"/>
      <c r="TBR91" s="14"/>
      <c r="TBS91" s="14"/>
      <c r="TBT91" s="14"/>
      <c r="TBU91" s="14"/>
      <c r="TBV91" s="14"/>
      <c r="TBW91" s="14"/>
      <c r="TBX91" s="14"/>
      <c r="TBY91" s="14"/>
      <c r="TBZ91" s="14"/>
      <c r="TCA91" s="14"/>
      <c r="TCB91" s="14"/>
      <c r="TCC91" s="14"/>
      <c r="TCD91" s="14"/>
      <c r="TCE91" s="14"/>
      <c r="TCF91" s="14"/>
      <c r="TCG91" s="14"/>
      <c r="TCH91" s="14"/>
      <c r="TCI91" s="14"/>
      <c r="TCJ91" s="14"/>
      <c r="TCK91" s="14"/>
      <c r="TCL91" s="14"/>
      <c r="TCM91" s="14"/>
      <c r="TCN91" s="14"/>
      <c r="TCO91" s="14"/>
      <c r="TCP91" s="14"/>
      <c r="TCQ91" s="14"/>
      <c r="TCR91" s="14"/>
      <c r="TCS91" s="14"/>
      <c r="TCT91" s="14"/>
      <c r="TCU91" s="14"/>
      <c r="TCV91" s="14"/>
      <c r="TCW91" s="14"/>
      <c r="TCX91" s="14"/>
      <c r="TCY91" s="14"/>
      <c r="TCZ91" s="14"/>
      <c r="TDA91" s="14"/>
      <c r="TDB91" s="14"/>
      <c r="TDC91" s="14"/>
      <c r="TDD91" s="14"/>
      <c r="TDE91" s="14"/>
      <c r="TDF91" s="14"/>
      <c r="TDG91" s="14"/>
      <c r="TDH91" s="14"/>
      <c r="TDI91" s="14"/>
      <c r="TDJ91" s="14"/>
      <c r="TDK91" s="14"/>
      <c r="TDL91" s="14"/>
      <c r="TDM91" s="14"/>
      <c r="TDN91" s="14"/>
      <c r="TDO91" s="14"/>
      <c r="TDP91" s="14"/>
      <c r="TDQ91" s="14"/>
      <c r="TDR91" s="14"/>
      <c r="TDS91" s="14"/>
      <c r="TDT91" s="14"/>
      <c r="TDU91" s="14"/>
      <c r="TDV91" s="14"/>
      <c r="TDW91" s="14"/>
      <c r="TDX91" s="14"/>
      <c r="TDY91" s="14"/>
      <c r="TDZ91" s="14"/>
      <c r="TEA91" s="14"/>
      <c r="TEB91" s="14"/>
      <c r="TEC91" s="14"/>
      <c r="TED91" s="14"/>
      <c r="TEE91" s="14"/>
      <c r="TEF91" s="14"/>
      <c r="TEG91" s="14"/>
      <c r="TEH91" s="14"/>
      <c r="TEI91" s="14"/>
      <c r="TEJ91" s="14"/>
      <c r="TEK91" s="14"/>
      <c r="TEL91" s="14"/>
      <c r="TEM91" s="14"/>
      <c r="TEN91" s="14"/>
      <c r="TEO91" s="14"/>
      <c r="TEP91" s="14"/>
      <c r="TEQ91" s="14"/>
      <c r="TER91" s="14"/>
      <c r="TES91" s="14"/>
      <c r="TET91" s="14"/>
      <c r="TEU91" s="14"/>
      <c r="TEV91" s="14"/>
      <c r="TEW91" s="14"/>
      <c r="TEX91" s="14"/>
      <c r="TEY91" s="14"/>
      <c r="TEZ91" s="14"/>
      <c r="TFA91" s="14"/>
      <c r="TFB91" s="14"/>
      <c r="TFC91" s="14"/>
      <c r="TFD91" s="14"/>
      <c r="TFE91" s="14"/>
      <c r="TFF91" s="14"/>
      <c r="TFG91" s="14"/>
      <c r="TFH91" s="14"/>
      <c r="TFI91" s="14"/>
      <c r="TFJ91" s="14"/>
      <c r="TFK91" s="14"/>
      <c r="TFL91" s="14"/>
      <c r="TFM91" s="14"/>
      <c r="TFN91" s="14"/>
      <c r="TFO91" s="14"/>
      <c r="TFP91" s="14"/>
      <c r="TFQ91" s="14"/>
      <c r="TFR91" s="14"/>
      <c r="TFS91" s="14"/>
      <c r="TFT91" s="14"/>
      <c r="TFU91" s="14"/>
      <c r="TFV91" s="14"/>
      <c r="TFW91" s="14"/>
      <c r="TFX91" s="14"/>
      <c r="TFY91" s="14"/>
      <c r="TFZ91" s="14"/>
      <c r="TGA91" s="14"/>
      <c r="TGB91" s="14"/>
      <c r="TGC91" s="14"/>
      <c r="TGD91" s="14"/>
      <c r="TGE91" s="14"/>
      <c r="TGF91" s="14"/>
      <c r="TGG91" s="14"/>
      <c r="TGH91" s="14"/>
      <c r="TGI91" s="14"/>
      <c r="TGJ91" s="14"/>
      <c r="TGK91" s="14"/>
      <c r="TGL91" s="14"/>
      <c r="TGM91" s="14"/>
      <c r="TGN91" s="14"/>
      <c r="TGO91" s="14"/>
      <c r="TGP91" s="14"/>
      <c r="TGQ91" s="14"/>
      <c r="TGR91" s="14"/>
      <c r="TGS91" s="14"/>
      <c r="TGT91" s="14"/>
      <c r="TGU91" s="14"/>
      <c r="TGV91" s="14"/>
      <c r="TGW91" s="14"/>
      <c r="TGX91" s="14"/>
      <c r="TGY91" s="14"/>
      <c r="TGZ91" s="14"/>
      <c r="THA91" s="14"/>
      <c r="THB91" s="14"/>
      <c r="THC91" s="14"/>
      <c r="THD91" s="14"/>
      <c r="THE91" s="14"/>
      <c r="THF91" s="14"/>
      <c r="THG91" s="14"/>
      <c r="THH91" s="14"/>
      <c r="THI91" s="14"/>
      <c r="THJ91" s="14"/>
      <c r="THK91" s="14"/>
      <c r="THL91" s="14"/>
      <c r="THM91" s="14"/>
      <c r="THN91" s="14"/>
      <c r="THO91" s="14"/>
      <c r="THP91" s="14"/>
      <c r="THQ91" s="14"/>
      <c r="THR91" s="14"/>
      <c r="THS91" s="14"/>
      <c r="THT91" s="14"/>
      <c r="THU91" s="14"/>
      <c r="THV91" s="14"/>
      <c r="THW91" s="14"/>
      <c r="THX91" s="14"/>
      <c r="THY91" s="14"/>
      <c r="THZ91" s="14"/>
      <c r="TIA91" s="14"/>
      <c r="TIB91" s="14"/>
      <c r="TIC91" s="14"/>
      <c r="TID91" s="14"/>
      <c r="TIE91" s="14"/>
      <c r="TIF91" s="14"/>
      <c r="TIG91" s="14"/>
      <c r="TIH91" s="14"/>
      <c r="TII91" s="14"/>
      <c r="TIJ91" s="14"/>
      <c r="TIK91" s="14"/>
      <c r="TIL91" s="14"/>
      <c r="TIM91" s="14"/>
      <c r="TIN91" s="14"/>
      <c r="TIO91" s="14"/>
      <c r="TIP91" s="14"/>
      <c r="TIQ91" s="14"/>
      <c r="TIR91" s="14"/>
      <c r="TIS91" s="14"/>
      <c r="TIT91" s="14"/>
      <c r="TIU91" s="14"/>
      <c r="TIV91" s="14"/>
      <c r="TIW91" s="14"/>
      <c r="TIX91" s="14"/>
      <c r="TIY91" s="14"/>
      <c r="TIZ91" s="14"/>
      <c r="TJA91" s="14"/>
      <c r="TJB91" s="14"/>
      <c r="TJC91" s="14"/>
      <c r="TJD91" s="14"/>
      <c r="TJE91" s="14"/>
      <c r="TJF91" s="14"/>
      <c r="TJG91" s="14"/>
      <c r="TJH91" s="14"/>
      <c r="TJI91" s="14"/>
      <c r="TJJ91" s="14"/>
      <c r="TJK91" s="14"/>
      <c r="TJL91" s="14"/>
      <c r="TJM91" s="14"/>
      <c r="TJN91" s="14"/>
      <c r="TJO91" s="14"/>
      <c r="TJP91" s="14"/>
      <c r="TJQ91" s="14"/>
      <c r="TJR91" s="14"/>
      <c r="TJS91" s="14"/>
      <c r="TJT91" s="14"/>
      <c r="TJU91" s="14"/>
      <c r="TJV91" s="14"/>
      <c r="TJW91" s="14"/>
      <c r="TJX91" s="14"/>
      <c r="TJY91" s="14"/>
      <c r="TJZ91" s="14"/>
      <c r="TKA91" s="14"/>
      <c r="TKB91" s="14"/>
      <c r="TKC91" s="14"/>
      <c r="TKD91" s="14"/>
      <c r="TKE91" s="14"/>
      <c r="TKF91" s="14"/>
      <c r="TKG91" s="14"/>
      <c r="TKH91" s="14"/>
      <c r="TKI91" s="14"/>
      <c r="TKJ91" s="14"/>
      <c r="TKK91" s="14"/>
      <c r="TKL91" s="14"/>
      <c r="TKM91" s="14"/>
      <c r="TKN91" s="14"/>
      <c r="TKO91" s="14"/>
      <c r="TKP91" s="14"/>
      <c r="TKQ91" s="14"/>
      <c r="TKR91" s="14"/>
      <c r="TKS91" s="14"/>
      <c r="TKT91" s="14"/>
      <c r="TKU91" s="14"/>
      <c r="TKV91" s="14"/>
      <c r="TKW91" s="14"/>
      <c r="TKX91" s="14"/>
      <c r="TKY91" s="14"/>
      <c r="TKZ91" s="14"/>
      <c r="TLA91" s="14"/>
      <c r="TLB91" s="14"/>
      <c r="TLC91" s="14"/>
      <c r="TLD91" s="14"/>
      <c r="TLE91" s="14"/>
      <c r="TLF91" s="14"/>
      <c r="TLG91" s="14"/>
      <c r="TLH91" s="14"/>
      <c r="TLI91" s="14"/>
      <c r="TLJ91" s="14"/>
      <c r="TLK91" s="14"/>
      <c r="TLL91" s="14"/>
      <c r="TLM91" s="14"/>
      <c r="TLN91" s="14"/>
      <c r="TLO91" s="14"/>
      <c r="TLP91" s="14"/>
      <c r="TLQ91" s="14"/>
      <c r="TLR91" s="14"/>
      <c r="TLS91" s="14"/>
      <c r="TLT91" s="14"/>
      <c r="TLU91" s="14"/>
      <c r="TLV91" s="14"/>
      <c r="TLW91" s="14"/>
      <c r="TLX91" s="14"/>
      <c r="TLY91" s="14"/>
      <c r="TLZ91" s="14"/>
      <c r="TMA91" s="14"/>
      <c r="TMB91" s="14"/>
      <c r="TMC91" s="14"/>
      <c r="TMD91" s="14"/>
      <c r="TME91" s="14"/>
      <c r="TMF91" s="14"/>
      <c r="TMG91" s="14"/>
      <c r="TMH91" s="14"/>
      <c r="TMI91" s="14"/>
      <c r="TMJ91" s="14"/>
      <c r="TMK91" s="14"/>
      <c r="TML91" s="14"/>
      <c r="TMM91" s="14"/>
      <c r="TMN91" s="14"/>
      <c r="TMO91" s="14"/>
      <c r="TMP91" s="14"/>
      <c r="TMQ91" s="14"/>
      <c r="TMR91" s="14"/>
      <c r="TMS91" s="14"/>
      <c r="TMT91" s="14"/>
      <c r="TMU91" s="14"/>
      <c r="TMV91" s="14"/>
      <c r="TMW91" s="14"/>
      <c r="TMX91" s="14"/>
      <c r="TMY91" s="14"/>
      <c r="TMZ91" s="14"/>
      <c r="TNA91" s="14"/>
      <c r="TNB91" s="14"/>
      <c r="TNC91" s="14"/>
      <c r="TND91" s="14"/>
      <c r="TNE91" s="14"/>
      <c r="TNF91" s="14"/>
      <c r="TNG91" s="14"/>
      <c r="TNH91" s="14"/>
      <c r="TNI91" s="14"/>
      <c r="TNJ91" s="14"/>
      <c r="TNK91" s="14"/>
      <c r="TNL91" s="14"/>
      <c r="TNM91" s="14"/>
      <c r="TNN91" s="14"/>
      <c r="TNO91" s="14"/>
      <c r="TNP91" s="14"/>
      <c r="TNQ91" s="14"/>
      <c r="TNR91" s="14"/>
      <c r="TNS91" s="14"/>
      <c r="TNT91" s="14"/>
      <c r="TNU91" s="14"/>
      <c r="TNV91" s="14"/>
      <c r="TNW91" s="14"/>
      <c r="TNX91" s="14"/>
      <c r="TNY91" s="14"/>
      <c r="TNZ91" s="14"/>
      <c r="TOA91" s="14"/>
      <c r="TOB91" s="14"/>
      <c r="TOC91" s="14"/>
      <c r="TOD91" s="14"/>
      <c r="TOE91" s="14"/>
      <c r="TOF91" s="14"/>
      <c r="TOG91" s="14"/>
      <c r="TOH91" s="14"/>
      <c r="TOI91" s="14"/>
      <c r="TOJ91" s="14"/>
      <c r="TOK91" s="14"/>
      <c r="TOL91" s="14"/>
      <c r="TOM91" s="14"/>
      <c r="TON91" s="14"/>
      <c r="TOO91" s="14"/>
      <c r="TOP91" s="14"/>
      <c r="TOQ91" s="14"/>
      <c r="TOR91" s="14"/>
      <c r="TOS91" s="14"/>
      <c r="TOT91" s="14"/>
      <c r="TOU91" s="14"/>
      <c r="TOV91" s="14"/>
      <c r="TOW91" s="14"/>
      <c r="TOX91" s="14"/>
      <c r="TOY91" s="14"/>
      <c r="TOZ91" s="14"/>
      <c r="TPA91" s="14"/>
      <c r="TPB91" s="14"/>
      <c r="TPC91" s="14"/>
      <c r="TPD91" s="14"/>
      <c r="TPE91" s="14"/>
      <c r="TPF91" s="14"/>
      <c r="TPG91" s="14"/>
      <c r="TPH91" s="14"/>
      <c r="TPI91" s="14"/>
      <c r="TPJ91" s="14"/>
      <c r="TPK91" s="14"/>
      <c r="TPL91" s="14"/>
      <c r="TPM91" s="14"/>
      <c r="TPN91" s="14"/>
      <c r="TPO91" s="14"/>
      <c r="TPP91" s="14"/>
      <c r="TPQ91" s="14"/>
      <c r="TPR91" s="14"/>
      <c r="TPS91" s="14"/>
      <c r="TPT91" s="14"/>
      <c r="TPU91" s="14"/>
      <c r="TPV91" s="14"/>
      <c r="TPW91" s="14"/>
      <c r="TPX91" s="14"/>
      <c r="TPY91" s="14"/>
      <c r="TPZ91" s="14"/>
      <c r="TQA91" s="14"/>
      <c r="TQB91" s="14"/>
      <c r="TQC91" s="14"/>
      <c r="TQD91" s="14"/>
      <c r="TQE91" s="14"/>
      <c r="TQF91" s="14"/>
      <c r="TQG91" s="14"/>
      <c r="TQH91" s="14"/>
      <c r="TQI91" s="14"/>
      <c r="TQJ91" s="14"/>
      <c r="TQK91" s="14"/>
      <c r="TQL91" s="14"/>
      <c r="TQM91" s="14"/>
      <c r="TQN91" s="14"/>
      <c r="TQO91" s="14"/>
      <c r="TQP91" s="14"/>
      <c r="TQQ91" s="14"/>
      <c r="TQR91" s="14"/>
      <c r="TQS91" s="14"/>
      <c r="TQT91" s="14"/>
      <c r="TQU91" s="14"/>
      <c r="TQV91" s="14"/>
      <c r="TQW91" s="14"/>
      <c r="TQX91" s="14"/>
      <c r="TQY91" s="14"/>
      <c r="TQZ91" s="14"/>
      <c r="TRA91" s="14"/>
      <c r="TRB91" s="14"/>
      <c r="TRC91" s="14"/>
      <c r="TRD91" s="14"/>
      <c r="TRE91" s="14"/>
      <c r="TRF91" s="14"/>
      <c r="TRG91" s="14"/>
      <c r="TRH91" s="14"/>
      <c r="TRI91" s="14"/>
      <c r="TRJ91" s="14"/>
      <c r="TRK91" s="14"/>
      <c r="TRL91" s="14"/>
      <c r="TRM91" s="14"/>
      <c r="TRN91" s="14"/>
      <c r="TRO91" s="14"/>
      <c r="TRP91" s="14"/>
      <c r="TRQ91" s="14"/>
      <c r="TRR91" s="14"/>
      <c r="TRS91" s="14"/>
      <c r="TRT91" s="14"/>
      <c r="TRU91" s="14"/>
      <c r="TRV91" s="14"/>
      <c r="TRW91" s="14"/>
      <c r="TRX91" s="14"/>
      <c r="TRY91" s="14"/>
      <c r="TRZ91" s="14"/>
      <c r="TSA91" s="14"/>
      <c r="TSB91" s="14"/>
      <c r="TSC91" s="14"/>
      <c r="TSD91" s="14"/>
      <c r="TSE91" s="14"/>
      <c r="TSF91" s="14"/>
      <c r="TSG91" s="14"/>
      <c r="TSH91" s="14"/>
      <c r="TSI91" s="14"/>
      <c r="TSJ91" s="14"/>
      <c r="TSK91" s="14"/>
      <c r="TSL91" s="14"/>
      <c r="TSM91" s="14"/>
      <c r="TSN91" s="14"/>
      <c r="TSO91" s="14"/>
      <c r="TSP91" s="14"/>
      <c r="TSQ91" s="14"/>
      <c r="TSR91" s="14"/>
      <c r="TSS91" s="14"/>
      <c r="TST91" s="14"/>
      <c r="TSU91" s="14"/>
      <c r="TSV91" s="14"/>
      <c r="TSW91" s="14"/>
      <c r="TSX91" s="14"/>
      <c r="TSY91" s="14"/>
      <c r="TSZ91" s="14"/>
      <c r="TTA91" s="14"/>
      <c r="TTB91" s="14"/>
      <c r="TTC91" s="14"/>
      <c r="TTD91" s="14"/>
      <c r="TTE91" s="14"/>
      <c r="TTF91" s="14"/>
      <c r="TTG91" s="14"/>
      <c r="TTH91" s="14"/>
      <c r="TTI91" s="14"/>
      <c r="TTJ91" s="14"/>
      <c r="TTK91" s="14"/>
      <c r="TTL91" s="14"/>
      <c r="TTM91" s="14"/>
      <c r="TTN91" s="14"/>
      <c r="TTO91" s="14"/>
      <c r="TTP91" s="14"/>
      <c r="TTQ91" s="14"/>
      <c r="TTR91" s="14"/>
      <c r="TTS91" s="14"/>
      <c r="TTT91" s="14"/>
      <c r="TTU91" s="14"/>
      <c r="TTV91" s="14"/>
      <c r="TTW91" s="14"/>
      <c r="TTX91" s="14"/>
      <c r="TTY91" s="14"/>
      <c r="TTZ91" s="14"/>
      <c r="TUA91" s="14"/>
      <c r="TUB91" s="14"/>
      <c r="TUC91" s="14"/>
      <c r="TUD91" s="14"/>
      <c r="TUE91" s="14"/>
      <c r="TUF91" s="14"/>
      <c r="TUG91" s="14"/>
      <c r="TUH91" s="14"/>
      <c r="TUI91" s="14"/>
      <c r="TUJ91" s="14"/>
      <c r="TUK91" s="14"/>
      <c r="TUL91" s="14"/>
      <c r="TUM91" s="14"/>
      <c r="TUN91" s="14"/>
      <c r="TUO91" s="14"/>
      <c r="TUP91" s="14"/>
      <c r="TUQ91" s="14"/>
      <c r="TUR91" s="14"/>
      <c r="TUS91" s="14"/>
      <c r="TUT91" s="14"/>
      <c r="TUU91" s="14"/>
      <c r="TUV91" s="14"/>
      <c r="TUW91" s="14"/>
      <c r="TUX91" s="14"/>
      <c r="TUY91" s="14"/>
      <c r="TUZ91" s="14"/>
      <c r="TVA91" s="14"/>
      <c r="TVB91" s="14"/>
      <c r="TVC91" s="14"/>
      <c r="TVD91" s="14"/>
      <c r="TVE91" s="14"/>
      <c r="TVF91" s="14"/>
      <c r="TVG91" s="14"/>
      <c r="TVH91" s="14"/>
      <c r="TVI91" s="14"/>
      <c r="TVJ91" s="14"/>
      <c r="TVK91" s="14"/>
      <c r="TVL91" s="14"/>
      <c r="TVM91" s="14"/>
      <c r="TVN91" s="14"/>
      <c r="TVO91" s="14"/>
      <c r="TVP91" s="14"/>
      <c r="TVQ91" s="14"/>
      <c r="TVR91" s="14"/>
      <c r="TVS91" s="14"/>
      <c r="TVT91" s="14"/>
      <c r="TVU91" s="14"/>
      <c r="TVV91" s="14"/>
      <c r="TVW91" s="14"/>
      <c r="TVX91" s="14"/>
      <c r="TVY91" s="14"/>
      <c r="TVZ91" s="14"/>
      <c r="TWA91" s="14"/>
      <c r="TWB91" s="14"/>
      <c r="TWC91" s="14"/>
      <c r="TWD91" s="14"/>
      <c r="TWE91" s="14"/>
      <c r="TWF91" s="14"/>
      <c r="TWG91" s="14"/>
      <c r="TWH91" s="14"/>
      <c r="TWI91" s="14"/>
      <c r="TWJ91" s="14"/>
      <c r="TWK91" s="14"/>
      <c r="TWL91" s="14"/>
      <c r="TWM91" s="14"/>
      <c r="TWN91" s="14"/>
      <c r="TWO91" s="14"/>
      <c r="TWP91" s="14"/>
      <c r="TWQ91" s="14"/>
      <c r="TWR91" s="14"/>
      <c r="TWS91" s="14"/>
      <c r="TWT91" s="14"/>
      <c r="TWU91" s="14"/>
      <c r="TWV91" s="14"/>
      <c r="TWW91" s="14"/>
      <c r="TWX91" s="14"/>
      <c r="TWY91" s="14"/>
      <c r="TWZ91" s="14"/>
      <c r="TXA91" s="14"/>
      <c r="TXB91" s="14"/>
      <c r="TXC91" s="14"/>
      <c r="TXD91" s="14"/>
      <c r="TXE91" s="14"/>
      <c r="TXF91" s="14"/>
      <c r="TXG91" s="14"/>
      <c r="TXH91" s="14"/>
      <c r="TXI91" s="14"/>
      <c r="TXJ91" s="14"/>
      <c r="TXK91" s="14"/>
      <c r="TXL91" s="14"/>
      <c r="TXM91" s="14"/>
      <c r="TXN91" s="14"/>
      <c r="TXO91" s="14"/>
      <c r="TXP91" s="14"/>
      <c r="TXQ91" s="14"/>
      <c r="TXR91" s="14"/>
      <c r="TXS91" s="14"/>
      <c r="TXT91" s="14"/>
      <c r="TXU91" s="14"/>
      <c r="TXV91" s="14"/>
      <c r="TXW91" s="14"/>
      <c r="TXX91" s="14"/>
      <c r="TXY91" s="14"/>
      <c r="TXZ91" s="14"/>
      <c r="TYA91" s="14"/>
      <c r="TYB91" s="14"/>
      <c r="TYC91" s="14"/>
      <c r="TYD91" s="14"/>
      <c r="TYE91" s="14"/>
      <c r="TYF91" s="14"/>
      <c r="TYG91" s="14"/>
      <c r="TYH91" s="14"/>
      <c r="TYI91" s="14"/>
      <c r="TYJ91" s="14"/>
      <c r="TYK91" s="14"/>
      <c r="TYL91" s="14"/>
      <c r="TYM91" s="14"/>
      <c r="TYN91" s="14"/>
      <c r="TYO91" s="14"/>
      <c r="TYP91" s="14"/>
      <c r="TYQ91" s="14"/>
      <c r="TYR91" s="14"/>
      <c r="TYS91" s="14"/>
      <c r="TYT91" s="14"/>
      <c r="TYU91" s="14"/>
      <c r="TYV91" s="14"/>
      <c r="TYW91" s="14"/>
      <c r="TYX91" s="14"/>
      <c r="TYY91" s="14"/>
      <c r="TYZ91" s="14"/>
      <c r="TZA91" s="14"/>
      <c r="TZB91" s="14"/>
      <c r="TZC91" s="14"/>
      <c r="TZD91" s="14"/>
      <c r="TZE91" s="14"/>
      <c r="TZF91" s="14"/>
      <c r="TZG91" s="14"/>
      <c r="TZH91" s="14"/>
      <c r="TZI91" s="14"/>
      <c r="TZJ91" s="14"/>
      <c r="TZK91" s="14"/>
      <c r="TZL91" s="14"/>
      <c r="TZM91" s="14"/>
      <c r="TZN91" s="14"/>
      <c r="TZO91" s="14"/>
      <c r="TZP91" s="14"/>
      <c r="TZQ91" s="14"/>
      <c r="TZR91" s="14"/>
      <c r="TZS91" s="14"/>
      <c r="TZT91" s="14"/>
      <c r="TZU91" s="14"/>
      <c r="TZV91" s="14"/>
      <c r="TZW91" s="14"/>
      <c r="TZX91" s="14"/>
      <c r="TZY91" s="14"/>
      <c r="TZZ91" s="14"/>
      <c r="UAA91" s="14"/>
      <c r="UAB91" s="14"/>
      <c r="UAC91" s="14"/>
      <c r="UAD91" s="14"/>
      <c r="UAE91" s="14"/>
      <c r="UAF91" s="14"/>
      <c r="UAG91" s="14"/>
      <c r="UAH91" s="14"/>
      <c r="UAI91" s="14"/>
      <c r="UAJ91" s="14"/>
      <c r="UAK91" s="14"/>
      <c r="UAL91" s="14"/>
      <c r="UAM91" s="14"/>
      <c r="UAN91" s="14"/>
      <c r="UAO91" s="14"/>
      <c r="UAP91" s="14"/>
      <c r="UAQ91" s="14"/>
      <c r="UAR91" s="14"/>
      <c r="UAS91" s="14"/>
      <c r="UAT91" s="14"/>
      <c r="UAU91" s="14"/>
      <c r="UAV91" s="14"/>
      <c r="UAW91" s="14"/>
      <c r="UAX91" s="14"/>
      <c r="UAY91" s="14"/>
      <c r="UAZ91" s="14"/>
      <c r="UBA91" s="14"/>
      <c r="UBB91" s="14"/>
      <c r="UBC91" s="14"/>
      <c r="UBD91" s="14"/>
      <c r="UBE91" s="14"/>
      <c r="UBF91" s="14"/>
      <c r="UBG91" s="14"/>
      <c r="UBH91" s="14"/>
      <c r="UBI91" s="14"/>
      <c r="UBJ91" s="14"/>
      <c r="UBK91" s="14"/>
      <c r="UBL91" s="14"/>
      <c r="UBM91" s="14"/>
      <c r="UBN91" s="14"/>
      <c r="UBO91" s="14"/>
      <c r="UBP91" s="14"/>
      <c r="UBQ91" s="14"/>
      <c r="UBR91" s="14"/>
      <c r="UBS91" s="14"/>
      <c r="UBT91" s="14"/>
      <c r="UBU91" s="14"/>
      <c r="UBV91" s="14"/>
      <c r="UBW91" s="14"/>
      <c r="UBX91" s="14"/>
      <c r="UBY91" s="14"/>
      <c r="UBZ91" s="14"/>
      <c r="UCA91" s="14"/>
      <c r="UCB91" s="14"/>
      <c r="UCC91" s="14"/>
      <c r="UCD91" s="14"/>
      <c r="UCE91" s="14"/>
      <c r="UCF91" s="14"/>
      <c r="UCG91" s="14"/>
      <c r="UCH91" s="14"/>
      <c r="UCI91" s="14"/>
      <c r="UCJ91" s="14"/>
      <c r="UCK91" s="14"/>
      <c r="UCL91" s="14"/>
      <c r="UCM91" s="14"/>
      <c r="UCN91" s="14"/>
      <c r="UCO91" s="14"/>
      <c r="UCP91" s="14"/>
      <c r="UCQ91" s="14"/>
      <c r="UCR91" s="14"/>
      <c r="UCS91" s="14"/>
      <c r="UCT91" s="14"/>
      <c r="UCU91" s="14"/>
      <c r="UCV91" s="14"/>
      <c r="UCW91" s="14"/>
      <c r="UCX91" s="14"/>
      <c r="UCY91" s="14"/>
      <c r="UCZ91" s="14"/>
      <c r="UDA91" s="14"/>
      <c r="UDB91" s="14"/>
      <c r="UDC91" s="14"/>
      <c r="UDD91" s="14"/>
      <c r="UDE91" s="14"/>
      <c r="UDF91" s="14"/>
      <c r="UDG91" s="14"/>
      <c r="UDH91" s="14"/>
      <c r="UDI91" s="14"/>
      <c r="UDJ91" s="14"/>
      <c r="UDK91" s="14"/>
      <c r="UDL91" s="14"/>
      <c r="UDM91" s="14"/>
      <c r="UDN91" s="14"/>
      <c r="UDO91" s="14"/>
      <c r="UDP91" s="14"/>
      <c r="UDQ91" s="14"/>
      <c r="UDR91" s="14"/>
      <c r="UDS91" s="14"/>
      <c r="UDT91" s="14"/>
      <c r="UDU91" s="14"/>
      <c r="UDV91" s="14"/>
      <c r="UDW91" s="14"/>
      <c r="UDX91" s="14"/>
      <c r="UDY91" s="14"/>
      <c r="UDZ91" s="14"/>
      <c r="UEA91" s="14"/>
      <c r="UEB91" s="14"/>
      <c r="UEC91" s="14"/>
      <c r="UED91" s="14"/>
      <c r="UEE91" s="14"/>
      <c r="UEF91" s="14"/>
      <c r="UEG91" s="14"/>
      <c r="UEH91" s="14"/>
      <c r="UEI91" s="14"/>
      <c r="UEJ91" s="14"/>
      <c r="UEK91" s="14"/>
      <c r="UEL91" s="14"/>
      <c r="UEM91" s="14"/>
      <c r="UEN91" s="14"/>
      <c r="UEO91" s="14"/>
      <c r="UEP91" s="14"/>
      <c r="UEQ91" s="14"/>
      <c r="UER91" s="14"/>
      <c r="UES91" s="14"/>
      <c r="UET91" s="14"/>
      <c r="UEU91" s="14"/>
      <c r="UEV91" s="14"/>
      <c r="UEW91" s="14"/>
      <c r="UEX91" s="14"/>
      <c r="UEY91" s="14"/>
      <c r="UEZ91" s="14"/>
      <c r="UFA91" s="14"/>
      <c r="UFB91" s="14"/>
      <c r="UFC91" s="14"/>
      <c r="UFD91" s="14"/>
      <c r="UFE91" s="14"/>
      <c r="UFF91" s="14"/>
      <c r="UFG91" s="14"/>
      <c r="UFH91" s="14"/>
      <c r="UFI91" s="14"/>
      <c r="UFJ91" s="14"/>
      <c r="UFK91" s="14"/>
      <c r="UFL91" s="14"/>
      <c r="UFM91" s="14"/>
      <c r="UFN91" s="14"/>
      <c r="UFO91" s="14"/>
      <c r="UFP91" s="14"/>
      <c r="UFQ91" s="14"/>
      <c r="UFR91" s="14"/>
      <c r="UFS91" s="14"/>
      <c r="UFT91" s="14"/>
      <c r="UFU91" s="14"/>
      <c r="UFV91" s="14"/>
      <c r="UFW91" s="14"/>
      <c r="UFX91" s="14"/>
      <c r="UFY91" s="14"/>
      <c r="UFZ91" s="14"/>
      <c r="UGA91" s="14"/>
      <c r="UGB91" s="14"/>
      <c r="UGC91" s="14"/>
      <c r="UGD91" s="14"/>
      <c r="UGE91" s="14"/>
      <c r="UGF91" s="14"/>
      <c r="UGG91" s="14"/>
      <c r="UGH91" s="14"/>
      <c r="UGI91" s="14"/>
      <c r="UGJ91" s="14"/>
      <c r="UGK91" s="14"/>
      <c r="UGL91" s="14"/>
      <c r="UGM91" s="14"/>
      <c r="UGN91" s="14"/>
      <c r="UGO91" s="14"/>
      <c r="UGP91" s="14"/>
      <c r="UGQ91" s="14"/>
      <c r="UGR91" s="14"/>
      <c r="UGS91" s="14"/>
      <c r="UGT91" s="14"/>
      <c r="UGU91" s="14"/>
      <c r="UGV91" s="14"/>
      <c r="UGW91" s="14"/>
      <c r="UGX91" s="14"/>
      <c r="UGY91" s="14"/>
      <c r="UGZ91" s="14"/>
      <c r="UHA91" s="14"/>
      <c r="UHB91" s="14"/>
      <c r="UHC91" s="14"/>
      <c r="UHD91" s="14"/>
      <c r="UHE91" s="14"/>
      <c r="UHF91" s="14"/>
      <c r="UHG91" s="14"/>
      <c r="UHH91" s="14"/>
      <c r="UHI91" s="14"/>
      <c r="UHJ91" s="14"/>
      <c r="UHK91" s="14"/>
      <c r="UHL91" s="14"/>
      <c r="UHM91" s="14"/>
      <c r="UHN91" s="14"/>
      <c r="UHO91" s="14"/>
      <c r="UHP91" s="14"/>
      <c r="UHQ91" s="14"/>
      <c r="UHR91" s="14"/>
      <c r="UHS91" s="14"/>
      <c r="UHT91" s="14"/>
      <c r="UHU91" s="14"/>
      <c r="UHV91" s="14"/>
      <c r="UHW91" s="14"/>
      <c r="UHX91" s="14"/>
      <c r="UHY91" s="14"/>
      <c r="UHZ91" s="14"/>
      <c r="UIA91" s="14"/>
      <c r="UIB91" s="14"/>
      <c r="UIC91" s="14"/>
      <c r="UID91" s="14"/>
      <c r="UIE91" s="14"/>
      <c r="UIF91" s="14"/>
      <c r="UIG91" s="14"/>
      <c r="UIH91" s="14"/>
      <c r="UII91" s="14"/>
      <c r="UIJ91" s="14"/>
      <c r="UIK91" s="14"/>
      <c r="UIL91" s="14"/>
      <c r="UIM91" s="14"/>
      <c r="UIN91" s="14"/>
      <c r="UIO91" s="14"/>
      <c r="UIP91" s="14"/>
      <c r="UIQ91" s="14"/>
      <c r="UIR91" s="14"/>
      <c r="UIS91" s="14"/>
      <c r="UIT91" s="14"/>
      <c r="UIU91" s="14"/>
      <c r="UIV91" s="14"/>
      <c r="UIW91" s="14"/>
      <c r="UIX91" s="14"/>
      <c r="UIY91" s="14"/>
      <c r="UIZ91" s="14"/>
      <c r="UJA91" s="14"/>
      <c r="UJB91" s="14"/>
      <c r="UJC91" s="14"/>
      <c r="UJD91" s="14"/>
      <c r="UJE91" s="14"/>
      <c r="UJF91" s="14"/>
      <c r="UJG91" s="14"/>
      <c r="UJH91" s="14"/>
      <c r="UJI91" s="14"/>
      <c r="UJJ91" s="14"/>
      <c r="UJK91" s="14"/>
      <c r="UJL91" s="14"/>
      <c r="UJM91" s="14"/>
      <c r="UJN91" s="14"/>
      <c r="UJO91" s="14"/>
      <c r="UJP91" s="14"/>
      <c r="UJQ91" s="14"/>
      <c r="UJR91" s="14"/>
      <c r="UJS91" s="14"/>
      <c r="UJT91" s="14"/>
      <c r="UJU91" s="14"/>
      <c r="UJV91" s="14"/>
      <c r="UJW91" s="14"/>
      <c r="UJX91" s="14"/>
      <c r="UJY91" s="14"/>
      <c r="UJZ91" s="14"/>
      <c r="UKA91" s="14"/>
      <c r="UKB91" s="14"/>
      <c r="UKC91" s="14"/>
      <c r="UKD91" s="14"/>
      <c r="UKE91" s="14"/>
      <c r="UKF91" s="14"/>
      <c r="UKG91" s="14"/>
      <c r="UKH91" s="14"/>
      <c r="UKI91" s="14"/>
      <c r="UKJ91" s="14"/>
      <c r="UKK91" s="14"/>
      <c r="UKL91" s="14"/>
      <c r="UKM91" s="14"/>
      <c r="UKN91" s="14"/>
      <c r="UKO91" s="14"/>
      <c r="UKP91" s="14"/>
      <c r="UKQ91" s="14"/>
      <c r="UKR91" s="14"/>
      <c r="UKS91" s="14"/>
      <c r="UKT91" s="14"/>
      <c r="UKU91" s="14"/>
      <c r="UKV91" s="14"/>
      <c r="UKW91" s="14"/>
      <c r="UKX91" s="14"/>
      <c r="UKY91" s="14"/>
      <c r="UKZ91" s="14"/>
      <c r="ULA91" s="14"/>
      <c r="ULB91" s="14"/>
      <c r="ULC91" s="14"/>
      <c r="ULD91" s="14"/>
      <c r="ULE91" s="14"/>
      <c r="ULF91" s="14"/>
      <c r="ULG91" s="14"/>
      <c r="ULH91" s="14"/>
      <c r="ULI91" s="14"/>
      <c r="ULJ91" s="14"/>
      <c r="ULK91" s="14"/>
      <c r="ULL91" s="14"/>
      <c r="ULM91" s="14"/>
      <c r="ULN91" s="14"/>
      <c r="ULO91" s="14"/>
      <c r="ULP91" s="14"/>
      <c r="ULQ91" s="14"/>
      <c r="ULR91" s="14"/>
      <c r="ULS91" s="14"/>
      <c r="ULT91" s="14"/>
      <c r="ULU91" s="14"/>
      <c r="ULV91" s="14"/>
      <c r="ULW91" s="14"/>
      <c r="ULX91" s="14"/>
      <c r="ULY91" s="14"/>
      <c r="ULZ91" s="14"/>
      <c r="UMA91" s="14"/>
      <c r="UMB91" s="14"/>
      <c r="UMC91" s="14"/>
      <c r="UMD91" s="14"/>
      <c r="UME91" s="14"/>
      <c r="UMF91" s="14"/>
      <c r="UMG91" s="14"/>
      <c r="UMH91" s="14"/>
      <c r="UMI91" s="14"/>
      <c r="UMJ91" s="14"/>
      <c r="UMK91" s="14"/>
      <c r="UML91" s="14"/>
      <c r="UMM91" s="14"/>
      <c r="UMN91" s="14"/>
      <c r="UMO91" s="14"/>
      <c r="UMP91" s="14"/>
      <c r="UMQ91" s="14"/>
      <c r="UMR91" s="14"/>
      <c r="UMS91" s="14"/>
      <c r="UMT91" s="14"/>
      <c r="UMU91" s="14"/>
      <c r="UMV91" s="14"/>
      <c r="UMW91" s="14"/>
      <c r="UMX91" s="14"/>
      <c r="UMY91" s="14"/>
      <c r="UMZ91" s="14"/>
      <c r="UNA91" s="14"/>
      <c r="UNB91" s="14"/>
      <c r="UNC91" s="14"/>
      <c r="UND91" s="14"/>
      <c r="UNE91" s="14"/>
      <c r="UNF91" s="14"/>
      <c r="UNG91" s="14"/>
      <c r="UNH91" s="14"/>
      <c r="UNI91" s="14"/>
      <c r="UNJ91" s="14"/>
      <c r="UNK91" s="14"/>
      <c r="UNL91" s="14"/>
      <c r="UNM91" s="14"/>
      <c r="UNN91" s="14"/>
      <c r="UNO91" s="14"/>
      <c r="UNP91" s="14"/>
      <c r="UNQ91" s="14"/>
      <c r="UNR91" s="14"/>
      <c r="UNS91" s="14"/>
      <c r="UNT91" s="14"/>
      <c r="UNU91" s="14"/>
      <c r="UNV91" s="14"/>
      <c r="UNW91" s="14"/>
      <c r="UNX91" s="14"/>
      <c r="UNY91" s="14"/>
      <c r="UNZ91" s="14"/>
      <c r="UOA91" s="14"/>
      <c r="UOB91" s="14"/>
      <c r="UOC91" s="14"/>
      <c r="UOD91" s="14"/>
      <c r="UOE91" s="14"/>
      <c r="UOF91" s="14"/>
      <c r="UOG91" s="14"/>
      <c r="UOH91" s="14"/>
      <c r="UOI91" s="14"/>
      <c r="UOJ91" s="14"/>
      <c r="UOK91" s="14"/>
      <c r="UOL91" s="14"/>
      <c r="UOM91" s="14"/>
      <c r="UON91" s="14"/>
      <c r="UOO91" s="14"/>
      <c r="UOP91" s="14"/>
      <c r="UOQ91" s="14"/>
      <c r="UOR91" s="14"/>
      <c r="UOS91" s="14"/>
      <c r="UOT91" s="14"/>
      <c r="UOU91" s="14"/>
      <c r="UOV91" s="14"/>
      <c r="UOW91" s="14"/>
      <c r="UOX91" s="14"/>
      <c r="UOY91" s="14"/>
      <c r="UOZ91" s="14"/>
      <c r="UPA91" s="14"/>
      <c r="UPB91" s="14"/>
      <c r="UPC91" s="14"/>
      <c r="UPD91" s="14"/>
      <c r="UPE91" s="14"/>
      <c r="UPF91" s="14"/>
      <c r="UPG91" s="14"/>
      <c r="UPH91" s="14"/>
      <c r="UPI91" s="14"/>
      <c r="UPJ91" s="14"/>
      <c r="UPK91" s="14"/>
      <c r="UPL91" s="14"/>
      <c r="UPM91" s="14"/>
      <c r="UPN91" s="14"/>
      <c r="UPO91" s="14"/>
      <c r="UPP91" s="14"/>
      <c r="UPQ91" s="14"/>
      <c r="UPR91" s="14"/>
      <c r="UPS91" s="14"/>
      <c r="UPT91" s="14"/>
      <c r="UPU91" s="14"/>
      <c r="UPV91" s="14"/>
      <c r="UPW91" s="14"/>
      <c r="UPX91" s="14"/>
      <c r="UPY91" s="14"/>
      <c r="UPZ91" s="14"/>
      <c r="UQA91" s="14"/>
      <c r="UQB91" s="14"/>
      <c r="UQC91" s="14"/>
      <c r="UQD91" s="14"/>
      <c r="UQE91" s="14"/>
      <c r="UQF91" s="14"/>
      <c r="UQG91" s="14"/>
      <c r="UQH91" s="14"/>
      <c r="UQI91" s="14"/>
      <c r="UQJ91" s="14"/>
      <c r="UQK91" s="14"/>
      <c r="UQL91" s="14"/>
      <c r="UQM91" s="14"/>
      <c r="UQN91" s="14"/>
      <c r="UQO91" s="14"/>
      <c r="UQP91" s="14"/>
      <c r="UQQ91" s="14"/>
      <c r="UQR91" s="14"/>
      <c r="UQS91" s="14"/>
      <c r="UQT91" s="14"/>
      <c r="UQU91" s="14"/>
      <c r="UQV91" s="14"/>
      <c r="UQW91" s="14"/>
      <c r="UQX91" s="14"/>
      <c r="UQY91" s="14"/>
      <c r="UQZ91" s="14"/>
      <c r="URA91" s="14"/>
      <c r="URB91" s="14"/>
      <c r="URC91" s="14"/>
      <c r="URD91" s="14"/>
      <c r="URE91" s="14"/>
      <c r="URF91" s="14"/>
      <c r="URG91" s="14"/>
      <c r="URH91" s="14"/>
      <c r="URI91" s="14"/>
      <c r="URJ91" s="14"/>
      <c r="URK91" s="14"/>
      <c r="URL91" s="14"/>
      <c r="URM91" s="14"/>
      <c r="URN91" s="14"/>
      <c r="URO91" s="14"/>
      <c r="URP91" s="14"/>
      <c r="URQ91" s="14"/>
      <c r="URR91" s="14"/>
      <c r="URS91" s="14"/>
      <c r="URT91" s="14"/>
      <c r="URU91" s="14"/>
      <c r="URV91" s="14"/>
      <c r="URW91" s="14"/>
      <c r="URX91" s="14"/>
      <c r="URY91" s="14"/>
      <c r="URZ91" s="14"/>
      <c r="USA91" s="14"/>
      <c r="USB91" s="14"/>
      <c r="USC91" s="14"/>
      <c r="USD91" s="14"/>
      <c r="USE91" s="14"/>
      <c r="USF91" s="14"/>
      <c r="USG91" s="14"/>
      <c r="USH91" s="14"/>
      <c r="USI91" s="14"/>
      <c r="USJ91" s="14"/>
      <c r="USK91" s="14"/>
      <c r="USL91" s="14"/>
      <c r="USM91" s="14"/>
      <c r="USN91" s="14"/>
      <c r="USO91" s="14"/>
      <c r="USP91" s="14"/>
      <c r="USQ91" s="14"/>
      <c r="USR91" s="14"/>
      <c r="USS91" s="14"/>
      <c r="UST91" s="14"/>
      <c r="USU91" s="14"/>
      <c r="USV91" s="14"/>
      <c r="USW91" s="14"/>
      <c r="USX91" s="14"/>
      <c r="USY91" s="14"/>
      <c r="USZ91" s="14"/>
      <c r="UTA91" s="14"/>
      <c r="UTB91" s="14"/>
      <c r="UTC91" s="14"/>
      <c r="UTD91" s="14"/>
      <c r="UTE91" s="14"/>
      <c r="UTF91" s="14"/>
      <c r="UTG91" s="14"/>
      <c r="UTH91" s="14"/>
      <c r="UTI91" s="14"/>
      <c r="UTJ91" s="14"/>
      <c r="UTK91" s="14"/>
      <c r="UTL91" s="14"/>
      <c r="UTM91" s="14"/>
      <c r="UTN91" s="14"/>
      <c r="UTO91" s="14"/>
      <c r="UTP91" s="14"/>
      <c r="UTQ91" s="14"/>
      <c r="UTR91" s="14"/>
      <c r="UTS91" s="14"/>
      <c r="UTT91" s="14"/>
      <c r="UTU91" s="14"/>
      <c r="UTV91" s="14"/>
      <c r="UTW91" s="14"/>
      <c r="UTX91" s="14"/>
      <c r="UTY91" s="14"/>
      <c r="UTZ91" s="14"/>
      <c r="UUA91" s="14"/>
      <c r="UUB91" s="14"/>
      <c r="UUC91" s="14"/>
      <c r="UUD91" s="14"/>
      <c r="UUE91" s="14"/>
      <c r="UUF91" s="14"/>
      <c r="UUG91" s="14"/>
      <c r="UUH91" s="14"/>
      <c r="UUI91" s="14"/>
      <c r="UUJ91" s="14"/>
      <c r="UUK91" s="14"/>
      <c r="UUL91" s="14"/>
      <c r="UUM91" s="14"/>
      <c r="UUN91" s="14"/>
      <c r="UUO91" s="14"/>
      <c r="UUP91" s="14"/>
      <c r="UUQ91" s="14"/>
      <c r="UUR91" s="14"/>
      <c r="UUS91" s="14"/>
      <c r="UUT91" s="14"/>
      <c r="UUU91" s="14"/>
      <c r="UUV91" s="14"/>
      <c r="UUW91" s="14"/>
      <c r="UUX91" s="14"/>
      <c r="UUY91" s="14"/>
      <c r="UUZ91" s="14"/>
      <c r="UVA91" s="14"/>
      <c r="UVB91" s="14"/>
      <c r="UVC91" s="14"/>
      <c r="UVD91" s="14"/>
      <c r="UVE91" s="14"/>
      <c r="UVF91" s="14"/>
      <c r="UVG91" s="14"/>
      <c r="UVH91" s="14"/>
      <c r="UVI91" s="14"/>
      <c r="UVJ91" s="14"/>
      <c r="UVK91" s="14"/>
      <c r="UVL91" s="14"/>
      <c r="UVM91" s="14"/>
      <c r="UVN91" s="14"/>
      <c r="UVO91" s="14"/>
      <c r="UVP91" s="14"/>
      <c r="UVQ91" s="14"/>
      <c r="UVR91" s="14"/>
      <c r="UVS91" s="14"/>
      <c r="UVT91" s="14"/>
      <c r="UVU91" s="14"/>
      <c r="UVV91" s="14"/>
      <c r="UVW91" s="14"/>
      <c r="UVX91" s="14"/>
      <c r="UVY91" s="14"/>
      <c r="UVZ91" s="14"/>
      <c r="UWA91" s="14"/>
      <c r="UWB91" s="14"/>
      <c r="UWC91" s="14"/>
      <c r="UWD91" s="14"/>
      <c r="UWE91" s="14"/>
      <c r="UWF91" s="14"/>
      <c r="UWG91" s="14"/>
      <c r="UWH91" s="14"/>
      <c r="UWI91" s="14"/>
      <c r="UWJ91" s="14"/>
      <c r="UWK91" s="14"/>
      <c r="UWL91" s="14"/>
      <c r="UWM91" s="14"/>
      <c r="UWN91" s="14"/>
      <c r="UWO91" s="14"/>
      <c r="UWP91" s="14"/>
      <c r="UWQ91" s="14"/>
      <c r="UWR91" s="14"/>
      <c r="UWS91" s="14"/>
      <c r="UWT91" s="14"/>
      <c r="UWU91" s="14"/>
      <c r="UWV91" s="14"/>
      <c r="UWW91" s="14"/>
      <c r="UWX91" s="14"/>
      <c r="UWY91" s="14"/>
      <c r="UWZ91" s="14"/>
      <c r="UXA91" s="14"/>
      <c r="UXB91" s="14"/>
      <c r="UXC91" s="14"/>
      <c r="UXD91" s="14"/>
      <c r="UXE91" s="14"/>
      <c r="UXF91" s="14"/>
      <c r="UXG91" s="14"/>
      <c r="UXH91" s="14"/>
      <c r="UXI91" s="14"/>
      <c r="UXJ91" s="14"/>
      <c r="UXK91" s="14"/>
      <c r="UXL91" s="14"/>
      <c r="UXM91" s="14"/>
      <c r="UXN91" s="14"/>
      <c r="UXO91" s="14"/>
      <c r="UXP91" s="14"/>
      <c r="UXQ91" s="14"/>
      <c r="UXR91" s="14"/>
      <c r="UXS91" s="14"/>
      <c r="UXT91" s="14"/>
      <c r="UXU91" s="14"/>
      <c r="UXV91" s="14"/>
      <c r="UXW91" s="14"/>
      <c r="UXX91" s="14"/>
      <c r="UXY91" s="14"/>
      <c r="UXZ91" s="14"/>
      <c r="UYA91" s="14"/>
      <c r="UYB91" s="14"/>
      <c r="UYC91" s="14"/>
      <c r="UYD91" s="14"/>
      <c r="UYE91" s="14"/>
      <c r="UYF91" s="14"/>
      <c r="UYG91" s="14"/>
      <c r="UYH91" s="14"/>
      <c r="UYI91" s="14"/>
      <c r="UYJ91" s="14"/>
      <c r="UYK91" s="14"/>
      <c r="UYL91" s="14"/>
      <c r="UYM91" s="14"/>
      <c r="UYN91" s="14"/>
      <c r="UYO91" s="14"/>
      <c r="UYP91" s="14"/>
      <c r="UYQ91" s="14"/>
      <c r="UYR91" s="14"/>
      <c r="UYS91" s="14"/>
      <c r="UYT91" s="14"/>
      <c r="UYU91" s="14"/>
      <c r="UYV91" s="14"/>
      <c r="UYW91" s="14"/>
      <c r="UYX91" s="14"/>
      <c r="UYY91" s="14"/>
      <c r="UYZ91" s="14"/>
      <c r="UZA91" s="14"/>
      <c r="UZB91" s="14"/>
      <c r="UZC91" s="14"/>
      <c r="UZD91" s="14"/>
      <c r="UZE91" s="14"/>
      <c r="UZF91" s="14"/>
      <c r="UZG91" s="14"/>
      <c r="UZH91" s="14"/>
      <c r="UZI91" s="14"/>
      <c r="UZJ91" s="14"/>
      <c r="UZK91" s="14"/>
      <c r="UZL91" s="14"/>
      <c r="UZM91" s="14"/>
      <c r="UZN91" s="14"/>
      <c r="UZO91" s="14"/>
      <c r="UZP91" s="14"/>
      <c r="UZQ91" s="14"/>
      <c r="UZR91" s="14"/>
      <c r="UZS91" s="14"/>
      <c r="UZT91" s="14"/>
      <c r="UZU91" s="14"/>
      <c r="UZV91" s="14"/>
      <c r="UZW91" s="14"/>
      <c r="UZX91" s="14"/>
      <c r="UZY91" s="14"/>
      <c r="UZZ91" s="14"/>
      <c r="VAA91" s="14"/>
      <c r="VAB91" s="14"/>
      <c r="VAC91" s="14"/>
      <c r="VAD91" s="14"/>
      <c r="VAE91" s="14"/>
      <c r="VAF91" s="14"/>
      <c r="VAG91" s="14"/>
      <c r="VAH91" s="14"/>
      <c r="VAI91" s="14"/>
      <c r="VAJ91" s="14"/>
      <c r="VAK91" s="14"/>
      <c r="VAL91" s="14"/>
      <c r="VAM91" s="14"/>
      <c r="VAN91" s="14"/>
      <c r="VAO91" s="14"/>
      <c r="VAP91" s="14"/>
      <c r="VAQ91" s="14"/>
      <c r="VAR91" s="14"/>
      <c r="VAS91" s="14"/>
      <c r="VAT91" s="14"/>
      <c r="VAU91" s="14"/>
      <c r="VAV91" s="14"/>
      <c r="VAW91" s="14"/>
      <c r="VAX91" s="14"/>
      <c r="VAY91" s="14"/>
      <c r="VAZ91" s="14"/>
      <c r="VBA91" s="14"/>
      <c r="VBB91" s="14"/>
      <c r="VBC91" s="14"/>
      <c r="VBD91" s="14"/>
      <c r="VBE91" s="14"/>
      <c r="VBF91" s="14"/>
      <c r="VBG91" s="14"/>
      <c r="VBH91" s="14"/>
      <c r="VBI91" s="14"/>
      <c r="VBJ91" s="14"/>
      <c r="VBK91" s="14"/>
      <c r="VBL91" s="14"/>
      <c r="VBM91" s="14"/>
      <c r="VBN91" s="14"/>
      <c r="VBO91" s="14"/>
      <c r="VBP91" s="14"/>
      <c r="VBQ91" s="14"/>
      <c r="VBR91" s="14"/>
      <c r="VBS91" s="14"/>
      <c r="VBT91" s="14"/>
      <c r="VBU91" s="14"/>
      <c r="VBV91" s="14"/>
      <c r="VBW91" s="14"/>
      <c r="VBX91" s="14"/>
      <c r="VBY91" s="14"/>
      <c r="VBZ91" s="14"/>
      <c r="VCA91" s="14"/>
      <c r="VCB91" s="14"/>
      <c r="VCC91" s="14"/>
      <c r="VCD91" s="14"/>
      <c r="VCE91" s="14"/>
      <c r="VCF91" s="14"/>
      <c r="VCG91" s="14"/>
      <c r="VCH91" s="14"/>
      <c r="VCI91" s="14"/>
      <c r="VCJ91" s="14"/>
      <c r="VCK91" s="14"/>
      <c r="VCL91" s="14"/>
      <c r="VCM91" s="14"/>
      <c r="VCN91" s="14"/>
      <c r="VCO91" s="14"/>
      <c r="VCP91" s="14"/>
      <c r="VCQ91" s="14"/>
      <c r="VCR91" s="14"/>
      <c r="VCS91" s="14"/>
      <c r="VCT91" s="14"/>
      <c r="VCU91" s="14"/>
      <c r="VCV91" s="14"/>
      <c r="VCW91" s="14"/>
      <c r="VCX91" s="14"/>
      <c r="VCY91" s="14"/>
      <c r="VCZ91" s="14"/>
      <c r="VDA91" s="14"/>
      <c r="VDB91" s="14"/>
      <c r="VDC91" s="14"/>
      <c r="VDD91" s="14"/>
      <c r="VDE91" s="14"/>
      <c r="VDF91" s="14"/>
      <c r="VDG91" s="14"/>
      <c r="VDH91" s="14"/>
      <c r="VDI91" s="14"/>
      <c r="VDJ91" s="14"/>
      <c r="VDK91" s="14"/>
      <c r="VDL91" s="14"/>
      <c r="VDM91" s="14"/>
      <c r="VDN91" s="14"/>
      <c r="VDO91" s="14"/>
      <c r="VDP91" s="14"/>
      <c r="VDQ91" s="14"/>
      <c r="VDR91" s="14"/>
      <c r="VDS91" s="14"/>
      <c r="VDT91" s="14"/>
      <c r="VDU91" s="14"/>
      <c r="VDV91" s="14"/>
      <c r="VDW91" s="14"/>
      <c r="VDX91" s="14"/>
      <c r="VDY91" s="14"/>
      <c r="VDZ91" s="14"/>
      <c r="VEA91" s="14"/>
      <c r="VEB91" s="14"/>
      <c r="VEC91" s="14"/>
      <c r="VED91" s="14"/>
      <c r="VEE91" s="14"/>
      <c r="VEF91" s="14"/>
      <c r="VEG91" s="14"/>
      <c r="VEH91" s="14"/>
      <c r="VEI91" s="14"/>
      <c r="VEJ91" s="14"/>
      <c r="VEK91" s="14"/>
      <c r="VEL91" s="14"/>
      <c r="VEM91" s="14"/>
      <c r="VEN91" s="14"/>
      <c r="VEO91" s="14"/>
      <c r="VEP91" s="14"/>
      <c r="VEQ91" s="14"/>
      <c r="VER91" s="14"/>
      <c r="VES91" s="14"/>
      <c r="VET91" s="14"/>
      <c r="VEU91" s="14"/>
      <c r="VEV91" s="14"/>
      <c r="VEW91" s="14"/>
      <c r="VEX91" s="14"/>
      <c r="VEY91" s="14"/>
      <c r="VEZ91" s="14"/>
      <c r="VFA91" s="14"/>
      <c r="VFB91" s="14"/>
      <c r="VFC91" s="14"/>
      <c r="VFD91" s="14"/>
      <c r="VFE91" s="14"/>
      <c r="VFF91" s="14"/>
      <c r="VFG91" s="14"/>
      <c r="VFH91" s="14"/>
      <c r="VFI91" s="14"/>
      <c r="VFJ91" s="14"/>
      <c r="VFK91" s="14"/>
      <c r="VFL91" s="14"/>
      <c r="VFM91" s="14"/>
      <c r="VFN91" s="14"/>
      <c r="VFO91" s="14"/>
      <c r="VFP91" s="14"/>
      <c r="VFQ91" s="14"/>
      <c r="VFR91" s="14"/>
      <c r="VFS91" s="14"/>
      <c r="VFT91" s="14"/>
      <c r="VFU91" s="14"/>
      <c r="VFV91" s="14"/>
      <c r="VFW91" s="14"/>
      <c r="VFX91" s="14"/>
      <c r="VFY91" s="14"/>
      <c r="VFZ91" s="14"/>
      <c r="VGA91" s="14"/>
      <c r="VGB91" s="14"/>
      <c r="VGC91" s="14"/>
      <c r="VGD91" s="14"/>
      <c r="VGE91" s="14"/>
      <c r="VGF91" s="14"/>
      <c r="VGG91" s="14"/>
      <c r="VGH91" s="14"/>
      <c r="VGI91" s="14"/>
      <c r="VGJ91" s="14"/>
      <c r="VGK91" s="14"/>
      <c r="VGL91" s="14"/>
      <c r="VGM91" s="14"/>
      <c r="VGN91" s="14"/>
      <c r="VGO91" s="14"/>
      <c r="VGP91" s="14"/>
      <c r="VGQ91" s="14"/>
      <c r="VGR91" s="14"/>
      <c r="VGS91" s="14"/>
      <c r="VGT91" s="14"/>
      <c r="VGU91" s="14"/>
      <c r="VGV91" s="14"/>
      <c r="VGW91" s="14"/>
      <c r="VGX91" s="14"/>
      <c r="VGY91" s="14"/>
      <c r="VGZ91" s="14"/>
      <c r="VHA91" s="14"/>
      <c r="VHB91" s="14"/>
      <c r="VHC91" s="14"/>
      <c r="VHD91" s="14"/>
      <c r="VHE91" s="14"/>
      <c r="VHF91" s="14"/>
      <c r="VHG91" s="14"/>
      <c r="VHH91" s="14"/>
      <c r="VHI91" s="14"/>
      <c r="VHJ91" s="14"/>
      <c r="VHK91" s="14"/>
      <c r="VHL91" s="14"/>
      <c r="VHM91" s="14"/>
      <c r="VHN91" s="14"/>
      <c r="VHO91" s="14"/>
      <c r="VHP91" s="14"/>
      <c r="VHQ91" s="14"/>
      <c r="VHR91" s="14"/>
      <c r="VHS91" s="14"/>
      <c r="VHT91" s="14"/>
      <c r="VHU91" s="14"/>
      <c r="VHV91" s="14"/>
      <c r="VHW91" s="14"/>
      <c r="VHX91" s="14"/>
      <c r="VHY91" s="14"/>
      <c r="VHZ91" s="14"/>
      <c r="VIA91" s="14"/>
      <c r="VIB91" s="14"/>
      <c r="VIC91" s="14"/>
      <c r="VID91" s="14"/>
      <c r="VIE91" s="14"/>
      <c r="VIF91" s="14"/>
      <c r="VIG91" s="14"/>
      <c r="VIH91" s="14"/>
      <c r="VII91" s="14"/>
      <c r="VIJ91" s="14"/>
      <c r="VIK91" s="14"/>
      <c r="VIL91" s="14"/>
      <c r="VIM91" s="14"/>
      <c r="VIN91" s="14"/>
      <c r="VIO91" s="14"/>
      <c r="VIP91" s="14"/>
      <c r="VIQ91" s="14"/>
      <c r="VIR91" s="14"/>
      <c r="VIS91" s="14"/>
      <c r="VIT91" s="14"/>
      <c r="VIU91" s="14"/>
      <c r="VIV91" s="14"/>
      <c r="VIW91" s="14"/>
      <c r="VIX91" s="14"/>
      <c r="VIY91" s="14"/>
      <c r="VIZ91" s="14"/>
      <c r="VJA91" s="14"/>
      <c r="VJB91" s="14"/>
      <c r="VJC91" s="14"/>
      <c r="VJD91" s="14"/>
      <c r="VJE91" s="14"/>
      <c r="VJF91" s="14"/>
      <c r="VJG91" s="14"/>
      <c r="VJH91" s="14"/>
      <c r="VJI91" s="14"/>
      <c r="VJJ91" s="14"/>
      <c r="VJK91" s="14"/>
      <c r="VJL91" s="14"/>
      <c r="VJM91" s="14"/>
      <c r="VJN91" s="14"/>
      <c r="VJO91" s="14"/>
      <c r="VJP91" s="14"/>
      <c r="VJQ91" s="14"/>
      <c r="VJR91" s="14"/>
      <c r="VJS91" s="14"/>
      <c r="VJT91" s="14"/>
      <c r="VJU91" s="14"/>
      <c r="VJV91" s="14"/>
      <c r="VJW91" s="14"/>
      <c r="VJX91" s="14"/>
      <c r="VJY91" s="14"/>
      <c r="VJZ91" s="14"/>
      <c r="VKA91" s="14"/>
      <c r="VKB91" s="14"/>
      <c r="VKC91" s="14"/>
      <c r="VKD91" s="14"/>
      <c r="VKE91" s="14"/>
      <c r="VKF91" s="14"/>
      <c r="VKG91" s="14"/>
      <c r="VKH91" s="14"/>
      <c r="VKI91" s="14"/>
      <c r="VKJ91" s="14"/>
      <c r="VKK91" s="14"/>
      <c r="VKL91" s="14"/>
      <c r="VKM91" s="14"/>
      <c r="VKN91" s="14"/>
      <c r="VKO91" s="14"/>
      <c r="VKP91" s="14"/>
      <c r="VKQ91" s="14"/>
      <c r="VKR91" s="14"/>
      <c r="VKS91" s="14"/>
      <c r="VKT91" s="14"/>
      <c r="VKU91" s="14"/>
      <c r="VKV91" s="14"/>
      <c r="VKW91" s="14"/>
      <c r="VKX91" s="14"/>
      <c r="VKY91" s="14"/>
      <c r="VKZ91" s="14"/>
      <c r="VLA91" s="14"/>
      <c r="VLB91" s="14"/>
      <c r="VLC91" s="14"/>
      <c r="VLD91" s="14"/>
      <c r="VLE91" s="14"/>
      <c r="VLF91" s="14"/>
      <c r="VLG91" s="14"/>
      <c r="VLH91" s="14"/>
      <c r="VLI91" s="14"/>
      <c r="VLJ91" s="14"/>
      <c r="VLK91" s="14"/>
      <c r="VLL91" s="14"/>
      <c r="VLM91" s="14"/>
      <c r="VLN91" s="14"/>
      <c r="VLO91" s="14"/>
      <c r="VLP91" s="14"/>
      <c r="VLQ91" s="14"/>
      <c r="VLR91" s="14"/>
      <c r="VLS91" s="14"/>
      <c r="VLT91" s="14"/>
      <c r="VLU91" s="14"/>
      <c r="VLV91" s="14"/>
      <c r="VLW91" s="14"/>
      <c r="VLX91" s="14"/>
      <c r="VLY91" s="14"/>
      <c r="VLZ91" s="14"/>
      <c r="VMA91" s="14"/>
      <c r="VMB91" s="14"/>
      <c r="VMC91" s="14"/>
      <c r="VMD91" s="14"/>
      <c r="VME91" s="14"/>
      <c r="VMF91" s="14"/>
      <c r="VMG91" s="14"/>
      <c r="VMH91" s="14"/>
      <c r="VMI91" s="14"/>
      <c r="VMJ91" s="14"/>
      <c r="VMK91" s="14"/>
      <c r="VML91" s="14"/>
      <c r="VMM91" s="14"/>
      <c r="VMN91" s="14"/>
      <c r="VMO91" s="14"/>
      <c r="VMP91" s="14"/>
      <c r="VMQ91" s="14"/>
      <c r="VMR91" s="14"/>
      <c r="VMS91" s="14"/>
      <c r="VMT91" s="14"/>
      <c r="VMU91" s="14"/>
      <c r="VMV91" s="14"/>
      <c r="VMW91" s="14"/>
      <c r="VMX91" s="14"/>
      <c r="VMY91" s="14"/>
      <c r="VMZ91" s="14"/>
      <c r="VNA91" s="14"/>
      <c r="VNB91" s="14"/>
      <c r="VNC91" s="14"/>
      <c r="VND91" s="14"/>
      <c r="VNE91" s="14"/>
      <c r="VNF91" s="14"/>
      <c r="VNG91" s="14"/>
      <c r="VNH91" s="14"/>
      <c r="VNI91" s="14"/>
      <c r="VNJ91" s="14"/>
      <c r="VNK91" s="14"/>
      <c r="VNL91" s="14"/>
      <c r="VNM91" s="14"/>
      <c r="VNN91" s="14"/>
      <c r="VNO91" s="14"/>
      <c r="VNP91" s="14"/>
      <c r="VNQ91" s="14"/>
      <c r="VNR91" s="14"/>
      <c r="VNS91" s="14"/>
      <c r="VNT91" s="14"/>
      <c r="VNU91" s="14"/>
      <c r="VNV91" s="14"/>
      <c r="VNW91" s="14"/>
      <c r="VNX91" s="14"/>
      <c r="VNY91" s="14"/>
      <c r="VNZ91" s="14"/>
      <c r="VOA91" s="14"/>
      <c r="VOB91" s="14"/>
      <c r="VOC91" s="14"/>
      <c r="VOD91" s="14"/>
      <c r="VOE91" s="14"/>
      <c r="VOF91" s="14"/>
      <c r="VOG91" s="14"/>
      <c r="VOH91" s="14"/>
      <c r="VOI91" s="14"/>
      <c r="VOJ91" s="14"/>
      <c r="VOK91" s="14"/>
      <c r="VOL91" s="14"/>
      <c r="VOM91" s="14"/>
      <c r="VON91" s="14"/>
      <c r="VOO91" s="14"/>
      <c r="VOP91" s="14"/>
      <c r="VOQ91" s="14"/>
      <c r="VOR91" s="14"/>
      <c r="VOS91" s="14"/>
      <c r="VOT91" s="14"/>
      <c r="VOU91" s="14"/>
      <c r="VOV91" s="14"/>
      <c r="VOW91" s="14"/>
      <c r="VOX91" s="14"/>
      <c r="VOY91" s="14"/>
      <c r="VOZ91" s="14"/>
      <c r="VPA91" s="14"/>
      <c r="VPB91" s="14"/>
      <c r="VPC91" s="14"/>
      <c r="VPD91" s="14"/>
      <c r="VPE91" s="14"/>
      <c r="VPF91" s="14"/>
      <c r="VPG91" s="14"/>
      <c r="VPH91" s="14"/>
      <c r="VPI91" s="14"/>
      <c r="VPJ91" s="14"/>
      <c r="VPK91" s="14"/>
      <c r="VPL91" s="14"/>
      <c r="VPM91" s="14"/>
      <c r="VPN91" s="14"/>
      <c r="VPO91" s="14"/>
      <c r="VPP91" s="14"/>
      <c r="VPQ91" s="14"/>
      <c r="VPR91" s="14"/>
      <c r="VPS91" s="14"/>
      <c r="VPT91" s="14"/>
      <c r="VPU91" s="14"/>
      <c r="VPV91" s="14"/>
      <c r="VPW91" s="14"/>
      <c r="VPX91" s="14"/>
      <c r="VPY91" s="14"/>
      <c r="VPZ91" s="14"/>
      <c r="VQA91" s="14"/>
      <c r="VQB91" s="14"/>
      <c r="VQC91" s="14"/>
      <c r="VQD91" s="14"/>
      <c r="VQE91" s="14"/>
      <c r="VQF91" s="14"/>
      <c r="VQG91" s="14"/>
      <c r="VQH91" s="14"/>
      <c r="VQI91" s="14"/>
      <c r="VQJ91" s="14"/>
      <c r="VQK91" s="14"/>
      <c r="VQL91" s="14"/>
      <c r="VQM91" s="14"/>
      <c r="VQN91" s="14"/>
      <c r="VQO91" s="14"/>
      <c r="VQP91" s="14"/>
      <c r="VQQ91" s="14"/>
      <c r="VQR91" s="14"/>
      <c r="VQS91" s="14"/>
      <c r="VQT91" s="14"/>
      <c r="VQU91" s="14"/>
      <c r="VQV91" s="14"/>
      <c r="VQW91" s="14"/>
      <c r="VQX91" s="14"/>
      <c r="VQY91" s="14"/>
      <c r="VQZ91" s="14"/>
      <c r="VRA91" s="14"/>
      <c r="VRB91" s="14"/>
      <c r="VRC91" s="14"/>
      <c r="VRD91" s="14"/>
      <c r="VRE91" s="14"/>
      <c r="VRF91" s="14"/>
      <c r="VRG91" s="14"/>
      <c r="VRH91" s="14"/>
      <c r="VRI91" s="14"/>
      <c r="VRJ91" s="14"/>
      <c r="VRK91" s="14"/>
      <c r="VRL91" s="14"/>
      <c r="VRM91" s="14"/>
      <c r="VRN91" s="14"/>
      <c r="VRO91" s="14"/>
      <c r="VRP91" s="14"/>
      <c r="VRQ91" s="14"/>
      <c r="VRR91" s="14"/>
      <c r="VRS91" s="14"/>
      <c r="VRT91" s="14"/>
      <c r="VRU91" s="14"/>
      <c r="VRV91" s="14"/>
      <c r="VRW91" s="14"/>
      <c r="VRX91" s="14"/>
      <c r="VRY91" s="14"/>
      <c r="VRZ91" s="14"/>
      <c r="VSA91" s="14"/>
      <c r="VSB91" s="14"/>
      <c r="VSC91" s="14"/>
      <c r="VSD91" s="14"/>
      <c r="VSE91" s="14"/>
      <c r="VSF91" s="14"/>
      <c r="VSG91" s="14"/>
      <c r="VSH91" s="14"/>
      <c r="VSI91" s="14"/>
      <c r="VSJ91" s="14"/>
      <c r="VSK91" s="14"/>
      <c r="VSL91" s="14"/>
      <c r="VSM91" s="14"/>
      <c r="VSN91" s="14"/>
      <c r="VSO91" s="14"/>
      <c r="VSP91" s="14"/>
      <c r="VSQ91" s="14"/>
      <c r="VSR91" s="14"/>
      <c r="VSS91" s="14"/>
      <c r="VST91" s="14"/>
      <c r="VSU91" s="14"/>
      <c r="VSV91" s="14"/>
      <c r="VSW91" s="14"/>
      <c r="VSX91" s="14"/>
      <c r="VSY91" s="14"/>
      <c r="VSZ91" s="14"/>
      <c r="VTA91" s="14"/>
      <c r="VTB91" s="14"/>
      <c r="VTC91" s="14"/>
      <c r="VTD91" s="14"/>
      <c r="VTE91" s="14"/>
      <c r="VTF91" s="14"/>
      <c r="VTG91" s="14"/>
      <c r="VTH91" s="14"/>
      <c r="VTI91" s="14"/>
      <c r="VTJ91" s="14"/>
      <c r="VTK91" s="14"/>
      <c r="VTL91" s="14"/>
      <c r="VTM91" s="14"/>
      <c r="VTN91" s="14"/>
      <c r="VTO91" s="14"/>
      <c r="VTP91" s="14"/>
      <c r="VTQ91" s="14"/>
      <c r="VTR91" s="14"/>
      <c r="VTS91" s="14"/>
      <c r="VTT91" s="14"/>
      <c r="VTU91" s="14"/>
      <c r="VTV91" s="14"/>
      <c r="VTW91" s="14"/>
      <c r="VTX91" s="14"/>
      <c r="VTY91" s="14"/>
      <c r="VTZ91" s="14"/>
      <c r="VUA91" s="14"/>
      <c r="VUB91" s="14"/>
      <c r="VUC91" s="14"/>
      <c r="VUD91" s="14"/>
      <c r="VUE91" s="14"/>
      <c r="VUF91" s="14"/>
      <c r="VUG91" s="14"/>
      <c r="VUH91" s="14"/>
      <c r="VUI91" s="14"/>
      <c r="VUJ91" s="14"/>
      <c r="VUK91" s="14"/>
      <c r="VUL91" s="14"/>
      <c r="VUM91" s="14"/>
      <c r="VUN91" s="14"/>
      <c r="VUO91" s="14"/>
      <c r="VUP91" s="14"/>
      <c r="VUQ91" s="14"/>
      <c r="VUR91" s="14"/>
      <c r="VUS91" s="14"/>
      <c r="VUT91" s="14"/>
      <c r="VUU91" s="14"/>
      <c r="VUV91" s="14"/>
      <c r="VUW91" s="14"/>
      <c r="VUX91" s="14"/>
      <c r="VUY91" s="14"/>
      <c r="VUZ91" s="14"/>
      <c r="VVA91" s="14"/>
      <c r="VVB91" s="14"/>
      <c r="VVC91" s="14"/>
      <c r="VVD91" s="14"/>
      <c r="VVE91" s="14"/>
      <c r="VVF91" s="14"/>
      <c r="VVG91" s="14"/>
      <c r="VVH91" s="14"/>
      <c r="VVI91" s="14"/>
      <c r="VVJ91" s="14"/>
      <c r="VVK91" s="14"/>
      <c r="VVL91" s="14"/>
      <c r="VVM91" s="14"/>
      <c r="VVN91" s="14"/>
      <c r="VVO91" s="14"/>
      <c r="VVP91" s="14"/>
      <c r="VVQ91" s="14"/>
      <c r="VVR91" s="14"/>
      <c r="VVS91" s="14"/>
      <c r="VVT91" s="14"/>
      <c r="VVU91" s="14"/>
      <c r="VVV91" s="14"/>
      <c r="VVW91" s="14"/>
      <c r="VVX91" s="14"/>
      <c r="VVY91" s="14"/>
      <c r="VVZ91" s="14"/>
      <c r="VWA91" s="14"/>
      <c r="VWB91" s="14"/>
      <c r="VWC91" s="14"/>
      <c r="VWD91" s="14"/>
      <c r="VWE91" s="14"/>
      <c r="VWF91" s="14"/>
      <c r="VWG91" s="14"/>
      <c r="VWH91" s="14"/>
      <c r="VWI91" s="14"/>
      <c r="VWJ91" s="14"/>
      <c r="VWK91" s="14"/>
      <c r="VWL91" s="14"/>
      <c r="VWM91" s="14"/>
      <c r="VWN91" s="14"/>
      <c r="VWO91" s="14"/>
      <c r="VWP91" s="14"/>
      <c r="VWQ91" s="14"/>
      <c r="VWR91" s="14"/>
      <c r="VWS91" s="14"/>
      <c r="VWT91" s="14"/>
      <c r="VWU91" s="14"/>
      <c r="VWV91" s="14"/>
      <c r="VWW91" s="14"/>
      <c r="VWX91" s="14"/>
      <c r="VWY91" s="14"/>
      <c r="VWZ91" s="14"/>
      <c r="VXA91" s="14"/>
      <c r="VXB91" s="14"/>
      <c r="VXC91" s="14"/>
      <c r="VXD91" s="14"/>
      <c r="VXE91" s="14"/>
      <c r="VXF91" s="14"/>
      <c r="VXG91" s="14"/>
      <c r="VXH91" s="14"/>
      <c r="VXI91" s="14"/>
      <c r="VXJ91" s="14"/>
      <c r="VXK91" s="14"/>
      <c r="VXL91" s="14"/>
      <c r="VXM91" s="14"/>
      <c r="VXN91" s="14"/>
      <c r="VXO91" s="14"/>
      <c r="VXP91" s="14"/>
      <c r="VXQ91" s="14"/>
      <c r="VXR91" s="14"/>
      <c r="VXS91" s="14"/>
      <c r="VXT91" s="14"/>
      <c r="VXU91" s="14"/>
      <c r="VXV91" s="14"/>
      <c r="VXW91" s="14"/>
      <c r="VXX91" s="14"/>
      <c r="VXY91" s="14"/>
      <c r="VXZ91" s="14"/>
      <c r="VYA91" s="14"/>
      <c r="VYB91" s="14"/>
      <c r="VYC91" s="14"/>
      <c r="VYD91" s="14"/>
      <c r="VYE91" s="14"/>
      <c r="VYF91" s="14"/>
      <c r="VYG91" s="14"/>
      <c r="VYH91" s="14"/>
      <c r="VYI91" s="14"/>
      <c r="VYJ91" s="14"/>
      <c r="VYK91" s="14"/>
      <c r="VYL91" s="14"/>
      <c r="VYM91" s="14"/>
      <c r="VYN91" s="14"/>
      <c r="VYO91" s="14"/>
      <c r="VYP91" s="14"/>
      <c r="VYQ91" s="14"/>
      <c r="VYR91" s="14"/>
      <c r="VYS91" s="14"/>
      <c r="VYT91" s="14"/>
      <c r="VYU91" s="14"/>
      <c r="VYV91" s="14"/>
      <c r="VYW91" s="14"/>
      <c r="VYX91" s="14"/>
      <c r="VYY91" s="14"/>
      <c r="VYZ91" s="14"/>
      <c r="VZA91" s="14"/>
      <c r="VZB91" s="14"/>
      <c r="VZC91" s="14"/>
      <c r="VZD91" s="14"/>
      <c r="VZE91" s="14"/>
      <c r="VZF91" s="14"/>
      <c r="VZG91" s="14"/>
      <c r="VZH91" s="14"/>
      <c r="VZI91" s="14"/>
      <c r="VZJ91" s="14"/>
      <c r="VZK91" s="14"/>
      <c r="VZL91" s="14"/>
      <c r="VZM91" s="14"/>
      <c r="VZN91" s="14"/>
      <c r="VZO91" s="14"/>
      <c r="VZP91" s="14"/>
      <c r="VZQ91" s="14"/>
      <c r="VZR91" s="14"/>
      <c r="VZS91" s="14"/>
      <c r="VZT91" s="14"/>
      <c r="VZU91" s="14"/>
      <c r="VZV91" s="14"/>
      <c r="VZW91" s="14"/>
      <c r="VZX91" s="14"/>
      <c r="VZY91" s="14"/>
      <c r="VZZ91" s="14"/>
      <c r="WAA91" s="14"/>
      <c r="WAB91" s="14"/>
      <c r="WAC91" s="14"/>
      <c r="WAD91" s="14"/>
      <c r="WAE91" s="14"/>
      <c r="WAF91" s="14"/>
      <c r="WAG91" s="14"/>
      <c r="WAH91" s="14"/>
      <c r="WAI91" s="14"/>
      <c r="WAJ91" s="14"/>
      <c r="WAK91" s="14"/>
      <c r="WAL91" s="14"/>
      <c r="WAM91" s="14"/>
      <c r="WAN91" s="14"/>
      <c r="WAO91" s="14"/>
      <c r="WAP91" s="14"/>
      <c r="WAQ91" s="14"/>
      <c r="WAR91" s="14"/>
      <c r="WAS91" s="14"/>
      <c r="WAT91" s="14"/>
      <c r="WAU91" s="14"/>
      <c r="WAV91" s="14"/>
      <c r="WAW91" s="14"/>
      <c r="WAX91" s="14"/>
      <c r="WAY91" s="14"/>
      <c r="WAZ91" s="14"/>
      <c r="WBA91" s="14"/>
      <c r="WBB91" s="14"/>
      <c r="WBC91" s="14"/>
      <c r="WBD91" s="14"/>
      <c r="WBE91" s="14"/>
      <c r="WBF91" s="14"/>
      <c r="WBG91" s="14"/>
      <c r="WBH91" s="14"/>
      <c r="WBI91" s="14"/>
      <c r="WBJ91" s="14"/>
      <c r="WBK91" s="14"/>
      <c r="WBL91" s="14"/>
      <c r="WBM91" s="14"/>
      <c r="WBN91" s="14"/>
      <c r="WBO91" s="14"/>
      <c r="WBP91" s="14"/>
      <c r="WBQ91" s="14"/>
      <c r="WBR91" s="14"/>
      <c r="WBS91" s="14"/>
      <c r="WBT91" s="14"/>
      <c r="WBU91" s="14"/>
      <c r="WBV91" s="14"/>
      <c r="WBW91" s="14"/>
      <c r="WBX91" s="14"/>
      <c r="WBY91" s="14"/>
      <c r="WBZ91" s="14"/>
      <c r="WCA91" s="14"/>
      <c r="WCB91" s="14"/>
      <c r="WCC91" s="14"/>
      <c r="WCD91" s="14"/>
      <c r="WCE91" s="14"/>
      <c r="WCF91" s="14"/>
      <c r="WCG91" s="14"/>
      <c r="WCH91" s="14"/>
      <c r="WCI91" s="14"/>
      <c r="WCJ91" s="14"/>
      <c r="WCK91" s="14"/>
      <c r="WCL91" s="14"/>
      <c r="WCM91" s="14"/>
      <c r="WCN91" s="14"/>
      <c r="WCO91" s="14"/>
      <c r="WCP91" s="14"/>
      <c r="WCQ91" s="14"/>
      <c r="WCR91" s="14"/>
      <c r="WCS91" s="14"/>
      <c r="WCT91" s="14"/>
      <c r="WCU91" s="14"/>
      <c r="WCV91" s="14"/>
      <c r="WCW91" s="14"/>
      <c r="WCX91" s="14"/>
      <c r="WCY91" s="14"/>
      <c r="WCZ91" s="14"/>
      <c r="WDA91" s="14"/>
      <c r="WDB91" s="14"/>
      <c r="WDC91" s="14"/>
      <c r="WDD91" s="14"/>
      <c r="WDE91" s="14"/>
      <c r="WDF91" s="14"/>
      <c r="WDG91" s="14"/>
      <c r="WDH91" s="14"/>
      <c r="WDI91" s="14"/>
      <c r="WDJ91" s="14"/>
      <c r="WDK91" s="14"/>
      <c r="WDL91" s="14"/>
      <c r="WDM91" s="14"/>
      <c r="WDN91" s="14"/>
      <c r="WDO91" s="14"/>
      <c r="WDP91" s="14"/>
      <c r="WDQ91" s="14"/>
      <c r="WDR91" s="14"/>
      <c r="WDS91" s="14"/>
      <c r="WDT91" s="14"/>
      <c r="WDU91" s="14"/>
      <c r="WDV91" s="14"/>
      <c r="WDW91" s="14"/>
      <c r="WDX91" s="14"/>
      <c r="WDY91" s="14"/>
      <c r="WDZ91" s="14"/>
      <c r="WEA91" s="14"/>
      <c r="WEB91" s="14"/>
      <c r="WEC91" s="14"/>
      <c r="WED91" s="14"/>
      <c r="WEE91" s="14"/>
      <c r="WEF91" s="14"/>
      <c r="WEG91" s="14"/>
      <c r="WEH91" s="14"/>
      <c r="WEI91" s="14"/>
      <c r="WEJ91" s="14"/>
      <c r="WEK91" s="14"/>
      <c r="WEL91" s="14"/>
      <c r="WEM91" s="14"/>
      <c r="WEN91" s="14"/>
      <c r="WEO91" s="14"/>
      <c r="WEP91" s="14"/>
      <c r="WEQ91" s="14"/>
      <c r="WER91" s="14"/>
      <c r="WES91" s="14"/>
      <c r="WET91" s="14"/>
      <c r="WEU91" s="14"/>
      <c r="WEV91" s="14"/>
      <c r="WEW91" s="14"/>
      <c r="WEX91" s="14"/>
      <c r="WEY91" s="14"/>
      <c r="WEZ91" s="14"/>
      <c r="WFA91" s="14"/>
      <c r="WFB91" s="14"/>
      <c r="WFC91" s="14"/>
      <c r="WFD91" s="14"/>
      <c r="WFE91" s="14"/>
      <c r="WFF91" s="14"/>
      <c r="WFG91" s="14"/>
      <c r="WFH91" s="14"/>
      <c r="WFI91" s="14"/>
      <c r="WFJ91" s="14"/>
      <c r="WFK91" s="14"/>
      <c r="WFL91" s="14"/>
      <c r="WFM91" s="14"/>
      <c r="WFN91" s="14"/>
      <c r="WFO91" s="14"/>
      <c r="WFP91" s="14"/>
      <c r="WFQ91" s="14"/>
      <c r="WFR91" s="14"/>
      <c r="WFS91" s="14"/>
      <c r="WFT91" s="14"/>
      <c r="WFU91" s="14"/>
      <c r="WFV91" s="14"/>
      <c r="WFW91" s="14"/>
      <c r="WFX91" s="14"/>
      <c r="WFY91" s="14"/>
      <c r="WFZ91" s="14"/>
      <c r="WGA91" s="14"/>
      <c r="WGB91" s="14"/>
      <c r="WGC91" s="14"/>
      <c r="WGD91" s="14"/>
      <c r="WGE91" s="14"/>
      <c r="WGF91" s="14"/>
      <c r="WGG91" s="14"/>
      <c r="WGH91" s="14"/>
      <c r="WGI91" s="14"/>
      <c r="WGJ91" s="14"/>
      <c r="WGK91" s="14"/>
      <c r="WGL91" s="14"/>
      <c r="WGM91" s="14"/>
      <c r="WGN91" s="14"/>
      <c r="WGO91" s="14"/>
      <c r="WGP91" s="14"/>
      <c r="WGQ91" s="14"/>
      <c r="WGR91" s="14"/>
      <c r="WGS91" s="14"/>
      <c r="WGT91" s="14"/>
      <c r="WGU91" s="14"/>
      <c r="WGV91" s="14"/>
      <c r="WGW91" s="14"/>
      <c r="WGX91" s="14"/>
      <c r="WGY91" s="14"/>
      <c r="WGZ91" s="14"/>
      <c r="WHA91" s="14"/>
      <c r="WHB91" s="14"/>
      <c r="WHC91" s="14"/>
      <c r="WHD91" s="14"/>
      <c r="WHE91" s="14"/>
      <c r="WHF91" s="14"/>
      <c r="WHG91" s="14"/>
      <c r="WHH91" s="14"/>
      <c r="WHI91" s="14"/>
      <c r="WHJ91" s="14"/>
      <c r="WHK91" s="14"/>
      <c r="WHL91" s="14"/>
      <c r="WHM91" s="14"/>
      <c r="WHN91" s="14"/>
      <c r="WHO91" s="14"/>
      <c r="WHP91" s="14"/>
      <c r="WHQ91" s="14"/>
      <c r="WHR91" s="14"/>
      <c r="WHS91" s="14"/>
      <c r="WHT91" s="14"/>
      <c r="WHU91" s="14"/>
      <c r="WHV91" s="14"/>
      <c r="WHW91" s="14"/>
      <c r="WHX91" s="14"/>
      <c r="WHY91" s="14"/>
      <c r="WHZ91" s="14"/>
      <c r="WIA91" s="14"/>
      <c r="WIB91" s="14"/>
      <c r="WIC91" s="14"/>
      <c r="WID91" s="14"/>
      <c r="WIE91" s="14"/>
      <c r="WIF91" s="14"/>
      <c r="WIG91" s="14"/>
      <c r="WIH91" s="14"/>
      <c r="WII91" s="14"/>
      <c r="WIJ91" s="14"/>
      <c r="WIK91" s="14"/>
      <c r="WIL91" s="14"/>
      <c r="WIM91" s="14"/>
      <c r="WIN91" s="14"/>
      <c r="WIO91" s="14"/>
      <c r="WIP91" s="14"/>
      <c r="WIQ91" s="14"/>
      <c r="WIR91" s="14"/>
      <c r="WIS91" s="14"/>
      <c r="WIT91" s="14"/>
      <c r="WIU91" s="14"/>
      <c r="WIV91" s="14"/>
      <c r="WIW91" s="14"/>
      <c r="WIX91" s="14"/>
      <c r="WIY91" s="14"/>
      <c r="WIZ91" s="14"/>
      <c r="WJA91" s="14"/>
      <c r="WJB91" s="14"/>
      <c r="WJC91" s="14"/>
      <c r="WJD91" s="14"/>
      <c r="WJE91" s="14"/>
      <c r="WJF91" s="14"/>
      <c r="WJG91" s="14"/>
      <c r="WJH91" s="14"/>
      <c r="WJI91" s="14"/>
      <c r="WJJ91" s="14"/>
      <c r="WJK91" s="14"/>
      <c r="WJL91" s="14"/>
      <c r="WJM91" s="14"/>
      <c r="WJN91" s="14"/>
      <c r="WJO91" s="14"/>
      <c r="WJP91" s="14"/>
      <c r="WJQ91" s="14"/>
      <c r="WJR91" s="14"/>
      <c r="WJS91" s="14"/>
      <c r="WJT91" s="14"/>
      <c r="WJU91" s="14"/>
      <c r="WJV91" s="14"/>
      <c r="WJW91" s="14"/>
      <c r="WJX91" s="14"/>
      <c r="WJY91" s="14"/>
      <c r="WJZ91" s="14"/>
      <c r="WKA91" s="14"/>
      <c r="WKB91" s="14"/>
      <c r="WKC91" s="14"/>
      <c r="WKD91" s="14"/>
      <c r="WKE91" s="14"/>
      <c r="WKF91" s="14"/>
      <c r="WKG91" s="14"/>
      <c r="WKH91" s="14"/>
      <c r="WKI91" s="14"/>
      <c r="WKJ91" s="14"/>
      <c r="WKK91" s="14"/>
      <c r="WKL91" s="14"/>
      <c r="WKM91" s="14"/>
      <c r="WKN91" s="14"/>
      <c r="WKO91" s="14"/>
      <c r="WKP91" s="14"/>
      <c r="WKQ91" s="14"/>
      <c r="WKR91" s="14"/>
      <c r="WKS91" s="14"/>
      <c r="WKT91" s="14"/>
      <c r="WKU91" s="14"/>
      <c r="WKV91" s="14"/>
      <c r="WKW91" s="14"/>
      <c r="WKX91" s="14"/>
      <c r="WKY91" s="14"/>
      <c r="WKZ91" s="14"/>
      <c r="WLA91" s="14"/>
      <c r="WLB91" s="14"/>
      <c r="WLC91" s="14"/>
      <c r="WLD91" s="14"/>
      <c r="WLE91" s="14"/>
      <c r="WLF91" s="14"/>
      <c r="WLG91" s="14"/>
      <c r="WLH91" s="14"/>
      <c r="WLI91" s="14"/>
      <c r="WLJ91" s="14"/>
      <c r="WLK91" s="14"/>
      <c r="WLL91" s="14"/>
      <c r="WLM91" s="14"/>
      <c r="WLN91" s="14"/>
      <c r="WLO91" s="14"/>
      <c r="WLP91" s="14"/>
      <c r="WLQ91" s="14"/>
      <c r="WLR91" s="14"/>
      <c r="WLS91" s="14"/>
      <c r="WLT91" s="14"/>
      <c r="WLU91" s="14"/>
      <c r="WLV91" s="14"/>
      <c r="WLW91" s="14"/>
      <c r="WLX91" s="14"/>
      <c r="WLY91" s="14"/>
      <c r="WLZ91" s="14"/>
      <c r="WMA91" s="14"/>
      <c r="WMB91" s="14"/>
      <c r="WMC91" s="14"/>
      <c r="WMD91" s="14"/>
      <c r="WME91" s="14"/>
      <c r="WMF91" s="14"/>
      <c r="WMG91" s="14"/>
      <c r="WMH91" s="14"/>
      <c r="WMI91" s="14"/>
      <c r="WMJ91" s="14"/>
      <c r="WMK91" s="14"/>
      <c r="WML91" s="14"/>
      <c r="WMM91" s="14"/>
      <c r="WMN91" s="14"/>
      <c r="WMO91" s="14"/>
      <c r="WMP91" s="14"/>
      <c r="WMQ91" s="14"/>
      <c r="WMR91" s="14"/>
      <c r="WMS91" s="14"/>
      <c r="WMT91" s="14"/>
      <c r="WMU91" s="14"/>
      <c r="WMV91" s="14"/>
      <c r="WMW91" s="14"/>
      <c r="WMX91" s="14"/>
      <c r="WMY91" s="14"/>
      <c r="WMZ91" s="14"/>
      <c r="WNA91" s="14"/>
      <c r="WNB91" s="14"/>
      <c r="WNC91" s="14"/>
      <c r="WND91" s="14"/>
      <c r="WNE91" s="14"/>
      <c r="WNF91" s="14"/>
      <c r="WNG91" s="14"/>
      <c r="WNH91" s="14"/>
      <c r="WNI91" s="14"/>
      <c r="WNJ91" s="14"/>
      <c r="WNK91" s="14"/>
      <c r="WNL91" s="14"/>
      <c r="WNM91" s="14"/>
      <c r="WNN91" s="14"/>
      <c r="WNO91" s="14"/>
      <c r="WNP91" s="14"/>
      <c r="WNQ91" s="14"/>
      <c r="WNR91" s="14"/>
      <c r="WNS91" s="14"/>
      <c r="WNT91" s="14"/>
      <c r="WNU91" s="14"/>
      <c r="WNV91" s="14"/>
      <c r="WNW91" s="14"/>
      <c r="WNX91" s="14"/>
      <c r="WNY91" s="14"/>
      <c r="WNZ91" s="14"/>
      <c r="WOA91" s="14"/>
      <c r="WOB91" s="14"/>
      <c r="WOC91" s="14"/>
      <c r="WOD91" s="14"/>
      <c r="WOE91" s="14"/>
      <c r="WOF91" s="14"/>
      <c r="WOG91" s="14"/>
      <c r="WOH91" s="14"/>
      <c r="WOI91" s="14"/>
      <c r="WOJ91" s="14"/>
      <c r="WOK91" s="14"/>
      <c r="WOL91" s="14"/>
      <c r="WOM91" s="14"/>
      <c r="WON91" s="14"/>
      <c r="WOO91" s="14"/>
      <c r="WOP91" s="14"/>
      <c r="WOQ91" s="14"/>
      <c r="WOR91" s="14"/>
      <c r="WOS91" s="14"/>
      <c r="WOT91" s="14"/>
      <c r="WOU91" s="14"/>
      <c r="WOV91" s="14"/>
      <c r="WOW91" s="14"/>
      <c r="WOX91" s="14"/>
      <c r="WOY91" s="14"/>
      <c r="WOZ91" s="14"/>
      <c r="WPA91" s="14"/>
      <c r="WPB91" s="14"/>
      <c r="WPC91" s="14"/>
      <c r="WPD91" s="14"/>
      <c r="WPE91" s="14"/>
      <c r="WPF91" s="14"/>
      <c r="WPG91" s="14"/>
      <c r="WPH91" s="14"/>
      <c r="WPI91" s="14"/>
      <c r="WPJ91" s="14"/>
      <c r="WPK91" s="14"/>
      <c r="WPL91" s="14"/>
      <c r="WPM91" s="14"/>
      <c r="WPN91" s="14"/>
      <c r="WPO91" s="14"/>
      <c r="WPP91" s="14"/>
      <c r="WPQ91" s="14"/>
      <c r="WPR91" s="14"/>
      <c r="WPS91" s="14"/>
      <c r="WPT91" s="14"/>
      <c r="WPU91" s="14"/>
      <c r="WPV91" s="14"/>
      <c r="WPW91" s="14"/>
      <c r="WPX91" s="14"/>
      <c r="WPY91" s="14"/>
      <c r="WPZ91" s="14"/>
      <c r="WQA91" s="14"/>
      <c r="WQB91" s="14"/>
      <c r="WQC91" s="14"/>
      <c r="WQD91" s="14"/>
      <c r="WQE91" s="14"/>
      <c r="WQF91" s="14"/>
      <c r="WQG91" s="14"/>
      <c r="WQH91" s="14"/>
      <c r="WQI91" s="14"/>
      <c r="WQJ91" s="14"/>
      <c r="WQK91" s="14"/>
      <c r="WQL91" s="14"/>
      <c r="WQM91" s="14"/>
      <c r="WQN91" s="14"/>
      <c r="WQO91" s="14"/>
      <c r="WQP91" s="14"/>
      <c r="WQQ91" s="14"/>
      <c r="WQR91" s="14"/>
      <c r="WQS91" s="14"/>
      <c r="WQT91" s="14"/>
      <c r="WQU91" s="14"/>
      <c r="WQV91" s="14"/>
      <c r="WQW91" s="14"/>
      <c r="WQX91" s="14"/>
      <c r="WQY91" s="14"/>
      <c r="WQZ91" s="14"/>
      <c r="WRA91" s="14"/>
      <c r="WRB91" s="14"/>
      <c r="WRC91" s="14"/>
      <c r="WRD91" s="14"/>
      <c r="WRE91" s="14"/>
      <c r="WRF91" s="14"/>
      <c r="WRG91" s="14"/>
      <c r="WRH91" s="14"/>
      <c r="WRI91" s="14"/>
      <c r="WRJ91" s="14"/>
      <c r="WRK91" s="14"/>
      <c r="WRL91" s="14"/>
      <c r="WRM91" s="14"/>
      <c r="WRN91" s="14"/>
      <c r="WRO91" s="14"/>
      <c r="WRP91" s="14"/>
      <c r="WRQ91" s="14"/>
      <c r="WRR91" s="14"/>
      <c r="WRS91" s="14"/>
      <c r="WRT91" s="14"/>
      <c r="WRU91" s="14"/>
      <c r="WRV91" s="14"/>
      <c r="WRW91" s="14"/>
      <c r="WRX91" s="14"/>
      <c r="WRY91" s="14"/>
      <c r="WRZ91" s="14"/>
      <c r="WSA91" s="14"/>
      <c r="WSB91" s="14"/>
      <c r="WSC91" s="14"/>
      <c r="WSD91" s="14"/>
      <c r="WSE91" s="14"/>
      <c r="WSF91" s="14"/>
      <c r="WSG91" s="14"/>
      <c r="WSH91" s="14"/>
      <c r="WSI91" s="14"/>
      <c r="WSJ91" s="14"/>
      <c r="WSK91" s="14"/>
      <c r="WSL91" s="14"/>
      <c r="WSM91" s="14"/>
      <c r="WSN91" s="14"/>
      <c r="WSO91" s="14"/>
      <c r="WSP91" s="14"/>
      <c r="WSQ91" s="14"/>
      <c r="WSR91" s="14"/>
      <c r="WSS91" s="14"/>
      <c r="WST91" s="14"/>
      <c r="WSU91" s="14"/>
      <c r="WSV91" s="14"/>
      <c r="WSW91" s="14"/>
      <c r="WSX91" s="14"/>
      <c r="WSY91" s="14"/>
      <c r="WSZ91" s="14"/>
      <c r="WTA91" s="14"/>
      <c r="WTB91" s="14"/>
      <c r="WTC91" s="14"/>
      <c r="WTD91" s="14"/>
      <c r="WTE91" s="14"/>
      <c r="WTF91" s="14"/>
      <c r="WTG91" s="14"/>
      <c r="WTH91" s="14"/>
      <c r="WTI91" s="14"/>
      <c r="WTJ91" s="14"/>
      <c r="WTK91" s="14"/>
      <c r="WTL91" s="14"/>
      <c r="WTM91" s="14"/>
      <c r="WTN91" s="14"/>
      <c r="WTO91" s="14"/>
      <c r="WTP91" s="14"/>
      <c r="WTQ91" s="14"/>
      <c r="WTR91" s="14"/>
      <c r="WTS91" s="14"/>
      <c r="WTT91" s="14"/>
      <c r="WTU91" s="14"/>
      <c r="WTV91" s="14"/>
      <c r="WTW91" s="14"/>
      <c r="WTX91" s="14"/>
      <c r="WTY91" s="14"/>
      <c r="WTZ91" s="14"/>
      <c r="WUA91" s="14"/>
      <c r="WUB91" s="14"/>
      <c r="WUC91" s="14"/>
      <c r="WUD91" s="14"/>
      <c r="WUE91" s="14"/>
      <c r="WUF91" s="14"/>
      <c r="WUG91" s="14"/>
      <c r="WUH91" s="14"/>
      <c r="WUI91" s="14"/>
      <c r="WUJ91" s="14"/>
      <c r="WUK91" s="14"/>
      <c r="WUL91" s="14"/>
      <c r="WUM91" s="14"/>
      <c r="WUN91" s="14"/>
      <c r="WUO91" s="14"/>
      <c r="WUP91" s="14"/>
      <c r="WUQ91" s="14"/>
      <c r="WUR91" s="14"/>
      <c r="WUS91" s="14"/>
      <c r="WUT91" s="14"/>
      <c r="WUU91" s="14"/>
      <c r="WUV91" s="14"/>
      <c r="WUW91" s="14"/>
      <c r="WUX91" s="14"/>
      <c r="WUY91" s="14"/>
      <c r="WUZ91" s="14"/>
      <c r="WVA91" s="14"/>
      <c r="WVB91" s="14"/>
      <c r="WVC91" s="14"/>
      <c r="WVD91" s="14"/>
      <c r="WVE91" s="14"/>
      <c r="WVF91" s="14"/>
      <c r="WVG91" s="14"/>
      <c r="WVH91" s="14"/>
      <c r="WVI91" s="14"/>
      <c r="WVJ91" s="14"/>
      <c r="WVK91" s="14"/>
      <c r="WVL91" s="14"/>
      <c r="WVM91" s="14"/>
      <c r="WVN91" s="14"/>
      <c r="WVO91" s="14"/>
      <c r="WVP91" s="14"/>
      <c r="WVQ91" s="14"/>
      <c r="WVR91" s="14"/>
      <c r="WVS91" s="14"/>
      <c r="WVT91" s="14"/>
      <c r="WVU91" s="14"/>
      <c r="WVV91" s="14"/>
      <c r="WVW91" s="14"/>
      <c r="WVX91" s="14"/>
      <c r="WVY91" s="14"/>
      <c r="WVZ91" s="14"/>
      <c r="WWA91" s="14"/>
      <c r="WWB91" s="14"/>
      <c r="WWC91" s="14"/>
      <c r="WWD91" s="14"/>
      <c r="WWE91" s="14"/>
      <c r="WWF91" s="14"/>
      <c r="WWG91" s="14"/>
      <c r="WWH91" s="14"/>
      <c r="WWI91" s="14"/>
      <c r="WWJ91" s="14"/>
      <c r="WWK91" s="14"/>
      <c r="WWL91" s="14"/>
      <c r="WWM91" s="14"/>
      <c r="WWN91" s="14"/>
      <c r="WWO91" s="14"/>
      <c r="WWP91" s="14"/>
      <c r="WWQ91" s="14"/>
      <c r="WWR91" s="14"/>
      <c r="WWS91" s="14"/>
      <c r="WWT91" s="14"/>
      <c r="WWU91" s="14"/>
      <c r="WWV91" s="14"/>
      <c r="WWW91" s="14"/>
      <c r="WWX91" s="14"/>
      <c r="WWY91" s="14"/>
      <c r="WWZ91" s="14"/>
      <c r="WXA91" s="14"/>
      <c r="WXB91" s="14"/>
      <c r="WXC91" s="14"/>
      <c r="WXD91" s="14"/>
      <c r="WXE91" s="14"/>
      <c r="WXF91" s="14"/>
      <c r="WXG91" s="14"/>
      <c r="WXH91" s="14"/>
      <c r="WXI91" s="14"/>
      <c r="WXJ91" s="14"/>
      <c r="WXK91" s="14"/>
      <c r="WXL91" s="14"/>
      <c r="WXM91" s="14"/>
      <c r="WXN91" s="14"/>
      <c r="WXO91" s="14"/>
      <c r="WXP91" s="14"/>
      <c r="WXQ91" s="14"/>
      <c r="WXR91" s="14"/>
      <c r="WXS91" s="14"/>
      <c r="WXT91" s="14"/>
      <c r="WXU91" s="14"/>
      <c r="WXV91" s="14"/>
      <c r="WXW91" s="14"/>
      <c r="WXX91" s="14"/>
      <c r="WXY91" s="14"/>
      <c r="WXZ91" s="14"/>
      <c r="WYA91" s="14"/>
      <c r="WYB91" s="14"/>
      <c r="WYC91" s="14"/>
      <c r="WYD91" s="14"/>
      <c r="WYE91" s="14"/>
      <c r="WYF91" s="14"/>
      <c r="WYG91" s="14"/>
      <c r="WYH91" s="14"/>
      <c r="WYI91" s="14"/>
      <c r="WYJ91" s="14"/>
      <c r="WYK91" s="14"/>
      <c r="WYL91" s="14"/>
      <c r="WYM91" s="14"/>
      <c r="WYN91" s="14"/>
      <c r="WYO91" s="14"/>
      <c r="WYP91" s="14"/>
      <c r="WYQ91" s="14"/>
      <c r="WYR91" s="14"/>
      <c r="WYS91" s="14"/>
      <c r="WYT91" s="14"/>
      <c r="WYU91" s="14"/>
      <c r="WYV91" s="14"/>
      <c r="WYW91" s="14"/>
      <c r="WYX91" s="14"/>
      <c r="WYY91" s="14"/>
      <c r="WYZ91" s="14"/>
      <c r="WZA91" s="14"/>
      <c r="WZB91" s="14"/>
      <c r="WZC91" s="14"/>
      <c r="WZD91" s="14"/>
      <c r="WZE91" s="14"/>
      <c r="WZF91" s="14"/>
      <c r="WZG91" s="14"/>
      <c r="WZH91" s="14"/>
      <c r="WZI91" s="14"/>
      <c r="WZJ91" s="14"/>
      <c r="WZK91" s="14"/>
      <c r="WZL91" s="14"/>
      <c r="WZM91" s="14"/>
      <c r="WZN91" s="14"/>
      <c r="WZO91" s="14"/>
      <c r="WZP91" s="14"/>
      <c r="WZQ91" s="14"/>
      <c r="WZR91" s="14"/>
      <c r="WZS91" s="14"/>
      <c r="WZT91" s="14"/>
      <c r="WZU91" s="14"/>
      <c r="WZV91" s="14"/>
      <c r="WZW91" s="14"/>
      <c r="WZX91" s="14"/>
      <c r="WZY91" s="14"/>
      <c r="WZZ91" s="14"/>
      <c r="XAA91" s="14"/>
      <c r="XAB91" s="14"/>
      <c r="XAC91" s="14"/>
      <c r="XAD91" s="14"/>
      <c r="XAE91" s="14"/>
      <c r="XAF91" s="14"/>
      <c r="XAG91" s="14"/>
      <c r="XAH91" s="14"/>
      <c r="XAI91" s="14"/>
      <c r="XAJ91" s="14"/>
      <c r="XAK91" s="14"/>
      <c r="XAL91" s="14"/>
      <c r="XAM91" s="14"/>
      <c r="XAN91" s="14"/>
      <c r="XAO91" s="14"/>
      <c r="XAP91" s="14"/>
      <c r="XAQ91" s="14"/>
      <c r="XAR91" s="14"/>
      <c r="XAS91" s="14"/>
      <c r="XAT91" s="14"/>
      <c r="XAU91" s="14"/>
      <c r="XAV91" s="14"/>
      <c r="XAW91" s="14"/>
      <c r="XAX91" s="14"/>
      <c r="XAY91" s="14"/>
      <c r="XAZ91" s="14"/>
      <c r="XBA91" s="14"/>
      <c r="XBB91" s="14"/>
      <c r="XBC91" s="14"/>
      <c r="XBD91" s="14"/>
      <c r="XBE91" s="14"/>
      <c r="XBF91" s="14"/>
      <c r="XBG91" s="14"/>
      <c r="XBH91" s="14"/>
      <c r="XBI91" s="14"/>
      <c r="XBJ91" s="14"/>
      <c r="XBK91" s="14"/>
      <c r="XBL91" s="14"/>
      <c r="XBM91" s="14"/>
      <c r="XBN91" s="14"/>
      <c r="XBO91" s="14"/>
      <c r="XBP91" s="14"/>
      <c r="XBQ91" s="14"/>
      <c r="XBR91" s="14"/>
      <c r="XBS91" s="14"/>
      <c r="XBT91" s="14"/>
      <c r="XBU91" s="14"/>
      <c r="XBV91" s="14"/>
      <c r="XBW91" s="14"/>
      <c r="XBX91" s="14"/>
      <c r="XBY91" s="14"/>
      <c r="XBZ91" s="14"/>
      <c r="XCA91" s="14"/>
      <c r="XCB91" s="14"/>
      <c r="XCC91" s="14"/>
      <c r="XCD91" s="14"/>
      <c r="XCE91" s="14"/>
      <c r="XCF91" s="14"/>
      <c r="XCG91" s="14"/>
      <c r="XCH91" s="14"/>
      <c r="XCI91" s="14"/>
      <c r="XCJ91" s="14"/>
      <c r="XCK91" s="14"/>
      <c r="XCL91" s="14"/>
      <c r="XCM91" s="14"/>
      <c r="XCN91" s="14"/>
      <c r="XCO91" s="14"/>
      <c r="XCP91" s="14"/>
      <c r="XCQ91" s="14"/>
      <c r="XCR91" s="14"/>
      <c r="XCS91" s="14"/>
      <c r="XCT91" s="14"/>
      <c r="XCU91" s="14"/>
      <c r="XCV91" s="14"/>
      <c r="XCW91" s="14"/>
      <c r="XCX91" s="14"/>
      <c r="XCY91" s="14"/>
      <c r="XCZ91" s="14"/>
      <c r="XDA91" s="14"/>
      <c r="XDB91" s="14"/>
      <c r="XDC91" s="14"/>
      <c r="XDD91" s="14"/>
      <c r="XDE91" s="14"/>
      <c r="XDF91" s="14"/>
      <c r="XDG91" s="14"/>
      <c r="XDH91" s="14"/>
      <c r="XDI91" s="14"/>
      <c r="XDJ91" s="14"/>
      <c r="XDK91" s="14"/>
      <c r="XDL91" s="14"/>
      <c r="XDM91" s="14"/>
      <c r="XDN91" s="14"/>
      <c r="XDO91" s="14"/>
      <c r="XDP91" s="14"/>
      <c r="XDQ91" s="14"/>
      <c r="XDR91" s="14"/>
      <c r="XDS91" s="14"/>
      <c r="XDT91" s="14"/>
      <c r="XDU91" s="14"/>
      <c r="XDV91" s="14"/>
      <c r="XDW91" s="14"/>
      <c r="XDX91" s="14"/>
      <c r="XDY91" s="14"/>
      <c r="XDZ91" s="14"/>
      <c r="XEA91" s="14"/>
      <c r="XEB91" s="14"/>
      <c r="XEC91" s="14"/>
      <c r="XED91" s="14"/>
      <c r="XEE91" s="14"/>
      <c r="XEF91" s="14"/>
      <c r="XEG91" s="14"/>
      <c r="XEH91" s="14"/>
      <c r="XEI91" s="14"/>
      <c r="XEJ91" s="14"/>
      <c r="XEK91" s="14"/>
      <c r="XEL91" s="14"/>
      <c r="XEM91" s="14"/>
      <c r="XEN91" s="14"/>
      <c r="XEO91" s="14"/>
      <c r="XEP91" s="14"/>
      <c r="XEQ91" s="14"/>
      <c r="XER91" s="14"/>
      <c r="XES91" s="14"/>
      <c r="XET91" s="14"/>
      <c r="XEU91" s="14"/>
      <c r="XEV91" s="14"/>
      <c r="XEW91" s="14"/>
      <c r="XEX91" s="14"/>
      <c r="XEY91" s="14"/>
      <c r="XEZ91" s="14"/>
      <c r="XFA91" s="14"/>
      <c r="XFB91" s="14"/>
      <c r="XFC91" s="14"/>
      <c r="XFD91" s="14"/>
    </row>
    <row r="92" spans="2:16384" customFormat="1" ht="13" customHeight="1">
      <c r="B92" s="921">
        <v>929002668682</v>
      </c>
      <c r="C92" s="201">
        <v>8727900967883</v>
      </c>
      <c r="D92" s="946" t="s">
        <v>928</v>
      </c>
      <c r="E92" s="23">
        <v>929003280482</v>
      </c>
      <c r="F92" s="43">
        <v>8727900974454</v>
      </c>
      <c r="G92" s="922" t="s">
        <v>106</v>
      </c>
      <c r="H92" s="14"/>
      <c r="I92" s="14"/>
      <c r="J92" s="14"/>
      <c r="K92" s="14"/>
      <c r="L92" s="14"/>
      <c r="M92" s="14"/>
      <c r="N92" s="14"/>
      <c r="O92" s="14"/>
      <c r="P92" s="14"/>
      <c r="Q92" s="14"/>
      <c r="R92" s="14"/>
      <c r="S92" s="14"/>
      <c r="T92" s="14"/>
      <c r="U92" s="14"/>
      <c r="V92" s="14"/>
      <c r="W92" s="14"/>
      <c r="X92" s="14"/>
      <c r="Y92" s="14"/>
      <c r="Z92" s="14"/>
      <c r="AA92" s="14"/>
      <c r="AB92" s="14"/>
      <c r="AC92" s="14"/>
      <c r="AD92" s="14"/>
      <c r="AE92" s="14"/>
      <c r="AF92" s="14"/>
      <c r="AG92" s="14"/>
      <c r="AH92" s="14"/>
      <c r="AI92" s="14"/>
      <c r="AJ92" s="14"/>
      <c r="AK92" s="14"/>
      <c r="AL92" s="14"/>
      <c r="AM92" s="14"/>
      <c r="AN92" s="14"/>
      <c r="AO92" s="14"/>
      <c r="AP92" s="14"/>
      <c r="AQ92" s="14"/>
      <c r="AR92" s="14"/>
      <c r="AS92" s="14"/>
      <c r="AT92" s="14"/>
      <c r="AU92" s="14"/>
      <c r="AV92" s="14"/>
      <c r="AW92" s="14"/>
      <c r="AX92" s="14"/>
      <c r="AY92" s="14"/>
      <c r="AZ92" s="14"/>
      <c r="BA92" s="14"/>
      <c r="BB92" s="14"/>
      <c r="BC92" s="14"/>
      <c r="BD92" s="14"/>
      <c r="BE92" s="14"/>
      <c r="BF92" s="14"/>
      <c r="BG92" s="14"/>
      <c r="BH92" s="14"/>
      <c r="BI92" s="14"/>
      <c r="BJ92" s="14"/>
      <c r="BK92" s="14"/>
      <c r="BL92" s="14"/>
      <c r="BM92" s="14"/>
      <c r="BN92" s="14"/>
      <c r="BO92" s="14"/>
      <c r="BP92" s="14"/>
      <c r="BQ92" s="14"/>
      <c r="BR92" s="14"/>
      <c r="BS92" s="14"/>
      <c r="BT92" s="14"/>
      <c r="BU92" s="14"/>
      <c r="BV92" s="14"/>
      <c r="BW92" s="14"/>
      <c r="BX92" s="14"/>
      <c r="BY92" s="14"/>
      <c r="BZ92" s="14"/>
      <c r="CA92" s="14"/>
      <c r="CB92" s="14"/>
      <c r="CC92" s="14"/>
      <c r="CD92" s="14"/>
      <c r="CE92" s="14"/>
      <c r="CF92" s="14"/>
      <c r="CG92" s="14"/>
      <c r="CH92" s="14"/>
      <c r="CI92" s="14"/>
      <c r="CJ92" s="14"/>
      <c r="CK92" s="14"/>
      <c r="CL92" s="14"/>
      <c r="CM92" s="14"/>
      <c r="CN92" s="14"/>
      <c r="CO92" s="14"/>
      <c r="CP92" s="14"/>
      <c r="CQ92" s="14"/>
      <c r="CR92" s="14"/>
      <c r="CS92" s="14"/>
      <c r="CT92" s="14"/>
      <c r="CU92" s="14"/>
      <c r="CV92" s="14"/>
      <c r="CW92" s="14"/>
      <c r="CX92" s="14"/>
      <c r="CY92" s="14"/>
      <c r="CZ92" s="14"/>
      <c r="DA92" s="14"/>
      <c r="DB92" s="14"/>
      <c r="DC92" s="14"/>
      <c r="DD92" s="14"/>
      <c r="DE92" s="14"/>
      <c r="DF92" s="14"/>
      <c r="DG92" s="14"/>
      <c r="DH92" s="14"/>
      <c r="DI92" s="14"/>
      <c r="DJ92" s="14"/>
      <c r="DK92" s="14"/>
      <c r="DL92" s="14"/>
      <c r="DM92" s="14"/>
      <c r="DN92" s="14"/>
      <c r="DO92" s="14"/>
      <c r="DP92" s="14"/>
      <c r="DQ92" s="14"/>
      <c r="DR92" s="14"/>
      <c r="DS92" s="14"/>
      <c r="DT92" s="14"/>
      <c r="DU92" s="14"/>
      <c r="DV92" s="14"/>
      <c r="DW92" s="14"/>
      <c r="DX92" s="14"/>
      <c r="DY92" s="14"/>
      <c r="DZ92" s="14"/>
      <c r="EA92" s="14"/>
      <c r="EB92" s="14"/>
      <c r="EC92" s="14"/>
      <c r="ED92" s="14"/>
      <c r="EE92" s="14"/>
      <c r="EF92" s="14"/>
      <c r="EG92" s="14"/>
      <c r="EH92" s="14"/>
      <c r="EI92" s="14"/>
      <c r="EJ92" s="14"/>
      <c r="EK92" s="14"/>
      <c r="EL92" s="14"/>
      <c r="EM92" s="14"/>
      <c r="EN92" s="14"/>
      <c r="EO92" s="14"/>
      <c r="EP92" s="14"/>
      <c r="EQ92" s="14"/>
      <c r="ER92" s="14"/>
      <c r="ES92" s="14"/>
      <c r="ET92" s="14"/>
      <c r="EU92" s="14"/>
      <c r="EV92" s="14"/>
      <c r="EW92" s="14"/>
      <c r="EX92" s="14"/>
      <c r="EY92" s="14"/>
      <c r="EZ92" s="14"/>
      <c r="FA92" s="14"/>
      <c r="FB92" s="14"/>
      <c r="FC92" s="14"/>
      <c r="FD92" s="14"/>
      <c r="FE92" s="14"/>
      <c r="FF92" s="14"/>
      <c r="FG92" s="14"/>
      <c r="FH92" s="14"/>
      <c r="FI92" s="14"/>
      <c r="FJ92" s="14"/>
      <c r="FK92" s="14"/>
      <c r="FL92" s="14"/>
      <c r="FM92" s="14"/>
      <c r="FN92" s="14"/>
      <c r="FO92" s="14"/>
      <c r="FP92" s="14"/>
      <c r="FQ92" s="14"/>
      <c r="FR92" s="14"/>
      <c r="FS92" s="14"/>
      <c r="FT92" s="14"/>
      <c r="FU92" s="14"/>
      <c r="FV92" s="14"/>
      <c r="FW92" s="14"/>
      <c r="FX92" s="14"/>
      <c r="FY92" s="14"/>
      <c r="FZ92" s="14"/>
      <c r="GA92" s="14"/>
      <c r="GB92" s="14"/>
      <c r="GC92" s="14"/>
      <c r="GD92" s="14"/>
      <c r="GE92" s="14"/>
      <c r="GF92" s="14"/>
      <c r="GG92" s="14"/>
      <c r="GH92" s="14"/>
      <c r="GI92" s="14"/>
      <c r="GJ92" s="14"/>
      <c r="GK92" s="14"/>
      <c r="GL92" s="14"/>
      <c r="GM92" s="14"/>
      <c r="GN92" s="14"/>
      <c r="GO92" s="14"/>
      <c r="GP92" s="14"/>
      <c r="GQ92" s="14"/>
      <c r="GR92" s="14"/>
      <c r="GS92" s="14"/>
      <c r="GT92" s="14"/>
      <c r="GU92" s="14"/>
      <c r="GV92" s="14"/>
      <c r="GW92" s="14"/>
      <c r="GX92" s="14"/>
      <c r="GY92" s="14"/>
      <c r="GZ92" s="14"/>
      <c r="HA92" s="14"/>
      <c r="HB92" s="14"/>
      <c r="HC92" s="14"/>
      <c r="HD92" s="14"/>
      <c r="HE92" s="14"/>
      <c r="HF92" s="14"/>
      <c r="HG92" s="14"/>
      <c r="HH92" s="14"/>
      <c r="HI92" s="14"/>
      <c r="HJ92" s="14"/>
      <c r="HK92" s="14"/>
      <c r="HL92" s="14"/>
      <c r="HM92" s="14"/>
      <c r="HN92" s="14"/>
      <c r="HO92" s="14"/>
      <c r="HP92" s="14"/>
      <c r="HQ92" s="14"/>
      <c r="HR92" s="14"/>
      <c r="HS92" s="14"/>
      <c r="HT92" s="14"/>
      <c r="HU92" s="14"/>
      <c r="HV92" s="14"/>
      <c r="HW92" s="14"/>
      <c r="HX92" s="14"/>
      <c r="HY92" s="14"/>
      <c r="HZ92" s="14"/>
      <c r="IA92" s="14"/>
      <c r="IB92" s="14"/>
      <c r="IC92" s="14"/>
      <c r="ID92" s="14"/>
      <c r="IE92" s="14"/>
      <c r="IF92" s="14"/>
      <c r="IG92" s="14"/>
      <c r="IH92" s="14"/>
      <c r="II92" s="14"/>
      <c r="IJ92" s="14"/>
      <c r="IK92" s="14"/>
      <c r="IL92" s="14"/>
      <c r="IM92" s="14"/>
      <c r="IN92" s="14"/>
      <c r="IO92" s="14"/>
      <c r="IP92" s="14"/>
      <c r="IQ92" s="14"/>
      <c r="IR92" s="14"/>
      <c r="IS92" s="14"/>
      <c r="IT92" s="14"/>
      <c r="IU92" s="14"/>
      <c r="IV92" s="14"/>
      <c r="IW92" s="14"/>
      <c r="IX92" s="14"/>
      <c r="IY92" s="14"/>
      <c r="IZ92" s="14"/>
      <c r="JA92" s="14"/>
      <c r="JB92" s="14"/>
      <c r="JC92" s="14"/>
      <c r="JD92" s="14"/>
      <c r="JE92" s="14"/>
      <c r="JF92" s="14"/>
      <c r="JG92" s="14"/>
      <c r="JH92" s="14"/>
      <c r="JI92" s="14"/>
      <c r="JJ92" s="14"/>
      <c r="JK92" s="14"/>
      <c r="JL92" s="14"/>
      <c r="JM92" s="14"/>
      <c r="JN92" s="14"/>
      <c r="JO92" s="14"/>
      <c r="JP92" s="14"/>
      <c r="JQ92" s="14"/>
      <c r="JR92" s="14"/>
      <c r="JS92" s="14"/>
      <c r="JT92" s="14"/>
      <c r="JU92" s="14"/>
      <c r="JV92" s="14"/>
      <c r="JW92" s="14"/>
      <c r="JX92" s="14"/>
      <c r="JY92" s="14"/>
      <c r="JZ92" s="14"/>
      <c r="KA92" s="14"/>
      <c r="KB92" s="14"/>
      <c r="KC92" s="14"/>
      <c r="KD92" s="14"/>
      <c r="KE92" s="14"/>
      <c r="KF92" s="14"/>
      <c r="KG92" s="14"/>
      <c r="KH92" s="14"/>
      <c r="KI92" s="14"/>
      <c r="KJ92" s="14"/>
      <c r="KK92" s="14"/>
      <c r="KL92" s="14"/>
      <c r="KM92" s="14"/>
      <c r="KN92" s="14"/>
      <c r="KO92" s="14"/>
      <c r="KP92" s="14"/>
      <c r="KQ92" s="14"/>
      <c r="KR92" s="14"/>
      <c r="KS92" s="14"/>
      <c r="KT92" s="14"/>
      <c r="KU92" s="14"/>
      <c r="KV92" s="14"/>
      <c r="KW92" s="14"/>
      <c r="KX92" s="14"/>
      <c r="KY92" s="14"/>
      <c r="KZ92" s="14"/>
      <c r="LA92" s="14"/>
      <c r="LB92" s="14"/>
      <c r="LC92" s="14"/>
      <c r="LD92" s="14"/>
      <c r="LE92" s="14"/>
      <c r="LF92" s="14"/>
      <c r="LG92" s="14"/>
      <c r="LH92" s="14"/>
      <c r="LI92" s="14"/>
      <c r="LJ92" s="14"/>
      <c r="LK92" s="14"/>
      <c r="LL92" s="14"/>
      <c r="LM92" s="14"/>
      <c r="LN92" s="14"/>
      <c r="LO92" s="14"/>
      <c r="LP92" s="14"/>
      <c r="LQ92" s="14"/>
      <c r="LR92" s="14"/>
      <c r="LS92" s="14"/>
      <c r="LT92" s="14"/>
      <c r="LU92" s="14"/>
      <c r="LV92" s="14"/>
      <c r="LW92" s="14"/>
      <c r="LX92" s="14"/>
      <c r="LY92" s="14"/>
      <c r="LZ92" s="14"/>
      <c r="MA92" s="14"/>
      <c r="MB92" s="14"/>
      <c r="MC92" s="14"/>
      <c r="MD92" s="14"/>
      <c r="ME92" s="14"/>
      <c r="MF92" s="14"/>
      <c r="MG92" s="14"/>
      <c r="MH92" s="14"/>
      <c r="MI92" s="14"/>
      <c r="MJ92" s="14"/>
      <c r="MK92" s="14"/>
      <c r="ML92" s="14"/>
      <c r="MM92" s="14"/>
      <c r="MN92" s="14"/>
      <c r="MO92" s="14"/>
      <c r="MP92" s="14"/>
      <c r="MQ92" s="14"/>
      <c r="MR92" s="14"/>
      <c r="MS92" s="14"/>
      <c r="MT92" s="14"/>
      <c r="MU92" s="14"/>
      <c r="MV92" s="14"/>
      <c r="MW92" s="14"/>
      <c r="MX92" s="14"/>
      <c r="MY92" s="14"/>
      <c r="MZ92" s="14"/>
      <c r="NA92" s="14"/>
      <c r="NB92" s="14"/>
      <c r="NC92" s="14"/>
      <c r="ND92" s="14"/>
      <c r="NE92" s="14"/>
      <c r="NF92" s="14"/>
      <c r="NG92" s="14"/>
      <c r="NH92" s="14"/>
      <c r="NI92" s="14"/>
      <c r="NJ92" s="14"/>
      <c r="NK92" s="14"/>
      <c r="NL92" s="14"/>
      <c r="NM92" s="14"/>
      <c r="NN92" s="14"/>
      <c r="NO92" s="14"/>
      <c r="NP92" s="14"/>
      <c r="NQ92" s="14"/>
      <c r="NR92" s="14"/>
      <c r="NS92" s="14"/>
      <c r="NT92" s="14"/>
      <c r="NU92" s="14"/>
      <c r="NV92" s="14"/>
      <c r="NW92" s="14"/>
      <c r="NX92" s="14"/>
      <c r="NY92" s="14"/>
      <c r="NZ92" s="14"/>
      <c r="OA92" s="14"/>
      <c r="OB92" s="14"/>
      <c r="OC92" s="14"/>
      <c r="OD92" s="14"/>
      <c r="OE92" s="14"/>
      <c r="OF92" s="14"/>
      <c r="OG92" s="14"/>
      <c r="OH92" s="14"/>
      <c r="OI92" s="14"/>
      <c r="OJ92" s="14"/>
      <c r="OK92" s="14"/>
      <c r="OL92" s="14"/>
      <c r="OM92" s="14"/>
      <c r="ON92" s="14"/>
      <c r="OO92" s="14"/>
      <c r="OP92" s="14"/>
      <c r="OQ92" s="14"/>
      <c r="OR92" s="14"/>
      <c r="OS92" s="14"/>
      <c r="OT92" s="14"/>
      <c r="OU92" s="14"/>
      <c r="OV92" s="14"/>
      <c r="OW92" s="14"/>
      <c r="OX92" s="14"/>
      <c r="OY92" s="14"/>
      <c r="OZ92" s="14"/>
      <c r="PA92" s="14"/>
      <c r="PB92" s="14"/>
      <c r="PC92" s="14"/>
      <c r="PD92" s="14"/>
      <c r="PE92" s="14"/>
      <c r="PF92" s="14"/>
      <c r="PG92" s="14"/>
      <c r="PH92" s="14"/>
      <c r="PI92" s="14"/>
      <c r="PJ92" s="14"/>
      <c r="PK92" s="14"/>
      <c r="PL92" s="14"/>
      <c r="PM92" s="14"/>
      <c r="PN92" s="14"/>
      <c r="PO92" s="14"/>
      <c r="PP92" s="14"/>
      <c r="PQ92" s="14"/>
      <c r="PR92" s="14"/>
      <c r="PS92" s="14"/>
      <c r="PT92" s="14"/>
      <c r="PU92" s="14"/>
      <c r="PV92" s="14"/>
      <c r="PW92" s="14"/>
      <c r="PX92" s="14"/>
      <c r="PY92" s="14"/>
      <c r="PZ92" s="14"/>
      <c r="QA92" s="14"/>
      <c r="QB92" s="14"/>
      <c r="QC92" s="14"/>
      <c r="QD92" s="14"/>
      <c r="QE92" s="14"/>
      <c r="QF92" s="14"/>
      <c r="QG92" s="14"/>
      <c r="QH92" s="14"/>
      <c r="QI92" s="14"/>
      <c r="QJ92" s="14"/>
      <c r="QK92" s="14"/>
      <c r="QL92" s="14"/>
      <c r="QM92" s="14"/>
      <c r="QN92" s="14"/>
      <c r="QO92" s="14"/>
      <c r="QP92" s="14"/>
      <c r="QQ92" s="14"/>
      <c r="QR92" s="14"/>
      <c r="QS92" s="14"/>
      <c r="QT92" s="14"/>
      <c r="QU92" s="14"/>
      <c r="QV92" s="14"/>
      <c r="QW92" s="14"/>
      <c r="QX92" s="14"/>
      <c r="QY92" s="14"/>
      <c r="QZ92" s="14"/>
      <c r="RA92" s="14"/>
      <c r="RB92" s="14"/>
      <c r="RC92" s="14"/>
      <c r="RD92" s="14"/>
      <c r="RE92" s="14"/>
      <c r="RF92" s="14"/>
      <c r="RG92" s="14"/>
      <c r="RH92" s="14"/>
      <c r="RI92" s="14"/>
      <c r="RJ92" s="14"/>
      <c r="RK92" s="14"/>
      <c r="RL92" s="14"/>
      <c r="RM92" s="14"/>
      <c r="RN92" s="14"/>
      <c r="RO92" s="14"/>
      <c r="RP92" s="14"/>
      <c r="RQ92" s="14"/>
      <c r="RR92" s="14"/>
      <c r="RS92" s="14"/>
      <c r="RT92" s="14"/>
      <c r="RU92" s="14"/>
      <c r="RV92" s="14"/>
      <c r="RW92" s="14"/>
      <c r="RX92" s="14"/>
      <c r="RY92" s="14"/>
      <c r="RZ92" s="14"/>
      <c r="SA92" s="14"/>
      <c r="SB92" s="14"/>
      <c r="SC92" s="14"/>
      <c r="SD92" s="14"/>
      <c r="SE92" s="14"/>
      <c r="SF92" s="14"/>
      <c r="SG92" s="14"/>
      <c r="SH92" s="14"/>
      <c r="SI92" s="14"/>
      <c r="SJ92" s="14"/>
      <c r="SK92" s="14"/>
      <c r="SL92" s="14"/>
      <c r="SM92" s="14"/>
      <c r="SN92" s="14"/>
      <c r="SO92" s="14"/>
      <c r="SP92" s="14"/>
      <c r="SQ92" s="14"/>
      <c r="SR92" s="14"/>
      <c r="SS92" s="14"/>
      <c r="ST92" s="14"/>
      <c r="SU92" s="14"/>
      <c r="SV92" s="14"/>
      <c r="SW92" s="14"/>
      <c r="SX92" s="14"/>
      <c r="SY92" s="14"/>
      <c r="SZ92" s="14"/>
      <c r="TA92" s="14"/>
      <c r="TB92" s="14"/>
      <c r="TC92" s="14"/>
      <c r="TD92" s="14"/>
      <c r="TE92" s="14"/>
      <c r="TF92" s="14"/>
      <c r="TG92" s="14"/>
      <c r="TH92" s="14"/>
      <c r="TI92" s="14"/>
      <c r="TJ92" s="14"/>
      <c r="TK92" s="14"/>
      <c r="TL92" s="14"/>
      <c r="TM92" s="14"/>
      <c r="TN92" s="14"/>
      <c r="TO92" s="14"/>
      <c r="TP92" s="14"/>
      <c r="TQ92" s="14"/>
      <c r="TR92" s="14"/>
      <c r="TS92" s="14"/>
      <c r="TT92" s="14"/>
      <c r="TU92" s="14"/>
      <c r="TV92" s="14"/>
      <c r="TW92" s="14"/>
      <c r="TX92" s="14"/>
      <c r="TY92" s="14"/>
      <c r="TZ92" s="14"/>
      <c r="UA92" s="14"/>
      <c r="UB92" s="14"/>
      <c r="UC92" s="14"/>
      <c r="UD92" s="14"/>
      <c r="UE92" s="14"/>
      <c r="UF92" s="14"/>
      <c r="UG92" s="14"/>
      <c r="UH92" s="14"/>
      <c r="UI92" s="14"/>
      <c r="UJ92" s="14"/>
      <c r="UK92" s="14"/>
      <c r="UL92" s="14"/>
      <c r="UM92" s="14"/>
      <c r="UN92" s="14"/>
      <c r="UO92" s="14"/>
      <c r="UP92" s="14"/>
      <c r="UQ92" s="14"/>
      <c r="UR92" s="14"/>
      <c r="US92" s="14"/>
      <c r="UT92" s="14"/>
      <c r="UU92" s="14"/>
      <c r="UV92" s="14"/>
      <c r="UW92" s="14"/>
      <c r="UX92" s="14"/>
      <c r="UY92" s="14"/>
      <c r="UZ92" s="14"/>
      <c r="VA92" s="14"/>
      <c r="VB92" s="14"/>
      <c r="VC92" s="14"/>
      <c r="VD92" s="14"/>
      <c r="VE92" s="14"/>
      <c r="VF92" s="14"/>
      <c r="VG92" s="14"/>
      <c r="VH92" s="14"/>
      <c r="VI92" s="14"/>
      <c r="VJ92" s="14"/>
      <c r="VK92" s="14"/>
      <c r="VL92" s="14"/>
      <c r="VM92" s="14"/>
      <c r="VN92" s="14"/>
      <c r="VO92" s="14"/>
      <c r="VP92" s="14"/>
      <c r="VQ92" s="14"/>
      <c r="VR92" s="14"/>
      <c r="VS92" s="14"/>
      <c r="VT92" s="14"/>
      <c r="VU92" s="14"/>
      <c r="VV92" s="14"/>
      <c r="VW92" s="14"/>
      <c r="VX92" s="14"/>
      <c r="VY92" s="14"/>
      <c r="VZ92" s="14"/>
      <c r="WA92" s="14"/>
      <c r="WB92" s="14"/>
      <c r="WC92" s="14"/>
      <c r="WD92" s="14"/>
      <c r="WE92" s="14"/>
      <c r="WF92" s="14"/>
      <c r="WG92" s="14"/>
      <c r="WH92" s="14"/>
      <c r="WI92" s="14"/>
      <c r="WJ92" s="14"/>
      <c r="WK92" s="14"/>
      <c r="WL92" s="14"/>
      <c r="WM92" s="14"/>
      <c r="WN92" s="14"/>
      <c r="WO92" s="14"/>
      <c r="WP92" s="14"/>
      <c r="WQ92" s="14"/>
      <c r="WR92" s="14"/>
      <c r="WS92" s="14"/>
      <c r="WT92" s="14"/>
      <c r="WU92" s="14"/>
      <c r="WV92" s="14"/>
      <c r="WW92" s="14"/>
      <c r="WX92" s="14"/>
      <c r="WY92" s="14"/>
      <c r="WZ92" s="14"/>
      <c r="XA92" s="14"/>
      <c r="XB92" s="14"/>
      <c r="XC92" s="14"/>
      <c r="XD92" s="14"/>
      <c r="XE92" s="14"/>
      <c r="XF92" s="14"/>
      <c r="XG92" s="14"/>
      <c r="XH92" s="14"/>
      <c r="XI92" s="14"/>
      <c r="XJ92" s="14"/>
      <c r="XK92" s="14"/>
      <c r="XL92" s="14"/>
      <c r="XM92" s="14"/>
      <c r="XN92" s="14"/>
      <c r="XO92" s="14"/>
      <c r="XP92" s="14"/>
      <c r="XQ92" s="14"/>
      <c r="XR92" s="14"/>
      <c r="XS92" s="14"/>
      <c r="XT92" s="14"/>
      <c r="XU92" s="14"/>
      <c r="XV92" s="14"/>
      <c r="XW92" s="14"/>
      <c r="XX92" s="14"/>
      <c r="XY92" s="14"/>
      <c r="XZ92" s="14"/>
      <c r="YA92" s="14"/>
      <c r="YB92" s="14"/>
      <c r="YC92" s="14"/>
      <c r="YD92" s="14"/>
      <c r="YE92" s="14"/>
      <c r="YF92" s="14"/>
      <c r="YG92" s="14"/>
      <c r="YH92" s="14"/>
      <c r="YI92" s="14"/>
      <c r="YJ92" s="14"/>
      <c r="YK92" s="14"/>
      <c r="YL92" s="14"/>
      <c r="YM92" s="14"/>
      <c r="YN92" s="14"/>
      <c r="YO92" s="14"/>
      <c r="YP92" s="14"/>
      <c r="YQ92" s="14"/>
      <c r="YR92" s="14"/>
      <c r="YS92" s="14"/>
      <c r="YT92" s="14"/>
      <c r="YU92" s="14"/>
      <c r="YV92" s="14"/>
      <c r="YW92" s="14"/>
      <c r="YX92" s="14"/>
      <c r="YY92" s="14"/>
      <c r="YZ92" s="14"/>
      <c r="ZA92" s="14"/>
      <c r="ZB92" s="14"/>
      <c r="ZC92" s="14"/>
      <c r="ZD92" s="14"/>
      <c r="ZE92" s="14"/>
      <c r="ZF92" s="14"/>
      <c r="ZG92" s="14"/>
      <c r="ZH92" s="14"/>
      <c r="ZI92" s="14"/>
      <c r="ZJ92" s="14"/>
      <c r="ZK92" s="14"/>
      <c r="ZL92" s="14"/>
      <c r="ZM92" s="14"/>
      <c r="ZN92" s="14"/>
      <c r="ZO92" s="14"/>
      <c r="ZP92" s="14"/>
      <c r="ZQ92" s="14"/>
      <c r="ZR92" s="14"/>
      <c r="ZS92" s="14"/>
      <c r="ZT92" s="14"/>
      <c r="ZU92" s="14"/>
      <c r="ZV92" s="14"/>
      <c r="ZW92" s="14"/>
      <c r="ZX92" s="14"/>
      <c r="ZY92" s="14"/>
      <c r="ZZ92" s="14"/>
      <c r="AAA92" s="14"/>
      <c r="AAB92" s="14"/>
      <c r="AAC92" s="14"/>
      <c r="AAD92" s="14"/>
      <c r="AAE92" s="14"/>
      <c r="AAF92" s="14"/>
      <c r="AAG92" s="14"/>
      <c r="AAH92" s="14"/>
      <c r="AAI92" s="14"/>
      <c r="AAJ92" s="14"/>
      <c r="AAK92" s="14"/>
      <c r="AAL92" s="14"/>
      <c r="AAM92" s="14"/>
      <c r="AAN92" s="14"/>
      <c r="AAO92" s="14"/>
      <c r="AAP92" s="14"/>
      <c r="AAQ92" s="14"/>
      <c r="AAR92" s="14"/>
      <c r="AAS92" s="14"/>
      <c r="AAT92" s="14"/>
      <c r="AAU92" s="14"/>
      <c r="AAV92" s="14"/>
      <c r="AAW92" s="14"/>
      <c r="AAX92" s="14"/>
      <c r="AAY92" s="14"/>
      <c r="AAZ92" s="14"/>
      <c r="ABA92" s="14"/>
      <c r="ABB92" s="14"/>
      <c r="ABC92" s="14"/>
      <c r="ABD92" s="14"/>
      <c r="ABE92" s="14"/>
      <c r="ABF92" s="14"/>
      <c r="ABG92" s="14"/>
      <c r="ABH92" s="14"/>
      <c r="ABI92" s="14"/>
      <c r="ABJ92" s="14"/>
      <c r="ABK92" s="14"/>
      <c r="ABL92" s="14"/>
      <c r="ABM92" s="14"/>
      <c r="ABN92" s="14"/>
      <c r="ABO92" s="14"/>
      <c r="ABP92" s="14"/>
      <c r="ABQ92" s="14"/>
      <c r="ABR92" s="14"/>
      <c r="ABS92" s="14"/>
      <c r="ABT92" s="14"/>
      <c r="ABU92" s="14"/>
      <c r="ABV92" s="14"/>
      <c r="ABW92" s="14"/>
      <c r="ABX92" s="14"/>
      <c r="ABY92" s="14"/>
      <c r="ABZ92" s="14"/>
      <c r="ACA92" s="14"/>
      <c r="ACB92" s="14"/>
      <c r="ACC92" s="14"/>
      <c r="ACD92" s="14"/>
      <c r="ACE92" s="14"/>
      <c r="ACF92" s="14"/>
      <c r="ACG92" s="14"/>
      <c r="ACH92" s="14"/>
      <c r="ACI92" s="14"/>
      <c r="ACJ92" s="14"/>
      <c r="ACK92" s="14"/>
      <c r="ACL92" s="14"/>
      <c r="ACM92" s="14"/>
      <c r="ACN92" s="14"/>
      <c r="ACO92" s="14"/>
      <c r="ACP92" s="14"/>
      <c r="ACQ92" s="14"/>
      <c r="ACR92" s="14"/>
      <c r="ACS92" s="14"/>
      <c r="ACT92" s="14"/>
      <c r="ACU92" s="14"/>
      <c r="ACV92" s="14"/>
      <c r="ACW92" s="14"/>
      <c r="ACX92" s="14"/>
      <c r="ACY92" s="14"/>
      <c r="ACZ92" s="14"/>
      <c r="ADA92" s="14"/>
      <c r="ADB92" s="14"/>
      <c r="ADC92" s="14"/>
      <c r="ADD92" s="14"/>
      <c r="ADE92" s="14"/>
      <c r="ADF92" s="14"/>
      <c r="ADG92" s="14"/>
      <c r="ADH92" s="14"/>
      <c r="ADI92" s="14"/>
      <c r="ADJ92" s="14"/>
      <c r="ADK92" s="14"/>
      <c r="ADL92" s="14"/>
      <c r="ADM92" s="14"/>
      <c r="ADN92" s="14"/>
      <c r="ADO92" s="14"/>
      <c r="ADP92" s="14"/>
      <c r="ADQ92" s="14"/>
      <c r="ADR92" s="14"/>
      <c r="ADS92" s="14"/>
      <c r="ADT92" s="14"/>
      <c r="ADU92" s="14"/>
      <c r="ADV92" s="14"/>
      <c r="ADW92" s="14"/>
      <c r="ADX92" s="14"/>
      <c r="ADY92" s="14"/>
      <c r="ADZ92" s="14"/>
      <c r="AEA92" s="14"/>
      <c r="AEB92" s="14"/>
      <c r="AEC92" s="14"/>
      <c r="AED92" s="14"/>
      <c r="AEE92" s="14"/>
      <c r="AEF92" s="14"/>
      <c r="AEG92" s="14"/>
      <c r="AEH92" s="14"/>
      <c r="AEI92" s="14"/>
      <c r="AEJ92" s="14"/>
      <c r="AEK92" s="14"/>
      <c r="AEL92" s="14"/>
      <c r="AEM92" s="14"/>
      <c r="AEN92" s="14"/>
      <c r="AEO92" s="14"/>
      <c r="AEP92" s="14"/>
      <c r="AEQ92" s="14"/>
      <c r="AER92" s="14"/>
      <c r="AES92" s="14"/>
      <c r="AET92" s="14"/>
      <c r="AEU92" s="14"/>
      <c r="AEV92" s="14"/>
      <c r="AEW92" s="14"/>
      <c r="AEX92" s="14"/>
      <c r="AEY92" s="14"/>
      <c r="AEZ92" s="14"/>
      <c r="AFA92" s="14"/>
      <c r="AFB92" s="14"/>
      <c r="AFC92" s="14"/>
      <c r="AFD92" s="14"/>
      <c r="AFE92" s="14"/>
      <c r="AFF92" s="14"/>
      <c r="AFG92" s="14"/>
      <c r="AFH92" s="14"/>
      <c r="AFI92" s="14"/>
      <c r="AFJ92" s="14"/>
      <c r="AFK92" s="14"/>
      <c r="AFL92" s="14"/>
      <c r="AFM92" s="14"/>
      <c r="AFN92" s="14"/>
      <c r="AFO92" s="14"/>
      <c r="AFP92" s="14"/>
      <c r="AFQ92" s="14"/>
      <c r="AFR92" s="14"/>
      <c r="AFS92" s="14"/>
      <c r="AFT92" s="14"/>
      <c r="AFU92" s="14"/>
      <c r="AFV92" s="14"/>
      <c r="AFW92" s="14"/>
      <c r="AFX92" s="14"/>
      <c r="AFY92" s="14"/>
      <c r="AFZ92" s="14"/>
      <c r="AGA92" s="14"/>
      <c r="AGB92" s="14"/>
      <c r="AGC92" s="14"/>
      <c r="AGD92" s="14"/>
      <c r="AGE92" s="14"/>
      <c r="AGF92" s="14"/>
      <c r="AGG92" s="14"/>
      <c r="AGH92" s="14"/>
      <c r="AGI92" s="14"/>
      <c r="AGJ92" s="14"/>
      <c r="AGK92" s="14"/>
      <c r="AGL92" s="14"/>
      <c r="AGM92" s="14"/>
      <c r="AGN92" s="14"/>
      <c r="AGO92" s="14"/>
      <c r="AGP92" s="14"/>
      <c r="AGQ92" s="14"/>
      <c r="AGR92" s="14"/>
      <c r="AGS92" s="14"/>
      <c r="AGT92" s="14"/>
      <c r="AGU92" s="14"/>
      <c r="AGV92" s="14"/>
      <c r="AGW92" s="14"/>
      <c r="AGX92" s="14"/>
      <c r="AGY92" s="14"/>
      <c r="AGZ92" s="14"/>
      <c r="AHA92" s="14"/>
      <c r="AHB92" s="14"/>
      <c r="AHC92" s="14"/>
      <c r="AHD92" s="14"/>
      <c r="AHE92" s="14"/>
      <c r="AHF92" s="14"/>
      <c r="AHG92" s="14"/>
      <c r="AHH92" s="14"/>
      <c r="AHI92" s="14"/>
      <c r="AHJ92" s="14"/>
      <c r="AHK92" s="14"/>
      <c r="AHL92" s="14"/>
      <c r="AHM92" s="14"/>
      <c r="AHN92" s="14"/>
      <c r="AHO92" s="14"/>
      <c r="AHP92" s="14"/>
      <c r="AHQ92" s="14"/>
      <c r="AHR92" s="14"/>
      <c r="AHS92" s="14"/>
      <c r="AHT92" s="14"/>
      <c r="AHU92" s="14"/>
      <c r="AHV92" s="14"/>
      <c r="AHW92" s="14"/>
      <c r="AHX92" s="14"/>
      <c r="AHY92" s="14"/>
      <c r="AHZ92" s="14"/>
      <c r="AIA92" s="14"/>
      <c r="AIB92" s="14"/>
      <c r="AIC92" s="14"/>
      <c r="AID92" s="14"/>
      <c r="AIE92" s="14"/>
      <c r="AIF92" s="14"/>
      <c r="AIG92" s="14"/>
      <c r="AIH92" s="14"/>
      <c r="AII92" s="14"/>
      <c r="AIJ92" s="14"/>
      <c r="AIK92" s="14"/>
      <c r="AIL92" s="14"/>
      <c r="AIM92" s="14"/>
      <c r="AIN92" s="14"/>
      <c r="AIO92" s="14"/>
      <c r="AIP92" s="14"/>
      <c r="AIQ92" s="14"/>
      <c r="AIR92" s="14"/>
      <c r="AIS92" s="14"/>
      <c r="AIT92" s="14"/>
      <c r="AIU92" s="14"/>
      <c r="AIV92" s="14"/>
      <c r="AIW92" s="14"/>
      <c r="AIX92" s="14"/>
      <c r="AIY92" s="14"/>
      <c r="AIZ92" s="14"/>
      <c r="AJA92" s="14"/>
      <c r="AJB92" s="14"/>
      <c r="AJC92" s="14"/>
      <c r="AJD92" s="14"/>
      <c r="AJE92" s="14"/>
      <c r="AJF92" s="14"/>
      <c r="AJG92" s="14"/>
      <c r="AJH92" s="14"/>
      <c r="AJI92" s="14"/>
      <c r="AJJ92" s="14"/>
      <c r="AJK92" s="14"/>
      <c r="AJL92" s="14"/>
      <c r="AJM92" s="14"/>
      <c r="AJN92" s="14"/>
      <c r="AJO92" s="14"/>
      <c r="AJP92" s="14"/>
      <c r="AJQ92" s="14"/>
      <c r="AJR92" s="14"/>
      <c r="AJS92" s="14"/>
      <c r="AJT92" s="14"/>
      <c r="AJU92" s="14"/>
      <c r="AJV92" s="14"/>
      <c r="AJW92" s="14"/>
      <c r="AJX92" s="14"/>
      <c r="AJY92" s="14"/>
      <c r="AJZ92" s="14"/>
      <c r="AKA92" s="14"/>
      <c r="AKB92" s="14"/>
      <c r="AKC92" s="14"/>
      <c r="AKD92" s="14"/>
      <c r="AKE92" s="14"/>
      <c r="AKF92" s="14"/>
      <c r="AKG92" s="14"/>
      <c r="AKH92" s="14"/>
      <c r="AKI92" s="14"/>
      <c r="AKJ92" s="14"/>
      <c r="AKK92" s="14"/>
      <c r="AKL92" s="14"/>
      <c r="AKM92" s="14"/>
      <c r="AKN92" s="14"/>
      <c r="AKO92" s="14"/>
      <c r="AKP92" s="14"/>
      <c r="AKQ92" s="14"/>
      <c r="AKR92" s="14"/>
      <c r="AKS92" s="14"/>
      <c r="AKT92" s="14"/>
      <c r="AKU92" s="14"/>
      <c r="AKV92" s="14"/>
      <c r="AKW92" s="14"/>
      <c r="AKX92" s="14"/>
      <c r="AKY92" s="14"/>
      <c r="AKZ92" s="14"/>
      <c r="ALA92" s="14"/>
      <c r="ALB92" s="14"/>
      <c r="ALC92" s="14"/>
      <c r="ALD92" s="14"/>
      <c r="ALE92" s="14"/>
      <c r="ALF92" s="14"/>
      <c r="ALG92" s="14"/>
      <c r="ALH92" s="14"/>
      <c r="ALI92" s="14"/>
      <c r="ALJ92" s="14"/>
      <c r="ALK92" s="14"/>
      <c r="ALL92" s="14"/>
      <c r="ALM92" s="14"/>
      <c r="ALN92" s="14"/>
      <c r="ALO92" s="14"/>
      <c r="ALP92" s="14"/>
      <c r="ALQ92" s="14"/>
      <c r="ALR92" s="14"/>
      <c r="ALS92" s="14"/>
      <c r="ALT92" s="14"/>
      <c r="ALU92" s="14"/>
      <c r="ALV92" s="14"/>
      <c r="ALW92" s="14"/>
      <c r="ALX92" s="14"/>
      <c r="ALY92" s="14"/>
      <c r="ALZ92" s="14"/>
      <c r="AMA92" s="14"/>
      <c r="AMB92" s="14"/>
      <c r="AMC92" s="14"/>
      <c r="AMD92" s="14"/>
      <c r="AME92" s="14"/>
      <c r="AMF92" s="14"/>
      <c r="AMG92" s="14"/>
      <c r="AMH92" s="14"/>
      <c r="AMI92" s="14"/>
      <c r="AMJ92" s="14"/>
      <c r="AMK92" s="14"/>
      <c r="AML92" s="14"/>
      <c r="AMM92" s="14"/>
      <c r="AMN92" s="14"/>
      <c r="AMO92" s="14"/>
      <c r="AMP92" s="14"/>
      <c r="AMQ92" s="14"/>
      <c r="AMR92" s="14"/>
      <c r="AMS92" s="14"/>
      <c r="AMT92" s="14"/>
      <c r="AMU92" s="14"/>
      <c r="AMV92" s="14"/>
      <c r="AMW92" s="14"/>
      <c r="AMX92" s="14"/>
      <c r="AMY92" s="14"/>
      <c r="AMZ92" s="14"/>
      <c r="ANA92" s="14"/>
      <c r="ANB92" s="14"/>
      <c r="ANC92" s="14"/>
      <c r="AND92" s="14"/>
      <c r="ANE92" s="14"/>
      <c r="ANF92" s="14"/>
      <c r="ANG92" s="14"/>
      <c r="ANH92" s="14"/>
      <c r="ANI92" s="14"/>
      <c r="ANJ92" s="14"/>
      <c r="ANK92" s="14"/>
      <c r="ANL92" s="14"/>
      <c r="ANM92" s="14"/>
      <c r="ANN92" s="14"/>
      <c r="ANO92" s="14"/>
      <c r="ANP92" s="14"/>
      <c r="ANQ92" s="14"/>
      <c r="ANR92" s="14"/>
      <c r="ANS92" s="14"/>
      <c r="ANT92" s="14"/>
      <c r="ANU92" s="14"/>
      <c r="ANV92" s="14"/>
      <c r="ANW92" s="14"/>
      <c r="ANX92" s="14"/>
      <c r="ANY92" s="14"/>
      <c r="ANZ92" s="14"/>
      <c r="AOA92" s="14"/>
      <c r="AOB92" s="14"/>
      <c r="AOC92" s="14"/>
      <c r="AOD92" s="14"/>
      <c r="AOE92" s="14"/>
      <c r="AOF92" s="14"/>
      <c r="AOG92" s="14"/>
      <c r="AOH92" s="14"/>
      <c r="AOI92" s="14"/>
      <c r="AOJ92" s="14"/>
      <c r="AOK92" s="14"/>
      <c r="AOL92" s="14"/>
      <c r="AOM92" s="14"/>
      <c r="AON92" s="14"/>
      <c r="AOO92" s="14"/>
      <c r="AOP92" s="14"/>
      <c r="AOQ92" s="14"/>
      <c r="AOR92" s="14"/>
      <c r="AOS92" s="14"/>
      <c r="AOT92" s="14"/>
      <c r="AOU92" s="14"/>
      <c r="AOV92" s="14"/>
      <c r="AOW92" s="14"/>
      <c r="AOX92" s="14"/>
      <c r="AOY92" s="14"/>
      <c r="AOZ92" s="14"/>
      <c r="APA92" s="14"/>
      <c r="APB92" s="14"/>
      <c r="APC92" s="14"/>
      <c r="APD92" s="14"/>
      <c r="APE92" s="14"/>
      <c r="APF92" s="14"/>
      <c r="APG92" s="14"/>
      <c r="APH92" s="14"/>
      <c r="API92" s="14"/>
      <c r="APJ92" s="14"/>
      <c r="APK92" s="14"/>
      <c r="APL92" s="14"/>
      <c r="APM92" s="14"/>
      <c r="APN92" s="14"/>
      <c r="APO92" s="14"/>
      <c r="APP92" s="14"/>
      <c r="APQ92" s="14"/>
      <c r="APR92" s="14"/>
      <c r="APS92" s="14"/>
      <c r="APT92" s="14"/>
      <c r="APU92" s="14"/>
      <c r="APV92" s="14"/>
      <c r="APW92" s="14"/>
      <c r="APX92" s="14"/>
      <c r="APY92" s="14"/>
      <c r="APZ92" s="14"/>
      <c r="AQA92" s="14"/>
      <c r="AQB92" s="14"/>
      <c r="AQC92" s="14"/>
      <c r="AQD92" s="14"/>
      <c r="AQE92" s="14"/>
      <c r="AQF92" s="14"/>
      <c r="AQG92" s="14"/>
      <c r="AQH92" s="14"/>
      <c r="AQI92" s="14"/>
      <c r="AQJ92" s="14"/>
      <c r="AQK92" s="14"/>
      <c r="AQL92" s="14"/>
      <c r="AQM92" s="14"/>
      <c r="AQN92" s="14"/>
      <c r="AQO92" s="14"/>
      <c r="AQP92" s="14"/>
      <c r="AQQ92" s="14"/>
      <c r="AQR92" s="14"/>
      <c r="AQS92" s="14"/>
      <c r="AQT92" s="14"/>
      <c r="AQU92" s="14"/>
      <c r="AQV92" s="14"/>
      <c r="AQW92" s="14"/>
      <c r="AQX92" s="14"/>
      <c r="AQY92" s="14"/>
      <c r="AQZ92" s="14"/>
      <c r="ARA92" s="14"/>
      <c r="ARB92" s="14"/>
      <c r="ARC92" s="14"/>
      <c r="ARD92" s="14"/>
      <c r="ARE92" s="14"/>
      <c r="ARF92" s="14"/>
      <c r="ARG92" s="14"/>
      <c r="ARH92" s="14"/>
      <c r="ARI92" s="14"/>
      <c r="ARJ92" s="14"/>
      <c r="ARK92" s="14"/>
      <c r="ARL92" s="14"/>
      <c r="ARM92" s="14"/>
      <c r="ARN92" s="14"/>
      <c r="ARO92" s="14"/>
      <c r="ARP92" s="14"/>
      <c r="ARQ92" s="14"/>
      <c r="ARR92" s="14"/>
      <c r="ARS92" s="14"/>
      <c r="ART92" s="14"/>
      <c r="ARU92" s="14"/>
      <c r="ARV92" s="14"/>
      <c r="ARW92" s="14"/>
      <c r="ARX92" s="14"/>
      <c r="ARY92" s="14"/>
      <c r="ARZ92" s="14"/>
      <c r="ASA92" s="14"/>
      <c r="ASB92" s="14"/>
      <c r="ASC92" s="14"/>
      <c r="ASD92" s="14"/>
      <c r="ASE92" s="14"/>
      <c r="ASF92" s="14"/>
      <c r="ASG92" s="14"/>
      <c r="ASH92" s="14"/>
      <c r="ASI92" s="14"/>
      <c r="ASJ92" s="14"/>
      <c r="ASK92" s="14"/>
      <c r="ASL92" s="14"/>
      <c r="ASM92" s="14"/>
      <c r="ASN92" s="14"/>
      <c r="ASO92" s="14"/>
      <c r="ASP92" s="14"/>
      <c r="ASQ92" s="14"/>
      <c r="ASR92" s="14"/>
      <c r="ASS92" s="14"/>
      <c r="AST92" s="14"/>
      <c r="ASU92" s="14"/>
      <c r="ASV92" s="14"/>
      <c r="ASW92" s="14"/>
      <c r="ASX92" s="14"/>
      <c r="ASY92" s="14"/>
      <c r="ASZ92" s="14"/>
      <c r="ATA92" s="14"/>
      <c r="ATB92" s="14"/>
      <c r="ATC92" s="14"/>
      <c r="ATD92" s="14"/>
      <c r="ATE92" s="14"/>
      <c r="ATF92" s="14"/>
      <c r="ATG92" s="14"/>
      <c r="ATH92" s="14"/>
      <c r="ATI92" s="14"/>
      <c r="ATJ92" s="14"/>
      <c r="ATK92" s="14"/>
      <c r="ATL92" s="14"/>
      <c r="ATM92" s="14"/>
      <c r="ATN92" s="14"/>
      <c r="ATO92" s="14"/>
      <c r="ATP92" s="14"/>
      <c r="ATQ92" s="14"/>
      <c r="ATR92" s="14"/>
      <c r="ATS92" s="14"/>
      <c r="ATT92" s="14"/>
      <c r="ATU92" s="14"/>
      <c r="ATV92" s="14"/>
      <c r="ATW92" s="14"/>
      <c r="ATX92" s="14"/>
      <c r="ATY92" s="14"/>
      <c r="ATZ92" s="14"/>
      <c r="AUA92" s="14"/>
      <c r="AUB92" s="14"/>
      <c r="AUC92" s="14"/>
      <c r="AUD92" s="14"/>
      <c r="AUE92" s="14"/>
      <c r="AUF92" s="14"/>
      <c r="AUG92" s="14"/>
      <c r="AUH92" s="14"/>
      <c r="AUI92" s="14"/>
      <c r="AUJ92" s="14"/>
      <c r="AUK92" s="14"/>
      <c r="AUL92" s="14"/>
      <c r="AUM92" s="14"/>
      <c r="AUN92" s="14"/>
      <c r="AUO92" s="14"/>
      <c r="AUP92" s="14"/>
      <c r="AUQ92" s="14"/>
      <c r="AUR92" s="14"/>
      <c r="AUS92" s="14"/>
      <c r="AUT92" s="14"/>
      <c r="AUU92" s="14"/>
      <c r="AUV92" s="14"/>
      <c r="AUW92" s="14"/>
      <c r="AUX92" s="14"/>
      <c r="AUY92" s="14"/>
      <c r="AUZ92" s="14"/>
      <c r="AVA92" s="14"/>
      <c r="AVB92" s="14"/>
      <c r="AVC92" s="14"/>
      <c r="AVD92" s="14"/>
      <c r="AVE92" s="14"/>
      <c r="AVF92" s="14"/>
      <c r="AVG92" s="14"/>
      <c r="AVH92" s="14"/>
      <c r="AVI92" s="14"/>
      <c r="AVJ92" s="14"/>
      <c r="AVK92" s="14"/>
      <c r="AVL92" s="14"/>
      <c r="AVM92" s="14"/>
      <c r="AVN92" s="14"/>
      <c r="AVO92" s="14"/>
      <c r="AVP92" s="14"/>
      <c r="AVQ92" s="14"/>
      <c r="AVR92" s="14"/>
      <c r="AVS92" s="14"/>
      <c r="AVT92" s="14"/>
      <c r="AVU92" s="14"/>
      <c r="AVV92" s="14"/>
      <c r="AVW92" s="14"/>
      <c r="AVX92" s="14"/>
      <c r="AVY92" s="14"/>
      <c r="AVZ92" s="14"/>
      <c r="AWA92" s="14"/>
      <c r="AWB92" s="14"/>
      <c r="AWC92" s="14"/>
      <c r="AWD92" s="14"/>
      <c r="AWE92" s="14"/>
      <c r="AWF92" s="14"/>
      <c r="AWG92" s="14"/>
      <c r="AWH92" s="14"/>
      <c r="AWI92" s="14"/>
      <c r="AWJ92" s="14"/>
      <c r="AWK92" s="14"/>
      <c r="AWL92" s="14"/>
      <c r="AWM92" s="14"/>
      <c r="AWN92" s="14"/>
      <c r="AWO92" s="14"/>
      <c r="AWP92" s="14"/>
      <c r="AWQ92" s="14"/>
      <c r="AWR92" s="14"/>
      <c r="AWS92" s="14"/>
      <c r="AWT92" s="14"/>
      <c r="AWU92" s="14"/>
      <c r="AWV92" s="14"/>
      <c r="AWW92" s="14"/>
      <c r="AWX92" s="14"/>
      <c r="AWY92" s="14"/>
      <c r="AWZ92" s="14"/>
      <c r="AXA92" s="14"/>
      <c r="AXB92" s="14"/>
      <c r="AXC92" s="14"/>
      <c r="AXD92" s="14"/>
      <c r="AXE92" s="14"/>
      <c r="AXF92" s="14"/>
      <c r="AXG92" s="14"/>
      <c r="AXH92" s="14"/>
      <c r="AXI92" s="14"/>
      <c r="AXJ92" s="14"/>
      <c r="AXK92" s="14"/>
      <c r="AXL92" s="14"/>
      <c r="AXM92" s="14"/>
      <c r="AXN92" s="14"/>
      <c r="AXO92" s="14"/>
      <c r="AXP92" s="14"/>
      <c r="AXQ92" s="14"/>
      <c r="AXR92" s="14"/>
      <c r="AXS92" s="14"/>
      <c r="AXT92" s="14"/>
      <c r="AXU92" s="14"/>
      <c r="AXV92" s="14"/>
      <c r="AXW92" s="14"/>
      <c r="AXX92" s="14"/>
      <c r="AXY92" s="14"/>
      <c r="AXZ92" s="14"/>
      <c r="AYA92" s="14"/>
      <c r="AYB92" s="14"/>
      <c r="AYC92" s="14"/>
      <c r="AYD92" s="14"/>
      <c r="AYE92" s="14"/>
      <c r="AYF92" s="14"/>
      <c r="AYG92" s="14"/>
      <c r="AYH92" s="14"/>
      <c r="AYI92" s="14"/>
      <c r="AYJ92" s="14"/>
      <c r="AYK92" s="14"/>
      <c r="AYL92" s="14"/>
      <c r="AYM92" s="14"/>
      <c r="AYN92" s="14"/>
      <c r="AYO92" s="14"/>
      <c r="AYP92" s="14"/>
      <c r="AYQ92" s="14"/>
      <c r="AYR92" s="14"/>
      <c r="AYS92" s="14"/>
      <c r="AYT92" s="14"/>
      <c r="AYU92" s="14"/>
      <c r="AYV92" s="14"/>
      <c r="AYW92" s="14"/>
      <c r="AYX92" s="14"/>
      <c r="AYY92" s="14"/>
      <c r="AYZ92" s="14"/>
      <c r="AZA92" s="14"/>
      <c r="AZB92" s="14"/>
      <c r="AZC92" s="14"/>
      <c r="AZD92" s="14"/>
      <c r="AZE92" s="14"/>
      <c r="AZF92" s="14"/>
      <c r="AZG92" s="14"/>
      <c r="AZH92" s="14"/>
      <c r="AZI92" s="14"/>
      <c r="AZJ92" s="14"/>
      <c r="AZK92" s="14"/>
      <c r="AZL92" s="14"/>
      <c r="AZM92" s="14"/>
      <c r="AZN92" s="14"/>
      <c r="AZO92" s="14"/>
      <c r="AZP92" s="14"/>
      <c r="AZQ92" s="14"/>
      <c r="AZR92" s="14"/>
      <c r="AZS92" s="14"/>
      <c r="AZT92" s="14"/>
      <c r="AZU92" s="14"/>
      <c r="AZV92" s="14"/>
      <c r="AZW92" s="14"/>
      <c r="AZX92" s="14"/>
      <c r="AZY92" s="14"/>
      <c r="AZZ92" s="14"/>
      <c r="BAA92" s="14"/>
      <c r="BAB92" s="14"/>
      <c r="BAC92" s="14"/>
      <c r="BAD92" s="14"/>
      <c r="BAE92" s="14"/>
      <c r="BAF92" s="14"/>
      <c r="BAG92" s="14"/>
      <c r="BAH92" s="14"/>
      <c r="BAI92" s="14"/>
      <c r="BAJ92" s="14"/>
      <c r="BAK92" s="14"/>
      <c r="BAL92" s="14"/>
      <c r="BAM92" s="14"/>
      <c r="BAN92" s="14"/>
      <c r="BAO92" s="14"/>
      <c r="BAP92" s="14"/>
      <c r="BAQ92" s="14"/>
      <c r="BAR92" s="14"/>
      <c r="BAS92" s="14"/>
      <c r="BAT92" s="14"/>
      <c r="BAU92" s="14"/>
      <c r="BAV92" s="14"/>
      <c r="BAW92" s="14"/>
      <c r="BAX92" s="14"/>
      <c r="BAY92" s="14"/>
      <c r="BAZ92" s="14"/>
      <c r="BBA92" s="14"/>
      <c r="BBB92" s="14"/>
      <c r="BBC92" s="14"/>
      <c r="BBD92" s="14"/>
      <c r="BBE92" s="14"/>
      <c r="BBF92" s="14"/>
      <c r="BBG92" s="14"/>
      <c r="BBH92" s="14"/>
      <c r="BBI92" s="14"/>
      <c r="BBJ92" s="14"/>
      <c r="BBK92" s="14"/>
      <c r="BBL92" s="14"/>
      <c r="BBM92" s="14"/>
      <c r="BBN92" s="14"/>
      <c r="BBO92" s="14"/>
      <c r="BBP92" s="14"/>
      <c r="BBQ92" s="14"/>
      <c r="BBR92" s="14"/>
      <c r="BBS92" s="14"/>
      <c r="BBT92" s="14"/>
      <c r="BBU92" s="14"/>
      <c r="BBV92" s="14"/>
      <c r="BBW92" s="14"/>
      <c r="BBX92" s="14"/>
      <c r="BBY92" s="14"/>
      <c r="BBZ92" s="14"/>
      <c r="BCA92" s="14"/>
      <c r="BCB92" s="14"/>
      <c r="BCC92" s="14"/>
      <c r="BCD92" s="14"/>
      <c r="BCE92" s="14"/>
      <c r="BCF92" s="14"/>
      <c r="BCG92" s="14"/>
      <c r="BCH92" s="14"/>
      <c r="BCI92" s="14"/>
      <c r="BCJ92" s="14"/>
      <c r="BCK92" s="14"/>
      <c r="BCL92" s="14"/>
      <c r="BCM92" s="14"/>
      <c r="BCN92" s="14"/>
      <c r="BCO92" s="14"/>
      <c r="BCP92" s="14"/>
      <c r="BCQ92" s="14"/>
      <c r="BCR92" s="14"/>
      <c r="BCS92" s="14"/>
      <c r="BCT92" s="14"/>
      <c r="BCU92" s="14"/>
      <c r="BCV92" s="14"/>
      <c r="BCW92" s="14"/>
      <c r="BCX92" s="14"/>
      <c r="BCY92" s="14"/>
      <c r="BCZ92" s="14"/>
      <c r="BDA92" s="14"/>
      <c r="BDB92" s="14"/>
      <c r="BDC92" s="14"/>
      <c r="BDD92" s="14"/>
      <c r="BDE92" s="14"/>
      <c r="BDF92" s="14"/>
      <c r="BDG92" s="14"/>
      <c r="BDH92" s="14"/>
      <c r="BDI92" s="14"/>
      <c r="BDJ92" s="14"/>
      <c r="BDK92" s="14"/>
      <c r="BDL92" s="14"/>
      <c r="BDM92" s="14"/>
      <c r="BDN92" s="14"/>
      <c r="BDO92" s="14"/>
      <c r="BDP92" s="14"/>
      <c r="BDQ92" s="14"/>
      <c r="BDR92" s="14"/>
      <c r="BDS92" s="14"/>
      <c r="BDT92" s="14"/>
      <c r="BDU92" s="14"/>
      <c r="BDV92" s="14"/>
      <c r="BDW92" s="14"/>
      <c r="BDX92" s="14"/>
      <c r="BDY92" s="14"/>
      <c r="BDZ92" s="14"/>
      <c r="BEA92" s="14"/>
      <c r="BEB92" s="14"/>
      <c r="BEC92" s="14"/>
      <c r="BED92" s="14"/>
      <c r="BEE92" s="14"/>
      <c r="BEF92" s="14"/>
      <c r="BEG92" s="14"/>
      <c r="BEH92" s="14"/>
      <c r="BEI92" s="14"/>
      <c r="BEJ92" s="14"/>
      <c r="BEK92" s="14"/>
      <c r="BEL92" s="14"/>
      <c r="BEM92" s="14"/>
      <c r="BEN92" s="14"/>
      <c r="BEO92" s="14"/>
      <c r="BEP92" s="14"/>
      <c r="BEQ92" s="14"/>
      <c r="BER92" s="14"/>
      <c r="BES92" s="14"/>
      <c r="BET92" s="14"/>
      <c r="BEU92" s="14"/>
      <c r="BEV92" s="14"/>
      <c r="BEW92" s="14"/>
      <c r="BEX92" s="14"/>
      <c r="BEY92" s="14"/>
      <c r="BEZ92" s="14"/>
      <c r="BFA92" s="14"/>
      <c r="BFB92" s="14"/>
      <c r="BFC92" s="14"/>
      <c r="BFD92" s="14"/>
      <c r="BFE92" s="14"/>
      <c r="BFF92" s="14"/>
      <c r="BFG92" s="14"/>
      <c r="BFH92" s="14"/>
      <c r="BFI92" s="14"/>
      <c r="BFJ92" s="14"/>
      <c r="BFK92" s="14"/>
      <c r="BFL92" s="14"/>
      <c r="BFM92" s="14"/>
      <c r="BFN92" s="14"/>
      <c r="BFO92" s="14"/>
      <c r="BFP92" s="14"/>
      <c r="BFQ92" s="14"/>
      <c r="BFR92" s="14"/>
      <c r="BFS92" s="14"/>
      <c r="BFT92" s="14"/>
      <c r="BFU92" s="14"/>
      <c r="BFV92" s="14"/>
      <c r="BFW92" s="14"/>
      <c r="BFX92" s="14"/>
      <c r="BFY92" s="14"/>
      <c r="BFZ92" s="14"/>
      <c r="BGA92" s="14"/>
      <c r="BGB92" s="14"/>
      <c r="BGC92" s="14"/>
      <c r="BGD92" s="14"/>
      <c r="BGE92" s="14"/>
      <c r="BGF92" s="14"/>
      <c r="BGG92" s="14"/>
      <c r="BGH92" s="14"/>
      <c r="BGI92" s="14"/>
      <c r="BGJ92" s="14"/>
      <c r="BGK92" s="14"/>
      <c r="BGL92" s="14"/>
      <c r="BGM92" s="14"/>
      <c r="BGN92" s="14"/>
      <c r="BGO92" s="14"/>
      <c r="BGP92" s="14"/>
      <c r="BGQ92" s="14"/>
      <c r="BGR92" s="14"/>
      <c r="BGS92" s="14"/>
      <c r="BGT92" s="14"/>
      <c r="BGU92" s="14"/>
      <c r="BGV92" s="14"/>
      <c r="BGW92" s="14"/>
      <c r="BGX92" s="14"/>
      <c r="BGY92" s="14"/>
      <c r="BGZ92" s="14"/>
      <c r="BHA92" s="14"/>
      <c r="BHB92" s="14"/>
      <c r="BHC92" s="14"/>
      <c r="BHD92" s="14"/>
      <c r="BHE92" s="14"/>
      <c r="BHF92" s="14"/>
      <c r="BHG92" s="14"/>
      <c r="BHH92" s="14"/>
      <c r="BHI92" s="14"/>
      <c r="BHJ92" s="14"/>
      <c r="BHK92" s="14"/>
      <c r="BHL92" s="14"/>
      <c r="BHM92" s="14"/>
      <c r="BHN92" s="14"/>
      <c r="BHO92" s="14"/>
      <c r="BHP92" s="14"/>
      <c r="BHQ92" s="14"/>
      <c r="BHR92" s="14"/>
      <c r="BHS92" s="14"/>
      <c r="BHT92" s="14"/>
      <c r="BHU92" s="14"/>
      <c r="BHV92" s="14"/>
      <c r="BHW92" s="14"/>
      <c r="BHX92" s="14"/>
      <c r="BHY92" s="14"/>
      <c r="BHZ92" s="14"/>
      <c r="BIA92" s="14"/>
      <c r="BIB92" s="14"/>
      <c r="BIC92" s="14"/>
      <c r="BID92" s="14"/>
      <c r="BIE92" s="14"/>
      <c r="BIF92" s="14"/>
      <c r="BIG92" s="14"/>
      <c r="BIH92" s="14"/>
      <c r="BII92" s="14"/>
      <c r="BIJ92" s="14"/>
      <c r="BIK92" s="14"/>
      <c r="BIL92" s="14"/>
      <c r="BIM92" s="14"/>
      <c r="BIN92" s="14"/>
      <c r="BIO92" s="14"/>
      <c r="BIP92" s="14"/>
      <c r="BIQ92" s="14"/>
      <c r="BIR92" s="14"/>
      <c r="BIS92" s="14"/>
      <c r="BIT92" s="14"/>
      <c r="BIU92" s="14"/>
      <c r="BIV92" s="14"/>
      <c r="BIW92" s="14"/>
      <c r="BIX92" s="14"/>
      <c r="BIY92" s="14"/>
      <c r="BIZ92" s="14"/>
      <c r="BJA92" s="14"/>
      <c r="BJB92" s="14"/>
      <c r="BJC92" s="14"/>
      <c r="BJD92" s="14"/>
      <c r="BJE92" s="14"/>
      <c r="BJF92" s="14"/>
      <c r="BJG92" s="14"/>
      <c r="BJH92" s="14"/>
      <c r="BJI92" s="14"/>
      <c r="BJJ92" s="14"/>
      <c r="BJK92" s="14"/>
      <c r="BJL92" s="14"/>
      <c r="BJM92" s="14"/>
      <c r="BJN92" s="14"/>
      <c r="BJO92" s="14"/>
      <c r="BJP92" s="14"/>
      <c r="BJQ92" s="14"/>
      <c r="BJR92" s="14"/>
      <c r="BJS92" s="14"/>
      <c r="BJT92" s="14"/>
      <c r="BJU92" s="14"/>
      <c r="BJV92" s="14"/>
      <c r="BJW92" s="14"/>
      <c r="BJX92" s="14"/>
      <c r="BJY92" s="14"/>
      <c r="BJZ92" s="14"/>
      <c r="BKA92" s="14"/>
      <c r="BKB92" s="14"/>
      <c r="BKC92" s="14"/>
      <c r="BKD92" s="14"/>
      <c r="BKE92" s="14"/>
      <c r="BKF92" s="14"/>
      <c r="BKG92" s="14"/>
      <c r="BKH92" s="14"/>
      <c r="BKI92" s="14"/>
      <c r="BKJ92" s="14"/>
      <c r="BKK92" s="14"/>
      <c r="BKL92" s="14"/>
      <c r="BKM92" s="14"/>
      <c r="BKN92" s="14"/>
      <c r="BKO92" s="14"/>
      <c r="BKP92" s="14"/>
      <c r="BKQ92" s="14"/>
      <c r="BKR92" s="14"/>
      <c r="BKS92" s="14"/>
      <c r="BKT92" s="14"/>
      <c r="BKU92" s="14"/>
      <c r="BKV92" s="14"/>
      <c r="BKW92" s="14"/>
      <c r="BKX92" s="14"/>
      <c r="BKY92" s="14"/>
      <c r="BKZ92" s="14"/>
      <c r="BLA92" s="14"/>
      <c r="BLB92" s="14"/>
      <c r="BLC92" s="14"/>
      <c r="BLD92" s="14"/>
      <c r="BLE92" s="14"/>
      <c r="BLF92" s="14"/>
      <c r="BLG92" s="14"/>
      <c r="BLH92" s="14"/>
      <c r="BLI92" s="14"/>
      <c r="BLJ92" s="14"/>
      <c r="BLK92" s="14"/>
      <c r="BLL92" s="14"/>
      <c r="BLM92" s="14"/>
      <c r="BLN92" s="14"/>
      <c r="BLO92" s="14"/>
      <c r="BLP92" s="14"/>
      <c r="BLQ92" s="14"/>
      <c r="BLR92" s="14"/>
      <c r="BLS92" s="14"/>
      <c r="BLT92" s="14"/>
      <c r="BLU92" s="14"/>
      <c r="BLV92" s="14"/>
      <c r="BLW92" s="14"/>
      <c r="BLX92" s="14"/>
      <c r="BLY92" s="14"/>
      <c r="BLZ92" s="14"/>
      <c r="BMA92" s="14"/>
      <c r="BMB92" s="14"/>
      <c r="BMC92" s="14"/>
      <c r="BMD92" s="14"/>
      <c r="BME92" s="14"/>
      <c r="BMF92" s="14"/>
      <c r="BMG92" s="14"/>
      <c r="BMH92" s="14"/>
      <c r="BMI92" s="14"/>
      <c r="BMJ92" s="14"/>
      <c r="BMK92" s="14"/>
      <c r="BML92" s="14"/>
      <c r="BMM92" s="14"/>
      <c r="BMN92" s="14"/>
      <c r="BMO92" s="14"/>
      <c r="BMP92" s="14"/>
      <c r="BMQ92" s="14"/>
      <c r="BMR92" s="14"/>
      <c r="BMS92" s="14"/>
      <c r="BMT92" s="14"/>
      <c r="BMU92" s="14"/>
      <c r="BMV92" s="14"/>
      <c r="BMW92" s="14"/>
      <c r="BMX92" s="14"/>
      <c r="BMY92" s="14"/>
      <c r="BMZ92" s="14"/>
      <c r="BNA92" s="14"/>
      <c r="BNB92" s="14"/>
      <c r="BNC92" s="14"/>
      <c r="BND92" s="14"/>
      <c r="BNE92" s="14"/>
      <c r="BNF92" s="14"/>
      <c r="BNG92" s="14"/>
      <c r="BNH92" s="14"/>
      <c r="BNI92" s="14"/>
      <c r="BNJ92" s="14"/>
      <c r="BNK92" s="14"/>
      <c r="BNL92" s="14"/>
      <c r="BNM92" s="14"/>
      <c r="BNN92" s="14"/>
      <c r="BNO92" s="14"/>
      <c r="BNP92" s="14"/>
      <c r="BNQ92" s="14"/>
      <c r="BNR92" s="14"/>
      <c r="BNS92" s="14"/>
      <c r="BNT92" s="14"/>
      <c r="BNU92" s="14"/>
      <c r="BNV92" s="14"/>
      <c r="BNW92" s="14"/>
      <c r="BNX92" s="14"/>
      <c r="BNY92" s="14"/>
      <c r="BNZ92" s="14"/>
      <c r="BOA92" s="14"/>
      <c r="BOB92" s="14"/>
      <c r="BOC92" s="14"/>
      <c r="BOD92" s="14"/>
      <c r="BOE92" s="14"/>
      <c r="BOF92" s="14"/>
      <c r="BOG92" s="14"/>
      <c r="BOH92" s="14"/>
      <c r="BOI92" s="14"/>
      <c r="BOJ92" s="14"/>
      <c r="BOK92" s="14"/>
      <c r="BOL92" s="14"/>
      <c r="BOM92" s="14"/>
      <c r="BON92" s="14"/>
      <c r="BOO92" s="14"/>
      <c r="BOP92" s="14"/>
      <c r="BOQ92" s="14"/>
      <c r="BOR92" s="14"/>
      <c r="BOS92" s="14"/>
      <c r="BOT92" s="14"/>
      <c r="BOU92" s="14"/>
      <c r="BOV92" s="14"/>
      <c r="BOW92" s="14"/>
      <c r="BOX92" s="14"/>
      <c r="BOY92" s="14"/>
      <c r="BOZ92" s="14"/>
      <c r="BPA92" s="14"/>
      <c r="BPB92" s="14"/>
      <c r="BPC92" s="14"/>
      <c r="BPD92" s="14"/>
      <c r="BPE92" s="14"/>
      <c r="BPF92" s="14"/>
      <c r="BPG92" s="14"/>
      <c r="BPH92" s="14"/>
      <c r="BPI92" s="14"/>
      <c r="BPJ92" s="14"/>
      <c r="BPK92" s="14"/>
      <c r="BPL92" s="14"/>
      <c r="BPM92" s="14"/>
      <c r="BPN92" s="14"/>
      <c r="BPO92" s="14"/>
      <c r="BPP92" s="14"/>
      <c r="BPQ92" s="14"/>
      <c r="BPR92" s="14"/>
      <c r="BPS92" s="14"/>
      <c r="BPT92" s="14"/>
      <c r="BPU92" s="14"/>
      <c r="BPV92" s="14"/>
      <c r="BPW92" s="14"/>
      <c r="BPX92" s="14"/>
      <c r="BPY92" s="14"/>
      <c r="BPZ92" s="14"/>
      <c r="BQA92" s="14"/>
      <c r="BQB92" s="14"/>
      <c r="BQC92" s="14"/>
      <c r="BQD92" s="14"/>
      <c r="BQE92" s="14"/>
      <c r="BQF92" s="14"/>
      <c r="BQG92" s="14"/>
      <c r="BQH92" s="14"/>
      <c r="BQI92" s="14"/>
      <c r="BQJ92" s="14"/>
      <c r="BQK92" s="14"/>
      <c r="BQL92" s="14"/>
      <c r="BQM92" s="14"/>
      <c r="BQN92" s="14"/>
      <c r="BQO92" s="14"/>
      <c r="BQP92" s="14"/>
      <c r="BQQ92" s="14"/>
      <c r="BQR92" s="14"/>
      <c r="BQS92" s="14"/>
      <c r="BQT92" s="14"/>
      <c r="BQU92" s="14"/>
      <c r="BQV92" s="14"/>
      <c r="BQW92" s="14"/>
      <c r="BQX92" s="14"/>
      <c r="BQY92" s="14"/>
      <c r="BQZ92" s="14"/>
      <c r="BRA92" s="14"/>
      <c r="BRB92" s="14"/>
      <c r="BRC92" s="14"/>
      <c r="BRD92" s="14"/>
      <c r="BRE92" s="14"/>
      <c r="BRF92" s="14"/>
      <c r="BRG92" s="14"/>
      <c r="BRH92" s="14"/>
      <c r="BRI92" s="14"/>
      <c r="BRJ92" s="14"/>
      <c r="BRK92" s="14"/>
      <c r="BRL92" s="14"/>
      <c r="BRM92" s="14"/>
      <c r="BRN92" s="14"/>
      <c r="BRO92" s="14"/>
      <c r="BRP92" s="14"/>
      <c r="BRQ92" s="14"/>
      <c r="BRR92" s="14"/>
      <c r="BRS92" s="14"/>
      <c r="BRT92" s="14"/>
      <c r="BRU92" s="14"/>
      <c r="BRV92" s="14"/>
      <c r="BRW92" s="14"/>
      <c r="BRX92" s="14"/>
      <c r="BRY92" s="14"/>
      <c r="BRZ92" s="14"/>
      <c r="BSA92" s="14"/>
      <c r="BSB92" s="14"/>
      <c r="BSC92" s="14"/>
      <c r="BSD92" s="14"/>
      <c r="BSE92" s="14"/>
      <c r="BSF92" s="14"/>
      <c r="BSG92" s="14"/>
      <c r="BSH92" s="14"/>
      <c r="BSI92" s="14"/>
      <c r="BSJ92" s="14"/>
      <c r="BSK92" s="14"/>
      <c r="BSL92" s="14"/>
      <c r="BSM92" s="14"/>
      <c r="BSN92" s="14"/>
      <c r="BSO92" s="14"/>
      <c r="BSP92" s="14"/>
      <c r="BSQ92" s="14"/>
      <c r="BSR92" s="14"/>
      <c r="BSS92" s="14"/>
      <c r="BST92" s="14"/>
      <c r="BSU92" s="14"/>
      <c r="BSV92" s="14"/>
      <c r="BSW92" s="14"/>
      <c r="BSX92" s="14"/>
      <c r="BSY92" s="14"/>
      <c r="BSZ92" s="14"/>
      <c r="BTA92" s="14"/>
      <c r="BTB92" s="14"/>
      <c r="BTC92" s="14"/>
      <c r="BTD92" s="14"/>
      <c r="BTE92" s="14"/>
      <c r="BTF92" s="14"/>
      <c r="BTG92" s="14"/>
      <c r="BTH92" s="14"/>
      <c r="BTI92" s="14"/>
      <c r="BTJ92" s="14"/>
      <c r="BTK92" s="14"/>
      <c r="BTL92" s="14"/>
      <c r="BTM92" s="14"/>
      <c r="BTN92" s="14"/>
      <c r="BTO92" s="14"/>
      <c r="BTP92" s="14"/>
      <c r="BTQ92" s="14"/>
      <c r="BTR92" s="14"/>
      <c r="BTS92" s="14"/>
      <c r="BTT92" s="14"/>
      <c r="BTU92" s="14"/>
      <c r="BTV92" s="14"/>
      <c r="BTW92" s="14"/>
      <c r="BTX92" s="14"/>
      <c r="BTY92" s="14"/>
      <c r="BTZ92" s="14"/>
      <c r="BUA92" s="14"/>
      <c r="BUB92" s="14"/>
      <c r="BUC92" s="14"/>
      <c r="BUD92" s="14"/>
      <c r="BUE92" s="14"/>
      <c r="BUF92" s="14"/>
      <c r="BUG92" s="14"/>
      <c r="BUH92" s="14"/>
      <c r="BUI92" s="14"/>
      <c r="BUJ92" s="14"/>
      <c r="BUK92" s="14"/>
      <c r="BUL92" s="14"/>
      <c r="BUM92" s="14"/>
      <c r="BUN92" s="14"/>
      <c r="BUO92" s="14"/>
      <c r="BUP92" s="14"/>
      <c r="BUQ92" s="14"/>
      <c r="BUR92" s="14"/>
      <c r="BUS92" s="14"/>
      <c r="BUT92" s="14"/>
      <c r="BUU92" s="14"/>
      <c r="BUV92" s="14"/>
      <c r="BUW92" s="14"/>
      <c r="BUX92" s="14"/>
      <c r="BUY92" s="14"/>
      <c r="BUZ92" s="14"/>
      <c r="BVA92" s="14"/>
      <c r="BVB92" s="14"/>
      <c r="BVC92" s="14"/>
      <c r="BVD92" s="14"/>
      <c r="BVE92" s="14"/>
      <c r="BVF92" s="14"/>
      <c r="BVG92" s="14"/>
      <c r="BVH92" s="14"/>
      <c r="BVI92" s="14"/>
      <c r="BVJ92" s="14"/>
      <c r="BVK92" s="14"/>
      <c r="BVL92" s="14"/>
      <c r="BVM92" s="14"/>
      <c r="BVN92" s="14"/>
      <c r="BVO92" s="14"/>
      <c r="BVP92" s="14"/>
      <c r="BVQ92" s="14"/>
      <c r="BVR92" s="14"/>
      <c r="BVS92" s="14"/>
      <c r="BVT92" s="14"/>
      <c r="BVU92" s="14"/>
      <c r="BVV92" s="14"/>
      <c r="BVW92" s="14"/>
      <c r="BVX92" s="14"/>
      <c r="BVY92" s="14"/>
      <c r="BVZ92" s="14"/>
      <c r="BWA92" s="14"/>
      <c r="BWB92" s="14"/>
      <c r="BWC92" s="14"/>
      <c r="BWD92" s="14"/>
      <c r="BWE92" s="14"/>
      <c r="BWF92" s="14"/>
      <c r="BWG92" s="14"/>
      <c r="BWH92" s="14"/>
      <c r="BWI92" s="14"/>
      <c r="BWJ92" s="14"/>
      <c r="BWK92" s="14"/>
      <c r="BWL92" s="14"/>
      <c r="BWM92" s="14"/>
      <c r="BWN92" s="14"/>
      <c r="BWO92" s="14"/>
      <c r="BWP92" s="14"/>
      <c r="BWQ92" s="14"/>
      <c r="BWR92" s="14"/>
      <c r="BWS92" s="14"/>
      <c r="BWT92" s="14"/>
      <c r="BWU92" s="14"/>
      <c r="BWV92" s="14"/>
      <c r="BWW92" s="14"/>
      <c r="BWX92" s="14"/>
      <c r="BWY92" s="14"/>
      <c r="BWZ92" s="14"/>
      <c r="BXA92" s="14"/>
      <c r="BXB92" s="14"/>
      <c r="BXC92" s="14"/>
      <c r="BXD92" s="14"/>
      <c r="BXE92" s="14"/>
      <c r="BXF92" s="14"/>
      <c r="BXG92" s="14"/>
      <c r="BXH92" s="14"/>
      <c r="BXI92" s="14"/>
      <c r="BXJ92" s="14"/>
      <c r="BXK92" s="14"/>
      <c r="BXL92" s="14"/>
      <c r="BXM92" s="14"/>
      <c r="BXN92" s="14"/>
      <c r="BXO92" s="14"/>
      <c r="BXP92" s="14"/>
      <c r="BXQ92" s="14"/>
      <c r="BXR92" s="14"/>
      <c r="BXS92" s="14"/>
      <c r="BXT92" s="14"/>
      <c r="BXU92" s="14"/>
      <c r="BXV92" s="14"/>
      <c r="BXW92" s="14"/>
      <c r="BXX92" s="14"/>
      <c r="BXY92" s="14"/>
      <c r="BXZ92" s="14"/>
      <c r="BYA92" s="14"/>
      <c r="BYB92" s="14"/>
      <c r="BYC92" s="14"/>
      <c r="BYD92" s="14"/>
      <c r="BYE92" s="14"/>
      <c r="BYF92" s="14"/>
      <c r="BYG92" s="14"/>
      <c r="BYH92" s="14"/>
      <c r="BYI92" s="14"/>
      <c r="BYJ92" s="14"/>
      <c r="BYK92" s="14"/>
      <c r="BYL92" s="14"/>
      <c r="BYM92" s="14"/>
      <c r="BYN92" s="14"/>
      <c r="BYO92" s="14"/>
      <c r="BYP92" s="14"/>
      <c r="BYQ92" s="14"/>
      <c r="BYR92" s="14"/>
      <c r="BYS92" s="14"/>
      <c r="BYT92" s="14"/>
      <c r="BYU92" s="14"/>
      <c r="BYV92" s="14"/>
      <c r="BYW92" s="14"/>
      <c r="BYX92" s="14"/>
      <c r="BYY92" s="14"/>
      <c r="BYZ92" s="14"/>
      <c r="BZA92" s="14"/>
      <c r="BZB92" s="14"/>
      <c r="BZC92" s="14"/>
      <c r="BZD92" s="14"/>
      <c r="BZE92" s="14"/>
      <c r="BZF92" s="14"/>
      <c r="BZG92" s="14"/>
      <c r="BZH92" s="14"/>
      <c r="BZI92" s="14"/>
      <c r="BZJ92" s="14"/>
      <c r="BZK92" s="14"/>
      <c r="BZL92" s="14"/>
      <c r="BZM92" s="14"/>
      <c r="BZN92" s="14"/>
      <c r="BZO92" s="14"/>
      <c r="BZP92" s="14"/>
      <c r="BZQ92" s="14"/>
      <c r="BZR92" s="14"/>
      <c r="BZS92" s="14"/>
      <c r="BZT92" s="14"/>
      <c r="BZU92" s="14"/>
      <c r="BZV92" s="14"/>
      <c r="BZW92" s="14"/>
      <c r="BZX92" s="14"/>
      <c r="BZY92" s="14"/>
      <c r="BZZ92" s="14"/>
      <c r="CAA92" s="14"/>
      <c r="CAB92" s="14"/>
      <c r="CAC92" s="14"/>
      <c r="CAD92" s="14"/>
      <c r="CAE92" s="14"/>
      <c r="CAF92" s="14"/>
      <c r="CAG92" s="14"/>
      <c r="CAH92" s="14"/>
      <c r="CAI92" s="14"/>
      <c r="CAJ92" s="14"/>
      <c r="CAK92" s="14"/>
      <c r="CAL92" s="14"/>
      <c r="CAM92" s="14"/>
      <c r="CAN92" s="14"/>
      <c r="CAO92" s="14"/>
      <c r="CAP92" s="14"/>
      <c r="CAQ92" s="14"/>
      <c r="CAR92" s="14"/>
      <c r="CAS92" s="14"/>
      <c r="CAT92" s="14"/>
      <c r="CAU92" s="14"/>
      <c r="CAV92" s="14"/>
      <c r="CAW92" s="14"/>
      <c r="CAX92" s="14"/>
      <c r="CAY92" s="14"/>
      <c r="CAZ92" s="14"/>
      <c r="CBA92" s="14"/>
      <c r="CBB92" s="14"/>
      <c r="CBC92" s="14"/>
      <c r="CBD92" s="14"/>
      <c r="CBE92" s="14"/>
      <c r="CBF92" s="14"/>
      <c r="CBG92" s="14"/>
      <c r="CBH92" s="14"/>
      <c r="CBI92" s="14"/>
      <c r="CBJ92" s="14"/>
      <c r="CBK92" s="14"/>
      <c r="CBL92" s="14"/>
      <c r="CBM92" s="14"/>
      <c r="CBN92" s="14"/>
      <c r="CBO92" s="14"/>
      <c r="CBP92" s="14"/>
      <c r="CBQ92" s="14"/>
      <c r="CBR92" s="14"/>
      <c r="CBS92" s="14"/>
      <c r="CBT92" s="14"/>
      <c r="CBU92" s="14"/>
      <c r="CBV92" s="14"/>
      <c r="CBW92" s="14"/>
      <c r="CBX92" s="14"/>
      <c r="CBY92" s="14"/>
      <c r="CBZ92" s="14"/>
      <c r="CCA92" s="14"/>
      <c r="CCB92" s="14"/>
      <c r="CCC92" s="14"/>
      <c r="CCD92" s="14"/>
      <c r="CCE92" s="14"/>
      <c r="CCF92" s="14"/>
      <c r="CCG92" s="14"/>
      <c r="CCH92" s="14"/>
      <c r="CCI92" s="14"/>
      <c r="CCJ92" s="14"/>
      <c r="CCK92" s="14"/>
      <c r="CCL92" s="14"/>
      <c r="CCM92" s="14"/>
      <c r="CCN92" s="14"/>
      <c r="CCO92" s="14"/>
      <c r="CCP92" s="14"/>
      <c r="CCQ92" s="14"/>
      <c r="CCR92" s="14"/>
      <c r="CCS92" s="14"/>
      <c r="CCT92" s="14"/>
      <c r="CCU92" s="14"/>
      <c r="CCV92" s="14"/>
      <c r="CCW92" s="14"/>
      <c r="CCX92" s="14"/>
      <c r="CCY92" s="14"/>
      <c r="CCZ92" s="14"/>
      <c r="CDA92" s="14"/>
      <c r="CDB92" s="14"/>
      <c r="CDC92" s="14"/>
      <c r="CDD92" s="14"/>
      <c r="CDE92" s="14"/>
      <c r="CDF92" s="14"/>
      <c r="CDG92" s="14"/>
      <c r="CDH92" s="14"/>
      <c r="CDI92" s="14"/>
      <c r="CDJ92" s="14"/>
      <c r="CDK92" s="14"/>
      <c r="CDL92" s="14"/>
      <c r="CDM92" s="14"/>
      <c r="CDN92" s="14"/>
      <c r="CDO92" s="14"/>
      <c r="CDP92" s="14"/>
      <c r="CDQ92" s="14"/>
      <c r="CDR92" s="14"/>
      <c r="CDS92" s="14"/>
      <c r="CDT92" s="14"/>
      <c r="CDU92" s="14"/>
      <c r="CDV92" s="14"/>
      <c r="CDW92" s="14"/>
      <c r="CDX92" s="14"/>
      <c r="CDY92" s="14"/>
      <c r="CDZ92" s="14"/>
      <c r="CEA92" s="14"/>
      <c r="CEB92" s="14"/>
      <c r="CEC92" s="14"/>
      <c r="CED92" s="14"/>
      <c r="CEE92" s="14"/>
      <c r="CEF92" s="14"/>
      <c r="CEG92" s="14"/>
      <c r="CEH92" s="14"/>
      <c r="CEI92" s="14"/>
      <c r="CEJ92" s="14"/>
      <c r="CEK92" s="14"/>
      <c r="CEL92" s="14"/>
      <c r="CEM92" s="14"/>
      <c r="CEN92" s="14"/>
      <c r="CEO92" s="14"/>
      <c r="CEP92" s="14"/>
      <c r="CEQ92" s="14"/>
      <c r="CER92" s="14"/>
      <c r="CES92" s="14"/>
      <c r="CET92" s="14"/>
      <c r="CEU92" s="14"/>
      <c r="CEV92" s="14"/>
      <c r="CEW92" s="14"/>
      <c r="CEX92" s="14"/>
      <c r="CEY92" s="14"/>
      <c r="CEZ92" s="14"/>
      <c r="CFA92" s="14"/>
      <c r="CFB92" s="14"/>
      <c r="CFC92" s="14"/>
      <c r="CFD92" s="14"/>
      <c r="CFE92" s="14"/>
      <c r="CFF92" s="14"/>
      <c r="CFG92" s="14"/>
      <c r="CFH92" s="14"/>
      <c r="CFI92" s="14"/>
      <c r="CFJ92" s="14"/>
      <c r="CFK92" s="14"/>
      <c r="CFL92" s="14"/>
      <c r="CFM92" s="14"/>
      <c r="CFN92" s="14"/>
      <c r="CFO92" s="14"/>
      <c r="CFP92" s="14"/>
      <c r="CFQ92" s="14"/>
      <c r="CFR92" s="14"/>
      <c r="CFS92" s="14"/>
      <c r="CFT92" s="14"/>
      <c r="CFU92" s="14"/>
      <c r="CFV92" s="14"/>
      <c r="CFW92" s="14"/>
      <c r="CFX92" s="14"/>
      <c r="CFY92" s="14"/>
      <c r="CFZ92" s="14"/>
      <c r="CGA92" s="14"/>
      <c r="CGB92" s="14"/>
      <c r="CGC92" s="14"/>
      <c r="CGD92" s="14"/>
      <c r="CGE92" s="14"/>
      <c r="CGF92" s="14"/>
      <c r="CGG92" s="14"/>
      <c r="CGH92" s="14"/>
      <c r="CGI92" s="14"/>
      <c r="CGJ92" s="14"/>
      <c r="CGK92" s="14"/>
      <c r="CGL92" s="14"/>
      <c r="CGM92" s="14"/>
      <c r="CGN92" s="14"/>
      <c r="CGO92" s="14"/>
      <c r="CGP92" s="14"/>
      <c r="CGQ92" s="14"/>
      <c r="CGR92" s="14"/>
      <c r="CGS92" s="14"/>
      <c r="CGT92" s="14"/>
      <c r="CGU92" s="14"/>
      <c r="CGV92" s="14"/>
      <c r="CGW92" s="14"/>
      <c r="CGX92" s="14"/>
      <c r="CGY92" s="14"/>
      <c r="CGZ92" s="14"/>
      <c r="CHA92" s="14"/>
      <c r="CHB92" s="14"/>
      <c r="CHC92" s="14"/>
      <c r="CHD92" s="14"/>
      <c r="CHE92" s="14"/>
      <c r="CHF92" s="14"/>
      <c r="CHG92" s="14"/>
      <c r="CHH92" s="14"/>
      <c r="CHI92" s="14"/>
      <c r="CHJ92" s="14"/>
      <c r="CHK92" s="14"/>
      <c r="CHL92" s="14"/>
      <c r="CHM92" s="14"/>
      <c r="CHN92" s="14"/>
      <c r="CHO92" s="14"/>
      <c r="CHP92" s="14"/>
      <c r="CHQ92" s="14"/>
      <c r="CHR92" s="14"/>
      <c r="CHS92" s="14"/>
      <c r="CHT92" s="14"/>
      <c r="CHU92" s="14"/>
      <c r="CHV92" s="14"/>
      <c r="CHW92" s="14"/>
      <c r="CHX92" s="14"/>
      <c r="CHY92" s="14"/>
      <c r="CHZ92" s="14"/>
      <c r="CIA92" s="14"/>
      <c r="CIB92" s="14"/>
      <c r="CIC92" s="14"/>
      <c r="CID92" s="14"/>
      <c r="CIE92" s="14"/>
      <c r="CIF92" s="14"/>
      <c r="CIG92" s="14"/>
      <c r="CIH92" s="14"/>
      <c r="CII92" s="14"/>
      <c r="CIJ92" s="14"/>
      <c r="CIK92" s="14"/>
      <c r="CIL92" s="14"/>
      <c r="CIM92" s="14"/>
      <c r="CIN92" s="14"/>
      <c r="CIO92" s="14"/>
      <c r="CIP92" s="14"/>
      <c r="CIQ92" s="14"/>
      <c r="CIR92" s="14"/>
      <c r="CIS92" s="14"/>
      <c r="CIT92" s="14"/>
      <c r="CIU92" s="14"/>
      <c r="CIV92" s="14"/>
      <c r="CIW92" s="14"/>
      <c r="CIX92" s="14"/>
      <c r="CIY92" s="14"/>
      <c r="CIZ92" s="14"/>
      <c r="CJA92" s="14"/>
      <c r="CJB92" s="14"/>
      <c r="CJC92" s="14"/>
      <c r="CJD92" s="14"/>
      <c r="CJE92" s="14"/>
      <c r="CJF92" s="14"/>
      <c r="CJG92" s="14"/>
      <c r="CJH92" s="14"/>
      <c r="CJI92" s="14"/>
      <c r="CJJ92" s="14"/>
      <c r="CJK92" s="14"/>
      <c r="CJL92" s="14"/>
      <c r="CJM92" s="14"/>
      <c r="CJN92" s="14"/>
      <c r="CJO92" s="14"/>
      <c r="CJP92" s="14"/>
      <c r="CJQ92" s="14"/>
      <c r="CJR92" s="14"/>
      <c r="CJS92" s="14"/>
      <c r="CJT92" s="14"/>
      <c r="CJU92" s="14"/>
      <c r="CJV92" s="14"/>
      <c r="CJW92" s="14"/>
      <c r="CJX92" s="14"/>
      <c r="CJY92" s="14"/>
      <c r="CJZ92" s="14"/>
      <c r="CKA92" s="14"/>
      <c r="CKB92" s="14"/>
      <c r="CKC92" s="14"/>
      <c r="CKD92" s="14"/>
      <c r="CKE92" s="14"/>
      <c r="CKF92" s="14"/>
      <c r="CKG92" s="14"/>
      <c r="CKH92" s="14"/>
      <c r="CKI92" s="14"/>
      <c r="CKJ92" s="14"/>
      <c r="CKK92" s="14"/>
      <c r="CKL92" s="14"/>
      <c r="CKM92" s="14"/>
      <c r="CKN92" s="14"/>
      <c r="CKO92" s="14"/>
      <c r="CKP92" s="14"/>
      <c r="CKQ92" s="14"/>
      <c r="CKR92" s="14"/>
      <c r="CKS92" s="14"/>
      <c r="CKT92" s="14"/>
      <c r="CKU92" s="14"/>
      <c r="CKV92" s="14"/>
      <c r="CKW92" s="14"/>
      <c r="CKX92" s="14"/>
      <c r="CKY92" s="14"/>
      <c r="CKZ92" s="14"/>
      <c r="CLA92" s="14"/>
      <c r="CLB92" s="14"/>
      <c r="CLC92" s="14"/>
      <c r="CLD92" s="14"/>
      <c r="CLE92" s="14"/>
      <c r="CLF92" s="14"/>
      <c r="CLG92" s="14"/>
      <c r="CLH92" s="14"/>
      <c r="CLI92" s="14"/>
      <c r="CLJ92" s="14"/>
      <c r="CLK92" s="14"/>
      <c r="CLL92" s="14"/>
      <c r="CLM92" s="14"/>
      <c r="CLN92" s="14"/>
      <c r="CLO92" s="14"/>
      <c r="CLP92" s="14"/>
      <c r="CLQ92" s="14"/>
      <c r="CLR92" s="14"/>
      <c r="CLS92" s="14"/>
      <c r="CLT92" s="14"/>
      <c r="CLU92" s="14"/>
      <c r="CLV92" s="14"/>
      <c r="CLW92" s="14"/>
      <c r="CLX92" s="14"/>
      <c r="CLY92" s="14"/>
      <c r="CLZ92" s="14"/>
      <c r="CMA92" s="14"/>
      <c r="CMB92" s="14"/>
      <c r="CMC92" s="14"/>
      <c r="CMD92" s="14"/>
      <c r="CME92" s="14"/>
      <c r="CMF92" s="14"/>
      <c r="CMG92" s="14"/>
      <c r="CMH92" s="14"/>
      <c r="CMI92" s="14"/>
      <c r="CMJ92" s="14"/>
      <c r="CMK92" s="14"/>
      <c r="CML92" s="14"/>
      <c r="CMM92" s="14"/>
      <c r="CMN92" s="14"/>
      <c r="CMO92" s="14"/>
      <c r="CMP92" s="14"/>
      <c r="CMQ92" s="14"/>
      <c r="CMR92" s="14"/>
      <c r="CMS92" s="14"/>
      <c r="CMT92" s="14"/>
      <c r="CMU92" s="14"/>
      <c r="CMV92" s="14"/>
      <c r="CMW92" s="14"/>
      <c r="CMX92" s="14"/>
      <c r="CMY92" s="14"/>
      <c r="CMZ92" s="14"/>
      <c r="CNA92" s="14"/>
      <c r="CNB92" s="14"/>
      <c r="CNC92" s="14"/>
      <c r="CND92" s="14"/>
      <c r="CNE92" s="14"/>
      <c r="CNF92" s="14"/>
      <c r="CNG92" s="14"/>
      <c r="CNH92" s="14"/>
      <c r="CNI92" s="14"/>
      <c r="CNJ92" s="14"/>
      <c r="CNK92" s="14"/>
      <c r="CNL92" s="14"/>
      <c r="CNM92" s="14"/>
      <c r="CNN92" s="14"/>
      <c r="CNO92" s="14"/>
      <c r="CNP92" s="14"/>
      <c r="CNQ92" s="14"/>
      <c r="CNR92" s="14"/>
      <c r="CNS92" s="14"/>
      <c r="CNT92" s="14"/>
      <c r="CNU92" s="14"/>
      <c r="CNV92" s="14"/>
      <c r="CNW92" s="14"/>
      <c r="CNX92" s="14"/>
      <c r="CNY92" s="14"/>
      <c r="CNZ92" s="14"/>
      <c r="COA92" s="14"/>
      <c r="COB92" s="14"/>
      <c r="COC92" s="14"/>
      <c r="COD92" s="14"/>
      <c r="COE92" s="14"/>
      <c r="COF92" s="14"/>
      <c r="COG92" s="14"/>
      <c r="COH92" s="14"/>
      <c r="COI92" s="14"/>
      <c r="COJ92" s="14"/>
      <c r="COK92" s="14"/>
      <c r="COL92" s="14"/>
      <c r="COM92" s="14"/>
      <c r="CON92" s="14"/>
      <c r="COO92" s="14"/>
      <c r="COP92" s="14"/>
      <c r="COQ92" s="14"/>
      <c r="COR92" s="14"/>
      <c r="COS92" s="14"/>
      <c r="COT92" s="14"/>
      <c r="COU92" s="14"/>
      <c r="COV92" s="14"/>
      <c r="COW92" s="14"/>
      <c r="COX92" s="14"/>
      <c r="COY92" s="14"/>
      <c r="COZ92" s="14"/>
      <c r="CPA92" s="14"/>
      <c r="CPB92" s="14"/>
      <c r="CPC92" s="14"/>
      <c r="CPD92" s="14"/>
      <c r="CPE92" s="14"/>
      <c r="CPF92" s="14"/>
      <c r="CPG92" s="14"/>
      <c r="CPH92" s="14"/>
      <c r="CPI92" s="14"/>
      <c r="CPJ92" s="14"/>
      <c r="CPK92" s="14"/>
      <c r="CPL92" s="14"/>
      <c r="CPM92" s="14"/>
      <c r="CPN92" s="14"/>
      <c r="CPO92" s="14"/>
      <c r="CPP92" s="14"/>
      <c r="CPQ92" s="14"/>
      <c r="CPR92" s="14"/>
      <c r="CPS92" s="14"/>
      <c r="CPT92" s="14"/>
      <c r="CPU92" s="14"/>
      <c r="CPV92" s="14"/>
      <c r="CPW92" s="14"/>
      <c r="CPX92" s="14"/>
      <c r="CPY92" s="14"/>
      <c r="CPZ92" s="14"/>
      <c r="CQA92" s="14"/>
      <c r="CQB92" s="14"/>
      <c r="CQC92" s="14"/>
      <c r="CQD92" s="14"/>
      <c r="CQE92" s="14"/>
      <c r="CQF92" s="14"/>
      <c r="CQG92" s="14"/>
      <c r="CQH92" s="14"/>
      <c r="CQI92" s="14"/>
      <c r="CQJ92" s="14"/>
      <c r="CQK92" s="14"/>
      <c r="CQL92" s="14"/>
      <c r="CQM92" s="14"/>
      <c r="CQN92" s="14"/>
      <c r="CQO92" s="14"/>
      <c r="CQP92" s="14"/>
      <c r="CQQ92" s="14"/>
      <c r="CQR92" s="14"/>
      <c r="CQS92" s="14"/>
      <c r="CQT92" s="14"/>
      <c r="CQU92" s="14"/>
      <c r="CQV92" s="14"/>
      <c r="CQW92" s="14"/>
      <c r="CQX92" s="14"/>
      <c r="CQY92" s="14"/>
      <c r="CQZ92" s="14"/>
      <c r="CRA92" s="14"/>
      <c r="CRB92" s="14"/>
      <c r="CRC92" s="14"/>
      <c r="CRD92" s="14"/>
      <c r="CRE92" s="14"/>
      <c r="CRF92" s="14"/>
      <c r="CRG92" s="14"/>
      <c r="CRH92" s="14"/>
      <c r="CRI92" s="14"/>
      <c r="CRJ92" s="14"/>
      <c r="CRK92" s="14"/>
      <c r="CRL92" s="14"/>
      <c r="CRM92" s="14"/>
      <c r="CRN92" s="14"/>
      <c r="CRO92" s="14"/>
      <c r="CRP92" s="14"/>
      <c r="CRQ92" s="14"/>
      <c r="CRR92" s="14"/>
      <c r="CRS92" s="14"/>
      <c r="CRT92" s="14"/>
      <c r="CRU92" s="14"/>
      <c r="CRV92" s="14"/>
      <c r="CRW92" s="14"/>
      <c r="CRX92" s="14"/>
      <c r="CRY92" s="14"/>
      <c r="CRZ92" s="14"/>
      <c r="CSA92" s="14"/>
      <c r="CSB92" s="14"/>
      <c r="CSC92" s="14"/>
      <c r="CSD92" s="14"/>
      <c r="CSE92" s="14"/>
      <c r="CSF92" s="14"/>
      <c r="CSG92" s="14"/>
      <c r="CSH92" s="14"/>
      <c r="CSI92" s="14"/>
      <c r="CSJ92" s="14"/>
      <c r="CSK92" s="14"/>
      <c r="CSL92" s="14"/>
      <c r="CSM92" s="14"/>
      <c r="CSN92" s="14"/>
      <c r="CSO92" s="14"/>
      <c r="CSP92" s="14"/>
      <c r="CSQ92" s="14"/>
      <c r="CSR92" s="14"/>
      <c r="CSS92" s="14"/>
      <c r="CST92" s="14"/>
      <c r="CSU92" s="14"/>
      <c r="CSV92" s="14"/>
      <c r="CSW92" s="14"/>
      <c r="CSX92" s="14"/>
      <c r="CSY92" s="14"/>
      <c r="CSZ92" s="14"/>
      <c r="CTA92" s="14"/>
      <c r="CTB92" s="14"/>
      <c r="CTC92" s="14"/>
      <c r="CTD92" s="14"/>
      <c r="CTE92" s="14"/>
      <c r="CTF92" s="14"/>
      <c r="CTG92" s="14"/>
      <c r="CTH92" s="14"/>
      <c r="CTI92" s="14"/>
      <c r="CTJ92" s="14"/>
      <c r="CTK92" s="14"/>
      <c r="CTL92" s="14"/>
      <c r="CTM92" s="14"/>
      <c r="CTN92" s="14"/>
      <c r="CTO92" s="14"/>
      <c r="CTP92" s="14"/>
      <c r="CTQ92" s="14"/>
      <c r="CTR92" s="14"/>
      <c r="CTS92" s="14"/>
      <c r="CTT92" s="14"/>
      <c r="CTU92" s="14"/>
      <c r="CTV92" s="14"/>
      <c r="CTW92" s="14"/>
      <c r="CTX92" s="14"/>
      <c r="CTY92" s="14"/>
      <c r="CTZ92" s="14"/>
      <c r="CUA92" s="14"/>
      <c r="CUB92" s="14"/>
      <c r="CUC92" s="14"/>
      <c r="CUD92" s="14"/>
      <c r="CUE92" s="14"/>
      <c r="CUF92" s="14"/>
      <c r="CUG92" s="14"/>
      <c r="CUH92" s="14"/>
      <c r="CUI92" s="14"/>
      <c r="CUJ92" s="14"/>
      <c r="CUK92" s="14"/>
      <c r="CUL92" s="14"/>
      <c r="CUM92" s="14"/>
      <c r="CUN92" s="14"/>
      <c r="CUO92" s="14"/>
      <c r="CUP92" s="14"/>
      <c r="CUQ92" s="14"/>
      <c r="CUR92" s="14"/>
      <c r="CUS92" s="14"/>
      <c r="CUT92" s="14"/>
      <c r="CUU92" s="14"/>
      <c r="CUV92" s="14"/>
      <c r="CUW92" s="14"/>
      <c r="CUX92" s="14"/>
      <c r="CUY92" s="14"/>
      <c r="CUZ92" s="14"/>
      <c r="CVA92" s="14"/>
      <c r="CVB92" s="14"/>
      <c r="CVC92" s="14"/>
      <c r="CVD92" s="14"/>
      <c r="CVE92" s="14"/>
      <c r="CVF92" s="14"/>
      <c r="CVG92" s="14"/>
      <c r="CVH92" s="14"/>
      <c r="CVI92" s="14"/>
      <c r="CVJ92" s="14"/>
      <c r="CVK92" s="14"/>
      <c r="CVL92" s="14"/>
      <c r="CVM92" s="14"/>
      <c r="CVN92" s="14"/>
      <c r="CVO92" s="14"/>
      <c r="CVP92" s="14"/>
      <c r="CVQ92" s="14"/>
      <c r="CVR92" s="14"/>
      <c r="CVS92" s="14"/>
      <c r="CVT92" s="14"/>
      <c r="CVU92" s="14"/>
      <c r="CVV92" s="14"/>
      <c r="CVW92" s="14"/>
      <c r="CVX92" s="14"/>
      <c r="CVY92" s="14"/>
      <c r="CVZ92" s="14"/>
      <c r="CWA92" s="14"/>
      <c r="CWB92" s="14"/>
      <c r="CWC92" s="14"/>
      <c r="CWD92" s="14"/>
      <c r="CWE92" s="14"/>
      <c r="CWF92" s="14"/>
      <c r="CWG92" s="14"/>
      <c r="CWH92" s="14"/>
      <c r="CWI92" s="14"/>
      <c r="CWJ92" s="14"/>
      <c r="CWK92" s="14"/>
      <c r="CWL92" s="14"/>
      <c r="CWM92" s="14"/>
      <c r="CWN92" s="14"/>
      <c r="CWO92" s="14"/>
      <c r="CWP92" s="14"/>
      <c r="CWQ92" s="14"/>
      <c r="CWR92" s="14"/>
      <c r="CWS92" s="14"/>
      <c r="CWT92" s="14"/>
      <c r="CWU92" s="14"/>
      <c r="CWV92" s="14"/>
      <c r="CWW92" s="14"/>
      <c r="CWX92" s="14"/>
      <c r="CWY92" s="14"/>
      <c r="CWZ92" s="14"/>
      <c r="CXA92" s="14"/>
      <c r="CXB92" s="14"/>
      <c r="CXC92" s="14"/>
      <c r="CXD92" s="14"/>
      <c r="CXE92" s="14"/>
      <c r="CXF92" s="14"/>
      <c r="CXG92" s="14"/>
      <c r="CXH92" s="14"/>
      <c r="CXI92" s="14"/>
      <c r="CXJ92" s="14"/>
      <c r="CXK92" s="14"/>
      <c r="CXL92" s="14"/>
      <c r="CXM92" s="14"/>
      <c r="CXN92" s="14"/>
      <c r="CXO92" s="14"/>
      <c r="CXP92" s="14"/>
      <c r="CXQ92" s="14"/>
      <c r="CXR92" s="14"/>
      <c r="CXS92" s="14"/>
      <c r="CXT92" s="14"/>
      <c r="CXU92" s="14"/>
      <c r="CXV92" s="14"/>
      <c r="CXW92" s="14"/>
      <c r="CXX92" s="14"/>
      <c r="CXY92" s="14"/>
      <c r="CXZ92" s="14"/>
      <c r="CYA92" s="14"/>
      <c r="CYB92" s="14"/>
      <c r="CYC92" s="14"/>
      <c r="CYD92" s="14"/>
      <c r="CYE92" s="14"/>
      <c r="CYF92" s="14"/>
      <c r="CYG92" s="14"/>
      <c r="CYH92" s="14"/>
      <c r="CYI92" s="14"/>
      <c r="CYJ92" s="14"/>
      <c r="CYK92" s="14"/>
      <c r="CYL92" s="14"/>
      <c r="CYM92" s="14"/>
      <c r="CYN92" s="14"/>
      <c r="CYO92" s="14"/>
      <c r="CYP92" s="14"/>
      <c r="CYQ92" s="14"/>
      <c r="CYR92" s="14"/>
      <c r="CYS92" s="14"/>
      <c r="CYT92" s="14"/>
      <c r="CYU92" s="14"/>
      <c r="CYV92" s="14"/>
      <c r="CYW92" s="14"/>
      <c r="CYX92" s="14"/>
      <c r="CYY92" s="14"/>
      <c r="CYZ92" s="14"/>
      <c r="CZA92" s="14"/>
      <c r="CZB92" s="14"/>
      <c r="CZC92" s="14"/>
      <c r="CZD92" s="14"/>
      <c r="CZE92" s="14"/>
      <c r="CZF92" s="14"/>
      <c r="CZG92" s="14"/>
      <c r="CZH92" s="14"/>
      <c r="CZI92" s="14"/>
      <c r="CZJ92" s="14"/>
      <c r="CZK92" s="14"/>
      <c r="CZL92" s="14"/>
      <c r="CZM92" s="14"/>
      <c r="CZN92" s="14"/>
      <c r="CZO92" s="14"/>
      <c r="CZP92" s="14"/>
      <c r="CZQ92" s="14"/>
      <c r="CZR92" s="14"/>
      <c r="CZS92" s="14"/>
      <c r="CZT92" s="14"/>
      <c r="CZU92" s="14"/>
      <c r="CZV92" s="14"/>
      <c r="CZW92" s="14"/>
      <c r="CZX92" s="14"/>
      <c r="CZY92" s="14"/>
      <c r="CZZ92" s="14"/>
      <c r="DAA92" s="14"/>
      <c r="DAB92" s="14"/>
      <c r="DAC92" s="14"/>
      <c r="DAD92" s="14"/>
      <c r="DAE92" s="14"/>
      <c r="DAF92" s="14"/>
      <c r="DAG92" s="14"/>
      <c r="DAH92" s="14"/>
      <c r="DAI92" s="14"/>
      <c r="DAJ92" s="14"/>
      <c r="DAK92" s="14"/>
      <c r="DAL92" s="14"/>
      <c r="DAM92" s="14"/>
      <c r="DAN92" s="14"/>
      <c r="DAO92" s="14"/>
      <c r="DAP92" s="14"/>
      <c r="DAQ92" s="14"/>
      <c r="DAR92" s="14"/>
      <c r="DAS92" s="14"/>
      <c r="DAT92" s="14"/>
      <c r="DAU92" s="14"/>
      <c r="DAV92" s="14"/>
      <c r="DAW92" s="14"/>
      <c r="DAX92" s="14"/>
      <c r="DAY92" s="14"/>
      <c r="DAZ92" s="14"/>
      <c r="DBA92" s="14"/>
      <c r="DBB92" s="14"/>
      <c r="DBC92" s="14"/>
      <c r="DBD92" s="14"/>
      <c r="DBE92" s="14"/>
      <c r="DBF92" s="14"/>
      <c r="DBG92" s="14"/>
      <c r="DBH92" s="14"/>
      <c r="DBI92" s="14"/>
      <c r="DBJ92" s="14"/>
      <c r="DBK92" s="14"/>
      <c r="DBL92" s="14"/>
      <c r="DBM92" s="14"/>
      <c r="DBN92" s="14"/>
      <c r="DBO92" s="14"/>
      <c r="DBP92" s="14"/>
      <c r="DBQ92" s="14"/>
      <c r="DBR92" s="14"/>
      <c r="DBS92" s="14"/>
      <c r="DBT92" s="14"/>
      <c r="DBU92" s="14"/>
      <c r="DBV92" s="14"/>
      <c r="DBW92" s="14"/>
      <c r="DBX92" s="14"/>
      <c r="DBY92" s="14"/>
      <c r="DBZ92" s="14"/>
      <c r="DCA92" s="14"/>
      <c r="DCB92" s="14"/>
      <c r="DCC92" s="14"/>
      <c r="DCD92" s="14"/>
      <c r="DCE92" s="14"/>
      <c r="DCF92" s="14"/>
      <c r="DCG92" s="14"/>
      <c r="DCH92" s="14"/>
      <c r="DCI92" s="14"/>
      <c r="DCJ92" s="14"/>
      <c r="DCK92" s="14"/>
      <c r="DCL92" s="14"/>
      <c r="DCM92" s="14"/>
      <c r="DCN92" s="14"/>
      <c r="DCO92" s="14"/>
      <c r="DCP92" s="14"/>
      <c r="DCQ92" s="14"/>
      <c r="DCR92" s="14"/>
      <c r="DCS92" s="14"/>
      <c r="DCT92" s="14"/>
      <c r="DCU92" s="14"/>
      <c r="DCV92" s="14"/>
      <c r="DCW92" s="14"/>
      <c r="DCX92" s="14"/>
      <c r="DCY92" s="14"/>
      <c r="DCZ92" s="14"/>
      <c r="DDA92" s="14"/>
      <c r="DDB92" s="14"/>
      <c r="DDC92" s="14"/>
      <c r="DDD92" s="14"/>
      <c r="DDE92" s="14"/>
      <c r="DDF92" s="14"/>
      <c r="DDG92" s="14"/>
      <c r="DDH92" s="14"/>
      <c r="DDI92" s="14"/>
      <c r="DDJ92" s="14"/>
      <c r="DDK92" s="14"/>
      <c r="DDL92" s="14"/>
      <c r="DDM92" s="14"/>
      <c r="DDN92" s="14"/>
      <c r="DDO92" s="14"/>
      <c r="DDP92" s="14"/>
      <c r="DDQ92" s="14"/>
      <c r="DDR92" s="14"/>
      <c r="DDS92" s="14"/>
      <c r="DDT92" s="14"/>
      <c r="DDU92" s="14"/>
      <c r="DDV92" s="14"/>
      <c r="DDW92" s="14"/>
      <c r="DDX92" s="14"/>
      <c r="DDY92" s="14"/>
      <c r="DDZ92" s="14"/>
      <c r="DEA92" s="14"/>
      <c r="DEB92" s="14"/>
      <c r="DEC92" s="14"/>
      <c r="DED92" s="14"/>
      <c r="DEE92" s="14"/>
      <c r="DEF92" s="14"/>
      <c r="DEG92" s="14"/>
      <c r="DEH92" s="14"/>
      <c r="DEI92" s="14"/>
      <c r="DEJ92" s="14"/>
      <c r="DEK92" s="14"/>
      <c r="DEL92" s="14"/>
      <c r="DEM92" s="14"/>
      <c r="DEN92" s="14"/>
      <c r="DEO92" s="14"/>
      <c r="DEP92" s="14"/>
      <c r="DEQ92" s="14"/>
      <c r="DER92" s="14"/>
      <c r="DES92" s="14"/>
      <c r="DET92" s="14"/>
      <c r="DEU92" s="14"/>
      <c r="DEV92" s="14"/>
      <c r="DEW92" s="14"/>
      <c r="DEX92" s="14"/>
      <c r="DEY92" s="14"/>
      <c r="DEZ92" s="14"/>
      <c r="DFA92" s="14"/>
      <c r="DFB92" s="14"/>
      <c r="DFC92" s="14"/>
      <c r="DFD92" s="14"/>
      <c r="DFE92" s="14"/>
      <c r="DFF92" s="14"/>
      <c r="DFG92" s="14"/>
      <c r="DFH92" s="14"/>
      <c r="DFI92" s="14"/>
      <c r="DFJ92" s="14"/>
      <c r="DFK92" s="14"/>
      <c r="DFL92" s="14"/>
      <c r="DFM92" s="14"/>
      <c r="DFN92" s="14"/>
      <c r="DFO92" s="14"/>
      <c r="DFP92" s="14"/>
      <c r="DFQ92" s="14"/>
      <c r="DFR92" s="14"/>
      <c r="DFS92" s="14"/>
      <c r="DFT92" s="14"/>
      <c r="DFU92" s="14"/>
      <c r="DFV92" s="14"/>
      <c r="DFW92" s="14"/>
      <c r="DFX92" s="14"/>
      <c r="DFY92" s="14"/>
      <c r="DFZ92" s="14"/>
      <c r="DGA92" s="14"/>
      <c r="DGB92" s="14"/>
      <c r="DGC92" s="14"/>
      <c r="DGD92" s="14"/>
      <c r="DGE92" s="14"/>
      <c r="DGF92" s="14"/>
      <c r="DGG92" s="14"/>
      <c r="DGH92" s="14"/>
      <c r="DGI92" s="14"/>
      <c r="DGJ92" s="14"/>
      <c r="DGK92" s="14"/>
      <c r="DGL92" s="14"/>
      <c r="DGM92" s="14"/>
      <c r="DGN92" s="14"/>
      <c r="DGO92" s="14"/>
      <c r="DGP92" s="14"/>
      <c r="DGQ92" s="14"/>
      <c r="DGR92" s="14"/>
      <c r="DGS92" s="14"/>
      <c r="DGT92" s="14"/>
      <c r="DGU92" s="14"/>
      <c r="DGV92" s="14"/>
      <c r="DGW92" s="14"/>
      <c r="DGX92" s="14"/>
      <c r="DGY92" s="14"/>
      <c r="DGZ92" s="14"/>
      <c r="DHA92" s="14"/>
      <c r="DHB92" s="14"/>
      <c r="DHC92" s="14"/>
      <c r="DHD92" s="14"/>
      <c r="DHE92" s="14"/>
      <c r="DHF92" s="14"/>
      <c r="DHG92" s="14"/>
      <c r="DHH92" s="14"/>
      <c r="DHI92" s="14"/>
      <c r="DHJ92" s="14"/>
      <c r="DHK92" s="14"/>
      <c r="DHL92" s="14"/>
      <c r="DHM92" s="14"/>
      <c r="DHN92" s="14"/>
      <c r="DHO92" s="14"/>
      <c r="DHP92" s="14"/>
      <c r="DHQ92" s="14"/>
      <c r="DHR92" s="14"/>
      <c r="DHS92" s="14"/>
      <c r="DHT92" s="14"/>
      <c r="DHU92" s="14"/>
      <c r="DHV92" s="14"/>
      <c r="DHW92" s="14"/>
      <c r="DHX92" s="14"/>
      <c r="DHY92" s="14"/>
      <c r="DHZ92" s="14"/>
      <c r="DIA92" s="14"/>
      <c r="DIB92" s="14"/>
      <c r="DIC92" s="14"/>
      <c r="DID92" s="14"/>
      <c r="DIE92" s="14"/>
      <c r="DIF92" s="14"/>
      <c r="DIG92" s="14"/>
      <c r="DIH92" s="14"/>
      <c r="DII92" s="14"/>
      <c r="DIJ92" s="14"/>
      <c r="DIK92" s="14"/>
      <c r="DIL92" s="14"/>
      <c r="DIM92" s="14"/>
      <c r="DIN92" s="14"/>
      <c r="DIO92" s="14"/>
      <c r="DIP92" s="14"/>
      <c r="DIQ92" s="14"/>
      <c r="DIR92" s="14"/>
      <c r="DIS92" s="14"/>
      <c r="DIT92" s="14"/>
      <c r="DIU92" s="14"/>
      <c r="DIV92" s="14"/>
      <c r="DIW92" s="14"/>
      <c r="DIX92" s="14"/>
      <c r="DIY92" s="14"/>
      <c r="DIZ92" s="14"/>
      <c r="DJA92" s="14"/>
      <c r="DJB92" s="14"/>
      <c r="DJC92" s="14"/>
      <c r="DJD92" s="14"/>
      <c r="DJE92" s="14"/>
      <c r="DJF92" s="14"/>
      <c r="DJG92" s="14"/>
      <c r="DJH92" s="14"/>
      <c r="DJI92" s="14"/>
      <c r="DJJ92" s="14"/>
      <c r="DJK92" s="14"/>
      <c r="DJL92" s="14"/>
      <c r="DJM92" s="14"/>
      <c r="DJN92" s="14"/>
      <c r="DJO92" s="14"/>
      <c r="DJP92" s="14"/>
      <c r="DJQ92" s="14"/>
      <c r="DJR92" s="14"/>
      <c r="DJS92" s="14"/>
      <c r="DJT92" s="14"/>
      <c r="DJU92" s="14"/>
      <c r="DJV92" s="14"/>
      <c r="DJW92" s="14"/>
      <c r="DJX92" s="14"/>
      <c r="DJY92" s="14"/>
      <c r="DJZ92" s="14"/>
      <c r="DKA92" s="14"/>
      <c r="DKB92" s="14"/>
      <c r="DKC92" s="14"/>
      <c r="DKD92" s="14"/>
      <c r="DKE92" s="14"/>
      <c r="DKF92" s="14"/>
      <c r="DKG92" s="14"/>
      <c r="DKH92" s="14"/>
      <c r="DKI92" s="14"/>
      <c r="DKJ92" s="14"/>
      <c r="DKK92" s="14"/>
      <c r="DKL92" s="14"/>
      <c r="DKM92" s="14"/>
      <c r="DKN92" s="14"/>
      <c r="DKO92" s="14"/>
      <c r="DKP92" s="14"/>
      <c r="DKQ92" s="14"/>
      <c r="DKR92" s="14"/>
      <c r="DKS92" s="14"/>
      <c r="DKT92" s="14"/>
      <c r="DKU92" s="14"/>
      <c r="DKV92" s="14"/>
      <c r="DKW92" s="14"/>
      <c r="DKX92" s="14"/>
      <c r="DKY92" s="14"/>
      <c r="DKZ92" s="14"/>
      <c r="DLA92" s="14"/>
      <c r="DLB92" s="14"/>
      <c r="DLC92" s="14"/>
      <c r="DLD92" s="14"/>
      <c r="DLE92" s="14"/>
      <c r="DLF92" s="14"/>
      <c r="DLG92" s="14"/>
      <c r="DLH92" s="14"/>
      <c r="DLI92" s="14"/>
      <c r="DLJ92" s="14"/>
      <c r="DLK92" s="14"/>
      <c r="DLL92" s="14"/>
      <c r="DLM92" s="14"/>
      <c r="DLN92" s="14"/>
      <c r="DLO92" s="14"/>
      <c r="DLP92" s="14"/>
      <c r="DLQ92" s="14"/>
      <c r="DLR92" s="14"/>
      <c r="DLS92" s="14"/>
      <c r="DLT92" s="14"/>
      <c r="DLU92" s="14"/>
      <c r="DLV92" s="14"/>
      <c r="DLW92" s="14"/>
      <c r="DLX92" s="14"/>
      <c r="DLY92" s="14"/>
      <c r="DLZ92" s="14"/>
      <c r="DMA92" s="14"/>
      <c r="DMB92" s="14"/>
      <c r="DMC92" s="14"/>
      <c r="DMD92" s="14"/>
      <c r="DME92" s="14"/>
      <c r="DMF92" s="14"/>
      <c r="DMG92" s="14"/>
      <c r="DMH92" s="14"/>
      <c r="DMI92" s="14"/>
      <c r="DMJ92" s="14"/>
      <c r="DMK92" s="14"/>
      <c r="DML92" s="14"/>
      <c r="DMM92" s="14"/>
      <c r="DMN92" s="14"/>
      <c r="DMO92" s="14"/>
      <c r="DMP92" s="14"/>
      <c r="DMQ92" s="14"/>
      <c r="DMR92" s="14"/>
      <c r="DMS92" s="14"/>
      <c r="DMT92" s="14"/>
      <c r="DMU92" s="14"/>
      <c r="DMV92" s="14"/>
      <c r="DMW92" s="14"/>
      <c r="DMX92" s="14"/>
      <c r="DMY92" s="14"/>
      <c r="DMZ92" s="14"/>
      <c r="DNA92" s="14"/>
      <c r="DNB92" s="14"/>
      <c r="DNC92" s="14"/>
      <c r="DND92" s="14"/>
      <c r="DNE92" s="14"/>
      <c r="DNF92" s="14"/>
      <c r="DNG92" s="14"/>
      <c r="DNH92" s="14"/>
      <c r="DNI92" s="14"/>
      <c r="DNJ92" s="14"/>
      <c r="DNK92" s="14"/>
      <c r="DNL92" s="14"/>
      <c r="DNM92" s="14"/>
      <c r="DNN92" s="14"/>
      <c r="DNO92" s="14"/>
      <c r="DNP92" s="14"/>
      <c r="DNQ92" s="14"/>
      <c r="DNR92" s="14"/>
      <c r="DNS92" s="14"/>
      <c r="DNT92" s="14"/>
      <c r="DNU92" s="14"/>
      <c r="DNV92" s="14"/>
      <c r="DNW92" s="14"/>
      <c r="DNX92" s="14"/>
      <c r="DNY92" s="14"/>
      <c r="DNZ92" s="14"/>
      <c r="DOA92" s="14"/>
      <c r="DOB92" s="14"/>
      <c r="DOC92" s="14"/>
      <c r="DOD92" s="14"/>
      <c r="DOE92" s="14"/>
      <c r="DOF92" s="14"/>
      <c r="DOG92" s="14"/>
      <c r="DOH92" s="14"/>
      <c r="DOI92" s="14"/>
      <c r="DOJ92" s="14"/>
      <c r="DOK92" s="14"/>
      <c r="DOL92" s="14"/>
      <c r="DOM92" s="14"/>
      <c r="DON92" s="14"/>
      <c r="DOO92" s="14"/>
      <c r="DOP92" s="14"/>
      <c r="DOQ92" s="14"/>
      <c r="DOR92" s="14"/>
      <c r="DOS92" s="14"/>
      <c r="DOT92" s="14"/>
      <c r="DOU92" s="14"/>
      <c r="DOV92" s="14"/>
      <c r="DOW92" s="14"/>
      <c r="DOX92" s="14"/>
      <c r="DOY92" s="14"/>
      <c r="DOZ92" s="14"/>
      <c r="DPA92" s="14"/>
      <c r="DPB92" s="14"/>
      <c r="DPC92" s="14"/>
      <c r="DPD92" s="14"/>
      <c r="DPE92" s="14"/>
      <c r="DPF92" s="14"/>
      <c r="DPG92" s="14"/>
      <c r="DPH92" s="14"/>
      <c r="DPI92" s="14"/>
      <c r="DPJ92" s="14"/>
      <c r="DPK92" s="14"/>
      <c r="DPL92" s="14"/>
      <c r="DPM92" s="14"/>
      <c r="DPN92" s="14"/>
      <c r="DPO92" s="14"/>
      <c r="DPP92" s="14"/>
      <c r="DPQ92" s="14"/>
      <c r="DPR92" s="14"/>
      <c r="DPS92" s="14"/>
      <c r="DPT92" s="14"/>
      <c r="DPU92" s="14"/>
      <c r="DPV92" s="14"/>
      <c r="DPW92" s="14"/>
      <c r="DPX92" s="14"/>
      <c r="DPY92" s="14"/>
      <c r="DPZ92" s="14"/>
      <c r="DQA92" s="14"/>
      <c r="DQB92" s="14"/>
      <c r="DQC92" s="14"/>
      <c r="DQD92" s="14"/>
      <c r="DQE92" s="14"/>
      <c r="DQF92" s="14"/>
      <c r="DQG92" s="14"/>
      <c r="DQH92" s="14"/>
      <c r="DQI92" s="14"/>
      <c r="DQJ92" s="14"/>
      <c r="DQK92" s="14"/>
      <c r="DQL92" s="14"/>
      <c r="DQM92" s="14"/>
      <c r="DQN92" s="14"/>
      <c r="DQO92" s="14"/>
      <c r="DQP92" s="14"/>
      <c r="DQQ92" s="14"/>
      <c r="DQR92" s="14"/>
      <c r="DQS92" s="14"/>
      <c r="DQT92" s="14"/>
      <c r="DQU92" s="14"/>
      <c r="DQV92" s="14"/>
      <c r="DQW92" s="14"/>
      <c r="DQX92" s="14"/>
      <c r="DQY92" s="14"/>
      <c r="DQZ92" s="14"/>
      <c r="DRA92" s="14"/>
      <c r="DRB92" s="14"/>
      <c r="DRC92" s="14"/>
      <c r="DRD92" s="14"/>
      <c r="DRE92" s="14"/>
      <c r="DRF92" s="14"/>
      <c r="DRG92" s="14"/>
      <c r="DRH92" s="14"/>
      <c r="DRI92" s="14"/>
      <c r="DRJ92" s="14"/>
      <c r="DRK92" s="14"/>
      <c r="DRL92" s="14"/>
      <c r="DRM92" s="14"/>
      <c r="DRN92" s="14"/>
      <c r="DRO92" s="14"/>
      <c r="DRP92" s="14"/>
      <c r="DRQ92" s="14"/>
      <c r="DRR92" s="14"/>
      <c r="DRS92" s="14"/>
      <c r="DRT92" s="14"/>
      <c r="DRU92" s="14"/>
      <c r="DRV92" s="14"/>
      <c r="DRW92" s="14"/>
      <c r="DRX92" s="14"/>
      <c r="DRY92" s="14"/>
      <c r="DRZ92" s="14"/>
      <c r="DSA92" s="14"/>
      <c r="DSB92" s="14"/>
      <c r="DSC92" s="14"/>
      <c r="DSD92" s="14"/>
      <c r="DSE92" s="14"/>
      <c r="DSF92" s="14"/>
      <c r="DSG92" s="14"/>
      <c r="DSH92" s="14"/>
      <c r="DSI92" s="14"/>
      <c r="DSJ92" s="14"/>
      <c r="DSK92" s="14"/>
      <c r="DSL92" s="14"/>
      <c r="DSM92" s="14"/>
      <c r="DSN92" s="14"/>
      <c r="DSO92" s="14"/>
      <c r="DSP92" s="14"/>
      <c r="DSQ92" s="14"/>
      <c r="DSR92" s="14"/>
      <c r="DSS92" s="14"/>
      <c r="DST92" s="14"/>
      <c r="DSU92" s="14"/>
      <c r="DSV92" s="14"/>
      <c r="DSW92" s="14"/>
      <c r="DSX92" s="14"/>
      <c r="DSY92" s="14"/>
      <c r="DSZ92" s="14"/>
      <c r="DTA92" s="14"/>
      <c r="DTB92" s="14"/>
      <c r="DTC92" s="14"/>
      <c r="DTD92" s="14"/>
      <c r="DTE92" s="14"/>
      <c r="DTF92" s="14"/>
      <c r="DTG92" s="14"/>
      <c r="DTH92" s="14"/>
      <c r="DTI92" s="14"/>
      <c r="DTJ92" s="14"/>
      <c r="DTK92" s="14"/>
      <c r="DTL92" s="14"/>
      <c r="DTM92" s="14"/>
      <c r="DTN92" s="14"/>
      <c r="DTO92" s="14"/>
      <c r="DTP92" s="14"/>
      <c r="DTQ92" s="14"/>
      <c r="DTR92" s="14"/>
      <c r="DTS92" s="14"/>
      <c r="DTT92" s="14"/>
      <c r="DTU92" s="14"/>
      <c r="DTV92" s="14"/>
      <c r="DTW92" s="14"/>
      <c r="DTX92" s="14"/>
      <c r="DTY92" s="14"/>
      <c r="DTZ92" s="14"/>
      <c r="DUA92" s="14"/>
      <c r="DUB92" s="14"/>
      <c r="DUC92" s="14"/>
      <c r="DUD92" s="14"/>
      <c r="DUE92" s="14"/>
      <c r="DUF92" s="14"/>
      <c r="DUG92" s="14"/>
      <c r="DUH92" s="14"/>
      <c r="DUI92" s="14"/>
      <c r="DUJ92" s="14"/>
      <c r="DUK92" s="14"/>
      <c r="DUL92" s="14"/>
      <c r="DUM92" s="14"/>
      <c r="DUN92" s="14"/>
      <c r="DUO92" s="14"/>
      <c r="DUP92" s="14"/>
      <c r="DUQ92" s="14"/>
      <c r="DUR92" s="14"/>
      <c r="DUS92" s="14"/>
      <c r="DUT92" s="14"/>
      <c r="DUU92" s="14"/>
      <c r="DUV92" s="14"/>
      <c r="DUW92" s="14"/>
      <c r="DUX92" s="14"/>
      <c r="DUY92" s="14"/>
      <c r="DUZ92" s="14"/>
      <c r="DVA92" s="14"/>
      <c r="DVB92" s="14"/>
      <c r="DVC92" s="14"/>
      <c r="DVD92" s="14"/>
      <c r="DVE92" s="14"/>
      <c r="DVF92" s="14"/>
      <c r="DVG92" s="14"/>
      <c r="DVH92" s="14"/>
      <c r="DVI92" s="14"/>
      <c r="DVJ92" s="14"/>
      <c r="DVK92" s="14"/>
      <c r="DVL92" s="14"/>
      <c r="DVM92" s="14"/>
      <c r="DVN92" s="14"/>
      <c r="DVO92" s="14"/>
      <c r="DVP92" s="14"/>
      <c r="DVQ92" s="14"/>
      <c r="DVR92" s="14"/>
      <c r="DVS92" s="14"/>
      <c r="DVT92" s="14"/>
      <c r="DVU92" s="14"/>
      <c r="DVV92" s="14"/>
      <c r="DVW92" s="14"/>
      <c r="DVX92" s="14"/>
      <c r="DVY92" s="14"/>
      <c r="DVZ92" s="14"/>
      <c r="DWA92" s="14"/>
      <c r="DWB92" s="14"/>
      <c r="DWC92" s="14"/>
      <c r="DWD92" s="14"/>
      <c r="DWE92" s="14"/>
      <c r="DWF92" s="14"/>
      <c r="DWG92" s="14"/>
      <c r="DWH92" s="14"/>
      <c r="DWI92" s="14"/>
      <c r="DWJ92" s="14"/>
      <c r="DWK92" s="14"/>
      <c r="DWL92" s="14"/>
      <c r="DWM92" s="14"/>
      <c r="DWN92" s="14"/>
      <c r="DWO92" s="14"/>
      <c r="DWP92" s="14"/>
      <c r="DWQ92" s="14"/>
      <c r="DWR92" s="14"/>
      <c r="DWS92" s="14"/>
      <c r="DWT92" s="14"/>
      <c r="DWU92" s="14"/>
      <c r="DWV92" s="14"/>
      <c r="DWW92" s="14"/>
      <c r="DWX92" s="14"/>
      <c r="DWY92" s="14"/>
      <c r="DWZ92" s="14"/>
      <c r="DXA92" s="14"/>
      <c r="DXB92" s="14"/>
      <c r="DXC92" s="14"/>
      <c r="DXD92" s="14"/>
      <c r="DXE92" s="14"/>
      <c r="DXF92" s="14"/>
      <c r="DXG92" s="14"/>
      <c r="DXH92" s="14"/>
      <c r="DXI92" s="14"/>
      <c r="DXJ92" s="14"/>
      <c r="DXK92" s="14"/>
      <c r="DXL92" s="14"/>
      <c r="DXM92" s="14"/>
      <c r="DXN92" s="14"/>
      <c r="DXO92" s="14"/>
      <c r="DXP92" s="14"/>
      <c r="DXQ92" s="14"/>
      <c r="DXR92" s="14"/>
      <c r="DXS92" s="14"/>
      <c r="DXT92" s="14"/>
      <c r="DXU92" s="14"/>
      <c r="DXV92" s="14"/>
      <c r="DXW92" s="14"/>
      <c r="DXX92" s="14"/>
      <c r="DXY92" s="14"/>
      <c r="DXZ92" s="14"/>
      <c r="DYA92" s="14"/>
      <c r="DYB92" s="14"/>
      <c r="DYC92" s="14"/>
      <c r="DYD92" s="14"/>
      <c r="DYE92" s="14"/>
      <c r="DYF92" s="14"/>
      <c r="DYG92" s="14"/>
      <c r="DYH92" s="14"/>
      <c r="DYI92" s="14"/>
      <c r="DYJ92" s="14"/>
      <c r="DYK92" s="14"/>
      <c r="DYL92" s="14"/>
      <c r="DYM92" s="14"/>
      <c r="DYN92" s="14"/>
      <c r="DYO92" s="14"/>
      <c r="DYP92" s="14"/>
      <c r="DYQ92" s="14"/>
      <c r="DYR92" s="14"/>
      <c r="DYS92" s="14"/>
      <c r="DYT92" s="14"/>
      <c r="DYU92" s="14"/>
      <c r="DYV92" s="14"/>
      <c r="DYW92" s="14"/>
      <c r="DYX92" s="14"/>
      <c r="DYY92" s="14"/>
      <c r="DYZ92" s="14"/>
      <c r="DZA92" s="14"/>
      <c r="DZB92" s="14"/>
      <c r="DZC92" s="14"/>
      <c r="DZD92" s="14"/>
      <c r="DZE92" s="14"/>
      <c r="DZF92" s="14"/>
      <c r="DZG92" s="14"/>
      <c r="DZH92" s="14"/>
      <c r="DZI92" s="14"/>
      <c r="DZJ92" s="14"/>
      <c r="DZK92" s="14"/>
      <c r="DZL92" s="14"/>
      <c r="DZM92" s="14"/>
      <c r="DZN92" s="14"/>
      <c r="DZO92" s="14"/>
      <c r="DZP92" s="14"/>
      <c r="DZQ92" s="14"/>
      <c r="DZR92" s="14"/>
      <c r="DZS92" s="14"/>
      <c r="DZT92" s="14"/>
      <c r="DZU92" s="14"/>
      <c r="DZV92" s="14"/>
      <c r="DZW92" s="14"/>
      <c r="DZX92" s="14"/>
      <c r="DZY92" s="14"/>
      <c r="DZZ92" s="14"/>
      <c r="EAA92" s="14"/>
      <c r="EAB92" s="14"/>
      <c r="EAC92" s="14"/>
      <c r="EAD92" s="14"/>
      <c r="EAE92" s="14"/>
      <c r="EAF92" s="14"/>
      <c r="EAG92" s="14"/>
      <c r="EAH92" s="14"/>
      <c r="EAI92" s="14"/>
      <c r="EAJ92" s="14"/>
      <c r="EAK92" s="14"/>
      <c r="EAL92" s="14"/>
      <c r="EAM92" s="14"/>
      <c r="EAN92" s="14"/>
      <c r="EAO92" s="14"/>
      <c r="EAP92" s="14"/>
      <c r="EAQ92" s="14"/>
      <c r="EAR92" s="14"/>
      <c r="EAS92" s="14"/>
      <c r="EAT92" s="14"/>
      <c r="EAU92" s="14"/>
      <c r="EAV92" s="14"/>
      <c r="EAW92" s="14"/>
      <c r="EAX92" s="14"/>
      <c r="EAY92" s="14"/>
      <c r="EAZ92" s="14"/>
      <c r="EBA92" s="14"/>
      <c r="EBB92" s="14"/>
      <c r="EBC92" s="14"/>
      <c r="EBD92" s="14"/>
      <c r="EBE92" s="14"/>
      <c r="EBF92" s="14"/>
      <c r="EBG92" s="14"/>
      <c r="EBH92" s="14"/>
      <c r="EBI92" s="14"/>
      <c r="EBJ92" s="14"/>
      <c r="EBK92" s="14"/>
      <c r="EBL92" s="14"/>
      <c r="EBM92" s="14"/>
      <c r="EBN92" s="14"/>
      <c r="EBO92" s="14"/>
      <c r="EBP92" s="14"/>
      <c r="EBQ92" s="14"/>
      <c r="EBR92" s="14"/>
      <c r="EBS92" s="14"/>
      <c r="EBT92" s="14"/>
      <c r="EBU92" s="14"/>
      <c r="EBV92" s="14"/>
      <c r="EBW92" s="14"/>
      <c r="EBX92" s="14"/>
      <c r="EBY92" s="14"/>
      <c r="EBZ92" s="14"/>
      <c r="ECA92" s="14"/>
      <c r="ECB92" s="14"/>
      <c r="ECC92" s="14"/>
      <c r="ECD92" s="14"/>
      <c r="ECE92" s="14"/>
      <c r="ECF92" s="14"/>
      <c r="ECG92" s="14"/>
      <c r="ECH92" s="14"/>
      <c r="ECI92" s="14"/>
      <c r="ECJ92" s="14"/>
      <c r="ECK92" s="14"/>
      <c r="ECL92" s="14"/>
      <c r="ECM92" s="14"/>
      <c r="ECN92" s="14"/>
      <c r="ECO92" s="14"/>
      <c r="ECP92" s="14"/>
      <c r="ECQ92" s="14"/>
      <c r="ECR92" s="14"/>
      <c r="ECS92" s="14"/>
      <c r="ECT92" s="14"/>
      <c r="ECU92" s="14"/>
      <c r="ECV92" s="14"/>
      <c r="ECW92" s="14"/>
      <c r="ECX92" s="14"/>
      <c r="ECY92" s="14"/>
      <c r="ECZ92" s="14"/>
      <c r="EDA92" s="14"/>
      <c r="EDB92" s="14"/>
      <c r="EDC92" s="14"/>
      <c r="EDD92" s="14"/>
      <c r="EDE92" s="14"/>
      <c r="EDF92" s="14"/>
      <c r="EDG92" s="14"/>
      <c r="EDH92" s="14"/>
      <c r="EDI92" s="14"/>
      <c r="EDJ92" s="14"/>
      <c r="EDK92" s="14"/>
      <c r="EDL92" s="14"/>
      <c r="EDM92" s="14"/>
      <c r="EDN92" s="14"/>
      <c r="EDO92" s="14"/>
      <c r="EDP92" s="14"/>
      <c r="EDQ92" s="14"/>
      <c r="EDR92" s="14"/>
      <c r="EDS92" s="14"/>
      <c r="EDT92" s="14"/>
      <c r="EDU92" s="14"/>
      <c r="EDV92" s="14"/>
      <c r="EDW92" s="14"/>
      <c r="EDX92" s="14"/>
      <c r="EDY92" s="14"/>
      <c r="EDZ92" s="14"/>
      <c r="EEA92" s="14"/>
      <c r="EEB92" s="14"/>
      <c r="EEC92" s="14"/>
      <c r="EED92" s="14"/>
      <c r="EEE92" s="14"/>
      <c r="EEF92" s="14"/>
      <c r="EEG92" s="14"/>
      <c r="EEH92" s="14"/>
      <c r="EEI92" s="14"/>
      <c r="EEJ92" s="14"/>
      <c r="EEK92" s="14"/>
      <c r="EEL92" s="14"/>
      <c r="EEM92" s="14"/>
      <c r="EEN92" s="14"/>
      <c r="EEO92" s="14"/>
      <c r="EEP92" s="14"/>
      <c r="EEQ92" s="14"/>
      <c r="EER92" s="14"/>
      <c r="EES92" s="14"/>
      <c r="EET92" s="14"/>
      <c r="EEU92" s="14"/>
      <c r="EEV92" s="14"/>
      <c r="EEW92" s="14"/>
      <c r="EEX92" s="14"/>
      <c r="EEY92" s="14"/>
      <c r="EEZ92" s="14"/>
      <c r="EFA92" s="14"/>
      <c r="EFB92" s="14"/>
      <c r="EFC92" s="14"/>
      <c r="EFD92" s="14"/>
      <c r="EFE92" s="14"/>
      <c r="EFF92" s="14"/>
      <c r="EFG92" s="14"/>
      <c r="EFH92" s="14"/>
      <c r="EFI92" s="14"/>
      <c r="EFJ92" s="14"/>
      <c r="EFK92" s="14"/>
      <c r="EFL92" s="14"/>
      <c r="EFM92" s="14"/>
      <c r="EFN92" s="14"/>
      <c r="EFO92" s="14"/>
      <c r="EFP92" s="14"/>
      <c r="EFQ92" s="14"/>
      <c r="EFR92" s="14"/>
      <c r="EFS92" s="14"/>
      <c r="EFT92" s="14"/>
      <c r="EFU92" s="14"/>
      <c r="EFV92" s="14"/>
      <c r="EFW92" s="14"/>
      <c r="EFX92" s="14"/>
      <c r="EFY92" s="14"/>
      <c r="EFZ92" s="14"/>
      <c r="EGA92" s="14"/>
      <c r="EGB92" s="14"/>
      <c r="EGC92" s="14"/>
      <c r="EGD92" s="14"/>
      <c r="EGE92" s="14"/>
      <c r="EGF92" s="14"/>
      <c r="EGG92" s="14"/>
      <c r="EGH92" s="14"/>
      <c r="EGI92" s="14"/>
      <c r="EGJ92" s="14"/>
      <c r="EGK92" s="14"/>
      <c r="EGL92" s="14"/>
      <c r="EGM92" s="14"/>
      <c r="EGN92" s="14"/>
      <c r="EGO92" s="14"/>
      <c r="EGP92" s="14"/>
      <c r="EGQ92" s="14"/>
      <c r="EGR92" s="14"/>
      <c r="EGS92" s="14"/>
      <c r="EGT92" s="14"/>
      <c r="EGU92" s="14"/>
      <c r="EGV92" s="14"/>
      <c r="EGW92" s="14"/>
      <c r="EGX92" s="14"/>
      <c r="EGY92" s="14"/>
      <c r="EGZ92" s="14"/>
      <c r="EHA92" s="14"/>
      <c r="EHB92" s="14"/>
      <c r="EHC92" s="14"/>
      <c r="EHD92" s="14"/>
      <c r="EHE92" s="14"/>
      <c r="EHF92" s="14"/>
      <c r="EHG92" s="14"/>
      <c r="EHH92" s="14"/>
      <c r="EHI92" s="14"/>
      <c r="EHJ92" s="14"/>
      <c r="EHK92" s="14"/>
      <c r="EHL92" s="14"/>
      <c r="EHM92" s="14"/>
      <c r="EHN92" s="14"/>
      <c r="EHO92" s="14"/>
      <c r="EHP92" s="14"/>
      <c r="EHQ92" s="14"/>
      <c r="EHR92" s="14"/>
      <c r="EHS92" s="14"/>
      <c r="EHT92" s="14"/>
      <c r="EHU92" s="14"/>
      <c r="EHV92" s="14"/>
      <c r="EHW92" s="14"/>
      <c r="EHX92" s="14"/>
      <c r="EHY92" s="14"/>
      <c r="EHZ92" s="14"/>
      <c r="EIA92" s="14"/>
      <c r="EIB92" s="14"/>
      <c r="EIC92" s="14"/>
      <c r="EID92" s="14"/>
      <c r="EIE92" s="14"/>
      <c r="EIF92" s="14"/>
      <c r="EIG92" s="14"/>
      <c r="EIH92" s="14"/>
      <c r="EII92" s="14"/>
      <c r="EIJ92" s="14"/>
      <c r="EIK92" s="14"/>
      <c r="EIL92" s="14"/>
      <c r="EIM92" s="14"/>
      <c r="EIN92" s="14"/>
      <c r="EIO92" s="14"/>
      <c r="EIP92" s="14"/>
      <c r="EIQ92" s="14"/>
      <c r="EIR92" s="14"/>
      <c r="EIS92" s="14"/>
      <c r="EIT92" s="14"/>
      <c r="EIU92" s="14"/>
      <c r="EIV92" s="14"/>
      <c r="EIW92" s="14"/>
      <c r="EIX92" s="14"/>
      <c r="EIY92" s="14"/>
      <c r="EIZ92" s="14"/>
      <c r="EJA92" s="14"/>
      <c r="EJB92" s="14"/>
      <c r="EJC92" s="14"/>
      <c r="EJD92" s="14"/>
      <c r="EJE92" s="14"/>
      <c r="EJF92" s="14"/>
      <c r="EJG92" s="14"/>
      <c r="EJH92" s="14"/>
      <c r="EJI92" s="14"/>
      <c r="EJJ92" s="14"/>
      <c r="EJK92" s="14"/>
      <c r="EJL92" s="14"/>
      <c r="EJM92" s="14"/>
      <c r="EJN92" s="14"/>
      <c r="EJO92" s="14"/>
      <c r="EJP92" s="14"/>
      <c r="EJQ92" s="14"/>
      <c r="EJR92" s="14"/>
      <c r="EJS92" s="14"/>
      <c r="EJT92" s="14"/>
      <c r="EJU92" s="14"/>
      <c r="EJV92" s="14"/>
      <c r="EJW92" s="14"/>
      <c r="EJX92" s="14"/>
      <c r="EJY92" s="14"/>
      <c r="EJZ92" s="14"/>
      <c r="EKA92" s="14"/>
      <c r="EKB92" s="14"/>
      <c r="EKC92" s="14"/>
      <c r="EKD92" s="14"/>
      <c r="EKE92" s="14"/>
      <c r="EKF92" s="14"/>
      <c r="EKG92" s="14"/>
      <c r="EKH92" s="14"/>
      <c r="EKI92" s="14"/>
      <c r="EKJ92" s="14"/>
      <c r="EKK92" s="14"/>
      <c r="EKL92" s="14"/>
      <c r="EKM92" s="14"/>
      <c r="EKN92" s="14"/>
      <c r="EKO92" s="14"/>
      <c r="EKP92" s="14"/>
      <c r="EKQ92" s="14"/>
      <c r="EKR92" s="14"/>
      <c r="EKS92" s="14"/>
      <c r="EKT92" s="14"/>
      <c r="EKU92" s="14"/>
      <c r="EKV92" s="14"/>
      <c r="EKW92" s="14"/>
      <c r="EKX92" s="14"/>
      <c r="EKY92" s="14"/>
      <c r="EKZ92" s="14"/>
      <c r="ELA92" s="14"/>
      <c r="ELB92" s="14"/>
      <c r="ELC92" s="14"/>
      <c r="ELD92" s="14"/>
      <c r="ELE92" s="14"/>
      <c r="ELF92" s="14"/>
      <c r="ELG92" s="14"/>
      <c r="ELH92" s="14"/>
      <c r="ELI92" s="14"/>
      <c r="ELJ92" s="14"/>
      <c r="ELK92" s="14"/>
      <c r="ELL92" s="14"/>
      <c r="ELM92" s="14"/>
      <c r="ELN92" s="14"/>
      <c r="ELO92" s="14"/>
      <c r="ELP92" s="14"/>
      <c r="ELQ92" s="14"/>
      <c r="ELR92" s="14"/>
      <c r="ELS92" s="14"/>
      <c r="ELT92" s="14"/>
      <c r="ELU92" s="14"/>
      <c r="ELV92" s="14"/>
      <c r="ELW92" s="14"/>
      <c r="ELX92" s="14"/>
      <c r="ELY92" s="14"/>
      <c r="ELZ92" s="14"/>
      <c r="EMA92" s="14"/>
      <c r="EMB92" s="14"/>
      <c r="EMC92" s="14"/>
      <c r="EMD92" s="14"/>
      <c r="EME92" s="14"/>
      <c r="EMF92" s="14"/>
      <c r="EMG92" s="14"/>
      <c r="EMH92" s="14"/>
      <c r="EMI92" s="14"/>
      <c r="EMJ92" s="14"/>
      <c r="EMK92" s="14"/>
      <c r="EML92" s="14"/>
      <c r="EMM92" s="14"/>
      <c r="EMN92" s="14"/>
      <c r="EMO92" s="14"/>
      <c r="EMP92" s="14"/>
      <c r="EMQ92" s="14"/>
      <c r="EMR92" s="14"/>
      <c r="EMS92" s="14"/>
      <c r="EMT92" s="14"/>
      <c r="EMU92" s="14"/>
      <c r="EMV92" s="14"/>
      <c r="EMW92" s="14"/>
      <c r="EMX92" s="14"/>
      <c r="EMY92" s="14"/>
      <c r="EMZ92" s="14"/>
      <c r="ENA92" s="14"/>
      <c r="ENB92" s="14"/>
      <c r="ENC92" s="14"/>
      <c r="END92" s="14"/>
      <c r="ENE92" s="14"/>
      <c r="ENF92" s="14"/>
      <c r="ENG92" s="14"/>
      <c r="ENH92" s="14"/>
      <c r="ENI92" s="14"/>
      <c r="ENJ92" s="14"/>
      <c r="ENK92" s="14"/>
      <c r="ENL92" s="14"/>
      <c r="ENM92" s="14"/>
      <c r="ENN92" s="14"/>
      <c r="ENO92" s="14"/>
      <c r="ENP92" s="14"/>
      <c r="ENQ92" s="14"/>
      <c r="ENR92" s="14"/>
      <c r="ENS92" s="14"/>
      <c r="ENT92" s="14"/>
      <c r="ENU92" s="14"/>
      <c r="ENV92" s="14"/>
      <c r="ENW92" s="14"/>
      <c r="ENX92" s="14"/>
      <c r="ENY92" s="14"/>
      <c r="ENZ92" s="14"/>
      <c r="EOA92" s="14"/>
      <c r="EOB92" s="14"/>
      <c r="EOC92" s="14"/>
      <c r="EOD92" s="14"/>
      <c r="EOE92" s="14"/>
      <c r="EOF92" s="14"/>
      <c r="EOG92" s="14"/>
      <c r="EOH92" s="14"/>
      <c r="EOI92" s="14"/>
      <c r="EOJ92" s="14"/>
      <c r="EOK92" s="14"/>
      <c r="EOL92" s="14"/>
      <c r="EOM92" s="14"/>
      <c r="EON92" s="14"/>
      <c r="EOO92" s="14"/>
      <c r="EOP92" s="14"/>
      <c r="EOQ92" s="14"/>
      <c r="EOR92" s="14"/>
      <c r="EOS92" s="14"/>
      <c r="EOT92" s="14"/>
      <c r="EOU92" s="14"/>
      <c r="EOV92" s="14"/>
      <c r="EOW92" s="14"/>
      <c r="EOX92" s="14"/>
      <c r="EOY92" s="14"/>
      <c r="EOZ92" s="14"/>
      <c r="EPA92" s="14"/>
      <c r="EPB92" s="14"/>
      <c r="EPC92" s="14"/>
      <c r="EPD92" s="14"/>
      <c r="EPE92" s="14"/>
      <c r="EPF92" s="14"/>
      <c r="EPG92" s="14"/>
      <c r="EPH92" s="14"/>
      <c r="EPI92" s="14"/>
      <c r="EPJ92" s="14"/>
      <c r="EPK92" s="14"/>
      <c r="EPL92" s="14"/>
      <c r="EPM92" s="14"/>
      <c r="EPN92" s="14"/>
      <c r="EPO92" s="14"/>
      <c r="EPP92" s="14"/>
      <c r="EPQ92" s="14"/>
      <c r="EPR92" s="14"/>
      <c r="EPS92" s="14"/>
      <c r="EPT92" s="14"/>
      <c r="EPU92" s="14"/>
      <c r="EPV92" s="14"/>
      <c r="EPW92" s="14"/>
      <c r="EPX92" s="14"/>
      <c r="EPY92" s="14"/>
      <c r="EPZ92" s="14"/>
      <c r="EQA92" s="14"/>
      <c r="EQB92" s="14"/>
      <c r="EQC92" s="14"/>
      <c r="EQD92" s="14"/>
      <c r="EQE92" s="14"/>
      <c r="EQF92" s="14"/>
      <c r="EQG92" s="14"/>
      <c r="EQH92" s="14"/>
      <c r="EQI92" s="14"/>
      <c r="EQJ92" s="14"/>
      <c r="EQK92" s="14"/>
      <c r="EQL92" s="14"/>
      <c r="EQM92" s="14"/>
      <c r="EQN92" s="14"/>
      <c r="EQO92" s="14"/>
      <c r="EQP92" s="14"/>
      <c r="EQQ92" s="14"/>
      <c r="EQR92" s="14"/>
      <c r="EQS92" s="14"/>
      <c r="EQT92" s="14"/>
      <c r="EQU92" s="14"/>
      <c r="EQV92" s="14"/>
      <c r="EQW92" s="14"/>
      <c r="EQX92" s="14"/>
      <c r="EQY92" s="14"/>
      <c r="EQZ92" s="14"/>
      <c r="ERA92" s="14"/>
      <c r="ERB92" s="14"/>
      <c r="ERC92" s="14"/>
      <c r="ERD92" s="14"/>
      <c r="ERE92" s="14"/>
      <c r="ERF92" s="14"/>
      <c r="ERG92" s="14"/>
      <c r="ERH92" s="14"/>
      <c r="ERI92" s="14"/>
      <c r="ERJ92" s="14"/>
      <c r="ERK92" s="14"/>
      <c r="ERL92" s="14"/>
      <c r="ERM92" s="14"/>
      <c r="ERN92" s="14"/>
      <c r="ERO92" s="14"/>
      <c r="ERP92" s="14"/>
      <c r="ERQ92" s="14"/>
      <c r="ERR92" s="14"/>
      <c r="ERS92" s="14"/>
      <c r="ERT92" s="14"/>
      <c r="ERU92" s="14"/>
      <c r="ERV92" s="14"/>
      <c r="ERW92" s="14"/>
      <c r="ERX92" s="14"/>
      <c r="ERY92" s="14"/>
      <c r="ERZ92" s="14"/>
      <c r="ESA92" s="14"/>
      <c r="ESB92" s="14"/>
      <c r="ESC92" s="14"/>
      <c r="ESD92" s="14"/>
      <c r="ESE92" s="14"/>
      <c r="ESF92" s="14"/>
      <c r="ESG92" s="14"/>
      <c r="ESH92" s="14"/>
      <c r="ESI92" s="14"/>
      <c r="ESJ92" s="14"/>
      <c r="ESK92" s="14"/>
      <c r="ESL92" s="14"/>
      <c r="ESM92" s="14"/>
      <c r="ESN92" s="14"/>
      <c r="ESO92" s="14"/>
      <c r="ESP92" s="14"/>
      <c r="ESQ92" s="14"/>
      <c r="ESR92" s="14"/>
      <c r="ESS92" s="14"/>
      <c r="EST92" s="14"/>
      <c r="ESU92" s="14"/>
      <c r="ESV92" s="14"/>
      <c r="ESW92" s="14"/>
      <c r="ESX92" s="14"/>
      <c r="ESY92" s="14"/>
      <c r="ESZ92" s="14"/>
      <c r="ETA92" s="14"/>
      <c r="ETB92" s="14"/>
      <c r="ETC92" s="14"/>
      <c r="ETD92" s="14"/>
      <c r="ETE92" s="14"/>
      <c r="ETF92" s="14"/>
      <c r="ETG92" s="14"/>
      <c r="ETH92" s="14"/>
      <c r="ETI92" s="14"/>
      <c r="ETJ92" s="14"/>
      <c r="ETK92" s="14"/>
      <c r="ETL92" s="14"/>
      <c r="ETM92" s="14"/>
      <c r="ETN92" s="14"/>
      <c r="ETO92" s="14"/>
      <c r="ETP92" s="14"/>
      <c r="ETQ92" s="14"/>
      <c r="ETR92" s="14"/>
      <c r="ETS92" s="14"/>
      <c r="ETT92" s="14"/>
      <c r="ETU92" s="14"/>
      <c r="ETV92" s="14"/>
      <c r="ETW92" s="14"/>
      <c r="ETX92" s="14"/>
      <c r="ETY92" s="14"/>
      <c r="ETZ92" s="14"/>
      <c r="EUA92" s="14"/>
      <c r="EUB92" s="14"/>
      <c r="EUC92" s="14"/>
      <c r="EUD92" s="14"/>
      <c r="EUE92" s="14"/>
      <c r="EUF92" s="14"/>
      <c r="EUG92" s="14"/>
      <c r="EUH92" s="14"/>
      <c r="EUI92" s="14"/>
      <c r="EUJ92" s="14"/>
      <c r="EUK92" s="14"/>
      <c r="EUL92" s="14"/>
      <c r="EUM92" s="14"/>
      <c r="EUN92" s="14"/>
      <c r="EUO92" s="14"/>
      <c r="EUP92" s="14"/>
      <c r="EUQ92" s="14"/>
      <c r="EUR92" s="14"/>
      <c r="EUS92" s="14"/>
      <c r="EUT92" s="14"/>
      <c r="EUU92" s="14"/>
      <c r="EUV92" s="14"/>
      <c r="EUW92" s="14"/>
      <c r="EUX92" s="14"/>
      <c r="EUY92" s="14"/>
      <c r="EUZ92" s="14"/>
      <c r="EVA92" s="14"/>
      <c r="EVB92" s="14"/>
      <c r="EVC92" s="14"/>
      <c r="EVD92" s="14"/>
      <c r="EVE92" s="14"/>
      <c r="EVF92" s="14"/>
      <c r="EVG92" s="14"/>
      <c r="EVH92" s="14"/>
      <c r="EVI92" s="14"/>
      <c r="EVJ92" s="14"/>
      <c r="EVK92" s="14"/>
      <c r="EVL92" s="14"/>
      <c r="EVM92" s="14"/>
      <c r="EVN92" s="14"/>
      <c r="EVO92" s="14"/>
      <c r="EVP92" s="14"/>
      <c r="EVQ92" s="14"/>
      <c r="EVR92" s="14"/>
      <c r="EVS92" s="14"/>
      <c r="EVT92" s="14"/>
      <c r="EVU92" s="14"/>
      <c r="EVV92" s="14"/>
      <c r="EVW92" s="14"/>
      <c r="EVX92" s="14"/>
      <c r="EVY92" s="14"/>
      <c r="EVZ92" s="14"/>
      <c r="EWA92" s="14"/>
      <c r="EWB92" s="14"/>
      <c r="EWC92" s="14"/>
      <c r="EWD92" s="14"/>
      <c r="EWE92" s="14"/>
      <c r="EWF92" s="14"/>
      <c r="EWG92" s="14"/>
      <c r="EWH92" s="14"/>
      <c r="EWI92" s="14"/>
      <c r="EWJ92" s="14"/>
      <c r="EWK92" s="14"/>
      <c r="EWL92" s="14"/>
      <c r="EWM92" s="14"/>
      <c r="EWN92" s="14"/>
      <c r="EWO92" s="14"/>
      <c r="EWP92" s="14"/>
      <c r="EWQ92" s="14"/>
      <c r="EWR92" s="14"/>
      <c r="EWS92" s="14"/>
      <c r="EWT92" s="14"/>
      <c r="EWU92" s="14"/>
      <c r="EWV92" s="14"/>
      <c r="EWW92" s="14"/>
      <c r="EWX92" s="14"/>
      <c r="EWY92" s="14"/>
      <c r="EWZ92" s="14"/>
      <c r="EXA92" s="14"/>
      <c r="EXB92" s="14"/>
      <c r="EXC92" s="14"/>
      <c r="EXD92" s="14"/>
      <c r="EXE92" s="14"/>
      <c r="EXF92" s="14"/>
      <c r="EXG92" s="14"/>
      <c r="EXH92" s="14"/>
      <c r="EXI92" s="14"/>
      <c r="EXJ92" s="14"/>
      <c r="EXK92" s="14"/>
      <c r="EXL92" s="14"/>
      <c r="EXM92" s="14"/>
      <c r="EXN92" s="14"/>
      <c r="EXO92" s="14"/>
      <c r="EXP92" s="14"/>
      <c r="EXQ92" s="14"/>
      <c r="EXR92" s="14"/>
      <c r="EXS92" s="14"/>
      <c r="EXT92" s="14"/>
      <c r="EXU92" s="14"/>
      <c r="EXV92" s="14"/>
      <c r="EXW92" s="14"/>
      <c r="EXX92" s="14"/>
      <c r="EXY92" s="14"/>
      <c r="EXZ92" s="14"/>
      <c r="EYA92" s="14"/>
      <c r="EYB92" s="14"/>
      <c r="EYC92" s="14"/>
      <c r="EYD92" s="14"/>
      <c r="EYE92" s="14"/>
      <c r="EYF92" s="14"/>
      <c r="EYG92" s="14"/>
      <c r="EYH92" s="14"/>
      <c r="EYI92" s="14"/>
      <c r="EYJ92" s="14"/>
      <c r="EYK92" s="14"/>
      <c r="EYL92" s="14"/>
      <c r="EYM92" s="14"/>
      <c r="EYN92" s="14"/>
      <c r="EYO92" s="14"/>
      <c r="EYP92" s="14"/>
      <c r="EYQ92" s="14"/>
      <c r="EYR92" s="14"/>
      <c r="EYS92" s="14"/>
      <c r="EYT92" s="14"/>
      <c r="EYU92" s="14"/>
      <c r="EYV92" s="14"/>
      <c r="EYW92" s="14"/>
      <c r="EYX92" s="14"/>
      <c r="EYY92" s="14"/>
      <c r="EYZ92" s="14"/>
      <c r="EZA92" s="14"/>
      <c r="EZB92" s="14"/>
      <c r="EZC92" s="14"/>
      <c r="EZD92" s="14"/>
      <c r="EZE92" s="14"/>
      <c r="EZF92" s="14"/>
      <c r="EZG92" s="14"/>
      <c r="EZH92" s="14"/>
      <c r="EZI92" s="14"/>
      <c r="EZJ92" s="14"/>
      <c r="EZK92" s="14"/>
      <c r="EZL92" s="14"/>
      <c r="EZM92" s="14"/>
      <c r="EZN92" s="14"/>
      <c r="EZO92" s="14"/>
      <c r="EZP92" s="14"/>
      <c r="EZQ92" s="14"/>
      <c r="EZR92" s="14"/>
      <c r="EZS92" s="14"/>
      <c r="EZT92" s="14"/>
      <c r="EZU92" s="14"/>
      <c r="EZV92" s="14"/>
      <c r="EZW92" s="14"/>
      <c r="EZX92" s="14"/>
      <c r="EZY92" s="14"/>
      <c r="EZZ92" s="14"/>
      <c r="FAA92" s="14"/>
      <c r="FAB92" s="14"/>
      <c r="FAC92" s="14"/>
      <c r="FAD92" s="14"/>
      <c r="FAE92" s="14"/>
      <c r="FAF92" s="14"/>
      <c r="FAG92" s="14"/>
      <c r="FAH92" s="14"/>
      <c r="FAI92" s="14"/>
      <c r="FAJ92" s="14"/>
      <c r="FAK92" s="14"/>
      <c r="FAL92" s="14"/>
      <c r="FAM92" s="14"/>
      <c r="FAN92" s="14"/>
      <c r="FAO92" s="14"/>
      <c r="FAP92" s="14"/>
      <c r="FAQ92" s="14"/>
      <c r="FAR92" s="14"/>
      <c r="FAS92" s="14"/>
      <c r="FAT92" s="14"/>
      <c r="FAU92" s="14"/>
      <c r="FAV92" s="14"/>
      <c r="FAW92" s="14"/>
      <c r="FAX92" s="14"/>
      <c r="FAY92" s="14"/>
      <c r="FAZ92" s="14"/>
      <c r="FBA92" s="14"/>
      <c r="FBB92" s="14"/>
      <c r="FBC92" s="14"/>
      <c r="FBD92" s="14"/>
      <c r="FBE92" s="14"/>
      <c r="FBF92" s="14"/>
      <c r="FBG92" s="14"/>
      <c r="FBH92" s="14"/>
      <c r="FBI92" s="14"/>
      <c r="FBJ92" s="14"/>
      <c r="FBK92" s="14"/>
      <c r="FBL92" s="14"/>
      <c r="FBM92" s="14"/>
      <c r="FBN92" s="14"/>
      <c r="FBO92" s="14"/>
      <c r="FBP92" s="14"/>
      <c r="FBQ92" s="14"/>
      <c r="FBR92" s="14"/>
      <c r="FBS92" s="14"/>
      <c r="FBT92" s="14"/>
      <c r="FBU92" s="14"/>
      <c r="FBV92" s="14"/>
      <c r="FBW92" s="14"/>
      <c r="FBX92" s="14"/>
      <c r="FBY92" s="14"/>
      <c r="FBZ92" s="14"/>
      <c r="FCA92" s="14"/>
      <c r="FCB92" s="14"/>
      <c r="FCC92" s="14"/>
      <c r="FCD92" s="14"/>
      <c r="FCE92" s="14"/>
      <c r="FCF92" s="14"/>
      <c r="FCG92" s="14"/>
      <c r="FCH92" s="14"/>
      <c r="FCI92" s="14"/>
      <c r="FCJ92" s="14"/>
      <c r="FCK92" s="14"/>
      <c r="FCL92" s="14"/>
      <c r="FCM92" s="14"/>
      <c r="FCN92" s="14"/>
      <c r="FCO92" s="14"/>
      <c r="FCP92" s="14"/>
      <c r="FCQ92" s="14"/>
      <c r="FCR92" s="14"/>
      <c r="FCS92" s="14"/>
      <c r="FCT92" s="14"/>
      <c r="FCU92" s="14"/>
      <c r="FCV92" s="14"/>
      <c r="FCW92" s="14"/>
      <c r="FCX92" s="14"/>
      <c r="FCY92" s="14"/>
      <c r="FCZ92" s="14"/>
      <c r="FDA92" s="14"/>
      <c r="FDB92" s="14"/>
      <c r="FDC92" s="14"/>
      <c r="FDD92" s="14"/>
      <c r="FDE92" s="14"/>
      <c r="FDF92" s="14"/>
      <c r="FDG92" s="14"/>
      <c r="FDH92" s="14"/>
      <c r="FDI92" s="14"/>
      <c r="FDJ92" s="14"/>
      <c r="FDK92" s="14"/>
      <c r="FDL92" s="14"/>
      <c r="FDM92" s="14"/>
      <c r="FDN92" s="14"/>
      <c r="FDO92" s="14"/>
      <c r="FDP92" s="14"/>
      <c r="FDQ92" s="14"/>
      <c r="FDR92" s="14"/>
      <c r="FDS92" s="14"/>
      <c r="FDT92" s="14"/>
      <c r="FDU92" s="14"/>
      <c r="FDV92" s="14"/>
      <c r="FDW92" s="14"/>
      <c r="FDX92" s="14"/>
      <c r="FDY92" s="14"/>
      <c r="FDZ92" s="14"/>
      <c r="FEA92" s="14"/>
      <c r="FEB92" s="14"/>
      <c r="FEC92" s="14"/>
      <c r="FED92" s="14"/>
      <c r="FEE92" s="14"/>
      <c r="FEF92" s="14"/>
      <c r="FEG92" s="14"/>
      <c r="FEH92" s="14"/>
      <c r="FEI92" s="14"/>
      <c r="FEJ92" s="14"/>
      <c r="FEK92" s="14"/>
      <c r="FEL92" s="14"/>
      <c r="FEM92" s="14"/>
      <c r="FEN92" s="14"/>
      <c r="FEO92" s="14"/>
      <c r="FEP92" s="14"/>
      <c r="FEQ92" s="14"/>
      <c r="FER92" s="14"/>
      <c r="FES92" s="14"/>
      <c r="FET92" s="14"/>
      <c r="FEU92" s="14"/>
      <c r="FEV92" s="14"/>
      <c r="FEW92" s="14"/>
      <c r="FEX92" s="14"/>
      <c r="FEY92" s="14"/>
      <c r="FEZ92" s="14"/>
      <c r="FFA92" s="14"/>
      <c r="FFB92" s="14"/>
      <c r="FFC92" s="14"/>
      <c r="FFD92" s="14"/>
      <c r="FFE92" s="14"/>
      <c r="FFF92" s="14"/>
      <c r="FFG92" s="14"/>
      <c r="FFH92" s="14"/>
      <c r="FFI92" s="14"/>
      <c r="FFJ92" s="14"/>
      <c r="FFK92" s="14"/>
      <c r="FFL92" s="14"/>
      <c r="FFM92" s="14"/>
      <c r="FFN92" s="14"/>
      <c r="FFO92" s="14"/>
      <c r="FFP92" s="14"/>
      <c r="FFQ92" s="14"/>
      <c r="FFR92" s="14"/>
      <c r="FFS92" s="14"/>
      <c r="FFT92" s="14"/>
      <c r="FFU92" s="14"/>
      <c r="FFV92" s="14"/>
      <c r="FFW92" s="14"/>
      <c r="FFX92" s="14"/>
      <c r="FFY92" s="14"/>
      <c r="FFZ92" s="14"/>
      <c r="FGA92" s="14"/>
      <c r="FGB92" s="14"/>
      <c r="FGC92" s="14"/>
      <c r="FGD92" s="14"/>
      <c r="FGE92" s="14"/>
      <c r="FGF92" s="14"/>
      <c r="FGG92" s="14"/>
      <c r="FGH92" s="14"/>
      <c r="FGI92" s="14"/>
      <c r="FGJ92" s="14"/>
      <c r="FGK92" s="14"/>
      <c r="FGL92" s="14"/>
      <c r="FGM92" s="14"/>
      <c r="FGN92" s="14"/>
      <c r="FGO92" s="14"/>
      <c r="FGP92" s="14"/>
      <c r="FGQ92" s="14"/>
      <c r="FGR92" s="14"/>
      <c r="FGS92" s="14"/>
      <c r="FGT92" s="14"/>
      <c r="FGU92" s="14"/>
      <c r="FGV92" s="14"/>
      <c r="FGW92" s="14"/>
      <c r="FGX92" s="14"/>
      <c r="FGY92" s="14"/>
      <c r="FGZ92" s="14"/>
      <c r="FHA92" s="14"/>
      <c r="FHB92" s="14"/>
      <c r="FHC92" s="14"/>
      <c r="FHD92" s="14"/>
      <c r="FHE92" s="14"/>
      <c r="FHF92" s="14"/>
      <c r="FHG92" s="14"/>
      <c r="FHH92" s="14"/>
      <c r="FHI92" s="14"/>
      <c r="FHJ92" s="14"/>
      <c r="FHK92" s="14"/>
      <c r="FHL92" s="14"/>
      <c r="FHM92" s="14"/>
      <c r="FHN92" s="14"/>
      <c r="FHO92" s="14"/>
      <c r="FHP92" s="14"/>
      <c r="FHQ92" s="14"/>
      <c r="FHR92" s="14"/>
      <c r="FHS92" s="14"/>
      <c r="FHT92" s="14"/>
      <c r="FHU92" s="14"/>
      <c r="FHV92" s="14"/>
      <c r="FHW92" s="14"/>
      <c r="FHX92" s="14"/>
      <c r="FHY92" s="14"/>
      <c r="FHZ92" s="14"/>
      <c r="FIA92" s="14"/>
      <c r="FIB92" s="14"/>
      <c r="FIC92" s="14"/>
      <c r="FID92" s="14"/>
      <c r="FIE92" s="14"/>
      <c r="FIF92" s="14"/>
      <c r="FIG92" s="14"/>
      <c r="FIH92" s="14"/>
      <c r="FII92" s="14"/>
      <c r="FIJ92" s="14"/>
      <c r="FIK92" s="14"/>
      <c r="FIL92" s="14"/>
      <c r="FIM92" s="14"/>
      <c r="FIN92" s="14"/>
      <c r="FIO92" s="14"/>
      <c r="FIP92" s="14"/>
      <c r="FIQ92" s="14"/>
      <c r="FIR92" s="14"/>
      <c r="FIS92" s="14"/>
      <c r="FIT92" s="14"/>
      <c r="FIU92" s="14"/>
      <c r="FIV92" s="14"/>
      <c r="FIW92" s="14"/>
      <c r="FIX92" s="14"/>
      <c r="FIY92" s="14"/>
      <c r="FIZ92" s="14"/>
      <c r="FJA92" s="14"/>
      <c r="FJB92" s="14"/>
      <c r="FJC92" s="14"/>
      <c r="FJD92" s="14"/>
      <c r="FJE92" s="14"/>
      <c r="FJF92" s="14"/>
      <c r="FJG92" s="14"/>
      <c r="FJH92" s="14"/>
      <c r="FJI92" s="14"/>
      <c r="FJJ92" s="14"/>
      <c r="FJK92" s="14"/>
      <c r="FJL92" s="14"/>
      <c r="FJM92" s="14"/>
      <c r="FJN92" s="14"/>
      <c r="FJO92" s="14"/>
      <c r="FJP92" s="14"/>
      <c r="FJQ92" s="14"/>
      <c r="FJR92" s="14"/>
      <c r="FJS92" s="14"/>
      <c r="FJT92" s="14"/>
      <c r="FJU92" s="14"/>
      <c r="FJV92" s="14"/>
      <c r="FJW92" s="14"/>
      <c r="FJX92" s="14"/>
      <c r="FJY92" s="14"/>
      <c r="FJZ92" s="14"/>
      <c r="FKA92" s="14"/>
      <c r="FKB92" s="14"/>
      <c r="FKC92" s="14"/>
      <c r="FKD92" s="14"/>
      <c r="FKE92" s="14"/>
      <c r="FKF92" s="14"/>
      <c r="FKG92" s="14"/>
      <c r="FKH92" s="14"/>
      <c r="FKI92" s="14"/>
      <c r="FKJ92" s="14"/>
      <c r="FKK92" s="14"/>
      <c r="FKL92" s="14"/>
      <c r="FKM92" s="14"/>
      <c r="FKN92" s="14"/>
      <c r="FKO92" s="14"/>
      <c r="FKP92" s="14"/>
      <c r="FKQ92" s="14"/>
      <c r="FKR92" s="14"/>
      <c r="FKS92" s="14"/>
      <c r="FKT92" s="14"/>
      <c r="FKU92" s="14"/>
      <c r="FKV92" s="14"/>
      <c r="FKW92" s="14"/>
      <c r="FKX92" s="14"/>
      <c r="FKY92" s="14"/>
      <c r="FKZ92" s="14"/>
      <c r="FLA92" s="14"/>
      <c r="FLB92" s="14"/>
      <c r="FLC92" s="14"/>
      <c r="FLD92" s="14"/>
      <c r="FLE92" s="14"/>
      <c r="FLF92" s="14"/>
      <c r="FLG92" s="14"/>
      <c r="FLH92" s="14"/>
      <c r="FLI92" s="14"/>
      <c r="FLJ92" s="14"/>
      <c r="FLK92" s="14"/>
      <c r="FLL92" s="14"/>
      <c r="FLM92" s="14"/>
      <c r="FLN92" s="14"/>
      <c r="FLO92" s="14"/>
      <c r="FLP92" s="14"/>
      <c r="FLQ92" s="14"/>
      <c r="FLR92" s="14"/>
      <c r="FLS92" s="14"/>
      <c r="FLT92" s="14"/>
      <c r="FLU92" s="14"/>
      <c r="FLV92" s="14"/>
      <c r="FLW92" s="14"/>
      <c r="FLX92" s="14"/>
      <c r="FLY92" s="14"/>
      <c r="FLZ92" s="14"/>
      <c r="FMA92" s="14"/>
      <c r="FMB92" s="14"/>
      <c r="FMC92" s="14"/>
      <c r="FMD92" s="14"/>
      <c r="FME92" s="14"/>
      <c r="FMF92" s="14"/>
      <c r="FMG92" s="14"/>
      <c r="FMH92" s="14"/>
      <c r="FMI92" s="14"/>
      <c r="FMJ92" s="14"/>
      <c r="FMK92" s="14"/>
      <c r="FML92" s="14"/>
      <c r="FMM92" s="14"/>
      <c r="FMN92" s="14"/>
      <c r="FMO92" s="14"/>
      <c r="FMP92" s="14"/>
      <c r="FMQ92" s="14"/>
      <c r="FMR92" s="14"/>
      <c r="FMS92" s="14"/>
      <c r="FMT92" s="14"/>
      <c r="FMU92" s="14"/>
      <c r="FMV92" s="14"/>
      <c r="FMW92" s="14"/>
      <c r="FMX92" s="14"/>
      <c r="FMY92" s="14"/>
      <c r="FMZ92" s="14"/>
      <c r="FNA92" s="14"/>
      <c r="FNB92" s="14"/>
      <c r="FNC92" s="14"/>
      <c r="FND92" s="14"/>
      <c r="FNE92" s="14"/>
      <c r="FNF92" s="14"/>
      <c r="FNG92" s="14"/>
      <c r="FNH92" s="14"/>
      <c r="FNI92" s="14"/>
      <c r="FNJ92" s="14"/>
      <c r="FNK92" s="14"/>
      <c r="FNL92" s="14"/>
      <c r="FNM92" s="14"/>
      <c r="FNN92" s="14"/>
      <c r="FNO92" s="14"/>
      <c r="FNP92" s="14"/>
      <c r="FNQ92" s="14"/>
      <c r="FNR92" s="14"/>
      <c r="FNS92" s="14"/>
      <c r="FNT92" s="14"/>
      <c r="FNU92" s="14"/>
      <c r="FNV92" s="14"/>
      <c r="FNW92" s="14"/>
      <c r="FNX92" s="14"/>
      <c r="FNY92" s="14"/>
      <c r="FNZ92" s="14"/>
      <c r="FOA92" s="14"/>
      <c r="FOB92" s="14"/>
      <c r="FOC92" s="14"/>
      <c r="FOD92" s="14"/>
      <c r="FOE92" s="14"/>
      <c r="FOF92" s="14"/>
      <c r="FOG92" s="14"/>
      <c r="FOH92" s="14"/>
      <c r="FOI92" s="14"/>
      <c r="FOJ92" s="14"/>
      <c r="FOK92" s="14"/>
      <c r="FOL92" s="14"/>
      <c r="FOM92" s="14"/>
      <c r="FON92" s="14"/>
      <c r="FOO92" s="14"/>
      <c r="FOP92" s="14"/>
      <c r="FOQ92" s="14"/>
      <c r="FOR92" s="14"/>
      <c r="FOS92" s="14"/>
      <c r="FOT92" s="14"/>
      <c r="FOU92" s="14"/>
      <c r="FOV92" s="14"/>
      <c r="FOW92" s="14"/>
      <c r="FOX92" s="14"/>
      <c r="FOY92" s="14"/>
      <c r="FOZ92" s="14"/>
      <c r="FPA92" s="14"/>
      <c r="FPB92" s="14"/>
      <c r="FPC92" s="14"/>
      <c r="FPD92" s="14"/>
      <c r="FPE92" s="14"/>
      <c r="FPF92" s="14"/>
      <c r="FPG92" s="14"/>
      <c r="FPH92" s="14"/>
      <c r="FPI92" s="14"/>
      <c r="FPJ92" s="14"/>
      <c r="FPK92" s="14"/>
      <c r="FPL92" s="14"/>
      <c r="FPM92" s="14"/>
      <c r="FPN92" s="14"/>
      <c r="FPO92" s="14"/>
      <c r="FPP92" s="14"/>
      <c r="FPQ92" s="14"/>
      <c r="FPR92" s="14"/>
      <c r="FPS92" s="14"/>
      <c r="FPT92" s="14"/>
      <c r="FPU92" s="14"/>
      <c r="FPV92" s="14"/>
      <c r="FPW92" s="14"/>
      <c r="FPX92" s="14"/>
      <c r="FPY92" s="14"/>
      <c r="FPZ92" s="14"/>
      <c r="FQA92" s="14"/>
      <c r="FQB92" s="14"/>
      <c r="FQC92" s="14"/>
      <c r="FQD92" s="14"/>
      <c r="FQE92" s="14"/>
      <c r="FQF92" s="14"/>
      <c r="FQG92" s="14"/>
      <c r="FQH92" s="14"/>
      <c r="FQI92" s="14"/>
      <c r="FQJ92" s="14"/>
      <c r="FQK92" s="14"/>
      <c r="FQL92" s="14"/>
      <c r="FQM92" s="14"/>
      <c r="FQN92" s="14"/>
      <c r="FQO92" s="14"/>
      <c r="FQP92" s="14"/>
      <c r="FQQ92" s="14"/>
      <c r="FQR92" s="14"/>
      <c r="FQS92" s="14"/>
      <c r="FQT92" s="14"/>
      <c r="FQU92" s="14"/>
      <c r="FQV92" s="14"/>
      <c r="FQW92" s="14"/>
      <c r="FQX92" s="14"/>
      <c r="FQY92" s="14"/>
      <c r="FQZ92" s="14"/>
      <c r="FRA92" s="14"/>
      <c r="FRB92" s="14"/>
      <c r="FRC92" s="14"/>
      <c r="FRD92" s="14"/>
      <c r="FRE92" s="14"/>
      <c r="FRF92" s="14"/>
      <c r="FRG92" s="14"/>
      <c r="FRH92" s="14"/>
      <c r="FRI92" s="14"/>
      <c r="FRJ92" s="14"/>
      <c r="FRK92" s="14"/>
      <c r="FRL92" s="14"/>
      <c r="FRM92" s="14"/>
      <c r="FRN92" s="14"/>
      <c r="FRO92" s="14"/>
      <c r="FRP92" s="14"/>
      <c r="FRQ92" s="14"/>
      <c r="FRR92" s="14"/>
      <c r="FRS92" s="14"/>
      <c r="FRT92" s="14"/>
      <c r="FRU92" s="14"/>
      <c r="FRV92" s="14"/>
      <c r="FRW92" s="14"/>
      <c r="FRX92" s="14"/>
      <c r="FRY92" s="14"/>
      <c r="FRZ92" s="14"/>
      <c r="FSA92" s="14"/>
      <c r="FSB92" s="14"/>
      <c r="FSC92" s="14"/>
      <c r="FSD92" s="14"/>
      <c r="FSE92" s="14"/>
      <c r="FSF92" s="14"/>
      <c r="FSG92" s="14"/>
      <c r="FSH92" s="14"/>
      <c r="FSI92" s="14"/>
      <c r="FSJ92" s="14"/>
      <c r="FSK92" s="14"/>
      <c r="FSL92" s="14"/>
      <c r="FSM92" s="14"/>
      <c r="FSN92" s="14"/>
      <c r="FSO92" s="14"/>
      <c r="FSP92" s="14"/>
      <c r="FSQ92" s="14"/>
      <c r="FSR92" s="14"/>
      <c r="FSS92" s="14"/>
      <c r="FST92" s="14"/>
      <c r="FSU92" s="14"/>
      <c r="FSV92" s="14"/>
      <c r="FSW92" s="14"/>
      <c r="FSX92" s="14"/>
      <c r="FSY92" s="14"/>
      <c r="FSZ92" s="14"/>
      <c r="FTA92" s="14"/>
      <c r="FTB92" s="14"/>
      <c r="FTC92" s="14"/>
      <c r="FTD92" s="14"/>
      <c r="FTE92" s="14"/>
      <c r="FTF92" s="14"/>
      <c r="FTG92" s="14"/>
      <c r="FTH92" s="14"/>
      <c r="FTI92" s="14"/>
      <c r="FTJ92" s="14"/>
      <c r="FTK92" s="14"/>
      <c r="FTL92" s="14"/>
      <c r="FTM92" s="14"/>
      <c r="FTN92" s="14"/>
      <c r="FTO92" s="14"/>
      <c r="FTP92" s="14"/>
      <c r="FTQ92" s="14"/>
      <c r="FTR92" s="14"/>
      <c r="FTS92" s="14"/>
      <c r="FTT92" s="14"/>
      <c r="FTU92" s="14"/>
      <c r="FTV92" s="14"/>
      <c r="FTW92" s="14"/>
      <c r="FTX92" s="14"/>
      <c r="FTY92" s="14"/>
      <c r="FTZ92" s="14"/>
      <c r="FUA92" s="14"/>
      <c r="FUB92" s="14"/>
      <c r="FUC92" s="14"/>
      <c r="FUD92" s="14"/>
      <c r="FUE92" s="14"/>
      <c r="FUF92" s="14"/>
      <c r="FUG92" s="14"/>
      <c r="FUH92" s="14"/>
      <c r="FUI92" s="14"/>
      <c r="FUJ92" s="14"/>
      <c r="FUK92" s="14"/>
      <c r="FUL92" s="14"/>
      <c r="FUM92" s="14"/>
      <c r="FUN92" s="14"/>
      <c r="FUO92" s="14"/>
      <c r="FUP92" s="14"/>
      <c r="FUQ92" s="14"/>
      <c r="FUR92" s="14"/>
      <c r="FUS92" s="14"/>
      <c r="FUT92" s="14"/>
      <c r="FUU92" s="14"/>
      <c r="FUV92" s="14"/>
      <c r="FUW92" s="14"/>
      <c r="FUX92" s="14"/>
      <c r="FUY92" s="14"/>
      <c r="FUZ92" s="14"/>
      <c r="FVA92" s="14"/>
      <c r="FVB92" s="14"/>
      <c r="FVC92" s="14"/>
      <c r="FVD92" s="14"/>
      <c r="FVE92" s="14"/>
      <c r="FVF92" s="14"/>
      <c r="FVG92" s="14"/>
      <c r="FVH92" s="14"/>
      <c r="FVI92" s="14"/>
      <c r="FVJ92" s="14"/>
      <c r="FVK92" s="14"/>
      <c r="FVL92" s="14"/>
      <c r="FVM92" s="14"/>
      <c r="FVN92" s="14"/>
      <c r="FVO92" s="14"/>
      <c r="FVP92" s="14"/>
      <c r="FVQ92" s="14"/>
      <c r="FVR92" s="14"/>
      <c r="FVS92" s="14"/>
      <c r="FVT92" s="14"/>
      <c r="FVU92" s="14"/>
      <c r="FVV92" s="14"/>
      <c r="FVW92" s="14"/>
      <c r="FVX92" s="14"/>
      <c r="FVY92" s="14"/>
      <c r="FVZ92" s="14"/>
      <c r="FWA92" s="14"/>
      <c r="FWB92" s="14"/>
      <c r="FWC92" s="14"/>
      <c r="FWD92" s="14"/>
      <c r="FWE92" s="14"/>
      <c r="FWF92" s="14"/>
      <c r="FWG92" s="14"/>
      <c r="FWH92" s="14"/>
      <c r="FWI92" s="14"/>
      <c r="FWJ92" s="14"/>
      <c r="FWK92" s="14"/>
      <c r="FWL92" s="14"/>
      <c r="FWM92" s="14"/>
      <c r="FWN92" s="14"/>
      <c r="FWO92" s="14"/>
      <c r="FWP92" s="14"/>
      <c r="FWQ92" s="14"/>
      <c r="FWR92" s="14"/>
      <c r="FWS92" s="14"/>
      <c r="FWT92" s="14"/>
      <c r="FWU92" s="14"/>
      <c r="FWV92" s="14"/>
      <c r="FWW92" s="14"/>
      <c r="FWX92" s="14"/>
      <c r="FWY92" s="14"/>
      <c r="FWZ92" s="14"/>
      <c r="FXA92" s="14"/>
      <c r="FXB92" s="14"/>
      <c r="FXC92" s="14"/>
      <c r="FXD92" s="14"/>
      <c r="FXE92" s="14"/>
      <c r="FXF92" s="14"/>
      <c r="FXG92" s="14"/>
      <c r="FXH92" s="14"/>
      <c r="FXI92" s="14"/>
      <c r="FXJ92" s="14"/>
      <c r="FXK92" s="14"/>
      <c r="FXL92" s="14"/>
      <c r="FXM92" s="14"/>
      <c r="FXN92" s="14"/>
      <c r="FXO92" s="14"/>
      <c r="FXP92" s="14"/>
      <c r="FXQ92" s="14"/>
      <c r="FXR92" s="14"/>
      <c r="FXS92" s="14"/>
      <c r="FXT92" s="14"/>
      <c r="FXU92" s="14"/>
      <c r="FXV92" s="14"/>
      <c r="FXW92" s="14"/>
      <c r="FXX92" s="14"/>
      <c r="FXY92" s="14"/>
      <c r="FXZ92" s="14"/>
      <c r="FYA92" s="14"/>
      <c r="FYB92" s="14"/>
      <c r="FYC92" s="14"/>
      <c r="FYD92" s="14"/>
      <c r="FYE92" s="14"/>
      <c r="FYF92" s="14"/>
      <c r="FYG92" s="14"/>
      <c r="FYH92" s="14"/>
      <c r="FYI92" s="14"/>
      <c r="FYJ92" s="14"/>
      <c r="FYK92" s="14"/>
      <c r="FYL92" s="14"/>
      <c r="FYM92" s="14"/>
      <c r="FYN92" s="14"/>
      <c r="FYO92" s="14"/>
      <c r="FYP92" s="14"/>
      <c r="FYQ92" s="14"/>
      <c r="FYR92" s="14"/>
      <c r="FYS92" s="14"/>
      <c r="FYT92" s="14"/>
      <c r="FYU92" s="14"/>
      <c r="FYV92" s="14"/>
      <c r="FYW92" s="14"/>
      <c r="FYX92" s="14"/>
      <c r="FYY92" s="14"/>
      <c r="FYZ92" s="14"/>
      <c r="FZA92" s="14"/>
      <c r="FZB92" s="14"/>
      <c r="FZC92" s="14"/>
      <c r="FZD92" s="14"/>
      <c r="FZE92" s="14"/>
      <c r="FZF92" s="14"/>
      <c r="FZG92" s="14"/>
      <c r="FZH92" s="14"/>
      <c r="FZI92" s="14"/>
      <c r="FZJ92" s="14"/>
      <c r="FZK92" s="14"/>
      <c r="FZL92" s="14"/>
      <c r="FZM92" s="14"/>
      <c r="FZN92" s="14"/>
      <c r="FZO92" s="14"/>
      <c r="FZP92" s="14"/>
      <c r="FZQ92" s="14"/>
      <c r="FZR92" s="14"/>
      <c r="FZS92" s="14"/>
      <c r="FZT92" s="14"/>
      <c r="FZU92" s="14"/>
      <c r="FZV92" s="14"/>
      <c r="FZW92" s="14"/>
      <c r="FZX92" s="14"/>
      <c r="FZY92" s="14"/>
      <c r="FZZ92" s="14"/>
      <c r="GAA92" s="14"/>
      <c r="GAB92" s="14"/>
      <c r="GAC92" s="14"/>
      <c r="GAD92" s="14"/>
      <c r="GAE92" s="14"/>
      <c r="GAF92" s="14"/>
      <c r="GAG92" s="14"/>
      <c r="GAH92" s="14"/>
      <c r="GAI92" s="14"/>
      <c r="GAJ92" s="14"/>
      <c r="GAK92" s="14"/>
      <c r="GAL92" s="14"/>
      <c r="GAM92" s="14"/>
      <c r="GAN92" s="14"/>
      <c r="GAO92" s="14"/>
      <c r="GAP92" s="14"/>
      <c r="GAQ92" s="14"/>
      <c r="GAR92" s="14"/>
      <c r="GAS92" s="14"/>
      <c r="GAT92" s="14"/>
      <c r="GAU92" s="14"/>
      <c r="GAV92" s="14"/>
      <c r="GAW92" s="14"/>
      <c r="GAX92" s="14"/>
      <c r="GAY92" s="14"/>
      <c r="GAZ92" s="14"/>
      <c r="GBA92" s="14"/>
      <c r="GBB92" s="14"/>
      <c r="GBC92" s="14"/>
      <c r="GBD92" s="14"/>
      <c r="GBE92" s="14"/>
      <c r="GBF92" s="14"/>
      <c r="GBG92" s="14"/>
      <c r="GBH92" s="14"/>
      <c r="GBI92" s="14"/>
      <c r="GBJ92" s="14"/>
      <c r="GBK92" s="14"/>
      <c r="GBL92" s="14"/>
      <c r="GBM92" s="14"/>
      <c r="GBN92" s="14"/>
      <c r="GBO92" s="14"/>
      <c r="GBP92" s="14"/>
      <c r="GBQ92" s="14"/>
      <c r="GBR92" s="14"/>
      <c r="GBS92" s="14"/>
      <c r="GBT92" s="14"/>
      <c r="GBU92" s="14"/>
      <c r="GBV92" s="14"/>
      <c r="GBW92" s="14"/>
      <c r="GBX92" s="14"/>
      <c r="GBY92" s="14"/>
      <c r="GBZ92" s="14"/>
      <c r="GCA92" s="14"/>
      <c r="GCB92" s="14"/>
      <c r="GCC92" s="14"/>
      <c r="GCD92" s="14"/>
      <c r="GCE92" s="14"/>
      <c r="GCF92" s="14"/>
      <c r="GCG92" s="14"/>
      <c r="GCH92" s="14"/>
      <c r="GCI92" s="14"/>
      <c r="GCJ92" s="14"/>
      <c r="GCK92" s="14"/>
      <c r="GCL92" s="14"/>
      <c r="GCM92" s="14"/>
      <c r="GCN92" s="14"/>
      <c r="GCO92" s="14"/>
      <c r="GCP92" s="14"/>
      <c r="GCQ92" s="14"/>
      <c r="GCR92" s="14"/>
      <c r="GCS92" s="14"/>
      <c r="GCT92" s="14"/>
      <c r="GCU92" s="14"/>
      <c r="GCV92" s="14"/>
      <c r="GCW92" s="14"/>
      <c r="GCX92" s="14"/>
      <c r="GCY92" s="14"/>
      <c r="GCZ92" s="14"/>
      <c r="GDA92" s="14"/>
      <c r="GDB92" s="14"/>
      <c r="GDC92" s="14"/>
      <c r="GDD92" s="14"/>
      <c r="GDE92" s="14"/>
      <c r="GDF92" s="14"/>
      <c r="GDG92" s="14"/>
      <c r="GDH92" s="14"/>
      <c r="GDI92" s="14"/>
      <c r="GDJ92" s="14"/>
      <c r="GDK92" s="14"/>
      <c r="GDL92" s="14"/>
      <c r="GDM92" s="14"/>
      <c r="GDN92" s="14"/>
      <c r="GDO92" s="14"/>
      <c r="GDP92" s="14"/>
      <c r="GDQ92" s="14"/>
      <c r="GDR92" s="14"/>
      <c r="GDS92" s="14"/>
      <c r="GDT92" s="14"/>
      <c r="GDU92" s="14"/>
      <c r="GDV92" s="14"/>
      <c r="GDW92" s="14"/>
      <c r="GDX92" s="14"/>
      <c r="GDY92" s="14"/>
      <c r="GDZ92" s="14"/>
      <c r="GEA92" s="14"/>
      <c r="GEB92" s="14"/>
      <c r="GEC92" s="14"/>
      <c r="GED92" s="14"/>
      <c r="GEE92" s="14"/>
      <c r="GEF92" s="14"/>
      <c r="GEG92" s="14"/>
      <c r="GEH92" s="14"/>
      <c r="GEI92" s="14"/>
      <c r="GEJ92" s="14"/>
      <c r="GEK92" s="14"/>
      <c r="GEL92" s="14"/>
      <c r="GEM92" s="14"/>
      <c r="GEN92" s="14"/>
      <c r="GEO92" s="14"/>
      <c r="GEP92" s="14"/>
      <c r="GEQ92" s="14"/>
      <c r="GER92" s="14"/>
      <c r="GES92" s="14"/>
      <c r="GET92" s="14"/>
      <c r="GEU92" s="14"/>
      <c r="GEV92" s="14"/>
      <c r="GEW92" s="14"/>
      <c r="GEX92" s="14"/>
      <c r="GEY92" s="14"/>
      <c r="GEZ92" s="14"/>
      <c r="GFA92" s="14"/>
      <c r="GFB92" s="14"/>
      <c r="GFC92" s="14"/>
      <c r="GFD92" s="14"/>
      <c r="GFE92" s="14"/>
      <c r="GFF92" s="14"/>
      <c r="GFG92" s="14"/>
      <c r="GFH92" s="14"/>
      <c r="GFI92" s="14"/>
      <c r="GFJ92" s="14"/>
      <c r="GFK92" s="14"/>
      <c r="GFL92" s="14"/>
      <c r="GFM92" s="14"/>
      <c r="GFN92" s="14"/>
      <c r="GFO92" s="14"/>
      <c r="GFP92" s="14"/>
      <c r="GFQ92" s="14"/>
      <c r="GFR92" s="14"/>
      <c r="GFS92" s="14"/>
      <c r="GFT92" s="14"/>
      <c r="GFU92" s="14"/>
      <c r="GFV92" s="14"/>
      <c r="GFW92" s="14"/>
      <c r="GFX92" s="14"/>
      <c r="GFY92" s="14"/>
      <c r="GFZ92" s="14"/>
      <c r="GGA92" s="14"/>
      <c r="GGB92" s="14"/>
      <c r="GGC92" s="14"/>
      <c r="GGD92" s="14"/>
      <c r="GGE92" s="14"/>
      <c r="GGF92" s="14"/>
      <c r="GGG92" s="14"/>
      <c r="GGH92" s="14"/>
      <c r="GGI92" s="14"/>
      <c r="GGJ92" s="14"/>
      <c r="GGK92" s="14"/>
      <c r="GGL92" s="14"/>
      <c r="GGM92" s="14"/>
      <c r="GGN92" s="14"/>
      <c r="GGO92" s="14"/>
      <c r="GGP92" s="14"/>
      <c r="GGQ92" s="14"/>
      <c r="GGR92" s="14"/>
      <c r="GGS92" s="14"/>
      <c r="GGT92" s="14"/>
      <c r="GGU92" s="14"/>
      <c r="GGV92" s="14"/>
      <c r="GGW92" s="14"/>
      <c r="GGX92" s="14"/>
      <c r="GGY92" s="14"/>
      <c r="GGZ92" s="14"/>
      <c r="GHA92" s="14"/>
      <c r="GHB92" s="14"/>
      <c r="GHC92" s="14"/>
      <c r="GHD92" s="14"/>
      <c r="GHE92" s="14"/>
      <c r="GHF92" s="14"/>
      <c r="GHG92" s="14"/>
      <c r="GHH92" s="14"/>
      <c r="GHI92" s="14"/>
      <c r="GHJ92" s="14"/>
      <c r="GHK92" s="14"/>
      <c r="GHL92" s="14"/>
      <c r="GHM92" s="14"/>
      <c r="GHN92" s="14"/>
      <c r="GHO92" s="14"/>
      <c r="GHP92" s="14"/>
      <c r="GHQ92" s="14"/>
      <c r="GHR92" s="14"/>
      <c r="GHS92" s="14"/>
      <c r="GHT92" s="14"/>
      <c r="GHU92" s="14"/>
      <c r="GHV92" s="14"/>
      <c r="GHW92" s="14"/>
      <c r="GHX92" s="14"/>
      <c r="GHY92" s="14"/>
      <c r="GHZ92" s="14"/>
      <c r="GIA92" s="14"/>
      <c r="GIB92" s="14"/>
      <c r="GIC92" s="14"/>
      <c r="GID92" s="14"/>
      <c r="GIE92" s="14"/>
      <c r="GIF92" s="14"/>
      <c r="GIG92" s="14"/>
      <c r="GIH92" s="14"/>
      <c r="GII92" s="14"/>
      <c r="GIJ92" s="14"/>
      <c r="GIK92" s="14"/>
      <c r="GIL92" s="14"/>
      <c r="GIM92" s="14"/>
      <c r="GIN92" s="14"/>
      <c r="GIO92" s="14"/>
      <c r="GIP92" s="14"/>
      <c r="GIQ92" s="14"/>
      <c r="GIR92" s="14"/>
      <c r="GIS92" s="14"/>
      <c r="GIT92" s="14"/>
      <c r="GIU92" s="14"/>
      <c r="GIV92" s="14"/>
      <c r="GIW92" s="14"/>
      <c r="GIX92" s="14"/>
      <c r="GIY92" s="14"/>
      <c r="GIZ92" s="14"/>
      <c r="GJA92" s="14"/>
      <c r="GJB92" s="14"/>
      <c r="GJC92" s="14"/>
      <c r="GJD92" s="14"/>
      <c r="GJE92" s="14"/>
      <c r="GJF92" s="14"/>
      <c r="GJG92" s="14"/>
      <c r="GJH92" s="14"/>
      <c r="GJI92" s="14"/>
      <c r="GJJ92" s="14"/>
      <c r="GJK92" s="14"/>
      <c r="GJL92" s="14"/>
      <c r="GJM92" s="14"/>
      <c r="GJN92" s="14"/>
      <c r="GJO92" s="14"/>
      <c r="GJP92" s="14"/>
      <c r="GJQ92" s="14"/>
      <c r="GJR92" s="14"/>
      <c r="GJS92" s="14"/>
      <c r="GJT92" s="14"/>
      <c r="GJU92" s="14"/>
      <c r="GJV92" s="14"/>
      <c r="GJW92" s="14"/>
      <c r="GJX92" s="14"/>
      <c r="GJY92" s="14"/>
      <c r="GJZ92" s="14"/>
      <c r="GKA92" s="14"/>
      <c r="GKB92" s="14"/>
      <c r="GKC92" s="14"/>
      <c r="GKD92" s="14"/>
      <c r="GKE92" s="14"/>
      <c r="GKF92" s="14"/>
      <c r="GKG92" s="14"/>
      <c r="GKH92" s="14"/>
      <c r="GKI92" s="14"/>
      <c r="GKJ92" s="14"/>
      <c r="GKK92" s="14"/>
      <c r="GKL92" s="14"/>
      <c r="GKM92" s="14"/>
      <c r="GKN92" s="14"/>
      <c r="GKO92" s="14"/>
      <c r="GKP92" s="14"/>
      <c r="GKQ92" s="14"/>
      <c r="GKR92" s="14"/>
      <c r="GKS92" s="14"/>
      <c r="GKT92" s="14"/>
      <c r="GKU92" s="14"/>
      <c r="GKV92" s="14"/>
      <c r="GKW92" s="14"/>
      <c r="GKX92" s="14"/>
      <c r="GKY92" s="14"/>
      <c r="GKZ92" s="14"/>
      <c r="GLA92" s="14"/>
      <c r="GLB92" s="14"/>
      <c r="GLC92" s="14"/>
      <c r="GLD92" s="14"/>
      <c r="GLE92" s="14"/>
      <c r="GLF92" s="14"/>
      <c r="GLG92" s="14"/>
      <c r="GLH92" s="14"/>
      <c r="GLI92" s="14"/>
      <c r="GLJ92" s="14"/>
      <c r="GLK92" s="14"/>
      <c r="GLL92" s="14"/>
      <c r="GLM92" s="14"/>
      <c r="GLN92" s="14"/>
      <c r="GLO92" s="14"/>
      <c r="GLP92" s="14"/>
      <c r="GLQ92" s="14"/>
      <c r="GLR92" s="14"/>
      <c r="GLS92" s="14"/>
      <c r="GLT92" s="14"/>
      <c r="GLU92" s="14"/>
      <c r="GLV92" s="14"/>
      <c r="GLW92" s="14"/>
      <c r="GLX92" s="14"/>
      <c r="GLY92" s="14"/>
      <c r="GLZ92" s="14"/>
      <c r="GMA92" s="14"/>
      <c r="GMB92" s="14"/>
      <c r="GMC92" s="14"/>
      <c r="GMD92" s="14"/>
      <c r="GME92" s="14"/>
      <c r="GMF92" s="14"/>
      <c r="GMG92" s="14"/>
      <c r="GMH92" s="14"/>
      <c r="GMI92" s="14"/>
      <c r="GMJ92" s="14"/>
      <c r="GMK92" s="14"/>
      <c r="GML92" s="14"/>
      <c r="GMM92" s="14"/>
      <c r="GMN92" s="14"/>
      <c r="GMO92" s="14"/>
      <c r="GMP92" s="14"/>
      <c r="GMQ92" s="14"/>
      <c r="GMR92" s="14"/>
      <c r="GMS92" s="14"/>
      <c r="GMT92" s="14"/>
      <c r="GMU92" s="14"/>
      <c r="GMV92" s="14"/>
      <c r="GMW92" s="14"/>
      <c r="GMX92" s="14"/>
      <c r="GMY92" s="14"/>
      <c r="GMZ92" s="14"/>
      <c r="GNA92" s="14"/>
      <c r="GNB92" s="14"/>
      <c r="GNC92" s="14"/>
      <c r="GND92" s="14"/>
      <c r="GNE92" s="14"/>
      <c r="GNF92" s="14"/>
      <c r="GNG92" s="14"/>
      <c r="GNH92" s="14"/>
      <c r="GNI92" s="14"/>
      <c r="GNJ92" s="14"/>
      <c r="GNK92" s="14"/>
      <c r="GNL92" s="14"/>
      <c r="GNM92" s="14"/>
      <c r="GNN92" s="14"/>
      <c r="GNO92" s="14"/>
      <c r="GNP92" s="14"/>
      <c r="GNQ92" s="14"/>
      <c r="GNR92" s="14"/>
      <c r="GNS92" s="14"/>
      <c r="GNT92" s="14"/>
      <c r="GNU92" s="14"/>
      <c r="GNV92" s="14"/>
      <c r="GNW92" s="14"/>
      <c r="GNX92" s="14"/>
      <c r="GNY92" s="14"/>
      <c r="GNZ92" s="14"/>
      <c r="GOA92" s="14"/>
      <c r="GOB92" s="14"/>
      <c r="GOC92" s="14"/>
      <c r="GOD92" s="14"/>
      <c r="GOE92" s="14"/>
      <c r="GOF92" s="14"/>
      <c r="GOG92" s="14"/>
      <c r="GOH92" s="14"/>
      <c r="GOI92" s="14"/>
      <c r="GOJ92" s="14"/>
      <c r="GOK92" s="14"/>
      <c r="GOL92" s="14"/>
      <c r="GOM92" s="14"/>
      <c r="GON92" s="14"/>
      <c r="GOO92" s="14"/>
      <c r="GOP92" s="14"/>
      <c r="GOQ92" s="14"/>
      <c r="GOR92" s="14"/>
      <c r="GOS92" s="14"/>
      <c r="GOT92" s="14"/>
      <c r="GOU92" s="14"/>
      <c r="GOV92" s="14"/>
      <c r="GOW92" s="14"/>
      <c r="GOX92" s="14"/>
      <c r="GOY92" s="14"/>
      <c r="GOZ92" s="14"/>
      <c r="GPA92" s="14"/>
      <c r="GPB92" s="14"/>
      <c r="GPC92" s="14"/>
      <c r="GPD92" s="14"/>
      <c r="GPE92" s="14"/>
      <c r="GPF92" s="14"/>
      <c r="GPG92" s="14"/>
      <c r="GPH92" s="14"/>
      <c r="GPI92" s="14"/>
      <c r="GPJ92" s="14"/>
      <c r="GPK92" s="14"/>
      <c r="GPL92" s="14"/>
      <c r="GPM92" s="14"/>
      <c r="GPN92" s="14"/>
      <c r="GPO92" s="14"/>
      <c r="GPP92" s="14"/>
      <c r="GPQ92" s="14"/>
      <c r="GPR92" s="14"/>
      <c r="GPS92" s="14"/>
      <c r="GPT92" s="14"/>
      <c r="GPU92" s="14"/>
      <c r="GPV92" s="14"/>
      <c r="GPW92" s="14"/>
      <c r="GPX92" s="14"/>
      <c r="GPY92" s="14"/>
      <c r="GPZ92" s="14"/>
      <c r="GQA92" s="14"/>
      <c r="GQB92" s="14"/>
      <c r="GQC92" s="14"/>
      <c r="GQD92" s="14"/>
      <c r="GQE92" s="14"/>
      <c r="GQF92" s="14"/>
      <c r="GQG92" s="14"/>
      <c r="GQH92" s="14"/>
      <c r="GQI92" s="14"/>
      <c r="GQJ92" s="14"/>
      <c r="GQK92" s="14"/>
      <c r="GQL92" s="14"/>
      <c r="GQM92" s="14"/>
      <c r="GQN92" s="14"/>
      <c r="GQO92" s="14"/>
      <c r="GQP92" s="14"/>
      <c r="GQQ92" s="14"/>
      <c r="GQR92" s="14"/>
      <c r="GQS92" s="14"/>
      <c r="GQT92" s="14"/>
      <c r="GQU92" s="14"/>
      <c r="GQV92" s="14"/>
      <c r="GQW92" s="14"/>
      <c r="GQX92" s="14"/>
      <c r="GQY92" s="14"/>
      <c r="GQZ92" s="14"/>
      <c r="GRA92" s="14"/>
      <c r="GRB92" s="14"/>
      <c r="GRC92" s="14"/>
      <c r="GRD92" s="14"/>
      <c r="GRE92" s="14"/>
      <c r="GRF92" s="14"/>
      <c r="GRG92" s="14"/>
      <c r="GRH92" s="14"/>
      <c r="GRI92" s="14"/>
      <c r="GRJ92" s="14"/>
      <c r="GRK92" s="14"/>
      <c r="GRL92" s="14"/>
      <c r="GRM92" s="14"/>
      <c r="GRN92" s="14"/>
      <c r="GRO92" s="14"/>
      <c r="GRP92" s="14"/>
      <c r="GRQ92" s="14"/>
      <c r="GRR92" s="14"/>
      <c r="GRS92" s="14"/>
      <c r="GRT92" s="14"/>
      <c r="GRU92" s="14"/>
      <c r="GRV92" s="14"/>
      <c r="GRW92" s="14"/>
      <c r="GRX92" s="14"/>
      <c r="GRY92" s="14"/>
      <c r="GRZ92" s="14"/>
      <c r="GSA92" s="14"/>
      <c r="GSB92" s="14"/>
      <c r="GSC92" s="14"/>
      <c r="GSD92" s="14"/>
      <c r="GSE92" s="14"/>
      <c r="GSF92" s="14"/>
      <c r="GSG92" s="14"/>
      <c r="GSH92" s="14"/>
      <c r="GSI92" s="14"/>
      <c r="GSJ92" s="14"/>
      <c r="GSK92" s="14"/>
      <c r="GSL92" s="14"/>
      <c r="GSM92" s="14"/>
      <c r="GSN92" s="14"/>
      <c r="GSO92" s="14"/>
      <c r="GSP92" s="14"/>
      <c r="GSQ92" s="14"/>
      <c r="GSR92" s="14"/>
      <c r="GSS92" s="14"/>
      <c r="GST92" s="14"/>
      <c r="GSU92" s="14"/>
      <c r="GSV92" s="14"/>
      <c r="GSW92" s="14"/>
      <c r="GSX92" s="14"/>
      <c r="GSY92" s="14"/>
      <c r="GSZ92" s="14"/>
      <c r="GTA92" s="14"/>
      <c r="GTB92" s="14"/>
      <c r="GTC92" s="14"/>
      <c r="GTD92" s="14"/>
      <c r="GTE92" s="14"/>
      <c r="GTF92" s="14"/>
      <c r="GTG92" s="14"/>
      <c r="GTH92" s="14"/>
      <c r="GTI92" s="14"/>
      <c r="GTJ92" s="14"/>
      <c r="GTK92" s="14"/>
      <c r="GTL92" s="14"/>
      <c r="GTM92" s="14"/>
      <c r="GTN92" s="14"/>
      <c r="GTO92" s="14"/>
      <c r="GTP92" s="14"/>
      <c r="GTQ92" s="14"/>
      <c r="GTR92" s="14"/>
      <c r="GTS92" s="14"/>
      <c r="GTT92" s="14"/>
      <c r="GTU92" s="14"/>
      <c r="GTV92" s="14"/>
      <c r="GTW92" s="14"/>
      <c r="GTX92" s="14"/>
      <c r="GTY92" s="14"/>
      <c r="GTZ92" s="14"/>
      <c r="GUA92" s="14"/>
      <c r="GUB92" s="14"/>
      <c r="GUC92" s="14"/>
      <c r="GUD92" s="14"/>
      <c r="GUE92" s="14"/>
      <c r="GUF92" s="14"/>
      <c r="GUG92" s="14"/>
      <c r="GUH92" s="14"/>
      <c r="GUI92" s="14"/>
      <c r="GUJ92" s="14"/>
      <c r="GUK92" s="14"/>
      <c r="GUL92" s="14"/>
      <c r="GUM92" s="14"/>
      <c r="GUN92" s="14"/>
      <c r="GUO92" s="14"/>
      <c r="GUP92" s="14"/>
      <c r="GUQ92" s="14"/>
      <c r="GUR92" s="14"/>
      <c r="GUS92" s="14"/>
      <c r="GUT92" s="14"/>
      <c r="GUU92" s="14"/>
      <c r="GUV92" s="14"/>
      <c r="GUW92" s="14"/>
      <c r="GUX92" s="14"/>
      <c r="GUY92" s="14"/>
      <c r="GUZ92" s="14"/>
      <c r="GVA92" s="14"/>
      <c r="GVB92" s="14"/>
      <c r="GVC92" s="14"/>
      <c r="GVD92" s="14"/>
      <c r="GVE92" s="14"/>
      <c r="GVF92" s="14"/>
      <c r="GVG92" s="14"/>
      <c r="GVH92" s="14"/>
      <c r="GVI92" s="14"/>
      <c r="GVJ92" s="14"/>
      <c r="GVK92" s="14"/>
      <c r="GVL92" s="14"/>
      <c r="GVM92" s="14"/>
      <c r="GVN92" s="14"/>
      <c r="GVO92" s="14"/>
      <c r="GVP92" s="14"/>
      <c r="GVQ92" s="14"/>
      <c r="GVR92" s="14"/>
      <c r="GVS92" s="14"/>
      <c r="GVT92" s="14"/>
      <c r="GVU92" s="14"/>
      <c r="GVV92" s="14"/>
      <c r="GVW92" s="14"/>
      <c r="GVX92" s="14"/>
      <c r="GVY92" s="14"/>
      <c r="GVZ92" s="14"/>
      <c r="GWA92" s="14"/>
      <c r="GWB92" s="14"/>
      <c r="GWC92" s="14"/>
      <c r="GWD92" s="14"/>
      <c r="GWE92" s="14"/>
      <c r="GWF92" s="14"/>
      <c r="GWG92" s="14"/>
      <c r="GWH92" s="14"/>
      <c r="GWI92" s="14"/>
      <c r="GWJ92" s="14"/>
      <c r="GWK92" s="14"/>
      <c r="GWL92" s="14"/>
      <c r="GWM92" s="14"/>
      <c r="GWN92" s="14"/>
      <c r="GWO92" s="14"/>
      <c r="GWP92" s="14"/>
      <c r="GWQ92" s="14"/>
      <c r="GWR92" s="14"/>
      <c r="GWS92" s="14"/>
      <c r="GWT92" s="14"/>
      <c r="GWU92" s="14"/>
      <c r="GWV92" s="14"/>
      <c r="GWW92" s="14"/>
      <c r="GWX92" s="14"/>
      <c r="GWY92" s="14"/>
      <c r="GWZ92" s="14"/>
      <c r="GXA92" s="14"/>
      <c r="GXB92" s="14"/>
      <c r="GXC92" s="14"/>
      <c r="GXD92" s="14"/>
      <c r="GXE92" s="14"/>
      <c r="GXF92" s="14"/>
      <c r="GXG92" s="14"/>
      <c r="GXH92" s="14"/>
      <c r="GXI92" s="14"/>
      <c r="GXJ92" s="14"/>
      <c r="GXK92" s="14"/>
      <c r="GXL92" s="14"/>
      <c r="GXM92" s="14"/>
      <c r="GXN92" s="14"/>
      <c r="GXO92" s="14"/>
      <c r="GXP92" s="14"/>
      <c r="GXQ92" s="14"/>
      <c r="GXR92" s="14"/>
      <c r="GXS92" s="14"/>
      <c r="GXT92" s="14"/>
      <c r="GXU92" s="14"/>
      <c r="GXV92" s="14"/>
      <c r="GXW92" s="14"/>
      <c r="GXX92" s="14"/>
      <c r="GXY92" s="14"/>
      <c r="GXZ92" s="14"/>
      <c r="GYA92" s="14"/>
      <c r="GYB92" s="14"/>
      <c r="GYC92" s="14"/>
      <c r="GYD92" s="14"/>
      <c r="GYE92" s="14"/>
      <c r="GYF92" s="14"/>
      <c r="GYG92" s="14"/>
      <c r="GYH92" s="14"/>
      <c r="GYI92" s="14"/>
      <c r="GYJ92" s="14"/>
      <c r="GYK92" s="14"/>
      <c r="GYL92" s="14"/>
      <c r="GYM92" s="14"/>
      <c r="GYN92" s="14"/>
      <c r="GYO92" s="14"/>
      <c r="GYP92" s="14"/>
      <c r="GYQ92" s="14"/>
      <c r="GYR92" s="14"/>
      <c r="GYS92" s="14"/>
      <c r="GYT92" s="14"/>
      <c r="GYU92" s="14"/>
      <c r="GYV92" s="14"/>
      <c r="GYW92" s="14"/>
      <c r="GYX92" s="14"/>
      <c r="GYY92" s="14"/>
      <c r="GYZ92" s="14"/>
      <c r="GZA92" s="14"/>
      <c r="GZB92" s="14"/>
      <c r="GZC92" s="14"/>
      <c r="GZD92" s="14"/>
      <c r="GZE92" s="14"/>
      <c r="GZF92" s="14"/>
      <c r="GZG92" s="14"/>
      <c r="GZH92" s="14"/>
      <c r="GZI92" s="14"/>
      <c r="GZJ92" s="14"/>
      <c r="GZK92" s="14"/>
      <c r="GZL92" s="14"/>
      <c r="GZM92" s="14"/>
      <c r="GZN92" s="14"/>
      <c r="GZO92" s="14"/>
      <c r="GZP92" s="14"/>
      <c r="GZQ92" s="14"/>
      <c r="GZR92" s="14"/>
      <c r="GZS92" s="14"/>
      <c r="GZT92" s="14"/>
      <c r="GZU92" s="14"/>
      <c r="GZV92" s="14"/>
      <c r="GZW92" s="14"/>
      <c r="GZX92" s="14"/>
      <c r="GZY92" s="14"/>
      <c r="GZZ92" s="14"/>
      <c r="HAA92" s="14"/>
      <c r="HAB92" s="14"/>
      <c r="HAC92" s="14"/>
      <c r="HAD92" s="14"/>
      <c r="HAE92" s="14"/>
      <c r="HAF92" s="14"/>
      <c r="HAG92" s="14"/>
      <c r="HAH92" s="14"/>
      <c r="HAI92" s="14"/>
      <c r="HAJ92" s="14"/>
      <c r="HAK92" s="14"/>
      <c r="HAL92" s="14"/>
      <c r="HAM92" s="14"/>
      <c r="HAN92" s="14"/>
      <c r="HAO92" s="14"/>
      <c r="HAP92" s="14"/>
      <c r="HAQ92" s="14"/>
      <c r="HAR92" s="14"/>
      <c r="HAS92" s="14"/>
      <c r="HAT92" s="14"/>
      <c r="HAU92" s="14"/>
      <c r="HAV92" s="14"/>
      <c r="HAW92" s="14"/>
      <c r="HAX92" s="14"/>
      <c r="HAY92" s="14"/>
      <c r="HAZ92" s="14"/>
      <c r="HBA92" s="14"/>
      <c r="HBB92" s="14"/>
      <c r="HBC92" s="14"/>
      <c r="HBD92" s="14"/>
      <c r="HBE92" s="14"/>
      <c r="HBF92" s="14"/>
      <c r="HBG92" s="14"/>
      <c r="HBH92" s="14"/>
      <c r="HBI92" s="14"/>
      <c r="HBJ92" s="14"/>
      <c r="HBK92" s="14"/>
      <c r="HBL92" s="14"/>
      <c r="HBM92" s="14"/>
      <c r="HBN92" s="14"/>
      <c r="HBO92" s="14"/>
      <c r="HBP92" s="14"/>
      <c r="HBQ92" s="14"/>
      <c r="HBR92" s="14"/>
      <c r="HBS92" s="14"/>
      <c r="HBT92" s="14"/>
      <c r="HBU92" s="14"/>
      <c r="HBV92" s="14"/>
      <c r="HBW92" s="14"/>
      <c r="HBX92" s="14"/>
      <c r="HBY92" s="14"/>
      <c r="HBZ92" s="14"/>
      <c r="HCA92" s="14"/>
      <c r="HCB92" s="14"/>
      <c r="HCC92" s="14"/>
      <c r="HCD92" s="14"/>
      <c r="HCE92" s="14"/>
      <c r="HCF92" s="14"/>
      <c r="HCG92" s="14"/>
      <c r="HCH92" s="14"/>
      <c r="HCI92" s="14"/>
      <c r="HCJ92" s="14"/>
      <c r="HCK92" s="14"/>
      <c r="HCL92" s="14"/>
      <c r="HCM92" s="14"/>
      <c r="HCN92" s="14"/>
      <c r="HCO92" s="14"/>
      <c r="HCP92" s="14"/>
      <c r="HCQ92" s="14"/>
      <c r="HCR92" s="14"/>
      <c r="HCS92" s="14"/>
      <c r="HCT92" s="14"/>
      <c r="HCU92" s="14"/>
      <c r="HCV92" s="14"/>
      <c r="HCW92" s="14"/>
      <c r="HCX92" s="14"/>
      <c r="HCY92" s="14"/>
      <c r="HCZ92" s="14"/>
      <c r="HDA92" s="14"/>
      <c r="HDB92" s="14"/>
      <c r="HDC92" s="14"/>
      <c r="HDD92" s="14"/>
      <c r="HDE92" s="14"/>
      <c r="HDF92" s="14"/>
      <c r="HDG92" s="14"/>
      <c r="HDH92" s="14"/>
      <c r="HDI92" s="14"/>
      <c r="HDJ92" s="14"/>
      <c r="HDK92" s="14"/>
      <c r="HDL92" s="14"/>
      <c r="HDM92" s="14"/>
      <c r="HDN92" s="14"/>
      <c r="HDO92" s="14"/>
      <c r="HDP92" s="14"/>
      <c r="HDQ92" s="14"/>
      <c r="HDR92" s="14"/>
      <c r="HDS92" s="14"/>
      <c r="HDT92" s="14"/>
      <c r="HDU92" s="14"/>
      <c r="HDV92" s="14"/>
      <c r="HDW92" s="14"/>
      <c r="HDX92" s="14"/>
      <c r="HDY92" s="14"/>
      <c r="HDZ92" s="14"/>
      <c r="HEA92" s="14"/>
      <c r="HEB92" s="14"/>
      <c r="HEC92" s="14"/>
      <c r="HED92" s="14"/>
      <c r="HEE92" s="14"/>
      <c r="HEF92" s="14"/>
      <c r="HEG92" s="14"/>
      <c r="HEH92" s="14"/>
      <c r="HEI92" s="14"/>
      <c r="HEJ92" s="14"/>
      <c r="HEK92" s="14"/>
      <c r="HEL92" s="14"/>
      <c r="HEM92" s="14"/>
      <c r="HEN92" s="14"/>
      <c r="HEO92" s="14"/>
      <c r="HEP92" s="14"/>
      <c r="HEQ92" s="14"/>
      <c r="HER92" s="14"/>
      <c r="HES92" s="14"/>
      <c r="HET92" s="14"/>
      <c r="HEU92" s="14"/>
      <c r="HEV92" s="14"/>
      <c r="HEW92" s="14"/>
      <c r="HEX92" s="14"/>
      <c r="HEY92" s="14"/>
      <c r="HEZ92" s="14"/>
      <c r="HFA92" s="14"/>
      <c r="HFB92" s="14"/>
      <c r="HFC92" s="14"/>
      <c r="HFD92" s="14"/>
      <c r="HFE92" s="14"/>
      <c r="HFF92" s="14"/>
      <c r="HFG92" s="14"/>
      <c r="HFH92" s="14"/>
      <c r="HFI92" s="14"/>
      <c r="HFJ92" s="14"/>
      <c r="HFK92" s="14"/>
      <c r="HFL92" s="14"/>
      <c r="HFM92" s="14"/>
      <c r="HFN92" s="14"/>
      <c r="HFO92" s="14"/>
      <c r="HFP92" s="14"/>
      <c r="HFQ92" s="14"/>
      <c r="HFR92" s="14"/>
      <c r="HFS92" s="14"/>
      <c r="HFT92" s="14"/>
      <c r="HFU92" s="14"/>
      <c r="HFV92" s="14"/>
      <c r="HFW92" s="14"/>
      <c r="HFX92" s="14"/>
      <c r="HFY92" s="14"/>
      <c r="HFZ92" s="14"/>
      <c r="HGA92" s="14"/>
      <c r="HGB92" s="14"/>
      <c r="HGC92" s="14"/>
      <c r="HGD92" s="14"/>
      <c r="HGE92" s="14"/>
      <c r="HGF92" s="14"/>
      <c r="HGG92" s="14"/>
      <c r="HGH92" s="14"/>
      <c r="HGI92" s="14"/>
      <c r="HGJ92" s="14"/>
      <c r="HGK92" s="14"/>
      <c r="HGL92" s="14"/>
      <c r="HGM92" s="14"/>
      <c r="HGN92" s="14"/>
      <c r="HGO92" s="14"/>
      <c r="HGP92" s="14"/>
      <c r="HGQ92" s="14"/>
      <c r="HGR92" s="14"/>
      <c r="HGS92" s="14"/>
      <c r="HGT92" s="14"/>
      <c r="HGU92" s="14"/>
      <c r="HGV92" s="14"/>
      <c r="HGW92" s="14"/>
      <c r="HGX92" s="14"/>
      <c r="HGY92" s="14"/>
      <c r="HGZ92" s="14"/>
      <c r="HHA92" s="14"/>
      <c r="HHB92" s="14"/>
      <c r="HHC92" s="14"/>
      <c r="HHD92" s="14"/>
      <c r="HHE92" s="14"/>
      <c r="HHF92" s="14"/>
      <c r="HHG92" s="14"/>
      <c r="HHH92" s="14"/>
      <c r="HHI92" s="14"/>
      <c r="HHJ92" s="14"/>
      <c r="HHK92" s="14"/>
      <c r="HHL92" s="14"/>
      <c r="HHM92" s="14"/>
      <c r="HHN92" s="14"/>
      <c r="HHO92" s="14"/>
      <c r="HHP92" s="14"/>
      <c r="HHQ92" s="14"/>
      <c r="HHR92" s="14"/>
      <c r="HHS92" s="14"/>
      <c r="HHT92" s="14"/>
      <c r="HHU92" s="14"/>
      <c r="HHV92" s="14"/>
      <c r="HHW92" s="14"/>
      <c r="HHX92" s="14"/>
      <c r="HHY92" s="14"/>
      <c r="HHZ92" s="14"/>
      <c r="HIA92" s="14"/>
      <c r="HIB92" s="14"/>
      <c r="HIC92" s="14"/>
      <c r="HID92" s="14"/>
      <c r="HIE92" s="14"/>
      <c r="HIF92" s="14"/>
      <c r="HIG92" s="14"/>
      <c r="HIH92" s="14"/>
      <c r="HII92" s="14"/>
      <c r="HIJ92" s="14"/>
      <c r="HIK92" s="14"/>
      <c r="HIL92" s="14"/>
      <c r="HIM92" s="14"/>
      <c r="HIN92" s="14"/>
      <c r="HIO92" s="14"/>
      <c r="HIP92" s="14"/>
      <c r="HIQ92" s="14"/>
      <c r="HIR92" s="14"/>
      <c r="HIS92" s="14"/>
      <c r="HIT92" s="14"/>
      <c r="HIU92" s="14"/>
      <c r="HIV92" s="14"/>
      <c r="HIW92" s="14"/>
      <c r="HIX92" s="14"/>
      <c r="HIY92" s="14"/>
      <c r="HIZ92" s="14"/>
      <c r="HJA92" s="14"/>
      <c r="HJB92" s="14"/>
      <c r="HJC92" s="14"/>
      <c r="HJD92" s="14"/>
      <c r="HJE92" s="14"/>
      <c r="HJF92" s="14"/>
      <c r="HJG92" s="14"/>
      <c r="HJH92" s="14"/>
      <c r="HJI92" s="14"/>
      <c r="HJJ92" s="14"/>
      <c r="HJK92" s="14"/>
      <c r="HJL92" s="14"/>
      <c r="HJM92" s="14"/>
      <c r="HJN92" s="14"/>
      <c r="HJO92" s="14"/>
      <c r="HJP92" s="14"/>
      <c r="HJQ92" s="14"/>
      <c r="HJR92" s="14"/>
      <c r="HJS92" s="14"/>
      <c r="HJT92" s="14"/>
      <c r="HJU92" s="14"/>
      <c r="HJV92" s="14"/>
      <c r="HJW92" s="14"/>
      <c r="HJX92" s="14"/>
      <c r="HJY92" s="14"/>
      <c r="HJZ92" s="14"/>
      <c r="HKA92" s="14"/>
      <c r="HKB92" s="14"/>
      <c r="HKC92" s="14"/>
      <c r="HKD92" s="14"/>
      <c r="HKE92" s="14"/>
      <c r="HKF92" s="14"/>
      <c r="HKG92" s="14"/>
      <c r="HKH92" s="14"/>
      <c r="HKI92" s="14"/>
      <c r="HKJ92" s="14"/>
      <c r="HKK92" s="14"/>
      <c r="HKL92" s="14"/>
      <c r="HKM92" s="14"/>
      <c r="HKN92" s="14"/>
      <c r="HKO92" s="14"/>
      <c r="HKP92" s="14"/>
      <c r="HKQ92" s="14"/>
      <c r="HKR92" s="14"/>
      <c r="HKS92" s="14"/>
      <c r="HKT92" s="14"/>
      <c r="HKU92" s="14"/>
      <c r="HKV92" s="14"/>
      <c r="HKW92" s="14"/>
      <c r="HKX92" s="14"/>
      <c r="HKY92" s="14"/>
      <c r="HKZ92" s="14"/>
      <c r="HLA92" s="14"/>
      <c r="HLB92" s="14"/>
      <c r="HLC92" s="14"/>
      <c r="HLD92" s="14"/>
      <c r="HLE92" s="14"/>
      <c r="HLF92" s="14"/>
      <c r="HLG92" s="14"/>
      <c r="HLH92" s="14"/>
      <c r="HLI92" s="14"/>
      <c r="HLJ92" s="14"/>
      <c r="HLK92" s="14"/>
      <c r="HLL92" s="14"/>
      <c r="HLM92" s="14"/>
      <c r="HLN92" s="14"/>
      <c r="HLO92" s="14"/>
      <c r="HLP92" s="14"/>
      <c r="HLQ92" s="14"/>
      <c r="HLR92" s="14"/>
      <c r="HLS92" s="14"/>
      <c r="HLT92" s="14"/>
      <c r="HLU92" s="14"/>
      <c r="HLV92" s="14"/>
      <c r="HLW92" s="14"/>
      <c r="HLX92" s="14"/>
      <c r="HLY92" s="14"/>
      <c r="HLZ92" s="14"/>
      <c r="HMA92" s="14"/>
      <c r="HMB92" s="14"/>
      <c r="HMC92" s="14"/>
      <c r="HMD92" s="14"/>
      <c r="HME92" s="14"/>
      <c r="HMF92" s="14"/>
      <c r="HMG92" s="14"/>
      <c r="HMH92" s="14"/>
      <c r="HMI92" s="14"/>
      <c r="HMJ92" s="14"/>
      <c r="HMK92" s="14"/>
      <c r="HML92" s="14"/>
      <c r="HMM92" s="14"/>
      <c r="HMN92" s="14"/>
      <c r="HMO92" s="14"/>
      <c r="HMP92" s="14"/>
      <c r="HMQ92" s="14"/>
      <c r="HMR92" s="14"/>
      <c r="HMS92" s="14"/>
      <c r="HMT92" s="14"/>
      <c r="HMU92" s="14"/>
      <c r="HMV92" s="14"/>
      <c r="HMW92" s="14"/>
      <c r="HMX92" s="14"/>
      <c r="HMY92" s="14"/>
      <c r="HMZ92" s="14"/>
      <c r="HNA92" s="14"/>
      <c r="HNB92" s="14"/>
      <c r="HNC92" s="14"/>
      <c r="HND92" s="14"/>
      <c r="HNE92" s="14"/>
      <c r="HNF92" s="14"/>
      <c r="HNG92" s="14"/>
      <c r="HNH92" s="14"/>
      <c r="HNI92" s="14"/>
      <c r="HNJ92" s="14"/>
      <c r="HNK92" s="14"/>
      <c r="HNL92" s="14"/>
      <c r="HNM92" s="14"/>
      <c r="HNN92" s="14"/>
      <c r="HNO92" s="14"/>
      <c r="HNP92" s="14"/>
      <c r="HNQ92" s="14"/>
      <c r="HNR92" s="14"/>
      <c r="HNS92" s="14"/>
      <c r="HNT92" s="14"/>
      <c r="HNU92" s="14"/>
      <c r="HNV92" s="14"/>
      <c r="HNW92" s="14"/>
      <c r="HNX92" s="14"/>
      <c r="HNY92" s="14"/>
      <c r="HNZ92" s="14"/>
      <c r="HOA92" s="14"/>
      <c r="HOB92" s="14"/>
      <c r="HOC92" s="14"/>
      <c r="HOD92" s="14"/>
      <c r="HOE92" s="14"/>
      <c r="HOF92" s="14"/>
      <c r="HOG92" s="14"/>
      <c r="HOH92" s="14"/>
      <c r="HOI92" s="14"/>
      <c r="HOJ92" s="14"/>
      <c r="HOK92" s="14"/>
      <c r="HOL92" s="14"/>
      <c r="HOM92" s="14"/>
      <c r="HON92" s="14"/>
      <c r="HOO92" s="14"/>
      <c r="HOP92" s="14"/>
      <c r="HOQ92" s="14"/>
      <c r="HOR92" s="14"/>
      <c r="HOS92" s="14"/>
      <c r="HOT92" s="14"/>
      <c r="HOU92" s="14"/>
      <c r="HOV92" s="14"/>
      <c r="HOW92" s="14"/>
      <c r="HOX92" s="14"/>
      <c r="HOY92" s="14"/>
      <c r="HOZ92" s="14"/>
      <c r="HPA92" s="14"/>
      <c r="HPB92" s="14"/>
      <c r="HPC92" s="14"/>
      <c r="HPD92" s="14"/>
      <c r="HPE92" s="14"/>
      <c r="HPF92" s="14"/>
      <c r="HPG92" s="14"/>
      <c r="HPH92" s="14"/>
      <c r="HPI92" s="14"/>
      <c r="HPJ92" s="14"/>
      <c r="HPK92" s="14"/>
      <c r="HPL92" s="14"/>
      <c r="HPM92" s="14"/>
      <c r="HPN92" s="14"/>
      <c r="HPO92" s="14"/>
      <c r="HPP92" s="14"/>
      <c r="HPQ92" s="14"/>
      <c r="HPR92" s="14"/>
      <c r="HPS92" s="14"/>
      <c r="HPT92" s="14"/>
      <c r="HPU92" s="14"/>
      <c r="HPV92" s="14"/>
      <c r="HPW92" s="14"/>
      <c r="HPX92" s="14"/>
      <c r="HPY92" s="14"/>
      <c r="HPZ92" s="14"/>
      <c r="HQA92" s="14"/>
      <c r="HQB92" s="14"/>
      <c r="HQC92" s="14"/>
      <c r="HQD92" s="14"/>
      <c r="HQE92" s="14"/>
      <c r="HQF92" s="14"/>
      <c r="HQG92" s="14"/>
      <c r="HQH92" s="14"/>
      <c r="HQI92" s="14"/>
      <c r="HQJ92" s="14"/>
      <c r="HQK92" s="14"/>
      <c r="HQL92" s="14"/>
      <c r="HQM92" s="14"/>
      <c r="HQN92" s="14"/>
      <c r="HQO92" s="14"/>
      <c r="HQP92" s="14"/>
      <c r="HQQ92" s="14"/>
      <c r="HQR92" s="14"/>
      <c r="HQS92" s="14"/>
      <c r="HQT92" s="14"/>
      <c r="HQU92" s="14"/>
      <c r="HQV92" s="14"/>
      <c r="HQW92" s="14"/>
      <c r="HQX92" s="14"/>
      <c r="HQY92" s="14"/>
      <c r="HQZ92" s="14"/>
      <c r="HRA92" s="14"/>
      <c r="HRB92" s="14"/>
      <c r="HRC92" s="14"/>
      <c r="HRD92" s="14"/>
      <c r="HRE92" s="14"/>
      <c r="HRF92" s="14"/>
      <c r="HRG92" s="14"/>
      <c r="HRH92" s="14"/>
      <c r="HRI92" s="14"/>
      <c r="HRJ92" s="14"/>
      <c r="HRK92" s="14"/>
      <c r="HRL92" s="14"/>
      <c r="HRM92" s="14"/>
      <c r="HRN92" s="14"/>
      <c r="HRO92" s="14"/>
      <c r="HRP92" s="14"/>
      <c r="HRQ92" s="14"/>
      <c r="HRR92" s="14"/>
      <c r="HRS92" s="14"/>
      <c r="HRT92" s="14"/>
      <c r="HRU92" s="14"/>
      <c r="HRV92" s="14"/>
      <c r="HRW92" s="14"/>
      <c r="HRX92" s="14"/>
      <c r="HRY92" s="14"/>
      <c r="HRZ92" s="14"/>
      <c r="HSA92" s="14"/>
      <c r="HSB92" s="14"/>
      <c r="HSC92" s="14"/>
      <c r="HSD92" s="14"/>
      <c r="HSE92" s="14"/>
      <c r="HSF92" s="14"/>
      <c r="HSG92" s="14"/>
      <c r="HSH92" s="14"/>
      <c r="HSI92" s="14"/>
      <c r="HSJ92" s="14"/>
      <c r="HSK92" s="14"/>
      <c r="HSL92" s="14"/>
      <c r="HSM92" s="14"/>
      <c r="HSN92" s="14"/>
      <c r="HSO92" s="14"/>
      <c r="HSP92" s="14"/>
      <c r="HSQ92" s="14"/>
      <c r="HSR92" s="14"/>
      <c r="HSS92" s="14"/>
      <c r="HST92" s="14"/>
      <c r="HSU92" s="14"/>
      <c r="HSV92" s="14"/>
      <c r="HSW92" s="14"/>
      <c r="HSX92" s="14"/>
      <c r="HSY92" s="14"/>
      <c r="HSZ92" s="14"/>
      <c r="HTA92" s="14"/>
      <c r="HTB92" s="14"/>
      <c r="HTC92" s="14"/>
      <c r="HTD92" s="14"/>
      <c r="HTE92" s="14"/>
      <c r="HTF92" s="14"/>
      <c r="HTG92" s="14"/>
      <c r="HTH92" s="14"/>
      <c r="HTI92" s="14"/>
      <c r="HTJ92" s="14"/>
      <c r="HTK92" s="14"/>
      <c r="HTL92" s="14"/>
      <c r="HTM92" s="14"/>
      <c r="HTN92" s="14"/>
      <c r="HTO92" s="14"/>
      <c r="HTP92" s="14"/>
      <c r="HTQ92" s="14"/>
      <c r="HTR92" s="14"/>
      <c r="HTS92" s="14"/>
      <c r="HTT92" s="14"/>
      <c r="HTU92" s="14"/>
      <c r="HTV92" s="14"/>
      <c r="HTW92" s="14"/>
      <c r="HTX92" s="14"/>
      <c r="HTY92" s="14"/>
      <c r="HTZ92" s="14"/>
      <c r="HUA92" s="14"/>
      <c r="HUB92" s="14"/>
      <c r="HUC92" s="14"/>
      <c r="HUD92" s="14"/>
      <c r="HUE92" s="14"/>
      <c r="HUF92" s="14"/>
      <c r="HUG92" s="14"/>
      <c r="HUH92" s="14"/>
      <c r="HUI92" s="14"/>
      <c r="HUJ92" s="14"/>
      <c r="HUK92" s="14"/>
      <c r="HUL92" s="14"/>
      <c r="HUM92" s="14"/>
      <c r="HUN92" s="14"/>
      <c r="HUO92" s="14"/>
      <c r="HUP92" s="14"/>
      <c r="HUQ92" s="14"/>
      <c r="HUR92" s="14"/>
      <c r="HUS92" s="14"/>
      <c r="HUT92" s="14"/>
      <c r="HUU92" s="14"/>
      <c r="HUV92" s="14"/>
      <c r="HUW92" s="14"/>
      <c r="HUX92" s="14"/>
      <c r="HUY92" s="14"/>
      <c r="HUZ92" s="14"/>
      <c r="HVA92" s="14"/>
      <c r="HVB92" s="14"/>
      <c r="HVC92" s="14"/>
      <c r="HVD92" s="14"/>
      <c r="HVE92" s="14"/>
      <c r="HVF92" s="14"/>
      <c r="HVG92" s="14"/>
      <c r="HVH92" s="14"/>
      <c r="HVI92" s="14"/>
      <c r="HVJ92" s="14"/>
      <c r="HVK92" s="14"/>
      <c r="HVL92" s="14"/>
      <c r="HVM92" s="14"/>
      <c r="HVN92" s="14"/>
      <c r="HVO92" s="14"/>
      <c r="HVP92" s="14"/>
      <c r="HVQ92" s="14"/>
      <c r="HVR92" s="14"/>
      <c r="HVS92" s="14"/>
      <c r="HVT92" s="14"/>
      <c r="HVU92" s="14"/>
      <c r="HVV92" s="14"/>
      <c r="HVW92" s="14"/>
      <c r="HVX92" s="14"/>
      <c r="HVY92" s="14"/>
      <c r="HVZ92" s="14"/>
      <c r="HWA92" s="14"/>
      <c r="HWB92" s="14"/>
      <c r="HWC92" s="14"/>
      <c r="HWD92" s="14"/>
      <c r="HWE92" s="14"/>
      <c r="HWF92" s="14"/>
      <c r="HWG92" s="14"/>
      <c r="HWH92" s="14"/>
      <c r="HWI92" s="14"/>
      <c r="HWJ92" s="14"/>
      <c r="HWK92" s="14"/>
      <c r="HWL92" s="14"/>
      <c r="HWM92" s="14"/>
      <c r="HWN92" s="14"/>
      <c r="HWO92" s="14"/>
      <c r="HWP92" s="14"/>
      <c r="HWQ92" s="14"/>
      <c r="HWR92" s="14"/>
      <c r="HWS92" s="14"/>
      <c r="HWT92" s="14"/>
      <c r="HWU92" s="14"/>
      <c r="HWV92" s="14"/>
      <c r="HWW92" s="14"/>
      <c r="HWX92" s="14"/>
      <c r="HWY92" s="14"/>
      <c r="HWZ92" s="14"/>
      <c r="HXA92" s="14"/>
      <c r="HXB92" s="14"/>
      <c r="HXC92" s="14"/>
      <c r="HXD92" s="14"/>
      <c r="HXE92" s="14"/>
      <c r="HXF92" s="14"/>
      <c r="HXG92" s="14"/>
      <c r="HXH92" s="14"/>
      <c r="HXI92" s="14"/>
      <c r="HXJ92" s="14"/>
      <c r="HXK92" s="14"/>
      <c r="HXL92" s="14"/>
      <c r="HXM92" s="14"/>
      <c r="HXN92" s="14"/>
      <c r="HXO92" s="14"/>
      <c r="HXP92" s="14"/>
      <c r="HXQ92" s="14"/>
      <c r="HXR92" s="14"/>
      <c r="HXS92" s="14"/>
      <c r="HXT92" s="14"/>
      <c r="HXU92" s="14"/>
      <c r="HXV92" s="14"/>
      <c r="HXW92" s="14"/>
      <c r="HXX92" s="14"/>
      <c r="HXY92" s="14"/>
      <c r="HXZ92" s="14"/>
      <c r="HYA92" s="14"/>
      <c r="HYB92" s="14"/>
      <c r="HYC92" s="14"/>
      <c r="HYD92" s="14"/>
      <c r="HYE92" s="14"/>
      <c r="HYF92" s="14"/>
      <c r="HYG92" s="14"/>
      <c r="HYH92" s="14"/>
      <c r="HYI92" s="14"/>
      <c r="HYJ92" s="14"/>
      <c r="HYK92" s="14"/>
      <c r="HYL92" s="14"/>
      <c r="HYM92" s="14"/>
      <c r="HYN92" s="14"/>
      <c r="HYO92" s="14"/>
      <c r="HYP92" s="14"/>
      <c r="HYQ92" s="14"/>
      <c r="HYR92" s="14"/>
      <c r="HYS92" s="14"/>
      <c r="HYT92" s="14"/>
      <c r="HYU92" s="14"/>
      <c r="HYV92" s="14"/>
      <c r="HYW92" s="14"/>
      <c r="HYX92" s="14"/>
      <c r="HYY92" s="14"/>
      <c r="HYZ92" s="14"/>
      <c r="HZA92" s="14"/>
      <c r="HZB92" s="14"/>
      <c r="HZC92" s="14"/>
      <c r="HZD92" s="14"/>
      <c r="HZE92" s="14"/>
      <c r="HZF92" s="14"/>
      <c r="HZG92" s="14"/>
      <c r="HZH92" s="14"/>
      <c r="HZI92" s="14"/>
      <c r="HZJ92" s="14"/>
      <c r="HZK92" s="14"/>
      <c r="HZL92" s="14"/>
      <c r="HZM92" s="14"/>
      <c r="HZN92" s="14"/>
      <c r="HZO92" s="14"/>
      <c r="HZP92" s="14"/>
      <c r="HZQ92" s="14"/>
      <c r="HZR92" s="14"/>
      <c r="HZS92" s="14"/>
      <c r="HZT92" s="14"/>
      <c r="HZU92" s="14"/>
      <c r="HZV92" s="14"/>
      <c r="HZW92" s="14"/>
      <c r="HZX92" s="14"/>
      <c r="HZY92" s="14"/>
      <c r="HZZ92" s="14"/>
      <c r="IAA92" s="14"/>
      <c r="IAB92" s="14"/>
      <c r="IAC92" s="14"/>
      <c r="IAD92" s="14"/>
      <c r="IAE92" s="14"/>
      <c r="IAF92" s="14"/>
      <c r="IAG92" s="14"/>
      <c r="IAH92" s="14"/>
      <c r="IAI92" s="14"/>
      <c r="IAJ92" s="14"/>
      <c r="IAK92" s="14"/>
      <c r="IAL92" s="14"/>
      <c r="IAM92" s="14"/>
      <c r="IAN92" s="14"/>
      <c r="IAO92" s="14"/>
      <c r="IAP92" s="14"/>
      <c r="IAQ92" s="14"/>
      <c r="IAR92" s="14"/>
      <c r="IAS92" s="14"/>
      <c r="IAT92" s="14"/>
      <c r="IAU92" s="14"/>
      <c r="IAV92" s="14"/>
      <c r="IAW92" s="14"/>
      <c r="IAX92" s="14"/>
      <c r="IAY92" s="14"/>
      <c r="IAZ92" s="14"/>
      <c r="IBA92" s="14"/>
      <c r="IBB92" s="14"/>
      <c r="IBC92" s="14"/>
      <c r="IBD92" s="14"/>
      <c r="IBE92" s="14"/>
      <c r="IBF92" s="14"/>
      <c r="IBG92" s="14"/>
      <c r="IBH92" s="14"/>
      <c r="IBI92" s="14"/>
      <c r="IBJ92" s="14"/>
      <c r="IBK92" s="14"/>
      <c r="IBL92" s="14"/>
      <c r="IBM92" s="14"/>
      <c r="IBN92" s="14"/>
      <c r="IBO92" s="14"/>
      <c r="IBP92" s="14"/>
      <c r="IBQ92" s="14"/>
      <c r="IBR92" s="14"/>
      <c r="IBS92" s="14"/>
      <c r="IBT92" s="14"/>
      <c r="IBU92" s="14"/>
      <c r="IBV92" s="14"/>
      <c r="IBW92" s="14"/>
      <c r="IBX92" s="14"/>
      <c r="IBY92" s="14"/>
      <c r="IBZ92" s="14"/>
      <c r="ICA92" s="14"/>
      <c r="ICB92" s="14"/>
      <c r="ICC92" s="14"/>
      <c r="ICD92" s="14"/>
      <c r="ICE92" s="14"/>
      <c r="ICF92" s="14"/>
      <c r="ICG92" s="14"/>
      <c r="ICH92" s="14"/>
      <c r="ICI92" s="14"/>
      <c r="ICJ92" s="14"/>
      <c r="ICK92" s="14"/>
      <c r="ICL92" s="14"/>
      <c r="ICM92" s="14"/>
      <c r="ICN92" s="14"/>
      <c r="ICO92" s="14"/>
      <c r="ICP92" s="14"/>
      <c r="ICQ92" s="14"/>
      <c r="ICR92" s="14"/>
      <c r="ICS92" s="14"/>
      <c r="ICT92" s="14"/>
      <c r="ICU92" s="14"/>
      <c r="ICV92" s="14"/>
      <c r="ICW92" s="14"/>
      <c r="ICX92" s="14"/>
      <c r="ICY92" s="14"/>
      <c r="ICZ92" s="14"/>
      <c r="IDA92" s="14"/>
      <c r="IDB92" s="14"/>
      <c r="IDC92" s="14"/>
      <c r="IDD92" s="14"/>
      <c r="IDE92" s="14"/>
      <c r="IDF92" s="14"/>
      <c r="IDG92" s="14"/>
      <c r="IDH92" s="14"/>
      <c r="IDI92" s="14"/>
      <c r="IDJ92" s="14"/>
      <c r="IDK92" s="14"/>
      <c r="IDL92" s="14"/>
      <c r="IDM92" s="14"/>
      <c r="IDN92" s="14"/>
      <c r="IDO92" s="14"/>
      <c r="IDP92" s="14"/>
      <c r="IDQ92" s="14"/>
      <c r="IDR92" s="14"/>
      <c r="IDS92" s="14"/>
      <c r="IDT92" s="14"/>
      <c r="IDU92" s="14"/>
      <c r="IDV92" s="14"/>
      <c r="IDW92" s="14"/>
      <c r="IDX92" s="14"/>
      <c r="IDY92" s="14"/>
      <c r="IDZ92" s="14"/>
      <c r="IEA92" s="14"/>
      <c r="IEB92" s="14"/>
      <c r="IEC92" s="14"/>
      <c r="IED92" s="14"/>
      <c r="IEE92" s="14"/>
      <c r="IEF92" s="14"/>
      <c r="IEG92" s="14"/>
      <c r="IEH92" s="14"/>
      <c r="IEI92" s="14"/>
      <c r="IEJ92" s="14"/>
      <c r="IEK92" s="14"/>
      <c r="IEL92" s="14"/>
      <c r="IEM92" s="14"/>
      <c r="IEN92" s="14"/>
      <c r="IEO92" s="14"/>
      <c r="IEP92" s="14"/>
      <c r="IEQ92" s="14"/>
      <c r="IER92" s="14"/>
      <c r="IES92" s="14"/>
      <c r="IET92" s="14"/>
      <c r="IEU92" s="14"/>
      <c r="IEV92" s="14"/>
      <c r="IEW92" s="14"/>
      <c r="IEX92" s="14"/>
      <c r="IEY92" s="14"/>
      <c r="IEZ92" s="14"/>
      <c r="IFA92" s="14"/>
      <c r="IFB92" s="14"/>
      <c r="IFC92" s="14"/>
      <c r="IFD92" s="14"/>
      <c r="IFE92" s="14"/>
      <c r="IFF92" s="14"/>
      <c r="IFG92" s="14"/>
      <c r="IFH92" s="14"/>
      <c r="IFI92" s="14"/>
      <c r="IFJ92" s="14"/>
      <c r="IFK92" s="14"/>
      <c r="IFL92" s="14"/>
      <c r="IFM92" s="14"/>
      <c r="IFN92" s="14"/>
      <c r="IFO92" s="14"/>
      <c r="IFP92" s="14"/>
      <c r="IFQ92" s="14"/>
      <c r="IFR92" s="14"/>
      <c r="IFS92" s="14"/>
      <c r="IFT92" s="14"/>
      <c r="IFU92" s="14"/>
      <c r="IFV92" s="14"/>
      <c r="IFW92" s="14"/>
      <c r="IFX92" s="14"/>
      <c r="IFY92" s="14"/>
      <c r="IFZ92" s="14"/>
      <c r="IGA92" s="14"/>
      <c r="IGB92" s="14"/>
      <c r="IGC92" s="14"/>
      <c r="IGD92" s="14"/>
      <c r="IGE92" s="14"/>
      <c r="IGF92" s="14"/>
      <c r="IGG92" s="14"/>
      <c r="IGH92" s="14"/>
      <c r="IGI92" s="14"/>
      <c r="IGJ92" s="14"/>
      <c r="IGK92" s="14"/>
      <c r="IGL92" s="14"/>
      <c r="IGM92" s="14"/>
      <c r="IGN92" s="14"/>
      <c r="IGO92" s="14"/>
      <c r="IGP92" s="14"/>
      <c r="IGQ92" s="14"/>
      <c r="IGR92" s="14"/>
      <c r="IGS92" s="14"/>
      <c r="IGT92" s="14"/>
      <c r="IGU92" s="14"/>
      <c r="IGV92" s="14"/>
      <c r="IGW92" s="14"/>
      <c r="IGX92" s="14"/>
      <c r="IGY92" s="14"/>
      <c r="IGZ92" s="14"/>
      <c r="IHA92" s="14"/>
      <c r="IHB92" s="14"/>
      <c r="IHC92" s="14"/>
      <c r="IHD92" s="14"/>
      <c r="IHE92" s="14"/>
      <c r="IHF92" s="14"/>
      <c r="IHG92" s="14"/>
      <c r="IHH92" s="14"/>
      <c r="IHI92" s="14"/>
      <c r="IHJ92" s="14"/>
      <c r="IHK92" s="14"/>
      <c r="IHL92" s="14"/>
      <c r="IHM92" s="14"/>
      <c r="IHN92" s="14"/>
      <c r="IHO92" s="14"/>
      <c r="IHP92" s="14"/>
      <c r="IHQ92" s="14"/>
      <c r="IHR92" s="14"/>
      <c r="IHS92" s="14"/>
      <c r="IHT92" s="14"/>
      <c r="IHU92" s="14"/>
      <c r="IHV92" s="14"/>
      <c r="IHW92" s="14"/>
      <c r="IHX92" s="14"/>
      <c r="IHY92" s="14"/>
      <c r="IHZ92" s="14"/>
      <c r="IIA92" s="14"/>
      <c r="IIB92" s="14"/>
      <c r="IIC92" s="14"/>
      <c r="IID92" s="14"/>
      <c r="IIE92" s="14"/>
      <c r="IIF92" s="14"/>
      <c r="IIG92" s="14"/>
      <c r="IIH92" s="14"/>
      <c r="III92" s="14"/>
      <c r="IIJ92" s="14"/>
      <c r="IIK92" s="14"/>
      <c r="IIL92" s="14"/>
      <c r="IIM92" s="14"/>
      <c r="IIN92" s="14"/>
      <c r="IIO92" s="14"/>
      <c r="IIP92" s="14"/>
      <c r="IIQ92" s="14"/>
      <c r="IIR92" s="14"/>
      <c r="IIS92" s="14"/>
      <c r="IIT92" s="14"/>
      <c r="IIU92" s="14"/>
      <c r="IIV92" s="14"/>
      <c r="IIW92" s="14"/>
      <c r="IIX92" s="14"/>
      <c r="IIY92" s="14"/>
      <c r="IIZ92" s="14"/>
      <c r="IJA92" s="14"/>
      <c r="IJB92" s="14"/>
      <c r="IJC92" s="14"/>
      <c r="IJD92" s="14"/>
      <c r="IJE92" s="14"/>
      <c r="IJF92" s="14"/>
      <c r="IJG92" s="14"/>
      <c r="IJH92" s="14"/>
      <c r="IJI92" s="14"/>
      <c r="IJJ92" s="14"/>
      <c r="IJK92" s="14"/>
      <c r="IJL92" s="14"/>
      <c r="IJM92" s="14"/>
      <c r="IJN92" s="14"/>
      <c r="IJO92" s="14"/>
      <c r="IJP92" s="14"/>
      <c r="IJQ92" s="14"/>
      <c r="IJR92" s="14"/>
      <c r="IJS92" s="14"/>
      <c r="IJT92" s="14"/>
      <c r="IJU92" s="14"/>
      <c r="IJV92" s="14"/>
      <c r="IJW92" s="14"/>
      <c r="IJX92" s="14"/>
      <c r="IJY92" s="14"/>
      <c r="IJZ92" s="14"/>
      <c r="IKA92" s="14"/>
      <c r="IKB92" s="14"/>
      <c r="IKC92" s="14"/>
      <c r="IKD92" s="14"/>
      <c r="IKE92" s="14"/>
      <c r="IKF92" s="14"/>
      <c r="IKG92" s="14"/>
      <c r="IKH92" s="14"/>
      <c r="IKI92" s="14"/>
      <c r="IKJ92" s="14"/>
      <c r="IKK92" s="14"/>
      <c r="IKL92" s="14"/>
      <c r="IKM92" s="14"/>
      <c r="IKN92" s="14"/>
      <c r="IKO92" s="14"/>
      <c r="IKP92" s="14"/>
      <c r="IKQ92" s="14"/>
      <c r="IKR92" s="14"/>
      <c r="IKS92" s="14"/>
      <c r="IKT92" s="14"/>
      <c r="IKU92" s="14"/>
      <c r="IKV92" s="14"/>
      <c r="IKW92" s="14"/>
      <c r="IKX92" s="14"/>
      <c r="IKY92" s="14"/>
      <c r="IKZ92" s="14"/>
      <c r="ILA92" s="14"/>
      <c r="ILB92" s="14"/>
      <c r="ILC92" s="14"/>
      <c r="ILD92" s="14"/>
      <c r="ILE92" s="14"/>
      <c r="ILF92" s="14"/>
      <c r="ILG92" s="14"/>
      <c r="ILH92" s="14"/>
      <c r="ILI92" s="14"/>
      <c r="ILJ92" s="14"/>
      <c r="ILK92" s="14"/>
      <c r="ILL92" s="14"/>
      <c r="ILM92" s="14"/>
      <c r="ILN92" s="14"/>
      <c r="ILO92" s="14"/>
      <c r="ILP92" s="14"/>
      <c r="ILQ92" s="14"/>
      <c r="ILR92" s="14"/>
      <c r="ILS92" s="14"/>
      <c r="ILT92" s="14"/>
      <c r="ILU92" s="14"/>
      <c r="ILV92" s="14"/>
      <c r="ILW92" s="14"/>
      <c r="ILX92" s="14"/>
      <c r="ILY92" s="14"/>
      <c r="ILZ92" s="14"/>
      <c r="IMA92" s="14"/>
      <c r="IMB92" s="14"/>
      <c r="IMC92" s="14"/>
      <c r="IMD92" s="14"/>
      <c r="IME92" s="14"/>
      <c r="IMF92" s="14"/>
      <c r="IMG92" s="14"/>
      <c r="IMH92" s="14"/>
      <c r="IMI92" s="14"/>
      <c r="IMJ92" s="14"/>
      <c r="IMK92" s="14"/>
      <c r="IML92" s="14"/>
      <c r="IMM92" s="14"/>
      <c r="IMN92" s="14"/>
      <c r="IMO92" s="14"/>
      <c r="IMP92" s="14"/>
      <c r="IMQ92" s="14"/>
      <c r="IMR92" s="14"/>
      <c r="IMS92" s="14"/>
      <c r="IMT92" s="14"/>
      <c r="IMU92" s="14"/>
      <c r="IMV92" s="14"/>
      <c r="IMW92" s="14"/>
      <c r="IMX92" s="14"/>
      <c r="IMY92" s="14"/>
      <c r="IMZ92" s="14"/>
      <c r="INA92" s="14"/>
      <c r="INB92" s="14"/>
      <c r="INC92" s="14"/>
      <c r="IND92" s="14"/>
      <c r="INE92" s="14"/>
      <c r="INF92" s="14"/>
      <c r="ING92" s="14"/>
      <c r="INH92" s="14"/>
      <c r="INI92" s="14"/>
      <c r="INJ92" s="14"/>
      <c r="INK92" s="14"/>
      <c r="INL92" s="14"/>
      <c r="INM92" s="14"/>
      <c r="INN92" s="14"/>
      <c r="INO92" s="14"/>
      <c r="INP92" s="14"/>
      <c r="INQ92" s="14"/>
      <c r="INR92" s="14"/>
      <c r="INS92" s="14"/>
      <c r="INT92" s="14"/>
      <c r="INU92" s="14"/>
      <c r="INV92" s="14"/>
      <c r="INW92" s="14"/>
      <c r="INX92" s="14"/>
      <c r="INY92" s="14"/>
      <c r="INZ92" s="14"/>
      <c r="IOA92" s="14"/>
      <c r="IOB92" s="14"/>
      <c r="IOC92" s="14"/>
      <c r="IOD92" s="14"/>
      <c r="IOE92" s="14"/>
      <c r="IOF92" s="14"/>
      <c r="IOG92" s="14"/>
      <c r="IOH92" s="14"/>
      <c r="IOI92" s="14"/>
      <c r="IOJ92" s="14"/>
      <c r="IOK92" s="14"/>
      <c r="IOL92" s="14"/>
      <c r="IOM92" s="14"/>
      <c r="ION92" s="14"/>
      <c r="IOO92" s="14"/>
      <c r="IOP92" s="14"/>
      <c r="IOQ92" s="14"/>
      <c r="IOR92" s="14"/>
      <c r="IOS92" s="14"/>
      <c r="IOT92" s="14"/>
      <c r="IOU92" s="14"/>
      <c r="IOV92" s="14"/>
      <c r="IOW92" s="14"/>
      <c r="IOX92" s="14"/>
      <c r="IOY92" s="14"/>
      <c r="IOZ92" s="14"/>
      <c r="IPA92" s="14"/>
      <c r="IPB92" s="14"/>
      <c r="IPC92" s="14"/>
      <c r="IPD92" s="14"/>
      <c r="IPE92" s="14"/>
      <c r="IPF92" s="14"/>
      <c r="IPG92" s="14"/>
      <c r="IPH92" s="14"/>
      <c r="IPI92" s="14"/>
      <c r="IPJ92" s="14"/>
      <c r="IPK92" s="14"/>
      <c r="IPL92" s="14"/>
      <c r="IPM92" s="14"/>
      <c r="IPN92" s="14"/>
      <c r="IPO92" s="14"/>
      <c r="IPP92" s="14"/>
      <c r="IPQ92" s="14"/>
      <c r="IPR92" s="14"/>
      <c r="IPS92" s="14"/>
      <c r="IPT92" s="14"/>
      <c r="IPU92" s="14"/>
      <c r="IPV92" s="14"/>
      <c r="IPW92" s="14"/>
      <c r="IPX92" s="14"/>
      <c r="IPY92" s="14"/>
      <c r="IPZ92" s="14"/>
      <c r="IQA92" s="14"/>
      <c r="IQB92" s="14"/>
      <c r="IQC92" s="14"/>
      <c r="IQD92" s="14"/>
      <c r="IQE92" s="14"/>
      <c r="IQF92" s="14"/>
      <c r="IQG92" s="14"/>
      <c r="IQH92" s="14"/>
      <c r="IQI92" s="14"/>
      <c r="IQJ92" s="14"/>
      <c r="IQK92" s="14"/>
      <c r="IQL92" s="14"/>
      <c r="IQM92" s="14"/>
      <c r="IQN92" s="14"/>
      <c r="IQO92" s="14"/>
      <c r="IQP92" s="14"/>
      <c r="IQQ92" s="14"/>
      <c r="IQR92" s="14"/>
      <c r="IQS92" s="14"/>
      <c r="IQT92" s="14"/>
      <c r="IQU92" s="14"/>
      <c r="IQV92" s="14"/>
      <c r="IQW92" s="14"/>
      <c r="IQX92" s="14"/>
      <c r="IQY92" s="14"/>
      <c r="IQZ92" s="14"/>
      <c r="IRA92" s="14"/>
      <c r="IRB92" s="14"/>
      <c r="IRC92" s="14"/>
      <c r="IRD92" s="14"/>
      <c r="IRE92" s="14"/>
      <c r="IRF92" s="14"/>
      <c r="IRG92" s="14"/>
      <c r="IRH92" s="14"/>
      <c r="IRI92" s="14"/>
      <c r="IRJ92" s="14"/>
      <c r="IRK92" s="14"/>
      <c r="IRL92" s="14"/>
      <c r="IRM92" s="14"/>
      <c r="IRN92" s="14"/>
      <c r="IRO92" s="14"/>
      <c r="IRP92" s="14"/>
      <c r="IRQ92" s="14"/>
      <c r="IRR92" s="14"/>
      <c r="IRS92" s="14"/>
      <c r="IRT92" s="14"/>
      <c r="IRU92" s="14"/>
      <c r="IRV92" s="14"/>
      <c r="IRW92" s="14"/>
      <c r="IRX92" s="14"/>
      <c r="IRY92" s="14"/>
      <c r="IRZ92" s="14"/>
      <c r="ISA92" s="14"/>
      <c r="ISB92" s="14"/>
      <c r="ISC92" s="14"/>
      <c r="ISD92" s="14"/>
      <c r="ISE92" s="14"/>
      <c r="ISF92" s="14"/>
      <c r="ISG92" s="14"/>
      <c r="ISH92" s="14"/>
      <c r="ISI92" s="14"/>
      <c r="ISJ92" s="14"/>
      <c r="ISK92" s="14"/>
      <c r="ISL92" s="14"/>
      <c r="ISM92" s="14"/>
      <c r="ISN92" s="14"/>
      <c r="ISO92" s="14"/>
      <c r="ISP92" s="14"/>
      <c r="ISQ92" s="14"/>
      <c r="ISR92" s="14"/>
      <c r="ISS92" s="14"/>
      <c r="IST92" s="14"/>
      <c r="ISU92" s="14"/>
      <c r="ISV92" s="14"/>
      <c r="ISW92" s="14"/>
      <c r="ISX92" s="14"/>
      <c r="ISY92" s="14"/>
      <c r="ISZ92" s="14"/>
      <c r="ITA92" s="14"/>
      <c r="ITB92" s="14"/>
      <c r="ITC92" s="14"/>
      <c r="ITD92" s="14"/>
      <c r="ITE92" s="14"/>
      <c r="ITF92" s="14"/>
      <c r="ITG92" s="14"/>
      <c r="ITH92" s="14"/>
      <c r="ITI92" s="14"/>
      <c r="ITJ92" s="14"/>
      <c r="ITK92" s="14"/>
      <c r="ITL92" s="14"/>
      <c r="ITM92" s="14"/>
      <c r="ITN92" s="14"/>
      <c r="ITO92" s="14"/>
      <c r="ITP92" s="14"/>
      <c r="ITQ92" s="14"/>
      <c r="ITR92" s="14"/>
      <c r="ITS92" s="14"/>
      <c r="ITT92" s="14"/>
      <c r="ITU92" s="14"/>
      <c r="ITV92" s="14"/>
      <c r="ITW92" s="14"/>
      <c r="ITX92" s="14"/>
      <c r="ITY92" s="14"/>
      <c r="ITZ92" s="14"/>
      <c r="IUA92" s="14"/>
      <c r="IUB92" s="14"/>
      <c r="IUC92" s="14"/>
      <c r="IUD92" s="14"/>
      <c r="IUE92" s="14"/>
      <c r="IUF92" s="14"/>
      <c r="IUG92" s="14"/>
      <c r="IUH92" s="14"/>
      <c r="IUI92" s="14"/>
      <c r="IUJ92" s="14"/>
      <c r="IUK92" s="14"/>
      <c r="IUL92" s="14"/>
      <c r="IUM92" s="14"/>
      <c r="IUN92" s="14"/>
      <c r="IUO92" s="14"/>
      <c r="IUP92" s="14"/>
      <c r="IUQ92" s="14"/>
      <c r="IUR92" s="14"/>
      <c r="IUS92" s="14"/>
      <c r="IUT92" s="14"/>
      <c r="IUU92" s="14"/>
      <c r="IUV92" s="14"/>
      <c r="IUW92" s="14"/>
      <c r="IUX92" s="14"/>
      <c r="IUY92" s="14"/>
      <c r="IUZ92" s="14"/>
      <c r="IVA92" s="14"/>
      <c r="IVB92" s="14"/>
      <c r="IVC92" s="14"/>
      <c r="IVD92" s="14"/>
      <c r="IVE92" s="14"/>
      <c r="IVF92" s="14"/>
      <c r="IVG92" s="14"/>
      <c r="IVH92" s="14"/>
      <c r="IVI92" s="14"/>
      <c r="IVJ92" s="14"/>
      <c r="IVK92" s="14"/>
      <c r="IVL92" s="14"/>
      <c r="IVM92" s="14"/>
      <c r="IVN92" s="14"/>
      <c r="IVO92" s="14"/>
      <c r="IVP92" s="14"/>
      <c r="IVQ92" s="14"/>
      <c r="IVR92" s="14"/>
      <c r="IVS92" s="14"/>
      <c r="IVT92" s="14"/>
      <c r="IVU92" s="14"/>
      <c r="IVV92" s="14"/>
      <c r="IVW92" s="14"/>
      <c r="IVX92" s="14"/>
      <c r="IVY92" s="14"/>
      <c r="IVZ92" s="14"/>
      <c r="IWA92" s="14"/>
      <c r="IWB92" s="14"/>
      <c r="IWC92" s="14"/>
      <c r="IWD92" s="14"/>
      <c r="IWE92" s="14"/>
      <c r="IWF92" s="14"/>
      <c r="IWG92" s="14"/>
      <c r="IWH92" s="14"/>
      <c r="IWI92" s="14"/>
      <c r="IWJ92" s="14"/>
      <c r="IWK92" s="14"/>
      <c r="IWL92" s="14"/>
      <c r="IWM92" s="14"/>
      <c r="IWN92" s="14"/>
      <c r="IWO92" s="14"/>
      <c r="IWP92" s="14"/>
      <c r="IWQ92" s="14"/>
      <c r="IWR92" s="14"/>
      <c r="IWS92" s="14"/>
      <c r="IWT92" s="14"/>
      <c r="IWU92" s="14"/>
      <c r="IWV92" s="14"/>
      <c r="IWW92" s="14"/>
      <c r="IWX92" s="14"/>
      <c r="IWY92" s="14"/>
      <c r="IWZ92" s="14"/>
      <c r="IXA92" s="14"/>
      <c r="IXB92" s="14"/>
      <c r="IXC92" s="14"/>
      <c r="IXD92" s="14"/>
      <c r="IXE92" s="14"/>
      <c r="IXF92" s="14"/>
      <c r="IXG92" s="14"/>
      <c r="IXH92" s="14"/>
      <c r="IXI92" s="14"/>
      <c r="IXJ92" s="14"/>
      <c r="IXK92" s="14"/>
      <c r="IXL92" s="14"/>
      <c r="IXM92" s="14"/>
      <c r="IXN92" s="14"/>
      <c r="IXO92" s="14"/>
      <c r="IXP92" s="14"/>
      <c r="IXQ92" s="14"/>
      <c r="IXR92" s="14"/>
      <c r="IXS92" s="14"/>
      <c r="IXT92" s="14"/>
      <c r="IXU92" s="14"/>
      <c r="IXV92" s="14"/>
      <c r="IXW92" s="14"/>
      <c r="IXX92" s="14"/>
      <c r="IXY92" s="14"/>
      <c r="IXZ92" s="14"/>
      <c r="IYA92" s="14"/>
      <c r="IYB92" s="14"/>
      <c r="IYC92" s="14"/>
      <c r="IYD92" s="14"/>
      <c r="IYE92" s="14"/>
      <c r="IYF92" s="14"/>
      <c r="IYG92" s="14"/>
      <c r="IYH92" s="14"/>
      <c r="IYI92" s="14"/>
      <c r="IYJ92" s="14"/>
      <c r="IYK92" s="14"/>
      <c r="IYL92" s="14"/>
      <c r="IYM92" s="14"/>
      <c r="IYN92" s="14"/>
      <c r="IYO92" s="14"/>
      <c r="IYP92" s="14"/>
      <c r="IYQ92" s="14"/>
      <c r="IYR92" s="14"/>
      <c r="IYS92" s="14"/>
      <c r="IYT92" s="14"/>
      <c r="IYU92" s="14"/>
      <c r="IYV92" s="14"/>
      <c r="IYW92" s="14"/>
      <c r="IYX92" s="14"/>
      <c r="IYY92" s="14"/>
      <c r="IYZ92" s="14"/>
      <c r="IZA92" s="14"/>
      <c r="IZB92" s="14"/>
      <c r="IZC92" s="14"/>
      <c r="IZD92" s="14"/>
      <c r="IZE92" s="14"/>
      <c r="IZF92" s="14"/>
      <c r="IZG92" s="14"/>
      <c r="IZH92" s="14"/>
      <c r="IZI92" s="14"/>
      <c r="IZJ92" s="14"/>
      <c r="IZK92" s="14"/>
      <c r="IZL92" s="14"/>
      <c r="IZM92" s="14"/>
      <c r="IZN92" s="14"/>
      <c r="IZO92" s="14"/>
      <c r="IZP92" s="14"/>
      <c r="IZQ92" s="14"/>
      <c r="IZR92" s="14"/>
      <c r="IZS92" s="14"/>
      <c r="IZT92" s="14"/>
      <c r="IZU92" s="14"/>
      <c r="IZV92" s="14"/>
      <c r="IZW92" s="14"/>
      <c r="IZX92" s="14"/>
      <c r="IZY92" s="14"/>
      <c r="IZZ92" s="14"/>
      <c r="JAA92" s="14"/>
      <c r="JAB92" s="14"/>
      <c r="JAC92" s="14"/>
      <c r="JAD92" s="14"/>
      <c r="JAE92" s="14"/>
      <c r="JAF92" s="14"/>
      <c r="JAG92" s="14"/>
      <c r="JAH92" s="14"/>
      <c r="JAI92" s="14"/>
      <c r="JAJ92" s="14"/>
      <c r="JAK92" s="14"/>
      <c r="JAL92" s="14"/>
      <c r="JAM92" s="14"/>
      <c r="JAN92" s="14"/>
      <c r="JAO92" s="14"/>
      <c r="JAP92" s="14"/>
      <c r="JAQ92" s="14"/>
      <c r="JAR92" s="14"/>
      <c r="JAS92" s="14"/>
      <c r="JAT92" s="14"/>
      <c r="JAU92" s="14"/>
      <c r="JAV92" s="14"/>
      <c r="JAW92" s="14"/>
      <c r="JAX92" s="14"/>
      <c r="JAY92" s="14"/>
      <c r="JAZ92" s="14"/>
      <c r="JBA92" s="14"/>
      <c r="JBB92" s="14"/>
      <c r="JBC92" s="14"/>
      <c r="JBD92" s="14"/>
      <c r="JBE92" s="14"/>
      <c r="JBF92" s="14"/>
      <c r="JBG92" s="14"/>
      <c r="JBH92" s="14"/>
      <c r="JBI92" s="14"/>
      <c r="JBJ92" s="14"/>
      <c r="JBK92" s="14"/>
      <c r="JBL92" s="14"/>
      <c r="JBM92" s="14"/>
      <c r="JBN92" s="14"/>
      <c r="JBO92" s="14"/>
      <c r="JBP92" s="14"/>
      <c r="JBQ92" s="14"/>
      <c r="JBR92" s="14"/>
      <c r="JBS92" s="14"/>
      <c r="JBT92" s="14"/>
      <c r="JBU92" s="14"/>
      <c r="JBV92" s="14"/>
      <c r="JBW92" s="14"/>
      <c r="JBX92" s="14"/>
      <c r="JBY92" s="14"/>
      <c r="JBZ92" s="14"/>
      <c r="JCA92" s="14"/>
      <c r="JCB92" s="14"/>
      <c r="JCC92" s="14"/>
      <c r="JCD92" s="14"/>
      <c r="JCE92" s="14"/>
      <c r="JCF92" s="14"/>
      <c r="JCG92" s="14"/>
      <c r="JCH92" s="14"/>
      <c r="JCI92" s="14"/>
      <c r="JCJ92" s="14"/>
      <c r="JCK92" s="14"/>
      <c r="JCL92" s="14"/>
      <c r="JCM92" s="14"/>
      <c r="JCN92" s="14"/>
      <c r="JCO92" s="14"/>
      <c r="JCP92" s="14"/>
      <c r="JCQ92" s="14"/>
      <c r="JCR92" s="14"/>
      <c r="JCS92" s="14"/>
      <c r="JCT92" s="14"/>
      <c r="JCU92" s="14"/>
      <c r="JCV92" s="14"/>
      <c r="JCW92" s="14"/>
      <c r="JCX92" s="14"/>
      <c r="JCY92" s="14"/>
      <c r="JCZ92" s="14"/>
      <c r="JDA92" s="14"/>
      <c r="JDB92" s="14"/>
      <c r="JDC92" s="14"/>
      <c r="JDD92" s="14"/>
      <c r="JDE92" s="14"/>
      <c r="JDF92" s="14"/>
      <c r="JDG92" s="14"/>
      <c r="JDH92" s="14"/>
      <c r="JDI92" s="14"/>
      <c r="JDJ92" s="14"/>
      <c r="JDK92" s="14"/>
      <c r="JDL92" s="14"/>
      <c r="JDM92" s="14"/>
      <c r="JDN92" s="14"/>
      <c r="JDO92" s="14"/>
      <c r="JDP92" s="14"/>
      <c r="JDQ92" s="14"/>
      <c r="JDR92" s="14"/>
      <c r="JDS92" s="14"/>
      <c r="JDT92" s="14"/>
      <c r="JDU92" s="14"/>
      <c r="JDV92" s="14"/>
      <c r="JDW92" s="14"/>
      <c r="JDX92" s="14"/>
      <c r="JDY92" s="14"/>
      <c r="JDZ92" s="14"/>
      <c r="JEA92" s="14"/>
      <c r="JEB92" s="14"/>
      <c r="JEC92" s="14"/>
      <c r="JED92" s="14"/>
      <c r="JEE92" s="14"/>
      <c r="JEF92" s="14"/>
      <c r="JEG92" s="14"/>
      <c r="JEH92" s="14"/>
      <c r="JEI92" s="14"/>
      <c r="JEJ92" s="14"/>
      <c r="JEK92" s="14"/>
      <c r="JEL92" s="14"/>
      <c r="JEM92" s="14"/>
      <c r="JEN92" s="14"/>
      <c r="JEO92" s="14"/>
      <c r="JEP92" s="14"/>
      <c r="JEQ92" s="14"/>
      <c r="JER92" s="14"/>
      <c r="JES92" s="14"/>
      <c r="JET92" s="14"/>
      <c r="JEU92" s="14"/>
      <c r="JEV92" s="14"/>
      <c r="JEW92" s="14"/>
      <c r="JEX92" s="14"/>
      <c r="JEY92" s="14"/>
      <c r="JEZ92" s="14"/>
      <c r="JFA92" s="14"/>
      <c r="JFB92" s="14"/>
      <c r="JFC92" s="14"/>
      <c r="JFD92" s="14"/>
      <c r="JFE92" s="14"/>
      <c r="JFF92" s="14"/>
      <c r="JFG92" s="14"/>
      <c r="JFH92" s="14"/>
      <c r="JFI92" s="14"/>
      <c r="JFJ92" s="14"/>
      <c r="JFK92" s="14"/>
      <c r="JFL92" s="14"/>
      <c r="JFM92" s="14"/>
      <c r="JFN92" s="14"/>
      <c r="JFO92" s="14"/>
      <c r="JFP92" s="14"/>
      <c r="JFQ92" s="14"/>
      <c r="JFR92" s="14"/>
      <c r="JFS92" s="14"/>
      <c r="JFT92" s="14"/>
      <c r="JFU92" s="14"/>
      <c r="JFV92" s="14"/>
      <c r="JFW92" s="14"/>
      <c r="JFX92" s="14"/>
      <c r="JFY92" s="14"/>
      <c r="JFZ92" s="14"/>
      <c r="JGA92" s="14"/>
      <c r="JGB92" s="14"/>
      <c r="JGC92" s="14"/>
      <c r="JGD92" s="14"/>
      <c r="JGE92" s="14"/>
      <c r="JGF92" s="14"/>
      <c r="JGG92" s="14"/>
      <c r="JGH92" s="14"/>
      <c r="JGI92" s="14"/>
      <c r="JGJ92" s="14"/>
      <c r="JGK92" s="14"/>
      <c r="JGL92" s="14"/>
      <c r="JGM92" s="14"/>
      <c r="JGN92" s="14"/>
      <c r="JGO92" s="14"/>
      <c r="JGP92" s="14"/>
      <c r="JGQ92" s="14"/>
      <c r="JGR92" s="14"/>
      <c r="JGS92" s="14"/>
      <c r="JGT92" s="14"/>
      <c r="JGU92" s="14"/>
      <c r="JGV92" s="14"/>
      <c r="JGW92" s="14"/>
      <c r="JGX92" s="14"/>
      <c r="JGY92" s="14"/>
      <c r="JGZ92" s="14"/>
      <c r="JHA92" s="14"/>
      <c r="JHB92" s="14"/>
      <c r="JHC92" s="14"/>
      <c r="JHD92" s="14"/>
      <c r="JHE92" s="14"/>
      <c r="JHF92" s="14"/>
      <c r="JHG92" s="14"/>
      <c r="JHH92" s="14"/>
      <c r="JHI92" s="14"/>
      <c r="JHJ92" s="14"/>
      <c r="JHK92" s="14"/>
      <c r="JHL92" s="14"/>
      <c r="JHM92" s="14"/>
      <c r="JHN92" s="14"/>
      <c r="JHO92" s="14"/>
      <c r="JHP92" s="14"/>
      <c r="JHQ92" s="14"/>
      <c r="JHR92" s="14"/>
      <c r="JHS92" s="14"/>
      <c r="JHT92" s="14"/>
      <c r="JHU92" s="14"/>
      <c r="JHV92" s="14"/>
      <c r="JHW92" s="14"/>
      <c r="JHX92" s="14"/>
      <c r="JHY92" s="14"/>
      <c r="JHZ92" s="14"/>
      <c r="JIA92" s="14"/>
      <c r="JIB92" s="14"/>
      <c r="JIC92" s="14"/>
      <c r="JID92" s="14"/>
      <c r="JIE92" s="14"/>
      <c r="JIF92" s="14"/>
      <c r="JIG92" s="14"/>
      <c r="JIH92" s="14"/>
      <c r="JII92" s="14"/>
      <c r="JIJ92" s="14"/>
      <c r="JIK92" s="14"/>
      <c r="JIL92" s="14"/>
      <c r="JIM92" s="14"/>
      <c r="JIN92" s="14"/>
      <c r="JIO92" s="14"/>
      <c r="JIP92" s="14"/>
      <c r="JIQ92" s="14"/>
      <c r="JIR92" s="14"/>
      <c r="JIS92" s="14"/>
      <c r="JIT92" s="14"/>
      <c r="JIU92" s="14"/>
      <c r="JIV92" s="14"/>
      <c r="JIW92" s="14"/>
      <c r="JIX92" s="14"/>
      <c r="JIY92" s="14"/>
      <c r="JIZ92" s="14"/>
      <c r="JJA92" s="14"/>
      <c r="JJB92" s="14"/>
      <c r="JJC92" s="14"/>
      <c r="JJD92" s="14"/>
      <c r="JJE92" s="14"/>
      <c r="JJF92" s="14"/>
      <c r="JJG92" s="14"/>
      <c r="JJH92" s="14"/>
      <c r="JJI92" s="14"/>
      <c r="JJJ92" s="14"/>
      <c r="JJK92" s="14"/>
      <c r="JJL92" s="14"/>
      <c r="JJM92" s="14"/>
      <c r="JJN92" s="14"/>
      <c r="JJO92" s="14"/>
      <c r="JJP92" s="14"/>
      <c r="JJQ92" s="14"/>
      <c r="JJR92" s="14"/>
      <c r="JJS92" s="14"/>
      <c r="JJT92" s="14"/>
      <c r="JJU92" s="14"/>
      <c r="JJV92" s="14"/>
      <c r="JJW92" s="14"/>
      <c r="JJX92" s="14"/>
      <c r="JJY92" s="14"/>
      <c r="JJZ92" s="14"/>
      <c r="JKA92" s="14"/>
      <c r="JKB92" s="14"/>
      <c r="JKC92" s="14"/>
      <c r="JKD92" s="14"/>
      <c r="JKE92" s="14"/>
      <c r="JKF92" s="14"/>
      <c r="JKG92" s="14"/>
      <c r="JKH92" s="14"/>
      <c r="JKI92" s="14"/>
      <c r="JKJ92" s="14"/>
      <c r="JKK92" s="14"/>
      <c r="JKL92" s="14"/>
      <c r="JKM92" s="14"/>
      <c r="JKN92" s="14"/>
      <c r="JKO92" s="14"/>
      <c r="JKP92" s="14"/>
      <c r="JKQ92" s="14"/>
      <c r="JKR92" s="14"/>
      <c r="JKS92" s="14"/>
      <c r="JKT92" s="14"/>
      <c r="JKU92" s="14"/>
      <c r="JKV92" s="14"/>
      <c r="JKW92" s="14"/>
      <c r="JKX92" s="14"/>
      <c r="JKY92" s="14"/>
      <c r="JKZ92" s="14"/>
      <c r="JLA92" s="14"/>
      <c r="JLB92" s="14"/>
      <c r="JLC92" s="14"/>
      <c r="JLD92" s="14"/>
      <c r="JLE92" s="14"/>
      <c r="JLF92" s="14"/>
      <c r="JLG92" s="14"/>
      <c r="JLH92" s="14"/>
      <c r="JLI92" s="14"/>
      <c r="JLJ92" s="14"/>
      <c r="JLK92" s="14"/>
      <c r="JLL92" s="14"/>
      <c r="JLM92" s="14"/>
      <c r="JLN92" s="14"/>
      <c r="JLO92" s="14"/>
      <c r="JLP92" s="14"/>
      <c r="JLQ92" s="14"/>
      <c r="JLR92" s="14"/>
      <c r="JLS92" s="14"/>
      <c r="JLT92" s="14"/>
      <c r="JLU92" s="14"/>
      <c r="JLV92" s="14"/>
      <c r="JLW92" s="14"/>
      <c r="JLX92" s="14"/>
      <c r="JLY92" s="14"/>
      <c r="JLZ92" s="14"/>
      <c r="JMA92" s="14"/>
      <c r="JMB92" s="14"/>
      <c r="JMC92" s="14"/>
      <c r="JMD92" s="14"/>
      <c r="JME92" s="14"/>
      <c r="JMF92" s="14"/>
      <c r="JMG92" s="14"/>
      <c r="JMH92" s="14"/>
      <c r="JMI92" s="14"/>
      <c r="JMJ92" s="14"/>
      <c r="JMK92" s="14"/>
      <c r="JML92" s="14"/>
      <c r="JMM92" s="14"/>
      <c r="JMN92" s="14"/>
      <c r="JMO92" s="14"/>
      <c r="JMP92" s="14"/>
      <c r="JMQ92" s="14"/>
      <c r="JMR92" s="14"/>
      <c r="JMS92" s="14"/>
      <c r="JMT92" s="14"/>
      <c r="JMU92" s="14"/>
      <c r="JMV92" s="14"/>
      <c r="JMW92" s="14"/>
      <c r="JMX92" s="14"/>
      <c r="JMY92" s="14"/>
      <c r="JMZ92" s="14"/>
      <c r="JNA92" s="14"/>
      <c r="JNB92" s="14"/>
      <c r="JNC92" s="14"/>
      <c r="JND92" s="14"/>
      <c r="JNE92" s="14"/>
      <c r="JNF92" s="14"/>
      <c r="JNG92" s="14"/>
      <c r="JNH92" s="14"/>
      <c r="JNI92" s="14"/>
      <c r="JNJ92" s="14"/>
      <c r="JNK92" s="14"/>
      <c r="JNL92" s="14"/>
      <c r="JNM92" s="14"/>
      <c r="JNN92" s="14"/>
      <c r="JNO92" s="14"/>
      <c r="JNP92" s="14"/>
      <c r="JNQ92" s="14"/>
      <c r="JNR92" s="14"/>
      <c r="JNS92" s="14"/>
      <c r="JNT92" s="14"/>
      <c r="JNU92" s="14"/>
      <c r="JNV92" s="14"/>
      <c r="JNW92" s="14"/>
      <c r="JNX92" s="14"/>
      <c r="JNY92" s="14"/>
      <c r="JNZ92" s="14"/>
      <c r="JOA92" s="14"/>
      <c r="JOB92" s="14"/>
      <c r="JOC92" s="14"/>
      <c r="JOD92" s="14"/>
      <c r="JOE92" s="14"/>
      <c r="JOF92" s="14"/>
      <c r="JOG92" s="14"/>
      <c r="JOH92" s="14"/>
      <c r="JOI92" s="14"/>
      <c r="JOJ92" s="14"/>
      <c r="JOK92" s="14"/>
      <c r="JOL92" s="14"/>
      <c r="JOM92" s="14"/>
      <c r="JON92" s="14"/>
      <c r="JOO92" s="14"/>
      <c r="JOP92" s="14"/>
      <c r="JOQ92" s="14"/>
      <c r="JOR92" s="14"/>
      <c r="JOS92" s="14"/>
      <c r="JOT92" s="14"/>
      <c r="JOU92" s="14"/>
      <c r="JOV92" s="14"/>
      <c r="JOW92" s="14"/>
      <c r="JOX92" s="14"/>
      <c r="JOY92" s="14"/>
      <c r="JOZ92" s="14"/>
      <c r="JPA92" s="14"/>
      <c r="JPB92" s="14"/>
      <c r="JPC92" s="14"/>
      <c r="JPD92" s="14"/>
      <c r="JPE92" s="14"/>
      <c r="JPF92" s="14"/>
      <c r="JPG92" s="14"/>
      <c r="JPH92" s="14"/>
      <c r="JPI92" s="14"/>
      <c r="JPJ92" s="14"/>
      <c r="JPK92" s="14"/>
      <c r="JPL92" s="14"/>
      <c r="JPM92" s="14"/>
      <c r="JPN92" s="14"/>
      <c r="JPO92" s="14"/>
      <c r="JPP92" s="14"/>
      <c r="JPQ92" s="14"/>
      <c r="JPR92" s="14"/>
      <c r="JPS92" s="14"/>
      <c r="JPT92" s="14"/>
      <c r="JPU92" s="14"/>
      <c r="JPV92" s="14"/>
      <c r="JPW92" s="14"/>
      <c r="JPX92" s="14"/>
      <c r="JPY92" s="14"/>
      <c r="JPZ92" s="14"/>
      <c r="JQA92" s="14"/>
      <c r="JQB92" s="14"/>
      <c r="JQC92" s="14"/>
      <c r="JQD92" s="14"/>
      <c r="JQE92" s="14"/>
      <c r="JQF92" s="14"/>
      <c r="JQG92" s="14"/>
      <c r="JQH92" s="14"/>
      <c r="JQI92" s="14"/>
      <c r="JQJ92" s="14"/>
      <c r="JQK92" s="14"/>
      <c r="JQL92" s="14"/>
      <c r="JQM92" s="14"/>
      <c r="JQN92" s="14"/>
      <c r="JQO92" s="14"/>
      <c r="JQP92" s="14"/>
      <c r="JQQ92" s="14"/>
      <c r="JQR92" s="14"/>
      <c r="JQS92" s="14"/>
      <c r="JQT92" s="14"/>
      <c r="JQU92" s="14"/>
      <c r="JQV92" s="14"/>
      <c r="JQW92" s="14"/>
      <c r="JQX92" s="14"/>
      <c r="JQY92" s="14"/>
      <c r="JQZ92" s="14"/>
      <c r="JRA92" s="14"/>
      <c r="JRB92" s="14"/>
      <c r="JRC92" s="14"/>
      <c r="JRD92" s="14"/>
      <c r="JRE92" s="14"/>
      <c r="JRF92" s="14"/>
      <c r="JRG92" s="14"/>
      <c r="JRH92" s="14"/>
      <c r="JRI92" s="14"/>
      <c r="JRJ92" s="14"/>
      <c r="JRK92" s="14"/>
      <c r="JRL92" s="14"/>
      <c r="JRM92" s="14"/>
      <c r="JRN92" s="14"/>
      <c r="JRO92" s="14"/>
      <c r="JRP92" s="14"/>
      <c r="JRQ92" s="14"/>
      <c r="JRR92" s="14"/>
      <c r="JRS92" s="14"/>
      <c r="JRT92" s="14"/>
      <c r="JRU92" s="14"/>
      <c r="JRV92" s="14"/>
      <c r="JRW92" s="14"/>
      <c r="JRX92" s="14"/>
      <c r="JRY92" s="14"/>
      <c r="JRZ92" s="14"/>
      <c r="JSA92" s="14"/>
      <c r="JSB92" s="14"/>
      <c r="JSC92" s="14"/>
      <c r="JSD92" s="14"/>
      <c r="JSE92" s="14"/>
      <c r="JSF92" s="14"/>
      <c r="JSG92" s="14"/>
      <c r="JSH92" s="14"/>
      <c r="JSI92" s="14"/>
      <c r="JSJ92" s="14"/>
      <c r="JSK92" s="14"/>
      <c r="JSL92" s="14"/>
      <c r="JSM92" s="14"/>
      <c r="JSN92" s="14"/>
      <c r="JSO92" s="14"/>
      <c r="JSP92" s="14"/>
      <c r="JSQ92" s="14"/>
      <c r="JSR92" s="14"/>
      <c r="JSS92" s="14"/>
      <c r="JST92" s="14"/>
      <c r="JSU92" s="14"/>
      <c r="JSV92" s="14"/>
      <c r="JSW92" s="14"/>
      <c r="JSX92" s="14"/>
      <c r="JSY92" s="14"/>
      <c r="JSZ92" s="14"/>
      <c r="JTA92" s="14"/>
      <c r="JTB92" s="14"/>
      <c r="JTC92" s="14"/>
      <c r="JTD92" s="14"/>
      <c r="JTE92" s="14"/>
      <c r="JTF92" s="14"/>
      <c r="JTG92" s="14"/>
      <c r="JTH92" s="14"/>
      <c r="JTI92" s="14"/>
      <c r="JTJ92" s="14"/>
      <c r="JTK92" s="14"/>
      <c r="JTL92" s="14"/>
      <c r="JTM92" s="14"/>
      <c r="JTN92" s="14"/>
      <c r="JTO92" s="14"/>
      <c r="JTP92" s="14"/>
      <c r="JTQ92" s="14"/>
      <c r="JTR92" s="14"/>
      <c r="JTS92" s="14"/>
      <c r="JTT92" s="14"/>
      <c r="JTU92" s="14"/>
      <c r="JTV92" s="14"/>
      <c r="JTW92" s="14"/>
      <c r="JTX92" s="14"/>
      <c r="JTY92" s="14"/>
      <c r="JTZ92" s="14"/>
      <c r="JUA92" s="14"/>
      <c r="JUB92" s="14"/>
      <c r="JUC92" s="14"/>
      <c r="JUD92" s="14"/>
      <c r="JUE92" s="14"/>
      <c r="JUF92" s="14"/>
      <c r="JUG92" s="14"/>
      <c r="JUH92" s="14"/>
      <c r="JUI92" s="14"/>
      <c r="JUJ92" s="14"/>
      <c r="JUK92" s="14"/>
      <c r="JUL92" s="14"/>
      <c r="JUM92" s="14"/>
      <c r="JUN92" s="14"/>
      <c r="JUO92" s="14"/>
      <c r="JUP92" s="14"/>
      <c r="JUQ92" s="14"/>
      <c r="JUR92" s="14"/>
      <c r="JUS92" s="14"/>
      <c r="JUT92" s="14"/>
      <c r="JUU92" s="14"/>
      <c r="JUV92" s="14"/>
      <c r="JUW92" s="14"/>
      <c r="JUX92" s="14"/>
      <c r="JUY92" s="14"/>
      <c r="JUZ92" s="14"/>
      <c r="JVA92" s="14"/>
      <c r="JVB92" s="14"/>
      <c r="JVC92" s="14"/>
      <c r="JVD92" s="14"/>
      <c r="JVE92" s="14"/>
      <c r="JVF92" s="14"/>
      <c r="JVG92" s="14"/>
      <c r="JVH92" s="14"/>
      <c r="JVI92" s="14"/>
      <c r="JVJ92" s="14"/>
      <c r="JVK92" s="14"/>
      <c r="JVL92" s="14"/>
      <c r="JVM92" s="14"/>
      <c r="JVN92" s="14"/>
      <c r="JVO92" s="14"/>
      <c r="JVP92" s="14"/>
      <c r="JVQ92" s="14"/>
      <c r="JVR92" s="14"/>
      <c r="JVS92" s="14"/>
      <c r="JVT92" s="14"/>
      <c r="JVU92" s="14"/>
      <c r="JVV92" s="14"/>
      <c r="JVW92" s="14"/>
      <c r="JVX92" s="14"/>
      <c r="JVY92" s="14"/>
      <c r="JVZ92" s="14"/>
      <c r="JWA92" s="14"/>
      <c r="JWB92" s="14"/>
      <c r="JWC92" s="14"/>
      <c r="JWD92" s="14"/>
      <c r="JWE92" s="14"/>
      <c r="JWF92" s="14"/>
      <c r="JWG92" s="14"/>
      <c r="JWH92" s="14"/>
      <c r="JWI92" s="14"/>
      <c r="JWJ92" s="14"/>
      <c r="JWK92" s="14"/>
      <c r="JWL92" s="14"/>
      <c r="JWM92" s="14"/>
      <c r="JWN92" s="14"/>
      <c r="JWO92" s="14"/>
      <c r="JWP92" s="14"/>
      <c r="JWQ92" s="14"/>
      <c r="JWR92" s="14"/>
      <c r="JWS92" s="14"/>
      <c r="JWT92" s="14"/>
      <c r="JWU92" s="14"/>
      <c r="JWV92" s="14"/>
      <c r="JWW92" s="14"/>
      <c r="JWX92" s="14"/>
      <c r="JWY92" s="14"/>
      <c r="JWZ92" s="14"/>
      <c r="JXA92" s="14"/>
      <c r="JXB92" s="14"/>
      <c r="JXC92" s="14"/>
      <c r="JXD92" s="14"/>
      <c r="JXE92" s="14"/>
      <c r="JXF92" s="14"/>
      <c r="JXG92" s="14"/>
      <c r="JXH92" s="14"/>
      <c r="JXI92" s="14"/>
      <c r="JXJ92" s="14"/>
      <c r="JXK92" s="14"/>
      <c r="JXL92" s="14"/>
      <c r="JXM92" s="14"/>
      <c r="JXN92" s="14"/>
      <c r="JXO92" s="14"/>
      <c r="JXP92" s="14"/>
      <c r="JXQ92" s="14"/>
      <c r="JXR92" s="14"/>
      <c r="JXS92" s="14"/>
      <c r="JXT92" s="14"/>
      <c r="JXU92" s="14"/>
      <c r="JXV92" s="14"/>
      <c r="JXW92" s="14"/>
      <c r="JXX92" s="14"/>
      <c r="JXY92" s="14"/>
      <c r="JXZ92" s="14"/>
      <c r="JYA92" s="14"/>
      <c r="JYB92" s="14"/>
      <c r="JYC92" s="14"/>
      <c r="JYD92" s="14"/>
      <c r="JYE92" s="14"/>
      <c r="JYF92" s="14"/>
      <c r="JYG92" s="14"/>
      <c r="JYH92" s="14"/>
      <c r="JYI92" s="14"/>
      <c r="JYJ92" s="14"/>
      <c r="JYK92" s="14"/>
      <c r="JYL92" s="14"/>
      <c r="JYM92" s="14"/>
      <c r="JYN92" s="14"/>
      <c r="JYO92" s="14"/>
      <c r="JYP92" s="14"/>
      <c r="JYQ92" s="14"/>
      <c r="JYR92" s="14"/>
      <c r="JYS92" s="14"/>
      <c r="JYT92" s="14"/>
      <c r="JYU92" s="14"/>
      <c r="JYV92" s="14"/>
      <c r="JYW92" s="14"/>
      <c r="JYX92" s="14"/>
      <c r="JYY92" s="14"/>
      <c r="JYZ92" s="14"/>
      <c r="JZA92" s="14"/>
      <c r="JZB92" s="14"/>
      <c r="JZC92" s="14"/>
      <c r="JZD92" s="14"/>
      <c r="JZE92" s="14"/>
      <c r="JZF92" s="14"/>
      <c r="JZG92" s="14"/>
      <c r="JZH92" s="14"/>
      <c r="JZI92" s="14"/>
      <c r="JZJ92" s="14"/>
      <c r="JZK92" s="14"/>
      <c r="JZL92" s="14"/>
      <c r="JZM92" s="14"/>
      <c r="JZN92" s="14"/>
      <c r="JZO92" s="14"/>
      <c r="JZP92" s="14"/>
      <c r="JZQ92" s="14"/>
      <c r="JZR92" s="14"/>
      <c r="JZS92" s="14"/>
      <c r="JZT92" s="14"/>
      <c r="JZU92" s="14"/>
      <c r="JZV92" s="14"/>
      <c r="JZW92" s="14"/>
      <c r="JZX92" s="14"/>
      <c r="JZY92" s="14"/>
      <c r="JZZ92" s="14"/>
      <c r="KAA92" s="14"/>
      <c r="KAB92" s="14"/>
      <c r="KAC92" s="14"/>
      <c r="KAD92" s="14"/>
      <c r="KAE92" s="14"/>
      <c r="KAF92" s="14"/>
      <c r="KAG92" s="14"/>
      <c r="KAH92" s="14"/>
      <c r="KAI92" s="14"/>
      <c r="KAJ92" s="14"/>
      <c r="KAK92" s="14"/>
      <c r="KAL92" s="14"/>
      <c r="KAM92" s="14"/>
      <c r="KAN92" s="14"/>
      <c r="KAO92" s="14"/>
      <c r="KAP92" s="14"/>
      <c r="KAQ92" s="14"/>
      <c r="KAR92" s="14"/>
      <c r="KAS92" s="14"/>
      <c r="KAT92" s="14"/>
      <c r="KAU92" s="14"/>
      <c r="KAV92" s="14"/>
      <c r="KAW92" s="14"/>
      <c r="KAX92" s="14"/>
      <c r="KAY92" s="14"/>
      <c r="KAZ92" s="14"/>
      <c r="KBA92" s="14"/>
      <c r="KBB92" s="14"/>
      <c r="KBC92" s="14"/>
      <c r="KBD92" s="14"/>
      <c r="KBE92" s="14"/>
      <c r="KBF92" s="14"/>
      <c r="KBG92" s="14"/>
      <c r="KBH92" s="14"/>
      <c r="KBI92" s="14"/>
      <c r="KBJ92" s="14"/>
      <c r="KBK92" s="14"/>
      <c r="KBL92" s="14"/>
      <c r="KBM92" s="14"/>
      <c r="KBN92" s="14"/>
      <c r="KBO92" s="14"/>
      <c r="KBP92" s="14"/>
      <c r="KBQ92" s="14"/>
      <c r="KBR92" s="14"/>
      <c r="KBS92" s="14"/>
      <c r="KBT92" s="14"/>
      <c r="KBU92" s="14"/>
      <c r="KBV92" s="14"/>
      <c r="KBW92" s="14"/>
      <c r="KBX92" s="14"/>
      <c r="KBY92" s="14"/>
      <c r="KBZ92" s="14"/>
      <c r="KCA92" s="14"/>
      <c r="KCB92" s="14"/>
      <c r="KCC92" s="14"/>
      <c r="KCD92" s="14"/>
      <c r="KCE92" s="14"/>
      <c r="KCF92" s="14"/>
      <c r="KCG92" s="14"/>
      <c r="KCH92" s="14"/>
      <c r="KCI92" s="14"/>
      <c r="KCJ92" s="14"/>
      <c r="KCK92" s="14"/>
      <c r="KCL92" s="14"/>
      <c r="KCM92" s="14"/>
      <c r="KCN92" s="14"/>
      <c r="KCO92" s="14"/>
      <c r="KCP92" s="14"/>
      <c r="KCQ92" s="14"/>
      <c r="KCR92" s="14"/>
      <c r="KCS92" s="14"/>
      <c r="KCT92" s="14"/>
      <c r="KCU92" s="14"/>
      <c r="KCV92" s="14"/>
      <c r="KCW92" s="14"/>
      <c r="KCX92" s="14"/>
      <c r="KCY92" s="14"/>
      <c r="KCZ92" s="14"/>
      <c r="KDA92" s="14"/>
      <c r="KDB92" s="14"/>
      <c r="KDC92" s="14"/>
      <c r="KDD92" s="14"/>
      <c r="KDE92" s="14"/>
      <c r="KDF92" s="14"/>
      <c r="KDG92" s="14"/>
      <c r="KDH92" s="14"/>
      <c r="KDI92" s="14"/>
      <c r="KDJ92" s="14"/>
      <c r="KDK92" s="14"/>
      <c r="KDL92" s="14"/>
      <c r="KDM92" s="14"/>
      <c r="KDN92" s="14"/>
      <c r="KDO92" s="14"/>
      <c r="KDP92" s="14"/>
      <c r="KDQ92" s="14"/>
      <c r="KDR92" s="14"/>
      <c r="KDS92" s="14"/>
      <c r="KDT92" s="14"/>
      <c r="KDU92" s="14"/>
      <c r="KDV92" s="14"/>
      <c r="KDW92" s="14"/>
      <c r="KDX92" s="14"/>
      <c r="KDY92" s="14"/>
      <c r="KDZ92" s="14"/>
      <c r="KEA92" s="14"/>
      <c r="KEB92" s="14"/>
      <c r="KEC92" s="14"/>
      <c r="KED92" s="14"/>
      <c r="KEE92" s="14"/>
      <c r="KEF92" s="14"/>
      <c r="KEG92" s="14"/>
      <c r="KEH92" s="14"/>
      <c r="KEI92" s="14"/>
      <c r="KEJ92" s="14"/>
      <c r="KEK92" s="14"/>
      <c r="KEL92" s="14"/>
      <c r="KEM92" s="14"/>
      <c r="KEN92" s="14"/>
      <c r="KEO92" s="14"/>
      <c r="KEP92" s="14"/>
      <c r="KEQ92" s="14"/>
      <c r="KER92" s="14"/>
      <c r="KES92" s="14"/>
      <c r="KET92" s="14"/>
      <c r="KEU92" s="14"/>
      <c r="KEV92" s="14"/>
      <c r="KEW92" s="14"/>
      <c r="KEX92" s="14"/>
      <c r="KEY92" s="14"/>
      <c r="KEZ92" s="14"/>
      <c r="KFA92" s="14"/>
      <c r="KFB92" s="14"/>
      <c r="KFC92" s="14"/>
      <c r="KFD92" s="14"/>
      <c r="KFE92" s="14"/>
      <c r="KFF92" s="14"/>
      <c r="KFG92" s="14"/>
      <c r="KFH92" s="14"/>
      <c r="KFI92" s="14"/>
      <c r="KFJ92" s="14"/>
      <c r="KFK92" s="14"/>
      <c r="KFL92" s="14"/>
      <c r="KFM92" s="14"/>
      <c r="KFN92" s="14"/>
      <c r="KFO92" s="14"/>
      <c r="KFP92" s="14"/>
      <c r="KFQ92" s="14"/>
      <c r="KFR92" s="14"/>
      <c r="KFS92" s="14"/>
      <c r="KFT92" s="14"/>
      <c r="KFU92" s="14"/>
      <c r="KFV92" s="14"/>
      <c r="KFW92" s="14"/>
      <c r="KFX92" s="14"/>
      <c r="KFY92" s="14"/>
      <c r="KFZ92" s="14"/>
      <c r="KGA92" s="14"/>
      <c r="KGB92" s="14"/>
      <c r="KGC92" s="14"/>
      <c r="KGD92" s="14"/>
      <c r="KGE92" s="14"/>
      <c r="KGF92" s="14"/>
      <c r="KGG92" s="14"/>
      <c r="KGH92" s="14"/>
      <c r="KGI92" s="14"/>
      <c r="KGJ92" s="14"/>
      <c r="KGK92" s="14"/>
      <c r="KGL92" s="14"/>
      <c r="KGM92" s="14"/>
      <c r="KGN92" s="14"/>
      <c r="KGO92" s="14"/>
      <c r="KGP92" s="14"/>
      <c r="KGQ92" s="14"/>
      <c r="KGR92" s="14"/>
      <c r="KGS92" s="14"/>
      <c r="KGT92" s="14"/>
      <c r="KGU92" s="14"/>
      <c r="KGV92" s="14"/>
      <c r="KGW92" s="14"/>
      <c r="KGX92" s="14"/>
      <c r="KGY92" s="14"/>
      <c r="KGZ92" s="14"/>
      <c r="KHA92" s="14"/>
      <c r="KHB92" s="14"/>
      <c r="KHC92" s="14"/>
      <c r="KHD92" s="14"/>
      <c r="KHE92" s="14"/>
      <c r="KHF92" s="14"/>
      <c r="KHG92" s="14"/>
      <c r="KHH92" s="14"/>
      <c r="KHI92" s="14"/>
      <c r="KHJ92" s="14"/>
      <c r="KHK92" s="14"/>
      <c r="KHL92" s="14"/>
      <c r="KHM92" s="14"/>
      <c r="KHN92" s="14"/>
      <c r="KHO92" s="14"/>
      <c r="KHP92" s="14"/>
      <c r="KHQ92" s="14"/>
      <c r="KHR92" s="14"/>
      <c r="KHS92" s="14"/>
      <c r="KHT92" s="14"/>
      <c r="KHU92" s="14"/>
      <c r="KHV92" s="14"/>
      <c r="KHW92" s="14"/>
      <c r="KHX92" s="14"/>
      <c r="KHY92" s="14"/>
      <c r="KHZ92" s="14"/>
      <c r="KIA92" s="14"/>
      <c r="KIB92" s="14"/>
      <c r="KIC92" s="14"/>
      <c r="KID92" s="14"/>
      <c r="KIE92" s="14"/>
      <c r="KIF92" s="14"/>
      <c r="KIG92" s="14"/>
      <c r="KIH92" s="14"/>
      <c r="KII92" s="14"/>
      <c r="KIJ92" s="14"/>
      <c r="KIK92" s="14"/>
      <c r="KIL92" s="14"/>
      <c r="KIM92" s="14"/>
      <c r="KIN92" s="14"/>
      <c r="KIO92" s="14"/>
      <c r="KIP92" s="14"/>
      <c r="KIQ92" s="14"/>
      <c r="KIR92" s="14"/>
      <c r="KIS92" s="14"/>
      <c r="KIT92" s="14"/>
      <c r="KIU92" s="14"/>
      <c r="KIV92" s="14"/>
      <c r="KIW92" s="14"/>
      <c r="KIX92" s="14"/>
      <c r="KIY92" s="14"/>
      <c r="KIZ92" s="14"/>
      <c r="KJA92" s="14"/>
      <c r="KJB92" s="14"/>
      <c r="KJC92" s="14"/>
      <c r="KJD92" s="14"/>
      <c r="KJE92" s="14"/>
      <c r="KJF92" s="14"/>
      <c r="KJG92" s="14"/>
      <c r="KJH92" s="14"/>
      <c r="KJI92" s="14"/>
      <c r="KJJ92" s="14"/>
      <c r="KJK92" s="14"/>
      <c r="KJL92" s="14"/>
      <c r="KJM92" s="14"/>
      <c r="KJN92" s="14"/>
      <c r="KJO92" s="14"/>
      <c r="KJP92" s="14"/>
      <c r="KJQ92" s="14"/>
      <c r="KJR92" s="14"/>
      <c r="KJS92" s="14"/>
      <c r="KJT92" s="14"/>
      <c r="KJU92" s="14"/>
      <c r="KJV92" s="14"/>
      <c r="KJW92" s="14"/>
      <c r="KJX92" s="14"/>
      <c r="KJY92" s="14"/>
      <c r="KJZ92" s="14"/>
      <c r="KKA92" s="14"/>
      <c r="KKB92" s="14"/>
      <c r="KKC92" s="14"/>
      <c r="KKD92" s="14"/>
      <c r="KKE92" s="14"/>
      <c r="KKF92" s="14"/>
      <c r="KKG92" s="14"/>
      <c r="KKH92" s="14"/>
      <c r="KKI92" s="14"/>
      <c r="KKJ92" s="14"/>
      <c r="KKK92" s="14"/>
      <c r="KKL92" s="14"/>
      <c r="KKM92" s="14"/>
      <c r="KKN92" s="14"/>
      <c r="KKO92" s="14"/>
      <c r="KKP92" s="14"/>
      <c r="KKQ92" s="14"/>
      <c r="KKR92" s="14"/>
      <c r="KKS92" s="14"/>
      <c r="KKT92" s="14"/>
      <c r="KKU92" s="14"/>
      <c r="KKV92" s="14"/>
      <c r="KKW92" s="14"/>
      <c r="KKX92" s="14"/>
      <c r="KKY92" s="14"/>
      <c r="KKZ92" s="14"/>
      <c r="KLA92" s="14"/>
      <c r="KLB92" s="14"/>
      <c r="KLC92" s="14"/>
      <c r="KLD92" s="14"/>
      <c r="KLE92" s="14"/>
      <c r="KLF92" s="14"/>
      <c r="KLG92" s="14"/>
      <c r="KLH92" s="14"/>
      <c r="KLI92" s="14"/>
      <c r="KLJ92" s="14"/>
      <c r="KLK92" s="14"/>
      <c r="KLL92" s="14"/>
      <c r="KLM92" s="14"/>
      <c r="KLN92" s="14"/>
      <c r="KLO92" s="14"/>
      <c r="KLP92" s="14"/>
      <c r="KLQ92" s="14"/>
      <c r="KLR92" s="14"/>
      <c r="KLS92" s="14"/>
      <c r="KLT92" s="14"/>
      <c r="KLU92" s="14"/>
      <c r="KLV92" s="14"/>
      <c r="KLW92" s="14"/>
      <c r="KLX92" s="14"/>
      <c r="KLY92" s="14"/>
      <c r="KLZ92" s="14"/>
      <c r="KMA92" s="14"/>
      <c r="KMB92" s="14"/>
      <c r="KMC92" s="14"/>
      <c r="KMD92" s="14"/>
      <c r="KME92" s="14"/>
      <c r="KMF92" s="14"/>
      <c r="KMG92" s="14"/>
      <c r="KMH92" s="14"/>
      <c r="KMI92" s="14"/>
      <c r="KMJ92" s="14"/>
      <c r="KMK92" s="14"/>
      <c r="KML92" s="14"/>
      <c r="KMM92" s="14"/>
      <c r="KMN92" s="14"/>
      <c r="KMO92" s="14"/>
      <c r="KMP92" s="14"/>
      <c r="KMQ92" s="14"/>
      <c r="KMR92" s="14"/>
      <c r="KMS92" s="14"/>
      <c r="KMT92" s="14"/>
      <c r="KMU92" s="14"/>
      <c r="KMV92" s="14"/>
      <c r="KMW92" s="14"/>
      <c r="KMX92" s="14"/>
      <c r="KMY92" s="14"/>
      <c r="KMZ92" s="14"/>
      <c r="KNA92" s="14"/>
      <c r="KNB92" s="14"/>
      <c r="KNC92" s="14"/>
      <c r="KND92" s="14"/>
      <c r="KNE92" s="14"/>
      <c r="KNF92" s="14"/>
      <c r="KNG92" s="14"/>
      <c r="KNH92" s="14"/>
      <c r="KNI92" s="14"/>
      <c r="KNJ92" s="14"/>
      <c r="KNK92" s="14"/>
      <c r="KNL92" s="14"/>
      <c r="KNM92" s="14"/>
      <c r="KNN92" s="14"/>
      <c r="KNO92" s="14"/>
      <c r="KNP92" s="14"/>
      <c r="KNQ92" s="14"/>
      <c r="KNR92" s="14"/>
      <c r="KNS92" s="14"/>
      <c r="KNT92" s="14"/>
      <c r="KNU92" s="14"/>
      <c r="KNV92" s="14"/>
      <c r="KNW92" s="14"/>
      <c r="KNX92" s="14"/>
      <c r="KNY92" s="14"/>
      <c r="KNZ92" s="14"/>
      <c r="KOA92" s="14"/>
      <c r="KOB92" s="14"/>
      <c r="KOC92" s="14"/>
      <c r="KOD92" s="14"/>
      <c r="KOE92" s="14"/>
      <c r="KOF92" s="14"/>
      <c r="KOG92" s="14"/>
      <c r="KOH92" s="14"/>
      <c r="KOI92" s="14"/>
      <c r="KOJ92" s="14"/>
      <c r="KOK92" s="14"/>
      <c r="KOL92" s="14"/>
      <c r="KOM92" s="14"/>
      <c r="KON92" s="14"/>
      <c r="KOO92" s="14"/>
      <c r="KOP92" s="14"/>
      <c r="KOQ92" s="14"/>
      <c r="KOR92" s="14"/>
      <c r="KOS92" s="14"/>
      <c r="KOT92" s="14"/>
      <c r="KOU92" s="14"/>
      <c r="KOV92" s="14"/>
      <c r="KOW92" s="14"/>
      <c r="KOX92" s="14"/>
      <c r="KOY92" s="14"/>
      <c r="KOZ92" s="14"/>
      <c r="KPA92" s="14"/>
      <c r="KPB92" s="14"/>
      <c r="KPC92" s="14"/>
      <c r="KPD92" s="14"/>
      <c r="KPE92" s="14"/>
      <c r="KPF92" s="14"/>
      <c r="KPG92" s="14"/>
      <c r="KPH92" s="14"/>
      <c r="KPI92" s="14"/>
      <c r="KPJ92" s="14"/>
      <c r="KPK92" s="14"/>
      <c r="KPL92" s="14"/>
      <c r="KPM92" s="14"/>
      <c r="KPN92" s="14"/>
      <c r="KPO92" s="14"/>
      <c r="KPP92" s="14"/>
      <c r="KPQ92" s="14"/>
      <c r="KPR92" s="14"/>
      <c r="KPS92" s="14"/>
      <c r="KPT92" s="14"/>
      <c r="KPU92" s="14"/>
      <c r="KPV92" s="14"/>
      <c r="KPW92" s="14"/>
      <c r="KPX92" s="14"/>
      <c r="KPY92" s="14"/>
      <c r="KPZ92" s="14"/>
      <c r="KQA92" s="14"/>
      <c r="KQB92" s="14"/>
      <c r="KQC92" s="14"/>
      <c r="KQD92" s="14"/>
      <c r="KQE92" s="14"/>
      <c r="KQF92" s="14"/>
      <c r="KQG92" s="14"/>
      <c r="KQH92" s="14"/>
      <c r="KQI92" s="14"/>
      <c r="KQJ92" s="14"/>
      <c r="KQK92" s="14"/>
      <c r="KQL92" s="14"/>
      <c r="KQM92" s="14"/>
      <c r="KQN92" s="14"/>
      <c r="KQO92" s="14"/>
      <c r="KQP92" s="14"/>
      <c r="KQQ92" s="14"/>
      <c r="KQR92" s="14"/>
      <c r="KQS92" s="14"/>
      <c r="KQT92" s="14"/>
      <c r="KQU92" s="14"/>
      <c r="KQV92" s="14"/>
      <c r="KQW92" s="14"/>
      <c r="KQX92" s="14"/>
      <c r="KQY92" s="14"/>
      <c r="KQZ92" s="14"/>
      <c r="KRA92" s="14"/>
      <c r="KRB92" s="14"/>
      <c r="KRC92" s="14"/>
      <c r="KRD92" s="14"/>
      <c r="KRE92" s="14"/>
      <c r="KRF92" s="14"/>
      <c r="KRG92" s="14"/>
      <c r="KRH92" s="14"/>
      <c r="KRI92" s="14"/>
      <c r="KRJ92" s="14"/>
      <c r="KRK92" s="14"/>
      <c r="KRL92" s="14"/>
      <c r="KRM92" s="14"/>
      <c r="KRN92" s="14"/>
      <c r="KRO92" s="14"/>
      <c r="KRP92" s="14"/>
      <c r="KRQ92" s="14"/>
      <c r="KRR92" s="14"/>
      <c r="KRS92" s="14"/>
      <c r="KRT92" s="14"/>
      <c r="KRU92" s="14"/>
      <c r="KRV92" s="14"/>
      <c r="KRW92" s="14"/>
      <c r="KRX92" s="14"/>
      <c r="KRY92" s="14"/>
      <c r="KRZ92" s="14"/>
      <c r="KSA92" s="14"/>
      <c r="KSB92" s="14"/>
      <c r="KSC92" s="14"/>
      <c r="KSD92" s="14"/>
      <c r="KSE92" s="14"/>
      <c r="KSF92" s="14"/>
      <c r="KSG92" s="14"/>
      <c r="KSH92" s="14"/>
      <c r="KSI92" s="14"/>
      <c r="KSJ92" s="14"/>
      <c r="KSK92" s="14"/>
      <c r="KSL92" s="14"/>
      <c r="KSM92" s="14"/>
      <c r="KSN92" s="14"/>
      <c r="KSO92" s="14"/>
      <c r="KSP92" s="14"/>
      <c r="KSQ92" s="14"/>
      <c r="KSR92" s="14"/>
      <c r="KSS92" s="14"/>
      <c r="KST92" s="14"/>
      <c r="KSU92" s="14"/>
      <c r="KSV92" s="14"/>
      <c r="KSW92" s="14"/>
      <c r="KSX92" s="14"/>
      <c r="KSY92" s="14"/>
      <c r="KSZ92" s="14"/>
      <c r="KTA92" s="14"/>
      <c r="KTB92" s="14"/>
      <c r="KTC92" s="14"/>
      <c r="KTD92" s="14"/>
      <c r="KTE92" s="14"/>
      <c r="KTF92" s="14"/>
      <c r="KTG92" s="14"/>
      <c r="KTH92" s="14"/>
      <c r="KTI92" s="14"/>
      <c r="KTJ92" s="14"/>
      <c r="KTK92" s="14"/>
      <c r="KTL92" s="14"/>
      <c r="KTM92" s="14"/>
      <c r="KTN92" s="14"/>
      <c r="KTO92" s="14"/>
      <c r="KTP92" s="14"/>
      <c r="KTQ92" s="14"/>
      <c r="KTR92" s="14"/>
      <c r="KTS92" s="14"/>
      <c r="KTT92" s="14"/>
      <c r="KTU92" s="14"/>
      <c r="KTV92" s="14"/>
      <c r="KTW92" s="14"/>
      <c r="KTX92" s="14"/>
      <c r="KTY92" s="14"/>
      <c r="KTZ92" s="14"/>
      <c r="KUA92" s="14"/>
      <c r="KUB92" s="14"/>
      <c r="KUC92" s="14"/>
      <c r="KUD92" s="14"/>
      <c r="KUE92" s="14"/>
      <c r="KUF92" s="14"/>
      <c r="KUG92" s="14"/>
      <c r="KUH92" s="14"/>
      <c r="KUI92" s="14"/>
      <c r="KUJ92" s="14"/>
      <c r="KUK92" s="14"/>
      <c r="KUL92" s="14"/>
      <c r="KUM92" s="14"/>
      <c r="KUN92" s="14"/>
      <c r="KUO92" s="14"/>
      <c r="KUP92" s="14"/>
      <c r="KUQ92" s="14"/>
      <c r="KUR92" s="14"/>
      <c r="KUS92" s="14"/>
      <c r="KUT92" s="14"/>
      <c r="KUU92" s="14"/>
      <c r="KUV92" s="14"/>
      <c r="KUW92" s="14"/>
      <c r="KUX92" s="14"/>
      <c r="KUY92" s="14"/>
      <c r="KUZ92" s="14"/>
      <c r="KVA92" s="14"/>
      <c r="KVB92" s="14"/>
      <c r="KVC92" s="14"/>
      <c r="KVD92" s="14"/>
      <c r="KVE92" s="14"/>
      <c r="KVF92" s="14"/>
      <c r="KVG92" s="14"/>
      <c r="KVH92" s="14"/>
      <c r="KVI92" s="14"/>
      <c r="KVJ92" s="14"/>
      <c r="KVK92" s="14"/>
      <c r="KVL92" s="14"/>
      <c r="KVM92" s="14"/>
      <c r="KVN92" s="14"/>
      <c r="KVO92" s="14"/>
      <c r="KVP92" s="14"/>
      <c r="KVQ92" s="14"/>
      <c r="KVR92" s="14"/>
      <c r="KVS92" s="14"/>
      <c r="KVT92" s="14"/>
      <c r="KVU92" s="14"/>
      <c r="KVV92" s="14"/>
      <c r="KVW92" s="14"/>
      <c r="KVX92" s="14"/>
      <c r="KVY92" s="14"/>
      <c r="KVZ92" s="14"/>
      <c r="KWA92" s="14"/>
      <c r="KWB92" s="14"/>
      <c r="KWC92" s="14"/>
      <c r="KWD92" s="14"/>
      <c r="KWE92" s="14"/>
      <c r="KWF92" s="14"/>
      <c r="KWG92" s="14"/>
      <c r="KWH92" s="14"/>
      <c r="KWI92" s="14"/>
      <c r="KWJ92" s="14"/>
      <c r="KWK92" s="14"/>
      <c r="KWL92" s="14"/>
      <c r="KWM92" s="14"/>
      <c r="KWN92" s="14"/>
      <c r="KWO92" s="14"/>
      <c r="KWP92" s="14"/>
      <c r="KWQ92" s="14"/>
      <c r="KWR92" s="14"/>
      <c r="KWS92" s="14"/>
      <c r="KWT92" s="14"/>
      <c r="KWU92" s="14"/>
      <c r="KWV92" s="14"/>
      <c r="KWW92" s="14"/>
      <c r="KWX92" s="14"/>
      <c r="KWY92" s="14"/>
      <c r="KWZ92" s="14"/>
      <c r="KXA92" s="14"/>
      <c r="KXB92" s="14"/>
      <c r="KXC92" s="14"/>
      <c r="KXD92" s="14"/>
      <c r="KXE92" s="14"/>
      <c r="KXF92" s="14"/>
      <c r="KXG92" s="14"/>
      <c r="KXH92" s="14"/>
      <c r="KXI92" s="14"/>
      <c r="KXJ92" s="14"/>
      <c r="KXK92" s="14"/>
      <c r="KXL92" s="14"/>
      <c r="KXM92" s="14"/>
      <c r="KXN92" s="14"/>
      <c r="KXO92" s="14"/>
      <c r="KXP92" s="14"/>
      <c r="KXQ92" s="14"/>
      <c r="KXR92" s="14"/>
      <c r="KXS92" s="14"/>
      <c r="KXT92" s="14"/>
      <c r="KXU92" s="14"/>
      <c r="KXV92" s="14"/>
      <c r="KXW92" s="14"/>
      <c r="KXX92" s="14"/>
      <c r="KXY92" s="14"/>
      <c r="KXZ92" s="14"/>
      <c r="KYA92" s="14"/>
      <c r="KYB92" s="14"/>
      <c r="KYC92" s="14"/>
      <c r="KYD92" s="14"/>
      <c r="KYE92" s="14"/>
      <c r="KYF92" s="14"/>
      <c r="KYG92" s="14"/>
      <c r="KYH92" s="14"/>
      <c r="KYI92" s="14"/>
      <c r="KYJ92" s="14"/>
      <c r="KYK92" s="14"/>
      <c r="KYL92" s="14"/>
      <c r="KYM92" s="14"/>
      <c r="KYN92" s="14"/>
      <c r="KYO92" s="14"/>
      <c r="KYP92" s="14"/>
      <c r="KYQ92" s="14"/>
      <c r="KYR92" s="14"/>
      <c r="KYS92" s="14"/>
      <c r="KYT92" s="14"/>
      <c r="KYU92" s="14"/>
      <c r="KYV92" s="14"/>
      <c r="KYW92" s="14"/>
      <c r="KYX92" s="14"/>
      <c r="KYY92" s="14"/>
      <c r="KYZ92" s="14"/>
      <c r="KZA92" s="14"/>
      <c r="KZB92" s="14"/>
      <c r="KZC92" s="14"/>
      <c r="KZD92" s="14"/>
      <c r="KZE92" s="14"/>
      <c r="KZF92" s="14"/>
      <c r="KZG92" s="14"/>
      <c r="KZH92" s="14"/>
      <c r="KZI92" s="14"/>
      <c r="KZJ92" s="14"/>
      <c r="KZK92" s="14"/>
      <c r="KZL92" s="14"/>
      <c r="KZM92" s="14"/>
      <c r="KZN92" s="14"/>
      <c r="KZO92" s="14"/>
      <c r="KZP92" s="14"/>
      <c r="KZQ92" s="14"/>
      <c r="KZR92" s="14"/>
      <c r="KZS92" s="14"/>
      <c r="KZT92" s="14"/>
      <c r="KZU92" s="14"/>
      <c r="KZV92" s="14"/>
      <c r="KZW92" s="14"/>
      <c r="KZX92" s="14"/>
      <c r="KZY92" s="14"/>
      <c r="KZZ92" s="14"/>
      <c r="LAA92" s="14"/>
      <c r="LAB92" s="14"/>
      <c r="LAC92" s="14"/>
      <c r="LAD92" s="14"/>
      <c r="LAE92" s="14"/>
      <c r="LAF92" s="14"/>
      <c r="LAG92" s="14"/>
      <c r="LAH92" s="14"/>
      <c r="LAI92" s="14"/>
      <c r="LAJ92" s="14"/>
      <c r="LAK92" s="14"/>
      <c r="LAL92" s="14"/>
      <c r="LAM92" s="14"/>
      <c r="LAN92" s="14"/>
      <c r="LAO92" s="14"/>
      <c r="LAP92" s="14"/>
      <c r="LAQ92" s="14"/>
      <c r="LAR92" s="14"/>
      <c r="LAS92" s="14"/>
      <c r="LAT92" s="14"/>
      <c r="LAU92" s="14"/>
      <c r="LAV92" s="14"/>
      <c r="LAW92" s="14"/>
      <c r="LAX92" s="14"/>
      <c r="LAY92" s="14"/>
      <c r="LAZ92" s="14"/>
      <c r="LBA92" s="14"/>
      <c r="LBB92" s="14"/>
      <c r="LBC92" s="14"/>
      <c r="LBD92" s="14"/>
      <c r="LBE92" s="14"/>
      <c r="LBF92" s="14"/>
      <c r="LBG92" s="14"/>
      <c r="LBH92" s="14"/>
      <c r="LBI92" s="14"/>
      <c r="LBJ92" s="14"/>
      <c r="LBK92" s="14"/>
      <c r="LBL92" s="14"/>
      <c r="LBM92" s="14"/>
      <c r="LBN92" s="14"/>
      <c r="LBO92" s="14"/>
      <c r="LBP92" s="14"/>
      <c r="LBQ92" s="14"/>
      <c r="LBR92" s="14"/>
      <c r="LBS92" s="14"/>
      <c r="LBT92" s="14"/>
      <c r="LBU92" s="14"/>
      <c r="LBV92" s="14"/>
      <c r="LBW92" s="14"/>
      <c r="LBX92" s="14"/>
      <c r="LBY92" s="14"/>
      <c r="LBZ92" s="14"/>
      <c r="LCA92" s="14"/>
      <c r="LCB92" s="14"/>
      <c r="LCC92" s="14"/>
      <c r="LCD92" s="14"/>
      <c r="LCE92" s="14"/>
      <c r="LCF92" s="14"/>
      <c r="LCG92" s="14"/>
      <c r="LCH92" s="14"/>
      <c r="LCI92" s="14"/>
      <c r="LCJ92" s="14"/>
      <c r="LCK92" s="14"/>
      <c r="LCL92" s="14"/>
      <c r="LCM92" s="14"/>
      <c r="LCN92" s="14"/>
      <c r="LCO92" s="14"/>
      <c r="LCP92" s="14"/>
      <c r="LCQ92" s="14"/>
      <c r="LCR92" s="14"/>
      <c r="LCS92" s="14"/>
      <c r="LCT92" s="14"/>
      <c r="LCU92" s="14"/>
      <c r="LCV92" s="14"/>
      <c r="LCW92" s="14"/>
      <c r="LCX92" s="14"/>
      <c r="LCY92" s="14"/>
      <c r="LCZ92" s="14"/>
      <c r="LDA92" s="14"/>
      <c r="LDB92" s="14"/>
      <c r="LDC92" s="14"/>
      <c r="LDD92" s="14"/>
      <c r="LDE92" s="14"/>
      <c r="LDF92" s="14"/>
      <c r="LDG92" s="14"/>
      <c r="LDH92" s="14"/>
      <c r="LDI92" s="14"/>
      <c r="LDJ92" s="14"/>
      <c r="LDK92" s="14"/>
      <c r="LDL92" s="14"/>
      <c r="LDM92" s="14"/>
      <c r="LDN92" s="14"/>
      <c r="LDO92" s="14"/>
      <c r="LDP92" s="14"/>
      <c r="LDQ92" s="14"/>
      <c r="LDR92" s="14"/>
      <c r="LDS92" s="14"/>
      <c r="LDT92" s="14"/>
      <c r="LDU92" s="14"/>
      <c r="LDV92" s="14"/>
      <c r="LDW92" s="14"/>
      <c r="LDX92" s="14"/>
      <c r="LDY92" s="14"/>
      <c r="LDZ92" s="14"/>
      <c r="LEA92" s="14"/>
      <c r="LEB92" s="14"/>
      <c r="LEC92" s="14"/>
      <c r="LED92" s="14"/>
      <c r="LEE92" s="14"/>
      <c r="LEF92" s="14"/>
      <c r="LEG92" s="14"/>
      <c r="LEH92" s="14"/>
      <c r="LEI92" s="14"/>
      <c r="LEJ92" s="14"/>
      <c r="LEK92" s="14"/>
      <c r="LEL92" s="14"/>
      <c r="LEM92" s="14"/>
      <c r="LEN92" s="14"/>
      <c r="LEO92" s="14"/>
      <c r="LEP92" s="14"/>
      <c r="LEQ92" s="14"/>
      <c r="LER92" s="14"/>
      <c r="LES92" s="14"/>
      <c r="LET92" s="14"/>
      <c r="LEU92" s="14"/>
      <c r="LEV92" s="14"/>
      <c r="LEW92" s="14"/>
      <c r="LEX92" s="14"/>
      <c r="LEY92" s="14"/>
      <c r="LEZ92" s="14"/>
      <c r="LFA92" s="14"/>
      <c r="LFB92" s="14"/>
      <c r="LFC92" s="14"/>
      <c r="LFD92" s="14"/>
      <c r="LFE92" s="14"/>
      <c r="LFF92" s="14"/>
      <c r="LFG92" s="14"/>
      <c r="LFH92" s="14"/>
      <c r="LFI92" s="14"/>
      <c r="LFJ92" s="14"/>
      <c r="LFK92" s="14"/>
      <c r="LFL92" s="14"/>
      <c r="LFM92" s="14"/>
      <c r="LFN92" s="14"/>
      <c r="LFO92" s="14"/>
      <c r="LFP92" s="14"/>
      <c r="LFQ92" s="14"/>
      <c r="LFR92" s="14"/>
      <c r="LFS92" s="14"/>
      <c r="LFT92" s="14"/>
      <c r="LFU92" s="14"/>
      <c r="LFV92" s="14"/>
      <c r="LFW92" s="14"/>
      <c r="LFX92" s="14"/>
      <c r="LFY92" s="14"/>
      <c r="LFZ92" s="14"/>
      <c r="LGA92" s="14"/>
      <c r="LGB92" s="14"/>
      <c r="LGC92" s="14"/>
      <c r="LGD92" s="14"/>
      <c r="LGE92" s="14"/>
      <c r="LGF92" s="14"/>
      <c r="LGG92" s="14"/>
      <c r="LGH92" s="14"/>
      <c r="LGI92" s="14"/>
      <c r="LGJ92" s="14"/>
      <c r="LGK92" s="14"/>
      <c r="LGL92" s="14"/>
      <c r="LGM92" s="14"/>
      <c r="LGN92" s="14"/>
      <c r="LGO92" s="14"/>
      <c r="LGP92" s="14"/>
      <c r="LGQ92" s="14"/>
      <c r="LGR92" s="14"/>
      <c r="LGS92" s="14"/>
      <c r="LGT92" s="14"/>
      <c r="LGU92" s="14"/>
      <c r="LGV92" s="14"/>
      <c r="LGW92" s="14"/>
      <c r="LGX92" s="14"/>
      <c r="LGY92" s="14"/>
      <c r="LGZ92" s="14"/>
      <c r="LHA92" s="14"/>
      <c r="LHB92" s="14"/>
      <c r="LHC92" s="14"/>
      <c r="LHD92" s="14"/>
      <c r="LHE92" s="14"/>
      <c r="LHF92" s="14"/>
      <c r="LHG92" s="14"/>
      <c r="LHH92" s="14"/>
      <c r="LHI92" s="14"/>
      <c r="LHJ92" s="14"/>
      <c r="LHK92" s="14"/>
      <c r="LHL92" s="14"/>
      <c r="LHM92" s="14"/>
      <c r="LHN92" s="14"/>
      <c r="LHO92" s="14"/>
      <c r="LHP92" s="14"/>
      <c r="LHQ92" s="14"/>
      <c r="LHR92" s="14"/>
      <c r="LHS92" s="14"/>
      <c r="LHT92" s="14"/>
      <c r="LHU92" s="14"/>
      <c r="LHV92" s="14"/>
      <c r="LHW92" s="14"/>
      <c r="LHX92" s="14"/>
      <c r="LHY92" s="14"/>
      <c r="LHZ92" s="14"/>
      <c r="LIA92" s="14"/>
      <c r="LIB92" s="14"/>
      <c r="LIC92" s="14"/>
      <c r="LID92" s="14"/>
      <c r="LIE92" s="14"/>
      <c r="LIF92" s="14"/>
      <c r="LIG92" s="14"/>
      <c r="LIH92" s="14"/>
      <c r="LII92" s="14"/>
      <c r="LIJ92" s="14"/>
      <c r="LIK92" s="14"/>
      <c r="LIL92" s="14"/>
      <c r="LIM92" s="14"/>
      <c r="LIN92" s="14"/>
      <c r="LIO92" s="14"/>
      <c r="LIP92" s="14"/>
      <c r="LIQ92" s="14"/>
      <c r="LIR92" s="14"/>
      <c r="LIS92" s="14"/>
      <c r="LIT92" s="14"/>
      <c r="LIU92" s="14"/>
      <c r="LIV92" s="14"/>
      <c r="LIW92" s="14"/>
      <c r="LIX92" s="14"/>
      <c r="LIY92" s="14"/>
      <c r="LIZ92" s="14"/>
      <c r="LJA92" s="14"/>
      <c r="LJB92" s="14"/>
      <c r="LJC92" s="14"/>
      <c r="LJD92" s="14"/>
      <c r="LJE92" s="14"/>
      <c r="LJF92" s="14"/>
      <c r="LJG92" s="14"/>
      <c r="LJH92" s="14"/>
      <c r="LJI92" s="14"/>
      <c r="LJJ92" s="14"/>
      <c r="LJK92" s="14"/>
      <c r="LJL92" s="14"/>
      <c r="LJM92" s="14"/>
      <c r="LJN92" s="14"/>
      <c r="LJO92" s="14"/>
      <c r="LJP92" s="14"/>
      <c r="LJQ92" s="14"/>
      <c r="LJR92" s="14"/>
      <c r="LJS92" s="14"/>
      <c r="LJT92" s="14"/>
      <c r="LJU92" s="14"/>
      <c r="LJV92" s="14"/>
      <c r="LJW92" s="14"/>
      <c r="LJX92" s="14"/>
      <c r="LJY92" s="14"/>
      <c r="LJZ92" s="14"/>
      <c r="LKA92" s="14"/>
      <c r="LKB92" s="14"/>
      <c r="LKC92" s="14"/>
      <c r="LKD92" s="14"/>
      <c r="LKE92" s="14"/>
      <c r="LKF92" s="14"/>
      <c r="LKG92" s="14"/>
      <c r="LKH92" s="14"/>
      <c r="LKI92" s="14"/>
      <c r="LKJ92" s="14"/>
      <c r="LKK92" s="14"/>
      <c r="LKL92" s="14"/>
      <c r="LKM92" s="14"/>
      <c r="LKN92" s="14"/>
      <c r="LKO92" s="14"/>
      <c r="LKP92" s="14"/>
      <c r="LKQ92" s="14"/>
      <c r="LKR92" s="14"/>
      <c r="LKS92" s="14"/>
      <c r="LKT92" s="14"/>
      <c r="LKU92" s="14"/>
      <c r="LKV92" s="14"/>
      <c r="LKW92" s="14"/>
      <c r="LKX92" s="14"/>
      <c r="LKY92" s="14"/>
      <c r="LKZ92" s="14"/>
      <c r="LLA92" s="14"/>
      <c r="LLB92" s="14"/>
      <c r="LLC92" s="14"/>
      <c r="LLD92" s="14"/>
      <c r="LLE92" s="14"/>
      <c r="LLF92" s="14"/>
      <c r="LLG92" s="14"/>
      <c r="LLH92" s="14"/>
      <c r="LLI92" s="14"/>
      <c r="LLJ92" s="14"/>
      <c r="LLK92" s="14"/>
      <c r="LLL92" s="14"/>
      <c r="LLM92" s="14"/>
      <c r="LLN92" s="14"/>
      <c r="LLO92" s="14"/>
      <c r="LLP92" s="14"/>
      <c r="LLQ92" s="14"/>
      <c r="LLR92" s="14"/>
      <c r="LLS92" s="14"/>
      <c r="LLT92" s="14"/>
      <c r="LLU92" s="14"/>
      <c r="LLV92" s="14"/>
      <c r="LLW92" s="14"/>
      <c r="LLX92" s="14"/>
      <c r="LLY92" s="14"/>
      <c r="LLZ92" s="14"/>
      <c r="LMA92" s="14"/>
      <c r="LMB92" s="14"/>
      <c r="LMC92" s="14"/>
      <c r="LMD92" s="14"/>
      <c r="LME92" s="14"/>
      <c r="LMF92" s="14"/>
      <c r="LMG92" s="14"/>
      <c r="LMH92" s="14"/>
      <c r="LMI92" s="14"/>
      <c r="LMJ92" s="14"/>
      <c r="LMK92" s="14"/>
      <c r="LML92" s="14"/>
      <c r="LMM92" s="14"/>
      <c r="LMN92" s="14"/>
      <c r="LMO92" s="14"/>
      <c r="LMP92" s="14"/>
      <c r="LMQ92" s="14"/>
      <c r="LMR92" s="14"/>
      <c r="LMS92" s="14"/>
      <c r="LMT92" s="14"/>
      <c r="LMU92" s="14"/>
      <c r="LMV92" s="14"/>
      <c r="LMW92" s="14"/>
      <c r="LMX92" s="14"/>
      <c r="LMY92" s="14"/>
      <c r="LMZ92" s="14"/>
      <c r="LNA92" s="14"/>
      <c r="LNB92" s="14"/>
      <c r="LNC92" s="14"/>
      <c r="LND92" s="14"/>
      <c r="LNE92" s="14"/>
      <c r="LNF92" s="14"/>
      <c r="LNG92" s="14"/>
      <c r="LNH92" s="14"/>
      <c r="LNI92" s="14"/>
      <c r="LNJ92" s="14"/>
      <c r="LNK92" s="14"/>
      <c r="LNL92" s="14"/>
      <c r="LNM92" s="14"/>
      <c r="LNN92" s="14"/>
      <c r="LNO92" s="14"/>
      <c r="LNP92" s="14"/>
      <c r="LNQ92" s="14"/>
      <c r="LNR92" s="14"/>
      <c r="LNS92" s="14"/>
      <c r="LNT92" s="14"/>
      <c r="LNU92" s="14"/>
      <c r="LNV92" s="14"/>
      <c r="LNW92" s="14"/>
      <c r="LNX92" s="14"/>
      <c r="LNY92" s="14"/>
      <c r="LNZ92" s="14"/>
      <c r="LOA92" s="14"/>
      <c r="LOB92" s="14"/>
      <c r="LOC92" s="14"/>
      <c r="LOD92" s="14"/>
      <c r="LOE92" s="14"/>
      <c r="LOF92" s="14"/>
      <c r="LOG92" s="14"/>
      <c r="LOH92" s="14"/>
      <c r="LOI92" s="14"/>
      <c r="LOJ92" s="14"/>
      <c r="LOK92" s="14"/>
      <c r="LOL92" s="14"/>
      <c r="LOM92" s="14"/>
      <c r="LON92" s="14"/>
      <c r="LOO92" s="14"/>
      <c r="LOP92" s="14"/>
      <c r="LOQ92" s="14"/>
      <c r="LOR92" s="14"/>
      <c r="LOS92" s="14"/>
      <c r="LOT92" s="14"/>
      <c r="LOU92" s="14"/>
      <c r="LOV92" s="14"/>
      <c r="LOW92" s="14"/>
      <c r="LOX92" s="14"/>
      <c r="LOY92" s="14"/>
      <c r="LOZ92" s="14"/>
      <c r="LPA92" s="14"/>
      <c r="LPB92" s="14"/>
      <c r="LPC92" s="14"/>
      <c r="LPD92" s="14"/>
      <c r="LPE92" s="14"/>
      <c r="LPF92" s="14"/>
      <c r="LPG92" s="14"/>
      <c r="LPH92" s="14"/>
      <c r="LPI92" s="14"/>
      <c r="LPJ92" s="14"/>
      <c r="LPK92" s="14"/>
      <c r="LPL92" s="14"/>
      <c r="LPM92" s="14"/>
      <c r="LPN92" s="14"/>
      <c r="LPO92" s="14"/>
      <c r="LPP92" s="14"/>
      <c r="LPQ92" s="14"/>
      <c r="LPR92" s="14"/>
      <c r="LPS92" s="14"/>
      <c r="LPT92" s="14"/>
      <c r="LPU92" s="14"/>
      <c r="LPV92" s="14"/>
      <c r="LPW92" s="14"/>
      <c r="LPX92" s="14"/>
      <c r="LPY92" s="14"/>
      <c r="LPZ92" s="14"/>
      <c r="LQA92" s="14"/>
      <c r="LQB92" s="14"/>
      <c r="LQC92" s="14"/>
      <c r="LQD92" s="14"/>
      <c r="LQE92" s="14"/>
      <c r="LQF92" s="14"/>
      <c r="LQG92" s="14"/>
      <c r="LQH92" s="14"/>
      <c r="LQI92" s="14"/>
      <c r="LQJ92" s="14"/>
      <c r="LQK92" s="14"/>
      <c r="LQL92" s="14"/>
      <c r="LQM92" s="14"/>
      <c r="LQN92" s="14"/>
      <c r="LQO92" s="14"/>
      <c r="LQP92" s="14"/>
      <c r="LQQ92" s="14"/>
      <c r="LQR92" s="14"/>
      <c r="LQS92" s="14"/>
      <c r="LQT92" s="14"/>
      <c r="LQU92" s="14"/>
      <c r="LQV92" s="14"/>
      <c r="LQW92" s="14"/>
      <c r="LQX92" s="14"/>
      <c r="LQY92" s="14"/>
      <c r="LQZ92" s="14"/>
      <c r="LRA92" s="14"/>
      <c r="LRB92" s="14"/>
      <c r="LRC92" s="14"/>
      <c r="LRD92" s="14"/>
      <c r="LRE92" s="14"/>
      <c r="LRF92" s="14"/>
      <c r="LRG92" s="14"/>
      <c r="LRH92" s="14"/>
      <c r="LRI92" s="14"/>
      <c r="LRJ92" s="14"/>
      <c r="LRK92" s="14"/>
      <c r="LRL92" s="14"/>
      <c r="LRM92" s="14"/>
      <c r="LRN92" s="14"/>
      <c r="LRO92" s="14"/>
      <c r="LRP92" s="14"/>
      <c r="LRQ92" s="14"/>
      <c r="LRR92" s="14"/>
      <c r="LRS92" s="14"/>
      <c r="LRT92" s="14"/>
      <c r="LRU92" s="14"/>
      <c r="LRV92" s="14"/>
      <c r="LRW92" s="14"/>
      <c r="LRX92" s="14"/>
      <c r="LRY92" s="14"/>
      <c r="LRZ92" s="14"/>
      <c r="LSA92" s="14"/>
      <c r="LSB92" s="14"/>
      <c r="LSC92" s="14"/>
      <c r="LSD92" s="14"/>
      <c r="LSE92" s="14"/>
      <c r="LSF92" s="14"/>
      <c r="LSG92" s="14"/>
      <c r="LSH92" s="14"/>
      <c r="LSI92" s="14"/>
      <c r="LSJ92" s="14"/>
      <c r="LSK92" s="14"/>
      <c r="LSL92" s="14"/>
      <c r="LSM92" s="14"/>
      <c r="LSN92" s="14"/>
      <c r="LSO92" s="14"/>
      <c r="LSP92" s="14"/>
      <c r="LSQ92" s="14"/>
      <c r="LSR92" s="14"/>
      <c r="LSS92" s="14"/>
      <c r="LST92" s="14"/>
      <c r="LSU92" s="14"/>
      <c r="LSV92" s="14"/>
      <c r="LSW92" s="14"/>
      <c r="LSX92" s="14"/>
      <c r="LSY92" s="14"/>
      <c r="LSZ92" s="14"/>
      <c r="LTA92" s="14"/>
      <c r="LTB92" s="14"/>
      <c r="LTC92" s="14"/>
      <c r="LTD92" s="14"/>
      <c r="LTE92" s="14"/>
      <c r="LTF92" s="14"/>
      <c r="LTG92" s="14"/>
      <c r="LTH92" s="14"/>
      <c r="LTI92" s="14"/>
      <c r="LTJ92" s="14"/>
      <c r="LTK92" s="14"/>
      <c r="LTL92" s="14"/>
      <c r="LTM92" s="14"/>
      <c r="LTN92" s="14"/>
      <c r="LTO92" s="14"/>
      <c r="LTP92" s="14"/>
      <c r="LTQ92" s="14"/>
      <c r="LTR92" s="14"/>
      <c r="LTS92" s="14"/>
      <c r="LTT92" s="14"/>
      <c r="LTU92" s="14"/>
      <c r="LTV92" s="14"/>
      <c r="LTW92" s="14"/>
      <c r="LTX92" s="14"/>
      <c r="LTY92" s="14"/>
      <c r="LTZ92" s="14"/>
      <c r="LUA92" s="14"/>
      <c r="LUB92" s="14"/>
      <c r="LUC92" s="14"/>
      <c r="LUD92" s="14"/>
      <c r="LUE92" s="14"/>
      <c r="LUF92" s="14"/>
      <c r="LUG92" s="14"/>
      <c r="LUH92" s="14"/>
      <c r="LUI92" s="14"/>
      <c r="LUJ92" s="14"/>
      <c r="LUK92" s="14"/>
      <c r="LUL92" s="14"/>
      <c r="LUM92" s="14"/>
      <c r="LUN92" s="14"/>
      <c r="LUO92" s="14"/>
      <c r="LUP92" s="14"/>
      <c r="LUQ92" s="14"/>
      <c r="LUR92" s="14"/>
      <c r="LUS92" s="14"/>
      <c r="LUT92" s="14"/>
      <c r="LUU92" s="14"/>
      <c r="LUV92" s="14"/>
      <c r="LUW92" s="14"/>
      <c r="LUX92" s="14"/>
      <c r="LUY92" s="14"/>
      <c r="LUZ92" s="14"/>
      <c r="LVA92" s="14"/>
      <c r="LVB92" s="14"/>
      <c r="LVC92" s="14"/>
      <c r="LVD92" s="14"/>
      <c r="LVE92" s="14"/>
      <c r="LVF92" s="14"/>
      <c r="LVG92" s="14"/>
      <c r="LVH92" s="14"/>
      <c r="LVI92" s="14"/>
      <c r="LVJ92" s="14"/>
      <c r="LVK92" s="14"/>
      <c r="LVL92" s="14"/>
      <c r="LVM92" s="14"/>
      <c r="LVN92" s="14"/>
      <c r="LVO92" s="14"/>
      <c r="LVP92" s="14"/>
      <c r="LVQ92" s="14"/>
      <c r="LVR92" s="14"/>
      <c r="LVS92" s="14"/>
      <c r="LVT92" s="14"/>
      <c r="LVU92" s="14"/>
      <c r="LVV92" s="14"/>
      <c r="LVW92" s="14"/>
      <c r="LVX92" s="14"/>
      <c r="LVY92" s="14"/>
      <c r="LVZ92" s="14"/>
      <c r="LWA92" s="14"/>
      <c r="LWB92" s="14"/>
      <c r="LWC92" s="14"/>
      <c r="LWD92" s="14"/>
      <c r="LWE92" s="14"/>
      <c r="LWF92" s="14"/>
      <c r="LWG92" s="14"/>
      <c r="LWH92" s="14"/>
      <c r="LWI92" s="14"/>
      <c r="LWJ92" s="14"/>
      <c r="LWK92" s="14"/>
      <c r="LWL92" s="14"/>
      <c r="LWM92" s="14"/>
      <c r="LWN92" s="14"/>
      <c r="LWO92" s="14"/>
      <c r="LWP92" s="14"/>
      <c r="LWQ92" s="14"/>
      <c r="LWR92" s="14"/>
      <c r="LWS92" s="14"/>
      <c r="LWT92" s="14"/>
      <c r="LWU92" s="14"/>
      <c r="LWV92" s="14"/>
      <c r="LWW92" s="14"/>
      <c r="LWX92" s="14"/>
      <c r="LWY92" s="14"/>
      <c r="LWZ92" s="14"/>
      <c r="LXA92" s="14"/>
      <c r="LXB92" s="14"/>
      <c r="LXC92" s="14"/>
      <c r="LXD92" s="14"/>
      <c r="LXE92" s="14"/>
      <c r="LXF92" s="14"/>
      <c r="LXG92" s="14"/>
      <c r="LXH92" s="14"/>
      <c r="LXI92" s="14"/>
      <c r="LXJ92" s="14"/>
      <c r="LXK92" s="14"/>
      <c r="LXL92" s="14"/>
      <c r="LXM92" s="14"/>
      <c r="LXN92" s="14"/>
      <c r="LXO92" s="14"/>
      <c r="LXP92" s="14"/>
      <c r="LXQ92" s="14"/>
      <c r="LXR92" s="14"/>
      <c r="LXS92" s="14"/>
      <c r="LXT92" s="14"/>
      <c r="LXU92" s="14"/>
      <c r="LXV92" s="14"/>
      <c r="LXW92" s="14"/>
      <c r="LXX92" s="14"/>
      <c r="LXY92" s="14"/>
      <c r="LXZ92" s="14"/>
      <c r="LYA92" s="14"/>
      <c r="LYB92" s="14"/>
      <c r="LYC92" s="14"/>
      <c r="LYD92" s="14"/>
      <c r="LYE92" s="14"/>
      <c r="LYF92" s="14"/>
      <c r="LYG92" s="14"/>
      <c r="LYH92" s="14"/>
      <c r="LYI92" s="14"/>
      <c r="LYJ92" s="14"/>
      <c r="LYK92" s="14"/>
      <c r="LYL92" s="14"/>
      <c r="LYM92" s="14"/>
      <c r="LYN92" s="14"/>
      <c r="LYO92" s="14"/>
      <c r="LYP92" s="14"/>
      <c r="LYQ92" s="14"/>
      <c r="LYR92" s="14"/>
      <c r="LYS92" s="14"/>
      <c r="LYT92" s="14"/>
      <c r="LYU92" s="14"/>
      <c r="LYV92" s="14"/>
      <c r="LYW92" s="14"/>
      <c r="LYX92" s="14"/>
      <c r="LYY92" s="14"/>
      <c r="LYZ92" s="14"/>
      <c r="LZA92" s="14"/>
      <c r="LZB92" s="14"/>
      <c r="LZC92" s="14"/>
      <c r="LZD92" s="14"/>
      <c r="LZE92" s="14"/>
      <c r="LZF92" s="14"/>
      <c r="LZG92" s="14"/>
      <c r="LZH92" s="14"/>
      <c r="LZI92" s="14"/>
      <c r="LZJ92" s="14"/>
      <c r="LZK92" s="14"/>
      <c r="LZL92" s="14"/>
      <c r="LZM92" s="14"/>
      <c r="LZN92" s="14"/>
      <c r="LZO92" s="14"/>
      <c r="LZP92" s="14"/>
      <c r="LZQ92" s="14"/>
      <c r="LZR92" s="14"/>
      <c r="LZS92" s="14"/>
      <c r="LZT92" s="14"/>
      <c r="LZU92" s="14"/>
      <c r="LZV92" s="14"/>
      <c r="LZW92" s="14"/>
      <c r="LZX92" s="14"/>
      <c r="LZY92" s="14"/>
      <c r="LZZ92" s="14"/>
      <c r="MAA92" s="14"/>
      <c r="MAB92" s="14"/>
      <c r="MAC92" s="14"/>
      <c r="MAD92" s="14"/>
      <c r="MAE92" s="14"/>
      <c r="MAF92" s="14"/>
      <c r="MAG92" s="14"/>
      <c r="MAH92" s="14"/>
      <c r="MAI92" s="14"/>
      <c r="MAJ92" s="14"/>
      <c r="MAK92" s="14"/>
      <c r="MAL92" s="14"/>
      <c r="MAM92" s="14"/>
      <c r="MAN92" s="14"/>
      <c r="MAO92" s="14"/>
      <c r="MAP92" s="14"/>
      <c r="MAQ92" s="14"/>
      <c r="MAR92" s="14"/>
      <c r="MAS92" s="14"/>
      <c r="MAT92" s="14"/>
      <c r="MAU92" s="14"/>
      <c r="MAV92" s="14"/>
      <c r="MAW92" s="14"/>
      <c r="MAX92" s="14"/>
      <c r="MAY92" s="14"/>
      <c r="MAZ92" s="14"/>
      <c r="MBA92" s="14"/>
      <c r="MBB92" s="14"/>
      <c r="MBC92" s="14"/>
      <c r="MBD92" s="14"/>
      <c r="MBE92" s="14"/>
      <c r="MBF92" s="14"/>
      <c r="MBG92" s="14"/>
      <c r="MBH92" s="14"/>
      <c r="MBI92" s="14"/>
      <c r="MBJ92" s="14"/>
      <c r="MBK92" s="14"/>
      <c r="MBL92" s="14"/>
      <c r="MBM92" s="14"/>
      <c r="MBN92" s="14"/>
      <c r="MBO92" s="14"/>
      <c r="MBP92" s="14"/>
      <c r="MBQ92" s="14"/>
      <c r="MBR92" s="14"/>
      <c r="MBS92" s="14"/>
      <c r="MBT92" s="14"/>
      <c r="MBU92" s="14"/>
      <c r="MBV92" s="14"/>
      <c r="MBW92" s="14"/>
      <c r="MBX92" s="14"/>
      <c r="MBY92" s="14"/>
      <c r="MBZ92" s="14"/>
      <c r="MCA92" s="14"/>
      <c r="MCB92" s="14"/>
      <c r="MCC92" s="14"/>
      <c r="MCD92" s="14"/>
      <c r="MCE92" s="14"/>
      <c r="MCF92" s="14"/>
      <c r="MCG92" s="14"/>
      <c r="MCH92" s="14"/>
      <c r="MCI92" s="14"/>
      <c r="MCJ92" s="14"/>
      <c r="MCK92" s="14"/>
      <c r="MCL92" s="14"/>
      <c r="MCM92" s="14"/>
      <c r="MCN92" s="14"/>
      <c r="MCO92" s="14"/>
      <c r="MCP92" s="14"/>
      <c r="MCQ92" s="14"/>
      <c r="MCR92" s="14"/>
      <c r="MCS92" s="14"/>
      <c r="MCT92" s="14"/>
      <c r="MCU92" s="14"/>
      <c r="MCV92" s="14"/>
      <c r="MCW92" s="14"/>
      <c r="MCX92" s="14"/>
      <c r="MCY92" s="14"/>
      <c r="MCZ92" s="14"/>
      <c r="MDA92" s="14"/>
      <c r="MDB92" s="14"/>
      <c r="MDC92" s="14"/>
      <c r="MDD92" s="14"/>
      <c r="MDE92" s="14"/>
      <c r="MDF92" s="14"/>
      <c r="MDG92" s="14"/>
      <c r="MDH92" s="14"/>
      <c r="MDI92" s="14"/>
      <c r="MDJ92" s="14"/>
      <c r="MDK92" s="14"/>
      <c r="MDL92" s="14"/>
      <c r="MDM92" s="14"/>
      <c r="MDN92" s="14"/>
      <c r="MDO92" s="14"/>
      <c r="MDP92" s="14"/>
      <c r="MDQ92" s="14"/>
      <c r="MDR92" s="14"/>
      <c r="MDS92" s="14"/>
      <c r="MDT92" s="14"/>
      <c r="MDU92" s="14"/>
      <c r="MDV92" s="14"/>
      <c r="MDW92" s="14"/>
      <c r="MDX92" s="14"/>
      <c r="MDY92" s="14"/>
      <c r="MDZ92" s="14"/>
      <c r="MEA92" s="14"/>
      <c r="MEB92" s="14"/>
      <c r="MEC92" s="14"/>
      <c r="MED92" s="14"/>
      <c r="MEE92" s="14"/>
      <c r="MEF92" s="14"/>
      <c r="MEG92" s="14"/>
      <c r="MEH92" s="14"/>
      <c r="MEI92" s="14"/>
      <c r="MEJ92" s="14"/>
      <c r="MEK92" s="14"/>
      <c r="MEL92" s="14"/>
      <c r="MEM92" s="14"/>
      <c r="MEN92" s="14"/>
      <c r="MEO92" s="14"/>
      <c r="MEP92" s="14"/>
      <c r="MEQ92" s="14"/>
      <c r="MER92" s="14"/>
      <c r="MES92" s="14"/>
      <c r="MET92" s="14"/>
      <c r="MEU92" s="14"/>
      <c r="MEV92" s="14"/>
      <c r="MEW92" s="14"/>
      <c r="MEX92" s="14"/>
      <c r="MEY92" s="14"/>
      <c r="MEZ92" s="14"/>
      <c r="MFA92" s="14"/>
      <c r="MFB92" s="14"/>
      <c r="MFC92" s="14"/>
      <c r="MFD92" s="14"/>
      <c r="MFE92" s="14"/>
      <c r="MFF92" s="14"/>
      <c r="MFG92" s="14"/>
      <c r="MFH92" s="14"/>
      <c r="MFI92" s="14"/>
      <c r="MFJ92" s="14"/>
      <c r="MFK92" s="14"/>
      <c r="MFL92" s="14"/>
      <c r="MFM92" s="14"/>
      <c r="MFN92" s="14"/>
      <c r="MFO92" s="14"/>
      <c r="MFP92" s="14"/>
      <c r="MFQ92" s="14"/>
      <c r="MFR92" s="14"/>
      <c r="MFS92" s="14"/>
      <c r="MFT92" s="14"/>
      <c r="MFU92" s="14"/>
      <c r="MFV92" s="14"/>
      <c r="MFW92" s="14"/>
      <c r="MFX92" s="14"/>
      <c r="MFY92" s="14"/>
      <c r="MFZ92" s="14"/>
      <c r="MGA92" s="14"/>
      <c r="MGB92" s="14"/>
      <c r="MGC92" s="14"/>
      <c r="MGD92" s="14"/>
      <c r="MGE92" s="14"/>
      <c r="MGF92" s="14"/>
      <c r="MGG92" s="14"/>
      <c r="MGH92" s="14"/>
      <c r="MGI92" s="14"/>
      <c r="MGJ92" s="14"/>
      <c r="MGK92" s="14"/>
      <c r="MGL92" s="14"/>
      <c r="MGM92" s="14"/>
      <c r="MGN92" s="14"/>
      <c r="MGO92" s="14"/>
      <c r="MGP92" s="14"/>
      <c r="MGQ92" s="14"/>
      <c r="MGR92" s="14"/>
      <c r="MGS92" s="14"/>
      <c r="MGT92" s="14"/>
      <c r="MGU92" s="14"/>
      <c r="MGV92" s="14"/>
      <c r="MGW92" s="14"/>
      <c r="MGX92" s="14"/>
      <c r="MGY92" s="14"/>
      <c r="MGZ92" s="14"/>
      <c r="MHA92" s="14"/>
      <c r="MHB92" s="14"/>
      <c r="MHC92" s="14"/>
      <c r="MHD92" s="14"/>
      <c r="MHE92" s="14"/>
      <c r="MHF92" s="14"/>
      <c r="MHG92" s="14"/>
      <c r="MHH92" s="14"/>
      <c r="MHI92" s="14"/>
      <c r="MHJ92" s="14"/>
      <c r="MHK92" s="14"/>
      <c r="MHL92" s="14"/>
      <c r="MHM92" s="14"/>
      <c r="MHN92" s="14"/>
      <c r="MHO92" s="14"/>
      <c r="MHP92" s="14"/>
      <c r="MHQ92" s="14"/>
      <c r="MHR92" s="14"/>
      <c r="MHS92" s="14"/>
      <c r="MHT92" s="14"/>
      <c r="MHU92" s="14"/>
      <c r="MHV92" s="14"/>
      <c r="MHW92" s="14"/>
      <c r="MHX92" s="14"/>
      <c r="MHY92" s="14"/>
      <c r="MHZ92" s="14"/>
      <c r="MIA92" s="14"/>
      <c r="MIB92" s="14"/>
      <c r="MIC92" s="14"/>
      <c r="MID92" s="14"/>
      <c r="MIE92" s="14"/>
      <c r="MIF92" s="14"/>
      <c r="MIG92" s="14"/>
      <c r="MIH92" s="14"/>
      <c r="MII92" s="14"/>
      <c r="MIJ92" s="14"/>
      <c r="MIK92" s="14"/>
      <c r="MIL92" s="14"/>
      <c r="MIM92" s="14"/>
      <c r="MIN92" s="14"/>
      <c r="MIO92" s="14"/>
      <c r="MIP92" s="14"/>
      <c r="MIQ92" s="14"/>
      <c r="MIR92" s="14"/>
      <c r="MIS92" s="14"/>
      <c r="MIT92" s="14"/>
      <c r="MIU92" s="14"/>
      <c r="MIV92" s="14"/>
      <c r="MIW92" s="14"/>
      <c r="MIX92" s="14"/>
      <c r="MIY92" s="14"/>
      <c r="MIZ92" s="14"/>
      <c r="MJA92" s="14"/>
      <c r="MJB92" s="14"/>
      <c r="MJC92" s="14"/>
      <c r="MJD92" s="14"/>
      <c r="MJE92" s="14"/>
      <c r="MJF92" s="14"/>
      <c r="MJG92" s="14"/>
      <c r="MJH92" s="14"/>
      <c r="MJI92" s="14"/>
      <c r="MJJ92" s="14"/>
      <c r="MJK92" s="14"/>
      <c r="MJL92" s="14"/>
      <c r="MJM92" s="14"/>
      <c r="MJN92" s="14"/>
      <c r="MJO92" s="14"/>
      <c r="MJP92" s="14"/>
      <c r="MJQ92" s="14"/>
      <c r="MJR92" s="14"/>
      <c r="MJS92" s="14"/>
      <c r="MJT92" s="14"/>
      <c r="MJU92" s="14"/>
      <c r="MJV92" s="14"/>
      <c r="MJW92" s="14"/>
      <c r="MJX92" s="14"/>
      <c r="MJY92" s="14"/>
      <c r="MJZ92" s="14"/>
      <c r="MKA92" s="14"/>
      <c r="MKB92" s="14"/>
      <c r="MKC92" s="14"/>
      <c r="MKD92" s="14"/>
      <c r="MKE92" s="14"/>
      <c r="MKF92" s="14"/>
      <c r="MKG92" s="14"/>
      <c r="MKH92" s="14"/>
      <c r="MKI92" s="14"/>
      <c r="MKJ92" s="14"/>
      <c r="MKK92" s="14"/>
      <c r="MKL92" s="14"/>
      <c r="MKM92" s="14"/>
      <c r="MKN92" s="14"/>
      <c r="MKO92" s="14"/>
      <c r="MKP92" s="14"/>
      <c r="MKQ92" s="14"/>
      <c r="MKR92" s="14"/>
      <c r="MKS92" s="14"/>
      <c r="MKT92" s="14"/>
      <c r="MKU92" s="14"/>
      <c r="MKV92" s="14"/>
      <c r="MKW92" s="14"/>
      <c r="MKX92" s="14"/>
      <c r="MKY92" s="14"/>
      <c r="MKZ92" s="14"/>
      <c r="MLA92" s="14"/>
      <c r="MLB92" s="14"/>
      <c r="MLC92" s="14"/>
      <c r="MLD92" s="14"/>
      <c r="MLE92" s="14"/>
      <c r="MLF92" s="14"/>
      <c r="MLG92" s="14"/>
      <c r="MLH92" s="14"/>
      <c r="MLI92" s="14"/>
      <c r="MLJ92" s="14"/>
      <c r="MLK92" s="14"/>
      <c r="MLL92" s="14"/>
      <c r="MLM92" s="14"/>
      <c r="MLN92" s="14"/>
      <c r="MLO92" s="14"/>
      <c r="MLP92" s="14"/>
      <c r="MLQ92" s="14"/>
      <c r="MLR92" s="14"/>
      <c r="MLS92" s="14"/>
      <c r="MLT92" s="14"/>
      <c r="MLU92" s="14"/>
      <c r="MLV92" s="14"/>
      <c r="MLW92" s="14"/>
      <c r="MLX92" s="14"/>
      <c r="MLY92" s="14"/>
      <c r="MLZ92" s="14"/>
      <c r="MMA92" s="14"/>
      <c r="MMB92" s="14"/>
      <c r="MMC92" s="14"/>
      <c r="MMD92" s="14"/>
      <c r="MME92" s="14"/>
      <c r="MMF92" s="14"/>
      <c r="MMG92" s="14"/>
      <c r="MMH92" s="14"/>
      <c r="MMI92" s="14"/>
      <c r="MMJ92" s="14"/>
      <c r="MMK92" s="14"/>
      <c r="MML92" s="14"/>
      <c r="MMM92" s="14"/>
      <c r="MMN92" s="14"/>
      <c r="MMO92" s="14"/>
      <c r="MMP92" s="14"/>
      <c r="MMQ92" s="14"/>
      <c r="MMR92" s="14"/>
      <c r="MMS92" s="14"/>
      <c r="MMT92" s="14"/>
      <c r="MMU92" s="14"/>
      <c r="MMV92" s="14"/>
      <c r="MMW92" s="14"/>
      <c r="MMX92" s="14"/>
      <c r="MMY92" s="14"/>
      <c r="MMZ92" s="14"/>
      <c r="MNA92" s="14"/>
      <c r="MNB92" s="14"/>
      <c r="MNC92" s="14"/>
      <c r="MND92" s="14"/>
      <c r="MNE92" s="14"/>
      <c r="MNF92" s="14"/>
      <c r="MNG92" s="14"/>
      <c r="MNH92" s="14"/>
      <c r="MNI92" s="14"/>
      <c r="MNJ92" s="14"/>
      <c r="MNK92" s="14"/>
      <c r="MNL92" s="14"/>
      <c r="MNM92" s="14"/>
      <c r="MNN92" s="14"/>
      <c r="MNO92" s="14"/>
      <c r="MNP92" s="14"/>
      <c r="MNQ92" s="14"/>
      <c r="MNR92" s="14"/>
      <c r="MNS92" s="14"/>
      <c r="MNT92" s="14"/>
      <c r="MNU92" s="14"/>
      <c r="MNV92" s="14"/>
      <c r="MNW92" s="14"/>
      <c r="MNX92" s="14"/>
      <c r="MNY92" s="14"/>
      <c r="MNZ92" s="14"/>
      <c r="MOA92" s="14"/>
      <c r="MOB92" s="14"/>
      <c r="MOC92" s="14"/>
      <c r="MOD92" s="14"/>
      <c r="MOE92" s="14"/>
      <c r="MOF92" s="14"/>
      <c r="MOG92" s="14"/>
      <c r="MOH92" s="14"/>
      <c r="MOI92" s="14"/>
      <c r="MOJ92" s="14"/>
      <c r="MOK92" s="14"/>
      <c r="MOL92" s="14"/>
      <c r="MOM92" s="14"/>
      <c r="MON92" s="14"/>
      <c r="MOO92" s="14"/>
      <c r="MOP92" s="14"/>
      <c r="MOQ92" s="14"/>
      <c r="MOR92" s="14"/>
      <c r="MOS92" s="14"/>
      <c r="MOT92" s="14"/>
      <c r="MOU92" s="14"/>
      <c r="MOV92" s="14"/>
      <c r="MOW92" s="14"/>
      <c r="MOX92" s="14"/>
      <c r="MOY92" s="14"/>
      <c r="MOZ92" s="14"/>
      <c r="MPA92" s="14"/>
      <c r="MPB92" s="14"/>
      <c r="MPC92" s="14"/>
      <c r="MPD92" s="14"/>
      <c r="MPE92" s="14"/>
      <c r="MPF92" s="14"/>
      <c r="MPG92" s="14"/>
      <c r="MPH92" s="14"/>
      <c r="MPI92" s="14"/>
      <c r="MPJ92" s="14"/>
      <c r="MPK92" s="14"/>
      <c r="MPL92" s="14"/>
      <c r="MPM92" s="14"/>
      <c r="MPN92" s="14"/>
      <c r="MPO92" s="14"/>
      <c r="MPP92" s="14"/>
      <c r="MPQ92" s="14"/>
      <c r="MPR92" s="14"/>
      <c r="MPS92" s="14"/>
      <c r="MPT92" s="14"/>
      <c r="MPU92" s="14"/>
      <c r="MPV92" s="14"/>
      <c r="MPW92" s="14"/>
      <c r="MPX92" s="14"/>
      <c r="MPY92" s="14"/>
      <c r="MPZ92" s="14"/>
      <c r="MQA92" s="14"/>
      <c r="MQB92" s="14"/>
      <c r="MQC92" s="14"/>
      <c r="MQD92" s="14"/>
      <c r="MQE92" s="14"/>
      <c r="MQF92" s="14"/>
      <c r="MQG92" s="14"/>
      <c r="MQH92" s="14"/>
      <c r="MQI92" s="14"/>
      <c r="MQJ92" s="14"/>
      <c r="MQK92" s="14"/>
      <c r="MQL92" s="14"/>
      <c r="MQM92" s="14"/>
      <c r="MQN92" s="14"/>
      <c r="MQO92" s="14"/>
      <c r="MQP92" s="14"/>
      <c r="MQQ92" s="14"/>
      <c r="MQR92" s="14"/>
      <c r="MQS92" s="14"/>
      <c r="MQT92" s="14"/>
      <c r="MQU92" s="14"/>
      <c r="MQV92" s="14"/>
      <c r="MQW92" s="14"/>
      <c r="MQX92" s="14"/>
      <c r="MQY92" s="14"/>
      <c r="MQZ92" s="14"/>
      <c r="MRA92" s="14"/>
      <c r="MRB92" s="14"/>
      <c r="MRC92" s="14"/>
      <c r="MRD92" s="14"/>
      <c r="MRE92" s="14"/>
      <c r="MRF92" s="14"/>
      <c r="MRG92" s="14"/>
      <c r="MRH92" s="14"/>
      <c r="MRI92" s="14"/>
      <c r="MRJ92" s="14"/>
      <c r="MRK92" s="14"/>
      <c r="MRL92" s="14"/>
      <c r="MRM92" s="14"/>
      <c r="MRN92" s="14"/>
      <c r="MRO92" s="14"/>
      <c r="MRP92" s="14"/>
      <c r="MRQ92" s="14"/>
      <c r="MRR92" s="14"/>
      <c r="MRS92" s="14"/>
      <c r="MRT92" s="14"/>
      <c r="MRU92" s="14"/>
      <c r="MRV92" s="14"/>
      <c r="MRW92" s="14"/>
      <c r="MRX92" s="14"/>
      <c r="MRY92" s="14"/>
      <c r="MRZ92" s="14"/>
      <c r="MSA92" s="14"/>
      <c r="MSB92" s="14"/>
      <c r="MSC92" s="14"/>
      <c r="MSD92" s="14"/>
      <c r="MSE92" s="14"/>
      <c r="MSF92" s="14"/>
      <c r="MSG92" s="14"/>
      <c r="MSH92" s="14"/>
      <c r="MSI92" s="14"/>
      <c r="MSJ92" s="14"/>
      <c r="MSK92" s="14"/>
      <c r="MSL92" s="14"/>
      <c r="MSM92" s="14"/>
      <c r="MSN92" s="14"/>
      <c r="MSO92" s="14"/>
      <c r="MSP92" s="14"/>
      <c r="MSQ92" s="14"/>
      <c r="MSR92" s="14"/>
      <c r="MSS92" s="14"/>
      <c r="MST92" s="14"/>
      <c r="MSU92" s="14"/>
      <c r="MSV92" s="14"/>
      <c r="MSW92" s="14"/>
      <c r="MSX92" s="14"/>
      <c r="MSY92" s="14"/>
      <c r="MSZ92" s="14"/>
      <c r="MTA92" s="14"/>
      <c r="MTB92" s="14"/>
      <c r="MTC92" s="14"/>
      <c r="MTD92" s="14"/>
      <c r="MTE92" s="14"/>
      <c r="MTF92" s="14"/>
      <c r="MTG92" s="14"/>
      <c r="MTH92" s="14"/>
      <c r="MTI92" s="14"/>
      <c r="MTJ92" s="14"/>
      <c r="MTK92" s="14"/>
      <c r="MTL92" s="14"/>
      <c r="MTM92" s="14"/>
      <c r="MTN92" s="14"/>
      <c r="MTO92" s="14"/>
      <c r="MTP92" s="14"/>
      <c r="MTQ92" s="14"/>
      <c r="MTR92" s="14"/>
      <c r="MTS92" s="14"/>
      <c r="MTT92" s="14"/>
      <c r="MTU92" s="14"/>
      <c r="MTV92" s="14"/>
      <c r="MTW92" s="14"/>
      <c r="MTX92" s="14"/>
      <c r="MTY92" s="14"/>
      <c r="MTZ92" s="14"/>
      <c r="MUA92" s="14"/>
      <c r="MUB92" s="14"/>
      <c r="MUC92" s="14"/>
      <c r="MUD92" s="14"/>
      <c r="MUE92" s="14"/>
      <c r="MUF92" s="14"/>
      <c r="MUG92" s="14"/>
      <c r="MUH92" s="14"/>
      <c r="MUI92" s="14"/>
      <c r="MUJ92" s="14"/>
      <c r="MUK92" s="14"/>
      <c r="MUL92" s="14"/>
      <c r="MUM92" s="14"/>
      <c r="MUN92" s="14"/>
      <c r="MUO92" s="14"/>
      <c r="MUP92" s="14"/>
      <c r="MUQ92" s="14"/>
      <c r="MUR92" s="14"/>
      <c r="MUS92" s="14"/>
      <c r="MUT92" s="14"/>
      <c r="MUU92" s="14"/>
      <c r="MUV92" s="14"/>
      <c r="MUW92" s="14"/>
      <c r="MUX92" s="14"/>
      <c r="MUY92" s="14"/>
      <c r="MUZ92" s="14"/>
      <c r="MVA92" s="14"/>
      <c r="MVB92" s="14"/>
      <c r="MVC92" s="14"/>
      <c r="MVD92" s="14"/>
      <c r="MVE92" s="14"/>
      <c r="MVF92" s="14"/>
      <c r="MVG92" s="14"/>
      <c r="MVH92" s="14"/>
      <c r="MVI92" s="14"/>
      <c r="MVJ92" s="14"/>
      <c r="MVK92" s="14"/>
      <c r="MVL92" s="14"/>
      <c r="MVM92" s="14"/>
      <c r="MVN92" s="14"/>
      <c r="MVO92" s="14"/>
      <c r="MVP92" s="14"/>
      <c r="MVQ92" s="14"/>
      <c r="MVR92" s="14"/>
      <c r="MVS92" s="14"/>
      <c r="MVT92" s="14"/>
      <c r="MVU92" s="14"/>
      <c r="MVV92" s="14"/>
      <c r="MVW92" s="14"/>
      <c r="MVX92" s="14"/>
      <c r="MVY92" s="14"/>
      <c r="MVZ92" s="14"/>
      <c r="MWA92" s="14"/>
      <c r="MWB92" s="14"/>
      <c r="MWC92" s="14"/>
      <c r="MWD92" s="14"/>
      <c r="MWE92" s="14"/>
      <c r="MWF92" s="14"/>
      <c r="MWG92" s="14"/>
      <c r="MWH92" s="14"/>
      <c r="MWI92" s="14"/>
      <c r="MWJ92" s="14"/>
      <c r="MWK92" s="14"/>
      <c r="MWL92" s="14"/>
      <c r="MWM92" s="14"/>
      <c r="MWN92" s="14"/>
      <c r="MWO92" s="14"/>
      <c r="MWP92" s="14"/>
      <c r="MWQ92" s="14"/>
      <c r="MWR92" s="14"/>
      <c r="MWS92" s="14"/>
      <c r="MWT92" s="14"/>
      <c r="MWU92" s="14"/>
      <c r="MWV92" s="14"/>
      <c r="MWW92" s="14"/>
      <c r="MWX92" s="14"/>
      <c r="MWY92" s="14"/>
      <c r="MWZ92" s="14"/>
      <c r="MXA92" s="14"/>
      <c r="MXB92" s="14"/>
      <c r="MXC92" s="14"/>
      <c r="MXD92" s="14"/>
      <c r="MXE92" s="14"/>
      <c r="MXF92" s="14"/>
      <c r="MXG92" s="14"/>
      <c r="MXH92" s="14"/>
      <c r="MXI92" s="14"/>
      <c r="MXJ92" s="14"/>
      <c r="MXK92" s="14"/>
      <c r="MXL92" s="14"/>
      <c r="MXM92" s="14"/>
      <c r="MXN92" s="14"/>
      <c r="MXO92" s="14"/>
      <c r="MXP92" s="14"/>
      <c r="MXQ92" s="14"/>
      <c r="MXR92" s="14"/>
      <c r="MXS92" s="14"/>
      <c r="MXT92" s="14"/>
      <c r="MXU92" s="14"/>
      <c r="MXV92" s="14"/>
      <c r="MXW92" s="14"/>
      <c r="MXX92" s="14"/>
      <c r="MXY92" s="14"/>
      <c r="MXZ92" s="14"/>
      <c r="MYA92" s="14"/>
      <c r="MYB92" s="14"/>
      <c r="MYC92" s="14"/>
      <c r="MYD92" s="14"/>
      <c r="MYE92" s="14"/>
      <c r="MYF92" s="14"/>
      <c r="MYG92" s="14"/>
      <c r="MYH92" s="14"/>
      <c r="MYI92" s="14"/>
      <c r="MYJ92" s="14"/>
      <c r="MYK92" s="14"/>
      <c r="MYL92" s="14"/>
      <c r="MYM92" s="14"/>
      <c r="MYN92" s="14"/>
      <c r="MYO92" s="14"/>
      <c r="MYP92" s="14"/>
      <c r="MYQ92" s="14"/>
      <c r="MYR92" s="14"/>
      <c r="MYS92" s="14"/>
      <c r="MYT92" s="14"/>
      <c r="MYU92" s="14"/>
      <c r="MYV92" s="14"/>
      <c r="MYW92" s="14"/>
      <c r="MYX92" s="14"/>
      <c r="MYY92" s="14"/>
      <c r="MYZ92" s="14"/>
      <c r="MZA92" s="14"/>
      <c r="MZB92" s="14"/>
      <c r="MZC92" s="14"/>
      <c r="MZD92" s="14"/>
      <c r="MZE92" s="14"/>
      <c r="MZF92" s="14"/>
      <c r="MZG92" s="14"/>
      <c r="MZH92" s="14"/>
      <c r="MZI92" s="14"/>
      <c r="MZJ92" s="14"/>
      <c r="MZK92" s="14"/>
      <c r="MZL92" s="14"/>
      <c r="MZM92" s="14"/>
      <c r="MZN92" s="14"/>
      <c r="MZO92" s="14"/>
      <c r="MZP92" s="14"/>
      <c r="MZQ92" s="14"/>
      <c r="MZR92" s="14"/>
      <c r="MZS92" s="14"/>
      <c r="MZT92" s="14"/>
      <c r="MZU92" s="14"/>
      <c r="MZV92" s="14"/>
      <c r="MZW92" s="14"/>
      <c r="MZX92" s="14"/>
      <c r="MZY92" s="14"/>
      <c r="MZZ92" s="14"/>
      <c r="NAA92" s="14"/>
      <c r="NAB92" s="14"/>
      <c r="NAC92" s="14"/>
      <c r="NAD92" s="14"/>
      <c r="NAE92" s="14"/>
      <c r="NAF92" s="14"/>
      <c r="NAG92" s="14"/>
      <c r="NAH92" s="14"/>
      <c r="NAI92" s="14"/>
      <c r="NAJ92" s="14"/>
      <c r="NAK92" s="14"/>
      <c r="NAL92" s="14"/>
      <c r="NAM92" s="14"/>
      <c r="NAN92" s="14"/>
      <c r="NAO92" s="14"/>
      <c r="NAP92" s="14"/>
      <c r="NAQ92" s="14"/>
      <c r="NAR92" s="14"/>
      <c r="NAS92" s="14"/>
      <c r="NAT92" s="14"/>
      <c r="NAU92" s="14"/>
      <c r="NAV92" s="14"/>
      <c r="NAW92" s="14"/>
      <c r="NAX92" s="14"/>
      <c r="NAY92" s="14"/>
      <c r="NAZ92" s="14"/>
      <c r="NBA92" s="14"/>
      <c r="NBB92" s="14"/>
      <c r="NBC92" s="14"/>
      <c r="NBD92" s="14"/>
      <c r="NBE92" s="14"/>
      <c r="NBF92" s="14"/>
      <c r="NBG92" s="14"/>
      <c r="NBH92" s="14"/>
      <c r="NBI92" s="14"/>
      <c r="NBJ92" s="14"/>
      <c r="NBK92" s="14"/>
      <c r="NBL92" s="14"/>
      <c r="NBM92" s="14"/>
      <c r="NBN92" s="14"/>
      <c r="NBO92" s="14"/>
      <c r="NBP92" s="14"/>
      <c r="NBQ92" s="14"/>
      <c r="NBR92" s="14"/>
      <c r="NBS92" s="14"/>
      <c r="NBT92" s="14"/>
      <c r="NBU92" s="14"/>
      <c r="NBV92" s="14"/>
      <c r="NBW92" s="14"/>
      <c r="NBX92" s="14"/>
      <c r="NBY92" s="14"/>
      <c r="NBZ92" s="14"/>
      <c r="NCA92" s="14"/>
      <c r="NCB92" s="14"/>
      <c r="NCC92" s="14"/>
      <c r="NCD92" s="14"/>
      <c r="NCE92" s="14"/>
      <c r="NCF92" s="14"/>
      <c r="NCG92" s="14"/>
      <c r="NCH92" s="14"/>
      <c r="NCI92" s="14"/>
      <c r="NCJ92" s="14"/>
      <c r="NCK92" s="14"/>
      <c r="NCL92" s="14"/>
      <c r="NCM92" s="14"/>
      <c r="NCN92" s="14"/>
      <c r="NCO92" s="14"/>
      <c r="NCP92" s="14"/>
      <c r="NCQ92" s="14"/>
      <c r="NCR92" s="14"/>
      <c r="NCS92" s="14"/>
      <c r="NCT92" s="14"/>
      <c r="NCU92" s="14"/>
      <c r="NCV92" s="14"/>
      <c r="NCW92" s="14"/>
      <c r="NCX92" s="14"/>
      <c r="NCY92" s="14"/>
      <c r="NCZ92" s="14"/>
      <c r="NDA92" s="14"/>
      <c r="NDB92" s="14"/>
      <c r="NDC92" s="14"/>
      <c r="NDD92" s="14"/>
      <c r="NDE92" s="14"/>
      <c r="NDF92" s="14"/>
      <c r="NDG92" s="14"/>
      <c r="NDH92" s="14"/>
      <c r="NDI92" s="14"/>
      <c r="NDJ92" s="14"/>
      <c r="NDK92" s="14"/>
      <c r="NDL92" s="14"/>
      <c r="NDM92" s="14"/>
      <c r="NDN92" s="14"/>
      <c r="NDO92" s="14"/>
      <c r="NDP92" s="14"/>
      <c r="NDQ92" s="14"/>
      <c r="NDR92" s="14"/>
      <c r="NDS92" s="14"/>
      <c r="NDT92" s="14"/>
      <c r="NDU92" s="14"/>
      <c r="NDV92" s="14"/>
      <c r="NDW92" s="14"/>
      <c r="NDX92" s="14"/>
      <c r="NDY92" s="14"/>
      <c r="NDZ92" s="14"/>
      <c r="NEA92" s="14"/>
      <c r="NEB92" s="14"/>
      <c r="NEC92" s="14"/>
      <c r="NED92" s="14"/>
      <c r="NEE92" s="14"/>
      <c r="NEF92" s="14"/>
      <c r="NEG92" s="14"/>
      <c r="NEH92" s="14"/>
      <c r="NEI92" s="14"/>
      <c r="NEJ92" s="14"/>
      <c r="NEK92" s="14"/>
      <c r="NEL92" s="14"/>
      <c r="NEM92" s="14"/>
      <c r="NEN92" s="14"/>
      <c r="NEO92" s="14"/>
      <c r="NEP92" s="14"/>
      <c r="NEQ92" s="14"/>
      <c r="NER92" s="14"/>
      <c r="NES92" s="14"/>
      <c r="NET92" s="14"/>
      <c r="NEU92" s="14"/>
      <c r="NEV92" s="14"/>
      <c r="NEW92" s="14"/>
      <c r="NEX92" s="14"/>
      <c r="NEY92" s="14"/>
      <c r="NEZ92" s="14"/>
      <c r="NFA92" s="14"/>
      <c r="NFB92" s="14"/>
      <c r="NFC92" s="14"/>
      <c r="NFD92" s="14"/>
      <c r="NFE92" s="14"/>
      <c r="NFF92" s="14"/>
      <c r="NFG92" s="14"/>
      <c r="NFH92" s="14"/>
      <c r="NFI92" s="14"/>
      <c r="NFJ92" s="14"/>
      <c r="NFK92" s="14"/>
      <c r="NFL92" s="14"/>
      <c r="NFM92" s="14"/>
      <c r="NFN92" s="14"/>
      <c r="NFO92" s="14"/>
      <c r="NFP92" s="14"/>
      <c r="NFQ92" s="14"/>
      <c r="NFR92" s="14"/>
      <c r="NFS92" s="14"/>
      <c r="NFT92" s="14"/>
      <c r="NFU92" s="14"/>
      <c r="NFV92" s="14"/>
      <c r="NFW92" s="14"/>
      <c r="NFX92" s="14"/>
      <c r="NFY92" s="14"/>
      <c r="NFZ92" s="14"/>
      <c r="NGA92" s="14"/>
      <c r="NGB92" s="14"/>
      <c r="NGC92" s="14"/>
      <c r="NGD92" s="14"/>
      <c r="NGE92" s="14"/>
      <c r="NGF92" s="14"/>
      <c r="NGG92" s="14"/>
      <c r="NGH92" s="14"/>
      <c r="NGI92" s="14"/>
      <c r="NGJ92" s="14"/>
      <c r="NGK92" s="14"/>
      <c r="NGL92" s="14"/>
      <c r="NGM92" s="14"/>
      <c r="NGN92" s="14"/>
      <c r="NGO92" s="14"/>
      <c r="NGP92" s="14"/>
      <c r="NGQ92" s="14"/>
      <c r="NGR92" s="14"/>
      <c r="NGS92" s="14"/>
      <c r="NGT92" s="14"/>
      <c r="NGU92" s="14"/>
      <c r="NGV92" s="14"/>
      <c r="NGW92" s="14"/>
      <c r="NGX92" s="14"/>
      <c r="NGY92" s="14"/>
      <c r="NGZ92" s="14"/>
      <c r="NHA92" s="14"/>
      <c r="NHB92" s="14"/>
      <c r="NHC92" s="14"/>
      <c r="NHD92" s="14"/>
      <c r="NHE92" s="14"/>
      <c r="NHF92" s="14"/>
      <c r="NHG92" s="14"/>
      <c r="NHH92" s="14"/>
      <c r="NHI92" s="14"/>
      <c r="NHJ92" s="14"/>
      <c r="NHK92" s="14"/>
      <c r="NHL92" s="14"/>
      <c r="NHM92" s="14"/>
      <c r="NHN92" s="14"/>
      <c r="NHO92" s="14"/>
      <c r="NHP92" s="14"/>
      <c r="NHQ92" s="14"/>
      <c r="NHR92" s="14"/>
      <c r="NHS92" s="14"/>
      <c r="NHT92" s="14"/>
      <c r="NHU92" s="14"/>
      <c r="NHV92" s="14"/>
      <c r="NHW92" s="14"/>
      <c r="NHX92" s="14"/>
      <c r="NHY92" s="14"/>
      <c r="NHZ92" s="14"/>
      <c r="NIA92" s="14"/>
      <c r="NIB92" s="14"/>
      <c r="NIC92" s="14"/>
      <c r="NID92" s="14"/>
      <c r="NIE92" s="14"/>
      <c r="NIF92" s="14"/>
      <c r="NIG92" s="14"/>
      <c r="NIH92" s="14"/>
      <c r="NII92" s="14"/>
      <c r="NIJ92" s="14"/>
      <c r="NIK92" s="14"/>
      <c r="NIL92" s="14"/>
      <c r="NIM92" s="14"/>
      <c r="NIN92" s="14"/>
      <c r="NIO92" s="14"/>
      <c r="NIP92" s="14"/>
      <c r="NIQ92" s="14"/>
      <c r="NIR92" s="14"/>
      <c r="NIS92" s="14"/>
      <c r="NIT92" s="14"/>
      <c r="NIU92" s="14"/>
      <c r="NIV92" s="14"/>
      <c r="NIW92" s="14"/>
      <c r="NIX92" s="14"/>
      <c r="NIY92" s="14"/>
      <c r="NIZ92" s="14"/>
      <c r="NJA92" s="14"/>
      <c r="NJB92" s="14"/>
      <c r="NJC92" s="14"/>
      <c r="NJD92" s="14"/>
      <c r="NJE92" s="14"/>
      <c r="NJF92" s="14"/>
      <c r="NJG92" s="14"/>
      <c r="NJH92" s="14"/>
      <c r="NJI92" s="14"/>
      <c r="NJJ92" s="14"/>
      <c r="NJK92" s="14"/>
      <c r="NJL92" s="14"/>
      <c r="NJM92" s="14"/>
      <c r="NJN92" s="14"/>
      <c r="NJO92" s="14"/>
      <c r="NJP92" s="14"/>
      <c r="NJQ92" s="14"/>
      <c r="NJR92" s="14"/>
      <c r="NJS92" s="14"/>
      <c r="NJT92" s="14"/>
      <c r="NJU92" s="14"/>
      <c r="NJV92" s="14"/>
      <c r="NJW92" s="14"/>
      <c r="NJX92" s="14"/>
      <c r="NJY92" s="14"/>
      <c r="NJZ92" s="14"/>
      <c r="NKA92" s="14"/>
      <c r="NKB92" s="14"/>
      <c r="NKC92" s="14"/>
      <c r="NKD92" s="14"/>
      <c r="NKE92" s="14"/>
      <c r="NKF92" s="14"/>
      <c r="NKG92" s="14"/>
      <c r="NKH92" s="14"/>
      <c r="NKI92" s="14"/>
      <c r="NKJ92" s="14"/>
      <c r="NKK92" s="14"/>
      <c r="NKL92" s="14"/>
      <c r="NKM92" s="14"/>
      <c r="NKN92" s="14"/>
      <c r="NKO92" s="14"/>
      <c r="NKP92" s="14"/>
      <c r="NKQ92" s="14"/>
      <c r="NKR92" s="14"/>
      <c r="NKS92" s="14"/>
      <c r="NKT92" s="14"/>
      <c r="NKU92" s="14"/>
      <c r="NKV92" s="14"/>
      <c r="NKW92" s="14"/>
      <c r="NKX92" s="14"/>
      <c r="NKY92" s="14"/>
      <c r="NKZ92" s="14"/>
      <c r="NLA92" s="14"/>
      <c r="NLB92" s="14"/>
      <c r="NLC92" s="14"/>
      <c r="NLD92" s="14"/>
      <c r="NLE92" s="14"/>
      <c r="NLF92" s="14"/>
      <c r="NLG92" s="14"/>
      <c r="NLH92" s="14"/>
      <c r="NLI92" s="14"/>
      <c r="NLJ92" s="14"/>
      <c r="NLK92" s="14"/>
      <c r="NLL92" s="14"/>
      <c r="NLM92" s="14"/>
      <c r="NLN92" s="14"/>
      <c r="NLO92" s="14"/>
      <c r="NLP92" s="14"/>
      <c r="NLQ92" s="14"/>
      <c r="NLR92" s="14"/>
      <c r="NLS92" s="14"/>
      <c r="NLT92" s="14"/>
      <c r="NLU92" s="14"/>
      <c r="NLV92" s="14"/>
      <c r="NLW92" s="14"/>
      <c r="NLX92" s="14"/>
      <c r="NLY92" s="14"/>
      <c r="NLZ92" s="14"/>
      <c r="NMA92" s="14"/>
      <c r="NMB92" s="14"/>
      <c r="NMC92" s="14"/>
      <c r="NMD92" s="14"/>
      <c r="NME92" s="14"/>
      <c r="NMF92" s="14"/>
      <c r="NMG92" s="14"/>
      <c r="NMH92" s="14"/>
      <c r="NMI92" s="14"/>
      <c r="NMJ92" s="14"/>
      <c r="NMK92" s="14"/>
      <c r="NML92" s="14"/>
      <c r="NMM92" s="14"/>
      <c r="NMN92" s="14"/>
      <c r="NMO92" s="14"/>
      <c r="NMP92" s="14"/>
      <c r="NMQ92" s="14"/>
      <c r="NMR92" s="14"/>
      <c r="NMS92" s="14"/>
      <c r="NMT92" s="14"/>
      <c r="NMU92" s="14"/>
      <c r="NMV92" s="14"/>
      <c r="NMW92" s="14"/>
      <c r="NMX92" s="14"/>
      <c r="NMY92" s="14"/>
      <c r="NMZ92" s="14"/>
      <c r="NNA92" s="14"/>
      <c r="NNB92" s="14"/>
      <c r="NNC92" s="14"/>
      <c r="NND92" s="14"/>
      <c r="NNE92" s="14"/>
      <c r="NNF92" s="14"/>
      <c r="NNG92" s="14"/>
      <c r="NNH92" s="14"/>
      <c r="NNI92" s="14"/>
      <c r="NNJ92" s="14"/>
      <c r="NNK92" s="14"/>
      <c r="NNL92" s="14"/>
      <c r="NNM92" s="14"/>
      <c r="NNN92" s="14"/>
      <c r="NNO92" s="14"/>
      <c r="NNP92" s="14"/>
      <c r="NNQ92" s="14"/>
      <c r="NNR92" s="14"/>
      <c r="NNS92" s="14"/>
      <c r="NNT92" s="14"/>
      <c r="NNU92" s="14"/>
      <c r="NNV92" s="14"/>
      <c r="NNW92" s="14"/>
      <c r="NNX92" s="14"/>
      <c r="NNY92" s="14"/>
      <c r="NNZ92" s="14"/>
      <c r="NOA92" s="14"/>
      <c r="NOB92" s="14"/>
      <c r="NOC92" s="14"/>
      <c r="NOD92" s="14"/>
      <c r="NOE92" s="14"/>
      <c r="NOF92" s="14"/>
      <c r="NOG92" s="14"/>
      <c r="NOH92" s="14"/>
      <c r="NOI92" s="14"/>
      <c r="NOJ92" s="14"/>
      <c r="NOK92" s="14"/>
      <c r="NOL92" s="14"/>
      <c r="NOM92" s="14"/>
      <c r="NON92" s="14"/>
      <c r="NOO92" s="14"/>
      <c r="NOP92" s="14"/>
      <c r="NOQ92" s="14"/>
      <c r="NOR92" s="14"/>
      <c r="NOS92" s="14"/>
      <c r="NOT92" s="14"/>
      <c r="NOU92" s="14"/>
      <c r="NOV92" s="14"/>
      <c r="NOW92" s="14"/>
      <c r="NOX92" s="14"/>
      <c r="NOY92" s="14"/>
      <c r="NOZ92" s="14"/>
      <c r="NPA92" s="14"/>
      <c r="NPB92" s="14"/>
      <c r="NPC92" s="14"/>
      <c r="NPD92" s="14"/>
      <c r="NPE92" s="14"/>
      <c r="NPF92" s="14"/>
      <c r="NPG92" s="14"/>
      <c r="NPH92" s="14"/>
      <c r="NPI92" s="14"/>
      <c r="NPJ92" s="14"/>
      <c r="NPK92" s="14"/>
      <c r="NPL92" s="14"/>
      <c r="NPM92" s="14"/>
      <c r="NPN92" s="14"/>
      <c r="NPO92" s="14"/>
      <c r="NPP92" s="14"/>
      <c r="NPQ92" s="14"/>
      <c r="NPR92" s="14"/>
      <c r="NPS92" s="14"/>
      <c r="NPT92" s="14"/>
      <c r="NPU92" s="14"/>
      <c r="NPV92" s="14"/>
      <c r="NPW92" s="14"/>
      <c r="NPX92" s="14"/>
      <c r="NPY92" s="14"/>
      <c r="NPZ92" s="14"/>
      <c r="NQA92" s="14"/>
      <c r="NQB92" s="14"/>
      <c r="NQC92" s="14"/>
      <c r="NQD92" s="14"/>
      <c r="NQE92" s="14"/>
      <c r="NQF92" s="14"/>
      <c r="NQG92" s="14"/>
      <c r="NQH92" s="14"/>
      <c r="NQI92" s="14"/>
      <c r="NQJ92" s="14"/>
      <c r="NQK92" s="14"/>
      <c r="NQL92" s="14"/>
      <c r="NQM92" s="14"/>
      <c r="NQN92" s="14"/>
      <c r="NQO92" s="14"/>
      <c r="NQP92" s="14"/>
      <c r="NQQ92" s="14"/>
      <c r="NQR92" s="14"/>
      <c r="NQS92" s="14"/>
      <c r="NQT92" s="14"/>
      <c r="NQU92" s="14"/>
      <c r="NQV92" s="14"/>
      <c r="NQW92" s="14"/>
      <c r="NQX92" s="14"/>
      <c r="NQY92" s="14"/>
      <c r="NQZ92" s="14"/>
      <c r="NRA92" s="14"/>
      <c r="NRB92" s="14"/>
      <c r="NRC92" s="14"/>
      <c r="NRD92" s="14"/>
      <c r="NRE92" s="14"/>
      <c r="NRF92" s="14"/>
      <c r="NRG92" s="14"/>
      <c r="NRH92" s="14"/>
      <c r="NRI92" s="14"/>
      <c r="NRJ92" s="14"/>
      <c r="NRK92" s="14"/>
      <c r="NRL92" s="14"/>
      <c r="NRM92" s="14"/>
      <c r="NRN92" s="14"/>
      <c r="NRO92" s="14"/>
      <c r="NRP92" s="14"/>
      <c r="NRQ92" s="14"/>
      <c r="NRR92" s="14"/>
      <c r="NRS92" s="14"/>
      <c r="NRT92" s="14"/>
      <c r="NRU92" s="14"/>
      <c r="NRV92" s="14"/>
      <c r="NRW92" s="14"/>
      <c r="NRX92" s="14"/>
      <c r="NRY92" s="14"/>
      <c r="NRZ92" s="14"/>
      <c r="NSA92" s="14"/>
      <c r="NSB92" s="14"/>
      <c r="NSC92" s="14"/>
      <c r="NSD92" s="14"/>
      <c r="NSE92" s="14"/>
      <c r="NSF92" s="14"/>
      <c r="NSG92" s="14"/>
      <c r="NSH92" s="14"/>
      <c r="NSI92" s="14"/>
      <c r="NSJ92" s="14"/>
      <c r="NSK92" s="14"/>
      <c r="NSL92" s="14"/>
      <c r="NSM92" s="14"/>
      <c r="NSN92" s="14"/>
      <c r="NSO92" s="14"/>
      <c r="NSP92" s="14"/>
      <c r="NSQ92" s="14"/>
      <c r="NSR92" s="14"/>
      <c r="NSS92" s="14"/>
      <c r="NST92" s="14"/>
      <c r="NSU92" s="14"/>
      <c r="NSV92" s="14"/>
      <c r="NSW92" s="14"/>
      <c r="NSX92" s="14"/>
      <c r="NSY92" s="14"/>
      <c r="NSZ92" s="14"/>
      <c r="NTA92" s="14"/>
      <c r="NTB92" s="14"/>
      <c r="NTC92" s="14"/>
      <c r="NTD92" s="14"/>
      <c r="NTE92" s="14"/>
      <c r="NTF92" s="14"/>
      <c r="NTG92" s="14"/>
      <c r="NTH92" s="14"/>
      <c r="NTI92" s="14"/>
      <c r="NTJ92" s="14"/>
      <c r="NTK92" s="14"/>
      <c r="NTL92" s="14"/>
      <c r="NTM92" s="14"/>
      <c r="NTN92" s="14"/>
      <c r="NTO92" s="14"/>
      <c r="NTP92" s="14"/>
      <c r="NTQ92" s="14"/>
      <c r="NTR92" s="14"/>
      <c r="NTS92" s="14"/>
      <c r="NTT92" s="14"/>
      <c r="NTU92" s="14"/>
      <c r="NTV92" s="14"/>
      <c r="NTW92" s="14"/>
      <c r="NTX92" s="14"/>
      <c r="NTY92" s="14"/>
      <c r="NTZ92" s="14"/>
      <c r="NUA92" s="14"/>
      <c r="NUB92" s="14"/>
      <c r="NUC92" s="14"/>
      <c r="NUD92" s="14"/>
      <c r="NUE92" s="14"/>
      <c r="NUF92" s="14"/>
      <c r="NUG92" s="14"/>
      <c r="NUH92" s="14"/>
      <c r="NUI92" s="14"/>
      <c r="NUJ92" s="14"/>
      <c r="NUK92" s="14"/>
      <c r="NUL92" s="14"/>
      <c r="NUM92" s="14"/>
      <c r="NUN92" s="14"/>
      <c r="NUO92" s="14"/>
      <c r="NUP92" s="14"/>
      <c r="NUQ92" s="14"/>
      <c r="NUR92" s="14"/>
      <c r="NUS92" s="14"/>
      <c r="NUT92" s="14"/>
      <c r="NUU92" s="14"/>
      <c r="NUV92" s="14"/>
      <c r="NUW92" s="14"/>
      <c r="NUX92" s="14"/>
      <c r="NUY92" s="14"/>
      <c r="NUZ92" s="14"/>
      <c r="NVA92" s="14"/>
      <c r="NVB92" s="14"/>
      <c r="NVC92" s="14"/>
      <c r="NVD92" s="14"/>
      <c r="NVE92" s="14"/>
      <c r="NVF92" s="14"/>
      <c r="NVG92" s="14"/>
      <c r="NVH92" s="14"/>
      <c r="NVI92" s="14"/>
      <c r="NVJ92" s="14"/>
      <c r="NVK92" s="14"/>
      <c r="NVL92" s="14"/>
      <c r="NVM92" s="14"/>
      <c r="NVN92" s="14"/>
      <c r="NVO92" s="14"/>
      <c r="NVP92" s="14"/>
      <c r="NVQ92" s="14"/>
      <c r="NVR92" s="14"/>
      <c r="NVS92" s="14"/>
      <c r="NVT92" s="14"/>
      <c r="NVU92" s="14"/>
      <c r="NVV92" s="14"/>
      <c r="NVW92" s="14"/>
      <c r="NVX92" s="14"/>
      <c r="NVY92" s="14"/>
      <c r="NVZ92" s="14"/>
      <c r="NWA92" s="14"/>
      <c r="NWB92" s="14"/>
      <c r="NWC92" s="14"/>
      <c r="NWD92" s="14"/>
      <c r="NWE92" s="14"/>
      <c r="NWF92" s="14"/>
      <c r="NWG92" s="14"/>
      <c r="NWH92" s="14"/>
      <c r="NWI92" s="14"/>
      <c r="NWJ92" s="14"/>
      <c r="NWK92" s="14"/>
      <c r="NWL92" s="14"/>
      <c r="NWM92" s="14"/>
      <c r="NWN92" s="14"/>
      <c r="NWO92" s="14"/>
      <c r="NWP92" s="14"/>
      <c r="NWQ92" s="14"/>
      <c r="NWR92" s="14"/>
      <c r="NWS92" s="14"/>
      <c r="NWT92" s="14"/>
      <c r="NWU92" s="14"/>
      <c r="NWV92" s="14"/>
      <c r="NWW92" s="14"/>
      <c r="NWX92" s="14"/>
      <c r="NWY92" s="14"/>
      <c r="NWZ92" s="14"/>
      <c r="NXA92" s="14"/>
      <c r="NXB92" s="14"/>
      <c r="NXC92" s="14"/>
      <c r="NXD92" s="14"/>
      <c r="NXE92" s="14"/>
      <c r="NXF92" s="14"/>
      <c r="NXG92" s="14"/>
      <c r="NXH92" s="14"/>
      <c r="NXI92" s="14"/>
      <c r="NXJ92" s="14"/>
      <c r="NXK92" s="14"/>
      <c r="NXL92" s="14"/>
      <c r="NXM92" s="14"/>
      <c r="NXN92" s="14"/>
      <c r="NXO92" s="14"/>
      <c r="NXP92" s="14"/>
      <c r="NXQ92" s="14"/>
      <c r="NXR92" s="14"/>
      <c r="NXS92" s="14"/>
      <c r="NXT92" s="14"/>
      <c r="NXU92" s="14"/>
      <c r="NXV92" s="14"/>
      <c r="NXW92" s="14"/>
      <c r="NXX92" s="14"/>
      <c r="NXY92" s="14"/>
      <c r="NXZ92" s="14"/>
      <c r="NYA92" s="14"/>
      <c r="NYB92" s="14"/>
      <c r="NYC92" s="14"/>
      <c r="NYD92" s="14"/>
      <c r="NYE92" s="14"/>
      <c r="NYF92" s="14"/>
      <c r="NYG92" s="14"/>
      <c r="NYH92" s="14"/>
      <c r="NYI92" s="14"/>
      <c r="NYJ92" s="14"/>
      <c r="NYK92" s="14"/>
      <c r="NYL92" s="14"/>
      <c r="NYM92" s="14"/>
      <c r="NYN92" s="14"/>
      <c r="NYO92" s="14"/>
      <c r="NYP92" s="14"/>
      <c r="NYQ92" s="14"/>
      <c r="NYR92" s="14"/>
      <c r="NYS92" s="14"/>
      <c r="NYT92" s="14"/>
      <c r="NYU92" s="14"/>
      <c r="NYV92" s="14"/>
      <c r="NYW92" s="14"/>
      <c r="NYX92" s="14"/>
      <c r="NYY92" s="14"/>
      <c r="NYZ92" s="14"/>
      <c r="NZA92" s="14"/>
      <c r="NZB92" s="14"/>
      <c r="NZC92" s="14"/>
      <c r="NZD92" s="14"/>
      <c r="NZE92" s="14"/>
      <c r="NZF92" s="14"/>
      <c r="NZG92" s="14"/>
      <c r="NZH92" s="14"/>
      <c r="NZI92" s="14"/>
      <c r="NZJ92" s="14"/>
      <c r="NZK92" s="14"/>
      <c r="NZL92" s="14"/>
      <c r="NZM92" s="14"/>
      <c r="NZN92" s="14"/>
      <c r="NZO92" s="14"/>
      <c r="NZP92" s="14"/>
      <c r="NZQ92" s="14"/>
      <c r="NZR92" s="14"/>
      <c r="NZS92" s="14"/>
      <c r="NZT92" s="14"/>
      <c r="NZU92" s="14"/>
      <c r="NZV92" s="14"/>
      <c r="NZW92" s="14"/>
      <c r="NZX92" s="14"/>
      <c r="NZY92" s="14"/>
      <c r="NZZ92" s="14"/>
      <c r="OAA92" s="14"/>
      <c r="OAB92" s="14"/>
      <c r="OAC92" s="14"/>
      <c r="OAD92" s="14"/>
      <c r="OAE92" s="14"/>
      <c r="OAF92" s="14"/>
      <c r="OAG92" s="14"/>
      <c r="OAH92" s="14"/>
      <c r="OAI92" s="14"/>
      <c r="OAJ92" s="14"/>
      <c r="OAK92" s="14"/>
      <c r="OAL92" s="14"/>
      <c r="OAM92" s="14"/>
      <c r="OAN92" s="14"/>
      <c r="OAO92" s="14"/>
      <c r="OAP92" s="14"/>
      <c r="OAQ92" s="14"/>
      <c r="OAR92" s="14"/>
      <c r="OAS92" s="14"/>
      <c r="OAT92" s="14"/>
      <c r="OAU92" s="14"/>
      <c r="OAV92" s="14"/>
      <c r="OAW92" s="14"/>
      <c r="OAX92" s="14"/>
      <c r="OAY92" s="14"/>
      <c r="OAZ92" s="14"/>
      <c r="OBA92" s="14"/>
      <c r="OBB92" s="14"/>
      <c r="OBC92" s="14"/>
      <c r="OBD92" s="14"/>
      <c r="OBE92" s="14"/>
      <c r="OBF92" s="14"/>
      <c r="OBG92" s="14"/>
      <c r="OBH92" s="14"/>
      <c r="OBI92" s="14"/>
      <c r="OBJ92" s="14"/>
      <c r="OBK92" s="14"/>
      <c r="OBL92" s="14"/>
      <c r="OBM92" s="14"/>
      <c r="OBN92" s="14"/>
      <c r="OBO92" s="14"/>
      <c r="OBP92" s="14"/>
      <c r="OBQ92" s="14"/>
      <c r="OBR92" s="14"/>
      <c r="OBS92" s="14"/>
      <c r="OBT92" s="14"/>
      <c r="OBU92" s="14"/>
      <c r="OBV92" s="14"/>
      <c r="OBW92" s="14"/>
      <c r="OBX92" s="14"/>
      <c r="OBY92" s="14"/>
      <c r="OBZ92" s="14"/>
      <c r="OCA92" s="14"/>
      <c r="OCB92" s="14"/>
      <c r="OCC92" s="14"/>
      <c r="OCD92" s="14"/>
      <c r="OCE92" s="14"/>
      <c r="OCF92" s="14"/>
      <c r="OCG92" s="14"/>
      <c r="OCH92" s="14"/>
      <c r="OCI92" s="14"/>
      <c r="OCJ92" s="14"/>
      <c r="OCK92" s="14"/>
      <c r="OCL92" s="14"/>
      <c r="OCM92" s="14"/>
      <c r="OCN92" s="14"/>
      <c r="OCO92" s="14"/>
      <c r="OCP92" s="14"/>
      <c r="OCQ92" s="14"/>
      <c r="OCR92" s="14"/>
      <c r="OCS92" s="14"/>
      <c r="OCT92" s="14"/>
      <c r="OCU92" s="14"/>
      <c r="OCV92" s="14"/>
      <c r="OCW92" s="14"/>
      <c r="OCX92" s="14"/>
      <c r="OCY92" s="14"/>
      <c r="OCZ92" s="14"/>
      <c r="ODA92" s="14"/>
      <c r="ODB92" s="14"/>
      <c r="ODC92" s="14"/>
      <c r="ODD92" s="14"/>
      <c r="ODE92" s="14"/>
      <c r="ODF92" s="14"/>
      <c r="ODG92" s="14"/>
      <c r="ODH92" s="14"/>
      <c r="ODI92" s="14"/>
      <c r="ODJ92" s="14"/>
      <c r="ODK92" s="14"/>
      <c r="ODL92" s="14"/>
      <c r="ODM92" s="14"/>
      <c r="ODN92" s="14"/>
      <c r="ODO92" s="14"/>
      <c r="ODP92" s="14"/>
      <c r="ODQ92" s="14"/>
      <c r="ODR92" s="14"/>
      <c r="ODS92" s="14"/>
      <c r="ODT92" s="14"/>
      <c r="ODU92" s="14"/>
      <c r="ODV92" s="14"/>
      <c r="ODW92" s="14"/>
      <c r="ODX92" s="14"/>
      <c r="ODY92" s="14"/>
      <c r="ODZ92" s="14"/>
      <c r="OEA92" s="14"/>
      <c r="OEB92" s="14"/>
      <c r="OEC92" s="14"/>
      <c r="OED92" s="14"/>
      <c r="OEE92" s="14"/>
      <c r="OEF92" s="14"/>
      <c r="OEG92" s="14"/>
      <c r="OEH92" s="14"/>
      <c r="OEI92" s="14"/>
      <c r="OEJ92" s="14"/>
      <c r="OEK92" s="14"/>
      <c r="OEL92" s="14"/>
      <c r="OEM92" s="14"/>
      <c r="OEN92" s="14"/>
      <c r="OEO92" s="14"/>
      <c r="OEP92" s="14"/>
      <c r="OEQ92" s="14"/>
      <c r="OER92" s="14"/>
      <c r="OES92" s="14"/>
      <c r="OET92" s="14"/>
      <c r="OEU92" s="14"/>
      <c r="OEV92" s="14"/>
      <c r="OEW92" s="14"/>
      <c r="OEX92" s="14"/>
      <c r="OEY92" s="14"/>
      <c r="OEZ92" s="14"/>
      <c r="OFA92" s="14"/>
      <c r="OFB92" s="14"/>
      <c r="OFC92" s="14"/>
      <c r="OFD92" s="14"/>
      <c r="OFE92" s="14"/>
      <c r="OFF92" s="14"/>
      <c r="OFG92" s="14"/>
      <c r="OFH92" s="14"/>
      <c r="OFI92" s="14"/>
      <c r="OFJ92" s="14"/>
      <c r="OFK92" s="14"/>
      <c r="OFL92" s="14"/>
      <c r="OFM92" s="14"/>
      <c r="OFN92" s="14"/>
      <c r="OFO92" s="14"/>
      <c r="OFP92" s="14"/>
      <c r="OFQ92" s="14"/>
      <c r="OFR92" s="14"/>
      <c r="OFS92" s="14"/>
      <c r="OFT92" s="14"/>
      <c r="OFU92" s="14"/>
      <c r="OFV92" s="14"/>
      <c r="OFW92" s="14"/>
      <c r="OFX92" s="14"/>
      <c r="OFY92" s="14"/>
      <c r="OFZ92" s="14"/>
      <c r="OGA92" s="14"/>
      <c r="OGB92" s="14"/>
      <c r="OGC92" s="14"/>
      <c r="OGD92" s="14"/>
      <c r="OGE92" s="14"/>
      <c r="OGF92" s="14"/>
      <c r="OGG92" s="14"/>
      <c r="OGH92" s="14"/>
      <c r="OGI92" s="14"/>
      <c r="OGJ92" s="14"/>
      <c r="OGK92" s="14"/>
      <c r="OGL92" s="14"/>
      <c r="OGM92" s="14"/>
      <c r="OGN92" s="14"/>
      <c r="OGO92" s="14"/>
      <c r="OGP92" s="14"/>
      <c r="OGQ92" s="14"/>
      <c r="OGR92" s="14"/>
      <c r="OGS92" s="14"/>
      <c r="OGT92" s="14"/>
      <c r="OGU92" s="14"/>
      <c r="OGV92" s="14"/>
      <c r="OGW92" s="14"/>
      <c r="OGX92" s="14"/>
      <c r="OGY92" s="14"/>
      <c r="OGZ92" s="14"/>
      <c r="OHA92" s="14"/>
      <c r="OHB92" s="14"/>
      <c r="OHC92" s="14"/>
      <c r="OHD92" s="14"/>
      <c r="OHE92" s="14"/>
      <c r="OHF92" s="14"/>
      <c r="OHG92" s="14"/>
      <c r="OHH92" s="14"/>
      <c r="OHI92" s="14"/>
      <c r="OHJ92" s="14"/>
      <c r="OHK92" s="14"/>
      <c r="OHL92" s="14"/>
      <c r="OHM92" s="14"/>
      <c r="OHN92" s="14"/>
      <c r="OHO92" s="14"/>
      <c r="OHP92" s="14"/>
      <c r="OHQ92" s="14"/>
      <c r="OHR92" s="14"/>
      <c r="OHS92" s="14"/>
      <c r="OHT92" s="14"/>
      <c r="OHU92" s="14"/>
      <c r="OHV92" s="14"/>
      <c r="OHW92" s="14"/>
      <c r="OHX92" s="14"/>
      <c r="OHY92" s="14"/>
      <c r="OHZ92" s="14"/>
      <c r="OIA92" s="14"/>
      <c r="OIB92" s="14"/>
      <c r="OIC92" s="14"/>
      <c r="OID92" s="14"/>
      <c r="OIE92" s="14"/>
      <c r="OIF92" s="14"/>
      <c r="OIG92" s="14"/>
      <c r="OIH92" s="14"/>
      <c r="OII92" s="14"/>
      <c r="OIJ92" s="14"/>
      <c r="OIK92" s="14"/>
      <c r="OIL92" s="14"/>
      <c r="OIM92" s="14"/>
      <c r="OIN92" s="14"/>
      <c r="OIO92" s="14"/>
      <c r="OIP92" s="14"/>
      <c r="OIQ92" s="14"/>
      <c r="OIR92" s="14"/>
      <c r="OIS92" s="14"/>
      <c r="OIT92" s="14"/>
      <c r="OIU92" s="14"/>
      <c r="OIV92" s="14"/>
      <c r="OIW92" s="14"/>
      <c r="OIX92" s="14"/>
      <c r="OIY92" s="14"/>
      <c r="OIZ92" s="14"/>
      <c r="OJA92" s="14"/>
      <c r="OJB92" s="14"/>
      <c r="OJC92" s="14"/>
      <c r="OJD92" s="14"/>
      <c r="OJE92" s="14"/>
      <c r="OJF92" s="14"/>
      <c r="OJG92" s="14"/>
      <c r="OJH92" s="14"/>
      <c r="OJI92" s="14"/>
      <c r="OJJ92" s="14"/>
      <c r="OJK92" s="14"/>
      <c r="OJL92" s="14"/>
      <c r="OJM92" s="14"/>
      <c r="OJN92" s="14"/>
      <c r="OJO92" s="14"/>
      <c r="OJP92" s="14"/>
      <c r="OJQ92" s="14"/>
      <c r="OJR92" s="14"/>
      <c r="OJS92" s="14"/>
      <c r="OJT92" s="14"/>
      <c r="OJU92" s="14"/>
      <c r="OJV92" s="14"/>
      <c r="OJW92" s="14"/>
      <c r="OJX92" s="14"/>
      <c r="OJY92" s="14"/>
      <c r="OJZ92" s="14"/>
      <c r="OKA92" s="14"/>
      <c r="OKB92" s="14"/>
      <c r="OKC92" s="14"/>
      <c r="OKD92" s="14"/>
      <c r="OKE92" s="14"/>
      <c r="OKF92" s="14"/>
      <c r="OKG92" s="14"/>
      <c r="OKH92" s="14"/>
      <c r="OKI92" s="14"/>
      <c r="OKJ92" s="14"/>
      <c r="OKK92" s="14"/>
      <c r="OKL92" s="14"/>
      <c r="OKM92" s="14"/>
      <c r="OKN92" s="14"/>
      <c r="OKO92" s="14"/>
      <c r="OKP92" s="14"/>
      <c r="OKQ92" s="14"/>
      <c r="OKR92" s="14"/>
      <c r="OKS92" s="14"/>
      <c r="OKT92" s="14"/>
      <c r="OKU92" s="14"/>
      <c r="OKV92" s="14"/>
      <c r="OKW92" s="14"/>
      <c r="OKX92" s="14"/>
      <c r="OKY92" s="14"/>
      <c r="OKZ92" s="14"/>
      <c r="OLA92" s="14"/>
      <c r="OLB92" s="14"/>
      <c r="OLC92" s="14"/>
      <c r="OLD92" s="14"/>
      <c r="OLE92" s="14"/>
      <c r="OLF92" s="14"/>
      <c r="OLG92" s="14"/>
      <c r="OLH92" s="14"/>
      <c r="OLI92" s="14"/>
      <c r="OLJ92" s="14"/>
      <c r="OLK92" s="14"/>
      <c r="OLL92" s="14"/>
      <c r="OLM92" s="14"/>
      <c r="OLN92" s="14"/>
      <c r="OLO92" s="14"/>
      <c r="OLP92" s="14"/>
      <c r="OLQ92" s="14"/>
      <c r="OLR92" s="14"/>
      <c r="OLS92" s="14"/>
      <c r="OLT92" s="14"/>
      <c r="OLU92" s="14"/>
      <c r="OLV92" s="14"/>
      <c r="OLW92" s="14"/>
      <c r="OLX92" s="14"/>
      <c r="OLY92" s="14"/>
      <c r="OLZ92" s="14"/>
      <c r="OMA92" s="14"/>
      <c r="OMB92" s="14"/>
      <c r="OMC92" s="14"/>
      <c r="OMD92" s="14"/>
      <c r="OME92" s="14"/>
      <c r="OMF92" s="14"/>
      <c r="OMG92" s="14"/>
      <c r="OMH92" s="14"/>
      <c r="OMI92" s="14"/>
      <c r="OMJ92" s="14"/>
      <c r="OMK92" s="14"/>
      <c r="OML92" s="14"/>
      <c r="OMM92" s="14"/>
      <c r="OMN92" s="14"/>
      <c r="OMO92" s="14"/>
      <c r="OMP92" s="14"/>
      <c r="OMQ92" s="14"/>
      <c r="OMR92" s="14"/>
      <c r="OMS92" s="14"/>
      <c r="OMT92" s="14"/>
      <c r="OMU92" s="14"/>
      <c r="OMV92" s="14"/>
      <c r="OMW92" s="14"/>
      <c r="OMX92" s="14"/>
      <c r="OMY92" s="14"/>
      <c r="OMZ92" s="14"/>
      <c r="ONA92" s="14"/>
      <c r="ONB92" s="14"/>
      <c r="ONC92" s="14"/>
      <c r="OND92" s="14"/>
      <c r="ONE92" s="14"/>
      <c r="ONF92" s="14"/>
      <c r="ONG92" s="14"/>
      <c r="ONH92" s="14"/>
      <c r="ONI92" s="14"/>
      <c r="ONJ92" s="14"/>
      <c r="ONK92" s="14"/>
      <c r="ONL92" s="14"/>
      <c r="ONM92" s="14"/>
      <c r="ONN92" s="14"/>
      <c r="ONO92" s="14"/>
      <c r="ONP92" s="14"/>
      <c r="ONQ92" s="14"/>
      <c r="ONR92" s="14"/>
      <c r="ONS92" s="14"/>
      <c r="ONT92" s="14"/>
      <c r="ONU92" s="14"/>
      <c r="ONV92" s="14"/>
      <c r="ONW92" s="14"/>
      <c r="ONX92" s="14"/>
      <c r="ONY92" s="14"/>
      <c r="ONZ92" s="14"/>
      <c r="OOA92" s="14"/>
      <c r="OOB92" s="14"/>
      <c r="OOC92" s="14"/>
      <c r="OOD92" s="14"/>
      <c r="OOE92" s="14"/>
      <c r="OOF92" s="14"/>
      <c r="OOG92" s="14"/>
      <c r="OOH92" s="14"/>
      <c r="OOI92" s="14"/>
      <c r="OOJ92" s="14"/>
      <c r="OOK92" s="14"/>
      <c r="OOL92" s="14"/>
      <c r="OOM92" s="14"/>
      <c r="OON92" s="14"/>
      <c r="OOO92" s="14"/>
      <c r="OOP92" s="14"/>
      <c r="OOQ92" s="14"/>
      <c r="OOR92" s="14"/>
      <c r="OOS92" s="14"/>
      <c r="OOT92" s="14"/>
      <c r="OOU92" s="14"/>
      <c r="OOV92" s="14"/>
      <c r="OOW92" s="14"/>
      <c r="OOX92" s="14"/>
      <c r="OOY92" s="14"/>
      <c r="OOZ92" s="14"/>
      <c r="OPA92" s="14"/>
      <c r="OPB92" s="14"/>
      <c r="OPC92" s="14"/>
      <c r="OPD92" s="14"/>
      <c r="OPE92" s="14"/>
      <c r="OPF92" s="14"/>
      <c r="OPG92" s="14"/>
      <c r="OPH92" s="14"/>
      <c r="OPI92" s="14"/>
      <c r="OPJ92" s="14"/>
      <c r="OPK92" s="14"/>
      <c r="OPL92" s="14"/>
      <c r="OPM92" s="14"/>
      <c r="OPN92" s="14"/>
      <c r="OPO92" s="14"/>
      <c r="OPP92" s="14"/>
      <c r="OPQ92" s="14"/>
      <c r="OPR92" s="14"/>
      <c r="OPS92" s="14"/>
      <c r="OPT92" s="14"/>
      <c r="OPU92" s="14"/>
      <c r="OPV92" s="14"/>
      <c r="OPW92" s="14"/>
      <c r="OPX92" s="14"/>
      <c r="OPY92" s="14"/>
      <c r="OPZ92" s="14"/>
      <c r="OQA92" s="14"/>
      <c r="OQB92" s="14"/>
      <c r="OQC92" s="14"/>
      <c r="OQD92" s="14"/>
      <c r="OQE92" s="14"/>
      <c r="OQF92" s="14"/>
      <c r="OQG92" s="14"/>
      <c r="OQH92" s="14"/>
      <c r="OQI92" s="14"/>
      <c r="OQJ92" s="14"/>
      <c r="OQK92" s="14"/>
      <c r="OQL92" s="14"/>
      <c r="OQM92" s="14"/>
      <c r="OQN92" s="14"/>
      <c r="OQO92" s="14"/>
      <c r="OQP92" s="14"/>
      <c r="OQQ92" s="14"/>
      <c r="OQR92" s="14"/>
      <c r="OQS92" s="14"/>
      <c r="OQT92" s="14"/>
      <c r="OQU92" s="14"/>
      <c r="OQV92" s="14"/>
      <c r="OQW92" s="14"/>
      <c r="OQX92" s="14"/>
      <c r="OQY92" s="14"/>
      <c r="OQZ92" s="14"/>
      <c r="ORA92" s="14"/>
      <c r="ORB92" s="14"/>
      <c r="ORC92" s="14"/>
      <c r="ORD92" s="14"/>
      <c r="ORE92" s="14"/>
      <c r="ORF92" s="14"/>
      <c r="ORG92" s="14"/>
      <c r="ORH92" s="14"/>
      <c r="ORI92" s="14"/>
      <c r="ORJ92" s="14"/>
      <c r="ORK92" s="14"/>
      <c r="ORL92" s="14"/>
      <c r="ORM92" s="14"/>
      <c r="ORN92" s="14"/>
      <c r="ORO92" s="14"/>
      <c r="ORP92" s="14"/>
      <c r="ORQ92" s="14"/>
      <c r="ORR92" s="14"/>
      <c r="ORS92" s="14"/>
      <c r="ORT92" s="14"/>
      <c r="ORU92" s="14"/>
      <c r="ORV92" s="14"/>
      <c r="ORW92" s="14"/>
      <c r="ORX92" s="14"/>
      <c r="ORY92" s="14"/>
      <c r="ORZ92" s="14"/>
      <c r="OSA92" s="14"/>
      <c r="OSB92" s="14"/>
      <c r="OSC92" s="14"/>
      <c r="OSD92" s="14"/>
      <c r="OSE92" s="14"/>
      <c r="OSF92" s="14"/>
      <c r="OSG92" s="14"/>
      <c r="OSH92" s="14"/>
      <c r="OSI92" s="14"/>
      <c r="OSJ92" s="14"/>
      <c r="OSK92" s="14"/>
      <c r="OSL92" s="14"/>
      <c r="OSM92" s="14"/>
      <c r="OSN92" s="14"/>
      <c r="OSO92" s="14"/>
      <c r="OSP92" s="14"/>
      <c r="OSQ92" s="14"/>
      <c r="OSR92" s="14"/>
      <c r="OSS92" s="14"/>
      <c r="OST92" s="14"/>
      <c r="OSU92" s="14"/>
      <c r="OSV92" s="14"/>
      <c r="OSW92" s="14"/>
      <c r="OSX92" s="14"/>
      <c r="OSY92" s="14"/>
      <c r="OSZ92" s="14"/>
      <c r="OTA92" s="14"/>
      <c r="OTB92" s="14"/>
      <c r="OTC92" s="14"/>
      <c r="OTD92" s="14"/>
      <c r="OTE92" s="14"/>
      <c r="OTF92" s="14"/>
      <c r="OTG92" s="14"/>
      <c r="OTH92" s="14"/>
      <c r="OTI92" s="14"/>
      <c r="OTJ92" s="14"/>
      <c r="OTK92" s="14"/>
      <c r="OTL92" s="14"/>
      <c r="OTM92" s="14"/>
      <c r="OTN92" s="14"/>
      <c r="OTO92" s="14"/>
      <c r="OTP92" s="14"/>
      <c r="OTQ92" s="14"/>
      <c r="OTR92" s="14"/>
      <c r="OTS92" s="14"/>
      <c r="OTT92" s="14"/>
      <c r="OTU92" s="14"/>
      <c r="OTV92" s="14"/>
      <c r="OTW92" s="14"/>
      <c r="OTX92" s="14"/>
      <c r="OTY92" s="14"/>
      <c r="OTZ92" s="14"/>
      <c r="OUA92" s="14"/>
      <c r="OUB92" s="14"/>
      <c r="OUC92" s="14"/>
      <c r="OUD92" s="14"/>
      <c r="OUE92" s="14"/>
      <c r="OUF92" s="14"/>
      <c r="OUG92" s="14"/>
      <c r="OUH92" s="14"/>
      <c r="OUI92" s="14"/>
      <c r="OUJ92" s="14"/>
      <c r="OUK92" s="14"/>
      <c r="OUL92" s="14"/>
      <c r="OUM92" s="14"/>
      <c r="OUN92" s="14"/>
      <c r="OUO92" s="14"/>
      <c r="OUP92" s="14"/>
      <c r="OUQ92" s="14"/>
      <c r="OUR92" s="14"/>
      <c r="OUS92" s="14"/>
      <c r="OUT92" s="14"/>
      <c r="OUU92" s="14"/>
      <c r="OUV92" s="14"/>
      <c r="OUW92" s="14"/>
      <c r="OUX92" s="14"/>
      <c r="OUY92" s="14"/>
      <c r="OUZ92" s="14"/>
      <c r="OVA92" s="14"/>
      <c r="OVB92" s="14"/>
      <c r="OVC92" s="14"/>
      <c r="OVD92" s="14"/>
      <c r="OVE92" s="14"/>
      <c r="OVF92" s="14"/>
      <c r="OVG92" s="14"/>
      <c r="OVH92" s="14"/>
      <c r="OVI92" s="14"/>
      <c r="OVJ92" s="14"/>
      <c r="OVK92" s="14"/>
      <c r="OVL92" s="14"/>
      <c r="OVM92" s="14"/>
      <c r="OVN92" s="14"/>
      <c r="OVO92" s="14"/>
      <c r="OVP92" s="14"/>
      <c r="OVQ92" s="14"/>
      <c r="OVR92" s="14"/>
      <c r="OVS92" s="14"/>
      <c r="OVT92" s="14"/>
      <c r="OVU92" s="14"/>
      <c r="OVV92" s="14"/>
      <c r="OVW92" s="14"/>
      <c r="OVX92" s="14"/>
      <c r="OVY92" s="14"/>
      <c r="OVZ92" s="14"/>
      <c r="OWA92" s="14"/>
      <c r="OWB92" s="14"/>
      <c r="OWC92" s="14"/>
      <c r="OWD92" s="14"/>
      <c r="OWE92" s="14"/>
      <c r="OWF92" s="14"/>
      <c r="OWG92" s="14"/>
      <c r="OWH92" s="14"/>
      <c r="OWI92" s="14"/>
      <c r="OWJ92" s="14"/>
      <c r="OWK92" s="14"/>
      <c r="OWL92" s="14"/>
      <c r="OWM92" s="14"/>
      <c r="OWN92" s="14"/>
      <c r="OWO92" s="14"/>
      <c r="OWP92" s="14"/>
      <c r="OWQ92" s="14"/>
      <c r="OWR92" s="14"/>
      <c r="OWS92" s="14"/>
      <c r="OWT92" s="14"/>
      <c r="OWU92" s="14"/>
      <c r="OWV92" s="14"/>
      <c r="OWW92" s="14"/>
      <c r="OWX92" s="14"/>
      <c r="OWY92" s="14"/>
      <c r="OWZ92" s="14"/>
      <c r="OXA92" s="14"/>
      <c r="OXB92" s="14"/>
      <c r="OXC92" s="14"/>
      <c r="OXD92" s="14"/>
      <c r="OXE92" s="14"/>
      <c r="OXF92" s="14"/>
      <c r="OXG92" s="14"/>
      <c r="OXH92" s="14"/>
      <c r="OXI92" s="14"/>
      <c r="OXJ92" s="14"/>
      <c r="OXK92" s="14"/>
      <c r="OXL92" s="14"/>
      <c r="OXM92" s="14"/>
      <c r="OXN92" s="14"/>
      <c r="OXO92" s="14"/>
      <c r="OXP92" s="14"/>
      <c r="OXQ92" s="14"/>
      <c r="OXR92" s="14"/>
      <c r="OXS92" s="14"/>
      <c r="OXT92" s="14"/>
      <c r="OXU92" s="14"/>
      <c r="OXV92" s="14"/>
      <c r="OXW92" s="14"/>
      <c r="OXX92" s="14"/>
      <c r="OXY92" s="14"/>
      <c r="OXZ92" s="14"/>
      <c r="OYA92" s="14"/>
      <c r="OYB92" s="14"/>
      <c r="OYC92" s="14"/>
      <c r="OYD92" s="14"/>
      <c r="OYE92" s="14"/>
      <c r="OYF92" s="14"/>
      <c r="OYG92" s="14"/>
      <c r="OYH92" s="14"/>
      <c r="OYI92" s="14"/>
      <c r="OYJ92" s="14"/>
      <c r="OYK92" s="14"/>
      <c r="OYL92" s="14"/>
      <c r="OYM92" s="14"/>
      <c r="OYN92" s="14"/>
      <c r="OYO92" s="14"/>
      <c r="OYP92" s="14"/>
      <c r="OYQ92" s="14"/>
      <c r="OYR92" s="14"/>
      <c r="OYS92" s="14"/>
      <c r="OYT92" s="14"/>
      <c r="OYU92" s="14"/>
      <c r="OYV92" s="14"/>
      <c r="OYW92" s="14"/>
      <c r="OYX92" s="14"/>
      <c r="OYY92" s="14"/>
      <c r="OYZ92" s="14"/>
      <c r="OZA92" s="14"/>
      <c r="OZB92" s="14"/>
      <c r="OZC92" s="14"/>
      <c r="OZD92" s="14"/>
      <c r="OZE92" s="14"/>
      <c r="OZF92" s="14"/>
      <c r="OZG92" s="14"/>
      <c r="OZH92" s="14"/>
      <c r="OZI92" s="14"/>
      <c r="OZJ92" s="14"/>
      <c r="OZK92" s="14"/>
      <c r="OZL92" s="14"/>
      <c r="OZM92" s="14"/>
      <c r="OZN92" s="14"/>
      <c r="OZO92" s="14"/>
      <c r="OZP92" s="14"/>
      <c r="OZQ92" s="14"/>
      <c r="OZR92" s="14"/>
      <c r="OZS92" s="14"/>
      <c r="OZT92" s="14"/>
      <c r="OZU92" s="14"/>
      <c r="OZV92" s="14"/>
      <c r="OZW92" s="14"/>
      <c r="OZX92" s="14"/>
      <c r="OZY92" s="14"/>
      <c r="OZZ92" s="14"/>
      <c r="PAA92" s="14"/>
      <c r="PAB92" s="14"/>
      <c r="PAC92" s="14"/>
      <c r="PAD92" s="14"/>
      <c r="PAE92" s="14"/>
      <c r="PAF92" s="14"/>
      <c r="PAG92" s="14"/>
      <c r="PAH92" s="14"/>
      <c r="PAI92" s="14"/>
      <c r="PAJ92" s="14"/>
      <c r="PAK92" s="14"/>
      <c r="PAL92" s="14"/>
      <c r="PAM92" s="14"/>
      <c r="PAN92" s="14"/>
      <c r="PAO92" s="14"/>
      <c r="PAP92" s="14"/>
      <c r="PAQ92" s="14"/>
      <c r="PAR92" s="14"/>
      <c r="PAS92" s="14"/>
      <c r="PAT92" s="14"/>
      <c r="PAU92" s="14"/>
      <c r="PAV92" s="14"/>
      <c r="PAW92" s="14"/>
      <c r="PAX92" s="14"/>
      <c r="PAY92" s="14"/>
      <c r="PAZ92" s="14"/>
      <c r="PBA92" s="14"/>
      <c r="PBB92" s="14"/>
      <c r="PBC92" s="14"/>
      <c r="PBD92" s="14"/>
      <c r="PBE92" s="14"/>
      <c r="PBF92" s="14"/>
      <c r="PBG92" s="14"/>
      <c r="PBH92" s="14"/>
      <c r="PBI92" s="14"/>
      <c r="PBJ92" s="14"/>
      <c r="PBK92" s="14"/>
      <c r="PBL92" s="14"/>
      <c r="PBM92" s="14"/>
      <c r="PBN92" s="14"/>
      <c r="PBO92" s="14"/>
      <c r="PBP92" s="14"/>
      <c r="PBQ92" s="14"/>
      <c r="PBR92" s="14"/>
      <c r="PBS92" s="14"/>
      <c r="PBT92" s="14"/>
      <c r="PBU92" s="14"/>
      <c r="PBV92" s="14"/>
      <c r="PBW92" s="14"/>
      <c r="PBX92" s="14"/>
      <c r="PBY92" s="14"/>
      <c r="PBZ92" s="14"/>
      <c r="PCA92" s="14"/>
      <c r="PCB92" s="14"/>
      <c r="PCC92" s="14"/>
      <c r="PCD92" s="14"/>
      <c r="PCE92" s="14"/>
      <c r="PCF92" s="14"/>
      <c r="PCG92" s="14"/>
      <c r="PCH92" s="14"/>
      <c r="PCI92" s="14"/>
      <c r="PCJ92" s="14"/>
      <c r="PCK92" s="14"/>
      <c r="PCL92" s="14"/>
      <c r="PCM92" s="14"/>
      <c r="PCN92" s="14"/>
      <c r="PCO92" s="14"/>
      <c r="PCP92" s="14"/>
      <c r="PCQ92" s="14"/>
      <c r="PCR92" s="14"/>
      <c r="PCS92" s="14"/>
      <c r="PCT92" s="14"/>
      <c r="PCU92" s="14"/>
      <c r="PCV92" s="14"/>
      <c r="PCW92" s="14"/>
      <c r="PCX92" s="14"/>
      <c r="PCY92" s="14"/>
      <c r="PCZ92" s="14"/>
      <c r="PDA92" s="14"/>
      <c r="PDB92" s="14"/>
      <c r="PDC92" s="14"/>
      <c r="PDD92" s="14"/>
      <c r="PDE92" s="14"/>
      <c r="PDF92" s="14"/>
      <c r="PDG92" s="14"/>
      <c r="PDH92" s="14"/>
      <c r="PDI92" s="14"/>
      <c r="PDJ92" s="14"/>
      <c r="PDK92" s="14"/>
      <c r="PDL92" s="14"/>
      <c r="PDM92" s="14"/>
      <c r="PDN92" s="14"/>
      <c r="PDO92" s="14"/>
      <c r="PDP92" s="14"/>
      <c r="PDQ92" s="14"/>
      <c r="PDR92" s="14"/>
      <c r="PDS92" s="14"/>
      <c r="PDT92" s="14"/>
      <c r="PDU92" s="14"/>
      <c r="PDV92" s="14"/>
      <c r="PDW92" s="14"/>
      <c r="PDX92" s="14"/>
      <c r="PDY92" s="14"/>
      <c r="PDZ92" s="14"/>
      <c r="PEA92" s="14"/>
      <c r="PEB92" s="14"/>
      <c r="PEC92" s="14"/>
      <c r="PED92" s="14"/>
      <c r="PEE92" s="14"/>
      <c r="PEF92" s="14"/>
      <c r="PEG92" s="14"/>
      <c r="PEH92" s="14"/>
      <c r="PEI92" s="14"/>
      <c r="PEJ92" s="14"/>
      <c r="PEK92" s="14"/>
      <c r="PEL92" s="14"/>
      <c r="PEM92" s="14"/>
      <c r="PEN92" s="14"/>
      <c r="PEO92" s="14"/>
      <c r="PEP92" s="14"/>
      <c r="PEQ92" s="14"/>
      <c r="PER92" s="14"/>
      <c r="PES92" s="14"/>
      <c r="PET92" s="14"/>
      <c r="PEU92" s="14"/>
      <c r="PEV92" s="14"/>
      <c r="PEW92" s="14"/>
      <c r="PEX92" s="14"/>
      <c r="PEY92" s="14"/>
      <c r="PEZ92" s="14"/>
      <c r="PFA92" s="14"/>
      <c r="PFB92" s="14"/>
      <c r="PFC92" s="14"/>
      <c r="PFD92" s="14"/>
      <c r="PFE92" s="14"/>
      <c r="PFF92" s="14"/>
      <c r="PFG92" s="14"/>
      <c r="PFH92" s="14"/>
      <c r="PFI92" s="14"/>
      <c r="PFJ92" s="14"/>
      <c r="PFK92" s="14"/>
      <c r="PFL92" s="14"/>
      <c r="PFM92" s="14"/>
      <c r="PFN92" s="14"/>
      <c r="PFO92" s="14"/>
      <c r="PFP92" s="14"/>
      <c r="PFQ92" s="14"/>
      <c r="PFR92" s="14"/>
      <c r="PFS92" s="14"/>
      <c r="PFT92" s="14"/>
      <c r="PFU92" s="14"/>
      <c r="PFV92" s="14"/>
      <c r="PFW92" s="14"/>
      <c r="PFX92" s="14"/>
      <c r="PFY92" s="14"/>
      <c r="PFZ92" s="14"/>
      <c r="PGA92" s="14"/>
      <c r="PGB92" s="14"/>
      <c r="PGC92" s="14"/>
      <c r="PGD92" s="14"/>
      <c r="PGE92" s="14"/>
      <c r="PGF92" s="14"/>
      <c r="PGG92" s="14"/>
      <c r="PGH92" s="14"/>
      <c r="PGI92" s="14"/>
      <c r="PGJ92" s="14"/>
      <c r="PGK92" s="14"/>
      <c r="PGL92" s="14"/>
      <c r="PGM92" s="14"/>
      <c r="PGN92" s="14"/>
      <c r="PGO92" s="14"/>
      <c r="PGP92" s="14"/>
      <c r="PGQ92" s="14"/>
      <c r="PGR92" s="14"/>
      <c r="PGS92" s="14"/>
      <c r="PGT92" s="14"/>
      <c r="PGU92" s="14"/>
      <c r="PGV92" s="14"/>
      <c r="PGW92" s="14"/>
      <c r="PGX92" s="14"/>
      <c r="PGY92" s="14"/>
      <c r="PGZ92" s="14"/>
      <c r="PHA92" s="14"/>
      <c r="PHB92" s="14"/>
      <c r="PHC92" s="14"/>
      <c r="PHD92" s="14"/>
      <c r="PHE92" s="14"/>
      <c r="PHF92" s="14"/>
      <c r="PHG92" s="14"/>
      <c r="PHH92" s="14"/>
      <c r="PHI92" s="14"/>
      <c r="PHJ92" s="14"/>
      <c r="PHK92" s="14"/>
      <c r="PHL92" s="14"/>
      <c r="PHM92" s="14"/>
      <c r="PHN92" s="14"/>
      <c r="PHO92" s="14"/>
      <c r="PHP92" s="14"/>
      <c r="PHQ92" s="14"/>
      <c r="PHR92" s="14"/>
      <c r="PHS92" s="14"/>
      <c r="PHT92" s="14"/>
      <c r="PHU92" s="14"/>
      <c r="PHV92" s="14"/>
      <c r="PHW92" s="14"/>
      <c r="PHX92" s="14"/>
      <c r="PHY92" s="14"/>
      <c r="PHZ92" s="14"/>
      <c r="PIA92" s="14"/>
      <c r="PIB92" s="14"/>
      <c r="PIC92" s="14"/>
      <c r="PID92" s="14"/>
      <c r="PIE92" s="14"/>
      <c r="PIF92" s="14"/>
      <c r="PIG92" s="14"/>
      <c r="PIH92" s="14"/>
      <c r="PII92" s="14"/>
      <c r="PIJ92" s="14"/>
      <c r="PIK92" s="14"/>
      <c r="PIL92" s="14"/>
      <c r="PIM92" s="14"/>
      <c r="PIN92" s="14"/>
      <c r="PIO92" s="14"/>
      <c r="PIP92" s="14"/>
      <c r="PIQ92" s="14"/>
      <c r="PIR92" s="14"/>
      <c r="PIS92" s="14"/>
      <c r="PIT92" s="14"/>
      <c r="PIU92" s="14"/>
      <c r="PIV92" s="14"/>
      <c r="PIW92" s="14"/>
      <c r="PIX92" s="14"/>
      <c r="PIY92" s="14"/>
      <c r="PIZ92" s="14"/>
      <c r="PJA92" s="14"/>
      <c r="PJB92" s="14"/>
      <c r="PJC92" s="14"/>
      <c r="PJD92" s="14"/>
      <c r="PJE92" s="14"/>
      <c r="PJF92" s="14"/>
      <c r="PJG92" s="14"/>
      <c r="PJH92" s="14"/>
      <c r="PJI92" s="14"/>
      <c r="PJJ92" s="14"/>
      <c r="PJK92" s="14"/>
      <c r="PJL92" s="14"/>
      <c r="PJM92" s="14"/>
      <c r="PJN92" s="14"/>
      <c r="PJO92" s="14"/>
      <c r="PJP92" s="14"/>
      <c r="PJQ92" s="14"/>
      <c r="PJR92" s="14"/>
      <c r="PJS92" s="14"/>
      <c r="PJT92" s="14"/>
      <c r="PJU92" s="14"/>
      <c r="PJV92" s="14"/>
      <c r="PJW92" s="14"/>
      <c r="PJX92" s="14"/>
      <c r="PJY92" s="14"/>
      <c r="PJZ92" s="14"/>
      <c r="PKA92" s="14"/>
      <c r="PKB92" s="14"/>
      <c r="PKC92" s="14"/>
      <c r="PKD92" s="14"/>
      <c r="PKE92" s="14"/>
      <c r="PKF92" s="14"/>
      <c r="PKG92" s="14"/>
      <c r="PKH92" s="14"/>
      <c r="PKI92" s="14"/>
      <c r="PKJ92" s="14"/>
      <c r="PKK92" s="14"/>
      <c r="PKL92" s="14"/>
      <c r="PKM92" s="14"/>
      <c r="PKN92" s="14"/>
      <c r="PKO92" s="14"/>
      <c r="PKP92" s="14"/>
      <c r="PKQ92" s="14"/>
      <c r="PKR92" s="14"/>
      <c r="PKS92" s="14"/>
      <c r="PKT92" s="14"/>
      <c r="PKU92" s="14"/>
      <c r="PKV92" s="14"/>
      <c r="PKW92" s="14"/>
      <c r="PKX92" s="14"/>
      <c r="PKY92" s="14"/>
      <c r="PKZ92" s="14"/>
      <c r="PLA92" s="14"/>
      <c r="PLB92" s="14"/>
      <c r="PLC92" s="14"/>
      <c r="PLD92" s="14"/>
      <c r="PLE92" s="14"/>
      <c r="PLF92" s="14"/>
      <c r="PLG92" s="14"/>
      <c r="PLH92" s="14"/>
      <c r="PLI92" s="14"/>
      <c r="PLJ92" s="14"/>
      <c r="PLK92" s="14"/>
      <c r="PLL92" s="14"/>
      <c r="PLM92" s="14"/>
      <c r="PLN92" s="14"/>
      <c r="PLO92" s="14"/>
      <c r="PLP92" s="14"/>
      <c r="PLQ92" s="14"/>
      <c r="PLR92" s="14"/>
      <c r="PLS92" s="14"/>
      <c r="PLT92" s="14"/>
      <c r="PLU92" s="14"/>
      <c r="PLV92" s="14"/>
      <c r="PLW92" s="14"/>
      <c r="PLX92" s="14"/>
      <c r="PLY92" s="14"/>
      <c r="PLZ92" s="14"/>
      <c r="PMA92" s="14"/>
      <c r="PMB92" s="14"/>
      <c r="PMC92" s="14"/>
      <c r="PMD92" s="14"/>
      <c r="PME92" s="14"/>
      <c r="PMF92" s="14"/>
      <c r="PMG92" s="14"/>
      <c r="PMH92" s="14"/>
      <c r="PMI92" s="14"/>
      <c r="PMJ92" s="14"/>
      <c r="PMK92" s="14"/>
      <c r="PML92" s="14"/>
      <c r="PMM92" s="14"/>
      <c r="PMN92" s="14"/>
      <c r="PMO92" s="14"/>
      <c r="PMP92" s="14"/>
      <c r="PMQ92" s="14"/>
      <c r="PMR92" s="14"/>
      <c r="PMS92" s="14"/>
      <c r="PMT92" s="14"/>
      <c r="PMU92" s="14"/>
      <c r="PMV92" s="14"/>
      <c r="PMW92" s="14"/>
      <c r="PMX92" s="14"/>
      <c r="PMY92" s="14"/>
      <c r="PMZ92" s="14"/>
      <c r="PNA92" s="14"/>
      <c r="PNB92" s="14"/>
      <c r="PNC92" s="14"/>
      <c r="PND92" s="14"/>
      <c r="PNE92" s="14"/>
      <c r="PNF92" s="14"/>
      <c r="PNG92" s="14"/>
      <c r="PNH92" s="14"/>
      <c r="PNI92" s="14"/>
      <c r="PNJ92" s="14"/>
      <c r="PNK92" s="14"/>
      <c r="PNL92" s="14"/>
      <c r="PNM92" s="14"/>
      <c r="PNN92" s="14"/>
      <c r="PNO92" s="14"/>
      <c r="PNP92" s="14"/>
      <c r="PNQ92" s="14"/>
      <c r="PNR92" s="14"/>
      <c r="PNS92" s="14"/>
      <c r="PNT92" s="14"/>
      <c r="PNU92" s="14"/>
      <c r="PNV92" s="14"/>
      <c r="PNW92" s="14"/>
      <c r="PNX92" s="14"/>
      <c r="PNY92" s="14"/>
      <c r="PNZ92" s="14"/>
      <c r="POA92" s="14"/>
      <c r="POB92" s="14"/>
      <c r="POC92" s="14"/>
      <c r="POD92" s="14"/>
      <c r="POE92" s="14"/>
      <c r="POF92" s="14"/>
      <c r="POG92" s="14"/>
      <c r="POH92" s="14"/>
      <c r="POI92" s="14"/>
      <c r="POJ92" s="14"/>
      <c r="POK92" s="14"/>
      <c r="POL92" s="14"/>
      <c r="POM92" s="14"/>
      <c r="PON92" s="14"/>
      <c r="POO92" s="14"/>
      <c r="POP92" s="14"/>
      <c r="POQ92" s="14"/>
      <c r="POR92" s="14"/>
      <c r="POS92" s="14"/>
      <c r="POT92" s="14"/>
      <c r="POU92" s="14"/>
      <c r="POV92" s="14"/>
      <c r="POW92" s="14"/>
      <c r="POX92" s="14"/>
      <c r="POY92" s="14"/>
      <c r="POZ92" s="14"/>
      <c r="PPA92" s="14"/>
      <c r="PPB92" s="14"/>
      <c r="PPC92" s="14"/>
      <c r="PPD92" s="14"/>
      <c r="PPE92" s="14"/>
      <c r="PPF92" s="14"/>
      <c r="PPG92" s="14"/>
      <c r="PPH92" s="14"/>
      <c r="PPI92" s="14"/>
      <c r="PPJ92" s="14"/>
      <c r="PPK92" s="14"/>
      <c r="PPL92" s="14"/>
      <c r="PPM92" s="14"/>
      <c r="PPN92" s="14"/>
      <c r="PPO92" s="14"/>
      <c r="PPP92" s="14"/>
      <c r="PPQ92" s="14"/>
      <c r="PPR92" s="14"/>
      <c r="PPS92" s="14"/>
      <c r="PPT92" s="14"/>
      <c r="PPU92" s="14"/>
      <c r="PPV92" s="14"/>
      <c r="PPW92" s="14"/>
      <c r="PPX92" s="14"/>
      <c r="PPY92" s="14"/>
      <c r="PPZ92" s="14"/>
      <c r="PQA92" s="14"/>
      <c r="PQB92" s="14"/>
      <c r="PQC92" s="14"/>
      <c r="PQD92" s="14"/>
      <c r="PQE92" s="14"/>
      <c r="PQF92" s="14"/>
      <c r="PQG92" s="14"/>
      <c r="PQH92" s="14"/>
      <c r="PQI92" s="14"/>
      <c r="PQJ92" s="14"/>
      <c r="PQK92" s="14"/>
      <c r="PQL92" s="14"/>
      <c r="PQM92" s="14"/>
      <c r="PQN92" s="14"/>
      <c r="PQO92" s="14"/>
      <c r="PQP92" s="14"/>
      <c r="PQQ92" s="14"/>
      <c r="PQR92" s="14"/>
      <c r="PQS92" s="14"/>
      <c r="PQT92" s="14"/>
      <c r="PQU92" s="14"/>
      <c r="PQV92" s="14"/>
      <c r="PQW92" s="14"/>
      <c r="PQX92" s="14"/>
      <c r="PQY92" s="14"/>
      <c r="PQZ92" s="14"/>
      <c r="PRA92" s="14"/>
      <c r="PRB92" s="14"/>
      <c r="PRC92" s="14"/>
      <c r="PRD92" s="14"/>
      <c r="PRE92" s="14"/>
      <c r="PRF92" s="14"/>
      <c r="PRG92" s="14"/>
      <c r="PRH92" s="14"/>
      <c r="PRI92" s="14"/>
      <c r="PRJ92" s="14"/>
      <c r="PRK92" s="14"/>
      <c r="PRL92" s="14"/>
      <c r="PRM92" s="14"/>
      <c r="PRN92" s="14"/>
      <c r="PRO92" s="14"/>
      <c r="PRP92" s="14"/>
      <c r="PRQ92" s="14"/>
      <c r="PRR92" s="14"/>
      <c r="PRS92" s="14"/>
      <c r="PRT92" s="14"/>
      <c r="PRU92" s="14"/>
      <c r="PRV92" s="14"/>
      <c r="PRW92" s="14"/>
      <c r="PRX92" s="14"/>
      <c r="PRY92" s="14"/>
      <c r="PRZ92" s="14"/>
      <c r="PSA92" s="14"/>
      <c r="PSB92" s="14"/>
      <c r="PSC92" s="14"/>
      <c r="PSD92" s="14"/>
      <c r="PSE92" s="14"/>
      <c r="PSF92" s="14"/>
      <c r="PSG92" s="14"/>
      <c r="PSH92" s="14"/>
      <c r="PSI92" s="14"/>
      <c r="PSJ92" s="14"/>
      <c r="PSK92" s="14"/>
      <c r="PSL92" s="14"/>
      <c r="PSM92" s="14"/>
      <c r="PSN92" s="14"/>
      <c r="PSO92" s="14"/>
      <c r="PSP92" s="14"/>
      <c r="PSQ92" s="14"/>
      <c r="PSR92" s="14"/>
      <c r="PSS92" s="14"/>
      <c r="PST92" s="14"/>
      <c r="PSU92" s="14"/>
      <c r="PSV92" s="14"/>
      <c r="PSW92" s="14"/>
      <c r="PSX92" s="14"/>
      <c r="PSY92" s="14"/>
      <c r="PSZ92" s="14"/>
      <c r="PTA92" s="14"/>
      <c r="PTB92" s="14"/>
      <c r="PTC92" s="14"/>
      <c r="PTD92" s="14"/>
      <c r="PTE92" s="14"/>
      <c r="PTF92" s="14"/>
      <c r="PTG92" s="14"/>
      <c r="PTH92" s="14"/>
      <c r="PTI92" s="14"/>
      <c r="PTJ92" s="14"/>
      <c r="PTK92" s="14"/>
      <c r="PTL92" s="14"/>
      <c r="PTM92" s="14"/>
      <c r="PTN92" s="14"/>
      <c r="PTO92" s="14"/>
      <c r="PTP92" s="14"/>
      <c r="PTQ92" s="14"/>
      <c r="PTR92" s="14"/>
      <c r="PTS92" s="14"/>
      <c r="PTT92" s="14"/>
      <c r="PTU92" s="14"/>
      <c r="PTV92" s="14"/>
      <c r="PTW92" s="14"/>
      <c r="PTX92" s="14"/>
      <c r="PTY92" s="14"/>
      <c r="PTZ92" s="14"/>
      <c r="PUA92" s="14"/>
      <c r="PUB92" s="14"/>
      <c r="PUC92" s="14"/>
      <c r="PUD92" s="14"/>
      <c r="PUE92" s="14"/>
      <c r="PUF92" s="14"/>
      <c r="PUG92" s="14"/>
      <c r="PUH92" s="14"/>
      <c r="PUI92" s="14"/>
      <c r="PUJ92" s="14"/>
      <c r="PUK92" s="14"/>
      <c r="PUL92" s="14"/>
      <c r="PUM92" s="14"/>
      <c r="PUN92" s="14"/>
      <c r="PUO92" s="14"/>
      <c r="PUP92" s="14"/>
      <c r="PUQ92" s="14"/>
      <c r="PUR92" s="14"/>
      <c r="PUS92" s="14"/>
      <c r="PUT92" s="14"/>
      <c r="PUU92" s="14"/>
      <c r="PUV92" s="14"/>
      <c r="PUW92" s="14"/>
      <c r="PUX92" s="14"/>
      <c r="PUY92" s="14"/>
      <c r="PUZ92" s="14"/>
      <c r="PVA92" s="14"/>
      <c r="PVB92" s="14"/>
      <c r="PVC92" s="14"/>
      <c r="PVD92" s="14"/>
      <c r="PVE92" s="14"/>
      <c r="PVF92" s="14"/>
      <c r="PVG92" s="14"/>
      <c r="PVH92" s="14"/>
      <c r="PVI92" s="14"/>
      <c r="PVJ92" s="14"/>
      <c r="PVK92" s="14"/>
      <c r="PVL92" s="14"/>
      <c r="PVM92" s="14"/>
      <c r="PVN92" s="14"/>
      <c r="PVO92" s="14"/>
      <c r="PVP92" s="14"/>
      <c r="PVQ92" s="14"/>
      <c r="PVR92" s="14"/>
      <c r="PVS92" s="14"/>
      <c r="PVT92" s="14"/>
      <c r="PVU92" s="14"/>
      <c r="PVV92" s="14"/>
      <c r="PVW92" s="14"/>
      <c r="PVX92" s="14"/>
      <c r="PVY92" s="14"/>
      <c r="PVZ92" s="14"/>
      <c r="PWA92" s="14"/>
      <c r="PWB92" s="14"/>
      <c r="PWC92" s="14"/>
      <c r="PWD92" s="14"/>
      <c r="PWE92" s="14"/>
      <c r="PWF92" s="14"/>
      <c r="PWG92" s="14"/>
      <c r="PWH92" s="14"/>
      <c r="PWI92" s="14"/>
      <c r="PWJ92" s="14"/>
      <c r="PWK92" s="14"/>
      <c r="PWL92" s="14"/>
      <c r="PWM92" s="14"/>
      <c r="PWN92" s="14"/>
      <c r="PWO92" s="14"/>
      <c r="PWP92" s="14"/>
      <c r="PWQ92" s="14"/>
      <c r="PWR92" s="14"/>
      <c r="PWS92" s="14"/>
      <c r="PWT92" s="14"/>
      <c r="PWU92" s="14"/>
      <c r="PWV92" s="14"/>
      <c r="PWW92" s="14"/>
      <c r="PWX92" s="14"/>
      <c r="PWY92" s="14"/>
      <c r="PWZ92" s="14"/>
      <c r="PXA92" s="14"/>
      <c r="PXB92" s="14"/>
      <c r="PXC92" s="14"/>
      <c r="PXD92" s="14"/>
      <c r="PXE92" s="14"/>
      <c r="PXF92" s="14"/>
      <c r="PXG92" s="14"/>
      <c r="PXH92" s="14"/>
      <c r="PXI92" s="14"/>
      <c r="PXJ92" s="14"/>
      <c r="PXK92" s="14"/>
      <c r="PXL92" s="14"/>
      <c r="PXM92" s="14"/>
      <c r="PXN92" s="14"/>
      <c r="PXO92" s="14"/>
      <c r="PXP92" s="14"/>
      <c r="PXQ92" s="14"/>
      <c r="PXR92" s="14"/>
      <c r="PXS92" s="14"/>
      <c r="PXT92" s="14"/>
      <c r="PXU92" s="14"/>
      <c r="PXV92" s="14"/>
      <c r="PXW92" s="14"/>
      <c r="PXX92" s="14"/>
      <c r="PXY92" s="14"/>
      <c r="PXZ92" s="14"/>
      <c r="PYA92" s="14"/>
      <c r="PYB92" s="14"/>
      <c r="PYC92" s="14"/>
      <c r="PYD92" s="14"/>
      <c r="PYE92" s="14"/>
      <c r="PYF92" s="14"/>
      <c r="PYG92" s="14"/>
      <c r="PYH92" s="14"/>
      <c r="PYI92" s="14"/>
      <c r="PYJ92" s="14"/>
      <c r="PYK92" s="14"/>
      <c r="PYL92" s="14"/>
      <c r="PYM92" s="14"/>
      <c r="PYN92" s="14"/>
      <c r="PYO92" s="14"/>
      <c r="PYP92" s="14"/>
      <c r="PYQ92" s="14"/>
      <c r="PYR92" s="14"/>
      <c r="PYS92" s="14"/>
      <c r="PYT92" s="14"/>
      <c r="PYU92" s="14"/>
      <c r="PYV92" s="14"/>
      <c r="PYW92" s="14"/>
      <c r="PYX92" s="14"/>
      <c r="PYY92" s="14"/>
      <c r="PYZ92" s="14"/>
      <c r="PZA92" s="14"/>
      <c r="PZB92" s="14"/>
      <c r="PZC92" s="14"/>
      <c r="PZD92" s="14"/>
      <c r="PZE92" s="14"/>
      <c r="PZF92" s="14"/>
      <c r="PZG92" s="14"/>
      <c r="PZH92" s="14"/>
      <c r="PZI92" s="14"/>
      <c r="PZJ92" s="14"/>
      <c r="PZK92" s="14"/>
      <c r="PZL92" s="14"/>
      <c r="PZM92" s="14"/>
      <c r="PZN92" s="14"/>
      <c r="PZO92" s="14"/>
      <c r="PZP92" s="14"/>
      <c r="PZQ92" s="14"/>
      <c r="PZR92" s="14"/>
      <c r="PZS92" s="14"/>
      <c r="PZT92" s="14"/>
      <c r="PZU92" s="14"/>
      <c r="PZV92" s="14"/>
      <c r="PZW92" s="14"/>
      <c r="PZX92" s="14"/>
      <c r="PZY92" s="14"/>
      <c r="PZZ92" s="14"/>
      <c r="QAA92" s="14"/>
      <c r="QAB92" s="14"/>
      <c r="QAC92" s="14"/>
      <c r="QAD92" s="14"/>
      <c r="QAE92" s="14"/>
      <c r="QAF92" s="14"/>
      <c r="QAG92" s="14"/>
      <c r="QAH92" s="14"/>
      <c r="QAI92" s="14"/>
      <c r="QAJ92" s="14"/>
      <c r="QAK92" s="14"/>
      <c r="QAL92" s="14"/>
      <c r="QAM92" s="14"/>
      <c r="QAN92" s="14"/>
      <c r="QAO92" s="14"/>
      <c r="QAP92" s="14"/>
      <c r="QAQ92" s="14"/>
      <c r="QAR92" s="14"/>
      <c r="QAS92" s="14"/>
      <c r="QAT92" s="14"/>
      <c r="QAU92" s="14"/>
      <c r="QAV92" s="14"/>
      <c r="QAW92" s="14"/>
      <c r="QAX92" s="14"/>
      <c r="QAY92" s="14"/>
      <c r="QAZ92" s="14"/>
      <c r="QBA92" s="14"/>
      <c r="QBB92" s="14"/>
      <c r="QBC92" s="14"/>
      <c r="QBD92" s="14"/>
      <c r="QBE92" s="14"/>
      <c r="QBF92" s="14"/>
      <c r="QBG92" s="14"/>
      <c r="QBH92" s="14"/>
      <c r="QBI92" s="14"/>
      <c r="QBJ92" s="14"/>
      <c r="QBK92" s="14"/>
      <c r="QBL92" s="14"/>
      <c r="QBM92" s="14"/>
      <c r="QBN92" s="14"/>
      <c r="QBO92" s="14"/>
      <c r="QBP92" s="14"/>
      <c r="QBQ92" s="14"/>
      <c r="QBR92" s="14"/>
      <c r="QBS92" s="14"/>
      <c r="QBT92" s="14"/>
      <c r="QBU92" s="14"/>
      <c r="QBV92" s="14"/>
      <c r="QBW92" s="14"/>
      <c r="QBX92" s="14"/>
      <c r="QBY92" s="14"/>
      <c r="QBZ92" s="14"/>
      <c r="QCA92" s="14"/>
      <c r="QCB92" s="14"/>
      <c r="QCC92" s="14"/>
      <c r="QCD92" s="14"/>
      <c r="QCE92" s="14"/>
      <c r="QCF92" s="14"/>
      <c r="QCG92" s="14"/>
      <c r="QCH92" s="14"/>
      <c r="QCI92" s="14"/>
      <c r="QCJ92" s="14"/>
      <c r="QCK92" s="14"/>
      <c r="QCL92" s="14"/>
      <c r="QCM92" s="14"/>
      <c r="QCN92" s="14"/>
      <c r="QCO92" s="14"/>
      <c r="QCP92" s="14"/>
      <c r="QCQ92" s="14"/>
      <c r="QCR92" s="14"/>
      <c r="QCS92" s="14"/>
      <c r="QCT92" s="14"/>
      <c r="QCU92" s="14"/>
      <c r="QCV92" s="14"/>
      <c r="QCW92" s="14"/>
      <c r="QCX92" s="14"/>
      <c r="QCY92" s="14"/>
      <c r="QCZ92" s="14"/>
      <c r="QDA92" s="14"/>
      <c r="QDB92" s="14"/>
      <c r="QDC92" s="14"/>
      <c r="QDD92" s="14"/>
      <c r="QDE92" s="14"/>
      <c r="QDF92" s="14"/>
      <c r="QDG92" s="14"/>
      <c r="QDH92" s="14"/>
      <c r="QDI92" s="14"/>
      <c r="QDJ92" s="14"/>
      <c r="QDK92" s="14"/>
      <c r="QDL92" s="14"/>
      <c r="QDM92" s="14"/>
      <c r="QDN92" s="14"/>
      <c r="QDO92" s="14"/>
      <c r="QDP92" s="14"/>
      <c r="QDQ92" s="14"/>
      <c r="QDR92" s="14"/>
      <c r="QDS92" s="14"/>
      <c r="QDT92" s="14"/>
      <c r="QDU92" s="14"/>
      <c r="QDV92" s="14"/>
      <c r="QDW92" s="14"/>
      <c r="QDX92" s="14"/>
      <c r="QDY92" s="14"/>
      <c r="QDZ92" s="14"/>
      <c r="QEA92" s="14"/>
      <c r="QEB92" s="14"/>
      <c r="QEC92" s="14"/>
      <c r="QED92" s="14"/>
      <c r="QEE92" s="14"/>
      <c r="QEF92" s="14"/>
      <c r="QEG92" s="14"/>
      <c r="QEH92" s="14"/>
      <c r="QEI92" s="14"/>
      <c r="QEJ92" s="14"/>
      <c r="QEK92" s="14"/>
      <c r="QEL92" s="14"/>
      <c r="QEM92" s="14"/>
      <c r="QEN92" s="14"/>
      <c r="QEO92" s="14"/>
      <c r="QEP92" s="14"/>
      <c r="QEQ92" s="14"/>
      <c r="QER92" s="14"/>
      <c r="QES92" s="14"/>
      <c r="QET92" s="14"/>
      <c r="QEU92" s="14"/>
      <c r="QEV92" s="14"/>
      <c r="QEW92" s="14"/>
      <c r="QEX92" s="14"/>
      <c r="QEY92" s="14"/>
      <c r="QEZ92" s="14"/>
      <c r="QFA92" s="14"/>
      <c r="QFB92" s="14"/>
      <c r="QFC92" s="14"/>
      <c r="QFD92" s="14"/>
      <c r="QFE92" s="14"/>
      <c r="QFF92" s="14"/>
      <c r="QFG92" s="14"/>
      <c r="QFH92" s="14"/>
      <c r="QFI92" s="14"/>
      <c r="QFJ92" s="14"/>
      <c r="QFK92" s="14"/>
      <c r="QFL92" s="14"/>
      <c r="QFM92" s="14"/>
      <c r="QFN92" s="14"/>
      <c r="QFO92" s="14"/>
      <c r="QFP92" s="14"/>
      <c r="QFQ92" s="14"/>
      <c r="QFR92" s="14"/>
      <c r="QFS92" s="14"/>
      <c r="QFT92" s="14"/>
      <c r="QFU92" s="14"/>
      <c r="QFV92" s="14"/>
      <c r="QFW92" s="14"/>
      <c r="QFX92" s="14"/>
      <c r="QFY92" s="14"/>
      <c r="QFZ92" s="14"/>
      <c r="QGA92" s="14"/>
      <c r="QGB92" s="14"/>
      <c r="QGC92" s="14"/>
      <c r="QGD92" s="14"/>
      <c r="QGE92" s="14"/>
      <c r="QGF92" s="14"/>
      <c r="QGG92" s="14"/>
      <c r="QGH92" s="14"/>
      <c r="QGI92" s="14"/>
      <c r="QGJ92" s="14"/>
      <c r="QGK92" s="14"/>
      <c r="QGL92" s="14"/>
      <c r="QGM92" s="14"/>
      <c r="QGN92" s="14"/>
      <c r="QGO92" s="14"/>
      <c r="QGP92" s="14"/>
      <c r="QGQ92" s="14"/>
      <c r="QGR92" s="14"/>
      <c r="QGS92" s="14"/>
      <c r="QGT92" s="14"/>
      <c r="QGU92" s="14"/>
      <c r="QGV92" s="14"/>
      <c r="QGW92" s="14"/>
      <c r="QGX92" s="14"/>
      <c r="QGY92" s="14"/>
      <c r="QGZ92" s="14"/>
      <c r="QHA92" s="14"/>
      <c r="QHB92" s="14"/>
      <c r="QHC92" s="14"/>
      <c r="QHD92" s="14"/>
      <c r="QHE92" s="14"/>
      <c r="QHF92" s="14"/>
      <c r="QHG92" s="14"/>
      <c r="QHH92" s="14"/>
      <c r="QHI92" s="14"/>
      <c r="QHJ92" s="14"/>
      <c r="QHK92" s="14"/>
      <c r="QHL92" s="14"/>
      <c r="QHM92" s="14"/>
      <c r="QHN92" s="14"/>
      <c r="QHO92" s="14"/>
      <c r="QHP92" s="14"/>
      <c r="QHQ92" s="14"/>
      <c r="QHR92" s="14"/>
      <c r="QHS92" s="14"/>
      <c r="QHT92" s="14"/>
      <c r="QHU92" s="14"/>
      <c r="QHV92" s="14"/>
      <c r="QHW92" s="14"/>
      <c r="QHX92" s="14"/>
      <c r="QHY92" s="14"/>
      <c r="QHZ92" s="14"/>
      <c r="QIA92" s="14"/>
      <c r="QIB92" s="14"/>
      <c r="QIC92" s="14"/>
      <c r="QID92" s="14"/>
      <c r="QIE92" s="14"/>
      <c r="QIF92" s="14"/>
      <c r="QIG92" s="14"/>
      <c r="QIH92" s="14"/>
      <c r="QII92" s="14"/>
      <c r="QIJ92" s="14"/>
      <c r="QIK92" s="14"/>
      <c r="QIL92" s="14"/>
      <c r="QIM92" s="14"/>
      <c r="QIN92" s="14"/>
      <c r="QIO92" s="14"/>
      <c r="QIP92" s="14"/>
      <c r="QIQ92" s="14"/>
      <c r="QIR92" s="14"/>
      <c r="QIS92" s="14"/>
      <c r="QIT92" s="14"/>
      <c r="QIU92" s="14"/>
      <c r="QIV92" s="14"/>
      <c r="QIW92" s="14"/>
      <c r="QIX92" s="14"/>
      <c r="QIY92" s="14"/>
      <c r="QIZ92" s="14"/>
      <c r="QJA92" s="14"/>
      <c r="QJB92" s="14"/>
      <c r="QJC92" s="14"/>
      <c r="QJD92" s="14"/>
      <c r="QJE92" s="14"/>
      <c r="QJF92" s="14"/>
      <c r="QJG92" s="14"/>
      <c r="QJH92" s="14"/>
      <c r="QJI92" s="14"/>
      <c r="QJJ92" s="14"/>
      <c r="QJK92" s="14"/>
      <c r="QJL92" s="14"/>
      <c r="QJM92" s="14"/>
      <c r="QJN92" s="14"/>
      <c r="QJO92" s="14"/>
      <c r="QJP92" s="14"/>
      <c r="QJQ92" s="14"/>
      <c r="QJR92" s="14"/>
      <c r="QJS92" s="14"/>
      <c r="QJT92" s="14"/>
      <c r="QJU92" s="14"/>
      <c r="QJV92" s="14"/>
      <c r="QJW92" s="14"/>
      <c r="QJX92" s="14"/>
      <c r="QJY92" s="14"/>
      <c r="QJZ92" s="14"/>
      <c r="QKA92" s="14"/>
      <c r="QKB92" s="14"/>
      <c r="QKC92" s="14"/>
      <c r="QKD92" s="14"/>
      <c r="QKE92" s="14"/>
      <c r="QKF92" s="14"/>
      <c r="QKG92" s="14"/>
      <c r="QKH92" s="14"/>
      <c r="QKI92" s="14"/>
      <c r="QKJ92" s="14"/>
      <c r="QKK92" s="14"/>
      <c r="QKL92" s="14"/>
      <c r="QKM92" s="14"/>
      <c r="QKN92" s="14"/>
      <c r="QKO92" s="14"/>
      <c r="QKP92" s="14"/>
      <c r="QKQ92" s="14"/>
      <c r="QKR92" s="14"/>
      <c r="QKS92" s="14"/>
      <c r="QKT92" s="14"/>
      <c r="QKU92" s="14"/>
      <c r="QKV92" s="14"/>
      <c r="QKW92" s="14"/>
      <c r="QKX92" s="14"/>
      <c r="QKY92" s="14"/>
      <c r="QKZ92" s="14"/>
      <c r="QLA92" s="14"/>
      <c r="QLB92" s="14"/>
      <c r="QLC92" s="14"/>
      <c r="QLD92" s="14"/>
      <c r="QLE92" s="14"/>
      <c r="QLF92" s="14"/>
      <c r="QLG92" s="14"/>
      <c r="QLH92" s="14"/>
      <c r="QLI92" s="14"/>
      <c r="QLJ92" s="14"/>
      <c r="QLK92" s="14"/>
      <c r="QLL92" s="14"/>
      <c r="QLM92" s="14"/>
      <c r="QLN92" s="14"/>
      <c r="QLO92" s="14"/>
      <c r="QLP92" s="14"/>
      <c r="QLQ92" s="14"/>
      <c r="QLR92" s="14"/>
      <c r="QLS92" s="14"/>
      <c r="QLT92" s="14"/>
      <c r="QLU92" s="14"/>
      <c r="QLV92" s="14"/>
      <c r="QLW92" s="14"/>
      <c r="QLX92" s="14"/>
      <c r="QLY92" s="14"/>
      <c r="QLZ92" s="14"/>
      <c r="QMA92" s="14"/>
      <c r="QMB92" s="14"/>
      <c r="QMC92" s="14"/>
      <c r="QMD92" s="14"/>
      <c r="QME92" s="14"/>
      <c r="QMF92" s="14"/>
      <c r="QMG92" s="14"/>
      <c r="QMH92" s="14"/>
      <c r="QMI92" s="14"/>
      <c r="QMJ92" s="14"/>
      <c r="QMK92" s="14"/>
      <c r="QML92" s="14"/>
      <c r="QMM92" s="14"/>
      <c r="QMN92" s="14"/>
      <c r="QMO92" s="14"/>
      <c r="QMP92" s="14"/>
      <c r="QMQ92" s="14"/>
      <c r="QMR92" s="14"/>
      <c r="QMS92" s="14"/>
      <c r="QMT92" s="14"/>
      <c r="QMU92" s="14"/>
      <c r="QMV92" s="14"/>
      <c r="QMW92" s="14"/>
      <c r="QMX92" s="14"/>
      <c r="QMY92" s="14"/>
      <c r="QMZ92" s="14"/>
      <c r="QNA92" s="14"/>
      <c r="QNB92" s="14"/>
      <c r="QNC92" s="14"/>
      <c r="QND92" s="14"/>
      <c r="QNE92" s="14"/>
      <c r="QNF92" s="14"/>
      <c r="QNG92" s="14"/>
      <c r="QNH92" s="14"/>
      <c r="QNI92" s="14"/>
      <c r="QNJ92" s="14"/>
      <c r="QNK92" s="14"/>
      <c r="QNL92" s="14"/>
      <c r="QNM92" s="14"/>
      <c r="QNN92" s="14"/>
      <c r="QNO92" s="14"/>
      <c r="QNP92" s="14"/>
      <c r="QNQ92" s="14"/>
      <c r="QNR92" s="14"/>
      <c r="QNS92" s="14"/>
      <c r="QNT92" s="14"/>
      <c r="QNU92" s="14"/>
      <c r="QNV92" s="14"/>
      <c r="QNW92" s="14"/>
      <c r="QNX92" s="14"/>
      <c r="QNY92" s="14"/>
      <c r="QNZ92" s="14"/>
      <c r="QOA92" s="14"/>
      <c r="QOB92" s="14"/>
      <c r="QOC92" s="14"/>
      <c r="QOD92" s="14"/>
      <c r="QOE92" s="14"/>
      <c r="QOF92" s="14"/>
      <c r="QOG92" s="14"/>
      <c r="QOH92" s="14"/>
      <c r="QOI92" s="14"/>
      <c r="QOJ92" s="14"/>
      <c r="QOK92" s="14"/>
      <c r="QOL92" s="14"/>
      <c r="QOM92" s="14"/>
      <c r="QON92" s="14"/>
      <c r="QOO92" s="14"/>
      <c r="QOP92" s="14"/>
      <c r="QOQ92" s="14"/>
      <c r="QOR92" s="14"/>
      <c r="QOS92" s="14"/>
      <c r="QOT92" s="14"/>
      <c r="QOU92" s="14"/>
      <c r="QOV92" s="14"/>
      <c r="QOW92" s="14"/>
      <c r="QOX92" s="14"/>
      <c r="QOY92" s="14"/>
      <c r="QOZ92" s="14"/>
      <c r="QPA92" s="14"/>
      <c r="QPB92" s="14"/>
      <c r="QPC92" s="14"/>
      <c r="QPD92" s="14"/>
      <c r="QPE92" s="14"/>
      <c r="QPF92" s="14"/>
      <c r="QPG92" s="14"/>
      <c r="QPH92" s="14"/>
      <c r="QPI92" s="14"/>
      <c r="QPJ92" s="14"/>
      <c r="QPK92" s="14"/>
      <c r="QPL92" s="14"/>
      <c r="QPM92" s="14"/>
      <c r="QPN92" s="14"/>
      <c r="QPO92" s="14"/>
      <c r="QPP92" s="14"/>
      <c r="QPQ92" s="14"/>
      <c r="QPR92" s="14"/>
      <c r="QPS92" s="14"/>
      <c r="QPT92" s="14"/>
      <c r="QPU92" s="14"/>
      <c r="QPV92" s="14"/>
      <c r="QPW92" s="14"/>
      <c r="QPX92" s="14"/>
      <c r="QPY92" s="14"/>
      <c r="QPZ92" s="14"/>
      <c r="QQA92" s="14"/>
      <c r="QQB92" s="14"/>
      <c r="QQC92" s="14"/>
      <c r="QQD92" s="14"/>
      <c r="QQE92" s="14"/>
      <c r="QQF92" s="14"/>
      <c r="QQG92" s="14"/>
      <c r="QQH92" s="14"/>
      <c r="QQI92" s="14"/>
      <c r="QQJ92" s="14"/>
      <c r="QQK92" s="14"/>
      <c r="QQL92" s="14"/>
      <c r="QQM92" s="14"/>
      <c r="QQN92" s="14"/>
      <c r="QQO92" s="14"/>
      <c r="QQP92" s="14"/>
      <c r="QQQ92" s="14"/>
      <c r="QQR92" s="14"/>
      <c r="QQS92" s="14"/>
      <c r="QQT92" s="14"/>
      <c r="QQU92" s="14"/>
      <c r="QQV92" s="14"/>
      <c r="QQW92" s="14"/>
      <c r="QQX92" s="14"/>
      <c r="QQY92" s="14"/>
      <c r="QQZ92" s="14"/>
      <c r="QRA92" s="14"/>
      <c r="QRB92" s="14"/>
      <c r="QRC92" s="14"/>
      <c r="QRD92" s="14"/>
      <c r="QRE92" s="14"/>
      <c r="QRF92" s="14"/>
      <c r="QRG92" s="14"/>
      <c r="QRH92" s="14"/>
      <c r="QRI92" s="14"/>
      <c r="QRJ92" s="14"/>
      <c r="QRK92" s="14"/>
      <c r="QRL92" s="14"/>
      <c r="QRM92" s="14"/>
      <c r="QRN92" s="14"/>
      <c r="QRO92" s="14"/>
      <c r="QRP92" s="14"/>
      <c r="QRQ92" s="14"/>
      <c r="QRR92" s="14"/>
      <c r="QRS92" s="14"/>
      <c r="QRT92" s="14"/>
      <c r="QRU92" s="14"/>
      <c r="QRV92" s="14"/>
      <c r="QRW92" s="14"/>
      <c r="QRX92" s="14"/>
      <c r="QRY92" s="14"/>
      <c r="QRZ92" s="14"/>
      <c r="QSA92" s="14"/>
      <c r="QSB92" s="14"/>
      <c r="QSC92" s="14"/>
      <c r="QSD92" s="14"/>
      <c r="QSE92" s="14"/>
      <c r="QSF92" s="14"/>
      <c r="QSG92" s="14"/>
      <c r="QSH92" s="14"/>
      <c r="QSI92" s="14"/>
      <c r="QSJ92" s="14"/>
      <c r="QSK92" s="14"/>
      <c r="QSL92" s="14"/>
      <c r="QSM92" s="14"/>
      <c r="QSN92" s="14"/>
      <c r="QSO92" s="14"/>
      <c r="QSP92" s="14"/>
      <c r="QSQ92" s="14"/>
      <c r="QSR92" s="14"/>
      <c r="QSS92" s="14"/>
      <c r="QST92" s="14"/>
      <c r="QSU92" s="14"/>
      <c r="QSV92" s="14"/>
      <c r="QSW92" s="14"/>
      <c r="QSX92" s="14"/>
      <c r="QSY92" s="14"/>
      <c r="QSZ92" s="14"/>
      <c r="QTA92" s="14"/>
      <c r="QTB92" s="14"/>
      <c r="QTC92" s="14"/>
      <c r="QTD92" s="14"/>
      <c r="QTE92" s="14"/>
      <c r="QTF92" s="14"/>
      <c r="QTG92" s="14"/>
      <c r="QTH92" s="14"/>
      <c r="QTI92" s="14"/>
      <c r="QTJ92" s="14"/>
      <c r="QTK92" s="14"/>
      <c r="QTL92" s="14"/>
      <c r="QTM92" s="14"/>
      <c r="QTN92" s="14"/>
      <c r="QTO92" s="14"/>
      <c r="QTP92" s="14"/>
      <c r="QTQ92" s="14"/>
      <c r="QTR92" s="14"/>
      <c r="QTS92" s="14"/>
      <c r="QTT92" s="14"/>
      <c r="QTU92" s="14"/>
      <c r="QTV92" s="14"/>
      <c r="QTW92" s="14"/>
      <c r="QTX92" s="14"/>
      <c r="QTY92" s="14"/>
      <c r="QTZ92" s="14"/>
      <c r="QUA92" s="14"/>
      <c r="QUB92" s="14"/>
      <c r="QUC92" s="14"/>
      <c r="QUD92" s="14"/>
      <c r="QUE92" s="14"/>
      <c r="QUF92" s="14"/>
      <c r="QUG92" s="14"/>
      <c r="QUH92" s="14"/>
      <c r="QUI92" s="14"/>
      <c r="QUJ92" s="14"/>
      <c r="QUK92" s="14"/>
      <c r="QUL92" s="14"/>
      <c r="QUM92" s="14"/>
      <c r="QUN92" s="14"/>
      <c r="QUO92" s="14"/>
      <c r="QUP92" s="14"/>
      <c r="QUQ92" s="14"/>
      <c r="QUR92" s="14"/>
      <c r="QUS92" s="14"/>
      <c r="QUT92" s="14"/>
      <c r="QUU92" s="14"/>
      <c r="QUV92" s="14"/>
      <c r="QUW92" s="14"/>
      <c r="QUX92" s="14"/>
      <c r="QUY92" s="14"/>
      <c r="QUZ92" s="14"/>
      <c r="QVA92" s="14"/>
      <c r="QVB92" s="14"/>
      <c r="QVC92" s="14"/>
      <c r="QVD92" s="14"/>
      <c r="QVE92" s="14"/>
      <c r="QVF92" s="14"/>
      <c r="QVG92" s="14"/>
      <c r="QVH92" s="14"/>
      <c r="QVI92" s="14"/>
      <c r="QVJ92" s="14"/>
      <c r="QVK92" s="14"/>
      <c r="QVL92" s="14"/>
      <c r="QVM92" s="14"/>
      <c r="QVN92" s="14"/>
      <c r="QVO92" s="14"/>
      <c r="QVP92" s="14"/>
      <c r="QVQ92" s="14"/>
      <c r="QVR92" s="14"/>
      <c r="QVS92" s="14"/>
      <c r="QVT92" s="14"/>
      <c r="QVU92" s="14"/>
      <c r="QVV92" s="14"/>
      <c r="QVW92" s="14"/>
      <c r="QVX92" s="14"/>
      <c r="QVY92" s="14"/>
      <c r="QVZ92" s="14"/>
      <c r="QWA92" s="14"/>
      <c r="QWB92" s="14"/>
      <c r="QWC92" s="14"/>
      <c r="QWD92" s="14"/>
      <c r="QWE92" s="14"/>
      <c r="QWF92" s="14"/>
      <c r="QWG92" s="14"/>
      <c r="QWH92" s="14"/>
      <c r="QWI92" s="14"/>
      <c r="QWJ92" s="14"/>
      <c r="QWK92" s="14"/>
      <c r="QWL92" s="14"/>
      <c r="QWM92" s="14"/>
      <c r="QWN92" s="14"/>
      <c r="QWO92" s="14"/>
      <c r="QWP92" s="14"/>
      <c r="QWQ92" s="14"/>
      <c r="QWR92" s="14"/>
      <c r="QWS92" s="14"/>
      <c r="QWT92" s="14"/>
      <c r="QWU92" s="14"/>
      <c r="QWV92" s="14"/>
      <c r="QWW92" s="14"/>
      <c r="QWX92" s="14"/>
      <c r="QWY92" s="14"/>
      <c r="QWZ92" s="14"/>
      <c r="QXA92" s="14"/>
      <c r="QXB92" s="14"/>
      <c r="QXC92" s="14"/>
      <c r="QXD92" s="14"/>
      <c r="QXE92" s="14"/>
      <c r="QXF92" s="14"/>
      <c r="QXG92" s="14"/>
      <c r="QXH92" s="14"/>
      <c r="QXI92" s="14"/>
      <c r="QXJ92" s="14"/>
      <c r="QXK92" s="14"/>
      <c r="QXL92" s="14"/>
      <c r="QXM92" s="14"/>
      <c r="QXN92" s="14"/>
      <c r="QXO92" s="14"/>
      <c r="QXP92" s="14"/>
      <c r="QXQ92" s="14"/>
      <c r="QXR92" s="14"/>
      <c r="QXS92" s="14"/>
      <c r="QXT92" s="14"/>
      <c r="QXU92" s="14"/>
      <c r="QXV92" s="14"/>
      <c r="QXW92" s="14"/>
      <c r="QXX92" s="14"/>
      <c r="QXY92" s="14"/>
      <c r="QXZ92" s="14"/>
      <c r="QYA92" s="14"/>
      <c r="QYB92" s="14"/>
      <c r="QYC92" s="14"/>
      <c r="QYD92" s="14"/>
      <c r="QYE92" s="14"/>
      <c r="QYF92" s="14"/>
      <c r="QYG92" s="14"/>
      <c r="QYH92" s="14"/>
      <c r="QYI92" s="14"/>
      <c r="QYJ92" s="14"/>
      <c r="QYK92" s="14"/>
      <c r="QYL92" s="14"/>
      <c r="QYM92" s="14"/>
      <c r="QYN92" s="14"/>
      <c r="QYO92" s="14"/>
      <c r="QYP92" s="14"/>
      <c r="QYQ92" s="14"/>
      <c r="QYR92" s="14"/>
      <c r="QYS92" s="14"/>
      <c r="QYT92" s="14"/>
      <c r="QYU92" s="14"/>
      <c r="QYV92" s="14"/>
      <c r="QYW92" s="14"/>
      <c r="QYX92" s="14"/>
      <c r="QYY92" s="14"/>
      <c r="QYZ92" s="14"/>
      <c r="QZA92" s="14"/>
      <c r="QZB92" s="14"/>
      <c r="QZC92" s="14"/>
      <c r="QZD92" s="14"/>
      <c r="QZE92" s="14"/>
      <c r="QZF92" s="14"/>
      <c r="QZG92" s="14"/>
      <c r="QZH92" s="14"/>
      <c r="QZI92" s="14"/>
      <c r="QZJ92" s="14"/>
      <c r="QZK92" s="14"/>
      <c r="QZL92" s="14"/>
      <c r="QZM92" s="14"/>
      <c r="QZN92" s="14"/>
      <c r="QZO92" s="14"/>
      <c r="QZP92" s="14"/>
      <c r="QZQ92" s="14"/>
      <c r="QZR92" s="14"/>
      <c r="QZS92" s="14"/>
      <c r="QZT92" s="14"/>
      <c r="QZU92" s="14"/>
      <c r="QZV92" s="14"/>
      <c r="QZW92" s="14"/>
      <c r="QZX92" s="14"/>
      <c r="QZY92" s="14"/>
      <c r="QZZ92" s="14"/>
      <c r="RAA92" s="14"/>
      <c r="RAB92" s="14"/>
      <c r="RAC92" s="14"/>
      <c r="RAD92" s="14"/>
      <c r="RAE92" s="14"/>
      <c r="RAF92" s="14"/>
      <c r="RAG92" s="14"/>
      <c r="RAH92" s="14"/>
      <c r="RAI92" s="14"/>
      <c r="RAJ92" s="14"/>
      <c r="RAK92" s="14"/>
      <c r="RAL92" s="14"/>
      <c r="RAM92" s="14"/>
      <c r="RAN92" s="14"/>
      <c r="RAO92" s="14"/>
      <c r="RAP92" s="14"/>
      <c r="RAQ92" s="14"/>
      <c r="RAR92" s="14"/>
      <c r="RAS92" s="14"/>
      <c r="RAT92" s="14"/>
      <c r="RAU92" s="14"/>
      <c r="RAV92" s="14"/>
      <c r="RAW92" s="14"/>
      <c r="RAX92" s="14"/>
      <c r="RAY92" s="14"/>
      <c r="RAZ92" s="14"/>
      <c r="RBA92" s="14"/>
      <c r="RBB92" s="14"/>
      <c r="RBC92" s="14"/>
      <c r="RBD92" s="14"/>
      <c r="RBE92" s="14"/>
      <c r="RBF92" s="14"/>
      <c r="RBG92" s="14"/>
      <c r="RBH92" s="14"/>
      <c r="RBI92" s="14"/>
      <c r="RBJ92" s="14"/>
      <c r="RBK92" s="14"/>
      <c r="RBL92" s="14"/>
      <c r="RBM92" s="14"/>
      <c r="RBN92" s="14"/>
      <c r="RBO92" s="14"/>
      <c r="RBP92" s="14"/>
      <c r="RBQ92" s="14"/>
      <c r="RBR92" s="14"/>
      <c r="RBS92" s="14"/>
      <c r="RBT92" s="14"/>
      <c r="RBU92" s="14"/>
      <c r="RBV92" s="14"/>
      <c r="RBW92" s="14"/>
      <c r="RBX92" s="14"/>
      <c r="RBY92" s="14"/>
      <c r="RBZ92" s="14"/>
      <c r="RCA92" s="14"/>
      <c r="RCB92" s="14"/>
      <c r="RCC92" s="14"/>
      <c r="RCD92" s="14"/>
      <c r="RCE92" s="14"/>
      <c r="RCF92" s="14"/>
      <c r="RCG92" s="14"/>
      <c r="RCH92" s="14"/>
      <c r="RCI92" s="14"/>
      <c r="RCJ92" s="14"/>
      <c r="RCK92" s="14"/>
      <c r="RCL92" s="14"/>
      <c r="RCM92" s="14"/>
      <c r="RCN92" s="14"/>
      <c r="RCO92" s="14"/>
      <c r="RCP92" s="14"/>
      <c r="RCQ92" s="14"/>
      <c r="RCR92" s="14"/>
      <c r="RCS92" s="14"/>
      <c r="RCT92" s="14"/>
      <c r="RCU92" s="14"/>
      <c r="RCV92" s="14"/>
      <c r="RCW92" s="14"/>
      <c r="RCX92" s="14"/>
      <c r="RCY92" s="14"/>
      <c r="RCZ92" s="14"/>
      <c r="RDA92" s="14"/>
      <c r="RDB92" s="14"/>
      <c r="RDC92" s="14"/>
      <c r="RDD92" s="14"/>
      <c r="RDE92" s="14"/>
      <c r="RDF92" s="14"/>
      <c r="RDG92" s="14"/>
      <c r="RDH92" s="14"/>
      <c r="RDI92" s="14"/>
      <c r="RDJ92" s="14"/>
      <c r="RDK92" s="14"/>
      <c r="RDL92" s="14"/>
      <c r="RDM92" s="14"/>
      <c r="RDN92" s="14"/>
      <c r="RDO92" s="14"/>
      <c r="RDP92" s="14"/>
      <c r="RDQ92" s="14"/>
      <c r="RDR92" s="14"/>
      <c r="RDS92" s="14"/>
      <c r="RDT92" s="14"/>
      <c r="RDU92" s="14"/>
      <c r="RDV92" s="14"/>
      <c r="RDW92" s="14"/>
      <c r="RDX92" s="14"/>
      <c r="RDY92" s="14"/>
      <c r="RDZ92" s="14"/>
      <c r="REA92" s="14"/>
      <c r="REB92" s="14"/>
      <c r="REC92" s="14"/>
      <c r="RED92" s="14"/>
      <c r="REE92" s="14"/>
      <c r="REF92" s="14"/>
      <c r="REG92" s="14"/>
      <c r="REH92" s="14"/>
      <c r="REI92" s="14"/>
      <c r="REJ92" s="14"/>
      <c r="REK92" s="14"/>
      <c r="REL92" s="14"/>
      <c r="REM92" s="14"/>
      <c r="REN92" s="14"/>
      <c r="REO92" s="14"/>
      <c r="REP92" s="14"/>
      <c r="REQ92" s="14"/>
      <c r="RER92" s="14"/>
      <c r="RES92" s="14"/>
      <c r="RET92" s="14"/>
      <c r="REU92" s="14"/>
      <c r="REV92" s="14"/>
      <c r="REW92" s="14"/>
      <c r="REX92" s="14"/>
      <c r="REY92" s="14"/>
      <c r="REZ92" s="14"/>
      <c r="RFA92" s="14"/>
      <c r="RFB92" s="14"/>
      <c r="RFC92" s="14"/>
      <c r="RFD92" s="14"/>
      <c r="RFE92" s="14"/>
      <c r="RFF92" s="14"/>
      <c r="RFG92" s="14"/>
      <c r="RFH92" s="14"/>
      <c r="RFI92" s="14"/>
      <c r="RFJ92" s="14"/>
      <c r="RFK92" s="14"/>
      <c r="RFL92" s="14"/>
      <c r="RFM92" s="14"/>
      <c r="RFN92" s="14"/>
      <c r="RFO92" s="14"/>
      <c r="RFP92" s="14"/>
      <c r="RFQ92" s="14"/>
      <c r="RFR92" s="14"/>
      <c r="RFS92" s="14"/>
      <c r="RFT92" s="14"/>
      <c r="RFU92" s="14"/>
      <c r="RFV92" s="14"/>
      <c r="RFW92" s="14"/>
      <c r="RFX92" s="14"/>
      <c r="RFY92" s="14"/>
      <c r="RFZ92" s="14"/>
      <c r="RGA92" s="14"/>
      <c r="RGB92" s="14"/>
      <c r="RGC92" s="14"/>
      <c r="RGD92" s="14"/>
      <c r="RGE92" s="14"/>
      <c r="RGF92" s="14"/>
      <c r="RGG92" s="14"/>
      <c r="RGH92" s="14"/>
      <c r="RGI92" s="14"/>
      <c r="RGJ92" s="14"/>
      <c r="RGK92" s="14"/>
      <c r="RGL92" s="14"/>
      <c r="RGM92" s="14"/>
      <c r="RGN92" s="14"/>
      <c r="RGO92" s="14"/>
      <c r="RGP92" s="14"/>
      <c r="RGQ92" s="14"/>
      <c r="RGR92" s="14"/>
      <c r="RGS92" s="14"/>
      <c r="RGT92" s="14"/>
      <c r="RGU92" s="14"/>
      <c r="RGV92" s="14"/>
      <c r="RGW92" s="14"/>
      <c r="RGX92" s="14"/>
      <c r="RGY92" s="14"/>
      <c r="RGZ92" s="14"/>
      <c r="RHA92" s="14"/>
      <c r="RHB92" s="14"/>
      <c r="RHC92" s="14"/>
      <c r="RHD92" s="14"/>
      <c r="RHE92" s="14"/>
      <c r="RHF92" s="14"/>
      <c r="RHG92" s="14"/>
      <c r="RHH92" s="14"/>
      <c r="RHI92" s="14"/>
      <c r="RHJ92" s="14"/>
      <c r="RHK92" s="14"/>
      <c r="RHL92" s="14"/>
      <c r="RHM92" s="14"/>
      <c r="RHN92" s="14"/>
      <c r="RHO92" s="14"/>
      <c r="RHP92" s="14"/>
      <c r="RHQ92" s="14"/>
      <c r="RHR92" s="14"/>
      <c r="RHS92" s="14"/>
      <c r="RHT92" s="14"/>
      <c r="RHU92" s="14"/>
      <c r="RHV92" s="14"/>
      <c r="RHW92" s="14"/>
      <c r="RHX92" s="14"/>
      <c r="RHY92" s="14"/>
      <c r="RHZ92" s="14"/>
      <c r="RIA92" s="14"/>
      <c r="RIB92" s="14"/>
      <c r="RIC92" s="14"/>
      <c r="RID92" s="14"/>
      <c r="RIE92" s="14"/>
      <c r="RIF92" s="14"/>
      <c r="RIG92" s="14"/>
      <c r="RIH92" s="14"/>
      <c r="RII92" s="14"/>
      <c r="RIJ92" s="14"/>
      <c r="RIK92" s="14"/>
      <c r="RIL92" s="14"/>
      <c r="RIM92" s="14"/>
      <c r="RIN92" s="14"/>
      <c r="RIO92" s="14"/>
      <c r="RIP92" s="14"/>
      <c r="RIQ92" s="14"/>
      <c r="RIR92" s="14"/>
      <c r="RIS92" s="14"/>
      <c r="RIT92" s="14"/>
      <c r="RIU92" s="14"/>
      <c r="RIV92" s="14"/>
      <c r="RIW92" s="14"/>
      <c r="RIX92" s="14"/>
      <c r="RIY92" s="14"/>
      <c r="RIZ92" s="14"/>
      <c r="RJA92" s="14"/>
      <c r="RJB92" s="14"/>
      <c r="RJC92" s="14"/>
      <c r="RJD92" s="14"/>
      <c r="RJE92" s="14"/>
      <c r="RJF92" s="14"/>
      <c r="RJG92" s="14"/>
      <c r="RJH92" s="14"/>
      <c r="RJI92" s="14"/>
      <c r="RJJ92" s="14"/>
      <c r="RJK92" s="14"/>
      <c r="RJL92" s="14"/>
      <c r="RJM92" s="14"/>
      <c r="RJN92" s="14"/>
      <c r="RJO92" s="14"/>
      <c r="RJP92" s="14"/>
      <c r="RJQ92" s="14"/>
      <c r="RJR92" s="14"/>
      <c r="RJS92" s="14"/>
      <c r="RJT92" s="14"/>
      <c r="RJU92" s="14"/>
      <c r="RJV92" s="14"/>
      <c r="RJW92" s="14"/>
      <c r="RJX92" s="14"/>
      <c r="RJY92" s="14"/>
      <c r="RJZ92" s="14"/>
      <c r="RKA92" s="14"/>
      <c r="RKB92" s="14"/>
      <c r="RKC92" s="14"/>
      <c r="RKD92" s="14"/>
      <c r="RKE92" s="14"/>
      <c r="RKF92" s="14"/>
      <c r="RKG92" s="14"/>
      <c r="RKH92" s="14"/>
      <c r="RKI92" s="14"/>
      <c r="RKJ92" s="14"/>
      <c r="RKK92" s="14"/>
      <c r="RKL92" s="14"/>
      <c r="RKM92" s="14"/>
      <c r="RKN92" s="14"/>
      <c r="RKO92" s="14"/>
      <c r="RKP92" s="14"/>
      <c r="RKQ92" s="14"/>
      <c r="RKR92" s="14"/>
      <c r="RKS92" s="14"/>
      <c r="RKT92" s="14"/>
      <c r="RKU92" s="14"/>
      <c r="RKV92" s="14"/>
      <c r="RKW92" s="14"/>
      <c r="RKX92" s="14"/>
      <c r="RKY92" s="14"/>
      <c r="RKZ92" s="14"/>
      <c r="RLA92" s="14"/>
      <c r="RLB92" s="14"/>
      <c r="RLC92" s="14"/>
      <c r="RLD92" s="14"/>
      <c r="RLE92" s="14"/>
      <c r="RLF92" s="14"/>
      <c r="RLG92" s="14"/>
      <c r="RLH92" s="14"/>
      <c r="RLI92" s="14"/>
      <c r="RLJ92" s="14"/>
      <c r="RLK92" s="14"/>
      <c r="RLL92" s="14"/>
      <c r="RLM92" s="14"/>
      <c r="RLN92" s="14"/>
      <c r="RLO92" s="14"/>
      <c r="RLP92" s="14"/>
      <c r="RLQ92" s="14"/>
      <c r="RLR92" s="14"/>
      <c r="RLS92" s="14"/>
      <c r="RLT92" s="14"/>
      <c r="RLU92" s="14"/>
      <c r="RLV92" s="14"/>
      <c r="RLW92" s="14"/>
      <c r="RLX92" s="14"/>
      <c r="RLY92" s="14"/>
      <c r="RLZ92" s="14"/>
      <c r="RMA92" s="14"/>
      <c r="RMB92" s="14"/>
      <c r="RMC92" s="14"/>
      <c r="RMD92" s="14"/>
      <c r="RME92" s="14"/>
      <c r="RMF92" s="14"/>
      <c r="RMG92" s="14"/>
      <c r="RMH92" s="14"/>
      <c r="RMI92" s="14"/>
      <c r="RMJ92" s="14"/>
      <c r="RMK92" s="14"/>
      <c r="RML92" s="14"/>
      <c r="RMM92" s="14"/>
      <c r="RMN92" s="14"/>
      <c r="RMO92" s="14"/>
      <c r="RMP92" s="14"/>
      <c r="RMQ92" s="14"/>
      <c r="RMR92" s="14"/>
      <c r="RMS92" s="14"/>
      <c r="RMT92" s="14"/>
      <c r="RMU92" s="14"/>
      <c r="RMV92" s="14"/>
      <c r="RMW92" s="14"/>
      <c r="RMX92" s="14"/>
      <c r="RMY92" s="14"/>
      <c r="RMZ92" s="14"/>
      <c r="RNA92" s="14"/>
      <c r="RNB92" s="14"/>
      <c r="RNC92" s="14"/>
      <c r="RND92" s="14"/>
      <c r="RNE92" s="14"/>
      <c r="RNF92" s="14"/>
      <c r="RNG92" s="14"/>
      <c r="RNH92" s="14"/>
      <c r="RNI92" s="14"/>
      <c r="RNJ92" s="14"/>
      <c r="RNK92" s="14"/>
      <c r="RNL92" s="14"/>
      <c r="RNM92" s="14"/>
      <c r="RNN92" s="14"/>
      <c r="RNO92" s="14"/>
      <c r="RNP92" s="14"/>
      <c r="RNQ92" s="14"/>
      <c r="RNR92" s="14"/>
      <c r="RNS92" s="14"/>
      <c r="RNT92" s="14"/>
      <c r="RNU92" s="14"/>
      <c r="RNV92" s="14"/>
      <c r="RNW92" s="14"/>
      <c r="RNX92" s="14"/>
      <c r="RNY92" s="14"/>
      <c r="RNZ92" s="14"/>
      <c r="ROA92" s="14"/>
      <c r="ROB92" s="14"/>
      <c r="ROC92" s="14"/>
      <c r="ROD92" s="14"/>
      <c r="ROE92" s="14"/>
      <c r="ROF92" s="14"/>
      <c r="ROG92" s="14"/>
      <c r="ROH92" s="14"/>
      <c r="ROI92" s="14"/>
      <c r="ROJ92" s="14"/>
      <c r="ROK92" s="14"/>
      <c r="ROL92" s="14"/>
      <c r="ROM92" s="14"/>
      <c r="RON92" s="14"/>
      <c r="ROO92" s="14"/>
      <c r="ROP92" s="14"/>
      <c r="ROQ92" s="14"/>
      <c r="ROR92" s="14"/>
      <c r="ROS92" s="14"/>
      <c r="ROT92" s="14"/>
      <c r="ROU92" s="14"/>
      <c r="ROV92" s="14"/>
      <c r="ROW92" s="14"/>
      <c r="ROX92" s="14"/>
      <c r="ROY92" s="14"/>
      <c r="ROZ92" s="14"/>
      <c r="RPA92" s="14"/>
      <c r="RPB92" s="14"/>
      <c r="RPC92" s="14"/>
      <c r="RPD92" s="14"/>
      <c r="RPE92" s="14"/>
      <c r="RPF92" s="14"/>
      <c r="RPG92" s="14"/>
      <c r="RPH92" s="14"/>
      <c r="RPI92" s="14"/>
      <c r="RPJ92" s="14"/>
      <c r="RPK92" s="14"/>
      <c r="RPL92" s="14"/>
      <c r="RPM92" s="14"/>
      <c r="RPN92" s="14"/>
      <c r="RPO92" s="14"/>
      <c r="RPP92" s="14"/>
      <c r="RPQ92" s="14"/>
      <c r="RPR92" s="14"/>
      <c r="RPS92" s="14"/>
      <c r="RPT92" s="14"/>
      <c r="RPU92" s="14"/>
      <c r="RPV92" s="14"/>
      <c r="RPW92" s="14"/>
      <c r="RPX92" s="14"/>
      <c r="RPY92" s="14"/>
      <c r="RPZ92" s="14"/>
      <c r="RQA92" s="14"/>
      <c r="RQB92" s="14"/>
      <c r="RQC92" s="14"/>
      <c r="RQD92" s="14"/>
      <c r="RQE92" s="14"/>
      <c r="RQF92" s="14"/>
      <c r="RQG92" s="14"/>
      <c r="RQH92" s="14"/>
      <c r="RQI92" s="14"/>
      <c r="RQJ92" s="14"/>
      <c r="RQK92" s="14"/>
      <c r="RQL92" s="14"/>
      <c r="RQM92" s="14"/>
      <c r="RQN92" s="14"/>
      <c r="RQO92" s="14"/>
      <c r="RQP92" s="14"/>
      <c r="RQQ92" s="14"/>
      <c r="RQR92" s="14"/>
      <c r="RQS92" s="14"/>
      <c r="RQT92" s="14"/>
      <c r="RQU92" s="14"/>
      <c r="RQV92" s="14"/>
      <c r="RQW92" s="14"/>
      <c r="RQX92" s="14"/>
      <c r="RQY92" s="14"/>
      <c r="RQZ92" s="14"/>
      <c r="RRA92" s="14"/>
      <c r="RRB92" s="14"/>
      <c r="RRC92" s="14"/>
      <c r="RRD92" s="14"/>
      <c r="RRE92" s="14"/>
      <c r="RRF92" s="14"/>
      <c r="RRG92" s="14"/>
      <c r="RRH92" s="14"/>
      <c r="RRI92" s="14"/>
      <c r="RRJ92" s="14"/>
      <c r="RRK92" s="14"/>
      <c r="RRL92" s="14"/>
      <c r="RRM92" s="14"/>
      <c r="RRN92" s="14"/>
      <c r="RRO92" s="14"/>
      <c r="RRP92" s="14"/>
      <c r="RRQ92" s="14"/>
      <c r="RRR92" s="14"/>
      <c r="RRS92" s="14"/>
      <c r="RRT92" s="14"/>
      <c r="RRU92" s="14"/>
      <c r="RRV92" s="14"/>
      <c r="RRW92" s="14"/>
      <c r="RRX92" s="14"/>
      <c r="RRY92" s="14"/>
      <c r="RRZ92" s="14"/>
      <c r="RSA92" s="14"/>
      <c r="RSB92" s="14"/>
      <c r="RSC92" s="14"/>
      <c r="RSD92" s="14"/>
      <c r="RSE92" s="14"/>
      <c r="RSF92" s="14"/>
      <c r="RSG92" s="14"/>
      <c r="RSH92" s="14"/>
      <c r="RSI92" s="14"/>
      <c r="RSJ92" s="14"/>
      <c r="RSK92" s="14"/>
      <c r="RSL92" s="14"/>
      <c r="RSM92" s="14"/>
      <c r="RSN92" s="14"/>
      <c r="RSO92" s="14"/>
      <c r="RSP92" s="14"/>
      <c r="RSQ92" s="14"/>
      <c r="RSR92" s="14"/>
      <c r="RSS92" s="14"/>
      <c r="RST92" s="14"/>
      <c r="RSU92" s="14"/>
      <c r="RSV92" s="14"/>
      <c r="RSW92" s="14"/>
      <c r="RSX92" s="14"/>
      <c r="RSY92" s="14"/>
      <c r="RSZ92" s="14"/>
      <c r="RTA92" s="14"/>
      <c r="RTB92" s="14"/>
      <c r="RTC92" s="14"/>
      <c r="RTD92" s="14"/>
      <c r="RTE92" s="14"/>
      <c r="RTF92" s="14"/>
      <c r="RTG92" s="14"/>
      <c r="RTH92" s="14"/>
      <c r="RTI92" s="14"/>
      <c r="RTJ92" s="14"/>
      <c r="RTK92" s="14"/>
      <c r="RTL92" s="14"/>
      <c r="RTM92" s="14"/>
      <c r="RTN92" s="14"/>
      <c r="RTO92" s="14"/>
      <c r="RTP92" s="14"/>
      <c r="RTQ92" s="14"/>
      <c r="RTR92" s="14"/>
      <c r="RTS92" s="14"/>
      <c r="RTT92" s="14"/>
      <c r="RTU92" s="14"/>
      <c r="RTV92" s="14"/>
      <c r="RTW92" s="14"/>
      <c r="RTX92" s="14"/>
      <c r="RTY92" s="14"/>
      <c r="RTZ92" s="14"/>
      <c r="RUA92" s="14"/>
      <c r="RUB92" s="14"/>
      <c r="RUC92" s="14"/>
      <c r="RUD92" s="14"/>
      <c r="RUE92" s="14"/>
      <c r="RUF92" s="14"/>
      <c r="RUG92" s="14"/>
      <c r="RUH92" s="14"/>
      <c r="RUI92" s="14"/>
      <c r="RUJ92" s="14"/>
      <c r="RUK92" s="14"/>
      <c r="RUL92" s="14"/>
      <c r="RUM92" s="14"/>
      <c r="RUN92" s="14"/>
      <c r="RUO92" s="14"/>
      <c r="RUP92" s="14"/>
      <c r="RUQ92" s="14"/>
      <c r="RUR92" s="14"/>
      <c r="RUS92" s="14"/>
      <c r="RUT92" s="14"/>
      <c r="RUU92" s="14"/>
      <c r="RUV92" s="14"/>
      <c r="RUW92" s="14"/>
      <c r="RUX92" s="14"/>
      <c r="RUY92" s="14"/>
      <c r="RUZ92" s="14"/>
      <c r="RVA92" s="14"/>
      <c r="RVB92" s="14"/>
      <c r="RVC92" s="14"/>
      <c r="RVD92" s="14"/>
      <c r="RVE92" s="14"/>
      <c r="RVF92" s="14"/>
      <c r="RVG92" s="14"/>
      <c r="RVH92" s="14"/>
      <c r="RVI92" s="14"/>
      <c r="RVJ92" s="14"/>
      <c r="RVK92" s="14"/>
      <c r="RVL92" s="14"/>
      <c r="RVM92" s="14"/>
      <c r="RVN92" s="14"/>
      <c r="RVO92" s="14"/>
      <c r="RVP92" s="14"/>
      <c r="RVQ92" s="14"/>
      <c r="RVR92" s="14"/>
      <c r="RVS92" s="14"/>
      <c r="RVT92" s="14"/>
      <c r="RVU92" s="14"/>
      <c r="RVV92" s="14"/>
      <c r="RVW92" s="14"/>
      <c r="RVX92" s="14"/>
      <c r="RVY92" s="14"/>
      <c r="RVZ92" s="14"/>
      <c r="RWA92" s="14"/>
      <c r="RWB92" s="14"/>
      <c r="RWC92" s="14"/>
      <c r="RWD92" s="14"/>
      <c r="RWE92" s="14"/>
      <c r="RWF92" s="14"/>
      <c r="RWG92" s="14"/>
      <c r="RWH92" s="14"/>
      <c r="RWI92" s="14"/>
      <c r="RWJ92" s="14"/>
      <c r="RWK92" s="14"/>
      <c r="RWL92" s="14"/>
      <c r="RWM92" s="14"/>
      <c r="RWN92" s="14"/>
      <c r="RWO92" s="14"/>
      <c r="RWP92" s="14"/>
      <c r="RWQ92" s="14"/>
      <c r="RWR92" s="14"/>
      <c r="RWS92" s="14"/>
      <c r="RWT92" s="14"/>
      <c r="RWU92" s="14"/>
      <c r="RWV92" s="14"/>
      <c r="RWW92" s="14"/>
      <c r="RWX92" s="14"/>
      <c r="RWY92" s="14"/>
      <c r="RWZ92" s="14"/>
      <c r="RXA92" s="14"/>
      <c r="RXB92" s="14"/>
      <c r="RXC92" s="14"/>
      <c r="RXD92" s="14"/>
      <c r="RXE92" s="14"/>
      <c r="RXF92" s="14"/>
      <c r="RXG92" s="14"/>
      <c r="RXH92" s="14"/>
      <c r="RXI92" s="14"/>
      <c r="RXJ92" s="14"/>
      <c r="RXK92" s="14"/>
      <c r="RXL92" s="14"/>
      <c r="RXM92" s="14"/>
      <c r="RXN92" s="14"/>
      <c r="RXO92" s="14"/>
      <c r="RXP92" s="14"/>
      <c r="RXQ92" s="14"/>
      <c r="RXR92" s="14"/>
      <c r="RXS92" s="14"/>
      <c r="RXT92" s="14"/>
      <c r="RXU92" s="14"/>
      <c r="RXV92" s="14"/>
      <c r="RXW92" s="14"/>
      <c r="RXX92" s="14"/>
      <c r="RXY92" s="14"/>
      <c r="RXZ92" s="14"/>
      <c r="RYA92" s="14"/>
      <c r="RYB92" s="14"/>
      <c r="RYC92" s="14"/>
      <c r="RYD92" s="14"/>
      <c r="RYE92" s="14"/>
      <c r="RYF92" s="14"/>
      <c r="RYG92" s="14"/>
      <c r="RYH92" s="14"/>
      <c r="RYI92" s="14"/>
      <c r="RYJ92" s="14"/>
      <c r="RYK92" s="14"/>
      <c r="RYL92" s="14"/>
      <c r="RYM92" s="14"/>
      <c r="RYN92" s="14"/>
      <c r="RYO92" s="14"/>
      <c r="RYP92" s="14"/>
      <c r="RYQ92" s="14"/>
      <c r="RYR92" s="14"/>
      <c r="RYS92" s="14"/>
      <c r="RYT92" s="14"/>
      <c r="RYU92" s="14"/>
      <c r="RYV92" s="14"/>
      <c r="RYW92" s="14"/>
      <c r="RYX92" s="14"/>
      <c r="RYY92" s="14"/>
      <c r="RYZ92" s="14"/>
      <c r="RZA92" s="14"/>
      <c r="RZB92" s="14"/>
      <c r="RZC92" s="14"/>
      <c r="RZD92" s="14"/>
      <c r="RZE92" s="14"/>
      <c r="RZF92" s="14"/>
      <c r="RZG92" s="14"/>
      <c r="RZH92" s="14"/>
      <c r="RZI92" s="14"/>
      <c r="RZJ92" s="14"/>
      <c r="RZK92" s="14"/>
      <c r="RZL92" s="14"/>
      <c r="RZM92" s="14"/>
      <c r="RZN92" s="14"/>
      <c r="RZO92" s="14"/>
      <c r="RZP92" s="14"/>
      <c r="RZQ92" s="14"/>
      <c r="RZR92" s="14"/>
      <c r="RZS92" s="14"/>
      <c r="RZT92" s="14"/>
      <c r="RZU92" s="14"/>
      <c r="RZV92" s="14"/>
      <c r="RZW92" s="14"/>
      <c r="RZX92" s="14"/>
      <c r="RZY92" s="14"/>
      <c r="RZZ92" s="14"/>
      <c r="SAA92" s="14"/>
      <c r="SAB92" s="14"/>
      <c r="SAC92" s="14"/>
      <c r="SAD92" s="14"/>
      <c r="SAE92" s="14"/>
      <c r="SAF92" s="14"/>
      <c r="SAG92" s="14"/>
      <c r="SAH92" s="14"/>
      <c r="SAI92" s="14"/>
      <c r="SAJ92" s="14"/>
      <c r="SAK92" s="14"/>
      <c r="SAL92" s="14"/>
      <c r="SAM92" s="14"/>
      <c r="SAN92" s="14"/>
      <c r="SAO92" s="14"/>
      <c r="SAP92" s="14"/>
      <c r="SAQ92" s="14"/>
      <c r="SAR92" s="14"/>
      <c r="SAS92" s="14"/>
      <c r="SAT92" s="14"/>
      <c r="SAU92" s="14"/>
      <c r="SAV92" s="14"/>
      <c r="SAW92" s="14"/>
      <c r="SAX92" s="14"/>
      <c r="SAY92" s="14"/>
      <c r="SAZ92" s="14"/>
      <c r="SBA92" s="14"/>
      <c r="SBB92" s="14"/>
      <c r="SBC92" s="14"/>
      <c r="SBD92" s="14"/>
      <c r="SBE92" s="14"/>
      <c r="SBF92" s="14"/>
      <c r="SBG92" s="14"/>
      <c r="SBH92" s="14"/>
      <c r="SBI92" s="14"/>
      <c r="SBJ92" s="14"/>
      <c r="SBK92" s="14"/>
      <c r="SBL92" s="14"/>
      <c r="SBM92" s="14"/>
      <c r="SBN92" s="14"/>
      <c r="SBO92" s="14"/>
      <c r="SBP92" s="14"/>
      <c r="SBQ92" s="14"/>
      <c r="SBR92" s="14"/>
      <c r="SBS92" s="14"/>
      <c r="SBT92" s="14"/>
      <c r="SBU92" s="14"/>
      <c r="SBV92" s="14"/>
      <c r="SBW92" s="14"/>
      <c r="SBX92" s="14"/>
      <c r="SBY92" s="14"/>
      <c r="SBZ92" s="14"/>
      <c r="SCA92" s="14"/>
      <c r="SCB92" s="14"/>
      <c r="SCC92" s="14"/>
      <c r="SCD92" s="14"/>
      <c r="SCE92" s="14"/>
      <c r="SCF92" s="14"/>
      <c r="SCG92" s="14"/>
      <c r="SCH92" s="14"/>
      <c r="SCI92" s="14"/>
      <c r="SCJ92" s="14"/>
      <c r="SCK92" s="14"/>
      <c r="SCL92" s="14"/>
      <c r="SCM92" s="14"/>
      <c r="SCN92" s="14"/>
      <c r="SCO92" s="14"/>
      <c r="SCP92" s="14"/>
      <c r="SCQ92" s="14"/>
      <c r="SCR92" s="14"/>
      <c r="SCS92" s="14"/>
      <c r="SCT92" s="14"/>
      <c r="SCU92" s="14"/>
      <c r="SCV92" s="14"/>
      <c r="SCW92" s="14"/>
      <c r="SCX92" s="14"/>
      <c r="SCY92" s="14"/>
      <c r="SCZ92" s="14"/>
      <c r="SDA92" s="14"/>
      <c r="SDB92" s="14"/>
      <c r="SDC92" s="14"/>
      <c r="SDD92" s="14"/>
      <c r="SDE92" s="14"/>
      <c r="SDF92" s="14"/>
      <c r="SDG92" s="14"/>
      <c r="SDH92" s="14"/>
      <c r="SDI92" s="14"/>
      <c r="SDJ92" s="14"/>
      <c r="SDK92" s="14"/>
      <c r="SDL92" s="14"/>
      <c r="SDM92" s="14"/>
      <c r="SDN92" s="14"/>
      <c r="SDO92" s="14"/>
      <c r="SDP92" s="14"/>
      <c r="SDQ92" s="14"/>
      <c r="SDR92" s="14"/>
      <c r="SDS92" s="14"/>
      <c r="SDT92" s="14"/>
      <c r="SDU92" s="14"/>
      <c r="SDV92" s="14"/>
      <c r="SDW92" s="14"/>
      <c r="SDX92" s="14"/>
      <c r="SDY92" s="14"/>
      <c r="SDZ92" s="14"/>
      <c r="SEA92" s="14"/>
      <c r="SEB92" s="14"/>
      <c r="SEC92" s="14"/>
      <c r="SED92" s="14"/>
      <c r="SEE92" s="14"/>
      <c r="SEF92" s="14"/>
      <c r="SEG92" s="14"/>
      <c r="SEH92" s="14"/>
      <c r="SEI92" s="14"/>
      <c r="SEJ92" s="14"/>
      <c r="SEK92" s="14"/>
      <c r="SEL92" s="14"/>
      <c r="SEM92" s="14"/>
      <c r="SEN92" s="14"/>
      <c r="SEO92" s="14"/>
      <c r="SEP92" s="14"/>
      <c r="SEQ92" s="14"/>
      <c r="SER92" s="14"/>
      <c r="SES92" s="14"/>
      <c r="SET92" s="14"/>
      <c r="SEU92" s="14"/>
      <c r="SEV92" s="14"/>
      <c r="SEW92" s="14"/>
      <c r="SEX92" s="14"/>
      <c r="SEY92" s="14"/>
      <c r="SEZ92" s="14"/>
      <c r="SFA92" s="14"/>
      <c r="SFB92" s="14"/>
      <c r="SFC92" s="14"/>
      <c r="SFD92" s="14"/>
      <c r="SFE92" s="14"/>
      <c r="SFF92" s="14"/>
      <c r="SFG92" s="14"/>
      <c r="SFH92" s="14"/>
      <c r="SFI92" s="14"/>
      <c r="SFJ92" s="14"/>
      <c r="SFK92" s="14"/>
      <c r="SFL92" s="14"/>
      <c r="SFM92" s="14"/>
      <c r="SFN92" s="14"/>
      <c r="SFO92" s="14"/>
      <c r="SFP92" s="14"/>
      <c r="SFQ92" s="14"/>
      <c r="SFR92" s="14"/>
      <c r="SFS92" s="14"/>
      <c r="SFT92" s="14"/>
      <c r="SFU92" s="14"/>
      <c r="SFV92" s="14"/>
      <c r="SFW92" s="14"/>
      <c r="SFX92" s="14"/>
      <c r="SFY92" s="14"/>
      <c r="SFZ92" s="14"/>
      <c r="SGA92" s="14"/>
      <c r="SGB92" s="14"/>
      <c r="SGC92" s="14"/>
      <c r="SGD92" s="14"/>
      <c r="SGE92" s="14"/>
      <c r="SGF92" s="14"/>
      <c r="SGG92" s="14"/>
      <c r="SGH92" s="14"/>
      <c r="SGI92" s="14"/>
      <c r="SGJ92" s="14"/>
      <c r="SGK92" s="14"/>
      <c r="SGL92" s="14"/>
      <c r="SGM92" s="14"/>
      <c r="SGN92" s="14"/>
      <c r="SGO92" s="14"/>
      <c r="SGP92" s="14"/>
      <c r="SGQ92" s="14"/>
      <c r="SGR92" s="14"/>
      <c r="SGS92" s="14"/>
      <c r="SGT92" s="14"/>
      <c r="SGU92" s="14"/>
      <c r="SGV92" s="14"/>
      <c r="SGW92" s="14"/>
      <c r="SGX92" s="14"/>
      <c r="SGY92" s="14"/>
      <c r="SGZ92" s="14"/>
      <c r="SHA92" s="14"/>
      <c r="SHB92" s="14"/>
      <c r="SHC92" s="14"/>
      <c r="SHD92" s="14"/>
      <c r="SHE92" s="14"/>
      <c r="SHF92" s="14"/>
      <c r="SHG92" s="14"/>
      <c r="SHH92" s="14"/>
      <c r="SHI92" s="14"/>
      <c r="SHJ92" s="14"/>
      <c r="SHK92" s="14"/>
      <c r="SHL92" s="14"/>
      <c r="SHM92" s="14"/>
      <c r="SHN92" s="14"/>
      <c r="SHO92" s="14"/>
      <c r="SHP92" s="14"/>
      <c r="SHQ92" s="14"/>
      <c r="SHR92" s="14"/>
      <c r="SHS92" s="14"/>
      <c r="SHT92" s="14"/>
      <c r="SHU92" s="14"/>
      <c r="SHV92" s="14"/>
      <c r="SHW92" s="14"/>
      <c r="SHX92" s="14"/>
      <c r="SHY92" s="14"/>
      <c r="SHZ92" s="14"/>
      <c r="SIA92" s="14"/>
      <c r="SIB92" s="14"/>
      <c r="SIC92" s="14"/>
      <c r="SID92" s="14"/>
      <c r="SIE92" s="14"/>
      <c r="SIF92" s="14"/>
      <c r="SIG92" s="14"/>
      <c r="SIH92" s="14"/>
      <c r="SII92" s="14"/>
      <c r="SIJ92" s="14"/>
      <c r="SIK92" s="14"/>
      <c r="SIL92" s="14"/>
      <c r="SIM92" s="14"/>
      <c r="SIN92" s="14"/>
      <c r="SIO92" s="14"/>
      <c r="SIP92" s="14"/>
      <c r="SIQ92" s="14"/>
      <c r="SIR92" s="14"/>
      <c r="SIS92" s="14"/>
      <c r="SIT92" s="14"/>
      <c r="SIU92" s="14"/>
      <c r="SIV92" s="14"/>
      <c r="SIW92" s="14"/>
      <c r="SIX92" s="14"/>
      <c r="SIY92" s="14"/>
      <c r="SIZ92" s="14"/>
      <c r="SJA92" s="14"/>
      <c r="SJB92" s="14"/>
      <c r="SJC92" s="14"/>
      <c r="SJD92" s="14"/>
      <c r="SJE92" s="14"/>
      <c r="SJF92" s="14"/>
      <c r="SJG92" s="14"/>
      <c r="SJH92" s="14"/>
      <c r="SJI92" s="14"/>
      <c r="SJJ92" s="14"/>
      <c r="SJK92" s="14"/>
      <c r="SJL92" s="14"/>
      <c r="SJM92" s="14"/>
      <c r="SJN92" s="14"/>
      <c r="SJO92" s="14"/>
      <c r="SJP92" s="14"/>
      <c r="SJQ92" s="14"/>
      <c r="SJR92" s="14"/>
      <c r="SJS92" s="14"/>
      <c r="SJT92" s="14"/>
      <c r="SJU92" s="14"/>
      <c r="SJV92" s="14"/>
      <c r="SJW92" s="14"/>
      <c r="SJX92" s="14"/>
      <c r="SJY92" s="14"/>
      <c r="SJZ92" s="14"/>
      <c r="SKA92" s="14"/>
      <c r="SKB92" s="14"/>
      <c r="SKC92" s="14"/>
      <c r="SKD92" s="14"/>
      <c r="SKE92" s="14"/>
      <c r="SKF92" s="14"/>
      <c r="SKG92" s="14"/>
      <c r="SKH92" s="14"/>
      <c r="SKI92" s="14"/>
      <c r="SKJ92" s="14"/>
      <c r="SKK92" s="14"/>
      <c r="SKL92" s="14"/>
      <c r="SKM92" s="14"/>
      <c r="SKN92" s="14"/>
      <c r="SKO92" s="14"/>
      <c r="SKP92" s="14"/>
      <c r="SKQ92" s="14"/>
      <c r="SKR92" s="14"/>
      <c r="SKS92" s="14"/>
      <c r="SKT92" s="14"/>
      <c r="SKU92" s="14"/>
      <c r="SKV92" s="14"/>
      <c r="SKW92" s="14"/>
      <c r="SKX92" s="14"/>
      <c r="SKY92" s="14"/>
      <c r="SKZ92" s="14"/>
      <c r="SLA92" s="14"/>
      <c r="SLB92" s="14"/>
      <c r="SLC92" s="14"/>
      <c r="SLD92" s="14"/>
      <c r="SLE92" s="14"/>
      <c r="SLF92" s="14"/>
      <c r="SLG92" s="14"/>
      <c r="SLH92" s="14"/>
      <c r="SLI92" s="14"/>
      <c r="SLJ92" s="14"/>
      <c r="SLK92" s="14"/>
      <c r="SLL92" s="14"/>
      <c r="SLM92" s="14"/>
      <c r="SLN92" s="14"/>
      <c r="SLO92" s="14"/>
      <c r="SLP92" s="14"/>
      <c r="SLQ92" s="14"/>
      <c r="SLR92" s="14"/>
      <c r="SLS92" s="14"/>
      <c r="SLT92" s="14"/>
      <c r="SLU92" s="14"/>
      <c r="SLV92" s="14"/>
      <c r="SLW92" s="14"/>
      <c r="SLX92" s="14"/>
      <c r="SLY92" s="14"/>
      <c r="SLZ92" s="14"/>
      <c r="SMA92" s="14"/>
      <c r="SMB92" s="14"/>
      <c r="SMC92" s="14"/>
      <c r="SMD92" s="14"/>
      <c r="SME92" s="14"/>
      <c r="SMF92" s="14"/>
      <c r="SMG92" s="14"/>
      <c r="SMH92" s="14"/>
      <c r="SMI92" s="14"/>
      <c r="SMJ92" s="14"/>
      <c r="SMK92" s="14"/>
      <c r="SML92" s="14"/>
      <c r="SMM92" s="14"/>
      <c r="SMN92" s="14"/>
      <c r="SMO92" s="14"/>
      <c r="SMP92" s="14"/>
      <c r="SMQ92" s="14"/>
      <c r="SMR92" s="14"/>
      <c r="SMS92" s="14"/>
      <c r="SMT92" s="14"/>
      <c r="SMU92" s="14"/>
      <c r="SMV92" s="14"/>
      <c r="SMW92" s="14"/>
      <c r="SMX92" s="14"/>
      <c r="SMY92" s="14"/>
      <c r="SMZ92" s="14"/>
      <c r="SNA92" s="14"/>
      <c r="SNB92" s="14"/>
      <c r="SNC92" s="14"/>
      <c r="SND92" s="14"/>
      <c r="SNE92" s="14"/>
      <c r="SNF92" s="14"/>
      <c r="SNG92" s="14"/>
      <c r="SNH92" s="14"/>
      <c r="SNI92" s="14"/>
      <c r="SNJ92" s="14"/>
      <c r="SNK92" s="14"/>
      <c r="SNL92" s="14"/>
      <c r="SNM92" s="14"/>
      <c r="SNN92" s="14"/>
      <c r="SNO92" s="14"/>
      <c r="SNP92" s="14"/>
      <c r="SNQ92" s="14"/>
      <c r="SNR92" s="14"/>
      <c r="SNS92" s="14"/>
      <c r="SNT92" s="14"/>
      <c r="SNU92" s="14"/>
      <c r="SNV92" s="14"/>
      <c r="SNW92" s="14"/>
      <c r="SNX92" s="14"/>
      <c r="SNY92" s="14"/>
      <c r="SNZ92" s="14"/>
      <c r="SOA92" s="14"/>
      <c r="SOB92" s="14"/>
      <c r="SOC92" s="14"/>
      <c r="SOD92" s="14"/>
      <c r="SOE92" s="14"/>
      <c r="SOF92" s="14"/>
      <c r="SOG92" s="14"/>
      <c r="SOH92" s="14"/>
      <c r="SOI92" s="14"/>
      <c r="SOJ92" s="14"/>
      <c r="SOK92" s="14"/>
      <c r="SOL92" s="14"/>
      <c r="SOM92" s="14"/>
      <c r="SON92" s="14"/>
      <c r="SOO92" s="14"/>
      <c r="SOP92" s="14"/>
      <c r="SOQ92" s="14"/>
      <c r="SOR92" s="14"/>
      <c r="SOS92" s="14"/>
      <c r="SOT92" s="14"/>
      <c r="SOU92" s="14"/>
      <c r="SOV92" s="14"/>
      <c r="SOW92" s="14"/>
      <c r="SOX92" s="14"/>
      <c r="SOY92" s="14"/>
      <c r="SOZ92" s="14"/>
      <c r="SPA92" s="14"/>
      <c r="SPB92" s="14"/>
      <c r="SPC92" s="14"/>
      <c r="SPD92" s="14"/>
      <c r="SPE92" s="14"/>
      <c r="SPF92" s="14"/>
      <c r="SPG92" s="14"/>
      <c r="SPH92" s="14"/>
      <c r="SPI92" s="14"/>
      <c r="SPJ92" s="14"/>
      <c r="SPK92" s="14"/>
      <c r="SPL92" s="14"/>
      <c r="SPM92" s="14"/>
      <c r="SPN92" s="14"/>
      <c r="SPO92" s="14"/>
      <c r="SPP92" s="14"/>
      <c r="SPQ92" s="14"/>
      <c r="SPR92" s="14"/>
      <c r="SPS92" s="14"/>
      <c r="SPT92" s="14"/>
      <c r="SPU92" s="14"/>
      <c r="SPV92" s="14"/>
      <c r="SPW92" s="14"/>
      <c r="SPX92" s="14"/>
      <c r="SPY92" s="14"/>
      <c r="SPZ92" s="14"/>
      <c r="SQA92" s="14"/>
      <c r="SQB92" s="14"/>
      <c r="SQC92" s="14"/>
      <c r="SQD92" s="14"/>
      <c r="SQE92" s="14"/>
      <c r="SQF92" s="14"/>
      <c r="SQG92" s="14"/>
      <c r="SQH92" s="14"/>
      <c r="SQI92" s="14"/>
      <c r="SQJ92" s="14"/>
      <c r="SQK92" s="14"/>
      <c r="SQL92" s="14"/>
      <c r="SQM92" s="14"/>
      <c r="SQN92" s="14"/>
      <c r="SQO92" s="14"/>
      <c r="SQP92" s="14"/>
      <c r="SQQ92" s="14"/>
      <c r="SQR92" s="14"/>
      <c r="SQS92" s="14"/>
      <c r="SQT92" s="14"/>
      <c r="SQU92" s="14"/>
      <c r="SQV92" s="14"/>
      <c r="SQW92" s="14"/>
      <c r="SQX92" s="14"/>
      <c r="SQY92" s="14"/>
      <c r="SQZ92" s="14"/>
      <c r="SRA92" s="14"/>
      <c r="SRB92" s="14"/>
      <c r="SRC92" s="14"/>
      <c r="SRD92" s="14"/>
      <c r="SRE92" s="14"/>
      <c r="SRF92" s="14"/>
      <c r="SRG92" s="14"/>
      <c r="SRH92" s="14"/>
      <c r="SRI92" s="14"/>
      <c r="SRJ92" s="14"/>
      <c r="SRK92" s="14"/>
      <c r="SRL92" s="14"/>
      <c r="SRM92" s="14"/>
      <c r="SRN92" s="14"/>
      <c r="SRO92" s="14"/>
      <c r="SRP92" s="14"/>
      <c r="SRQ92" s="14"/>
      <c r="SRR92" s="14"/>
      <c r="SRS92" s="14"/>
      <c r="SRT92" s="14"/>
      <c r="SRU92" s="14"/>
      <c r="SRV92" s="14"/>
      <c r="SRW92" s="14"/>
      <c r="SRX92" s="14"/>
      <c r="SRY92" s="14"/>
      <c r="SRZ92" s="14"/>
      <c r="SSA92" s="14"/>
      <c r="SSB92" s="14"/>
      <c r="SSC92" s="14"/>
      <c r="SSD92" s="14"/>
      <c r="SSE92" s="14"/>
      <c r="SSF92" s="14"/>
      <c r="SSG92" s="14"/>
      <c r="SSH92" s="14"/>
      <c r="SSI92" s="14"/>
      <c r="SSJ92" s="14"/>
      <c r="SSK92" s="14"/>
      <c r="SSL92" s="14"/>
      <c r="SSM92" s="14"/>
      <c r="SSN92" s="14"/>
      <c r="SSO92" s="14"/>
      <c r="SSP92" s="14"/>
      <c r="SSQ92" s="14"/>
      <c r="SSR92" s="14"/>
      <c r="SSS92" s="14"/>
      <c r="SST92" s="14"/>
      <c r="SSU92" s="14"/>
      <c r="SSV92" s="14"/>
      <c r="SSW92" s="14"/>
      <c r="SSX92" s="14"/>
      <c r="SSY92" s="14"/>
      <c r="SSZ92" s="14"/>
      <c r="STA92" s="14"/>
      <c r="STB92" s="14"/>
      <c r="STC92" s="14"/>
      <c r="STD92" s="14"/>
      <c r="STE92" s="14"/>
      <c r="STF92" s="14"/>
      <c r="STG92" s="14"/>
      <c r="STH92" s="14"/>
      <c r="STI92" s="14"/>
      <c r="STJ92" s="14"/>
      <c r="STK92" s="14"/>
      <c r="STL92" s="14"/>
      <c r="STM92" s="14"/>
      <c r="STN92" s="14"/>
      <c r="STO92" s="14"/>
      <c r="STP92" s="14"/>
      <c r="STQ92" s="14"/>
      <c r="STR92" s="14"/>
      <c r="STS92" s="14"/>
      <c r="STT92" s="14"/>
      <c r="STU92" s="14"/>
      <c r="STV92" s="14"/>
      <c r="STW92" s="14"/>
      <c r="STX92" s="14"/>
      <c r="STY92" s="14"/>
      <c r="STZ92" s="14"/>
      <c r="SUA92" s="14"/>
      <c r="SUB92" s="14"/>
      <c r="SUC92" s="14"/>
      <c r="SUD92" s="14"/>
      <c r="SUE92" s="14"/>
      <c r="SUF92" s="14"/>
      <c r="SUG92" s="14"/>
      <c r="SUH92" s="14"/>
      <c r="SUI92" s="14"/>
      <c r="SUJ92" s="14"/>
      <c r="SUK92" s="14"/>
      <c r="SUL92" s="14"/>
      <c r="SUM92" s="14"/>
      <c r="SUN92" s="14"/>
      <c r="SUO92" s="14"/>
      <c r="SUP92" s="14"/>
      <c r="SUQ92" s="14"/>
      <c r="SUR92" s="14"/>
      <c r="SUS92" s="14"/>
      <c r="SUT92" s="14"/>
      <c r="SUU92" s="14"/>
      <c r="SUV92" s="14"/>
      <c r="SUW92" s="14"/>
      <c r="SUX92" s="14"/>
      <c r="SUY92" s="14"/>
      <c r="SUZ92" s="14"/>
      <c r="SVA92" s="14"/>
      <c r="SVB92" s="14"/>
      <c r="SVC92" s="14"/>
      <c r="SVD92" s="14"/>
      <c r="SVE92" s="14"/>
      <c r="SVF92" s="14"/>
      <c r="SVG92" s="14"/>
      <c r="SVH92" s="14"/>
      <c r="SVI92" s="14"/>
      <c r="SVJ92" s="14"/>
      <c r="SVK92" s="14"/>
      <c r="SVL92" s="14"/>
      <c r="SVM92" s="14"/>
      <c r="SVN92" s="14"/>
      <c r="SVO92" s="14"/>
      <c r="SVP92" s="14"/>
      <c r="SVQ92" s="14"/>
      <c r="SVR92" s="14"/>
      <c r="SVS92" s="14"/>
      <c r="SVT92" s="14"/>
      <c r="SVU92" s="14"/>
      <c r="SVV92" s="14"/>
      <c r="SVW92" s="14"/>
      <c r="SVX92" s="14"/>
      <c r="SVY92" s="14"/>
      <c r="SVZ92" s="14"/>
      <c r="SWA92" s="14"/>
      <c r="SWB92" s="14"/>
      <c r="SWC92" s="14"/>
      <c r="SWD92" s="14"/>
      <c r="SWE92" s="14"/>
      <c r="SWF92" s="14"/>
      <c r="SWG92" s="14"/>
      <c r="SWH92" s="14"/>
      <c r="SWI92" s="14"/>
      <c r="SWJ92" s="14"/>
      <c r="SWK92" s="14"/>
      <c r="SWL92" s="14"/>
      <c r="SWM92" s="14"/>
      <c r="SWN92" s="14"/>
      <c r="SWO92" s="14"/>
      <c r="SWP92" s="14"/>
      <c r="SWQ92" s="14"/>
      <c r="SWR92" s="14"/>
      <c r="SWS92" s="14"/>
      <c r="SWT92" s="14"/>
      <c r="SWU92" s="14"/>
      <c r="SWV92" s="14"/>
      <c r="SWW92" s="14"/>
      <c r="SWX92" s="14"/>
      <c r="SWY92" s="14"/>
      <c r="SWZ92" s="14"/>
      <c r="SXA92" s="14"/>
      <c r="SXB92" s="14"/>
      <c r="SXC92" s="14"/>
      <c r="SXD92" s="14"/>
      <c r="SXE92" s="14"/>
      <c r="SXF92" s="14"/>
      <c r="SXG92" s="14"/>
      <c r="SXH92" s="14"/>
      <c r="SXI92" s="14"/>
      <c r="SXJ92" s="14"/>
      <c r="SXK92" s="14"/>
      <c r="SXL92" s="14"/>
      <c r="SXM92" s="14"/>
      <c r="SXN92" s="14"/>
      <c r="SXO92" s="14"/>
      <c r="SXP92" s="14"/>
      <c r="SXQ92" s="14"/>
      <c r="SXR92" s="14"/>
      <c r="SXS92" s="14"/>
      <c r="SXT92" s="14"/>
      <c r="SXU92" s="14"/>
      <c r="SXV92" s="14"/>
      <c r="SXW92" s="14"/>
      <c r="SXX92" s="14"/>
      <c r="SXY92" s="14"/>
      <c r="SXZ92" s="14"/>
      <c r="SYA92" s="14"/>
      <c r="SYB92" s="14"/>
      <c r="SYC92" s="14"/>
      <c r="SYD92" s="14"/>
      <c r="SYE92" s="14"/>
      <c r="SYF92" s="14"/>
      <c r="SYG92" s="14"/>
      <c r="SYH92" s="14"/>
      <c r="SYI92" s="14"/>
      <c r="SYJ92" s="14"/>
      <c r="SYK92" s="14"/>
      <c r="SYL92" s="14"/>
      <c r="SYM92" s="14"/>
      <c r="SYN92" s="14"/>
      <c r="SYO92" s="14"/>
      <c r="SYP92" s="14"/>
      <c r="SYQ92" s="14"/>
      <c r="SYR92" s="14"/>
      <c r="SYS92" s="14"/>
      <c r="SYT92" s="14"/>
      <c r="SYU92" s="14"/>
      <c r="SYV92" s="14"/>
      <c r="SYW92" s="14"/>
      <c r="SYX92" s="14"/>
      <c r="SYY92" s="14"/>
      <c r="SYZ92" s="14"/>
      <c r="SZA92" s="14"/>
      <c r="SZB92" s="14"/>
      <c r="SZC92" s="14"/>
      <c r="SZD92" s="14"/>
      <c r="SZE92" s="14"/>
      <c r="SZF92" s="14"/>
      <c r="SZG92" s="14"/>
      <c r="SZH92" s="14"/>
      <c r="SZI92" s="14"/>
      <c r="SZJ92" s="14"/>
      <c r="SZK92" s="14"/>
      <c r="SZL92" s="14"/>
      <c r="SZM92" s="14"/>
      <c r="SZN92" s="14"/>
      <c r="SZO92" s="14"/>
      <c r="SZP92" s="14"/>
      <c r="SZQ92" s="14"/>
      <c r="SZR92" s="14"/>
      <c r="SZS92" s="14"/>
      <c r="SZT92" s="14"/>
      <c r="SZU92" s="14"/>
      <c r="SZV92" s="14"/>
      <c r="SZW92" s="14"/>
      <c r="SZX92" s="14"/>
      <c r="SZY92" s="14"/>
      <c r="SZZ92" s="14"/>
      <c r="TAA92" s="14"/>
      <c r="TAB92" s="14"/>
      <c r="TAC92" s="14"/>
      <c r="TAD92" s="14"/>
      <c r="TAE92" s="14"/>
      <c r="TAF92" s="14"/>
      <c r="TAG92" s="14"/>
      <c r="TAH92" s="14"/>
      <c r="TAI92" s="14"/>
      <c r="TAJ92" s="14"/>
      <c r="TAK92" s="14"/>
      <c r="TAL92" s="14"/>
      <c r="TAM92" s="14"/>
      <c r="TAN92" s="14"/>
      <c r="TAO92" s="14"/>
      <c r="TAP92" s="14"/>
      <c r="TAQ92" s="14"/>
      <c r="TAR92" s="14"/>
      <c r="TAS92" s="14"/>
      <c r="TAT92" s="14"/>
      <c r="TAU92" s="14"/>
      <c r="TAV92" s="14"/>
      <c r="TAW92" s="14"/>
      <c r="TAX92" s="14"/>
      <c r="TAY92" s="14"/>
      <c r="TAZ92" s="14"/>
      <c r="TBA92" s="14"/>
      <c r="TBB92" s="14"/>
      <c r="TBC92" s="14"/>
      <c r="TBD92" s="14"/>
      <c r="TBE92" s="14"/>
      <c r="TBF92" s="14"/>
      <c r="TBG92" s="14"/>
      <c r="TBH92" s="14"/>
      <c r="TBI92" s="14"/>
      <c r="TBJ92" s="14"/>
      <c r="TBK92" s="14"/>
      <c r="TBL92" s="14"/>
      <c r="TBM92" s="14"/>
      <c r="TBN92" s="14"/>
      <c r="TBO92" s="14"/>
      <c r="TBP92" s="14"/>
      <c r="TBQ92" s="14"/>
      <c r="TBR92" s="14"/>
      <c r="TBS92" s="14"/>
      <c r="TBT92" s="14"/>
      <c r="TBU92" s="14"/>
      <c r="TBV92" s="14"/>
      <c r="TBW92" s="14"/>
      <c r="TBX92" s="14"/>
      <c r="TBY92" s="14"/>
      <c r="TBZ92" s="14"/>
      <c r="TCA92" s="14"/>
      <c r="TCB92" s="14"/>
      <c r="TCC92" s="14"/>
      <c r="TCD92" s="14"/>
      <c r="TCE92" s="14"/>
      <c r="TCF92" s="14"/>
      <c r="TCG92" s="14"/>
      <c r="TCH92" s="14"/>
      <c r="TCI92" s="14"/>
      <c r="TCJ92" s="14"/>
      <c r="TCK92" s="14"/>
      <c r="TCL92" s="14"/>
      <c r="TCM92" s="14"/>
      <c r="TCN92" s="14"/>
      <c r="TCO92" s="14"/>
      <c r="TCP92" s="14"/>
      <c r="TCQ92" s="14"/>
      <c r="TCR92" s="14"/>
      <c r="TCS92" s="14"/>
      <c r="TCT92" s="14"/>
      <c r="TCU92" s="14"/>
      <c r="TCV92" s="14"/>
      <c r="TCW92" s="14"/>
      <c r="TCX92" s="14"/>
      <c r="TCY92" s="14"/>
      <c r="TCZ92" s="14"/>
      <c r="TDA92" s="14"/>
      <c r="TDB92" s="14"/>
      <c r="TDC92" s="14"/>
      <c r="TDD92" s="14"/>
      <c r="TDE92" s="14"/>
      <c r="TDF92" s="14"/>
      <c r="TDG92" s="14"/>
      <c r="TDH92" s="14"/>
      <c r="TDI92" s="14"/>
      <c r="TDJ92" s="14"/>
      <c r="TDK92" s="14"/>
      <c r="TDL92" s="14"/>
      <c r="TDM92" s="14"/>
      <c r="TDN92" s="14"/>
      <c r="TDO92" s="14"/>
      <c r="TDP92" s="14"/>
      <c r="TDQ92" s="14"/>
      <c r="TDR92" s="14"/>
      <c r="TDS92" s="14"/>
      <c r="TDT92" s="14"/>
      <c r="TDU92" s="14"/>
      <c r="TDV92" s="14"/>
      <c r="TDW92" s="14"/>
      <c r="TDX92" s="14"/>
      <c r="TDY92" s="14"/>
      <c r="TDZ92" s="14"/>
      <c r="TEA92" s="14"/>
      <c r="TEB92" s="14"/>
      <c r="TEC92" s="14"/>
      <c r="TED92" s="14"/>
      <c r="TEE92" s="14"/>
      <c r="TEF92" s="14"/>
      <c r="TEG92" s="14"/>
      <c r="TEH92" s="14"/>
      <c r="TEI92" s="14"/>
      <c r="TEJ92" s="14"/>
      <c r="TEK92" s="14"/>
      <c r="TEL92" s="14"/>
      <c r="TEM92" s="14"/>
      <c r="TEN92" s="14"/>
      <c r="TEO92" s="14"/>
      <c r="TEP92" s="14"/>
      <c r="TEQ92" s="14"/>
      <c r="TER92" s="14"/>
      <c r="TES92" s="14"/>
      <c r="TET92" s="14"/>
      <c r="TEU92" s="14"/>
      <c r="TEV92" s="14"/>
      <c r="TEW92" s="14"/>
      <c r="TEX92" s="14"/>
      <c r="TEY92" s="14"/>
      <c r="TEZ92" s="14"/>
      <c r="TFA92" s="14"/>
      <c r="TFB92" s="14"/>
      <c r="TFC92" s="14"/>
      <c r="TFD92" s="14"/>
      <c r="TFE92" s="14"/>
      <c r="TFF92" s="14"/>
      <c r="TFG92" s="14"/>
      <c r="TFH92" s="14"/>
      <c r="TFI92" s="14"/>
      <c r="TFJ92" s="14"/>
      <c r="TFK92" s="14"/>
      <c r="TFL92" s="14"/>
      <c r="TFM92" s="14"/>
      <c r="TFN92" s="14"/>
      <c r="TFO92" s="14"/>
      <c r="TFP92" s="14"/>
      <c r="TFQ92" s="14"/>
      <c r="TFR92" s="14"/>
      <c r="TFS92" s="14"/>
      <c r="TFT92" s="14"/>
      <c r="TFU92" s="14"/>
      <c r="TFV92" s="14"/>
      <c r="TFW92" s="14"/>
      <c r="TFX92" s="14"/>
      <c r="TFY92" s="14"/>
      <c r="TFZ92" s="14"/>
      <c r="TGA92" s="14"/>
      <c r="TGB92" s="14"/>
      <c r="TGC92" s="14"/>
      <c r="TGD92" s="14"/>
      <c r="TGE92" s="14"/>
      <c r="TGF92" s="14"/>
      <c r="TGG92" s="14"/>
      <c r="TGH92" s="14"/>
      <c r="TGI92" s="14"/>
      <c r="TGJ92" s="14"/>
      <c r="TGK92" s="14"/>
      <c r="TGL92" s="14"/>
      <c r="TGM92" s="14"/>
      <c r="TGN92" s="14"/>
      <c r="TGO92" s="14"/>
      <c r="TGP92" s="14"/>
      <c r="TGQ92" s="14"/>
      <c r="TGR92" s="14"/>
      <c r="TGS92" s="14"/>
      <c r="TGT92" s="14"/>
      <c r="TGU92" s="14"/>
      <c r="TGV92" s="14"/>
      <c r="TGW92" s="14"/>
      <c r="TGX92" s="14"/>
      <c r="TGY92" s="14"/>
      <c r="TGZ92" s="14"/>
      <c r="THA92" s="14"/>
      <c r="THB92" s="14"/>
      <c r="THC92" s="14"/>
      <c r="THD92" s="14"/>
      <c r="THE92" s="14"/>
      <c r="THF92" s="14"/>
      <c r="THG92" s="14"/>
      <c r="THH92" s="14"/>
      <c r="THI92" s="14"/>
      <c r="THJ92" s="14"/>
      <c r="THK92" s="14"/>
      <c r="THL92" s="14"/>
      <c r="THM92" s="14"/>
      <c r="THN92" s="14"/>
      <c r="THO92" s="14"/>
      <c r="THP92" s="14"/>
      <c r="THQ92" s="14"/>
      <c r="THR92" s="14"/>
      <c r="THS92" s="14"/>
      <c r="THT92" s="14"/>
      <c r="THU92" s="14"/>
      <c r="THV92" s="14"/>
      <c r="THW92" s="14"/>
      <c r="THX92" s="14"/>
      <c r="THY92" s="14"/>
      <c r="THZ92" s="14"/>
      <c r="TIA92" s="14"/>
      <c r="TIB92" s="14"/>
      <c r="TIC92" s="14"/>
      <c r="TID92" s="14"/>
      <c r="TIE92" s="14"/>
      <c r="TIF92" s="14"/>
      <c r="TIG92" s="14"/>
      <c r="TIH92" s="14"/>
      <c r="TII92" s="14"/>
      <c r="TIJ92" s="14"/>
      <c r="TIK92" s="14"/>
      <c r="TIL92" s="14"/>
      <c r="TIM92" s="14"/>
      <c r="TIN92" s="14"/>
      <c r="TIO92" s="14"/>
      <c r="TIP92" s="14"/>
      <c r="TIQ92" s="14"/>
      <c r="TIR92" s="14"/>
      <c r="TIS92" s="14"/>
      <c r="TIT92" s="14"/>
      <c r="TIU92" s="14"/>
      <c r="TIV92" s="14"/>
      <c r="TIW92" s="14"/>
      <c r="TIX92" s="14"/>
      <c r="TIY92" s="14"/>
      <c r="TIZ92" s="14"/>
      <c r="TJA92" s="14"/>
      <c r="TJB92" s="14"/>
      <c r="TJC92" s="14"/>
      <c r="TJD92" s="14"/>
      <c r="TJE92" s="14"/>
      <c r="TJF92" s="14"/>
      <c r="TJG92" s="14"/>
      <c r="TJH92" s="14"/>
      <c r="TJI92" s="14"/>
      <c r="TJJ92" s="14"/>
      <c r="TJK92" s="14"/>
      <c r="TJL92" s="14"/>
      <c r="TJM92" s="14"/>
      <c r="TJN92" s="14"/>
      <c r="TJO92" s="14"/>
      <c r="TJP92" s="14"/>
      <c r="TJQ92" s="14"/>
      <c r="TJR92" s="14"/>
      <c r="TJS92" s="14"/>
      <c r="TJT92" s="14"/>
      <c r="TJU92" s="14"/>
      <c r="TJV92" s="14"/>
      <c r="TJW92" s="14"/>
      <c r="TJX92" s="14"/>
      <c r="TJY92" s="14"/>
      <c r="TJZ92" s="14"/>
      <c r="TKA92" s="14"/>
      <c r="TKB92" s="14"/>
      <c r="TKC92" s="14"/>
      <c r="TKD92" s="14"/>
      <c r="TKE92" s="14"/>
      <c r="TKF92" s="14"/>
      <c r="TKG92" s="14"/>
      <c r="TKH92" s="14"/>
      <c r="TKI92" s="14"/>
      <c r="TKJ92" s="14"/>
      <c r="TKK92" s="14"/>
      <c r="TKL92" s="14"/>
      <c r="TKM92" s="14"/>
      <c r="TKN92" s="14"/>
      <c r="TKO92" s="14"/>
      <c r="TKP92" s="14"/>
      <c r="TKQ92" s="14"/>
      <c r="TKR92" s="14"/>
      <c r="TKS92" s="14"/>
      <c r="TKT92" s="14"/>
      <c r="TKU92" s="14"/>
      <c r="TKV92" s="14"/>
      <c r="TKW92" s="14"/>
      <c r="TKX92" s="14"/>
      <c r="TKY92" s="14"/>
      <c r="TKZ92" s="14"/>
      <c r="TLA92" s="14"/>
      <c r="TLB92" s="14"/>
      <c r="TLC92" s="14"/>
      <c r="TLD92" s="14"/>
      <c r="TLE92" s="14"/>
      <c r="TLF92" s="14"/>
      <c r="TLG92" s="14"/>
      <c r="TLH92" s="14"/>
      <c r="TLI92" s="14"/>
      <c r="TLJ92" s="14"/>
      <c r="TLK92" s="14"/>
      <c r="TLL92" s="14"/>
      <c r="TLM92" s="14"/>
      <c r="TLN92" s="14"/>
      <c r="TLO92" s="14"/>
      <c r="TLP92" s="14"/>
      <c r="TLQ92" s="14"/>
      <c r="TLR92" s="14"/>
      <c r="TLS92" s="14"/>
      <c r="TLT92" s="14"/>
      <c r="TLU92" s="14"/>
      <c r="TLV92" s="14"/>
      <c r="TLW92" s="14"/>
      <c r="TLX92" s="14"/>
      <c r="TLY92" s="14"/>
      <c r="TLZ92" s="14"/>
      <c r="TMA92" s="14"/>
      <c r="TMB92" s="14"/>
      <c r="TMC92" s="14"/>
      <c r="TMD92" s="14"/>
      <c r="TME92" s="14"/>
      <c r="TMF92" s="14"/>
      <c r="TMG92" s="14"/>
      <c r="TMH92" s="14"/>
      <c r="TMI92" s="14"/>
      <c r="TMJ92" s="14"/>
      <c r="TMK92" s="14"/>
      <c r="TML92" s="14"/>
      <c r="TMM92" s="14"/>
      <c r="TMN92" s="14"/>
      <c r="TMO92" s="14"/>
      <c r="TMP92" s="14"/>
      <c r="TMQ92" s="14"/>
      <c r="TMR92" s="14"/>
      <c r="TMS92" s="14"/>
      <c r="TMT92" s="14"/>
      <c r="TMU92" s="14"/>
      <c r="TMV92" s="14"/>
      <c r="TMW92" s="14"/>
      <c r="TMX92" s="14"/>
      <c r="TMY92" s="14"/>
      <c r="TMZ92" s="14"/>
      <c r="TNA92" s="14"/>
      <c r="TNB92" s="14"/>
      <c r="TNC92" s="14"/>
      <c r="TND92" s="14"/>
      <c r="TNE92" s="14"/>
      <c r="TNF92" s="14"/>
      <c r="TNG92" s="14"/>
      <c r="TNH92" s="14"/>
      <c r="TNI92" s="14"/>
      <c r="TNJ92" s="14"/>
      <c r="TNK92" s="14"/>
      <c r="TNL92" s="14"/>
      <c r="TNM92" s="14"/>
      <c r="TNN92" s="14"/>
      <c r="TNO92" s="14"/>
      <c r="TNP92" s="14"/>
      <c r="TNQ92" s="14"/>
      <c r="TNR92" s="14"/>
      <c r="TNS92" s="14"/>
      <c r="TNT92" s="14"/>
      <c r="TNU92" s="14"/>
      <c r="TNV92" s="14"/>
      <c r="TNW92" s="14"/>
      <c r="TNX92" s="14"/>
      <c r="TNY92" s="14"/>
      <c r="TNZ92" s="14"/>
      <c r="TOA92" s="14"/>
      <c r="TOB92" s="14"/>
      <c r="TOC92" s="14"/>
      <c r="TOD92" s="14"/>
      <c r="TOE92" s="14"/>
      <c r="TOF92" s="14"/>
      <c r="TOG92" s="14"/>
      <c r="TOH92" s="14"/>
      <c r="TOI92" s="14"/>
      <c r="TOJ92" s="14"/>
      <c r="TOK92" s="14"/>
      <c r="TOL92" s="14"/>
      <c r="TOM92" s="14"/>
      <c r="TON92" s="14"/>
      <c r="TOO92" s="14"/>
      <c r="TOP92" s="14"/>
      <c r="TOQ92" s="14"/>
      <c r="TOR92" s="14"/>
      <c r="TOS92" s="14"/>
      <c r="TOT92" s="14"/>
      <c r="TOU92" s="14"/>
      <c r="TOV92" s="14"/>
      <c r="TOW92" s="14"/>
      <c r="TOX92" s="14"/>
      <c r="TOY92" s="14"/>
      <c r="TOZ92" s="14"/>
      <c r="TPA92" s="14"/>
      <c r="TPB92" s="14"/>
      <c r="TPC92" s="14"/>
      <c r="TPD92" s="14"/>
      <c r="TPE92" s="14"/>
      <c r="TPF92" s="14"/>
      <c r="TPG92" s="14"/>
      <c r="TPH92" s="14"/>
      <c r="TPI92" s="14"/>
      <c r="TPJ92" s="14"/>
      <c r="TPK92" s="14"/>
      <c r="TPL92" s="14"/>
      <c r="TPM92" s="14"/>
      <c r="TPN92" s="14"/>
      <c r="TPO92" s="14"/>
      <c r="TPP92" s="14"/>
      <c r="TPQ92" s="14"/>
      <c r="TPR92" s="14"/>
      <c r="TPS92" s="14"/>
      <c r="TPT92" s="14"/>
      <c r="TPU92" s="14"/>
      <c r="TPV92" s="14"/>
      <c r="TPW92" s="14"/>
      <c r="TPX92" s="14"/>
      <c r="TPY92" s="14"/>
      <c r="TPZ92" s="14"/>
      <c r="TQA92" s="14"/>
      <c r="TQB92" s="14"/>
      <c r="TQC92" s="14"/>
      <c r="TQD92" s="14"/>
      <c r="TQE92" s="14"/>
      <c r="TQF92" s="14"/>
      <c r="TQG92" s="14"/>
      <c r="TQH92" s="14"/>
      <c r="TQI92" s="14"/>
      <c r="TQJ92" s="14"/>
      <c r="TQK92" s="14"/>
      <c r="TQL92" s="14"/>
      <c r="TQM92" s="14"/>
      <c r="TQN92" s="14"/>
      <c r="TQO92" s="14"/>
      <c r="TQP92" s="14"/>
      <c r="TQQ92" s="14"/>
      <c r="TQR92" s="14"/>
      <c r="TQS92" s="14"/>
      <c r="TQT92" s="14"/>
      <c r="TQU92" s="14"/>
      <c r="TQV92" s="14"/>
      <c r="TQW92" s="14"/>
      <c r="TQX92" s="14"/>
      <c r="TQY92" s="14"/>
      <c r="TQZ92" s="14"/>
      <c r="TRA92" s="14"/>
      <c r="TRB92" s="14"/>
      <c r="TRC92" s="14"/>
      <c r="TRD92" s="14"/>
      <c r="TRE92" s="14"/>
      <c r="TRF92" s="14"/>
      <c r="TRG92" s="14"/>
      <c r="TRH92" s="14"/>
      <c r="TRI92" s="14"/>
      <c r="TRJ92" s="14"/>
      <c r="TRK92" s="14"/>
      <c r="TRL92" s="14"/>
      <c r="TRM92" s="14"/>
      <c r="TRN92" s="14"/>
      <c r="TRO92" s="14"/>
      <c r="TRP92" s="14"/>
      <c r="TRQ92" s="14"/>
      <c r="TRR92" s="14"/>
      <c r="TRS92" s="14"/>
      <c r="TRT92" s="14"/>
      <c r="TRU92" s="14"/>
      <c r="TRV92" s="14"/>
      <c r="TRW92" s="14"/>
      <c r="TRX92" s="14"/>
      <c r="TRY92" s="14"/>
      <c r="TRZ92" s="14"/>
      <c r="TSA92" s="14"/>
      <c r="TSB92" s="14"/>
      <c r="TSC92" s="14"/>
      <c r="TSD92" s="14"/>
      <c r="TSE92" s="14"/>
      <c r="TSF92" s="14"/>
      <c r="TSG92" s="14"/>
      <c r="TSH92" s="14"/>
      <c r="TSI92" s="14"/>
      <c r="TSJ92" s="14"/>
      <c r="TSK92" s="14"/>
      <c r="TSL92" s="14"/>
      <c r="TSM92" s="14"/>
      <c r="TSN92" s="14"/>
      <c r="TSO92" s="14"/>
      <c r="TSP92" s="14"/>
      <c r="TSQ92" s="14"/>
      <c r="TSR92" s="14"/>
      <c r="TSS92" s="14"/>
      <c r="TST92" s="14"/>
      <c r="TSU92" s="14"/>
      <c r="TSV92" s="14"/>
      <c r="TSW92" s="14"/>
      <c r="TSX92" s="14"/>
      <c r="TSY92" s="14"/>
      <c r="TSZ92" s="14"/>
      <c r="TTA92" s="14"/>
      <c r="TTB92" s="14"/>
      <c r="TTC92" s="14"/>
      <c r="TTD92" s="14"/>
      <c r="TTE92" s="14"/>
      <c r="TTF92" s="14"/>
      <c r="TTG92" s="14"/>
      <c r="TTH92" s="14"/>
      <c r="TTI92" s="14"/>
      <c r="TTJ92" s="14"/>
      <c r="TTK92" s="14"/>
      <c r="TTL92" s="14"/>
      <c r="TTM92" s="14"/>
      <c r="TTN92" s="14"/>
      <c r="TTO92" s="14"/>
      <c r="TTP92" s="14"/>
      <c r="TTQ92" s="14"/>
      <c r="TTR92" s="14"/>
      <c r="TTS92" s="14"/>
      <c r="TTT92" s="14"/>
      <c r="TTU92" s="14"/>
      <c r="TTV92" s="14"/>
      <c r="TTW92" s="14"/>
      <c r="TTX92" s="14"/>
      <c r="TTY92" s="14"/>
      <c r="TTZ92" s="14"/>
      <c r="TUA92" s="14"/>
      <c r="TUB92" s="14"/>
      <c r="TUC92" s="14"/>
      <c r="TUD92" s="14"/>
      <c r="TUE92" s="14"/>
      <c r="TUF92" s="14"/>
      <c r="TUG92" s="14"/>
      <c r="TUH92" s="14"/>
      <c r="TUI92" s="14"/>
      <c r="TUJ92" s="14"/>
      <c r="TUK92" s="14"/>
      <c r="TUL92" s="14"/>
      <c r="TUM92" s="14"/>
      <c r="TUN92" s="14"/>
      <c r="TUO92" s="14"/>
      <c r="TUP92" s="14"/>
      <c r="TUQ92" s="14"/>
      <c r="TUR92" s="14"/>
      <c r="TUS92" s="14"/>
      <c r="TUT92" s="14"/>
      <c r="TUU92" s="14"/>
      <c r="TUV92" s="14"/>
      <c r="TUW92" s="14"/>
      <c r="TUX92" s="14"/>
      <c r="TUY92" s="14"/>
      <c r="TUZ92" s="14"/>
      <c r="TVA92" s="14"/>
      <c r="TVB92" s="14"/>
      <c r="TVC92" s="14"/>
      <c r="TVD92" s="14"/>
      <c r="TVE92" s="14"/>
      <c r="TVF92" s="14"/>
      <c r="TVG92" s="14"/>
      <c r="TVH92" s="14"/>
      <c r="TVI92" s="14"/>
      <c r="TVJ92" s="14"/>
      <c r="TVK92" s="14"/>
      <c r="TVL92" s="14"/>
      <c r="TVM92" s="14"/>
      <c r="TVN92" s="14"/>
      <c r="TVO92" s="14"/>
      <c r="TVP92" s="14"/>
      <c r="TVQ92" s="14"/>
      <c r="TVR92" s="14"/>
      <c r="TVS92" s="14"/>
      <c r="TVT92" s="14"/>
      <c r="TVU92" s="14"/>
      <c r="TVV92" s="14"/>
      <c r="TVW92" s="14"/>
      <c r="TVX92" s="14"/>
      <c r="TVY92" s="14"/>
      <c r="TVZ92" s="14"/>
      <c r="TWA92" s="14"/>
      <c r="TWB92" s="14"/>
      <c r="TWC92" s="14"/>
      <c r="TWD92" s="14"/>
      <c r="TWE92" s="14"/>
      <c r="TWF92" s="14"/>
      <c r="TWG92" s="14"/>
      <c r="TWH92" s="14"/>
      <c r="TWI92" s="14"/>
      <c r="TWJ92" s="14"/>
      <c r="TWK92" s="14"/>
      <c r="TWL92" s="14"/>
      <c r="TWM92" s="14"/>
      <c r="TWN92" s="14"/>
      <c r="TWO92" s="14"/>
      <c r="TWP92" s="14"/>
      <c r="TWQ92" s="14"/>
      <c r="TWR92" s="14"/>
      <c r="TWS92" s="14"/>
      <c r="TWT92" s="14"/>
      <c r="TWU92" s="14"/>
      <c r="TWV92" s="14"/>
      <c r="TWW92" s="14"/>
      <c r="TWX92" s="14"/>
      <c r="TWY92" s="14"/>
      <c r="TWZ92" s="14"/>
      <c r="TXA92" s="14"/>
      <c r="TXB92" s="14"/>
      <c r="TXC92" s="14"/>
      <c r="TXD92" s="14"/>
      <c r="TXE92" s="14"/>
      <c r="TXF92" s="14"/>
      <c r="TXG92" s="14"/>
      <c r="TXH92" s="14"/>
      <c r="TXI92" s="14"/>
      <c r="TXJ92" s="14"/>
      <c r="TXK92" s="14"/>
      <c r="TXL92" s="14"/>
      <c r="TXM92" s="14"/>
      <c r="TXN92" s="14"/>
      <c r="TXO92" s="14"/>
      <c r="TXP92" s="14"/>
      <c r="TXQ92" s="14"/>
      <c r="TXR92" s="14"/>
      <c r="TXS92" s="14"/>
      <c r="TXT92" s="14"/>
      <c r="TXU92" s="14"/>
      <c r="TXV92" s="14"/>
      <c r="TXW92" s="14"/>
      <c r="TXX92" s="14"/>
      <c r="TXY92" s="14"/>
      <c r="TXZ92" s="14"/>
      <c r="TYA92" s="14"/>
      <c r="TYB92" s="14"/>
      <c r="TYC92" s="14"/>
      <c r="TYD92" s="14"/>
      <c r="TYE92" s="14"/>
      <c r="TYF92" s="14"/>
      <c r="TYG92" s="14"/>
      <c r="TYH92" s="14"/>
      <c r="TYI92" s="14"/>
      <c r="TYJ92" s="14"/>
      <c r="TYK92" s="14"/>
      <c r="TYL92" s="14"/>
      <c r="TYM92" s="14"/>
      <c r="TYN92" s="14"/>
      <c r="TYO92" s="14"/>
      <c r="TYP92" s="14"/>
      <c r="TYQ92" s="14"/>
      <c r="TYR92" s="14"/>
      <c r="TYS92" s="14"/>
      <c r="TYT92" s="14"/>
      <c r="TYU92" s="14"/>
      <c r="TYV92" s="14"/>
      <c r="TYW92" s="14"/>
      <c r="TYX92" s="14"/>
      <c r="TYY92" s="14"/>
      <c r="TYZ92" s="14"/>
      <c r="TZA92" s="14"/>
      <c r="TZB92" s="14"/>
      <c r="TZC92" s="14"/>
      <c r="TZD92" s="14"/>
      <c r="TZE92" s="14"/>
      <c r="TZF92" s="14"/>
      <c r="TZG92" s="14"/>
      <c r="TZH92" s="14"/>
      <c r="TZI92" s="14"/>
      <c r="TZJ92" s="14"/>
      <c r="TZK92" s="14"/>
      <c r="TZL92" s="14"/>
      <c r="TZM92" s="14"/>
      <c r="TZN92" s="14"/>
      <c r="TZO92" s="14"/>
      <c r="TZP92" s="14"/>
      <c r="TZQ92" s="14"/>
      <c r="TZR92" s="14"/>
      <c r="TZS92" s="14"/>
      <c r="TZT92" s="14"/>
      <c r="TZU92" s="14"/>
      <c r="TZV92" s="14"/>
      <c r="TZW92" s="14"/>
      <c r="TZX92" s="14"/>
      <c r="TZY92" s="14"/>
      <c r="TZZ92" s="14"/>
      <c r="UAA92" s="14"/>
      <c r="UAB92" s="14"/>
      <c r="UAC92" s="14"/>
      <c r="UAD92" s="14"/>
      <c r="UAE92" s="14"/>
      <c r="UAF92" s="14"/>
      <c r="UAG92" s="14"/>
      <c r="UAH92" s="14"/>
      <c r="UAI92" s="14"/>
      <c r="UAJ92" s="14"/>
      <c r="UAK92" s="14"/>
      <c r="UAL92" s="14"/>
      <c r="UAM92" s="14"/>
      <c r="UAN92" s="14"/>
      <c r="UAO92" s="14"/>
      <c r="UAP92" s="14"/>
      <c r="UAQ92" s="14"/>
      <c r="UAR92" s="14"/>
      <c r="UAS92" s="14"/>
      <c r="UAT92" s="14"/>
      <c r="UAU92" s="14"/>
      <c r="UAV92" s="14"/>
      <c r="UAW92" s="14"/>
      <c r="UAX92" s="14"/>
      <c r="UAY92" s="14"/>
      <c r="UAZ92" s="14"/>
      <c r="UBA92" s="14"/>
      <c r="UBB92" s="14"/>
      <c r="UBC92" s="14"/>
      <c r="UBD92" s="14"/>
      <c r="UBE92" s="14"/>
      <c r="UBF92" s="14"/>
      <c r="UBG92" s="14"/>
      <c r="UBH92" s="14"/>
      <c r="UBI92" s="14"/>
      <c r="UBJ92" s="14"/>
      <c r="UBK92" s="14"/>
      <c r="UBL92" s="14"/>
      <c r="UBM92" s="14"/>
      <c r="UBN92" s="14"/>
      <c r="UBO92" s="14"/>
      <c r="UBP92" s="14"/>
      <c r="UBQ92" s="14"/>
      <c r="UBR92" s="14"/>
      <c r="UBS92" s="14"/>
      <c r="UBT92" s="14"/>
      <c r="UBU92" s="14"/>
      <c r="UBV92" s="14"/>
      <c r="UBW92" s="14"/>
      <c r="UBX92" s="14"/>
      <c r="UBY92" s="14"/>
      <c r="UBZ92" s="14"/>
      <c r="UCA92" s="14"/>
      <c r="UCB92" s="14"/>
      <c r="UCC92" s="14"/>
      <c r="UCD92" s="14"/>
      <c r="UCE92" s="14"/>
      <c r="UCF92" s="14"/>
      <c r="UCG92" s="14"/>
      <c r="UCH92" s="14"/>
      <c r="UCI92" s="14"/>
      <c r="UCJ92" s="14"/>
      <c r="UCK92" s="14"/>
      <c r="UCL92" s="14"/>
      <c r="UCM92" s="14"/>
      <c r="UCN92" s="14"/>
      <c r="UCO92" s="14"/>
      <c r="UCP92" s="14"/>
      <c r="UCQ92" s="14"/>
      <c r="UCR92" s="14"/>
      <c r="UCS92" s="14"/>
      <c r="UCT92" s="14"/>
      <c r="UCU92" s="14"/>
      <c r="UCV92" s="14"/>
      <c r="UCW92" s="14"/>
      <c r="UCX92" s="14"/>
      <c r="UCY92" s="14"/>
      <c r="UCZ92" s="14"/>
      <c r="UDA92" s="14"/>
      <c r="UDB92" s="14"/>
      <c r="UDC92" s="14"/>
      <c r="UDD92" s="14"/>
      <c r="UDE92" s="14"/>
      <c r="UDF92" s="14"/>
      <c r="UDG92" s="14"/>
      <c r="UDH92" s="14"/>
      <c r="UDI92" s="14"/>
      <c r="UDJ92" s="14"/>
      <c r="UDK92" s="14"/>
      <c r="UDL92" s="14"/>
      <c r="UDM92" s="14"/>
      <c r="UDN92" s="14"/>
      <c r="UDO92" s="14"/>
      <c r="UDP92" s="14"/>
      <c r="UDQ92" s="14"/>
      <c r="UDR92" s="14"/>
      <c r="UDS92" s="14"/>
      <c r="UDT92" s="14"/>
      <c r="UDU92" s="14"/>
      <c r="UDV92" s="14"/>
      <c r="UDW92" s="14"/>
      <c r="UDX92" s="14"/>
      <c r="UDY92" s="14"/>
      <c r="UDZ92" s="14"/>
      <c r="UEA92" s="14"/>
      <c r="UEB92" s="14"/>
      <c r="UEC92" s="14"/>
      <c r="UED92" s="14"/>
      <c r="UEE92" s="14"/>
      <c r="UEF92" s="14"/>
      <c r="UEG92" s="14"/>
      <c r="UEH92" s="14"/>
      <c r="UEI92" s="14"/>
      <c r="UEJ92" s="14"/>
      <c r="UEK92" s="14"/>
      <c r="UEL92" s="14"/>
      <c r="UEM92" s="14"/>
      <c r="UEN92" s="14"/>
      <c r="UEO92" s="14"/>
      <c r="UEP92" s="14"/>
      <c r="UEQ92" s="14"/>
      <c r="UER92" s="14"/>
      <c r="UES92" s="14"/>
      <c r="UET92" s="14"/>
      <c r="UEU92" s="14"/>
      <c r="UEV92" s="14"/>
      <c r="UEW92" s="14"/>
      <c r="UEX92" s="14"/>
      <c r="UEY92" s="14"/>
      <c r="UEZ92" s="14"/>
      <c r="UFA92" s="14"/>
      <c r="UFB92" s="14"/>
      <c r="UFC92" s="14"/>
      <c r="UFD92" s="14"/>
      <c r="UFE92" s="14"/>
      <c r="UFF92" s="14"/>
      <c r="UFG92" s="14"/>
      <c r="UFH92" s="14"/>
      <c r="UFI92" s="14"/>
      <c r="UFJ92" s="14"/>
      <c r="UFK92" s="14"/>
      <c r="UFL92" s="14"/>
      <c r="UFM92" s="14"/>
      <c r="UFN92" s="14"/>
      <c r="UFO92" s="14"/>
      <c r="UFP92" s="14"/>
      <c r="UFQ92" s="14"/>
      <c r="UFR92" s="14"/>
      <c r="UFS92" s="14"/>
      <c r="UFT92" s="14"/>
      <c r="UFU92" s="14"/>
      <c r="UFV92" s="14"/>
      <c r="UFW92" s="14"/>
      <c r="UFX92" s="14"/>
      <c r="UFY92" s="14"/>
      <c r="UFZ92" s="14"/>
      <c r="UGA92" s="14"/>
      <c r="UGB92" s="14"/>
      <c r="UGC92" s="14"/>
      <c r="UGD92" s="14"/>
      <c r="UGE92" s="14"/>
      <c r="UGF92" s="14"/>
      <c r="UGG92" s="14"/>
      <c r="UGH92" s="14"/>
      <c r="UGI92" s="14"/>
      <c r="UGJ92" s="14"/>
      <c r="UGK92" s="14"/>
      <c r="UGL92" s="14"/>
      <c r="UGM92" s="14"/>
      <c r="UGN92" s="14"/>
      <c r="UGO92" s="14"/>
      <c r="UGP92" s="14"/>
      <c r="UGQ92" s="14"/>
      <c r="UGR92" s="14"/>
      <c r="UGS92" s="14"/>
      <c r="UGT92" s="14"/>
      <c r="UGU92" s="14"/>
      <c r="UGV92" s="14"/>
      <c r="UGW92" s="14"/>
      <c r="UGX92" s="14"/>
      <c r="UGY92" s="14"/>
      <c r="UGZ92" s="14"/>
      <c r="UHA92" s="14"/>
      <c r="UHB92" s="14"/>
      <c r="UHC92" s="14"/>
      <c r="UHD92" s="14"/>
      <c r="UHE92" s="14"/>
      <c r="UHF92" s="14"/>
      <c r="UHG92" s="14"/>
      <c r="UHH92" s="14"/>
      <c r="UHI92" s="14"/>
      <c r="UHJ92" s="14"/>
      <c r="UHK92" s="14"/>
      <c r="UHL92" s="14"/>
      <c r="UHM92" s="14"/>
      <c r="UHN92" s="14"/>
      <c r="UHO92" s="14"/>
      <c r="UHP92" s="14"/>
      <c r="UHQ92" s="14"/>
      <c r="UHR92" s="14"/>
      <c r="UHS92" s="14"/>
      <c r="UHT92" s="14"/>
      <c r="UHU92" s="14"/>
      <c r="UHV92" s="14"/>
      <c r="UHW92" s="14"/>
      <c r="UHX92" s="14"/>
      <c r="UHY92" s="14"/>
      <c r="UHZ92" s="14"/>
      <c r="UIA92" s="14"/>
      <c r="UIB92" s="14"/>
      <c r="UIC92" s="14"/>
      <c r="UID92" s="14"/>
      <c r="UIE92" s="14"/>
      <c r="UIF92" s="14"/>
      <c r="UIG92" s="14"/>
      <c r="UIH92" s="14"/>
      <c r="UII92" s="14"/>
      <c r="UIJ92" s="14"/>
      <c r="UIK92" s="14"/>
      <c r="UIL92" s="14"/>
      <c r="UIM92" s="14"/>
      <c r="UIN92" s="14"/>
      <c r="UIO92" s="14"/>
      <c r="UIP92" s="14"/>
      <c r="UIQ92" s="14"/>
      <c r="UIR92" s="14"/>
      <c r="UIS92" s="14"/>
      <c r="UIT92" s="14"/>
      <c r="UIU92" s="14"/>
      <c r="UIV92" s="14"/>
      <c r="UIW92" s="14"/>
      <c r="UIX92" s="14"/>
      <c r="UIY92" s="14"/>
      <c r="UIZ92" s="14"/>
      <c r="UJA92" s="14"/>
      <c r="UJB92" s="14"/>
      <c r="UJC92" s="14"/>
      <c r="UJD92" s="14"/>
      <c r="UJE92" s="14"/>
      <c r="UJF92" s="14"/>
      <c r="UJG92" s="14"/>
      <c r="UJH92" s="14"/>
      <c r="UJI92" s="14"/>
      <c r="UJJ92" s="14"/>
      <c r="UJK92" s="14"/>
      <c r="UJL92" s="14"/>
      <c r="UJM92" s="14"/>
      <c r="UJN92" s="14"/>
      <c r="UJO92" s="14"/>
      <c r="UJP92" s="14"/>
      <c r="UJQ92" s="14"/>
      <c r="UJR92" s="14"/>
      <c r="UJS92" s="14"/>
      <c r="UJT92" s="14"/>
      <c r="UJU92" s="14"/>
      <c r="UJV92" s="14"/>
      <c r="UJW92" s="14"/>
      <c r="UJX92" s="14"/>
      <c r="UJY92" s="14"/>
      <c r="UJZ92" s="14"/>
      <c r="UKA92" s="14"/>
      <c r="UKB92" s="14"/>
      <c r="UKC92" s="14"/>
      <c r="UKD92" s="14"/>
      <c r="UKE92" s="14"/>
      <c r="UKF92" s="14"/>
      <c r="UKG92" s="14"/>
      <c r="UKH92" s="14"/>
      <c r="UKI92" s="14"/>
      <c r="UKJ92" s="14"/>
      <c r="UKK92" s="14"/>
      <c r="UKL92" s="14"/>
      <c r="UKM92" s="14"/>
      <c r="UKN92" s="14"/>
      <c r="UKO92" s="14"/>
      <c r="UKP92" s="14"/>
      <c r="UKQ92" s="14"/>
      <c r="UKR92" s="14"/>
      <c r="UKS92" s="14"/>
      <c r="UKT92" s="14"/>
      <c r="UKU92" s="14"/>
      <c r="UKV92" s="14"/>
      <c r="UKW92" s="14"/>
      <c r="UKX92" s="14"/>
      <c r="UKY92" s="14"/>
      <c r="UKZ92" s="14"/>
      <c r="ULA92" s="14"/>
      <c r="ULB92" s="14"/>
      <c r="ULC92" s="14"/>
      <c r="ULD92" s="14"/>
      <c r="ULE92" s="14"/>
      <c r="ULF92" s="14"/>
      <c r="ULG92" s="14"/>
      <c r="ULH92" s="14"/>
      <c r="ULI92" s="14"/>
      <c r="ULJ92" s="14"/>
      <c r="ULK92" s="14"/>
      <c r="ULL92" s="14"/>
      <c r="ULM92" s="14"/>
      <c r="ULN92" s="14"/>
      <c r="ULO92" s="14"/>
      <c r="ULP92" s="14"/>
      <c r="ULQ92" s="14"/>
      <c r="ULR92" s="14"/>
      <c r="ULS92" s="14"/>
      <c r="ULT92" s="14"/>
      <c r="ULU92" s="14"/>
      <c r="ULV92" s="14"/>
      <c r="ULW92" s="14"/>
      <c r="ULX92" s="14"/>
      <c r="ULY92" s="14"/>
      <c r="ULZ92" s="14"/>
      <c r="UMA92" s="14"/>
      <c r="UMB92" s="14"/>
      <c r="UMC92" s="14"/>
      <c r="UMD92" s="14"/>
      <c r="UME92" s="14"/>
      <c r="UMF92" s="14"/>
      <c r="UMG92" s="14"/>
      <c r="UMH92" s="14"/>
      <c r="UMI92" s="14"/>
      <c r="UMJ92" s="14"/>
      <c r="UMK92" s="14"/>
      <c r="UML92" s="14"/>
      <c r="UMM92" s="14"/>
      <c r="UMN92" s="14"/>
      <c r="UMO92" s="14"/>
      <c r="UMP92" s="14"/>
      <c r="UMQ92" s="14"/>
      <c r="UMR92" s="14"/>
      <c r="UMS92" s="14"/>
      <c r="UMT92" s="14"/>
      <c r="UMU92" s="14"/>
      <c r="UMV92" s="14"/>
      <c r="UMW92" s="14"/>
      <c r="UMX92" s="14"/>
      <c r="UMY92" s="14"/>
      <c r="UMZ92" s="14"/>
      <c r="UNA92" s="14"/>
      <c r="UNB92" s="14"/>
      <c r="UNC92" s="14"/>
      <c r="UND92" s="14"/>
      <c r="UNE92" s="14"/>
      <c r="UNF92" s="14"/>
      <c r="UNG92" s="14"/>
      <c r="UNH92" s="14"/>
      <c r="UNI92" s="14"/>
      <c r="UNJ92" s="14"/>
      <c r="UNK92" s="14"/>
      <c r="UNL92" s="14"/>
      <c r="UNM92" s="14"/>
      <c r="UNN92" s="14"/>
      <c r="UNO92" s="14"/>
      <c r="UNP92" s="14"/>
      <c r="UNQ92" s="14"/>
      <c r="UNR92" s="14"/>
      <c r="UNS92" s="14"/>
      <c r="UNT92" s="14"/>
      <c r="UNU92" s="14"/>
      <c r="UNV92" s="14"/>
      <c r="UNW92" s="14"/>
      <c r="UNX92" s="14"/>
      <c r="UNY92" s="14"/>
      <c r="UNZ92" s="14"/>
      <c r="UOA92" s="14"/>
      <c r="UOB92" s="14"/>
      <c r="UOC92" s="14"/>
      <c r="UOD92" s="14"/>
      <c r="UOE92" s="14"/>
      <c r="UOF92" s="14"/>
      <c r="UOG92" s="14"/>
      <c r="UOH92" s="14"/>
      <c r="UOI92" s="14"/>
      <c r="UOJ92" s="14"/>
      <c r="UOK92" s="14"/>
      <c r="UOL92" s="14"/>
      <c r="UOM92" s="14"/>
      <c r="UON92" s="14"/>
      <c r="UOO92" s="14"/>
      <c r="UOP92" s="14"/>
      <c r="UOQ92" s="14"/>
      <c r="UOR92" s="14"/>
      <c r="UOS92" s="14"/>
      <c r="UOT92" s="14"/>
      <c r="UOU92" s="14"/>
      <c r="UOV92" s="14"/>
      <c r="UOW92" s="14"/>
      <c r="UOX92" s="14"/>
      <c r="UOY92" s="14"/>
      <c r="UOZ92" s="14"/>
      <c r="UPA92" s="14"/>
      <c r="UPB92" s="14"/>
      <c r="UPC92" s="14"/>
      <c r="UPD92" s="14"/>
      <c r="UPE92" s="14"/>
      <c r="UPF92" s="14"/>
      <c r="UPG92" s="14"/>
      <c r="UPH92" s="14"/>
      <c r="UPI92" s="14"/>
      <c r="UPJ92" s="14"/>
      <c r="UPK92" s="14"/>
      <c r="UPL92" s="14"/>
      <c r="UPM92" s="14"/>
      <c r="UPN92" s="14"/>
      <c r="UPO92" s="14"/>
      <c r="UPP92" s="14"/>
      <c r="UPQ92" s="14"/>
      <c r="UPR92" s="14"/>
      <c r="UPS92" s="14"/>
      <c r="UPT92" s="14"/>
      <c r="UPU92" s="14"/>
      <c r="UPV92" s="14"/>
      <c r="UPW92" s="14"/>
      <c r="UPX92" s="14"/>
      <c r="UPY92" s="14"/>
      <c r="UPZ92" s="14"/>
      <c r="UQA92" s="14"/>
      <c r="UQB92" s="14"/>
      <c r="UQC92" s="14"/>
      <c r="UQD92" s="14"/>
      <c r="UQE92" s="14"/>
      <c r="UQF92" s="14"/>
      <c r="UQG92" s="14"/>
      <c r="UQH92" s="14"/>
      <c r="UQI92" s="14"/>
      <c r="UQJ92" s="14"/>
      <c r="UQK92" s="14"/>
      <c r="UQL92" s="14"/>
      <c r="UQM92" s="14"/>
      <c r="UQN92" s="14"/>
      <c r="UQO92" s="14"/>
      <c r="UQP92" s="14"/>
      <c r="UQQ92" s="14"/>
      <c r="UQR92" s="14"/>
      <c r="UQS92" s="14"/>
      <c r="UQT92" s="14"/>
      <c r="UQU92" s="14"/>
      <c r="UQV92" s="14"/>
      <c r="UQW92" s="14"/>
      <c r="UQX92" s="14"/>
      <c r="UQY92" s="14"/>
      <c r="UQZ92" s="14"/>
      <c r="URA92" s="14"/>
      <c r="URB92" s="14"/>
      <c r="URC92" s="14"/>
      <c r="URD92" s="14"/>
      <c r="URE92" s="14"/>
      <c r="URF92" s="14"/>
      <c r="URG92" s="14"/>
      <c r="URH92" s="14"/>
      <c r="URI92" s="14"/>
      <c r="URJ92" s="14"/>
      <c r="URK92" s="14"/>
      <c r="URL92" s="14"/>
      <c r="URM92" s="14"/>
      <c r="URN92" s="14"/>
      <c r="URO92" s="14"/>
      <c r="URP92" s="14"/>
      <c r="URQ92" s="14"/>
      <c r="URR92" s="14"/>
      <c r="URS92" s="14"/>
      <c r="URT92" s="14"/>
      <c r="URU92" s="14"/>
      <c r="URV92" s="14"/>
      <c r="URW92" s="14"/>
      <c r="URX92" s="14"/>
      <c r="URY92" s="14"/>
      <c r="URZ92" s="14"/>
      <c r="USA92" s="14"/>
      <c r="USB92" s="14"/>
      <c r="USC92" s="14"/>
      <c r="USD92" s="14"/>
      <c r="USE92" s="14"/>
      <c r="USF92" s="14"/>
      <c r="USG92" s="14"/>
      <c r="USH92" s="14"/>
      <c r="USI92" s="14"/>
      <c r="USJ92" s="14"/>
      <c r="USK92" s="14"/>
      <c r="USL92" s="14"/>
      <c r="USM92" s="14"/>
      <c r="USN92" s="14"/>
      <c r="USO92" s="14"/>
      <c r="USP92" s="14"/>
      <c r="USQ92" s="14"/>
      <c r="USR92" s="14"/>
      <c r="USS92" s="14"/>
      <c r="UST92" s="14"/>
      <c r="USU92" s="14"/>
      <c r="USV92" s="14"/>
      <c r="USW92" s="14"/>
      <c r="USX92" s="14"/>
      <c r="USY92" s="14"/>
      <c r="USZ92" s="14"/>
      <c r="UTA92" s="14"/>
      <c r="UTB92" s="14"/>
      <c r="UTC92" s="14"/>
      <c r="UTD92" s="14"/>
      <c r="UTE92" s="14"/>
      <c r="UTF92" s="14"/>
      <c r="UTG92" s="14"/>
      <c r="UTH92" s="14"/>
      <c r="UTI92" s="14"/>
      <c r="UTJ92" s="14"/>
      <c r="UTK92" s="14"/>
      <c r="UTL92" s="14"/>
      <c r="UTM92" s="14"/>
      <c r="UTN92" s="14"/>
      <c r="UTO92" s="14"/>
      <c r="UTP92" s="14"/>
      <c r="UTQ92" s="14"/>
      <c r="UTR92" s="14"/>
      <c r="UTS92" s="14"/>
      <c r="UTT92" s="14"/>
      <c r="UTU92" s="14"/>
      <c r="UTV92" s="14"/>
      <c r="UTW92" s="14"/>
      <c r="UTX92" s="14"/>
      <c r="UTY92" s="14"/>
      <c r="UTZ92" s="14"/>
      <c r="UUA92" s="14"/>
      <c r="UUB92" s="14"/>
      <c r="UUC92" s="14"/>
      <c r="UUD92" s="14"/>
      <c r="UUE92" s="14"/>
      <c r="UUF92" s="14"/>
      <c r="UUG92" s="14"/>
      <c r="UUH92" s="14"/>
      <c r="UUI92" s="14"/>
      <c r="UUJ92" s="14"/>
      <c r="UUK92" s="14"/>
      <c r="UUL92" s="14"/>
      <c r="UUM92" s="14"/>
      <c r="UUN92" s="14"/>
      <c r="UUO92" s="14"/>
      <c r="UUP92" s="14"/>
      <c r="UUQ92" s="14"/>
      <c r="UUR92" s="14"/>
      <c r="UUS92" s="14"/>
      <c r="UUT92" s="14"/>
      <c r="UUU92" s="14"/>
      <c r="UUV92" s="14"/>
      <c r="UUW92" s="14"/>
      <c r="UUX92" s="14"/>
      <c r="UUY92" s="14"/>
      <c r="UUZ92" s="14"/>
      <c r="UVA92" s="14"/>
      <c r="UVB92" s="14"/>
      <c r="UVC92" s="14"/>
      <c r="UVD92" s="14"/>
      <c r="UVE92" s="14"/>
      <c r="UVF92" s="14"/>
      <c r="UVG92" s="14"/>
      <c r="UVH92" s="14"/>
      <c r="UVI92" s="14"/>
      <c r="UVJ92" s="14"/>
      <c r="UVK92" s="14"/>
      <c r="UVL92" s="14"/>
      <c r="UVM92" s="14"/>
      <c r="UVN92" s="14"/>
      <c r="UVO92" s="14"/>
      <c r="UVP92" s="14"/>
      <c r="UVQ92" s="14"/>
      <c r="UVR92" s="14"/>
      <c r="UVS92" s="14"/>
      <c r="UVT92" s="14"/>
      <c r="UVU92" s="14"/>
      <c r="UVV92" s="14"/>
      <c r="UVW92" s="14"/>
      <c r="UVX92" s="14"/>
      <c r="UVY92" s="14"/>
      <c r="UVZ92" s="14"/>
      <c r="UWA92" s="14"/>
      <c r="UWB92" s="14"/>
      <c r="UWC92" s="14"/>
      <c r="UWD92" s="14"/>
      <c r="UWE92" s="14"/>
      <c r="UWF92" s="14"/>
      <c r="UWG92" s="14"/>
      <c r="UWH92" s="14"/>
      <c r="UWI92" s="14"/>
      <c r="UWJ92" s="14"/>
      <c r="UWK92" s="14"/>
      <c r="UWL92" s="14"/>
      <c r="UWM92" s="14"/>
      <c r="UWN92" s="14"/>
      <c r="UWO92" s="14"/>
      <c r="UWP92" s="14"/>
      <c r="UWQ92" s="14"/>
      <c r="UWR92" s="14"/>
      <c r="UWS92" s="14"/>
      <c r="UWT92" s="14"/>
      <c r="UWU92" s="14"/>
      <c r="UWV92" s="14"/>
      <c r="UWW92" s="14"/>
      <c r="UWX92" s="14"/>
      <c r="UWY92" s="14"/>
      <c r="UWZ92" s="14"/>
      <c r="UXA92" s="14"/>
      <c r="UXB92" s="14"/>
      <c r="UXC92" s="14"/>
      <c r="UXD92" s="14"/>
      <c r="UXE92" s="14"/>
      <c r="UXF92" s="14"/>
      <c r="UXG92" s="14"/>
      <c r="UXH92" s="14"/>
      <c r="UXI92" s="14"/>
      <c r="UXJ92" s="14"/>
      <c r="UXK92" s="14"/>
      <c r="UXL92" s="14"/>
      <c r="UXM92" s="14"/>
      <c r="UXN92" s="14"/>
      <c r="UXO92" s="14"/>
      <c r="UXP92" s="14"/>
      <c r="UXQ92" s="14"/>
      <c r="UXR92" s="14"/>
      <c r="UXS92" s="14"/>
      <c r="UXT92" s="14"/>
      <c r="UXU92" s="14"/>
      <c r="UXV92" s="14"/>
      <c r="UXW92" s="14"/>
      <c r="UXX92" s="14"/>
      <c r="UXY92" s="14"/>
      <c r="UXZ92" s="14"/>
      <c r="UYA92" s="14"/>
      <c r="UYB92" s="14"/>
      <c r="UYC92" s="14"/>
      <c r="UYD92" s="14"/>
      <c r="UYE92" s="14"/>
      <c r="UYF92" s="14"/>
      <c r="UYG92" s="14"/>
      <c r="UYH92" s="14"/>
      <c r="UYI92" s="14"/>
      <c r="UYJ92" s="14"/>
      <c r="UYK92" s="14"/>
      <c r="UYL92" s="14"/>
      <c r="UYM92" s="14"/>
      <c r="UYN92" s="14"/>
      <c r="UYO92" s="14"/>
      <c r="UYP92" s="14"/>
      <c r="UYQ92" s="14"/>
      <c r="UYR92" s="14"/>
      <c r="UYS92" s="14"/>
      <c r="UYT92" s="14"/>
      <c r="UYU92" s="14"/>
      <c r="UYV92" s="14"/>
      <c r="UYW92" s="14"/>
      <c r="UYX92" s="14"/>
      <c r="UYY92" s="14"/>
      <c r="UYZ92" s="14"/>
      <c r="UZA92" s="14"/>
      <c r="UZB92" s="14"/>
      <c r="UZC92" s="14"/>
      <c r="UZD92" s="14"/>
      <c r="UZE92" s="14"/>
      <c r="UZF92" s="14"/>
      <c r="UZG92" s="14"/>
      <c r="UZH92" s="14"/>
      <c r="UZI92" s="14"/>
      <c r="UZJ92" s="14"/>
      <c r="UZK92" s="14"/>
      <c r="UZL92" s="14"/>
      <c r="UZM92" s="14"/>
      <c r="UZN92" s="14"/>
      <c r="UZO92" s="14"/>
      <c r="UZP92" s="14"/>
      <c r="UZQ92" s="14"/>
      <c r="UZR92" s="14"/>
      <c r="UZS92" s="14"/>
      <c r="UZT92" s="14"/>
      <c r="UZU92" s="14"/>
      <c r="UZV92" s="14"/>
      <c r="UZW92" s="14"/>
      <c r="UZX92" s="14"/>
      <c r="UZY92" s="14"/>
      <c r="UZZ92" s="14"/>
      <c r="VAA92" s="14"/>
      <c r="VAB92" s="14"/>
      <c r="VAC92" s="14"/>
      <c r="VAD92" s="14"/>
      <c r="VAE92" s="14"/>
      <c r="VAF92" s="14"/>
      <c r="VAG92" s="14"/>
      <c r="VAH92" s="14"/>
      <c r="VAI92" s="14"/>
      <c r="VAJ92" s="14"/>
      <c r="VAK92" s="14"/>
      <c r="VAL92" s="14"/>
      <c r="VAM92" s="14"/>
      <c r="VAN92" s="14"/>
      <c r="VAO92" s="14"/>
      <c r="VAP92" s="14"/>
      <c r="VAQ92" s="14"/>
      <c r="VAR92" s="14"/>
      <c r="VAS92" s="14"/>
      <c r="VAT92" s="14"/>
      <c r="VAU92" s="14"/>
      <c r="VAV92" s="14"/>
      <c r="VAW92" s="14"/>
      <c r="VAX92" s="14"/>
      <c r="VAY92" s="14"/>
      <c r="VAZ92" s="14"/>
      <c r="VBA92" s="14"/>
      <c r="VBB92" s="14"/>
      <c r="VBC92" s="14"/>
      <c r="VBD92" s="14"/>
      <c r="VBE92" s="14"/>
      <c r="VBF92" s="14"/>
      <c r="VBG92" s="14"/>
      <c r="VBH92" s="14"/>
      <c r="VBI92" s="14"/>
      <c r="VBJ92" s="14"/>
      <c r="VBK92" s="14"/>
      <c r="VBL92" s="14"/>
      <c r="VBM92" s="14"/>
      <c r="VBN92" s="14"/>
      <c r="VBO92" s="14"/>
      <c r="VBP92" s="14"/>
      <c r="VBQ92" s="14"/>
      <c r="VBR92" s="14"/>
      <c r="VBS92" s="14"/>
      <c r="VBT92" s="14"/>
      <c r="VBU92" s="14"/>
      <c r="VBV92" s="14"/>
      <c r="VBW92" s="14"/>
      <c r="VBX92" s="14"/>
      <c r="VBY92" s="14"/>
      <c r="VBZ92" s="14"/>
      <c r="VCA92" s="14"/>
      <c r="VCB92" s="14"/>
      <c r="VCC92" s="14"/>
      <c r="VCD92" s="14"/>
      <c r="VCE92" s="14"/>
      <c r="VCF92" s="14"/>
      <c r="VCG92" s="14"/>
      <c r="VCH92" s="14"/>
      <c r="VCI92" s="14"/>
      <c r="VCJ92" s="14"/>
      <c r="VCK92" s="14"/>
      <c r="VCL92" s="14"/>
      <c r="VCM92" s="14"/>
      <c r="VCN92" s="14"/>
      <c r="VCO92" s="14"/>
      <c r="VCP92" s="14"/>
      <c r="VCQ92" s="14"/>
      <c r="VCR92" s="14"/>
      <c r="VCS92" s="14"/>
      <c r="VCT92" s="14"/>
      <c r="VCU92" s="14"/>
      <c r="VCV92" s="14"/>
      <c r="VCW92" s="14"/>
      <c r="VCX92" s="14"/>
      <c r="VCY92" s="14"/>
      <c r="VCZ92" s="14"/>
      <c r="VDA92" s="14"/>
      <c r="VDB92" s="14"/>
      <c r="VDC92" s="14"/>
      <c r="VDD92" s="14"/>
      <c r="VDE92" s="14"/>
      <c r="VDF92" s="14"/>
      <c r="VDG92" s="14"/>
      <c r="VDH92" s="14"/>
      <c r="VDI92" s="14"/>
      <c r="VDJ92" s="14"/>
      <c r="VDK92" s="14"/>
      <c r="VDL92" s="14"/>
      <c r="VDM92" s="14"/>
      <c r="VDN92" s="14"/>
      <c r="VDO92" s="14"/>
      <c r="VDP92" s="14"/>
      <c r="VDQ92" s="14"/>
      <c r="VDR92" s="14"/>
      <c r="VDS92" s="14"/>
      <c r="VDT92" s="14"/>
      <c r="VDU92" s="14"/>
      <c r="VDV92" s="14"/>
      <c r="VDW92" s="14"/>
      <c r="VDX92" s="14"/>
      <c r="VDY92" s="14"/>
      <c r="VDZ92" s="14"/>
      <c r="VEA92" s="14"/>
      <c r="VEB92" s="14"/>
      <c r="VEC92" s="14"/>
      <c r="VED92" s="14"/>
      <c r="VEE92" s="14"/>
      <c r="VEF92" s="14"/>
      <c r="VEG92" s="14"/>
      <c r="VEH92" s="14"/>
      <c r="VEI92" s="14"/>
      <c r="VEJ92" s="14"/>
      <c r="VEK92" s="14"/>
      <c r="VEL92" s="14"/>
      <c r="VEM92" s="14"/>
      <c r="VEN92" s="14"/>
      <c r="VEO92" s="14"/>
      <c r="VEP92" s="14"/>
      <c r="VEQ92" s="14"/>
      <c r="VER92" s="14"/>
      <c r="VES92" s="14"/>
      <c r="VET92" s="14"/>
      <c r="VEU92" s="14"/>
      <c r="VEV92" s="14"/>
      <c r="VEW92" s="14"/>
      <c r="VEX92" s="14"/>
      <c r="VEY92" s="14"/>
      <c r="VEZ92" s="14"/>
      <c r="VFA92" s="14"/>
      <c r="VFB92" s="14"/>
      <c r="VFC92" s="14"/>
      <c r="VFD92" s="14"/>
      <c r="VFE92" s="14"/>
      <c r="VFF92" s="14"/>
      <c r="VFG92" s="14"/>
      <c r="VFH92" s="14"/>
      <c r="VFI92" s="14"/>
      <c r="VFJ92" s="14"/>
      <c r="VFK92" s="14"/>
      <c r="VFL92" s="14"/>
      <c r="VFM92" s="14"/>
      <c r="VFN92" s="14"/>
      <c r="VFO92" s="14"/>
      <c r="VFP92" s="14"/>
      <c r="VFQ92" s="14"/>
      <c r="VFR92" s="14"/>
      <c r="VFS92" s="14"/>
      <c r="VFT92" s="14"/>
      <c r="VFU92" s="14"/>
      <c r="VFV92" s="14"/>
      <c r="VFW92" s="14"/>
      <c r="VFX92" s="14"/>
      <c r="VFY92" s="14"/>
      <c r="VFZ92" s="14"/>
      <c r="VGA92" s="14"/>
      <c r="VGB92" s="14"/>
      <c r="VGC92" s="14"/>
      <c r="VGD92" s="14"/>
      <c r="VGE92" s="14"/>
      <c r="VGF92" s="14"/>
      <c r="VGG92" s="14"/>
      <c r="VGH92" s="14"/>
      <c r="VGI92" s="14"/>
      <c r="VGJ92" s="14"/>
      <c r="VGK92" s="14"/>
      <c r="VGL92" s="14"/>
      <c r="VGM92" s="14"/>
      <c r="VGN92" s="14"/>
      <c r="VGO92" s="14"/>
      <c r="VGP92" s="14"/>
      <c r="VGQ92" s="14"/>
      <c r="VGR92" s="14"/>
      <c r="VGS92" s="14"/>
      <c r="VGT92" s="14"/>
      <c r="VGU92" s="14"/>
      <c r="VGV92" s="14"/>
      <c r="VGW92" s="14"/>
      <c r="VGX92" s="14"/>
      <c r="VGY92" s="14"/>
      <c r="VGZ92" s="14"/>
      <c r="VHA92" s="14"/>
      <c r="VHB92" s="14"/>
      <c r="VHC92" s="14"/>
      <c r="VHD92" s="14"/>
      <c r="VHE92" s="14"/>
      <c r="VHF92" s="14"/>
      <c r="VHG92" s="14"/>
      <c r="VHH92" s="14"/>
      <c r="VHI92" s="14"/>
      <c r="VHJ92" s="14"/>
      <c r="VHK92" s="14"/>
      <c r="VHL92" s="14"/>
      <c r="VHM92" s="14"/>
      <c r="VHN92" s="14"/>
      <c r="VHO92" s="14"/>
      <c r="VHP92" s="14"/>
      <c r="VHQ92" s="14"/>
      <c r="VHR92" s="14"/>
      <c r="VHS92" s="14"/>
      <c r="VHT92" s="14"/>
      <c r="VHU92" s="14"/>
      <c r="VHV92" s="14"/>
      <c r="VHW92" s="14"/>
      <c r="VHX92" s="14"/>
      <c r="VHY92" s="14"/>
      <c r="VHZ92" s="14"/>
      <c r="VIA92" s="14"/>
      <c r="VIB92" s="14"/>
      <c r="VIC92" s="14"/>
      <c r="VID92" s="14"/>
      <c r="VIE92" s="14"/>
      <c r="VIF92" s="14"/>
      <c r="VIG92" s="14"/>
      <c r="VIH92" s="14"/>
      <c r="VII92" s="14"/>
      <c r="VIJ92" s="14"/>
      <c r="VIK92" s="14"/>
      <c r="VIL92" s="14"/>
      <c r="VIM92" s="14"/>
      <c r="VIN92" s="14"/>
      <c r="VIO92" s="14"/>
      <c r="VIP92" s="14"/>
      <c r="VIQ92" s="14"/>
      <c r="VIR92" s="14"/>
      <c r="VIS92" s="14"/>
      <c r="VIT92" s="14"/>
      <c r="VIU92" s="14"/>
      <c r="VIV92" s="14"/>
      <c r="VIW92" s="14"/>
      <c r="VIX92" s="14"/>
      <c r="VIY92" s="14"/>
      <c r="VIZ92" s="14"/>
      <c r="VJA92" s="14"/>
      <c r="VJB92" s="14"/>
      <c r="VJC92" s="14"/>
      <c r="VJD92" s="14"/>
      <c r="VJE92" s="14"/>
      <c r="VJF92" s="14"/>
      <c r="VJG92" s="14"/>
      <c r="VJH92" s="14"/>
      <c r="VJI92" s="14"/>
      <c r="VJJ92" s="14"/>
      <c r="VJK92" s="14"/>
      <c r="VJL92" s="14"/>
      <c r="VJM92" s="14"/>
      <c r="VJN92" s="14"/>
      <c r="VJO92" s="14"/>
      <c r="VJP92" s="14"/>
      <c r="VJQ92" s="14"/>
      <c r="VJR92" s="14"/>
      <c r="VJS92" s="14"/>
      <c r="VJT92" s="14"/>
      <c r="VJU92" s="14"/>
      <c r="VJV92" s="14"/>
      <c r="VJW92" s="14"/>
      <c r="VJX92" s="14"/>
      <c r="VJY92" s="14"/>
      <c r="VJZ92" s="14"/>
      <c r="VKA92" s="14"/>
      <c r="VKB92" s="14"/>
      <c r="VKC92" s="14"/>
      <c r="VKD92" s="14"/>
      <c r="VKE92" s="14"/>
      <c r="VKF92" s="14"/>
      <c r="VKG92" s="14"/>
      <c r="VKH92" s="14"/>
      <c r="VKI92" s="14"/>
      <c r="VKJ92" s="14"/>
      <c r="VKK92" s="14"/>
      <c r="VKL92" s="14"/>
      <c r="VKM92" s="14"/>
      <c r="VKN92" s="14"/>
      <c r="VKO92" s="14"/>
      <c r="VKP92" s="14"/>
      <c r="VKQ92" s="14"/>
      <c r="VKR92" s="14"/>
      <c r="VKS92" s="14"/>
      <c r="VKT92" s="14"/>
      <c r="VKU92" s="14"/>
      <c r="VKV92" s="14"/>
      <c r="VKW92" s="14"/>
      <c r="VKX92" s="14"/>
      <c r="VKY92" s="14"/>
      <c r="VKZ92" s="14"/>
      <c r="VLA92" s="14"/>
      <c r="VLB92" s="14"/>
      <c r="VLC92" s="14"/>
      <c r="VLD92" s="14"/>
      <c r="VLE92" s="14"/>
      <c r="VLF92" s="14"/>
      <c r="VLG92" s="14"/>
      <c r="VLH92" s="14"/>
      <c r="VLI92" s="14"/>
      <c r="VLJ92" s="14"/>
      <c r="VLK92" s="14"/>
      <c r="VLL92" s="14"/>
      <c r="VLM92" s="14"/>
      <c r="VLN92" s="14"/>
      <c r="VLO92" s="14"/>
      <c r="VLP92" s="14"/>
      <c r="VLQ92" s="14"/>
      <c r="VLR92" s="14"/>
      <c r="VLS92" s="14"/>
      <c r="VLT92" s="14"/>
      <c r="VLU92" s="14"/>
      <c r="VLV92" s="14"/>
      <c r="VLW92" s="14"/>
      <c r="VLX92" s="14"/>
      <c r="VLY92" s="14"/>
      <c r="VLZ92" s="14"/>
      <c r="VMA92" s="14"/>
      <c r="VMB92" s="14"/>
      <c r="VMC92" s="14"/>
      <c r="VMD92" s="14"/>
      <c r="VME92" s="14"/>
      <c r="VMF92" s="14"/>
      <c r="VMG92" s="14"/>
      <c r="VMH92" s="14"/>
      <c r="VMI92" s="14"/>
      <c r="VMJ92" s="14"/>
      <c r="VMK92" s="14"/>
      <c r="VML92" s="14"/>
      <c r="VMM92" s="14"/>
      <c r="VMN92" s="14"/>
      <c r="VMO92" s="14"/>
      <c r="VMP92" s="14"/>
      <c r="VMQ92" s="14"/>
      <c r="VMR92" s="14"/>
      <c r="VMS92" s="14"/>
      <c r="VMT92" s="14"/>
      <c r="VMU92" s="14"/>
      <c r="VMV92" s="14"/>
      <c r="VMW92" s="14"/>
      <c r="VMX92" s="14"/>
      <c r="VMY92" s="14"/>
      <c r="VMZ92" s="14"/>
      <c r="VNA92" s="14"/>
      <c r="VNB92" s="14"/>
      <c r="VNC92" s="14"/>
      <c r="VND92" s="14"/>
      <c r="VNE92" s="14"/>
      <c r="VNF92" s="14"/>
      <c r="VNG92" s="14"/>
      <c r="VNH92" s="14"/>
      <c r="VNI92" s="14"/>
      <c r="VNJ92" s="14"/>
      <c r="VNK92" s="14"/>
      <c r="VNL92" s="14"/>
      <c r="VNM92" s="14"/>
      <c r="VNN92" s="14"/>
      <c r="VNO92" s="14"/>
      <c r="VNP92" s="14"/>
      <c r="VNQ92" s="14"/>
      <c r="VNR92" s="14"/>
      <c r="VNS92" s="14"/>
      <c r="VNT92" s="14"/>
      <c r="VNU92" s="14"/>
      <c r="VNV92" s="14"/>
      <c r="VNW92" s="14"/>
      <c r="VNX92" s="14"/>
      <c r="VNY92" s="14"/>
      <c r="VNZ92" s="14"/>
      <c r="VOA92" s="14"/>
      <c r="VOB92" s="14"/>
      <c r="VOC92" s="14"/>
      <c r="VOD92" s="14"/>
      <c r="VOE92" s="14"/>
      <c r="VOF92" s="14"/>
      <c r="VOG92" s="14"/>
      <c r="VOH92" s="14"/>
      <c r="VOI92" s="14"/>
      <c r="VOJ92" s="14"/>
      <c r="VOK92" s="14"/>
      <c r="VOL92" s="14"/>
      <c r="VOM92" s="14"/>
      <c r="VON92" s="14"/>
      <c r="VOO92" s="14"/>
      <c r="VOP92" s="14"/>
      <c r="VOQ92" s="14"/>
      <c r="VOR92" s="14"/>
      <c r="VOS92" s="14"/>
      <c r="VOT92" s="14"/>
      <c r="VOU92" s="14"/>
      <c r="VOV92" s="14"/>
      <c r="VOW92" s="14"/>
      <c r="VOX92" s="14"/>
      <c r="VOY92" s="14"/>
      <c r="VOZ92" s="14"/>
      <c r="VPA92" s="14"/>
      <c r="VPB92" s="14"/>
      <c r="VPC92" s="14"/>
      <c r="VPD92" s="14"/>
      <c r="VPE92" s="14"/>
      <c r="VPF92" s="14"/>
      <c r="VPG92" s="14"/>
      <c r="VPH92" s="14"/>
      <c r="VPI92" s="14"/>
      <c r="VPJ92" s="14"/>
      <c r="VPK92" s="14"/>
      <c r="VPL92" s="14"/>
      <c r="VPM92" s="14"/>
      <c r="VPN92" s="14"/>
      <c r="VPO92" s="14"/>
      <c r="VPP92" s="14"/>
      <c r="VPQ92" s="14"/>
      <c r="VPR92" s="14"/>
      <c r="VPS92" s="14"/>
      <c r="VPT92" s="14"/>
      <c r="VPU92" s="14"/>
      <c r="VPV92" s="14"/>
      <c r="VPW92" s="14"/>
      <c r="VPX92" s="14"/>
      <c r="VPY92" s="14"/>
      <c r="VPZ92" s="14"/>
      <c r="VQA92" s="14"/>
      <c r="VQB92" s="14"/>
      <c r="VQC92" s="14"/>
      <c r="VQD92" s="14"/>
      <c r="VQE92" s="14"/>
      <c r="VQF92" s="14"/>
      <c r="VQG92" s="14"/>
      <c r="VQH92" s="14"/>
      <c r="VQI92" s="14"/>
      <c r="VQJ92" s="14"/>
      <c r="VQK92" s="14"/>
      <c r="VQL92" s="14"/>
      <c r="VQM92" s="14"/>
      <c r="VQN92" s="14"/>
      <c r="VQO92" s="14"/>
      <c r="VQP92" s="14"/>
      <c r="VQQ92" s="14"/>
      <c r="VQR92" s="14"/>
      <c r="VQS92" s="14"/>
      <c r="VQT92" s="14"/>
      <c r="VQU92" s="14"/>
      <c r="VQV92" s="14"/>
      <c r="VQW92" s="14"/>
      <c r="VQX92" s="14"/>
      <c r="VQY92" s="14"/>
      <c r="VQZ92" s="14"/>
      <c r="VRA92" s="14"/>
      <c r="VRB92" s="14"/>
      <c r="VRC92" s="14"/>
      <c r="VRD92" s="14"/>
      <c r="VRE92" s="14"/>
      <c r="VRF92" s="14"/>
      <c r="VRG92" s="14"/>
      <c r="VRH92" s="14"/>
      <c r="VRI92" s="14"/>
      <c r="VRJ92" s="14"/>
      <c r="VRK92" s="14"/>
      <c r="VRL92" s="14"/>
      <c r="VRM92" s="14"/>
      <c r="VRN92" s="14"/>
      <c r="VRO92" s="14"/>
      <c r="VRP92" s="14"/>
      <c r="VRQ92" s="14"/>
      <c r="VRR92" s="14"/>
      <c r="VRS92" s="14"/>
      <c r="VRT92" s="14"/>
      <c r="VRU92" s="14"/>
      <c r="VRV92" s="14"/>
      <c r="VRW92" s="14"/>
      <c r="VRX92" s="14"/>
      <c r="VRY92" s="14"/>
      <c r="VRZ92" s="14"/>
      <c r="VSA92" s="14"/>
      <c r="VSB92" s="14"/>
      <c r="VSC92" s="14"/>
      <c r="VSD92" s="14"/>
      <c r="VSE92" s="14"/>
      <c r="VSF92" s="14"/>
      <c r="VSG92" s="14"/>
      <c r="VSH92" s="14"/>
      <c r="VSI92" s="14"/>
      <c r="VSJ92" s="14"/>
      <c r="VSK92" s="14"/>
      <c r="VSL92" s="14"/>
      <c r="VSM92" s="14"/>
      <c r="VSN92" s="14"/>
      <c r="VSO92" s="14"/>
      <c r="VSP92" s="14"/>
      <c r="VSQ92" s="14"/>
      <c r="VSR92" s="14"/>
      <c r="VSS92" s="14"/>
      <c r="VST92" s="14"/>
      <c r="VSU92" s="14"/>
      <c r="VSV92" s="14"/>
      <c r="VSW92" s="14"/>
      <c r="VSX92" s="14"/>
      <c r="VSY92" s="14"/>
      <c r="VSZ92" s="14"/>
      <c r="VTA92" s="14"/>
      <c r="VTB92" s="14"/>
      <c r="VTC92" s="14"/>
      <c r="VTD92" s="14"/>
      <c r="VTE92" s="14"/>
      <c r="VTF92" s="14"/>
      <c r="VTG92" s="14"/>
      <c r="VTH92" s="14"/>
      <c r="VTI92" s="14"/>
      <c r="VTJ92" s="14"/>
      <c r="VTK92" s="14"/>
      <c r="VTL92" s="14"/>
      <c r="VTM92" s="14"/>
      <c r="VTN92" s="14"/>
      <c r="VTO92" s="14"/>
      <c r="VTP92" s="14"/>
      <c r="VTQ92" s="14"/>
      <c r="VTR92" s="14"/>
      <c r="VTS92" s="14"/>
      <c r="VTT92" s="14"/>
      <c r="VTU92" s="14"/>
      <c r="VTV92" s="14"/>
      <c r="VTW92" s="14"/>
      <c r="VTX92" s="14"/>
      <c r="VTY92" s="14"/>
      <c r="VTZ92" s="14"/>
      <c r="VUA92" s="14"/>
      <c r="VUB92" s="14"/>
      <c r="VUC92" s="14"/>
      <c r="VUD92" s="14"/>
      <c r="VUE92" s="14"/>
      <c r="VUF92" s="14"/>
      <c r="VUG92" s="14"/>
      <c r="VUH92" s="14"/>
      <c r="VUI92" s="14"/>
      <c r="VUJ92" s="14"/>
      <c r="VUK92" s="14"/>
      <c r="VUL92" s="14"/>
      <c r="VUM92" s="14"/>
      <c r="VUN92" s="14"/>
      <c r="VUO92" s="14"/>
      <c r="VUP92" s="14"/>
      <c r="VUQ92" s="14"/>
      <c r="VUR92" s="14"/>
      <c r="VUS92" s="14"/>
      <c r="VUT92" s="14"/>
      <c r="VUU92" s="14"/>
      <c r="VUV92" s="14"/>
      <c r="VUW92" s="14"/>
      <c r="VUX92" s="14"/>
      <c r="VUY92" s="14"/>
      <c r="VUZ92" s="14"/>
      <c r="VVA92" s="14"/>
      <c r="VVB92" s="14"/>
      <c r="VVC92" s="14"/>
      <c r="VVD92" s="14"/>
      <c r="VVE92" s="14"/>
      <c r="VVF92" s="14"/>
      <c r="VVG92" s="14"/>
      <c r="VVH92" s="14"/>
      <c r="VVI92" s="14"/>
      <c r="VVJ92" s="14"/>
      <c r="VVK92" s="14"/>
      <c r="VVL92" s="14"/>
      <c r="VVM92" s="14"/>
      <c r="VVN92" s="14"/>
      <c r="VVO92" s="14"/>
      <c r="VVP92" s="14"/>
      <c r="VVQ92" s="14"/>
      <c r="VVR92" s="14"/>
      <c r="VVS92" s="14"/>
      <c r="VVT92" s="14"/>
      <c r="VVU92" s="14"/>
      <c r="VVV92" s="14"/>
      <c r="VVW92" s="14"/>
      <c r="VVX92" s="14"/>
      <c r="VVY92" s="14"/>
      <c r="VVZ92" s="14"/>
      <c r="VWA92" s="14"/>
      <c r="VWB92" s="14"/>
      <c r="VWC92" s="14"/>
      <c r="VWD92" s="14"/>
      <c r="VWE92" s="14"/>
      <c r="VWF92" s="14"/>
      <c r="VWG92" s="14"/>
      <c r="VWH92" s="14"/>
      <c r="VWI92" s="14"/>
      <c r="VWJ92" s="14"/>
      <c r="VWK92" s="14"/>
      <c r="VWL92" s="14"/>
      <c r="VWM92" s="14"/>
      <c r="VWN92" s="14"/>
      <c r="VWO92" s="14"/>
      <c r="VWP92" s="14"/>
      <c r="VWQ92" s="14"/>
      <c r="VWR92" s="14"/>
      <c r="VWS92" s="14"/>
      <c r="VWT92" s="14"/>
      <c r="VWU92" s="14"/>
      <c r="VWV92" s="14"/>
      <c r="VWW92" s="14"/>
      <c r="VWX92" s="14"/>
      <c r="VWY92" s="14"/>
      <c r="VWZ92" s="14"/>
      <c r="VXA92" s="14"/>
      <c r="VXB92" s="14"/>
      <c r="VXC92" s="14"/>
      <c r="VXD92" s="14"/>
      <c r="VXE92" s="14"/>
      <c r="VXF92" s="14"/>
      <c r="VXG92" s="14"/>
      <c r="VXH92" s="14"/>
      <c r="VXI92" s="14"/>
      <c r="VXJ92" s="14"/>
      <c r="VXK92" s="14"/>
      <c r="VXL92" s="14"/>
      <c r="VXM92" s="14"/>
      <c r="VXN92" s="14"/>
      <c r="VXO92" s="14"/>
      <c r="VXP92" s="14"/>
      <c r="VXQ92" s="14"/>
      <c r="VXR92" s="14"/>
      <c r="VXS92" s="14"/>
      <c r="VXT92" s="14"/>
      <c r="VXU92" s="14"/>
      <c r="VXV92" s="14"/>
      <c r="VXW92" s="14"/>
      <c r="VXX92" s="14"/>
      <c r="VXY92" s="14"/>
      <c r="VXZ92" s="14"/>
      <c r="VYA92" s="14"/>
      <c r="VYB92" s="14"/>
      <c r="VYC92" s="14"/>
      <c r="VYD92" s="14"/>
      <c r="VYE92" s="14"/>
      <c r="VYF92" s="14"/>
      <c r="VYG92" s="14"/>
      <c r="VYH92" s="14"/>
      <c r="VYI92" s="14"/>
      <c r="VYJ92" s="14"/>
      <c r="VYK92" s="14"/>
      <c r="VYL92" s="14"/>
      <c r="VYM92" s="14"/>
      <c r="VYN92" s="14"/>
      <c r="VYO92" s="14"/>
      <c r="VYP92" s="14"/>
      <c r="VYQ92" s="14"/>
      <c r="VYR92" s="14"/>
      <c r="VYS92" s="14"/>
      <c r="VYT92" s="14"/>
      <c r="VYU92" s="14"/>
      <c r="VYV92" s="14"/>
      <c r="VYW92" s="14"/>
      <c r="VYX92" s="14"/>
      <c r="VYY92" s="14"/>
      <c r="VYZ92" s="14"/>
      <c r="VZA92" s="14"/>
      <c r="VZB92" s="14"/>
      <c r="VZC92" s="14"/>
      <c r="VZD92" s="14"/>
      <c r="VZE92" s="14"/>
      <c r="VZF92" s="14"/>
      <c r="VZG92" s="14"/>
      <c r="VZH92" s="14"/>
      <c r="VZI92" s="14"/>
      <c r="VZJ92" s="14"/>
      <c r="VZK92" s="14"/>
      <c r="VZL92" s="14"/>
      <c r="VZM92" s="14"/>
      <c r="VZN92" s="14"/>
      <c r="VZO92" s="14"/>
      <c r="VZP92" s="14"/>
      <c r="VZQ92" s="14"/>
      <c r="VZR92" s="14"/>
      <c r="VZS92" s="14"/>
      <c r="VZT92" s="14"/>
      <c r="VZU92" s="14"/>
      <c r="VZV92" s="14"/>
      <c r="VZW92" s="14"/>
      <c r="VZX92" s="14"/>
      <c r="VZY92" s="14"/>
      <c r="VZZ92" s="14"/>
      <c r="WAA92" s="14"/>
      <c r="WAB92" s="14"/>
      <c r="WAC92" s="14"/>
      <c r="WAD92" s="14"/>
      <c r="WAE92" s="14"/>
      <c r="WAF92" s="14"/>
      <c r="WAG92" s="14"/>
      <c r="WAH92" s="14"/>
      <c r="WAI92" s="14"/>
      <c r="WAJ92" s="14"/>
      <c r="WAK92" s="14"/>
      <c r="WAL92" s="14"/>
      <c r="WAM92" s="14"/>
      <c r="WAN92" s="14"/>
      <c r="WAO92" s="14"/>
      <c r="WAP92" s="14"/>
      <c r="WAQ92" s="14"/>
      <c r="WAR92" s="14"/>
      <c r="WAS92" s="14"/>
      <c r="WAT92" s="14"/>
      <c r="WAU92" s="14"/>
      <c r="WAV92" s="14"/>
      <c r="WAW92" s="14"/>
      <c r="WAX92" s="14"/>
      <c r="WAY92" s="14"/>
      <c r="WAZ92" s="14"/>
      <c r="WBA92" s="14"/>
      <c r="WBB92" s="14"/>
      <c r="WBC92" s="14"/>
      <c r="WBD92" s="14"/>
      <c r="WBE92" s="14"/>
      <c r="WBF92" s="14"/>
      <c r="WBG92" s="14"/>
      <c r="WBH92" s="14"/>
      <c r="WBI92" s="14"/>
      <c r="WBJ92" s="14"/>
      <c r="WBK92" s="14"/>
      <c r="WBL92" s="14"/>
      <c r="WBM92" s="14"/>
      <c r="WBN92" s="14"/>
      <c r="WBO92" s="14"/>
      <c r="WBP92" s="14"/>
      <c r="WBQ92" s="14"/>
      <c r="WBR92" s="14"/>
      <c r="WBS92" s="14"/>
      <c r="WBT92" s="14"/>
      <c r="WBU92" s="14"/>
      <c r="WBV92" s="14"/>
      <c r="WBW92" s="14"/>
      <c r="WBX92" s="14"/>
      <c r="WBY92" s="14"/>
      <c r="WBZ92" s="14"/>
      <c r="WCA92" s="14"/>
      <c r="WCB92" s="14"/>
      <c r="WCC92" s="14"/>
      <c r="WCD92" s="14"/>
      <c r="WCE92" s="14"/>
      <c r="WCF92" s="14"/>
      <c r="WCG92" s="14"/>
      <c r="WCH92" s="14"/>
      <c r="WCI92" s="14"/>
      <c r="WCJ92" s="14"/>
      <c r="WCK92" s="14"/>
      <c r="WCL92" s="14"/>
      <c r="WCM92" s="14"/>
      <c r="WCN92" s="14"/>
      <c r="WCO92" s="14"/>
      <c r="WCP92" s="14"/>
      <c r="WCQ92" s="14"/>
      <c r="WCR92" s="14"/>
      <c r="WCS92" s="14"/>
      <c r="WCT92" s="14"/>
      <c r="WCU92" s="14"/>
      <c r="WCV92" s="14"/>
      <c r="WCW92" s="14"/>
      <c r="WCX92" s="14"/>
      <c r="WCY92" s="14"/>
      <c r="WCZ92" s="14"/>
      <c r="WDA92" s="14"/>
      <c r="WDB92" s="14"/>
      <c r="WDC92" s="14"/>
      <c r="WDD92" s="14"/>
      <c r="WDE92" s="14"/>
      <c r="WDF92" s="14"/>
      <c r="WDG92" s="14"/>
      <c r="WDH92" s="14"/>
      <c r="WDI92" s="14"/>
      <c r="WDJ92" s="14"/>
      <c r="WDK92" s="14"/>
      <c r="WDL92" s="14"/>
      <c r="WDM92" s="14"/>
      <c r="WDN92" s="14"/>
      <c r="WDO92" s="14"/>
      <c r="WDP92" s="14"/>
      <c r="WDQ92" s="14"/>
      <c r="WDR92" s="14"/>
      <c r="WDS92" s="14"/>
      <c r="WDT92" s="14"/>
      <c r="WDU92" s="14"/>
      <c r="WDV92" s="14"/>
      <c r="WDW92" s="14"/>
      <c r="WDX92" s="14"/>
      <c r="WDY92" s="14"/>
      <c r="WDZ92" s="14"/>
      <c r="WEA92" s="14"/>
      <c r="WEB92" s="14"/>
      <c r="WEC92" s="14"/>
      <c r="WED92" s="14"/>
      <c r="WEE92" s="14"/>
      <c r="WEF92" s="14"/>
      <c r="WEG92" s="14"/>
      <c r="WEH92" s="14"/>
      <c r="WEI92" s="14"/>
      <c r="WEJ92" s="14"/>
      <c r="WEK92" s="14"/>
      <c r="WEL92" s="14"/>
      <c r="WEM92" s="14"/>
      <c r="WEN92" s="14"/>
      <c r="WEO92" s="14"/>
      <c r="WEP92" s="14"/>
      <c r="WEQ92" s="14"/>
      <c r="WER92" s="14"/>
      <c r="WES92" s="14"/>
      <c r="WET92" s="14"/>
      <c r="WEU92" s="14"/>
      <c r="WEV92" s="14"/>
      <c r="WEW92" s="14"/>
      <c r="WEX92" s="14"/>
      <c r="WEY92" s="14"/>
      <c r="WEZ92" s="14"/>
      <c r="WFA92" s="14"/>
      <c r="WFB92" s="14"/>
      <c r="WFC92" s="14"/>
      <c r="WFD92" s="14"/>
      <c r="WFE92" s="14"/>
      <c r="WFF92" s="14"/>
      <c r="WFG92" s="14"/>
      <c r="WFH92" s="14"/>
      <c r="WFI92" s="14"/>
      <c r="WFJ92" s="14"/>
      <c r="WFK92" s="14"/>
      <c r="WFL92" s="14"/>
      <c r="WFM92" s="14"/>
      <c r="WFN92" s="14"/>
      <c r="WFO92" s="14"/>
      <c r="WFP92" s="14"/>
      <c r="WFQ92" s="14"/>
      <c r="WFR92" s="14"/>
      <c r="WFS92" s="14"/>
      <c r="WFT92" s="14"/>
      <c r="WFU92" s="14"/>
      <c r="WFV92" s="14"/>
      <c r="WFW92" s="14"/>
      <c r="WFX92" s="14"/>
      <c r="WFY92" s="14"/>
      <c r="WFZ92" s="14"/>
      <c r="WGA92" s="14"/>
      <c r="WGB92" s="14"/>
      <c r="WGC92" s="14"/>
      <c r="WGD92" s="14"/>
      <c r="WGE92" s="14"/>
      <c r="WGF92" s="14"/>
      <c r="WGG92" s="14"/>
      <c r="WGH92" s="14"/>
      <c r="WGI92" s="14"/>
      <c r="WGJ92" s="14"/>
      <c r="WGK92" s="14"/>
      <c r="WGL92" s="14"/>
      <c r="WGM92" s="14"/>
      <c r="WGN92" s="14"/>
      <c r="WGO92" s="14"/>
      <c r="WGP92" s="14"/>
      <c r="WGQ92" s="14"/>
      <c r="WGR92" s="14"/>
      <c r="WGS92" s="14"/>
      <c r="WGT92" s="14"/>
      <c r="WGU92" s="14"/>
      <c r="WGV92" s="14"/>
      <c r="WGW92" s="14"/>
      <c r="WGX92" s="14"/>
      <c r="WGY92" s="14"/>
      <c r="WGZ92" s="14"/>
      <c r="WHA92" s="14"/>
      <c r="WHB92" s="14"/>
      <c r="WHC92" s="14"/>
      <c r="WHD92" s="14"/>
      <c r="WHE92" s="14"/>
      <c r="WHF92" s="14"/>
      <c r="WHG92" s="14"/>
      <c r="WHH92" s="14"/>
      <c r="WHI92" s="14"/>
      <c r="WHJ92" s="14"/>
      <c r="WHK92" s="14"/>
      <c r="WHL92" s="14"/>
      <c r="WHM92" s="14"/>
      <c r="WHN92" s="14"/>
      <c r="WHO92" s="14"/>
      <c r="WHP92" s="14"/>
      <c r="WHQ92" s="14"/>
      <c r="WHR92" s="14"/>
      <c r="WHS92" s="14"/>
      <c r="WHT92" s="14"/>
      <c r="WHU92" s="14"/>
      <c r="WHV92" s="14"/>
      <c r="WHW92" s="14"/>
      <c r="WHX92" s="14"/>
      <c r="WHY92" s="14"/>
      <c r="WHZ92" s="14"/>
      <c r="WIA92" s="14"/>
      <c r="WIB92" s="14"/>
      <c r="WIC92" s="14"/>
      <c r="WID92" s="14"/>
      <c r="WIE92" s="14"/>
      <c r="WIF92" s="14"/>
      <c r="WIG92" s="14"/>
      <c r="WIH92" s="14"/>
      <c r="WII92" s="14"/>
      <c r="WIJ92" s="14"/>
      <c r="WIK92" s="14"/>
      <c r="WIL92" s="14"/>
      <c r="WIM92" s="14"/>
      <c r="WIN92" s="14"/>
      <c r="WIO92" s="14"/>
      <c r="WIP92" s="14"/>
      <c r="WIQ92" s="14"/>
      <c r="WIR92" s="14"/>
      <c r="WIS92" s="14"/>
      <c r="WIT92" s="14"/>
      <c r="WIU92" s="14"/>
      <c r="WIV92" s="14"/>
      <c r="WIW92" s="14"/>
      <c r="WIX92" s="14"/>
      <c r="WIY92" s="14"/>
      <c r="WIZ92" s="14"/>
      <c r="WJA92" s="14"/>
      <c r="WJB92" s="14"/>
      <c r="WJC92" s="14"/>
      <c r="WJD92" s="14"/>
      <c r="WJE92" s="14"/>
      <c r="WJF92" s="14"/>
      <c r="WJG92" s="14"/>
      <c r="WJH92" s="14"/>
      <c r="WJI92" s="14"/>
      <c r="WJJ92" s="14"/>
      <c r="WJK92" s="14"/>
      <c r="WJL92" s="14"/>
      <c r="WJM92" s="14"/>
      <c r="WJN92" s="14"/>
      <c r="WJO92" s="14"/>
      <c r="WJP92" s="14"/>
      <c r="WJQ92" s="14"/>
      <c r="WJR92" s="14"/>
      <c r="WJS92" s="14"/>
      <c r="WJT92" s="14"/>
      <c r="WJU92" s="14"/>
      <c r="WJV92" s="14"/>
      <c r="WJW92" s="14"/>
      <c r="WJX92" s="14"/>
      <c r="WJY92" s="14"/>
      <c r="WJZ92" s="14"/>
      <c r="WKA92" s="14"/>
      <c r="WKB92" s="14"/>
      <c r="WKC92" s="14"/>
      <c r="WKD92" s="14"/>
      <c r="WKE92" s="14"/>
      <c r="WKF92" s="14"/>
      <c r="WKG92" s="14"/>
      <c r="WKH92" s="14"/>
      <c r="WKI92" s="14"/>
      <c r="WKJ92" s="14"/>
      <c r="WKK92" s="14"/>
      <c r="WKL92" s="14"/>
      <c r="WKM92" s="14"/>
      <c r="WKN92" s="14"/>
      <c r="WKO92" s="14"/>
      <c r="WKP92" s="14"/>
      <c r="WKQ92" s="14"/>
      <c r="WKR92" s="14"/>
      <c r="WKS92" s="14"/>
      <c r="WKT92" s="14"/>
      <c r="WKU92" s="14"/>
      <c r="WKV92" s="14"/>
      <c r="WKW92" s="14"/>
      <c r="WKX92" s="14"/>
      <c r="WKY92" s="14"/>
      <c r="WKZ92" s="14"/>
      <c r="WLA92" s="14"/>
      <c r="WLB92" s="14"/>
      <c r="WLC92" s="14"/>
      <c r="WLD92" s="14"/>
      <c r="WLE92" s="14"/>
      <c r="WLF92" s="14"/>
      <c r="WLG92" s="14"/>
      <c r="WLH92" s="14"/>
      <c r="WLI92" s="14"/>
      <c r="WLJ92" s="14"/>
      <c r="WLK92" s="14"/>
      <c r="WLL92" s="14"/>
      <c r="WLM92" s="14"/>
      <c r="WLN92" s="14"/>
      <c r="WLO92" s="14"/>
      <c r="WLP92" s="14"/>
      <c r="WLQ92" s="14"/>
      <c r="WLR92" s="14"/>
      <c r="WLS92" s="14"/>
      <c r="WLT92" s="14"/>
      <c r="WLU92" s="14"/>
      <c r="WLV92" s="14"/>
      <c r="WLW92" s="14"/>
      <c r="WLX92" s="14"/>
      <c r="WLY92" s="14"/>
      <c r="WLZ92" s="14"/>
      <c r="WMA92" s="14"/>
      <c r="WMB92" s="14"/>
      <c r="WMC92" s="14"/>
      <c r="WMD92" s="14"/>
      <c r="WME92" s="14"/>
      <c r="WMF92" s="14"/>
      <c r="WMG92" s="14"/>
      <c r="WMH92" s="14"/>
      <c r="WMI92" s="14"/>
      <c r="WMJ92" s="14"/>
      <c r="WMK92" s="14"/>
      <c r="WML92" s="14"/>
      <c r="WMM92" s="14"/>
      <c r="WMN92" s="14"/>
      <c r="WMO92" s="14"/>
      <c r="WMP92" s="14"/>
      <c r="WMQ92" s="14"/>
      <c r="WMR92" s="14"/>
      <c r="WMS92" s="14"/>
      <c r="WMT92" s="14"/>
      <c r="WMU92" s="14"/>
      <c r="WMV92" s="14"/>
      <c r="WMW92" s="14"/>
      <c r="WMX92" s="14"/>
      <c r="WMY92" s="14"/>
      <c r="WMZ92" s="14"/>
      <c r="WNA92" s="14"/>
      <c r="WNB92" s="14"/>
      <c r="WNC92" s="14"/>
      <c r="WND92" s="14"/>
      <c r="WNE92" s="14"/>
      <c r="WNF92" s="14"/>
      <c r="WNG92" s="14"/>
      <c r="WNH92" s="14"/>
      <c r="WNI92" s="14"/>
      <c r="WNJ92" s="14"/>
      <c r="WNK92" s="14"/>
      <c r="WNL92" s="14"/>
      <c r="WNM92" s="14"/>
      <c r="WNN92" s="14"/>
      <c r="WNO92" s="14"/>
      <c r="WNP92" s="14"/>
      <c r="WNQ92" s="14"/>
      <c r="WNR92" s="14"/>
      <c r="WNS92" s="14"/>
      <c r="WNT92" s="14"/>
      <c r="WNU92" s="14"/>
      <c r="WNV92" s="14"/>
      <c r="WNW92" s="14"/>
      <c r="WNX92" s="14"/>
      <c r="WNY92" s="14"/>
      <c r="WNZ92" s="14"/>
      <c r="WOA92" s="14"/>
      <c r="WOB92" s="14"/>
      <c r="WOC92" s="14"/>
      <c r="WOD92" s="14"/>
      <c r="WOE92" s="14"/>
      <c r="WOF92" s="14"/>
      <c r="WOG92" s="14"/>
      <c r="WOH92" s="14"/>
      <c r="WOI92" s="14"/>
      <c r="WOJ92" s="14"/>
      <c r="WOK92" s="14"/>
      <c r="WOL92" s="14"/>
      <c r="WOM92" s="14"/>
      <c r="WON92" s="14"/>
      <c r="WOO92" s="14"/>
      <c r="WOP92" s="14"/>
      <c r="WOQ92" s="14"/>
      <c r="WOR92" s="14"/>
      <c r="WOS92" s="14"/>
      <c r="WOT92" s="14"/>
      <c r="WOU92" s="14"/>
      <c r="WOV92" s="14"/>
      <c r="WOW92" s="14"/>
      <c r="WOX92" s="14"/>
      <c r="WOY92" s="14"/>
      <c r="WOZ92" s="14"/>
      <c r="WPA92" s="14"/>
      <c r="WPB92" s="14"/>
      <c r="WPC92" s="14"/>
      <c r="WPD92" s="14"/>
      <c r="WPE92" s="14"/>
      <c r="WPF92" s="14"/>
      <c r="WPG92" s="14"/>
      <c r="WPH92" s="14"/>
      <c r="WPI92" s="14"/>
      <c r="WPJ92" s="14"/>
      <c r="WPK92" s="14"/>
      <c r="WPL92" s="14"/>
      <c r="WPM92" s="14"/>
      <c r="WPN92" s="14"/>
      <c r="WPO92" s="14"/>
      <c r="WPP92" s="14"/>
      <c r="WPQ92" s="14"/>
      <c r="WPR92" s="14"/>
      <c r="WPS92" s="14"/>
      <c r="WPT92" s="14"/>
      <c r="WPU92" s="14"/>
      <c r="WPV92" s="14"/>
      <c r="WPW92" s="14"/>
      <c r="WPX92" s="14"/>
      <c r="WPY92" s="14"/>
      <c r="WPZ92" s="14"/>
      <c r="WQA92" s="14"/>
      <c r="WQB92" s="14"/>
      <c r="WQC92" s="14"/>
      <c r="WQD92" s="14"/>
      <c r="WQE92" s="14"/>
      <c r="WQF92" s="14"/>
      <c r="WQG92" s="14"/>
      <c r="WQH92" s="14"/>
      <c r="WQI92" s="14"/>
      <c r="WQJ92" s="14"/>
      <c r="WQK92" s="14"/>
      <c r="WQL92" s="14"/>
      <c r="WQM92" s="14"/>
      <c r="WQN92" s="14"/>
      <c r="WQO92" s="14"/>
      <c r="WQP92" s="14"/>
      <c r="WQQ92" s="14"/>
      <c r="WQR92" s="14"/>
      <c r="WQS92" s="14"/>
      <c r="WQT92" s="14"/>
      <c r="WQU92" s="14"/>
      <c r="WQV92" s="14"/>
      <c r="WQW92" s="14"/>
      <c r="WQX92" s="14"/>
      <c r="WQY92" s="14"/>
      <c r="WQZ92" s="14"/>
      <c r="WRA92" s="14"/>
      <c r="WRB92" s="14"/>
      <c r="WRC92" s="14"/>
      <c r="WRD92" s="14"/>
      <c r="WRE92" s="14"/>
      <c r="WRF92" s="14"/>
      <c r="WRG92" s="14"/>
      <c r="WRH92" s="14"/>
      <c r="WRI92" s="14"/>
      <c r="WRJ92" s="14"/>
      <c r="WRK92" s="14"/>
      <c r="WRL92" s="14"/>
      <c r="WRM92" s="14"/>
      <c r="WRN92" s="14"/>
      <c r="WRO92" s="14"/>
      <c r="WRP92" s="14"/>
      <c r="WRQ92" s="14"/>
      <c r="WRR92" s="14"/>
      <c r="WRS92" s="14"/>
      <c r="WRT92" s="14"/>
      <c r="WRU92" s="14"/>
      <c r="WRV92" s="14"/>
      <c r="WRW92" s="14"/>
      <c r="WRX92" s="14"/>
      <c r="WRY92" s="14"/>
      <c r="WRZ92" s="14"/>
      <c r="WSA92" s="14"/>
      <c r="WSB92" s="14"/>
      <c r="WSC92" s="14"/>
      <c r="WSD92" s="14"/>
      <c r="WSE92" s="14"/>
      <c r="WSF92" s="14"/>
      <c r="WSG92" s="14"/>
      <c r="WSH92" s="14"/>
      <c r="WSI92" s="14"/>
      <c r="WSJ92" s="14"/>
      <c r="WSK92" s="14"/>
      <c r="WSL92" s="14"/>
      <c r="WSM92" s="14"/>
      <c r="WSN92" s="14"/>
      <c r="WSO92" s="14"/>
      <c r="WSP92" s="14"/>
      <c r="WSQ92" s="14"/>
      <c r="WSR92" s="14"/>
      <c r="WSS92" s="14"/>
      <c r="WST92" s="14"/>
      <c r="WSU92" s="14"/>
      <c r="WSV92" s="14"/>
      <c r="WSW92" s="14"/>
      <c r="WSX92" s="14"/>
      <c r="WSY92" s="14"/>
      <c r="WSZ92" s="14"/>
      <c r="WTA92" s="14"/>
      <c r="WTB92" s="14"/>
      <c r="WTC92" s="14"/>
      <c r="WTD92" s="14"/>
      <c r="WTE92" s="14"/>
      <c r="WTF92" s="14"/>
      <c r="WTG92" s="14"/>
      <c r="WTH92" s="14"/>
      <c r="WTI92" s="14"/>
      <c r="WTJ92" s="14"/>
      <c r="WTK92" s="14"/>
      <c r="WTL92" s="14"/>
      <c r="WTM92" s="14"/>
      <c r="WTN92" s="14"/>
      <c r="WTO92" s="14"/>
      <c r="WTP92" s="14"/>
      <c r="WTQ92" s="14"/>
      <c r="WTR92" s="14"/>
      <c r="WTS92" s="14"/>
      <c r="WTT92" s="14"/>
      <c r="WTU92" s="14"/>
      <c r="WTV92" s="14"/>
      <c r="WTW92" s="14"/>
      <c r="WTX92" s="14"/>
      <c r="WTY92" s="14"/>
      <c r="WTZ92" s="14"/>
      <c r="WUA92" s="14"/>
      <c r="WUB92" s="14"/>
      <c r="WUC92" s="14"/>
      <c r="WUD92" s="14"/>
      <c r="WUE92" s="14"/>
      <c r="WUF92" s="14"/>
      <c r="WUG92" s="14"/>
      <c r="WUH92" s="14"/>
      <c r="WUI92" s="14"/>
      <c r="WUJ92" s="14"/>
      <c r="WUK92" s="14"/>
      <c r="WUL92" s="14"/>
      <c r="WUM92" s="14"/>
      <c r="WUN92" s="14"/>
      <c r="WUO92" s="14"/>
      <c r="WUP92" s="14"/>
      <c r="WUQ92" s="14"/>
      <c r="WUR92" s="14"/>
      <c r="WUS92" s="14"/>
      <c r="WUT92" s="14"/>
      <c r="WUU92" s="14"/>
      <c r="WUV92" s="14"/>
      <c r="WUW92" s="14"/>
      <c r="WUX92" s="14"/>
      <c r="WUY92" s="14"/>
      <c r="WUZ92" s="14"/>
      <c r="WVA92" s="14"/>
      <c r="WVB92" s="14"/>
      <c r="WVC92" s="14"/>
      <c r="WVD92" s="14"/>
      <c r="WVE92" s="14"/>
      <c r="WVF92" s="14"/>
      <c r="WVG92" s="14"/>
      <c r="WVH92" s="14"/>
      <c r="WVI92" s="14"/>
      <c r="WVJ92" s="14"/>
      <c r="WVK92" s="14"/>
      <c r="WVL92" s="14"/>
      <c r="WVM92" s="14"/>
      <c r="WVN92" s="14"/>
      <c r="WVO92" s="14"/>
      <c r="WVP92" s="14"/>
      <c r="WVQ92" s="14"/>
      <c r="WVR92" s="14"/>
      <c r="WVS92" s="14"/>
      <c r="WVT92" s="14"/>
      <c r="WVU92" s="14"/>
      <c r="WVV92" s="14"/>
      <c r="WVW92" s="14"/>
      <c r="WVX92" s="14"/>
      <c r="WVY92" s="14"/>
      <c r="WVZ92" s="14"/>
      <c r="WWA92" s="14"/>
      <c r="WWB92" s="14"/>
      <c r="WWC92" s="14"/>
      <c r="WWD92" s="14"/>
      <c r="WWE92" s="14"/>
      <c r="WWF92" s="14"/>
      <c r="WWG92" s="14"/>
      <c r="WWH92" s="14"/>
      <c r="WWI92" s="14"/>
      <c r="WWJ92" s="14"/>
      <c r="WWK92" s="14"/>
      <c r="WWL92" s="14"/>
      <c r="WWM92" s="14"/>
      <c r="WWN92" s="14"/>
      <c r="WWO92" s="14"/>
      <c r="WWP92" s="14"/>
      <c r="WWQ92" s="14"/>
      <c r="WWR92" s="14"/>
      <c r="WWS92" s="14"/>
      <c r="WWT92" s="14"/>
      <c r="WWU92" s="14"/>
      <c r="WWV92" s="14"/>
      <c r="WWW92" s="14"/>
      <c r="WWX92" s="14"/>
      <c r="WWY92" s="14"/>
      <c r="WWZ92" s="14"/>
      <c r="WXA92" s="14"/>
      <c r="WXB92" s="14"/>
      <c r="WXC92" s="14"/>
      <c r="WXD92" s="14"/>
      <c r="WXE92" s="14"/>
      <c r="WXF92" s="14"/>
      <c r="WXG92" s="14"/>
      <c r="WXH92" s="14"/>
      <c r="WXI92" s="14"/>
      <c r="WXJ92" s="14"/>
      <c r="WXK92" s="14"/>
      <c r="WXL92" s="14"/>
      <c r="WXM92" s="14"/>
      <c r="WXN92" s="14"/>
      <c r="WXO92" s="14"/>
      <c r="WXP92" s="14"/>
      <c r="WXQ92" s="14"/>
      <c r="WXR92" s="14"/>
      <c r="WXS92" s="14"/>
      <c r="WXT92" s="14"/>
      <c r="WXU92" s="14"/>
      <c r="WXV92" s="14"/>
      <c r="WXW92" s="14"/>
      <c r="WXX92" s="14"/>
      <c r="WXY92" s="14"/>
      <c r="WXZ92" s="14"/>
      <c r="WYA92" s="14"/>
      <c r="WYB92" s="14"/>
      <c r="WYC92" s="14"/>
      <c r="WYD92" s="14"/>
      <c r="WYE92" s="14"/>
      <c r="WYF92" s="14"/>
      <c r="WYG92" s="14"/>
      <c r="WYH92" s="14"/>
      <c r="WYI92" s="14"/>
      <c r="WYJ92" s="14"/>
      <c r="WYK92" s="14"/>
      <c r="WYL92" s="14"/>
      <c r="WYM92" s="14"/>
      <c r="WYN92" s="14"/>
      <c r="WYO92" s="14"/>
      <c r="WYP92" s="14"/>
      <c r="WYQ92" s="14"/>
      <c r="WYR92" s="14"/>
      <c r="WYS92" s="14"/>
      <c r="WYT92" s="14"/>
      <c r="WYU92" s="14"/>
      <c r="WYV92" s="14"/>
      <c r="WYW92" s="14"/>
      <c r="WYX92" s="14"/>
      <c r="WYY92" s="14"/>
      <c r="WYZ92" s="14"/>
      <c r="WZA92" s="14"/>
      <c r="WZB92" s="14"/>
      <c r="WZC92" s="14"/>
      <c r="WZD92" s="14"/>
      <c r="WZE92" s="14"/>
      <c r="WZF92" s="14"/>
      <c r="WZG92" s="14"/>
      <c r="WZH92" s="14"/>
      <c r="WZI92" s="14"/>
      <c r="WZJ92" s="14"/>
      <c r="WZK92" s="14"/>
      <c r="WZL92" s="14"/>
      <c r="WZM92" s="14"/>
      <c r="WZN92" s="14"/>
      <c r="WZO92" s="14"/>
      <c r="WZP92" s="14"/>
      <c r="WZQ92" s="14"/>
      <c r="WZR92" s="14"/>
      <c r="WZS92" s="14"/>
      <c r="WZT92" s="14"/>
      <c r="WZU92" s="14"/>
      <c r="WZV92" s="14"/>
      <c r="WZW92" s="14"/>
      <c r="WZX92" s="14"/>
      <c r="WZY92" s="14"/>
      <c r="WZZ92" s="14"/>
      <c r="XAA92" s="14"/>
      <c r="XAB92" s="14"/>
      <c r="XAC92" s="14"/>
      <c r="XAD92" s="14"/>
      <c r="XAE92" s="14"/>
      <c r="XAF92" s="14"/>
      <c r="XAG92" s="14"/>
      <c r="XAH92" s="14"/>
      <c r="XAI92" s="14"/>
      <c r="XAJ92" s="14"/>
      <c r="XAK92" s="14"/>
      <c r="XAL92" s="14"/>
      <c r="XAM92" s="14"/>
      <c r="XAN92" s="14"/>
      <c r="XAO92" s="14"/>
      <c r="XAP92" s="14"/>
      <c r="XAQ92" s="14"/>
      <c r="XAR92" s="14"/>
      <c r="XAS92" s="14"/>
      <c r="XAT92" s="14"/>
      <c r="XAU92" s="14"/>
      <c r="XAV92" s="14"/>
      <c r="XAW92" s="14"/>
      <c r="XAX92" s="14"/>
      <c r="XAY92" s="14"/>
      <c r="XAZ92" s="14"/>
      <c r="XBA92" s="14"/>
      <c r="XBB92" s="14"/>
      <c r="XBC92" s="14"/>
      <c r="XBD92" s="14"/>
      <c r="XBE92" s="14"/>
      <c r="XBF92" s="14"/>
      <c r="XBG92" s="14"/>
      <c r="XBH92" s="14"/>
      <c r="XBI92" s="14"/>
      <c r="XBJ92" s="14"/>
      <c r="XBK92" s="14"/>
      <c r="XBL92" s="14"/>
      <c r="XBM92" s="14"/>
      <c r="XBN92" s="14"/>
      <c r="XBO92" s="14"/>
      <c r="XBP92" s="14"/>
      <c r="XBQ92" s="14"/>
      <c r="XBR92" s="14"/>
      <c r="XBS92" s="14"/>
      <c r="XBT92" s="14"/>
      <c r="XBU92" s="14"/>
      <c r="XBV92" s="14"/>
      <c r="XBW92" s="14"/>
      <c r="XBX92" s="14"/>
      <c r="XBY92" s="14"/>
      <c r="XBZ92" s="14"/>
      <c r="XCA92" s="14"/>
      <c r="XCB92" s="14"/>
      <c r="XCC92" s="14"/>
      <c r="XCD92" s="14"/>
      <c r="XCE92" s="14"/>
      <c r="XCF92" s="14"/>
      <c r="XCG92" s="14"/>
      <c r="XCH92" s="14"/>
      <c r="XCI92" s="14"/>
      <c r="XCJ92" s="14"/>
      <c r="XCK92" s="14"/>
      <c r="XCL92" s="14"/>
      <c r="XCM92" s="14"/>
      <c r="XCN92" s="14"/>
      <c r="XCO92" s="14"/>
      <c r="XCP92" s="14"/>
      <c r="XCQ92" s="14"/>
      <c r="XCR92" s="14"/>
      <c r="XCS92" s="14"/>
      <c r="XCT92" s="14"/>
      <c r="XCU92" s="14"/>
      <c r="XCV92" s="14"/>
      <c r="XCW92" s="14"/>
      <c r="XCX92" s="14"/>
      <c r="XCY92" s="14"/>
      <c r="XCZ92" s="14"/>
      <c r="XDA92" s="14"/>
      <c r="XDB92" s="14"/>
      <c r="XDC92" s="14"/>
      <c r="XDD92" s="14"/>
      <c r="XDE92" s="14"/>
      <c r="XDF92" s="14"/>
      <c r="XDG92" s="14"/>
      <c r="XDH92" s="14"/>
      <c r="XDI92" s="14"/>
      <c r="XDJ92" s="14"/>
      <c r="XDK92" s="14"/>
      <c r="XDL92" s="14"/>
      <c r="XDM92" s="14"/>
      <c r="XDN92" s="14"/>
      <c r="XDO92" s="14"/>
      <c r="XDP92" s="14"/>
      <c r="XDQ92" s="14"/>
      <c r="XDR92" s="14"/>
      <c r="XDS92" s="14"/>
      <c r="XDT92" s="14"/>
      <c r="XDU92" s="14"/>
      <c r="XDV92" s="14"/>
      <c r="XDW92" s="14"/>
      <c r="XDX92" s="14"/>
      <c r="XDY92" s="14"/>
      <c r="XDZ92" s="14"/>
      <c r="XEA92" s="14"/>
      <c r="XEB92" s="14"/>
      <c r="XEC92" s="14"/>
      <c r="XED92" s="14"/>
      <c r="XEE92" s="14"/>
      <c r="XEF92" s="14"/>
      <c r="XEG92" s="14"/>
      <c r="XEH92" s="14"/>
      <c r="XEI92" s="14"/>
      <c r="XEJ92" s="14"/>
      <c r="XEK92" s="14"/>
      <c r="XEL92" s="14"/>
      <c r="XEM92" s="14"/>
      <c r="XEN92" s="14"/>
      <c r="XEO92" s="14"/>
      <c r="XEP92" s="14"/>
      <c r="XEQ92" s="14"/>
      <c r="XER92" s="14"/>
      <c r="XES92" s="14"/>
      <c r="XET92" s="14"/>
      <c r="XEU92" s="14"/>
      <c r="XEV92" s="14"/>
      <c r="XEW92" s="14"/>
      <c r="XEX92" s="14"/>
      <c r="XEY92" s="14"/>
      <c r="XEZ92" s="14"/>
      <c r="XFA92" s="14"/>
      <c r="XFB92" s="14"/>
      <c r="XFC92" s="14"/>
      <c r="XFD92" s="14"/>
    </row>
    <row r="93" spans="2:16384" customFormat="1" ht="13" customHeight="1">
      <c r="B93" s="937">
        <v>911401866982</v>
      </c>
      <c r="C93" s="224">
        <v>8719514532366</v>
      </c>
      <c r="D93" s="947" t="s">
        <v>944</v>
      </c>
      <c r="E93" s="42">
        <v>911401809587</v>
      </c>
      <c r="F93" s="68">
        <v>8720169752511</v>
      </c>
      <c r="G93" s="938" t="s">
        <v>718</v>
      </c>
      <c r="H93" s="14"/>
      <c r="I93" s="14"/>
      <c r="J93" s="14"/>
      <c r="K93" s="14"/>
      <c r="L93" s="14"/>
      <c r="M93" s="14"/>
      <c r="N93" s="14"/>
      <c r="O93" s="14"/>
      <c r="P93" s="14"/>
      <c r="Q93" s="14"/>
      <c r="R93" s="14"/>
      <c r="S93" s="14"/>
      <c r="T93" s="14"/>
      <c r="U93" s="14"/>
      <c r="V93" s="14"/>
      <c r="W93" s="14"/>
      <c r="X93" s="14"/>
      <c r="Y93" s="14"/>
      <c r="Z93" s="14"/>
      <c r="AA93" s="14"/>
      <c r="AB93" s="14"/>
      <c r="AC93" s="14"/>
      <c r="AD93" s="14"/>
      <c r="AE93" s="14"/>
      <c r="AF93" s="14"/>
      <c r="AG93" s="14"/>
      <c r="AH93" s="14"/>
      <c r="AI93" s="14"/>
      <c r="AJ93" s="14"/>
      <c r="AK93" s="14"/>
      <c r="AL93" s="14"/>
      <c r="AM93" s="14"/>
      <c r="AN93" s="14"/>
      <c r="AO93" s="14"/>
      <c r="AP93" s="14"/>
      <c r="AQ93" s="14"/>
      <c r="AR93" s="14"/>
      <c r="AS93" s="14"/>
      <c r="AT93" s="14"/>
      <c r="AU93" s="14"/>
      <c r="AV93" s="14"/>
      <c r="AW93" s="14"/>
      <c r="AX93" s="14"/>
      <c r="AY93" s="14"/>
      <c r="AZ93" s="14"/>
      <c r="BA93" s="14"/>
      <c r="BB93" s="14"/>
      <c r="BC93" s="14"/>
      <c r="BD93" s="14"/>
      <c r="BE93" s="14"/>
      <c r="BF93" s="14"/>
      <c r="BG93" s="14"/>
      <c r="BH93" s="14"/>
      <c r="BI93" s="14"/>
      <c r="BJ93" s="14"/>
      <c r="BK93" s="14"/>
      <c r="BL93" s="14"/>
      <c r="BM93" s="14"/>
      <c r="BN93" s="14"/>
      <c r="BO93" s="14"/>
      <c r="BP93" s="14"/>
      <c r="BQ93" s="14"/>
      <c r="BR93" s="14"/>
      <c r="BS93" s="14"/>
      <c r="BT93" s="14"/>
      <c r="BU93" s="14"/>
      <c r="BV93" s="14"/>
      <c r="BW93" s="14"/>
      <c r="BX93" s="14"/>
      <c r="BY93" s="14"/>
      <c r="BZ93" s="14"/>
      <c r="CA93" s="14"/>
      <c r="CB93" s="14"/>
      <c r="CC93" s="14"/>
      <c r="CD93" s="14"/>
      <c r="CE93" s="14"/>
      <c r="CF93" s="14"/>
      <c r="CG93" s="14"/>
      <c r="CH93" s="14"/>
      <c r="CI93" s="14"/>
      <c r="CJ93" s="14"/>
      <c r="CK93" s="14"/>
      <c r="CL93" s="14"/>
      <c r="CM93" s="14"/>
      <c r="CN93" s="14"/>
      <c r="CO93" s="14"/>
      <c r="CP93" s="14"/>
      <c r="CQ93" s="14"/>
      <c r="CR93" s="14"/>
      <c r="CS93" s="14"/>
      <c r="CT93" s="14"/>
      <c r="CU93" s="14"/>
      <c r="CV93" s="14"/>
      <c r="CW93" s="14"/>
      <c r="CX93" s="14"/>
      <c r="CY93" s="14"/>
      <c r="CZ93" s="14"/>
      <c r="DA93" s="14"/>
      <c r="DB93" s="14"/>
      <c r="DC93" s="14"/>
      <c r="DD93" s="14"/>
      <c r="DE93" s="14"/>
      <c r="DF93" s="14"/>
      <c r="DG93" s="14"/>
      <c r="DH93" s="14"/>
      <c r="DI93" s="14"/>
      <c r="DJ93" s="14"/>
      <c r="DK93" s="14"/>
      <c r="DL93" s="14"/>
      <c r="DM93" s="14"/>
      <c r="DN93" s="14"/>
      <c r="DO93" s="14"/>
      <c r="DP93" s="14"/>
      <c r="DQ93" s="14"/>
      <c r="DR93" s="14"/>
      <c r="DS93" s="14"/>
      <c r="DT93" s="14"/>
      <c r="DU93" s="14"/>
      <c r="DV93" s="14"/>
      <c r="DW93" s="14"/>
      <c r="DX93" s="14"/>
      <c r="DY93" s="14"/>
      <c r="DZ93" s="14"/>
      <c r="EA93" s="14"/>
      <c r="EB93" s="14"/>
      <c r="EC93" s="14"/>
      <c r="ED93" s="14"/>
      <c r="EE93" s="14"/>
      <c r="EF93" s="14"/>
      <c r="EG93" s="14"/>
      <c r="EH93" s="14"/>
      <c r="EI93" s="14"/>
      <c r="EJ93" s="14"/>
      <c r="EK93" s="14"/>
      <c r="EL93" s="14"/>
      <c r="EM93" s="14"/>
      <c r="EN93" s="14"/>
      <c r="EO93" s="14"/>
      <c r="EP93" s="14"/>
      <c r="EQ93" s="14"/>
      <c r="ER93" s="14"/>
      <c r="ES93" s="14"/>
      <c r="ET93" s="14"/>
      <c r="EU93" s="14"/>
      <c r="EV93" s="14"/>
      <c r="EW93" s="14"/>
      <c r="EX93" s="14"/>
      <c r="EY93" s="14"/>
      <c r="EZ93" s="14"/>
      <c r="FA93" s="14"/>
      <c r="FB93" s="14"/>
      <c r="FC93" s="14"/>
      <c r="FD93" s="14"/>
      <c r="FE93" s="14"/>
      <c r="FF93" s="14"/>
      <c r="FG93" s="14"/>
      <c r="FH93" s="14"/>
      <c r="FI93" s="14"/>
      <c r="FJ93" s="14"/>
      <c r="FK93" s="14"/>
      <c r="FL93" s="14"/>
      <c r="FM93" s="14"/>
      <c r="FN93" s="14"/>
      <c r="FO93" s="14"/>
      <c r="FP93" s="14"/>
      <c r="FQ93" s="14"/>
      <c r="FR93" s="14"/>
      <c r="FS93" s="14"/>
      <c r="FT93" s="14"/>
      <c r="FU93" s="14"/>
      <c r="FV93" s="14"/>
      <c r="FW93" s="14"/>
      <c r="FX93" s="14"/>
      <c r="FY93" s="14"/>
      <c r="FZ93" s="14"/>
      <c r="GA93" s="14"/>
      <c r="GB93" s="14"/>
      <c r="GC93" s="14"/>
      <c r="GD93" s="14"/>
      <c r="GE93" s="14"/>
      <c r="GF93" s="14"/>
      <c r="GG93" s="14"/>
      <c r="GH93" s="14"/>
      <c r="GI93" s="14"/>
      <c r="GJ93" s="14"/>
      <c r="GK93" s="14"/>
      <c r="GL93" s="14"/>
      <c r="GM93" s="14"/>
      <c r="GN93" s="14"/>
      <c r="GO93" s="14"/>
      <c r="GP93" s="14"/>
      <c r="GQ93" s="14"/>
      <c r="GR93" s="14"/>
      <c r="GS93" s="14"/>
      <c r="GT93" s="14"/>
      <c r="GU93" s="14"/>
      <c r="GV93" s="14"/>
      <c r="GW93" s="14"/>
      <c r="GX93" s="14"/>
      <c r="GY93" s="14"/>
      <c r="GZ93" s="14"/>
      <c r="HA93" s="14"/>
      <c r="HB93" s="14"/>
      <c r="HC93" s="14"/>
      <c r="HD93" s="14"/>
      <c r="HE93" s="14"/>
      <c r="HF93" s="14"/>
      <c r="HG93" s="14"/>
      <c r="HH93" s="14"/>
      <c r="HI93" s="14"/>
      <c r="HJ93" s="14"/>
      <c r="HK93" s="14"/>
      <c r="HL93" s="14"/>
      <c r="HM93" s="14"/>
      <c r="HN93" s="14"/>
      <c r="HO93" s="14"/>
      <c r="HP93" s="14"/>
      <c r="HQ93" s="14"/>
      <c r="HR93" s="14"/>
      <c r="HS93" s="14"/>
      <c r="HT93" s="14"/>
      <c r="HU93" s="14"/>
      <c r="HV93" s="14"/>
      <c r="HW93" s="14"/>
      <c r="HX93" s="14"/>
      <c r="HY93" s="14"/>
      <c r="HZ93" s="14"/>
      <c r="IA93" s="14"/>
      <c r="IB93" s="14"/>
      <c r="IC93" s="14"/>
      <c r="ID93" s="14"/>
      <c r="IE93" s="14"/>
      <c r="IF93" s="14"/>
      <c r="IG93" s="14"/>
      <c r="IH93" s="14"/>
      <c r="II93" s="14"/>
      <c r="IJ93" s="14"/>
      <c r="IK93" s="14"/>
      <c r="IL93" s="14"/>
      <c r="IM93" s="14"/>
      <c r="IN93" s="14"/>
      <c r="IO93" s="14"/>
      <c r="IP93" s="14"/>
      <c r="IQ93" s="14"/>
      <c r="IR93" s="14"/>
      <c r="IS93" s="14"/>
      <c r="IT93" s="14"/>
      <c r="IU93" s="14"/>
      <c r="IV93" s="14"/>
      <c r="IW93" s="14"/>
      <c r="IX93" s="14"/>
      <c r="IY93" s="14"/>
      <c r="IZ93" s="14"/>
      <c r="JA93" s="14"/>
      <c r="JB93" s="14"/>
      <c r="JC93" s="14"/>
      <c r="JD93" s="14"/>
      <c r="JE93" s="14"/>
      <c r="JF93" s="14"/>
      <c r="JG93" s="14"/>
      <c r="JH93" s="14"/>
      <c r="JI93" s="14"/>
      <c r="JJ93" s="14"/>
      <c r="JK93" s="14"/>
      <c r="JL93" s="14"/>
      <c r="JM93" s="14"/>
      <c r="JN93" s="14"/>
      <c r="JO93" s="14"/>
      <c r="JP93" s="14"/>
      <c r="JQ93" s="14"/>
      <c r="JR93" s="14"/>
      <c r="JS93" s="14"/>
      <c r="JT93" s="14"/>
      <c r="JU93" s="14"/>
      <c r="JV93" s="14"/>
      <c r="JW93" s="14"/>
      <c r="JX93" s="14"/>
      <c r="JY93" s="14"/>
      <c r="JZ93" s="14"/>
      <c r="KA93" s="14"/>
      <c r="KB93" s="14"/>
      <c r="KC93" s="14"/>
      <c r="KD93" s="14"/>
      <c r="KE93" s="14"/>
      <c r="KF93" s="14"/>
      <c r="KG93" s="14"/>
      <c r="KH93" s="14"/>
      <c r="KI93" s="14"/>
      <c r="KJ93" s="14"/>
      <c r="KK93" s="14"/>
      <c r="KL93" s="14"/>
      <c r="KM93" s="14"/>
      <c r="KN93" s="14"/>
      <c r="KO93" s="14"/>
      <c r="KP93" s="14"/>
      <c r="KQ93" s="14"/>
      <c r="KR93" s="14"/>
      <c r="KS93" s="14"/>
      <c r="KT93" s="14"/>
      <c r="KU93" s="14"/>
      <c r="KV93" s="14"/>
      <c r="KW93" s="14"/>
      <c r="KX93" s="14"/>
      <c r="KY93" s="14"/>
      <c r="KZ93" s="14"/>
      <c r="LA93" s="14"/>
      <c r="LB93" s="14"/>
      <c r="LC93" s="14"/>
      <c r="LD93" s="14"/>
      <c r="LE93" s="14"/>
      <c r="LF93" s="14"/>
      <c r="LG93" s="14"/>
      <c r="LH93" s="14"/>
      <c r="LI93" s="14"/>
      <c r="LJ93" s="14"/>
      <c r="LK93" s="14"/>
      <c r="LL93" s="14"/>
      <c r="LM93" s="14"/>
      <c r="LN93" s="14"/>
      <c r="LO93" s="14"/>
      <c r="LP93" s="14"/>
      <c r="LQ93" s="14"/>
      <c r="LR93" s="14"/>
      <c r="LS93" s="14"/>
      <c r="LT93" s="14"/>
      <c r="LU93" s="14"/>
      <c r="LV93" s="14"/>
      <c r="LW93" s="14"/>
      <c r="LX93" s="14"/>
      <c r="LY93" s="14"/>
      <c r="LZ93" s="14"/>
      <c r="MA93" s="14"/>
      <c r="MB93" s="14"/>
      <c r="MC93" s="14"/>
      <c r="MD93" s="14"/>
      <c r="ME93" s="14"/>
      <c r="MF93" s="14"/>
      <c r="MG93" s="14"/>
      <c r="MH93" s="14"/>
      <c r="MI93" s="14"/>
      <c r="MJ93" s="14"/>
      <c r="MK93" s="14"/>
      <c r="ML93" s="14"/>
      <c r="MM93" s="14"/>
      <c r="MN93" s="14"/>
      <c r="MO93" s="14"/>
      <c r="MP93" s="14"/>
      <c r="MQ93" s="14"/>
      <c r="MR93" s="14"/>
      <c r="MS93" s="14"/>
      <c r="MT93" s="14"/>
      <c r="MU93" s="14"/>
      <c r="MV93" s="14"/>
      <c r="MW93" s="14"/>
      <c r="MX93" s="14"/>
      <c r="MY93" s="14"/>
      <c r="MZ93" s="14"/>
      <c r="NA93" s="14"/>
      <c r="NB93" s="14"/>
      <c r="NC93" s="14"/>
      <c r="ND93" s="14"/>
      <c r="NE93" s="14"/>
      <c r="NF93" s="14"/>
      <c r="NG93" s="14"/>
      <c r="NH93" s="14"/>
      <c r="NI93" s="14"/>
      <c r="NJ93" s="14"/>
      <c r="NK93" s="14"/>
      <c r="NL93" s="14"/>
      <c r="NM93" s="14"/>
      <c r="NN93" s="14"/>
      <c r="NO93" s="14"/>
      <c r="NP93" s="14"/>
      <c r="NQ93" s="14"/>
      <c r="NR93" s="14"/>
      <c r="NS93" s="14"/>
      <c r="NT93" s="14"/>
      <c r="NU93" s="14"/>
      <c r="NV93" s="14"/>
      <c r="NW93" s="14"/>
      <c r="NX93" s="14"/>
      <c r="NY93" s="14"/>
      <c r="NZ93" s="14"/>
      <c r="OA93" s="14"/>
      <c r="OB93" s="14"/>
      <c r="OC93" s="14"/>
      <c r="OD93" s="14"/>
      <c r="OE93" s="14"/>
      <c r="OF93" s="14"/>
      <c r="OG93" s="14"/>
      <c r="OH93" s="14"/>
      <c r="OI93" s="14"/>
      <c r="OJ93" s="14"/>
      <c r="OK93" s="14"/>
      <c r="OL93" s="14"/>
      <c r="OM93" s="14"/>
      <c r="ON93" s="14"/>
      <c r="OO93" s="14"/>
      <c r="OP93" s="14"/>
      <c r="OQ93" s="14"/>
      <c r="OR93" s="14"/>
      <c r="OS93" s="14"/>
      <c r="OT93" s="14"/>
      <c r="OU93" s="14"/>
      <c r="OV93" s="14"/>
      <c r="OW93" s="14"/>
      <c r="OX93" s="14"/>
      <c r="OY93" s="14"/>
      <c r="OZ93" s="14"/>
      <c r="PA93" s="14"/>
      <c r="PB93" s="14"/>
      <c r="PC93" s="14"/>
      <c r="PD93" s="14"/>
      <c r="PE93" s="14"/>
      <c r="PF93" s="14"/>
      <c r="PG93" s="14"/>
      <c r="PH93" s="14"/>
      <c r="PI93" s="14"/>
      <c r="PJ93" s="14"/>
      <c r="PK93" s="14"/>
      <c r="PL93" s="14"/>
      <c r="PM93" s="14"/>
      <c r="PN93" s="14"/>
      <c r="PO93" s="14"/>
      <c r="PP93" s="14"/>
      <c r="PQ93" s="14"/>
      <c r="PR93" s="14"/>
      <c r="PS93" s="14"/>
      <c r="PT93" s="14"/>
      <c r="PU93" s="14"/>
      <c r="PV93" s="14"/>
      <c r="PW93" s="14"/>
      <c r="PX93" s="14"/>
      <c r="PY93" s="14"/>
      <c r="PZ93" s="14"/>
      <c r="QA93" s="14"/>
      <c r="QB93" s="14"/>
      <c r="QC93" s="14"/>
      <c r="QD93" s="14"/>
      <c r="QE93" s="14"/>
      <c r="QF93" s="14"/>
      <c r="QG93" s="14"/>
      <c r="QH93" s="14"/>
      <c r="QI93" s="14"/>
      <c r="QJ93" s="14"/>
      <c r="QK93" s="14"/>
      <c r="QL93" s="14"/>
      <c r="QM93" s="14"/>
      <c r="QN93" s="14"/>
      <c r="QO93" s="14"/>
      <c r="QP93" s="14"/>
      <c r="QQ93" s="14"/>
      <c r="QR93" s="14"/>
      <c r="QS93" s="14"/>
      <c r="QT93" s="14"/>
      <c r="QU93" s="14"/>
      <c r="QV93" s="14"/>
      <c r="QW93" s="14"/>
      <c r="QX93" s="14"/>
      <c r="QY93" s="14"/>
      <c r="QZ93" s="14"/>
      <c r="RA93" s="14"/>
      <c r="RB93" s="14"/>
      <c r="RC93" s="14"/>
      <c r="RD93" s="14"/>
      <c r="RE93" s="14"/>
      <c r="RF93" s="14"/>
      <c r="RG93" s="14"/>
      <c r="RH93" s="14"/>
      <c r="RI93" s="14"/>
      <c r="RJ93" s="14"/>
      <c r="RK93" s="14"/>
      <c r="RL93" s="14"/>
      <c r="RM93" s="14"/>
      <c r="RN93" s="14"/>
      <c r="RO93" s="14"/>
      <c r="RP93" s="14"/>
      <c r="RQ93" s="14"/>
      <c r="RR93" s="14"/>
      <c r="RS93" s="14"/>
      <c r="RT93" s="14"/>
      <c r="RU93" s="14"/>
      <c r="RV93" s="14"/>
      <c r="RW93" s="14"/>
      <c r="RX93" s="14"/>
      <c r="RY93" s="14"/>
      <c r="RZ93" s="14"/>
      <c r="SA93" s="14"/>
      <c r="SB93" s="14"/>
      <c r="SC93" s="14"/>
      <c r="SD93" s="14"/>
      <c r="SE93" s="14"/>
      <c r="SF93" s="14"/>
      <c r="SG93" s="14"/>
      <c r="SH93" s="14"/>
      <c r="SI93" s="14"/>
      <c r="SJ93" s="14"/>
      <c r="SK93" s="14"/>
      <c r="SL93" s="14"/>
      <c r="SM93" s="14"/>
      <c r="SN93" s="14"/>
      <c r="SO93" s="14"/>
      <c r="SP93" s="14"/>
      <c r="SQ93" s="14"/>
      <c r="SR93" s="14"/>
      <c r="SS93" s="14"/>
      <c r="ST93" s="14"/>
      <c r="SU93" s="14"/>
      <c r="SV93" s="14"/>
      <c r="SW93" s="14"/>
      <c r="SX93" s="14"/>
      <c r="SY93" s="14"/>
      <c r="SZ93" s="14"/>
      <c r="TA93" s="14"/>
      <c r="TB93" s="14"/>
      <c r="TC93" s="14"/>
      <c r="TD93" s="14"/>
      <c r="TE93" s="14"/>
      <c r="TF93" s="14"/>
      <c r="TG93" s="14"/>
      <c r="TH93" s="14"/>
      <c r="TI93" s="14"/>
      <c r="TJ93" s="14"/>
      <c r="TK93" s="14"/>
      <c r="TL93" s="14"/>
      <c r="TM93" s="14"/>
      <c r="TN93" s="14"/>
      <c r="TO93" s="14"/>
      <c r="TP93" s="14"/>
      <c r="TQ93" s="14"/>
      <c r="TR93" s="14"/>
      <c r="TS93" s="14"/>
      <c r="TT93" s="14"/>
      <c r="TU93" s="14"/>
      <c r="TV93" s="14"/>
      <c r="TW93" s="14"/>
      <c r="TX93" s="14"/>
      <c r="TY93" s="14"/>
      <c r="TZ93" s="14"/>
      <c r="UA93" s="14"/>
      <c r="UB93" s="14"/>
      <c r="UC93" s="14"/>
      <c r="UD93" s="14"/>
      <c r="UE93" s="14"/>
      <c r="UF93" s="14"/>
      <c r="UG93" s="14"/>
      <c r="UH93" s="14"/>
      <c r="UI93" s="14"/>
      <c r="UJ93" s="14"/>
      <c r="UK93" s="14"/>
      <c r="UL93" s="14"/>
      <c r="UM93" s="14"/>
      <c r="UN93" s="14"/>
      <c r="UO93" s="14"/>
      <c r="UP93" s="14"/>
      <c r="UQ93" s="14"/>
      <c r="UR93" s="14"/>
      <c r="US93" s="14"/>
      <c r="UT93" s="14"/>
      <c r="UU93" s="14"/>
      <c r="UV93" s="14"/>
      <c r="UW93" s="14"/>
      <c r="UX93" s="14"/>
      <c r="UY93" s="14"/>
      <c r="UZ93" s="14"/>
      <c r="VA93" s="14"/>
      <c r="VB93" s="14"/>
      <c r="VC93" s="14"/>
      <c r="VD93" s="14"/>
      <c r="VE93" s="14"/>
      <c r="VF93" s="14"/>
      <c r="VG93" s="14"/>
      <c r="VH93" s="14"/>
      <c r="VI93" s="14"/>
      <c r="VJ93" s="14"/>
      <c r="VK93" s="14"/>
      <c r="VL93" s="14"/>
      <c r="VM93" s="14"/>
      <c r="VN93" s="14"/>
      <c r="VO93" s="14"/>
      <c r="VP93" s="14"/>
      <c r="VQ93" s="14"/>
      <c r="VR93" s="14"/>
      <c r="VS93" s="14"/>
      <c r="VT93" s="14"/>
      <c r="VU93" s="14"/>
      <c r="VV93" s="14"/>
      <c r="VW93" s="14"/>
      <c r="VX93" s="14"/>
      <c r="VY93" s="14"/>
      <c r="VZ93" s="14"/>
      <c r="WA93" s="14"/>
      <c r="WB93" s="14"/>
      <c r="WC93" s="14"/>
      <c r="WD93" s="14"/>
      <c r="WE93" s="14"/>
      <c r="WF93" s="14"/>
      <c r="WG93" s="14"/>
      <c r="WH93" s="14"/>
      <c r="WI93" s="14"/>
      <c r="WJ93" s="14"/>
      <c r="WK93" s="14"/>
      <c r="WL93" s="14"/>
      <c r="WM93" s="14"/>
      <c r="WN93" s="14"/>
      <c r="WO93" s="14"/>
      <c r="WP93" s="14"/>
      <c r="WQ93" s="14"/>
      <c r="WR93" s="14"/>
      <c r="WS93" s="14"/>
      <c r="WT93" s="14"/>
      <c r="WU93" s="14"/>
      <c r="WV93" s="14"/>
      <c r="WW93" s="14"/>
      <c r="WX93" s="14"/>
      <c r="WY93" s="14"/>
      <c r="WZ93" s="14"/>
      <c r="XA93" s="14"/>
      <c r="XB93" s="14"/>
      <c r="XC93" s="14"/>
      <c r="XD93" s="14"/>
      <c r="XE93" s="14"/>
      <c r="XF93" s="14"/>
      <c r="XG93" s="14"/>
      <c r="XH93" s="14"/>
      <c r="XI93" s="14"/>
      <c r="XJ93" s="14"/>
      <c r="XK93" s="14"/>
      <c r="XL93" s="14"/>
      <c r="XM93" s="14"/>
      <c r="XN93" s="14"/>
      <c r="XO93" s="14"/>
      <c r="XP93" s="14"/>
      <c r="XQ93" s="14"/>
      <c r="XR93" s="14"/>
      <c r="XS93" s="14"/>
      <c r="XT93" s="14"/>
      <c r="XU93" s="14"/>
      <c r="XV93" s="14"/>
      <c r="XW93" s="14"/>
      <c r="XX93" s="14"/>
      <c r="XY93" s="14"/>
      <c r="XZ93" s="14"/>
      <c r="YA93" s="14"/>
      <c r="YB93" s="14"/>
      <c r="YC93" s="14"/>
      <c r="YD93" s="14"/>
      <c r="YE93" s="14"/>
      <c r="YF93" s="14"/>
      <c r="YG93" s="14"/>
      <c r="YH93" s="14"/>
      <c r="YI93" s="14"/>
      <c r="YJ93" s="14"/>
      <c r="YK93" s="14"/>
      <c r="YL93" s="14"/>
      <c r="YM93" s="14"/>
      <c r="YN93" s="14"/>
      <c r="YO93" s="14"/>
      <c r="YP93" s="14"/>
      <c r="YQ93" s="14"/>
      <c r="YR93" s="14"/>
      <c r="YS93" s="14"/>
      <c r="YT93" s="14"/>
      <c r="YU93" s="14"/>
      <c r="YV93" s="14"/>
      <c r="YW93" s="14"/>
      <c r="YX93" s="14"/>
      <c r="YY93" s="14"/>
      <c r="YZ93" s="14"/>
      <c r="ZA93" s="14"/>
      <c r="ZB93" s="14"/>
      <c r="ZC93" s="14"/>
      <c r="ZD93" s="14"/>
      <c r="ZE93" s="14"/>
      <c r="ZF93" s="14"/>
      <c r="ZG93" s="14"/>
      <c r="ZH93" s="14"/>
      <c r="ZI93" s="14"/>
      <c r="ZJ93" s="14"/>
      <c r="ZK93" s="14"/>
      <c r="ZL93" s="14"/>
      <c r="ZM93" s="14"/>
      <c r="ZN93" s="14"/>
      <c r="ZO93" s="14"/>
      <c r="ZP93" s="14"/>
      <c r="ZQ93" s="14"/>
      <c r="ZR93" s="14"/>
      <c r="ZS93" s="14"/>
      <c r="ZT93" s="14"/>
      <c r="ZU93" s="14"/>
      <c r="ZV93" s="14"/>
      <c r="ZW93" s="14"/>
      <c r="ZX93" s="14"/>
      <c r="ZY93" s="14"/>
      <c r="ZZ93" s="14"/>
      <c r="AAA93" s="14"/>
      <c r="AAB93" s="14"/>
      <c r="AAC93" s="14"/>
      <c r="AAD93" s="14"/>
      <c r="AAE93" s="14"/>
      <c r="AAF93" s="14"/>
      <c r="AAG93" s="14"/>
      <c r="AAH93" s="14"/>
      <c r="AAI93" s="14"/>
      <c r="AAJ93" s="14"/>
      <c r="AAK93" s="14"/>
      <c r="AAL93" s="14"/>
      <c r="AAM93" s="14"/>
      <c r="AAN93" s="14"/>
      <c r="AAO93" s="14"/>
      <c r="AAP93" s="14"/>
      <c r="AAQ93" s="14"/>
      <c r="AAR93" s="14"/>
      <c r="AAS93" s="14"/>
      <c r="AAT93" s="14"/>
      <c r="AAU93" s="14"/>
      <c r="AAV93" s="14"/>
      <c r="AAW93" s="14"/>
      <c r="AAX93" s="14"/>
      <c r="AAY93" s="14"/>
      <c r="AAZ93" s="14"/>
      <c r="ABA93" s="14"/>
      <c r="ABB93" s="14"/>
      <c r="ABC93" s="14"/>
      <c r="ABD93" s="14"/>
      <c r="ABE93" s="14"/>
      <c r="ABF93" s="14"/>
      <c r="ABG93" s="14"/>
      <c r="ABH93" s="14"/>
      <c r="ABI93" s="14"/>
      <c r="ABJ93" s="14"/>
      <c r="ABK93" s="14"/>
      <c r="ABL93" s="14"/>
      <c r="ABM93" s="14"/>
      <c r="ABN93" s="14"/>
      <c r="ABO93" s="14"/>
      <c r="ABP93" s="14"/>
      <c r="ABQ93" s="14"/>
      <c r="ABR93" s="14"/>
      <c r="ABS93" s="14"/>
      <c r="ABT93" s="14"/>
      <c r="ABU93" s="14"/>
      <c r="ABV93" s="14"/>
      <c r="ABW93" s="14"/>
      <c r="ABX93" s="14"/>
      <c r="ABY93" s="14"/>
      <c r="ABZ93" s="14"/>
      <c r="ACA93" s="14"/>
      <c r="ACB93" s="14"/>
      <c r="ACC93" s="14"/>
      <c r="ACD93" s="14"/>
      <c r="ACE93" s="14"/>
      <c r="ACF93" s="14"/>
      <c r="ACG93" s="14"/>
      <c r="ACH93" s="14"/>
      <c r="ACI93" s="14"/>
      <c r="ACJ93" s="14"/>
      <c r="ACK93" s="14"/>
      <c r="ACL93" s="14"/>
      <c r="ACM93" s="14"/>
      <c r="ACN93" s="14"/>
      <c r="ACO93" s="14"/>
      <c r="ACP93" s="14"/>
      <c r="ACQ93" s="14"/>
      <c r="ACR93" s="14"/>
      <c r="ACS93" s="14"/>
      <c r="ACT93" s="14"/>
      <c r="ACU93" s="14"/>
      <c r="ACV93" s="14"/>
      <c r="ACW93" s="14"/>
      <c r="ACX93" s="14"/>
      <c r="ACY93" s="14"/>
      <c r="ACZ93" s="14"/>
      <c r="ADA93" s="14"/>
      <c r="ADB93" s="14"/>
      <c r="ADC93" s="14"/>
      <c r="ADD93" s="14"/>
      <c r="ADE93" s="14"/>
      <c r="ADF93" s="14"/>
      <c r="ADG93" s="14"/>
      <c r="ADH93" s="14"/>
      <c r="ADI93" s="14"/>
      <c r="ADJ93" s="14"/>
      <c r="ADK93" s="14"/>
      <c r="ADL93" s="14"/>
      <c r="ADM93" s="14"/>
      <c r="ADN93" s="14"/>
      <c r="ADO93" s="14"/>
      <c r="ADP93" s="14"/>
      <c r="ADQ93" s="14"/>
      <c r="ADR93" s="14"/>
      <c r="ADS93" s="14"/>
      <c r="ADT93" s="14"/>
      <c r="ADU93" s="14"/>
      <c r="ADV93" s="14"/>
      <c r="ADW93" s="14"/>
      <c r="ADX93" s="14"/>
      <c r="ADY93" s="14"/>
      <c r="ADZ93" s="14"/>
      <c r="AEA93" s="14"/>
      <c r="AEB93" s="14"/>
      <c r="AEC93" s="14"/>
      <c r="AED93" s="14"/>
      <c r="AEE93" s="14"/>
      <c r="AEF93" s="14"/>
      <c r="AEG93" s="14"/>
      <c r="AEH93" s="14"/>
      <c r="AEI93" s="14"/>
      <c r="AEJ93" s="14"/>
      <c r="AEK93" s="14"/>
      <c r="AEL93" s="14"/>
      <c r="AEM93" s="14"/>
      <c r="AEN93" s="14"/>
      <c r="AEO93" s="14"/>
      <c r="AEP93" s="14"/>
      <c r="AEQ93" s="14"/>
      <c r="AER93" s="14"/>
      <c r="AES93" s="14"/>
      <c r="AET93" s="14"/>
      <c r="AEU93" s="14"/>
      <c r="AEV93" s="14"/>
      <c r="AEW93" s="14"/>
      <c r="AEX93" s="14"/>
      <c r="AEY93" s="14"/>
      <c r="AEZ93" s="14"/>
      <c r="AFA93" s="14"/>
      <c r="AFB93" s="14"/>
      <c r="AFC93" s="14"/>
      <c r="AFD93" s="14"/>
      <c r="AFE93" s="14"/>
      <c r="AFF93" s="14"/>
      <c r="AFG93" s="14"/>
      <c r="AFH93" s="14"/>
      <c r="AFI93" s="14"/>
      <c r="AFJ93" s="14"/>
      <c r="AFK93" s="14"/>
      <c r="AFL93" s="14"/>
      <c r="AFM93" s="14"/>
      <c r="AFN93" s="14"/>
      <c r="AFO93" s="14"/>
      <c r="AFP93" s="14"/>
      <c r="AFQ93" s="14"/>
      <c r="AFR93" s="14"/>
      <c r="AFS93" s="14"/>
      <c r="AFT93" s="14"/>
      <c r="AFU93" s="14"/>
      <c r="AFV93" s="14"/>
      <c r="AFW93" s="14"/>
      <c r="AFX93" s="14"/>
      <c r="AFY93" s="14"/>
      <c r="AFZ93" s="14"/>
      <c r="AGA93" s="14"/>
      <c r="AGB93" s="14"/>
      <c r="AGC93" s="14"/>
      <c r="AGD93" s="14"/>
      <c r="AGE93" s="14"/>
      <c r="AGF93" s="14"/>
      <c r="AGG93" s="14"/>
      <c r="AGH93" s="14"/>
      <c r="AGI93" s="14"/>
      <c r="AGJ93" s="14"/>
      <c r="AGK93" s="14"/>
      <c r="AGL93" s="14"/>
      <c r="AGM93" s="14"/>
      <c r="AGN93" s="14"/>
      <c r="AGO93" s="14"/>
      <c r="AGP93" s="14"/>
      <c r="AGQ93" s="14"/>
      <c r="AGR93" s="14"/>
      <c r="AGS93" s="14"/>
      <c r="AGT93" s="14"/>
      <c r="AGU93" s="14"/>
      <c r="AGV93" s="14"/>
      <c r="AGW93" s="14"/>
      <c r="AGX93" s="14"/>
      <c r="AGY93" s="14"/>
      <c r="AGZ93" s="14"/>
      <c r="AHA93" s="14"/>
      <c r="AHB93" s="14"/>
      <c r="AHC93" s="14"/>
      <c r="AHD93" s="14"/>
      <c r="AHE93" s="14"/>
      <c r="AHF93" s="14"/>
      <c r="AHG93" s="14"/>
      <c r="AHH93" s="14"/>
      <c r="AHI93" s="14"/>
      <c r="AHJ93" s="14"/>
      <c r="AHK93" s="14"/>
      <c r="AHL93" s="14"/>
      <c r="AHM93" s="14"/>
      <c r="AHN93" s="14"/>
      <c r="AHO93" s="14"/>
      <c r="AHP93" s="14"/>
      <c r="AHQ93" s="14"/>
      <c r="AHR93" s="14"/>
      <c r="AHS93" s="14"/>
      <c r="AHT93" s="14"/>
      <c r="AHU93" s="14"/>
      <c r="AHV93" s="14"/>
      <c r="AHW93" s="14"/>
      <c r="AHX93" s="14"/>
      <c r="AHY93" s="14"/>
      <c r="AHZ93" s="14"/>
      <c r="AIA93" s="14"/>
      <c r="AIB93" s="14"/>
      <c r="AIC93" s="14"/>
      <c r="AID93" s="14"/>
      <c r="AIE93" s="14"/>
      <c r="AIF93" s="14"/>
      <c r="AIG93" s="14"/>
      <c r="AIH93" s="14"/>
      <c r="AII93" s="14"/>
      <c r="AIJ93" s="14"/>
      <c r="AIK93" s="14"/>
      <c r="AIL93" s="14"/>
      <c r="AIM93" s="14"/>
      <c r="AIN93" s="14"/>
      <c r="AIO93" s="14"/>
      <c r="AIP93" s="14"/>
      <c r="AIQ93" s="14"/>
      <c r="AIR93" s="14"/>
      <c r="AIS93" s="14"/>
      <c r="AIT93" s="14"/>
      <c r="AIU93" s="14"/>
      <c r="AIV93" s="14"/>
      <c r="AIW93" s="14"/>
      <c r="AIX93" s="14"/>
      <c r="AIY93" s="14"/>
      <c r="AIZ93" s="14"/>
      <c r="AJA93" s="14"/>
      <c r="AJB93" s="14"/>
      <c r="AJC93" s="14"/>
      <c r="AJD93" s="14"/>
      <c r="AJE93" s="14"/>
      <c r="AJF93" s="14"/>
      <c r="AJG93" s="14"/>
      <c r="AJH93" s="14"/>
      <c r="AJI93" s="14"/>
      <c r="AJJ93" s="14"/>
      <c r="AJK93" s="14"/>
      <c r="AJL93" s="14"/>
      <c r="AJM93" s="14"/>
      <c r="AJN93" s="14"/>
      <c r="AJO93" s="14"/>
      <c r="AJP93" s="14"/>
      <c r="AJQ93" s="14"/>
      <c r="AJR93" s="14"/>
      <c r="AJS93" s="14"/>
      <c r="AJT93" s="14"/>
      <c r="AJU93" s="14"/>
      <c r="AJV93" s="14"/>
      <c r="AJW93" s="14"/>
      <c r="AJX93" s="14"/>
      <c r="AJY93" s="14"/>
      <c r="AJZ93" s="14"/>
      <c r="AKA93" s="14"/>
      <c r="AKB93" s="14"/>
      <c r="AKC93" s="14"/>
      <c r="AKD93" s="14"/>
      <c r="AKE93" s="14"/>
      <c r="AKF93" s="14"/>
      <c r="AKG93" s="14"/>
      <c r="AKH93" s="14"/>
      <c r="AKI93" s="14"/>
      <c r="AKJ93" s="14"/>
      <c r="AKK93" s="14"/>
      <c r="AKL93" s="14"/>
      <c r="AKM93" s="14"/>
      <c r="AKN93" s="14"/>
      <c r="AKO93" s="14"/>
      <c r="AKP93" s="14"/>
      <c r="AKQ93" s="14"/>
      <c r="AKR93" s="14"/>
      <c r="AKS93" s="14"/>
      <c r="AKT93" s="14"/>
      <c r="AKU93" s="14"/>
      <c r="AKV93" s="14"/>
      <c r="AKW93" s="14"/>
      <c r="AKX93" s="14"/>
      <c r="AKY93" s="14"/>
      <c r="AKZ93" s="14"/>
      <c r="ALA93" s="14"/>
      <c r="ALB93" s="14"/>
      <c r="ALC93" s="14"/>
      <c r="ALD93" s="14"/>
      <c r="ALE93" s="14"/>
      <c r="ALF93" s="14"/>
      <c r="ALG93" s="14"/>
      <c r="ALH93" s="14"/>
      <c r="ALI93" s="14"/>
      <c r="ALJ93" s="14"/>
      <c r="ALK93" s="14"/>
      <c r="ALL93" s="14"/>
      <c r="ALM93" s="14"/>
      <c r="ALN93" s="14"/>
      <c r="ALO93" s="14"/>
      <c r="ALP93" s="14"/>
      <c r="ALQ93" s="14"/>
      <c r="ALR93" s="14"/>
      <c r="ALS93" s="14"/>
      <c r="ALT93" s="14"/>
      <c r="ALU93" s="14"/>
      <c r="ALV93" s="14"/>
      <c r="ALW93" s="14"/>
      <c r="ALX93" s="14"/>
      <c r="ALY93" s="14"/>
      <c r="ALZ93" s="14"/>
      <c r="AMA93" s="14"/>
      <c r="AMB93" s="14"/>
      <c r="AMC93" s="14"/>
      <c r="AMD93" s="14"/>
      <c r="AME93" s="14"/>
      <c r="AMF93" s="14"/>
      <c r="AMG93" s="14"/>
      <c r="AMH93" s="14"/>
      <c r="AMI93" s="14"/>
      <c r="AMJ93" s="14"/>
      <c r="AMK93" s="14"/>
      <c r="AML93" s="14"/>
      <c r="AMM93" s="14"/>
      <c r="AMN93" s="14"/>
      <c r="AMO93" s="14"/>
      <c r="AMP93" s="14"/>
      <c r="AMQ93" s="14"/>
      <c r="AMR93" s="14"/>
      <c r="AMS93" s="14"/>
      <c r="AMT93" s="14"/>
      <c r="AMU93" s="14"/>
      <c r="AMV93" s="14"/>
      <c r="AMW93" s="14"/>
      <c r="AMX93" s="14"/>
      <c r="AMY93" s="14"/>
      <c r="AMZ93" s="14"/>
      <c r="ANA93" s="14"/>
      <c r="ANB93" s="14"/>
      <c r="ANC93" s="14"/>
      <c r="AND93" s="14"/>
      <c r="ANE93" s="14"/>
      <c r="ANF93" s="14"/>
      <c r="ANG93" s="14"/>
      <c r="ANH93" s="14"/>
      <c r="ANI93" s="14"/>
      <c r="ANJ93" s="14"/>
      <c r="ANK93" s="14"/>
      <c r="ANL93" s="14"/>
      <c r="ANM93" s="14"/>
      <c r="ANN93" s="14"/>
      <c r="ANO93" s="14"/>
      <c r="ANP93" s="14"/>
      <c r="ANQ93" s="14"/>
      <c r="ANR93" s="14"/>
      <c r="ANS93" s="14"/>
      <c r="ANT93" s="14"/>
      <c r="ANU93" s="14"/>
      <c r="ANV93" s="14"/>
      <c r="ANW93" s="14"/>
      <c r="ANX93" s="14"/>
      <c r="ANY93" s="14"/>
      <c r="ANZ93" s="14"/>
      <c r="AOA93" s="14"/>
      <c r="AOB93" s="14"/>
      <c r="AOC93" s="14"/>
      <c r="AOD93" s="14"/>
      <c r="AOE93" s="14"/>
      <c r="AOF93" s="14"/>
      <c r="AOG93" s="14"/>
      <c r="AOH93" s="14"/>
      <c r="AOI93" s="14"/>
      <c r="AOJ93" s="14"/>
      <c r="AOK93" s="14"/>
      <c r="AOL93" s="14"/>
      <c r="AOM93" s="14"/>
      <c r="AON93" s="14"/>
      <c r="AOO93" s="14"/>
      <c r="AOP93" s="14"/>
      <c r="AOQ93" s="14"/>
      <c r="AOR93" s="14"/>
      <c r="AOS93" s="14"/>
      <c r="AOT93" s="14"/>
      <c r="AOU93" s="14"/>
      <c r="AOV93" s="14"/>
      <c r="AOW93" s="14"/>
      <c r="AOX93" s="14"/>
      <c r="AOY93" s="14"/>
      <c r="AOZ93" s="14"/>
      <c r="APA93" s="14"/>
      <c r="APB93" s="14"/>
      <c r="APC93" s="14"/>
      <c r="APD93" s="14"/>
      <c r="APE93" s="14"/>
      <c r="APF93" s="14"/>
      <c r="APG93" s="14"/>
      <c r="APH93" s="14"/>
      <c r="API93" s="14"/>
      <c r="APJ93" s="14"/>
      <c r="APK93" s="14"/>
      <c r="APL93" s="14"/>
      <c r="APM93" s="14"/>
      <c r="APN93" s="14"/>
      <c r="APO93" s="14"/>
      <c r="APP93" s="14"/>
      <c r="APQ93" s="14"/>
      <c r="APR93" s="14"/>
      <c r="APS93" s="14"/>
      <c r="APT93" s="14"/>
      <c r="APU93" s="14"/>
      <c r="APV93" s="14"/>
      <c r="APW93" s="14"/>
      <c r="APX93" s="14"/>
      <c r="APY93" s="14"/>
      <c r="APZ93" s="14"/>
      <c r="AQA93" s="14"/>
      <c r="AQB93" s="14"/>
      <c r="AQC93" s="14"/>
      <c r="AQD93" s="14"/>
      <c r="AQE93" s="14"/>
      <c r="AQF93" s="14"/>
      <c r="AQG93" s="14"/>
      <c r="AQH93" s="14"/>
      <c r="AQI93" s="14"/>
      <c r="AQJ93" s="14"/>
      <c r="AQK93" s="14"/>
      <c r="AQL93" s="14"/>
      <c r="AQM93" s="14"/>
      <c r="AQN93" s="14"/>
      <c r="AQO93" s="14"/>
      <c r="AQP93" s="14"/>
      <c r="AQQ93" s="14"/>
      <c r="AQR93" s="14"/>
      <c r="AQS93" s="14"/>
      <c r="AQT93" s="14"/>
      <c r="AQU93" s="14"/>
      <c r="AQV93" s="14"/>
      <c r="AQW93" s="14"/>
      <c r="AQX93" s="14"/>
      <c r="AQY93" s="14"/>
      <c r="AQZ93" s="14"/>
      <c r="ARA93" s="14"/>
      <c r="ARB93" s="14"/>
      <c r="ARC93" s="14"/>
      <c r="ARD93" s="14"/>
      <c r="ARE93" s="14"/>
      <c r="ARF93" s="14"/>
      <c r="ARG93" s="14"/>
      <c r="ARH93" s="14"/>
      <c r="ARI93" s="14"/>
      <c r="ARJ93" s="14"/>
      <c r="ARK93" s="14"/>
      <c r="ARL93" s="14"/>
      <c r="ARM93" s="14"/>
      <c r="ARN93" s="14"/>
      <c r="ARO93" s="14"/>
      <c r="ARP93" s="14"/>
      <c r="ARQ93" s="14"/>
      <c r="ARR93" s="14"/>
      <c r="ARS93" s="14"/>
      <c r="ART93" s="14"/>
      <c r="ARU93" s="14"/>
      <c r="ARV93" s="14"/>
      <c r="ARW93" s="14"/>
      <c r="ARX93" s="14"/>
      <c r="ARY93" s="14"/>
      <c r="ARZ93" s="14"/>
      <c r="ASA93" s="14"/>
      <c r="ASB93" s="14"/>
      <c r="ASC93" s="14"/>
      <c r="ASD93" s="14"/>
      <c r="ASE93" s="14"/>
      <c r="ASF93" s="14"/>
      <c r="ASG93" s="14"/>
      <c r="ASH93" s="14"/>
      <c r="ASI93" s="14"/>
      <c r="ASJ93" s="14"/>
      <c r="ASK93" s="14"/>
      <c r="ASL93" s="14"/>
      <c r="ASM93" s="14"/>
      <c r="ASN93" s="14"/>
      <c r="ASO93" s="14"/>
      <c r="ASP93" s="14"/>
      <c r="ASQ93" s="14"/>
      <c r="ASR93" s="14"/>
      <c r="ASS93" s="14"/>
      <c r="AST93" s="14"/>
      <c r="ASU93" s="14"/>
      <c r="ASV93" s="14"/>
      <c r="ASW93" s="14"/>
      <c r="ASX93" s="14"/>
      <c r="ASY93" s="14"/>
      <c r="ASZ93" s="14"/>
      <c r="ATA93" s="14"/>
      <c r="ATB93" s="14"/>
      <c r="ATC93" s="14"/>
      <c r="ATD93" s="14"/>
      <c r="ATE93" s="14"/>
      <c r="ATF93" s="14"/>
      <c r="ATG93" s="14"/>
      <c r="ATH93" s="14"/>
      <c r="ATI93" s="14"/>
      <c r="ATJ93" s="14"/>
      <c r="ATK93" s="14"/>
      <c r="ATL93" s="14"/>
      <c r="ATM93" s="14"/>
      <c r="ATN93" s="14"/>
      <c r="ATO93" s="14"/>
      <c r="ATP93" s="14"/>
      <c r="ATQ93" s="14"/>
      <c r="ATR93" s="14"/>
      <c r="ATS93" s="14"/>
      <c r="ATT93" s="14"/>
      <c r="ATU93" s="14"/>
      <c r="ATV93" s="14"/>
      <c r="ATW93" s="14"/>
      <c r="ATX93" s="14"/>
      <c r="ATY93" s="14"/>
      <c r="ATZ93" s="14"/>
      <c r="AUA93" s="14"/>
      <c r="AUB93" s="14"/>
      <c r="AUC93" s="14"/>
      <c r="AUD93" s="14"/>
      <c r="AUE93" s="14"/>
      <c r="AUF93" s="14"/>
      <c r="AUG93" s="14"/>
      <c r="AUH93" s="14"/>
      <c r="AUI93" s="14"/>
      <c r="AUJ93" s="14"/>
      <c r="AUK93" s="14"/>
      <c r="AUL93" s="14"/>
      <c r="AUM93" s="14"/>
      <c r="AUN93" s="14"/>
      <c r="AUO93" s="14"/>
      <c r="AUP93" s="14"/>
      <c r="AUQ93" s="14"/>
      <c r="AUR93" s="14"/>
      <c r="AUS93" s="14"/>
      <c r="AUT93" s="14"/>
      <c r="AUU93" s="14"/>
      <c r="AUV93" s="14"/>
      <c r="AUW93" s="14"/>
      <c r="AUX93" s="14"/>
      <c r="AUY93" s="14"/>
      <c r="AUZ93" s="14"/>
      <c r="AVA93" s="14"/>
      <c r="AVB93" s="14"/>
      <c r="AVC93" s="14"/>
      <c r="AVD93" s="14"/>
      <c r="AVE93" s="14"/>
      <c r="AVF93" s="14"/>
      <c r="AVG93" s="14"/>
      <c r="AVH93" s="14"/>
      <c r="AVI93" s="14"/>
      <c r="AVJ93" s="14"/>
      <c r="AVK93" s="14"/>
      <c r="AVL93" s="14"/>
      <c r="AVM93" s="14"/>
      <c r="AVN93" s="14"/>
      <c r="AVO93" s="14"/>
      <c r="AVP93" s="14"/>
      <c r="AVQ93" s="14"/>
      <c r="AVR93" s="14"/>
      <c r="AVS93" s="14"/>
      <c r="AVT93" s="14"/>
      <c r="AVU93" s="14"/>
      <c r="AVV93" s="14"/>
      <c r="AVW93" s="14"/>
      <c r="AVX93" s="14"/>
      <c r="AVY93" s="14"/>
      <c r="AVZ93" s="14"/>
      <c r="AWA93" s="14"/>
      <c r="AWB93" s="14"/>
      <c r="AWC93" s="14"/>
      <c r="AWD93" s="14"/>
      <c r="AWE93" s="14"/>
      <c r="AWF93" s="14"/>
      <c r="AWG93" s="14"/>
      <c r="AWH93" s="14"/>
      <c r="AWI93" s="14"/>
      <c r="AWJ93" s="14"/>
      <c r="AWK93" s="14"/>
      <c r="AWL93" s="14"/>
      <c r="AWM93" s="14"/>
      <c r="AWN93" s="14"/>
      <c r="AWO93" s="14"/>
      <c r="AWP93" s="14"/>
      <c r="AWQ93" s="14"/>
      <c r="AWR93" s="14"/>
      <c r="AWS93" s="14"/>
      <c r="AWT93" s="14"/>
      <c r="AWU93" s="14"/>
      <c r="AWV93" s="14"/>
      <c r="AWW93" s="14"/>
      <c r="AWX93" s="14"/>
      <c r="AWY93" s="14"/>
      <c r="AWZ93" s="14"/>
      <c r="AXA93" s="14"/>
      <c r="AXB93" s="14"/>
      <c r="AXC93" s="14"/>
      <c r="AXD93" s="14"/>
      <c r="AXE93" s="14"/>
      <c r="AXF93" s="14"/>
      <c r="AXG93" s="14"/>
      <c r="AXH93" s="14"/>
      <c r="AXI93" s="14"/>
      <c r="AXJ93" s="14"/>
      <c r="AXK93" s="14"/>
      <c r="AXL93" s="14"/>
      <c r="AXM93" s="14"/>
      <c r="AXN93" s="14"/>
      <c r="AXO93" s="14"/>
      <c r="AXP93" s="14"/>
      <c r="AXQ93" s="14"/>
      <c r="AXR93" s="14"/>
      <c r="AXS93" s="14"/>
      <c r="AXT93" s="14"/>
      <c r="AXU93" s="14"/>
      <c r="AXV93" s="14"/>
      <c r="AXW93" s="14"/>
      <c r="AXX93" s="14"/>
      <c r="AXY93" s="14"/>
      <c r="AXZ93" s="14"/>
      <c r="AYA93" s="14"/>
      <c r="AYB93" s="14"/>
      <c r="AYC93" s="14"/>
      <c r="AYD93" s="14"/>
      <c r="AYE93" s="14"/>
      <c r="AYF93" s="14"/>
      <c r="AYG93" s="14"/>
      <c r="AYH93" s="14"/>
      <c r="AYI93" s="14"/>
      <c r="AYJ93" s="14"/>
      <c r="AYK93" s="14"/>
      <c r="AYL93" s="14"/>
      <c r="AYM93" s="14"/>
      <c r="AYN93" s="14"/>
      <c r="AYO93" s="14"/>
      <c r="AYP93" s="14"/>
      <c r="AYQ93" s="14"/>
      <c r="AYR93" s="14"/>
      <c r="AYS93" s="14"/>
      <c r="AYT93" s="14"/>
      <c r="AYU93" s="14"/>
      <c r="AYV93" s="14"/>
      <c r="AYW93" s="14"/>
      <c r="AYX93" s="14"/>
      <c r="AYY93" s="14"/>
      <c r="AYZ93" s="14"/>
      <c r="AZA93" s="14"/>
      <c r="AZB93" s="14"/>
      <c r="AZC93" s="14"/>
      <c r="AZD93" s="14"/>
      <c r="AZE93" s="14"/>
      <c r="AZF93" s="14"/>
      <c r="AZG93" s="14"/>
      <c r="AZH93" s="14"/>
      <c r="AZI93" s="14"/>
      <c r="AZJ93" s="14"/>
      <c r="AZK93" s="14"/>
      <c r="AZL93" s="14"/>
      <c r="AZM93" s="14"/>
      <c r="AZN93" s="14"/>
      <c r="AZO93" s="14"/>
      <c r="AZP93" s="14"/>
      <c r="AZQ93" s="14"/>
      <c r="AZR93" s="14"/>
      <c r="AZS93" s="14"/>
      <c r="AZT93" s="14"/>
      <c r="AZU93" s="14"/>
      <c r="AZV93" s="14"/>
      <c r="AZW93" s="14"/>
      <c r="AZX93" s="14"/>
      <c r="AZY93" s="14"/>
      <c r="AZZ93" s="14"/>
      <c r="BAA93" s="14"/>
      <c r="BAB93" s="14"/>
      <c r="BAC93" s="14"/>
      <c r="BAD93" s="14"/>
      <c r="BAE93" s="14"/>
      <c r="BAF93" s="14"/>
      <c r="BAG93" s="14"/>
      <c r="BAH93" s="14"/>
      <c r="BAI93" s="14"/>
      <c r="BAJ93" s="14"/>
      <c r="BAK93" s="14"/>
      <c r="BAL93" s="14"/>
      <c r="BAM93" s="14"/>
      <c r="BAN93" s="14"/>
      <c r="BAO93" s="14"/>
      <c r="BAP93" s="14"/>
      <c r="BAQ93" s="14"/>
      <c r="BAR93" s="14"/>
      <c r="BAS93" s="14"/>
      <c r="BAT93" s="14"/>
      <c r="BAU93" s="14"/>
      <c r="BAV93" s="14"/>
      <c r="BAW93" s="14"/>
      <c r="BAX93" s="14"/>
      <c r="BAY93" s="14"/>
      <c r="BAZ93" s="14"/>
      <c r="BBA93" s="14"/>
      <c r="BBB93" s="14"/>
      <c r="BBC93" s="14"/>
      <c r="BBD93" s="14"/>
      <c r="BBE93" s="14"/>
      <c r="BBF93" s="14"/>
      <c r="BBG93" s="14"/>
      <c r="BBH93" s="14"/>
      <c r="BBI93" s="14"/>
      <c r="BBJ93" s="14"/>
      <c r="BBK93" s="14"/>
      <c r="BBL93" s="14"/>
      <c r="BBM93" s="14"/>
      <c r="BBN93" s="14"/>
      <c r="BBO93" s="14"/>
      <c r="BBP93" s="14"/>
      <c r="BBQ93" s="14"/>
      <c r="BBR93" s="14"/>
      <c r="BBS93" s="14"/>
      <c r="BBT93" s="14"/>
      <c r="BBU93" s="14"/>
      <c r="BBV93" s="14"/>
      <c r="BBW93" s="14"/>
      <c r="BBX93" s="14"/>
      <c r="BBY93" s="14"/>
      <c r="BBZ93" s="14"/>
      <c r="BCA93" s="14"/>
      <c r="BCB93" s="14"/>
      <c r="BCC93" s="14"/>
      <c r="BCD93" s="14"/>
      <c r="BCE93" s="14"/>
      <c r="BCF93" s="14"/>
      <c r="BCG93" s="14"/>
      <c r="BCH93" s="14"/>
      <c r="BCI93" s="14"/>
      <c r="BCJ93" s="14"/>
      <c r="BCK93" s="14"/>
      <c r="BCL93" s="14"/>
      <c r="BCM93" s="14"/>
      <c r="BCN93" s="14"/>
      <c r="BCO93" s="14"/>
      <c r="BCP93" s="14"/>
      <c r="BCQ93" s="14"/>
      <c r="BCR93" s="14"/>
      <c r="BCS93" s="14"/>
      <c r="BCT93" s="14"/>
      <c r="BCU93" s="14"/>
      <c r="BCV93" s="14"/>
      <c r="BCW93" s="14"/>
      <c r="BCX93" s="14"/>
      <c r="BCY93" s="14"/>
      <c r="BCZ93" s="14"/>
      <c r="BDA93" s="14"/>
      <c r="BDB93" s="14"/>
      <c r="BDC93" s="14"/>
      <c r="BDD93" s="14"/>
      <c r="BDE93" s="14"/>
      <c r="BDF93" s="14"/>
      <c r="BDG93" s="14"/>
      <c r="BDH93" s="14"/>
      <c r="BDI93" s="14"/>
      <c r="BDJ93" s="14"/>
      <c r="BDK93" s="14"/>
      <c r="BDL93" s="14"/>
      <c r="BDM93" s="14"/>
      <c r="BDN93" s="14"/>
      <c r="BDO93" s="14"/>
      <c r="BDP93" s="14"/>
      <c r="BDQ93" s="14"/>
      <c r="BDR93" s="14"/>
      <c r="BDS93" s="14"/>
      <c r="BDT93" s="14"/>
      <c r="BDU93" s="14"/>
      <c r="BDV93" s="14"/>
      <c r="BDW93" s="14"/>
      <c r="BDX93" s="14"/>
      <c r="BDY93" s="14"/>
      <c r="BDZ93" s="14"/>
      <c r="BEA93" s="14"/>
      <c r="BEB93" s="14"/>
      <c r="BEC93" s="14"/>
      <c r="BED93" s="14"/>
      <c r="BEE93" s="14"/>
      <c r="BEF93" s="14"/>
      <c r="BEG93" s="14"/>
      <c r="BEH93" s="14"/>
      <c r="BEI93" s="14"/>
      <c r="BEJ93" s="14"/>
      <c r="BEK93" s="14"/>
      <c r="BEL93" s="14"/>
      <c r="BEM93" s="14"/>
      <c r="BEN93" s="14"/>
      <c r="BEO93" s="14"/>
      <c r="BEP93" s="14"/>
      <c r="BEQ93" s="14"/>
      <c r="BER93" s="14"/>
      <c r="BES93" s="14"/>
      <c r="BET93" s="14"/>
      <c r="BEU93" s="14"/>
      <c r="BEV93" s="14"/>
      <c r="BEW93" s="14"/>
      <c r="BEX93" s="14"/>
      <c r="BEY93" s="14"/>
      <c r="BEZ93" s="14"/>
      <c r="BFA93" s="14"/>
      <c r="BFB93" s="14"/>
      <c r="BFC93" s="14"/>
      <c r="BFD93" s="14"/>
      <c r="BFE93" s="14"/>
      <c r="BFF93" s="14"/>
      <c r="BFG93" s="14"/>
      <c r="BFH93" s="14"/>
      <c r="BFI93" s="14"/>
      <c r="BFJ93" s="14"/>
      <c r="BFK93" s="14"/>
      <c r="BFL93" s="14"/>
      <c r="BFM93" s="14"/>
      <c r="BFN93" s="14"/>
      <c r="BFO93" s="14"/>
      <c r="BFP93" s="14"/>
      <c r="BFQ93" s="14"/>
      <c r="BFR93" s="14"/>
      <c r="BFS93" s="14"/>
      <c r="BFT93" s="14"/>
      <c r="BFU93" s="14"/>
      <c r="BFV93" s="14"/>
      <c r="BFW93" s="14"/>
      <c r="BFX93" s="14"/>
      <c r="BFY93" s="14"/>
      <c r="BFZ93" s="14"/>
      <c r="BGA93" s="14"/>
      <c r="BGB93" s="14"/>
      <c r="BGC93" s="14"/>
      <c r="BGD93" s="14"/>
      <c r="BGE93" s="14"/>
      <c r="BGF93" s="14"/>
      <c r="BGG93" s="14"/>
      <c r="BGH93" s="14"/>
      <c r="BGI93" s="14"/>
      <c r="BGJ93" s="14"/>
      <c r="BGK93" s="14"/>
      <c r="BGL93" s="14"/>
      <c r="BGM93" s="14"/>
      <c r="BGN93" s="14"/>
      <c r="BGO93" s="14"/>
      <c r="BGP93" s="14"/>
      <c r="BGQ93" s="14"/>
      <c r="BGR93" s="14"/>
      <c r="BGS93" s="14"/>
      <c r="BGT93" s="14"/>
      <c r="BGU93" s="14"/>
      <c r="BGV93" s="14"/>
      <c r="BGW93" s="14"/>
      <c r="BGX93" s="14"/>
      <c r="BGY93" s="14"/>
      <c r="BGZ93" s="14"/>
      <c r="BHA93" s="14"/>
      <c r="BHB93" s="14"/>
      <c r="BHC93" s="14"/>
      <c r="BHD93" s="14"/>
      <c r="BHE93" s="14"/>
      <c r="BHF93" s="14"/>
      <c r="BHG93" s="14"/>
      <c r="BHH93" s="14"/>
      <c r="BHI93" s="14"/>
      <c r="BHJ93" s="14"/>
      <c r="BHK93" s="14"/>
      <c r="BHL93" s="14"/>
      <c r="BHM93" s="14"/>
      <c r="BHN93" s="14"/>
      <c r="BHO93" s="14"/>
      <c r="BHP93" s="14"/>
      <c r="BHQ93" s="14"/>
      <c r="BHR93" s="14"/>
      <c r="BHS93" s="14"/>
      <c r="BHT93" s="14"/>
      <c r="BHU93" s="14"/>
      <c r="BHV93" s="14"/>
      <c r="BHW93" s="14"/>
      <c r="BHX93" s="14"/>
      <c r="BHY93" s="14"/>
      <c r="BHZ93" s="14"/>
      <c r="BIA93" s="14"/>
      <c r="BIB93" s="14"/>
      <c r="BIC93" s="14"/>
      <c r="BID93" s="14"/>
      <c r="BIE93" s="14"/>
      <c r="BIF93" s="14"/>
      <c r="BIG93" s="14"/>
      <c r="BIH93" s="14"/>
      <c r="BII93" s="14"/>
      <c r="BIJ93" s="14"/>
      <c r="BIK93" s="14"/>
      <c r="BIL93" s="14"/>
      <c r="BIM93" s="14"/>
      <c r="BIN93" s="14"/>
      <c r="BIO93" s="14"/>
      <c r="BIP93" s="14"/>
      <c r="BIQ93" s="14"/>
      <c r="BIR93" s="14"/>
      <c r="BIS93" s="14"/>
      <c r="BIT93" s="14"/>
      <c r="BIU93" s="14"/>
      <c r="BIV93" s="14"/>
      <c r="BIW93" s="14"/>
      <c r="BIX93" s="14"/>
      <c r="BIY93" s="14"/>
      <c r="BIZ93" s="14"/>
      <c r="BJA93" s="14"/>
      <c r="BJB93" s="14"/>
      <c r="BJC93" s="14"/>
      <c r="BJD93" s="14"/>
      <c r="BJE93" s="14"/>
      <c r="BJF93" s="14"/>
      <c r="BJG93" s="14"/>
      <c r="BJH93" s="14"/>
      <c r="BJI93" s="14"/>
      <c r="BJJ93" s="14"/>
      <c r="BJK93" s="14"/>
      <c r="BJL93" s="14"/>
      <c r="BJM93" s="14"/>
      <c r="BJN93" s="14"/>
      <c r="BJO93" s="14"/>
      <c r="BJP93" s="14"/>
      <c r="BJQ93" s="14"/>
      <c r="BJR93" s="14"/>
      <c r="BJS93" s="14"/>
      <c r="BJT93" s="14"/>
      <c r="BJU93" s="14"/>
      <c r="BJV93" s="14"/>
      <c r="BJW93" s="14"/>
      <c r="BJX93" s="14"/>
      <c r="BJY93" s="14"/>
      <c r="BJZ93" s="14"/>
      <c r="BKA93" s="14"/>
      <c r="BKB93" s="14"/>
      <c r="BKC93" s="14"/>
      <c r="BKD93" s="14"/>
      <c r="BKE93" s="14"/>
      <c r="BKF93" s="14"/>
      <c r="BKG93" s="14"/>
      <c r="BKH93" s="14"/>
      <c r="BKI93" s="14"/>
      <c r="BKJ93" s="14"/>
      <c r="BKK93" s="14"/>
      <c r="BKL93" s="14"/>
      <c r="BKM93" s="14"/>
      <c r="BKN93" s="14"/>
      <c r="BKO93" s="14"/>
      <c r="BKP93" s="14"/>
      <c r="BKQ93" s="14"/>
      <c r="BKR93" s="14"/>
      <c r="BKS93" s="14"/>
      <c r="BKT93" s="14"/>
      <c r="BKU93" s="14"/>
      <c r="BKV93" s="14"/>
      <c r="BKW93" s="14"/>
      <c r="BKX93" s="14"/>
      <c r="BKY93" s="14"/>
      <c r="BKZ93" s="14"/>
      <c r="BLA93" s="14"/>
      <c r="BLB93" s="14"/>
      <c r="BLC93" s="14"/>
      <c r="BLD93" s="14"/>
      <c r="BLE93" s="14"/>
      <c r="BLF93" s="14"/>
      <c r="BLG93" s="14"/>
      <c r="BLH93" s="14"/>
      <c r="BLI93" s="14"/>
      <c r="BLJ93" s="14"/>
      <c r="BLK93" s="14"/>
      <c r="BLL93" s="14"/>
      <c r="BLM93" s="14"/>
      <c r="BLN93" s="14"/>
      <c r="BLO93" s="14"/>
      <c r="BLP93" s="14"/>
      <c r="BLQ93" s="14"/>
      <c r="BLR93" s="14"/>
      <c r="BLS93" s="14"/>
      <c r="BLT93" s="14"/>
      <c r="BLU93" s="14"/>
      <c r="BLV93" s="14"/>
      <c r="BLW93" s="14"/>
      <c r="BLX93" s="14"/>
      <c r="BLY93" s="14"/>
      <c r="BLZ93" s="14"/>
      <c r="BMA93" s="14"/>
      <c r="BMB93" s="14"/>
      <c r="BMC93" s="14"/>
      <c r="BMD93" s="14"/>
      <c r="BME93" s="14"/>
      <c r="BMF93" s="14"/>
      <c r="BMG93" s="14"/>
      <c r="BMH93" s="14"/>
      <c r="BMI93" s="14"/>
      <c r="BMJ93" s="14"/>
      <c r="BMK93" s="14"/>
      <c r="BML93" s="14"/>
      <c r="BMM93" s="14"/>
      <c r="BMN93" s="14"/>
      <c r="BMO93" s="14"/>
      <c r="BMP93" s="14"/>
      <c r="BMQ93" s="14"/>
      <c r="BMR93" s="14"/>
      <c r="BMS93" s="14"/>
      <c r="BMT93" s="14"/>
      <c r="BMU93" s="14"/>
      <c r="BMV93" s="14"/>
      <c r="BMW93" s="14"/>
      <c r="BMX93" s="14"/>
      <c r="BMY93" s="14"/>
      <c r="BMZ93" s="14"/>
      <c r="BNA93" s="14"/>
      <c r="BNB93" s="14"/>
      <c r="BNC93" s="14"/>
      <c r="BND93" s="14"/>
      <c r="BNE93" s="14"/>
      <c r="BNF93" s="14"/>
      <c r="BNG93" s="14"/>
      <c r="BNH93" s="14"/>
      <c r="BNI93" s="14"/>
      <c r="BNJ93" s="14"/>
      <c r="BNK93" s="14"/>
      <c r="BNL93" s="14"/>
      <c r="BNM93" s="14"/>
      <c r="BNN93" s="14"/>
      <c r="BNO93" s="14"/>
      <c r="BNP93" s="14"/>
      <c r="BNQ93" s="14"/>
      <c r="BNR93" s="14"/>
      <c r="BNS93" s="14"/>
      <c r="BNT93" s="14"/>
      <c r="BNU93" s="14"/>
      <c r="BNV93" s="14"/>
      <c r="BNW93" s="14"/>
      <c r="BNX93" s="14"/>
      <c r="BNY93" s="14"/>
      <c r="BNZ93" s="14"/>
      <c r="BOA93" s="14"/>
      <c r="BOB93" s="14"/>
      <c r="BOC93" s="14"/>
      <c r="BOD93" s="14"/>
      <c r="BOE93" s="14"/>
      <c r="BOF93" s="14"/>
      <c r="BOG93" s="14"/>
      <c r="BOH93" s="14"/>
      <c r="BOI93" s="14"/>
      <c r="BOJ93" s="14"/>
      <c r="BOK93" s="14"/>
      <c r="BOL93" s="14"/>
      <c r="BOM93" s="14"/>
      <c r="BON93" s="14"/>
      <c r="BOO93" s="14"/>
      <c r="BOP93" s="14"/>
      <c r="BOQ93" s="14"/>
      <c r="BOR93" s="14"/>
      <c r="BOS93" s="14"/>
      <c r="BOT93" s="14"/>
      <c r="BOU93" s="14"/>
      <c r="BOV93" s="14"/>
      <c r="BOW93" s="14"/>
      <c r="BOX93" s="14"/>
      <c r="BOY93" s="14"/>
      <c r="BOZ93" s="14"/>
      <c r="BPA93" s="14"/>
      <c r="BPB93" s="14"/>
      <c r="BPC93" s="14"/>
      <c r="BPD93" s="14"/>
      <c r="BPE93" s="14"/>
      <c r="BPF93" s="14"/>
      <c r="BPG93" s="14"/>
      <c r="BPH93" s="14"/>
      <c r="BPI93" s="14"/>
      <c r="BPJ93" s="14"/>
      <c r="BPK93" s="14"/>
      <c r="BPL93" s="14"/>
      <c r="BPM93" s="14"/>
      <c r="BPN93" s="14"/>
      <c r="BPO93" s="14"/>
      <c r="BPP93" s="14"/>
      <c r="BPQ93" s="14"/>
      <c r="BPR93" s="14"/>
      <c r="BPS93" s="14"/>
      <c r="BPT93" s="14"/>
      <c r="BPU93" s="14"/>
      <c r="BPV93" s="14"/>
      <c r="BPW93" s="14"/>
      <c r="BPX93" s="14"/>
      <c r="BPY93" s="14"/>
      <c r="BPZ93" s="14"/>
      <c r="BQA93" s="14"/>
      <c r="BQB93" s="14"/>
      <c r="BQC93" s="14"/>
      <c r="BQD93" s="14"/>
      <c r="BQE93" s="14"/>
      <c r="BQF93" s="14"/>
      <c r="BQG93" s="14"/>
      <c r="BQH93" s="14"/>
      <c r="BQI93" s="14"/>
      <c r="BQJ93" s="14"/>
      <c r="BQK93" s="14"/>
      <c r="BQL93" s="14"/>
      <c r="BQM93" s="14"/>
      <c r="BQN93" s="14"/>
      <c r="BQO93" s="14"/>
      <c r="BQP93" s="14"/>
      <c r="BQQ93" s="14"/>
      <c r="BQR93" s="14"/>
      <c r="BQS93" s="14"/>
      <c r="BQT93" s="14"/>
      <c r="BQU93" s="14"/>
      <c r="BQV93" s="14"/>
      <c r="BQW93" s="14"/>
      <c r="BQX93" s="14"/>
      <c r="BQY93" s="14"/>
      <c r="BQZ93" s="14"/>
      <c r="BRA93" s="14"/>
      <c r="BRB93" s="14"/>
      <c r="BRC93" s="14"/>
      <c r="BRD93" s="14"/>
      <c r="BRE93" s="14"/>
      <c r="BRF93" s="14"/>
      <c r="BRG93" s="14"/>
      <c r="BRH93" s="14"/>
      <c r="BRI93" s="14"/>
      <c r="BRJ93" s="14"/>
      <c r="BRK93" s="14"/>
      <c r="BRL93" s="14"/>
      <c r="BRM93" s="14"/>
      <c r="BRN93" s="14"/>
      <c r="BRO93" s="14"/>
      <c r="BRP93" s="14"/>
      <c r="BRQ93" s="14"/>
      <c r="BRR93" s="14"/>
      <c r="BRS93" s="14"/>
      <c r="BRT93" s="14"/>
      <c r="BRU93" s="14"/>
      <c r="BRV93" s="14"/>
      <c r="BRW93" s="14"/>
      <c r="BRX93" s="14"/>
      <c r="BRY93" s="14"/>
      <c r="BRZ93" s="14"/>
      <c r="BSA93" s="14"/>
      <c r="BSB93" s="14"/>
      <c r="BSC93" s="14"/>
      <c r="BSD93" s="14"/>
      <c r="BSE93" s="14"/>
      <c r="BSF93" s="14"/>
      <c r="BSG93" s="14"/>
      <c r="BSH93" s="14"/>
      <c r="BSI93" s="14"/>
      <c r="BSJ93" s="14"/>
      <c r="BSK93" s="14"/>
      <c r="BSL93" s="14"/>
      <c r="BSM93" s="14"/>
      <c r="BSN93" s="14"/>
      <c r="BSO93" s="14"/>
      <c r="BSP93" s="14"/>
      <c r="BSQ93" s="14"/>
      <c r="BSR93" s="14"/>
      <c r="BSS93" s="14"/>
      <c r="BST93" s="14"/>
      <c r="BSU93" s="14"/>
      <c r="BSV93" s="14"/>
      <c r="BSW93" s="14"/>
      <c r="BSX93" s="14"/>
      <c r="BSY93" s="14"/>
      <c r="BSZ93" s="14"/>
      <c r="BTA93" s="14"/>
      <c r="BTB93" s="14"/>
      <c r="BTC93" s="14"/>
      <c r="BTD93" s="14"/>
      <c r="BTE93" s="14"/>
      <c r="BTF93" s="14"/>
      <c r="BTG93" s="14"/>
      <c r="BTH93" s="14"/>
      <c r="BTI93" s="14"/>
      <c r="BTJ93" s="14"/>
      <c r="BTK93" s="14"/>
      <c r="BTL93" s="14"/>
      <c r="BTM93" s="14"/>
      <c r="BTN93" s="14"/>
      <c r="BTO93" s="14"/>
      <c r="BTP93" s="14"/>
      <c r="BTQ93" s="14"/>
      <c r="BTR93" s="14"/>
      <c r="BTS93" s="14"/>
      <c r="BTT93" s="14"/>
      <c r="BTU93" s="14"/>
      <c r="BTV93" s="14"/>
      <c r="BTW93" s="14"/>
      <c r="BTX93" s="14"/>
      <c r="BTY93" s="14"/>
      <c r="BTZ93" s="14"/>
      <c r="BUA93" s="14"/>
      <c r="BUB93" s="14"/>
      <c r="BUC93" s="14"/>
      <c r="BUD93" s="14"/>
      <c r="BUE93" s="14"/>
      <c r="BUF93" s="14"/>
      <c r="BUG93" s="14"/>
      <c r="BUH93" s="14"/>
      <c r="BUI93" s="14"/>
      <c r="BUJ93" s="14"/>
      <c r="BUK93" s="14"/>
      <c r="BUL93" s="14"/>
      <c r="BUM93" s="14"/>
      <c r="BUN93" s="14"/>
      <c r="BUO93" s="14"/>
      <c r="BUP93" s="14"/>
      <c r="BUQ93" s="14"/>
      <c r="BUR93" s="14"/>
      <c r="BUS93" s="14"/>
      <c r="BUT93" s="14"/>
      <c r="BUU93" s="14"/>
      <c r="BUV93" s="14"/>
      <c r="BUW93" s="14"/>
      <c r="BUX93" s="14"/>
      <c r="BUY93" s="14"/>
      <c r="BUZ93" s="14"/>
      <c r="BVA93" s="14"/>
      <c r="BVB93" s="14"/>
      <c r="BVC93" s="14"/>
      <c r="BVD93" s="14"/>
      <c r="BVE93" s="14"/>
      <c r="BVF93" s="14"/>
      <c r="BVG93" s="14"/>
      <c r="BVH93" s="14"/>
      <c r="BVI93" s="14"/>
      <c r="BVJ93" s="14"/>
      <c r="BVK93" s="14"/>
      <c r="BVL93" s="14"/>
      <c r="BVM93" s="14"/>
      <c r="BVN93" s="14"/>
      <c r="BVO93" s="14"/>
      <c r="BVP93" s="14"/>
      <c r="BVQ93" s="14"/>
      <c r="BVR93" s="14"/>
      <c r="BVS93" s="14"/>
      <c r="BVT93" s="14"/>
      <c r="BVU93" s="14"/>
      <c r="BVV93" s="14"/>
      <c r="BVW93" s="14"/>
      <c r="BVX93" s="14"/>
      <c r="BVY93" s="14"/>
      <c r="BVZ93" s="14"/>
      <c r="BWA93" s="14"/>
      <c r="BWB93" s="14"/>
      <c r="BWC93" s="14"/>
      <c r="BWD93" s="14"/>
      <c r="BWE93" s="14"/>
      <c r="BWF93" s="14"/>
      <c r="BWG93" s="14"/>
      <c r="BWH93" s="14"/>
      <c r="BWI93" s="14"/>
      <c r="BWJ93" s="14"/>
      <c r="BWK93" s="14"/>
      <c r="BWL93" s="14"/>
      <c r="BWM93" s="14"/>
      <c r="BWN93" s="14"/>
      <c r="BWO93" s="14"/>
      <c r="BWP93" s="14"/>
      <c r="BWQ93" s="14"/>
      <c r="BWR93" s="14"/>
      <c r="BWS93" s="14"/>
      <c r="BWT93" s="14"/>
      <c r="BWU93" s="14"/>
      <c r="BWV93" s="14"/>
      <c r="BWW93" s="14"/>
      <c r="BWX93" s="14"/>
      <c r="BWY93" s="14"/>
      <c r="BWZ93" s="14"/>
      <c r="BXA93" s="14"/>
      <c r="BXB93" s="14"/>
      <c r="BXC93" s="14"/>
      <c r="BXD93" s="14"/>
      <c r="BXE93" s="14"/>
      <c r="BXF93" s="14"/>
      <c r="BXG93" s="14"/>
      <c r="BXH93" s="14"/>
      <c r="BXI93" s="14"/>
      <c r="BXJ93" s="14"/>
      <c r="BXK93" s="14"/>
      <c r="BXL93" s="14"/>
      <c r="BXM93" s="14"/>
      <c r="BXN93" s="14"/>
      <c r="BXO93" s="14"/>
      <c r="BXP93" s="14"/>
      <c r="BXQ93" s="14"/>
      <c r="BXR93" s="14"/>
      <c r="BXS93" s="14"/>
      <c r="BXT93" s="14"/>
      <c r="BXU93" s="14"/>
      <c r="BXV93" s="14"/>
      <c r="BXW93" s="14"/>
      <c r="BXX93" s="14"/>
      <c r="BXY93" s="14"/>
      <c r="BXZ93" s="14"/>
      <c r="BYA93" s="14"/>
      <c r="BYB93" s="14"/>
      <c r="BYC93" s="14"/>
      <c r="BYD93" s="14"/>
      <c r="BYE93" s="14"/>
      <c r="BYF93" s="14"/>
      <c r="BYG93" s="14"/>
      <c r="BYH93" s="14"/>
      <c r="BYI93" s="14"/>
      <c r="BYJ93" s="14"/>
      <c r="BYK93" s="14"/>
      <c r="BYL93" s="14"/>
      <c r="BYM93" s="14"/>
      <c r="BYN93" s="14"/>
      <c r="BYO93" s="14"/>
      <c r="BYP93" s="14"/>
      <c r="BYQ93" s="14"/>
      <c r="BYR93" s="14"/>
      <c r="BYS93" s="14"/>
      <c r="BYT93" s="14"/>
      <c r="BYU93" s="14"/>
      <c r="BYV93" s="14"/>
      <c r="BYW93" s="14"/>
      <c r="BYX93" s="14"/>
      <c r="BYY93" s="14"/>
      <c r="BYZ93" s="14"/>
      <c r="BZA93" s="14"/>
      <c r="BZB93" s="14"/>
      <c r="BZC93" s="14"/>
      <c r="BZD93" s="14"/>
      <c r="BZE93" s="14"/>
      <c r="BZF93" s="14"/>
      <c r="BZG93" s="14"/>
      <c r="BZH93" s="14"/>
      <c r="BZI93" s="14"/>
      <c r="BZJ93" s="14"/>
      <c r="BZK93" s="14"/>
      <c r="BZL93" s="14"/>
      <c r="BZM93" s="14"/>
      <c r="BZN93" s="14"/>
      <c r="BZO93" s="14"/>
      <c r="BZP93" s="14"/>
      <c r="BZQ93" s="14"/>
      <c r="BZR93" s="14"/>
      <c r="BZS93" s="14"/>
      <c r="BZT93" s="14"/>
      <c r="BZU93" s="14"/>
      <c r="BZV93" s="14"/>
      <c r="BZW93" s="14"/>
      <c r="BZX93" s="14"/>
      <c r="BZY93" s="14"/>
      <c r="BZZ93" s="14"/>
      <c r="CAA93" s="14"/>
      <c r="CAB93" s="14"/>
      <c r="CAC93" s="14"/>
      <c r="CAD93" s="14"/>
      <c r="CAE93" s="14"/>
      <c r="CAF93" s="14"/>
      <c r="CAG93" s="14"/>
      <c r="CAH93" s="14"/>
      <c r="CAI93" s="14"/>
      <c r="CAJ93" s="14"/>
      <c r="CAK93" s="14"/>
      <c r="CAL93" s="14"/>
      <c r="CAM93" s="14"/>
      <c r="CAN93" s="14"/>
      <c r="CAO93" s="14"/>
      <c r="CAP93" s="14"/>
      <c r="CAQ93" s="14"/>
      <c r="CAR93" s="14"/>
      <c r="CAS93" s="14"/>
      <c r="CAT93" s="14"/>
      <c r="CAU93" s="14"/>
      <c r="CAV93" s="14"/>
      <c r="CAW93" s="14"/>
      <c r="CAX93" s="14"/>
      <c r="CAY93" s="14"/>
      <c r="CAZ93" s="14"/>
      <c r="CBA93" s="14"/>
      <c r="CBB93" s="14"/>
      <c r="CBC93" s="14"/>
      <c r="CBD93" s="14"/>
      <c r="CBE93" s="14"/>
      <c r="CBF93" s="14"/>
      <c r="CBG93" s="14"/>
      <c r="CBH93" s="14"/>
      <c r="CBI93" s="14"/>
      <c r="CBJ93" s="14"/>
      <c r="CBK93" s="14"/>
      <c r="CBL93" s="14"/>
      <c r="CBM93" s="14"/>
      <c r="CBN93" s="14"/>
      <c r="CBO93" s="14"/>
      <c r="CBP93" s="14"/>
      <c r="CBQ93" s="14"/>
      <c r="CBR93" s="14"/>
      <c r="CBS93" s="14"/>
      <c r="CBT93" s="14"/>
      <c r="CBU93" s="14"/>
      <c r="CBV93" s="14"/>
      <c r="CBW93" s="14"/>
      <c r="CBX93" s="14"/>
      <c r="CBY93" s="14"/>
      <c r="CBZ93" s="14"/>
      <c r="CCA93" s="14"/>
      <c r="CCB93" s="14"/>
      <c r="CCC93" s="14"/>
      <c r="CCD93" s="14"/>
      <c r="CCE93" s="14"/>
      <c r="CCF93" s="14"/>
      <c r="CCG93" s="14"/>
      <c r="CCH93" s="14"/>
      <c r="CCI93" s="14"/>
      <c r="CCJ93" s="14"/>
      <c r="CCK93" s="14"/>
      <c r="CCL93" s="14"/>
      <c r="CCM93" s="14"/>
      <c r="CCN93" s="14"/>
      <c r="CCO93" s="14"/>
      <c r="CCP93" s="14"/>
      <c r="CCQ93" s="14"/>
      <c r="CCR93" s="14"/>
      <c r="CCS93" s="14"/>
      <c r="CCT93" s="14"/>
      <c r="CCU93" s="14"/>
      <c r="CCV93" s="14"/>
      <c r="CCW93" s="14"/>
      <c r="CCX93" s="14"/>
      <c r="CCY93" s="14"/>
      <c r="CCZ93" s="14"/>
      <c r="CDA93" s="14"/>
      <c r="CDB93" s="14"/>
      <c r="CDC93" s="14"/>
      <c r="CDD93" s="14"/>
      <c r="CDE93" s="14"/>
      <c r="CDF93" s="14"/>
      <c r="CDG93" s="14"/>
      <c r="CDH93" s="14"/>
      <c r="CDI93" s="14"/>
      <c r="CDJ93" s="14"/>
      <c r="CDK93" s="14"/>
      <c r="CDL93" s="14"/>
      <c r="CDM93" s="14"/>
      <c r="CDN93" s="14"/>
      <c r="CDO93" s="14"/>
      <c r="CDP93" s="14"/>
      <c r="CDQ93" s="14"/>
      <c r="CDR93" s="14"/>
      <c r="CDS93" s="14"/>
      <c r="CDT93" s="14"/>
      <c r="CDU93" s="14"/>
      <c r="CDV93" s="14"/>
      <c r="CDW93" s="14"/>
      <c r="CDX93" s="14"/>
      <c r="CDY93" s="14"/>
      <c r="CDZ93" s="14"/>
      <c r="CEA93" s="14"/>
      <c r="CEB93" s="14"/>
      <c r="CEC93" s="14"/>
      <c r="CED93" s="14"/>
      <c r="CEE93" s="14"/>
      <c r="CEF93" s="14"/>
      <c r="CEG93" s="14"/>
      <c r="CEH93" s="14"/>
      <c r="CEI93" s="14"/>
      <c r="CEJ93" s="14"/>
      <c r="CEK93" s="14"/>
      <c r="CEL93" s="14"/>
      <c r="CEM93" s="14"/>
      <c r="CEN93" s="14"/>
      <c r="CEO93" s="14"/>
      <c r="CEP93" s="14"/>
      <c r="CEQ93" s="14"/>
      <c r="CER93" s="14"/>
      <c r="CES93" s="14"/>
      <c r="CET93" s="14"/>
      <c r="CEU93" s="14"/>
      <c r="CEV93" s="14"/>
      <c r="CEW93" s="14"/>
      <c r="CEX93" s="14"/>
      <c r="CEY93" s="14"/>
      <c r="CEZ93" s="14"/>
      <c r="CFA93" s="14"/>
      <c r="CFB93" s="14"/>
      <c r="CFC93" s="14"/>
      <c r="CFD93" s="14"/>
      <c r="CFE93" s="14"/>
      <c r="CFF93" s="14"/>
      <c r="CFG93" s="14"/>
      <c r="CFH93" s="14"/>
      <c r="CFI93" s="14"/>
      <c r="CFJ93" s="14"/>
      <c r="CFK93" s="14"/>
      <c r="CFL93" s="14"/>
      <c r="CFM93" s="14"/>
      <c r="CFN93" s="14"/>
      <c r="CFO93" s="14"/>
      <c r="CFP93" s="14"/>
      <c r="CFQ93" s="14"/>
      <c r="CFR93" s="14"/>
      <c r="CFS93" s="14"/>
      <c r="CFT93" s="14"/>
      <c r="CFU93" s="14"/>
      <c r="CFV93" s="14"/>
      <c r="CFW93" s="14"/>
      <c r="CFX93" s="14"/>
      <c r="CFY93" s="14"/>
      <c r="CFZ93" s="14"/>
      <c r="CGA93" s="14"/>
      <c r="CGB93" s="14"/>
      <c r="CGC93" s="14"/>
      <c r="CGD93" s="14"/>
      <c r="CGE93" s="14"/>
      <c r="CGF93" s="14"/>
      <c r="CGG93" s="14"/>
      <c r="CGH93" s="14"/>
      <c r="CGI93" s="14"/>
      <c r="CGJ93" s="14"/>
      <c r="CGK93" s="14"/>
      <c r="CGL93" s="14"/>
      <c r="CGM93" s="14"/>
      <c r="CGN93" s="14"/>
      <c r="CGO93" s="14"/>
      <c r="CGP93" s="14"/>
      <c r="CGQ93" s="14"/>
      <c r="CGR93" s="14"/>
      <c r="CGS93" s="14"/>
      <c r="CGT93" s="14"/>
      <c r="CGU93" s="14"/>
      <c r="CGV93" s="14"/>
      <c r="CGW93" s="14"/>
      <c r="CGX93" s="14"/>
      <c r="CGY93" s="14"/>
      <c r="CGZ93" s="14"/>
      <c r="CHA93" s="14"/>
      <c r="CHB93" s="14"/>
      <c r="CHC93" s="14"/>
      <c r="CHD93" s="14"/>
      <c r="CHE93" s="14"/>
      <c r="CHF93" s="14"/>
      <c r="CHG93" s="14"/>
      <c r="CHH93" s="14"/>
      <c r="CHI93" s="14"/>
      <c r="CHJ93" s="14"/>
      <c r="CHK93" s="14"/>
      <c r="CHL93" s="14"/>
      <c r="CHM93" s="14"/>
      <c r="CHN93" s="14"/>
      <c r="CHO93" s="14"/>
      <c r="CHP93" s="14"/>
      <c r="CHQ93" s="14"/>
      <c r="CHR93" s="14"/>
      <c r="CHS93" s="14"/>
      <c r="CHT93" s="14"/>
      <c r="CHU93" s="14"/>
      <c r="CHV93" s="14"/>
      <c r="CHW93" s="14"/>
      <c r="CHX93" s="14"/>
      <c r="CHY93" s="14"/>
      <c r="CHZ93" s="14"/>
      <c r="CIA93" s="14"/>
      <c r="CIB93" s="14"/>
      <c r="CIC93" s="14"/>
      <c r="CID93" s="14"/>
      <c r="CIE93" s="14"/>
      <c r="CIF93" s="14"/>
      <c r="CIG93" s="14"/>
      <c r="CIH93" s="14"/>
      <c r="CII93" s="14"/>
      <c r="CIJ93" s="14"/>
      <c r="CIK93" s="14"/>
      <c r="CIL93" s="14"/>
      <c r="CIM93" s="14"/>
      <c r="CIN93" s="14"/>
      <c r="CIO93" s="14"/>
      <c r="CIP93" s="14"/>
      <c r="CIQ93" s="14"/>
      <c r="CIR93" s="14"/>
      <c r="CIS93" s="14"/>
      <c r="CIT93" s="14"/>
      <c r="CIU93" s="14"/>
      <c r="CIV93" s="14"/>
      <c r="CIW93" s="14"/>
      <c r="CIX93" s="14"/>
      <c r="CIY93" s="14"/>
      <c r="CIZ93" s="14"/>
      <c r="CJA93" s="14"/>
      <c r="CJB93" s="14"/>
      <c r="CJC93" s="14"/>
      <c r="CJD93" s="14"/>
      <c r="CJE93" s="14"/>
      <c r="CJF93" s="14"/>
      <c r="CJG93" s="14"/>
      <c r="CJH93" s="14"/>
      <c r="CJI93" s="14"/>
      <c r="CJJ93" s="14"/>
      <c r="CJK93" s="14"/>
      <c r="CJL93" s="14"/>
      <c r="CJM93" s="14"/>
      <c r="CJN93" s="14"/>
      <c r="CJO93" s="14"/>
      <c r="CJP93" s="14"/>
      <c r="CJQ93" s="14"/>
      <c r="CJR93" s="14"/>
      <c r="CJS93" s="14"/>
      <c r="CJT93" s="14"/>
      <c r="CJU93" s="14"/>
      <c r="CJV93" s="14"/>
      <c r="CJW93" s="14"/>
      <c r="CJX93" s="14"/>
      <c r="CJY93" s="14"/>
      <c r="CJZ93" s="14"/>
      <c r="CKA93" s="14"/>
      <c r="CKB93" s="14"/>
      <c r="CKC93" s="14"/>
      <c r="CKD93" s="14"/>
      <c r="CKE93" s="14"/>
      <c r="CKF93" s="14"/>
      <c r="CKG93" s="14"/>
      <c r="CKH93" s="14"/>
      <c r="CKI93" s="14"/>
      <c r="CKJ93" s="14"/>
      <c r="CKK93" s="14"/>
      <c r="CKL93" s="14"/>
      <c r="CKM93" s="14"/>
      <c r="CKN93" s="14"/>
      <c r="CKO93" s="14"/>
      <c r="CKP93" s="14"/>
      <c r="CKQ93" s="14"/>
      <c r="CKR93" s="14"/>
      <c r="CKS93" s="14"/>
      <c r="CKT93" s="14"/>
      <c r="CKU93" s="14"/>
      <c r="CKV93" s="14"/>
      <c r="CKW93" s="14"/>
      <c r="CKX93" s="14"/>
      <c r="CKY93" s="14"/>
      <c r="CKZ93" s="14"/>
      <c r="CLA93" s="14"/>
      <c r="CLB93" s="14"/>
      <c r="CLC93" s="14"/>
      <c r="CLD93" s="14"/>
      <c r="CLE93" s="14"/>
      <c r="CLF93" s="14"/>
      <c r="CLG93" s="14"/>
      <c r="CLH93" s="14"/>
      <c r="CLI93" s="14"/>
      <c r="CLJ93" s="14"/>
      <c r="CLK93" s="14"/>
      <c r="CLL93" s="14"/>
      <c r="CLM93" s="14"/>
      <c r="CLN93" s="14"/>
      <c r="CLO93" s="14"/>
      <c r="CLP93" s="14"/>
      <c r="CLQ93" s="14"/>
      <c r="CLR93" s="14"/>
      <c r="CLS93" s="14"/>
      <c r="CLT93" s="14"/>
      <c r="CLU93" s="14"/>
      <c r="CLV93" s="14"/>
      <c r="CLW93" s="14"/>
      <c r="CLX93" s="14"/>
      <c r="CLY93" s="14"/>
      <c r="CLZ93" s="14"/>
      <c r="CMA93" s="14"/>
      <c r="CMB93" s="14"/>
      <c r="CMC93" s="14"/>
      <c r="CMD93" s="14"/>
      <c r="CME93" s="14"/>
      <c r="CMF93" s="14"/>
      <c r="CMG93" s="14"/>
      <c r="CMH93" s="14"/>
      <c r="CMI93" s="14"/>
      <c r="CMJ93" s="14"/>
      <c r="CMK93" s="14"/>
      <c r="CML93" s="14"/>
      <c r="CMM93" s="14"/>
      <c r="CMN93" s="14"/>
      <c r="CMO93" s="14"/>
      <c r="CMP93" s="14"/>
      <c r="CMQ93" s="14"/>
      <c r="CMR93" s="14"/>
      <c r="CMS93" s="14"/>
      <c r="CMT93" s="14"/>
      <c r="CMU93" s="14"/>
      <c r="CMV93" s="14"/>
      <c r="CMW93" s="14"/>
      <c r="CMX93" s="14"/>
      <c r="CMY93" s="14"/>
      <c r="CMZ93" s="14"/>
      <c r="CNA93" s="14"/>
      <c r="CNB93" s="14"/>
      <c r="CNC93" s="14"/>
      <c r="CND93" s="14"/>
      <c r="CNE93" s="14"/>
      <c r="CNF93" s="14"/>
      <c r="CNG93" s="14"/>
      <c r="CNH93" s="14"/>
      <c r="CNI93" s="14"/>
      <c r="CNJ93" s="14"/>
      <c r="CNK93" s="14"/>
      <c r="CNL93" s="14"/>
      <c r="CNM93" s="14"/>
      <c r="CNN93" s="14"/>
      <c r="CNO93" s="14"/>
      <c r="CNP93" s="14"/>
      <c r="CNQ93" s="14"/>
      <c r="CNR93" s="14"/>
      <c r="CNS93" s="14"/>
      <c r="CNT93" s="14"/>
      <c r="CNU93" s="14"/>
      <c r="CNV93" s="14"/>
      <c r="CNW93" s="14"/>
      <c r="CNX93" s="14"/>
      <c r="CNY93" s="14"/>
      <c r="CNZ93" s="14"/>
      <c r="COA93" s="14"/>
      <c r="COB93" s="14"/>
      <c r="COC93" s="14"/>
      <c r="COD93" s="14"/>
      <c r="COE93" s="14"/>
      <c r="COF93" s="14"/>
      <c r="COG93" s="14"/>
      <c r="COH93" s="14"/>
      <c r="COI93" s="14"/>
      <c r="COJ93" s="14"/>
      <c r="COK93" s="14"/>
      <c r="COL93" s="14"/>
      <c r="COM93" s="14"/>
      <c r="CON93" s="14"/>
      <c r="COO93" s="14"/>
      <c r="COP93" s="14"/>
      <c r="COQ93" s="14"/>
      <c r="COR93" s="14"/>
      <c r="COS93" s="14"/>
      <c r="COT93" s="14"/>
      <c r="COU93" s="14"/>
      <c r="COV93" s="14"/>
      <c r="COW93" s="14"/>
      <c r="COX93" s="14"/>
      <c r="COY93" s="14"/>
      <c r="COZ93" s="14"/>
      <c r="CPA93" s="14"/>
      <c r="CPB93" s="14"/>
      <c r="CPC93" s="14"/>
      <c r="CPD93" s="14"/>
      <c r="CPE93" s="14"/>
      <c r="CPF93" s="14"/>
      <c r="CPG93" s="14"/>
      <c r="CPH93" s="14"/>
      <c r="CPI93" s="14"/>
      <c r="CPJ93" s="14"/>
      <c r="CPK93" s="14"/>
      <c r="CPL93" s="14"/>
      <c r="CPM93" s="14"/>
      <c r="CPN93" s="14"/>
      <c r="CPO93" s="14"/>
      <c r="CPP93" s="14"/>
      <c r="CPQ93" s="14"/>
      <c r="CPR93" s="14"/>
      <c r="CPS93" s="14"/>
      <c r="CPT93" s="14"/>
      <c r="CPU93" s="14"/>
      <c r="CPV93" s="14"/>
      <c r="CPW93" s="14"/>
      <c r="CPX93" s="14"/>
      <c r="CPY93" s="14"/>
      <c r="CPZ93" s="14"/>
      <c r="CQA93" s="14"/>
      <c r="CQB93" s="14"/>
      <c r="CQC93" s="14"/>
      <c r="CQD93" s="14"/>
      <c r="CQE93" s="14"/>
      <c r="CQF93" s="14"/>
      <c r="CQG93" s="14"/>
      <c r="CQH93" s="14"/>
      <c r="CQI93" s="14"/>
      <c r="CQJ93" s="14"/>
      <c r="CQK93" s="14"/>
      <c r="CQL93" s="14"/>
      <c r="CQM93" s="14"/>
      <c r="CQN93" s="14"/>
      <c r="CQO93" s="14"/>
      <c r="CQP93" s="14"/>
      <c r="CQQ93" s="14"/>
      <c r="CQR93" s="14"/>
      <c r="CQS93" s="14"/>
      <c r="CQT93" s="14"/>
      <c r="CQU93" s="14"/>
      <c r="CQV93" s="14"/>
      <c r="CQW93" s="14"/>
      <c r="CQX93" s="14"/>
      <c r="CQY93" s="14"/>
      <c r="CQZ93" s="14"/>
      <c r="CRA93" s="14"/>
      <c r="CRB93" s="14"/>
      <c r="CRC93" s="14"/>
      <c r="CRD93" s="14"/>
      <c r="CRE93" s="14"/>
      <c r="CRF93" s="14"/>
      <c r="CRG93" s="14"/>
      <c r="CRH93" s="14"/>
      <c r="CRI93" s="14"/>
      <c r="CRJ93" s="14"/>
      <c r="CRK93" s="14"/>
      <c r="CRL93" s="14"/>
      <c r="CRM93" s="14"/>
      <c r="CRN93" s="14"/>
      <c r="CRO93" s="14"/>
      <c r="CRP93" s="14"/>
      <c r="CRQ93" s="14"/>
      <c r="CRR93" s="14"/>
      <c r="CRS93" s="14"/>
      <c r="CRT93" s="14"/>
      <c r="CRU93" s="14"/>
      <c r="CRV93" s="14"/>
      <c r="CRW93" s="14"/>
      <c r="CRX93" s="14"/>
      <c r="CRY93" s="14"/>
      <c r="CRZ93" s="14"/>
      <c r="CSA93" s="14"/>
      <c r="CSB93" s="14"/>
      <c r="CSC93" s="14"/>
      <c r="CSD93" s="14"/>
      <c r="CSE93" s="14"/>
      <c r="CSF93" s="14"/>
      <c r="CSG93" s="14"/>
      <c r="CSH93" s="14"/>
      <c r="CSI93" s="14"/>
      <c r="CSJ93" s="14"/>
      <c r="CSK93" s="14"/>
      <c r="CSL93" s="14"/>
      <c r="CSM93" s="14"/>
      <c r="CSN93" s="14"/>
      <c r="CSO93" s="14"/>
      <c r="CSP93" s="14"/>
      <c r="CSQ93" s="14"/>
      <c r="CSR93" s="14"/>
      <c r="CSS93" s="14"/>
      <c r="CST93" s="14"/>
      <c r="CSU93" s="14"/>
      <c r="CSV93" s="14"/>
      <c r="CSW93" s="14"/>
      <c r="CSX93" s="14"/>
      <c r="CSY93" s="14"/>
      <c r="CSZ93" s="14"/>
      <c r="CTA93" s="14"/>
      <c r="CTB93" s="14"/>
      <c r="CTC93" s="14"/>
      <c r="CTD93" s="14"/>
      <c r="CTE93" s="14"/>
      <c r="CTF93" s="14"/>
      <c r="CTG93" s="14"/>
      <c r="CTH93" s="14"/>
      <c r="CTI93" s="14"/>
      <c r="CTJ93" s="14"/>
      <c r="CTK93" s="14"/>
      <c r="CTL93" s="14"/>
      <c r="CTM93" s="14"/>
      <c r="CTN93" s="14"/>
      <c r="CTO93" s="14"/>
      <c r="CTP93" s="14"/>
      <c r="CTQ93" s="14"/>
      <c r="CTR93" s="14"/>
      <c r="CTS93" s="14"/>
      <c r="CTT93" s="14"/>
      <c r="CTU93" s="14"/>
      <c r="CTV93" s="14"/>
      <c r="CTW93" s="14"/>
      <c r="CTX93" s="14"/>
      <c r="CTY93" s="14"/>
      <c r="CTZ93" s="14"/>
      <c r="CUA93" s="14"/>
      <c r="CUB93" s="14"/>
      <c r="CUC93" s="14"/>
      <c r="CUD93" s="14"/>
      <c r="CUE93" s="14"/>
      <c r="CUF93" s="14"/>
      <c r="CUG93" s="14"/>
      <c r="CUH93" s="14"/>
      <c r="CUI93" s="14"/>
      <c r="CUJ93" s="14"/>
      <c r="CUK93" s="14"/>
      <c r="CUL93" s="14"/>
      <c r="CUM93" s="14"/>
      <c r="CUN93" s="14"/>
      <c r="CUO93" s="14"/>
      <c r="CUP93" s="14"/>
      <c r="CUQ93" s="14"/>
      <c r="CUR93" s="14"/>
      <c r="CUS93" s="14"/>
      <c r="CUT93" s="14"/>
      <c r="CUU93" s="14"/>
      <c r="CUV93" s="14"/>
      <c r="CUW93" s="14"/>
      <c r="CUX93" s="14"/>
      <c r="CUY93" s="14"/>
      <c r="CUZ93" s="14"/>
      <c r="CVA93" s="14"/>
      <c r="CVB93" s="14"/>
      <c r="CVC93" s="14"/>
      <c r="CVD93" s="14"/>
      <c r="CVE93" s="14"/>
      <c r="CVF93" s="14"/>
      <c r="CVG93" s="14"/>
      <c r="CVH93" s="14"/>
      <c r="CVI93" s="14"/>
      <c r="CVJ93" s="14"/>
      <c r="CVK93" s="14"/>
      <c r="CVL93" s="14"/>
      <c r="CVM93" s="14"/>
      <c r="CVN93" s="14"/>
      <c r="CVO93" s="14"/>
      <c r="CVP93" s="14"/>
      <c r="CVQ93" s="14"/>
      <c r="CVR93" s="14"/>
      <c r="CVS93" s="14"/>
      <c r="CVT93" s="14"/>
      <c r="CVU93" s="14"/>
      <c r="CVV93" s="14"/>
      <c r="CVW93" s="14"/>
      <c r="CVX93" s="14"/>
      <c r="CVY93" s="14"/>
      <c r="CVZ93" s="14"/>
      <c r="CWA93" s="14"/>
      <c r="CWB93" s="14"/>
      <c r="CWC93" s="14"/>
      <c r="CWD93" s="14"/>
      <c r="CWE93" s="14"/>
      <c r="CWF93" s="14"/>
      <c r="CWG93" s="14"/>
      <c r="CWH93" s="14"/>
      <c r="CWI93" s="14"/>
      <c r="CWJ93" s="14"/>
      <c r="CWK93" s="14"/>
      <c r="CWL93" s="14"/>
      <c r="CWM93" s="14"/>
      <c r="CWN93" s="14"/>
      <c r="CWO93" s="14"/>
      <c r="CWP93" s="14"/>
      <c r="CWQ93" s="14"/>
      <c r="CWR93" s="14"/>
      <c r="CWS93" s="14"/>
      <c r="CWT93" s="14"/>
      <c r="CWU93" s="14"/>
      <c r="CWV93" s="14"/>
      <c r="CWW93" s="14"/>
      <c r="CWX93" s="14"/>
      <c r="CWY93" s="14"/>
      <c r="CWZ93" s="14"/>
      <c r="CXA93" s="14"/>
      <c r="CXB93" s="14"/>
      <c r="CXC93" s="14"/>
      <c r="CXD93" s="14"/>
      <c r="CXE93" s="14"/>
      <c r="CXF93" s="14"/>
      <c r="CXG93" s="14"/>
      <c r="CXH93" s="14"/>
      <c r="CXI93" s="14"/>
      <c r="CXJ93" s="14"/>
      <c r="CXK93" s="14"/>
      <c r="CXL93" s="14"/>
      <c r="CXM93" s="14"/>
      <c r="CXN93" s="14"/>
      <c r="CXO93" s="14"/>
      <c r="CXP93" s="14"/>
      <c r="CXQ93" s="14"/>
      <c r="CXR93" s="14"/>
      <c r="CXS93" s="14"/>
      <c r="CXT93" s="14"/>
      <c r="CXU93" s="14"/>
      <c r="CXV93" s="14"/>
      <c r="CXW93" s="14"/>
      <c r="CXX93" s="14"/>
      <c r="CXY93" s="14"/>
      <c r="CXZ93" s="14"/>
      <c r="CYA93" s="14"/>
      <c r="CYB93" s="14"/>
      <c r="CYC93" s="14"/>
      <c r="CYD93" s="14"/>
      <c r="CYE93" s="14"/>
      <c r="CYF93" s="14"/>
      <c r="CYG93" s="14"/>
      <c r="CYH93" s="14"/>
      <c r="CYI93" s="14"/>
      <c r="CYJ93" s="14"/>
      <c r="CYK93" s="14"/>
      <c r="CYL93" s="14"/>
      <c r="CYM93" s="14"/>
      <c r="CYN93" s="14"/>
      <c r="CYO93" s="14"/>
      <c r="CYP93" s="14"/>
      <c r="CYQ93" s="14"/>
      <c r="CYR93" s="14"/>
      <c r="CYS93" s="14"/>
      <c r="CYT93" s="14"/>
      <c r="CYU93" s="14"/>
      <c r="CYV93" s="14"/>
      <c r="CYW93" s="14"/>
      <c r="CYX93" s="14"/>
      <c r="CYY93" s="14"/>
      <c r="CYZ93" s="14"/>
      <c r="CZA93" s="14"/>
      <c r="CZB93" s="14"/>
      <c r="CZC93" s="14"/>
      <c r="CZD93" s="14"/>
      <c r="CZE93" s="14"/>
      <c r="CZF93" s="14"/>
      <c r="CZG93" s="14"/>
      <c r="CZH93" s="14"/>
      <c r="CZI93" s="14"/>
      <c r="CZJ93" s="14"/>
      <c r="CZK93" s="14"/>
      <c r="CZL93" s="14"/>
      <c r="CZM93" s="14"/>
      <c r="CZN93" s="14"/>
      <c r="CZO93" s="14"/>
      <c r="CZP93" s="14"/>
      <c r="CZQ93" s="14"/>
      <c r="CZR93" s="14"/>
      <c r="CZS93" s="14"/>
      <c r="CZT93" s="14"/>
      <c r="CZU93" s="14"/>
      <c r="CZV93" s="14"/>
      <c r="CZW93" s="14"/>
      <c r="CZX93" s="14"/>
      <c r="CZY93" s="14"/>
      <c r="CZZ93" s="14"/>
      <c r="DAA93" s="14"/>
      <c r="DAB93" s="14"/>
      <c r="DAC93" s="14"/>
      <c r="DAD93" s="14"/>
      <c r="DAE93" s="14"/>
      <c r="DAF93" s="14"/>
      <c r="DAG93" s="14"/>
      <c r="DAH93" s="14"/>
      <c r="DAI93" s="14"/>
      <c r="DAJ93" s="14"/>
      <c r="DAK93" s="14"/>
      <c r="DAL93" s="14"/>
      <c r="DAM93" s="14"/>
      <c r="DAN93" s="14"/>
      <c r="DAO93" s="14"/>
      <c r="DAP93" s="14"/>
      <c r="DAQ93" s="14"/>
      <c r="DAR93" s="14"/>
      <c r="DAS93" s="14"/>
      <c r="DAT93" s="14"/>
      <c r="DAU93" s="14"/>
      <c r="DAV93" s="14"/>
      <c r="DAW93" s="14"/>
      <c r="DAX93" s="14"/>
      <c r="DAY93" s="14"/>
      <c r="DAZ93" s="14"/>
      <c r="DBA93" s="14"/>
      <c r="DBB93" s="14"/>
      <c r="DBC93" s="14"/>
      <c r="DBD93" s="14"/>
      <c r="DBE93" s="14"/>
      <c r="DBF93" s="14"/>
      <c r="DBG93" s="14"/>
      <c r="DBH93" s="14"/>
      <c r="DBI93" s="14"/>
      <c r="DBJ93" s="14"/>
      <c r="DBK93" s="14"/>
      <c r="DBL93" s="14"/>
      <c r="DBM93" s="14"/>
      <c r="DBN93" s="14"/>
      <c r="DBO93" s="14"/>
      <c r="DBP93" s="14"/>
      <c r="DBQ93" s="14"/>
      <c r="DBR93" s="14"/>
      <c r="DBS93" s="14"/>
      <c r="DBT93" s="14"/>
      <c r="DBU93" s="14"/>
      <c r="DBV93" s="14"/>
      <c r="DBW93" s="14"/>
      <c r="DBX93" s="14"/>
      <c r="DBY93" s="14"/>
      <c r="DBZ93" s="14"/>
      <c r="DCA93" s="14"/>
      <c r="DCB93" s="14"/>
      <c r="DCC93" s="14"/>
      <c r="DCD93" s="14"/>
      <c r="DCE93" s="14"/>
      <c r="DCF93" s="14"/>
      <c r="DCG93" s="14"/>
      <c r="DCH93" s="14"/>
      <c r="DCI93" s="14"/>
      <c r="DCJ93" s="14"/>
      <c r="DCK93" s="14"/>
      <c r="DCL93" s="14"/>
      <c r="DCM93" s="14"/>
      <c r="DCN93" s="14"/>
      <c r="DCO93" s="14"/>
      <c r="DCP93" s="14"/>
      <c r="DCQ93" s="14"/>
      <c r="DCR93" s="14"/>
      <c r="DCS93" s="14"/>
      <c r="DCT93" s="14"/>
      <c r="DCU93" s="14"/>
      <c r="DCV93" s="14"/>
      <c r="DCW93" s="14"/>
      <c r="DCX93" s="14"/>
      <c r="DCY93" s="14"/>
      <c r="DCZ93" s="14"/>
      <c r="DDA93" s="14"/>
      <c r="DDB93" s="14"/>
      <c r="DDC93" s="14"/>
      <c r="DDD93" s="14"/>
      <c r="DDE93" s="14"/>
      <c r="DDF93" s="14"/>
      <c r="DDG93" s="14"/>
      <c r="DDH93" s="14"/>
      <c r="DDI93" s="14"/>
      <c r="DDJ93" s="14"/>
      <c r="DDK93" s="14"/>
      <c r="DDL93" s="14"/>
      <c r="DDM93" s="14"/>
      <c r="DDN93" s="14"/>
      <c r="DDO93" s="14"/>
      <c r="DDP93" s="14"/>
      <c r="DDQ93" s="14"/>
      <c r="DDR93" s="14"/>
      <c r="DDS93" s="14"/>
      <c r="DDT93" s="14"/>
      <c r="DDU93" s="14"/>
      <c r="DDV93" s="14"/>
      <c r="DDW93" s="14"/>
      <c r="DDX93" s="14"/>
      <c r="DDY93" s="14"/>
      <c r="DDZ93" s="14"/>
      <c r="DEA93" s="14"/>
      <c r="DEB93" s="14"/>
      <c r="DEC93" s="14"/>
      <c r="DED93" s="14"/>
      <c r="DEE93" s="14"/>
      <c r="DEF93" s="14"/>
      <c r="DEG93" s="14"/>
      <c r="DEH93" s="14"/>
      <c r="DEI93" s="14"/>
      <c r="DEJ93" s="14"/>
      <c r="DEK93" s="14"/>
      <c r="DEL93" s="14"/>
      <c r="DEM93" s="14"/>
      <c r="DEN93" s="14"/>
      <c r="DEO93" s="14"/>
      <c r="DEP93" s="14"/>
      <c r="DEQ93" s="14"/>
      <c r="DER93" s="14"/>
      <c r="DES93" s="14"/>
      <c r="DET93" s="14"/>
      <c r="DEU93" s="14"/>
      <c r="DEV93" s="14"/>
      <c r="DEW93" s="14"/>
      <c r="DEX93" s="14"/>
      <c r="DEY93" s="14"/>
      <c r="DEZ93" s="14"/>
      <c r="DFA93" s="14"/>
      <c r="DFB93" s="14"/>
      <c r="DFC93" s="14"/>
      <c r="DFD93" s="14"/>
      <c r="DFE93" s="14"/>
      <c r="DFF93" s="14"/>
      <c r="DFG93" s="14"/>
      <c r="DFH93" s="14"/>
      <c r="DFI93" s="14"/>
      <c r="DFJ93" s="14"/>
      <c r="DFK93" s="14"/>
      <c r="DFL93" s="14"/>
      <c r="DFM93" s="14"/>
      <c r="DFN93" s="14"/>
      <c r="DFO93" s="14"/>
      <c r="DFP93" s="14"/>
      <c r="DFQ93" s="14"/>
      <c r="DFR93" s="14"/>
      <c r="DFS93" s="14"/>
      <c r="DFT93" s="14"/>
      <c r="DFU93" s="14"/>
      <c r="DFV93" s="14"/>
      <c r="DFW93" s="14"/>
      <c r="DFX93" s="14"/>
      <c r="DFY93" s="14"/>
      <c r="DFZ93" s="14"/>
      <c r="DGA93" s="14"/>
      <c r="DGB93" s="14"/>
      <c r="DGC93" s="14"/>
      <c r="DGD93" s="14"/>
      <c r="DGE93" s="14"/>
      <c r="DGF93" s="14"/>
      <c r="DGG93" s="14"/>
      <c r="DGH93" s="14"/>
      <c r="DGI93" s="14"/>
      <c r="DGJ93" s="14"/>
      <c r="DGK93" s="14"/>
      <c r="DGL93" s="14"/>
      <c r="DGM93" s="14"/>
      <c r="DGN93" s="14"/>
      <c r="DGO93" s="14"/>
      <c r="DGP93" s="14"/>
      <c r="DGQ93" s="14"/>
      <c r="DGR93" s="14"/>
      <c r="DGS93" s="14"/>
      <c r="DGT93" s="14"/>
      <c r="DGU93" s="14"/>
      <c r="DGV93" s="14"/>
      <c r="DGW93" s="14"/>
      <c r="DGX93" s="14"/>
      <c r="DGY93" s="14"/>
      <c r="DGZ93" s="14"/>
      <c r="DHA93" s="14"/>
      <c r="DHB93" s="14"/>
      <c r="DHC93" s="14"/>
      <c r="DHD93" s="14"/>
      <c r="DHE93" s="14"/>
      <c r="DHF93" s="14"/>
      <c r="DHG93" s="14"/>
      <c r="DHH93" s="14"/>
      <c r="DHI93" s="14"/>
      <c r="DHJ93" s="14"/>
      <c r="DHK93" s="14"/>
      <c r="DHL93" s="14"/>
      <c r="DHM93" s="14"/>
      <c r="DHN93" s="14"/>
      <c r="DHO93" s="14"/>
      <c r="DHP93" s="14"/>
      <c r="DHQ93" s="14"/>
      <c r="DHR93" s="14"/>
      <c r="DHS93" s="14"/>
      <c r="DHT93" s="14"/>
      <c r="DHU93" s="14"/>
      <c r="DHV93" s="14"/>
      <c r="DHW93" s="14"/>
      <c r="DHX93" s="14"/>
      <c r="DHY93" s="14"/>
      <c r="DHZ93" s="14"/>
      <c r="DIA93" s="14"/>
      <c r="DIB93" s="14"/>
      <c r="DIC93" s="14"/>
      <c r="DID93" s="14"/>
      <c r="DIE93" s="14"/>
      <c r="DIF93" s="14"/>
      <c r="DIG93" s="14"/>
      <c r="DIH93" s="14"/>
      <c r="DII93" s="14"/>
      <c r="DIJ93" s="14"/>
      <c r="DIK93" s="14"/>
      <c r="DIL93" s="14"/>
      <c r="DIM93" s="14"/>
      <c r="DIN93" s="14"/>
      <c r="DIO93" s="14"/>
      <c r="DIP93" s="14"/>
      <c r="DIQ93" s="14"/>
      <c r="DIR93" s="14"/>
      <c r="DIS93" s="14"/>
      <c r="DIT93" s="14"/>
      <c r="DIU93" s="14"/>
      <c r="DIV93" s="14"/>
      <c r="DIW93" s="14"/>
      <c r="DIX93" s="14"/>
      <c r="DIY93" s="14"/>
      <c r="DIZ93" s="14"/>
      <c r="DJA93" s="14"/>
      <c r="DJB93" s="14"/>
      <c r="DJC93" s="14"/>
      <c r="DJD93" s="14"/>
      <c r="DJE93" s="14"/>
      <c r="DJF93" s="14"/>
      <c r="DJG93" s="14"/>
      <c r="DJH93" s="14"/>
      <c r="DJI93" s="14"/>
      <c r="DJJ93" s="14"/>
      <c r="DJK93" s="14"/>
      <c r="DJL93" s="14"/>
      <c r="DJM93" s="14"/>
      <c r="DJN93" s="14"/>
      <c r="DJO93" s="14"/>
      <c r="DJP93" s="14"/>
      <c r="DJQ93" s="14"/>
      <c r="DJR93" s="14"/>
      <c r="DJS93" s="14"/>
      <c r="DJT93" s="14"/>
      <c r="DJU93" s="14"/>
      <c r="DJV93" s="14"/>
      <c r="DJW93" s="14"/>
      <c r="DJX93" s="14"/>
      <c r="DJY93" s="14"/>
      <c r="DJZ93" s="14"/>
      <c r="DKA93" s="14"/>
      <c r="DKB93" s="14"/>
      <c r="DKC93" s="14"/>
      <c r="DKD93" s="14"/>
      <c r="DKE93" s="14"/>
      <c r="DKF93" s="14"/>
      <c r="DKG93" s="14"/>
      <c r="DKH93" s="14"/>
      <c r="DKI93" s="14"/>
      <c r="DKJ93" s="14"/>
      <c r="DKK93" s="14"/>
      <c r="DKL93" s="14"/>
      <c r="DKM93" s="14"/>
      <c r="DKN93" s="14"/>
      <c r="DKO93" s="14"/>
      <c r="DKP93" s="14"/>
      <c r="DKQ93" s="14"/>
      <c r="DKR93" s="14"/>
      <c r="DKS93" s="14"/>
      <c r="DKT93" s="14"/>
      <c r="DKU93" s="14"/>
      <c r="DKV93" s="14"/>
      <c r="DKW93" s="14"/>
      <c r="DKX93" s="14"/>
      <c r="DKY93" s="14"/>
      <c r="DKZ93" s="14"/>
      <c r="DLA93" s="14"/>
      <c r="DLB93" s="14"/>
      <c r="DLC93" s="14"/>
      <c r="DLD93" s="14"/>
      <c r="DLE93" s="14"/>
      <c r="DLF93" s="14"/>
      <c r="DLG93" s="14"/>
      <c r="DLH93" s="14"/>
      <c r="DLI93" s="14"/>
      <c r="DLJ93" s="14"/>
      <c r="DLK93" s="14"/>
      <c r="DLL93" s="14"/>
      <c r="DLM93" s="14"/>
      <c r="DLN93" s="14"/>
      <c r="DLO93" s="14"/>
      <c r="DLP93" s="14"/>
      <c r="DLQ93" s="14"/>
      <c r="DLR93" s="14"/>
      <c r="DLS93" s="14"/>
      <c r="DLT93" s="14"/>
      <c r="DLU93" s="14"/>
      <c r="DLV93" s="14"/>
      <c r="DLW93" s="14"/>
      <c r="DLX93" s="14"/>
      <c r="DLY93" s="14"/>
      <c r="DLZ93" s="14"/>
      <c r="DMA93" s="14"/>
      <c r="DMB93" s="14"/>
      <c r="DMC93" s="14"/>
      <c r="DMD93" s="14"/>
      <c r="DME93" s="14"/>
      <c r="DMF93" s="14"/>
      <c r="DMG93" s="14"/>
      <c r="DMH93" s="14"/>
      <c r="DMI93" s="14"/>
      <c r="DMJ93" s="14"/>
      <c r="DMK93" s="14"/>
      <c r="DML93" s="14"/>
      <c r="DMM93" s="14"/>
      <c r="DMN93" s="14"/>
      <c r="DMO93" s="14"/>
      <c r="DMP93" s="14"/>
      <c r="DMQ93" s="14"/>
      <c r="DMR93" s="14"/>
      <c r="DMS93" s="14"/>
      <c r="DMT93" s="14"/>
      <c r="DMU93" s="14"/>
      <c r="DMV93" s="14"/>
      <c r="DMW93" s="14"/>
      <c r="DMX93" s="14"/>
      <c r="DMY93" s="14"/>
      <c r="DMZ93" s="14"/>
      <c r="DNA93" s="14"/>
      <c r="DNB93" s="14"/>
      <c r="DNC93" s="14"/>
      <c r="DND93" s="14"/>
      <c r="DNE93" s="14"/>
      <c r="DNF93" s="14"/>
      <c r="DNG93" s="14"/>
      <c r="DNH93" s="14"/>
      <c r="DNI93" s="14"/>
      <c r="DNJ93" s="14"/>
      <c r="DNK93" s="14"/>
      <c r="DNL93" s="14"/>
      <c r="DNM93" s="14"/>
      <c r="DNN93" s="14"/>
      <c r="DNO93" s="14"/>
      <c r="DNP93" s="14"/>
      <c r="DNQ93" s="14"/>
      <c r="DNR93" s="14"/>
      <c r="DNS93" s="14"/>
      <c r="DNT93" s="14"/>
      <c r="DNU93" s="14"/>
      <c r="DNV93" s="14"/>
      <c r="DNW93" s="14"/>
      <c r="DNX93" s="14"/>
      <c r="DNY93" s="14"/>
      <c r="DNZ93" s="14"/>
      <c r="DOA93" s="14"/>
      <c r="DOB93" s="14"/>
      <c r="DOC93" s="14"/>
      <c r="DOD93" s="14"/>
      <c r="DOE93" s="14"/>
      <c r="DOF93" s="14"/>
      <c r="DOG93" s="14"/>
      <c r="DOH93" s="14"/>
      <c r="DOI93" s="14"/>
      <c r="DOJ93" s="14"/>
      <c r="DOK93" s="14"/>
      <c r="DOL93" s="14"/>
      <c r="DOM93" s="14"/>
      <c r="DON93" s="14"/>
      <c r="DOO93" s="14"/>
      <c r="DOP93" s="14"/>
      <c r="DOQ93" s="14"/>
      <c r="DOR93" s="14"/>
      <c r="DOS93" s="14"/>
      <c r="DOT93" s="14"/>
      <c r="DOU93" s="14"/>
      <c r="DOV93" s="14"/>
      <c r="DOW93" s="14"/>
      <c r="DOX93" s="14"/>
      <c r="DOY93" s="14"/>
      <c r="DOZ93" s="14"/>
      <c r="DPA93" s="14"/>
      <c r="DPB93" s="14"/>
      <c r="DPC93" s="14"/>
      <c r="DPD93" s="14"/>
      <c r="DPE93" s="14"/>
      <c r="DPF93" s="14"/>
      <c r="DPG93" s="14"/>
      <c r="DPH93" s="14"/>
      <c r="DPI93" s="14"/>
      <c r="DPJ93" s="14"/>
      <c r="DPK93" s="14"/>
      <c r="DPL93" s="14"/>
      <c r="DPM93" s="14"/>
      <c r="DPN93" s="14"/>
      <c r="DPO93" s="14"/>
      <c r="DPP93" s="14"/>
      <c r="DPQ93" s="14"/>
      <c r="DPR93" s="14"/>
      <c r="DPS93" s="14"/>
      <c r="DPT93" s="14"/>
      <c r="DPU93" s="14"/>
      <c r="DPV93" s="14"/>
      <c r="DPW93" s="14"/>
      <c r="DPX93" s="14"/>
      <c r="DPY93" s="14"/>
      <c r="DPZ93" s="14"/>
      <c r="DQA93" s="14"/>
      <c r="DQB93" s="14"/>
      <c r="DQC93" s="14"/>
      <c r="DQD93" s="14"/>
      <c r="DQE93" s="14"/>
      <c r="DQF93" s="14"/>
      <c r="DQG93" s="14"/>
      <c r="DQH93" s="14"/>
      <c r="DQI93" s="14"/>
      <c r="DQJ93" s="14"/>
      <c r="DQK93" s="14"/>
      <c r="DQL93" s="14"/>
      <c r="DQM93" s="14"/>
      <c r="DQN93" s="14"/>
      <c r="DQO93" s="14"/>
      <c r="DQP93" s="14"/>
      <c r="DQQ93" s="14"/>
      <c r="DQR93" s="14"/>
      <c r="DQS93" s="14"/>
      <c r="DQT93" s="14"/>
      <c r="DQU93" s="14"/>
      <c r="DQV93" s="14"/>
      <c r="DQW93" s="14"/>
      <c r="DQX93" s="14"/>
      <c r="DQY93" s="14"/>
      <c r="DQZ93" s="14"/>
      <c r="DRA93" s="14"/>
      <c r="DRB93" s="14"/>
      <c r="DRC93" s="14"/>
      <c r="DRD93" s="14"/>
      <c r="DRE93" s="14"/>
      <c r="DRF93" s="14"/>
      <c r="DRG93" s="14"/>
      <c r="DRH93" s="14"/>
      <c r="DRI93" s="14"/>
      <c r="DRJ93" s="14"/>
      <c r="DRK93" s="14"/>
      <c r="DRL93" s="14"/>
      <c r="DRM93" s="14"/>
      <c r="DRN93" s="14"/>
      <c r="DRO93" s="14"/>
      <c r="DRP93" s="14"/>
      <c r="DRQ93" s="14"/>
      <c r="DRR93" s="14"/>
      <c r="DRS93" s="14"/>
      <c r="DRT93" s="14"/>
      <c r="DRU93" s="14"/>
      <c r="DRV93" s="14"/>
      <c r="DRW93" s="14"/>
      <c r="DRX93" s="14"/>
      <c r="DRY93" s="14"/>
      <c r="DRZ93" s="14"/>
      <c r="DSA93" s="14"/>
      <c r="DSB93" s="14"/>
      <c r="DSC93" s="14"/>
      <c r="DSD93" s="14"/>
      <c r="DSE93" s="14"/>
      <c r="DSF93" s="14"/>
      <c r="DSG93" s="14"/>
      <c r="DSH93" s="14"/>
      <c r="DSI93" s="14"/>
      <c r="DSJ93" s="14"/>
      <c r="DSK93" s="14"/>
      <c r="DSL93" s="14"/>
      <c r="DSM93" s="14"/>
      <c r="DSN93" s="14"/>
      <c r="DSO93" s="14"/>
      <c r="DSP93" s="14"/>
      <c r="DSQ93" s="14"/>
      <c r="DSR93" s="14"/>
      <c r="DSS93" s="14"/>
      <c r="DST93" s="14"/>
      <c r="DSU93" s="14"/>
      <c r="DSV93" s="14"/>
      <c r="DSW93" s="14"/>
      <c r="DSX93" s="14"/>
      <c r="DSY93" s="14"/>
      <c r="DSZ93" s="14"/>
      <c r="DTA93" s="14"/>
      <c r="DTB93" s="14"/>
      <c r="DTC93" s="14"/>
      <c r="DTD93" s="14"/>
      <c r="DTE93" s="14"/>
      <c r="DTF93" s="14"/>
      <c r="DTG93" s="14"/>
      <c r="DTH93" s="14"/>
      <c r="DTI93" s="14"/>
      <c r="DTJ93" s="14"/>
      <c r="DTK93" s="14"/>
      <c r="DTL93" s="14"/>
      <c r="DTM93" s="14"/>
      <c r="DTN93" s="14"/>
      <c r="DTO93" s="14"/>
      <c r="DTP93" s="14"/>
      <c r="DTQ93" s="14"/>
      <c r="DTR93" s="14"/>
      <c r="DTS93" s="14"/>
      <c r="DTT93" s="14"/>
      <c r="DTU93" s="14"/>
      <c r="DTV93" s="14"/>
      <c r="DTW93" s="14"/>
      <c r="DTX93" s="14"/>
      <c r="DTY93" s="14"/>
      <c r="DTZ93" s="14"/>
      <c r="DUA93" s="14"/>
      <c r="DUB93" s="14"/>
      <c r="DUC93" s="14"/>
      <c r="DUD93" s="14"/>
      <c r="DUE93" s="14"/>
      <c r="DUF93" s="14"/>
      <c r="DUG93" s="14"/>
      <c r="DUH93" s="14"/>
      <c r="DUI93" s="14"/>
      <c r="DUJ93" s="14"/>
      <c r="DUK93" s="14"/>
      <c r="DUL93" s="14"/>
      <c r="DUM93" s="14"/>
      <c r="DUN93" s="14"/>
      <c r="DUO93" s="14"/>
      <c r="DUP93" s="14"/>
      <c r="DUQ93" s="14"/>
      <c r="DUR93" s="14"/>
      <c r="DUS93" s="14"/>
      <c r="DUT93" s="14"/>
      <c r="DUU93" s="14"/>
      <c r="DUV93" s="14"/>
      <c r="DUW93" s="14"/>
      <c r="DUX93" s="14"/>
      <c r="DUY93" s="14"/>
      <c r="DUZ93" s="14"/>
      <c r="DVA93" s="14"/>
      <c r="DVB93" s="14"/>
      <c r="DVC93" s="14"/>
      <c r="DVD93" s="14"/>
      <c r="DVE93" s="14"/>
      <c r="DVF93" s="14"/>
      <c r="DVG93" s="14"/>
      <c r="DVH93" s="14"/>
      <c r="DVI93" s="14"/>
      <c r="DVJ93" s="14"/>
      <c r="DVK93" s="14"/>
      <c r="DVL93" s="14"/>
      <c r="DVM93" s="14"/>
      <c r="DVN93" s="14"/>
      <c r="DVO93" s="14"/>
      <c r="DVP93" s="14"/>
      <c r="DVQ93" s="14"/>
      <c r="DVR93" s="14"/>
      <c r="DVS93" s="14"/>
      <c r="DVT93" s="14"/>
      <c r="DVU93" s="14"/>
      <c r="DVV93" s="14"/>
      <c r="DVW93" s="14"/>
      <c r="DVX93" s="14"/>
      <c r="DVY93" s="14"/>
      <c r="DVZ93" s="14"/>
      <c r="DWA93" s="14"/>
      <c r="DWB93" s="14"/>
      <c r="DWC93" s="14"/>
      <c r="DWD93" s="14"/>
      <c r="DWE93" s="14"/>
      <c r="DWF93" s="14"/>
      <c r="DWG93" s="14"/>
      <c r="DWH93" s="14"/>
      <c r="DWI93" s="14"/>
      <c r="DWJ93" s="14"/>
      <c r="DWK93" s="14"/>
      <c r="DWL93" s="14"/>
      <c r="DWM93" s="14"/>
      <c r="DWN93" s="14"/>
      <c r="DWO93" s="14"/>
      <c r="DWP93" s="14"/>
      <c r="DWQ93" s="14"/>
      <c r="DWR93" s="14"/>
      <c r="DWS93" s="14"/>
      <c r="DWT93" s="14"/>
      <c r="DWU93" s="14"/>
      <c r="DWV93" s="14"/>
      <c r="DWW93" s="14"/>
      <c r="DWX93" s="14"/>
      <c r="DWY93" s="14"/>
      <c r="DWZ93" s="14"/>
      <c r="DXA93" s="14"/>
      <c r="DXB93" s="14"/>
      <c r="DXC93" s="14"/>
      <c r="DXD93" s="14"/>
      <c r="DXE93" s="14"/>
      <c r="DXF93" s="14"/>
      <c r="DXG93" s="14"/>
      <c r="DXH93" s="14"/>
      <c r="DXI93" s="14"/>
      <c r="DXJ93" s="14"/>
      <c r="DXK93" s="14"/>
      <c r="DXL93" s="14"/>
      <c r="DXM93" s="14"/>
      <c r="DXN93" s="14"/>
      <c r="DXO93" s="14"/>
      <c r="DXP93" s="14"/>
      <c r="DXQ93" s="14"/>
      <c r="DXR93" s="14"/>
      <c r="DXS93" s="14"/>
      <c r="DXT93" s="14"/>
      <c r="DXU93" s="14"/>
      <c r="DXV93" s="14"/>
      <c r="DXW93" s="14"/>
      <c r="DXX93" s="14"/>
      <c r="DXY93" s="14"/>
      <c r="DXZ93" s="14"/>
      <c r="DYA93" s="14"/>
      <c r="DYB93" s="14"/>
      <c r="DYC93" s="14"/>
      <c r="DYD93" s="14"/>
      <c r="DYE93" s="14"/>
      <c r="DYF93" s="14"/>
      <c r="DYG93" s="14"/>
      <c r="DYH93" s="14"/>
      <c r="DYI93" s="14"/>
      <c r="DYJ93" s="14"/>
      <c r="DYK93" s="14"/>
      <c r="DYL93" s="14"/>
      <c r="DYM93" s="14"/>
      <c r="DYN93" s="14"/>
      <c r="DYO93" s="14"/>
      <c r="DYP93" s="14"/>
      <c r="DYQ93" s="14"/>
      <c r="DYR93" s="14"/>
      <c r="DYS93" s="14"/>
      <c r="DYT93" s="14"/>
      <c r="DYU93" s="14"/>
      <c r="DYV93" s="14"/>
      <c r="DYW93" s="14"/>
      <c r="DYX93" s="14"/>
      <c r="DYY93" s="14"/>
      <c r="DYZ93" s="14"/>
      <c r="DZA93" s="14"/>
      <c r="DZB93" s="14"/>
      <c r="DZC93" s="14"/>
      <c r="DZD93" s="14"/>
      <c r="DZE93" s="14"/>
      <c r="DZF93" s="14"/>
      <c r="DZG93" s="14"/>
      <c r="DZH93" s="14"/>
      <c r="DZI93" s="14"/>
      <c r="DZJ93" s="14"/>
      <c r="DZK93" s="14"/>
      <c r="DZL93" s="14"/>
      <c r="DZM93" s="14"/>
      <c r="DZN93" s="14"/>
      <c r="DZO93" s="14"/>
      <c r="DZP93" s="14"/>
      <c r="DZQ93" s="14"/>
      <c r="DZR93" s="14"/>
      <c r="DZS93" s="14"/>
      <c r="DZT93" s="14"/>
      <c r="DZU93" s="14"/>
      <c r="DZV93" s="14"/>
      <c r="DZW93" s="14"/>
      <c r="DZX93" s="14"/>
      <c r="DZY93" s="14"/>
      <c r="DZZ93" s="14"/>
      <c r="EAA93" s="14"/>
      <c r="EAB93" s="14"/>
      <c r="EAC93" s="14"/>
      <c r="EAD93" s="14"/>
      <c r="EAE93" s="14"/>
      <c r="EAF93" s="14"/>
      <c r="EAG93" s="14"/>
      <c r="EAH93" s="14"/>
      <c r="EAI93" s="14"/>
      <c r="EAJ93" s="14"/>
      <c r="EAK93" s="14"/>
      <c r="EAL93" s="14"/>
      <c r="EAM93" s="14"/>
      <c r="EAN93" s="14"/>
      <c r="EAO93" s="14"/>
      <c r="EAP93" s="14"/>
      <c r="EAQ93" s="14"/>
      <c r="EAR93" s="14"/>
      <c r="EAS93" s="14"/>
      <c r="EAT93" s="14"/>
      <c r="EAU93" s="14"/>
      <c r="EAV93" s="14"/>
      <c r="EAW93" s="14"/>
      <c r="EAX93" s="14"/>
      <c r="EAY93" s="14"/>
      <c r="EAZ93" s="14"/>
      <c r="EBA93" s="14"/>
      <c r="EBB93" s="14"/>
      <c r="EBC93" s="14"/>
      <c r="EBD93" s="14"/>
      <c r="EBE93" s="14"/>
      <c r="EBF93" s="14"/>
      <c r="EBG93" s="14"/>
      <c r="EBH93" s="14"/>
      <c r="EBI93" s="14"/>
      <c r="EBJ93" s="14"/>
      <c r="EBK93" s="14"/>
      <c r="EBL93" s="14"/>
      <c r="EBM93" s="14"/>
      <c r="EBN93" s="14"/>
      <c r="EBO93" s="14"/>
      <c r="EBP93" s="14"/>
      <c r="EBQ93" s="14"/>
      <c r="EBR93" s="14"/>
      <c r="EBS93" s="14"/>
      <c r="EBT93" s="14"/>
      <c r="EBU93" s="14"/>
      <c r="EBV93" s="14"/>
      <c r="EBW93" s="14"/>
      <c r="EBX93" s="14"/>
      <c r="EBY93" s="14"/>
      <c r="EBZ93" s="14"/>
      <c r="ECA93" s="14"/>
      <c r="ECB93" s="14"/>
      <c r="ECC93" s="14"/>
      <c r="ECD93" s="14"/>
      <c r="ECE93" s="14"/>
      <c r="ECF93" s="14"/>
      <c r="ECG93" s="14"/>
      <c r="ECH93" s="14"/>
      <c r="ECI93" s="14"/>
      <c r="ECJ93" s="14"/>
      <c r="ECK93" s="14"/>
      <c r="ECL93" s="14"/>
      <c r="ECM93" s="14"/>
      <c r="ECN93" s="14"/>
      <c r="ECO93" s="14"/>
      <c r="ECP93" s="14"/>
      <c r="ECQ93" s="14"/>
      <c r="ECR93" s="14"/>
      <c r="ECS93" s="14"/>
      <c r="ECT93" s="14"/>
      <c r="ECU93" s="14"/>
      <c r="ECV93" s="14"/>
      <c r="ECW93" s="14"/>
      <c r="ECX93" s="14"/>
      <c r="ECY93" s="14"/>
      <c r="ECZ93" s="14"/>
      <c r="EDA93" s="14"/>
      <c r="EDB93" s="14"/>
      <c r="EDC93" s="14"/>
      <c r="EDD93" s="14"/>
      <c r="EDE93" s="14"/>
      <c r="EDF93" s="14"/>
      <c r="EDG93" s="14"/>
      <c r="EDH93" s="14"/>
      <c r="EDI93" s="14"/>
      <c r="EDJ93" s="14"/>
      <c r="EDK93" s="14"/>
      <c r="EDL93" s="14"/>
      <c r="EDM93" s="14"/>
      <c r="EDN93" s="14"/>
      <c r="EDO93" s="14"/>
      <c r="EDP93" s="14"/>
      <c r="EDQ93" s="14"/>
      <c r="EDR93" s="14"/>
      <c r="EDS93" s="14"/>
      <c r="EDT93" s="14"/>
      <c r="EDU93" s="14"/>
      <c r="EDV93" s="14"/>
      <c r="EDW93" s="14"/>
      <c r="EDX93" s="14"/>
      <c r="EDY93" s="14"/>
      <c r="EDZ93" s="14"/>
      <c r="EEA93" s="14"/>
      <c r="EEB93" s="14"/>
      <c r="EEC93" s="14"/>
      <c r="EED93" s="14"/>
      <c r="EEE93" s="14"/>
      <c r="EEF93" s="14"/>
      <c r="EEG93" s="14"/>
      <c r="EEH93" s="14"/>
      <c r="EEI93" s="14"/>
      <c r="EEJ93" s="14"/>
      <c r="EEK93" s="14"/>
      <c r="EEL93" s="14"/>
      <c r="EEM93" s="14"/>
      <c r="EEN93" s="14"/>
      <c r="EEO93" s="14"/>
      <c r="EEP93" s="14"/>
      <c r="EEQ93" s="14"/>
      <c r="EER93" s="14"/>
      <c r="EES93" s="14"/>
      <c r="EET93" s="14"/>
      <c r="EEU93" s="14"/>
      <c r="EEV93" s="14"/>
      <c r="EEW93" s="14"/>
      <c r="EEX93" s="14"/>
      <c r="EEY93" s="14"/>
      <c r="EEZ93" s="14"/>
      <c r="EFA93" s="14"/>
      <c r="EFB93" s="14"/>
      <c r="EFC93" s="14"/>
      <c r="EFD93" s="14"/>
      <c r="EFE93" s="14"/>
      <c r="EFF93" s="14"/>
      <c r="EFG93" s="14"/>
      <c r="EFH93" s="14"/>
      <c r="EFI93" s="14"/>
      <c r="EFJ93" s="14"/>
      <c r="EFK93" s="14"/>
      <c r="EFL93" s="14"/>
      <c r="EFM93" s="14"/>
      <c r="EFN93" s="14"/>
      <c r="EFO93" s="14"/>
      <c r="EFP93" s="14"/>
      <c r="EFQ93" s="14"/>
      <c r="EFR93" s="14"/>
      <c r="EFS93" s="14"/>
      <c r="EFT93" s="14"/>
      <c r="EFU93" s="14"/>
      <c r="EFV93" s="14"/>
      <c r="EFW93" s="14"/>
      <c r="EFX93" s="14"/>
      <c r="EFY93" s="14"/>
      <c r="EFZ93" s="14"/>
      <c r="EGA93" s="14"/>
      <c r="EGB93" s="14"/>
      <c r="EGC93" s="14"/>
      <c r="EGD93" s="14"/>
      <c r="EGE93" s="14"/>
      <c r="EGF93" s="14"/>
      <c r="EGG93" s="14"/>
      <c r="EGH93" s="14"/>
      <c r="EGI93" s="14"/>
      <c r="EGJ93" s="14"/>
      <c r="EGK93" s="14"/>
      <c r="EGL93" s="14"/>
      <c r="EGM93" s="14"/>
      <c r="EGN93" s="14"/>
      <c r="EGO93" s="14"/>
      <c r="EGP93" s="14"/>
      <c r="EGQ93" s="14"/>
      <c r="EGR93" s="14"/>
      <c r="EGS93" s="14"/>
      <c r="EGT93" s="14"/>
      <c r="EGU93" s="14"/>
      <c r="EGV93" s="14"/>
      <c r="EGW93" s="14"/>
      <c r="EGX93" s="14"/>
      <c r="EGY93" s="14"/>
      <c r="EGZ93" s="14"/>
      <c r="EHA93" s="14"/>
      <c r="EHB93" s="14"/>
      <c r="EHC93" s="14"/>
      <c r="EHD93" s="14"/>
      <c r="EHE93" s="14"/>
      <c r="EHF93" s="14"/>
      <c r="EHG93" s="14"/>
      <c r="EHH93" s="14"/>
      <c r="EHI93" s="14"/>
      <c r="EHJ93" s="14"/>
      <c r="EHK93" s="14"/>
      <c r="EHL93" s="14"/>
      <c r="EHM93" s="14"/>
      <c r="EHN93" s="14"/>
      <c r="EHO93" s="14"/>
      <c r="EHP93" s="14"/>
      <c r="EHQ93" s="14"/>
      <c r="EHR93" s="14"/>
      <c r="EHS93" s="14"/>
      <c r="EHT93" s="14"/>
      <c r="EHU93" s="14"/>
      <c r="EHV93" s="14"/>
      <c r="EHW93" s="14"/>
      <c r="EHX93" s="14"/>
      <c r="EHY93" s="14"/>
      <c r="EHZ93" s="14"/>
      <c r="EIA93" s="14"/>
      <c r="EIB93" s="14"/>
      <c r="EIC93" s="14"/>
      <c r="EID93" s="14"/>
      <c r="EIE93" s="14"/>
      <c r="EIF93" s="14"/>
      <c r="EIG93" s="14"/>
      <c r="EIH93" s="14"/>
      <c r="EII93" s="14"/>
      <c r="EIJ93" s="14"/>
      <c r="EIK93" s="14"/>
      <c r="EIL93" s="14"/>
      <c r="EIM93" s="14"/>
      <c r="EIN93" s="14"/>
      <c r="EIO93" s="14"/>
      <c r="EIP93" s="14"/>
      <c r="EIQ93" s="14"/>
      <c r="EIR93" s="14"/>
      <c r="EIS93" s="14"/>
      <c r="EIT93" s="14"/>
      <c r="EIU93" s="14"/>
      <c r="EIV93" s="14"/>
      <c r="EIW93" s="14"/>
      <c r="EIX93" s="14"/>
      <c r="EIY93" s="14"/>
      <c r="EIZ93" s="14"/>
      <c r="EJA93" s="14"/>
      <c r="EJB93" s="14"/>
      <c r="EJC93" s="14"/>
      <c r="EJD93" s="14"/>
      <c r="EJE93" s="14"/>
      <c r="EJF93" s="14"/>
      <c r="EJG93" s="14"/>
      <c r="EJH93" s="14"/>
      <c r="EJI93" s="14"/>
      <c r="EJJ93" s="14"/>
      <c r="EJK93" s="14"/>
      <c r="EJL93" s="14"/>
      <c r="EJM93" s="14"/>
      <c r="EJN93" s="14"/>
      <c r="EJO93" s="14"/>
      <c r="EJP93" s="14"/>
      <c r="EJQ93" s="14"/>
      <c r="EJR93" s="14"/>
      <c r="EJS93" s="14"/>
      <c r="EJT93" s="14"/>
      <c r="EJU93" s="14"/>
      <c r="EJV93" s="14"/>
      <c r="EJW93" s="14"/>
      <c r="EJX93" s="14"/>
      <c r="EJY93" s="14"/>
      <c r="EJZ93" s="14"/>
      <c r="EKA93" s="14"/>
      <c r="EKB93" s="14"/>
      <c r="EKC93" s="14"/>
      <c r="EKD93" s="14"/>
      <c r="EKE93" s="14"/>
      <c r="EKF93" s="14"/>
      <c r="EKG93" s="14"/>
      <c r="EKH93" s="14"/>
      <c r="EKI93" s="14"/>
      <c r="EKJ93" s="14"/>
      <c r="EKK93" s="14"/>
      <c r="EKL93" s="14"/>
      <c r="EKM93" s="14"/>
      <c r="EKN93" s="14"/>
      <c r="EKO93" s="14"/>
      <c r="EKP93" s="14"/>
      <c r="EKQ93" s="14"/>
      <c r="EKR93" s="14"/>
      <c r="EKS93" s="14"/>
      <c r="EKT93" s="14"/>
      <c r="EKU93" s="14"/>
      <c r="EKV93" s="14"/>
      <c r="EKW93" s="14"/>
      <c r="EKX93" s="14"/>
      <c r="EKY93" s="14"/>
      <c r="EKZ93" s="14"/>
      <c r="ELA93" s="14"/>
      <c r="ELB93" s="14"/>
      <c r="ELC93" s="14"/>
      <c r="ELD93" s="14"/>
      <c r="ELE93" s="14"/>
      <c r="ELF93" s="14"/>
      <c r="ELG93" s="14"/>
      <c r="ELH93" s="14"/>
      <c r="ELI93" s="14"/>
      <c r="ELJ93" s="14"/>
      <c r="ELK93" s="14"/>
      <c r="ELL93" s="14"/>
      <c r="ELM93" s="14"/>
      <c r="ELN93" s="14"/>
      <c r="ELO93" s="14"/>
      <c r="ELP93" s="14"/>
      <c r="ELQ93" s="14"/>
      <c r="ELR93" s="14"/>
      <c r="ELS93" s="14"/>
      <c r="ELT93" s="14"/>
      <c r="ELU93" s="14"/>
      <c r="ELV93" s="14"/>
      <c r="ELW93" s="14"/>
      <c r="ELX93" s="14"/>
      <c r="ELY93" s="14"/>
      <c r="ELZ93" s="14"/>
      <c r="EMA93" s="14"/>
      <c r="EMB93" s="14"/>
      <c r="EMC93" s="14"/>
      <c r="EMD93" s="14"/>
      <c r="EME93" s="14"/>
      <c r="EMF93" s="14"/>
      <c r="EMG93" s="14"/>
      <c r="EMH93" s="14"/>
      <c r="EMI93" s="14"/>
      <c r="EMJ93" s="14"/>
      <c r="EMK93" s="14"/>
      <c r="EML93" s="14"/>
      <c r="EMM93" s="14"/>
      <c r="EMN93" s="14"/>
      <c r="EMO93" s="14"/>
      <c r="EMP93" s="14"/>
      <c r="EMQ93" s="14"/>
      <c r="EMR93" s="14"/>
      <c r="EMS93" s="14"/>
      <c r="EMT93" s="14"/>
      <c r="EMU93" s="14"/>
      <c r="EMV93" s="14"/>
      <c r="EMW93" s="14"/>
      <c r="EMX93" s="14"/>
      <c r="EMY93" s="14"/>
      <c r="EMZ93" s="14"/>
      <c r="ENA93" s="14"/>
      <c r="ENB93" s="14"/>
      <c r="ENC93" s="14"/>
      <c r="END93" s="14"/>
      <c r="ENE93" s="14"/>
      <c r="ENF93" s="14"/>
      <c r="ENG93" s="14"/>
      <c r="ENH93" s="14"/>
      <c r="ENI93" s="14"/>
      <c r="ENJ93" s="14"/>
      <c r="ENK93" s="14"/>
      <c r="ENL93" s="14"/>
      <c r="ENM93" s="14"/>
      <c r="ENN93" s="14"/>
      <c r="ENO93" s="14"/>
      <c r="ENP93" s="14"/>
      <c r="ENQ93" s="14"/>
      <c r="ENR93" s="14"/>
      <c r="ENS93" s="14"/>
      <c r="ENT93" s="14"/>
      <c r="ENU93" s="14"/>
      <c r="ENV93" s="14"/>
      <c r="ENW93" s="14"/>
      <c r="ENX93" s="14"/>
      <c r="ENY93" s="14"/>
      <c r="ENZ93" s="14"/>
      <c r="EOA93" s="14"/>
      <c r="EOB93" s="14"/>
      <c r="EOC93" s="14"/>
      <c r="EOD93" s="14"/>
      <c r="EOE93" s="14"/>
      <c r="EOF93" s="14"/>
      <c r="EOG93" s="14"/>
      <c r="EOH93" s="14"/>
      <c r="EOI93" s="14"/>
      <c r="EOJ93" s="14"/>
      <c r="EOK93" s="14"/>
      <c r="EOL93" s="14"/>
      <c r="EOM93" s="14"/>
      <c r="EON93" s="14"/>
      <c r="EOO93" s="14"/>
      <c r="EOP93" s="14"/>
      <c r="EOQ93" s="14"/>
      <c r="EOR93" s="14"/>
      <c r="EOS93" s="14"/>
      <c r="EOT93" s="14"/>
      <c r="EOU93" s="14"/>
      <c r="EOV93" s="14"/>
      <c r="EOW93" s="14"/>
      <c r="EOX93" s="14"/>
      <c r="EOY93" s="14"/>
      <c r="EOZ93" s="14"/>
      <c r="EPA93" s="14"/>
      <c r="EPB93" s="14"/>
      <c r="EPC93" s="14"/>
      <c r="EPD93" s="14"/>
      <c r="EPE93" s="14"/>
      <c r="EPF93" s="14"/>
      <c r="EPG93" s="14"/>
      <c r="EPH93" s="14"/>
      <c r="EPI93" s="14"/>
      <c r="EPJ93" s="14"/>
      <c r="EPK93" s="14"/>
      <c r="EPL93" s="14"/>
      <c r="EPM93" s="14"/>
      <c r="EPN93" s="14"/>
      <c r="EPO93" s="14"/>
      <c r="EPP93" s="14"/>
      <c r="EPQ93" s="14"/>
      <c r="EPR93" s="14"/>
      <c r="EPS93" s="14"/>
      <c r="EPT93" s="14"/>
      <c r="EPU93" s="14"/>
      <c r="EPV93" s="14"/>
      <c r="EPW93" s="14"/>
      <c r="EPX93" s="14"/>
      <c r="EPY93" s="14"/>
      <c r="EPZ93" s="14"/>
      <c r="EQA93" s="14"/>
      <c r="EQB93" s="14"/>
      <c r="EQC93" s="14"/>
      <c r="EQD93" s="14"/>
      <c r="EQE93" s="14"/>
      <c r="EQF93" s="14"/>
      <c r="EQG93" s="14"/>
      <c r="EQH93" s="14"/>
      <c r="EQI93" s="14"/>
      <c r="EQJ93" s="14"/>
      <c r="EQK93" s="14"/>
      <c r="EQL93" s="14"/>
      <c r="EQM93" s="14"/>
      <c r="EQN93" s="14"/>
      <c r="EQO93" s="14"/>
      <c r="EQP93" s="14"/>
      <c r="EQQ93" s="14"/>
      <c r="EQR93" s="14"/>
      <c r="EQS93" s="14"/>
      <c r="EQT93" s="14"/>
      <c r="EQU93" s="14"/>
      <c r="EQV93" s="14"/>
      <c r="EQW93" s="14"/>
      <c r="EQX93" s="14"/>
      <c r="EQY93" s="14"/>
      <c r="EQZ93" s="14"/>
      <c r="ERA93" s="14"/>
      <c r="ERB93" s="14"/>
      <c r="ERC93" s="14"/>
      <c r="ERD93" s="14"/>
      <c r="ERE93" s="14"/>
      <c r="ERF93" s="14"/>
      <c r="ERG93" s="14"/>
      <c r="ERH93" s="14"/>
      <c r="ERI93" s="14"/>
      <c r="ERJ93" s="14"/>
      <c r="ERK93" s="14"/>
      <c r="ERL93" s="14"/>
      <c r="ERM93" s="14"/>
      <c r="ERN93" s="14"/>
      <c r="ERO93" s="14"/>
      <c r="ERP93" s="14"/>
      <c r="ERQ93" s="14"/>
      <c r="ERR93" s="14"/>
      <c r="ERS93" s="14"/>
      <c r="ERT93" s="14"/>
      <c r="ERU93" s="14"/>
      <c r="ERV93" s="14"/>
      <c r="ERW93" s="14"/>
      <c r="ERX93" s="14"/>
      <c r="ERY93" s="14"/>
      <c r="ERZ93" s="14"/>
      <c r="ESA93" s="14"/>
      <c r="ESB93" s="14"/>
      <c r="ESC93" s="14"/>
      <c r="ESD93" s="14"/>
      <c r="ESE93" s="14"/>
      <c r="ESF93" s="14"/>
      <c r="ESG93" s="14"/>
      <c r="ESH93" s="14"/>
      <c r="ESI93" s="14"/>
      <c r="ESJ93" s="14"/>
      <c r="ESK93" s="14"/>
      <c r="ESL93" s="14"/>
      <c r="ESM93" s="14"/>
      <c r="ESN93" s="14"/>
      <c r="ESO93" s="14"/>
      <c r="ESP93" s="14"/>
      <c r="ESQ93" s="14"/>
      <c r="ESR93" s="14"/>
      <c r="ESS93" s="14"/>
      <c r="EST93" s="14"/>
      <c r="ESU93" s="14"/>
      <c r="ESV93" s="14"/>
      <c r="ESW93" s="14"/>
      <c r="ESX93" s="14"/>
      <c r="ESY93" s="14"/>
      <c r="ESZ93" s="14"/>
      <c r="ETA93" s="14"/>
      <c r="ETB93" s="14"/>
      <c r="ETC93" s="14"/>
      <c r="ETD93" s="14"/>
      <c r="ETE93" s="14"/>
      <c r="ETF93" s="14"/>
      <c r="ETG93" s="14"/>
      <c r="ETH93" s="14"/>
      <c r="ETI93" s="14"/>
      <c r="ETJ93" s="14"/>
      <c r="ETK93" s="14"/>
      <c r="ETL93" s="14"/>
      <c r="ETM93" s="14"/>
      <c r="ETN93" s="14"/>
      <c r="ETO93" s="14"/>
      <c r="ETP93" s="14"/>
      <c r="ETQ93" s="14"/>
      <c r="ETR93" s="14"/>
      <c r="ETS93" s="14"/>
      <c r="ETT93" s="14"/>
      <c r="ETU93" s="14"/>
      <c r="ETV93" s="14"/>
      <c r="ETW93" s="14"/>
      <c r="ETX93" s="14"/>
      <c r="ETY93" s="14"/>
      <c r="ETZ93" s="14"/>
      <c r="EUA93" s="14"/>
      <c r="EUB93" s="14"/>
      <c r="EUC93" s="14"/>
      <c r="EUD93" s="14"/>
      <c r="EUE93" s="14"/>
      <c r="EUF93" s="14"/>
      <c r="EUG93" s="14"/>
      <c r="EUH93" s="14"/>
      <c r="EUI93" s="14"/>
      <c r="EUJ93" s="14"/>
      <c r="EUK93" s="14"/>
      <c r="EUL93" s="14"/>
      <c r="EUM93" s="14"/>
      <c r="EUN93" s="14"/>
      <c r="EUO93" s="14"/>
      <c r="EUP93" s="14"/>
      <c r="EUQ93" s="14"/>
      <c r="EUR93" s="14"/>
      <c r="EUS93" s="14"/>
      <c r="EUT93" s="14"/>
      <c r="EUU93" s="14"/>
      <c r="EUV93" s="14"/>
      <c r="EUW93" s="14"/>
      <c r="EUX93" s="14"/>
      <c r="EUY93" s="14"/>
      <c r="EUZ93" s="14"/>
      <c r="EVA93" s="14"/>
      <c r="EVB93" s="14"/>
      <c r="EVC93" s="14"/>
      <c r="EVD93" s="14"/>
      <c r="EVE93" s="14"/>
      <c r="EVF93" s="14"/>
      <c r="EVG93" s="14"/>
      <c r="EVH93" s="14"/>
      <c r="EVI93" s="14"/>
      <c r="EVJ93" s="14"/>
      <c r="EVK93" s="14"/>
      <c r="EVL93" s="14"/>
      <c r="EVM93" s="14"/>
      <c r="EVN93" s="14"/>
      <c r="EVO93" s="14"/>
      <c r="EVP93" s="14"/>
      <c r="EVQ93" s="14"/>
      <c r="EVR93" s="14"/>
      <c r="EVS93" s="14"/>
      <c r="EVT93" s="14"/>
      <c r="EVU93" s="14"/>
      <c r="EVV93" s="14"/>
      <c r="EVW93" s="14"/>
      <c r="EVX93" s="14"/>
      <c r="EVY93" s="14"/>
      <c r="EVZ93" s="14"/>
      <c r="EWA93" s="14"/>
      <c r="EWB93" s="14"/>
      <c r="EWC93" s="14"/>
      <c r="EWD93" s="14"/>
      <c r="EWE93" s="14"/>
      <c r="EWF93" s="14"/>
      <c r="EWG93" s="14"/>
      <c r="EWH93" s="14"/>
      <c r="EWI93" s="14"/>
      <c r="EWJ93" s="14"/>
      <c r="EWK93" s="14"/>
      <c r="EWL93" s="14"/>
      <c r="EWM93" s="14"/>
      <c r="EWN93" s="14"/>
      <c r="EWO93" s="14"/>
      <c r="EWP93" s="14"/>
      <c r="EWQ93" s="14"/>
      <c r="EWR93" s="14"/>
      <c r="EWS93" s="14"/>
      <c r="EWT93" s="14"/>
      <c r="EWU93" s="14"/>
      <c r="EWV93" s="14"/>
      <c r="EWW93" s="14"/>
      <c r="EWX93" s="14"/>
      <c r="EWY93" s="14"/>
      <c r="EWZ93" s="14"/>
      <c r="EXA93" s="14"/>
      <c r="EXB93" s="14"/>
      <c r="EXC93" s="14"/>
      <c r="EXD93" s="14"/>
      <c r="EXE93" s="14"/>
      <c r="EXF93" s="14"/>
      <c r="EXG93" s="14"/>
      <c r="EXH93" s="14"/>
      <c r="EXI93" s="14"/>
      <c r="EXJ93" s="14"/>
      <c r="EXK93" s="14"/>
      <c r="EXL93" s="14"/>
      <c r="EXM93" s="14"/>
      <c r="EXN93" s="14"/>
      <c r="EXO93" s="14"/>
      <c r="EXP93" s="14"/>
      <c r="EXQ93" s="14"/>
      <c r="EXR93" s="14"/>
      <c r="EXS93" s="14"/>
      <c r="EXT93" s="14"/>
      <c r="EXU93" s="14"/>
      <c r="EXV93" s="14"/>
      <c r="EXW93" s="14"/>
      <c r="EXX93" s="14"/>
      <c r="EXY93" s="14"/>
      <c r="EXZ93" s="14"/>
      <c r="EYA93" s="14"/>
      <c r="EYB93" s="14"/>
      <c r="EYC93" s="14"/>
      <c r="EYD93" s="14"/>
      <c r="EYE93" s="14"/>
      <c r="EYF93" s="14"/>
      <c r="EYG93" s="14"/>
      <c r="EYH93" s="14"/>
      <c r="EYI93" s="14"/>
      <c r="EYJ93" s="14"/>
      <c r="EYK93" s="14"/>
      <c r="EYL93" s="14"/>
      <c r="EYM93" s="14"/>
      <c r="EYN93" s="14"/>
      <c r="EYO93" s="14"/>
      <c r="EYP93" s="14"/>
      <c r="EYQ93" s="14"/>
      <c r="EYR93" s="14"/>
      <c r="EYS93" s="14"/>
      <c r="EYT93" s="14"/>
      <c r="EYU93" s="14"/>
      <c r="EYV93" s="14"/>
      <c r="EYW93" s="14"/>
      <c r="EYX93" s="14"/>
      <c r="EYY93" s="14"/>
      <c r="EYZ93" s="14"/>
      <c r="EZA93" s="14"/>
      <c r="EZB93" s="14"/>
      <c r="EZC93" s="14"/>
      <c r="EZD93" s="14"/>
      <c r="EZE93" s="14"/>
      <c r="EZF93" s="14"/>
      <c r="EZG93" s="14"/>
      <c r="EZH93" s="14"/>
      <c r="EZI93" s="14"/>
      <c r="EZJ93" s="14"/>
      <c r="EZK93" s="14"/>
      <c r="EZL93" s="14"/>
      <c r="EZM93" s="14"/>
      <c r="EZN93" s="14"/>
      <c r="EZO93" s="14"/>
      <c r="EZP93" s="14"/>
      <c r="EZQ93" s="14"/>
      <c r="EZR93" s="14"/>
      <c r="EZS93" s="14"/>
      <c r="EZT93" s="14"/>
      <c r="EZU93" s="14"/>
      <c r="EZV93" s="14"/>
      <c r="EZW93" s="14"/>
      <c r="EZX93" s="14"/>
      <c r="EZY93" s="14"/>
      <c r="EZZ93" s="14"/>
      <c r="FAA93" s="14"/>
      <c r="FAB93" s="14"/>
      <c r="FAC93" s="14"/>
      <c r="FAD93" s="14"/>
      <c r="FAE93" s="14"/>
      <c r="FAF93" s="14"/>
      <c r="FAG93" s="14"/>
      <c r="FAH93" s="14"/>
      <c r="FAI93" s="14"/>
      <c r="FAJ93" s="14"/>
      <c r="FAK93" s="14"/>
      <c r="FAL93" s="14"/>
      <c r="FAM93" s="14"/>
      <c r="FAN93" s="14"/>
      <c r="FAO93" s="14"/>
      <c r="FAP93" s="14"/>
      <c r="FAQ93" s="14"/>
      <c r="FAR93" s="14"/>
      <c r="FAS93" s="14"/>
      <c r="FAT93" s="14"/>
      <c r="FAU93" s="14"/>
      <c r="FAV93" s="14"/>
      <c r="FAW93" s="14"/>
      <c r="FAX93" s="14"/>
      <c r="FAY93" s="14"/>
      <c r="FAZ93" s="14"/>
      <c r="FBA93" s="14"/>
      <c r="FBB93" s="14"/>
      <c r="FBC93" s="14"/>
      <c r="FBD93" s="14"/>
      <c r="FBE93" s="14"/>
      <c r="FBF93" s="14"/>
      <c r="FBG93" s="14"/>
      <c r="FBH93" s="14"/>
      <c r="FBI93" s="14"/>
      <c r="FBJ93" s="14"/>
      <c r="FBK93" s="14"/>
      <c r="FBL93" s="14"/>
      <c r="FBM93" s="14"/>
      <c r="FBN93" s="14"/>
      <c r="FBO93" s="14"/>
      <c r="FBP93" s="14"/>
      <c r="FBQ93" s="14"/>
      <c r="FBR93" s="14"/>
      <c r="FBS93" s="14"/>
      <c r="FBT93" s="14"/>
      <c r="FBU93" s="14"/>
      <c r="FBV93" s="14"/>
      <c r="FBW93" s="14"/>
      <c r="FBX93" s="14"/>
      <c r="FBY93" s="14"/>
      <c r="FBZ93" s="14"/>
      <c r="FCA93" s="14"/>
      <c r="FCB93" s="14"/>
      <c r="FCC93" s="14"/>
      <c r="FCD93" s="14"/>
      <c r="FCE93" s="14"/>
      <c r="FCF93" s="14"/>
      <c r="FCG93" s="14"/>
      <c r="FCH93" s="14"/>
      <c r="FCI93" s="14"/>
      <c r="FCJ93" s="14"/>
      <c r="FCK93" s="14"/>
      <c r="FCL93" s="14"/>
      <c r="FCM93" s="14"/>
      <c r="FCN93" s="14"/>
      <c r="FCO93" s="14"/>
      <c r="FCP93" s="14"/>
      <c r="FCQ93" s="14"/>
      <c r="FCR93" s="14"/>
      <c r="FCS93" s="14"/>
      <c r="FCT93" s="14"/>
      <c r="FCU93" s="14"/>
      <c r="FCV93" s="14"/>
      <c r="FCW93" s="14"/>
      <c r="FCX93" s="14"/>
      <c r="FCY93" s="14"/>
      <c r="FCZ93" s="14"/>
      <c r="FDA93" s="14"/>
      <c r="FDB93" s="14"/>
      <c r="FDC93" s="14"/>
      <c r="FDD93" s="14"/>
      <c r="FDE93" s="14"/>
      <c r="FDF93" s="14"/>
      <c r="FDG93" s="14"/>
      <c r="FDH93" s="14"/>
      <c r="FDI93" s="14"/>
      <c r="FDJ93" s="14"/>
      <c r="FDK93" s="14"/>
      <c r="FDL93" s="14"/>
      <c r="FDM93" s="14"/>
      <c r="FDN93" s="14"/>
      <c r="FDO93" s="14"/>
      <c r="FDP93" s="14"/>
      <c r="FDQ93" s="14"/>
      <c r="FDR93" s="14"/>
      <c r="FDS93" s="14"/>
      <c r="FDT93" s="14"/>
      <c r="FDU93" s="14"/>
      <c r="FDV93" s="14"/>
      <c r="FDW93" s="14"/>
      <c r="FDX93" s="14"/>
      <c r="FDY93" s="14"/>
      <c r="FDZ93" s="14"/>
      <c r="FEA93" s="14"/>
      <c r="FEB93" s="14"/>
      <c r="FEC93" s="14"/>
      <c r="FED93" s="14"/>
      <c r="FEE93" s="14"/>
      <c r="FEF93" s="14"/>
      <c r="FEG93" s="14"/>
      <c r="FEH93" s="14"/>
      <c r="FEI93" s="14"/>
      <c r="FEJ93" s="14"/>
      <c r="FEK93" s="14"/>
      <c r="FEL93" s="14"/>
      <c r="FEM93" s="14"/>
      <c r="FEN93" s="14"/>
      <c r="FEO93" s="14"/>
      <c r="FEP93" s="14"/>
      <c r="FEQ93" s="14"/>
      <c r="FER93" s="14"/>
      <c r="FES93" s="14"/>
      <c r="FET93" s="14"/>
      <c r="FEU93" s="14"/>
      <c r="FEV93" s="14"/>
      <c r="FEW93" s="14"/>
      <c r="FEX93" s="14"/>
      <c r="FEY93" s="14"/>
      <c r="FEZ93" s="14"/>
      <c r="FFA93" s="14"/>
      <c r="FFB93" s="14"/>
      <c r="FFC93" s="14"/>
      <c r="FFD93" s="14"/>
      <c r="FFE93" s="14"/>
      <c r="FFF93" s="14"/>
      <c r="FFG93" s="14"/>
      <c r="FFH93" s="14"/>
      <c r="FFI93" s="14"/>
      <c r="FFJ93" s="14"/>
      <c r="FFK93" s="14"/>
      <c r="FFL93" s="14"/>
      <c r="FFM93" s="14"/>
      <c r="FFN93" s="14"/>
      <c r="FFO93" s="14"/>
      <c r="FFP93" s="14"/>
      <c r="FFQ93" s="14"/>
      <c r="FFR93" s="14"/>
      <c r="FFS93" s="14"/>
      <c r="FFT93" s="14"/>
      <c r="FFU93" s="14"/>
      <c r="FFV93" s="14"/>
      <c r="FFW93" s="14"/>
      <c r="FFX93" s="14"/>
      <c r="FFY93" s="14"/>
      <c r="FFZ93" s="14"/>
      <c r="FGA93" s="14"/>
      <c r="FGB93" s="14"/>
      <c r="FGC93" s="14"/>
      <c r="FGD93" s="14"/>
      <c r="FGE93" s="14"/>
      <c r="FGF93" s="14"/>
      <c r="FGG93" s="14"/>
      <c r="FGH93" s="14"/>
      <c r="FGI93" s="14"/>
      <c r="FGJ93" s="14"/>
      <c r="FGK93" s="14"/>
      <c r="FGL93" s="14"/>
      <c r="FGM93" s="14"/>
      <c r="FGN93" s="14"/>
      <c r="FGO93" s="14"/>
      <c r="FGP93" s="14"/>
      <c r="FGQ93" s="14"/>
      <c r="FGR93" s="14"/>
      <c r="FGS93" s="14"/>
      <c r="FGT93" s="14"/>
      <c r="FGU93" s="14"/>
      <c r="FGV93" s="14"/>
      <c r="FGW93" s="14"/>
      <c r="FGX93" s="14"/>
      <c r="FGY93" s="14"/>
      <c r="FGZ93" s="14"/>
      <c r="FHA93" s="14"/>
      <c r="FHB93" s="14"/>
      <c r="FHC93" s="14"/>
      <c r="FHD93" s="14"/>
      <c r="FHE93" s="14"/>
      <c r="FHF93" s="14"/>
      <c r="FHG93" s="14"/>
      <c r="FHH93" s="14"/>
      <c r="FHI93" s="14"/>
      <c r="FHJ93" s="14"/>
      <c r="FHK93" s="14"/>
      <c r="FHL93" s="14"/>
      <c r="FHM93" s="14"/>
      <c r="FHN93" s="14"/>
      <c r="FHO93" s="14"/>
      <c r="FHP93" s="14"/>
      <c r="FHQ93" s="14"/>
      <c r="FHR93" s="14"/>
      <c r="FHS93" s="14"/>
      <c r="FHT93" s="14"/>
      <c r="FHU93" s="14"/>
      <c r="FHV93" s="14"/>
      <c r="FHW93" s="14"/>
      <c r="FHX93" s="14"/>
      <c r="FHY93" s="14"/>
      <c r="FHZ93" s="14"/>
      <c r="FIA93" s="14"/>
      <c r="FIB93" s="14"/>
      <c r="FIC93" s="14"/>
      <c r="FID93" s="14"/>
      <c r="FIE93" s="14"/>
      <c r="FIF93" s="14"/>
      <c r="FIG93" s="14"/>
      <c r="FIH93" s="14"/>
      <c r="FII93" s="14"/>
      <c r="FIJ93" s="14"/>
      <c r="FIK93" s="14"/>
      <c r="FIL93" s="14"/>
      <c r="FIM93" s="14"/>
      <c r="FIN93" s="14"/>
      <c r="FIO93" s="14"/>
      <c r="FIP93" s="14"/>
      <c r="FIQ93" s="14"/>
      <c r="FIR93" s="14"/>
      <c r="FIS93" s="14"/>
      <c r="FIT93" s="14"/>
      <c r="FIU93" s="14"/>
      <c r="FIV93" s="14"/>
      <c r="FIW93" s="14"/>
      <c r="FIX93" s="14"/>
      <c r="FIY93" s="14"/>
      <c r="FIZ93" s="14"/>
      <c r="FJA93" s="14"/>
      <c r="FJB93" s="14"/>
      <c r="FJC93" s="14"/>
      <c r="FJD93" s="14"/>
      <c r="FJE93" s="14"/>
      <c r="FJF93" s="14"/>
      <c r="FJG93" s="14"/>
      <c r="FJH93" s="14"/>
      <c r="FJI93" s="14"/>
      <c r="FJJ93" s="14"/>
      <c r="FJK93" s="14"/>
      <c r="FJL93" s="14"/>
      <c r="FJM93" s="14"/>
      <c r="FJN93" s="14"/>
      <c r="FJO93" s="14"/>
      <c r="FJP93" s="14"/>
      <c r="FJQ93" s="14"/>
      <c r="FJR93" s="14"/>
      <c r="FJS93" s="14"/>
      <c r="FJT93" s="14"/>
      <c r="FJU93" s="14"/>
      <c r="FJV93" s="14"/>
      <c r="FJW93" s="14"/>
      <c r="FJX93" s="14"/>
      <c r="FJY93" s="14"/>
      <c r="FJZ93" s="14"/>
      <c r="FKA93" s="14"/>
      <c r="FKB93" s="14"/>
      <c r="FKC93" s="14"/>
      <c r="FKD93" s="14"/>
      <c r="FKE93" s="14"/>
      <c r="FKF93" s="14"/>
      <c r="FKG93" s="14"/>
      <c r="FKH93" s="14"/>
      <c r="FKI93" s="14"/>
      <c r="FKJ93" s="14"/>
      <c r="FKK93" s="14"/>
      <c r="FKL93" s="14"/>
      <c r="FKM93" s="14"/>
      <c r="FKN93" s="14"/>
      <c r="FKO93" s="14"/>
      <c r="FKP93" s="14"/>
      <c r="FKQ93" s="14"/>
      <c r="FKR93" s="14"/>
      <c r="FKS93" s="14"/>
      <c r="FKT93" s="14"/>
      <c r="FKU93" s="14"/>
      <c r="FKV93" s="14"/>
      <c r="FKW93" s="14"/>
      <c r="FKX93" s="14"/>
      <c r="FKY93" s="14"/>
      <c r="FKZ93" s="14"/>
      <c r="FLA93" s="14"/>
      <c r="FLB93" s="14"/>
      <c r="FLC93" s="14"/>
      <c r="FLD93" s="14"/>
      <c r="FLE93" s="14"/>
      <c r="FLF93" s="14"/>
      <c r="FLG93" s="14"/>
      <c r="FLH93" s="14"/>
      <c r="FLI93" s="14"/>
      <c r="FLJ93" s="14"/>
      <c r="FLK93" s="14"/>
      <c r="FLL93" s="14"/>
      <c r="FLM93" s="14"/>
      <c r="FLN93" s="14"/>
      <c r="FLO93" s="14"/>
      <c r="FLP93" s="14"/>
      <c r="FLQ93" s="14"/>
      <c r="FLR93" s="14"/>
      <c r="FLS93" s="14"/>
      <c r="FLT93" s="14"/>
      <c r="FLU93" s="14"/>
      <c r="FLV93" s="14"/>
      <c r="FLW93" s="14"/>
      <c r="FLX93" s="14"/>
      <c r="FLY93" s="14"/>
      <c r="FLZ93" s="14"/>
      <c r="FMA93" s="14"/>
      <c r="FMB93" s="14"/>
      <c r="FMC93" s="14"/>
      <c r="FMD93" s="14"/>
      <c r="FME93" s="14"/>
      <c r="FMF93" s="14"/>
      <c r="FMG93" s="14"/>
      <c r="FMH93" s="14"/>
      <c r="FMI93" s="14"/>
      <c r="FMJ93" s="14"/>
      <c r="FMK93" s="14"/>
      <c r="FML93" s="14"/>
      <c r="FMM93" s="14"/>
      <c r="FMN93" s="14"/>
      <c r="FMO93" s="14"/>
      <c r="FMP93" s="14"/>
      <c r="FMQ93" s="14"/>
      <c r="FMR93" s="14"/>
      <c r="FMS93" s="14"/>
      <c r="FMT93" s="14"/>
      <c r="FMU93" s="14"/>
      <c r="FMV93" s="14"/>
      <c r="FMW93" s="14"/>
      <c r="FMX93" s="14"/>
      <c r="FMY93" s="14"/>
      <c r="FMZ93" s="14"/>
      <c r="FNA93" s="14"/>
      <c r="FNB93" s="14"/>
      <c r="FNC93" s="14"/>
      <c r="FND93" s="14"/>
      <c r="FNE93" s="14"/>
      <c r="FNF93" s="14"/>
      <c r="FNG93" s="14"/>
      <c r="FNH93" s="14"/>
      <c r="FNI93" s="14"/>
      <c r="FNJ93" s="14"/>
      <c r="FNK93" s="14"/>
      <c r="FNL93" s="14"/>
      <c r="FNM93" s="14"/>
      <c r="FNN93" s="14"/>
      <c r="FNO93" s="14"/>
      <c r="FNP93" s="14"/>
      <c r="FNQ93" s="14"/>
      <c r="FNR93" s="14"/>
      <c r="FNS93" s="14"/>
      <c r="FNT93" s="14"/>
      <c r="FNU93" s="14"/>
      <c r="FNV93" s="14"/>
      <c r="FNW93" s="14"/>
      <c r="FNX93" s="14"/>
      <c r="FNY93" s="14"/>
      <c r="FNZ93" s="14"/>
      <c r="FOA93" s="14"/>
      <c r="FOB93" s="14"/>
      <c r="FOC93" s="14"/>
      <c r="FOD93" s="14"/>
      <c r="FOE93" s="14"/>
      <c r="FOF93" s="14"/>
      <c r="FOG93" s="14"/>
      <c r="FOH93" s="14"/>
      <c r="FOI93" s="14"/>
      <c r="FOJ93" s="14"/>
      <c r="FOK93" s="14"/>
      <c r="FOL93" s="14"/>
      <c r="FOM93" s="14"/>
      <c r="FON93" s="14"/>
      <c r="FOO93" s="14"/>
      <c r="FOP93" s="14"/>
      <c r="FOQ93" s="14"/>
      <c r="FOR93" s="14"/>
      <c r="FOS93" s="14"/>
      <c r="FOT93" s="14"/>
      <c r="FOU93" s="14"/>
      <c r="FOV93" s="14"/>
      <c r="FOW93" s="14"/>
      <c r="FOX93" s="14"/>
      <c r="FOY93" s="14"/>
      <c r="FOZ93" s="14"/>
      <c r="FPA93" s="14"/>
      <c r="FPB93" s="14"/>
      <c r="FPC93" s="14"/>
      <c r="FPD93" s="14"/>
      <c r="FPE93" s="14"/>
      <c r="FPF93" s="14"/>
      <c r="FPG93" s="14"/>
      <c r="FPH93" s="14"/>
      <c r="FPI93" s="14"/>
      <c r="FPJ93" s="14"/>
      <c r="FPK93" s="14"/>
      <c r="FPL93" s="14"/>
      <c r="FPM93" s="14"/>
      <c r="FPN93" s="14"/>
      <c r="FPO93" s="14"/>
      <c r="FPP93" s="14"/>
      <c r="FPQ93" s="14"/>
      <c r="FPR93" s="14"/>
      <c r="FPS93" s="14"/>
      <c r="FPT93" s="14"/>
      <c r="FPU93" s="14"/>
      <c r="FPV93" s="14"/>
      <c r="FPW93" s="14"/>
      <c r="FPX93" s="14"/>
      <c r="FPY93" s="14"/>
      <c r="FPZ93" s="14"/>
      <c r="FQA93" s="14"/>
      <c r="FQB93" s="14"/>
      <c r="FQC93" s="14"/>
      <c r="FQD93" s="14"/>
      <c r="FQE93" s="14"/>
      <c r="FQF93" s="14"/>
      <c r="FQG93" s="14"/>
      <c r="FQH93" s="14"/>
      <c r="FQI93" s="14"/>
      <c r="FQJ93" s="14"/>
      <c r="FQK93" s="14"/>
      <c r="FQL93" s="14"/>
      <c r="FQM93" s="14"/>
      <c r="FQN93" s="14"/>
      <c r="FQO93" s="14"/>
      <c r="FQP93" s="14"/>
      <c r="FQQ93" s="14"/>
      <c r="FQR93" s="14"/>
      <c r="FQS93" s="14"/>
      <c r="FQT93" s="14"/>
      <c r="FQU93" s="14"/>
      <c r="FQV93" s="14"/>
      <c r="FQW93" s="14"/>
      <c r="FQX93" s="14"/>
      <c r="FQY93" s="14"/>
      <c r="FQZ93" s="14"/>
      <c r="FRA93" s="14"/>
      <c r="FRB93" s="14"/>
      <c r="FRC93" s="14"/>
      <c r="FRD93" s="14"/>
      <c r="FRE93" s="14"/>
      <c r="FRF93" s="14"/>
      <c r="FRG93" s="14"/>
      <c r="FRH93" s="14"/>
      <c r="FRI93" s="14"/>
      <c r="FRJ93" s="14"/>
      <c r="FRK93" s="14"/>
      <c r="FRL93" s="14"/>
      <c r="FRM93" s="14"/>
      <c r="FRN93" s="14"/>
      <c r="FRO93" s="14"/>
      <c r="FRP93" s="14"/>
      <c r="FRQ93" s="14"/>
      <c r="FRR93" s="14"/>
      <c r="FRS93" s="14"/>
      <c r="FRT93" s="14"/>
      <c r="FRU93" s="14"/>
      <c r="FRV93" s="14"/>
      <c r="FRW93" s="14"/>
      <c r="FRX93" s="14"/>
      <c r="FRY93" s="14"/>
      <c r="FRZ93" s="14"/>
      <c r="FSA93" s="14"/>
      <c r="FSB93" s="14"/>
      <c r="FSC93" s="14"/>
      <c r="FSD93" s="14"/>
      <c r="FSE93" s="14"/>
      <c r="FSF93" s="14"/>
      <c r="FSG93" s="14"/>
      <c r="FSH93" s="14"/>
      <c r="FSI93" s="14"/>
      <c r="FSJ93" s="14"/>
      <c r="FSK93" s="14"/>
      <c r="FSL93" s="14"/>
      <c r="FSM93" s="14"/>
      <c r="FSN93" s="14"/>
      <c r="FSO93" s="14"/>
      <c r="FSP93" s="14"/>
      <c r="FSQ93" s="14"/>
      <c r="FSR93" s="14"/>
      <c r="FSS93" s="14"/>
      <c r="FST93" s="14"/>
      <c r="FSU93" s="14"/>
      <c r="FSV93" s="14"/>
      <c r="FSW93" s="14"/>
      <c r="FSX93" s="14"/>
      <c r="FSY93" s="14"/>
      <c r="FSZ93" s="14"/>
      <c r="FTA93" s="14"/>
      <c r="FTB93" s="14"/>
      <c r="FTC93" s="14"/>
      <c r="FTD93" s="14"/>
      <c r="FTE93" s="14"/>
      <c r="FTF93" s="14"/>
      <c r="FTG93" s="14"/>
      <c r="FTH93" s="14"/>
      <c r="FTI93" s="14"/>
      <c r="FTJ93" s="14"/>
      <c r="FTK93" s="14"/>
      <c r="FTL93" s="14"/>
      <c r="FTM93" s="14"/>
      <c r="FTN93" s="14"/>
      <c r="FTO93" s="14"/>
      <c r="FTP93" s="14"/>
      <c r="FTQ93" s="14"/>
      <c r="FTR93" s="14"/>
      <c r="FTS93" s="14"/>
      <c r="FTT93" s="14"/>
      <c r="FTU93" s="14"/>
      <c r="FTV93" s="14"/>
      <c r="FTW93" s="14"/>
      <c r="FTX93" s="14"/>
      <c r="FTY93" s="14"/>
      <c r="FTZ93" s="14"/>
      <c r="FUA93" s="14"/>
      <c r="FUB93" s="14"/>
      <c r="FUC93" s="14"/>
      <c r="FUD93" s="14"/>
      <c r="FUE93" s="14"/>
      <c r="FUF93" s="14"/>
      <c r="FUG93" s="14"/>
      <c r="FUH93" s="14"/>
      <c r="FUI93" s="14"/>
      <c r="FUJ93" s="14"/>
      <c r="FUK93" s="14"/>
      <c r="FUL93" s="14"/>
      <c r="FUM93" s="14"/>
      <c r="FUN93" s="14"/>
      <c r="FUO93" s="14"/>
      <c r="FUP93" s="14"/>
      <c r="FUQ93" s="14"/>
      <c r="FUR93" s="14"/>
      <c r="FUS93" s="14"/>
      <c r="FUT93" s="14"/>
      <c r="FUU93" s="14"/>
      <c r="FUV93" s="14"/>
      <c r="FUW93" s="14"/>
      <c r="FUX93" s="14"/>
      <c r="FUY93" s="14"/>
      <c r="FUZ93" s="14"/>
      <c r="FVA93" s="14"/>
      <c r="FVB93" s="14"/>
      <c r="FVC93" s="14"/>
      <c r="FVD93" s="14"/>
      <c r="FVE93" s="14"/>
      <c r="FVF93" s="14"/>
      <c r="FVG93" s="14"/>
      <c r="FVH93" s="14"/>
      <c r="FVI93" s="14"/>
      <c r="FVJ93" s="14"/>
      <c r="FVK93" s="14"/>
      <c r="FVL93" s="14"/>
      <c r="FVM93" s="14"/>
      <c r="FVN93" s="14"/>
      <c r="FVO93" s="14"/>
      <c r="FVP93" s="14"/>
      <c r="FVQ93" s="14"/>
      <c r="FVR93" s="14"/>
      <c r="FVS93" s="14"/>
      <c r="FVT93" s="14"/>
      <c r="FVU93" s="14"/>
      <c r="FVV93" s="14"/>
      <c r="FVW93" s="14"/>
      <c r="FVX93" s="14"/>
      <c r="FVY93" s="14"/>
      <c r="FVZ93" s="14"/>
      <c r="FWA93" s="14"/>
      <c r="FWB93" s="14"/>
      <c r="FWC93" s="14"/>
      <c r="FWD93" s="14"/>
      <c r="FWE93" s="14"/>
      <c r="FWF93" s="14"/>
      <c r="FWG93" s="14"/>
      <c r="FWH93" s="14"/>
      <c r="FWI93" s="14"/>
      <c r="FWJ93" s="14"/>
      <c r="FWK93" s="14"/>
      <c r="FWL93" s="14"/>
      <c r="FWM93" s="14"/>
      <c r="FWN93" s="14"/>
      <c r="FWO93" s="14"/>
      <c r="FWP93" s="14"/>
      <c r="FWQ93" s="14"/>
      <c r="FWR93" s="14"/>
      <c r="FWS93" s="14"/>
      <c r="FWT93" s="14"/>
      <c r="FWU93" s="14"/>
      <c r="FWV93" s="14"/>
      <c r="FWW93" s="14"/>
      <c r="FWX93" s="14"/>
      <c r="FWY93" s="14"/>
      <c r="FWZ93" s="14"/>
      <c r="FXA93" s="14"/>
      <c r="FXB93" s="14"/>
      <c r="FXC93" s="14"/>
      <c r="FXD93" s="14"/>
      <c r="FXE93" s="14"/>
      <c r="FXF93" s="14"/>
      <c r="FXG93" s="14"/>
      <c r="FXH93" s="14"/>
      <c r="FXI93" s="14"/>
      <c r="FXJ93" s="14"/>
      <c r="FXK93" s="14"/>
      <c r="FXL93" s="14"/>
      <c r="FXM93" s="14"/>
      <c r="FXN93" s="14"/>
      <c r="FXO93" s="14"/>
      <c r="FXP93" s="14"/>
      <c r="FXQ93" s="14"/>
      <c r="FXR93" s="14"/>
      <c r="FXS93" s="14"/>
      <c r="FXT93" s="14"/>
      <c r="FXU93" s="14"/>
      <c r="FXV93" s="14"/>
      <c r="FXW93" s="14"/>
      <c r="FXX93" s="14"/>
      <c r="FXY93" s="14"/>
      <c r="FXZ93" s="14"/>
      <c r="FYA93" s="14"/>
      <c r="FYB93" s="14"/>
      <c r="FYC93" s="14"/>
      <c r="FYD93" s="14"/>
      <c r="FYE93" s="14"/>
      <c r="FYF93" s="14"/>
      <c r="FYG93" s="14"/>
      <c r="FYH93" s="14"/>
      <c r="FYI93" s="14"/>
      <c r="FYJ93" s="14"/>
      <c r="FYK93" s="14"/>
      <c r="FYL93" s="14"/>
      <c r="FYM93" s="14"/>
      <c r="FYN93" s="14"/>
      <c r="FYO93" s="14"/>
      <c r="FYP93" s="14"/>
      <c r="FYQ93" s="14"/>
      <c r="FYR93" s="14"/>
      <c r="FYS93" s="14"/>
      <c r="FYT93" s="14"/>
      <c r="FYU93" s="14"/>
      <c r="FYV93" s="14"/>
      <c r="FYW93" s="14"/>
      <c r="FYX93" s="14"/>
      <c r="FYY93" s="14"/>
      <c r="FYZ93" s="14"/>
      <c r="FZA93" s="14"/>
      <c r="FZB93" s="14"/>
      <c r="FZC93" s="14"/>
      <c r="FZD93" s="14"/>
      <c r="FZE93" s="14"/>
      <c r="FZF93" s="14"/>
      <c r="FZG93" s="14"/>
      <c r="FZH93" s="14"/>
      <c r="FZI93" s="14"/>
      <c r="FZJ93" s="14"/>
      <c r="FZK93" s="14"/>
      <c r="FZL93" s="14"/>
      <c r="FZM93" s="14"/>
      <c r="FZN93" s="14"/>
      <c r="FZO93" s="14"/>
      <c r="FZP93" s="14"/>
      <c r="FZQ93" s="14"/>
      <c r="FZR93" s="14"/>
      <c r="FZS93" s="14"/>
      <c r="FZT93" s="14"/>
      <c r="FZU93" s="14"/>
      <c r="FZV93" s="14"/>
      <c r="FZW93" s="14"/>
      <c r="FZX93" s="14"/>
      <c r="FZY93" s="14"/>
      <c r="FZZ93" s="14"/>
      <c r="GAA93" s="14"/>
      <c r="GAB93" s="14"/>
      <c r="GAC93" s="14"/>
      <c r="GAD93" s="14"/>
      <c r="GAE93" s="14"/>
      <c r="GAF93" s="14"/>
      <c r="GAG93" s="14"/>
      <c r="GAH93" s="14"/>
      <c r="GAI93" s="14"/>
      <c r="GAJ93" s="14"/>
      <c r="GAK93" s="14"/>
      <c r="GAL93" s="14"/>
      <c r="GAM93" s="14"/>
      <c r="GAN93" s="14"/>
      <c r="GAO93" s="14"/>
      <c r="GAP93" s="14"/>
      <c r="GAQ93" s="14"/>
      <c r="GAR93" s="14"/>
      <c r="GAS93" s="14"/>
      <c r="GAT93" s="14"/>
      <c r="GAU93" s="14"/>
      <c r="GAV93" s="14"/>
      <c r="GAW93" s="14"/>
      <c r="GAX93" s="14"/>
      <c r="GAY93" s="14"/>
      <c r="GAZ93" s="14"/>
      <c r="GBA93" s="14"/>
      <c r="GBB93" s="14"/>
      <c r="GBC93" s="14"/>
      <c r="GBD93" s="14"/>
      <c r="GBE93" s="14"/>
      <c r="GBF93" s="14"/>
      <c r="GBG93" s="14"/>
      <c r="GBH93" s="14"/>
      <c r="GBI93" s="14"/>
      <c r="GBJ93" s="14"/>
      <c r="GBK93" s="14"/>
      <c r="GBL93" s="14"/>
      <c r="GBM93" s="14"/>
      <c r="GBN93" s="14"/>
      <c r="GBO93" s="14"/>
      <c r="GBP93" s="14"/>
      <c r="GBQ93" s="14"/>
      <c r="GBR93" s="14"/>
      <c r="GBS93" s="14"/>
      <c r="GBT93" s="14"/>
      <c r="GBU93" s="14"/>
      <c r="GBV93" s="14"/>
      <c r="GBW93" s="14"/>
      <c r="GBX93" s="14"/>
      <c r="GBY93" s="14"/>
      <c r="GBZ93" s="14"/>
      <c r="GCA93" s="14"/>
      <c r="GCB93" s="14"/>
      <c r="GCC93" s="14"/>
      <c r="GCD93" s="14"/>
      <c r="GCE93" s="14"/>
      <c r="GCF93" s="14"/>
      <c r="GCG93" s="14"/>
      <c r="GCH93" s="14"/>
      <c r="GCI93" s="14"/>
      <c r="GCJ93" s="14"/>
      <c r="GCK93" s="14"/>
      <c r="GCL93" s="14"/>
      <c r="GCM93" s="14"/>
      <c r="GCN93" s="14"/>
      <c r="GCO93" s="14"/>
      <c r="GCP93" s="14"/>
      <c r="GCQ93" s="14"/>
      <c r="GCR93" s="14"/>
      <c r="GCS93" s="14"/>
      <c r="GCT93" s="14"/>
      <c r="GCU93" s="14"/>
      <c r="GCV93" s="14"/>
      <c r="GCW93" s="14"/>
      <c r="GCX93" s="14"/>
      <c r="GCY93" s="14"/>
      <c r="GCZ93" s="14"/>
      <c r="GDA93" s="14"/>
      <c r="GDB93" s="14"/>
      <c r="GDC93" s="14"/>
      <c r="GDD93" s="14"/>
      <c r="GDE93" s="14"/>
      <c r="GDF93" s="14"/>
      <c r="GDG93" s="14"/>
      <c r="GDH93" s="14"/>
      <c r="GDI93" s="14"/>
      <c r="GDJ93" s="14"/>
      <c r="GDK93" s="14"/>
      <c r="GDL93" s="14"/>
      <c r="GDM93" s="14"/>
      <c r="GDN93" s="14"/>
      <c r="GDO93" s="14"/>
      <c r="GDP93" s="14"/>
      <c r="GDQ93" s="14"/>
      <c r="GDR93" s="14"/>
      <c r="GDS93" s="14"/>
      <c r="GDT93" s="14"/>
      <c r="GDU93" s="14"/>
      <c r="GDV93" s="14"/>
      <c r="GDW93" s="14"/>
      <c r="GDX93" s="14"/>
      <c r="GDY93" s="14"/>
      <c r="GDZ93" s="14"/>
      <c r="GEA93" s="14"/>
      <c r="GEB93" s="14"/>
      <c r="GEC93" s="14"/>
      <c r="GED93" s="14"/>
      <c r="GEE93" s="14"/>
      <c r="GEF93" s="14"/>
      <c r="GEG93" s="14"/>
      <c r="GEH93" s="14"/>
      <c r="GEI93" s="14"/>
      <c r="GEJ93" s="14"/>
      <c r="GEK93" s="14"/>
      <c r="GEL93" s="14"/>
      <c r="GEM93" s="14"/>
      <c r="GEN93" s="14"/>
      <c r="GEO93" s="14"/>
      <c r="GEP93" s="14"/>
      <c r="GEQ93" s="14"/>
      <c r="GER93" s="14"/>
      <c r="GES93" s="14"/>
      <c r="GET93" s="14"/>
      <c r="GEU93" s="14"/>
      <c r="GEV93" s="14"/>
      <c r="GEW93" s="14"/>
      <c r="GEX93" s="14"/>
      <c r="GEY93" s="14"/>
      <c r="GEZ93" s="14"/>
      <c r="GFA93" s="14"/>
      <c r="GFB93" s="14"/>
      <c r="GFC93" s="14"/>
      <c r="GFD93" s="14"/>
      <c r="GFE93" s="14"/>
      <c r="GFF93" s="14"/>
      <c r="GFG93" s="14"/>
      <c r="GFH93" s="14"/>
      <c r="GFI93" s="14"/>
      <c r="GFJ93" s="14"/>
      <c r="GFK93" s="14"/>
      <c r="GFL93" s="14"/>
      <c r="GFM93" s="14"/>
      <c r="GFN93" s="14"/>
      <c r="GFO93" s="14"/>
      <c r="GFP93" s="14"/>
      <c r="GFQ93" s="14"/>
      <c r="GFR93" s="14"/>
      <c r="GFS93" s="14"/>
      <c r="GFT93" s="14"/>
      <c r="GFU93" s="14"/>
      <c r="GFV93" s="14"/>
      <c r="GFW93" s="14"/>
      <c r="GFX93" s="14"/>
      <c r="GFY93" s="14"/>
      <c r="GFZ93" s="14"/>
      <c r="GGA93" s="14"/>
      <c r="GGB93" s="14"/>
      <c r="GGC93" s="14"/>
      <c r="GGD93" s="14"/>
      <c r="GGE93" s="14"/>
      <c r="GGF93" s="14"/>
      <c r="GGG93" s="14"/>
      <c r="GGH93" s="14"/>
      <c r="GGI93" s="14"/>
      <c r="GGJ93" s="14"/>
      <c r="GGK93" s="14"/>
      <c r="GGL93" s="14"/>
      <c r="GGM93" s="14"/>
      <c r="GGN93" s="14"/>
      <c r="GGO93" s="14"/>
      <c r="GGP93" s="14"/>
      <c r="GGQ93" s="14"/>
      <c r="GGR93" s="14"/>
      <c r="GGS93" s="14"/>
      <c r="GGT93" s="14"/>
      <c r="GGU93" s="14"/>
      <c r="GGV93" s="14"/>
      <c r="GGW93" s="14"/>
      <c r="GGX93" s="14"/>
      <c r="GGY93" s="14"/>
      <c r="GGZ93" s="14"/>
      <c r="GHA93" s="14"/>
      <c r="GHB93" s="14"/>
      <c r="GHC93" s="14"/>
      <c r="GHD93" s="14"/>
      <c r="GHE93" s="14"/>
      <c r="GHF93" s="14"/>
      <c r="GHG93" s="14"/>
      <c r="GHH93" s="14"/>
      <c r="GHI93" s="14"/>
      <c r="GHJ93" s="14"/>
      <c r="GHK93" s="14"/>
      <c r="GHL93" s="14"/>
      <c r="GHM93" s="14"/>
      <c r="GHN93" s="14"/>
      <c r="GHO93" s="14"/>
      <c r="GHP93" s="14"/>
      <c r="GHQ93" s="14"/>
      <c r="GHR93" s="14"/>
      <c r="GHS93" s="14"/>
      <c r="GHT93" s="14"/>
      <c r="GHU93" s="14"/>
      <c r="GHV93" s="14"/>
      <c r="GHW93" s="14"/>
      <c r="GHX93" s="14"/>
      <c r="GHY93" s="14"/>
      <c r="GHZ93" s="14"/>
      <c r="GIA93" s="14"/>
      <c r="GIB93" s="14"/>
      <c r="GIC93" s="14"/>
      <c r="GID93" s="14"/>
      <c r="GIE93" s="14"/>
      <c r="GIF93" s="14"/>
      <c r="GIG93" s="14"/>
      <c r="GIH93" s="14"/>
      <c r="GII93" s="14"/>
      <c r="GIJ93" s="14"/>
      <c r="GIK93" s="14"/>
      <c r="GIL93" s="14"/>
      <c r="GIM93" s="14"/>
      <c r="GIN93" s="14"/>
      <c r="GIO93" s="14"/>
      <c r="GIP93" s="14"/>
      <c r="GIQ93" s="14"/>
      <c r="GIR93" s="14"/>
      <c r="GIS93" s="14"/>
      <c r="GIT93" s="14"/>
      <c r="GIU93" s="14"/>
      <c r="GIV93" s="14"/>
      <c r="GIW93" s="14"/>
      <c r="GIX93" s="14"/>
      <c r="GIY93" s="14"/>
      <c r="GIZ93" s="14"/>
      <c r="GJA93" s="14"/>
      <c r="GJB93" s="14"/>
      <c r="GJC93" s="14"/>
      <c r="GJD93" s="14"/>
      <c r="GJE93" s="14"/>
      <c r="GJF93" s="14"/>
      <c r="GJG93" s="14"/>
      <c r="GJH93" s="14"/>
      <c r="GJI93" s="14"/>
      <c r="GJJ93" s="14"/>
      <c r="GJK93" s="14"/>
      <c r="GJL93" s="14"/>
      <c r="GJM93" s="14"/>
      <c r="GJN93" s="14"/>
      <c r="GJO93" s="14"/>
      <c r="GJP93" s="14"/>
      <c r="GJQ93" s="14"/>
      <c r="GJR93" s="14"/>
      <c r="GJS93" s="14"/>
      <c r="GJT93" s="14"/>
      <c r="GJU93" s="14"/>
      <c r="GJV93" s="14"/>
      <c r="GJW93" s="14"/>
      <c r="GJX93" s="14"/>
      <c r="GJY93" s="14"/>
      <c r="GJZ93" s="14"/>
      <c r="GKA93" s="14"/>
      <c r="GKB93" s="14"/>
      <c r="GKC93" s="14"/>
      <c r="GKD93" s="14"/>
      <c r="GKE93" s="14"/>
      <c r="GKF93" s="14"/>
      <c r="GKG93" s="14"/>
      <c r="GKH93" s="14"/>
      <c r="GKI93" s="14"/>
      <c r="GKJ93" s="14"/>
      <c r="GKK93" s="14"/>
      <c r="GKL93" s="14"/>
      <c r="GKM93" s="14"/>
      <c r="GKN93" s="14"/>
      <c r="GKO93" s="14"/>
      <c r="GKP93" s="14"/>
      <c r="GKQ93" s="14"/>
      <c r="GKR93" s="14"/>
      <c r="GKS93" s="14"/>
      <c r="GKT93" s="14"/>
      <c r="GKU93" s="14"/>
      <c r="GKV93" s="14"/>
      <c r="GKW93" s="14"/>
      <c r="GKX93" s="14"/>
      <c r="GKY93" s="14"/>
      <c r="GKZ93" s="14"/>
      <c r="GLA93" s="14"/>
      <c r="GLB93" s="14"/>
      <c r="GLC93" s="14"/>
      <c r="GLD93" s="14"/>
      <c r="GLE93" s="14"/>
      <c r="GLF93" s="14"/>
      <c r="GLG93" s="14"/>
      <c r="GLH93" s="14"/>
      <c r="GLI93" s="14"/>
      <c r="GLJ93" s="14"/>
      <c r="GLK93" s="14"/>
      <c r="GLL93" s="14"/>
      <c r="GLM93" s="14"/>
      <c r="GLN93" s="14"/>
      <c r="GLO93" s="14"/>
      <c r="GLP93" s="14"/>
      <c r="GLQ93" s="14"/>
      <c r="GLR93" s="14"/>
      <c r="GLS93" s="14"/>
      <c r="GLT93" s="14"/>
      <c r="GLU93" s="14"/>
      <c r="GLV93" s="14"/>
      <c r="GLW93" s="14"/>
      <c r="GLX93" s="14"/>
      <c r="GLY93" s="14"/>
      <c r="GLZ93" s="14"/>
      <c r="GMA93" s="14"/>
      <c r="GMB93" s="14"/>
      <c r="GMC93" s="14"/>
      <c r="GMD93" s="14"/>
      <c r="GME93" s="14"/>
      <c r="GMF93" s="14"/>
      <c r="GMG93" s="14"/>
      <c r="GMH93" s="14"/>
      <c r="GMI93" s="14"/>
      <c r="GMJ93" s="14"/>
      <c r="GMK93" s="14"/>
      <c r="GML93" s="14"/>
      <c r="GMM93" s="14"/>
      <c r="GMN93" s="14"/>
      <c r="GMO93" s="14"/>
      <c r="GMP93" s="14"/>
      <c r="GMQ93" s="14"/>
      <c r="GMR93" s="14"/>
      <c r="GMS93" s="14"/>
      <c r="GMT93" s="14"/>
      <c r="GMU93" s="14"/>
      <c r="GMV93" s="14"/>
      <c r="GMW93" s="14"/>
      <c r="GMX93" s="14"/>
      <c r="GMY93" s="14"/>
      <c r="GMZ93" s="14"/>
      <c r="GNA93" s="14"/>
      <c r="GNB93" s="14"/>
      <c r="GNC93" s="14"/>
      <c r="GND93" s="14"/>
      <c r="GNE93" s="14"/>
      <c r="GNF93" s="14"/>
      <c r="GNG93" s="14"/>
      <c r="GNH93" s="14"/>
      <c r="GNI93" s="14"/>
      <c r="GNJ93" s="14"/>
      <c r="GNK93" s="14"/>
      <c r="GNL93" s="14"/>
      <c r="GNM93" s="14"/>
      <c r="GNN93" s="14"/>
      <c r="GNO93" s="14"/>
      <c r="GNP93" s="14"/>
      <c r="GNQ93" s="14"/>
      <c r="GNR93" s="14"/>
      <c r="GNS93" s="14"/>
      <c r="GNT93" s="14"/>
      <c r="GNU93" s="14"/>
      <c r="GNV93" s="14"/>
      <c r="GNW93" s="14"/>
      <c r="GNX93" s="14"/>
      <c r="GNY93" s="14"/>
      <c r="GNZ93" s="14"/>
      <c r="GOA93" s="14"/>
      <c r="GOB93" s="14"/>
      <c r="GOC93" s="14"/>
      <c r="GOD93" s="14"/>
      <c r="GOE93" s="14"/>
      <c r="GOF93" s="14"/>
      <c r="GOG93" s="14"/>
      <c r="GOH93" s="14"/>
      <c r="GOI93" s="14"/>
      <c r="GOJ93" s="14"/>
      <c r="GOK93" s="14"/>
      <c r="GOL93" s="14"/>
      <c r="GOM93" s="14"/>
      <c r="GON93" s="14"/>
      <c r="GOO93" s="14"/>
      <c r="GOP93" s="14"/>
      <c r="GOQ93" s="14"/>
      <c r="GOR93" s="14"/>
      <c r="GOS93" s="14"/>
      <c r="GOT93" s="14"/>
      <c r="GOU93" s="14"/>
      <c r="GOV93" s="14"/>
      <c r="GOW93" s="14"/>
      <c r="GOX93" s="14"/>
      <c r="GOY93" s="14"/>
      <c r="GOZ93" s="14"/>
      <c r="GPA93" s="14"/>
      <c r="GPB93" s="14"/>
      <c r="GPC93" s="14"/>
      <c r="GPD93" s="14"/>
      <c r="GPE93" s="14"/>
      <c r="GPF93" s="14"/>
      <c r="GPG93" s="14"/>
      <c r="GPH93" s="14"/>
      <c r="GPI93" s="14"/>
      <c r="GPJ93" s="14"/>
      <c r="GPK93" s="14"/>
      <c r="GPL93" s="14"/>
      <c r="GPM93" s="14"/>
      <c r="GPN93" s="14"/>
      <c r="GPO93" s="14"/>
      <c r="GPP93" s="14"/>
      <c r="GPQ93" s="14"/>
      <c r="GPR93" s="14"/>
      <c r="GPS93" s="14"/>
      <c r="GPT93" s="14"/>
      <c r="GPU93" s="14"/>
      <c r="GPV93" s="14"/>
      <c r="GPW93" s="14"/>
      <c r="GPX93" s="14"/>
      <c r="GPY93" s="14"/>
      <c r="GPZ93" s="14"/>
      <c r="GQA93" s="14"/>
      <c r="GQB93" s="14"/>
      <c r="GQC93" s="14"/>
      <c r="GQD93" s="14"/>
      <c r="GQE93" s="14"/>
      <c r="GQF93" s="14"/>
      <c r="GQG93" s="14"/>
      <c r="GQH93" s="14"/>
      <c r="GQI93" s="14"/>
      <c r="GQJ93" s="14"/>
      <c r="GQK93" s="14"/>
      <c r="GQL93" s="14"/>
      <c r="GQM93" s="14"/>
      <c r="GQN93" s="14"/>
      <c r="GQO93" s="14"/>
      <c r="GQP93" s="14"/>
      <c r="GQQ93" s="14"/>
      <c r="GQR93" s="14"/>
      <c r="GQS93" s="14"/>
      <c r="GQT93" s="14"/>
      <c r="GQU93" s="14"/>
      <c r="GQV93" s="14"/>
      <c r="GQW93" s="14"/>
      <c r="GQX93" s="14"/>
      <c r="GQY93" s="14"/>
      <c r="GQZ93" s="14"/>
      <c r="GRA93" s="14"/>
      <c r="GRB93" s="14"/>
      <c r="GRC93" s="14"/>
      <c r="GRD93" s="14"/>
      <c r="GRE93" s="14"/>
      <c r="GRF93" s="14"/>
      <c r="GRG93" s="14"/>
      <c r="GRH93" s="14"/>
      <c r="GRI93" s="14"/>
      <c r="GRJ93" s="14"/>
      <c r="GRK93" s="14"/>
      <c r="GRL93" s="14"/>
      <c r="GRM93" s="14"/>
      <c r="GRN93" s="14"/>
      <c r="GRO93" s="14"/>
      <c r="GRP93" s="14"/>
      <c r="GRQ93" s="14"/>
      <c r="GRR93" s="14"/>
      <c r="GRS93" s="14"/>
      <c r="GRT93" s="14"/>
      <c r="GRU93" s="14"/>
      <c r="GRV93" s="14"/>
      <c r="GRW93" s="14"/>
      <c r="GRX93" s="14"/>
      <c r="GRY93" s="14"/>
      <c r="GRZ93" s="14"/>
      <c r="GSA93" s="14"/>
      <c r="GSB93" s="14"/>
      <c r="GSC93" s="14"/>
      <c r="GSD93" s="14"/>
      <c r="GSE93" s="14"/>
      <c r="GSF93" s="14"/>
      <c r="GSG93" s="14"/>
      <c r="GSH93" s="14"/>
      <c r="GSI93" s="14"/>
      <c r="GSJ93" s="14"/>
      <c r="GSK93" s="14"/>
      <c r="GSL93" s="14"/>
      <c r="GSM93" s="14"/>
      <c r="GSN93" s="14"/>
      <c r="GSO93" s="14"/>
      <c r="GSP93" s="14"/>
      <c r="GSQ93" s="14"/>
      <c r="GSR93" s="14"/>
      <c r="GSS93" s="14"/>
      <c r="GST93" s="14"/>
      <c r="GSU93" s="14"/>
      <c r="GSV93" s="14"/>
      <c r="GSW93" s="14"/>
      <c r="GSX93" s="14"/>
      <c r="GSY93" s="14"/>
      <c r="GSZ93" s="14"/>
      <c r="GTA93" s="14"/>
      <c r="GTB93" s="14"/>
      <c r="GTC93" s="14"/>
      <c r="GTD93" s="14"/>
      <c r="GTE93" s="14"/>
      <c r="GTF93" s="14"/>
      <c r="GTG93" s="14"/>
      <c r="GTH93" s="14"/>
      <c r="GTI93" s="14"/>
      <c r="GTJ93" s="14"/>
      <c r="GTK93" s="14"/>
      <c r="GTL93" s="14"/>
      <c r="GTM93" s="14"/>
      <c r="GTN93" s="14"/>
      <c r="GTO93" s="14"/>
      <c r="GTP93" s="14"/>
      <c r="GTQ93" s="14"/>
      <c r="GTR93" s="14"/>
      <c r="GTS93" s="14"/>
      <c r="GTT93" s="14"/>
      <c r="GTU93" s="14"/>
      <c r="GTV93" s="14"/>
      <c r="GTW93" s="14"/>
      <c r="GTX93" s="14"/>
      <c r="GTY93" s="14"/>
      <c r="GTZ93" s="14"/>
      <c r="GUA93" s="14"/>
      <c r="GUB93" s="14"/>
      <c r="GUC93" s="14"/>
      <c r="GUD93" s="14"/>
      <c r="GUE93" s="14"/>
      <c r="GUF93" s="14"/>
      <c r="GUG93" s="14"/>
      <c r="GUH93" s="14"/>
      <c r="GUI93" s="14"/>
      <c r="GUJ93" s="14"/>
      <c r="GUK93" s="14"/>
      <c r="GUL93" s="14"/>
      <c r="GUM93" s="14"/>
      <c r="GUN93" s="14"/>
      <c r="GUO93" s="14"/>
      <c r="GUP93" s="14"/>
      <c r="GUQ93" s="14"/>
      <c r="GUR93" s="14"/>
      <c r="GUS93" s="14"/>
      <c r="GUT93" s="14"/>
      <c r="GUU93" s="14"/>
      <c r="GUV93" s="14"/>
      <c r="GUW93" s="14"/>
      <c r="GUX93" s="14"/>
      <c r="GUY93" s="14"/>
      <c r="GUZ93" s="14"/>
      <c r="GVA93" s="14"/>
      <c r="GVB93" s="14"/>
      <c r="GVC93" s="14"/>
      <c r="GVD93" s="14"/>
      <c r="GVE93" s="14"/>
      <c r="GVF93" s="14"/>
      <c r="GVG93" s="14"/>
      <c r="GVH93" s="14"/>
      <c r="GVI93" s="14"/>
      <c r="GVJ93" s="14"/>
      <c r="GVK93" s="14"/>
      <c r="GVL93" s="14"/>
      <c r="GVM93" s="14"/>
      <c r="GVN93" s="14"/>
      <c r="GVO93" s="14"/>
      <c r="GVP93" s="14"/>
      <c r="GVQ93" s="14"/>
      <c r="GVR93" s="14"/>
      <c r="GVS93" s="14"/>
      <c r="GVT93" s="14"/>
      <c r="GVU93" s="14"/>
      <c r="GVV93" s="14"/>
      <c r="GVW93" s="14"/>
      <c r="GVX93" s="14"/>
      <c r="GVY93" s="14"/>
      <c r="GVZ93" s="14"/>
      <c r="GWA93" s="14"/>
      <c r="GWB93" s="14"/>
      <c r="GWC93" s="14"/>
      <c r="GWD93" s="14"/>
      <c r="GWE93" s="14"/>
      <c r="GWF93" s="14"/>
      <c r="GWG93" s="14"/>
      <c r="GWH93" s="14"/>
      <c r="GWI93" s="14"/>
      <c r="GWJ93" s="14"/>
      <c r="GWK93" s="14"/>
      <c r="GWL93" s="14"/>
      <c r="GWM93" s="14"/>
      <c r="GWN93" s="14"/>
      <c r="GWO93" s="14"/>
      <c r="GWP93" s="14"/>
      <c r="GWQ93" s="14"/>
      <c r="GWR93" s="14"/>
      <c r="GWS93" s="14"/>
      <c r="GWT93" s="14"/>
      <c r="GWU93" s="14"/>
      <c r="GWV93" s="14"/>
      <c r="GWW93" s="14"/>
      <c r="GWX93" s="14"/>
      <c r="GWY93" s="14"/>
      <c r="GWZ93" s="14"/>
      <c r="GXA93" s="14"/>
      <c r="GXB93" s="14"/>
      <c r="GXC93" s="14"/>
      <c r="GXD93" s="14"/>
      <c r="GXE93" s="14"/>
      <c r="GXF93" s="14"/>
      <c r="GXG93" s="14"/>
      <c r="GXH93" s="14"/>
      <c r="GXI93" s="14"/>
      <c r="GXJ93" s="14"/>
      <c r="GXK93" s="14"/>
      <c r="GXL93" s="14"/>
      <c r="GXM93" s="14"/>
      <c r="GXN93" s="14"/>
      <c r="GXO93" s="14"/>
      <c r="GXP93" s="14"/>
      <c r="GXQ93" s="14"/>
      <c r="GXR93" s="14"/>
      <c r="GXS93" s="14"/>
      <c r="GXT93" s="14"/>
      <c r="GXU93" s="14"/>
      <c r="GXV93" s="14"/>
      <c r="GXW93" s="14"/>
      <c r="GXX93" s="14"/>
      <c r="GXY93" s="14"/>
      <c r="GXZ93" s="14"/>
      <c r="GYA93" s="14"/>
      <c r="GYB93" s="14"/>
      <c r="GYC93" s="14"/>
      <c r="GYD93" s="14"/>
      <c r="GYE93" s="14"/>
      <c r="GYF93" s="14"/>
      <c r="GYG93" s="14"/>
      <c r="GYH93" s="14"/>
      <c r="GYI93" s="14"/>
      <c r="GYJ93" s="14"/>
      <c r="GYK93" s="14"/>
      <c r="GYL93" s="14"/>
      <c r="GYM93" s="14"/>
      <c r="GYN93" s="14"/>
      <c r="GYO93" s="14"/>
      <c r="GYP93" s="14"/>
      <c r="GYQ93" s="14"/>
      <c r="GYR93" s="14"/>
      <c r="GYS93" s="14"/>
      <c r="GYT93" s="14"/>
      <c r="GYU93" s="14"/>
      <c r="GYV93" s="14"/>
      <c r="GYW93" s="14"/>
      <c r="GYX93" s="14"/>
      <c r="GYY93" s="14"/>
      <c r="GYZ93" s="14"/>
      <c r="GZA93" s="14"/>
      <c r="GZB93" s="14"/>
      <c r="GZC93" s="14"/>
      <c r="GZD93" s="14"/>
      <c r="GZE93" s="14"/>
      <c r="GZF93" s="14"/>
      <c r="GZG93" s="14"/>
      <c r="GZH93" s="14"/>
      <c r="GZI93" s="14"/>
      <c r="GZJ93" s="14"/>
      <c r="GZK93" s="14"/>
      <c r="GZL93" s="14"/>
      <c r="GZM93" s="14"/>
      <c r="GZN93" s="14"/>
      <c r="GZO93" s="14"/>
      <c r="GZP93" s="14"/>
      <c r="GZQ93" s="14"/>
      <c r="GZR93" s="14"/>
      <c r="GZS93" s="14"/>
      <c r="GZT93" s="14"/>
      <c r="GZU93" s="14"/>
      <c r="GZV93" s="14"/>
      <c r="GZW93" s="14"/>
      <c r="GZX93" s="14"/>
      <c r="GZY93" s="14"/>
      <c r="GZZ93" s="14"/>
      <c r="HAA93" s="14"/>
      <c r="HAB93" s="14"/>
      <c r="HAC93" s="14"/>
      <c r="HAD93" s="14"/>
      <c r="HAE93" s="14"/>
      <c r="HAF93" s="14"/>
      <c r="HAG93" s="14"/>
      <c r="HAH93" s="14"/>
      <c r="HAI93" s="14"/>
      <c r="HAJ93" s="14"/>
      <c r="HAK93" s="14"/>
      <c r="HAL93" s="14"/>
      <c r="HAM93" s="14"/>
      <c r="HAN93" s="14"/>
      <c r="HAO93" s="14"/>
      <c r="HAP93" s="14"/>
      <c r="HAQ93" s="14"/>
      <c r="HAR93" s="14"/>
      <c r="HAS93" s="14"/>
      <c r="HAT93" s="14"/>
      <c r="HAU93" s="14"/>
      <c r="HAV93" s="14"/>
      <c r="HAW93" s="14"/>
      <c r="HAX93" s="14"/>
      <c r="HAY93" s="14"/>
      <c r="HAZ93" s="14"/>
      <c r="HBA93" s="14"/>
      <c r="HBB93" s="14"/>
      <c r="HBC93" s="14"/>
      <c r="HBD93" s="14"/>
      <c r="HBE93" s="14"/>
      <c r="HBF93" s="14"/>
      <c r="HBG93" s="14"/>
      <c r="HBH93" s="14"/>
      <c r="HBI93" s="14"/>
      <c r="HBJ93" s="14"/>
      <c r="HBK93" s="14"/>
      <c r="HBL93" s="14"/>
      <c r="HBM93" s="14"/>
      <c r="HBN93" s="14"/>
      <c r="HBO93" s="14"/>
      <c r="HBP93" s="14"/>
      <c r="HBQ93" s="14"/>
      <c r="HBR93" s="14"/>
      <c r="HBS93" s="14"/>
      <c r="HBT93" s="14"/>
      <c r="HBU93" s="14"/>
      <c r="HBV93" s="14"/>
      <c r="HBW93" s="14"/>
      <c r="HBX93" s="14"/>
      <c r="HBY93" s="14"/>
      <c r="HBZ93" s="14"/>
      <c r="HCA93" s="14"/>
      <c r="HCB93" s="14"/>
      <c r="HCC93" s="14"/>
      <c r="HCD93" s="14"/>
      <c r="HCE93" s="14"/>
      <c r="HCF93" s="14"/>
      <c r="HCG93" s="14"/>
      <c r="HCH93" s="14"/>
      <c r="HCI93" s="14"/>
      <c r="HCJ93" s="14"/>
      <c r="HCK93" s="14"/>
      <c r="HCL93" s="14"/>
      <c r="HCM93" s="14"/>
      <c r="HCN93" s="14"/>
      <c r="HCO93" s="14"/>
      <c r="HCP93" s="14"/>
      <c r="HCQ93" s="14"/>
      <c r="HCR93" s="14"/>
      <c r="HCS93" s="14"/>
      <c r="HCT93" s="14"/>
      <c r="HCU93" s="14"/>
      <c r="HCV93" s="14"/>
      <c r="HCW93" s="14"/>
      <c r="HCX93" s="14"/>
      <c r="HCY93" s="14"/>
      <c r="HCZ93" s="14"/>
      <c r="HDA93" s="14"/>
      <c r="HDB93" s="14"/>
      <c r="HDC93" s="14"/>
      <c r="HDD93" s="14"/>
      <c r="HDE93" s="14"/>
      <c r="HDF93" s="14"/>
      <c r="HDG93" s="14"/>
      <c r="HDH93" s="14"/>
      <c r="HDI93" s="14"/>
      <c r="HDJ93" s="14"/>
      <c r="HDK93" s="14"/>
      <c r="HDL93" s="14"/>
      <c r="HDM93" s="14"/>
      <c r="HDN93" s="14"/>
      <c r="HDO93" s="14"/>
      <c r="HDP93" s="14"/>
      <c r="HDQ93" s="14"/>
      <c r="HDR93" s="14"/>
      <c r="HDS93" s="14"/>
      <c r="HDT93" s="14"/>
      <c r="HDU93" s="14"/>
      <c r="HDV93" s="14"/>
      <c r="HDW93" s="14"/>
      <c r="HDX93" s="14"/>
      <c r="HDY93" s="14"/>
      <c r="HDZ93" s="14"/>
      <c r="HEA93" s="14"/>
      <c r="HEB93" s="14"/>
      <c r="HEC93" s="14"/>
      <c r="HED93" s="14"/>
      <c r="HEE93" s="14"/>
      <c r="HEF93" s="14"/>
      <c r="HEG93" s="14"/>
      <c r="HEH93" s="14"/>
      <c r="HEI93" s="14"/>
      <c r="HEJ93" s="14"/>
      <c r="HEK93" s="14"/>
      <c r="HEL93" s="14"/>
      <c r="HEM93" s="14"/>
      <c r="HEN93" s="14"/>
      <c r="HEO93" s="14"/>
      <c r="HEP93" s="14"/>
      <c r="HEQ93" s="14"/>
      <c r="HER93" s="14"/>
      <c r="HES93" s="14"/>
      <c r="HET93" s="14"/>
      <c r="HEU93" s="14"/>
      <c r="HEV93" s="14"/>
      <c r="HEW93" s="14"/>
      <c r="HEX93" s="14"/>
      <c r="HEY93" s="14"/>
      <c r="HEZ93" s="14"/>
      <c r="HFA93" s="14"/>
      <c r="HFB93" s="14"/>
      <c r="HFC93" s="14"/>
      <c r="HFD93" s="14"/>
      <c r="HFE93" s="14"/>
      <c r="HFF93" s="14"/>
      <c r="HFG93" s="14"/>
      <c r="HFH93" s="14"/>
      <c r="HFI93" s="14"/>
      <c r="HFJ93" s="14"/>
      <c r="HFK93" s="14"/>
      <c r="HFL93" s="14"/>
      <c r="HFM93" s="14"/>
      <c r="HFN93" s="14"/>
      <c r="HFO93" s="14"/>
      <c r="HFP93" s="14"/>
      <c r="HFQ93" s="14"/>
      <c r="HFR93" s="14"/>
      <c r="HFS93" s="14"/>
      <c r="HFT93" s="14"/>
      <c r="HFU93" s="14"/>
      <c r="HFV93" s="14"/>
      <c r="HFW93" s="14"/>
      <c r="HFX93" s="14"/>
      <c r="HFY93" s="14"/>
      <c r="HFZ93" s="14"/>
      <c r="HGA93" s="14"/>
      <c r="HGB93" s="14"/>
      <c r="HGC93" s="14"/>
      <c r="HGD93" s="14"/>
      <c r="HGE93" s="14"/>
      <c r="HGF93" s="14"/>
      <c r="HGG93" s="14"/>
      <c r="HGH93" s="14"/>
      <c r="HGI93" s="14"/>
      <c r="HGJ93" s="14"/>
      <c r="HGK93" s="14"/>
      <c r="HGL93" s="14"/>
      <c r="HGM93" s="14"/>
      <c r="HGN93" s="14"/>
      <c r="HGO93" s="14"/>
      <c r="HGP93" s="14"/>
      <c r="HGQ93" s="14"/>
      <c r="HGR93" s="14"/>
      <c r="HGS93" s="14"/>
      <c r="HGT93" s="14"/>
      <c r="HGU93" s="14"/>
      <c r="HGV93" s="14"/>
      <c r="HGW93" s="14"/>
      <c r="HGX93" s="14"/>
      <c r="HGY93" s="14"/>
      <c r="HGZ93" s="14"/>
      <c r="HHA93" s="14"/>
      <c r="HHB93" s="14"/>
      <c r="HHC93" s="14"/>
      <c r="HHD93" s="14"/>
      <c r="HHE93" s="14"/>
      <c r="HHF93" s="14"/>
      <c r="HHG93" s="14"/>
      <c r="HHH93" s="14"/>
      <c r="HHI93" s="14"/>
      <c r="HHJ93" s="14"/>
      <c r="HHK93" s="14"/>
      <c r="HHL93" s="14"/>
      <c r="HHM93" s="14"/>
      <c r="HHN93" s="14"/>
      <c r="HHO93" s="14"/>
      <c r="HHP93" s="14"/>
      <c r="HHQ93" s="14"/>
      <c r="HHR93" s="14"/>
      <c r="HHS93" s="14"/>
      <c r="HHT93" s="14"/>
      <c r="HHU93" s="14"/>
      <c r="HHV93" s="14"/>
      <c r="HHW93" s="14"/>
      <c r="HHX93" s="14"/>
      <c r="HHY93" s="14"/>
      <c r="HHZ93" s="14"/>
      <c r="HIA93" s="14"/>
      <c r="HIB93" s="14"/>
      <c r="HIC93" s="14"/>
      <c r="HID93" s="14"/>
      <c r="HIE93" s="14"/>
      <c r="HIF93" s="14"/>
      <c r="HIG93" s="14"/>
      <c r="HIH93" s="14"/>
      <c r="HII93" s="14"/>
      <c r="HIJ93" s="14"/>
      <c r="HIK93" s="14"/>
      <c r="HIL93" s="14"/>
      <c r="HIM93" s="14"/>
      <c r="HIN93" s="14"/>
      <c r="HIO93" s="14"/>
      <c r="HIP93" s="14"/>
      <c r="HIQ93" s="14"/>
      <c r="HIR93" s="14"/>
      <c r="HIS93" s="14"/>
      <c r="HIT93" s="14"/>
      <c r="HIU93" s="14"/>
      <c r="HIV93" s="14"/>
      <c r="HIW93" s="14"/>
      <c r="HIX93" s="14"/>
      <c r="HIY93" s="14"/>
      <c r="HIZ93" s="14"/>
      <c r="HJA93" s="14"/>
      <c r="HJB93" s="14"/>
      <c r="HJC93" s="14"/>
      <c r="HJD93" s="14"/>
      <c r="HJE93" s="14"/>
      <c r="HJF93" s="14"/>
      <c r="HJG93" s="14"/>
      <c r="HJH93" s="14"/>
      <c r="HJI93" s="14"/>
      <c r="HJJ93" s="14"/>
      <c r="HJK93" s="14"/>
      <c r="HJL93" s="14"/>
      <c r="HJM93" s="14"/>
      <c r="HJN93" s="14"/>
      <c r="HJO93" s="14"/>
      <c r="HJP93" s="14"/>
      <c r="HJQ93" s="14"/>
      <c r="HJR93" s="14"/>
      <c r="HJS93" s="14"/>
      <c r="HJT93" s="14"/>
      <c r="HJU93" s="14"/>
      <c r="HJV93" s="14"/>
      <c r="HJW93" s="14"/>
      <c r="HJX93" s="14"/>
      <c r="HJY93" s="14"/>
      <c r="HJZ93" s="14"/>
      <c r="HKA93" s="14"/>
      <c r="HKB93" s="14"/>
      <c r="HKC93" s="14"/>
      <c r="HKD93" s="14"/>
      <c r="HKE93" s="14"/>
      <c r="HKF93" s="14"/>
      <c r="HKG93" s="14"/>
      <c r="HKH93" s="14"/>
      <c r="HKI93" s="14"/>
      <c r="HKJ93" s="14"/>
      <c r="HKK93" s="14"/>
      <c r="HKL93" s="14"/>
      <c r="HKM93" s="14"/>
      <c r="HKN93" s="14"/>
      <c r="HKO93" s="14"/>
      <c r="HKP93" s="14"/>
      <c r="HKQ93" s="14"/>
      <c r="HKR93" s="14"/>
      <c r="HKS93" s="14"/>
      <c r="HKT93" s="14"/>
      <c r="HKU93" s="14"/>
      <c r="HKV93" s="14"/>
      <c r="HKW93" s="14"/>
      <c r="HKX93" s="14"/>
      <c r="HKY93" s="14"/>
      <c r="HKZ93" s="14"/>
      <c r="HLA93" s="14"/>
      <c r="HLB93" s="14"/>
      <c r="HLC93" s="14"/>
      <c r="HLD93" s="14"/>
      <c r="HLE93" s="14"/>
      <c r="HLF93" s="14"/>
      <c r="HLG93" s="14"/>
      <c r="HLH93" s="14"/>
      <c r="HLI93" s="14"/>
      <c r="HLJ93" s="14"/>
      <c r="HLK93" s="14"/>
      <c r="HLL93" s="14"/>
      <c r="HLM93" s="14"/>
      <c r="HLN93" s="14"/>
      <c r="HLO93" s="14"/>
      <c r="HLP93" s="14"/>
      <c r="HLQ93" s="14"/>
      <c r="HLR93" s="14"/>
      <c r="HLS93" s="14"/>
      <c r="HLT93" s="14"/>
      <c r="HLU93" s="14"/>
      <c r="HLV93" s="14"/>
      <c r="HLW93" s="14"/>
      <c r="HLX93" s="14"/>
      <c r="HLY93" s="14"/>
      <c r="HLZ93" s="14"/>
      <c r="HMA93" s="14"/>
      <c r="HMB93" s="14"/>
      <c r="HMC93" s="14"/>
      <c r="HMD93" s="14"/>
      <c r="HME93" s="14"/>
      <c r="HMF93" s="14"/>
      <c r="HMG93" s="14"/>
      <c r="HMH93" s="14"/>
      <c r="HMI93" s="14"/>
      <c r="HMJ93" s="14"/>
      <c r="HMK93" s="14"/>
      <c r="HML93" s="14"/>
      <c r="HMM93" s="14"/>
      <c r="HMN93" s="14"/>
      <c r="HMO93" s="14"/>
      <c r="HMP93" s="14"/>
      <c r="HMQ93" s="14"/>
      <c r="HMR93" s="14"/>
      <c r="HMS93" s="14"/>
      <c r="HMT93" s="14"/>
      <c r="HMU93" s="14"/>
      <c r="HMV93" s="14"/>
      <c r="HMW93" s="14"/>
      <c r="HMX93" s="14"/>
      <c r="HMY93" s="14"/>
      <c r="HMZ93" s="14"/>
      <c r="HNA93" s="14"/>
      <c r="HNB93" s="14"/>
      <c r="HNC93" s="14"/>
      <c r="HND93" s="14"/>
      <c r="HNE93" s="14"/>
      <c r="HNF93" s="14"/>
      <c r="HNG93" s="14"/>
      <c r="HNH93" s="14"/>
      <c r="HNI93" s="14"/>
      <c r="HNJ93" s="14"/>
      <c r="HNK93" s="14"/>
      <c r="HNL93" s="14"/>
      <c r="HNM93" s="14"/>
      <c r="HNN93" s="14"/>
      <c r="HNO93" s="14"/>
      <c r="HNP93" s="14"/>
      <c r="HNQ93" s="14"/>
      <c r="HNR93" s="14"/>
      <c r="HNS93" s="14"/>
      <c r="HNT93" s="14"/>
      <c r="HNU93" s="14"/>
      <c r="HNV93" s="14"/>
      <c r="HNW93" s="14"/>
      <c r="HNX93" s="14"/>
      <c r="HNY93" s="14"/>
      <c r="HNZ93" s="14"/>
      <c r="HOA93" s="14"/>
      <c r="HOB93" s="14"/>
      <c r="HOC93" s="14"/>
      <c r="HOD93" s="14"/>
      <c r="HOE93" s="14"/>
      <c r="HOF93" s="14"/>
      <c r="HOG93" s="14"/>
      <c r="HOH93" s="14"/>
      <c r="HOI93" s="14"/>
      <c r="HOJ93" s="14"/>
      <c r="HOK93" s="14"/>
      <c r="HOL93" s="14"/>
      <c r="HOM93" s="14"/>
      <c r="HON93" s="14"/>
      <c r="HOO93" s="14"/>
      <c r="HOP93" s="14"/>
      <c r="HOQ93" s="14"/>
      <c r="HOR93" s="14"/>
      <c r="HOS93" s="14"/>
      <c r="HOT93" s="14"/>
      <c r="HOU93" s="14"/>
      <c r="HOV93" s="14"/>
      <c r="HOW93" s="14"/>
      <c r="HOX93" s="14"/>
      <c r="HOY93" s="14"/>
      <c r="HOZ93" s="14"/>
      <c r="HPA93" s="14"/>
      <c r="HPB93" s="14"/>
      <c r="HPC93" s="14"/>
      <c r="HPD93" s="14"/>
      <c r="HPE93" s="14"/>
      <c r="HPF93" s="14"/>
      <c r="HPG93" s="14"/>
      <c r="HPH93" s="14"/>
      <c r="HPI93" s="14"/>
      <c r="HPJ93" s="14"/>
      <c r="HPK93" s="14"/>
      <c r="HPL93" s="14"/>
      <c r="HPM93" s="14"/>
      <c r="HPN93" s="14"/>
      <c r="HPO93" s="14"/>
      <c r="HPP93" s="14"/>
      <c r="HPQ93" s="14"/>
      <c r="HPR93" s="14"/>
      <c r="HPS93" s="14"/>
      <c r="HPT93" s="14"/>
      <c r="HPU93" s="14"/>
      <c r="HPV93" s="14"/>
      <c r="HPW93" s="14"/>
      <c r="HPX93" s="14"/>
      <c r="HPY93" s="14"/>
      <c r="HPZ93" s="14"/>
      <c r="HQA93" s="14"/>
      <c r="HQB93" s="14"/>
      <c r="HQC93" s="14"/>
      <c r="HQD93" s="14"/>
      <c r="HQE93" s="14"/>
      <c r="HQF93" s="14"/>
      <c r="HQG93" s="14"/>
      <c r="HQH93" s="14"/>
      <c r="HQI93" s="14"/>
      <c r="HQJ93" s="14"/>
      <c r="HQK93" s="14"/>
      <c r="HQL93" s="14"/>
      <c r="HQM93" s="14"/>
      <c r="HQN93" s="14"/>
      <c r="HQO93" s="14"/>
      <c r="HQP93" s="14"/>
      <c r="HQQ93" s="14"/>
      <c r="HQR93" s="14"/>
      <c r="HQS93" s="14"/>
      <c r="HQT93" s="14"/>
      <c r="HQU93" s="14"/>
      <c r="HQV93" s="14"/>
      <c r="HQW93" s="14"/>
      <c r="HQX93" s="14"/>
      <c r="HQY93" s="14"/>
      <c r="HQZ93" s="14"/>
      <c r="HRA93" s="14"/>
      <c r="HRB93" s="14"/>
      <c r="HRC93" s="14"/>
      <c r="HRD93" s="14"/>
      <c r="HRE93" s="14"/>
      <c r="HRF93" s="14"/>
      <c r="HRG93" s="14"/>
      <c r="HRH93" s="14"/>
      <c r="HRI93" s="14"/>
      <c r="HRJ93" s="14"/>
      <c r="HRK93" s="14"/>
      <c r="HRL93" s="14"/>
      <c r="HRM93" s="14"/>
      <c r="HRN93" s="14"/>
      <c r="HRO93" s="14"/>
      <c r="HRP93" s="14"/>
      <c r="HRQ93" s="14"/>
      <c r="HRR93" s="14"/>
      <c r="HRS93" s="14"/>
      <c r="HRT93" s="14"/>
      <c r="HRU93" s="14"/>
      <c r="HRV93" s="14"/>
      <c r="HRW93" s="14"/>
      <c r="HRX93" s="14"/>
      <c r="HRY93" s="14"/>
      <c r="HRZ93" s="14"/>
      <c r="HSA93" s="14"/>
      <c r="HSB93" s="14"/>
      <c r="HSC93" s="14"/>
      <c r="HSD93" s="14"/>
      <c r="HSE93" s="14"/>
      <c r="HSF93" s="14"/>
      <c r="HSG93" s="14"/>
      <c r="HSH93" s="14"/>
      <c r="HSI93" s="14"/>
      <c r="HSJ93" s="14"/>
      <c r="HSK93" s="14"/>
      <c r="HSL93" s="14"/>
      <c r="HSM93" s="14"/>
      <c r="HSN93" s="14"/>
      <c r="HSO93" s="14"/>
      <c r="HSP93" s="14"/>
      <c r="HSQ93" s="14"/>
      <c r="HSR93" s="14"/>
      <c r="HSS93" s="14"/>
      <c r="HST93" s="14"/>
      <c r="HSU93" s="14"/>
      <c r="HSV93" s="14"/>
      <c r="HSW93" s="14"/>
      <c r="HSX93" s="14"/>
      <c r="HSY93" s="14"/>
      <c r="HSZ93" s="14"/>
      <c r="HTA93" s="14"/>
      <c r="HTB93" s="14"/>
      <c r="HTC93" s="14"/>
      <c r="HTD93" s="14"/>
      <c r="HTE93" s="14"/>
      <c r="HTF93" s="14"/>
      <c r="HTG93" s="14"/>
      <c r="HTH93" s="14"/>
      <c r="HTI93" s="14"/>
      <c r="HTJ93" s="14"/>
      <c r="HTK93" s="14"/>
      <c r="HTL93" s="14"/>
      <c r="HTM93" s="14"/>
      <c r="HTN93" s="14"/>
      <c r="HTO93" s="14"/>
      <c r="HTP93" s="14"/>
      <c r="HTQ93" s="14"/>
      <c r="HTR93" s="14"/>
      <c r="HTS93" s="14"/>
      <c r="HTT93" s="14"/>
      <c r="HTU93" s="14"/>
      <c r="HTV93" s="14"/>
      <c r="HTW93" s="14"/>
      <c r="HTX93" s="14"/>
      <c r="HTY93" s="14"/>
      <c r="HTZ93" s="14"/>
      <c r="HUA93" s="14"/>
      <c r="HUB93" s="14"/>
      <c r="HUC93" s="14"/>
      <c r="HUD93" s="14"/>
      <c r="HUE93" s="14"/>
      <c r="HUF93" s="14"/>
      <c r="HUG93" s="14"/>
      <c r="HUH93" s="14"/>
      <c r="HUI93" s="14"/>
      <c r="HUJ93" s="14"/>
      <c r="HUK93" s="14"/>
      <c r="HUL93" s="14"/>
      <c r="HUM93" s="14"/>
      <c r="HUN93" s="14"/>
      <c r="HUO93" s="14"/>
      <c r="HUP93" s="14"/>
      <c r="HUQ93" s="14"/>
      <c r="HUR93" s="14"/>
      <c r="HUS93" s="14"/>
      <c r="HUT93" s="14"/>
      <c r="HUU93" s="14"/>
      <c r="HUV93" s="14"/>
      <c r="HUW93" s="14"/>
      <c r="HUX93" s="14"/>
      <c r="HUY93" s="14"/>
      <c r="HUZ93" s="14"/>
      <c r="HVA93" s="14"/>
      <c r="HVB93" s="14"/>
      <c r="HVC93" s="14"/>
      <c r="HVD93" s="14"/>
      <c r="HVE93" s="14"/>
      <c r="HVF93" s="14"/>
      <c r="HVG93" s="14"/>
      <c r="HVH93" s="14"/>
      <c r="HVI93" s="14"/>
      <c r="HVJ93" s="14"/>
      <c r="HVK93" s="14"/>
      <c r="HVL93" s="14"/>
      <c r="HVM93" s="14"/>
      <c r="HVN93" s="14"/>
      <c r="HVO93" s="14"/>
      <c r="HVP93" s="14"/>
      <c r="HVQ93" s="14"/>
      <c r="HVR93" s="14"/>
      <c r="HVS93" s="14"/>
      <c r="HVT93" s="14"/>
      <c r="HVU93" s="14"/>
      <c r="HVV93" s="14"/>
      <c r="HVW93" s="14"/>
      <c r="HVX93" s="14"/>
      <c r="HVY93" s="14"/>
      <c r="HVZ93" s="14"/>
      <c r="HWA93" s="14"/>
      <c r="HWB93" s="14"/>
      <c r="HWC93" s="14"/>
      <c r="HWD93" s="14"/>
      <c r="HWE93" s="14"/>
      <c r="HWF93" s="14"/>
      <c r="HWG93" s="14"/>
      <c r="HWH93" s="14"/>
      <c r="HWI93" s="14"/>
      <c r="HWJ93" s="14"/>
      <c r="HWK93" s="14"/>
      <c r="HWL93" s="14"/>
      <c r="HWM93" s="14"/>
      <c r="HWN93" s="14"/>
      <c r="HWO93" s="14"/>
      <c r="HWP93" s="14"/>
      <c r="HWQ93" s="14"/>
      <c r="HWR93" s="14"/>
      <c r="HWS93" s="14"/>
      <c r="HWT93" s="14"/>
      <c r="HWU93" s="14"/>
      <c r="HWV93" s="14"/>
      <c r="HWW93" s="14"/>
      <c r="HWX93" s="14"/>
      <c r="HWY93" s="14"/>
      <c r="HWZ93" s="14"/>
      <c r="HXA93" s="14"/>
      <c r="HXB93" s="14"/>
      <c r="HXC93" s="14"/>
      <c r="HXD93" s="14"/>
      <c r="HXE93" s="14"/>
      <c r="HXF93" s="14"/>
      <c r="HXG93" s="14"/>
      <c r="HXH93" s="14"/>
      <c r="HXI93" s="14"/>
      <c r="HXJ93" s="14"/>
      <c r="HXK93" s="14"/>
      <c r="HXL93" s="14"/>
      <c r="HXM93" s="14"/>
      <c r="HXN93" s="14"/>
      <c r="HXO93" s="14"/>
      <c r="HXP93" s="14"/>
      <c r="HXQ93" s="14"/>
      <c r="HXR93" s="14"/>
      <c r="HXS93" s="14"/>
      <c r="HXT93" s="14"/>
      <c r="HXU93" s="14"/>
      <c r="HXV93" s="14"/>
      <c r="HXW93" s="14"/>
      <c r="HXX93" s="14"/>
      <c r="HXY93" s="14"/>
      <c r="HXZ93" s="14"/>
      <c r="HYA93" s="14"/>
      <c r="HYB93" s="14"/>
      <c r="HYC93" s="14"/>
      <c r="HYD93" s="14"/>
      <c r="HYE93" s="14"/>
      <c r="HYF93" s="14"/>
      <c r="HYG93" s="14"/>
      <c r="HYH93" s="14"/>
      <c r="HYI93" s="14"/>
      <c r="HYJ93" s="14"/>
      <c r="HYK93" s="14"/>
      <c r="HYL93" s="14"/>
      <c r="HYM93" s="14"/>
      <c r="HYN93" s="14"/>
      <c r="HYO93" s="14"/>
      <c r="HYP93" s="14"/>
      <c r="HYQ93" s="14"/>
      <c r="HYR93" s="14"/>
      <c r="HYS93" s="14"/>
      <c r="HYT93" s="14"/>
      <c r="HYU93" s="14"/>
      <c r="HYV93" s="14"/>
      <c r="HYW93" s="14"/>
      <c r="HYX93" s="14"/>
      <c r="HYY93" s="14"/>
      <c r="HYZ93" s="14"/>
      <c r="HZA93" s="14"/>
      <c r="HZB93" s="14"/>
      <c r="HZC93" s="14"/>
      <c r="HZD93" s="14"/>
      <c r="HZE93" s="14"/>
      <c r="HZF93" s="14"/>
      <c r="HZG93" s="14"/>
      <c r="HZH93" s="14"/>
      <c r="HZI93" s="14"/>
      <c r="HZJ93" s="14"/>
      <c r="HZK93" s="14"/>
      <c r="HZL93" s="14"/>
      <c r="HZM93" s="14"/>
      <c r="HZN93" s="14"/>
      <c r="HZO93" s="14"/>
      <c r="HZP93" s="14"/>
      <c r="HZQ93" s="14"/>
      <c r="HZR93" s="14"/>
      <c r="HZS93" s="14"/>
      <c r="HZT93" s="14"/>
      <c r="HZU93" s="14"/>
      <c r="HZV93" s="14"/>
      <c r="HZW93" s="14"/>
      <c r="HZX93" s="14"/>
      <c r="HZY93" s="14"/>
      <c r="HZZ93" s="14"/>
      <c r="IAA93" s="14"/>
      <c r="IAB93" s="14"/>
      <c r="IAC93" s="14"/>
      <c r="IAD93" s="14"/>
      <c r="IAE93" s="14"/>
      <c r="IAF93" s="14"/>
      <c r="IAG93" s="14"/>
      <c r="IAH93" s="14"/>
      <c r="IAI93" s="14"/>
      <c r="IAJ93" s="14"/>
      <c r="IAK93" s="14"/>
      <c r="IAL93" s="14"/>
      <c r="IAM93" s="14"/>
      <c r="IAN93" s="14"/>
      <c r="IAO93" s="14"/>
      <c r="IAP93" s="14"/>
      <c r="IAQ93" s="14"/>
      <c r="IAR93" s="14"/>
      <c r="IAS93" s="14"/>
      <c r="IAT93" s="14"/>
      <c r="IAU93" s="14"/>
      <c r="IAV93" s="14"/>
      <c r="IAW93" s="14"/>
      <c r="IAX93" s="14"/>
      <c r="IAY93" s="14"/>
      <c r="IAZ93" s="14"/>
      <c r="IBA93" s="14"/>
      <c r="IBB93" s="14"/>
      <c r="IBC93" s="14"/>
      <c r="IBD93" s="14"/>
      <c r="IBE93" s="14"/>
      <c r="IBF93" s="14"/>
      <c r="IBG93" s="14"/>
      <c r="IBH93" s="14"/>
      <c r="IBI93" s="14"/>
      <c r="IBJ93" s="14"/>
      <c r="IBK93" s="14"/>
      <c r="IBL93" s="14"/>
      <c r="IBM93" s="14"/>
      <c r="IBN93" s="14"/>
      <c r="IBO93" s="14"/>
      <c r="IBP93" s="14"/>
      <c r="IBQ93" s="14"/>
      <c r="IBR93" s="14"/>
      <c r="IBS93" s="14"/>
      <c r="IBT93" s="14"/>
      <c r="IBU93" s="14"/>
      <c r="IBV93" s="14"/>
      <c r="IBW93" s="14"/>
      <c r="IBX93" s="14"/>
      <c r="IBY93" s="14"/>
      <c r="IBZ93" s="14"/>
      <c r="ICA93" s="14"/>
      <c r="ICB93" s="14"/>
      <c r="ICC93" s="14"/>
      <c r="ICD93" s="14"/>
      <c r="ICE93" s="14"/>
      <c r="ICF93" s="14"/>
      <c r="ICG93" s="14"/>
      <c r="ICH93" s="14"/>
      <c r="ICI93" s="14"/>
      <c r="ICJ93" s="14"/>
      <c r="ICK93" s="14"/>
      <c r="ICL93" s="14"/>
      <c r="ICM93" s="14"/>
      <c r="ICN93" s="14"/>
      <c r="ICO93" s="14"/>
      <c r="ICP93" s="14"/>
      <c r="ICQ93" s="14"/>
      <c r="ICR93" s="14"/>
      <c r="ICS93" s="14"/>
      <c r="ICT93" s="14"/>
      <c r="ICU93" s="14"/>
      <c r="ICV93" s="14"/>
      <c r="ICW93" s="14"/>
      <c r="ICX93" s="14"/>
      <c r="ICY93" s="14"/>
      <c r="ICZ93" s="14"/>
      <c r="IDA93" s="14"/>
      <c r="IDB93" s="14"/>
      <c r="IDC93" s="14"/>
      <c r="IDD93" s="14"/>
      <c r="IDE93" s="14"/>
      <c r="IDF93" s="14"/>
      <c r="IDG93" s="14"/>
      <c r="IDH93" s="14"/>
      <c r="IDI93" s="14"/>
      <c r="IDJ93" s="14"/>
      <c r="IDK93" s="14"/>
      <c r="IDL93" s="14"/>
      <c r="IDM93" s="14"/>
      <c r="IDN93" s="14"/>
      <c r="IDO93" s="14"/>
      <c r="IDP93" s="14"/>
      <c r="IDQ93" s="14"/>
      <c r="IDR93" s="14"/>
      <c r="IDS93" s="14"/>
      <c r="IDT93" s="14"/>
      <c r="IDU93" s="14"/>
      <c r="IDV93" s="14"/>
      <c r="IDW93" s="14"/>
      <c r="IDX93" s="14"/>
      <c r="IDY93" s="14"/>
      <c r="IDZ93" s="14"/>
      <c r="IEA93" s="14"/>
      <c r="IEB93" s="14"/>
      <c r="IEC93" s="14"/>
      <c r="IED93" s="14"/>
      <c r="IEE93" s="14"/>
      <c r="IEF93" s="14"/>
      <c r="IEG93" s="14"/>
      <c r="IEH93" s="14"/>
      <c r="IEI93" s="14"/>
      <c r="IEJ93" s="14"/>
      <c r="IEK93" s="14"/>
      <c r="IEL93" s="14"/>
      <c r="IEM93" s="14"/>
      <c r="IEN93" s="14"/>
      <c r="IEO93" s="14"/>
      <c r="IEP93" s="14"/>
      <c r="IEQ93" s="14"/>
      <c r="IER93" s="14"/>
      <c r="IES93" s="14"/>
      <c r="IET93" s="14"/>
      <c r="IEU93" s="14"/>
      <c r="IEV93" s="14"/>
      <c r="IEW93" s="14"/>
      <c r="IEX93" s="14"/>
      <c r="IEY93" s="14"/>
      <c r="IEZ93" s="14"/>
      <c r="IFA93" s="14"/>
      <c r="IFB93" s="14"/>
      <c r="IFC93" s="14"/>
      <c r="IFD93" s="14"/>
      <c r="IFE93" s="14"/>
      <c r="IFF93" s="14"/>
      <c r="IFG93" s="14"/>
      <c r="IFH93" s="14"/>
      <c r="IFI93" s="14"/>
      <c r="IFJ93" s="14"/>
      <c r="IFK93" s="14"/>
      <c r="IFL93" s="14"/>
      <c r="IFM93" s="14"/>
      <c r="IFN93" s="14"/>
      <c r="IFO93" s="14"/>
      <c r="IFP93" s="14"/>
      <c r="IFQ93" s="14"/>
      <c r="IFR93" s="14"/>
      <c r="IFS93" s="14"/>
      <c r="IFT93" s="14"/>
      <c r="IFU93" s="14"/>
      <c r="IFV93" s="14"/>
      <c r="IFW93" s="14"/>
      <c r="IFX93" s="14"/>
      <c r="IFY93" s="14"/>
      <c r="IFZ93" s="14"/>
      <c r="IGA93" s="14"/>
      <c r="IGB93" s="14"/>
      <c r="IGC93" s="14"/>
      <c r="IGD93" s="14"/>
      <c r="IGE93" s="14"/>
      <c r="IGF93" s="14"/>
      <c r="IGG93" s="14"/>
      <c r="IGH93" s="14"/>
      <c r="IGI93" s="14"/>
      <c r="IGJ93" s="14"/>
      <c r="IGK93" s="14"/>
      <c r="IGL93" s="14"/>
      <c r="IGM93" s="14"/>
      <c r="IGN93" s="14"/>
      <c r="IGO93" s="14"/>
      <c r="IGP93" s="14"/>
      <c r="IGQ93" s="14"/>
      <c r="IGR93" s="14"/>
      <c r="IGS93" s="14"/>
      <c r="IGT93" s="14"/>
      <c r="IGU93" s="14"/>
      <c r="IGV93" s="14"/>
      <c r="IGW93" s="14"/>
      <c r="IGX93" s="14"/>
      <c r="IGY93" s="14"/>
      <c r="IGZ93" s="14"/>
      <c r="IHA93" s="14"/>
      <c r="IHB93" s="14"/>
      <c r="IHC93" s="14"/>
      <c r="IHD93" s="14"/>
      <c r="IHE93" s="14"/>
      <c r="IHF93" s="14"/>
      <c r="IHG93" s="14"/>
      <c r="IHH93" s="14"/>
      <c r="IHI93" s="14"/>
      <c r="IHJ93" s="14"/>
      <c r="IHK93" s="14"/>
      <c r="IHL93" s="14"/>
      <c r="IHM93" s="14"/>
      <c r="IHN93" s="14"/>
      <c r="IHO93" s="14"/>
      <c r="IHP93" s="14"/>
      <c r="IHQ93" s="14"/>
      <c r="IHR93" s="14"/>
      <c r="IHS93" s="14"/>
      <c r="IHT93" s="14"/>
      <c r="IHU93" s="14"/>
      <c r="IHV93" s="14"/>
      <c r="IHW93" s="14"/>
      <c r="IHX93" s="14"/>
      <c r="IHY93" s="14"/>
      <c r="IHZ93" s="14"/>
      <c r="IIA93" s="14"/>
      <c r="IIB93" s="14"/>
      <c r="IIC93" s="14"/>
      <c r="IID93" s="14"/>
      <c r="IIE93" s="14"/>
      <c r="IIF93" s="14"/>
      <c r="IIG93" s="14"/>
      <c r="IIH93" s="14"/>
      <c r="III93" s="14"/>
      <c r="IIJ93" s="14"/>
      <c r="IIK93" s="14"/>
      <c r="IIL93" s="14"/>
      <c r="IIM93" s="14"/>
      <c r="IIN93" s="14"/>
      <c r="IIO93" s="14"/>
      <c r="IIP93" s="14"/>
      <c r="IIQ93" s="14"/>
      <c r="IIR93" s="14"/>
      <c r="IIS93" s="14"/>
      <c r="IIT93" s="14"/>
      <c r="IIU93" s="14"/>
      <c r="IIV93" s="14"/>
      <c r="IIW93" s="14"/>
      <c r="IIX93" s="14"/>
      <c r="IIY93" s="14"/>
      <c r="IIZ93" s="14"/>
      <c r="IJA93" s="14"/>
      <c r="IJB93" s="14"/>
      <c r="IJC93" s="14"/>
      <c r="IJD93" s="14"/>
      <c r="IJE93" s="14"/>
      <c r="IJF93" s="14"/>
      <c r="IJG93" s="14"/>
      <c r="IJH93" s="14"/>
      <c r="IJI93" s="14"/>
      <c r="IJJ93" s="14"/>
      <c r="IJK93" s="14"/>
      <c r="IJL93" s="14"/>
      <c r="IJM93" s="14"/>
      <c r="IJN93" s="14"/>
      <c r="IJO93" s="14"/>
      <c r="IJP93" s="14"/>
      <c r="IJQ93" s="14"/>
      <c r="IJR93" s="14"/>
      <c r="IJS93" s="14"/>
      <c r="IJT93" s="14"/>
      <c r="IJU93" s="14"/>
      <c r="IJV93" s="14"/>
      <c r="IJW93" s="14"/>
      <c r="IJX93" s="14"/>
      <c r="IJY93" s="14"/>
      <c r="IJZ93" s="14"/>
      <c r="IKA93" s="14"/>
      <c r="IKB93" s="14"/>
      <c r="IKC93" s="14"/>
      <c r="IKD93" s="14"/>
      <c r="IKE93" s="14"/>
      <c r="IKF93" s="14"/>
      <c r="IKG93" s="14"/>
      <c r="IKH93" s="14"/>
      <c r="IKI93" s="14"/>
      <c r="IKJ93" s="14"/>
      <c r="IKK93" s="14"/>
      <c r="IKL93" s="14"/>
      <c r="IKM93" s="14"/>
      <c r="IKN93" s="14"/>
      <c r="IKO93" s="14"/>
      <c r="IKP93" s="14"/>
      <c r="IKQ93" s="14"/>
      <c r="IKR93" s="14"/>
      <c r="IKS93" s="14"/>
      <c r="IKT93" s="14"/>
      <c r="IKU93" s="14"/>
      <c r="IKV93" s="14"/>
      <c r="IKW93" s="14"/>
      <c r="IKX93" s="14"/>
      <c r="IKY93" s="14"/>
      <c r="IKZ93" s="14"/>
      <c r="ILA93" s="14"/>
      <c r="ILB93" s="14"/>
      <c r="ILC93" s="14"/>
      <c r="ILD93" s="14"/>
      <c r="ILE93" s="14"/>
      <c r="ILF93" s="14"/>
      <c r="ILG93" s="14"/>
      <c r="ILH93" s="14"/>
      <c r="ILI93" s="14"/>
      <c r="ILJ93" s="14"/>
      <c r="ILK93" s="14"/>
      <c r="ILL93" s="14"/>
      <c r="ILM93" s="14"/>
      <c r="ILN93" s="14"/>
      <c r="ILO93" s="14"/>
      <c r="ILP93" s="14"/>
      <c r="ILQ93" s="14"/>
      <c r="ILR93" s="14"/>
      <c r="ILS93" s="14"/>
      <c r="ILT93" s="14"/>
      <c r="ILU93" s="14"/>
      <c r="ILV93" s="14"/>
      <c r="ILW93" s="14"/>
      <c r="ILX93" s="14"/>
      <c r="ILY93" s="14"/>
      <c r="ILZ93" s="14"/>
      <c r="IMA93" s="14"/>
      <c r="IMB93" s="14"/>
      <c r="IMC93" s="14"/>
      <c r="IMD93" s="14"/>
      <c r="IME93" s="14"/>
      <c r="IMF93" s="14"/>
      <c r="IMG93" s="14"/>
      <c r="IMH93" s="14"/>
      <c r="IMI93" s="14"/>
      <c r="IMJ93" s="14"/>
      <c r="IMK93" s="14"/>
      <c r="IML93" s="14"/>
      <c r="IMM93" s="14"/>
      <c r="IMN93" s="14"/>
      <c r="IMO93" s="14"/>
      <c r="IMP93" s="14"/>
      <c r="IMQ93" s="14"/>
      <c r="IMR93" s="14"/>
      <c r="IMS93" s="14"/>
      <c r="IMT93" s="14"/>
      <c r="IMU93" s="14"/>
      <c r="IMV93" s="14"/>
      <c r="IMW93" s="14"/>
      <c r="IMX93" s="14"/>
      <c r="IMY93" s="14"/>
      <c r="IMZ93" s="14"/>
      <c r="INA93" s="14"/>
      <c r="INB93" s="14"/>
      <c r="INC93" s="14"/>
      <c r="IND93" s="14"/>
      <c r="INE93" s="14"/>
      <c r="INF93" s="14"/>
      <c r="ING93" s="14"/>
      <c r="INH93" s="14"/>
      <c r="INI93" s="14"/>
      <c r="INJ93" s="14"/>
      <c r="INK93" s="14"/>
      <c r="INL93" s="14"/>
      <c r="INM93" s="14"/>
      <c r="INN93" s="14"/>
      <c r="INO93" s="14"/>
      <c r="INP93" s="14"/>
      <c r="INQ93" s="14"/>
      <c r="INR93" s="14"/>
      <c r="INS93" s="14"/>
      <c r="INT93" s="14"/>
      <c r="INU93" s="14"/>
      <c r="INV93" s="14"/>
      <c r="INW93" s="14"/>
      <c r="INX93" s="14"/>
      <c r="INY93" s="14"/>
      <c r="INZ93" s="14"/>
      <c r="IOA93" s="14"/>
      <c r="IOB93" s="14"/>
      <c r="IOC93" s="14"/>
      <c r="IOD93" s="14"/>
      <c r="IOE93" s="14"/>
      <c r="IOF93" s="14"/>
      <c r="IOG93" s="14"/>
      <c r="IOH93" s="14"/>
      <c r="IOI93" s="14"/>
      <c r="IOJ93" s="14"/>
      <c r="IOK93" s="14"/>
      <c r="IOL93" s="14"/>
      <c r="IOM93" s="14"/>
      <c r="ION93" s="14"/>
      <c r="IOO93" s="14"/>
      <c r="IOP93" s="14"/>
      <c r="IOQ93" s="14"/>
      <c r="IOR93" s="14"/>
      <c r="IOS93" s="14"/>
      <c r="IOT93" s="14"/>
      <c r="IOU93" s="14"/>
      <c r="IOV93" s="14"/>
      <c r="IOW93" s="14"/>
      <c r="IOX93" s="14"/>
      <c r="IOY93" s="14"/>
      <c r="IOZ93" s="14"/>
      <c r="IPA93" s="14"/>
      <c r="IPB93" s="14"/>
      <c r="IPC93" s="14"/>
      <c r="IPD93" s="14"/>
      <c r="IPE93" s="14"/>
      <c r="IPF93" s="14"/>
      <c r="IPG93" s="14"/>
      <c r="IPH93" s="14"/>
      <c r="IPI93" s="14"/>
      <c r="IPJ93" s="14"/>
      <c r="IPK93" s="14"/>
      <c r="IPL93" s="14"/>
      <c r="IPM93" s="14"/>
      <c r="IPN93" s="14"/>
      <c r="IPO93" s="14"/>
      <c r="IPP93" s="14"/>
      <c r="IPQ93" s="14"/>
      <c r="IPR93" s="14"/>
      <c r="IPS93" s="14"/>
      <c r="IPT93" s="14"/>
      <c r="IPU93" s="14"/>
      <c r="IPV93" s="14"/>
      <c r="IPW93" s="14"/>
      <c r="IPX93" s="14"/>
      <c r="IPY93" s="14"/>
      <c r="IPZ93" s="14"/>
      <c r="IQA93" s="14"/>
      <c r="IQB93" s="14"/>
      <c r="IQC93" s="14"/>
      <c r="IQD93" s="14"/>
      <c r="IQE93" s="14"/>
      <c r="IQF93" s="14"/>
      <c r="IQG93" s="14"/>
      <c r="IQH93" s="14"/>
      <c r="IQI93" s="14"/>
      <c r="IQJ93" s="14"/>
      <c r="IQK93" s="14"/>
      <c r="IQL93" s="14"/>
      <c r="IQM93" s="14"/>
      <c r="IQN93" s="14"/>
      <c r="IQO93" s="14"/>
      <c r="IQP93" s="14"/>
      <c r="IQQ93" s="14"/>
      <c r="IQR93" s="14"/>
      <c r="IQS93" s="14"/>
      <c r="IQT93" s="14"/>
      <c r="IQU93" s="14"/>
      <c r="IQV93" s="14"/>
      <c r="IQW93" s="14"/>
      <c r="IQX93" s="14"/>
      <c r="IQY93" s="14"/>
      <c r="IQZ93" s="14"/>
      <c r="IRA93" s="14"/>
      <c r="IRB93" s="14"/>
      <c r="IRC93" s="14"/>
      <c r="IRD93" s="14"/>
      <c r="IRE93" s="14"/>
      <c r="IRF93" s="14"/>
      <c r="IRG93" s="14"/>
      <c r="IRH93" s="14"/>
      <c r="IRI93" s="14"/>
      <c r="IRJ93" s="14"/>
      <c r="IRK93" s="14"/>
      <c r="IRL93" s="14"/>
      <c r="IRM93" s="14"/>
      <c r="IRN93" s="14"/>
      <c r="IRO93" s="14"/>
      <c r="IRP93" s="14"/>
      <c r="IRQ93" s="14"/>
      <c r="IRR93" s="14"/>
      <c r="IRS93" s="14"/>
      <c r="IRT93" s="14"/>
      <c r="IRU93" s="14"/>
      <c r="IRV93" s="14"/>
      <c r="IRW93" s="14"/>
      <c r="IRX93" s="14"/>
      <c r="IRY93" s="14"/>
      <c r="IRZ93" s="14"/>
      <c r="ISA93" s="14"/>
      <c r="ISB93" s="14"/>
      <c r="ISC93" s="14"/>
      <c r="ISD93" s="14"/>
      <c r="ISE93" s="14"/>
      <c r="ISF93" s="14"/>
      <c r="ISG93" s="14"/>
      <c r="ISH93" s="14"/>
      <c r="ISI93" s="14"/>
      <c r="ISJ93" s="14"/>
      <c r="ISK93" s="14"/>
      <c r="ISL93" s="14"/>
      <c r="ISM93" s="14"/>
      <c r="ISN93" s="14"/>
      <c r="ISO93" s="14"/>
      <c r="ISP93" s="14"/>
      <c r="ISQ93" s="14"/>
      <c r="ISR93" s="14"/>
      <c r="ISS93" s="14"/>
      <c r="IST93" s="14"/>
      <c r="ISU93" s="14"/>
      <c r="ISV93" s="14"/>
      <c r="ISW93" s="14"/>
      <c r="ISX93" s="14"/>
      <c r="ISY93" s="14"/>
      <c r="ISZ93" s="14"/>
      <c r="ITA93" s="14"/>
      <c r="ITB93" s="14"/>
      <c r="ITC93" s="14"/>
      <c r="ITD93" s="14"/>
      <c r="ITE93" s="14"/>
      <c r="ITF93" s="14"/>
      <c r="ITG93" s="14"/>
      <c r="ITH93" s="14"/>
      <c r="ITI93" s="14"/>
      <c r="ITJ93" s="14"/>
      <c r="ITK93" s="14"/>
      <c r="ITL93" s="14"/>
      <c r="ITM93" s="14"/>
      <c r="ITN93" s="14"/>
      <c r="ITO93" s="14"/>
      <c r="ITP93" s="14"/>
      <c r="ITQ93" s="14"/>
      <c r="ITR93" s="14"/>
      <c r="ITS93" s="14"/>
      <c r="ITT93" s="14"/>
      <c r="ITU93" s="14"/>
      <c r="ITV93" s="14"/>
      <c r="ITW93" s="14"/>
      <c r="ITX93" s="14"/>
      <c r="ITY93" s="14"/>
      <c r="ITZ93" s="14"/>
      <c r="IUA93" s="14"/>
      <c r="IUB93" s="14"/>
      <c r="IUC93" s="14"/>
      <c r="IUD93" s="14"/>
      <c r="IUE93" s="14"/>
      <c r="IUF93" s="14"/>
      <c r="IUG93" s="14"/>
      <c r="IUH93" s="14"/>
      <c r="IUI93" s="14"/>
      <c r="IUJ93" s="14"/>
      <c r="IUK93" s="14"/>
      <c r="IUL93" s="14"/>
      <c r="IUM93" s="14"/>
      <c r="IUN93" s="14"/>
      <c r="IUO93" s="14"/>
      <c r="IUP93" s="14"/>
      <c r="IUQ93" s="14"/>
      <c r="IUR93" s="14"/>
      <c r="IUS93" s="14"/>
      <c r="IUT93" s="14"/>
      <c r="IUU93" s="14"/>
      <c r="IUV93" s="14"/>
      <c r="IUW93" s="14"/>
      <c r="IUX93" s="14"/>
      <c r="IUY93" s="14"/>
      <c r="IUZ93" s="14"/>
      <c r="IVA93" s="14"/>
      <c r="IVB93" s="14"/>
      <c r="IVC93" s="14"/>
      <c r="IVD93" s="14"/>
      <c r="IVE93" s="14"/>
      <c r="IVF93" s="14"/>
      <c r="IVG93" s="14"/>
      <c r="IVH93" s="14"/>
      <c r="IVI93" s="14"/>
      <c r="IVJ93" s="14"/>
      <c r="IVK93" s="14"/>
      <c r="IVL93" s="14"/>
      <c r="IVM93" s="14"/>
      <c r="IVN93" s="14"/>
      <c r="IVO93" s="14"/>
      <c r="IVP93" s="14"/>
      <c r="IVQ93" s="14"/>
      <c r="IVR93" s="14"/>
      <c r="IVS93" s="14"/>
      <c r="IVT93" s="14"/>
      <c r="IVU93" s="14"/>
      <c r="IVV93" s="14"/>
      <c r="IVW93" s="14"/>
      <c r="IVX93" s="14"/>
      <c r="IVY93" s="14"/>
      <c r="IVZ93" s="14"/>
      <c r="IWA93" s="14"/>
      <c r="IWB93" s="14"/>
      <c r="IWC93" s="14"/>
      <c r="IWD93" s="14"/>
      <c r="IWE93" s="14"/>
      <c r="IWF93" s="14"/>
      <c r="IWG93" s="14"/>
      <c r="IWH93" s="14"/>
      <c r="IWI93" s="14"/>
      <c r="IWJ93" s="14"/>
      <c r="IWK93" s="14"/>
      <c r="IWL93" s="14"/>
      <c r="IWM93" s="14"/>
      <c r="IWN93" s="14"/>
      <c r="IWO93" s="14"/>
      <c r="IWP93" s="14"/>
      <c r="IWQ93" s="14"/>
      <c r="IWR93" s="14"/>
      <c r="IWS93" s="14"/>
      <c r="IWT93" s="14"/>
      <c r="IWU93" s="14"/>
      <c r="IWV93" s="14"/>
      <c r="IWW93" s="14"/>
      <c r="IWX93" s="14"/>
      <c r="IWY93" s="14"/>
      <c r="IWZ93" s="14"/>
      <c r="IXA93" s="14"/>
      <c r="IXB93" s="14"/>
      <c r="IXC93" s="14"/>
      <c r="IXD93" s="14"/>
      <c r="IXE93" s="14"/>
      <c r="IXF93" s="14"/>
      <c r="IXG93" s="14"/>
      <c r="IXH93" s="14"/>
      <c r="IXI93" s="14"/>
      <c r="IXJ93" s="14"/>
      <c r="IXK93" s="14"/>
      <c r="IXL93" s="14"/>
      <c r="IXM93" s="14"/>
      <c r="IXN93" s="14"/>
      <c r="IXO93" s="14"/>
      <c r="IXP93" s="14"/>
      <c r="IXQ93" s="14"/>
      <c r="IXR93" s="14"/>
      <c r="IXS93" s="14"/>
      <c r="IXT93" s="14"/>
      <c r="IXU93" s="14"/>
      <c r="IXV93" s="14"/>
      <c r="IXW93" s="14"/>
      <c r="IXX93" s="14"/>
      <c r="IXY93" s="14"/>
      <c r="IXZ93" s="14"/>
      <c r="IYA93" s="14"/>
      <c r="IYB93" s="14"/>
      <c r="IYC93" s="14"/>
      <c r="IYD93" s="14"/>
      <c r="IYE93" s="14"/>
      <c r="IYF93" s="14"/>
      <c r="IYG93" s="14"/>
      <c r="IYH93" s="14"/>
      <c r="IYI93" s="14"/>
      <c r="IYJ93" s="14"/>
      <c r="IYK93" s="14"/>
      <c r="IYL93" s="14"/>
      <c r="IYM93" s="14"/>
      <c r="IYN93" s="14"/>
      <c r="IYO93" s="14"/>
      <c r="IYP93" s="14"/>
      <c r="IYQ93" s="14"/>
      <c r="IYR93" s="14"/>
      <c r="IYS93" s="14"/>
      <c r="IYT93" s="14"/>
      <c r="IYU93" s="14"/>
      <c r="IYV93" s="14"/>
      <c r="IYW93" s="14"/>
      <c r="IYX93" s="14"/>
      <c r="IYY93" s="14"/>
      <c r="IYZ93" s="14"/>
      <c r="IZA93" s="14"/>
      <c r="IZB93" s="14"/>
      <c r="IZC93" s="14"/>
      <c r="IZD93" s="14"/>
      <c r="IZE93" s="14"/>
      <c r="IZF93" s="14"/>
      <c r="IZG93" s="14"/>
      <c r="IZH93" s="14"/>
      <c r="IZI93" s="14"/>
      <c r="IZJ93" s="14"/>
      <c r="IZK93" s="14"/>
      <c r="IZL93" s="14"/>
      <c r="IZM93" s="14"/>
      <c r="IZN93" s="14"/>
      <c r="IZO93" s="14"/>
      <c r="IZP93" s="14"/>
      <c r="IZQ93" s="14"/>
      <c r="IZR93" s="14"/>
      <c r="IZS93" s="14"/>
      <c r="IZT93" s="14"/>
      <c r="IZU93" s="14"/>
      <c r="IZV93" s="14"/>
      <c r="IZW93" s="14"/>
      <c r="IZX93" s="14"/>
      <c r="IZY93" s="14"/>
      <c r="IZZ93" s="14"/>
      <c r="JAA93" s="14"/>
      <c r="JAB93" s="14"/>
      <c r="JAC93" s="14"/>
      <c r="JAD93" s="14"/>
      <c r="JAE93" s="14"/>
      <c r="JAF93" s="14"/>
      <c r="JAG93" s="14"/>
      <c r="JAH93" s="14"/>
      <c r="JAI93" s="14"/>
      <c r="JAJ93" s="14"/>
      <c r="JAK93" s="14"/>
      <c r="JAL93" s="14"/>
      <c r="JAM93" s="14"/>
      <c r="JAN93" s="14"/>
      <c r="JAO93" s="14"/>
      <c r="JAP93" s="14"/>
      <c r="JAQ93" s="14"/>
      <c r="JAR93" s="14"/>
      <c r="JAS93" s="14"/>
      <c r="JAT93" s="14"/>
      <c r="JAU93" s="14"/>
      <c r="JAV93" s="14"/>
      <c r="JAW93" s="14"/>
      <c r="JAX93" s="14"/>
      <c r="JAY93" s="14"/>
      <c r="JAZ93" s="14"/>
      <c r="JBA93" s="14"/>
      <c r="JBB93" s="14"/>
      <c r="JBC93" s="14"/>
      <c r="JBD93" s="14"/>
      <c r="JBE93" s="14"/>
      <c r="JBF93" s="14"/>
      <c r="JBG93" s="14"/>
      <c r="JBH93" s="14"/>
      <c r="JBI93" s="14"/>
      <c r="JBJ93" s="14"/>
      <c r="JBK93" s="14"/>
      <c r="JBL93" s="14"/>
      <c r="JBM93" s="14"/>
      <c r="JBN93" s="14"/>
      <c r="JBO93" s="14"/>
      <c r="JBP93" s="14"/>
      <c r="JBQ93" s="14"/>
      <c r="JBR93" s="14"/>
      <c r="JBS93" s="14"/>
      <c r="JBT93" s="14"/>
      <c r="JBU93" s="14"/>
      <c r="JBV93" s="14"/>
      <c r="JBW93" s="14"/>
      <c r="JBX93" s="14"/>
      <c r="JBY93" s="14"/>
      <c r="JBZ93" s="14"/>
      <c r="JCA93" s="14"/>
      <c r="JCB93" s="14"/>
      <c r="JCC93" s="14"/>
      <c r="JCD93" s="14"/>
      <c r="JCE93" s="14"/>
      <c r="JCF93" s="14"/>
      <c r="JCG93" s="14"/>
      <c r="JCH93" s="14"/>
      <c r="JCI93" s="14"/>
      <c r="JCJ93" s="14"/>
      <c r="JCK93" s="14"/>
      <c r="JCL93" s="14"/>
      <c r="JCM93" s="14"/>
      <c r="JCN93" s="14"/>
      <c r="JCO93" s="14"/>
      <c r="JCP93" s="14"/>
      <c r="JCQ93" s="14"/>
      <c r="JCR93" s="14"/>
      <c r="JCS93" s="14"/>
      <c r="JCT93" s="14"/>
      <c r="JCU93" s="14"/>
      <c r="JCV93" s="14"/>
      <c r="JCW93" s="14"/>
      <c r="JCX93" s="14"/>
      <c r="JCY93" s="14"/>
      <c r="JCZ93" s="14"/>
      <c r="JDA93" s="14"/>
      <c r="JDB93" s="14"/>
      <c r="JDC93" s="14"/>
      <c r="JDD93" s="14"/>
      <c r="JDE93" s="14"/>
      <c r="JDF93" s="14"/>
      <c r="JDG93" s="14"/>
      <c r="JDH93" s="14"/>
      <c r="JDI93" s="14"/>
      <c r="JDJ93" s="14"/>
      <c r="JDK93" s="14"/>
      <c r="JDL93" s="14"/>
      <c r="JDM93" s="14"/>
      <c r="JDN93" s="14"/>
      <c r="JDO93" s="14"/>
      <c r="JDP93" s="14"/>
      <c r="JDQ93" s="14"/>
      <c r="JDR93" s="14"/>
      <c r="JDS93" s="14"/>
      <c r="JDT93" s="14"/>
      <c r="JDU93" s="14"/>
      <c r="JDV93" s="14"/>
      <c r="JDW93" s="14"/>
      <c r="JDX93" s="14"/>
      <c r="JDY93" s="14"/>
      <c r="JDZ93" s="14"/>
      <c r="JEA93" s="14"/>
      <c r="JEB93" s="14"/>
      <c r="JEC93" s="14"/>
      <c r="JED93" s="14"/>
      <c r="JEE93" s="14"/>
      <c r="JEF93" s="14"/>
      <c r="JEG93" s="14"/>
      <c r="JEH93" s="14"/>
      <c r="JEI93" s="14"/>
      <c r="JEJ93" s="14"/>
      <c r="JEK93" s="14"/>
      <c r="JEL93" s="14"/>
      <c r="JEM93" s="14"/>
      <c r="JEN93" s="14"/>
      <c r="JEO93" s="14"/>
      <c r="JEP93" s="14"/>
      <c r="JEQ93" s="14"/>
      <c r="JER93" s="14"/>
      <c r="JES93" s="14"/>
      <c r="JET93" s="14"/>
      <c r="JEU93" s="14"/>
      <c r="JEV93" s="14"/>
      <c r="JEW93" s="14"/>
      <c r="JEX93" s="14"/>
      <c r="JEY93" s="14"/>
      <c r="JEZ93" s="14"/>
      <c r="JFA93" s="14"/>
      <c r="JFB93" s="14"/>
      <c r="JFC93" s="14"/>
      <c r="JFD93" s="14"/>
      <c r="JFE93" s="14"/>
      <c r="JFF93" s="14"/>
      <c r="JFG93" s="14"/>
      <c r="JFH93" s="14"/>
      <c r="JFI93" s="14"/>
      <c r="JFJ93" s="14"/>
      <c r="JFK93" s="14"/>
      <c r="JFL93" s="14"/>
      <c r="JFM93" s="14"/>
      <c r="JFN93" s="14"/>
      <c r="JFO93" s="14"/>
      <c r="JFP93" s="14"/>
      <c r="JFQ93" s="14"/>
      <c r="JFR93" s="14"/>
      <c r="JFS93" s="14"/>
      <c r="JFT93" s="14"/>
      <c r="JFU93" s="14"/>
      <c r="JFV93" s="14"/>
      <c r="JFW93" s="14"/>
      <c r="JFX93" s="14"/>
      <c r="JFY93" s="14"/>
      <c r="JFZ93" s="14"/>
      <c r="JGA93" s="14"/>
      <c r="JGB93" s="14"/>
      <c r="JGC93" s="14"/>
      <c r="JGD93" s="14"/>
      <c r="JGE93" s="14"/>
      <c r="JGF93" s="14"/>
      <c r="JGG93" s="14"/>
      <c r="JGH93" s="14"/>
      <c r="JGI93" s="14"/>
      <c r="JGJ93" s="14"/>
      <c r="JGK93" s="14"/>
      <c r="JGL93" s="14"/>
      <c r="JGM93" s="14"/>
      <c r="JGN93" s="14"/>
      <c r="JGO93" s="14"/>
      <c r="JGP93" s="14"/>
      <c r="JGQ93" s="14"/>
      <c r="JGR93" s="14"/>
      <c r="JGS93" s="14"/>
      <c r="JGT93" s="14"/>
      <c r="JGU93" s="14"/>
      <c r="JGV93" s="14"/>
      <c r="JGW93" s="14"/>
      <c r="JGX93" s="14"/>
      <c r="JGY93" s="14"/>
      <c r="JGZ93" s="14"/>
      <c r="JHA93" s="14"/>
      <c r="JHB93" s="14"/>
      <c r="JHC93" s="14"/>
      <c r="JHD93" s="14"/>
      <c r="JHE93" s="14"/>
      <c r="JHF93" s="14"/>
      <c r="JHG93" s="14"/>
      <c r="JHH93" s="14"/>
      <c r="JHI93" s="14"/>
      <c r="JHJ93" s="14"/>
      <c r="JHK93" s="14"/>
      <c r="JHL93" s="14"/>
      <c r="JHM93" s="14"/>
      <c r="JHN93" s="14"/>
      <c r="JHO93" s="14"/>
      <c r="JHP93" s="14"/>
      <c r="JHQ93" s="14"/>
      <c r="JHR93" s="14"/>
      <c r="JHS93" s="14"/>
      <c r="JHT93" s="14"/>
      <c r="JHU93" s="14"/>
      <c r="JHV93" s="14"/>
      <c r="JHW93" s="14"/>
      <c r="JHX93" s="14"/>
      <c r="JHY93" s="14"/>
      <c r="JHZ93" s="14"/>
      <c r="JIA93" s="14"/>
      <c r="JIB93" s="14"/>
      <c r="JIC93" s="14"/>
      <c r="JID93" s="14"/>
      <c r="JIE93" s="14"/>
      <c r="JIF93" s="14"/>
      <c r="JIG93" s="14"/>
      <c r="JIH93" s="14"/>
      <c r="JII93" s="14"/>
      <c r="JIJ93" s="14"/>
      <c r="JIK93" s="14"/>
      <c r="JIL93" s="14"/>
      <c r="JIM93" s="14"/>
      <c r="JIN93" s="14"/>
      <c r="JIO93" s="14"/>
      <c r="JIP93" s="14"/>
      <c r="JIQ93" s="14"/>
      <c r="JIR93" s="14"/>
      <c r="JIS93" s="14"/>
      <c r="JIT93" s="14"/>
      <c r="JIU93" s="14"/>
      <c r="JIV93" s="14"/>
      <c r="JIW93" s="14"/>
      <c r="JIX93" s="14"/>
      <c r="JIY93" s="14"/>
      <c r="JIZ93" s="14"/>
      <c r="JJA93" s="14"/>
      <c r="JJB93" s="14"/>
      <c r="JJC93" s="14"/>
      <c r="JJD93" s="14"/>
      <c r="JJE93" s="14"/>
      <c r="JJF93" s="14"/>
      <c r="JJG93" s="14"/>
      <c r="JJH93" s="14"/>
      <c r="JJI93" s="14"/>
      <c r="JJJ93" s="14"/>
      <c r="JJK93" s="14"/>
      <c r="JJL93" s="14"/>
      <c r="JJM93" s="14"/>
      <c r="JJN93" s="14"/>
      <c r="JJO93" s="14"/>
      <c r="JJP93" s="14"/>
      <c r="JJQ93" s="14"/>
      <c r="JJR93" s="14"/>
      <c r="JJS93" s="14"/>
      <c r="JJT93" s="14"/>
      <c r="JJU93" s="14"/>
      <c r="JJV93" s="14"/>
      <c r="JJW93" s="14"/>
      <c r="JJX93" s="14"/>
      <c r="JJY93" s="14"/>
      <c r="JJZ93" s="14"/>
      <c r="JKA93" s="14"/>
      <c r="JKB93" s="14"/>
      <c r="JKC93" s="14"/>
      <c r="JKD93" s="14"/>
      <c r="JKE93" s="14"/>
      <c r="JKF93" s="14"/>
      <c r="JKG93" s="14"/>
      <c r="JKH93" s="14"/>
      <c r="JKI93" s="14"/>
      <c r="JKJ93" s="14"/>
      <c r="JKK93" s="14"/>
      <c r="JKL93" s="14"/>
      <c r="JKM93" s="14"/>
      <c r="JKN93" s="14"/>
      <c r="JKO93" s="14"/>
      <c r="JKP93" s="14"/>
      <c r="JKQ93" s="14"/>
      <c r="JKR93" s="14"/>
      <c r="JKS93" s="14"/>
      <c r="JKT93" s="14"/>
      <c r="JKU93" s="14"/>
      <c r="JKV93" s="14"/>
      <c r="JKW93" s="14"/>
      <c r="JKX93" s="14"/>
      <c r="JKY93" s="14"/>
      <c r="JKZ93" s="14"/>
      <c r="JLA93" s="14"/>
      <c r="JLB93" s="14"/>
      <c r="JLC93" s="14"/>
      <c r="JLD93" s="14"/>
      <c r="JLE93" s="14"/>
      <c r="JLF93" s="14"/>
      <c r="JLG93" s="14"/>
      <c r="JLH93" s="14"/>
      <c r="JLI93" s="14"/>
      <c r="JLJ93" s="14"/>
      <c r="JLK93" s="14"/>
      <c r="JLL93" s="14"/>
      <c r="JLM93" s="14"/>
      <c r="JLN93" s="14"/>
      <c r="JLO93" s="14"/>
      <c r="JLP93" s="14"/>
      <c r="JLQ93" s="14"/>
      <c r="JLR93" s="14"/>
      <c r="JLS93" s="14"/>
      <c r="JLT93" s="14"/>
      <c r="JLU93" s="14"/>
      <c r="JLV93" s="14"/>
      <c r="JLW93" s="14"/>
      <c r="JLX93" s="14"/>
      <c r="JLY93" s="14"/>
      <c r="JLZ93" s="14"/>
      <c r="JMA93" s="14"/>
      <c r="JMB93" s="14"/>
      <c r="JMC93" s="14"/>
      <c r="JMD93" s="14"/>
      <c r="JME93" s="14"/>
      <c r="JMF93" s="14"/>
      <c r="JMG93" s="14"/>
      <c r="JMH93" s="14"/>
      <c r="JMI93" s="14"/>
      <c r="JMJ93" s="14"/>
      <c r="JMK93" s="14"/>
      <c r="JML93" s="14"/>
      <c r="JMM93" s="14"/>
      <c r="JMN93" s="14"/>
      <c r="JMO93" s="14"/>
      <c r="JMP93" s="14"/>
      <c r="JMQ93" s="14"/>
      <c r="JMR93" s="14"/>
      <c r="JMS93" s="14"/>
      <c r="JMT93" s="14"/>
      <c r="JMU93" s="14"/>
      <c r="JMV93" s="14"/>
      <c r="JMW93" s="14"/>
      <c r="JMX93" s="14"/>
      <c r="JMY93" s="14"/>
      <c r="JMZ93" s="14"/>
      <c r="JNA93" s="14"/>
      <c r="JNB93" s="14"/>
      <c r="JNC93" s="14"/>
      <c r="JND93" s="14"/>
      <c r="JNE93" s="14"/>
      <c r="JNF93" s="14"/>
      <c r="JNG93" s="14"/>
      <c r="JNH93" s="14"/>
      <c r="JNI93" s="14"/>
      <c r="JNJ93" s="14"/>
      <c r="JNK93" s="14"/>
      <c r="JNL93" s="14"/>
      <c r="JNM93" s="14"/>
      <c r="JNN93" s="14"/>
      <c r="JNO93" s="14"/>
      <c r="JNP93" s="14"/>
      <c r="JNQ93" s="14"/>
      <c r="JNR93" s="14"/>
      <c r="JNS93" s="14"/>
      <c r="JNT93" s="14"/>
      <c r="JNU93" s="14"/>
      <c r="JNV93" s="14"/>
      <c r="JNW93" s="14"/>
      <c r="JNX93" s="14"/>
      <c r="JNY93" s="14"/>
      <c r="JNZ93" s="14"/>
      <c r="JOA93" s="14"/>
      <c r="JOB93" s="14"/>
      <c r="JOC93" s="14"/>
      <c r="JOD93" s="14"/>
      <c r="JOE93" s="14"/>
      <c r="JOF93" s="14"/>
      <c r="JOG93" s="14"/>
      <c r="JOH93" s="14"/>
      <c r="JOI93" s="14"/>
      <c r="JOJ93" s="14"/>
      <c r="JOK93" s="14"/>
      <c r="JOL93" s="14"/>
      <c r="JOM93" s="14"/>
      <c r="JON93" s="14"/>
      <c r="JOO93" s="14"/>
      <c r="JOP93" s="14"/>
      <c r="JOQ93" s="14"/>
      <c r="JOR93" s="14"/>
      <c r="JOS93" s="14"/>
      <c r="JOT93" s="14"/>
      <c r="JOU93" s="14"/>
      <c r="JOV93" s="14"/>
      <c r="JOW93" s="14"/>
      <c r="JOX93" s="14"/>
      <c r="JOY93" s="14"/>
      <c r="JOZ93" s="14"/>
      <c r="JPA93" s="14"/>
      <c r="JPB93" s="14"/>
      <c r="JPC93" s="14"/>
      <c r="JPD93" s="14"/>
      <c r="JPE93" s="14"/>
      <c r="JPF93" s="14"/>
      <c r="JPG93" s="14"/>
      <c r="JPH93" s="14"/>
      <c r="JPI93" s="14"/>
      <c r="JPJ93" s="14"/>
      <c r="JPK93" s="14"/>
      <c r="JPL93" s="14"/>
      <c r="JPM93" s="14"/>
      <c r="JPN93" s="14"/>
      <c r="JPO93" s="14"/>
      <c r="JPP93" s="14"/>
      <c r="JPQ93" s="14"/>
      <c r="JPR93" s="14"/>
      <c r="JPS93" s="14"/>
      <c r="JPT93" s="14"/>
      <c r="JPU93" s="14"/>
      <c r="JPV93" s="14"/>
      <c r="JPW93" s="14"/>
      <c r="JPX93" s="14"/>
      <c r="JPY93" s="14"/>
      <c r="JPZ93" s="14"/>
      <c r="JQA93" s="14"/>
      <c r="JQB93" s="14"/>
      <c r="JQC93" s="14"/>
      <c r="JQD93" s="14"/>
      <c r="JQE93" s="14"/>
      <c r="JQF93" s="14"/>
      <c r="JQG93" s="14"/>
      <c r="JQH93" s="14"/>
      <c r="JQI93" s="14"/>
      <c r="JQJ93" s="14"/>
      <c r="JQK93" s="14"/>
      <c r="JQL93" s="14"/>
      <c r="JQM93" s="14"/>
      <c r="JQN93" s="14"/>
      <c r="JQO93" s="14"/>
      <c r="JQP93" s="14"/>
      <c r="JQQ93" s="14"/>
      <c r="JQR93" s="14"/>
      <c r="JQS93" s="14"/>
      <c r="JQT93" s="14"/>
      <c r="JQU93" s="14"/>
      <c r="JQV93" s="14"/>
      <c r="JQW93" s="14"/>
      <c r="JQX93" s="14"/>
      <c r="JQY93" s="14"/>
      <c r="JQZ93" s="14"/>
      <c r="JRA93" s="14"/>
      <c r="JRB93" s="14"/>
      <c r="JRC93" s="14"/>
      <c r="JRD93" s="14"/>
      <c r="JRE93" s="14"/>
      <c r="JRF93" s="14"/>
      <c r="JRG93" s="14"/>
      <c r="JRH93" s="14"/>
      <c r="JRI93" s="14"/>
      <c r="JRJ93" s="14"/>
      <c r="JRK93" s="14"/>
      <c r="JRL93" s="14"/>
      <c r="JRM93" s="14"/>
      <c r="JRN93" s="14"/>
      <c r="JRO93" s="14"/>
      <c r="JRP93" s="14"/>
      <c r="JRQ93" s="14"/>
      <c r="JRR93" s="14"/>
      <c r="JRS93" s="14"/>
      <c r="JRT93" s="14"/>
      <c r="JRU93" s="14"/>
      <c r="JRV93" s="14"/>
      <c r="JRW93" s="14"/>
      <c r="JRX93" s="14"/>
      <c r="JRY93" s="14"/>
      <c r="JRZ93" s="14"/>
      <c r="JSA93" s="14"/>
      <c r="JSB93" s="14"/>
      <c r="JSC93" s="14"/>
      <c r="JSD93" s="14"/>
      <c r="JSE93" s="14"/>
      <c r="JSF93" s="14"/>
      <c r="JSG93" s="14"/>
      <c r="JSH93" s="14"/>
      <c r="JSI93" s="14"/>
      <c r="JSJ93" s="14"/>
      <c r="JSK93" s="14"/>
      <c r="JSL93" s="14"/>
      <c r="JSM93" s="14"/>
      <c r="JSN93" s="14"/>
      <c r="JSO93" s="14"/>
      <c r="JSP93" s="14"/>
      <c r="JSQ93" s="14"/>
      <c r="JSR93" s="14"/>
      <c r="JSS93" s="14"/>
      <c r="JST93" s="14"/>
      <c r="JSU93" s="14"/>
      <c r="JSV93" s="14"/>
      <c r="JSW93" s="14"/>
      <c r="JSX93" s="14"/>
      <c r="JSY93" s="14"/>
      <c r="JSZ93" s="14"/>
      <c r="JTA93" s="14"/>
      <c r="JTB93" s="14"/>
      <c r="JTC93" s="14"/>
      <c r="JTD93" s="14"/>
      <c r="JTE93" s="14"/>
      <c r="JTF93" s="14"/>
      <c r="JTG93" s="14"/>
      <c r="JTH93" s="14"/>
      <c r="JTI93" s="14"/>
      <c r="JTJ93" s="14"/>
      <c r="JTK93" s="14"/>
      <c r="JTL93" s="14"/>
      <c r="JTM93" s="14"/>
      <c r="JTN93" s="14"/>
      <c r="JTO93" s="14"/>
      <c r="JTP93" s="14"/>
      <c r="JTQ93" s="14"/>
      <c r="JTR93" s="14"/>
      <c r="JTS93" s="14"/>
      <c r="JTT93" s="14"/>
      <c r="JTU93" s="14"/>
      <c r="JTV93" s="14"/>
      <c r="JTW93" s="14"/>
      <c r="JTX93" s="14"/>
      <c r="JTY93" s="14"/>
      <c r="JTZ93" s="14"/>
      <c r="JUA93" s="14"/>
      <c r="JUB93" s="14"/>
      <c r="JUC93" s="14"/>
      <c r="JUD93" s="14"/>
      <c r="JUE93" s="14"/>
      <c r="JUF93" s="14"/>
      <c r="JUG93" s="14"/>
      <c r="JUH93" s="14"/>
      <c r="JUI93" s="14"/>
      <c r="JUJ93" s="14"/>
      <c r="JUK93" s="14"/>
      <c r="JUL93" s="14"/>
      <c r="JUM93" s="14"/>
      <c r="JUN93" s="14"/>
      <c r="JUO93" s="14"/>
      <c r="JUP93" s="14"/>
      <c r="JUQ93" s="14"/>
      <c r="JUR93" s="14"/>
      <c r="JUS93" s="14"/>
      <c r="JUT93" s="14"/>
      <c r="JUU93" s="14"/>
      <c r="JUV93" s="14"/>
      <c r="JUW93" s="14"/>
      <c r="JUX93" s="14"/>
      <c r="JUY93" s="14"/>
      <c r="JUZ93" s="14"/>
      <c r="JVA93" s="14"/>
      <c r="JVB93" s="14"/>
      <c r="JVC93" s="14"/>
      <c r="JVD93" s="14"/>
      <c r="JVE93" s="14"/>
      <c r="JVF93" s="14"/>
      <c r="JVG93" s="14"/>
      <c r="JVH93" s="14"/>
      <c r="JVI93" s="14"/>
      <c r="JVJ93" s="14"/>
      <c r="JVK93" s="14"/>
      <c r="JVL93" s="14"/>
      <c r="JVM93" s="14"/>
      <c r="JVN93" s="14"/>
      <c r="JVO93" s="14"/>
      <c r="JVP93" s="14"/>
      <c r="JVQ93" s="14"/>
      <c r="JVR93" s="14"/>
      <c r="JVS93" s="14"/>
      <c r="JVT93" s="14"/>
      <c r="JVU93" s="14"/>
      <c r="JVV93" s="14"/>
      <c r="JVW93" s="14"/>
      <c r="JVX93" s="14"/>
      <c r="JVY93" s="14"/>
      <c r="JVZ93" s="14"/>
      <c r="JWA93" s="14"/>
      <c r="JWB93" s="14"/>
      <c r="JWC93" s="14"/>
      <c r="JWD93" s="14"/>
      <c r="JWE93" s="14"/>
      <c r="JWF93" s="14"/>
      <c r="JWG93" s="14"/>
      <c r="JWH93" s="14"/>
      <c r="JWI93" s="14"/>
      <c r="JWJ93" s="14"/>
      <c r="JWK93" s="14"/>
      <c r="JWL93" s="14"/>
      <c r="JWM93" s="14"/>
      <c r="JWN93" s="14"/>
      <c r="JWO93" s="14"/>
      <c r="JWP93" s="14"/>
      <c r="JWQ93" s="14"/>
      <c r="JWR93" s="14"/>
      <c r="JWS93" s="14"/>
      <c r="JWT93" s="14"/>
      <c r="JWU93" s="14"/>
      <c r="JWV93" s="14"/>
      <c r="JWW93" s="14"/>
      <c r="JWX93" s="14"/>
      <c r="JWY93" s="14"/>
      <c r="JWZ93" s="14"/>
      <c r="JXA93" s="14"/>
      <c r="JXB93" s="14"/>
      <c r="JXC93" s="14"/>
      <c r="JXD93" s="14"/>
      <c r="JXE93" s="14"/>
      <c r="JXF93" s="14"/>
      <c r="JXG93" s="14"/>
      <c r="JXH93" s="14"/>
      <c r="JXI93" s="14"/>
      <c r="JXJ93" s="14"/>
      <c r="JXK93" s="14"/>
      <c r="JXL93" s="14"/>
      <c r="JXM93" s="14"/>
      <c r="JXN93" s="14"/>
      <c r="JXO93" s="14"/>
      <c r="JXP93" s="14"/>
      <c r="JXQ93" s="14"/>
      <c r="JXR93" s="14"/>
      <c r="JXS93" s="14"/>
      <c r="JXT93" s="14"/>
      <c r="JXU93" s="14"/>
      <c r="JXV93" s="14"/>
      <c r="JXW93" s="14"/>
      <c r="JXX93" s="14"/>
      <c r="JXY93" s="14"/>
      <c r="JXZ93" s="14"/>
      <c r="JYA93" s="14"/>
      <c r="JYB93" s="14"/>
      <c r="JYC93" s="14"/>
      <c r="JYD93" s="14"/>
      <c r="JYE93" s="14"/>
      <c r="JYF93" s="14"/>
      <c r="JYG93" s="14"/>
      <c r="JYH93" s="14"/>
      <c r="JYI93" s="14"/>
      <c r="JYJ93" s="14"/>
      <c r="JYK93" s="14"/>
      <c r="JYL93" s="14"/>
      <c r="JYM93" s="14"/>
      <c r="JYN93" s="14"/>
      <c r="JYO93" s="14"/>
      <c r="JYP93" s="14"/>
      <c r="JYQ93" s="14"/>
      <c r="JYR93" s="14"/>
      <c r="JYS93" s="14"/>
      <c r="JYT93" s="14"/>
      <c r="JYU93" s="14"/>
      <c r="JYV93" s="14"/>
      <c r="JYW93" s="14"/>
      <c r="JYX93" s="14"/>
      <c r="JYY93" s="14"/>
      <c r="JYZ93" s="14"/>
      <c r="JZA93" s="14"/>
      <c r="JZB93" s="14"/>
      <c r="JZC93" s="14"/>
      <c r="JZD93" s="14"/>
      <c r="JZE93" s="14"/>
      <c r="JZF93" s="14"/>
      <c r="JZG93" s="14"/>
      <c r="JZH93" s="14"/>
      <c r="JZI93" s="14"/>
      <c r="JZJ93" s="14"/>
      <c r="JZK93" s="14"/>
      <c r="JZL93" s="14"/>
      <c r="JZM93" s="14"/>
      <c r="JZN93" s="14"/>
      <c r="JZO93" s="14"/>
      <c r="JZP93" s="14"/>
      <c r="JZQ93" s="14"/>
      <c r="JZR93" s="14"/>
      <c r="JZS93" s="14"/>
      <c r="JZT93" s="14"/>
      <c r="JZU93" s="14"/>
      <c r="JZV93" s="14"/>
      <c r="JZW93" s="14"/>
      <c r="JZX93" s="14"/>
      <c r="JZY93" s="14"/>
      <c r="JZZ93" s="14"/>
      <c r="KAA93" s="14"/>
      <c r="KAB93" s="14"/>
      <c r="KAC93" s="14"/>
      <c r="KAD93" s="14"/>
      <c r="KAE93" s="14"/>
      <c r="KAF93" s="14"/>
      <c r="KAG93" s="14"/>
      <c r="KAH93" s="14"/>
      <c r="KAI93" s="14"/>
      <c r="KAJ93" s="14"/>
      <c r="KAK93" s="14"/>
      <c r="KAL93" s="14"/>
      <c r="KAM93" s="14"/>
      <c r="KAN93" s="14"/>
      <c r="KAO93" s="14"/>
      <c r="KAP93" s="14"/>
      <c r="KAQ93" s="14"/>
      <c r="KAR93" s="14"/>
      <c r="KAS93" s="14"/>
      <c r="KAT93" s="14"/>
      <c r="KAU93" s="14"/>
      <c r="KAV93" s="14"/>
      <c r="KAW93" s="14"/>
      <c r="KAX93" s="14"/>
      <c r="KAY93" s="14"/>
      <c r="KAZ93" s="14"/>
      <c r="KBA93" s="14"/>
      <c r="KBB93" s="14"/>
      <c r="KBC93" s="14"/>
      <c r="KBD93" s="14"/>
      <c r="KBE93" s="14"/>
      <c r="KBF93" s="14"/>
      <c r="KBG93" s="14"/>
      <c r="KBH93" s="14"/>
      <c r="KBI93" s="14"/>
      <c r="KBJ93" s="14"/>
      <c r="KBK93" s="14"/>
      <c r="KBL93" s="14"/>
      <c r="KBM93" s="14"/>
      <c r="KBN93" s="14"/>
      <c r="KBO93" s="14"/>
      <c r="KBP93" s="14"/>
      <c r="KBQ93" s="14"/>
      <c r="KBR93" s="14"/>
      <c r="KBS93" s="14"/>
      <c r="KBT93" s="14"/>
      <c r="KBU93" s="14"/>
      <c r="KBV93" s="14"/>
      <c r="KBW93" s="14"/>
      <c r="KBX93" s="14"/>
      <c r="KBY93" s="14"/>
      <c r="KBZ93" s="14"/>
      <c r="KCA93" s="14"/>
      <c r="KCB93" s="14"/>
      <c r="KCC93" s="14"/>
      <c r="KCD93" s="14"/>
      <c r="KCE93" s="14"/>
      <c r="KCF93" s="14"/>
      <c r="KCG93" s="14"/>
      <c r="KCH93" s="14"/>
      <c r="KCI93" s="14"/>
      <c r="KCJ93" s="14"/>
      <c r="KCK93" s="14"/>
      <c r="KCL93" s="14"/>
      <c r="KCM93" s="14"/>
      <c r="KCN93" s="14"/>
      <c r="KCO93" s="14"/>
      <c r="KCP93" s="14"/>
      <c r="KCQ93" s="14"/>
      <c r="KCR93" s="14"/>
      <c r="KCS93" s="14"/>
      <c r="KCT93" s="14"/>
      <c r="KCU93" s="14"/>
      <c r="KCV93" s="14"/>
      <c r="KCW93" s="14"/>
      <c r="KCX93" s="14"/>
      <c r="KCY93" s="14"/>
      <c r="KCZ93" s="14"/>
      <c r="KDA93" s="14"/>
      <c r="KDB93" s="14"/>
      <c r="KDC93" s="14"/>
      <c r="KDD93" s="14"/>
      <c r="KDE93" s="14"/>
      <c r="KDF93" s="14"/>
      <c r="KDG93" s="14"/>
      <c r="KDH93" s="14"/>
      <c r="KDI93" s="14"/>
      <c r="KDJ93" s="14"/>
      <c r="KDK93" s="14"/>
      <c r="KDL93" s="14"/>
      <c r="KDM93" s="14"/>
      <c r="KDN93" s="14"/>
      <c r="KDO93" s="14"/>
      <c r="KDP93" s="14"/>
      <c r="KDQ93" s="14"/>
      <c r="KDR93" s="14"/>
      <c r="KDS93" s="14"/>
      <c r="KDT93" s="14"/>
      <c r="KDU93" s="14"/>
      <c r="KDV93" s="14"/>
      <c r="KDW93" s="14"/>
      <c r="KDX93" s="14"/>
      <c r="KDY93" s="14"/>
      <c r="KDZ93" s="14"/>
      <c r="KEA93" s="14"/>
      <c r="KEB93" s="14"/>
      <c r="KEC93" s="14"/>
      <c r="KED93" s="14"/>
      <c r="KEE93" s="14"/>
      <c r="KEF93" s="14"/>
      <c r="KEG93" s="14"/>
      <c r="KEH93" s="14"/>
      <c r="KEI93" s="14"/>
      <c r="KEJ93" s="14"/>
      <c r="KEK93" s="14"/>
      <c r="KEL93" s="14"/>
      <c r="KEM93" s="14"/>
      <c r="KEN93" s="14"/>
      <c r="KEO93" s="14"/>
      <c r="KEP93" s="14"/>
      <c r="KEQ93" s="14"/>
      <c r="KER93" s="14"/>
      <c r="KES93" s="14"/>
      <c r="KET93" s="14"/>
      <c r="KEU93" s="14"/>
      <c r="KEV93" s="14"/>
      <c r="KEW93" s="14"/>
      <c r="KEX93" s="14"/>
      <c r="KEY93" s="14"/>
      <c r="KEZ93" s="14"/>
      <c r="KFA93" s="14"/>
      <c r="KFB93" s="14"/>
      <c r="KFC93" s="14"/>
      <c r="KFD93" s="14"/>
      <c r="KFE93" s="14"/>
      <c r="KFF93" s="14"/>
      <c r="KFG93" s="14"/>
      <c r="KFH93" s="14"/>
      <c r="KFI93" s="14"/>
      <c r="KFJ93" s="14"/>
      <c r="KFK93" s="14"/>
      <c r="KFL93" s="14"/>
      <c r="KFM93" s="14"/>
      <c r="KFN93" s="14"/>
      <c r="KFO93" s="14"/>
      <c r="KFP93" s="14"/>
      <c r="KFQ93" s="14"/>
      <c r="KFR93" s="14"/>
      <c r="KFS93" s="14"/>
      <c r="KFT93" s="14"/>
      <c r="KFU93" s="14"/>
      <c r="KFV93" s="14"/>
      <c r="KFW93" s="14"/>
      <c r="KFX93" s="14"/>
      <c r="KFY93" s="14"/>
      <c r="KFZ93" s="14"/>
      <c r="KGA93" s="14"/>
      <c r="KGB93" s="14"/>
      <c r="KGC93" s="14"/>
      <c r="KGD93" s="14"/>
      <c r="KGE93" s="14"/>
      <c r="KGF93" s="14"/>
      <c r="KGG93" s="14"/>
      <c r="KGH93" s="14"/>
      <c r="KGI93" s="14"/>
      <c r="KGJ93" s="14"/>
      <c r="KGK93" s="14"/>
      <c r="KGL93" s="14"/>
      <c r="KGM93" s="14"/>
      <c r="KGN93" s="14"/>
      <c r="KGO93" s="14"/>
      <c r="KGP93" s="14"/>
      <c r="KGQ93" s="14"/>
      <c r="KGR93" s="14"/>
      <c r="KGS93" s="14"/>
      <c r="KGT93" s="14"/>
      <c r="KGU93" s="14"/>
      <c r="KGV93" s="14"/>
      <c r="KGW93" s="14"/>
      <c r="KGX93" s="14"/>
      <c r="KGY93" s="14"/>
      <c r="KGZ93" s="14"/>
      <c r="KHA93" s="14"/>
      <c r="KHB93" s="14"/>
      <c r="KHC93" s="14"/>
      <c r="KHD93" s="14"/>
      <c r="KHE93" s="14"/>
      <c r="KHF93" s="14"/>
      <c r="KHG93" s="14"/>
      <c r="KHH93" s="14"/>
      <c r="KHI93" s="14"/>
      <c r="KHJ93" s="14"/>
      <c r="KHK93" s="14"/>
      <c r="KHL93" s="14"/>
      <c r="KHM93" s="14"/>
      <c r="KHN93" s="14"/>
      <c r="KHO93" s="14"/>
      <c r="KHP93" s="14"/>
      <c r="KHQ93" s="14"/>
      <c r="KHR93" s="14"/>
      <c r="KHS93" s="14"/>
      <c r="KHT93" s="14"/>
      <c r="KHU93" s="14"/>
      <c r="KHV93" s="14"/>
      <c r="KHW93" s="14"/>
      <c r="KHX93" s="14"/>
      <c r="KHY93" s="14"/>
      <c r="KHZ93" s="14"/>
      <c r="KIA93" s="14"/>
      <c r="KIB93" s="14"/>
      <c r="KIC93" s="14"/>
      <c r="KID93" s="14"/>
      <c r="KIE93" s="14"/>
      <c r="KIF93" s="14"/>
      <c r="KIG93" s="14"/>
      <c r="KIH93" s="14"/>
      <c r="KII93" s="14"/>
      <c r="KIJ93" s="14"/>
      <c r="KIK93" s="14"/>
      <c r="KIL93" s="14"/>
      <c r="KIM93" s="14"/>
      <c r="KIN93" s="14"/>
      <c r="KIO93" s="14"/>
      <c r="KIP93" s="14"/>
      <c r="KIQ93" s="14"/>
      <c r="KIR93" s="14"/>
      <c r="KIS93" s="14"/>
      <c r="KIT93" s="14"/>
      <c r="KIU93" s="14"/>
      <c r="KIV93" s="14"/>
      <c r="KIW93" s="14"/>
      <c r="KIX93" s="14"/>
      <c r="KIY93" s="14"/>
      <c r="KIZ93" s="14"/>
      <c r="KJA93" s="14"/>
      <c r="KJB93" s="14"/>
      <c r="KJC93" s="14"/>
      <c r="KJD93" s="14"/>
      <c r="KJE93" s="14"/>
      <c r="KJF93" s="14"/>
      <c r="KJG93" s="14"/>
      <c r="KJH93" s="14"/>
      <c r="KJI93" s="14"/>
      <c r="KJJ93" s="14"/>
      <c r="KJK93" s="14"/>
      <c r="KJL93" s="14"/>
      <c r="KJM93" s="14"/>
      <c r="KJN93" s="14"/>
      <c r="KJO93" s="14"/>
      <c r="KJP93" s="14"/>
      <c r="KJQ93" s="14"/>
      <c r="KJR93" s="14"/>
      <c r="KJS93" s="14"/>
      <c r="KJT93" s="14"/>
      <c r="KJU93" s="14"/>
      <c r="KJV93" s="14"/>
      <c r="KJW93" s="14"/>
      <c r="KJX93" s="14"/>
      <c r="KJY93" s="14"/>
      <c r="KJZ93" s="14"/>
      <c r="KKA93" s="14"/>
      <c r="KKB93" s="14"/>
      <c r="KKC93" s="14"/>
      <c r="KKD93" s="14"/>
      <c r="KKE93" s="14"/>
      <c r="KKF93" s="14"/>
      <c r="KKG93" s="14"/>
      <c r="KKH93" s="14"/>
      <c r="KKI93" s="14"/>
      <c r="KKJ93" s="14"/>
      <c r="KKK93" s="14"/>
      <c r="KKL93" s="14"/>
      <c r="KKM93" s="14"/>
      <c r="KKN93" s="14"/>
      <c r="KKO93" s="14"/>
      <c r="KKP93" s="14"/>
      <c r="KKQ93" s="14"/>
      <c r="KKR93" s="14"/>
      <c r="KKS93" s="14"/>
      <c r="KKT93" s="14"/>
      <c r="KKU93" s="14"/>
      <c r="KKV93" s="14"/>
      <c r="KKW93" s="14"/>
      <c r="KKX93" s="14"/>
      <c r="KKY93" s="14"/>
      <c r="KKZ93" s="14"/>
      <c r="KLA93" s="14"/>
      <c r="KLB93" s="14"/>
      <c r="KLC93" s="14"/>
      <c r="KLD93" s="14"/>
      <c r="KLE93" s="14"/>
      <c r="KLF93" s="14"/>
      <c r="KLG93" s="14"/>
      <c r="KLH93" s="14"/>
      <c r="KLI93" s="14"/>
      <c r="KLJ93" s="14"/>
      <c r="KLK93" s="14"/>
      <c r="KLL93" s="14"/>
      <c r="KLM93" s="14"/>
      <c r="KLN93" s="14"/>
      <c r="KLO93" s="14"/>
      <c r="KLP93" s="14"/>
      <c r="KLQ93" s="14"/>
      <c r="KLR93" s="14"/>
      <c r="KLS93" s="14"/>
      <c r="KLT93" s="14"/>
      <c r="KLU93" s="14"/>
      <c r="KLV93" s="14"/>
      <c r="KLW93" s="14"/>
      <c r="KLX93" s="14"/>
      <c r="KLY93" s="14"/>
      <c r="KLZ93" s="14"/>
      <c r="KMA93" s="14"/>
      <c r="KMB93" s="14"/>
      <c r="KMC93" s="14"/>
      <c r="KMD93" s="14"/>
      <c r="KME93" s="14"/>
      <c r="KMF93" s="14"/>
      <c r="KMG93" s="14"/>
      <c r="KMH93" s="14"/>
      <c r="KMI93" s="14"/>
      <c r="KMJ93" s="14"/>
      <c r="KMK93" s="14"/>
      <c r="KML93" s="14"/>
      <c r="KMM93" s="14"/>
      <c r="KMN93" s="14"/>
      <c r="KMO93" s="14"/>
      <c r="KMP93" s="14"/>
      <c r="KMQ93" s="14"/>
      <c r="KMR93" s="14"/>
      <c r="KMS93" s="14"/>
      <c r="KMT93" s="14"/>
      <c r="KMU93" s="14"/>
      <c r="KMV93" s="14"/>
      <c r="KMW93" s="14"/>
      <c r="KMX93" s="14"/>
      <c r="KMY93" s="14"/>
      <c r="KMZ93" s="14"/>
      <c r="KNA93" s="14"/>
      <c r="KNB93" s="14"/>
      <c r="KNC93" s="14"/>
      <c r="KND93" s="14"/>
      <c r="KNE93" s="14"/>
      <c r="KNF93" s="14"/>
      <c r="KNG93" s="14"/>
      <c r="KNH93" s="14"/>
      <c r="KNI93" s="14"/>
      <c r="KNJ93" s="14"/>
      <c r="KNK93" s="14"/>
      <c r="KNL93" s="14"/>
      <c r="KNM93" s="14"/>
      <c r="KNN93" s="14"/>
      <c r="KNO93" s="14"/>
      <c r="KNP93" s="14"/>
      <c r="KNQ93" s="14"/>
      <c r="KNR93" s="14"/>
      <c r="KNS93" s="14"/>
      <c r="KNT93" s="14"/>
      <c r="KNU93" s="14"/>
      <c r="KNV93" s="14"/>
      <c r="KNW93" s="14"/>
      <c r="KNX93" s="14"/>
      <c r="KNY93" s="14"/>
      <c r="KNZ93" s="14"/>
      <c r="KOA93" s="14"/>
      <c r="KOB93" s="14"/>
      <c r="KOC93" s="14"/>
      <c r="KOD93" s="14"/>
      <c r="KOE93" s="14"/>
      <c r="KOF93" s="14"/>
      <c r="KOG93" s="14"/>
      <c r="KOH93" s="14"/>
      <c r="KOI93" s="14"/>
      <c r="KOJ93" s="14"/>
      <c r="KOK93" s="14"/>
      <c r="KOL93" s="14"/>
      <c r="KOM93" s="14"/>
      <c r="KON93" s="14"/>
      <c r="KOO93" s="14"/>
      <c r="KOP93" s="14"/>
      <c r="KOQ93" s="14"/>
      <c r="KOR93" s="14"/>
      <c r="KOS93" s="14"/>
      <c r="KOT93" s="14"/>
      <c r="KOU93" s="14"/>
      <c r="KOV93" s="14"/>
      <c r="KOW93" s="14"/>
      <c r="KOX93" s="14"/>
      <c r="KOY93" s="14"/>
      <c r="KOZ93" s="14"/>
      <c r="KPA93" s="14"/>
      <c r="KPB93" s="14"/>
      <c r="KPC93" s="14"/>
      <c r="KPD93" s="14"/>
      <c r="KPE93" s="14"/>
      <c r="KPF93" s="14"/>
      <c r="KPG93" s="14"/>
      <c r="KPH93" s="14"/>
      <c r="KPI93" s="14"/>
      <c r="KPJ93" s="14"/>
      <c r="KPK93" s="14"/>
      <c r="KPL93" s="14"/>
      <c r="KPM93" s="14"/>
      <c r="KPN93" s="14"/>
      <c r="KPO93" s="14"/>
      <c r="KPP93" s="14"/>
      <c r="KPQ93" s="14"/>
      <c r="KPR93" s="14"/>
      <c r="KPS93" s="14"/>
      <c r="KPT93" s="14"/>
      <c r="KPU93" s="14"/>
      <c r="KPV93" s="14"/>
      <c r="KPW93" s="14"/>
      <c r="KPX93" s="14"/>
      <c r="KPY93" s="14"/>
      <c r="KPZ93" s="14"/>
      <c r="KQA93" s="14"/>
      <c r="KQB93" s="14"/>
      <c r="KQC93" s="14"/>
      <c r="KQD93" s="14"/>
      <c r="KQE93" s="14"/>
      <c r="KQF93" s="14"/>
      <c r="KQG93" s="14"/>
      <c r="KQH93" s="14"/>
      <c r="KQI93" s="14"/>
      <c r="KQJ93" s="14"/>
      <c r="KQK93" s="14"/>
      <c r="KQL93" s="14"/>
      <c r="KQM93" s="14"/>
      <c r="KQN93" s="14"/>
      <c r="KQO93" s="14"/>
      <c r="KQP93" s="14"/>
      <c r="KQQ93" s="14"/>
      <c r="KQR93" s="14"/>
      <c r="KQS93" s="14"/>
      <c r="KQT93" s="14"/>
      <c r="KQU93" s="14"/>
      <c r="KQV93" s="14"/>
      <c r="KQW93" s="14"/>
      <c r="KQX93" s="14"/>
      <c r="KQY93" s="14"/>
      <c r="KQZ93" s="14"/>
      <c r="KRA93" s="14"/>
      <c r="KRB93" s="14"/>
      <c r="KRC93" s="14"/>
      <c r="KRD93" s="14"/>
      <c r="KRE93" s="14"/>
      <c r="KRF93" s="14"/>
      <c r="KRG93" s="14"/>
      <c r="KRH93" s="14"/>
      <c r="KRI93" s="14"/>
      <c r="KRJ93" s="14"/>
      <c r="KRK93" s="14"/>
      <c r="KRL93" s="14"/>
      <c r="KRM93" s="14"/>
      <c r="KRN93" s="14"/>
      <c r="KRO93" s="14"/>
      <c r="KRP93" s="14"/>
      <c r="KRQ93" s="14"/>
      <c r="KRR93" s="14"/>
      <c r="KRS93" s="14"/>
      <c r="KRT93" s="14"/>
      <c r="KRU93" s="14"/>
      <c r="KRV93" s="14"/>
      <c r="KRW93" s="14"/>
      <c r="KRX93" s="14"/>
      <c r="KRY93" s="14"/>
      <c r="KRZ93" s="14"/>
      <c r="KSA93" s="14"/>
      <c r="KSB93" s="14"/>
      <c r="KSC93" s="14"/>
      <c r="KSD93" s="14"/>
      <c r="KSE93" s="14"/>
      <c r="KSF93" s="14"/>
      <c r="KSG93" s="14"/>
      <c r="KSH93" s="14"/>
      <c r="KSI93" s="14"/>
      <c r="KSJ93" s="14"/>
      <c r="KSK93" s="14"/>
      <c r="KSL93" s="14"/>
      <c r="KSM93" s="14"/>
      <c r="KSN93" s="14"/>
      <c r="KSO93" s="14"/>
      <c r="KSP93" s="14"/>
      <c r="KSQ93" s="14"/>
      <c r="KSR93" s="14"/>
      <c r="KSS93" s="14"/>
      <c r="KST93" s="14"/>
      <c r="KSU93" s="14"/>
      <c r="KSV93" s="14"/>
      <c r="KSW93" s="14"/>
      <c r="KSX93" s="14"/>
      <c r="KSY93" s="14"/>
      <c r="KSZ93" s="14"/>
      <c r="KTA93" s="14"/>
      <c r="KTB93" s="14"/>
      <c r="KTC93" s="14"/>
      <c r="KTD93" s="14"/>
      <c r="KTE93" s="14"/>
      <c r="KTF93" s="14"/>
      <c r="KTG93" s="14"/>
      <c r="KTH93" s="14"/>
      <c r="KTI93" s="14"/>
      <c r="KTJ93" s="14"/>
      <c r="KTK93" s="14"/>
      <c r="KTL93" s="14"/>
      <c r="KTM93" s="14"/>
      <c r="KTN93" s="14"/>
      <c r="KTO93" s="14"/>
      <c r="KTP93" s="14"/>
      <c r="KTQ93" s="14"/>
      <c r="KTR93" s="14"/>
      <c r="KTS93" s="14"/>
      <c r="KTT93" s="14"/>
      <c r="KTU93" s="14"/>
      <c r="KTV93" s="14"/>
      <c r="KTW93" s="14"/>
      <c r="KTX93" s="14"/>
      <c r="KTY93" s="14"/>
      <c r="KTZ93" s="14"/>
      <c r="KUA93" s="14"/>
      <c r="KUB93" s="14"/>
      <c r="KUC93" s="14"/>
      <c r="KUD93" s="14"/>
      <c r="KUE93" s="14"/>
      <c r="KUF93" s="14"/>
      <c r="KUG93" s="14"/>
      <c r="KUH93" s="14"/>
      <c r="KUI93" s="14"/>
      <c r="KUJ93" s="14"/>
      <c r="KUK93" s="14"/>
      <c r="KUL93" s="14"/>
      <c r="KUM93" s="14"/>
      <c r="KUN93" s="14"/>
      <c r="KUO93" s="14"/>
      <c r="KUP93" s="14"/>
      <c r="KUQ93" s="14"/>
      <c r="KUR93" s="14"/>
      <c r="KUS93" s="14"/>
      <c r="KUT93" s="14"/>
      <c r="KUU93" s="14"/>
      <c r="KUV93" s="14"/>
      <c r="KUW93" s="14"/>
      <c r="KUX93" s="14"/>
      <c r="KUY93" s="14"/>
      <c r="KUZ93" s="14"/>
      <c r="KVA93" s="14"/>
      <c r="KVB93" s="14"/>
      <c r="KVC93" s="14"/>
      <c r="KVD93" s="14"/>
      <c r="KVE93" s="14"/>
      <c r="KVF93" s="14"/>
      <c r="KVG93" s="14"/>
      <c r="KVH93" s="14"/>
      <c r="KVI93" s="14"/>
      <c r="KVJ93" s="14"/>
      <c r="KVK93" s="14"/>
      <c r="KVL93" s="14"/>
      <c r="KVM93" s="14"/>
      <c r="KVN93" s="14"/>
      <c r="KVO93" s="14"/>
      <c r="KVP93" s="14"/>
      <c r="KVQ93" s="14"/>
      <c r="KVR93" s="14"/>
      <c r="KVS93" s="14"/>
      <c r="KVT93" s="14"/>
      <c r="KVU93" s="14"/>
      <c r="KVV93" s="14"/>
      <c r="KVW93" s="14"/>
      <c r="KVX93" s="14"/>
      <c r="KVY93" s="14"/>
      <c r="KVZ93" s="14"/>
      <c r="KWA93" s="14"/>
      <c r="KWB93" s="14"/>
      <c r="KWC93" s="14"/>
      <c r="KWD93" s="14"/>
      <c r="KWE93" s="14"/>
      <c r="KWF93" s="14"/>
      <c r="KWG93" s="14"/>
      <c r="KWH93" s="14"/>
      <c r="KWI93" s="14"/>
      <c r="KWJ93" s="14"/>
      <c r="KWK93" s="14"/>
      <c r="KWL93" s="14"/>
      <c r="KWM93" s="14"/>
      <c r="KWN93" s="14"/>
      <c r="KWO93" s="14"/>
      <c r="KWP93" s="14"/>
      <c r="KWQ93" s="14"/>
      <c r="KWR93" s="14"/>
      <c r="KWS93" s="14"/>
      <c r="KWT93" s="14"/>
      <c r="KWU93" s="14"/>
      <c r="KWV93" s="14"/>
      <c r="KWW93" s="14"/>
      <c r="KWX93" s="14"/>
      <c r="KWY93" s="14"/>
      <c r="KWZ93" s="14"/>
      <c r="KXA93" s="14"/>
      <c r="KXB93" s="14"/>
      <c r="KXC93" s="14"/>
      <c r="KXD93" s="14"/>
      <c r="KXE93" s="14"/>
      <c r="KXF93" s="14"/>
      <c r="KXG93" s="14"/>
      <c r="KXH93" s="14"/>
      <c r="KXI93" s="14"/>
      <c r="KXJ93" s="14"/>
      <c r="KXK93" s="14"/>
      <c r="KXL93" s="14"/>
      <c r="KXM93" s="14"/>
      <c r="KXN93" s="14"/>
      <c r="KXO93" s="14"/>
      <c r="KXP93" s="14"/>
      <c r="KXQ93" s="14"/>
      <c r="KXR93" s="14"/>
      <c r="KXS93" s="14"/>
      <c r="KXT93" s="14"/>
      <c r="KXU93" s="14"/>
      <c r="KXV93" s="14"/>
      <c r="KXW93" s="14"/>
      <c r="KXX93" s="14"/>
      <c r="KXY93" s="14"/>
      <c r="KXZ93" s="14"/>
      <c r="KYA93" s="14"/>
      <c r="KYB93" s="14"/>
      <c r="KYC93" s="14"/>
      <c r="KYD93" s="14"/>
      <c r="KYE93" s="14"/>
      <c r="KYF93" s="14"/>
      <c r="KYG93" s="14"/>
      <c r="KYH93" s="14"/>
      <c r="KYI93" s="14"/>
      <c r="KYJ93" s="14"/>
      <c r="KYK93" s="14"/>
      <c r="KYL93" s="14"/>
      <c r="KYM93" s="14"/>
      <c r="KYN93" s="14"/>
      <c r="KYO93" s="14"/>
      <c r="KYP93" s="14"/>
      <c r="KYQ93" s="14"/>
      <c r="KYR93" s="14"/>
      <c r="KYS93" s="14"/>
      <c r="KYT93" s="14"/>
      <c r="KYU93" s="14"/>
      <c r="KYV93" s="14"/>
      <c r="KYW93" s="14"/>
      <c r="KYX93" s="14"/>
      <c r="KYY93" s="14"/>
      <c r="KYZ93" s="14"/>
      <c r="KZA93" s="14"/>
      <c r="KZB93" s="14"/>
      <c r="KZC93" s="14"/>
      <c r="KZD93" s="14"/>
      <c r="KZE93" s="14"/>
      <c r="KZF93" s="14"/>
      <c r="KZG93" s="14"/>
      <c r="KZH93" s="14"/>
      <c r="KZI93" s="14"/>
      <c r="KZJ93" s="14"/>
      <c r="KZK93" s="14"/>
      <c r="KZL93" s="14"/>
      <c r="KZM93" s="14"/>
      <c r="KZN93" s="14"/>
      <c r="KZO93" s="14"/>
      <c r="KZP93" s="14"/>
      <c r="KZQ93" s="14"/>
      <c r="KZR93" s="14"/>
      <c r="KZS93" s="14"/>
      <c r="KZT93" s="14"/>
      <c r="KZU93" s="14"/>
      <c r="KZV93" s="14"/>
      <c r="KZW93" s="14"/>
      <c r="KZX93" s="14"/>
      <c r="KZY93" s="14"/>
      <c r="KZZ93" s="14"/>
      <c r="LAA93" s="14"/>
      <c r="LAB93" s="14"/>
      <c r="LAC93" s="14"/>
      <c r="LAD93" s="14"/>
      <c r="LAE93" s="14"/>
      <c r="LAF93" s="14"/>
      <c r="LAG93" s="14"/>
      <c r="LAH93" s="14"/>
      <c r="LAI93" s="14"/>
      <c r="LAJ93" s="14"/>
      <c r="LAK93" s="14"/>
      <c r="LAL93" s="14"/>
      <c r="LAM93" s="14"/>
      <c r="LAN93" s="14"/>
      <c r="LAO93" s="14"/>
      <c r="LAP93" s="14"/>
      <c r="LAQ93" s="14"/>
      <c r="LAR93" s="14"/>
      <c r="LAS93" s="14"/>
      <c r="LAT93" s="14"/>
      <c r="LAU93" s="14"/>
      <c r="LAV93" s="14"/>
      <c r="LAW93" s="14"/>
      <c r="LAX93" s="14"/>
      <c r="LAY93" s="14"/>
      <c r="LAZ93" s="14"/>
      <c r="LBA93" s="14"/>
      <c r="LBB93" s="14"/>
      <c r="LBC93" s="14"/>
      <c r="LBD93" s="14"/>
      <c r="LBE93" s="14"/>
      <c r="LBF93" s="14"/>
      <c r="LBG93" s="14"/>
      <c r="LBH93" s="14"/>
      <c r="LBI93" s="14"/>
      <c r="LBJ93" s="14"/>
      <c r="LBK93" s="14"/>
      <c r="LBL93" s="14"/>
      <c r="LBM93" s="14"/>
      <c r="LBN93" s="14"/>
      <c r="LBO93" s="14"/>
      <c r="LBP93" s="14"/>
      <c r="LBQ93" s="14"/>
      <c r="LBR93" s="14"/>
      <c r="LBS93" s="14"/>
      <c r="LBT93" s="14"/>
      <c r="LBU93" s="14"/>
      <c r="LBV93" s="14"/>
      <c r="LBW93" s="14"/>
      <c r="LBX93" s="14"/>
      <c r="LBY93" s="14"/>
      <c r="LBZ93" s="14"/>
      <c r="LCA93" s="14"/>
      <c r="LCB93" s="14"/>
      <c r="LCC93" s="14"/>
      <c r="LCD93" s="14"/>
      <c r="LCE93" s="14"/>
      <c r="LCF93" s="14"/>
      <c r="LCG93" s="14"/>
      <c r="LCH93" s="14"/>
      <c r="LCI93" s="14"/>
      <c r="LCJ93" s="14"/>
      <c r="LCK93" s="14"/>
      <c r="LCL93" s="14"/>
      <c r="LCM93" s="14"/>
      <c r="LCN93" s="14"/>
      <c r="LCO93" s="14"/>
      <c r="LCP93" s="14"/>
      <c r="LCQ93" s="14"/>
      <c r="LCR93" s="14"/>
      <c r="LCS93" s="14"/>
      <c r="LCT93" s="14"/>
      <c r="LCU93" s="14"/>
      <c r="LCV93" s="14"/>
      <c r="LCW93" s="14"/>
      <c r="LCX93" s="14"/>
      <c r="LCY93" s="14"/>
      <c r="LCZ93" s="14"/>
      <c r="LDA93" s="14"/>
      <c r="LDB93" s="14"/>
      <c r="LDC93" s="14"/>
      <c r="LDD93" s="14"/>
      <c r="LDE93" s="14"/>
      <c r="LDF93" s="14"/>
      <c r="LDG93" s="14"/>
      <c r="LDH93" s="14"/>
      <c r="LDI93" s="14"/>
      <c r="LDJ93" s="14"/>
      <c r="LDK93" s="14"/>
      <c r="LDL93" s="14"/>
      <c r="LDM93" s="14"/>
      <c r="LDN93" s="14"/>
      <c r="LDO93" s="14"/>
      <c r="LDP93" s="14"/>
      <c r="LDQ93" s="14"/>
      <c r="LDR93" s="14"/>
      <c r="LDS93" s="14"/>
      <c r="LDT93" s="14"/>
      <c r="LDU93" s="14"/>
      <c r="LDV93" s="14"/>
      <c r="LDW93" s="14"/>
      <c r="LDX93" s="14"/>
      <c r="LDY93" s="14"/>
      <c r="LDZ93" s="14"/>
      <c r="LEA93" s="14"/>
      <c r="LEB93" s="14"/>
      <c r="LEC93" s="14"/>
      <c r="LED93" s="14"/>
      <c r="LEE93" s="14"/>
      <c r="LEF93" s="14"/>
      <c r="LEG93" s="14"/>
      <c r="LEH93" s="14"/>
      <c r="LEI93" s="14"/>
      <c r="LEJ93" s="14"/>
      <c r="LEK93" s="14"/>
      <c r="LEL93" s="14"/>
      <c r="LEM93" s="14"/>
      <c r="LEN93" s="14"/>
      <c r="LEO93" s="14"/>
      <c r="LEP93" s="14"/>
      <c r="LEQ93" s="14"/>
      <c r="LER93" s="14"/>
      <c r="LES93" s="14"/>
      <c r="LET93" s="14"/>
      <c r="LEU93" s="14"/>
      <c r="LEV93" s="14"/>
      <c r="LEW93" s="14"/>
      <c r="LEX93" s="14"/>
      <c r="LEY93" s="14"/>
      <c r="LEZ93" s="14"/>
      <c r="LFA93" s="14"/>
      <c r="LFB93" s="14"/>
      <c r="LFC93" s="14"/>
      <c r="LFD93" s="14"/>
      <c r="LFE93" s="14"/>
      <c r="LFF93" s="14"/>
      <c r="LFG93" s="14"/>
      <c r="LFH93" s="14"/>
      <c r="LFI93" s="14"/>
      <c r="LFJ93" s="14"/>
      <c r="LFK93" s="14"/>
      <c r="LFL93" s="14"/>
      <c r="LFM93" s="14"/>
      <c r="LFN93" s="14"/>
      <c r="LFO93" s="14"/>
      <c r="LFP93" s="14"/>
      <c r="LFQ93" s="14"/>
      <c r="LFR93" s="14"/>
      <c r="LFS93" s="14"/>
      <c r="LFT93" s="14"/>
      <c r="LFU93" s="14"/>
      <c r="LFV93" s="14"/>
      <c r="LFW93" s="14"/>
      <c r="LFX93" s="14"/>
      <c r="LFY93" s="14"/>
      <c r="LFZ93" s="14"/>
      <c r="LGA93" s="14"/>
      <c r="LGB93" s="14"/>
      <c r="LGC93" s="14"/>
      <c r="LGD93" s="14"/>
      <c r="LGE93" s="14"/>
      <c r="LGF93" s="14"/>
      <c r="LGG93" s="14"/>
      <c r="LGH93" s="14"/>
      <c r="LGI93" s="14"/>
      <c r="LGJ93" s="14"/>
      <c r="LGK93" s="14"/>
      <c r="LGL93" s="14"/>
      <c r="LGM93" s="14"/>
      <c r="LGN93" s="14"/>
      <c r="LGO93" s="14"/>
      <c r="LGP93" s="14"/>
      <c r="LGQ93" s="14"/>
      <c r="LGR93" s="14"/>
      <c r="LGS93" s="14"/>
      <c r="LGT93" s="14"/>
      <c r="LGU93" s="14"/>
      <c r="LGV93" s="14"/>
      <c r="LGW93" s="14"/>
      <c r="LGX93" s="14"/>
      <c r="LGY93" s="14"/>
      <c r="LGZ93" s="14"/>
      <c r="LHA93" s="14"/>
      <c r="LHB93" s="14"/>
      <c r="LHC93" s="14"/>
      <c r="LHD93" s="14"/>
      <c r="LHE93" s="14"/>
      <c r="LHF93" s="14"/>
      <c r="LHG93" s="14"/>
      <c r="LHH93" s="14"/>
      <c r="LHI93" s="14"/>
      <c r="LHJ93" s="14"/>
      <c r="LHK93" s="14"/>
      <c r="LHL93" s="14"/>
      <c r="LHM93" s="14"/>
      <c r="LHN93" s="14"/>
      <c r="LHO93" s="14"/>
      <c r="LHP93" s="14"/>
      <c r="LHQ93" s="14"/>
      <c r="LHR93" s="14"/>
      <c r="LHS93" s="14"/>
      <c r="LHT93" s="14"/>
      <c r="LHU93" s="14"/>
      <c r="LHV93" s="14"/>
      <c r="LHW93" s="14"/>
      <c r="LHX93" s="14"/>
      <c r="LHY93" s="14"/>
      <c r="LHZ93" s="14"/>
      <c r="LIA93" s="14"/>
      <c r="LIB93" s="14"/>
      <c r="LIC93" s="14"/>
      <c r="LID93" s="14"/>
      <c r="LIE93" s="14"/>
      <c r="LIF93" s="14"/>
      <c r="LIG93" s="14"/>
      <c r="LIH93" s="14"/>
      <c r="LII93" s="14"/>
      <c r="LIJ93" s="14"/>
      <c r="LIK93" s="14"/>
      <c r="LIL93" s="14"/>
      <c r="LIM93" s="14"/>
      <c r="LIN93" s="14"/>
      <c r="LIO93" s="14"/>
      <c r="LIP93" s="14"/>
      <c r="LIQ93" s="14"/>
      <c r="LIR93" s="14"/>
      <c r="LIS93" s="14"/>
      <c r="LIT93" s="14"/>
      <c r="LIU93" s="14"/>
      <c r="LIV93" s="14"/>
      <c r="LIW93" s="14"/>
      <c r="LIX93" s="14"/>
      <c r="LIY93" s="14"/>
      <c r="LIZ93" s="14"/>
      <c r="LJA93" s="14"/>
      <c r="LJB93" s="14"/>
      <c r="LJC93" s="14"/>
      <c r="LJD93" s="14"/>
      <c r="LJE93" s="14"/>
      <c r="LJF93" s="14"/>
      <c r="LJG93" s="14"/>
      <c r="LJH93" s="14"/>
      <c r="LJI93" s="14"/>
      <c r="LJJ93" s="14"/>
      <c r="LJK93" s="14"/>
      <c r="LJL93" s="14"/>
      <c r="LJM93" s="14"/>
      <c r="LJN93" s="14"/>
      <c r="LJO93" s="14"/>
      <c r="LJP93" s="14"/>
      <c r="LJQ93" s="14"/>
      <c r="LJR93" s="14"/>
      <c r="LJS93" s="14"/>
      <c r="LJT93" s="14"/>
      <c r="LJU93" s="14"/>
      <c r="LJV93" s="14"/>
      <c r="LJW93" s="14"/>
      <c r="LJX93" s="14"/>
      <c r="LJY93" s="14"/>
      <c r="LJZ93" s="14"/>
      <c r="LKA93" s="14"/>
      <c r="LKB93" s="14"/>
      <c r="LKC93" s="14"/>
      <c r="LKD93" s="14"/>
      <c r="LKE93" s="14"/>
      <c r="LKF93" s="14"/>
      <c r="LKG93" s="14"/>
      <c r="LKH93" s="14"/>
      <c r="LKI93" s="14"/>
      <c r="LKJ93" s="14"/>
      <c r="LKK93" s="14"/>
      <c r="LKL93" s="14"/>
      <c r="LKM93" s="14"/>
      <c r="LKN93" s="14"/>
      <c r="LKO93" s="14"/>
      <c r="LKP93" s="14"/>
      <c r="LKQ93" s="14"/>
      <c r="LKR93" s="14"/>
      <c r="LKS93" s="14"/>
      <c r="LKT93" s="14"/>
      <c r="LKU93" s="14"/>
      <c r="LKV93" s="14"/>
      <c r="LKW93" s="14"/>
      <c r="LKX93" s="14"/>
      <c r="LKY93" s="14"/>
      <c r="LKZ93" s="14"/>
      <c r="LLA93" s="14"/>
      <c r="LLB93" s="14"/>
      <c r="LLC93" s="14"/>
      <c r="LLD93" s="14"/>
      <c r="LLE93" s="14"/>
      <c r="LLF93" s="14"/>
      <c r="LLG93" s="14"/>
      <c r="LLH93" s="14"/>
      <c r="LLI93" s="14"/>
      <c r="LLJ93" s="14"/>
      <c r="LLK93" s="14"/>
      <c r="LLL93" s="14"/>
      <c r="LLM93" s="14"/>
      <c r="LLN93" s="14"/>
      <c r="LLO93" s="14"/>
      <c r="LLP93" s="14"/>
      <c r="LLQ93" s="14"/>
      <c r="LLR93" s="14"/>
      <c r="LLS93" s="14"/>
      <c r="LLT93" s="14"/>
      <c r="LLU93" s="14"/>
      <c r="LLV93" s="14"/>
      <c r="LLW93" s="14"/>
      <c r="LLX93" s="14"/>
      <c r="LLY93" s="14"/>
      <c r="LLZ93" s="14"/>
      <c r="LMA93" s="14"/>
      <c r="LMB93" s="14"/>
      <c r="LMC93" s="14"/>
      <c r="LMD93" s="14"/>
      <c r="LME93" s="14"/>
      <c r="LMF93" s="14"/>
      <c r="LMG93" s="14"/>
      <c r="LMH93" s="14"/>
      <c r="LMI93" s="14"/>
      <c r="LMJ93" s="14"/>
      <c r="LMK93" s="14"/>
      <c r="LML93" s="14"/>
      <c r="LMM93" s="14"/>
      <c r="LMN93" s="14"/>
      <c r="LMO93" s="14"/>
      <c r="LMP93" s="14"/>
      <c r="LMQ93" s="14"/>
      <c r="LMR93" s="14"/>
      <c r="LMS93" s="14"/>
      <c r="LMT93" s="14"/>
      <c r="LMU93" s="14"/>
      <c r="LMV93" s="14"/>
      <c r="LMW93" s="14"/>
      <c r="LMX93" s="14"/>
      <c r="LMY93" s="14"/>
      <c r="LMZ93" s="14"/>
      <c r="LNA93" s="14"/>
      <c r="LNB93" s="14"/>
      <c r="LNC93" s="14"/>
      <c r="LND93" s="14"/>
      <c r="LNE93" s="14"/>
      <c r="LNF93" s="14"/>
      <c r="LNG93" s="14"/>
      <c r="LNH93" s="14"/>
      <c r="LNI93" s="14"/>
      <c r="LNJ93" s="14"/>
      <c r="LNK93" s="14"/>
      <c r="LNL93" s="14"/>
      <c r="LNM93" s="14"/>
      <c r="LNN93" s="14"/>
      <c r="LNO93" s="14"/>
      <c r="LNP93" s="14"/>
      <c r="LNQ93" s="14"/>
      <c r="LNR93" s="14"/>
      <c r="LNS93" s="14"/>
      <c r="LNT93" s="14"/>
      <c r="LNU93" s="14"/>
      <c r="LNV93" s="14"/>
      <c r="LNW93" s="14"/>
      <c r="LNX93" s="14"/>
      <c r="LNY93" s="14"/>
      <c r="LNZ93" s="14"/>
      <c r="LOA93" s="14"/>
      <c r="LOB93" s="14"/>
      <c r="LOC93" s="14"/>
      <c r="LOD93" s="14"/>
      <c r="LOE93" s="14"/>
      <c r="LOF93" s="14"/>
      <c r="LOG93" s="14"/>
      <c r="LOH93" s="14"/>
      <c r="LOI93" s="14"/>
      <c r="LOJ93" s="14"/>
      <c r="LOK93" s="14"/>
      <c r="LOL93" s="14"/>
      <c r="LOM93" s="14"/>
      <c r="LON93" s="14"/>
      <c r="LOO93" s="14"/>
      <c r="LOP93" s="14"/>
      <c r="LOQ93" s="14"/>
      <c r="LOR93" s="14"/>
      <c r="LOS93" s="14"/>
      <c r="LOT93" s="14"/>
      <c r="LOU93" s="14"/>
      <c r="LOV93" s="14"/>
      <c r="LOW93" s="14"/>
      <c r="LOX93" s="14"/>
      <c r="LOY93" s="14"/>
      <c r="LOZ93" s="14"/>
      <c r="LPA93" s="14"/>
      <c r="LPB93" s="14"/>
      <c r="LPC93" s="14"/>
      <c r="LPD93" s="14"/>
      <c r="LPE93" s="14"/>
      <c r="LPF93" s="14"/>
      <c r="LPG93" s="14"/>
      <c r="LPH93" s="14"/>
      <c r="LPI93" s="14"/>
      <c r="LPJ93" s="14"/>
      <c r="LPK93" s="14"/>
      <c r="LPL93" s="14"/>
      <c r="LPM93" s="14"/>
      <c r="LPN93" s="14"/>
      <c r="LPO93" s="14"/>
      <c r="LPP93" s="14"/>
      <c r="LPQ93" s="14"/>
      <c r="LPR93" s="14"/>
      <c r="LPS93" s="14"/>
      <c r="LPT93" s="14"/>
      <c r="LPU93" s="14"/>
      <c r="LPV93" s="14"/>
      <c r="LPW93" s="14"/>
      <c r="LPX93" s="14"/>
      <c r="LPY93" s="14"/>
      <c r="LPZ93" s="14"/>
      <c r="LQA93" s="14"/>
      <c r="LQB93" s="14"/>
      <c r="LQC93" s="14"/>
      <c r="LQD93" s="14"/>
      <c r="LQE93" s="14"/>
      <c r="LQF93" s="14"/>
      <c r="LQG93" s="14"/>
      <c r="LQH93" s="14"/>
      <c r="LQI93" s="14"/>
      <c r="LQJ93" s="14"/>
      <c r="LQK93" s="14"/>
      <c r="LQL93" s="14"/>
      <c r="LQM93" s="14"/>
      <c r="LQN93" s="14"/>
      <c r="LQO93" s="14"/>
      <c r="LQP93" s="14"/>
      <c r="LQQ93" s="14"/>
      <c r="LQR93" s="14"/>
      <c r="LQS93" s="14"/>
      <c r="LQT93" s="14"/>
      <c r="LQU93" s="14"/>
      <c r="LQV93" s="14"/>
      <c r="LQW93" s="14"/>
      <c r="LQX93" s="14"/>
      <c r="LQY93" s="14"/>
      <c r="LQZ93" s="14"/>
      <c r="LRA93" s="14"/>
      <c r="LRB93" s="14"/>
      <c r="LRC93" s="14"/>
      <c r="LRD93" s="14"/>
      <c r="LRE93" s="14"/>
      <c r="LRF93" s="14"/>
      <c r="LRG93" s="14"/>
      <c r="LRH93" s="14"/>
      <c r="LRI93" s="14"/>
      <c r="LRJ93" s="14"/>
      <c r="LRK93" s="14"/>
      <c r="LRL93" s="14"/>
      <c r="LRM93" s="14"/>
      <c r="LRN93" s="14"/>
      <c r="LRO93" s="14"/>
      <c r="LRP93" s="14"/>
      <c r="LRQ93" s="14"/>
      <c r="LRR93" s="14"/>
      <c r="LRS93" s="14"/>
      <c r="LRT93" s="14"/>
      <c r="LRU93" s="14"/>
      <c r="LRV93" s="14"/>
      <c r="LRW93" s="14"/>
      <c r="LRX93" s="14"/>
      <c r="LRY93" s="14"/>
      <c r="LRZ93" s="14"/>
      <c r="LSA93" s="14"/>
      <c r="LSB93" s="14"/>
      <c r="LSC93" s="14"/>
      <c r="LSD93" s="14"/>
      <c r="LSE93" s="14"/>
      <c r="LSF93" s="14"/>
      <c r="LSG93" s="14"/>
      <c r="LSH93" s="14"/>
      <c r="LSI93" s="14"/>
      <c r="LSJ93" s="14"/>
      <c r="LSK93" s="14"/>
      <c r="LSL93" s="14"/>
      <c r="LSM93" s="14"/>
      <c r="LSN93" s="14"/>
      <c r="LSO93" s="14"/>
      <c r="LSP93" s="14"/>
      <c r="LSQ93" s="14"/>
      <c r="LSR93" s="14"/>
      <c r="LSS93" s="14"/>
      <c r="LST93" s="14"/>
      <c r="LSU93" s="14"/>
      <c r="LSV93" s="14"/>
      <c r="LSW93" s="14"/>
      <c r="LSX93" s="14"/>
      <c r="LSY93" s="14"/>
      <c r="LSZ93" s="14"/>
      <c r="LTA93" s="14"/>
      <c r="LTB93" s="14"/>
      <c r="LTC93" s="14"/>
      <c r="LTD93" s="14"/>
      <c r="LTE93" s="14"/>
      <c r="LTF93" s="14"/>
      <c r="LTG93" s="14"/>
      <c r="LTH93" s="14"/>
      <c r="LTI93" s="14"/>
      <c r="LTJ93" s="14"/>
      <c r="LTK93" s="14"/>
      <c r="LTL93" s="14"/>
      <c r="LTM93" s="14"/>
      <c r="LTN93" s="14"/>
      <c r="LTO93" s="14"/>
      <c r="LTP93" s="14"/>
      <c r="LTQ93" s="14"/>
      <c r="LTR93" s="14"/>
      <c r="LTS93" s="14"/>
      <c r="LTT93" s="14"/>
      <c r="LTU93" s="14"/>
      <c r="LTV93" s="14"/>
      <c r="LTW93" s="14"/>
      <c r="LTX93" s="14"/>
      <c r="LTY93" s="14"/>
      <c r="LTZ93" s="14"/>
      <c r="LUA93" s="14"/>
      <c r="LUB93" s="14"/>
      <c r="LUC93" s="14"/>
      <c r="LUD93" s="14"/>
      <c r="LUE93" s="14"/>
      <c r="LUF93" s="14"/>
      <c r="LUG93" s="14"/>
      <c r="LUH93" s="14"/>
      <c r="LUI93" s="14"/>
      <c r="LUJ93" s="14"/>
      <c r="LUK93" s="14"/>
      <c r="LUL93" s="14"/>
      <c r="LUM93" s="14"/>
      <c r="LUN93" s="14"/>
      <c r="LUO93" s="14"/>
      <c r="LUP93" s="14"/>
      <c r="LUQ93" s="14"/>
      <c r="LUR93" s="14"/>
      <c r="LUS93" s="14"/>
      <c r="LUT93" s="14"/>
      <c r="LUU93" s="14"/>
      <c r="LUV93" s="14"/>
      <c r="LUW93" s="14"/>
      <c r="LUX93" s="14"/>
      <c r="LUY93" s="14"/>
      <c r="LUZ93" s="14"/>
      <c r="LVA93" s="14"/>
      <c r="LVB93" s="14"/>
      <c r="LVC93" s="14"/>
      <c r="LVD93" s="14"/>
      <c r="LVE93" s="14"/>
      <c r="LVF93" s="14"/>
      <c r="LVG93" s="14"/>
      <c r="LVH93" s="14"/>
      <c r="LVI93" s="14"/>
      <c r="LVJ93" s="14"/>
      <c r="LVK93" s="14"/>
      <c r="LVL93" s="14"/>
      <c r="LVM93" s="14"/>
      <c r="LVN93" s="14"/>
      <c r="LVO93" s="14"/>
      <c r="LVP93" s="14"/>
      <c r="LVQ93" s="14"/>
      <c r="LVR93" s="14"/>
      <c r="LVS93" s="14"/>
      <c r="LVT93" s="14"/>
      <c r="LVU93" s="14"/>
      <c r="LVV93" s="14"/>
      <c r="LVW93" s="14"/>
      <c r="LVX93" s="14"/>
      <c r="LVY93" s="14"/>
      <c r="LVZ93" s="14"/>
      <c r="LWA93" s="14"/>
      <c r="LWB93" s="14"/>
      <c r="LWC93" s="14"/>
      <c r="LWD93" s="14"/>
      <c r="LWE93" s="14"/>
      <c r="LWF93" s="14"/>
      <c r="LWG93" s="14"/>
      <c r="LWH93" s="14"/>
      <c r="LWI93" s="14"/>
      <c r="LWJ93" s="14"/>
      <c r="LWK93" s="14"/>
      <c r="LWL93" s="14"/>
      <c r="LWM93" s="14"/>
      <c r="LWN93" s="14"/>
      <c r="LWO93" s="14"/>
      <c r="LWP93" s="14"/>
      <c r="LWQ93" s="14"/>
      <c r="LWR93" s="14"/>
      <c r="LWS93" s="14"/>
      <c r="LWT93" s="14"/>
      <c r="LWU93" s="14"/>
      <c r="LWV93" s="14"/>
      <c r="LWW93" s="14"/>
      <c r="LWX93" s="14"/>
      <c r="LWY93" s="14"/>
      <c r="LWZ93" s="14"/>
      <c r="LXA93" s="14"/>
      <c r="LXB93" s="14"/>
      <c r="LXC93" s="14"/>
      <c r="LXD93" s="14"/>
      <c r="LXE93" s="14"/>
      <c r="LXF93" s="14"/>
      <c r="LXG93" s="14"/>
      <c r="LXH93" s="14"/>
      <c r="LXI93" s="14"/>
      <c r="LXJ93" s="14"/>
      <c r="LXK93" s="14"/>
      <c r="LXL93" s="14"/>
      <c r="LXM93" s="14"/>
      <c r="LXN93" s="14"/>
      <c r="LXO93" s="14"/>
      <c r="LXP93" s="14"/>
      <c r="LXQ93" s="14"/>
      <c r="LXR93" s="14"/>
      <c r="LXS93" s="14"/>
      <c r="LXT93" s="14"/>
      <c r="LXU93" s="14"/>
      <c r="LXV93" s="14"/>
      <c r="LXW93" s="14"/>
      <c r="LXX93" s="14"/>
      <c r="LXY93" s="14"/>
      <c r="LXZ93" s="14"/>
      <c r="LYA93" s="14"/>
      <c r="LYB93" s="14"/>
      <c r="LYC93" s="14"/>
      <c r="LYD93" s="14"/>
      <c r="LYE93" s="14"/>
      <c r="LYF93" s="14"/>
      <c r="LYG93" s="14"/>
      <c r="LYH93" s="14"/>
      <c r="LYI93" s="14"/>
      <c r="LYJ93" s="14"/>
      <c r="LYK93" s="14"/>
      <c r="LYL93" s="14"/>
      <c r="LYM93" s="14"/>
      <c r="LYN93" s="14"/>
      <c r="LYO93" s="14"/>
      <c r="LYP93" s="14"/>
      <c r="LYQ93" s="14"/>
      <c r="LYR93" s="14"/>
      <c r="LYS93" s="14"/>
      <c r="LYT93" s="14"/>
      <c r="LYU93" s="14"/>
      <c r="LYV93" s="14"/>
      <c r="LYW93" s="14"/>
      <c r="LYX93" s="14"/>
      <c r="LYY93" s="14"/>
      <c r="LYZ93" s="14"/>
      <c r="LZA93" s="14"/>
      <c r="LZB93" s="14"/>
      <c r="LZC93" s="14"/>
      <c r="LZD93" s="14"/>
      <c r="LZE93" s="14"/>
      <c r="LZF93" s="14"/>
      <c r="LZG93" s="14"/>
      <c r="LZH93" s="14"/>
      <c r="LZI93" s="14"/>
      <c r="LZJ93" s="14"/>
      <c r="LZK93" s="14"/>
      <c r="LZL93" s="14"/>
      <c r="LZM93" s="14"/>
      <c r="LZN93" s="14"/>
      <c r="LZO93" s="14"/>
      <c r="LZP93" s="14"/>
      <c r="LZQ93" s="14"/>
      <c r="LZR93" s="14"/>
      <c r="LZS93" s="14"/>
      <c r="LZT93" s="14"/>
      <c r="LZU93" s="14"/>
      <c r="LZV93" s="14"/>
      <c r="LZW93" s="14"/>
      <c r="LZX93" s="14"/>
      <c r="LZY93" s="14"/>
      <c r="LZZ93" s="14"/>
      <c r="MAA93" s="14"/>
      <c r="MAB93" s="14"/>
      <c r="MAC93" s="14"/>
      <c r="MAD93" s="14"/>
      <c r="MAE93" s="14"/>
      <c r="MAF93" s="14"/>
      <c r="MAG93" s="14"/>
      <c r="MAH93" s="14"/>
      <c r="MAI93" s="14"/>
      <c r="MAJ93" s="14"/>
      <c r="MAK93" s="14"/>
      <c r="MAL93" s="14"/>
      <c r="MAM93" s="14"/>
      <c r="MAN93" s="14"/>
      <c r="MAO93" s="14"/>
      <c r="MAP93" s="14"/>
      <c r="MAQ93" s="14"/>
      <c r="MAR93" s="14"/>
      <c r="MAS93" s="14"/>
      <c r="MAT93" s="14"/>
      <c r="MAU93" s="14"/>
      <c r="MAV93" s="14"/>
      <c r="MAW93" s="14"/>
      <c r="MAX93" s="14"/>
      <c r="MAY93" s="14"/>
      <c r="MAZ93" s="14"/>
      <c r="MBA93" s="14"/>
      <c r="MBB93" s="14"/>
      <c r="MBC93" s="14"/>
      <c r="MBD93" s="14"/>
      <c r="MBE93" s="14"/>
      <c r="MBF93" s="14"/>
      <c r="MBG93" s="14"/>
      <c r="MBH93" s="14"/>
      <c r="MBI93" s="14"/>
      <c r="MBJ93" s="14"/>
      <c r="MBK93" s="14"/>
      <c r="MBL93" s="14"/>
      <c r="MBM93" s="14"/>
      <c r="MBN93" s="14"/>
      <c r="MBO93" s="14"/>
      <c r="MBP93" s="14"/>
      <c r="MBQ93" s="14"/>
      <c r="MBR93" s="14"/>
      <c r="MBS93" s="14"/>
      <c r="MBT93" s="14"/>
      <c r="MBU93" s="14"/>
      <c r="MBV93" s="14"/>
      <c r="MBW93" s="14"/>
      <c r="MBX93" s="14"/>
      <c r="MBY93" s="14"/>
      <c r="MBZ93" s="14"/>
      <c r="MCA93" s="14"/>
      <c r="MCB93" s="14"/>
      <c r="MCC93" s="14"/>
      <c r="MCD93" s="14"/>
      <c r="MCE93" s="14"/>
      <c r="MCF93" s="14"/>
      <c r="MCG93" s="14"/>
      <c r="MCH93" s="14"/>
      <c r="MCI93" s="14"/>
      <c r="MCJ93" s="14"/>
      <c r="MCK93" s="14"/>
      <c r="MCL93" s="14"/>
      <c r="MCM93" s="14"/>
      <c r="MCN93" s="14"/>
      <c r="MCO93" s="14"/>
      <c r="MCP93" s="14"/>
      <c r="MCQ93" s="14"/>
      <c r="MCR93" s="14"/>
      <c r="MCS93" s="14"/>
      <c r="MCT93" s="14"/>
      <c r="MCU93" s="14"/>
      <c r="MCV93" s="14"/>
      <c r="MCW93" s="14"/>
      <c r="MCX93" s="14"/>
      <c r="MCY93" s="14"/>
      <c r="MCZ93" s="14"/>
      <c r="MDA93" s="14"/>
      <c r="MDB93" s="14"/>
      <c r="MDC93" s="14"/>
      <c r="MDD93" s="14"/>
      <c r="MDE93" s="14"/>
      <c r="MDF93" s="14"/>
      <c r="MDG93" s="14"/>
      <c r="MDH93" s="14"/>
      <c r="MDI93" s="14"/>
      <c r="MDJ93" s="14"/>
      <c r="MDK93" s="14"/>
      <c r="MDL93" s="14"/>
      <c r="MDM93" s="14"/>
      <c r="MDN93" s="14"/>
      <c r="MDO93" s="14"/>
      <c r="MDP93" s="14"/>
      <c r="MDQ93" s="14"/>
      <c r="MDR93" s="14"/>
      <c r="MDS93" s="14"/>
      <c r="MDT93" s="14"/>
      <c r="MDU93" s="14"/>
      <c r="MDV93" s="14"/>
      <c r="MDW93" s="14"/>
      <c r="MDX93" s="14"/>
      <c r="MDY93" s="14"/>
      <c r="MDZ93" s="14"/>
      <c r="MEA93" s="14"/>
      <c r="MEB93" s="14"/>
      <c r="MEC93" s="14"/>
      <c r="MED93" s="14"/>
      <c r="MEE93" s="14"/>
      <c r="MEF93" s="14"/>
      <c r="MEG93" s="14"/>
      <c r="MEH93" s="14"/>
      <c r="MEI93" s="14"/>
      <c r="MEJ93" s="14"/>
      <c r="MEK93" s="14"/>
      <c r="MEL93" s="14"/>
      <c r="MEM93" s="14"/>
      <c r="MEN93" s="14"/>
      <c r="MEO93" s="14"/>
      <c r="MEP93" s="14"/>
      <c r="MEQ93" s="14"/>
      <c r="MER93" s="14"/>
      <c r="MES93" s="14"/>
      <c r="MET93" s="14"/>
      <c r="MEU93" s="14"/>
      <c r="MEV93" s="14"/>
      <c r="MEW93" s="14"/>
      <c r="MEX93" s="14"/>
      <c r="MEY93" s="14"/>
      <c r="MEZ93" s="14"/>
      <c r="MFA93" s="14"/>
      <c r="MFB93" s="14"/>
      <c r="MFC93" s="14"/>
      <c r="MFD93" s="14"/>
      <c r="MFE93" s="14"/>
      <c r="MFF93" s="14"/>
      <c r="MFG93" s="14"/>
      <c r="MFH93" s="14"/>
      <c r="MFI93" s="14"/>
      <c r="MFJ93" s="14"/>
      <c r="MFK93" s="14"/>
      <c r="MFL93" s="14"/>
      <c r="MFM93" s="14"/>
      <c r="MFN93" s="14"/>
      <c r="MFO93" s="14"/>
      <c r="MFP93" s="14"/>
      <c r="MFQ93" s="14"/>
      <c r="MFR93" s="14"/>
      <c r="MFS93" s="14"/>
      <c r="MFT93" s="14"/>
      <c r="MFU93" s="14"/>
      <c r="MFV93" s="14"/>
      <c r="MFW93" s="14"/>
      <c r="MFX93" s="14"/>
      <c r="MFY93" s="14"/>
      <c r="MFZ93" s="14"/>
      <c r="MGA93" s="14"/>
      <c r="MGB93" s="14"/>
      <c r="MGC93" s="14"/>
      <c r="MGD93" s="14"/>
      <c r="MGE93" s="14"/>
      <c r="MGF93" s="14"/>
      <c r="MGG93" s="14"/>
      <c r="MGH93" s="14"/>
      <c r="MGI93" s="14"/>
      <c r="MGJ93" s="14"/>
      <c r="MGK93" s="14"/>
      <c r="MGL93" s="14"/>
      <c r="MGM93" s="14"/>
      <c r="MGN93" s="14"/>
      <c r="MGO93" s="14"/>
      <c r="MGP93" s="14"/>
      <c r="MGQ93" s="14"/>
      <c r="MGR93" s="14"/>
      <c r="MGS93" s="14"/>
      <c r="MGT93" s="14"/>
      <c r="MGU93" s="14"/>
      <c r="MGV93" s="14"/>
      <c r="MGW93" s="14"/>
      <c r="MGX93" s="14"/>
      <c r="MGY93" s="14"/>
      <c r="MGZ93" s="14"/>
      <c r="MHA93" s="14"/>
      <c r="MHB93" s="14"/>
      <c r="MHC93" s="14"/>
      <c r="MHD93" s="14"/>
      <c r="MHE93" s="14"/>
      <c r="MHF93" s="14"/>
      <c r="MHG93" s="14"/>
      <c r="MHH93" s="14"/>
      <c r="MHI93" s="14"/>
      <c r="MHJ93" s="14"/>
      <c r="MHK93" s="14"/>
      <c r="MHL93" s="14"/>
      <c r="MHM93" s="14"/>
      <c r="MHN93" s="14"/>
      <c r="MHO93" s="14"/>
      <c r="MHP93" s="14"/>
      <c r="MHQ93" s="14"/>
      <c r="MHR93" s="14"/>
      <c r="MHS93" s="14"/>
      <c r="MHT93" s="14"/>
      <c r="MHU93" s="14"/>
      <c r="MHV93" s="14"/>
      <c r="MHW93" s="14"/>
      <c r="MHX93" s="14"/>
      <c r="MHY93" s="14"/>
      <c r="MHZ93" s="14"/>
      <c r="MIA93" s="14"/>
      <c r="MIB93" s="14"/>
      <c r="MIC93" s="14"/>
      <c r="MID93" s="14"/>
      <c r="MIE93" s="14"/>
      <c r="MIF93" s="14"/>
      <c r="MIG93" s="14"/>
      <c r="MIH93" s="14"/>
      <c r="MII93" s="14"/>
      <c r="MIJ93" s="14"/>
      <c r="MIK93" s="14"/>
      <c r="MIL93" s="14"/>
      <c r="MIM93" s="14"/>
      <c r="MIN93" s="14"/>
      <c r="MIO93" s="14"/>
      <c r="MIP93" s="14"/>
      <c r="MIQ93" s="14"/>
      <c r="MIR93" s="14"/>
      <c r="MIS93" s="14"/>
      <c r="MIT93" s="14"/>
      <c r="MIU93" s="14"/>
      <c r="MIV93" s="14"/>
      <c r="MIW93" s="14"/>
      <c r="MIX93" s="14"/>
      <c r="MIY93" s="14"/>
      <c r="MIZ93" s="14"/>
      <c r="MJA93" s="14"/>
      <c r="MJB93" s="14"/>
      <c r="MJC93" s="14"/>
      <c r="MJD93" s="14"/>
      <c r="MJE93" s="14"/>
      <c r="MJF93" s="14"/>
      <c r="MJG93" s="14"/>
      <c r="MJH93" s="14"/>
      <c r="MJI93" s="14"/>
      <c r="MJJ93" s="14"/>
      <c r="MJK93" s="14"/>
      <c r="MJL93" s="14"/>
      <c r="MJM93" s="14"/>
      <c r="MJN93" s="14"/>
      <c r="MJO93" s="14"/>
      <c r="MJP93" s="14"/>
      <c r="MJQ93" s="14"/>
      <c r="MJR93" s="14"/>
      <c r="MJS93" s="14"/>
      <c r="MJT93" s="14"/>
      <c r="MJU93" s="14"/>
      <c r="MJV93" s="14"/>
      <c r="MJW93" s="14"/>
      <c r="MJX93" s="14"/>
      <c r="MJY93" s="14"/>
      <c r="MJZ93" s="14"/>
      <c r="MKA93" s="14"/>
      <c r="MKB93" s="14"/>
      <c r="MKC93" s="14"/>
      <c r="MKD93" s="14"/>
      <c r="MKE93" s="14"/>
      <c r="MKF93" s="14"/>
      <c r="MKG93" s="14"/>
      <c r="MKH93" s="14"/>
      <c r="MKI93" s="14"/>
      <c r="MKJ93" s="14"/>
      <c r="MKK93" s="14"/>
      <c r="MKL93" s="14"/>
      <c r="MKM93" s="14"/>
      <c r="MKN93" s="14"/>
      <c r="MKO93" s="14"/>
      <c r="MKP93" s="14"/>
      <c r="MKQ93" s="14"/>
      <c r="MKR93" s="14"/>
      <c r="MKS93" s="14"/>
      <c r="MKT93" s="14"/>
      <c r="MKU93" s="14"/>
      <c r="MKV93" s="14"/>
      <c r="MKW93" s="14"/>
      <c r="MKX93" s="14"/>
      <c r="MKY93" s="14"/>
      <c r="MKZ93" s="14"/>
      <c r="MLA93" s="14"/>
      <c r="MLB93" s="14"/>
      <c r="MLC93" s="14"/>
      <c r="MLD93" s="14"/>
      <c r="MLE93" s="14"/>
      <c r="MLF93" s="14"/>
      <c r="MLG93" s="14"/>
      <c r="MLH93" s="14"/>
      <c r="MLI93" s="14"/>
      <c r="MLJ93" s="14"/>
      <c r="MLK93" s="14"/>
      <c r="MLL93" s="14"/>
      <c r="MLM93" s="14"/>
      <c r="MLN93" s="14"/>
      <c r="MLO93" s="14"/>
      <c r="MLP93" s="14"/>
      <c r="MLQ93" s="14"/>
      <c r="MLR93" s="14"/>
      <c r="MLS93" s="14"/>
      <c r="MLT93" s="14"/>
      <c r="MLU93" s="14"/>
      <c r="MLV93" s="14"/>
      <c r="MLW93" s="14"/>
      <c r="MLX93" s="14"/>
      <c r="MLY93" s="14"/>
      <c r="MLZ93" s="14"/>
      <c r="MMA93" s="14"/>
      <c r="MMB93" s="14"/>
      <c r="MMC93" s="14"/>
      <c r="MMD93" s="14"/>
      <c r="MME93" s="14"/>
      <c r="MMF93" s="14"/>
      <c r="MMG93" s="14"/>
      <c r="MMH93" s="14"/>
      <c r="MMI93" s="14"/>
      <c r="MMJ93" s="14"/>
      <c r="MMK93" s="14"/>
      <c r="MML93" s="14"/>
      <c r="MMM93" s="14"/>
      <c r="MMN93" s="14"/>
      <c r="MMO93" s="14"/>
      <c r="MMP93" s="14"/>
      <c r="MMQ93" s="14"/>
      <c r="MMR93" s="14"/>
      <c r="MMS93" s="14"/>
      <c r="MMT93" s="14"/>
      <c r="MMU93" s="14"/>
      <c r="MMV93" s="14"/>
      <c r="MMW93" s="14"/>
      <c r="MMX93" s="14"/>
      <c r="MMY93" s="14"/>
      <c r="MMZ93" s="14"/>
      <c r="MNA93" s="14"/>
      <c r="MNB93" s="14"/>
      <c r="MNC93" s="14"/>
      <c r="MND93" s="14"/>
      <c r="MNE93" s="14"/>
      <c r="MNF93" s="14"/>
      <c r="MNG93" s="14"/>
      <c r="MNH93" s="14"/>
      <c r="MNI93" s="14"/>
      <c r="MNJ93" s="14"/>
      <c r="MNK93" s="14"/>
      <c r="MNL93" s="14"/>
      <c r="MNM93" s="14"/>
      <c r="MNN93" s="14"/>
      <c r="MNO93" s="14"/>
      <c r="MNP93" s="14"/>
      <c r="MNQ93" s="14"/>
      <c r="MNR93" s="14"/>
      <c r="MNS93" s="14"/>
      <c r="MNT93" s="14"/>
      <c r="MNU93" s="14"/>
      <c r="MNV93" s="14"/>
      <c r="MNW93" s="14"/>
      <c r="MNX93" s="14"/>
      <c r="MNY93" s="14"/>
      <c r="MNZ93" s="14"/>
      <c r="MOA93" s="14"/>
      <c r="MOB93" s="14"/>
      <c r="MOC93" s="14"/>
      <c r="MOD93" s="14"/>
      <c r="MOE93" s="14"/>
      <c r="MOF93" s="14"/>
      <c r="MOG93" s="14"/>
      <c r="MOH93" s="14"/>
      <c r="MOI93" s="14"/>
      <c r="MOJ93" s="14"/>
      <c r="MOK93" s="14"/>
      <c r="MOL93" s="14"/>
      <c r="MOM93" s="14"/>
      <c r="MON93" s="14"/>
      <c r="MOO93" s="14"/>
      <c r="MOP93" s="14"/>
      <c r="MOQ93" s="14"/>
      <c r="MOR93" s="14"/>
      <c r="MOS93" s="14"/>
      <c r="MOT93" s="14"/>
      <c r="MOU93" s="14"/>
      <c r="MOV93" s="14"/>
      <c r="MOW93" s="14"/>
      <c r="MOX93" s="14"/>
      <c r="MOY93" s="14"/>
      <c r="MOZ93" s="14"/>
      <c r="MPA93" s="14"/>
      <c r="MPB93" s="14"/>
      <c r="MPC93" s="14"/>
      <c r="MPD93" s="14"/>
      <c r="MPE93" s="14"/>
      <c r="MPF93" s="14"/>
      <c r="MPG93" s="14"/>
      <c r="MPH93" s="14"/>
      <c r="MPI93" s="14"/>
      <c r="MPJ93" s="14"/>
      <c r="MPK93" s="14"/>
      <c r="MPL93" s="14"/>
      <c r="MPM93" s="14"/>
      <c r="MPN93" s="14"/>
      <c r="MPO93" s="14"/>
      <c r="MPP93" s="14"/>
      <c r="MPQ93" s="14"/>
      <c r="MPR93" s="14"/>
      <c r="MPS93" s="14"/>
      <c r="MPT93" s="14"/>
      <c r="MPU93" s="14"/>
      <c r="MPV93" s="14"/>
      <c r="MPW93" s="14"/>
      <c r="MPX93" s="14"/>
      <c r="MPY93" s="14"/>
      <c r="MPZ93" s="14"/>
      <c r="MQA93" s="14"/>
      <c r="MQB93" s="14"/>
      <c r="MQC93" s="14"/>
      <c r="MQD93" s="14"/>
      <c r="MQE93" s="14"/>
      <c r="MQF93" s="14"/>
      <c r="MQG93" s="14"/>
      <c r="MQH93" s="14"/>
      <c r="MQI93" s="14"/>
      <c r="MQJ93" s="14"/>
      <c r="MQK93" s="14"/>
      <c r="MQL93" s="14"/>
      <c r="MQM93" s="14"/>
      <c r="MQN93" s="14"/>
      <c r="MQO93" s="14"/>
      <c r="MQP93" s="14"/>
      <c r="MQQ93" s="14"/>
      <c r="MQR93" s="14"/>
      <c r="MQS93" s="14"/>
      <c r="MQT93" s="14"/>
      <c r="MQU93" s="14"/>
      <c r="MQV93" s="14"/>
      <c r="MQW93" s="14"/>
      <c r="MQX93" s="14"/>
      <c r="MQY93" s="14"/>
      <c r="MQZ93" s="14"/>
      <c r="MRA93" s="14"/>
      <c r="MRB93" s="14"/>
      <c r="MRC93" s="14"/>
      <c r="MRD93" s="14"/>
      <c r="MRE93" s="14"/>
      <c r="MRF93" s="14"/>
      <c r="MRG93" s="14"/>
      <c r="MRH93" s="14"/>
      <c r="MRI93" s="14"/>
      <c r="MRJ93" s="14"/>
      <c r="MRK93" s="14"/>
      <c r="MRL93" s="14"/>
      <c r="MRM93" s="14"/>
      <c r="MRN93" s="14"/>
      <c r="MRO93" s="14"/>
      <c r="MRP93" s="14"/>
      <c r="MRQ93" s="14"/>
      <c r="MRR93" s="14"/>
      <c r="MRS93" s="14"/>
      <c r="MRT93" s="14"/>
      <c r="MRU93" s="14"/>
      <c r="MRV93" s="14"/>
      <c r="MRW93" s="14"/>
      <c r="MRX93" s="14"/>
      <c r="MRY93" s="14"/>
      <c r="MRZ93" s="14"/>
      <c r="MSA93" s="14"/>
      <c r="MSB93" s="14"/>
      <c r="MSC93" s="14"/>
      <c r="MSD93" s="14"/>
      <c r="MSE93" s="14"/>
      <c r="MSF93" s="14"/>
      <c r="MSG93" s="14"/>
      <c r="MSH93" s="14"/>
      <c r="MSI93" s="14"/>
      <c r="MSJ93" s="14"/>
      <c r="MSK93" s="14"/>
      <c r="MSL93" s="14"/>
      <c r="MSM93" s="14"/>
      <c r="MSN93" s="14"/>
      <c r="MSO93" s="14"/>
      <c r="MSP93" s="14"/>
      <c r="MSQ93" s="14"/>
      <c r="MSR93" s="14"/>
      <c r="MSS93" s="14"/>
      <c r="MST93" s="14"/>
      <c r="MSU93" s="14"/>
      <c r="MSV93" s="14"/>
      <c r="MSW93" s="14"/>
      <c r="MSX93" s="14"/>
      <c r="MSY93" s="14"/>
      <c r="MSZ93" s="14"/>
      <c r="MTA93" s="14"/>
      <c r="MTB93" s="14"/>
      <c r="MTC93" s="14"/>
      <c r="MTD93" s="14"/>
      <c r="MTE93" s="14"/>
      <c r="MTF93" s="14"/>
      <c r="MTG93" s="14"/>
      <c r="MTH93" s="14"/>
      <c r="MTI93" s="14"/>
      <c r="MTJ93" s="14"/>
      <c r="MTK93" s="14"/>
      <c r="MTL93" s="14"/>
      <c r="MTM93" s="14"/>
      <c r="MTN93" s="14"/>
      <c r="MTO93" s="14"/>
      <c r="MTP93" s="14"/>
      <c r="MTQ93" s="14"/>
      <c r="MTR93" s="14"/>
      <c r="MTS93" s="14"/>
      <c r="MTT93" s="14"/>
      <c r="MTU93" s="14"/>
      <c r="MTV93" s="14"/>
      <c r="MTW93" s="14"/>
      <c r="MTX93" s="14"/>
      <c r="MTY93" s="14"/>
      <c r="MTZ93" s="14"/>
      <c r="MUA93" s="14"/>
      <c r="MUB93" s="14"/>
      <c r="MUC93" s="14"/>
      <c r="MUD93" s="14"/>
      <c r="MUE93" s="14"/>
      <c r="MUF93" s="14"/>
      <c r="MUG93" s="14"/>
      <c r="MUH93" s="14"/>
      <c r="MUI93" s="14"/>
      <c r="MUJ93" s="14"/>
      <c r="MUK93" s="14"/>
      <c r="MUL93" s="14"/>
      <c r="MUM93" s="14"/>
      <c r="MUN93" s="14"/>
      <c r="MUO93" s="14"/>
      <c r="MUP93" s="14"/>
      <c r="MUQ93" s="14"/>
      <c r="MUR93" s="14"/>
      <c r="MUS93" s="14"/>
      <c r="MUT93" s="14"/>
      <c r="MUU93" s="14"/>
      <c r="MUV93" s="14"/>
      <c r="MUW93" s="14"/>
      <c r="MUX93" s="14"/>
      <c r="MUY93" s="14"/>
      <c r="MUZ93" s="14"/>
      <c r="MVA93" s="14"/>
      <c r="MVB93" s="14"/>
      <c r="MVC93" s="14"/>
      <c r="MVD93" s="14"/>
      <c r="MVE93" s="14"/>
      <c r="MVF93" s="14"/>
      <c r="MVG93" s="14"/>
      <c r="MVH93" s="14"/>
      <c r="MVI93" s="14"/>
      <c r="MVJ93" s="14"/>
      <c r="MVK93" s="14"/>
      <c r="MVL93" s="14"/>
      <c r="MVM93" s="14"/>
      <c r="MVN93" s="14"/>
      <c r="MVO93" s="14"/>
      <c r="MVP93" s="14"/>
      <c r="MVQ93" s="14"/>
      <c r="MVR93" s="14"/>
      <c r="MVS93" s="14"/>
      <c r="MVT93" s="14"/>
      <c r="MVU93" s="14"/>
      <c r="MVV93" s="14"/>
      <c r="MVW93" s="14"/>
      <c r="MVX93" s="14"/>
      <c r="MVY93" s="14"/>
      <c r="MVZ93" s="14"/>
      <c r="MWA93" s="14"/>
      <c r="MWB93" s="14"/>
      <c r="MWC93" s="14"/>
      <c r="MWD93" s="14"/>
      <c r="MWE93" s="14"/>
      <c r="MWF93" s="14"/>
      <c r="MWG93" s="14"/>
      <c r="MWH93" s="14"/>
      <c r="MWI93" s="14"/>
      <c r="MWJ93" s="14"/>
      <c r="MWK93" s="14"/>
      <c r="MWL93" s="14"/>
      <c r="MWM93" s="14"/>
      <c r="MWN93" s="14"/>
      <c r="MWO93" s="14"/>
      <c r="MWP93" s="14"/>
      <c r="MWQ93" s="14"/>
      <c r="MWR93" s="14"/>
      <c r="MWS93" s="14"/>
      <c r="MWT93" s="14"/>
      <c r="MWU93" s="14"/>
      <c r="MWV93" s="14"/>
      <c r="MWW93" s="14"/>
      <c r="MWX93" s="14"/>
      <c r="MWY93" s="14"/>
      <c r="MWZ93" s="14"/>
      <c r="MXA93" s="14"/>
      <c r="MXB93" s="14"/>
      <c r="MXC93" s="14"/>
      <c r="MXD93" s="14"/>
      <c r="MXE93" s="14"/>
      <c r="MXF93" s="14"/>
      <c r="MXG93" s="14"/>
      <c r="MXH93" s="14"/>
      <c r="MXI93" s="14"/>
      <c r="MXJ93" s="14"/>
      <c r="MXK93" s="14"/>
      <c r="MXL93" s="14"/>
      <c r="MXM93" s="14"/>
      <c r="MXN93" s="14"/>
      <c r="MXO93" s="14"/>
      <c r="MXP93" s="14"/>
      <c r="MXQ93" s="14"/>
      <c r="MXR93" s="14"/>
      <c r="MXS93" s="14"/>
      <c r="MXT93" s="14"/>
      <c r="MXU93" s="14"/>
      <c r="MXV93" s="14"/>
      <c r="MXW93" s="14"/>
      <c r="MXX93" s="14"/>
      <c r="MXY93" s="14"/>
      <c r="MXZ93" s="14"/>
      <c r="MYA93" s="14"/>
      <c r="MYB93" s="14"/>
      <c r="MYC93" s="14"/>
      <c r="MYD93" s="14"/>
      <c r="MYE93" s="14"/>
      <c r="MYF93" s="14"/>
      <c r="MYG93" s="14"/>
      <c r="MYH93" s="14"/>
      <c r="MYI93" s="14"/>
      <c r="MYJ93" s="14"/>
      <c r="MYK93" s="14"/>
      <c r="MYL93" s="14"/>
      <c r="MYM93" s="14"/>
      <c r="MYN93" s="14"/>
      <c r="MYO93" s="14"/>
      <c r="MYP93" s="14"/>
      <c r="MYQ93" s="14"/>
      <c r="MYR93" s="14"/>
      <c r="MYS93" s="14"/>
      <c r="MYT93" s="14"/>
      <c r="MYU93" s="14"/>
      <c r="MYV93" s="14"/>
      <c r="MYW93" s="14"/>
      <c r="MYX93" s="14"/>
      <c r="MYY93" s="14"/>
      <c r="MYZ93" s="14"/>
      <c r="MZA93" s="14"/>
      <c r="MZB93" s="14"/>
      <c r="MZC93" s="14"/>
      <c r="MZD93" s="14"/>
      <c r="MZE93" s="14"/>
      <c r="MZF93" s="14"/>
      <c r="MZG93" s="14"/>
      <c r="MZH93" s="14"/>
      <c r="MZI93" s="14"/>
      <c r="MZJ93" s="14"/>
      <c r="MZK93" s="14"/>
      <c r="MZL93" s="14"/>
      <c r="MZM93" s="14"/>
      <c r="MZN93" s="14"/>
      <c r="MZO93" s="14"/>
      <c r="MZP93" s="14"/>
      <c r="MZQ93" s="14"/>
      <c r="MZR93" s="14"/>
      <c r="MZS93" s="14"/>
      <c r="MZT93" s="14"/>
      <c r="MZU93" s="14"/>
      <c r="MZV93" s="14"/>
      <c r="MZW93" s="14"/>
      <c r="MZX93" s="14"/>
      <c r="MZY93" s="14"/>
      <c r="MZZ93" s="14"/>
      <c r="NAA93" s="14"/>
      <c r="NAB93" s="14"/>
      <c r="NAC93" s="14"/>
      <c r="NAD93" s="14"/>
      <c r="NAE93" s="14"/>
      <c r="NAF93" s="14"/>
      <c r="NAG93" s="14"/>
      <c r="NAH93" s="14"/>
      <c r="NAI93" s="14"/>
      <c r="NAJ93" s="14"/>
      <c r="NAK93" s="14"/>
      <c r="NAL93" s="14"/>
      <c r="NAM93" s="14"/>
      <c r="NAN93" s="14"/>
      <c r="NAO93" s="14"/>
      <c r="NAP93" s="14"/>
      <c r="NAQ93" s="14"/>
      <c r="NAR93" s="14"/>
      <c r="NAS93" s="14"/>
      <c r="NAT93" s="14"/>
      <c r="NAU93" s="14"/>
      <c r="NAV93" s="14"/>
      <c r="NAW93" s="14"/>
      <c r="NAX93" s="14"/>
      <c r="NAY93" s="14"/>
      <c r="NAZ93" s="14"/>
      <c r="NBA93" s="14"/>
      <c r="NBB93" s="14"/>
      <c r="NBC93" s="14"/>
      <c r="NBD93" s="14"/>
      <c r="NBE93" s="14"/>
      <c r="NBF93" s="14"/>
      <c r="NBG93" s="14"/>
      <c r="NBH93" s="14"/>
      <c r="NBI93" s="14"/>
      <c r="NBJ93" s="14"/>
      <c r="NBK93" s="14"/>
      <c r="NBL93" s="14"/>
      <c r="NBM93" s="14"/>
      <c r="NBN93" s="14"/>
      <c r="NBO93" s="14"/>
      <c r="NBP93" s="14"/>
      <c r="NBQ93" s="14"/>
      <c r="NBR93" s="14"/>
      <c r="NBS93" s="14"/>
      <c r="NBT93" s="14"/>
      <c r="NBU93" s="14"/>
      <c r="NBV93" s="14"/>
      <c r="NBW93" s="14"/>
      <c r="NBX93" s="14"/>
      <c r="NBY93" s="14"/>
      <c r="NBZ93" s="14"/>
      <c r="NCA93" s="14"/>
      <c r="NCB93" s="14"/>
      <c r="NCC93" s="14"/>
      <c r="NCD93" s="14"/>
      <c r="NCE93" s="14"/>
      <c r="NCF93" s="14"/>
      <c r="NCG93" s="14"/>
      <c r="NCH93" s="14"/>
      <c r="NCI93" s="14"/>
      <c r="NCJ93" s="14"/>
      <c r="NCK93" s="14"/>
      <c r="NCL93" s="14"/>
      <c r="NCM93" s="14"/>
      <c r="NCN93" s="14"/>
      <c r="NCO93" s="14"/>
      <c r="NCP93" s="14"/>
      <c r="NCQ93" s="14"/>
      <c r="NCR93" s="14"/>
      <c r="NCS93" s="14"/>
      <c r="NCT93" s="14"/>
      <c r="NCU93" s="14"/>
      <c r="NCV93" s="14"/>
      <c r="NCW93" s="14"/>
      <c r="NCX93" s="14"/>
      <c r="NCY93" s="14"/>
      <c r="NCZ93" s="14"/>
      <c r="NDA93" s="14"/>
      <c r="NDB93" s="14"/>
      <c r="NDC93" s="14"/>
      <c r="NDD93" s="14"/>
      <c r="NDE93" s="14"/>
      <c r="NDF93" s="14"/>
      <c r="NDG93" s="14"/>
      <c r="NDH93" s="14"/>
      <c r="NDI93" s="14"/>
      <c r="NDJ93" s="14"/>
      <c r="NDK93" s="14"/>
      <c r="NDL93" s="14"/>
      <c r="NDM93" s="14"/>
      <c r="NDN93" s="14"/>
      <c r="NDO93" s="14"/>
      <c r="NDP93" s="14"/>
      <c r="NDQ93" s="14"/>
      <c r="NDR93" s="14"/>
      <c r="NDS93" s="14"/>
      <c r="NDT93" s="14"/>
      <c r="NDU93" s="14"/>
      <c r="NDV93" s="14"/>
      <c r="NDW93" s="14"/>
      <c r="NDX93" s="14"/>
      <c r="NDY93" s="14"/>
      <c r="NDZ93" s="14"/>
      <c r="NEA93" s="14"/>
      <c r="NEB93" s="14"/>
      <c r="NEC93" s="14"/>
      <c r="NED93" s="14"/>
      <c r="NEE93" s="14"/>
      <c r="NEF93" s="14"/>
      <c r="NEG93" s="14"/>
      <c r="NEH93" s="14"/>
      <c r="NEI93" s="14"/>
      <c r="NEJ93" s="14"/>
      <c r="NEK93" s="14"/>
      <c r="NEL93" s="14"/>
      <c r="NEM93" s="14"/>
      <c r="NEN93" s="14"/>
      <c r="NEO93" s="14"/>
      <c r="NEP93" s="14"/>
      <c r="NEQ93" s="14"/>
      <c r="NER93" s="14"/>
      <c r="NES93" s="14"/>
      <c r="NET93" s="14"/>
      <c r="NEU93" s="14"/>
      <c r="NEV93" s="14"/>
      <c r="NEW93" s="14"/>
      <c r="NEX93" s="14"/>
      <c r="NEY93" s="14"/>
      <c r="NEZ93" s="14"/>
      <c r="NFA93" s="14"/>
      <c r="NFB93" s="14"/>
      <c r="NFC93" s="14"/>
      <c r="NFD93" s="14"/>
      <c r="NFE93" s="14"/>
      <c r="NFF93" s="14"/>
      <c r="NFG93" s="14"/>
      <c r="NFH93" s="14"/>
      <c r="NFI93" s="14"/>
      <c r="NFJ93" s="14"/>
      <c r="NFK93" s="14"/>
      <c r="NFL93" s="14"/>
      <c r="NFM93" s="14"/>
      <c r="NFN93" s="14"/>
      <c r="NFO93" s="14"/>
      <c r="NFP93" s="14"/>
      <c r="NFQ93" s="14"/>
      <c r="NFR93" s="14"/>
      <c r="NFS93" s="14"/>
      <c r="NFT93" s="14"/>
      <c r="NFU93" s="14"/>
      <c r="NFV93" s="14"/>
      <c r="NFW93" s="14"/>
      <c r="NFX93" s="14"/>
      <c r="NFY93" s="14"/>
      <c r="NFZ93" s="14"/>
      <c r="NGA93" s="14"/>
      <c r="NGB93" s="14"/>
      <c r="NGC93" s="14"/>
      <c r="NGD93" s="14"/>
      <c r="NGE93" s="14"/>
      <c r="NGF93" s="14"/>
      <c r="NGG93" s="14"/>
      <c r="NGH93" s="14"/>
      <c r="NGI93" s="14"/>
      <c r="NGJ93" s="14"/>
      <c r="NGK93" s="14"/>
      <c r="NGL93" s="14"/>
      <c r="NGM93" s="14"/>
      <c r="NGN93" s="14"/>
      <c r="NGO93" s="14"/>
      <c r="NGP93" s="14"/>
      <c r="NGQ93" s="14"/>
      <c r="NGR93" s="14"/>
      <c r="NGS93" s="14"/>
      <c r="NGT93" s="14"/>
      <c r="NGU93" s="14"/>
      <c r="NGV93" s="14"/>
      <c r="NGW93" s="14"/>
      <c r="NGX93" s="14"/>
      <c r="NGY93" s="14"/>
      <c r="NGZ93" s="14"/>
      <c r="NHA93" s="14"/>
      <c r="NHB93" s="14"/>
      <c r="NHC93" s="14"/>
      <c r="NHD93" s="14"/>
      <c r="NHE93" s="14"/>
      <c r="NHF93" s="14"/>
      <c r="NHG93" s="14"/>
      <c r="NHH93" s="14"/>
      <c r="NHI93" s="14"/>
      <c r="NHJ93" s="14"/>
      <c r="NHK93" s="14"/>
      <c r="NHL93" s="14"/>
      <c r="NHM93" s="14"/>
      <c r="NHN93" s="14"/>
      <c r="NHO93" s="14"/>
      <c r="NHP93" s="14"/>
      <c r="NHQ93" s="14"/>
      <c r="NHR93" s="14"/>
      <c r="NHS93" s="14"/>
      <c r="NHT93" s="14"/>
      <c r="NHU93" s="14"/>
      <c r="NHV93" s="14"/>
      <c r="NHW93" s="14"/>
      <c r="NHX93" s="14"/>
      <c r="NHY93" s="14"/>
      <c r="NHZ93" s="14"/>
      <c r="NIA93" s="14"/>
      <c r="NIB93" s="14"/>
      <c r="NIC93" s="14"/>
      <c r="NID93" s="14"/>
      <c r="NIE93" s="14"/>
      <c r="NIF93" s="14"/>
      <c r="NIG93" s="14"/>
      <c r="NIH93" s="14"/>
      <c r="NII93" s="14"/>
      <c r="NIJ93" s="14"/>
      <c r="NIK93" s="14"/>
      <c r="NIL93" s="14"/>
      <c r="NIM93" s="14"/>
      <c r="NIN93" s="14"/>
      <c r="NIO93" s="14"/>
      <c r="NIP93" s="14"/>
      <c r="NIQ93" s="14"/>
      <c r="NIR93" s="14"/>
      <c r="NIS93" s="14"/>
      <c r="NIT93" s="14"/>
      <c r="NIU93" s="14"/>
      <c r="NIV93" s="14"/>
      <c r="NIW93" s="14"/>
      <c r="NIX93" s="14"/>
      <c r="NIY93" s="14"/>
      <c r="NIZ93" s="14"/>
      <c r="NJA93" s="14"/>
      <c r="NJB93" s="14"/>
      <c r="NJC93" s="14"/>
      <c r="NJD93" s="14"/>
      <c r="NJE93" s="14"/>
      <c r="NJF93" s="14"/>
      <c r="NJG93" s="14"/>
      <c r="NJH93" s="14"/>
      <c r="NJI93" s="14"/>
      <c r="NJJ93" s="14"/>
      <c r="NJK93" s="14"/>
      <c r="NJL93" s="14"/>
      <c r="NJM93" s="14"/>
      <c r="NJN93" s="14"/>
      <c r="NJO93" s="14"/>
      <c r="NJP93" s="14"/>
      <c r="NJQ93" s="14"/>
      <c r="NJR93" s="14"/>
      <c r="NJS93" s="14"/>
      <c r="NJT93" s="14"/>
      <c r="NJU93" s="14"/>
      <c r="NJV93" s="14"/>
      <c r="NJW93" s="14"/>
      <c r="NJX93" s="14"/>
      <c r="NJY93" s="14"/>
      <c r="NJZ93" s="14"/>
      <c r="NKA93" s="14"/>
      <c r="NKB93" s="14"/>
      <c r="NKC93" s="14"/>
      <c r="NKD93" s="14"/>
      <c r="NKE93" s="14"/>
      <c r="NKF93" s="14"/>
      <c r="NKG93" s="14"/>
      <c r="NKH93" s="14"/>
      <c r="NKI93" s="14"/>
      <c r="NKJ93" s="14"/>
      <c r="NKK93" s="14"/>
      <c r="NKL93" s="14"/>
      <c r="NKM93" s="14"/>
      <c r="NKN93" s="14"/>
      <c r="NKO93" s="14"/>
      <c r="NKP93" s="14"/>
      <c r="NKQ93" s="14"/>
      <c r="NKR93" s="14"/>
      <c r="NKS93" s="14"/>
      <c r="NKT93" s="14"/>
      <c r="NKU93" s="14"/>
      <c r="NKV93" s="14"/>
      <c r="NKW93" s="14"/>
      <c r="NKX93" s="14"/>
      <c r="NKY93" s="14"/>
      <c r="NKZ93" s="14"/>
      <c r="NLA93" s="14"/>
      <c r="NLB93" s="14"/>
      <c r="NLC93" s="14"/>
      <c r="NLD93" s="14"/>
      <c r="NLE93" s="14"/>
      <c r="NLF93" s="14"/>
      <c r="NLG93" s="14"/>
      <c r="NLH93" s="14"/>
      <c r="NLI93" s="14"/>
      <c r="NLJ93" s="14"/>
      <c r="NLK93" s="14"/>
      <c r="NLL93" s="14"/>
      <c r="NLM93" s="14"/>
      <c r="NLN93" s="14"/>
      <c r="NLO93" s="14"/>
      <c r="NLP93" s="14"/>
      <c r="NLQ93" s="14"/>
      <c r="NLR93" s="14"/>
      <c r="NLS93" s="14"/>
      <c r="NLT93" s="14"/>
      <c r="NLU93" s="14"/>
      <c r="NLV93" s="14"/>
      <c r="NLW93" s="14"/>
      <c r="NLX93" s="14"/>
      <c r="NLY93" s="14"/>
      <c r="NLZ93" s="14"/>
      <c r="NMA93" s="14"/>
      <c r="NMB93" s="14"/>
      <c r="NMC93" s="14"/>
      <c r="NMD93" s="14"/>
      <c r="NME93" s="14"/>
      <c r="NMF93" s="14"/>
      <c r="NMG93" s="14"/>
      <c r="NMH93" s="14"/>
      <c r="NMI93" s="14"/>
      <c r="NMJ93" s="14"/>
      <c r="NMK93" s="14"/>
      <c r="NML93" s="14"/>
      <c r="NMM93" s="14"/>
      <c r="NMN93" s="14"/>
      <c r="NMO93" s="14"/>
      <c r="NMP93" s="14"/>
      <c r="NMQ93" s="14"/>
      <c r="NMR93" s="14"/>
      <c r="NMS93" s="14"/>
      <c r="NMT93" s="14"/>
      <c r="NMU93" s="14"/>
      <c r="NMV93" s="14"/>
      <c r="NMW93" s="14"/>
      <c r="NMX93" s="14"/>
      <c r="NMY93" s="14"/>
      <c r="NMZ93" s="14"/>
      <c r="NNA93" s="14"/>
      <c r="NNB93" s="14"/>
      <c r="NNC93" s="14"/>
      <c r="NND93" s="14"/>
      <c r="NNE93" s="14"/>
      <c r="NNF93" s="14"/>
      <c r="NNG93" s="14"/>
      <c r="NNH93" s="14"/>
      <c r="NNI93" s="14"/>
      <c r="NNJ93" s="14"/>
      <c r="NNK93" s="14"/>
      <c r="NNL93" s="14"/>
      <c r="NNM93" s="14"/>
      <c r="NNN93" s="14"/>
      <c r="NNO93" s="14"/>
      <c r="NNP93" s="14"/>
      <c r="NNQ93" s="14"/>
      <c r="NNR93" s="14"/>
      <c r="NNS93" s="14"/>
      <c r="NNT93" s="14"/>
      <c r="NNU93" s="14"/>
      <c r="NNV93" s="14"/>
      <c r="NNW93" s="14"/>
      <c r="NNX93" s="14"/>
      <c r="NNY93" s="14"/>
      <c r="NNZ93" s="14"/>
      <c r="NOA93" s="14"/>
      <c r="NOB93" s="14"/>
      <c r="NOC93" s="14"/>
      <c r="NOD93" s="14"/>
      <c r="NOE93" s="14"/>
      <c r="NOF93" s="14"/>
      <c r="NOG93" s="14"/>
      <c r="NOH93" s="14"/>
      <c r="NOI93" s="14"/>
      <c r="NOJ93" s="14"/>
      <c r="NOK93" s="14"/>
      <c r="NOL93" s="14"/>
      <c r="NOM93" s="14"/>
      <c r="NON93" s="14"/>
      <c r="NOO93" s="14"/>
      <c r="NOP93" s="14"/>
      <c r="NOQ93" s="14"/>
      <c r="NOR93" s="14"/>
      <c r="NOS93" s="14"/>
      <c r="NOT93" s="14"/>
      <c r="NOU93" s="14"/>
      <c r="NOV93" s="14"/>
      <c r="NOW93" s="14"/>
      <c r="NOX93" s="14"/>
      <c r="NOY93" s="14"/>
      <c r="NOZ93" s="14"/>
      <c r="NPA93" s="14"/>
      <c r="NPB93" s="14"/>
      <c r="NPC93" s="14"/>
      <c r="NPD93" s="14"/>
      <c r="NPE93" s="14"/>
      <c r="NPF93" s="14"/>
      <c r="NPG93" s="14"/>
      <c r="NPH93" s="14"/>
      <c r="NPI93" s="14"/>
      <c r="NPJ93" s="14"/>
      <c r="NPK93" s="14"/>
      <c r="NPL93" s="14"/>
      <c r="NPM93" s="14"/>
      <c r="NPN93" s="14"/>
      <c r="NPO93" s="14"/>
      <c r="NPP93" s="14"/>
      <c r="NPQ93" s="14"/>
      <c r="NPR93" s="14"/>
      <c r="NPS93" s="14"/>
      <c r="NPT93" s="14"/>
      <c r="NPU93" s="14"/>
      <c r="NPV93" s="14"/>
      <c r="NPW93" s="14"/>
      <c r="NPX93" s="14"/>
      <c r="NPY93" s="14"/>
      <c r="NPZ93" s="14"/>
      <c r="NQA93" s="14"/>
      <c r="NQB93" s="14"/>
      <c r="NQC93" s="14"/>
      <c r="NQD93" s="14"/>
      <c r="NQE93" s="14"/>
      <c r="NQF93" s="14"/>
      <c r="NQG93" s="14"/>
      <c r="NQH93" s="14"/>
      <c r="NQI93" s="14"/>
      <c r="NQJ93" s="14"/>
      <c r="NQK93" s="14"/>
      <c r="NQL93" s="14"/>
      <c r="NQM93" s="14"/>
      <c r="NQN93" s="14"/>
      <c r="NQO93" s="14"/>
      <c r="NQP93" s="14"/>
      <c r="NQQ93" s="14"/>
      <c r="NQR93" s="14"/>
      <c r="NQS93" s="14"/>
      <c r="NQT93" s="14"/>
      <c r="NQU93" s="14"/>
      <c r="NQV93" s="14"/>
      <c r="NQW93" s="14"/>
      <c r="NQX93" s="14"/>
      <c r="NQY93" s="14"/>
      <c r="NQZ93" s="14"/>
      <c r="NRA93" s="14"/>
      <c r="NRB93" s="14"/>
      <c r="NRC93" s="14"/>
      <c r="NRD93" s="14"/>
      <c r="NRE93" s="14"/>
      <c r="NRF93" s="14"/>
      <c r="NRG93" s="14"/>
      <c r="NRH93" s="14"/>
      <c r="NRI93" s="14"/>
      <c r="NRJ93" s="14"/>
      <c r="NRK93" s="14"/>
      <c r="NRL93" s="14"/>
      <c r="NRM93" s="14"/>
      <c r="NRN93" s="14"/>
      <c r="NRO93" s="14"/>
      <c r="NRP93" s="14"/>
      <c r="NRQ93" s="14"/>
      <c r="NRR93" s="14"/>
      <c r="NRS93" s="14"/>
      <c r="NRT93" s="14"/>
      <c r="NRU93" s="14"/>
      <c r="NRV93" s="14"/>
      <c r="NRW93" s="14"/>
      <c r="NRX93" s="14"/>
      <c r="NRY93" s="14"/>
      <c r="NRZ93" s="14"/>
      <c r="NSA93" s="14"/>
      <c r="NSB93" s="14"/>
      <c r="NSC93" s="14"/>
      <c r="NSD93" s="14"/>
      <c r="NSE93" s="14"/>
      <c r="NSF93" s="14"/>
      <c r="NSG93" s="14"/>
      <c r="NSH93" s="14"/>
      <c r="NSI93" s="14"/>
      <c r="NSJ93" s="14"/>
      <c r="NSK93" s="14"/>
      <c r="NSL93" s="14"/>
      <c r="NSM93" s="14"/>
      <c r="NSN93" s="14"/>
      <c r="NSO93" s="14"/>
      <c r="NSP93" s="14"/>
      <c r="NSQ93" s="14"/>
      <c r="NSR93" s="14"/>
      <c r="NSS93" s="14"/>
      <c r="NST93" s="14"/>
      <c r="NSU93" s="14"/>
      <c r="NSV93" s="14"/>
      <c r="NSW93" s="14"/>
      <c r="NSX93" s="14"/>
      <c r="NSY93" s="14"/>
      <c r="NSZ93" s="14"/>
      <c r="NTA93" s="14"/>
      <c r="NTB93" s="14"/>
      <c r="NTC93" s="14"/>
      <c r="NTD93" s="14"/>
      <c r="NTE93" s="14"/>
      <c r="NTF93" s="14"/>
      <c r="NTG93" s="14"/>
      <c r="NTH93" s="14"/>
      <c r="NTI93" s="14"/>
      <c r="NTJ93" s="14"/>
      <c r="NTK93" s="14"/>
      <c r="NTL93" s="14"/>
      <c r="NTM93" s="14"/>
      <c r="NTN93" s="14"/>
      <c r="NTO93" s="14"/>
      <c r="NTP93" s="14"/>
      <c r="NTQ93" s="14"/>
      <c r="NTR93" s="14"/>
      <c r="NTS93" s="14"/>
      <c r="NTT93" s="14"/>
      <c r="NTU93" s="14"/>
      <c r="NTV93" s="14"/>
      <c r="NTW93" s="14"/>
      <c r="NTX93" s="14"/>
      <c r="NTY93" s="14"/>
      <c r="NTZ93" s="14"/>
      <c r="NUA93" s="14"/>
      <c r="NUB93" s="14"/>
      <c r="NUC93" s="14"/>
      <c r="NUD93" s="14"/>
      <c r="NUE93" s="14"/>
      <c r="NUF93" s="14"/>
      <c r="NUG93" s="14"/>
      <c r="NUH93" s="14"/>
      <c r="NUI93" s="14"/>
      <c r="NUJ93" s="14"/>
      <c r="NUK93" s="14"/>
      <c r="NUL93" s="14"/>
      <c r="NUM93" s="14"/>
      <c r="NUN93" s="14"/>
      <c r="NUO93" s="14"/>
      <c r="NUP93" s="14"/>
      <c r="NUQ93" s="14"/>
      <c r="NUR93" s="14"/>
      <c r="NUS93" s="14"/>
      <c r="NUT93" s="14"/>
      <c r="NUU93" s="14"/>
      <c r="NUV93" s="14"/>
      <c r="NUW93" s="14"/>
      <c r="NUX93" s="14"/>
      <c r="NUY93" s="14"/>
      <c r="NUZ93" s="14"/>
      <c r="NVA93" s="14"/>
      <c r="NVB93" s="14"/>
      <c r="NVC93" s="14"/>
      <c r="NVD93" s="14"/>
      <c r="NVE93" s="14"/>
      <c r="NVF93" s="14"/>
      <c r="NVG93" s="14"/>
      <c r="NVH93" s="14"/>
      <c r="NVI93" s="14"/>
      <c r="NVJ93" s="14"/>
      <c r="NVK93" s="14"/>
      <c r="NVL93" s="14"/>
      <c r="NVM93" s="14"/>
      <c r="NVN93" s="14"/>
      <c r="NVO93" s="14"/>
      <c r="NVP93" s="14"/>
      <c r="NVQ93" s="14"/>
      <c r="NVR93" s="14"/>
      <c r="NVS93" s="14"/>
      <c r="NVT93" s="14"/>
      <c r="NVU93" s="14"/>
      <c r="NVV93" s="14"/>
      <c r="NVW93" s="14"/>
      <c r="NVX93" s="14"/>
      <c r="NVY93" s="14"/>
      <c r="NVZ93" s="14"/>
      <c r="NWA93" s="14"/>
      <c r="NWB93" s="14"/>
      <c r="NWC93" s="14"/>
      <c r="NWD93" s="14"/>
      <c r="NWE93" s="14"/>
      <c r="NWF93" s="14"/>
      <c r="NWG93" s="14"/>
      <c r="NWH93" s="14"/>
      <c r="NWI93" s="14"/>
      <c r="NWJ93" s="14"/>
      <c r="NWK93" s="14"/>
      <c r="NWL93" s="14"/>
      <c r="NWM93" s="14"/>
      <c r="NWN93" s="14"/>
      <c r="NWO93" s="14"/>
      <c r="NWP93" s="14"/>
      <c r="NWQ93" s="14"/>
      <c r="NWR93" s="14"/>
      <c r="NWS93" s="14"/>
      <c r="NWT93" s="14"/>
      <c r="NWU93" s="14"/>
      <c r="NWV93" s="14"/>
      <c r="NWW93" s="14"/>
      <c r="NWX93" s="14"/>
      <c r="NWY93" s="14"/>
      <c r="NWZ93" s="14"/>
      <c r="NXA93" s="14"/>
      <c r="NXB93" s="14"/>
      <c r="NXC93" s="14"/>
      <c r="NXD93" s="14"/>
      <c r="NXE93" s="14"/>
      <c r="NXF93" s="14"/>
      <c r="NXG93" s="14"/>
      <c r="NXH93" s="14"/>
      <c r="NXI93" s="14"/>
      <c r="NXJ93" s="14"/>
      <c r="NXK93" s="14"/>
      <c r="NXL93" s="14"/>
      <c r="NXM93" s="14"/>
      <c r="NXN93" s="14"/>
      <c r="NXO93" s="14"/>
      <c r="NXP93" s="14"/>
      <c r="NXQ93" s="14"/>
      <c r="NXR93" s="14"/>
      <c r="NXS93" s="14"/>
      <c r="NXT93" s="14"/>
      <c r="NXU93" s="14"/>
      <c r="NXV93" s="14"/>
      <c r="NXW93" s="14"/>
      <c r="NXX93" s="14"/>
      <c r="NXY93" s="14"/>
      <c r="NXZ93" s="14"/>
      <c r="NYA93" s="14"/>
      <c r="NYB93" s="14"/>
      <c r="NYC93" s="14"/>
      <c r="NYD93" s="14"/>
      <c r="NYE93" s="14"/>
      <c r="NYF93" s="14"/>
      <c r="NYG93" s="14"/>
      <c r="NYH93" s="14"/>
      <c r="NYI93" s="14"/>
      <c r="NYJ93" s="14"/>
      <c r="NYK93" s="14"/>
      <c r="NYL93" s="14"/>
      <c r="NYM93" s="14"/>
      <c r="NYN93" s="14"/>
      <c r="NYO93" s="14"/>
      <c r="NYP93" s="14"/>
      <c r="NYQ93" s="14"/>
      <c r="NYR93" s="14"/>
      <c r="NYS93" s="14"/>
      <c r="NYT93" s="14"/>
      <c r="NYU93" s="14"/>
      <c r="NYV93" s="14"/>
      <c r="NYW93" s="14"/>
      <c r="NYX93" s="14"/>
      <c r="NYY93" s="14"/>
      <c r="NYZ93" s="14"/>
      <c r="NZA93" s="14"/>
      <c r="NZB93" s="14"/>
      <c r="NZC93" s="14"/>
      <c r="NZD93" s="14"/>
      <c r="NZE93" s="14"/>
      <c r="NZF93" s="14"/>
      <c r="NZG93" s="14"/>
      <c r="NZH93" s="14"/>
      <c r="NZI93" s="14"/>
      <c r="NZJ93" s="14"/>
      <c r="NZK93" s="14"/>
      <c r="NZL93" s="14"/>
      <c r="NZM93" s="14"/>
      <c r="NZN93" s="14"/>
      <c r="NZO93" s="14"/>
      <c r="NZP93" s="14"/>
      <c r="NZQ93" s="14"/>
      <c r="NZR93" s="14"/>
      <c r="NZS93" s="14"/>
      <c r="NZT93" s="14"/>
      <c r="NZU93" s="14"/>
      <c r="NZV93" s="14"/>
      <c r="NZW93" s="14"/>
      <c r="NZX93" s="14"/>
      <c r="NZY93" s="14"/>
      <c r="NZZ93" s="14"/>
      <c r="OAA93" s="14"/>
      <c r="OAB93" s="14"/>
      <c r="OAC93" s="14"/>
      <c r="OAD93" s="14"/>
      <c r="OAE93" s="14"/>
      <c r="OAF93" s="14"/>
      <c r="OAG93" s="14"/>
      <c r="OAH93" s="14"/>
      <c r="OAI93" s="14"/>
      <c r="OAJ93" s="14"/>
      <c r="OAK93" s="14"/>
      <c r="OAL93" s="14"/>
      <c r="OAM93" s="14"/>
      <c r="OAN93" s="14"/>
      <c r="OAO93" s="14"/>
      <c r="OAP93" s="14"/>
      <c r="OAQ93" s="14"/>
      <c r="OAR93" s="14"/>
      <c r="OAS93" s="14"/>
      <c r="OAT93" s="14"/>
      <c r="OAU93" s="14"/>
      <c r="OAV93" s="14"/>
      <c r="OAW93" s="14"/>
      <c r="OAX93" s="14"/>
      <c r="OAY93" s="14"/>
      <c r="OAZ93" s="14"/>
      <c r="OBA93" s="14"/>
      <c r="OBB93" s="14"/>
      <c r="OBC93" s="14"/>
      <c r="OBD93" s="14"/>
      <c r="OBE93" s="14"/>
      <c r="OBF93" s="14"/>
      <c r="OBG93" s="14"/>
      <c r="OBH93" s="14"/>
      <c r="OBI93" s="14"/>
      <c r="OBJ93" s="14"/>
      <c r="OBK93" s="14"/>
      <c r="OBL93" s="14"/>
      <c r="OBM93" s="14"/>
      <c r="OBN93" s="14"/>
      <c r="OBO93" s="14"/>
      <c r="OBP93" s="14"/>
      <c r="OBQ93" s="14"/>
      <c r="OBR93" s="14"/>
      <c r="OBS93" s="14"/>
      <c r="OBT93" s="14"/>
      <c r="OBU93" s="14"/>
      <c r="OBV93" s="14"/>
      <c r="OBW93" s="14"/>
      <c r="OBX93" s="14"/>
      <c r="OBY93" s="14"/>
      <c r="OBZ93" s="14"/>
      <c r="OCA93" s="14"/>
      <c r="OCB93" s="14"/>
      <c r="OCC93" s="14"/>
      <c r="OCD93" s="14"/>
      <c r="OCE93" s="14"/>
      <c r="OCF93" s="14"/>
      <c r="OCG93" s="14"/>
      <c r="OCH93" s="14"/>
      <c r="OCI93" s="14"/>
      <c r="OCJ93" s="14"/>
      <c r="OCK93" s="14"/>
      <c r="OCL93" s="14"/>
      <c r="OCM93" s="14"/>
      <c r="OCN93" s="14"/>
      <c r="OCO93" s="14"/>
      <c r="OCP93" s="14"/>
      <c r="OCQ93" s="14"/>
      <c r="OCR93" s="14"/>
      <c r="OCS93" s="14"/>
      <c r="OCT93" s="14"/>
      <c r="OCU93" s="14"/>
      <c r="OCV93" s="14"/>
      <c r="OCW93" s="14"/>
      <c r="OCX93" s="14"/>
      <c r="OCY93" s="14"/>
      <c r="OCZ93" s="14"/>
      <c r="ODA93" s="14"/>
      <c r="ODB93" s="14"/>
      <c r="ODC93" s="14"/>
      <c r="ODD93" s="14"/>
      <c r="ODE93" s="14"/>
      <c r="ODF93" s="14"/>
      <c r="ODG93" s="14"/>
      <c r="ODH93" s="14"/>
      <c r="ODI93" s="14"/>
      <c r="ODJ93" s="14"/>
      <c r="ODK93" s="14"/>
      <c r="ODL93" s="14"/>
      <c r="ODM93" s="14"/>
      <c r="ODN93" s="14"/>
      <c r="ODO93" s="14"/>
      <c r="ODP93" s="14"/>
      <c r="ODQ93" s="14"/>
      <c r="ODR93" s="14"/>
      <c r="ODS93" s="14"/>
      <c r="ODT93" s="14"/>
      <c r="ODU93" s="14"/>
      <c r="ODV93" s="14"/>
      <c r="ODW93" s="14"/>
      <c r="ODX93" s="14"/>
      <c r="ODY93" s="14"/>
      <c r="ODZ93" s="14"/>
      <c r="OEA93" s="14"/>
      <c r="OEB93" s="14"/>
      <c r="OEC93" s="14"/>
      <c r="OED93" s="14"/>
      <c r="OEE93" s="14"/>
      <c r="OEF93" s="14"/>
      <c r="OEG93" s="14"/>
      <c r="OEH93" s="14"/>
      <c r="OEI93" s="14"/>
      <c r="OEJ93" s="14"/>
      <c r="OEK93" s="14"/>
      <c r="OEL93" s="14"/>
      <c r="OEM93" s="14"/>
      <c r="OEN93" s="14"/>
      <c r="OEO93" s="14"/>
      <c r="OEP93" s="14"/>
      <c r="OEQ93" s="14"/>
      <c r="OER93" s="14"/>
      <c r="OES93" s="14"/>
      <c r="OET93" s="14"/>
      <c r="OEU93" s="14"/>
      <c r="OEV93" s="14"/>
      <c r="OEW93" s="14"/>
      <c r="OEX93" s="14"/>
      <c r="OEY93" s="14"/>
      <c r="OEZ93" s="14"/>
      <c r="OFA93" s="14"/>
      <c r="OFB93" s="14"/>
      <c r="OFC93" s="14"/>
      <c r="OFD93" s="14"/>
      <c r="OFE93" s="14"/>
      <c r="OFF93" s="14"/>
      <c r="OFG93" s="14"/>
      <c r="OFH93" s="14"/>
      <c r="OFI93" s="14"/>
      <c r="OFJ93" s="14"/>
      <c r="OFK93" s="14"/>
      <c r="OFL93" s="14"/>
      <c r="OFM93" s="14"/>
      <c r="OFN93" s="14"/>
      <c r="OFO93" s="14"/>
      <c r="OFP93" s="14"/>
      <c r="OFQ93" s="14"/>
      <c r="OFR93" s="14"/>
      <c r="OFS93" s="14"/>
      <c r="OFT93" s="14"/>
      <c r="OFU93" s="14"/>
      <c r="OFV93" s="14"/>
      <c r="OFW93" s="14"/>
      <c r="OFX93" s="14"/>
      <c r="OFY93" s="14"/>
      <c r="OFZ93" s="14"/>
      <c r="OGA93" s="14"/>
      <c r="OGB93" s="14"/>
      <c r="OGC93" s="14"/>
      <c r="OGD93" s="14"/>
      <c r="OGE93" s="14"/>
      <c r="OGF93" s="14"/>
      <c r="OGG93" s="14"/>
      <c r="OGH93" s="14"/>
      <c r="OGI93" s="14"/>
      <c r="OGJ93" s="14"/>
      <c r="OGK93" s="14"/>
      <c r="OGL93" s="14"/>
      <c r="OGM93" s="14"/>
      <c r="OGN93" s="14"/>
      <c r="OGO93" s="14"/>
      <c r="OGP93" s="14"/>
      <c r="OGQ93" s="14"/>
      <c r="OGR93" s="14"/>
      <c r="OGS93" s="14"/>
      <c r="OGT93" s="14"/>
      <c r="OGU93" s="14"/>
      <c r="OGV93" s="14"/>
      <c r="OGW93" s="14"/>
      <c r="OGX93" s="14"/>
      <c r="OGY93" s="14"/>
      <c r="OGZ93" s="14"/>
      <c r="OHA93" s="14"/>
      <c r="OHB93" s="14"/>
      <c r="OHC93" s="14"/>
      <c r="OHD93" s="14"/>
      <c r="OHE93" s="14"/>
      <c r="OHF93" s="14"/>
      <c r="OHG93" s="14"/>
      <c r="OHH93" s="14"/>
      <c r="OHI93" s="14"/>
      <c r="OHJ93" s="14"/>
      <c r="OHK93" s="14"/>
      <c r="OHL93" s="14"/>
      <c r="OHM93" s="14"/>
      <c r="OHN93" s="14"/>
      <c r="OHO93" s="14"/>
      <c r="OHP93" s="14"/>
      <c r="OHQ93" s="14"/>
      <c r="OHR93" s="14"/>
      <c r="OHS93" s="14"/>
      <c r="OHT93" s="14"/>
      <c r="OHU93" s="14"/>
      <c r="OHV93" s="14"/>
      <c r="OHW93" s="14"/>
      <c r="OHX93" s="14"/>
      <c r="OHY93" s="14"/>
      <c r="OHZ93" s="14"/>
      <c r="OIA93" s="14"/>
      <c r="OIB93" s="14"/>
      <c r="OIC93" s="14"/>
      <c r="OID93" s="14"/>
      <c r="OIE93" s="14"/>
      <c r="OIF93" s="14"/>
      <c r="OIG93" s="14"/>
      <c r="OIH93" s="14"/>
      <c r="OII93" s="14"/>
      <c r="OIJ93" s="14"/>
      <c r="OIK93" s="14"/>
      <c r="OIL93" s="14"/>
      <c r="OIM93" s="14"/>
      <c r="OIN93" s="14"/>
      <c r="OIO93" s="14"/>
      <c r="OIP93" s="14"/>
      <c r="OIQ93" s="14"/>
      <c r="OIR93" s="14"/>
      <c r="OIS93" s="14"/>
      <c r="OIT93" s="14"/>
      <c r="OIU93" s="14"/>
      <c r="OIV93" s="14"/>
      <c r="OIW93" s="14"/>
      <c r="OIX93" s="14"/>
      <c r="OIY93" s="14"/>
      <c r="OIZ93" s="14"/>
      <c r="OJA93" s="14"/>
      <c r="OJB93" s="14"/>
      <c r="OJC93" s="14"/>
      <c r="OJD93" s="14"/>
      <c r="OJE93" s="14"/>
      <c r="OJF93" s="14"/>
      <c r="OJG93" s="14"/>
      <c r="OJH93" s="14"/>
      <c r="OJI93" s="14"/>
      <c r="OJJ93" s="14"/>
      <c r="OJK93" s="14"/>
      <c r="OJL93" s="14"/>
      <c r="OJM93" s="14"/>
      <c r="OJN93" s="14"/>
      <c r="OJO93" s="14"/>
      <c r="OJP93" s="14"/>
      <c r="OJQ93" s="14"/>
      <c r="OJR93" s="14"/>
      <c r="OJS93" s="14"/>
      <c r="OJT93" s="14"/>
      <c r="OJU93" s="14"/>
      <c r="OJV93" s="14"/>
      <c r="OJW93" s="14"/>
      <c r="OJX93" s="14"/>
      <c r="OJY93" s="14"/>
      <c r="OJZ93" s="14"/>
      <c r="OKA93" s="14"/>
      <c r="OKB93" s="14"/>
      <c r="OKC93" s="14"/>
      <c r="OKD93" s="14"/>
      <c r="OKE93" s="14"/>
      <c r="OKF93" s="14"/>
      <c r="OKG93" s="14"/>
      <c r="OKH93" s="14"/>
      <c r="OKI93" s="14"/>
      <c r="OKJ93" s="14"/>
      <c r="OKK93" s="14"/>
      <c r="OKL93" s="14"/>
      <c r="OKM93" s="14"/>
      <c r="OKN93" s="14"/>
      <c r="OKO93" s="14"/>
      <c r="OKP93" s="14"/>
      <c r="OKQ93" s="14"/>
      <c r="OKR93" s="14"/>
      <c r="OKS93" s="14"/>
      <c r="OKT93" s="14"/>
      <c r="OKU93" s="14"/>
      <c r="OKV93" s="14"/>
      <c r="OKW93" s="14"/>
      <c r="OKX93" s="14"/>
      <c r="OKY93" s="14"/>
      <c r="OKZ93" s="14"/>
      <c r="OLA93" s="14"/>
      <c r="OLB93" s="14"/>
      <c r="OLC93" s="14"/>
      <c r="OLD93" s="14"/>
      <c r="OLE93" s="14"/>
      <c r="OLF93" s="14"/>
      <c r="OLG93" s="14"/>
      <c r="OLH93" s="14"/>
      <c r="OLI93" s="14"/>
      <c r="OLJ93" s="14"/>
      <c r="OLK93" s="14"/>
      <c r="OLL93" s="14"/>
      <c r="OLM93" s="14"/>
      <c r="OLN93" s="14"/>
      <c r="OLO93" s="14"/>
      <c r="OLP93" s="14"/>
      <c r="OLQ93" s="14"/>
      <c r="OLR93" s="14"/>
      <c r="OLS93" s="14"/>
      <c r="OLT93" s="14"/>
      <c r="OLU93" s="14"/>
      <c r="OLV93" s="14"/>
      <c r="OLW93" s="14"/>
      <c r="OLX93" s="14"/>
      <c r="OLY93" s="14"/>
      <c r="OLZ93" s="14"/>
      <c r="OMA93" s="14"/>
      <c r="OMB93" s="14"/>
      <c r="OMC93" s="14"/>
      <c r="OMD93" s="14"/>
      <c r="OME93" s="14"/>
      <c r="OMF93" s="14"/>
      <c r="OMG93" s="14"/>
      <c r="OMH93" s="14"/>
      <c r="OMI93" s="14"/>
      <c r="OMJ93" s="14"/>
      <c r="OMK93" s="14"/>
      <c r="OML93" s="14"/>
      <c r="OMM93" s="14"/>
      <c r="OMN93" s="14"/>
      <c r="OMO93" s="14"/>
      <c r="OMP93" s="14"/>
      <c r="OMQ93" s="14"/>
      <c r="OMR93" s="14"/>
      <c r="OMS93" s="14"/>
      <c r="OMT93" s="14"/>
      <c r="OMU93" s="14"/>
      <c r="OMV93" s="14"/>
      <c r="OMW93" s="14"/>
      <c r="OMX93" s="14"/>
      <c r="OMY93" s="14"/>
      <c r="OMZ93" s="14"/>
      <c r="ONA93" s="14"/>
      <c r="ONB93" s="14"/>
      <c r="ONC93" s="14"/>
      <c r="OND93" s="14"/>
      <c r="ONE93" s="14"/>
      <c r="ONF93" s="14"/>
      <c r="ONG93" s="14"/>
      <c r="ONH93" s="14"/>
      <c r="ONI93" s="14"/>
      <c r="ONJ93" s="14"/>
      <c r="ONK93" s="14"/>
      <c r="ONL93" s="14"/>
      <c r="ONM93" s="14"/>
      <c r="ONN93" s="14"/>
      <c r="ONO93" s="14"/>
      <c r="ONP93" s="14"/>
      <c r="ONQ93" s="14"/>
      <c r="ONR93" s="14"/>
      <c r="ONS93" s="14"/>
      <c r="ONT93" s="14"/>
      <c r="ONU93" s="14"/>
      <c r="ONV93" s="14"/>
      <c r="ONW93" s="14"/>
      <c r="ONX93" s="14"/>
      <c r="ONY93" s="14"/>
      <c r="ONZ93" s="14"/>
      <c r="OOA93" s="14"/>
      <c r="OOB93" s="14"/>
      <c r="OOC93" s="14"/>
      <c r="OOD93" s="14"/>
      <c r="OOE93" s="14"/>
      <c r="OOF93" s="14"/>
      <c r="OOG93" s="14"/>
      <c r="OOH93" s="14"/>
      <c r="OOI93" s="14"/>
      <c r="OOJ93" s="14"/>
      <c r="OOK93" s="14"/>
      <c r="OOL93" s="14"/>
      <c r="OOM93" s="14"/>
      <c r="OON93" s="14"/>
      <c r="OOO93" s="14"/>
      <c r="OOP93" s="14"/>
      <c r="OOQ93" s="14"/>
      <c r="OOR93" s="14"/>
      <c r="OOS93" s="14"/>
      <c r="OOT93" s="14"/>
      <c r="OOU93" s="14"/>
      <c r="OOV93" s="14"/>
      <c r="OOW93" s="14"/>
      <c r="OOX93" s="14"/>
      <c r="OOY93" s="14"/>
      <c r="OOZ93" s="14"/>
      <c r="OPA93" s="14"/>
      <c r="OPB93" s="14"/>
      <c r="OPC93" s="14"/>
      <c r="OPD93" s="14"/>
      <c r="OPE93" s="14"/>
      <c r="OPF93" s="14"/>
      <c r="OPG93" s="14"/>
      <c r="OPH93" s="14"/>
      <c r="OPI93" s="14"/>
      <c r="OPJ93" s="14"/>
      <c r="OPK93" s="14"/>
      <c r="OPL93" s="14"/>
      <c r="OPM93" s="14"/>
      <c r="OPN93" s="14"/>
      <c r="OPO93" s="14"/>
      <c r="OPP93" s="14"/>
      <c r="OPQ93" s="14"/>
      <c r="OPR93" s="14"/>
      <c r="OPS93" s="14"/>
      <c r="OPT93" s="14"/>
      <c r="OPU93" s="14"/>
      <c r="OPV93" s="14"/>
      <c r="OPW93" s="14"/>
      <c r="OPX93" s="14"/>
      <c r="OPY93" s="14"/>
      <c r="OPZ93" s="14"/>
      <c r="OQA93" s="14"/>
      <c r="OQB93" s="14"/>
      <c r="OQC93" s="14"/>
      <c r="OQD93" s="14"/>
      <c r="OQE93" s="14"/>
      <c r="OQF93" s="14"/>
      <c r="OQG93" s="14"/>
      <c r="OQH93" s="14"/>
      <c r="OQI93" s="14"/>
      <c r="OQJ93" s="14"/>
      <c r="OQK93" s="14"/>
      <c r="OQL93" s="14"/>
      <c r="OQM93" s="14"/>
      <c r="OQN93" s="14"/>
      <c r="OQO93" s="14"/>
      <c r="OQP93" s="14"/>
      <c r="OQQ93" s="14"/>
      <c r="OQR93" s="14"/>
      <c r="OQS93" s="14"/>
      <c r="OQT93" s="14"/>
      <c r="OQU93" s="14"/>
      <c r="OQV93" s="14"/>
      <c r="OQW93" s="14"/>
      <c r="OQX93" s="14"/>
      <c r="OQY93" s="14"/>
      <c r="OQZ93" s="14"/>
      <c r="ORA93" s="14"/>
      <c r="ORB93" s="14"/>
      <c r="ORC93" s="14"/>
      <c r="ORD93" s="14"/>
      <c r="ORE93" s="14"/>
      <c r="ORF93" s="14"/>
      <c r="ORG93" s="14"/>
      <c r="ORH93" s="14"/>
      <c r="ORI93" s="14"/>
      <c r="ORJ93" s="14"/>
      <c r="ORK93" s="14"/>
      <c r="ORL93" s="14"/>
      <c r="ORM93" s="14"/>
      <c r="ORN93" s="14"/>
      <c r="ORO93" s="14"/>
      <c r="ORP93" s="14"/>
      <c r="ORQ93" s="14"/>
      <c r="ORR93" s="14"/>
      <c r="ORS93" s="14"/>
      <c r="ORT93" s="14"/>
      <c r="ORU93" s="14"/>
      <c r="ORV93" s="14"/>
      <c r="ORW93" s="14"/>
      <c r="ORX93" s="14"/>
      <c r="ORY93" s="14"/>
      <c r="ORZ93" s="14"/>
      <c r="OSA93" s="14"/>
      <c r="OSB93" s="14"/>
      <c r="OSC93" s="14"/>
      <c r="OSD93" s="14"/>
      <c r="OSE93" s="14"/>
      <c r="OSF93" s="14"/>
      <c r="OSG93" s="14"/>
      <c r="OSH93" s="14"/>
      <c r="OSI93" s="14"/>
      <c r="OSJ93" s="14"/>
      <c r="OSK93" s="14"/>
      <c r="OSL93" s="14"/>
      <c r="OSM93" s="14"/>
      <c r="OSN93" s="14"/>
      <c r="OSO93" s="14"/>
      <c r="OSP93" s="14"/>
      <c r="OSQ93" s="14"/>
      <c r="OSR93" s="14"/>
      <c r="OSS93" s="14"/>
      <c r="OST93" s="14"/>
      <c r="OSU93" s="14"/>
      <c r="OSV93" s="14"/>
      <c r="OSW93" s="14"/>
      <c r="OSX93" s="14"/>
      <c r="OSY93" s="14"/>
      <c r="OSZ93" s="14"/>
      <c r="OTA93" s="14"/>
      <c r="OTB93" s="14"/>
      <c r="OTC93" s="14"/>
      <c r="OTD93" s="14"/>
      <c r="OTE93" s="14"/>
      <c r="OTF93" s="14"/>
      <c r="OTG93" s="14"/>
      <c r="OTH93" s="14"/>
      <c r="OTI93" s="14"/>
      <c r="OTJ93" s="14"/>
      <c r="OTK93" s="14"/>
      <c r="OTL93" s="14"/>
      <c r="OTM93" s="14"/>
      <c r="OTN93" s="14"/>
      <c r="OTO93" s="14"/>
      <c r="OTP93" s="14"/>
      <c r="OTQ93" s="14"/>
      <c r="OTR93" s="14"/>
      <c r="OTS93" s="14"/>
      <c r="OTT93" s="14"/>
      <c r="OTU93" s="14"/>
      <c r="OTV93" s="14"/>
      <c r="OTW93" s="14"/>
      <c r="OTX93" s="14"/>
      <c r="OTY93" s="14"/>
      <c r="OTZ93" s="14"/>
      <c r="OUA93" s="14"/>
      <c r="OUB93" s="14"/>
      <c r="OUC93" s="14"/>
      <c r="OUD93" s="14"/>
      <c r="OUE93" s="14"/>
      <c r="OUF93" s="14"/>
      <c r="OUG93" s="14"/>
      <c r="OUH93" s="14"/>
      <c r="OUI93" s="14"/>
      <c r="OUJ93" s="14"/>
      <c r="OUK93" s="14"/>
      <c r="OUL93" s="14"/>
      <c r="OUM93" s="14"/>
      <c r="OUN93" s="14"/>
      <c r="OUO93" s="14"/>
      <c r="OUP93" s="14"/>
      <c r="OUQ93" s="14"/>
      <c r="OUR93" s="14"/>
      <c r="OUS93" s="14"/>
      <c r="OUT93" s="14"/>
      <c r="OUU93" s="14"/>
      <c r="OUV93" s="14"/>
      <c r="OUW93" s="14"/>
      <c r="OUX93" s="14"/>
      <c r="OUY93" s="14"/>
      <c r="OUZ93" s="14"/>
      <c r="OVA93" s="14"/>
      <c r="OVB93" s="14"/>
      <c r="OVC93" s="14"/>
      <c r="OVD93" s="14"/>
      <c r="OVE93" s="14"/>
      <c r="OVF93" s="14"/>
      <c r="OVG93" s="14"/>
      <c r="OVH93" s="14"/>
      <c r="OVI93" s="14"/>
      <c r="OVJ93" s="14"/>
      <c r="OVK93" s="14"/>
      <c r="OVL93" s="14"/>
      <c r="OVM93" s="14"/>
      <c r="OVN93" s="14"/>
      <c r="OVO93" s="14"/>
      <c r="OVP93" s="14"/>
      <c r="OVQ93" s="14"/>
      <c r="OVR93" s="14"/>
      <c r="OVS93" s="14"/>
      <c r="OVT93" s="14"/>
      <c r="OVU93" s="14"/>
      <c r="OVV93" s="14"/>
      <c r="OVW93" s="14"/>
      <c r="OVX93" s="14"/>
      <c r="OVY93" s="14"/>
      <c r="OVZ93" s="14"/>
      <c r="OWA93" s="14"/>
      <c r="OWB93" s="14"/>
      <c r="OWC93" s="14"/>
      <c r="OWD93" s="14"/>
      <c r="OWE93" s="14"/>
      <c r="OWF93" s="14"/>
      <c r="OWG93" s="14"/>
      <c r="OWH93" s="14"/>
      <c r="OWI93" s="14"/>
      <c r="OWJ93" s="14"/>
      <c r="OWK93" s="14"/>
      <c r="OWL93" s="14"/>
      <c r="OWM93" s="14"/>
      <c r="OWN93" s="14"/>
      <c r="OWO93" s="14"/>
      <c r="OWP93" s="14"/>
      <c r="OWQ93" s="14"/>
      <c r="OWR93" s="14"/>
      <c r="OWS93" s="14"/>
      <c r="OWT93" s="14"/>
      <c r="OWU93" s="14"/>
      <c r="OWV93" s="14"/>
      <c r="OWW93" s="14"/>
      <c r="OWX93" s="14"/>
      <c r="OWY93" s="14"/>
      <c r="OWZ93" s="14"/>
      <c r="OXA93" s="14"/>
      <c r="OXB93" s="14"/>
      <c r="OXC93" s="14"/>
      <c r="OXD93" s="14"/>
      <c r="OXE93" s="14"/>
      <c r="OXF93" s="14"/>
      <c r="OXG93" s="14"/>
      <c r="OXH93" s="14"/>
      <c r="OXI93" s="14"/>
      <c r="OXJ93" s="14"/>
      <c r="OXK93" s="14"/>
      <c r="OXL93" s="14"/>
      <c r="OXM93" s="14"/>
      <c r="OXN93" s="14"/>
      <c r="OXO93" s="14"/>
      <c r="OXP93" s="14"/>
      <c r="OXQ93" s="14"/>
      <c r="OXR93" s="14"/>
      <c r="OXS93" s="14"/>
      <c r="OXT93" s="14"/>
      <c r="OXU93" s="14"/>
      <c r="OXV93" s="14"/>
      <c r="OXW93" s="14"/>
      <c r="OXX93" s="14"/>
      <c r="OXY93" s="14"/>
      <c r="OXZ93" s="14"/>
      <c r="OYA93" s="14"/>
      <c r="OYB93" s="14"/>
      <c r="OYC93" s="14"/>
      <c r="OYD93" s="14"/>
      <c r="OYE93" s="14"/>
      <c r="OYF93" s="14"/>
      <c r="OYG93" s="14"/>
      <c r="OYH93" s="14"/>
      <c r="OYI93" s="14"/>
      <c r="OYJ93" s="14"/>
      <c r="OYK93" s="14"/>
      <c r="OYL93" s="14"/>
      <c r="OYM93" s="14"/>
      <c r="OYN93" s="14"/>
      <c r="OYO93" s="14"/>
      <c r="OYP93" s="14"/>
      <c r="OYQ93" s="14"/>
      <c r="OYR93" s="14"/>
      <c r="OYS93" s="14"/>
      <c r="OYT93" s="14"/>
      <c r="OYU93" s="14"/>
      <c r="OYV93" s="14"/>
      <c r="OYW93" s="14"/>
      <c r="OYX93" s="14"/>
      <c r="OYY93" s="14"/>
      <c r="OYZ93" s="14"/>
      <c r="OZA93" s="14"/>
      <c r="OZB93" s="14"/>
      <c r="OZC93" s="14"/>
      <c r="OZD93" s="14"/>
      <c r="OZE93" s="14"/>
      <c r="OZF93" s="14"/>
      <c r="OZG93" s="14"/>
      <c r="OZH93" s="14"/>
      <c r="OZI93" s="14"/>
      <c r="OZJ93" s="14"/>
      <c r="OZK93" s="14"/>
      <c r="OZL93" s="14"/>
      <c r="OZM93" s="14"/>
      <c r="OZN93" s="14"/>
      <c r="OZO93" s="14"/>
      <c r="OZP93" s="14"/>
      <c r="OZQ93" s="14"/>
      <c r="OZR93" s="14"/>
      <c r="OZS93" s="14"/>
      <c r="OZT93" s="14"/>
      <c r="OZU93" s="14"/>
      <c r="OZV93" s="14"/>
      <c r="OZW93" s="14"/>
      <c r="OZX93" s="14"/>
      <c r="OZY93" s="14"/>
      <c r="OZZ93" s="14"/>
      <c r="PAA93" s="14"/>
      <c r="PAB93" s="14"/>
      <c r="PAC93" s="14"/>
      <c r="PAD93" s="14"/>
      <c r="PAE93" s="14"/>
      <c r="PAF93" s="14"/>
      <c r="PAG93" s="14"/>
      <c r="PAH93" s="14"/>
      <c r="PAI93" s="14"/>
      <c r="PAJ93" s="14"/>
      <c r="PAK93" s="14"/>
      <c r="PAL93" s="14"/>
      <c r="PAM93" s="14"/>
      <c r="PAN93" s="14"/>
      <c r="PAO93" s="14"/>
      <c r="PAP93" s="14"/>
      <c r="PAQ93" s="14"/>
      <c r="PAR93" s="14"/>
      <c r="PAS93" s="14"/>
      <c r="PAT93" s="14"/>
      <c r="PAU93" s="14"/>
      <c r="PAV93" s="14"/>
      <c r="PAW93" s="14"/>
      <c r="PAX93" s="14"/>
      <c r="PAY93" s="14"/>
      <c r="PAZ93" s="14"/>
      <c r="PBA93" s="14"/>
      <c r="PBB93" s="14"/>
      <c r="PBC93" s="14"/>
      <c r="PBD93" s="14"/>
      <c r="PBE93" s="14"/>
      <c r="PBF93" s="14"/>
      <c r="PBG93" s="14"/>
      <c r="PBH93" s="14"/>
      <c r="PBI93" s="14"/>
      <c r="PBJ93" s="14"/>
      <c r="PBK93" s="14"/>
      <c r="PBL93" s="14"/>
      <c r="PBM93" s="14"/>
      <c r="PBN93" s="14"/>
      <c r="PBO93" s="14"/>
      <c r="PBP93" s="14"/>
      <c r="PBQ93" s="14"/>
      <c r="PBR93" s="14"/>
      <c r="PBS93" s="14"/>
      <c r="PBT93" s="14"/>
      <c r="PBU93" s="14"/>
      <c r="PBV93" s="14"/>
      <c r="PBW93" s="14"/>
      <c r="PBX93" s="14"/>
      <c r="PBY93" s="14"/>
      <c r="PBZ93" s="14"/>
      <c r="PCA93" s="14"/>
      <c r="PCB93" s="14"/>
      <c r="PCC93" s="14"/>
      <c r="PCD93" s="14"/>
      <c r="PCE93" s="14"/>
      <c r="PCF93" s="14"/>
      <c r="PCG93" s="14"/>
      <c r="PCH93" s="14"/>
      <c r="PCI93" s="14"/>
      <c r="PCJ93" s="14"/>
      <c r="PCK93" s="14"/>
      <c r="PCL93" s="14"/>
      <c r="PCM93" s="14"/>
      <c r="PCN93" s="14"/>
      <c r="PCO93" s="14"/>
      <c r="PCP93" s="14"/>
      <c r="PCQ93" s="14"/>
      <c r="PCR93" s="14"/>
      <c r="PCS93" s="14"/>
      <c r="PCT93" s="14"/>
      <c r="PCU93" s="14"/>
      <c r="PCV93" s="14"/>
      <c r="PCW93" s="14"/>
      <c r="PCX93" s="14"/>
      <c r="PCY93" s="14"/>
      <c r="PCZ93" s="14"/>
      <c r="PDA93" s="14"/>
      <c r="PDB93" s="14"/>
      <c r="PDC93" s="14"/>
      <c r="PDD93" s="14"/>
      <c r="PDE93" s="14"/>
      <c r="PDF93" s="14"/>
      <c r="PDG93" s="14"/>
      <c r="PDH93" s="14"/>
      <c r="PDI93" s="14"/>
      <c r="PDJ93" s="14"/>
      <c r="PDK93" s="14"/>
      <c r="PDL93" s="14"/>
      <c r="PDM93" s="14"/>
      <c r="PDN93" s="14"/>
      <c r="PDO93" s="14"/>
      <c r="PDP93" s="14"/>
      <c r="PDQ93" s="14"/>
      <c r="PDR93" s="14"/>
      <c r="PDS93" s="14"/>
      <c r="PDT93" s="14"/>
      <c r="PDU93" s="14"/>
      <c r="PDV93" s="14"/>
      <c r="PDW93" s="14"/>
      <c r="PDX93" s="14"/>
      <c r="PDY93" s="14"/>
      <c r="PDZ93" s="14"/>
      <c r="PEA93" s="14"/>
      <c r="PEB93" s="14"/>
      <c r="PEC93" s="14"/>
      <c r="PED93" s="14"/>
      <c r="PEE93" s="14"/>
      <c r="PEF93" s="14"/>
      <c r="PEG93" s="14"/>
      <c r="PEH93" s="14"/>
      <c r="PEI93" s="14"/>
      <c r="PEJ93" s="14"/>
      <c r="PEK93" s="14"/>
      <c r="PEL93" s="14"/>
      <c r="PEM93" s="14"/>
      <c r="PEN93" s="14"/>
      <c r="PEO93" s="14"/>
      <c r="PEP93" s="14"/>
      <c r="PEQ93" s="14"/>
      <c r="PER93" s="14"/>
      <c r="PES93" s="14"/>
      <c r="PET93" s="14"/>
      <c r="PEU93" s="14"/>
      <c r="PEV93" s="14"/>
      <c r="PEW93" s="14"/>
      <c r="PEX93" s="14"/>
      <c r="PEY93" s="14"/>
      <c r="PEZ93" s="14"/>
      <c r="PFA93" s="14"/>
      <c r="PFB93" s="14"/>
      <c r="PFC93" s="14"/>
      <c r="PFD93" s="14"/>
      <c r="PFE93" s="14"/>
      <c r="PFF93" s="14"/>
      <c r="PFG93" s="14"/>
      <c r="PFH93" s="14"/>
      <c r="PFI93" s="14"/>
      <c r="PFJ93" s="14"/>
      <c r="PFK93" s="14"/>
      <c r="PFL93" s="14"/>
      <c r="PFM93" s="14"/>
      <c r="PFN93" s="14"/>
      <c r="PFO93" s="14"/>
      <c r="PFP93" s="14"/>
      <c r="PFQ93" s="14"/>
      <c r="PFR93" s="14"/>
      <c r="PFS93" s="14"/>
      <c r="PFT93" s="14"/>
      <c r="PFU93" s="14"/>
      <c r="PFV93" s="14"/>
      <c r="PFW93" s="14"/>
      <c r="PFX93" s="14"/>
      <c r="PFY93" s="14"/>
      <c r="PFZ93" s="14"/>
      <c r="PGA93" s="14"/>
      <c r="PGB93" s="14"/>
      <c r="PGC93" s="14"/>
      <c r="PGD93" s="14"/>
      <c r="PGE93" s="14"/>
      <c r="PGF93" s="14"/>
      <c r="PGG93" s="14"/>
      <c r="PGH93" s="14"/>
      <c r="PGI93" s="14"/>
      <c r="PGJ93" s="14"/>
      <c r="PGK93" s="14"/>
      <c r="PGL93" s="14"/>
      <c r="PGM93" s="14"/>
      <c r="PGN93" s="14"/>
      <c r="PGO93" s="14"/>
      <c r="PGP93" s="14"/>
      <c r="PGQ93" s="14"/>
      <c r="PGR93" s="14"/>
      <c r="PGS93" s="14"/>
      <c r="PGT93" s="14"/>
      <c r="PGU93" s="14"/>
      <c r="PGV93" s="14"/>
      <c r="PGW93" s="14"/>
      <c r="PGX93" s="14"/>
      <c r="PGY93" s="14"/>
      <c r="PGZ93" s="14"/>
      <c r="PHA93" s="14"/>
      <c r="PHB93" s="14"/>
      <c r="PHC93" s="14"/>
      <c r="PHD93" s="14"/>
      <c r="PHE93" s="14"/>
      <c r="PHF93" s="14"/>
      <c r="PHG93" s="14"/>
      <c r="PHH93" s="14"/>
      <c r="PHI93" s="14"/>
      <c r="PHJ93" s="14"/>
      <c r="PHK93" s="14"/>
      <c r="PHL93" s="14"/>
      <c r="PHM93" s="14"/>
      <c r="PHN93" s="14"/>
      <c r="PHO93" s="14"/>
      <c r="PHP93" s="14"/>
      <c r="PHQ93" s="14"/>
      <c r="PHR93" s="14"/>
      <c r="PHS93" s="14"/>
      <c r="PHT93" s="14"/>
      <c r="PHU93" s="14"/>
      <c r="PHV93" s="14"/>
      <c r="PHW93" s="14"/>
      <c r="PHX93" s="14"/>
      <c r="PHY93" s="14"/>
      <c r="PHZ93" s="14"/>
      <c r="PIA93" s="14"/>
      <c r="PIB93" s="14"/>
      <c r="PIC93" s="14"/>
      <c r="PID93" s="14"/>
      <c r="PIE93" s="14"/>
      <c r="PIF93" s="14"/>
      <c r="PIG93" s="14"/>
      <c r="PIH93" s="14"/>
      <c r="PII93" s="14"/>
      <c r="PIJ93" s="14"/>
      <c r="PIK93" s="14"/>
      <c r="PIL93" s="14"/>
      <c r="PIM93" s="14"/>
      <c r="PIN93" s="14"/>
      <c r="PIO93" s="14"/>
      <c r="PIP93" s="14"/>
      <c r="PIQ93" s="14"/>
      <c r="PIR93" s="14"/>
      <c r="PIS93" s="14"/>
      <c r="PIT93" s="14"/>
      <c r="PIU93" s="14"/>
      <c r="PIV93" s="14"/>
      <c r="PIW93" s="14"/>
      <c r="PIX93" s="14"/>
      <c r="PIY93" s="14"/>
      <c r="PIZ93" s="14"/>
      <c r="PJA93" s="14"/>
      <c r="PJB93" s="14"/>
      <c r="PJC93" s="14"/>
      <c r="PJD93" s="14"/>
      <c r="PJE93" s="14"/>
      <c r="PJF93" s="14"/>
      <c r="PJG93" s="14"/>
      <c r="PJH93" s="14"/>
      <c r="PJI93" s="14"/>
      <c r="PJJ93" s="14"/>
      <c r="PJK93" s="14"/>
      <c r="PJL93" s="14"/>
      <c r="PJM93" s="14"/>
      <c r="PJN93" s="14"/>
      <c r="PJO93" s="14"/>
      <c r="PJP93" s="14"/>
      <c r="PJQ93" s="14"/>
      <c r="PJR93" s="14"/>
      <c r="PJS93" s="14"/>
      <c r="PJT93" s="14"/>
      <c r="PJU93" s="14"/>
      <c r="PJV93" s="14"/>
      <c r="PJW93" s="14"/>
      <c r="PJX93" s="14"/>
      <c r="PJY93" s="14"/>
      <c r="PJZ93" s="14"/>
      <c r="PKA93" s="14"/>
      <c r="PKB93" s="14"/>
      <c r="PKC93" s="14"/>
      <c r="PKD93" s="14"/>
      <c r="PKE93" s="14"/>
      <c r="PKF93" s="14"/>
      <c r="PKG93" s="14"/>
      <c r="PKH93" s="14"/>
      <c r="PKI93" s="14"/>
      <c r="PKJ93" s="14"/>
      <c r="PKK93" s="14"/>
      <c r="PKL93" s="14"/>
      <c r="PKM93" s="14"/>
      <c r="PKN93" s="14"/>
      <c r="PKO93" s="14"/>
      <c r="PKP93" s="14"/>
      <c r="PKQ93" s="14"/>
      <c r="PKR93" s="14"/>
      <c r="PKS93" s="14"/>
      <c r="PKT93" s="14"/>
      <c r="PKU93" s="14"/>
      <c r="PKV93" s="14"/>
      <c r="PKW93" s="14"/>
      <c r="PKX93" s="14"/>
      <c r="PKY93" s="14"/>
      <c r="PKZ93" s="14"/>
      <c r="PLA93" s="14"/>
      <c r="PLB93" s="14"/>
      <c r="PLC93" s="14"/>
      <c r="PLD93" s="14"/>
      <c r="PLE93" s="14"/>
      <c r="PLF93" s="14"/>
      <c r="PLG93" s="14"/>
      <c r="PLH93" s="14"/>
      <c r="PLI93" s="14"/>
      <c r="PLJ93" s="14"/>
      <c r="PLK93" s="14"/>
      <c r="PLL93" s="14"/>
      <c r="PLM93" s="14"/>
      <c r="PLN93" s="14"/>
      <c r="PLO93" s="14"/>
      <c r="PLP93" s="14"/>
      <c r="PLQ93" s="14"/>
      <c r="PLR93" s="14"/>
      <c r="PLS93" s="14"/>
      <c r="PLT93" s="14"/>
      <c r="PLU93" s="14"/>
      <c r="PLV93" s="14"/>
      <c r="PLW93" s="14"/>
      <c r="PLX93" s="14"/>
      <c r="PLY93" s="14"/>
      <c r="PLZ93" s="14"/>
      <c r="PMA93" s="14"/>
      <c r="PMB93" s="14"/>
      <c r="PMC93" s="14"/>
      <c r="PMD93" s="14"/>
      <c r="PME93" s="14"/>
      <c r="PMF93" s="14"/>
      <c r="PMG93" s="14"/>
      <c r="PMH93" s="14"/>
      <c r="PMI93" s="14"/>
      <c r="PMJ93" s="14"/>
      <c r="PMK93" s="14"/>
      <c r="PML93" s="14"/>
      <c r="PMM93" s="14"/>
      <c r="PMN93" s="14"/>
      <c r="PMO93" s="14"/>
      <c r="PMP93" s="14"/>
      <c r="PMQ93" s="14"/>
      <c r="PMR93" s="14"/>
      <c r="PMS93" s="14"/>
      <c r="PMT93" s="14"/>
      <c r="PMU93" s="14"/>
      <c r="PMV93" s="14"/>
      <c r="PMW93" s="14"/>
      <c r="PMX93" s="14"/>
      <c r="PMY93" s="14"/>
      <c r="PMZ93" s="14"/>
      <c r="PNA93" s="14"/>
      <c r="PNB93" s="14"/>
      <c r="PNC93" s="14"/>
      <c r="PND93" s="14"/>
      <c r="PNE93" s="14"/>
      <c r="PNF93" s="14"/>
      <c r="PNG93" s="14"/>
      <c r="PNH93" s="14"/>
      <c r="PNI93" s="14"/>
      <c r="PNJ93" s="14"/>
      <c r="PNK93" s="14"/>
      <c r="PNL93" s="14"/>
      <c r="PNM93" s="14"/>
      <c r="PNN93" s="14"/>
      <c r="PNO93" s="14"/>
      <c r="PNP93" s="14"/>
      <c r="PNQ93" s="14"/>
      <c r="PNR93" s="14"/>
      <c r="PNS93" s="14"/>
      <c r="PNT93" s="14"/>
      <c r="PNU93" s="14"/>
      <c r="PNV93" s="14"/>
      <c r="PNW93" s="14"/>
      <c r="PNX93" s="14"/>
      <c r="PNY93" s="14"/>
      <c r="PNZ93" s="14"/>
      <c r="POA93" s="14"/>
      <c r="POB93" s="14"/>
      <c r="POC93" s="14"/>
      <c r="POD93" s="14"/>
      <c r="POE93" s="14"/>
      <c r="POF93" s="14"/>
      <c r="POG93" s="14"/>
      <c r="POH93" s="14"/>
      <c r="POI93" s="14"/>
      <c r="POJ93" s="14"/>
      <c r="POK93" s="14"/>
      <c r="POL93" s="14"/>
      <c r="POM93" s="14"/>
      <c r="PON93" s="14"/>
      <c r="POO93" s="14"/>
      <c r="POP93" s="14"/>
      <c r="POQ93" s="14"/>
      <c r="POR93" s="14"/>
      <c r="POS93" s="14"/>
      <c r="POT93" s="14"/>
      <c r="POU93" s="14"/>
      <c r="POV93" s="14"/>
      <c r="POW93" s="14"/>
      <c r="POX93" s="14"/>
      <c r="POY93" s="14"/>
      <c r="POZ93" s="14"/>
      <c r="PPA93" s="14"/>
      <c r="PPB93" s="14"/>
      <c r="PPC93" s="14"/>
      <c r="PPD93" s="14"/>
      <c r="PPE93" s="14"/>
      <c r="PPF93" s="14"/>
      <c r="PPG93" s="14"/>
      <c r="PPH93" s="14"/>
      <c r="PPI93" s="14"/>
      <c r="PPJ93" s="14"/>
      <c r="PPK93" s="14"/>
      <c r="PPL93" s="14"/>
      <c r="PPM93" s="14"/>
      <c r="PPN93" s="14"/>
      <c r="PPO93" s="14"/>
      <c r="PPP93" s="14"/>
      <c r="PPQ93" s="14"/>
      <c r="PPR93" s="14"/>
      <c r="PPS93" s="14"/>
      <c r="PPT93" s="14"/>
      <c r="PPU93" s="14"/>
      <c r="PPV93" s="14"/>
      <c r="PPW93" s="14"/>
      <c r="PPX93" s="14"/>
      <c r="PPY93" s="14"/>
      <c r="PPZ93" s="14"/>
      <c r="PQA93" s="14"/>
      <c r="PQB93" s="14"/>
      <c r="PQC93" s="14"/>
      <c r="PQD93" s="14"/>
      <c r="PQE93" s="14"/>
      <c r="PQF93" s="14"/>
      <c r="PQG93" s="14"/>
      <c r="PQH93" s="14"/>
      <c r="PQI93" s="14"/>
      <c r="PQJ93" s="14"/>
      <c r="PQK93" s="14"/>
      <c r="PQL93" s="14"/>
      <c r="PQM93" s="14"/>
      <c r="PQN93" s="14"/>
      <c r="PQO93" s="14"/>
      <c r="PQP93" s="14"/>
      <c r="PQQ93" s="14"/>
      <c r="PQR93" s="14"/>
      <c r="PQS93" s="14"/>
      <c r="PQT93" s="14"/>
      <c r="PQU93" s="14"/>
      <c r="PQV93" s="14"/>
      <c r="PQW93" s="14"/>
      <c r="PQX93" s="14"/>
      <c r="PQY93" s="14"/>
      <c r="PQZ93" s="14"/>
      <c r="PRA93" s="14"/>
      <c r="PRB93" s="14"/>
      <c r="PRC93" s="14"/>
      <c r="PRD93" s="14"/>
      <c r="PRE93" s="14"/>
      <c r="PRF93" s="14"/>
      <c r="PRG93" s="14"/>
      <c r="PRH93" s="14"/>
      <c r="PRI93" s="14"/>
      <c r="PRJ93" s="14"/>
      <c r="PRK93" s="14"/>
      <c r="PRL93" s="14"/>
      <c r="PRM93" s="14"/>
      <c r="PRN93" s="14"/>
      <c r="PRO93" s="14"/>
      <c r="PRP93" s="14"/>
      <c r="PRQ93" s="14"/>
      <c r="PRR93" s="14"/>
      <c r="PRS93" s="14"/>
      <c r="PRT93" s="14"/>
      <c r="PRU93" s="14"/>
      <c r="PRV93" s="14"/>
      <c r="PRW93" s="14"/>
      <c r="PRX93" s="14"/>
      <c r="PRY93" s="14"/>
      <c r="PRZ93" s="14"/>
      <c r="PSA93" s="14"/>
      <c r="PSB93" s="14"/>
      <c r="PSC93" s="14"/>
      <c r="PSD93" s="14"/>
      <c r="PSE93" s="14"/>
      <c r="PSF93" s="14"/>
      <c r="PSG93" s="14"/>
      <c r="PSH93" s="14"/>
      <c r="PSI93" s="14"/>
      <c r="PSJ93" s="14"/>
      <c r="PSK93" s="14"/>
      <c r="PSL93" s="14"/>
      <c r="PSM93" s="14"/>
      <c r="PSN93" s="14"/>
      <c r="PSO93" s="14"/>
      <c r="PSP93" s="14"/>
      <c r="PSQ93" s="14"/>
      <c r="PSR93" s="14"/>
      <c r="PSS93" s="14"/>
      <c r="PST93" s="14"/>
      <c r="PSU93" s="14"/>
      <c r="PSV93" s="14"/>
      <c r="PSW93" s="14"/>
      <c r="PSX93" s="14"/>
      <c r="PSY93" s="14"/>
      <c r="PSZ93" s="14"/>
      <c r="PTA93" s="14"/>
      <c r="PTB93" s="14"/>
      <c r="PTC93" s="14"/>
      <c r="PTD93" s="14"/>
      <c r="PTE93" s="14"/>
      <c r="PTF93" s="14"/>
      <c r="PTG93" s="14"/>
      <c r="PTH93" s="14"/>
      <c r="PTI93" s="14"/>
      <c r="PTJ93" s="14"/>
      <c r="PTK93" s="14"/>
      <c r="PTL93" s="14"/>
      <c r="PTM93" s="14"/>
      <c r="PTN93" s="14"/>
      <c r="PTO93" s="14"/>
      <c r="PTP93" s="14"/>
      <c r="PTQ93" s="14"/>
      <c r="PTR93" s="14"/>
      <c r="PTS93" s="14"/>
      <c r="PTT93" s="14"/>
      <c r="PTU93" s="14"/>
      <c r="PTV93" s="14"/>
      <c r="PTW93" s="14"/>
      <c r="PTX93" s="14"/>
      <c r="PTY93" s="14"/>
      <c r="PTZ93" s="14"/>
      <c r="PUA93" s="14"/>
      <c r="PUB93" s="14"/>
      <c r="PUC93" s="14"/>
      <c r="PUD93" s="14"/>
      <c r="PUE93" s="14"/>
      <c r="PUF93" s="14"/>
      <c r="PUG93" s="14"/>
      <c r="PUH93" s="14"/>
      <c r="PUI93" s="14"/>
      <c r="PUJ93" s="14"/>
      <c r="PUK93" s="14"/>
      <c r="PUL93" s="14"/>
      <c r="PUM93" s="14"/>
      <c r="PUN93" s="14"/>
      <c r="PUO93" s="14"/>
      <c r="PUP93" s="14"/>
      <c r="PUQ93" s="14"/>
      <c r="PUR93" s="14"/>
      <c r="PUS93" s="14"/>
      <c r="PUT93" s="14"/>
      <c r="PUU93" s="14"/>
      <c r="PUV93" s="14"/>
      <c r="PUW93" s="14"/>
      <c r="PUX93" s="14"/>
      <c r="PUY93" s="14"/>
      <c r="PUZ93" s="14"/>
      <c r="PVA93" s="14"/>
      <c r="PVB93" s="14"/>
      <c r="PVC93" s="14"/>
      <c r="PVD93" s="14"/>
      <c r="PVE93" s="14"/>
      <c r="PVF93" s="14"/>
      <c r="PVG93" s="14"/>
      <c r="PVH93" s="14"/>
      <c r="PVI93" s="14"/>
      <c r="PVJ93" s="14"/>
      <c r="PVK93" s="14"/>
      <c r="PVL93" s="14"/>
      <c r="PVM93" s="14"/>
      <c r="PVN93" s="14"/>
      <c r="PVO93" s="14"/>
      <c r="PVP93" s="14"/>
      <c r="PVQ93" s="14"/>
      <c r="PVR93" s="14"/>
      <c r="PVS93" s="14"/>
      <c r="PVT93" s="14"/>
      <c r="PVU93" s="14"/>
      <c r="PVV93" s="14"/>
      <c r="PVW93" s="14"/>
      <c r="PVX93" s="14"/>
      <c r="PVY93" s="14"/>
      <c r="PVZ93" s="14"/>
      <c r="PWA93" s="14"/>
      <c r="PWB93" s="14"/>
      <c r="PWC93" s="14"/>
      <c r="PWD93" s="14"/>
      <c r="PWE93" s="14"/>
      <c r="PWF93" s="14"/>
      <c r="PWG93" s="14"/>
      <c r="PWH93" s="14"/>
      <c r="PWI93" s="14"/>
      <c r="PWJ93" s="14"/>
      <c r="PWK93" s="14"/>
      <c r="PWL93" s="14"/>
      <c r="PWM93" s="14"/>
      <c r="PWN93" s="14"/>
      <c r="PWO93" s="14"/>
      <c r="PWP93" s="14"/>
      <c r="PWQ93" s="14"/>
      <c r="PWR93" s="14"/>
      <c r="PWS93" s="14"/>
      <c r="PWT93" s="14"/>
      <c r="PWU93" s="14"/>
      <c r="PWV93" s="14"/>
      <c r="PWW93" s="14"/>
      <c r="PWX93" s="14"/>
      <c r="PWY93" s="14"/>
      <c r="PWZ93" s="14"/>
      <c r="PXA93" s="14"/>
      <c r="PXB93" s="14"/>
      <c r="PXC93" s="14"/>
      <c r="PXD93" s="14"/>
      <c r="PXE93" s="14"/>
      <c r="PXF93" s="14"/>
      <c r="PXG93" s="14"/>
      <c r="PXH93" s="14"/>
      <c r="PXI93" s="14"/>
      <c r="PXJ93" s="14"/>
      <c r="PXK93" s="14"/>
      <c r="PXL93" s="14"/>
      <c r="PXM93" s="14"/>
      <c r="PXN93" s="14"/>
      <c r="PXO93" s="14"/>
      <c r="PXP93" s="14"/>
      <c r="PXQ93" s="14"/>
      <c r="PXR93" s="14"/>
      <c r="PXS93" s="14"/>
      <c r="PXT93" s="14"/>
      <c r="PXU93" s="14"/>
      <c r="PXV93" s="14"/>
      <c r="PXW93" s="14"/>
      <c r="PXX93" s="14"/>
      <c r="PXY93" s="14"/>
      <c r="PXZ93" s="14"/>
      <c r="PYA93" s="14"/>
      <c r="PYB93" s="14"/>
      <c r="PYC93" s="14"/>
      <c r="PYD93" s="14"/>
      <c r="PYE93" s="14"/>
      <c r="PYF93" s="14"/>
      <c r="PYG93" s="14"/>
      <c r="PYH93" s="14"/>
      <c r="PYI93" s="14"/>
      <c r="PYJ93" s="14"/>
      <c r="PYK93" s="14"/>
      <c r="PYL93" s="14"/>
      <c r="PYM93" s="14"/>
      <c r="PYN93" s="14"/>
      <c r="PYO93" s="14"/>
      <c r="PYP93" s="14"/>
      <c r="PYQ93" s="14"/>
      <c r="PYR93" s="14"/>
      <c r="PYS93" s="14"/>
      <c r="PYT93" s="14"/>
      <c r="PYU93" s="14"/>
      <c r="PYV93" s="14"/>
      <c r="PYW93" s="14"/>
      <c r="PYX93" s="14"/>
      <c r="PYY93" s="14"/>
      <c r="PYZ93" s="14"/>
      <c r="PZA93" s="14"/>
      <c r="PZB93" s="14"/>
      <c r="PZC93" s="14"/>
      <c r="PZD93" s="14"/>
      <c r="PZE93" s="14"/>
      <c r="PZF93" s="14"/>
      <c r="PZG93" s="14"/>
      <c r="PZH93" s="14"/>
      <c r="PZI93" s="14"/>
      <c r="PZJ93" s="14"/>
      <c r="PZK93" s="14"/>
      <c r="PZL93" s="14"/>
      <c r="PZM93" s="14"/>
      <c r="PZN93" s="14"/>
      <c r="PZO93" s="14"/>
      <c r="PZP93" s="14"/>
      <c r="PZQ93" s="14"/>
      <c r="PZR93" s="14"/>
      <c r="PZS93" s="14"/>
      <c r="PZT93" s="14"/>
      <c r="PZU93" s="14"/>
      <c r="PZV93" s="14"/>
      <c r="PZW93" s="14"/>
      <c r="PZX93" s="14"/>
      <c r="PZY93" s="14"/>
      <c r="PZZ93" s="14"/>
      <c r="QAA93" s="14"/>
      <c r="QAB93" s="14"/>
      <c r="QAC93" s="14"/>
      <c r="QAD93" s="14"/>
      <c r="QAE93" s="14"/>
      <c r="QAF93" s="14"/>
      <c r="QAG93" s="14"/>
      <c r="QAH93" s="14"/>
      <c r="QAI93" s="14"/>
      <c r="QAJ93" s="14"/>
      <c r="QAK93" s="14"/>
      <c r="QAL93" s="14"/>
      <c r="QAM93" s="14"/>
      <c r="QAN93" s="14"/>
      <c r="QAO93" s="14"/>
      <c r="QAP93" s="14"/>
      <c r="QAQ93" s="14"/>
      <c r="QAR93" s="14"/>
      <c r="QAS93" s="14"/>
      <c r="QAT93" s="14"/>
      <c r="QAU93" s="14"/>
      <c r="QAV93" s="14"/>
      <c r="QAW93" s="14"/>
      <c r="QAX93" s="14"/>
      <c r="QAY93" s="14"/>
      <c r="QAZ93" s="14"/>
      <c r="QBA93" s="14"/>
      <c r="QBB93" s="14"/>
      <c r="QBC93" s="14"/>
      <c r="QBD93" s="14"/>
      <c r="QBE93" s="14"/>
      <c r="QBF93" s="14"/>
      <c r="QBG93" s="14"/>
      <c r="QBH93" s="14"/>
      <c r="QBI93" s="14"/>
      <c r="QBJ93" s="14"/>
      <c r="QBK93" s="14"/>
      <c r="QBL93" s="14"/>
      <c r="QBM93" s="14"/>
      <c r="QBN93" s="14"/>
      <c r="QBO93" s="14"/>
      <c r="QBP93" s="14"/>
      <c r="QBQ93" s="14"/>
      <c r="QBR93" s="14"/>
      <c r="QBS93" s="14"/>
      <c r="QBT93" s="14"/>
      <c r="QBU93" s="14"/>
      <c r="QBV93" s="14"/>
      <c r="QBW93" s="14"/>
      <c r="QBX93" s="14"/>
      <c r="QBY93" s="14"/>
      <c r="QBZ93" s="14"/>
      <c r="QCA93" s="14"/>
      <c r="QCB93" s="14"/>
      <c r="QCC93" s="14"/>
      <c r="QCD93" s="14"/>
      <c r="QCE93" s="14"/>
      <c r="QCF93" s="14"/>
      <c r="QCG93" s="14"/>
      <c r="QCH93" s="14"/>
      <c r="QCI93" s="14"/>
      <c r="QCJ93" s="14"/>
      <c r="QCK93" s="14"/>
      <c r="QCL93" s="14"/>
      <c r="QCM93" s="14"/>
      <c r="QCN93" s="14"/>
      <c r="QCO93" s="14"/>
      <c r="QCP93" s="14"/>
      <c r="QCQ93" s="14"/>
      <c r="QCR93" s="14"/>
      <c r="QCS93" s="14"/>
      <c r="QCT93" s="14"/>
      <c r="QCU93" s="14"/>
      <c r="QCV93" s="14"/>
      <c r="QCW93" s="14"/>
      <c r="QCX93" s="14"/>
      <c r="QCY93" s="14"/>
      <c r="QCZ93" s="14"/>
      <c r="QDA93" s="14"/>
      <c r="QDB93" s="14"/>
      <c r="QDC93" s="14"/>
      <c r="QDD93" s="14"/>
      <c r="QDE93" s="14"/>
      <c r="QDF93" s="14"/>
      <c r="QDG93" s="14"/>
      <c r="QDH93" s="14"/>
      <c r="QDI93" s="14"/>
      <c r="QDJ93" s="14"/>
      <c r="QDK93" s="14"/>
      <c r="QDL93" s="14"/>
      <c r="QDM93" s="14"/>
      <c r="QDN93" s="14"/>
      <c r="QDO93" s="14"/>
      <c r="QDP93" s="14"/>
      <c r="QDQ93" s="14"/>
      <c r="QDR93" s="14"/>
      <c r="QDS93" s="14"/>
      <c r="QDT93" s="14"/>
      <c r="QDU93" s="14"/>
      <c r="QDV93" s="14"/>
      <c r="QDW93" s="14"/>
      <c r="QDX93" s="14"/>
      <c r="QDY93" s="14"/>
      <c r="QDZ93" s="14"/>
      <c r="QEA93" s="14"/>
      <c r="QEB93" s="14"/>
      <c r="QEC93" s="14"/>
      <c r="QED93" s="14"/>
      <c r="QEE93" s="14"/>
      <c r="QEF93" s="14"/>
      <c r="QEG93" s="14"/>
      <c r="QEH93" s="14"/>
      <c r="QEI93" s="14"/>
      <c r="QEJ93" s="14"/>
      <c r="QEK93" s="14"/>
      <c r="QEL93" s="14"/>
      <c r="QEM93" s="14"/>
      <c r="QEN93" s="14"/>
      <c r="QEO93" s="14"/>
      <c r="QEP93" s="14"/>
      <c r="QEQ93" s="14"/>
      <c r="QER93" s="14"/>
      <c r="QES93" s="14"/>
      <c r="QET93" s="14"/>
      <c r="QEU93" s="14"/>
      <c r="QEV93" s="14"/>
      <c r="QEW93" s="14"/>
      <c r="QEX93" s="14"/>
      <c r="QEY93" s="14"/>
      <c r="QEZ93" s="14"/>
      <c r="QFA93" s="14"/>
      <c r="QFB93" s="14"/>
      <c r="QFC93" s="14"/>
      <c r="QFD93" s="14"/>
      <c r="QFE93" s="14"/>
      <c r="QFF93" s="14"/>
      <c r="QFG93" s="14"/>
      <c r="QFH93" s="14"/>
      <c r="QFI93" s="14"/>
      <c r="QFJ93" s="14"/>
      <c r="QFK93" s="14"/>
      <c r="QFL93" s="14"/>
      <c r="QFM93" s="14"/>
      <c r="QFN93" s="14"/>
      <c r="QFO93" s="14"/>
      <c r="QFP93" s="14"/>
      <c r="QFQ93" s="14"/>
      <c r="QFR93" s="14"/>
      <c r="QFS93" s="14"/>
      <c r="QFT93" s="14"/>
      <c r="QFU93" s="14"/>
      <c r="QFV93" s="14"/>
      <c r="QFW93" s="14"/>
      <c r="QFX93" s="14"/>
      <c r="QFY93" s="14"/>
      <c r="QFZ93" s="14"/>
      <c r="QGA93" s="14"/>
      <c r="QGB93" s="14"/>
      <c r="QGC93" s="14"/>
      <c r="QGD93" s="14"/>
      <c r="QGE93" s="14"/>
      <c r="QGF93" s="14"/>
      <c r="QGG93" s="14"/>
      <c r="QGH93" s="14"/>
      <c r="QGI93" s="14"/>
      <c r="QGJ93" s="14"/>
      <c r="QGK93" s="14"/>
      <c r="QGL93" s="14"/>
      <c r="QGM93" s="14"/>
      <c r="QGN93" s="14"/>
      <c r="QGO93" s="14"/>
      <c r="QGP93" s="14"/>
      <c r="QGQ93" s="14"/>
      <c r="QGR93" s="14"/>
      <c r="QGS93" s="14"/>
      <c r="QGT93" s="14"/>
      <c r="QGU93" s="14"/>
      <c r="QGV93" s="14"/>
      <c r="QGW93" s="14"/>
      <c r="QGX93" s="14"/>
      <c r="QGY93" s="14"/>
      <c r="QGZ93" s="14"/>
      <c r="QHA93" s="14"/>
      <c r="QHB93" s="14"/>
      <c r="QHC93" s="14"/>
      <c r="QHD93" s="14"/>
      <c r="QHE93" s="14"/>
      <c r="QHF93" s="14"/>
      <c r="QHG93" s="14"/>
      <c r="QHH93" s="14"/>
      <c r="QHI93" s="14"/>
      <c r="QHJ93" s="14"/>
      <c r="QHK93" s="14"/>
      <c r="QHL93" s="14"/>
      <c r="QHM93" s="14"/>
      <c r="QHN93" s="14"/>
      <c r="QHO93" s="14"/>
      <c r="QHP93" s="14"/>
      <c r="QHQ93" s="14"/>
      <c r="QHR93" s="14"/>
      <c r="QHS93" s="14"/>
      <c r="QHT93" s="14"/>
      <c r="QHU93" s="14"/>
      <c r="QHV93" s="14"/>
      <c r="QHW93" s="14"/>
      <c r="QHX93" s="14"/>
      <c r="QHY93" s="14"/>
      <c r="QHZ93" s="14"/>
      <c r="QIA93" s="14"/>
      <c r="QIB93" s="14"/>
      <c r="QIC93" s="14"/>
      <c r="QID93" s="14"/>
      <c r="QIE93" s="14"/>
      <c r="QIF93" s="14"/>
      <c r="QIG93" s="14"/>
      <c r="QIH93" s="14"/>
      <c r="QII93" s="14"/>
      <c r="QIJ93" s="14"/>
      <c r="QIK93" s="14"/>
      <c r="QIL93" s="14"/>
      <c r="QIM93" s="14"/>
      <c r="QIN93" s="14"/>
      <c r="QIO93" s="14"/>
      <c r="QIP93" s="14"/>
      <c r="QIQ93" s="14"/>
      <c r="QIR93" s="14"/>
      <c r="QIS93" s="14"/>
      <c r="QIT93" s="14"/>
      <c r="QIU93" s="14"/>
      <c r="QIV93" s="14"/>
      <c r="QIW93" s="14"/>
      <c r="QIX93" s="14"/>
      <c r="QIY93" s="14"/>
      <c r="QIZ93" s="14"/>
      <c r="QJA93" s="14"/>
      <c r="QJB93" s="14"/>
      <c r="QJC93" s="14"/>
      <c r="QJD93" s="14"/>
      <c r="QJE93" s="14"/>
      <c r="QJF93" s="14"/>
      <c r="QJG93" s="14"/>
      <c r="QJH93" s="14"/>
      <c r="QJI93" s="14"/>
      <c r="QJJ93" s="14"/>
      <c r="QJK93" s="14"/>
      <c r="QJL93" s="14"/>
      <c r="QJM93" s="14"/>
      <c r="QJN93" s="14"/>
      <c r="QJO93" s="14"/>
      <c r="QJP93" s="14"/>
      <c r="QJQ93" s="14"/>
      <c r="QJR93" s="14"/>
      <c r="QJS93" s="14"/>
      <c r="QJT93" s="14"/>
      <c r="QJU93" s="14"/>
      <c r="QJV93" s="14"/>
      <c r="QJW93" s="14"/>
      <c r="QJX93" s="14"/>
      <c r="QJY93" s="14"/>
      <c r="QJZ93" s="14"/>
      <c r="QKA93" s="14"/>
      <c r="QKB93" s="14"/>
      <c r="QKC93" s="14"/>
      <c r="QKD93" s="14"/>
      <c r="QKE93" s="14"/>
      <c r="QKF93" s="14"/>
      <c r="QKG93" s="14"/>
      <c r="QKH93" s="14"/>
      <c r="QKI93" s="14"/>
      <c r="QKJ93" s="14"/>
      <c r="QKK93" s="14"/>
      <c r="QKL93" s="14"/>
      <c r="QKM93" s="14"/>
      <c r="QKN93" s="14"/>
      <c r="QKO93" s="14"/>
      <c r="QKP93" s="14"/>
      <c r="QKQ93" s="14"/>
      <c r="QKR93" s="14"/>
      <c r="QKS93" s="14"/>
      <c r="QKT93" s="14"/>
      <c r="QKU93" s="14"/>
      <c r="QKV93" s="14"/>
      <c r="QKW93" s="14"/>
      <c r="QKX93" s="14"/>
      <c r="QKY93" s="14"/>
      <c r="QKZ93" s="14"/>
      <c r="QLA93" s="14"/>
      <c r="QLB93" s="14"/>
      <c r="QLC93" s="14"/>
      <c r="QLD93" s="14"/>
      <c r="QLE93" s="14"/>
      <c r="QLF93" s="14"/>
      <c r="QLG93" s="14"/>
      <c r="QLH93" s="14"/>
      <c r="QLI93" s="14"/>
      <c r="QLJ93" s="14"/>
      <c r="QLK93" s="14"/>
      <c r="QLL93" s="14"/>
      <c r="QLM93" s="14"/>
      <c r="QLN93" s="14"/>
      <c r="QLO93" s="14"/>
      <c r="QLP93" s="14"/>
      <c r="QLQ93" s="14"/>
      <c r="QLR93" s="14"/>
      <c r="QLS93" s="14"/>
      <c r="QLT93" s="14"/>
      <c r="QLU93" s="14"/>
      <c r="QLV93" s="14"/>
      <c r="QLW93" s="14"/>
      <c r="QLX93" s="14"/>
      <c r="QLY93" s="14"/>
      <c r="QLZ93" s="14"/>
      <c r="QMA93" s="14"/>
      <c r="QMB93" s="14"/>
      <c r="QMC93" s="14"/>
      <c r="QMD93" s="14"/>
      <c r="QME93" s="14"/>
      <c r="QMF93" s="14"/>
      <c r="QMG93" s="14"/>
      <c r="QMH93" s="14"/>
      <c r="QMI93" s="14"/>
      <c r="QMJ93" s="14"/>
      <c r="QMK93" s="14"/>
      <c r="QML93" s="14"/>
      <c r="QMM93" s="14"/>
      <c r="QMN93" s="14"/>
      <c r="QMO93" s="14"/>
      <c r="QMP93" s="14"/>
      <c r="QMQ93" s="14"/>
      <c r="QMR93" s="14"/>
      <c r="QMS93" s="14"/>
      <c r="QMT93" s="14"/>
      <c r="QMU93" s="14"/>
      <c r="QMV93" s="14"/>
      <c r="QMW93" s="14"/>
      <c r="QMX93" s="14"/>
      <c r="QMY93" s="14"/>
      <c r="QMZ93" s="14"/>
      <c r="QNA93" s="14"/>
      <c r="QNB93" s="14"/>
      <c r="QNC93" s="14"/>
      <c r="QND93" s="14"/>
      <c r="QNE93" s="14"/>
      <c r="QNF93" s="14"/>
      <c r="QNG93" s="14"/>
      <c r="QNH93" s="14"/>
      <c r="QNI93" s="14"/>
      <c r="QNJ93" s="14"/>
      <c r="QNK93" s="14"/>
      <c r="QNL93" s="14"/>
      <c r="QNM93" s="14"/>
      <c r="QNN93" s="14"/>
      <c r="QNO93" s="14"/>
      <c r="QNP93" s="14"/>
      <c r="QNQ93" s="14"/>
      <c r="QNR93" s="14"/>
      <c r="QNS93" s="14"/>
      <c r="QNT93" s="14"/>
      <c r="QNU93" s="14"/>
      <c r="QNV93" s="14"/>
      <c r="QNW93" s="14"/>
      <c r="QNX93" s="14"/>
      <c r="QNY93" s="14"/>
      <c r="QNZ93" s="14"/>
      <c r="QOA93" s="14"/>
      <c r="QOB93" s="14"/>
      <c r="QOC93" s="14"/>
      <c r="QOD93" s="14"/>
      <c r="QOE93" s="14"/>
      <c r="QOF93" s="14"/>
      <c r="QOG93" s="14"/>
      <c r="QOH93" s="14"/>
      <c r="QOI93" s="14"/>
      <c r="QOJ93" s="14"/>
      <c r="QOK93" s="14"/>
      <c r="QOL93" s="14"/>
      <c r="QOM93" s="14"/>
      <c r="QON93" s="14"/>
      <c r="QOO93" s="14"/>
      <c r="QOP93" s="14"/>
      <c r="QOQ93" s="14"/>
      <c r="QOR93" s="14"/>
      <c r="QOS93" s="14"/>
      <c r="QOT93" s="14"/>
      <c r="QOU93" s="14"/>
      <c r="QOV93" s="14"/>
      <c r="QOW93" s="14"/>
      <c r="QOX93" s="14"/>
      <c r="QOY93" s="14"/>
      <c r="QOZ93" s="14"/>
      <c r="QPA93" s="14"/>
      <c r="QPB93" s="14"/>
      <c r="QPC93" s="14"/>
      <c r="QPD93" s="14"/>
      <c r="QPE93" s="14"/>
      <c r="QPF93" s="14"/>
      <c r="QPG93" s="14"/>
      <c r="QPH93" s="14"/>
      <c r="QPI93" s="14"/>
      <c r="QPJ93" s="14"/>
      <c r="QPK93" s="14"/>
      <c r="QPL93" s="14"/>
      <c r="QPM93" s="14"/>
      <c r="QPN93" s="14"/>
      <c r="QPO93" s="14"/>
      <c r="QPP93" s="14"/>
      <c r="QPQ93" s="14"/>
      <c r="QPR93" s="14"/>
      <c r="QPS93" s="14"/>
      <c r="QPT93" s="14"/>
      <c r="QPU93" s="14"/>
      <c r="QPV93" s="14"/>
      <c r="QPW93" s="14"/>
      <c r="QPX93" s="14"/>
      <c r="QPY93" s="14"/>
      <c r="QPZ93" s="14"/>
      <c r="QQA93" s="14"/>
      <c r="QQB93" s="14"/>
      <c r="QQC93" s="14"/>
      <c r="QQD93" s="14"/>
      <c r="QQE93" s="14"/>
      <c r="QQF93" s="14"/>
      <c r="QQG93" s="14"/>
      <c r="QQH93" s="14"/>
      <c r="QQI93" s="14"/>
      <c r="QQJ93" s="14"/>
      <c r="QQK93" s="14"/>
      <c r="QQL93" s="14"/>
      <c r="QQM93" s="14"/>
      <c r="QQN93" s="14"/>
      <c r="QQO93" s="14"/>
      <c r="QQP93" s="14"/>
      <c r="QQQ93" s="14"/>
      <c r="QQR93" s="14"/>
      <c r="QQS93" s="14"/>
      <c r="QQT93" s="14"/>
      <c r="QQU93" s="14"/>
      <c r="QQV93" s="14"/>
      <c r="QQW93" s="14"/>
      <c r="QQX93" s="14"/>
      <c r="QQY93" s="14"/>
      <c r="QQZ93" s="14"/>
      <c r="QRA93" s="14"/>
      <c r="QRB93" s="14"/>
      <c r="QRC93" s="14"/>
      <c r="QRD93" s="14"/>
      <c r="QRE93" s="14"/>
      <c r="QRF93" s="14"/>
      <c r="QRG93" s="14"/>
      <c r="QRH93" s="14"/>
      <c r="QRI93" s="14"/>
      <c r="QRJ93" s="14"/>
      <c r="QRK93" s="14"/>
      <c r="QRL93" s="14"/>
      <c r="QRM93" s="14"/>
      <c r="QRN93" s="14"/>
      <c r="QRO93" s="14"/>
      <c r="QRP93" s="14"/>
      <c r="QRQ93" s="14"/>
      <c r="QRR93" s="14"/>
      <c r="QRS93" s="14"/>
      <c r="QRT93" s="14"/>
      <c r="QRU93" s="14"/>
      <c r="QRV93" s="14"/>
      <c r="QRW93" s="14"/>
      <c r="QRX93" s="14"/>
      <c r="QRY93" s="14"/>
      <c r="QRZ93" s="14"/>
      <c r="QSA93" s="14"/>
      <c r="QSB93" s="14"/>
      <c r="QSC93" s="14"/>
      <c r="QSD93" s="14"/>
      <c r="QSE93" s="14"/>
      <c r="QSF93" s="14"/>
      <c r="QSG93" s="14"/>
      <c r="QSH93" s="14"/>
      <c r="QSI93" s="14"/>
      <c r="QSJ93" s="14"/>
      <c r="QSK93" s="14"/>
      <c r="QSL93" s="14"/>
      <c r="QSM93" s="14"/>
      <c r="QSN93" s="14"/>
      <c r="QSO93" s="14"/>
      <c r="QSP93" s="14"/>
      <c r="QSQ93" s="14"/>
      <c r="QSR93" s="14"/>
      <c r="QSS93" s="14"/>
      <c r="QST93" s="14"/>
      <c r="QSU93" s="14"/>
      <c r="QSV93" s="14"/>
      <c r="QSW93" s="14"/>
      <c r="QSX93" s="14"/>
      <c r="QSY93" s="14"/>
      <c r="QSZ93" s="14"/>
      <c r="QTA93" s="14"/>
      <c r="QTB93" s="14"/>
      <c r="QTC93" s="14"/>
      <c r="QTD93" s="14"/>
      <c r="QTE93" s="14"/>
      <c r="QTF93" s="14"/>
      <c r="QTG93" s="14"/>
      <c r="QTH93" s="14"/>
      <c r="QTI93" s="14"/>
      <c r="QTJ93" s="14"/>
      <c r="QTK93" s="14"/>
      <c r="QTL93" s="14"/>
      <c r="QTM93" s="14"/>
      <c r="QTN93" s="14"/>
      <c r="QTO93" s="14"/>
      <c r="QTP93" s="14"/>
      <c r="QTQ93" s="14"/>
      <c r="QTR93" s="14"/>
      <c r="QTS93" s="14"/>
      <c r="QTT93" s="14"/>
      <c r="QTU93" s="14"/>
      <c r="QTV93" s="14"/>
      <c r="QTW93" s="14"/>
      <c r="QTX93" s="14"/>
      <c r="QTY93" s="14"/>
      <c r="QTZ93" s="14"/>
      <c r="QUA93" s="14"/>
      <c r="QUB93" s="14"/>
      <c r="QUC93" s="14"/>
      <c r="QUD93" s="14"/>
      <c r="QUE93" s="14"/>
      <c r="QUF93" s="14"/>
      <c r="QUG93" s="14"/>
      <c r="QUH93" s="14"/>
      <c r="QUI93" s="14"/>
      <c r="QUJ93" s="14"/>
      <c r="QUK93" s="14"/>
      <c r="QUL93" s="14"/>
      <c r="QUM93" s="14"/>
      <c r="QUN93" s="14"/>
      <c r="QUO93" s="14"/>
      <c r="QUP93" s="14"/>
      <c r="QUQ93" s="14"/>
      <c r="QUR93" s="14"/>
      <c r="QUS93" s="14"/>
      <c r="QUT93" s="14"/>
      <c r="QUU93" s="14"/>
      <c r="QUV93" s="14"/>
      <c r="QUW93" s="14"/>
      <c r="QUX93" s="14"/>
      <c r="QUY93" s="14"/>
      <c r="QUZ93" s="14"/>
      <c r="QVA93" s="14"/>
      <c r="QVB93" s="14"/>
      <c r="QVC93" s="14"/>
      <c r="QVD93" s="14"/>
      <c r="QVE93" s="14"/>
      <c r="QVF93" s="14"/>
      <c r="QVG93" s="14"/>
      <c r="QVH93" s="14"/>
      <c r="QVI93" s="14"/>
      <c r="QVJ93" s="14"/>
      <c r="QVK93" s="14"/>
      <c r="QVL93" s="14"/>
      <c r="QVM93" s="14"/>
      <c r="QVN93" s="14"/>
      <c r="QVO93" s="14"/>
      <c r="QVP93" s="14"/>
      <c r="QVQ93" s="14"/>
      <c r="QVR93" s="14"/>
      <c r="QVS93" s="14"/>
      <c r="QVT93" s="14"/>
      <c r="QVU93" s="14"/>
      <c r="QVV93" s="14"/>
      <c r="QVW93" s="14"/>
      <c r="QVX93" s="14"/>
      <c r="QVY93" s="14"/>
      <c r="QVZ93" s="14"/>
      <c r="QWA93" s="14"/>
      <c r="QWB93" s="14"/>
      <c r="QWC93" s="14"/>
      <c r="QWD93" s="14"/>
      <c r="QWE93" s="14"/>
      <c r="QWF93" s="14"/>
      <c r="QWG93" s="14"/>
      <c r="QWH93" s="14"/>
      <c r="QWI93" s="14"/>
      <c r="QWJ93" s="14"/>
      <c r="QWK93" s="14"/>
      <c r="QWL93" s="14"/>
      <c r="QWM93" s="14"/>
      <c r="QWN93" s="14"/>
      <c r="QWO93" s="14"/>
      <c r="QWP93" s="14"/>
      <c r="QWQ93" s="14"/>
      <c r="QWR93" s="14"/>
      <c r="QWS93" s="14"/>
      <c r="QWT93" s="14"/>
      <c r="QWU93" s="14"/>
      <c r="QWV93" s="14"/>
      <c r="QWW93" s="14"/>
      <c r="QWX93" s="14"/>
      <c r="QWY93" s="14"/>
      <c r="QWZ93" s="14"/>
      <c r="QXA93" s="14"/>
      <c r="QXB93" s="14"/>
      <c r="QXC93" s="14"/>
      <c r="QXD93" s="14"/>
      <c r="QXE93" s="14"/>
      <c r="QXF93" s="14"/>
      <c r="QXG93" s="14"/>
      <c r="QXH93" s="14"/>
      <c r="QXI93" s="14"/>
      <c r="QXJ93" s="14"/>
      <c r="QXK93" s="14"/>
      <c r="QXL93" s="14"/>
      <c r="QXM93" s="14"/>
      <c r="QXN93" s="14"/>
      <c r="QXO93" s="14"/>
      <c r="QXP93" s="14"/>
      <c r="QXQ93" s="14"/>
      <c r="QXR93" s="14"/>
      <c r="QXS93" s="14"/>
      <c r="QXT93" s="14"/>
      <c r="QXU93" s="14"/>
      <c r="QXV93" s="14"/>
      <c r="QXW93" s="14"/>
      <c r="QXX93" s="14"/>
      <c r="QXY93" s="14"/>
      <c r="QXZ93" s="14"/>
      <c r="QYA93" s="14"/>
      <c r="QYB93" s="14"/>
      <c r="QYC93" s="14"/>
      <c r="QYD93" s="14"/>
      <c r="QYE93" s="14"/>
      <c r="QYF93" s="14"/>
      <c r="QYG93" s="14"/>
      <c r="QYH93" s="14"/>
      <c r="QYI93" s="14"/>
      <c r="QYJ93" s="14"/>
      <c r="QYK93" s="14"/>
      <c r="QYL93" s="14"/>
      <c r="QYM93" s="14"/>
      <c r="QYN93" s="14"/>
      <c r="QYO93" s="14"/>
      <c r="QYP93" s="14"/>
      <c r="QYQ93" s="14"/>
      <c r="QYR93" s="14"/>
      <c r="QYS93" s="14"/>
      <c r="QYT93" s="14"/>
      <c r="QYU93" s="14"/>
      <c r="QYV93" s="14"/>
      <c r="QYW93" s="14"/>
      <c r="QYX93" s="14"/>
      <c r="QYY93" s="14"/>
      <c r="QYZ93" s="14"/>
      <c r="QZA93" s="14"/>
      <c r="QZB93" s="14"/>
      <c r="QZC93" s="14"/>
      <c r="QZD93" s="14"/>
      <c r="QZE93" s="14"/>
      <c r="QZF93" s="14"/>
      <c r="QZG93" s="14"/>
      <c r="QZH93" s="14"/>
      <c r="QZI93" s="14"/>
      <c r="QZJ93" s="14"/>
      <c r="QZK93" s="14"/>
      <c r="QZL93" s="14"/>
      <c r="QZM93" s="14"/>
      <c r="QZN93" s="14"/>
      <c r="QZO93" s="14"/>
      <c r="QZP93" s="14"/>
      <c r="QZQ93" s="14"/>
      <c r="QZR93" s="14"/>
      <c r="QZS93" s="14"/>
      <c r="QZT93" s="14"/>
      <c r="QZU93" s="14"/>
      <c r="QZV93" s="14"/>
      <c r="QZW93" s="14"/>
      <c r="QZX93" s="14"/>
      <c r="QZY93" s="14"/>
      <c r="QZZ93" s="14"/>
      <c r="RAA93" s="14"/>
      <c r="RAB93" s="14"/>
      <c r="RAC93" s="14"/>
      <c r="RAD93" s="14"/>
      <c r="RAE93" s="14"/>
      <c r="RAF93" s="14"/>
      <c r="RAG93" s="14"/>
      <c r="RAH93" s="14"/>
      <c r="RAI93" s="14"/>
      <c r="RAJ93" s="14"/>
      <c r="RAK93" s="14"/>
      <c r="RAL93" s="14"/>
      <c r="RAM93" s="14"/>
      <c r="RAN93" s="14"/>
      <c r="RAO93" s="14"/>
      <c r="RAP93" s="14"/>
      <c r="RAQ93" s="14"/>
      <c r="RAR93" s="14"/>
      <c r="RAS93" s="14"/>
      <c r="RAT93" s="14"/>
      <c r="RAU93" s="14"/>
      <c r="RAV93" s="14"/>
      <c r="RAW93" s="14"/>
      <c r="RAX93" s="14"/>
      <c r="RAY93" s="14"/>
      <c r="RAZ93" s="14"/>
      <c r="RBA93" s="14"/>
      <c r="RBB93" s="14"/>
      <c r="RBC93" s="14"/>
      <c r="RBD93" s="14"/>
      <c r="RBE93" s="14"/>
      <c r="RBF93" s="14"/>
      <c r="RBG93" s="14"/>
      <c r="RBH93" s="14"/>
      <c r="RBI93" s="14"/>
      <c r="RBJ93" s="14"/>
      <c r="RBK93" s="14"/>
      <c r="RBL93" s="14"/>
      <c r="RBM93" s="14"/>
      <c r="RBN93" s="14"/>
      <c r="RBO93" s="14"/>
      <c r="RBP93" s="14"/>
      <c r="RBQ93" s="14"/>
      <c r="RBR93" s="14"/>
      <c r="RBS93" s="14"/>
      <c r="RBT93" s="14"/>
      <c r="RBU93" s="14"/>
      <c r="RBV93" s="14"/>
      <c r="RBW93" s="14"/>
      <c r="RBX93" s="14"/>
      <c r="RBY93" s="14"/>
      <c r="RBZ93" s="14"/>
      <c r="RCA93" s="14"/>
      <c r="RCB93" s="14"/>
      <c r="RCC93" s="14"/>
      <c r="RCD93" s="14"/>
      <c r="RCE93" s="14"/>
      <c r="RCF93" s="14"/>
      <c r="RCG93" s="14"/>
      <c r="RCH93" s="14"/>
      <c r="RCI93" s="14"/>
      <c r="RCJ93" s="14"/>
      <c r="RCK93" s="14"/>
      <c r="RCL93" s="14"/>
      <c r="RCM93" s="14"/>
      <c r="RCN93" s="14"/>
      <c r="RCO93" s="14"/>
      <c r="RCP93" s="14"/>
      <c r="RCQ93" s="14"/>
      <c r="RCR93" s="14"/>
      <c r="RCS93" s="14"/>
      <c r="RCT93" s="14"/>
      <c r="RCU93" s="14"/>
      <c r="RCV93" s="14"/>
      <c r="RCW93" s="14"/>
      <c r="RCX93" s="14"/>
      <c r="RCY93" s="14"/>
      <c r="RCZ93" s="14"/>
      <c r="RDA93" s="14"/>
      <c r="RDB93" s="14"/>
      <c r="RDC93" s="14"/>
      <c r="RDD93" s="14"/>
      <c r="RDE93" s="14"/>
      <c r="RDF93" s="14"/>
      <c r="RDG93" s="14"/>
      <c r="RDH93" s="14"/>
      <c r="RDI93" s="14"/>
      <c r="RDJ93" s="14"/>
      <c r="RDK93" s="14"/>
      <c r="RDL93" s="14"/>
      <c r="RDM93" s="14"/>
      <c r="RDN93" s="14"/>
      <c r="RDO93" s="14"/>
      <c r="RDP93" s="14"/>
      <c r="RDQ93" s="14"/>
      <c r="RDR93" s="14"/>
      <c r="RDS93" s="14"/>
      <c r="RDT93" s="14"/>
      <c r="RDU93" s="14"/>
      <c r="RDV93" s="14"/>
      <c r="RDW93" s="14"/>
      <c r="RDX93" s="14"/>
      <c r="RDY93" s="14"/>
      <c r="RDZ93" s="14"/>
      <c r="REA93" s="14"/>
      <c r="REB93" s="14"/>
      <c r="REC93" s="14"/>
      <c r="RED93" s="14"/>
      <c r="REE93" s="14"/>
      <c r="REF93" s="14"/>
      <c r="REG93" s="14"/>
      <c r="REH93" s="14"/>
      <c r="REI93" s="14"/>
      <c r="REJ93" s="14"/>
      <c r="REK93" s="14"/>
      <c r="REL93" s="14"/>
      <c r="REM93" s="14"/>
      <c r="REN93" s="14"/>
      <c r="REO93" s="14"/>
      <c r="REP93" s="14"/>
      <c r="REQ93" s="14"/>
      <c r="RER93" s="14"/>
      <c r="RES93" s="14"/>
      <c r="RET93" s="14"/>
      <c r="REU93" s="14"/>
      <c r="REV93" s="14"/>
      <c r="REW93" s="14"/>
      <c r="REX93" s="14"/>
      <c r="REY93" s="14"/>
      <c r="REZ93" s="14"/>
      <c r="RFA93" s="14"/>
      <c r="RFB93" s="14"/>
      <c r="RFC93" s="14"/>
      <c r="RFD93" s="14"/>
      <c r="RFE93" s="14"/>
      <c r="RFF93" s="14"/>
      <c r="RFG93" s="14"/>
      <c r="RFH93" s="14"/>
      <c r="RFI93" s="14"/>
      <c r="RFJ93" s="14"/>
      <c r="RFK93" s="14"/>
      <c r="RFL93" s="14"/>
      <c r="RFM93" s="14"/>
      <c r="RFN93" s="14"/>
      <c r="RFO93" s="14"/>
      <c r="RFP93" s="14"/>
      <c r="RFQ93" s="14"/>
      <c r="RFR93" s="14"/>
      <c r="RFS93" s="14"/>
      <c r="RFT93" s="14"/>
      <c r="RFU93" s="14"/>
      <c r="RFV93" s="14"/>
      <c r="RFW93" s="14"/>
      <c r="RFX93" s="14"/>
      <c r="RFY93" s="14"/>
      <c r="RFZ93" s="14"/>
      <c r="RGA93" s="14"/>
      <c r="RGB93" s="14"/>
      <c r="RGC93" s="14"/>
      <c r="RGD93" s="14"/>
      <c r="RGE93" s="14"/>
      <c r="RGF93" s="14"/>
      <c r="RGG93" s="14"/>
      <c r="RGH93" s="14"/>
      <c r="RGI93" s="14"/>
      <c r="RGJ93" s="14"/>
      <c r="RGK93" s="14"/>
      <c r="RGL93" s="14"/>
      <c r="RGM93" s="14"/>
      <c r="RGN93" s="14"/>
      <c r="RGO93" s="14"/>
      <c r="RGP93" s="14"/>
      <c r="RGQ93" s="14"/>
      <c r="RGR93" s="14"/>
      <c r="RGS93" s="14"/>
      <c r="RGT93" s="14"/>
      <c r="RGU93" s="14"/>
      <c r="RGV93" s="14"/>
      <c r="RGW93" s="14"/>
      <c r="RGX93" s="14"/>
      <c r="RGY93" s="14"/>
      <c r="RGZ93" s="14"/>
      <c r="RHA93" s="14"/>
      <c r="RHB93" s="14"/>
      <c r="RHC93" s="14"/>
      <c r="RHD93" s="14"/>
      <c r="RHE93" s="14"/>
      <c r="RHF93" s="14"/>
      <c r="RHG93" s="14"/>
      <c r="RHH93" s="14"/>
      <c r="RHI93" s="14"/>
      <c r="RHJ93" s="14"/>
      <c r="RHK93" s="14"/>
      <c r="RHL93" s="14"/>
      <c r="RHM93" s="14"/>
      <c r="RHN93" s="14"/>
      <c r="RHO93" s="14"/>
      <c r="RHP93" s="14"/>
      <c r="RHQ93" s="14"/>
      <c r="RHR93" s="14"/>
      <c r="RHS93" s="14"/>
      <c r="RHT93" s="14"/>
      <c r="RHU93" s="14"/>
      <c r="RHV93" s="14"/>
      <c r="RHW93" s="14"/>
      <c r="RHX93" s="14"/>
      <c r="RHY93" s="14"/>
      <c r="RHZ93" s="14"/>
      <c r="RIA93" s="14"/>
      <c r="RIB93" s="14"/>
      <c r="RIC93" s="14"/>
      <c r="RID93" s="14"/>
      <c r="RIE93" s="14"/>
      <c r="RIF93" s="14"/>
      <c r="RIG93" s="14"/>
      <c r="RIH93" s="14"/>
      <c r="RII93" s="14"/>
      <c r="RIJ93" s="14"/>
      <c r="RIK93" s="14"/>
      <c r="RIL93" s="14"/>
      <c r="RIM93" s="14"/>
      <c r="RIN93" s="14"/>
      <c r="RIO93" s="14"/>
      <c r="RIP93" s="14"/>
      <c r="RIQ93" s="14"/>
      <c r="RIR93" s="14"/>
      <c r="RIS93" s="14"/>
      <c r="RIT93" s="14"/>
      <c r="RIU93" s="14"/>
      <c r="RIV93" s="14"/>
      <c r="RIW93" s="14"/>
      <c r="RIX93" s="14"/>
      <c r="RIY93" s="14"/>
      <c r="RIZ93" s="14"/>
      <c r="RJA93" s="14"/>
      <c r="RJB93" s="14"/>
      <c r="RJC93" s="14"/>
      <c r="RJD93" s="14"/>
      <c r="RJE93" s="14"/>
      <c r="RJF93" s="14"/>
      <c r="RJG93" s="14"/>
      <c r="RJH93" s="14"/>
      <c r="RJI93" s="14"/>
      <c r="RJJ93" s="14"/>
      <c r="RJK93" s="14"/>
      <c r="RJL93" s="14"/>
      <c r="RJM93" s="14"/>
      <c r="RJN93" s="14"/>
      <c r="RJO93" s="14"/>
      <c r="RJP93" s="14"/>
      <c r="RJQ93" s="14"/>
      <c r="RJR93" s="14"/>
      <c r="RJS93" s="14"/>
      <c r="RJT93" s="14"/>
      <c r="RJU93" s="14"/>
      <c r="RJV93" s="14"/>
      <c r="RJW93" s="14"/>
      <c r="RJX93" s="14"/>
      <c r="RJY93" s="14"/>
      <c r="RJZ93" s="14"/>
      <c r="RKA93" s="14"/>
      <c r="RKB93" s="14"/>
      <c r="RKC93" s="14"/>
      <c r="RKD93" s="14"/>
      <c r="RKE93" s="14"/>
      <c r="RKF93" s="14"/>
      <c r="RKG93" s="14"/>
      <c r="RKH93" s="14"/>
      <c r="RKI93" s="14"/>
      <c r="RKJ93" s="14"/>
      <c r="RKK93" s="14"/>
      <c r="RKL93" s="14"/>
      <c r="RKM93" s="14"/>
      <c r="RKN93" s="14"/>
      <c r="RKO93" s="14"/>
      <c r="RKP93" s="14"/>
      <c r="RKQ93" s="14"/>
      <c r="RKR93" s="14"/>
      <c r="RKS93" s="14"/>
      <c r="RKT93" s="14"/>
      <c r="RKU93" s="14"/>
      <c r="RKV93" s="14"/>
      <c r="RKW93" s="14"/>
      <c r="RKX93" s="14"/>
      <c r="RKY93" s="14"/>
      <c r="RKZ93" s="14"/>
      <c r="RLA93" s="14"/>
      <c r="RLB93" s="14"/>
      <c r="RLC93" s="14"/>
      <c r="RLD93" s="14"/>
      <c r="RLE93" s="14"/>
      <c r="RLF93" s="14"/>
      <c r="RLG93" s="14"/>
      <c r="RLH93" s="14"/>
      <c r="RLI93" s="14"/>
      <c r="RLJ93" s="14"/>
      <c r="RLK93" s="14"/>
      <c r="RLL93" s="14"/>
      <c r="RLM93" s="14"/>
      <c r="RLN93" s="14"/>
      <c r="RLO93" s="14"/>
      <c r="RLP93" s="14"/>
      <c r="RLQ93" s="14"/>
      <c r="RLR93" s="14"/>
      <c r="RLS93" s="14"/>
      <c r="RLT93" s="14"/>
      <c r="RLU93" s="14"/>
      <c r="RLV93" s="14"/>
      <c r="RLW93" s="14"/>
      <c r="RLX93" s="14"/>
      <c r="RLY93" s="14"/>
      <c r="RLZ93" s="14"/>
      <c r="RMA93" s="14"/>
      <c r="RMB93" s="14"/>
      <c r="RMC93" s="14"/>
      <c r="RMD93" s="14"/>
      <c r="RME93" s="14"/>
      <c r="RMF93" s="14"/>
      <c r="RMG93" s="14"/>
      <c r="RMH93" s="14"/>
      <c r="RMI93" s="14"/>
      <c r="RMJ93" s="14"/>
      <c r="RMK93" s="14"/>
      <c r="RML93" s="14"/>
      <c r="RMM93" s="14"/>
      <c r="RMN93" s="14"/>
      <c r="RMO93" s="14"/>
      <c r="RMP93" s="14"/>
      <c r="RMQ93" s="14"/>
      <c r="RMR93" s="14"/>
      <c r="RMS93" s="14"/>
      <c r="RMT93" s="14"/>
      <c r="RMU93" s="14"/>
      <c r="RMV93" s="14"/>
      <c r="RMW93" s="14"/>
      <c r="RMX93" s="14"/>
      <c r="RMY93" s="14"/>
      <c r="RMZ93" s="14"/>
      <c r="RNA93" s="14"/>
      <c r="RNB93" s="14"/>
      <c r="RNC93" s="14"/>
      <c r="RND93" s="14"/>
      <c r="RNE93" s="14"/>
      <c r="RNF93" s="14"/>
      <c r="RNG93" s="14"/>
      <c r="RNH93" s="14"/>
      <c r="RNI93" s="14"/>
      <c r="RNJ93" s="14"/>
      <c r="RNK93" s="14"/>
      <c r="RNL93" s="14"/>
      <c r="RNM93" s="14"/>
      <c r="RNN93" s="14"/>
      <c r="RNO93" s="14"/>
      <c r="RNP93" s="14"/>
      <c r="RNQ93" s="14"/>
      <c r="RNR93" s="14"/>
      <c r="RNS93" s="14"/>
      <c r="RNT93" s="14"/>
      <c r="RNU93" s="14"/>
      <c r="RNV93" s="14"/>
      <c r="RNW93" s="14"/>
      <c r="RNX93" s="14"/>
      <c r="RNY93" s="14"/>
      <c r="RNZ93" s="14"/>
      <c r="ROA93" s="14"/>
      <c r="ROB93" s="14"/>
      <c r="ROC93" s="14"/>
      <c r="ROD93" s="14"/>
      <c r="ROE93" s="14"/>
      <c r="ROF93" s="14"/>
      <c r="ROG93" s="14"/>
      <c r="ROH93" s="14"/>
      <c r="ROI93" s="14"/>
      <c r="ROJ93" s="14"/>
      <c r="ROK93" s="14"/>
      <c r="ROL93" s="14"/>
      <c r="ROM93" s="14"/>
      <c r="RON93" s="14"/>
      <c r="ROO93" s="14"/>
      <c r="ROP93" s="14"/>
      <c r="ROQ93" s="14"/>
      <c r="ROR93" s="14"/>
      <c r="ROS93" s="14"/>
      <c r="ROT93" s="14"/>
      <c r="ROU93" s="14"/>
      <c r="ROV93" s="14"/>
      <c r="ROW93" s="14"/>
      <c r="ROX93" s="14"/>
      <c r="ROY93" s="14"/>
      <c r="ROZ93" s="14"/>
      <c r="RPA93" s="14"/>
      <c r="RPB93" s="14"/>
      <c r="RPC93" s="14"/>
      <c r="RPD93" s="14"/>
      <c r="RPE93" s="14"/>
      <c r="RPF93" s="14"/>
      <c r="RPG93" s="14"/>
      <c r="RPH93" s="14"/>
      <c r="RPI93" s="14"/>
      <c r="RPJ93" s="14"/>
      <c r="RPK93" s="14"/>
      <c r="RPL93" s="14"/>
      <c r="RPM93" s="14"/>
      <c r="RPN93" s="14"/>
      <c r="RPO93" s="14"/>
      <c r="RPP93" s="14"/>
      <c r="RPQ93" s="14"/>
      <c r="RPR93" s="14"/>
      <c r="RPS93" s="14"/>
      <c r="RPT93" s="14"/>
      <c r="RPU93" s="14"/>
      <c r="RPV93" s="14"/>
      <c r="RPW93" s="14"/>
      <c r="RPX93" s="14"/>
      <c r="RPY93" s="14"/>
      <c r="RPZ93" s="14"/>
      <c r="RQA93" s="14"/>
      <c r="RQB93" s="14"/>
      <c r="RQC93" s="14"/>
      <c r="RQD93" s="14"/>
      <c r="RQE93" s="14"/>
      <c r="RQF93" s="14"/>
      <c r="RQG93" s="14"/>
      <c r="RQH93" s="14"/>
      <c r="RQI93" s="14"/>
      <c r="RQJ93" s="14"/>
      <c r="RQK93" s="14"/>
      <c r="RQL93" s="14"/>
      <c r="RQM93" s="14"/>
      <c r="RQN93" s="14"/>
      <c r="RQO93" s="14"/>
      <c r="RQP93" s="14"/>
      <c r="RQQ93" s="14"/>
      <c r="RQR93" s="14"/>
      <c r="RQS93" s="14"/>
      <c r="RQT93" s="14"/>
      <c r="RQU93" s="14"/>
      <c r="RQV93" s="14"/>
      <c r="RQW93" s="14"/>
      <c r="RQX93" s="14"/>
      <c r="RQY93" s="14"/>
      <c r="RQZ93" s="14"/>
      <c r="RRA93" s="14"/>
      <c r="RRB93" s="14"/>
      <c r="RRC93" s="14"/>
      <c r="RRD93" s="14"/>
      <c r="RRE93" s="14"/>
      <c r="RRF93" s="14"/>
      <c r="RRG93" s="14"/>
      <c r="RRH93" s="14"/>
      <c r="RRI93" s="14"/>
      <c r="RRJ93" s="14"/>
      <c r="RRK93" s="14"/>
      <c r="RRL93" s="14"/>
      <c r="RRM93" s="14"/>
      <c r="RRN93" s="14"/>
      <c r="RRO93" s="14"/>
      <c r="RRP93" s="14"/>
      <c r="RRQ93" s="14"/>
      <c r="RRR93" s="14"/>
      <c r="RRS93" s="14"/>
      <c r="RRT93" s="14"/>
      <c r="RRU93" s="14"/>
      <c r="RRV93" s="14"/>
      <c r="RRW93" s="14"/>
      <c r="RRX93" s="14"/>
      <c r="RRY93" s="14"/>
      <c r="RRZ93" s="14"/>
      <c r="RSA93" s="14"/>
      <c r="RSB93" s="14"/>
      <c r="RSC93" s="14"/>
      <c r="RSD93" s="14"/>
      <c r="RSE93" s="14"/>
      <c r="RSF93" s="14"/>
      <c r="RSG93" s="14"/>
      <c r="RSH93" s="14"/>
      <c r="RSI93" s="14"/>
      <c r="RSJ93" s="14"/>
      <c r="RSK93" s="14"/>
      <c r="RSL93" s="14"/>
      <c r="RSM93" s="14"/>
      <c r="RSN93" s="14"/>
      <c r="RSO93" s="14"/>
      <c r="RSP93" s="14"/>
      <c r="RSQ93" s="14"/>
      <c r="RSR93" s="14"/>
      <c r="RSS93" s="14"/>
      <c r="RST93" s="14"/>
      <c r="RSU93" s="14"/>
      <c r="RSV93" s="14"/>
      <c r="RSW93" s="14"/>
      <c r="RSX93" s="14"/>
      <c r="RSY93" s="14"/>
      <c r="RSZ93" s="14"/>
      <c r="RTA93" s="14"/>
      <c r="RTB93" s="14"/>
      <c r="RTC93" s="14"/>
      <c r="RTD93" s="14"/>
      <c r="RTE93" s="14"/>
      <c r="RTF93" s="14"/>
      <c r="RTG93" s="14"/>
      <c r="RTH93" s="14"/>
      <c r="RTI93" s="14"/>
      <c r="RTJ93" s="14"/>
      <c r="RTK93" s="14"/>
      <c r="RTL93" s="14"/>
      <c r="RTM93" s="14"/>
      <c r="RTN93" s="14"/>
      <c r="RTO93" s="14"/>
      <c r="RTP93" s="14"/>
      <c r="RTQ93" s="14"/>
      <c r="RTR93" s="14"/>
      <c r="RTS93" s="14"/>
      <c r="RTT93" s="14"/>
      <c r="RTU93" s="14"/>
      <c r="RTV93" s="14"/>
      <c r="RTW93" s="14"/>
      <c r="RTX93" s="14"/>
      <c r="RTY93" s="14"/>
      <c r="RTZ93" s="14"/>
      <c r="RUA93" s="14"/>
      <c r="RUB93" s="14"/>
      <c r="RUC93" s="14"/>
      <c r="RUD93" s="14"/>
      <c r="RUE93" s="14"/>
      <c r="RUF93" s="14"/>
      <c r="RUG93" s="14"/>
      <c r="RUH93" s="14"/>
      <c r="RUI93" s="14"/>
      <c r="RUJ93" s="14"/>
      <c r="RUK93" s="14"/>
      <c r="RUL93" s="14"/>
      <c r="RUM93" s="14"/>
      <c r="RUN93" s="14"/>
      <c r="RUO93" s="14"/>
      <c r="RUP93" s="14"/>
      <c r="RUQ93" s="14"/>
      <c r="RUR93" s="14"/>
      <c r="RUS93" s="14"/>
      <c r="RUT93" s="14"/>
      <c r="RUU93" s="14"/>
      <c r="RUV93" s="14"/>
      <c r="RUW93" s="14"/>
      <c r="RUX93" s="14"/>
      <c r="RUY93" s="14"/>
      <c r="RUZ93" s="14"/>
      <c r="RVA93" s="14"/>
      <c r="RVB93" s="14"/>
      <c r="RVC93" s="14"/>
      <c r="RVD93" s="14"/>
      <c r="RVE93" s="14"/>
      <c r="RVF93" s="14"/>
      <c r="RVG93" s="14"/>
      <c r="RVH93" s="14"/>
      <c r="RVI93" s="14"/>
      <c r="RVJ93" s="14"/>
      <c r="RVK93" s="14"/>
      <c r="RVL93" s="14"/>
      <c r="RVM93" s="14"/>
      <c r="RVN93" s="14"/>
      <c r="RVO93" s="14"/>
      <c r="RVP93" s="14"/>
      <c r="RVQ93" s="14"/>
      <c r="RVR93" s="14"/>
      <c r="RVS93" s="14"/>
      <c r="RVT93" s="14"/>
      <c r="RVU93" s="14"/>
      <c r="RVV93" s="14"/>
      <c r="RVW93" s="14"/>
      <c r="RVX93" s="14"/>
      <c r="RVY93" s="14"/>
      <c r="RVZ93" s="14"/>
      <c r="RWA93" s="14"/>
      <c r="RWB93" s="14"/>
      <c r="RWC93" s="14"/>
      <c r="RWD93" s="14"/>
      <c r="RWE93" s="14"/>
      <c r="RWF93" s="14"/>
      <c r="RWG93" s="14"/>
      <c r="RWH93" s="14"/>
      <c r="RWI93" s="14"/>
      <c r="RWJ93" s="14"/>
      <c r="RWK93" s="14"/>
      <c r="RWL93" s="14"/>
      <c r="RWM93" s="14"/>
      <c r="RWN93" s="14"/>
      <c r="RWO93" s="14"/>
      <c r="RWP93" s="14"/>
      <c r="RWQ93" s="14"/>
      <c r="RWR93" s="14"/>
      <c r="RWS93" s="14"/>
      <c r="RWT93" s="14"/>
      <c r="RWU93" s="14"/>
      <c r="RWV93" s="14"/>
      <c r="RWW93" s="14"/>
      <c r="RWX93" s="14"/>
      <c r="RWY93" s="14"/>
      <c r="RWZ93" s="14"/>
      <c r="RXA93" s="14"/>
      <c r="RXB93" s="14"/>
      <c r="RXC93" s="14"/>
      <c r="RXD93" s="14"/>
      <c r="RXE93" s="14"/>
      <c r="RXF93" s="14"/>
      <c r="RXG93" s="14"/>
      <c r="RXH93" s="14"/>
      <c r="RXI93" s="14"/>
      <c r="RXJ93" s="14"/>
      <c r="RXK93" s="14"/>
      <c r="RXL93" s="14"/>
      <c r="RXM93" s="14"/>
      <c r="RXN93" s="14"/>
      <c r="RXO93" s="14"/>
      <c r="RXP93" s="14"/>
      <c r="RXQ93" s="14"/>
      <c r="RXR93" s="14"/>
      <c r="RXS93" s="14"/>
      <c r="RXT93" s="14"/>
      <c r="RXU93" s="14"/>
      <c r="RXV93" s="14"/>
      <c r="RXW93" s="14"/>
      <c r="RXX93" s="14"/>
      <c r="RXY93" s="14"/>
      <c r="RXZ93" s="14"/>
      <c r="RYA93" s="14"/>
      <c r="RYB93" s="14"/>
      <c r="RYC93" s="14"/>
      <c r="RYD93" s="14"/>
      <c r="RYE93" s="14"/>
      <c r="RYF93" s="14"/>
      <c r="RYG93" s="14"/>
      <c r="RYH93" s="14"/>
      <c r="RYI93" s="14"/>
      <c r="RYJ93" s="14"/>
      <c r="RYK93" s="14"/>
      <c r="RYL93" s="14"/>
      <c r="RYM93" s="14"/>
      <c r="RYN93" s="14"/>
      <c r="RYO93" s="14"/>
      <c r="RYP93" s="14"/>
      <c r="RYQ93" s="14"/>
      <c r="RYR93" s="14"/>
      <c r="RYS93" s="14"/>
      <c r="RYT93" s="14"/>
      <c r="RYU93" s="14"/>
      <c r="RYV93" s="14"/>
      <c r="RYW93" s="14"/>
      <c r="RYX93" s="14"/>
      <c r="RYY93" s="14"/>
      <c r="RYZ93" s="14"/>
      <c r="RZA93" s="14"/>
      <c r="RZB93" s="14"/>
      <c r="RZC93" s="14"/>
      <c r="RZD93" s="14"/>
      <c r="RZE93" s="14"/>
      <c r="RZF93" s="14"/>
      <c r="RZG93" s="14"/>
      <c r="RZH93" s="14"/>
      <c r="RZI93" s="14"/>
      <c r="RZJ93" s="14"/>
      <c r="RZK93" s="14"/>
      <c r="RZL93" s="14"/>
      <c r="RZM93" s="14"/>
      <c r="RZN93" s="14"/>
      <c r="RZO93" s="14"/>
      <c r="RZP93" s="14"/>
      <c r="RZQ93" s="14"/>
      <c r="RZR93" s="14"/>
      <c r="RZS93" s="14"/>
      <c r="RZT93" s="14"/>
      <c r="RZU93" s="14"/>
      <c r="RZV93" s="14"/>
      <c r="RZW93" s="14"/>
      <c r="RZX93" s="14"/>
      <c r="RZY93" s="14"/>
      <c r="RZZ93" s="14"/>
      <c r="SAA93" s="14"/>
      <c r="SAB93" s="14"/>
      <c r="SAC93" s="14"/>
      <c r="SAD93" s="14"/>
      <c r="SAE93" s="14"/>
      <c r="SAF93" s="14"/>
      <c r="SAG93" s="14"/>
      <c r="SAH93" s="14"/>
      <c r="SAI93" s="14"/>
      <c r="SAJ93" s="14"/>
      <c r="SAK93" s="14"/>
      <c r="SAL93" s="14"/>
      <c r="SAM93" s="14"/>
      <c r="SAN93" s="14"/>
      <c r="SAO93" s="14"/>
      <c r="SAP93" s="14"/>
      <c r="SAQ93" s="14"/>
      <c r="SAR93" s="14"/>
      <c r="SAS93" s="14"/>
      <c r="SAT93" s="14"/>
      <c r="SAU93" s="14"/>
      <c r="SAV93" s="14"/>
      <c r="SAW93" s="14"/>
      <c r="SAX93" s="14"/>
      <c r="SAY93" s="14"/>
      <c r="SAZ93" s="14"/>
      <c r="SBA93" s="14"/>
      <c r="SBB93" s="14"/>
      <c r="SBC93" s="14"/>
      <c r="SBD93" s="14"/>
      <c r="SBE93" s="14"/>
      <c r="SBF93" s="14"/>
      <c r="SBG93" s="14"/>
      <c r="SBH93" s="14"/>
      <c r="SBI93" s="14"/>
      <c r="SBJ93" s="14"/>
      <c r="SBK93" s="14"/>
      <c r="SBL93" s="14"/>
      <c r="SBM93" s="14"/>
      <c r="SBN93" s="14"/>
      <c r="SBO93" s="14"/>
      <c r="SBP93" s="14"/>
      <c r="SBQ93" s="14"/>
      <c r="SBR93" s="14"/>
      <c r="SBS93" s="14"/>
      <c r="SBT93" s="14"/>
      <c r="SBU93" s="14"/>
      <c r="SBV93" s="14"/>
      <c r="SBW93" s="14"/>
      <c r="SBX93" s="14"/>
      <c r="SBY93" s="14"/>
      <c r="SBZ93" s="14"/>
      <c r="SCA93" s="14"/>
      <c r="SCB93" s="14"/>
      <c r="SCC93" s="14"/>
      <c r="SCD93" s="14"/>
      <c r="SCE93" s="14"/>
      <c r="SCF93" s="14"/>
      <c r="SCG93" s="14"/>
      <c r="SCH93" s="14"/>
      <c r="SCI93" s="14"/>
      <c r="SCJ93" s="14"/>
      <c r="SCK93" s="14"/>
      <c r="SCL93" s="14"/>
      <c r="SCM93" s="14"/>
      <c r="SCN93" s="14"/>
      <c r="SCO93" s="14"/>
      <c r="SCP93" s="14"/>
      <c r="SCQ93" s="14"/>
      <c r="SCR93" s="14"/>
      <c r="SCS93" s="14"/>
      <c r="SCT93" s="14"/>
      <c r="SCU93" s="14"/>
      <c r="SCV93" s="14"/>
      <c r="SCW93" s="14"/>
      <c r="SCX93" s="14"/>
      <c r="SCY93" s="14"/>
      <c r="SCZ93" s="14"/>
      <c r="SDA93" s="14"/>
      <c r="SDB93" s="14"/>
      <c r="SDC93" s="14"/>
      <c r="SDD93" s="14"/>
      <c r="SDE93" s="14"/>
      <c r="SDF93" s="14"/>
      <c r="SDG93" s="14"/>
      <c r="SDH93" s="14"/>
      <c r="SDI93" s="14"/>
      <c r="SDJ93" s="14"/>
      <c r="SDK93" s="14"/>
      <c r="SDL93" s="14"/>
      <c r="SDM93" s="14"/>
      <c r="SDN93" s="14"/>
      <c r="SDO93" s="14"/>
      <c r="SDP93" s="14"/>
      <c r="SDQ93" s="14"/>
      <c r="SDR93" s="14"/>
      <c r="SDS93" s="14"/>
      <c r="SDT93" s="14"/>
      <c r="SDU93" s="14"/>
      <c r="SDV93" s="14"/>
      <c r="SDW93" s="14"/>
      <c r="SDX93" s="14"/>
      <c r="SDY93" s="14"/>
      <c r="SDZ93" s="14"/>
      <c r="SEA93" s="14"/>
      <c r="SEB93" s="14"/>
      <c r="SEC93" s="14"/>
      <c r="SED93" s="14"/>
      <c r="SEE93" s="14"/>
      <c r="SEF93" s="14"/>
      <c r="SEG93" s="14"/>
      <c r="SEH93" s="14"/>
      <c r="SEI93" s="14"/>
      <c r="SEJ93" s="14"/>
      <c r="SEK93" s="14"/>
      <c r="SEL93" s="14"/>
      <c r="SEM93" s="14"/>
      <c r="SEN93" s="14"/>
      <c r="SEO93" s="14"/>
      <c r="SEP93" s="14"/>
      <c r="SEQ93" s="14"/>
      <c r="SER93" s="14"/>
      <c r="SES93" s="14"/>
      <c r="SET93" s="14"/>
      <c r="SEU93" s="14"/>
      <c r="SEV93" s="14"/>
      <c r="SEW93" s="14"/>
      <c r="SEX93" s="14"/>
      <c r="SEY93" s="14"/>
      <c r="SEZ93" s="14"/>
      <c r="SFA93" s="14"/>
      <c r="SFB93" s="14"/>
      <c r="SFC93" s="14"/>
      <c r="SFD93" s="14"/>
      <c r="SFE93" s="14"/>
      <c r="SFF93" s="14"/>
      <c r="SFG93" s="14"/>
      <c r="SFH93" s="14"/>
      <c r="SFI93" s="14"/>
      <c r="SFJ93" s="14"/>
      <c r="SFK93" s="14"/>
      <c r="SFL93" s="14"/>
      <c r="SFM93" s="14"/>
      <c r="SFN93" s="14"/>
      <c r="SFO93" s="14"/>
      <c r="SFP93" s="14"/>
      <c r="SFQ93" s="14"/>
      <c r="SFR93" s="14"/>
      <c r="SFS93" s="14"/>
      <c r="SFT93" s="14"/>
      <c r="SFU93" s="14"/>
      <c r="SFV93" s="14"/>
      <c r="SFW93" s="14"/>
      <c r="SFX93" s="14"/>
      <c r="SFY93" s="14"/>
      <c r="SFZ93" s="14"/>
      <c r="SGA93" s="14"/>
      <c r="SGB93" s="14"/>
      <c r="SGC93" s="14"/>
      <c r="SGD93" s="14"/>
      <c r="SGE93" s="14"/>
      <c r="SGF93" s="14"/>
      <c r="SGG93" s="14"/>
      <c r="SGH93" s="14"/>
      <c r="SGI93" s="14"/>
      <c r="SGJ93" s="14"/>
      <c r="SGK93" s="14"/>
      <c r="SGL93" s="14"/>
      <c r="SGM93" s="14"/>
      <c r="SGN93" s="14"/>
      <c r="SGO93" s="14"/>
      <c r="SGP93" s="14"/>
      <c r="SGQ93" s="14"/>
      <c r="SGR93" s="14"/>
      <c r="SGS93" s="14"/>
      <c r="SGT93" s="14"/>
      <c r="SGU93" s="14"/>
      <c r="SGV93" s="14"/>
      <c r="SGW93" s="14"/>
      <c r="SGX93" s="14"/>
      <c r="SGY93" s="14"/>
      <c r="SGZ93" s="14"/>
      <c r="SHA93" s="14"/>
      <c r="SHB93" s="14"/>
      <c r="SHC93" s="14"/>
      <c r="SHD93" s="14"/>
      <c r="SHE93" s="14"/>
      <c r="SHF93" s="14"/>
      <c r="SHG93" s="14"/>
      <c r="SHH93" s="14"/>
      <c r="SHI93" s="14"/>
      <c r="SHJ93" s="14"/>
      <c r="SHK93" s="14"/>
      <c r="SHL93" s="14"/>
      <c r="SHM93" s="14"/>
      <c r="SHN93" s="14"/>
      <c r="SHO93" s="14"/>
      <c r="SHP93" s="14"/>
      <c r="SHQ93" s="14"/>
      <c r="SHR93" s="14"/>
      <c r="SHS93" s="14"/>
      <c r="SHT93" s="14"/>
      <c r="SHU93" s="14"/>
      <c r="SHV93" s="14"/>
      <c r="SHW93" s="14"/>
      <c r="SHX93" s="14"/>
      <c r="SHY93" s="14"/>
      <c r="SHZ93" s="14"/>
      <c r="SIA93" s="14"/>
      <c r="SIB93" s="14"/>
      <c r="SIC93" s="14"/>
      <c r="SID93" s="14"/>
      <c r="SIE93" s="14"/>
      <c r="SIF93" s="14"/>
      <c r="SIG93" s="14"/>
      <c r="SIH93" s="14"/>
      <c r="SII93" s="14"/>
      <c r="SIJ93" s="14"/>
      <c r="SIK93" s="14"/>
      <c r="SIL93" s="14"/>
      <c r="SIM93" s="14"/>
      <c r="SIN93" s="14"/>
      <c r="SIO93" s="14"/>
      <c r="SIP93" s="14"/>
      <c r="SIQ93" s="14"/>
      <c r="SIR93" s="14"/>
      <c r="SIS93" s="14"/>
      <c r="SIT93" s="14"/>
      <c r="SIU93" s="14"/>
      <c r="SIV93" s="14"/>
      <c r="SIW93" s="14"/>
      <c r="SIX93" s="14"/>
      <c r="SIY93" s="14"/>
      <c r="SIZ93" s="14"/>
      <c r="SJA93" s="14"/>
      <c r="SJB93" s="14"/>
      <c r="SJC93" s="14"/>
      <c r="SJD93" s="14"/>
      <c r="SJE93" s="14"/>
      <c r="SJF93" s="14"/>
      <c r="SJG93" s="14"/>
      <c r="SJH93" s="14"/>
      <c r="SJI93" s="14"/>
      <c r="SJJ93" s="14"/>
      <c r="SJK93" s="14"/>
      <c r="SJL93" s="14"/>
      <c r="SJM93" s="14"/>
      <c r="SJN93" s="14"/>
      <c r="SJO93" s="14"/>
      <c r="SJP93" s="14"/>
      <c r="SJQ93" s="14"/>
      <c r="SJR93" s="14"/>
      <c r="SJS93" s="14"/>
      <c r="SJT93" s="14"/>
      <c r="SJU93" s="14"/>
      <c r="SJV93" s="14"/>
      <c r="SJW93" s="14"/>
      <c r="SJX93" s="14"/>
      <c r="SJY93" s="14"/>
      <c r="SJZ93" s="14"/>
      <c r="SKA93" s="14"/>
      <c r="SKB93" s="14"/>
      <c r="SKC93" s="14"/>
      <c r="SKD93" s="14"/>
      <c r="SKE93" s="14"/>
      <c r="SKF93" s="14"/>
      <c r="SKG93" s="14"/>
      <c r="SKH93" s="14"/>
      <c r="SKI93" s="14"/>
      <c r="SKJ93" s="14"/>
      <c r="SKK93" s="14"/>
      <c r="SKL93" s="14"/>
      <c r="SKM93" s="14"/>
      <c r="SKN93" s="14"/>
      <c r="SKO93" s="14"/>
      <c r="SKP93" s="14"/>
      <c r="SKQ93" s="14"/>
      <c r="SKR93" s="14"/>
      <c r="SKS93" s="14"/>
      <c r="SKT93" s="14"/>
      <c r="SKU93" s="14"/>
      <c r="SKV93" s="14"/>
      <c r="SKW93" s="14"/>
      <c r="SKX93" s="14"/>
      <c r="SKY93" s="14"/>
      <c r="SKZ93" s="14"/>
      <c r="SLA93" s="14"/>
      <c r="SLB93" s="14"/>
      <c r="SLC93" s="14"/>
      <c r="SLD93" s="14"/>
      <c r="SLE93" s="14"/>
      <c r="SLF93" s="14"/>
      <c r="SLG93" s="14"/>
      <c r="SLH93" s="14"/>
      <c r="SLI93" s="14"/>
      <c r="SLJ93" s="14"/>
      <c r="SLK93" s="14"/>
      <c r="SLL93" s="14"/>
      <c r="SLM93" s="14"/>
      <c r="SLN93" s="14"/>
      <c r="SLO93" s="14"/>
      <c r="SLP93" s="14"/>
      <c r="SLQ93" s="14"/>
      <c r="SLR93" s="14"/>
      <c r="SLS93" s="14"/>
      <c r="SLT93" s="14"/>
      <c r="SLU93" s="14"/>
      <c r="SLV93" s="14"/>
      <c r="SLW93" s="14"/>
      <c r="SLX93" s="14"/>
      <c r="SLY93" s="14"/>
      <c r="SLZ93" s="14"/>
      <c r="SMA93" s="14"/>
      <c r="SMB93" s="14"/>
      <c r="SMC93" s="14"/>
      <c r="SMD93" s="14"/>
      <c r="SME93" s="14"/>
      <c r="SMF93" s="14"/>
      <c r="SMG93" s="14"/>
      <c r="SMH93" s="14"/>
      <c r="SMI93" s="14"/>
      <c r="SMJ93" s="14"/>
      <c r="SMK93" s="14"/>
      <c r="SML93" s="14"/>
      <c r="SMM93" s="14"/>
      <c r="SMN93" s="14"/>
      <c r="SMO93" s="14"/>
      <c r="SMP93" s="14"/>
      <c r="SMQ93" s="14"/>
      <c r="SMR93" s="14"/>
      <c r="SMS93" s="14"/>
      <c r="SMT93" s="14"/>
      <c r="SMU93" s="14"/>
      <c r="SMV93" s="14"/>
      <c r="SMW93" s="14"/>
      <c r="SMX93" s="14"/>
      <c r="SMY93" s="14"/>
      <c r="SMZ93" s="14"/>
      <c r="SNA93" s="14"/>
      <c r="SNB93" s="14"/>
      <c r="SNC93" s="14"/>
      <c r="SND93" s="14"/>
      <c r="SNE93" s="14"/>
      <c r="SNF93" s="14"/>
      <c r="SNG93" s="14"/>
      <c r="SNH93" s="14"/>
      <c r="SNI93" s="14"/>
      <c r="SNJ93" s="14"/>
      <c r="SNK93" s="14"/>
      <c r="SNL93" s="14"/>
      <c r="SNM93" s="14"/>
      <c r="SNN93" s="14"/>
      <c r="SNO93" s="14"/>
      <c r="SNP93" s="14"/>
      <c r="SNQ93" s="14"/>
      <c r="SNR93" s="14"/>
      <c r="SNS93" s="14"/>
      <c r="SNT93" s="14"/>
      <c r="SNU93" s="14"/>
      <c r="SNV93" s="14"/>
      <c r="SNW93" s="14"/>
      <c r="SNX93" s="14"/>
      <c r="SNY93" s="14"/>
      <c r="SNZ93" s="14"/>
      <c r="SOA93" s="14"/>
      <c r="SOB93" s="14"/>
      <c r="SOC93" s="14"/>
      <c r="SOD93" s="14"/>
      <c r="SOE93" s="14"/>
      <c r="SOF93" s="14"/>
      <c r="SOG93" s="14"/>
      <c r="SOH93" s="14"/>
      <c r="SOI93" s="14"/>
      <c r="SOJ93" s="14"/>
      <c r="SOK93" s="14"/>
      <c r="SOL93" s="14"/>
      <c r="SOM93" s="14"/>
      <c r="SON93" s="14"/>
      <c r="SOO93" s="14"/>
      <c r="SOP93" s="14"/>
      <c r="SOQ93" s="14"/>
      <c r="SOR93" s="14"/>
      <c r="SOS93" s="14"/>
      <c r="SOT93" s="14"/>
      <c r="SOU93" s="14"/>
      <c r="SOV93" s="14"/>
      <c r="SOW93" s="14"/>
      <c r="SOX93" s="14"/>
      <c r="SOY93" s="14"/>
      <c r="SOZ93" s="14"/>
      <c r="SPA93" s="14"/>
      <c r="SPB93" s="14"/>
      <c r="SPC93" s="14"/>
      <c r="SPD93" s="14"/>
      <c r="SPE93" s="14"/>
      <c r="SPF93" s="14"/>
      <c r="SPG93" s="14"/>
      <c r="SPH93" s="14"/>
      <c r="SPI93" s="14"/>
      <c r="SPJ93" s="14"/>
      <c r="SPK93" s="14"/>
      <c r="SPL93" s="14"/>
      <c r="SPM93" s="14"/>
      <c r="SPN93" s="14"/>
      <c r="SPO93" s="14"/>
      <c r="SPP93" s="14"/>
      <c r="SPQ93" s="14"/>
      <c r="SPR93" s="14"/>
      <c r="SPS93" s="14"/>
      <c r="SPT93" s="14"/>
      <c r="SPU93" s="14"/>
      <c r="SPV93" s="14"/>
      <c r="SPW93" s="14"/>
      <c r="SPX93" s="14"/>
      <c r="SPY93" s="14"/>
      <c r="SPZ93" s="14"/>
      <c r="SQA93" s="14"/>
      <c r="SQB93" s="14"/>
      <c r="SQC93" s="14"/>
      <c r="SQD93" s="14"/>
      <c r="SQE93" s="14"/>
      <c r="SQF93" s="14"/>
      <c r="SQG93" s="14"/>
      <c r="SQH93" s="14"/>
      <c r="SQI93" s="14"/>
      <c r="SQJ93" s="14"/>
      <c r="SQK93" s="14"/>
      <c r="SQL93" s="14"/>
      <c r="SQM93" s="14"/>
      <c r="SQN93" s="14"/>
      <c r="SQO93" s="14"/>
      <c r="SQP93" s="14"/>
      <c r="SQQ93" s="14"/>
      <c r="SQR93" s="14"/>
      <c r="SQS93" s="14"/>
      <c r="SQT93" s="14"/>
      <c r="SQU93" s="14"/>
      <c r="SQV93" s="14"/>
      <c r="SQW93" s="14"/>
      <c r="SQX93" s="14"/>
      <c r="SQY93" s="14"/>
      <c r="SQZ93" s="14"/>
      <c r="SRA93" s="14"/>
      <c r="SRB93" s="14"/>
      <c r="SRC93" s="14"/>
      <c r="SRD93" s="14"/>
      <c r="SRE93" s="14"/>
      <c r="SRF93" s="14"/>
      <c r="SRG93" s="14"/>
      <c r="SRH93" s="14"/>
      <c r="SRI93" s="14"/>
      <c r="SRJ93" s="14"/>
      <c r="SRK93" s="14"/>
      <c r="SRL93" s="14"/>
      <c r="SRM93" s="14"/>
      <c r="SRN93" s="14"/>
      <c r="SRO93" s="14"/>
      <c r="SRP93" s="14"/>
      <c r="SRQ93" s="14"/>
      <c r="SRR93" s="14"/>
      <c r="SRS93" s="14"/>
      <c r="SRT93" s="14"/>
      <c r="SRU93" s="14"/>
      <c r="SRV93" s="14"/>
      <c r="SRW93" s="14"/>
      <c r="SRX93" s="14"/>
      <c r="SRY93" s="14"/>
      <c r="SRZ93" s="14"/>
      <c r="SSA93" s="14"/>
      <c r="SSB93" s="14"/>
      <c r="SSC93" s="14"/>
      <c r="SSD93" s="14"/>
      <c r="SSE93" s="14"/>
      <c r="SSF93" s="14"/>
      <c r="SSG93" s="14"/>
      <c r="SSH93" s="14"/>
      <c r="SSI93" s="14"/>
      <c r="SSJ93" s="14"/>
      <c r="SSK93" s="14"/>
      <c r="SSL93" s="14"/>
      <c r="SSM93" s="14"/>
      <c r="SSN93" s="14"/>
      <c r="SSO93" s="14"/>
      <c r="SSP93" s="14"/>
      <c r="SSQ93" s="14"/>
      <c r="SSR93" s="14"/>
      <c r="SSS93" s="14"/>
      <c r="SST93" s="14"/>
      <c r="SSU93" s="14"/>
      <c r="SSV93" s="14"/>
      <c r="SSW93" s="14"/>
      <c r="SSX93" s="14"/>
      <c r="SSY93" s="14"/>
      <c r="SSZ93" s="14"/>
      <c r="STA93" s="14"/>
      <c r="STB93" s="14"/>
      <c r="STC93" s="14"/>
      <c r="STD93" s="14"/>
      <c r="STE93" s="14"/>
      <c r="STF93" s="14"/>
      <c r="STG93" s="14"/>
      <c r="STH93" s="14"/>
      <c r="STI93" s="14"/>
      <c r="STJ93" s="14"/>
      <c r="STK93" s="14"/>
      <c r="STL93" s="14"/>
      <c r="STM93" s="14"/>
      <c r="STN93" s="14"/>
      <c r="STO93" s="14"/>
      <c r="STP93" s="14"/>
      <c r="STQ93" s="14"/>
      <c r="STR93" s="14"/>
      <c r="STS93" s="14"/>
      <c r="STT93" s="14"/>
      <c r="STU93" s="14"/>
      <c r="STV93" s="14"/>
      <c r="STW93" s="14"/>
      <c r="STX93" s="14"/>
      <c r="STY93" s="14"/>
      <c r="STZ93" s="14"/>
      <c r="SUA93" s="14"/>
      <c r="SUB93" s="14"/>
      <c r="SUC93" s="14"/>
      <c r="SUD93" s="14"/>
      <c r="SUE93" s="14"/>
      <c r="SUF93" s="14"/>
      <c r="SUG93" s="14"/>
      <c r="SUH93" s="14"/>
      <c r="SUI93" s="14"/>
      <c r="SUJ93" s="14"/>
      <c r="SUK93" s="14"/>
      <c r="SUL93" s="14"/>
      <c r="SUM93" s="14"/>
      <c r="SUN93" s="14"/>
      <c r="SUO93" s="14"/>
      <c r="SUP93" s="14"/>
      <c r="SUQ93" s="14"/>
      <c r="SUR93" s="14"/>
      <c r="SUS93" s="14"/>
      <c r="SUT93" s="14"/>
      <c r="SUU93" s="14"/>
      <c r="SUV93" s="14"/>
      <c r="SUW93" s="14"/>
      <c r="SUX93" s="14"/>
      <c r="SUY93" s="14"/>
      <c r="SUZ93" s="14"/>
      <c r="SVA93" s="14"/>
      <c r="SVB93" s="14"/>
      <c r="SVC93" s="14"/>
      <c r="SVD93" s="14"/>
      <c r="SVE93" s="14"/>
      <c r="SVF93" s="14"/>
      <c r="SVG93" s="14"/>
      <c r="SVH93" s="14"/>
      <c r="SVI93" s="14"/>
      <c r="SVJ93" s="14"/>
      <c r="SVK93" s="14"/>
      <c r="SVL93" s="14"/>
      <c r="SVM93" s="14"/>
      <c r="SVN93" s="14"/>
      <c r="SVO93" s="14"/>
      <c r="SVP93" s="14"/>
      <c r="SVQ93" s="14"/>
      <c r="SVR93" s="14"/>
      <c r="SVS93" s="14"/>
      <c r="SVT93" s="14"/>
      <c r="SVU93" s="14"/>
      <c r="SVV93" s="14"/>
      <c r="SVW93" s="14"/>
      <c r="SVX93" s="14"/>
      <c r="SVY93" s="14"/>
      <c r="SVZ93" s="14"/>
      <c r="SWA93" s="14"/>
      <c r="SWB93" s="14"/>
      <c r="SWC93" s="14"/>
      <c r="SWD93" s="14"/>
      <c r="SWE93" s="14"/>
      <c r="SWF93" s="14"/>
      <c r="SWG93" s="14"/>
      <c r="SWH93" s="14"/>
      <c r="SWI93" s="14"/>
      <c r="SWJ93" s="14"/>
      <c r="SWK93" s="14"/>
      <c r="SWL93" s="14"/>
      <c r="SWM93" s="14"/>
      <c r="SWN93" s="14"/>
      <c r="SWO93" s="14"/>
      <c r="SWP93" s="14"/>
      <c r="SWQ93" s="14"/>
      <c r="SWR93" s="14"/>
      <c r="SWS93" s="14"/>
      <c r="SWT93" s="14"/>
      <c r="SWU93" s="14"/>
      <c r="SWV93" s="14"/>
      <c r="SWW93" s="14"/>
      <c r="SWX93" s="14"/>
      <c r="SWY93" s="14"/>
      <c r="SWZ93" s="14"/>
      <c r="SXA93" s="14"/>
      <c r="SXB93" s="14"/>
      <c r="SXC93" s="14"/>
      <c r="SXD93" s="14"/>
      <c r="SXE93" s="14"/>
      <c r="SXF93" s="14"/>
      <c r="SXG93" s="14"/>
      <c r="SXH93" s="14"/>
      <c r="SXI93" s="14"/>
      <c r="SXJ93" s="14"/>
      <c r="SXK93" s="14"/>
      <c r="SXL93" s="14"/>
      <c r="SXM93" s="14"/>
      <c r="SXN93" s="14"/>
      <c r="SXO93" s="14"/>
      <c r="SXP93" s="14"/>
      <c r="SXQ93" s="14"/>
      <c r="SXR93" s="14"/>
      <c r="SXS93" s="14"/>
      <c r="SXT93" s="14"/>
      <c r="SXU93" s="14"/>
      <c r="SXV93" s="14"/>
      <c r="SXW93" s="14"/>
      <c r="SXX93" s="14"/>
      <c r="SXY93" s="14"/>
      <c r="SXZ93" s="14"/>
      <c r="SYA93" s="14"/>
      <c r="SYB93" s="14"/>
      <c r="SYC93" s="14"/>
      <c r="SYD93" s="14"/>
      <c r="SYE93" s="14"/>
      <c r="SYF93" s="14"/>
      <c r="SYG93" s="14"/>
      <c r="SYH93" s="14"/>
      <c r="SYI93" s="14"/>
      <c r="SYJ93" s="14"/>
      <c r="SYK93" s="14"/>
      <c r="SYL93" s="14"/>
      <c r="SYM93" s="14"/>
      <c r="SYN93" s="14"/>
      <c r="SYO93" s="14"/>
      <c r="SYP93" s="14"/>
      <c r="SYQ93" s="14"/>
      <c r="SYR93" s="14"/>
      <c r="SYS93" s="14"/>
      <c r="SYT93" s="14"/>
      <c r="SYU93" s="14"/>
      <c r="SYV93" s="14"/>
      <c r="SYW93" s="14"/>
      <c r="SYX93" s="14"/>
      <c r="SYY93" s="14"/>
      <c r="SYZ93" s="14"/>
      <c r="SZA93" s="14"/>
      <c r="SZB93" s="14"/>
      <c r="SZC93" s="14"/>
      <c r="SZD93" s="14"/>
      <c r="SZE93" s="14"/>
      <c r="SZF93" s="14"/>
      <c r="SZG93" s="14"/>
      <c r="SZH93" s="14"/>
      <c r="SZI93" s="14"/>
      <c r="SZJ93" s="14"/>
      <c r="SZK93" s="14"/>
      <c r="SZL93" s="14"/>
      <c r="SZM93" s="14"/>
      <c r="SZN93" s="14"/>
      <c r="SZO93" s="14"/>
      <c r="SZP93" s="14"/>
      <c r="SZQ93" s="14"/>
      <c r="SZR93" s="14"/>
      <c r="SZS93" s="14"/>
      <c r="SZT93" s="14"/>
      <c r="SZU93" s="14"/>
      <c r="SZV93" s="14"/>
      <c r="SZW93" s="14"/>
      <c r="SZX93" s="14"/>
      <c r="SZY93" s="14"/>
      <c r="SZZ93" s="14"/>
      <c r="TAA93" s="14"/>
      <c r="TAB93" s="14"/>
      <c r="TAC93" s="14"/>
      <c r="TAD93" s="14"/>
      <c r="TAE93" s="14"/>
      <c r="TAF93" s="14"/>
      <c r="TAG93" s="14"/>
      <c r="TAH93" s="14"/>
      <c r="TAI93" s="14"/>
      <c r="TAJ93" s="14"/>
      <c r="TAK93" s="14"/>
      <c r="TAL93" s="14"/>
      <c r="TAM93" s="14"/>
      <c r="TAN93" s="14"/>
      <c r="TAO93" s="14"/>
      <c r="TAP93" s="14"/>
      <c r="TAQ93" s="14"/>
      <c r="TAR93" s="14"/>
      <c r="TAS93" s="14"/>
      <c r="TAT93" s="14"/>
      <c r="TAU93" s="14"/>
      <c r="TAV93" s="14"/>
      <c r="TAW93" s="14"/>
      <c r="TAX93" s="14"/>
      <c r="TAY93" s="14"/>
      <c r="TAZ93" s="14"/>
      <c r="TBA93" s="14"/>
      <c r="TBB93" s="14"/>
      <c r="TBC93" s="14"/>
      <c r="TBD93" s="14"/>
      <c r="TBE93" s="14"/>
      <c r="TBF93" s="14"/>
      <c r="TBG93" s="14"/>
      <c r="TBH93" s="14"/>
      <c r="TBI93" s="14"/>
      <c r="TBJ93" s="14"/>
      <c r="TBK93" s="14"/>
      <c r="TBL93" s="14"/>
      <c r="TBM93" s="14"/>
      <c r="TBN93" s="14"/>
      <c r="TBO93" s="14"/>
      <c r="TBP93" s="14"/>
      <c r="TBQ93" s="14"/>
      <c r="TBR93" s="14"/>
      <c r="TBS93" s="14"/>
      <c r="TBT93" s="14"/>
      <c r="TBU93" s="14"/>
      <c r="TBV93" s="14"/>
      <c r="TBW93" s="14"/>
      <c r="TBX93" s="14"/>
      <c r="TBY93" s="14"/>
      <c r="TBZ93" s="14"/>
      <c r="TCA93" s="14"/>
      <c r="TCB93" s="14"/>
      <c r="TCC93" s="14"/>
      <c r="TCD93" s="14"/>
      <c r="TCE93" s="14"/>
      <c r="TCF93" s="14"/>
      <c r="TCG93" s="14"/>
      <c r="TCH93" s="14"/>
      <c r="TCI93" s="14"/>
      <c r="TCJ93" s="14"/>
      <c r="TCK93" s="14"/>
      <c r="TCL93" s="14"/>
      <c r="TCM93" s="14"/>
      <c r="TCN93" s="14"/>
      <c r="TCO93" s="14"/>
      <c r="TCP93" s="14"/>
      <c r="TCQ93" s="14"/>
      <c r="TCR93" s="14"/>
      <c r="TCS93" s="14"/>
      <c r="TCT93" s="14"/>
      <c r="TCU93" s="14"/>
      <c r="TCV93" s="14"/>
      <c r="TCW93" s="14"/>
      <c r="TCX93" s="14"/>
      <c r="TCY93" s="14"/>
      <c r="TCZ93" s="14"/>
      <c r="TDA93" s="14"/>
      <c r="TDB93" s="14"/>
      <c r="TDC93" s="14"/>
      <c r="TDD93" s="14"/>
      <c r="TDE93" s="14"/>
      <c r="TDF93" s="14"/>
      <c r="TDG93" s="14"/>
      <c r="TDH93" s="14"/>
      <c r="TDI93" s="14"/>
      <c r="TDJ93" s="14"/>
      <c r="TDK93" s="14"/>
      <c r="TDL93" s="14"/>
      <c r="TDM93" s="14"/>
      <c r="TDN93" s="14"/>
      <c r="TDO93" s="14"/>
      <c r="TDP93" s="14"/>
      <c r="TDQ93" s="14"/>
      <c r="TDR93" s="14"/>
      <c r="TDS93" s="14"/>
      <c r="TDT93" s="14"/>
      <c r="TDU93" s="14"/>
      <c r="TDV93" s="14"/>
      <c r="TDW93" s="14"/>
      <c r="TDX93" s="14"/>
      <c r="TDY93" s="14"/>
      <c r="TDZ93" s="14"/>
      <c r="TEA93" s="14"/>
      <c r="TEB93" s="14"/>
      <c r="TEC93" s="14"/>
      <c r="TED93" s="14"/>
      <c r="TEE93" s="14"/>
      <c r="TEF93" s="14"/>
      <c r="TEG93" s="14"/>
      <c r="TEH93" s="14"/>
      <c r="TEI93" s="14"/>
      <c r="TEJ93" s="14"/>
      <c r="TEK93" s="14"/>
      <c r="TEL93" s="14"/>
      <c r="TEM93" s="14"/>
      <c r="TEN93" s="14"/>
      <c r="TEO93" s="14"/>
      <c r="TEP93" s="14"/>
      <c r="TEQ93" s="14"/>
      <c r="TER93" s="14"/>
      <c r="TES93" s="14"/>
      <c r="TET93" s="14"/>
      <c r="TEU93" s="14"/>
      <c r="TEV93" s="14"/>
      <c r="TEW93" s="14"/>
      <c r="TEX93" s="14"/>
      <c r="TEY93" s="14"/>
      <c r="TEZ93" s="14"/>
      <c r="TFA93" s="14"/>
      <c r="TFB93" s="14"/>
      <c r="TFC93" s="14"/>
      <c r="TFD93" s="14"/>
      <c r="TFE93" s="14"/>
      <c r="TFF93" s="14"/>
      <c r="TFG93" s="14"/>
      <c r="TFH93" s="14"/>
      <c r="TFI93" s="14"/>
      <c r="TFJ93" s="14"/>
      <c r="TFK93" s="14"/>
      <c r="TFL93" s="14"/>
      <c r="TFM93" s="14"/>
      <c r="TFN93" s="14"/>
      <c r="TFO93" s="14"/>
      <c r="TFP93" s="14"/>
      <c r="TFQ93" s="14"/>
      <c r="TFR93" s="14"/>
      <c r="TFS93" s="14"/>
      <c r="TFT93" s="14"/>
      <c r="TFU93" s="14"/>
      <c r="TFV93" s="14"/>
      <c r="TFW93" s="14"/>
      <c r="TFX93" s="14"/>
      <c r="TFY93" s="14"/>
      <c r="TFZ93" s="14"/>
      <c r="TGA93" s="14"/>
      <c r="TGB93" s="14"/>
      <c r="TGC93" s="14"/>
      <c r="TGD93" s="14"/>
      <c r="TGE93" s="14"/>
      <c r="TGF93" s="14"/>
      <c r="TGG93" s="14"/>
      <c r="TGH93" s="14"/>
      <c r="TGI93" s="14"/>
      <c r="TGJ93" s="14"/>
      <c r="TGK93" s="14"/>
      <c r="TGL93" s="14"/>
      <c r="TGM93" s="14"/>
      <c r="TGN93" s="14"/>
      <c r="TGO93" s="14"/>
      <c r="TGP93" s="14"/>
      <c r="TGQ93" s="14"/>
      <c r="TGR93" s="14"/>
      <c r="TGS93" s="14"/>
      <c r="TGT93" s="14"/>
      <c r="TGU93" s="14"/>
      <c r="TGV93" s="14"/>
      <c r="TGW93" s="14"/>
      <c r="TGX93" s="14"/>
      <c r="TGY93" s="14"/>
      <c r="TGZ93" s="14"/>
      <c r="THA93" s="14"/>
      <c r="THB93" s="14"/>
      <c r="THC93" s="14"/>
      <c r="THD93" s="14"/>
      <c r="THE93" s="14"/>
      <c r="THF93" s="14"/>
      <c r="THG93" s="14"/>
      <c r="THH93" s="14"/>
      <c r="THI93" s="14"/>
      <c r="THJ93" s="14"/>
      <c r="THK93" s="14"/>
      <c r="THL93" s="14"/>
      <c r="THM93" s="14"/>
      <c r="THN93" s="14"/>
      <c r="THO93" s="14"/>
      <c r="THP93" s="14"/>
      <c r="THQ93" s="14"/>
      <c r="THR93" s="14"/>
      <c r="THS93" s="14"/>
      <c r="THT93" s="14"/>
      <c r="THU93" s="14"/>
      <c r="THV93" s="14"/>
      <c r="THW93" s="14"/>
      <c r="THX93" s="14"/>
      <c r="THY93" s="14"/>
      <c r="THZ93" s="14"/>
      <c r="TIA93" s="14"/>
      <c r="TIB93" s="14"/>
      <c r="TIC93" s="14"/>
      <c r="TID93" s="14"/>
      <c r="TIE93" s="14"/>
      <c r="TIF93" s="14"/>
      <c r="TIG93" s="14"/>
      <c r="TIH93" s="14"/>
      <c r="TII93" s="14"/>
      <c r="TIJ93" s="14"/>
      <c r="TIK93" s="14"/>
      <c r="TIL93" s="14"/>
      <c r="TIM93" s="14"/>
      <c r="TIN93" s="14"/>
      <c r="TIO93" s="14"/>
      <c r="TIP93" s="14"/>
      <c r="TIQ93" s="14"/>
      <c r="TIR93" s="14"/>
      <c r="TIS93" s="14"/>
      <c r="TIT93" s="14"/>
      <c r="TIU93" s="14"/>
      <c r="TIV93" s="14"/>
      <c r="TIW93" s="14"/>
      <c r="TIX93" s="14"/>
      <c r="TIY93" s="14"/>
      <c r="TIZ93" s="14"/>
      <c r="TJA93" s="14"/>
      <c r="TJB93" s="14"/>
      <c r="TJC93" s="14"/>
      <c r="TJD93" s="14"/>
      <c r="TJE93" s="14"/>
      <c r="TJF93" s="14"/>
      <c r="TJG93" s="14"/>
      <c r="TJH93" s="14"/>
      <c r="TJI93" s="14"/>
      <c r="TJJ93" s="14"/>
      <c r="TJK93" s="14"/>
      <c r="TJL93" s="14"/>
      <c r="TJM93" s="14"/>
      <c r="TJN93" s="14"/>
      <c r="TJO93" s="14"/>
      <c r="TJP93" s="14"/>
      <c r="TJQ93" s="14"/>
      <c r="TJR93" s="14"/>
      <c r="TJS93" s="14"/>
      <c r="TJT93" s="14"/>
      <c r="TJU93" s="14"/>
      <c r="TJV93" s="14"/>
      <c r="TJW93" s="14"/>
      <c r="TJX93" s="14"/>
      <c r="TJY93" s="14"/>
      <c r="TJZ93" s="14"/>
      <c r="TKA93" s="14"/>
      <c r="TKB93" s="14"/>
      <c r="TKC93" s="14"/>
      <c r="TKD93" s="14"/>
      <c r="TKE93" s="14"/>
      <c r="TKF93" s="14"/>
      <c r="TKG93" s="14"/>
      <c r="TKH93" s="14"/>
      <c r="TKI93" s="14"/>
      <c r="TKJ93" s="14"/>
      <c r="TKK93" s="14"/>
      <c r="TKL93" s="14"/>
      <c r="TKM93" s="14"/>
      <c r="TKN93" s="14"/>
      <c r="TKO93" s="14"/>
      <c r="TKP93" s="14"/>
      <c r="TKQ93" s="14"/>
      <c r="TKR93" s="14"/>
      <c r="TKS93" s="14"/>
      <c r="TKT93" s="14"/>
      <c r="TKU93" s="14"/>
      <c r="TKV93" s="14"/>
      <c r="TKW93" s="14"/>
      <c r="TKX93" s="14"/>
      <c r="TKY93" s="14"/>
      <c r="TKZ93" s="14"/>
      <c r="TLA93" s="14"/>
      <c r="TLB93" s="14"/>
      <c r="TLC93" s="14"/>
      <c r="TLD93" s="14"/>
      <c r="TLE93" s="14"/>
      <c r="TLF93" s="14"/>
      <c r="TLG93" s="14"/>
      <c r="TLH93" s="14"/>
      <c r="TLI93" s="14"/>
      <c r="TLJ93" s="14"/>
      <c r="TLK93" s="14"/>
      <c r="TLL93" s="14"/>
      <c r="TLM93" s="14"/>
      <c r="TLN93" s="14"/>
      <c r="TLO93" s="14"/>
      <c r="TLP93" s="14"/>
      <c r="TLQ93" s="14"/>
      <c r="TLR93" s="14"/>
      <c r="TLS93" s="14"/>
      <c r="TLT93" s="14"/>
      <c r="TLU93" s="14"/>
      <c r="TLV93" s="14"/>
      <c r="TLW93" s="14"/>
      <c r="TLX93" s="14"/>
      <c r="TLY93" s="14"/>
      <c r="TLZ93" s="14"/>
      <c r="TMA93" s="14"/>
      <c r="TMB93" s="14"/>
      <c r="TMC93" s="14"/>
      <c r="TMD93" s="14"/>
      <c r="TME93" s="14"/>
      <c r="TMF93" s="14"/>
      <c r="TMG93" s="14"/>
      <c r="TMH93" s="14"/>
      <c r="TMI93" s="14"/>
      <c r="TMJ93" s="14"/>
      <c r="TMK93" s="14"/>
      <c r="TML93" s="14"/>
      <c r="TMM93" s="14"/>
      <c r="TMN93" s="14"/>
      <c r="TMO93" s="14"/>
      <c r="TMP93" s="14"/>
      <c r="TMQ93" s="14"/>
      <c r="TMR93" s="14"/>
      <c r="TMS93" s="14"/>
      <c r="TMT93" s="14"/>
      <c r="TMU93" s="14"/>
      <c r="TMV93" s="14"/>
      <c r="TMW93" s="14"/>
      <c r="TMX93" s="14"/>
      <c r="TMY93" s="14"/>
      <c r="TMZ93" s="14"/>
      <c r="TNA93" s="14"/>
      <c r="TNB93" s="14"/>
      <c r="TNC93" s="14"/>
      <c r="TND93" s="14"/>
      <c r="TNE93" s="14"/>
      <c r="TNF93" s="14"/>
      <c r="TNG93" s="14"/>
      <c r="TNH93" s="14"/>
      <c r="TNI93" s="14"/>
      <c r="TNJ93" s="14"/>
      <c r="TNK93" s="14"/>
      <c r="TNL93" s="14"/>
      <c r="TNM93" s="14"/>
      <c r="TNN93" s="14"/>
      <c r="TNO93" s="14"/>
      <c r="TNP93" s="14"/>
      <c r="TNQ93" s="14"/>
      <c r="TNR93" s="14"/>
      <c r="TNS93" s="14"/>
      <c r="TNT93" s="14"/>
      <c r="TNU93" s="14"/>
      <c r="TNV93" s="14"/>
      <c r="TNW93" s="14"/>
      <c r="TNX93" s="14"/>
      <c r="TNY93" s="14"/>
      <c r="TNZ93" s="14"/>
      <c r="TOA93" s="14"/>
      <c r="TOB93" s="14"/>
      <c r="TOC93" s="14"/>
      <c r="TOD93" s="14"/>
      <c r="TOE93" s="14"/>
      <c r="TOF93" s="14"/>
      <c r="TOG93" s="14"/>
      <c r="TOH93" s="14"/>
      <c r="TOI93" s="14"/>
      <c r="TOJ93" s="14"/>
      <c r="TOK93" s="14"/>
      <c r="TOL93" s="14"/>
      <c r="TOM93" s="14"/>
      <c r="TON93" s="14"/>
      <c r="TOO93" s="14"/>
      <c r="TOP93" s="14"/>
      <c r="TOQ93" s="14"/>
      <c r="TOR93" s="14"/>
      <c r="TOS93" s="14"/>
      <c r="TOT93" s="14"/>
      <c r="TOU93" s="14"/>
      <c r="TOV93" s="14"/>
      <c r="TOW93" s="14"/>
      <c r="TOX93" s="14"/>
      <c r="TOY93" s="14"/>
      <c r="TOZ93" s="14"/>
      <c r="TPA93" s="14"/>
      <c r="TPB93" s="14"/>
      <c r="TPC93" s="14"/>
      <c r="TPD93" s="14"/>
      <c r="TPE93" s="14"/>
      <c r="TPF93" s="14"/>
      <c r="TPG93" s="14"/>
      <c r="TPH93" s="14"/>
      <c r="TPI93" s="14"/>
      <c r="TPJ93" s="14"/>
      <c r="TPK93" s="14"/>
      <c r="TPL93" s="14"/>
      <c r="TPM93" s="14"/>
      <c r="TPN93" s="14"/>
      <c r="TPO93" s="14"/>
      <c r="TPP93" s="14"/>
      <c r="TPQ93" s="14"/>
      <c r="TPR93" s="14"/>
      <c r="TPS93" s="14"/>
      <c r="TPT93" s="14"/>
      <c r="TPU93" s="14"/>
      <c r="TPV93" s="14"/>
      <c r="TPW93" s="14"/>
      <c r="TPX93" s="14"/>
      <c r="TPY93" s="14"/>
      <c r="TPZ93" s="14"/>
      <c r="TQA93" s="14"/>
      <c r="TQB93" s="14"/>
      <c r="TQC93" s="14"/>
      <c r="TQD93" s="14"/>
      <c r="TQE93" s="14"/>
      <c r="TQF93" s="14"/>
      <c r="TQG93" s="14"/>
      <c r="TQH93" s="14"/>
      <c r="TQI93" s="14"/>
      <c r="TQJ93" s="14"/>
      <c r="TQK93" s="14"/>
      <c r="TQL93" s="14"/>
      <c r="TQM93" s="14"/>
      <c r="TQN93" s="14"/>
      <c r="TQO93" s="14"/>
      <c r="TQP93" s="14"/>
      <c r="TQQ93" s="14"/>
      <c r="TQR93" s="14"/>
      <c r="TQS93" s="14"/>
      <c r="TQT93" s="14"/>
      <c r="TQU93" s="14"/>
      <c r="TQV93" s="14"/>
      <c r="TQW93" s="14"/>
      <c r="TQX93" s="14"/>
      <c r="TQY93" s="14"/>
      <c r="TQZ93" s="14"/>
      <c r="TRA93" s="14"/>
      <c r="TRB93" s="14"/>
      <c r="TRC93" s="14"/>
      <c r="TRD93" s="14"/>
      <c r="TRE93" s="14"/>
      <c r="TRF93" s="14"/>
      <c r="TRG93" s="14"/>
      <c r="TRH93" s="14"/>
      <c r="TRI93" s="14"/>
      <c r="TRJ93" s="14"/>
      <c r="TRK93" s="14"/>
      <c r="TRL93" s="14"/>
      <c r="TRM93" s="14"/>
      <c r="TRN93" s="14"/>
      <c r="TRO93" s="14"/>
      <c r="TRP93" s="14"/>
      <c r="TRQ93" s="14"/>
      <c r="TRR93" s="14"/>
      <c r="TRS93" s="14"/>
      <c r="TRT93" s="14"/>
      <c r="TRU93" s="14"/>
      <c r="TRV93" s="14"/>
      <c r="TRW93" s="14"/>
      <c r="TRX93" s="14"/>
      <c r="TRY93" s="14"/>
      <c r="TRZ93" s="14"/>
      <c r="TSA93" s="14"/>
      <c r="TSB93" s="14"/>
      <c r="TSC93" s="14"/>
      <c r="TSD93" s="14"/>
      <c r="TSE93" s="14"/>
      <c r="TSF93" s="14"/>
      <c r="TSG93" s="14"/>
      <c r="TSH93" s="14"/>
      <c r="TSI93" s="14"/>
      <c r="TSJ93" s="14"/>
      <c r="TSK93" s="14"/>
      <c r="TSL93" s="14"/>
      <c r="TSM93" s="14"/>
      <c r="TSN93" s="14"/>
      <c r="TSO93" s="14"/>
      <c r="TSP93" s="14"/>
      <c r="TSQ93" s="14"/>
      <c r="TSR93" s="14"/>
      <c r="TSS93" s="14"/>
      <c r="TST93" s="14"/>
      <c r="TSU93" s="14"/>
      <c r="TSV93" s="14"/>
      <c r="TSW93" s="14"/>
      <c r="TSX93" s="14"/>
      <c r="TSY93" s="14"/>
      <c r="TSZ93" s="14"/>
      <c r="TTA93" s="14"/>
      <c r="TTB93" s="14"/>
      <c r="TTC93" s="14"/>
      <c r="TTD93" s="14"/>
      <c r="TTE93" s="14"/>
      <c r="TTF93" s="14"/>
      <c r="TTG93" s="14"/>
      <c r="TTH93" s="14"/>
      <c r="TTI93" s="14"/>
      <c r="TTJ93" s="14"/>
      <c r="TTK93" s="14"/>
      <c r="TTL93" s="14"/>
      <c r="TTM93" s="14"/>
      <c r="TTN93" s="14"/>
      <c r="TTO93" s="14"/>
      <c r="TTP93" s="14"/>
      <c r="TTQ93" s="14"/>
      <c r="TTR93" s="14"/>
      <c r="TTS93" s="14"/>
      <c r="TTT93" s="14"/>
      <c r="TTU93" s="14"/>
      <c r="TTV93" s="14"/>
      <c r="TTW93" s="14"/>
      <c r="TTX93" s="14"/>
      <c r="TTY93" s="14"/>
      <c r="TTZ93" s="14"/>
      <c r="TUA93" s="14"/>
      <c r="TUB93" s="14"/>
      <c r="TUC93" s="14"/>
      <c r="TUD93" s="14"/>
      <c r="TUE93" s="14"/>
      <c r="TUF93" s="14"/>
      <c r="TUG93" s="14"/>
      <c r="TUH93" s="14"/>
      <c r="TUI93" s="14"/>
      <c r="TUJ93" s="14"/>
      <c r="TUK93" s="14"/>
      <c r="TUL93" s="14"/>
      <c r="TUM93" s="14"/>
      <c r="TUN93" s="14"/>
      <c r="TUO93" s="14"/>
      <c r="TUP93" s="14"/>
      <c r="TUQ93" s="14"/>
      <c r="TUR93" s="14"/>
      <c r="TUS93" s="14"/>
      <c r="TUT93" s="14"/>
      <c r="TUU93" s="14"/>
      <c r="TUV93" s="14"/>
      <c r="TUW93" s="14"/>
      <c r="TUX93" s="14"/>
      <c r="TUY93" s="14"/>
      <c r="TUZ93" s="14"/>
      <c r="TVA93" s="14"/>
      <c r="TVB93" s="14"/>
      <c r="TVC93" s="14"/>
      <c r="TVD93" s="14"/>
      <c r="TVE93" s="14"/>
      <c r="TVF93" s="14"/>
      <c r="TVG93" s="14"/>
      <c r="TVH93" s="14"/>
      <c r="TVI93" s="14"/>
      <c r="TVJ93" s="14"/>
      <c r="TVK93" s="14"/>
      <c r="TVL93" s="14"/>
      <c r="TVM93" s="14"/>
      <c r="TVN93" s="14"/>
      <c r="TVO93" s="14"/>
      <c r="TVP93" s="14"/>
      <c r="TVQ93" s="14"/>
      <c r="TVR93" s="14"/>
      <c r="TVS93" s="14"/>
      <c r="TVT93" s="14"/>
      <c r="TVU93" s="14"/>
      <c r="TVV93" s="14"/>
      <c r="TVW93" s="14"/>
      <c r="TVX93" s="14"/>
      <c r="TVY93" s="14"/>
      <c r="TVZ93" s="14"/>
      <c r="TWA93" s="14"/>
      <c r="TWB93" s="14"/>
      <c r="TWC93" s="14"/>
      <c r="TWD93" s="14"/>
      <c r="TWE93" s="14"/>
      <c r="TWF93" s="14"/>
      <c r="TWG93" s="14"/>
      <c r="TWH93" s="14"/>
      <c r="TWI93" s="14"/>
      <c r="TWJ93" s="14"/>
      <c r="TWK93" s="14"/>
      <c r="TWL93" s="14"/>
      <c r="TWM93" s="14"/>
      <c r="TWN93" s="14"/>
      <c r="TWO93" s="14"/>
      <c r="TWP93" s="14"/>
      <c r="TWQ93" s="14"/>
      <c r="TWR93" s="14"/>
      <c r="TWS93" s="14"/>
      <c r="TWT93" s="14"/>
      <c r="TWU93" s="14"/>
      <c r="TWV93" s="14"/>
      <c r="TWW93" s="14"/>
      <c r="TWX93" s="14"/>
      <c r="TWY93" s="14"/>
      <c r="TWZ93" s="14"/>
      <c r="TXA93" s="14"/>
      <c r="TXB93" s="14"/>
      <c r="TXC93" s="14"/>
      <c r="TXD93" s="14"/>
      <c r="TXE93" s="14"/>
      <c r="TXF93" s="14"/>
      <c r="TXG93" s="14"/>
      <c r="TXH93" s="14"/>
      <c r="TXI93" s="14"/>
      <c r="TXJ93" s="14"/>
      <c r="TXK93" s="14"/>
      <c r="TXL93" s="14"/>
      <c r="TXM93" s="14"/>
      <c r="TXN93" s="14"/>
      <c r="TXO93" s="14"/>
      <c r="TXP93" s="14"/>
      <c r="TXQ93" s="14"/>
      <c r="TXR93" s="14"/>
      <c r="TXS93" s="14"/>
      <c r="TXT93" s="14"/>
      <c r="TXU93" s="14"/>
      <c r="TXV93" s="14"/>
      <c r="TXW93" s="14"/>
      <c r="TXX93" s="14"/>
      <c r="TXY93" s="14"/>
      <c r="TXZ93" s="14"/>
      <c r="TYA93" s="14"/>
      <c r="TYB93" s="14"/>
      <c r="TYC93" s="14"/>
      <c r="TYD93" s="14"/>
      <c r="TYE93" s="14"/>
      <c r="TYF93" s="14"/>
      <c r="TYG93" s="14"/>
      <c r="TYH93" s="14"/>
      <c r="TYI93" s="14"/>
      <c r="TYJ93" s="14"/>
      <c r="TYK93" s="14"/>
      <c r="TYL93" s="14"/>
      <c r="TYM93" s="14"/>
      <c r="TYN93" s="14"/>
      <c r="TYO93" s="14"/>
      <c r="TYP93" s="14"/>
      <c r="TYQ93" s="14"/>
      <c r="TYR93" s="14"/>
      <c r="TYS93" s="14"/>
      <c r="TYT93" s="14"/>
      <c r="TYU93" s="14"/>
      <c r="TYV93" s="14"/>
      <c r="TYW93" s="14"/>
      <c r="TYX93" s="14"/>
      <c r="TYY93" s="14"/>
      <c r="TYZ93" s="14"/>
      <c r="TZA93" s="14"/>
      <c r="TZB93" s="14"/>
      <c r="TZC93" s="14"/>
      <c r="TZD93" s="14"/>
      <c r="TZE93" s="14"/>
      <c r="TZF93" s="14"/>
      <c r="TZG93" s="14"/>
      <c r="TZH93" s="14"/>
      <c r="TZI93" s="14"/>
      <c r="TZJ93" s="14"/>
      <c r="TZK93" s="14"/>
      <c r="TZL93" s="14"/>
      <c r="TZM93" s="14"/>
      <c r="TZN93" s="14"/>
      <c r="TZO93" s="14"/>
      <c r="TZP93" s="14"/>
      <c r="TZQ93" s="14"/>
      <c r="TZR93" s="14"/>
      <c r="TZS93" s="14"/>
      <c r="TZT93" s="14"/>
      <c r="TZU93" s="14"/>
      <c r="TZV93" s="14"/>
      <c r="TZW93" s="14"/>
      <c r="TZX93" s="14"/>
      <c r="TZY93" s="14"/>
      <c r="TZZ93" s="14"/>
      <c r="UAA93" s="14"/>
      <c r="UAB93" s="14"/>
      <c r="UAC93" s="14"/>
      <c r="UAD93" s="14"/>
      <c r="UAE93" s="14"/>
      <c r="UAF93" s="14"/>
      <c r="UAG93" s="14"/>
      <c r="UAH93" s="14"/>
      <c r="UAI93" s="14"/>
      <c r="UAJ93" s="14"/>
      <c r="UAK93" s="14"/>
      <c r="UAL93" s="14"/>
      <c r="UAM93" s="14"/>
      <c r="UAN93" s="14"/>
      <c r="UAO93" s="14"/>
      <c r="UAP93" s="14"/>
      <c r="UAQ93" s="14"/>
      <c r="UAR93" s="14"/>
      <c r="UAS93" s="14"/>
      <c r="UAT93" s="14"/>
      <c r="UAU93" s="14"/>
      <c r="UAV93" s="14"/>
      <c r="UAW93" s="14"/>
      <c r="UAX93" s="14"/>
      <c r="UAY93" s="14"/>
      <c r="UAZ93" s="14"/>
      <c r="UBA93" s="14"/>
      <c r="UBB93" s="14"/>
      <c r="UBC93" s="14"/>
      <c r="UBD93" s="14"/>
      <c r="UBE93" s="14"/>
      <c r="UBF93" s="14"/>
      <c r="UBG93" s="14"/>
      <c r="UBH93" s="14"/>
      <c r="UBI93" s="14"/>
      <c r="UBJ93" s="14"/>
      <c r="UBK93" s="14"/>
      <c r="UBL93" s="14"/>
      <c r="UBM93" s="14"/>
      <c r="UBN93" s="14"/>
      <c r="UBO93" s="14"/>
      <c r="UBP93" s="14"/>
      <c r="UBQ93" s="14"/>
      <c r="UBR93" s="14"/>
      <c r="UBS93" s="14"/>
      <c r="UBT93" s="14"/>
      <c r="UBU93" s="14"/>
      <c r="UBV93" s="14"/>
      <c r="UBW93" s="14"/>
      <c r="UBX93" s="14"/>
      <c r="UBY93" s="14"/>
      <c r="UBZ93" s="14"/>
      <c r="UCA93" s="14"/>
      <c r="UCB93" s="14"/>
      <c r="UCC93" s="14"/>
      <c r="UCD93" s="14"/>
      <c r="UCE93" s="14"/>
      <c r="UCF93" s="14"/>
      <c r="UCG93" s="14"/>
      <c r="UCH93" s="14"/>
      <c r="UCI93" s="14"/>
      <c r="UCJ93" s="14"/>
      <c r="UCK93" s="14"/>
      <c r="UCL93" s="14"/>
      <c r="UCM93" s="14"/>
      <c r="UCN93" s="14"/>
      <c r="UCO93" s="14"/>
      <c r="UCP93" s="14"/>
      <c r="UCQ93" s="14"/>
      <c r="UCR93" s="14"/>
      <c r="UCS93" s="14"/>
      <c r="UCT93" s="14"/>
      <c r="UCU93" s="14"/>
      <c r="UCV93" s="14"/>
      <c r="UCW93" s="14"/>
      <c r="UCX93" s="14"/>
      <c r="UCY93" s="14"/>
      <c r="UCZ93" s="14"/>
      <c r="UDA93" s="14"/>
      <c r="UDB93" s="14"/>
      <c r="UDC93" s="14"/>
      <c r="UDD93" s="14"/>
      <c r="UDE93" s="14"/>
      <c r="UDF93" s="14"/>
      <c r="UDG93" s="14"/>
      <c r="UDH93" s="14"/>
      <c r="UDI93" s="14"/>
      <c r="UDJ93" s="14"/>
      <c r="UDK93" s="14"/>
      <c r="UDL93" s="14"/>
      <c r="UDM93" s="14"/>
      <c r="UDN93" s="14"/>
      <c r="UDO93" s="14"/>
      <c r="UDP93" s="14"/>
      <c r="UDQ93" s="14"/>
      <c r="UDR93" s="14"/>
      <c r="UDS93" s="14"/>
      <c r="UDT93" s="14"/>
      <c r="UDU93" s="14"/>
      <c r="UDV93" s="14"/>
      <c r="UDW93" s="14"/>
      <c r="UDX93" s="14"/>
      <c r="UDY93" s="14"/>
      <c r="UDZ93" s="14"/>
      <c r="UEA93" s="14"/>
      <c r="UEB93" s="14"/>
      <c r="UEC93" s="14"/>
      <c r="UED93" s="14"/>
      <c r="UEE93" s="14"/>
      <c r="UEF93" s="14"/>
      <c r="UEG93" s="14"/>
      <c r="UEH93" s="14"/>
      <c r="UEI93" s="14"/>
      <c r="UEJ93" s="14"/>
      <c r="UEK93" s="14"/>
      <c r="UEL93" s="14"/>
      <c r="UEM93" s="14"/>
      <c r="UEN93" s="14"/>
      <c r="UEO93" s="14"/>
      <c r="UEP93" s="14"/>
      <c r="UEQ93" s="14"/>
      <c r="UER93" s="14"/>
      <c r="UES93" s="14"/>
      <c r="UET93" s="14"/>
      <c r="UEU93" s="14"/>
      <c r="UEV93" s="14"/>
      <c r="UEW93" s="14"/>
      <c r="UEX93" s="14"/>
      <c r="UEY93" s="14"/>
      <c r="UEZ93" s="14"/>
      <c r="UFA93" s="14"/>
      <c r="UFB93" s="14"/>
      <c r="UFC93" s="14"/>
      <c r="UFD93" s="14"/>
      <c r="UFE93" s="14"/>
      <c r="UFF93" s="14"/>
      <c r="UFG93" s="14"/>
      <c r="UFH93" s="14"/>
      <c r="UFI93" s="14"/>
      <c r="UFJ93" s="14"/>
      <c r="UFK93" s="14"/>
      <c r="UFL93" s="14"/>
      <c r="UFM93" s="14"/>
      <c r="UFN93" s="14"/>
      <c r="UFO93" s="14"/>
      <c r="UFP93" s="14"/>
      <c r="UFQ93" s="14"/>
      <c r="UFR93" s="14"/>
      <c r="UFS93" s="14"/>
      <c r="UFT93" s="14"/>
      <c r="UFU93" s="14"/>
      <c r="UFV93" s="14"/>
      <c r="UFW93" s="14"/>
      <c r="UFX93" s="14"/>
      <c r="UFY93" s="14"/>
      <c r="UFZ93" s="14"/>
      <c r="UGA93" s="14"/>
      <c r="UGB93" s="14"/>
      <c r="UGC93" s="14"/>
      <c r="UGD93" s="14"/>
      <c r="UGE93" s="14"/>
      <c r="UGF93" s="14"/>
      <c r="UGG93" s="14"/>
      <c r="UGH93" s="14"/>
      <c r="UGI93" s="14"/>
      <c r="UGJ93" s="14"/>
      <c r="UGK93" s="14"/>
      <c r="UGL93" s="14"/>
      <c r="UGM93" s="14"/>
      <c r="UGN93" s="14"/>
      <c r="UGO93" s="14"/>
      <c r="UGP93" s="14"/>
      <c r="UGQ93" s="14"/>
      <c r="UGR93" s="14"/>
      <c r="UGS93" s="14"/>
      <c r="UGT93" s="14"/>
      <c r="UGU93" s="14"/>
      <c r="UGV93" s="14"/>
      <c r="UGW93" s="14"/>
      <c r="UGX93" s="14"/>
      <c r="UGY93" s="14"/>
      <c r="UGZ93" s="14"/>
      <c r="UHA93" s="14"/>
      <c r="UHB93" s="14"/>
      <c r="UHC93" s="14"/>
      <c r="UHD93" s="14"/>
      <c r="UHE93" s="14"/>
      <c r="UHF93" s="14"/>
      <c r="UHG93" s="14"/>
      <c r="UHH93" s="14"/>
      <c r="UHI93" s="14"/>
      <c r="UHJ93" s="14"/>
      <c r="UHK93" s="14"/>
      <c r="UHL93" s="14"/>
      <c r="UHM93" s="14"/>
      <c r="UHN93" s="14"/>
      <c r="UHO93" s="14"/>
      <c r="UHP93" s="14"/>
      <c r="UHQ93" s="14"/>
      <c r="UHR93" s="14"/>
      <c r="UHS93" s="14"/>
      <c r="UHT93" s="14"/>
      <c r="UHU93" s="14"/>
      <c r="UHV93" s="14"/>
      <c r="UHW93" s="14"/>
      <c r="UHX93" s="14"/>
      <c r="UHY93" s="14"/>
      <c r="UHZ93" s="14"/>
      <c r="UIA93" s="14"/>
      <c r="UIB93" s="14"/>
      <c r="UIC93" s="14"/>
      <c r="UID93" s="14"/>
      <c r="UIE93" s="14"/>
      <c r="UIF93" s="14"/>
      <c r="UIG93" s="14"/>
      <c r="UIH93" s="14"/>
      <c r="UII93" s="14"/>
      <c r="UIJ93" s="14"/>
      <c r="UIK93" s="14"/>
      <c r="UIL93" s="14"/>
      <c r="UIM93" s="14"/>
      <c r="UIN93" s="14"/>
      <c r="UIO93" s="14"/>
      <c r="UIP93" s="14"/>
      <c r="UIQ93" s="14"/>
      <c r="UIR93" s="14"/>
      <c r="UIS93" s="14"/>
      <c r="UIT93" s="14"/>
      <c r="UIU93" s="14"/>
      <c r="UIV93" s="14"/>
      <c r="UIW93" s="14"/>
      <c r="UIX93" s="14"/>
      <c r="UIY93" s="14"/>
      <c r="UIZ93" s="14"/>
      <c r="UJA93" s="14"/>
      <c r="UJB93" s="14"/>
      <c r="UJC93" s="14"/>
      <c r="UJD93" s="14"/>
      <c r="UJE93" s="14"/>
      <c r="UJF93" s="14"/>
      <c r="UJG93" s="14"/>
      <c r="UJH93" s="14"/>
      <c r="UJI93" s="14"/>
      <c r="UJJ93" s="14"/>
      <c r="UJK93" s="14"/>
      <c r="UJL93" s="14"/>
      <c r="UJM93" s="14"/>
      <c r="UJN93" s="14"/>
      <c r="UJO93" s="14"/>
      <c r="UJP93" s="14"/>
      <c r="UJQ93" s="14"/>
      <c r="UJR93" s="14"/>
      <c r="UJS93" s="14"/>
      <c r="UJT93" s="14"/>
      <c r="UJU93" s="14"/>
      <c r="UJV93" s="14"/>
      <c r="UJW93" s="14"/>
      <c r="UJX93" s="14"/>
      <c r="UJY93" s="14"/>
      <c r="UJZ93" s="14"/>
      <c r="UKA93" s="14"/>
      <c r="UKB93" s="14"/>
      <c r="UKC93" s="14"/>
      <c r="UKD93" s="14"/>
      <c r="UKE93" s="14"/>
      <c r="UKF93" s="14"/>
      <c r="UKG93" s="14"/>
      <c r="UKH93" s="14"/>
      <c r="UKI93" s="14"/>
      <c r="UKJ93" s="14"/>
      <c r="UKK93" s="14"/>
      <c r="UKL93" s="14"/>
      <c r="UKM93" s="14"/>
      <c r="UKN93" s="14"/>
      <c r="UKO93" s="14"/>
      <c r="UKP93" s="14"/>
      <c r="UKQ93" s="14"/>
      <c r="UKR93" s="14"/>
      <c r="UKS93" s="14"/>
      <c r="UKT93" s="14"/>
      <c r="UKU93" s="14"/>
      <c r="UKV93" s="14"/>
      <c r="UKW93" s="14"/>
      <c r="UKX93" s="14"/>
      <c r="UKY93" s="14"/>
      <c r="UKZ93" s="14"/>
      <c r="ULA93" s="14"/>
      <c r="ULB93" s="14"/>
      <c r="ULC93" s="14"/>
      <c r="ULD93" s="14"/>
      <c r="ULE93" s="14"/>
      <c r="ULF93" s="14"/>
      <c r="ULG93" s="14"/>
      <c r="ULH93" s="14"/>
      <c r="ULI93" s="14"/>
      <c r="ULJ93" s="14"/>
      <c r="ULK93" s="14"/>
      <c r="ULL93" s="14"/>
      <c r="ULM93" s="14"/>
      <c r="ULN93" s="14"/>
      <c r="ULO93" s="14"/>
      <c r="ULP93" s="14"/>
      <c r="ULQ93" s="14"/>
      <c r="ULR93" s="14"/>
      <c r="ULS93" s="14"/>
      <c r="ULT93" s="14"/>
      <c r="ULU93" s="14"/>
      <c r="ULV93" s="14"/>
      <c r="ULW93" s="14"/>
      <c r="ULX93" s="14"/>
      <c r="ULY93" s="14"/>
      <c r="ULZ93" s="14"/>
      <c r="UMA93" s="14"/>
      <c r="UMB93" s="14"/>
      <c r="UMC93" s="14"/>
      <c r="UMD93" s="14"/>
      <c r="UME93" s="14"/>
      <c r="UMF93" s="14"/>
      <c r="UMG93" s="14"/>
      <c r="UMH93" s="14"/>
      <c r="UMI93" s="14"/>
      <c r="UMJ93" s="14"/>
      <c r="UMK93" s="14"/>
      <c r="UML93" s="14"/>
      <c r="UMM93" s="14"/>
      <c r="UMN93" s="14"/>
      <c r="UMO93" s="14"/>
      <c r="UMP93" s="14"/>
      <c r="UMQ93" s="14"/>
      <c r="UMR93" s="14"/>
      <c r="UMS93" s="14"/>
      <c r="UMT93" s="14"/>
      <c r="UMU93" s="14"/>
      <c r="UMV93" s="14"/>
      <c r="UMW93" s="14"/>
      <c r="UMX93" s="14"/>
      <c r="UMY93" s="14"/>
      <c r="UMZ93" s="14"/>
      <c r="UNA93" s="14"/>
      <c r="UNB93" s="14"/>
      <c r="UNC93" s="14"/>
      <c r="UND93" s="14"/>
      <c r="UNE93" s="14"/>
      <c r="UNF93" s="14"/>
      <c r="UNG93" s="14"/>
      <c r="UNH93" s="14"/>
      <c r="UNI93" s="14"/>
      <c r="UNJ93" s="14"/>
      <c r="UNK93" s="14"/>
      <c r="UNL93" s="14"/>
      <c r="UNM93" s="14"/>
      <c r="UNN93" s="14"/>
      <c r="UNO93" s="14"/>
      <c r="UNP93" s="14"/>
      <c r="UNQ93" s="14"/>
      <c r="UNR93" s="14"/>
      <c r="UNS93" s="14"/>
      <c r="UNT93" s="14"/>
      <c r="UNU93" s="14"/>
      <c r="UNV93" s="14"/>
      <c r="UNW93" s="14"/>
      <c r="UNX93" s="14"/>
      <c r="UNY93" s="14"/>
      <c r="UNZ93" s="14"/>
      <c r="UOA93" s="14"/>
      <c r="UOB93" s="14"/>
      <c r="UOC93" s="14"/>
      <c r="UOD93" s="14"/>
      <c r="UOE93" s="14"/>
      <c r="UOF93" s="14"/>
      <c r="UOG93" s="14"/>
      <c r="UOH93" s="14"/>
      <c r="UOI93" s="14"/>
      <c r="UOJ93" s="14"/>
      <c r="UOK93" s="14"/>
      <c r="UOL93" s="14"/>
      <c r="UOM93" s="14"/>
      <c r="UON93" s="14"/>
      <c r="UOO93" s="14"/>
      <c r="UOP93" s="14"/>
      <c r="UOQ93" s="14"/>
      <c r="UOR93" s="14"/>
      <c r="UOS93" s="14"/>
      <c r="UOT93" s="14"/>
      <c r="UOU93" s="14"/>
      <c r="UOV93" s="14"/>
      <c r="UOW93" s="14"/>
      <c r="UOX93" s="14"/>
      <c r="UOY93" s="14"/>
      <c r="UOZ93" s="14"/>
      <c r="UPA93" s="14"/>
      <c r="UPB93" s="14"/>
      <c r="UPC93" s="14"/>
      <c r="UPD93" s="14"/>
      <c r="UPE93" s="14"/>
      <c r="UPF93" s="14"/>
      <c r="UPG93" s="14"/>
      <c r="UPH93" s="14"/>
      <c r="UPI93" s="14"/>
      <c r="UPJ93" s="14"/>
      <c r="UPK93" s="14"/>
      <c r="UPL93" s="14"/>
      <c r="UPM93" s="14"/>
      <c r="UPN93" s="14"/>
      <c r="UPO93" s="14"/>
      <c r="UPP93" s="14"/>
      <c r="UPQ93" s="14"/>
      <c r="UPR93" s="14"/>
      <c r="UPS93" s="14"/>
      <c r="UPT93" s="14"/>
      <c r="UPU93" s="14"/>
      <c r="UPV93" s="14"/>
      <c r="UPW93" s="14"/>
      <c r="UPX93" s="14"/>
      <c r="UPY93" s="14"/>
      <c r="UPZ93" s="14"/>
      <c r="UQA93" s="14"/>
      <c r="UQB93" s="14"/>
      <c r="UQC93" s="14"/>
      <c r="UQD93" s="14"/>
      <c r="UQE93" s="14"/>
      <c r="UQF93" s="14"/>
      <c r="UQG93" s="14"/>
      <c r="UQH93" s="14"/>
      <c r="UQI93" s="14"/>
      <c r="UQJ93" s="14"/>
      <c r="UQK93" s="14"/>
      <c r="UQL93" s="14"/>
      <c r="UQM93" s="14"/>
      <c r="UQN93" s="14"/>
      <c r="UQO93" s="14"/>
      <c r="UQP93" s="14"/>
      <c r="UQQ93" s="14"/>
      <c r="UQR93" s="14"/>
      <c r="UQS93" s="14"/>
      <c r="UQT93" s="14"/>
      <c r="UQU93" s="14"/>
      <c r="UQV93" s="14"/>
      <c r="UQW93" s="14"/>
      <c r="UQX93" s="14"/>
      <c r="UQY93" s="14"/>
      <c r="UQZ93" s="14"/>
      <c r="URA93" s="14"/>
      <c r="URB93" s="14"/>
      <c r="URC93" s="14"/>
      <c r="URD93" s="14"/>
      <c r="URE93" s="14"/>
      <c r="URF93" s="14"/>
      <c r="URG93" s="14"/>
      <c r="URH93" s="14"/>
      <c r="URI93" s="14"/>
      <c r="URJ93" s="14"/>
      <c r="URK93" s="14"/>
      <c r="URL93" s="14"/>
      <c r="URM93" s="14"/>
      <c r="URN93" s="14"/>
      <c r="URO93" s="14"/>
      <c r="URP93" s="14"/>
      <c r="URQ93" s="14"/>
      <c r="URR93" s="14"/>
      <c r="URS93" s="14"/>
      <c r="URT93" s="14"/>
      <c r="URU93" s="14"/>
      <c r="URV93" s="14"/>
      <c r="URW93" s="14"/>
      <c r="URX93" s="14"/>
      <c r="URY93" s="14"/>
      <c r="URZ93" s="14"/>
      <c r="USA93" s="14"/>
      <c r="USB93" s="14"/>
      <c r="USC93" s="14"/>
      <c r="USD93" s="14"/>
      <c r="USE93" s="14"/>
      <c r="USF93" s="14"/>
      <c r="USG93" s="14"/>
      <c r="USH93" s="14"/>
      <c r="USI93" s="14"/>
      <c r="USJ93" s="14"/>
      <c r="USK93" s="14"/>
      <c r="USL93" s="14"/>
      <c r="USM93" s="14"/>
      <c r="USN93" s="14"/>
      <c r="USO93" s="14"/>
      <c r="USP93" s="14"/>
      <c r="USQ93" s="14"/>
      <c r="USR93" s="14"/>
      <c r="USS93" s="14"/>
      <c r="UST93" s="14"/>
      <c r="USU93" s="14"/>
      <c r="USV93" s="14"/>
      <c r="USW93" s="14"/>
      <c r="USX93" s="14"/>
      <c r="USY93" s="14"/>
      <c r="USZ93" s="14"/>
      <c r="UTA93" s="14"/>
      <c r="UTB93" s="14"/>
      <c r="UTC93" s="14"/>
      <c r="UTD93" s="14"/>
      <c r="UTE93" s="14"/>
      <c r="UTF93" s="14"/>
      <c r="UTG93" s="14"/>
      <c r="UTH93" s="14"/>
      <c r="UTI93" s="14"/>
      <c r="UTJ93" s="14"/>
      <c r="UTK93" s="14"/>
      <c r="UTL93" s="14"/>
      <c r="UTM93" s="14"/>
      <c r="UTN93" s="14"/>
      <c r="UTO93" s="14"/>
      <c r="UTP93" s="14"/>
      <c r="UTQ93" s="14"/>
      <c r="UTR93" s="14"/>
      <c r="UTS93" s="14"/>
      <c r="UTT93" s="14"/>
      <c r="UTU93" s="14"/>
      <c r="UTV93" s="14"/>
      <c r="UTW93" s="14"/>
      <c r="UTX93" s="14"/>
      <c r="UTY93" s="14"/>
      <c r="UTZ93" s="14"/>
      <c r="UUA93" s="14"/>
      <c r="UUB93" s="14"/>
      <c r="UUC93" s="14"/>
      <c r="UUD93" s="14"/>
      <c r="UUE93" s="14"/>
      <c r="UUF93" s="14"/>
      <c r="UUG93" s="14"/>
      <c r="UUH93" s="14"/>
      <c r="UUI93" s="14"/>
      <c r="UUJ93" s="14"/>
      <c r="UUK93" s="14"/>
      <c r="UUL93" s="14"/>
      <c r="UUM93" s="14"/>
      <c r="UUN93" s="14"/>
      <c r="UUO93" s="14"/>
      <c r="UUP93" s="14"/>
      <c r="UUQ93" s="14"/>
      <c r="UUR93" s="14"/>
      <c r="UUS93" s="14"/>
      <c r="UUT93" s="14"/>
      <c r="UUU93" s="14"/>
      <c r="UUV93" s="14"/>
      <c r="UUW93" s="14"/>
      <c r="UUX93" s="14"/>
      <c r="UUY93" s="14"/>
      <c r="UUZ93" s="14"/>
      <c r="UVA93" s="14"/>
      <c r="UVB93" s="14"/>
      <c r="UVC93" s="14"/>
      <c r="UVD93" s="14"/>
      <c r="UVE93" s="14"/>
      <c r="UVF93" s="14"/>
      <c r="UVG93" s="14"/>
      <c r="UVH93" s="14"/>
      <c r="UVI93" s="14"/>
      <c r="UVJ93" s="14"/>
      <c r="UVK93" s="14"/>
      <c r="UVL93" s="14"/>
      <c r="UVM93" s="14"/>
      <c r="UVN93" s="14"/>
      <c r="UVO93" s="14"/>
      <c r="UVP93" s="14"/>
      <c r="UVQ93" s="14"/>
      <c r="UVR93" s="14"/>
      <c r="UVS93" s="14"/>
      <c r="UVT93" s="14"/>
      <c r="UVU93" s="14"/>
      <c r="UVV93" s="14"/>
      <c r="UVW93" s="14"/>
      <c r="UVX93" s="14"/>
      <c r="UVY93" s="14"/>
      <c r="UVZ93" s="14"/>
      <c r="UWA93" s="14"/>
      <c r="UWB93" s="14"/>
      <c r="UWC93" s="14"/>
      <c r="UWD93" s="14"/>
      <c r="UWE93" s="14"/>
      <c r="UWF93" s="14"/>
      <c r="UWG93" s="14"/>
      <c r="UWH93" s="14"/>
      <c r="UWI93" s="14"/>
      <c r="UWJ93" s="14"/>
      <c r="UWK93" s="14"/>
      <c r="UWL93" s="14"/>
      <c r="UWM93" s="14"/>
      <c r="UWN93" s="14"/>
      <c r="UWO93" s="14"/>
      <c r="UWP93" s="14"/>
      <c r="UWQ93" s="14"/>
      <c r="UWR93" s="14"/>
      <c r="UWS93" s="14"/>
      <c r="UWT93" s="14"/>
      <c r="UWU93" s="14"/>
      <c r="UWV93" s="14"/>
      <c r="UWW93" s="14"/>
      <c r="UWX93" s="14"/>
      <c r="UWY93" s="14"/>
      <c r="UWZ93" s="14"/>
      <c r="UXA93" s="14"/>
      <c r="UXB93" s="14"/>
      <c r="UXC93" s="14"/>
      <c r="UXD93" s="14"/>
      <c r="UXE93" s="14"/>
      <c r="UXF93" s="14"/>
      <c r="UXG93" s="14"/>
      <c r="UXH93" s="14"/>
      <c r="UXI93" s="14"/>
      <c r="UXJ93" s="14"/>
      <c r="UXK93" s="14"/>
      <c r="UXL93" s="14"/>
      <c r="UXM93" s="14"/>
      <c r="UXN93" s="14"/>
      <c r="UXO93" s="14"/>
      <c r="UXP93" s="14"/>
      <c r="UXQ93" s="14"/>
      <c r="UXR93" s="14"/>
      <c r="UXS93" s="14"/>
      <c r="UXT93" s="14"/>
      <c r="UXU93" s="14"/>
      <c r="UXV93" s="14"/>
      <c r="UXW93" s="14"/>
      <c r="UXX93" s="14"/>
      <c r="UXY93" s="14"/>
      <c r="UXZ93" s="14"/>
      <c r="UYA93" s="14"/>
      <c r="UYB93" s="14"/>
      <c r="UYC93" s="14"/>
      <c r="UYD93" s="14"/>
      <c r="UYE93" s="14"/>
      <c r="UYF93" s="14"/>
      <c r="UYG93" s="14"/>
      <c r="UYH93" s="14"/>
      <c r="UYI93" s="14"/>
      <c r="UYJ93" s="14"/>
      <c r="UYK93" s="14"/>
      <c r="UYL93" s="14"/>
      <c r="UYM93" s="14"/>
      <c r="UYN93" s="14"/>
      <c r="UYO93" s="14"/>
      <c r="UYP93" s="14"/>
      <c r="UYQ93" s="14"/>
      <c r="UYR93" s="14"/>
      <c r="UYS93" s="14"/>
      <c r="UYT93" s="14"/>
      <c r="UYU93" s="14"/>
      <c r="UYV93" s="14"/>
      <c r="UYW93" s="14"/>
      <c r="UYX93" s="14"/>
      <c r="UYY93" s="14"/>
      <c r="UYZ93" s="14"/>
      <c r="UZA93" s="14"/>
      <c r="UZB93" s="14"/>
      <c r="UZC93" s="14"/>
      <c r="UZD93" s="14"/>
      <c r="UZE93" s="14"/>
      <c r="UZF93" s="14"/>
      <c r="UZG93" s="14"/>
      <c r="UZH93" s="14"/>
      <c r="UZI93" s="14"/>
      <c r="UZJ93" s="14"/>
      <c r="UZK93" s="14"/>
      <c r="UZL93" s="14"/>
      <c r="UZM93" s="14"/>
      <c r="UZN93" s="14"/>
      <c r="UZO93" s="14"/>
      <c r="UZP93" s="14"/>
      <c r="UZQ93" s="14"/>
      <c r="UZR93" s="14"/>
      <c r="UZS93" s="14"/>
      <c r="UZT93" s="14"/>
      <c r="UZU93" s="14"/>
      <c r="UZV93" s="14"/>
      <c r="UZW93" s="14"/>
      <c r="UZX93" s="14"/>
      <c r="UZY93" s="14"/>
      <c r="UZZ93" s="14"/>
      <c r="VAA93" s="14"/>
      <c r="VAB93" s="14"/>
      <c r="VAC93" s="14"/>
      <c r="VAD93" s="14"/>
      <c r="VAE93" s="14"/>
      <c r="VAF93" s="14"/>
      <c r="VAG93" s="14"/>
      <c r="VAH93" s="14"/>
      <c r="VAI93" s="14"/>
      <c r="VAJ93" s="14"/>
      <c r="VAK93" s="14"/>
      <c r="VAL93" s="14"/>
      <c r="VAM93" s="14"/>
      <c r="VAN93" s="14"/>
      <c r="VAO93" s="14"/>
      <c r="VAP93" s="14"/>
      <c r="VAQ93" s="14"/>
      <c r="VAR93" s="14"/>
      <c r="VAS93" s="14"/>
      <c r="VAT93" s="14"/>
      <c r="VAU93" s="14"/>
      <c r="VAV93" s="14"/>
      <c r="VAW93" s="14"/>
      <c r="VAX93" s="14"/>
      <c r="VAY93" s="14"/>
      <c r="VAZ93" s="14"/>
      <c r="VBA93" s="14"/>
      <c r="VBB93" s="14"/>
      <c r="VBC93" s="14"/>
      <c r="VBD93" s="14"/>
      <c r="VBE93" s="14"/>
      <c r="VBF93" s="14"/>
      <c r="VBG93" s="14"/>
      <c r="VBH93" s="14"/>
      <c r="VBI93" s="14"/>
      <c r="VBJ93" s="14"/>
      <c r="VBK93" s="14"/>
      <c r="VBL93" s="14"/>
      <c r="VBM93" s="14"/>
      <c r="VBN93" s="14"/>
      <c r="VBO93" s="14"/>
      <c r="VBP93" s="14"/>
      <c r="VBQ93" s="14"/>
      <c r="VBR93" s="14"/>
      <c r="VBS93" s="14"/>
      <c r="VBT93" s="14"/>
      <c r="VBU93" s="14"/>
      <c r="VBV93" s="14"/>
      <c r="VBW93" s="14"/>
      <c r="VBX93" s="14"/>
      <c r="VBY93" s="14"/>
      <c r="VBZ93" s="14"/>
      <c r="VCA93" s="14"/>
      <c r="VCB93" s="14"/>
      <c r="VCC93" s="14"/>
      <c r="VCD93" s="14"/>
      <c r="VCE93" s="14"/>
      <c r="VCF93" s="14"/>
      <c r="VCG93" s="14"/>
      <c r="VCH93" s="14"/>
      <c r="VCI93" s="14"/>
      <c r="VCJ93" s="14"/>
      <c r="VCK93" s="14"/>
      <c r="VCL93" s="14"/>
      <c r="VCM93" s="14"/>
      <c r="VCN93" s="14"/>
      <c r="VCO93" s="14"/>
      <c r="VCP93" s="14"/>
      <c r="VCQ93" s="14"/>
      <c r="VCR93" s="14"/>
      <c r="VCS93" s="14"/>
      <c r="VCT93" s="14"/>
      <c r="VCU93" s="14"/>
      <c r="VCV93" s="14"/>
      <c r="VCW93" s="14"/>
      <c r="VCX93" s="14"/>
      <c r="VCY93" s="14"/>
      <c r="VCZ93" s="14"/>
      <c r="VDA93" s="14"/>
      <c r="VDB93" s="14"/>
      <c r="VDC93" s="14"/>
      <c r="VDD93" s="14"/>
      <c r="VDE93" s="14"/>
      <c r="VDF93" s="14"/>
      <c r="VDG93" s="14"/>
      <c r="VDH93" s="14"/>
      <c r="VDI93" s="14"/>
      <c r="VDJ93" s="14"/>
      <c r="VDK93" s="14"/>
      <c r="VDL93" s="14"/>
      <c r="VDM93" s="14"/>
      <c r="VDN93" s="14"/>
      <c r="VDO93" s="14"/>
      <c r="VDP93" s="14"/>
      <c r="VDQ93" s="14"/>
      <c r="VDR93" s="14"/>
      <c r="VDS93" s="14"/>
      <c r="VDT93" s="14"/>
      <c r="VDU93" s="14"/>
      <c r="VDV93" s="14"/>
      <c r="VDW93" s="14"/>
      <c r="VDX93" s="14"/>
      <c r="VDY93" s="14"/>
      <c r="VDZ93" s="14"/>
      <c r="VEA93" s="14"/>
      <c r="VEB93" s="14"/>
      <c r="VEC93" s="14"/>
      <c r="VED93" s="14"/>
      <c r="VEE93" s="14"/>
      <c r="VEF93" s="14"/>
      <c r="VEG93" s="14"/>
      <c r="VEH93" s="14"/>
      <c r="VEI93" s="14"/>
      <c r="VEJ93" s="14"/>
      <c r="VEK93" s="14"/>
      <c r="VEL93" s="14"/>
      <c r="VEM93" s="14"/>
      <c r="VEN93" s="14"/>
      <c r="VEO93" s="14"/>
      <c r="VEP93" s="14"/>
      <c r="VEQ93" s="14"/>
      <c r="VER93" s="14"/>
      <c r="VES93" s="14"/>
      <c r="VET93" s="14"/>
      <c r="VEU93" s="14"/>
      <c r="VEV93" s="14"/>
      <c r="VEW93" s="14"/>
      <c r="VEX93" s="14"/>
      <c r="VEY93" s="14"/>
      <c r="VEZ93" s="14"/>
      <c r="VFA93" s="14"/>
      <c r="VFB93" s="14"/>
      <c r="VFC93" s="14"/>
      <c r="VFD93" s="14"/>
      <c r="VFE93" s="14"/>
      <c r="VFF93" s="14"/>
      <c r="VFG93" s="14"/>
      <c r="VFH93" s="14"/>
      <c r="VFI93" s="14"/>
      <c r="VFJ93" s="14"/>
      <c r="VFK93" s="14"/>
      <c r="VFL93" s="14"/>
      <c r="VFM93" s="14"/>
      <c r="VFN93" s="14"/>
      <c r="VFO93" s="14"/>
      <c r="VFP93" s="14"/>
      <c r="VFQ93" s="14"/>
      <c r="VFR93" s="14"/>
      <c r="VFS93" s="14"/>
      <c r="VFT93" s="14"/>
      <c r="VFU93" s="14"/>
      <c r="VFV93" s="14"/>
      <c r="VFW93" s="14"/>
      <c r="VFX93" s="14"/>
      <c r="VFY93" s="14"/>
      <c r="VFZ93" s="14"/>
      <c r="VGA93" s="14"/>
      <c r="VGB93" s="14"/>
      <c r="VGC93" s="14"/>
      <c r="VGD93" s="14"/>
      <c r="VGE93" s="14"/>
      <c r="VGF93" s="14"/>
      <c r="VGG93" s="14"/>
      <c r="VGH93" s="14"/>
      <c r="VGI93" s="14"/>
      <c r="VGJ93" s="14"/>
      <c r="VGK93" s="14"/>
      <c r="VGL93" s="14"/>
      <c r="VGM93" s="14"/>
      <c r="VGN93" s="14"/>
      <c r="VGO93" s="14"/>
      <c r="VGP93" s="14"/>
      <c r="VGQ93" s="14"/>
      <c r="VGR93" s="14"/>
      <c r="VGS93" s="14"/>
      <c r="VGT93" s="14"/>
      <c r="VGU93" s="14"/>
      <c r="VGV93" s="14"/>
      <c r="VGW93" s="14"/>
      <c r="VGX93" s="14"/>
      <c r="VGY93" s="14"/>
      <c r="VGZ93" s="14"/>
      <c r="VHA93" s="14"/>
      <c r="VHB93" s="14"/>
      <c r="VHC93" s="14"/>
      <c r="VHD93" s="14"/>
      <c r="VHE93" s="14"/>
      <c r="VHF93" s="14"/>
      <c r="VHG93" s="14"/>
      <c r="VHH93" s="14"/>
      <c r="VHI93" s="14"/>
      <c r="VHJ93" s="14"/>
      <c r="VHK93" s="14"/>
      <c r="VHL93" s="14"/>
      <c r="VHM93" s="14"/>
      <c r="VHN93" s="14"/>
      <c r="VHO93" s="14"/>
      <c r="VHP93" s="14"/>
      <c r="VHQ93" s="14"/>
      <c r="VHR93" s="14"/>
      <c r="VHS93" s="14"/>
      <c r="VHT93" s="14"/>
      <c r="VHU93" s="14"/>
      <c r="VHV93" s="14"/>
      <c r="VHW93" s="14"/>
      <c r="VHX93" s="14"/>
      <c r="VHY93" s="14"/>
      <c r="VHZ93" s="14"/>
      <c r="VIA93" s="14"/>
      <c r="VIB93" s="14"/>
      <c r="VIC93" s="14"/>
      <c r="VID93" s="14"/>
      <c r="VIE93" s="14"/>
      <c r="VIF93" s="14"/>
      <c r="VIG93" s="14"/>
      <c r="VIH93" s="14"/>
      <c r="VII93" s="14"/>
      <c r="VIJ93" s="14"/>
      <c r="VIK93" s="14"/>
      <c r="VIL93" s="14"/>
      <c r="VIM93" s="14"/>
      <c r="VIN93" s="14"/>
      <c r="VIO93" s="14"/>
      <c r="VIP93" s="14"/>
      <c r="VIQ93" s="14"/>
      <c r="VIR93" s="14"/>
      <c r="VIS93" s="14"/>
      <c r="VIT93" s="14"/>
      <c r="VIU93" s="14"/>
      <c r="VIV93" s="14"/>
      <c r="VIW93" s="14"/>
      <c r="VIX93" s="14"/>
      <c r="VIY93" s="14"/>
      <c r="VIZ93" s="14"/>
      <c r="VJA93" s="14"/>
      <c r="VJB93" s="14"/>
      <c r="VJC93" s="14"/>
      <c r="VJD93" s="14"/>
      <c r="VJE93" s="14"/>
      <c r="VJF93" s="14"/>
      <c r="VJG93" s="14"/>
      <c r="VJH93" s="14"/>
      <c r="VJI93" s="14"/>
      <c r="VJJ93" s="14"/>
      <c r="VJK93" s="14"/>
      <c r="VJL93" s="14"/>
      <c r="VJM93" s="14"/>
      <c r="VJN93" s="14"/>
      <c r="VJO93" s="14"/>
      <c r="VJP93" s="14"/>
      <c r="VJQ93" s="14"/>
      <c r="VJR93" s="14"/>
      <c r="VJS93" s="14"/>
      <c r="VJT93" s="14"/>
      <c r="VJU93" s="14"/>
      <c r="VJV93" s="14"/>
      <c r="VJW93" s="14"/>
      <c r="VJX93" s="14"/>
      <c r="VJY93" s="14"/>
      <c r="VJZ93" s="14"/>
      <c r="VKA93" s="14"/>
      <c r="VKB93" s="14"/>
      <c r="VKC93" s="14"/>
      <c r="VKD93" s="14"/>
      <c r="VKE93" s="14"/>
      <c r="VKF93" s="14"/>
      <c r="VKG93" s="14"/>
      <c r="VKH93" s="14"/>
      <c r="VKI93" s="14"/>
      <c r="VKJ93" s="14"/>
      <c r="VKK93" s="14"/>
      <c r="VKL93" s="14"/>
      <c r="VKM93" s="14"/>
      <c r="VKN93" s="14"/>
      <c r="VKO93" s="14"/>
      <c r="VKP93" s="14"/>
      <c r="VKQ93" s="14"/>
      <c r="VKR93" s="14"/>
      <c r="VKS93" s="14"/>
      <c r="VKT93" s="14"/>
      <c r="VKU93" s="14"/>
      <c r="VKV93" s="14"/>
      <c r="VKW93" s="14"/>
      <c r="VKX93" s="14"/>
      <c r="VKY93" s="14"/>
      <c r="VKZ93" s="14"/>
      <c r="VLA93" s="14"/>
      <c r="VLB93" s="14"/>
      <c r="VLC93" s="14"/>
      <c r="VLD93" s="14"/>
      <c r="VLE93" s="14"/>
      <c r="VLF93" s="14"/>
      <c r="VLG93" s="14"/>
      <c r="VLH93" s="14"/>
      <c r="VLI93" s="14"/>
      <c r="VLJ93" s="14"/>
      <c r="VLK93" s="14"/>
      <c r="VLL93" s="14"/>
      <c r="VLM93" s="14"/>
      <c r="VLN93" s="14"/>
      <c r="VLO93" s="14"/>
      <c r="VLP93" s="14"/>
      <c r="VLQ93" s="14"/>
      <c r="VLR93" s="14"/>
      <c r="VLS93" s="14"/>
      <c r="VLT93" s="14"/>
      <c r="VLU93" s="14"/>
      <c r="VLV93" s="14"/>
      <c r="VLW93" s="14"/>
      <c r="VLX93" s="14"/>
      <c r="VLY93" s="14"/>
      <c r="VLZ93" s="14"/>
      <c r="VMA93" s="14"/>
      <c r="VMB93" s="14"/>
      <c r="VMC93" s="14"/>
      <c r="VMD93" s="14"/>
      <c r="VME93" s="14"/>
      <c r="VMF93" s="14"/>
      <c r="VMG93" s="14"/>
      <c r="VMH93" s="14"/>
      <c r="VMI93" s="14"/>
      <c r="VMJ93" s="14"/>
      <c r="VMK93" s="14"/>
      <c r="VML93" s="14"/>
      <c r="VMM93" s="14"/>
      <c r="VMN93" s="14"/>
      <c r="VMO93" s="14"/>
      <c r="VMP93" s="14"/>
      <c r="VMQ93" s="14"/>
      <c r="VMR93" s="14"/>
      <c r="VMS93" s="14"/>
      <c r="VMT93" s="14"/>
      <c r="VMU93" s="14"/>
      <c r="VMV93" s="14"/>
      <c r="VMW93" s="14"/>
      <c r="VMX93" s="14"/>
      <c r="VMY93" s="14"/>
      <c r="VMZ93" s="14"/>
      <c r="VNA93" s="14"/>
      <c r="VNB93" s="14"/>
      <c r="VNC93" s="14"/>
      <c r="VND93" s="14"/>
      <c r="VNE93" s="14"/>
      <c r="VNF93" s="14"/>
      <c r="VNG93" s="14"/>
      <c r="VNH93" s="14"/>
      <c r="VNI93" s="14"/>
      <c r="VNJ93" s="14"/>
      <c r="VNK93" s="14"/>
      <c r="VNL93" s="14"/>
      <c r="VNM93" s="14"/>
      <c r="VNN93" s="14"/>
      <c r="VNO93" s="14"/>
      <c r="VNP93" s="14"/>
      <c r="VNQ93" s="14"/>
      <c r="VNR93" s="14"/>
      <c r="VNS93" s="14"/>
      <c r="VNT93" s="14"/>
      <c r="VNU93" s="14"/>
      <c r="VNV93" s="14"/>
      <c r="VNW93" s="14"/>
      <c r="VNX93" s="14"/>
      <c r="VNY93" s="14"/>
      <c r="VNZ93" s="14"/>
      <c r="VOA93" s="14"/>
      <c r="VOB93" s="14"/>
      <c r="VOC93" s="14"/>
      <c r="VOD93" s="14"/>
      <c r="VOE93" s="14"/>
      <c r="VOF93" s="14"/>
      <c r="VOG93" s="14"/>
      <c r="VOH93" s="14"/>
      <c r="VOI93" s="14"/>
      <c r="VOJ93" s="14"/>
      <c r="VOK93" s="14"/>
      <c r="VOL93" s="14"/>
      <c r="VOM93" s="14"/>
      <c r="VON93" s="14"/>
      <c r="VOO93" s="14"/>
      <c r="VOP93" s="14"/>
      <c r="VOQ93" s="14"/>
      <c r="VOR93" s="14"/>
      <c r="VOS93" s="14"/>
      <c r="VOT93" s="14"/>
      <c r="VOU93" s="14"/>
      <c r="VOV93" s="14"/>
      <c r="VOW93" s="14"/>
      <c r="VOX93" s="14"/>
      <c r="VOY93" s="14"/>
      <c r="VOZ93" s="14"/>
      <c r="VPA93" s="14"/>
      <c r="VPB93" s="14"/>
      <c r="VPC93" s="14"/>
      <c r="VPD93" s="14"/>
      <c r="VPE93" s="14"/>
      <c r="VPF93" s="14"/>
      <c r="VPG93" s="14"/>
      <c r="VPH93" s="14"/>
      <c r="VPI93" s="14"/>
      <c r="VPJ93" s="14"/>
      <c r="VPK93" s="14"/>
      <c r="VPL93" s="14"/>
      <c r="VPM93" s="14"/>
      <c r="VPN93" s="14"/>
      <c r="VPO93" s="14"/>
      <c r="VPP93" s="14"/>
      <c r="VPQ93" s="14"/>
      <c r="VPR93" s="14"/>
      <c r="VPS93" s="14"/>
      <c r="VPT93" s="14"/>
      <c r="VPU93" s="14"/>
      <c r="VPV93" s="14"/>
      <c r="VPW93" s="14"/>
      <c r="VPX93" s="14"/>
      <c r="VPY93" s="14"/>
      <c r="VPZ93" s="14"/>
      <c r="VQA93" s="14"/>
      <c r="VQB93" s="14"/>
      <c r="VQC93" s="14"/>
      <c r="VQD93" s="14"/>
      <c r="VQE93" s="14"/>
      <c r="VQF93" s="14"/>
      <c r="VQG93" s="14"/>
      <c r="VQH93" s="14"/>
      <c r="VQI93" s="14"/>
      <c r="VQJ93" s="14"/>
      <c r="VQK93" s="14"/>
      <c r="VQL93" s="14"/>
      <c r="VQM93" s="14"/>
      <c r="VQN93" s="14"/>
      <c r="VQO93" s="14"/>
      <c r="VQP93" s="14"/>
      <c r="VQQ93" s="14"/>
      <c r="VQR93" s="14"/>
      <c r="VQS93" s="14"/>
      <c r="VQT93" s="14"/>
      <c r="VQU93" s="14"/>
      <c r="VQV93" s="14"/>
      <c r="VQW93" s="14"/>
      <c r="VQX93" s="14"/>
      <c r="VQY93" s="14"/>
      <c r="VQZ93" s="14"/>
      <c r="VRA93" s="14"/>
      <c r="VRB93" s="14"/>
      <c r="VRC93" s="14"/>
      <c r="VRD93" s="14"/>
      <c r="VRE93" s="14"/>
      <c r="VRF93" s="14"/>
      <c r="VRG93" s="14"/>
      <c r="VRH93" s="14"/>
      <c r="VRI93" s="14"/>
      <c r="VRJ93" s="14"/>
      <c r="VRK93" s="14"/>
      <c r="VRL93" s="14"/>
      <c r="VRM93" s="14"/>
      <c r="VRN93" s="14"/>
      <c r="VRO93" s="14"/>
      <c r="VRP93" s="14"/>
      <c r="VRQ93" s="14"/>
      <c r="VRR93" s="14"/>
      <c r="VRS93" s="14"/>
      <c r="VRT93" s="14"/>
      <c r="VRU93" s="14"/>
      <c r="VRV93" s="14"/>
      <c r="VRW93" s="14"/>
      <c r="VRX93" s="14"/>
      <c r="VRY93" s="14"/>
      <c r="VRZ93" s="14"/>
      <c r="VSA93" s="14"/>
      <c r="VSB93" s="14"/>
      <c r="VSC93" s="14"/>
      <c r="VSD93" s="14"/>
      <c r="VSE93" s="14"/>
      <c r="VSF93" s="14"/>
      <c r="VSG93" s="14"/>
      <c r="VSH93" s="14"/>
      <c r="VSI93" s="14"/>
      <c r="VSJ93" s="14"/>
      <c r="VSK93" s="14"/>
      <c r="VSL93" s="14"/>
      <c r="VSM93" s="14"/>
      <c r="VSN93" s="14"/>
      <c r="VSO93" s="14"/>
      <c r="VSP93" s="14"/>
      <c r="VSQ93" s="14"/>
      <c r="VSR93" s="14"/>
      <c r="VSS93" s="14"/>
      <c r="VST93" s="14"/>
      <c r="VSU93" s="14"/>
      <c r="VSV93" s="14"/>
      <c r="VSW93" s="14"/>
      <c r="VSX93" s="14"/>
      <c r="VSY93" s="14"/>
      <c r="VSZ93" s="14"/>
      <c r="VTA93" s="14"/>
      <c r="VTB93" s="14"/>
      <c r="VTC93" s="14"/>
      <c r="VTD93" s="14"/>
      <c r="VTE93" s="14"/>
      <c r="VTF93" s="14"/>
      <c r="VTG93" s="14"/>
      <c r="VTH93" s="14"/>
      <c r="VTI93" s="14"/>
      <c r="VTJ93" s="14"/>
      <c r="VTK93" s="14"/>
      <c r="VTL93" s="14"/>
      <c r="VTM93" s="14"/>
      <c r="VTN93" s="14"/>
      <c r="VTO93" s="14"/>
      <c r="VTP93" s="14"/>
      <c r="VTQ93" s="14"/>
      <c r="VTR93" s="14"/>
      <c r="VTS93" s="14"/>
      <c r="VTT93" s="14"/>
      <c r="VTU93" s="14"/>
      <c r="VTV93" s="14"/>
      <c r="VTW93" s="14"/>
      <c r="VTX93" s="14"/>
      <c r="VTY93" s="14"/>
      <c r="VTZ93" s="14"/>
      <c r="VUA93" s="14"/>
      <c r="VUB93" s="14"/>
      <c r="VUC93" s="14"/>
      <c r="VUD93" s="14"/>
      <c r="VUE93" s="14"/>
      <c r="VUF93" s="14"/>
      <c r="VUG93" s="14"/>
      <c r="VUH93" s="14"/>
      <c r="VUI93" s="14"/>
      <c r="VUJ93" s="14"/>
      <c r="VUK93" s="14"/>
      <c r="VUL93" s="14"/>
      <c r="VUM93" s="14"/>
      <c r="VUN93" s="14"/>
      <c r="VUO93" s="14"/>
      <c r="VUP93" s="14"/>
      <c r="VUQ93" s="14"/>
      <c r="VUR93" s="14"/>
      <c r="VUS93" s="14"/>
      <c r="VUT93" s="14"/>
      <c r="VUU93" s="14"/>
      <c r="VUV93" s="14"/>
      <c r="VUW93" s="14"/>
      <c r="VUX93" s="14"/>
      <c r="VUY93" s="14"/>
      <c r="VUZ93" s="14"/>
      <c r="VVA93" s="14"/>
      <c r="VVB93" s="14"/>
      <c r="VVC93" s="14"/>
      <c r="VVD93" s="14"/>
      <c r="VVE93" s="14"/>
      <c r="VVF93" s="14"/>
      <c r="VVG93" s="14"/>
      <c r="VVH93" s="14"/>
      <c r="VVI93" s="14"/>
      <c r="VVJ93" s="14"/>
      <c r="VVK93" s="14"/>
      <c r="VVL93" s="14"/>
      <c r="VVM93" s="14"/>
      <c r="VVN93" s="14"/>
      <c r="VVO93" s="14"/>
      <c r="VVP93" s="14"/>
      <c r="VVQ93" s="14"/>
      <c r="VVR93" s="14"/>
      <c r="VVS93" s="14"/>
      <c r="VVT93" s="14"/>
      <c r="VVU93" s="14"/>
      <c r="VVV93" s="14"/>
      <c r="VVW93" s="14"/>
      <c r="VVX93" s="14"/>
      <c r="VVY93" s="14"/>
      <c r="VVZ93" s="14"/>
      <c r="VWA93" s="14"/>
      <c r="VWB93" s="14"/>
      <c r="VWC93" s="14"/>
      <c r="VWD93" s="14"/>
      <c r="VWE93" s="14"/>
      <c r="VWF93" s="14"/>
      <c r="VWG93" s="14"/>
      <c r="VWH93" s="14"/>
      <c r="VWI93" s="14"/>
      <c r="VWJ93" s="14"/>
      <c r="VWK93" s="14"/>
      <c r="VWL93" s="14"/>
      <c r="VWM93" s="14"/>
      <c r="VWN93" s="14"/>
      <c r="VWO93" s="14"/>
      <c r="VWP93" s="14"/>
      <c r="VWQ93" s="14"/>
      <c r="VWR93" s="14"/>
      <c r="VWS93" s="14"/>
      <c r="VWT93" s="14"/>
      <c r="VWU93" s="14"/>
      <c r="VWV93" s="14"/>
      <c r="VWW93" s="14"/>
      <c r="VWX93" s="14"/>
      <c r="VWY93" s="14"/>
      <c r="VWZ93" s="14"/>
      <c r="VXA93" s="14"/>
      <c r="VXB93" s="14"/>
      <c r="VXC93" s="14"/>
      <c r="VXD93" s="14"/>
      <c r="VXE93" s="14"/>
      <c r="VXF93" s="14"/>
      <c r="VXG93" s="14"/>
      <c r="VXH93" s="14"/>
      <c r="VXI93" s="14"/>
      <c r="VXJ93" s="14"/>
      <c r="VXK93" s="14"/>
      <c r="VXL93" s="14"/>
      <c r="VXM93" s="14"/>
      <c r="VXN93" s="14"/>
      <c r="VXO93" s="14"/>
      <c r="VXP93" s="14"/>
      <c r="VXQ93" s="14"/>
      <c r="VXR93" s="14"/>
      <c r="VXS93" s="14"/>
      <c r="VXT93" s="14"/>
      <c r="VXU93" s="14"/>
      <c r="VXV93" s="14"/>
      <c r="VXW93" s="14"/>
      <c r="VXX93" s="14"/>
      <c r="VXY93" s="14"/>
      <c r="VXZ93" s="14"/>
      <c r="VYA93" s="14"/>
      <c r="VYB93" s="14"/>
      <c r="VYC93" s="14"/>
      <c r="VYD93" s="14"/>
      <c r="VYE93" s="14"/>
      <c r="VYF93" s="14"/>
      <c r="VYG93" s="14"/>
      <c r="VYH93" s="14"/>
      <c r="VYI93" s="14"/>
      <c r="VYJ93" s="14"/>
      <c r="VYK93" s="14"/>
      <c r="VYL93" s="14"/>
      <c r="VYM93" s="14"/>
      <c r="VYN93" s="14"/>
      <c r="VYO93" s="14"/>
      <c r="VYP93" s="14"/>
      <c r="VYQ93" s="14"/>
      <c r="VYR93" s="14"/>
      <c r="VYS93" s="14"/>
      <c r="VYT93" s="14"/>
      <c r="VYU93" s="14"/>
      <c r="VYV93" s="14"/>
      <c r="VYW93" s="14"/>
      <c r="VYX93" s="14"/>
      <c r="VYY93" s="14"/>
      <c r="VYZ93" s="14"/>
      <c r="VZA93" s="14"/>
      <c r="VZB93" s="14"/>
      <c r="VZC93" s="14"/>
      <c r="VZD93" s="14"/>
      <c r="VZE93" s="14"/>
      <c r="VZF93" s="14"/>
      <c r="VZG93" s="14"/>
      <c r="VZH93" s="14"/>
      <c r="VZI93" s="14"/>
      <c r="VZJ93" s="14"/>
      <c r="VZK93" s="14"/>
      <c r="VZL93" s="14"/>
      <c r="VZM93" s="14"/>
      <c r="VZN93" s="14"/>
      <c r="VZO93" s="14"/>
      <c r="VZP93" s="14"/>
      <c r="VZQ93" s="14"/>
      <c r="VZR93" s="14"/>
      <c r="VZS93" s="14"/>
      <c r="VZT93" s="14"/>
      <c r="VZU93" s="14"/>
      <c r="VZV93" s="14"/>
      <c r="VZW93" s="14"/>
      <c r="VZX93" s="14"/>
      <c r="VZY93" s="14"/>
      <c r="VZZ93" s="14"/>
      <c r="WAA93" s="14"/>
      <c r="WAB93" s="14"/>
      <c r="WAC93" s="14"/>
      <c r="WAD93" s="14"/>
      <c r="WAE93" s="14"/>
      <c r="WAF93" s="14"/>
      <c r="WAG93" s="14"/>
      <c r="WAH93" s="14"/>
      <c r="WAI93" s="14"/>
      <c r="WAJ93" s="14"/>
      <c r="WAK93" s="14"/>
      <c r="WAL93" s="14"/>
      <c r="WAM93" s="14"/>
      <c r="WAN93" s="14"/>
      <c r="WAO93" s="14"/>
      <c r="WAP93" s="14"/>
      <c r="WAQ93" s="14"/>
      <c r="WAR93" s="14"/>
      <c r="WAS93" s="14"/>
      <c r="WAT93" s="14"/>
      <c r="WAU93" s="14"/>
      <c r="WAV93" s="14"/>
      <c r="WAW93" s="14"/>
      <c r="WAX93" s="14"/>
      <c r="WAY93" s="14"/>
      <c r="WAZ93" s="14"/>
      <c r="WBA93" s="14"/>
      <c r="WBB93" s="14"/>
      <c r="WBC93" s="14"/>
      <c r="WBD93" s="14"/>
      <c r="WBE93" s="14"/>
      <c r="WBF93" s="14"/>
      <c r="WBG93" s="14"/>
      <c r="WBH93" s="14"/>
      <c r="WBI93" s="14"/>
      <c r="WBJ93" s="14"/>
      <c r="WBK93" s="14"/>
      <c r="WBL93" s="14"/>
      <c r="WBM93" s="14"/>
      <c r="WBN93" s="14"/>
      <c r="WBO93" s="14"/>
      <c r="WBP93" s="14"/>
      <c r="WBQ93" s="14"/>
      <c r="WBR93" s="14"/>
      <c r="WBS93" s="14"/>
      <c r="WBT93" s="14"/>
      <c r="WBU93" s="14"/>
      <c r="WBV93" s="14"/>
      <c r="WBW93" s="14"/>
      <c r="WBX93" s="14"/>
      <c r="WBY93" s="14"/>
      <c r="WBZ93" s="14"/>
      <c r="WCA93" s="14"/>
      <c r="WCB93" s="14"/>
      <c r="WCC93" s="14"/>
      <c r="WCD93" s="14"/>
      <c r="WCE93" s="14"/>
      <c r="WCF93" s="14"/>
      <c r="WCG93" s="14"/>
      <c r="WCH93" s="14"/>
      <c r="WCI93" s="14"/>
      <c r="WCJ93" s="14"/>
      <c r="WCK93" s="14"/>
      <c r="WCL93" s="14"/>
      <c r="WCM93" s="14"/>
      <c r="WCN93" s="14"/>
      <c r="WCO93" s="14"/>
      <c r="WCP93" s="14"/>
      <c r="WCQ93" s="14"/>
      <c r="WCR93" s="14"/>
      <c r="WCS93" s="14"/>
      <c r="WCT93" s="14"/>
      <c r="WCU93" s="14"/>
      <c r="WCV93" s="14"/>
      <c r="WCW93" s="14"/>
      <c r="WCX93" s="14"/>
      <c r="WCY93" s="14"/>
      <c r="WCZ93" s="14"/>
      <c r="WDA93" s="14"/>
      <c r="WDB93" s="14"/>
      <c r="WDC93" s="14"/>
      <c r="WDD93" s="14"/>
      <c r="WDE93" s="14"/>
      <c r="WDF93" s="14"/>
      <c r="WDG93" s="14"/>
      <c r="WDH93" s="14"/>
      <c r="WDI93" s="14"/>
      <c r="WDJ93" s="14"/>
      <c r="WDK93" s="14"/>
      <c r="WDL93" s="14"/>
      <c r="WDM93" s="14"/>
      <c r="WDN93" s="14"/>
      <c r="WDO93" s="14"/>
      <c r="WDP93" s="14"/>
      <c r="WDQ93" s="14"/>
      <c r="WDR93" s="14"/>
      <c r="WDS93" s="14"/>
      <c r="WDT93" s="14"/>
      <c r="WDU93" s="14"/>
      <c r="WDV93" s="14"/>
      <c r="WDW93" s="14"/>
      <c r="WDX93" s="14"/>
      <c r="WDY93" s="14"/>
      <c r="WDZ93" s="14"/>
      <c r="WEA93" s="14"/>
      <c r="WEB93" s="14"/>
      <c r="WEC93" s="14"/>
      <c r="WED93" s="14"/>
      <c r="WEE93" s="14"/>
      <c r="WEF93" s="14"/>
      <c r="WEG93" s="14"/>
      <c r="WEH93" s="14"/>
      <c r="WEI93" s="14"/>
      <c r="WEJ93" s="14"/>
      <c r="WEK93" s="14"/>
      <c r="WEL93" s="14"/>
      <c r="WEM93" s="14"/>
      <c r="WEN93" s="14"/>
      <c r="WEO93" s="14"/>
      <c r="WEP93" s="14"/>
      <c r="WEQ93" s="14"/>
      <c r="WER93" s="14"/>
      <c r="WES93" s="14"/>
      <c r="WET93" s="14"/>
      <c r="WEU93" s="14"/>
      <c r="WEV93" s="14"/>
      <c r="WEW93" s="14"/>
      <c r="WEX93" s="14"/>
      <c r="WEY93" s="14"/>
      <c r="WEZ93" s="14"/>
      <c r="WFA93" s="14"/>
      <c r="WFB93" s="14"/>
      <c r="WFC93" s="14"/>
      <c r="WFD93" s="14"/>
      <c r="WFE93" s="14"/>
      <c r="WFF93" s="14"/>
      <c r="WFG93" s="14"/>
      <c r="WFH93" s="14"/>
      <c r="WFI93" s="14"/>
      <c r="WFJ93" s="14"/>
      <c r="WFK93" s="14"/>
      <c r="WFL93" s="14"/>
      <c r="WFM93" s="14"/>
      <c r="WFN93" s="14"/>
      <c r="WFO93" s="14"/>
      <c r="WFP93" s="14"/>
      <c r="WFQ93" s="14"/>
      <c r="WFR93" s="14"/>
      <c r="WFS93" s="14"/>
      <c r="WFT93" s="14"/>
      <c r="WFU93" s="14"/>
      <c r="WFV93" s="14"/>
      <c r="WFW93" s="14"/>
      <c r="WFX93" s="14"/>
      <c r="WFY93" s="14"/>
      <c r="WFZ93" s="14"/>
      <c r="WGA93" s="14"/>
      <c r="WGB93" s="14"/>
      <c r="WGC93" s="14"/>
      <c r="WGD93" s="14"/>
      <c r="WGE93" s="14"/>
      <c r="WGF93" s="14"/>
      <c r="WGG93" s="14"/>
      <c r="WGH93" s="14"/>
      <c r="WGI93" s="14"/>
      <c r="WGJ93" s="14"/>
      <c r="WGK93" s="14"/>
      <c r="WGL93" s="14"/>
      <c r="WGM93" s="14"/>
      <c r="WGN93" s="14"/>
      <c r="WGO93" s="14"/>
      <c r="WGP93" s="14"/>
      <c r="WGQ93" s="14"/>
      <c r="WGR93" s="14"/>
      <c r="WGS93" s="14"/>
      <c r="WGT93" s="14"/>
      <c r="WGU93" s="14"/>
      <c r="WGV93" s="14"/>
      <c r="WGW93" s="14"/>
      <c r="WGX93" s="14"/>
      <c r="WGY93" s="14"/>
      <c r="WGZ93" s="14"/>
      <c r="WHA93" s="14"/>
      <c r="WHB93" s="14"/>
      <c r="WHC93" s="14"/>
      <c r="WHD93" s="14"/>
      <c r="WHE93" s="14"/>
      <c r="WHF93" s="14"/>
      <c r="WHG93" s="14"/>
      <c r="WHH93" s="14"/>
      <c r="WHI93" s="14"/>
      <c r="WHJ93" s="14"/>
      <c r="WHK93" s="14"/>
      <c r="WHL93" s="14"/>
      <c r="WHM93" s="14"/>
      <c r="WHN93" s="14"/>
      <c r="WHO93" s="14"/>
      <c r="WHP93" s="14"/>
      <c r="WHQ93" s="14"/>
      <c r="WHR93" s="14"/>
      <c r="WHS93" s="14"/>
      <c r="WHT93" s="14"/>
      <c r="WHU93" s="14"/>
      <c r="WHV93" s="14"/>
      <c r="WHW93" s="14"/>
      <c r="WHX93" s="14"/>
      <c r="WHY93" s="14"/>
      <c r="WHZ93" s="14"/>
      <c r="WIA93" s="14"/>
      <c r="WIB93" s="14"/>
      <c r="WIC93" s="14"/>
      <c r="WID93" s="14"/>
      <c r="WIE93" s="14"/>
      <c r="WIF93" s="14"/>
      <c r="WIG93" s="14"/>
      <c r="WIH93" s="14"/>
      <c r="WII93" s="14"/>
      <c r="WIJ93" s="14"/>
      <c r="WIK93" s="14"/>
      <c r="WIL93" s="14"/>
      <c r="WIM93" s="14"/>
      <c r="WIN93" s="14"/>
      <c r="WIO93" s="14"/>
      <c r="WIP93" s="14"/>
      <c r="WIQ93" s="14"/>
      <c r="WIR93" s="14"/>
      <c r="WIS93" s="14"/>
      <c r="WIT93" s="14"/>
      <c r="WIU93" s="14"/>
      <c r="WIV93" s="14"/>
      <c r="WIW93" s="14"/>
      <c r="WIX93" s="14"/>
      <c r="WIY93" s="14"/>
      <c r="WIZ93" s="14"/>
      <c r="WJA93" s="14"/>
      <c r="WJB93" s="14"/>
      <c r="WJC93" s="14"/>
      <c r="WJD93" s="14"/>
      <c r="WJE93" s="14"/>
      <c r="WJF93" s="14"/>
      <c r="WJG93" s="14"/>
      <c r="WJH93" s="14"/>
      <c r="WJI93" s="14"/>
      <c r="WJJ93" s="14"/>
      <c r="WJK93" s="14"/>
      <c r="WJL93" s="14"/>
      <c r="WJM93" s="14"/>
      <c r="WJN93" s="14"/>
      <c r="WJO93" s="14"/>
      <c r="WJP93" s="14"/>
      <c r="WJQ93" s="14"/>
      <c r="WJR93" s="14"/>
      <c r="WJS93" s="14"/>
      <c r="WJT93" s="14"/>
      <c r="WJU93" s="14"/>
      <c r="WJV93" s="14"/>
      <c r="WJW93" s="14"/>
      <c r="WJX93" s="14"/>
      <c r="WJY93" s="14"/>
      <c r="WJZ93" s="14"/>
      <c r="WKA93" s="14"/>
      <c r="WKB93" s="14"/>
      <c r="WKC93" s="14"/>
      <c r="WKD93" s="14"/>
      <c r="WKE93" s="14"/>
      <c r="WKF93" s="14"/>
      <c r="WKG93" s="14"/>
      <c r="WKH93" s="14"/>
      <c r="WKI93" s="14"/>
      <c r="WKJ93" s="14"/>
      <c r="WKK93" s="14"/>
      <c r="WKL93" s="14"/>
      <c r="WKM93" s="14"/>
      <c r="WKN93" s="14"/>
      <c r="WKO93" s="14"/>
      <c r="WKP93" s="14"/>
      <c r="WKQ93" s="14"/>
      <c r="WKR93" s="14"/>
      <c r="WKS93" s="14"/>
      <c r="WKT93" s="14"/>
      <c r="WKU93" s="14"/>
      <c r="WKV93" s="14"/>
      <c r="WKW93" s="14"/>
      <c r="WKX93" s="14"/>
      <c r="WKY93" s="14"/>
      <c r="WKZ93" s="14"/>
      <c r="WLA93" s="14"/>
      <c r="WLB93" s="14"/>
      <c r="WLC93" s="14"/>
      <c r="WLD93" s="14"/>
      <c r="WLE93" s="14"/>
      <c r="WLF93" s="14"/>
      <c r="WLG93" s="14"/>
      <c r="WLH93" s="14"/>
      <c r="WLI93" s="14"/>
      <c r="WLJ93" s="14"/>
      <c r="WLK93" s="14"/>
      <c r="WLL93" s="14"/>
      <c r="WLM93" s="14"/>
      <c r="WLN93" s="14"/>
      <c r="WLO93" s="14"/>
      <c r="WLP93" s="14"/>
      <c r="WLQ93" s="14"/>
      <c r="WLR93" s="14"/>
      <c r="WLS93" s="14"/>
      <c r="WLT93" s="14"/>
      <c r="WLU93" s="14"/>
      <c r="WLV93" s="14"/>
      <c r="WLW93" s="14"/>
      <c r="WLX93" s="14"/>
      <c r="WLY93" s="14"/>
      <c r="WLZ93" s="14"/>
      <c r="WMA93" s="14"/>
      <c r="WMB93" s="14"/>
      <c r="WMC93" s="14"/>
      <c r="WMD93" s="14"/>
      <c r="WME93" s="14"/>
      <c r="WMF93" s="14"/>
      <c r="WMG93" s="14"/>
      <c r="WMH93" s="14"/>
      <c r="WMI93" s="14"/>
      <c r="WMJ93" s="14"/>
      <c r="WMK93" s="14"/>
      <c r="WML93" s="14"/>
      <c r="WMM93" s="14"/>
      <c r="WMN93" s="14"/>
      <c r="WMO93" s="14"/>
      <c r="WMP93" s="14"/>
      <c r="WMQ93" s="14"/>
      <c r="WMR93" s="14"/>
      <c r="WMS93" s="14"/>
      <c r="WMT93" s="14"/>
      <c r="WMU93" s="14"/>
      <c r="WMV93" s="14"/>
      <c r="WMW93" s="14"/>
      <c r="WMX93" s="14"/>
      <c r="WMY93" s="14"/>
      <c r="WMZ93" s="14"/>
      <c r="WNA93" s="14"/>
      <c r="WNB93" s="14"/>
      <c r="WNC93" s="14"/>
      <c r="WND93" s="14"/>
      <c r="WNE93" s="14"/>
      <c r="WNF93" s="14"/>
      <c r="WNG93" s="14"/>
      <c r="WNH93" s="14"/>
      <c r="WNI93" s="14"/>
      <c r="WNJ93" s="14"/>
      <c r="WNK93" s="14"/>
      <c r="WNL93" s="14"/>
      <c r="WNM93" s="14"/>
      <c r="WNN93" s="14"/>
      <c r="WNO93" s="14"/>
      <c r="WNP93" s="14"/>
      <c r="WNQ93" s="14"/>
      <c r="WNR93" s="14"/>
      <c r="WNS93" s="14"/>
      <c r="WNT93" s="14"/>
      <c r="WNU93" s="14"/>
      <c r="WNV93" s="14"/>
      <c r="WNW93" s="14"/>
      <c r="WNX93" s="14"/>
      <c r="WNY93" s="14"/>
      <c r="WNZ93" s="14"/>
      <c r="WOA93" s="14"/>
      <c r="WOB93" s="14"/>
      <c r="WOC93" s="14"/>
      <c r="WOD93" s="14"/>
      <c r="WOE93" s="14"/>
      <c r="WOF93" s="14"/>
      <c r="WOG93" s="14"/>
      <c r="WOH93" s="14"/>
      <c r="WOI93" s="14"/>
      <c r="WOJ93" s="14"/>
      <c r="WOK93" s="14"/>
      <c r="WOL93" s="14"/>
      <c r="WOM93" s="14"/>
      <c r="WON93" s="14"/>
      <c r="WOO93" s="14"/>
      <c r="WOP93" s="14"/>
      <c r="WOQ93" s="14"/>
      <c r="WOR93" s="14"/>
      <c r="WOS93" s="14"/>
      <c r="WOT93" s="14"/>
      <c r="WOU93" s="14"/>
      <c r="WOV93" s="14"/>
      <c r="WOW93" s="14"/>
      <c r="WOX93" s="14"/>
      <c r="WOY93" s="14"/>
      <c r="WOZ93" s="14"/>
      <c r="WPA93" s="14"/>
      <c r="WPB93" s="14"/>
      <c r="WPC93" s="14"/>
      <c r="WPD93" s="14"/>
      <c r="WPE93" s="14"/>
      <c r="WPF93" s="14"/>
      <c r="WPG93" s="14"/>
      <c r="WPH93" s="14"/>
      <c r="WPI93" s="14"/>
      <c r="WPJ93" s="14"/>
      <c r="WPK93" s="14"/>
      <c r="WPL93" s="14"/>
      <c r="WPM93" s="14"/>
      <c r="WPN93" s="14"/>
      <c r="WPO93" s="14"/>
      <c r="WPP93" s="14"/>
      <c r="WPQ93" s="14"/>
      <c r="WPR93" s="14"/>
      <c r="WPS93" s="14"/>
      <c r="WPT93" s="14"/>
      <c r="WPU93" s="14"/>
      <c r="WPV93" s="14"/>
      <c r="WPW93" s="14"/>
      <c r="WPX93" s="14"/>
      <c r="WPY93" s="14"/>
      <c r="WPZ93" s="14"/>
      <c r="WQA93" s="14"/>
      <c r="WQB93" s="14"/>
      <c r="WQC93" s="14"/>
      <c r="WQD93" s="14"/>
      <c r="WQE93" s="14"/>
      <c r="WQF93" s="14"/>
      <c r="WQG93" s="14"/>
      <c r="WQH93" s="14"/>
      <c r="WQI93" s="14"/>
      <c r="WQJ93" s="14"/>
      <c r="WQK93" s="14"/>
      <c r="WQL93" s="14"/>
      <c r="WQM93" s="14"/>
      <c r="WQN93" s="14"/>
      <c r="WQO93" s="14"/>
      <c r="WQP93" s="14"/>
      <c r="WQQ93" s="14"/>
      <c r="WQR93" s="14"/>
      <c r="WQS93" s="14"/>
      <c r="WQT93" s="14"/>
      <c r="WQU93" s="14"/>
      <c r="WQV93" s="14"/>
      <c r="WQW93" s="14"/>
      <c r="WQX93" s="14"/>
      <c r="WQY93" s="14"/>
      <c r="WQZ93" s="14"/>
      <c r="WRA93" s="14"/>
      <c r="WRB93" s="14"/>
      <c r="WRC93" s="14"/>
      <c r="WRD93" s="14"/>
      <c r="WRE93" s="14"/>
      <c r="WRF93" s="14"/>
      <c r="WRG93" s="14"/>
      <c r="WRH93" s="14"/>
      <c r="WRI93" s="14"/>
      <c r="WRJ93" s="14"/>
      <c r="WRK93" s="14"/>
      <c r="WRL93" s="14"/>
      <c r="WRM93" s="14"/>
      <c r="WRN93" s="14"/>
      <c r="WRO93" s="14"/>
      <c r="WRP93" s="14"/>
      <c r="WRQ93" s="14"/>
      <c r="WRR93" s="14"/>
      <c r="WRS93" s="14"/>
      <c r="WRT93" s="14"/>
      <c r="WRU93" s="14"/>
      <c r="WRV93" s="14"/>
      <c r="WRW93" s="14"/>
      <c r="WRX93" s="14"/>
      <c r="WRY93" s="14"/>
      <c r="WRZ93" s="14"/>
      <c r="WSA93" s="14"/>
      <c r="WSB93" s="14"/>
      <c r="WSC93" s="14"/>
      <c r="WSD93" s="14"/>
      <c r="WSE93" s="14"/>
      <c r="WSF93" s="14"/>
      <c r="WSG93" s="14"/>
      <c r="WSH93" s="14"/>
      <c r="WSI93" s="14"/>
      <c r="WSJ93" s="14"/>
      <c r="WSK93" s="14"/>
      <c r="WSL93" s="14"/>
      <c r="WSM93" s="14"/>
      <c r="WSN93" s="14"/>
      <c r="WSO93" s="14"/>
      <c r="WSP93" s="14"/>
      <c r="WSQ93" s="14"/>
      <c r="WSR93" s="14"/>
      <c r="WSS93" s="14"/>
      <c r="WST93" s="14"/>
      <c r="WSU93" s="14"/>
      <c r="WSV93" s="14"/>
      <c r="WSW93" s="14"/>
      <c r="WSX93" s="14"/>
      <c r="WSY93" s="14"/>
      <c r="WSZ93" s="14"/>
      <c r="WTA93" s="14"/>
      <c r="WTB93" s="14"/>
      <c r="WTC93" s="14"/>
      <c r="WTD93" s="14"/>
      <c r="WTE93" s="14"/>
      <c r="WTF93" s="14"/>
      <c r="WTG93" s="14"/>
      <c r="WTH93" s="14"/>
      <c r="WTI93" s="14"/>
      <c r="WTJ93" s="14"/>
      <c r="WTK93" s="14"/>
      <c r="WTL93" s="14"/>
      <c r="WTM93" s="14"/>
      <c r="WTN93" s="14"/>
      <c r="WTO93" s="14"/>
      <c r="WTP93" s="14"/>
      <c r="WTQ93" s="14"/>
      <c r="WTR93" s="14"/>
      <c r="WTS93" s="14"/>
      <c r="WTT93" s="14"/>
      <c r="WTU93" s="14"/>
      <c r="WTV93" s="14"/>
      <c r="WTW93" s="14"/>
      <c r="WTX93" s="14"/>
      <c r="WTY93" s="14"/>
      <c r="WTZ93" s="14"/>
      <c r="WUA93" s="14"/>
      <c r="WUB93" s="14"/>
      <c r="WUC93" s="14"/>
      <c r="WUD93" s="14"/>
      <c r="WUE93" s="14"/>
      <c r="WUF93" s="14"/>
      <c r="WUG93" s="14"/>
      <c r="WUH93" s="14"/>
      <c r="WUI93" s="14"/>
      <c r="WUJ93" s="14"/>
      <c r="WUK93" s="14"/>
      <c r="WUL93" s="14"/>
      <c r="WUM93" s="14"/>
      <c r="WUN93" s="14"/>
      <c r="WUO93" s="14"/>
      <c r="WUP93" s="14"/>
      <c r="WUQ93" s="14"/>
      <c r="WUR93" s="14"/>
      <c r="WUS93" s="14"/>
      <c r="WUT93" s="14"/>
      <c r="WUU93" s="14"/>
      <c r="WUV93" s="14"/>
      <c r="WUW93" s="14"/>
      <c r="WUX93" s="14"/>
      <c r="WUY93" s="14"/>
      <c r="WUZ93" s="14"/>
      <c r="WVA93" s="14"/>
      <c r="WVB93" s="14"/>
      <c r="WVC93" s="14"/>
      <c r="WVD93" s="14"/>
      <c r="WVE93" s="14"/>
      <c r="WVF93" s="14"/>
      <c r="WVG93" s="14"/>
      <c r="WVH93" s="14"/>
      <c r="WVI93" s="14"/>
      <c r="WVJ93" s="14"/>
      <c r="WVK93" s="14"/>
      <c r="WVL93" s="14"/>
      <c r="WVM93" s="14"/>
      <c r="WVN93" s="14"/>
      <c r="WVO93" s="14"/>
      <c r="WVP93" s="14"/>
      <c r="WVQ93" s="14"/>
      <c r="WVR93" s="14"/>
      <c r="WVS93" s="14"/>
      <c r="WVT93" s="14"/>
      <c r="WVU93" s="14"/>
      <c r="WVV93" s="14"/>
      <c r="WVW93" s="14"/>
      <c r="WVX93" s="14"/>
      <c r="WVY93" s="14"/>
      <c r="WVZ93" s="14"/>
      <c r="WWA93" s="14"/>
      <c r="WWB93" s="14"/>
      <c r="WWC93" s="14"/>
      <c r="WWD93" s="14"/>
      <c r="WWE93" s="14"/>
      <c r="WWF93" s="14"/>
      <c r="WWG93" s="14"/>
      <c r="WWH93" s="14"/>
      <c r="WWI93" s="14"/>
      <c r="WWJ93" s="14"/>
      <c r="WWK93" s="14"/>
      <c r="WWL93" s="14"/>
      <c r="WWM93" s="14"/>
      <c r="WWN93" s="14"/>
      <c r="WWO93" s="14"/>
      <c r="WWP93" s="14"/>
      <c r="WWQ93" s="14"/>
      <c r="WWR93" s="14"/>
      <c r="WWS93" s="14"/>
      <c r="WWT93" s="14"/>
      <c r="WWU93" s="14"/>
      <c r="WWV93" s="14"/>
      <c r="WWW93" s="14"/>
      <c r="WWX93" s="14"/>
      <c r="WWY93" s="14"/>
      <c r="WWZ93" s="14"/>
      <c r="WXA93" s="14"/>
      <c r="WXB93" s="14"/>
      <c r="WXC93" s="14"/>
      <c r="WXD93" s="14"/>
      <c r="WXE93" s="14"/>
      <c r="WXF93" s="14"/>
      <c r="WXG93" s="14"/>
      <c r="WXH93" s="14"/>
      <c r="WXI93" s="14"/>
      <c r="WXJ93" s="14"/>
      <c r="WXK93" s="14"/>
      <c r="WXL93" s="14"/>
      <c r="WXM93" s="14"/>
      <c r="WXN93" s="14"/>
      <c r="WXO93" s="14"/>
      <c r="WXP93" s="14"/>
      <c r="WXQ93" s="14"/>
      <c r="WXR93" s="14"/>
      <c r="WXS93" s="14"/>
      <c r="WXT93" s="14"/>
      <c r="WXU93" s="14"/>
      <c r="WXV93" s="14"/>
      <c r="WXW93" s="14"/>
      <c r="WXX93" s="14"/>
      <c r="WXY93" s="14"/>
      <c r="WXZ93" s="14"/>
      <c r="WYA93" s="14"/>
      <c r="WYB93" s="14"/>
      <c r="WYC93" s="14"/>
      <c r="WYD93" s="14"/>
      <c r="WYE93" s="14"/>
      <c r="WYF93" s="14"/>
      <c r="WYG93" s="14"/>
      <c r="WYH93" s="14"/>
      <c r="WYI93" s="14"/>
      <c r="WYJ93" s="14"/>
      <c r="WYK93" s="14"/>
      <c r="WYL93" s="14"/>
      <c r="WYM93" s="14"/>
      <c r="WYN93" s="14"/>
      <c r="WYO93" s="14"/>
      <c r="WYP93" s="14"/>
      <c r="WYQ93" s="14"/>
      <c r="WYR93" s="14"/>
      <c r="WYS93" s="14"/>
      <c r="WYT93" s="14"/>
      <c r="WYU93" s="14"/>
      <c r="WYV93" s="14"/>
      <c r="WYW93" s="14"/>
      <c r="WYX93" s="14"/>
      <c r="WYY93" s="14"/>
      <c r="WYZ93" s="14"/>
      <c r="WZA93" s="14"/>
      <c r="WZB93" s="14"/>
      <c r="WZC93" s="14"/>
      <c r="WZD93" s="14"/>
      <c r="WZE93" s="14"/>
      <c r="WZF93" s="14"/>
      <c r="WZG93" s="14"/>
      <c r="WZH93" s="14"/>
      <c r="WZI93" s="14"/>
      <c r="WZJ93" s="14"/>
      <c r="WZK93" s="14"/>
      <c r="WZL93" s="14"/>
      <c r="WZM93" s="14"/>
      <c r="WZN93" s="14"/>
      <c r="WZO93" s="14"/>
      <c r="WZP93" s="14"/>
      <c r="WZQ93" s="14"/>
      <c r="WZR93" s="14"/>
      <c r="WZS93" s="14"/>
      <c r="WZT93" s="14"/>
      <c r="WZU93" s="14"/>
      <c r="WZV93" s="14"/>
      <c r="WZW93" s="14"/>
      <c r="WZX93" s="14"/>
      <c r="WZY93" s="14"/>
      <c r="WZZ93" s="14"/>
      <c r="XAA93" s="14"/>
      <c r="XAB93" s="14"/>
      <c r="XAC93" s="14"/>
      <c r="XAD93" s="14"/>
      <c r="XAE93" s="14"/>
      <c r="XAF93" s="14"/>
      <c r="XAG93" s="14"/>
      <c r="XAH93" s="14"/>
      <c r="XAI93" s="14"/>
      <c r="XAJ93" s="14"/>
      <c r="XAK93" s="14"/>
      <c r="XAL93" s="14"/>
      <c r="XAM93" s="14"/>
      <c r="XAN93" s="14"/>
      <c r="XAO93" s="14"/>
      <c r="XAP93" s="14"/>
      <c r="XAQ93" s="14"/>
      <c r="XAR93" s="14"/>
      <c r="XAS93" s="14"/>
      <c r="XAT93" s="14"/>
      <c r="XAU93" s="14"/>
      <c r="XAV93" s="14"/>
      <c r="XAW93" s="14"/>
      <c r="XAX93" s="14"/>
      <c r="XAY93" s="14"/>
      <c r="XAZ93" s="14"/>
      <c r="XBA93" s="14"/>
      <c r="XBB93" s="14"/>
      <c r="XBC93" s="14"/>
      <c r="XBD93" s="14"/>
      <c r="XBE93" s="14"/>
      <c r="XBF93" s="14"/>
      <c r="XBG93" s="14"/>
      <c r="XBH93" s="14"/>
      <c r="XBI93" s="14"/>
      <c r="XBJ93" s="14"/>
      <c r="XBK93" s="14"/>
      <c r="XBL93" s="14"/>
      <c r="XBM93" s="14"/>
      <c r="XBN93" s="14"/>
      <c r="XBO93" s="14"/>
      <c r="XBP93" s="14"/>
      <c r="XBQ93" s="14"/>
      <c r="XBR93" s="14"/>
      <c r="XBS93" s="14"/>
      <c r="XBT93" s="14"/>
      <c r="XBU93" s="14"/>
      <c r="XBV93" s="14"/>
      <c r="XBW93" s="14"/>
      <c r="XBX93" s="14"/>
      <c r="XBY93" s="14"/>
      <c r="XBZ93" s="14"/>
      <c r="XCA93" s="14"/>
      <c r="XCB93" s="14"/>
      <c r="XCC93" s="14"/>
      <c r="XCD93" s="14"/>
      <c r="XCE93" s="14"/>
      <c r="XCF93" s="14"/>
      <c r="XCG93" s="14"/>
      <c r="XCH93" s="14"/>
      <c r="XCI93" s="14"/>
      <c r="XCJ93" s="14"/>
      <c r="XCK93" s="14"/>
      <c r="XCL93" s="14"/>
      <c r="XCM93" s="14"/>
      <c r="XCN93" s="14"/>
      <c r="XCO93" s="14"/>
      <c r="XCP93" s="14"/>
      <c r="XCQ93" s="14"/>
      <c r="XCR93" s="14"/>
      <c r="XCS93" s="14"/>
      <c r="XCT93" s="14"/>
      <c r="XCU93" s="14"/>
      <c r="XCV93" s="14"/>
      <c r="XCW93" s="14"/>
      <c r="XCX93" s="14"/>
      <c r="XCY93" s="14"/>
      <c r="XCZ93" s="14"/>
      <c r="XDA93" s="14"/>
      <c r="XDB93" s="14"/>
      <c r="XDC93" s="14"/>
      <c r="XDD93" s="14"/>
      <c r="XDE93" s="14"/>
      <c r="XDF93" s="14"/>
      <c r="XDG93" s="14"/>
      <c r="XDH93" s="14"/>
      <c r="XDI93" s="14"/>
      <c r="XDJ93" s="14"/>
      <c r="XDK93" s="14"/>
      <c r="XDL93" s="14"/>
      <c r="XDM93" s="14"/>
      <c r="XDN93" s="14"/>
      <c r="XDO93" s="14"/>
      <c r="XDP93" s="14"/>
      <c r="XDQ93" s="14"/>
      <c r="XDR93" s="14"/>
      <c r="XDS93" s="14"/>
      <c r="XDT93" s="14"/>
      <c r="XDU93" s="14"/>
      <c r="XDV93" s="14"/>
      <c r="XDW93" s="14"/>
      <c r="XDX93" s="14"/>
      <c r="XDY93" s="14"/>
      <c r="XDZ93" s="14"/>
      <c r="XEA93" s="14"/>
      <c r="XEB93" s="14"/>
      <c r="XEC93" s="14"/>
      <c r="XED93" s="14"/>
      <c r="XEE93" s="14"/>
      <c r="XEF93" s="14"/>
      <c r="XEG93" s="14"/>
      <c r="XEH93" s="14"/>
      <c r="XEI93" s="14"/>
      <c r="XEJ93" s="14"/>
      <c r="XEK93" s="14"/>
      <c r="XEL93" s="14"/>
      <c r="XEM93" s="14"/>
      <c r="XEN93" s="14"/>
      <c r="XEO93" s="14"/>
      <c r="XEP93" s="14"/>
      <c r="XEQ93" s="14"/>
      <c r="XER93" s="14"/>
      <c r="XES93" s="14"/>
      <c r="XET93" s="14"/>
      <c r="XEU93" s="14"/>
      <c r="XEV93" s="14"/>
      <c r="XEW93" s="14"/>
      <c r="XEX93" s="14"/>
      <c r="XEY93" s="14"/>
      <c r="XEZ93" s="14"/>
      <c r="XFA93" s="14"/>
      <c r="XFB93" s="14"/>
      <c r="XFC93" s="14"/>
      <c r="XFD93" s="14"/>
    </row>
    <row r="94" spans="2:16384" customFormat="1" ht="13" customHeight="1">
      <c r="B94" s="921">
        <v>911401866882</v>
      </c>
      <c r="C94" s="201">
        <v>8719514532359</v>
      </c>
      <c r="D94" s="946" t="s">
        <v>945</v>
      </c>
      <c r="E94" s="59">
        <v>911401809287</v>
      </c>
      <c r="F94" s="47">
        <v>8720169752481</v>
      </c>
      <c r="G94" s="922" t="s">
        <v>715</v>
      </c>
      <c r="H94" s="14"/>
      <c r="I94" s="14"/>
      <c r="J94" s="14"/>
      <c r="K94" s="14"/>
      <c r="L94" s="14"/>
      <c r="M94" s="14"/>
      <c r="N94" s="14"/>
      <c r="O94" s="14"/>
      <c r="P94" s="14"/>
      <c r="Q94" s="14"/>
      <c r="R94" s="14"/>
      <c r="S94" s="14"/>
      <c r="T94" s="14"/>
      <c r="U94" s="14"/>
      <c r="V94" s="14"/>
      <c r="W94" s="14"/>
      <c r="X94" s="14"/>
      <c r="Y94" s="14"/>
      <c r="Z94" s="14"/>
      <c r="AA94" s="14"/>
      <c r="AB94" s="14"/>
      <c r="AC94" s="14"/>
      <c r="AD94" s="14"/>
      <c r="AE94" s="14"/>
      <c r="AF94" s="14"/>
      <c r="AG94" s="14"/>
      <c r="AH94" s="14"/>
      <c r="AI94" s="14"/>
      <c r="AJ94" s="14"/>
      <c r="AK94" s="14"/>
      <c r="AL94" s="14"/>
      <c r="AM94" s="14"/>
      <c r="AN94" s="14"/>
      <c r="AO94" s="14"/>
      <c r="AP94" s="14"/>
      <c r="AQ94" s="14"/>
      <c r="AR94" s="14"/>
      <c r="AS94" s="14"/>
      <c r="AT94" s="14"/>
      <c r="AU94" s="14"/>
      <c r="AV94" s="14"/>
      <c r="AW94" s="14"/>
      <c r="AX94" s="14"/>
      <c r="AY94" s="14"/>
      <c r="AZ94" s="14"/>
      <c r="BA94" s="14"/>
      <c r="BB94" s="14"/>
      <c r="BC94" s="14"/>
      <c r="BD94" s="14"/>
      <c r="BE94" s="14"/>
      <c r="BF94" s="14"/>
      <c r="BG94" s="14"/>
      <c r="BH94" s="14"/>
      <c r="BI94" s="14"/>
      <c r="BJ94" s="14"/>
      <c r="BK94" s="14"/>
      <c r="BL94" s="14"/>
      <c r="BM94" s="14"/>
      <c r="BN94" s="14"/>
      <c r="BO94" s="14"/>
      <c r="BP94" s="14"/>
      <c r="BQ94" s="14"/>
      <c r="BR94" s="14"/>
      <c r="BS94" s="14"/>
      <c r="BT94" s="14"/>
      <c r="BU94" s="14"/>
      <c r="BV94" s="14"/>
      <c r="BW94" s="14"/>
      <c r="BX94" s="14"/>
      <c r="BY94" s="14"/>
      <c r="BZ94" s="14"/>
      <c r="CA94" s="14"/>
      <c r="CB94" s="14"/>
      <c r="CC94" s="14"/>
      <c r="CD94" s="14"/>
      <c r="CE94" s="14"/>
      <c r="CF94" s="14"/>
      <c r="CG94" s="14"/>
      <c r="CH94" s="14"/>
      <c r="CI94" s="14"/>
      <c r="CJ94" s="14"/>
      <c r="CK94" s="14"/>
      <c r="CL94" s="14"/>
      <c r="CM94" s="14"/>
      <c r="CN94" s="14"/>
      <c r="CO94" s="14"/>
      <c r="CP94" s="14"/>
      <c r="CQ94" s="14"/>
      <c r="CR94" s="14"/>
      <c r="CS94" s="14"/>
      <c r="CT94" s="14"/>
      <c r="CU94" s="14"/>
      <c r="CV94" s="14"/>
      <c r="CW94" s="14"/>
      <c r="CX94" s="14"/>
      <c r="CY94" s="14"/>
      <c r="CZ94" s="14"/>
      <c r="DA94" s="14"/>
      <c r="DB94" s="14"/>
      <c r="DC94" s="14"/>
      <c r="DD94" s="14"/>
      <c r="DE94" s="14"/>
      <c r="DF94" s="14"/>
      <c r="DG94" s="14"/>
      <c r="DH94" s="14"/>
      <c r="DI94" s="14"/>
      <c r="DJ94" s="14"/>
      <c r="DK94" s="14"/>
      <c r="DL94" s="14"/>
      <c r="DM94" s="14"/>
      <c r="DN94" s="14"/>
      <c r="DO94" s="14"/>
      <c r="DP94" s="14"/>
      <c r="DQ94" s="14"/>
      <c r="DR94" s="14"/>
      <c r="DS94" s="14"/>
      <c r="DT94" s="14"/>
      <c r="DU94" s="14"/>
      <c r="DV94" s="14"/>
      <c r="DW94" s="14"/>
      <c r="DX94" s="14"/>
      <c r="DY94" s="14"/>
      <c r="DZ94" s="14"/>
      <c r="EA94" s="14"/>
      <c r="EB94" s="14"/>
      <c r="EC94" s="14"/>
      <c r="ED94" s="14"/>
      <c r="EE94" s="14"/>
      <c r="EF94" s="14"/>
      <c r="EG94" s="14"/>
      <c r="EH94" s="14"/>
      <c r="EI94" s="14"/>
      <c r="EJ94" s="14"/>
      <c r="EK94" s="14"/>
      <c r="EL94" s="14"/>
      <c r="EM94" s="14"/>
      <c r="EN94" s="14"/>
      <c r="EO94" s="14"/>
      <c r="EP94" s="14"/>
      <c r="EQ94" s="14"/>
      <c r="ER94" s="14"/>
      <c r="ES94" s="14"/>
      <c r="ET94" s="14"/>
      <c r="EU94" s="14"/>
      <c r="EV94" s="14"/>
      <c r="EW94" s="14"/>
      <c r="EX94" s="14"/>
      <c r="EY94" s="14"/>
      <c r="EZ94" s="14"/>
      <c r="FA94" s="14"/>
      <c r="FB94" s="14"/>
      <c r="FC94" s="14"/>
      <c r="FD94" s="14"/>
      <c r="FE94" s="14"/>
      <c r="FF94" s="14"/>
      <c r="FG94" s="14"/>
      <c r="FH94" s="14"/>
      <c r="FI94" s="14"/>
      <c r="FJ94" s="14"/>
      <c r="FK94" s="14"/>
      <c r="FL94" s="14"/>
      <c r="FM94" s="14"/>
      <c r="FN94" s="14"/>
      <c r="FO94" s="14"/>
      <c r="FP94" s="14"/>
      <c r="FQ94" s="14"/>
      <c r="FR94" s="14"/>
      <c r="FS94" s="14"/>
      <c r="FT94" s="14"/>
      <c r="FU94" s="14"/>
      <c r="FV94" s="14"/>
      <c r="FW94" s="14"/>
      <c r="FX94" s="14"/>
      <c r="FY94" s="14"/>
      <c r="FZ94" s="14"/>
      <c r="GA94" s="14"/>
      <c r="GB94" s="14"/>
      <c r="GC94" s="14"/>
      <c r="GD94" s="14"/>
      <c r="GE94" s="14"/>
      <c r="GF94" s="14"/>
      <c r="GG94" s="14"/>
      <c r="GH94" s="14"/>
      <c r="GI94" s="14"/>
      <c r="GJ94" s="14"/>
      <c r="GK94" s="14"/>
      <c r="GL94" s="14"/>
      <c r="GM94" s="14"/>
      <c r="GN94" s="14"/>
      <c r="GO94" s="14"/>
      <c r="GP94" s="14"/>
      <c r="GQ94" s="14"/>
      <c r="GR94" s="14"/>
      <c r="GS94" s="14"/>
      <c r="GT94" s="14"/>
      <c r="GU94" s="14"/>
      <c r="GV94" s="14"/>
      <c r="GW94" s="14"/>
      <c r="GX94" s="14"/>
      <c r="GY94" s="14"/>
      <c r="GZ94" s="14"/>
      <c r="HA94" s="14"/>
      <c r="HB94" s="14"/>
      <c r="HC94" s="14"/>
      <c r="HD94" s="14"/>
      <c r="HE94" s="14"/>
      <c r="HF94" s="14"/>
      <c r="HG94" s="14"/>
      <c r="HH94" s="14"/>
      <c r="HI94" s="14"/>
      <c r="HJ94" s="14"/>
      <c r="HK94" s="14"/>
      <c r="HL94" s="14"/>
      <c r="HM94" s="14"/>
      <c r="HN94" s="14"/>
      <c r="HO94" s="14"/>
      <c r="HP94" s="14"/>
      <c r="HQ94" s="14"/>
      <c r="HR94" s="14"/>
      <c r="HS94" s="14"/>
      <c r="HT94" s="14"/>
      <c r="HU94" s="14"/>
      <c r="HV94" s="14"/>
      <c r="HW94" s="14"/>
      <c r="HX94" s="14"/>
      <c r="HY94" s="14"/>
      <c r="HZ94" s="14"/>
      <c r="IA94" s="14"/>
      <c r="IB94" s="14"/>
      <c r="IC94" s="14"/>
      <c r="ID94" s="14"/>
      <c r="IE94" s="14"/>
      <c r="IF94" s="14"/>
      <c r="IG94" s="14"/>
      <c r="IH94" s="14"/>
      <c r="II94" s="14"/>
      <c r="IJ94" s="14"/>
      <c r="IK94" s="14"/>
      <c r="IL94" s="14"/>
      <c r="IM94" s="14"/>
      <c r="IN94" s="14"/>
      <c r="IO94" s="14"/>
      <c r="IP94" s="14"/>
      <c r="IQ94" s="14"/>
      <c r="IR94" s="14"/>
      <c r="IS94" s="14"/>
      <c r="IT94" s="14"/>
      <c r="IU94" s="14"/>
      <c r="IV94" s="14"/>
      <c r="IW94" s="14"/>
      <c r="IX94" s="14"/>
      <c r="IY94" s="14"/>
      <c r="IZ94" s="14"/>
      <c r="JA94" s="14"/>
      <c r="JB94" s="14"/>
      <c r="JC94" s="14"/>
      <c r="JD94" s="14"/>
      <c r="JE94" s="14"/>
      <c r="JF94" s="14"/>
      <c r="JG94" s="14"/>
      <c r="JH94" s="14"/>
      <c r="JI94" s="14"/>
      <c r="JJ94" s="14"/>
      <c r="JK94" s="14"/>
      <c r="JL94" s="14"/>
      <c r="JM94" s="14"/>
      <c r="JN94" s="14"/>
      <c r="JO94" s="14"/>
      <c r="JP94" s="14"/>
      <c r="JQ94" s="14"/>
      <c r="JR94" s="14"/>
      <c r="JS94" s="14"/>
      <c r="JT94" s="14"/>
      <c r="JU94" s="14"/>
      <c r="JV94" s="14"/>
      <c r="JW94" s="14"/>
      <c r="JX94" s="14"/>
      <c r="JY94" s="14"/>
      <c r="JZ94" s="14"/>
      <c r="KA94" s="14"/>
      <c r="KB94" s="14"/>
      <c r="KC94" s="14"/>
      <c r="KD94" s="14"/>
      <c r="KE94" s="14"/>
      <c r="KF94" s="14"/>
      <c r="KG94" s="14"/>
      <c r="KH94" s="14"/>
      <c r="KI94" s="14"/>
      <c r="KJ94" s="14"/>
      <c r="KK94" s="14"/>
      <c r="KL94" s="14"/>
      <c r="KM94" s="14"/>
      <c r="KN94" s="14"/>
      <c r="KO94" s="14"/>
      <c r="KP94" s="14"/>
      <c r="KQ94" s="14"/>
      <c r="KR94" s="14"/>
      <c r="KS94" s="14"/>
      <c r="KT94" s="14"/>
      <c r="KU94" s="14"/>
      <c r="KV94" s="14"/>
      <c r="KW94" s="14"/>
      <c r="KX94" s="14"/>
      <c r="KY94" s="14"/>
      <c r="KZ94" s="14"/>
      <c r="LA94" s="14"/>
      <c r="LB94" s="14"/>
      <c r="LC94" s="14"/>
      <c r="LD94" s="14"/>
      <c r="LE94" s="14"/>
      <c r="LF94" s="14"/>
      <c r="LG94" s="14"/>
      <c r="LH94" s="14"/>
      <c r="LI94" s="14"/>
      <c r="LJ94" s="14"/>
      <c r="LK94" s="14"/>
      <c r="LL94" s="14"/>
      <c r="LM94" s="14"/>
      <c r="LN94" s="14"/>
      <c r="LO94" s="14"/>
      <c r="LP94" s="14"/>
      <c r="LQ94" s="14"/>
      <c r="LR94" s="14"/>
      <c r="LS94" s="14"/>
      <c r="LT94" s="14"/>
      <c r="LU94" s="14"/>
      <c r="LV94" s="14"/>
      <c r="LW94" s="14"/>
      <c r="LX94" s="14"/>
      <c r="LY94" s="14"/>
      <c r="LZ94" s="14"/>
      <c r="MA94" s="14"/>
      <c r="MB94" s="14"/>
      <c r="MC94" s="14"/>
      <c r="MD94" s="14"/>
      <c r="ME94" s="14"/>
      <c r="MF94" s="14"/>
      <c r="MG94" s="14"/>
      <c r="MH94" s="14"/>
      <c r="MI94" s="14"/>
      <c r="MJ94" s="14"/>
      <c r="MK94" s="14"/>
      <c r="ML94" s="14"/>
      <c r="MM94" s="14"/>
      <c r="MN94" s="14"/>
      <c r="MO94" s="14"/>
      <c r="MP94" s="14"/>
      <c r="MQ94" s="14"/>
      <c r="MR94" s="14"/>
      <c r="MS94" s="14"/>
      <c r="MT94" s="14"/>
      <c r="MU94" s="14"/>
      <c r="MV94" s="14"/>
      <c r="MW94" s="14"/>
      <c r="MX94" s="14"/>
      <c r="MY94" s="14"/>
      <c r="MZ94" s="14"/>
      <c r="NA94" s="14"/>
      <c r="NB94" s="14"/>
      <c r="NC94" s="14"/>
      <c r="ND94" s="14"/>
      <c r="NE94" s="14"/>
      <c r="NF94" s="14"/>
      <c r="NG94" s="14"/>
      <c r="NH94" s="14"/>
      <c r="NI94" s="14"/>
      <c r="NJ94" s="14"/>
      <c r="NK94" s="14"/>
      <c r="NL94" s="14"/>
      <c r="NM94" s="14"/>
      <c r="NN94" s="14"/>
      <c r="NO94" s="14"/>
      <c r="NP94" s="14"/>
      <c r="NQ94" s="14"/>
      <c r="NR94" s="14"/>
      <c r="NS94" s="14"/>
      <c r="NT94" s="14"/>
      <c r="NU94" s="14"/>
      <c r="NV94" s="14"/>
      <c r="NW94" s="14"/>
      <c r="NX94" s="14"/>
      <c r="NY94" s="14"/>
      <c r="NZ94" s="14"/>
      <c r="OA94" s="14"/>
      <c r="OB94" s="14"/>
      <c r="OC94" s="14"/>
      <c r="OD94" s="14"/>
      <c r="OE94" s="14"/>
      <c r="OF94" s="14"/>
      <c r="OG94" s="14"/>
      <c r="OH94" s="14"/>
      <c r="OI94" s="14"/>
      <c r="OJ94" s="14"/>
      <c r="OK94" s="14"/>
      <c r="OL94" s="14"/>
      <c r="OM94" s="14"/>
      <c r="ON94" s="14"/>
      <c r="OO94" s="14"/>
      <c r="OP94" s="14"/>
      <c r="OQ94" s="14"/>
      <c r="OR94" s="14"/>
      <c r="OS94" s="14"/>
      <c r="OT94" s="14"/>
      <c r="OU94" s="14"/>
      <c r="OV94" s="14"/>
      <c r="OW94" s="14"/>
      <c r="OX94" s="14"/>
      <c r="OY94" s="14"/>
      <c r="OZ94" s="14"/>
      <c r="PA94" s="14"/>
      <c r="PB94" s="14"/>
      <c r="PC94" s="14"/>
      <c r="PD94" s="14"/>
      <c r="PE94" s="14"/>
      <c r="PF94" s="14"/>
      <c r="PG94" s="14"/>
      <c r="PH94" s="14"/>
      <c r="PI94" s="14"/>
      <c r="PJ94" s="14"/>
      <c r="PK94" s="14"/>
      <c r="PL94" s="14"/>
      <c r="PM94" s="14"/>
      <c r="PN94" s="14"/>
      <c r="PO94" s="14"/>
      <c r="PP94" s="14"/>
      <c r="PQ94" s="14"/>
      <c r="PR94" s="14"/>
      <c r="PS94" s="14"/>
      <c r="PT94" s="14"/>
      <c r="PU94" s="14"/>
      <c r="PV94" s="14"/>
      <c r="PW94" s="14"/>
      <c r="PX94" s="14"/>
      <c r="PY94" s="14"/>
      <c r="PZ94" s="14"/>
      <c r="QA94" s="14"/>
      <c r="QB94" s="14"/>
      <c r="QC94" s="14"/>
      <c r="QD94" s="14"/>
      <c r="QE94" s="14"/>
      <c r="QF94" s="14"/>
      <c r="QG94" s="14"/>
      <c r="QH94" s="14"/>
      <c r="QI94" s="14"/>
      <c r="QJ94" s="14"/>
      <c r="QK94" s="14"/>
      <c r="QL94" s="14"/>
      <c r="QM94" s="14"/>
      <c r="QN94" s="14"/>
      <c r="QO94" s="14"/>
      <c r="QP94" s="14"/>
      <c r="QQ94" s="14"/>
      <c r="QR94" s="14"/>
      <c r="QS94" s="14"/>
      <c r="QT94" s="14"/>
      <c r="QU94" s="14"/>
      <c r="QV94" s="14"/>
      <c r="QW94" s="14"/>
      <c r="QX94" s="14"/>
      <c r="QY94" s="14"/>
      <c r="QZ94" s="14"/>
      <c r="RA94" s="14"/>
      <c r="RB94" s="14"/>
      <c r="RC94" s="14"/>
      <c r="RD94" s="14"/>
      <c r="RE94" s="14"/>
      <c r="RF94" s="14"/>
      <c r="RG94" s="14"/>
      <c r="RH94" s="14"/>
      <c r="RI94" s="14"/>
      <c r="RJ94" s="14"/>
      <c r="RK94" s="14"/>
      <c r="RL94" s="14"/>
      <c r="RM94" s="14"/>
      <c r="RN94" s="14"/>
      <c r="RO94" s="14"/>
      <c r="RP94" s="14"/>
      <c r="RQ94" s="14"/>
      <c r="RR94" s="14"/>
      <c r="RS94" s="14"/>
      <c r="RT94" s="14"/>
      <c r="RU94" s="14"/>
      <c r="RV94" s="14"/>
      <c r="RW94" s="14"/>
      <c r="RX94" s="14"/>
      <c r="RY94" s="14"/>
      <c r="RZ94" s="14"/>
      <c r="SA94" s="14"/>
      <c r="SB94" s="14"/>
      <c r="SC94" s="14"/>
      <c r="SD94" s="14"/>
      <c r="SE94" s="14"/>
      <c r="SF94" s="14"/>
      <c r="SG94" s="14"/>
      <c r="SH94" s="14"/>
      <c r="SI94" s="14"/>
      <c r="SJ94" s="14"/>
      <c r="SK94" s="14"/>
      <c r="SL94" s="14"/>
      <c r="SM94" s="14"/>
      <c r="SN94" s="14"/>
      <c r="SO94" s="14"/>
      <c r="SP94" s="14"/>
      <c r="SQ94" s="14"/>
      <c r="SR94" s="14"/>
      <c r="SS94" s="14"/>
      <c r="ST94" s="14"/>
      <c r="SU94" s="14"/>
      <c r="SV94" s="14"/>
      <c r="SW94" s="14"/>
      <c r="SX94" s="14"/>
      <c r="SY94" s="14"/>
      <c r="SZ94" s="14"/>
      <c r="TA94" s="14"/>
      <c r="TB94" s="14"/>
      <c r="TC94" s="14"/>
      <c r="TD94" s="14"/>
      <c r="TE94" s="14"/>
      <c r="TF94" s="14"/>
      <c r="TG94" s="14"/>
      <c r="TH94" s="14"/>
      <c r="TI94" s="14"/>
      <c r="TJ94" s="14"/>
      <c r="TK94" s="14"/>
      <c r="TL94" s="14"/>
      <c r="TM94" s="14"/>
      <c r="TN94" s="14"/>
      <c r="TO94" s="14"/>
      <c r="TP94" s="14"/>
      <c r="TQ94" s="14"/>
      <c r="TR94" s="14"/>
      <c r="TS94" s="14"/>
      <c r="TT94" s="14"/>
      <c r="TU94" s="14"/>
      <c r="TV94" s="14"/>
      <c r="TW94" s="14"/>
      <c r="TX94" s="14"/>
      <c r="TY94" s="14"/>
      <c r="TZ94" s="14"/>
      <c r="UA94" s="14"/>
      <c r="UB94" s="14"/>
      <c r="UC94" s="14"/>
      <c r="UD94" s="14"/>
      <c r="UE94" s="14"/>
      <c r="UF94" s="14"/>
      <c r="UG94" s="14"/>
      <c r="UH94" s="14"/>
      <c r="UI94" s="14"/>
      <c r="UJ94" s="14"/>
      <c r="UK94" s="14"/>
      <c r="UL94" s="14"/>
      <c r="UM94" s="14"/>
      <c r="UN94" s="14"/>
      <c r="UO94" s="14"/>
      <c r="UP94" s="14"/>
      <c r="UQ94" s="14"/>
      <c r="UR94" s="14"/>
      <c r="US94" s="14"/>
      <c r="UT94" s="14"/>
      <c r="UU94" s="14"/>
      <c r="UV94" s="14"/>
      <c r="UW94" s="14"/>
      <c r="UX94" s="14"/>
      <c r="UY94" s="14"/>
      <c r="UZ94" s="14"/>
      <c r="VA94" s="14"/>
      <c r="VB94" s="14"/>
      <c r="VC94" s="14"/>
      <c r="VD94" s="14"/>
      <c r="VE94" s="14"/>
      <c r="VF94" s="14"/>
      <c r="VG94" s="14"/>
      <c r="VH94" s="14"/>
      <c r="VI94" s="14"/>
      <c r="VJ94" s="14"/>
      <c r="VK94" s="14"/>
      <c r="VL94" s="14"/>
      <c r="VM94" s="14"/>
      <c r="VN94" s="14"/>
      <c r="VO94" s="14"/>
      <c r="VP94" s="14"/>
      <c r="VQ94" s="14"/>
      <c r="VR94" s="14"/>
      <c r="VS94" s="14"/>
      <c r="VT94" s="14"/>
      <c r="VU94" s="14"/>
      <c r="VV94" s="14"/>
      <c r="VW94" s="14"/>
      <c r="VX94" s="14"/>
      <c r="VY94" s="14"/>
      <c r="VZ94" s="14"/>
      <c r="WA94" s="14"/>
      <c r="WB94" s="14"/>
      <c r="WC94" s="14"/>
      <c r="WD94" s="14"/>
      <c r="WE94" s="14"/>
      <c r="WF94" s="14"/>
      <c r="WG94" s="14"/>
      <c r="WH94" s="14"/>
      <c r="WI94" s="14"/>
      <c r="WJ94" s="14"/>
      <c r="WK94" s="14"/>
      <c r="WL94" s="14"/>
      <c r="WM94" s="14"/>
      <c r="WN94" s="14"/>
      <c r="WO94" s="14"/>
      <c r="WP94" s="14"/>
      <c r="WQ94" s="14"/>
      <c r="WR94" s="14"/>
      <c r="WS94" s="14"/>
      <c r="WT94" s="14"/>
      <c r="WU94" s="14"/>
      <c r="WV94" s="14"/>
      <c r="WW94" s="14"/>
      <c r="WX94" s="14"/>
      <c r="WY94" s="14"/>
      <c r="WZ94" s="14"/>
      <c r="XA94" s="14"/>
      <c r="XB94" s="14"/>
      <c r="XC94" s="14"/>
      <c r="XD94" s="14"/>
      <c r="XE94" s="14"/>
      <c r="XF94" s="14"/>
      <c r="XG94" s="14"/>
      <c r="XH94" s="14"/>
      <c r="XI94" s="14"/>
      <c r="XJ94" s="14"/>
      <c r="XK94" s="14"/>
      <c r="XL94" s="14"/>
      <c r="XM94" s="14"/>
      <c r="XN94" s="14"/>
      <c r="XO94" s="14"/>
      <c r="XP94" s="14"/>
      <c r="XQ94" s="14"/>
      <c r="XR94" s="14"/>
      <c r="XS94" s="14"/>
      <c r="XT94" s="14"/>
      <c r="XU94" s="14"/>
      <c r="XV94" s="14"/>
      <c r="XW94" s="14"/>
      <c r="XX94" s="14"/>
      <c r="XY94" s="14"/>
      <c r="XZ94" s="14"/>
      <c r="YA94" s="14"/>
      <c r="YB94" s="14"/>
      <c r="YC94" s="14"/>
      <c r="YD94" s="14"/>
      <c r="YE94" s="14"/>
      <c r="YF94" s="14"/>
      <c r="YG94" s="14"/>
      <c r="YH94" s="14"/>
      <c r="YI94" s="14"/>
      <c r="YJ94" s="14"/>
      <c r="YK94" s="14"/>
      <c r="YL94" s="14"/>
      <c r="YM94" s="14"/>
      <c r="YN94" s="14"/>
      <c r="YO94" s="14"/>
      <c r="YP94" s="14"/>
      <c r="YQ94" s="14"/>
      <c r="YR94" s="14"/>
      <c r="YS94" s="14"/>
      <c r="YT94" s="14"/>
      <c r="YU94" s="14"/>
      <c r="YV94" s="14"/>
      <c r="YW94" s="14"/>
      <c r="YX94" s="14"/>
      <c r="YY94" s="14"/>
      <c r="YZ94" s="14"/>
      <c r="ZA94" s="14"/>
      <c r="ZB94" s="14"/>
      <c r="ZC94" s="14"/>
      <c r="ZD94" s="14"/>
      <c r="ZE94" s="14"/>
      <c r="ZF94" s="14"/>
      <c r="ZG94" s="14"/>
      <c r="ZH94" s="14"/>
      <c r="ZI94" s="14"/>
      <c r="ZJ94" s="14"/>
      <c r="ZK94" s="14"/>
      <c r="ZL94" s="14"/>
      <c r="ZM94" s="14"/>
      <c r="ZN94" s="14"/>
      <c r="ZO94" s="14"/>
      <c r="ZP94" s="14"/>
      <c r="ZQ94" s="14"/>
      <c r="ZR94" s="14"/>
      <c r="ZS94" s="14"/>
      <c r="ZT94" s="14"/>
      <c r="ZU94" s="14"/>
      <c r="ZV94" s="14"/>
      <c r="ZW94" s="14"/>
      <c r="ZX94" s="14"/>
      <c r="ZY94" s="14"/>
      <c r="ZZ94" s="14"/>
      <c r="AAA94" s="14"/>
      <c r="AAB94" s="14"/>
      <c r="AAC94" s="14"/>
      <c r="AAD94" s="14"/>
      <c r="AAE94" s="14"/>
      <c r="AAF94" s="14"/>
      <c r="AAG94" s="14"/>
      <c r="AAH94" s="14"/>
      <c r="AAI94" s="14"/>
      <c r="AAJ94" s="14"/>
      <c r="AAK94" s="14"/>
      <c r="AAL94" s="14"/>
      <c r="AAM94" s="14"/>
      <c r="AAN94" s="14"/>
      <c r="AAO94" s="14"/>
      <c r="AAP94" s="14"/>
      <c r="AAQ94" s="14"/>
      <c r="AAR94" s="14"/>
      <c r="AAS94" s="14"/>
      <c r="AAT94" s="14"/>
      <c r="AAU94" s="14"/>
      <c r="AAV94" s="14"/>
      <c r="AAW94" s="14"/>
      <c r="AAX94" s="14"/>
      <c r="AAY94" s="14"/>
      <c r="AAZ94" s="14"/>
      <c r="ABA94" s="14"/>
      <c r="ABB94" s="14"/>
      <c r="ABC94" s="14"/>
      <c r="ABD94" s="14"/>
      <c r="ABE94" s="14"/>
      <c r="ABF94" s="14"/>
      <c r="ABG94" s="14"/>
      <c r="ABH94" s="14"/>
      <c r="ABI94" s="14"/>
      <c r="ABJ94" s="14"/>
      <c r="ABK94" s="14"/>
      <c r="ABL94" s="14"/>
      <c r="ABM94" s="14"/>
      <c r="ABN94" s="14"/>
      <c r="ABO94" s="14"/>
      <c r="ABP94" s="14"/>
      <c r="ABQ94" s="14"/>
      <c r="ABR94" s="14"/>
      <c r="ABS94" s="14"/>
      <c r="ABT94" s="14"/>
      <c r="ABU94" s="14"/>
      <c r="ABV94" s="14"/>
      <c r="ABW94" s="14"/>
      <c r="ABX94" s="14"/>
      <c r="ABY94" s="14"/>
      <c r="ABZ94" s="14"/>
      <c r="ACA94" s="14"/>
      <c r="ACB94" s="14"/>
      <c r="ACC94" s="14"/>
      <c r="ACD94" s="14"/>
      <c r="ACE94" s="14"/>
      <c r="ACF94" s="14"/>
      <c r="ACG94" s="14"/>
      <c r="ACH94" s="14"/>
      <c r="ACI94" s="14"/>
      <c r="ACJ94" s="14"/>
      <c r="ACK94" s="14"/>
      <c r="ACL94" s="14"/>
      <c r="ACM94" s="14"/>
      <c r="ACN94" s="14"/>
      <c r="ACO94" s="14"/>
      <c r="ACP94" s="14"/>
      <c r="ACQ94" s="14"/>
      <c r="ACR94" s="14"/>
      <c r="ACS94" s="14"/>
      <c r="ACT94" s="14"/>
      <c r="ACU94" s="14"/>
      <c r="ACV94" s="14"/>
      <c r="ACW94" s="14"/>
      <c r="ACX94" s="14"/>
      <c r="ACY94" s="14"/>
      <c r="ACZ94" s="14"/>
      <c r="ADA94" s="14"/>
      <c r="ADB94" s="14"/>
      <c r="ADC94" s="14"/>
      <c r="ADD94" s="14"/>
      <c r="ADE94" s="14"/>
      <c r="ADF94" s="14"/>
      <c r="ADG94" s="14"/>
      <c r="ADH94" s="14"/>
      <c r="ADI94" s="14"/>
      <c r="ADJ94" s="14"/>
      <c r="ADK94" s="14"/>
      <c r="ADL94" s="14"/>
      <c r="ADM94" s="14"/>
      <c r="ADN94" s="14"/>
      <c r="ADO94" s="14"/>
      <c r="ADP94" s="14"/>
      <c r="ADQ94" s="14"/>
      <c r="ADR94" s="14"/>
      <c r="ADS94" s="14"/>
      <c r="ADT94" s="14"/>
      <c r="ADU94" s="14"/>
      <c r="ADV94" s="14"/>
      <c r="ADW94" s="14"/>
      <c r="ADX94" s="14"/>
      <c r="ADY94" s="14"/>
      <c r="ADZ94" s="14"/>
      <c r="AEA94" s="14"/>
      <c r="AEB94" s="14"/>
      <c r="AEC94" s="14"/>
      <c r="AED94" s="14"/>
      <c r="AEE94" s="14"/>
      <c r="AEF94" s="14"/>
      <c r="AEG94" s="14"/>
      <c r="AEH94" s="14"/>
      <c r="AEI94" s="14"/>
      <c r="AEJ94" s="14"/>
      <c r="AEK94" s="14"/>
      <c r="AEL94" s="14"/>
      <c r="AEM94" s="14"/>
      <c r="AEN94" s="14"/>
      <c r="AEO94" s="14"/>
      <c r="AEP94" s="14"/>
      <c r="AEQ94" s="14"/>
      <c r="AER94" s="14"/>
      <c r="AES94" s="14"/>
      <c r="AET94" s="14"/>
      <c r="AEU94" s="14"/>
      <c r="AEV94" s="14"/>
      <c r="AEW94" s="14"/>
      <c r="AEX94" s="14"/>
      <c r="AEY94" s="14"/>
      <c r="AEZ94" s="14"/>
      <c r="AFA94" s="14"/>
      <c r="AFB94" s="14"/>
      <c r="AFC94" s="14"/>
      <c r="AFD94" s="14"/>
      <c r="AFE94" s="14"/>
      <c r="AFF94" s="14"/>
      <c r="AFG94" s="14"/>
      <c r="AFH94" s="14"/>
      <c r="AFI94" s="14"/>
      <c r="AFJ94" s="14"/>
      <c r="AFK94" s="14"/>
      <c r="AFL94" s="14"/>
      <c r="AFM94" s="14"/>
      <c r="AFN94" s="14"/>
      <c r="AFO94" s="14"/>
      <c r="AFP94" s="14"/>
      <c r="AFQ94" s="14"/>
      <c r="AFR94" s="14"/>
      <c r="AFS94" s="14"/>
      <c r="AFT94" s="14"/>
      <c r="AFU94" s="14"/>
      <c r="AFV94" s="14"/>
      <c r="AFW94" s="14"/>
      <c r="AFX94" s="14"/>
      <c r="AFY94" s="14"/>
      <c r="AFZ94" s="14"/>
      <c r="AGA94" s="14"/>
      <c r="AGB94" s="14"/>
      <c r="AGC94" s="14"/>
      <c r="AGD94" s="14"/>
      <c r="AGE94" s="14"/>
      <c r="AGF94" s="14"/>
      <c r="AGG94" s="14"/>
      <c r="AGH94" s="14"/>
      <c r="AGI94" s="14"/>
      <c r="AGJ94" s="14"/>
      <c r="AGK94" s="14"/>
      <c r="AGL94" s="14"/>
      <c r="AGM94" s="14"/>
      <c r="AGN94" s="14"/>
      <c r="AGO94" s="14"/>
      <c r="AGP94" s="14"/>
      <c r="AGQ94" s="14"/>
      <c r="AGR94" s="14"/>
      <c r="AGS94" s="14"/>
      <c r="AGT94" s="14"/>
      <c r="AGU94" s="14"/>
      <c r="AGV94" s="14"/>
      <c r="AGW94" s="14"/>
      <c r="AGX94" s="14"/>
      <c r="AGY94" s="14"/>
      <c r="AGZ94" s="14"/>
      <c r="AHA94" s="14"/>
      <c r="AHB94" s="14"/>
      <c r="AHC94" s="14"/>
      <c r="AHD94" s="14"/>
      <c r="AHE94" s="14"/>
      <c r="AHF94" s="14"/>
      <c r="AHG94" s="14"/>
      <c r="AHH94" s="14"/>
      <c r="AHI94" s="14"/>
      <c r="AHJ94" s="14"/>
      <c r="AHK94" s="14"/>
      <c r="AHL94" s="14"/>
      <c r="AHM94" s="14"/>
      <c r="AHN94" s="14"/>
      <c r="AHO94" s="14"/>
      <c r="AHP94" s="14"/>
      <c r="AHQ94" s="14"/>
      <c r="AHR94" s="14"/>
      <c r="AHS94" s="14"/>
      <c r="AHT94" s="14"/>
      <c r="AHU94" s="14"/>
      <c r="AHV94" s="14"/>
      <c r="AHW94" s="14"/>
      <c r="AHX94" s="14"/>
      <c r="AHY94" s="14"/>
      <c r="AHZ94" s="14"/>
      <c r="AIA94" s="14"/>
      <c r="AIB94" s="14"/>
      <c r="AIC94" s="14"/>
      <c r="AID94" s="14"/>
      <c r="AIE94" s="14"/>
      <c r="AIF94" s="14"/>
      <c r="AIG94" s="14"/>
      <c r="AIH94" s="14"/>
      <c r="AII94" s="14"/>
      <c r="AIJ94" s="14"/>
      <c r="AIK94" s="14"/>
      <c r="AIL94" s="14"/>
      <c r="AIM94" s="14"/>
      <c r="AIN94" s="14"/>
      <c r="AIO94" s="14"/>
      <c r="AIP94" s="14"/>
      <c r="AIQ94" s="14"/>
      <c r="AIR94" s="14"/>
      <c r="AIS94" s="14"/>
      <c r="AIT94" s="14"/>
      <c r="AIU94" s="14"/>
      <c r="AIV94" s="14"/>
      <c r="AIW94" s="14"/>
      <c r="AIX94" s="14"/>
      <c r="AIY94" s="14"/>
      <c r="AIZ94" s="14"/>
      <c r="AJA94" s="14"/>
      <c r="AJB94" s="14"/>
      <c r="AJC94" s="14"/>
      <c r="AJD94" s="14"/>
      <c r="AJE94" s="14"/>
      <c r="AJF94" s="14"/>
      <c r="AJG94" s="14"/>
      <c r="AJH94" s="14"/>
      <c r="AJI94" s="14"/>
      <c r="AJJ94" s="14"/>
      <c r="AJK94" s="14"/>
      <c r="AJL94" s="14"/>
      <c r="AJM94" s="14"/>
      <c r="AJN94" s="14"/>
      <c r="AJO94" s="14"/>
      <c r="AJP94" s="14"/>
      <c r="AJQ94" s="14"/>
      <c r="AJR94" s="14"/>
      <c r="AJS94" s="14"/>
      <c r="AJT94" s="14"/>
      <c r="AJU94" s="14"/>
      <c r="AJV94" s="14"/>
      <c r="AJW94" s="14"/>
      <c r="AJX94" s="14"/>
      <c r="AJY94" s="14"/>
      <c r="AJZ94" s="14"/>
      <c r="AKA94" s="14"/>
      <c r="AKB94" s="14"/>
      <c r="AKC94" s="14"/>
      <c r="AKD94" s="14"/>
      <c r="AKE94" s="14"/>
      <c r="AKF94" s="14"/>
      <c r="AKG94" s="14"/>
      <c r="AKH94" s="14"/>
      <c r="AKI94" s="14"/>
      <c r="AKJ94" s="14"/>
      <c r="AKK94" s="14"/>
      <c r="AKL94" s="14"/>
      <c r="AKM94" s="14"/>
      <c r="AKN94" s="14"/>
      <c r="AKO94" s="14"/>
      <c r="AKP94" s="14"/>
      <c r="AKQ94" s="14"/>
      <c r="AKR94" s="14"/>
      <c r="AKS94" s="14"/>
      <c r="AKT94" s="14"/>
      <c r="AKU94" s="14"/>
      <c r="AKV94" s="14"/>
      <c r="AKW94" s="14"/>
      <c r="AKX94" s="14"/>
      <c r="AKY94" s="14"/>
      <c r="AKZ94" s="14"/>
      <c r="ALA94" s="14"/>
      <c r="ALB94" s="14"/>
      <c r="ALC94" s="14"/>
      <c r="ALD94" s="14"/>
      <c r="ALE94" s="14"/>
      <c r="ALF94" s="14"/>
      <c r="ALG94" s="14"/>
      <c r="ALH94" s="14"/>
      <c r="ALI94" s="14"/>
      <c r="ALJ94" s="14"/>
      <c r="ALK94" s="14"/>
      <c r="ALL94" s="14"/>
      <c r="ALM94" s="14"/>
      <c r="ALN94" s="14"/>
      <c r="ALO94" s="14"/>
      <c r="ALP94" s="14"/>
      <c r="ALQ94" s="14"/>
      <c r="ALR94" s="14"/>
      <c r="ALS94" s="14"/>
      <c r="ALT94" s="14"/>
      <c r="ALU94" s="14"/>
      <c r="ALV94" s="14"/>
      <c r="ALW94" s="14"/>
      <c r="ALX94" s="14"/>
      <c r="ALY94" s="14"/>
      <c r="ALZ94" s="14"/>
      <c r="AMA94" s="14"/>
      <c r="AMB94" s="14"/>
      <c r="AMC94" s="14"/>
      <c r="AMD94" s="14"/>
      <c r="AME94" s="14"/>
      <c r="AMF94" s="14"/>
      <c r="AMG94" s="14"/>
      <c r="AMH94" s="14"/>
      <c r="AMI94" s="14"/>
      <c r="AMJ94" s="14"/>
      <c r="AMK94" s="14"/>
      <c r="AML94" s="14"/>
      <c r="AMM94" s="14"/>
      <c r="AMN94" s="14"/>
      <c r="AMO94" s="14"/>
      <c r="AMP94" s="14"/>
      <c r="AMQ94" s="14"/>
      <c r="AMR94" s="14"/>
      <c r="AMS94" s="14"/>
      <c r="AMT94" s="14"/>
      <c r="AMU94" s="14"/>
      <c r="AMV94" s="14"/>
      <c r="AMW94" s="14"/>
      <c r="AMX94" s="14"/>
      <c r="AMY94" s="14"/>
      <c r="AMZ94" s="14"/>
      <c r="ANA94" s="14"/>
      <c r="ANB94" s="14"/>
      <c r="ANC94" s="14"/>
      <c r="AND94" s="14"/>
      <c r="ANE94" s="14"/>
      <c r="ANF94" s="14"/>
      <c r="ANG94" s="14"/>
      <c r="ANH94" s="14"/>
      <c r="ANI94" s="14"/>
      <c r="ANJ94" s="14"/>
      <c r="ANK94" s="14"/>
      <c r="ANL94" s="14"/>
      <c r="ANM94" s="14"/>
      <c r="ANN94" s="14"/>
      <c r="ANO94" s="14"/>
      <c r="ANP94" s="14"/>
      <c r="ANQ94" s="14"/>
      <c r="ANR94" s="14"/>
      <c r="ANS94" s="14"/>
      <c r="ANT94" s="14"/>
      <c r="ANU94" s="14"/>
      <c r="ANV94" s="14"/>
      <c r="ANW94" s="14"/>
      <c r="ANX94" s="14"/>
      <c r="ANY94" s="14"/>
      <c r="ANZ94" s="14"/>
      <c r="AOA94" s="14"/>
      <c r="AOB94" s="14"/>
      <c r="AOC94" s="14"/>
      <c r="AOD94" s="14"/>
      <c r="AOE94" s="14"/>
      <c r="AOF94" s="14"/>
      <c r="AOG94" s="14"/>
      <c r="AOH94" s="14"/>
      <c r="AOI94" s="14"/>
      <c r="AOJ94" s="14"/>
      <c r="AOK94" s="14"/>
      <c r="AOL94" s="14"/>
      <c r="AOM94" s="14"/>
      <c r="AON94" s="14"/>
      <c r="AOO94" s="14"/>
      <c r="AOP94" s="14"/>
      <c r="AOQ94" s="14"/>
      <c r="AOR94" s="14"/>
      <c r="AOS94" s="14"/>
      <c r="AOT94" s="14"/>
      <c r="AOU94" s="14"/>
      <c r="AOV94" s="14"/>
      <c r="AOW94" s="14"/>
      <c r="AOX94" s="14"/>
      <c r="AOY94" s="14"/>
      <c r="AOZ94" s="14"/>
      <c r="APA94" s="14"/>
      <c r="APB94" s="14"/>
      <c r="APC94" s="14"/>
      <c r="APD94" s="14"/>
      <c r="APE94" s="14"/>
      <c r="APF94" s="14"/>
      <c r="APG94" s="14"/>
      <c r="APH94" s="14"/>
      <c r="API94" s="14"/>
      <c r="APJ94" s="14"/>
      <c r="APK94" s="14"/>
      <c r="APL94" s="14"/>
      <c r="APM94" s="14"/>
      <c r="APN94" s="14"/>
      <c r="APO94" s="14"/>
      <c r="APP94" s="14"/>
      <c r="APQ94" s="14"/>
      <c r="APR94" s="14"/>
      <c r="APS94" s="14"/>
      <c r="APT94" s="14"/>
      <c r="APU94" s="14"/>
      <c r="APV94" s="14"/>
      <c r="APW94" s="14"/>
      <c r="APX94" s="14"/>
      <c r="APY94" s="14"/>
      <c r="APZ94" s="14"/>
      <c r="AQA94" s="14"/>
      <c r="AQB94" s="14"/>
      <c r="AQC94" s="14"/>
      <c r="AQD94" s="14"/>
      <c r="AQE94" s="14"/>
      <c r="AQF94" s="14"/>
      <c r="AQG94" s="14"/>
      <c r="AQH94" s="14"/>
      <c r="AQI94" s="14"/>
      <c r="AQJ94" s="14"/>
      <c r="AQK94" s="14"/>
      <c r="AQL94" s="14"/>
      <c r="AQM94" s="14"/>
      <c r="AQN94" s="14"/>
      <c r="AQO94" s="14"/>
      <c r="AQP94" s="14"/>
      <c r="AQQ94" s="14"/>
      <c r="AQR94" s="14"/>
      <c r="AQS94" s="14"/>
      <c r="AQT94" s="14"/>
      <c r="AQU94" s="14"/>
      <c r="AQV94" s="14"/>
      <c r="AQW94" s="14"/>
      <c r="AQX94" s="14"/>
      <c r="AQY94" s="14"/>
      <c r="AQZ94" s="14"/>
      <c r="ARA94" s="14"/>
      <c r="ARB94" s="14"/>
      <c r="ARC94" s="14"/>
      <c r="ARD94" s="14"/>
      <c r="ARE94" s="14"/>
      <c r="ARF94" s="14"/>
      <c r="ARG94" s="14"/>
      <c r="ARH94" s="14"/>
      <c r="ARI94" s="14"/>
      <c r="ARJ94" s="14"/>
      <c r="ARK94" s="14"/>
      <c r="ARL94" s="14"/>
      <c r="ARM94" s="14"/>
      <c r="ARN94" s="14"/>
      <c r="ARO94" s="14"/>
      <c r="ARP94" s="14"/>
      <c r="ARQ94" s="14"/>
      <c r="ARR94" s="14"/>
      <c r="ARS94" s="14"/>
      <c r="ART94" s="14"/>
      <c r="ARU94" s="14"/>
      <c r="ARV94" s="14"/>
      <c r="ARW94" s="14"/>
      <c r="ARX94" s="14"/>
      <c r="ARY94" s="14"/>
      <c r="ARZ94" s="14"/>
      <c r="ASA94" s="14"/>
      <c r="ASB94" s="14"/>
      <c r="ASC94" s="14"/>
      <c r="ASD94" s="14"/>
      <c r="ASE94" s="14"/>
      <c r="ASF94" s="14"/>
      <c r="ASG94" s="14"/>
      <c r="ASH94" s="14"/>
      <c r="ASI94" s="14"/>
      <c r="ASJ94" s="14"/>
      <c r="ASK94" s="14"/>
      <c r="ASL94" s="14"/>
      <c r="ASM94" s="14"/>
      <c r="ASN94" s="14"/>
      <c r="ASO94" s="14"/>
      <c r="ASP94" s="14"/>
      <c r="ASQ94" s="14"/>
      <c r="ASR94" s="14"/>
      <c r="ASS94" s="14"/>
      <c r="AST94" s="14"/>
      <c r="ASU94" s="14"/>
      <c r="ASV94" s="14"/>
      <c r="ASW94" s="14"/>
      <c r="ASX94" s="14"/>
      <c r="ASY94" s="14"/>
      <c r="ASZ94" s="14"/>
      <c r="ATA94" s="14"/>
      <c r="ATB94" s="14"/>
      <c r="ATC94" s="14"/>
      <c r="ATD94" s="14"/>
      <c r="ATE94" s="14"/>
      <c r="ATF94" s="14"/>
      <c r="ATG94" s="14"/>
      <c r="ATH94" s="14"/>
      <c r="ATI94" s="14"/>
      <c r="ATJ94" s="14"/>
      <c r="ATK94" s="14"/>
      <c r="ATL94" s="14"/>
      <c r="ATM94" s="14"/>
      <c r="ATN94" s="14"/>
      <c r="ATO94" s="14"/>
      <c r="ATP94" s="14"/>
      <c r="ATQ94" s="14"/>
      <c r="ATR94" s="14"/>
      <c r="ATS94" s="14"/>
      <c r="ATT94" s="14"/>
      <c r="ATU94" s="14"/>
      <c r="ATV94" s="14"/>
      <c r="ATW94" s="14"/>
      <c r="ATX94" s="14"/>
      <c r="ATY94" s="14"/>
      <c r="ATZ94" s="14"/>
      <c r="AUA94" s="14"/>
      <c r="AUB94" s="14"/>
      <c r="AUC94" s="14"/>
      <c r="AUD94" s="14"/>
      <c r="AUE94" s="14"/>
      <c r="AUF94" s="14"/>
      <c r="AUG94" s="14"/>
      <c r="AUH94" s="14"/>
      <c r="AUI94" s="14"/>
      <c r="AUJ94" s="14"/>
      <c r="AUK94" s="14"/>
      <c r="AUL94" s="14"/>
      <c r="AUM94" s="14"/>
      <c r="AUN94" s="14"/>
      <c r="AUO94" s="14"/>
      <c r="AUP94" s="14"/>
      <c r="AUQ94" s="14"/>
      <c r="AUR94" s="14"/>
      <c r="AUS94" s="14"/>
      <c r="AUT94" s="14"/>
      <c r="AUU94" s="14"/>
      <c r="AUV94" s="14"/>
      <c r="AUW94" s="14"/>
      <c r="AUX94" s="14"/>
      <c r="AUY94" s="14"/>
      <c r="AUZ94" s="14"/>
      <c r="AVA94" s="14"/>
      <c r="AVB94" s="14"/>
      <c r="AVC94" s="14"/>
      <c r="AVD94" s="14"/>
      <c r="AVE94" s="14"/>
      <c r="AVF94" s="14"/>
      <c r="AVG94" s="14"/>
      <c r="AVH94" s="14"/>
      <c r="AVI94" s="14"/>
      <c r="AVJ94" s="14"/>
      <c r="AVK94" s="14"/>
      <c r="AVL94" s="14"/>
      <c r="AVM94" s="14"/>
      <c r="AVN94" s="14"/>
      <c r="AVO94" s="14"/>
      <c r="AVP94" s="14"/>
      <c r="AVQ94" s="14"/>
      <c r="AVR94" s="14"/>
      <c r="AVS94" s="14"/>
      <c r="AVT94" s="14"/>
      <c r="AVU94" s="14"/>
      <c r="AVV94" s="14"/>
      <c r="AVW94" s="14"/>
      <c r="AVX94" s="14"/>
      <c r="AVY94" s="14"/>
      <c r="AVZ94" s="14"/>
      <c r="AWA94" s="14"/>
      <c r="AWB94" s="14"/>
      <c r="AWC94" s="14"/>
      <c r="AWD94" s="14"/>
      <c r="AWE94" s="14"/>
      <c r="AWF94" s="14"/>
      <c r="AWG94" s="14"/>
      <c r="AWH94" s="14"/>
      <c r="AWI94" s="14"/>
      <c r="AWJ94" s="14"/>
      <c r="AWK94" s="14"/>
      <c r="AWL94" s="14"/>
      <c r="AWM94" s="14"/>
      <c r="AWN94" s="14"/>
      <c r="AWO94" s="14"/>
      <c r="AWP94" s="14"/>
      <c r="AWQ94" s="14"/>
      <c r="AWR94" s="14"/>
      <c r="AWS94" s="14"/>
      <c r="AWT94" s="14"/>
      <c r="AWU94" s="14"/>
      <c r="AWV94" s="14"/>
      <c r="AWW94" s="14"/>
      <c r="AWX94" s="14"/>
      <c r="AWY94" s="14"/>
      <c r="AWZ94" s="14"/>
      <c r="AXA94" s="14"/>
      <c r="AXB94" s="14"/>
      <c r="AXC94" s="14"/>
      <c r="AXD94" s="14"/>
      <c r="AXE94" s="14"/>
      <c r="AXF94" s="14"/>
      <c r="AXG94" s="14"/>
      <c r="AXH94" s="14"/>
      <c r="AXI94" s="14"/>
      <c r="AXJ94" s="14"/>
      <c r="AXK94" s="14"/>
      <c r="AXL94" s="14"/>
      <c r="AXM94" s="14"/>
      <c r="AXN94" s="14"/>
      <c r="AXO94" s="14"/>
      <c r="AXP94" s="14"/>
      <c r="AXQ94" s="14"/>
      <c r="AXR94" s="14"/>
      <c r="AXS94" s="14"/>
      <c r="AXT94" s="14"/>
      <c r="AXU94" s="14"/>
      <c r="AXV94" s="14"/>
      <c r="AXW94" s="14"/>
      <c r="AXX94" s="14"/>
      <c r="AXY94" s="14"/>
      <c r="AXZ94" s="14"/>
      <c r="AYA94" s="14"/>
      <c r="AYB94" s="14"/>
      <c r="AYC94" s="14"/>
      <c r="AYD94" s="14"/>
      <c r="AYE94" s="14"/>
      <c r="AYF94" s="14"/>
      <c r="AYG94" s="14"/>
      <c r="AYH94" s="14"/>
      <c r="AYI94" s="14"/>
      <c r="AYJ94" s="14"/>
      <c r="AYK94" s="14"/>
      <c r="AYL94" s="14"/>
      <c r="AYM94" s="14"/>
      <c r="AYN94" s="14"/>
      <c r="AYO94" s="14"/>
      <c r="AYP94" s="14"/>
      <c r="AYQ94" s="14"/>
      <c r="AYR94" s="14"/>
      <c r="AYS94" s="14"/>
      <c r="AYT94" s="14"/>
      <c r="AYU94" s="14"/>
      <c r="AYV94" s="14"/>
      <c r="AYW94" s="14"/>
      <c r="AYX94" s="14"/>
      <c r="AYY94" s="14"/>
      <c r="AYZ94" s="14"/>
      <c r="AZA94" s="14"/>
      <c r="AZB94" s="14"/>
      <c r="AZC94" s="14"/>
      <c r="AZD94" s="14"/>
      <c r="AZE94" s="14"/>
      <c r="AZF94" s="14"/>
      <c r="AZG94" s="14"/>
      <c r="AZH94" s="14"/>
      <c r="AZI94" s="14"/>
      <c r="AZJ94" s="14"/>
      <c r="AZK94" s="14"/>
      <c r="AZL94" s="14"/>
      <c r="AZM94" s="14"/>
      <c r="AZN94" s="14"/>
      <c r="AZO94" s="14"/>
      <c r="AZP94" s="14"/>
      <c r="AZQ94" s="14"/>
      <c r="AZR94" s="14"/>
      <c r="AZS94" s="14"/>
      <c r="AZT94" s="14"/>
      <c r="AZU94" s="14"/>
      <c r="AZV94" s="14"/>
      <c r="AZW94" s="14"/>
      <c r="AZX94" s="14"/>
      <c r="AZY94" s="14"/>
      <c r="AZZ94" s="14"/>
      <c r="BAA94" s="14"/>
      <c r="BAB94" s="14"/>
      <c r="BAC94" s="14"/>
      <c r="BAD94" s="14"/>
      <c r="BAE94" s="14"/>
      <c r="BAF94" s="14"/>
      <c r="BAG94" s="14"/>
      <c r="BAH94" s="14"/>
      <c r="BAI94" s="14"/>
      <c r="BAJ94" s="14"/>
      <c r="BAK94" s="14"/>
      <c r="BAL94" s="14"/>
      <c r="BAM94" s="14"/>
      <c r="BAN94" s="14"/>
      <c r="BAO94" s="14"/>
      <c r="BAP94" s="14"/>
      <c r="BAQ94" s="14"/>
      <c r="BAR94" s="14"/>
      <c r="BAS94" s="14"/>
      <c r="BAT94" s="14"/>
      <c r="BAU94" s="14"/>
      <c r="BAV94" s="14"/>
      <c r="BAW94" s="14"/>
      <c r="BAX94" s="14"/>
      <c r="BAY94" s="14"/>
      <c r="BAZ94" s="14"/>
      <c r="BBA94" s="14"/>
      <c r="BBB94" s="14"/>
      <c r="BBC94" s="14"/>
      <c r="BBD94" s="14"/>
      <c r="BBE94" s="14"/>
      <c r="BBF94" s="14"/>
      <c r="BBG94" s="14"/>
      <c r="BBH94" s="14"/>
      <c r="BBI94" s="14"/>
      <c r="BBJ94" s="14"/>
      <c r="BBK94" s="14"/>
      <c r="BBL94" s="14"/>
      <c r="BBM94" s="14"/>
      <c r="BBN94" s="14"/>
      <c r="BBO94" s="14"/>
      <c r="BBP94" s="14"/>
      <c r="BBQ94" s="14"/>
      <c r="BBR94" s="14"/>
      <c r="BBS94" s="14"/>
      <c r="BBT94" s="14"/>
      <c r="BBU94" s="14"/>
      <c r="BBV94" s="14"/>
      <c r="BBW94" s="14"/>
      <c r="BBX94" s="14"/>
      <c r="BBY94" s="14"/>
      <c r="BBZ94" s="14"/>
      <c r="BCA94" s="14"/>
      <c r="BCB94" s="14"/>
      <c r="BCC94" s="14"/>
      <c r="BCD94" s="14"/>
      <c r="BCE94" s="14"/>
      <c r="BCF94" s="14"/>
      <c r="BCG94" s="14"/>
      <c r="BCH94" s="14"/>
      <c r="BCI94" s="14"/>
      <c r="BCJ94" s="14"/>
      <c r="BCK94" s="14"/>
      <c r="BCL94" s="14"/>
      <c r="BCM94" s="14"/>
      <c r="BCN94" s="14"/>
      <c r="BCO94" s="14"/>
      <c r="BCP94" s="14"/>
      <c r="BCQ94" s="14"/>
      <c r="BCR94" s="14"/>
      <c r="BCS94" s="14"/>
      <c r="BCT94" s="14"/>
      <c r="BCU94" s="14"/>
      <c r="BCV94" s="14"/>
      <c r="BCW94" s="14"/>
      <c r="BCX94" s="14"/>
      <c r="BCY94" s="14"/>
      <c r="BCZ94" s="14"/>
      <c r="BDA94" s="14"/>
      <c r="BDB94" s="14"/>
      <c r="BDC94" s="14"/>
      <c r="BDD94" s="14"/>
      <c r="BDE94" s="14"/>
      <c r="BDF94" s="14"/>
      <c r="BDG94" s="14"/>
      <c r="BDH94" s="14"/>
      <c r="BDI94" s="14"/>
      <c r="BDJ94" s="14"/>
      <c r="BDK94" s="14"/>
      <c r="BDL94" s="14"/>
      <c r="BDM94" s="14"/>
      <c r="BDN94" s="14"/>
      <c r="BDO94" s="14"/>
      <c r="BDP94" s="14"/>
      <c r="BDQ94" s="14"/>
      <c r="BDR94" s="14"/>
      <c r="BDS94" s="14"/>
      <c r="BDT94" s="14"/>
      <c r="BDU94" s="14"/>
      <c r="BDV94" s="14"/>
      <c r="BDW94" s="14"/>
      <c r="BDX94" s="14"/>
      <c r="BDY94" s="14"/>
      <c r="BDZ94" s="14"/>
      <c r="BEA94" s="14"/>
      <c r="BEB94" s="14"/>
      <c r="BEC94" s="14"/>
      <c r="BED94" s="14"/>
      <c r="BEE94" s="14"/>
      <c r="BEF94" s="14"/>
      <c r="BEG94" s="14"/>
      <c r="BEH94" s="14"/>
      <c r="BEI94" s="14"/>
      <c r="BEJ94" s="14"/>
      <c r="BEK94" s="14"/>
      <c r="BEL94" s="14"/>
      <c r="BEM94" s="14"/>
      <c r="BEN94" s="14"/>
      <c r="BEO94" s="14"/>
      <c r="BEP94" s="14"/>
      <c r="BEQ94" s="14"/>
      <c r="BER94" s="14"/>
      <c r="BES94" s="14"/>
      <c r="BET94" s="14"/>
      <c r="BEU94" s="14"/>
      <c r="BEV94" s="14"/>
      <c r="BEW94" s="14"/>
      <c r="BEX94" s="14"/>
      <c r="BEY94" s="14"/>
      <c r="BEZ94" s="14"/>
      <c r="BFA94" s="14"/>
      <c r="BFB94" s="14"/>
      <c r="BFC94" s="14"/>
      <c r="BFD94" s="14"/>
      <c r="BFE94" s="14"/>
      <c r="BFF94" s="14"/>
      <c r="BFG94" s="14"/>
      <c r="BFH94" s="14"/>
      <c r="BFI94" s="14"/>
      <c r="BFJ94" s="14"/>
      <c r="BFK94" s="14"/>
      <c r="BFL94" s="14"/>
      <c r="BFM94" s="14"/>
      <c r="BFN94" s="14"/>
      <c r="BFO94" s="14"/>
      <c r="BFP94" s="14"/>
      <c r="BFQ94" s="14"/>
      <c r="BFR94" s="14"/>
      <c r="BFS94" s="14"/>
      <c r="BFT94" s="14"/>
      <c r="BFU94" s="14"/>
      <c r="BFV94" s="14"/>
      <c r="BFW94" s="14"/>
      <c r="BFX94" s="14"/>
      <c r="BFY94" s="14"/>
      <c r="BFZ94" s="14"/>
      <c r="BGA94" s="14"/>
      <c r="BGB94" s="14"/>
      <c r="BGC94" s="14"/>
      <c r="BGD94" s="14"/>
      <c r="BGE94" s="14"/>
      <c r="BGF94" s="14"/>
      <c r="BGG94" s="14"/>
      <c r="BGH94" s="14"/>
      <c r="BGI94" s="14"/>
      <c r="BGJ94" s="14"/>
      <c r="BGK94" s="14"/>
      <c r="BGL94" s="14"/>
      <c r="BGM94" s="14"/>
      <c r="BGN94" s="14"/>
      <c r="BGO94" s="14"/>
      <c r="BGP94" s="14"/>
      <c r="BGQ94" s="14"/>
      <c r="BGR94" s="14"/>
      <c r="BGS94" s="14"/>
      <c r="BGT94" s="14"/>
      <c r="BGU94" s="14"/>
      <c r="BGV94" s="14"/>
      <c r="BGW94" s="14"/>
      <c r="BGX94" s="14"/>
      <c r="BGY94" s="14"/>
      <c r="BGZ94" s="14"/>
      <c r="BHA94" s="14"/>
      <c r="BHB94" s="14"/>
      <c r="BHC94" s="14"/>
      <c r="BHD94" s="14"/>
      <c r="BHE94" s="14"/>
      <c r="BHF94" s="14"/>
      <c r="BHG94" s="14"/>
      <c r="BHH94" s="14"/>
      <c r="BHI94" s="14"/>
      <c r="BHJ94" s="14"/>
      <c r="BHK94" s="14"/>
      <c r="BHL94" s="14"/>
      <c r="BHM94" s="14"/>
      <c r="BHN94" s="14"/>
      <c r="BHO94" s="14"/>
      <c r="BHP94" s="14"/>
      <c r="BHQ94" s="14"/>
      <c r="BHR94" s="14"/>
      <c r="BHS94" s="14"/>
      <c r="BHT94" s="14"/>
      <c r="BHU94" s="14"/>
      <c r="BHV94" s="14"/>
      <c r="BHW94" s="14"/>
      <c r="BHX94" s="14"/>
      <c r="BHY94" s="14"/>
      <c r="BHZ94" s="14"/>
      <c r="BIA94" s="14"/>
      <c r="BIB94" s="14"/>
      <c r="BIC94" s="14"/>
      <c r="BID94" s="14"/>
      <c r="BIE94" s="14"/>
      <c r="BIF94" s="14"/>
      <c r="BIG94" s="14"/>
      <c r="BIH94" s="14"/>
      <c r="BII94" s="14"/>
      <c r="BIJ94" s="14"/>
      <c r="BIK94" s="14"/>
      <c r="BIL94" s="14"/>
      <c r="BIM94" s="14"/>
      <c r="BIN94" s="14"/>
      <c r="BIO94" s="14"/>
      <c r="BIP94" s="14"/>
      <c r="BIQ94" s="14"/>
      <c r="BIR94" s="14"/>
      <c r="BIS94" s="14"/>
      <c r="BIT94" s="14"/>
      <c r="BIU94" s="14"/>
      <c r="BIV94" s="14"/>
      <c r="BIW94" s="14"/>
      <c r="BIX94" s="14"/>
      <c r="BIY94" s="14"/>
      <c r="BIZ94" s="14"/>
      <c r="BJA94" s="14"/>
      <c r="BJB94" s="14"/>
      <c r="BJC94" s="14"/>
      <c r="BJD94" s="14"/>
      <c r="BJE94" s="14"/>
      <c r="BJF94" s="14"/>
      <c r="BJG94" s="14"/>
      <c r="BJH94" s="14"/>
      <c r="BJI94" s="14"/>
      <c r="BJJ94" s="14"/>
      <c r="BJK94" s="14"/>
      <c r="BJL94" s="14"/>
      <c r="BJM94" s="14"/>
      <c r="BJN94" s="14"/>
      <c r="BJO94" s="14"/>
      <c r="BJP94" s="14"/>
      <c r="BJQ94" s="14"/>
      <c r="BJR94" s="14"/>
      <c r="BJS94" s="14"/>
      <c r="BJT94" s="14"/>
      <c r="BJU94" s="14"/>
      <c r="BJV94" s="14"/>
      <c r="BJW94" s="14"/>
      <c r="BJX94" s="14"/>
      <c r="BJY94" s="14"/>
      <c r="BJZ94" s="14"/>
      <c r="BKA94" s="14"/>
      <c r="BKB94" s="14"/>
      <c r="BKC94" s="14"/>
      <c r="BKD94" s="14"/>
      <c r="BKE94" s="14"/>
      <c r="BKF94" s="14"/>
      <c r="BKG94" s="14"/>
      <c r="BKH94" s="14"/>
      <c r="BKI94" s="14"/>
      <c r="BKJ94" s="14"/>
      <c r="BKK94" s="14"/>
      <c r="BKL94" s="14"/>
      <c r="BKM94" s="14"/>
      <c r="BKN94" s="14"/>
      <c r="BKO94" s="14"/>
      <c r="BKP94" s="14"/>
      <c r="BKQ94" s="14"/>
      <c r="BKR94" s="14"/>
      <c r="BKS94" s="14"/>
      <c r="BKT94" s="14"/>
      <c r="BKU94" s="14"/>
      <c r="BKV94" s="14"/>
      <c r="BKW94" s="14"/>
      <c r="BKX94" s="14"/>
      <c r="BKY94" s="14"/>
      <c r="BKZ94" s="14"/>
      <c r="BLA94" s="14"/>
      <c r="BLB94" s="14"/>
      <c r="BLC94" s="14"/>
      <c r="BLD94" s="14"/>
      <c r="BLE94" s="14"/>
      <c r="BLF94" s="14"/>
      <c r="BLG94" s="14"/>
      <c r="BLH94" s="14"/>
      <c r="BLI94" s="14"/>
      <c r="BLJ94" s="14"/>
      <c r="BLK94" s="14"/>
      <c r="BLL94" s="14"/>
      <c r="BLM94" s="14"/>
      <c r="BLN94" s="14"/>
      <c r="BLO94" s="14"/>
      <c r="BLP94" s="14"/>
      <c r="BLQ94" s="14"/>
      <c r="BLR94" s="14"/>
      <c r="BLS94" s="14"/>
      <c r="BLT94" s="14"/>
      <c r="BLU94" s="14"/>
      <c r="BLV94" s="14"/>
      <c r="BLW94" s="14"/>
      <c r="BLX94" s="14"/>
      <c r="BLY94" s="14"/>
      <c r="BLZ94" s="14"/>
      <c r="BMA94" s="14"/>
      <c r="BMB94" s="14"/>
      <c r="BMC94" s="14"/>
      <c r="BMD94" s="14"/>
      <c r="BME94" s="14"/>
      <c r="BMF94" s="14"/>
      <c r="BMG94" s="14"/>
      <c r="BMH94" s="14"/>
      <c r="BMI94" s="14"/>
      <c r="BMJ94" s="14"/>
      <c r="BMK94" s="14"/>
      <c r="BML94" s="14"/>
      <c r="BMM94" s="14"/>
      <c r="BMN94" s="14"/>
      <c r="BMO94" s="14"/>
      <c r="BMP94" s="14"/>
      <c r="BMQ94" s="14"/>
      <c r="BMR94" s="14"/>
      <c r="BMS94" s="14"/>
      <c r="BMT94" s="14"/>
      <c r="BMU94" s="14"/>
      <c r="BMV94" s="14"/>
      <c r="BMW94" s="14"/>
      <c r="BMX94" s="14"/>
      <c r="BMY94" s="14"/>
      <c r="BMZ94" s="14"/>
      <c r="BNA94" s="14"/>
      <c r="BNB94" s="14"/>
      <c r="BNC94" s="14"/>
      <c r="BND94" s="14"/>
      <c r="BNE94" s="14"/>
      <c r="BNF94" s="14"/>
      <c r="BNG94" s="14"/>
      <c r="BNH94" s="14"/>
      <c r="BNI94" s="14"/>
      <c r="BNJ94" s="14"/>
      <c r="BNK94" s="14"/>
      <c r="BNL94" s="14"/>
      <c r="BNM94" s="14"/>
      <c r="BNN94" s="14"/>
      <c r="BNO94" s="14"/>
      <c r="BNP94" s="14"/>
      <c r="BNQ94" s="14"/>
      <c r="BNR94" s="14"/>
      <c r="BNS94" s="14"/>
      <c r="BNT94" s="14"/>
      <c r="BNU94" s="14"/>
      <c r="BNV94" s="14"/>
      <c r="BNW94" s="14"/>
      <c r="BNX94" s="14"/>
      <c r="BNY94" s="14"/>
      <c r="BNZ94" s="14"/>
      <c r="BOA94" s="14"/>
      <c r="BOB94" s="14"/>
      <c r="BOC94" s="14"/>
      <c r="BOD94" s="14"/>
      <c r="BOE94" s="14"/>
      <c r="BOF94" s="14"/>
      <c r="BOG94" s="14"/>
      <c r="BOH94" s="14"/>
      <c r="BOI94" s="14"/>
      <c r="BOJ94" s="14"/>
      <c r="BOK94" s="14"/>
      <c r="BOL94" s="14"/>
      <c r="BOM94" s="14"/>
      <c r="BON94" s="14"/>
      <c r="BOO94" s="14"/>
      <c r="BOP94" s="14"/>
      <c r="BOQ94" s="14"/>
      <c r="BOR94" s="14"/>
      <c r="BOS94" s="14"/>
      <c r="BOT94" s="14"/>
      <c r="BOU94" s="14"/>
      <c r="BOV94" s="14"/>
      <c r="BOW94" s="14"/>
      <c r="BOX94" s="14"/>
      <c r="BOY94" s="14"/>
      <c r="BOZ94" s="14"/>
      <c r="BPA94" s="14"/>
      <c r="BPB94" s="14"/>
      <c r="BPC94" s="14"/>
      <c r="BPD94" s="14"/>
      <c r="BPE94" s="14"/>
      <c r="BPF94" s="14"/>
      <c r="BPG94" s="14"/>
      <c r="BPH94" s="14"/>
      <c r="BPI94" s="14"/>
      <c r="BPJ94" s="14"/>
      <c r="BPK94" s="14"/>
      <c r="BPL94" s="14"/>
      <c r="BPM94" s="14"/>
      <c r="BPN94" s="14"/>
      <c r="BPO94" s="14"/>
      <c r="BPP94" s="14"/>
      <c r="BPQ94" s="14"/>
      <c r="BPR94" s="14"/>
      <c r="BPS94" s="14"/>
      <c r="BPT94" s="14"/>
      <c r="BPU94" s="14"/>
      <c r="BPV94" s="14"/>
      <c r="BPW94" s="14"/>
      <c r="BPX94" s="14"/>
      <c r="BPY94" s="14"/>
      <c r="BPZ94" s="14"/>
      <c r="BQA94" s="14"/>
      <c r="BQB94" s="14"/>
      <c r="BQC94" s="14"/>
      <c r="BQD94" s="14"/>
      <c r="BQE94" s="14"/>
      <c r="BQF94" s="14"/>
      <c r="BQG94" s="14"/>
      <c r="BQH94" s="14"/>
      <c r="BQI94" s="14"/>
      <c r="BQJ94" s="14"/>
      <c r="BQK94" s="14"/>
      <c r="BQL94" s="14"/>
      <c r="BQM94" s="14"/>
      <c r="BQN94" s="14"/>
      <c r="BQO94" s="14"/>
      <c r="BQP94" s="14"/>
      <c r="BQQ94" s="14"/>
      <c r="BQR94" s="14"/>
      <c r="BQS94" s="14"/>
      <c r="BQT94" s="14"/>
      <c r="BQU94" s="14"/>
      <c r="BQV94" s="14"/>
      <c r="BQW94" s="14"/>
      <c r="BQX94" s="14"/>
      <c r="BQY94" s="14"/>
      <c r="BQZ94" s="14"/>
      <c r="BRA94" s="14"/>
      <c r="BRB94" s="14"/>
      <c r="BRC94" s="14"/>
      <c r="BRD94" s="14"/>
      <c r="BRE94" s="14"/>
      <c r="BRF94" s="14"/>
      <c r="BRG94" s="14"/>
      <c r="BRH94" s="14"/>
      <c r="BRI94" s="14"/>
      <c r="BRJ94" s="14"/>
      <c r="BRK94" s="14"/>
      <c r="BRL94" s="14"/>
      <c r="BRM94" s="14"/>
      <c r="BRN94" s="14"/>
      <c r="BRO94" s="14"/>
      <c r="BRP94" s="14"/>
      <c r="BRQ94" s="14"/>
      <c r="BRR94" s="14"/>
      <c r="BRS94" s="14"/>
      <c r="BRT94" s="14"/>
      <c r="BRU94" s="14"/>
      <c r="BRV94" s="14"/>
      <c r="BRW94" s="14"/>
      <c r="BRX94" s="14"/>
      <c r="BRY94" s="14"/>
      <c r="BRZ94" s="14"/>
      <c r="BSA94" s="14"/>
      <c r="BSB94" s="14"/>
      <c r="BSC94" s="14"/>
      <c r="BSD94" s="14"/>
      <c r="BSE94" s="14"/>
      <c r="BSF94" s="14"/>
      <c r="BSG94" s="14"/>
      <c r="BSH94" s="14"/>
      <c r="BSI94" s="14"/>
      <c r="BSJ94" s="14"/>
      <c r="BSK94" s="14"/>
      <c r="BSL94" s="14"/>
      <c r="BSM94" s="14"/>
      <c r="BSN94" s="14"/>
      <c r="BSO94" s="14"/>
      <c r="BSP94" s="14"/>
      <c r="BSQ94" s="14"/>
      <c r="BSR94" s="14"/>
      <c r="BSS94" s="14"/>
      <c r="BST94" s="14"/>
      <c r="BSU94" s="14"/>
      <c r="BSV94" s="14"/>
      <c r="BSW94" s="14"/>
      <c r="BSX94" s="14"/>
      <c r="BSY94" s="14"/>
      <c r="BSZ94" s="14"/>
      <c r="BTA94" s="14"/>
      <c r="BTB94" s="14"/>
      <c r="BTC94" s="14"/>
      <c r="BTD94" s="14"/>
      <c r="BTE94" s="14"/>
      <c r="BTF94" s="14"/>
      <c r="BTG94" s="14"/>
      <c r="BTH94" s="14"/>
      <c r="BTI94" s="14"/>
      <c r="BTJ94" s="14"/>
      <c r="BTK94" s="14"/>
      <c r="BTL94" s="14"/>
      <c r="BTM94" s="14"/>
      <c r="BTN94" s="14"/>
      <c r="BTO94" s="14"/>
      <c r="BTP94" s="14"/>
      <c r="BTQ94" s="14"/>
      <c r="BTR94" s="14"/>
      <c r="BTS94" s="14"/>
      <c r="BTT94" s="14"/>
      <c r="BTU94" s="14"/>
      <c r="BTV94" s="14"/>
      <c r="BTW94" s="14"/>
      <c r="BTX94" s="14"/>
      <c r="BTY94" s="14"/>
      <c r="BTZ94" s="14"/>
      <c r="BUA94" s="14"/>
      <c r="BUB94" s="14"/>
      <c r="BUC94" s="14"/>
      <c r="BUD94" s="14"/>
      <c r="BUE94" s="14"/>
      <c r="BUF94" s="14"/>
      <c r="BUG94" s="14"/>
      <c r="BUH94" s="14"/>
      <c r="BUI94" s="14"/>
      <c r="BUJ94" s="14"/>
      <c r="BUK94" s="14"/>
      <c r="BUL94" s="14"/>
      <c r="BUM94" s="14"/>
      <c r="BUN94" s="14"/>
      <c r="BUO94" s="14"/>
      <c r="BUP94" s="14"/>
      <c r="BUQ94" s="14"/>
      <c r="BUR94" s="14"/>
      <c r="BUS94" s="14"/>
      <c r="BUT94" s="14"/>
      <c r="BUU94" s="14"/>
      <c r="BUV94" s="14"/>
      <c r="BUW94" s="14"/>
      <c r="BUX94" s="14"/>
      <c r="BUY94" s="14"/>
      <c r="BUZ94" s="14"/>
      <c r="BVA94" s="14"/>
      <c r="BVB94" s="14"/>
      <c r="BVC94" s="14"/>
      <c r="BVD94" s="14"/>
      <c r="BVE94" s="14"/>
      <c r="BVF94" s="14"/>
      <c r="BVG94" s="14"/>
      <c r="BVH94" s="14"/>
      <c r="BVI94" s="14"/>
      <c r="BVJ94" s="14"/>
      <c r="BVK94" s="14"/>
      <c r="BVL94" s="14"/>
      <c r="BVM94" s="14"/>
      <c r="BVN94" s="14"/>
      <c r="BVO94" s="14"/>
      <c r="BVP94" s="14"/>
      <c r="BVQ94" s="14"/>
      <c r="BVR94" s="14"/>
      <c r="BVS94" s="14"/>
      <c r="BVT94" s="14"/>
      <c r="BVU94" s="14"/>
      <c r="BVV94" s="14"/>
      <c r="BVW94" s="14"/>
      <c r="BVX94" s="14"/>
      <c r="BVY94" s="14"/>
      <c r="BVZ94" s="14"/>
      <c r="BWA94" s="14"/>
      <c r="BWB94" s="14"/>
      <c r="BWC94" s="14"/>
      <c r="BWD94" s="14"/>
      <c r="BWE94" s="14"/>
      <c r="BWF94" s="14"/>
      <c r="BWG94" s="14"/>
      <c r="BWH94" s="14"/>
      <c r="BWI94" s="14"/>
      <c r="BWJ94" s="14"/>
      <c r="BWK94" s="14"/>
      <c r="BWL94" s="14"/>
      <c r="BWM94" s="14"/>
      <c r="BWN94" s="14"/>
      <c r="BWO94" s="14"/>
      <c r="BWP94" s="14"/>
      <c r="BWQ94" s="14"/>
      <c r="BWR94" s="14"/>
      <c r="BWS94" s="14"/>
      <c r="BWT94" s="14"/>
      <c r="BWU94" s="14"/>
      <c r="BWV94" s="14"/>
      <c r="BWW94" s="14"/>
      <c r="BWX94" s="14"/>
      <c r="BWY94" s="14"/>
      <c r="BWZ94" s="14"/>
      <c r="BXA94" s="14"/>
      <c r="BXB94" s="14"/>
      <c r="BXC94" s="14"/>
      <c r="BXD94" s="14"/>
      <c r="BXE94" s="14"/>
      <c r="BXF94" s="14"/>
      <c r="BXG94" s="14"/>
      <c r="BXH94" s="14"/>
      <c r="BXI94" s="14"/>
      <c r="BXJ94" s="14"/>
      <c r="BXK94" s="14"/>
      <c r="BXL94" s="14"/>
      <c r="BXM94" s="14"/>
      <c r="BXN94" s="14"/>
      <c r="BXO94" s="14"/>
      <c r="BXP94" s="14"/>
      <c r="BXQ94" s="14"/>
      <c r="BXR94" s="14"/>
      <c r="BXS94" s="14"/>
      <c r="BXT94" s="14"/>
      <c r="BXU94" s="14"/>
      <c r="BXV94" s="14"/>
      <c r="BXW94" s="14"/>
      <c r="BXX94" s="14"/>
      <c r="BXY94" s="14"/>
      <c r="BXZ94" s="14"/>
      <c r="BYA94" s="14"/>
      <c r="BYB94" s="14"/>
      <c r="BYC94" s="14"/>
      <c r="BYD94" s="14"/>
      <c r="BYE94" s="14"/>
      <c r="BYF94" s="14"/>
      <c r="BYG94" s="14"/>
      <c r="BYH94" s="14"/>
      <c r="BYI94" s="14"/>
      <c r="BYJ94" s="14"/>
      <c r="BYK94" s="14"/>
      <c r="BYL94" s="14"/>
      <c r="BYM94" s="14"/>
      <c r="BYN94" s="14"/>
      <c r="BYO94" s="14"/>
      <c r="BYP94" s="14"/>
      <c r="BYQ94" s="14"/>
      <c r="BYR94" s="14"/>
      <c r="BYS94" s="14"/>
      <c r="BYT94" s="14"/>
      <c r="BYU94" s="14"/>
      <c r="BYV94" s="14"/>
      <c r="BYW94" s="14"/>
      <c r="BYX94" s="14"/>
      <c r="BYY94" s="14"/>
      <c r="BYZ94" s="14"/>
      <c r="BZA94" s="14"/>
      <c r="BZB94" s="14"/>
      <c r="BZC94" s="14"/>
      <c r="BZD94" s="14"/>
      <c r="BZE94" s="14"/>
      <c r="BZF94" s="14"/>
      <c r="BZG94" s="14"/>
      <c r="BZH94" s="14"/>
      <c r="BZI94" s="14"/>
      <c r="BZJ94" s="14"/>
      <c r="BZK94" s="14"/>
      <c r="BZL94" s="14"/>
      <c r="BZM94" s="14"/>
      <c r="BZN94" s="14"/>
      <c r="BZO94" s="14"/>
      <c r="BZP94" s="14"/>
      <c r="BZQ94" s="14"/>
      <c r="BZR94" s="14"/>
      <c r="BZS94" s="14"/>
      <c r="BZT94" s="14"/>
      <c r="BZU94" s="14"/>
      <c r="BZV94" s="14"/>
      <c r="BZW94" s="14"/>
      <c r="BZX94" s="14"/>
      <c r="BZY94" s="14"/>
      <c r="BZZ94" s="14"/>
      <c r="CAA94" s="14"/>
      <c r="CAB94" s="14"/>
      <c r="CAC94" s="14"/>
      <c r="CAD94" s="14"/>
      <c r="CAE94" s="14"/>
      <c r="CAF94" s="14"/>
      <c r="CAG94" s="14"/>
      <c r="CAH94" s="14"/>
      <c r="CAI94" s="14"/>
      <c r="CAJ94" s="14"/>
      <c r="CAK94" s="14"/>
      <c r="CAL94" s="14"/>
      <c r="CAM94" s="14"/>
      <c r="CAN94" s="14"/>
      <c r="CAO94" s="14"/>
      <c r="CAP94" s="14"/>
      <c r="CAQ94" s="14"/>
      <c r="CAR94" s="14"/>
      <c r="CAS94" s="14"/>
      <c r="CAT94" s="14"/>
      <c r="CAU94" s="14"/>
      <c r="CAV94" s="14"/>
      <c r="CAW94" s="14"/>
      <c r="CAX94" s="14"/>
      <c r="CAY94" s="14"/>
      <c r="CAZ94" s="14"/>
      <c r="CBA94" s="14"/>
      <c r="CBB94" s="14"/>
      <c r="CBC94" s="14"/>
      <c r="CBD94" s="14"/>
      <c r="CBE94" s="14"/>
      <c r="CBF94" s="14"/>
      <c r="CBG94" s="14"/>
      <c r="CBH94" s="14"/>
      <c r="CBI94" s="14"/>
      <c r="CBJ94" s="14"/>
      <c r="CBK94" s="14"/>
      <c r="CBL94" s="14"/>
      <c r="CBM94" s="14"/>
      <c r="CBN94" s="14"/>
      <c r="CBO94" s="14"/>
      <c r="CBP94" s="14"/>
      <c r="CBQ94" s="14"/>
      <c r="CBR94" s="14"/>
      <c r="CBS94" s="14"/>
      <c r="CBT94" s="14"/>
      <c r="CBU94" s="14"/>
      <c r="CBV94" s="14"/>
      <c r="CBW94" s="14"/>
      <c r="CBX94" s="14"/>
      <c r="CBY94" s="14"/>
      <c r="CBZ94" s="14"/>
      <c r="CCA94" s="14"/>
      <c r="CCB94" s="14"/>
      <c r="CCC94" s="14"/>
      <c r="CCD94" s="14"/>
      <c r="CCE94" s="14"/>
      <c r="CCF94" s="14"/>
      <c r="CCG94" s="14"/>
      <c r="CCH94" s="14"/>
      <c r="CCI94" s="14"/>
      <c r="CCJ94" s="14"/>
      <c r="CCK94" s="14"/>
      <c r="CCL94" s="14"/>
      <c r="CCM94" s="14"/>
      <c r="CCN94" s="14"/>
      <c r="CCO94" s="14"/>
      <c r="CCP94" s="14"/>
      <c r="CCQ94" s="14"/>
      <c r="CCR94" s="14"/>
      <c r="CCS94" s="14"/>
      <c r="CCT94" s="14"/>
      <c r="CCU94" s="14"/>
      <c r="CCV94" s="14"/>
      <c r="CCW94" s="14"/>
      <c r="CCX94" s="14"/>
      <c r="CCY94" s="14"/>
      <c r="CCZ94" s="14"/>
      <c r="CDA94" s="14"/>
      <c r="CDB94" s="14"/>
      <c r="CDC94" s="14"/>
      <c r="CDD94" s="14"/>
      <c r="CDE94" s="14"/>
      <c r="CDF94" s="14"/>
      <c r="CDG94" s="14"/>
      <c r="CDH94" s="14"/>
      <c r="CDI94" s="14"/>
      <c r="CDJ94" s="14"/>
      <c r="CDK94" s="14"/>
      <c r="CDL94" s="14"/>
      <c r="CDM94" s="14"/>
      <c r="CDN94" s="14"/>
      <c r="CDO94" s="14"/>
      <c r="CDP94" s="14"/>
      <c r="CDQ94" s="14"/>
      <c r="CDR94" s="14"/>
      <c r="CDS94" s="14"/>
      <c r="CDT94" s="14"/>
      <c r="CDU94" s="14"/>
      <c r="CDV94" s="14"/>
      <c r="CDW94" s="14"/>
      <c r="CDX94" s="14"/>
      <c r="CDY94" s="14"/>
      <c r="CDZ94" s="14"/>
      <c r="CEA94" s="14"/>
      <c r="CEB94" s="14"/>
      <c r="CEC94" s="14"/>
      <c r="CED94" s="14"/>
      <c r="CEE94" s="14"/>
      <c r="CEF94" s="14"/>
      <c r="CEG94" s="14"/>
      <c r="CEH94" s="14"/>
      <c r="CEI94" s="14"/>
      <c r="CEJ94" s="14"/>
      <c r="CEK94" s="14"/>
      <c r="CEL94" s="14"/>
      <c r="CEM94" s="14"/>
      <c r="CEN94" s="14"/>
      <c r="CEO94" s="14"/>
      <c r="CEP94" s="14"/>
      <c r="CEQ94" s="14"/>
      <c r="CER94" s="14"/>
      <c r="CES94" s="14"/>
      <c r="CET94" s="14"/>
      <c r="CEU94" s="14"/>
      <c r="CEV94" s="14"/>
      <c r="CEW94" s="14"/>
      <c r="CEX94" s="14"/>
      <c r="CEY94" s="14"/>
      <c r="CEZ94" s="14"/>
      <c r="CFA94" s="14"/>
      <c r="CFB94" s="14"/>
      <c r="CFC94" s="14"/>
      <c r="CFD94" s="14"/>
      <c r="CFE94" s="14"/>
      <c r="CFF94" s="14"/>
      <c r="CFG94" s="14"/>
      <c r="CFH94" s="14"/>
      <c r="CFI94" s="14"/>
      <c r="CFJ94" s="14"/>
      <c r="CFK94" s="14"/>
      <c r="CFL94" s="14"/>
      <c r="CFM94" s="14"/>
      <c r="CFN94" s="14"/>
      <c r="CFO94" s="14"/>
      <c r="CFP94" s="14"/>
      <c r="CFQ94" s="14"/>
      <c r="CFR94" s="14"/>
      <c r="CFS94" s="14"/>
      <c r="CFT94" s="14"/>
      <c r="CFU94" s="14"/>
      <c r="CFV94" s="14"/>
      <c r="CFW94" s="14"/>
      <c r="CFX94" s="14"/>
      <c r="CFY94" s="14"/>
      <c r="CFZ94" s="14"/>
      <c r="CGA94" s="14"/>
      <c r="CGB94" s="14"/>
      <c r="CGC94" s="14"/>
      <c r="CGD94" s="14"/>
      <c r="CGE94" s="14"/>
      <c r="CGF94" s="14"/>
      <c r="CGG94" s="14"/>
      <c r="CGH94" s="14"/>
      <c r="CGI94" s="14"/>
      <c r="CGJ94" s="14"/>
      <c r="CGK94" s="14"/>
      <c r="CGL94" s="14"/>
      <c r="CGM94" s="14"/>
      <c r="CGN94" s="14"/>
      <c r="CGO94" s="14"/>
      <c r="CGP94" s="14"/>
      <c r="CGQ94" s="14"/>
      <c r="CGR94" s="14"/>
      <c r="CGS94" s="14"/>
      <c r="CGT94" s="14"/>
      <c r="CGU94" s="14"/>
      <c r="CGV94" s="14"/>
      <c r="CGW94" s="14"/>
      <c r="CGX94" s="14"/>
      <c r="CGY94" s="14"/>
      <c r="CGZ94" s="14"/>
      <c r="CHA94" s="14"/>
      <c r="CHB94" s="14"/>
      <c r="CHC94" s="14"/>
      <c r="CHD94" s="14"/>
      <c r="CHE94" s="14"/>
      <c r="CHF94" s="14"/>
      <c r="CHG94" s="14"/>
      <c r="CHH94" s="14"/>
      <c r="CHI94" s="14"/>
      <c r="CHJ94" s="14"/>
      <c r="CHK94" s="14"/>
      <c r="CHL94" s="14"/>
      <c r="CHM94" s="14"/>
      <c r="CHN94" s="14"/>
      <c r="CHO94" s="14"/>
      <c r="CHP94" s="14"/>
      <c r="CHQ94" s="14"/>
      <c r="CHR94" s="14"/>
      <c r="CHS94" s="14"/>
      <c r="CHT94" s="14"/>
      <c r="CHU94" s="14"/>
      <c r="CHV94" s="14"/>
      <c r="CHW94" s="14"/>
      <c r="CHX94" s="14"/>
      <c r="CHY94" s="14"/>
      <c r="CHZ94" s="14"/>
      <c r="CIA94" s="14"/>
      <c r="CIB94" s="14"/>
      <c r="CIC94" s="14"/>
      <c r="CID94" s="14"/>
      <c r="CIE94" s="14"/>
      <c r="CIF94" s="14"/>
      <c r="CIG94" s="14"/>
      <c r="CIH94" s="14"/>
      <c r="CII94" s="14"/>
      <c r="CIJ94" s="14"/>
      <c r="CIK94" s="14"/>
      <c r="CIL94" s="14"/>
      <c r="CIM94" s="14"/>
      <c r="CIN94" s="14"/>
      <c r="CIO94" s="14"/>
      <c r="CIP94" s="14"/>
      <c r="CIQ94" s="14"/>
      <c r="CIR94" s="14"/>
      <c r="CIS94" s="14"/>
      <c r="CIT94" s="14"/>
      <c r="CIU94" s="14"/>
      <c r="CIV94" s="14"/>
      <c r="CIW94" s="14"/>
      <c r="CIX94" s="14"/>
      <c r="CIY94" s="14"/>
      <c r="CIZ94" s="14"/>
      <c r="CJA94" s="14"/>
      <c r="CJB94" s="14"/>
      <c r="CJC94" s="14"/>
      <c r="CJD94" s="14"/>
      <c r="CJE94" s="14"/>
      <c r="CJF94" s="14"/>
      <c r="CJG94" s="14"/>
      <c r="CJH94" s="14"/>
      <c r="CJI94" s="14"/>
      <c r="CJJ94" s="14"/>
      <c r="CJK94" s="14"/>
      <c r="CJL94" s="14"/>
      <c r="CJM94" s="14"/>
      <c r="CJN94" s="14"/>
      <c r="CJO94" s="14"/>
      <c r="CJP94" s="14"/>
      <c r="CJQ94" s="14"/>
      <c r="CJR94" s="14"/>
      <c r="CJS94" s="14"/>
      <c r="CJT94" s="14"/>
      <c r="CJU94" s="14"/>
      <c r="CJV94" s="14"/>
      <c r="CJW94" s="14"/>
      <c r="CJX94" s="14"/>
      <c r="CJY94" s="14"/>
      <c r="CJZ94" s="14"/>
      <c r="CKA94" s="14"/>
      <c r="CKB94" s="14"/>
      <c r="CKC94" s="14"/>
      <c r="CKD94" s="14"/>
      <c r="CKE94" s="14"/>
      <c r="CKF94" s="14"/>
      <c r="CKG94" s="14"/>
      <c r="CKH94" s="14"/>
      <c r="CKI94" s="14"/>
      <c r="CKJ94" s="14"/>
      <c r="CKK94" s="14"/>
      <c r="CKL94" s="14"/>
      <c r="CKM94" s="14"/>
      <c r="CKN94" s="14"/>
      <c r="CKO94" s="14"/>
      <c r="CKP94" s="14"/>
      <c r="CKQ94" s="14"/>
      <c r="CKR94" s="14"/>
      <c r="CKS94" s="14"/>
      <c r="CKT94" s="14"/>
      <c r="CKU94" s="14"/>
      <c r="CKV94" s="14"/>
      <c r="CKW94" s="14"/>
      <c r="CKX94" s="14"/>
      <c r="CKY94" s="14"/>
      <c r="CKZ94" s="14"/>
      <c r="CLA94" s="14"/>
      <c r="CLB94" s="14"/>
      <c r="CLC94" s="14"/>
      <c r="CLD94" s="14"/>
      <c r="CLE94" s="14"/>
      <c r="CLF94" s="14"/>
      <c r="CLG94" s="14"/>
      <c r="CLH94" s="14"/>
      <c r="CLI94" s="14"/>
      <c r="CLJ94" s="14"/>
      <c r="CLK94" s="14"/>
      <c r="CLL94" s="14"/>
      <c r="CLM94" s="14"/>
      <c r="CLN94" s="14"/>
      <c r="CLO94" s="14"/>
      <c r="CLP94" s="14"/>
      <c r="CLQ94" s="14"/>
      <c r="CLR94" s="14"/>
      <c r="CLS94" s="14"/>
      <c r="CLT94" s="14"/>
      <c r="CLU94" s="14"/>
      <c r="CLV94" s="14"/>
      <c r="CLW94" s="14"/>
      <c r="CLX94" s="14"/>
      <c r="CLY94" s="14"/>
      <c r="CLZ94" s="14"/>
      <c r="CMA94" s="14"/>
      <c r="CMB94" s="14"/>
      <c r="CMC94" s="14"/>
      <c r="CMD94" s="14"/>
      <c r="CME94" s="14"/>
      <c r="CMF94" s="14"/>
      <c r="CMG94" s="14"/>
      <c r="CMH94" s="14"/>
      <c r="CMI94" s="14"/>
      <c r="CMJ94" s="14"/>
      <c r="CMK94" s="14"/>
      <c r="CML94" s="14"/>
      <c r="CMM94" s="14"/>
      <c r="CMN94" s="14"/>
      <c r="CMO94" s="14"/>
      <c r="CMP94" s="14"/>
      <c r="CMQ94" s="14"/>
      <c r="CMR94" s="14"/>
      <c r="CMS94" s="14"/>
      <c r="CMT94" s="14"/>
      <c r="CMU94" s="14"/>
      <c r="CMV94" s="14"/>
      <c r="CMW94" s="14"/>
      <c r="CMX94" s="14"/>
      <c r="CMY94" s="14"/>
      <c r="CMZ94" s="14"/>
      <c r="CNA94" s="14"/>
      <c r="CNB94" s="14"/>
      <c r="CNC94" s="14"/>
      <c r="CND94" s="14"/>
      <c r="CNE94" s="14"/>
      <c r="CNF94" s="14"/>
      <c r="CNG94" s="14"/>
      <c r="CNH94" s="14"/>
      <c r="CNI94" s="14"/>
      <c r="CNJ94" s="14"/>
      <c r="CNK94" s="14"/>
      <c r="CNL94" s="14"/>
      <c r="CNM94" s="14"/>
      <c r="CNN94" s="14"/>
      <c r="CNO94" s="14"/>
      <c r="CNP94" s="14"/>
      <c r="CNQ94" s="14"/>
      <c r="CNR94" s="14"/>
      <c r="CNS94" s="14"/>
      <c r="CNT94" s="14"/>
      <c r="CNU94" s="14"/>
      <c r="CNV94" s="14"/>
      <c r="CNW94" s="14"/>
      <c r="CNX94" s="14"/>
      <c r="CNY94" s="14"/>
      <c r="CNZ94" s="14"/>
      <c r="COA94" s="14"/>
      <c r="COB94" s="14"/>
      <c r="COC94" s="14"/>
      <c r="COD94" s="14"/>
      <c r="COE94" s="14"/>
      <c r="COF94" s="14"/>
      <c r="COG94" s="14"/>
      <c r="COH94" s="14"/>
      <c r="COI94" s="14"/>
      <c r="COJ94" s="14"/>
      <c r="COK94" s="14"/>
      <c r="COL94" s="14"/>
      <c r="COM94" s="14"/>
      <c r="CON94" s="14"/>
      <c r="COO94" s="14"/>
      <c r="COP94" s="14"/>
      <c r="COQ94" s="14"/>
      <c r="COR94" s="14"/>
      <c r="COS94" s="14"/>
      <c r="COT94" s="14"/>
      <c r="COU94" s="14"/>
      <c r="COV94" s="14"/>
      <c r="COW94" s="14"/>
      <c r="COX94" s="14"/>
      <c r="COY94" s="14"/>
      <c r="COZ94" s="14"/>
      <c r="CPA94" s="14"/>
      <c r="CPB94" s="14"/>
      <c r="CPC94" s="14"/>
      <c r="CPD94" s="14"/>
      <c r="CPE94" s="14"/>
      <c r="CPF94" s="14"/>
      <c r="CPG94" s="14"/>
      <c r="CPH94" s="14"/>
      <c r="CPI94" s="14"/>
      <c r="CPJ94" s="14"/>
      <c r="CPK94" s="14"/>
      <c r="CPL94" s="14"/>
      <c r="CPM94" s="14"/>
      <c r="CPN94" s="14"/>
      <c r="CPO94" s="14"/>
      <c r="CPP94" s="14"/>
      <c r="CPQ94" s="14"/>
      <c r="CPR94" s="14"/>
      <c r="CPS94" s="14"/>
      <c r="CPT94" s="14"/>
      <c r="CPU94" s="14"/>
      <c r="CPV94" s="14"/>
      <c r="CPW94" s="14"/>
      <c r="CPX94" s="14"/>
      <c r="CPY94" s="14"/>
      <c r="CPZ94" s="14"/>
      <c r="CQA94" s="14"/>
      <c r="CQB94" s="14"/>
      <c r="CQC94" s="14"/>
      <c r="CQD94" s="14"/>
      <c r="CQE94" s="14"/>
      <c r="CQF94" s="14"/>
      <c r="CQG94" s="14"/>
      <c r="CQH94" s="14"/>
      <c r="CQI94" s="14"/>
      <c r="CQJ94" s="14"/>
      <c r="CQK94" s="14"/>
      <c r="CQL94" s="14"/>
      <c r="CQM94" s="14"/>
      <c r="CQN94" s="14"/>
      <c r="CQO94" s="14"/>
      <c r="CQP94" s="14"/>
      <c r="CQQ94" s="14"/>
      <c r="CQR94" s="14"/>
      <c r="CQS94" s="14"/>
      <c r="CQT94" s="14"/>
      <c r="CQU94" s="14"/>
      <c r="CQV94" s="14"/>
      <c r="CQW94" s="14"/>
      <c r="CQX94" s="14"/>
      <c r="CQY94" s="14"/>
      <c r="CQZ94" s="14"/>
      <c r="CRA94" s="14"/>
      <c r="CRB94" s="14"/>
      <c r="CRC94" s="14"/>
      <c r="CRD94" s="14"/>
      <c r="CRE94" s="14"/>
      <c r="CRF94" s="14"/>
      <c r="CRG94" s="14"/>
      <c r="CRH94" s="14"/>
      <c r="CRI94" s="14"/>
      <c r="CRJ94" s="14"/>
      <c r="CRK94" s="14"/>
      <c r="CRL94" s="14"/>
      <c r="CRM94" s="14"/>
      <c r="CRN94" s="14"/>
      <c r="CRO94" s="14"/>
      <c r="CRP94" s="14"/>
      <c r="CRQ94" s="14"/>
      <c r="CRR94" s="14"/>
      <c r="CRS94" s="14"/>
      <c r="CRT94" s="14"/>
      <c r="CRU94" s="14"/>
      <c r="CRV94" s="14"/>
      <c r="CRW94" s="14"/>
      <c r="CRX94" s="14"/>
      <c r="CRY94" s="14"/>
      <c r="CRZ94" s="14"/>
      <c r="CSA94" s="14"/>
      <c r="CSB94" s="14"/>
      <c r="CSC94" s="14"/>
      <c r="CSD94" s="14"/>
      <c r="CSE94" s="14"/>
      <c r="CSF94" s="14"/>
      <c r="CSG94" s="14"/>
      <c r="CSH94" s="14"/>
      <c r="CSI94" s="14"/>
      <c r="CSJ94" s="14"/>
      <c r="CSK94" s="14"/>
      <c r="CSL94" s="14"/>
      <c r="CSM94" s="14"/>
      <c r="CSN94" s="14"/>
      <c r="CSO94" s="14"/>
      <c r="CSP94" s="14"/>
      <c r="CSQ94" s="14"/>
      <c r="CSR94" s="14"/>
      <c r="CSS94" s="14"/>
      <c r="CST94" s="14"/>
      <c r="CSU94" s="14"/>
      <c r="CSV94" s="14"/>
      <c r="CSW94" s="14"/>
      <c r="CSX94" s="14"/>
      <c r="CSY94" s="14"/>
      <c r="CSZ94" s="14"/>
      <c r="CTA94" s="14"/>
      <c r="CTB94" s="14"/>
      <c r="CTC94" s="14"/>
      <c r="CTD94" s="14"/>
      <c r="CTE94" s="14"/>
      <c r="CTF94" s="14"/>
      <c r="CTG94" s="14"/>
      <c r="CTH94" s="14"/>
      <c r="CTI94" s="14"/>
      <c r="CTJ94" s="14"/>
      <c r="CTK94" s="14"/>
      <c r="CTL94" s="14"/>
      <c r="CTM94" s="14"/>
      <c r="CTN94" s="14"/>
      <c r="CTO94" s="14"/>
      <c r="CTP94" s="14"/>
      <c r="CTQ94" s="14"/>
      <c r="CTR94" s="14"/>
      <c r="CTS94" s="14"/>
      <c r="CTT94" s="14"/>
      <c r="CTU94" s="14"/>
      <c r="CTV94" s="14"/>
      <c r="CTW94" s="14"/>
      <c r="CTX94" s="14"/>
      <c r="CTY94" s="14"/>
      <c r="CTZ94" s="14"/>
      <c r="CUA94" s="14"/>
      <c r="CUB94" s="14"/>
      <c r="CUC94" s="14"/>
      <c r="CUD94" s="14"/>
      <c r="CUE94" s="14"/>
      <c r="CUF94" s="14"/>
      <c r="CUG94" s="14"/>
      <c r="CUH94" s="14"/>
      <c r="CUI94" s="14"/>
      <c r="CUJ94" s="14"/>
      <c r="CUK94" s="14"/>
      <c r="CUL94" s="14"/>
      <c r="CUM94" s="14"/>
      <c r="CUN94" s="14"/>
      <c r="CUO94" s="14"/>
      <c r="CUP94" s="14"/>
      <c r="CUQ94" s="14"/>
      <c r="CUR94" s="14"/>
      <c r="CUS94" s="14"/>
      <c r="CUT94" s="14"/>
      <c r="CUU94" s="14"/>
      <c r="CUV94" s="14"/>
      <c r="CUW94" s="14"/>
      <c r="CUX94" s="14"/>
      <c r="CUY94" s="14"/>
      <c r="CUZ94" s="14"/>
      <c r="CVA94" s="14"/>
      <c r="CVB94" s="14"/>
      <c r="CVC94" s="14"/>
      <c r="CVD94" s="14"/>
      <c r="CVE94" s="14"/>
      <c r="CVF94" s="14"/>
      <c r="CVG94" s="14"/>
      <c r="CVH94" s="14"/>
      <c r="CVI94" s="14"/>
      <c r="CVJ94" s="14"/>
      <c r="CVK94" s="14"/>
      <c r="CVL94" s="14"/>
      <c r="CVM94" s="14"/>
      <c r="CVN94" s="14"/>
      <c r="CVO94" s="14"/>
      <c r="CVP94" s="14"/>
      <c r="CVQ94" s="14"/>
      <c r="CVR94" s="14"/>
      <c r="CVS94" s="14"/>
      <c r="CVT94" s="14"/>
      <c r="CVU94" s="14"/>
      <c r="CVV94" s="14"/>
      <c r="CVW94" s="14"/>
      <c r="CVX94" s="14"/>
      <c r="CVY94" s="14"/>
      <c r="CVZ94" s="14"/>
      <c r="CWA94" s="14"/>
      <c r="CWB94" s="14"/>
      <c r="CWC94" s="14"/>
      <c r="CWD94" s="14"/>
      <c r="CWE94" s="14"/>
      <c r="CWF94" s="14"/>
      <c r="CWG94" s="14"/>
      <c r="CWH94" s="14"/>
      <c r="CWI94" s="14"/>
      <c r="CWJ94" s="14"/>
      <c r="CWK94" s="14"/>
      <c r="CWL94" s="14"/>
      <c r="CWM94" s="14"/>
      <c r="CWN94" s="14"/>
      <c r="CWO94" s="14"/>
      <c r="CWP94" s="14"/>
      <c r="CWQ94" s="14"/>
      <c r="CWR94" s="14"/>
      <c r="CWS94" s="14"/>
      <c r="CWT94" s="14"/>
      <c r="CWU94" s="14"/>
      <c r="CWV94" s="14"/>
      <c r="CWW94" s="14"/>
      <c r="CWX94" s="14"/>
      <c r="CWY94" s="14"/>
      <c r="CWZ94" s="14"/>
      <c r="CXA94" s="14"/>
      <c r="CXB94" s="14"/>
      <c r="CXC94" s="14"/>
      <c r="CXD94" s="14"/>
      <c r="CXE94" s="14"/>
      <c r="CXF94" s="14"/>
      <c r="CXG94" s="14"/>
      <c r="CXH94" s="14"/>
      <c r="CXI94" s="14"/>
      <c r="CXJ94" s="14"/>
      <c r="CXK94" s="14"/>
      <c r="CXL94" s="14"/>
      <c r="CXM94" s="14"/>
      <c r="CXN94" s="14"/>
      <c r="CXO94" s="14"/>
      <c r="CXP94" s="14"/>
      <c r="CXQ94" s="14"/>
      <c r="CXR94" s="14"/>
      <c r="CXS94" s="14"/>
      <c r="CXT94" s="14"/>
      <c r="CXU94" s="14"/>
      <c r="CXV94" s="14"/>
      <c r="CXW94" s="14"/>
      <c r="CXX94" s="14"/>
      <c r="CXY94" s="14"/>
      <c r="CXZ94" s="14"/>
      <c r="CYA94" s="14"/>
      <c r="CYB94" s="14"/>
      <c r="CYC94" s="14"/>
      <c r="CYD94" s="14"/>
      <c r="CYE94" s="14"/>
      <c r="CYF94" s="14"/>
      <c r="CYG94" s="14"/>
      <c r="CYH94" s="14"/>
      <c r="CYI94" s="14"/>
      <c r="CYJ94" s="14"/>
      <c r="CYK94" s="14"/>
      <c r="CYL94" s="14"/>
      <c r="CYM94" s="14"/>
      <c r="CYN94" s="14"/>
      <c r="CYO94" s="14"/>
      <c r="CYP94" s="14"/>
      <c r="CYQ94" s="14"/>
      <c r="CYR94" s="14"/>
      <c r="CYS94" s="14"/>
      <c r="CYT94" s="14"/>
      <c r="CYU94" s="14"/>
      <c r="CYV94" s="14"/>
      <c r="CYW94" s="14"/>
      <c r="CYX94" s="14"/>
      <c r="CYY94" s="14"/>
      <c r="CYZ94" s="14"/>
      <c r="CZA94" s="14"/>
      <c r="CZB94" s="14"/>
      <c r="CZC94" s="14"/>
      <c r="CZD94" s="14"/>
      <c r="CZE94" s="14"/>
      <c r="CZF94" s="14"/>
      <c r="CZG94" s="14"/>
      <c r="CZH94" s="14"/>
      <c r="CZI94" s="14"/>
      <c r="CZJ94" s="14"/>
      <c r="CZK94" s="14"/>
      <c r="CZL94" s="14"/>
      <c r="CZM94" s="14"/>
      <c r="CZN94" s="14"/>
      <c r="CZO94" s="14"/>
      <c r="CZP94" s="14"/>
      <c r="CZQ94" s="14"/>
      <c r="CZR94" s="14"/>
      <c r="CZS94" s="14"/>
      <c r="CZT94" s="14"/>
      <c r="CZU94" s="14"/>
      <c r="CZV94" s="14"/>
      <c r="CZW94" s="14"/>
      <c r="CZX94" s="14"/>
      <c r="CZY94" s="14"/>
      <c r="CZZ94" s="14"/>
      <c r="DAA94" s="14"/>
      <c r="DAB94" s="14"/>
      <c r="DAC94" s="14"/>
      <c r="DAD94" s="14"/>
      <c r="DAE94" s="14"/>
      <c r="DAF94" s="14"/>
      <c r="DAG94" s="14"/>
      <c r="DAH94" s="14"/>
      <c r="DAI94" s="14"/>
      <c r="DAJ94" s="14"/>
      <c r="DAK94" s="14"/>
      <c r="DAL94" s="14"/>
      <c r="DAM94" s="14"/>
      <c r="DAN94" s="14"/>
      <c r="DAO94" s="14"/>
      <c r="DAP94" s="14"/>
      <c r="DAQ94" s="14"/>
      <c r="DAR94" s="14"/>
      <c r="DAS94" s="14"/>
      <c r="DAT94" s="14"/>
      <c r="DAU94" s="14"/>
      <c r="DAV94" s="14"/>
      <c r="DAW94" s="14"/>
      <c r="DAX94" s="14"/>
      <c r="DAY94" s="14"/>
      <c r="DAZ94" s="14"/>
      <c r="DBA94" s="14"/>
      <c r="DBB94" s="14"/>
      <c r="DBC94" s="14"/>
      <c r="DBD94" s="14"/>
      <c r="DBE94" s="14"/>
      <c r="DBF94" s="14"/>
      <c r="DBG94" s="14"/>
      <c r="DBH94" s="14"/>
      <c r="DBI94" s="14"/>
      <c r="DBJ94" s="14"/>
      <c r="DBK94" s="14"/>
      <c r="DBL94" s="14"/>
      <c r="DBM94" s="14"/>
      <c r="DBN94" s="14"/>
      <c r="DBO94" s="14"/>
      <c r="DBP94" s="14"/>
      <c r="DBQ94" s="14"/>
      <c r="DBR94" s="14"/>
      <c r="DBS94" s="14"/>
      <c r="DBT94" s="14"/>
      <c r="DBU94" s="14"/>
      <c r="DBV94" s="14"/>
      <c r="DBW94" s="14"/>
      <c r="DBX94" s="14"/>
      <c r="DBY94" s="14"/>
      <c r="DBZ94" s="14"/>
      <c r="DCA94" s="14"/>
      <c r="DCB94" s="14"/>
      <c r="DCC94" s="14"/>
      <c r="DCD94" s="14"/>
      <c r="DCE94" s="14"/>
      <c r="DCF94" s="14"/>
      <c r="DCG94" s="14"/>
      <c r="DCH94" s="14"/>
      <c r="DCI94" s="14"/>
      <c r="DCJ94" s="14"/>
      <c r="DCK94" s="14"/>
      <c r="DCL94" s="14"/>
      <c r="DCM94" s="14"/>
      <c r="DCN94" s="14"/>
      <c r="DCO94" s="14"/>
      <c r="DCP94" s="14"/>
      <c r="DCQ94" s="14"/>
      <c r="DCR94" s="14"/>
      <c r="DCS94" s="14"/>
      <c r="DCT94" s="14"/>
      <c r="DCU94" s="14"/>
      <c r="DCV94" s="14"/>
      <c r="DCW94" s="14"/>
      <c r="DCX94" s="14"/>
      <c r="DCY94" s="14"/>
      <c r="DCZ94" s="14"/>
      <c r="DDA94" s="14"/>
      <c r="DDB94" s="14"/>
      <c r="DDC94" s="14"/>
      <c r="DDD94" s="14"/>
      <c r="DDE94" s="14"/>
      <c r="DDF94" s="14"/>
      <c r="DDG94" s="14"/>
      <c r="DDH94" s="14"/>
      <c r="DDI94" s="14"/>
      <c r="DDJ94" s="14"/>
      <c r="DDK94" s="14"/>
      <c r="DDL94" s="14"/>
      <c r="DDM94" s="14"/>
      <c r="DDN94" s="14"/>
      <c r="DDO94" s="14"/>
      <c r="DDP94" s="14"/>
      <c r="DDQ94" s="14"/>
      <c r="DDR94" s="14"/>
      <c r="DDS94" s="14"/>
      <c r="DDT94" s="14"/>
      <c r="DDU94" s="14"/>
      <c r="DDV94" s="14"/>
      <c r="DDW94" s="14"/>
      <c r="DDX94" s="14"/>
      <c r="DDY94" s="14"/>
      <c r="DDZ94" s="14"/>
      <c r="DEA94" s="14"/>
      <c r="DEB94" s="14"/>
      <c r="DEC94" s="14"/>
      <c r="DED94" s="14"/>
      <c r="DEE94" s="14"/>
      <c r="DEF94" s="14"/>
      <c r="DEG94" s="14"/>
      <c r="DEH94" s="14"/>
      <c r="DEI94" s="14"/>
      <c r="DEJ94" s="14"/>
      <c r="DEK94" s="14"/>
      <c r="DEL94" s="14"/>
      <c r="DEM94" s="14"/>
      <c r="DEN94" s="14"/>
      <c r="DEO94" s="14"/>
      <c r="DEP94" s="14"/>
      <c r="DEQ94" s="14"/>
      <c r="DER94" s="14"/>
      <c r="DES94" s="14"/>
      <c r="DET94" s="14"/>
      <c r="DEU94" s="14"/>
      <c r="DEV94" s="14"/>
      <c r="DEW94" s="14"/>
      <c r="DEX94" s="14"/>
      <c r="DEY94" s="14"/>
      <c r="DEZ94" s="14"/>
      <c r="DFA94" s="14"/>
      <c r="DFB94" s="14"/>
      <c r="DFC94" s="14"/>
      <c r="DFD94" s="14"/>
      <c r="DFE94" s="14"/>
      <c r="DFF94" s="14"/>
      <c r="DFG94" s="14"/>
      <c r="DFH94" s="14"/>
      <c r="DFI94" s="14"/>
      <c r="DFJ94" s="14"/>
      <c r="DFK94" s="14"/>
      <c r="DFL94" s="14"/>
      <c r="DFM94" s="14"/>
      <c r="DFN94" s="14"/>
      <c r="DFO94" s="14"/>
      <c r="DFP94" s="14"/>
      <c r="DFQ94" s="14"/>
      <c r="DFR94" s="14"/>
      <c r="DFS94" s="14"/>
      <c r="DFT94" s="14"/>
      <c r="DFU94" s="14"/>
      <c r="DFV94" s="14"/>
      <c r="DFW94" s="14"/>
      <c r="DFX94" s="14"/>
      <c r="DFY94" s="14"/>
      <c r="DFZ94" s="14"/>
      <c r="DGA94" s="14"/>
      <c r="DGB94" s="14"/>
      <c r="DGC94" s="14"/>
      <c r="DGD94" s="14"/>
      <c r="DGE94" s="14"/>
      <c r="DGF94" s="14"/>
      <c r="DGG94" s="14"/>
      <c r="DGH94" s="14"/>
      <c r="DGI94" s="14"/>
      <c r="DGJ94" s="14"/>
      <c r="DGK94" s="14"/>
      <c r="DGL94" s="14"/>
      <c r="DGM94" s="14"/>
      <c r="DGN94" s="14"/>
      <c r="DGO94" s="14"/>
      <c r="DGP94" s="14"/>
      <c r="DGQ94" s="14"/>
      <c r="DGR94" s="14"/>
      <c r="DGS94" s="14"/>
      <c r="DGT94" s="14"/>
      <c r="DGU94" s="14"/>
      <c r="DGV94" s="14"/>
      <c r="DGW94" s="14"/>
      <c r="DGX94" s="14"/>
      <c r="DGY94" s="14"/>
      <c r="DGZ94" s="14"/>
      <c r="DHA94" s="14"/>
      <c r="DHB94" s="14"/>
      <c r="DHC94" s="14"/>
      <c r="DHD94" s="14"/>
      <c r="DHE94" s="14"/>
      <c r="DHF94" s="14"/>
      <c r="DHG94" s="14"/>
      <c r="DHH94" s="14"/>
      <c r="DHI94" s="14"/>
      <c r="DHJ94" s="14"/>
      <c r="DHK94" s="14"/>
      <c r="DHL94" s="14"/>
      <c r="DHM94" s="14"/>
      <c r="DHN94" s="14"/>
      <c r="DHO94" s="14"/>
      <c r="DHP94" s="14"/>
      <c r="DHQ94" s="14"/>
      <c r="DHR94" s="14"/>
      <c r="DHS94" s="14"/>
      <c r="DHT94" s="14"/>
      <c r="DHU94" s="14"/>
      <c r="DHV94" s="14"/>
      <c r="DHW94" s="14"/>
      <c r="DHX94" s="14"/>
      <c r="DHY94" s="14"/>
      <c r="DHZ94" s="14"/>
      <c r="DIA94" s="14"/>
      <c r="DIB94" s="14"/>
      <c r="DIC94" s="14"/>
      <c r="DID94" s="14"/>
      <c r="DIE94" s="14"/>
      <c r="DIF94" s="14"/>
      <c r="DIG94" s="14"/>
      <c r="DIH94" s="14"/>
      <c r="DII94" s="14"/>
      <c r="DIJ94" s="14"/>
      <c r="DIK94" s="14"/>
      <c r="DIL94" s="14"/>
      <c r="DIM94" s="14"/>
      <c r="DIN94" s="14"/>
      <c r="DIO94" s="14"/>
      <c r="DIP94" s="14"/>
      <c r="DIQ94" s="14"/>
      <c r="DIR94" s="14"/>
      <c r="DIS94" s="14"/>
      <c r="DIT94" s="14"/>
      <c r="DIU94" s="14"/>
      <c r="DIV94" s="14"/>
      <c r="DIW94" s="14"/>
      <c r="DIX94" s="14"/>
      <c r="DIY94" s="14"/>
      <c r="DIZ94" s="14"/>
      <c r="DJA94" s="14"/>
      <c r="DJB94" s="14"/>
      <c r="DJC94" s="14"/>
      <c r="DJD94" s="14"/>
      <c r="DJE94" s="14"/>
      <c r="DJF94" s="14"/>
      <c r="DJG94" s="14"/>
      <c r="DJH94" s="14"/>
      <c r="DJI94" s="14"/>
      <c r="DJJ94" s="14"/>
      <c r="DJK94" s="14"/>
      <c r="DJL94" s="14"/>
      <c r="DJM94" s="14"/>
      <c r="DJN94" s="14"/>
      <c r="DJO94" s="14"/>
      <c r="DJP94" s="14"/>
      <c r="DJQ94" s="14"/>
      <c r="DJR94" s="14"/>
      <c r="DJS94" s="14"/>
      <c r="DJT94" s="14"/>
      <c r="DJU94" s="14"/>
      <c r="DJV94" s="14"/>
      <c r="DJW94" s="14"/>
      <c r="DJX94" s="14"/>
      <c r="DJY94" s="14"/>
      <c r="DJZ94" s="14"/>
      <c r="DKA94" s="14"/>
      <c r="DKB94" s="14"/>
      <c r="DKC94" s="14"/>
      <c r="DKD94" s="14"/>
      <c r="DKE94" s="14"/>
      <c r="DKF94" s="14"/>
      <c r="DKG94" s="14"/>
      <c r="DKH94" s="14"/>
      <c r="DKI94" s="14"/>
      <c r="DKJ94" s="14"/>
      <c r="DKK94" s="14"/>
      <c r="DKL94" s="14"/>
      <c r="DKM94" s="14"/>
      <c r="DKN94" s="14"/>
      <c r="DKO94" s="14"/>
      <c r="DKP94" s="14"/>
      <c r="DKQ94" s="14"/>
      <c r="DKR94" s="14"/>
      <c r="DKS94" s="14"/>
      <c r="DKT94" s="14"/>
      <c r="DKU94" s="14"/>
      <c r="DKV94" s="14"/>
      <c r="DKW94" s="14"/>
      <c r="DKX94" s="14"/>
      <c r="DKY94" s="14"/>
      <c r="DKZ94" s="14"/>
      <c r="DLA94" s="14"/>
      <c r="DLB94" s="14"/>
      <c r="DLC94" s="14"/>
      <c r="DLD94" s="14"/>
      <c r="DLE94" s="14"/>
      <c r="DLF94" s="14"/>
      <c r="DLG94" s="14"/>
      <c r="DLH94" s="14"/>
      <c r="DLI94" s="14"/>
      <c r="DLJ94" s="14"/>
      <c r="DLK94" s="14"/>
      <c r="DLL94" s="14"/>
      <c r="DLM94" s="14"/>
      <c r="DLN94" s="14"/>
      <c r="DLO94" s="14"/>
      <c r="DLP94" s="14"/>
      <c r="DLQ94" s="14"/>
      <c r="DLR94" s="14"/>
      <c r="DLS94" s="14"/>
      <c r="DLT94" s="14"/>
      <c r="DLU94" s="14"/>
      <c r="DLV94" s="14"/>
      <c r="DLW94" s="14"/>
      <c r="DLX94" s="14"/>
      <c r="DLY94" s="14"/>
      <c r="DLZ94" s="14"/>
      <c r="DMA94" s="14"/>
      <c r="DMB94" s="14"/>
      <c r="DMC94" s="14"/>
      <c r="DMD94" s="14"/>
      <c r="DME94" s="14"/>
      <c r="DMF94" s="14"/>
      <c r="DMG94" s="14"/>
      <c r="DMH94" s="14"/>
      <c r="DMI94" s="14"/>
      <c r="DMJ94" s="14"/>
      <c r="DMK94" s="14"/>
      <c r="DML94" s="14"/>
      <c r="DMM94" s="14"/>
      <c r="DMN94" s="14"/>
      <c r="DMO94" s="14"/>
      <c r="DMP94" s="14"/>
      <c r="DMQ94" s="14"/>
      <c r="DMR94" s="14"/>
      <c r="DMS94" s="14"/>
      <c r="DMT94" s="14"/>
      <c r="DMU94" s="14"/>
      <c r="DMV94" s="14"/>
      <c r="DMW94" s="14"/>
      <c r="DMX94" s="14"/>
      <c r="DMY94" s="14"/>
      <c r="DMZ94" s="14"/>
      <c r="DNA94" s="14"/>
      <c r="DNB94" s="14"/>
      <c r="DNC94" s="14"/>
      <c r="DND94" s="14"/>
      <c r="DNE94" s="14"/>
      <c r="DNF94" s="14"/>
      <c r="DNG94" s="14"/>
      <c r="DNH94" s="14"/>
      <c r="DNI94" s="14"/>
      <c r="DNJ94" s="14"/>
      <c r="DNK94" s="14"/>
      <c r="DNL94" s="14"/>
      <c r="DNM94" s="14"/>
      <c r="DNN94" s="14"/>
      <c r="DNO94" s="14"/>
      <c r="DNP94" s="14"/>
      <c r="DNQ94" s="14"/>
      <c r="DNR94" s="14"/>
      <c r="DNS94" s="14"/>
      <c r="DNT94" s="14"/>
      <c r="DNU94" s="14"/>
      <c r="DNV94" s="14"/>
      <c r="DNW94" s="14"/>
      <c r="DNX94" s="14"/>
      <c r="DNY94" s="14"/>
      <c r="DNZ94" s="14"/>
      <c r="DOA94" s="14"/>
      <c r="DOB94" s="14"/>
      <c r="DOC94" s="14"/>
      <c r="DOD94" s="14"/>
      <c r="DOE94" s="14"/>
      <c r="DOF94" s="14"/>
      <c r="DOG94" s="14"/>
      <c r="DOH94" s="14"/>
      <c r="DOI94" s="14"/>
      <c r="DOJ94" s="14"/>
      <c r="DOK94" s="14"/>
      <c r="DOL94" s="14"/>
      <c r="DOM94" s="14"/>
      <c r="DON94" s="14"/>
      <c r="DOO94" s="14"/>
      <c r="DOP94" s="14"/>
      <c r="DOQ94" s="14"/>
      <c r="DOR94" s="14"/>
      <c r="DOS94" s="14"/>
      <c r="DOT94" s="14"/>
      <c r="DOU94" s="14"/>
      <c r="DOV94" s="14"/>
      <c r="DOW94" s="14"/>
      <c r="DOX94" s="14"/>
      <c r="DOY94" s="14"/>
      <c r="DOZ94" s="14"/>
      <c r="DPA94" s="14"/>
      <c r="DPB94" s="14"/>
      <c r="DPC94" s="14"/>
      <c r="DPD94" s="14"/>
      <c r="DPE94" s="14"/>
      <c r="DPF94" s="14"/>
      <c r="DPG94" s="14"/>
      <c r="DPH94" s="14"/>
      <c r="DPI94" s="14"/>
      <c r="DPJ94" s="14"/>
      <c r="DPK94" s="14"/>
      <c r="DPL94" s="14"/>
      <c r="DPM94" s="14"/>
      <c r="DPN94" s="14"/>
      <c r="DPO94" s="14"/>
      <c r="DPP94" s="14"/>
      <c r="DPQ94" s="14"/>
      <c r="DPR94" s="14"/>
      <c r="DPS94" s="14"/>
      <c r="DPT94" s="14"/>
      <c r="DPU94" s="14"/>
      <c r="DPV94" s="14"/>
      <c r="DPW94" s="14"/>
      <c r="DPX94" s="14"/>
      <c r="DPY94" s="14"/>
      <c r="DPZ94" s="14"/>
      <c r="DQA94" s="14"/>
      <c r="DQB94" s="14"/>
      <c r="DQC94" s="14"/>
      <c r="DQD94" s="14"/>
      <c r="DQE94" s="14"/>
      <c r="DQF94" s="14"/>
      <c r="DQG94" s="14"/>
      <c r="DQH94" s="14"/>
      <c r="DQI94" s="14"/>
      <c r="DQJ94" s="14"/>
      <c r="DQK94" s="14"/>
      <c r="DQL94" s="14"/>
      <c r="DQM94" s="14"/>
      <c r="DQN94" s="14"/>
      <c r="DQO94" s="14"/>
      <c r="DQP94" s="14"/>
      <c r="DQQ94" s="14"/>
      <c r="DQR94" s="14"/>
      <c r="DQS94" s="14"/>
      <c r="DQT94" s="14"/>
      <c r="DQU94" s="14"/>
      <c r="DQV94" s="14"/>
      <c r="DQW94" s="14"/>
      <c r="DQX94" s="14"/>
      <c r="DQY94" s="14"/>
      <c r="DQZ94" s="14"/>
      <c r="DRA94" s="14"/>
      <c r="DRB94" s="14"/>
      <c r="DRC94" s="14"/>
      <c r="DRD94" s="14"/>
      <c r="DRE94" s="14"/>
      <c r="DRF94" s="14"/>
      <c r="DRG94" s="14"/>
      <c r="DRH94" s="14"/>
      <c r="DRI94" s="14"/>
      <c r="DRJ94" s="14"/>
      <c r="DRK94" s="14"/>
      <c r="DRL94" s="14"/>
      <c r="DRM94" s="14"/>
      <c r="DRN94" s="14"/>
      <c r="DRO94" s="14"/>
      <c r="DRP94" s="14"/>
      <c r="DRQ94" s="14"/>
      <c r="DRR94" s="14"/>
      <c r="DRS94" s="14"/>
      <c r="DRT94" s="14"/>
      <c r="DRU94" s="14"/>
      <c r="DRV94" s="14"/>
      <c r="DRW94" s="14"/>
      <c r="DRX94" s="14"/>
      <c r="DRY94" s="14"/>
      <c r="DRZ94" s="14"/>
      <c r="DSA94" s="14"/>
      <c r="DSB94" s="14"/>
      <c r="DSC94" s="14"/>
      <c r="DSD94" s="14"/>
      <c r="DSE94" s="14"/>
      <c r="DSF94" s="14"/>
      <c r="DSG94" s="14"/>
      <c r="DSH94" s="14"/>
      <c r="DSI94" s="14"/>
      <c r="DSJ94" s="14"/>
      <c r="DSK94" s="14"/>
      <c r="DSL94" s="14"/>
      <c r="DSM94" s="14"/>
      <c r="DSN94" s="14"/>
      <c r="DSO94" s="14"/>
      <c r="DSP94" s="14"/>
      <c r="DSQ94" s="14"/>
      <c r="DSR94" s="14"/>
      <c r="DSS94" s="14"/>
      <c r="DST94" s="14"/>
      <c r="DSU94" s="14"/>
      <c r="DSV94" s="14"/>
      <c r="DSW94" s="14"/>
      <c r="DSX94" s="14"/>
      <c r="DSY94" s="14"/>
      <c r="DSZ94" s="14"/>
      <c r="DTA94" s="14"/>
      <c r="DTB94" s="14"/>
      <c r="DTC94" s="14"/>
      <c r="DTD94" s="14"/>
      <c r="DTE94" s="14"/>
      <c r="DTF94" s="14"/>
      <c r="DTG94" s="14"/>
      <c r="DTH94" s="14"/>
      <c r="DTI94" s="14"/>
      <c r="DTJ94" s="14"/>
      <c r="DTK94" s="14"/>
      <c r="DTL94" s="14"/>
      <c r="DTM94" s="14"/>
      <c r="DTN94" s="14"/>
      <c r="DTO94" s="14"/>
      <c r="DTP94" s="14"/>
      <c r="DTQ94" s="14"/>
      <c r="DTR94" s="14"/>
      <c r="DTS94" s="14"/>
      <c r="DTT94" s="14"/>
      <c r="DTU94" s="14"/>
      <c r="DTV94" s="14"/>
      <c r="DTW94" s="14"/>
      <c r="DTX94" s="14"/>
      <c r="DTY94" s="14"/>
      <c r="DTZ94" s="14"/>
      <c r="DUA94" s="14"/>
      <c r="DUB94" s="14"/>
      <c r="DUC94" s="14"/>
      <c r="DUD94" s="14"/>
      <c r="DUE94" s="14"/>
      <c r="DUF94" s="14"/>
      <c r="DUG94" s="14"/>
      <c r="DUH94" s="14"/>
      <c r="DUI94" s="14"/>
      <c r="DUJ94" s="14"/>
      <c r="DUK94" s="14"/>
      <c r="DUL94" s="14"/>
      <c r="DUM94" s="14"/>
      <c r="DUN94" s="14"/>
      <c r="DUO94" s="14"/>
      <c r="DUP94" s="14"/>
      <c r="DUQ94" s="14"/>
      <c r="DUR94" s="14"/>
      <c r="DUS94" s="14"/>
      <c r="DUT94" s="14"/>
      <c r="DUU94" s="14"/>
      <c r="DUV94" s="14"/>
      <c r="DUW94" s="14"/>
      <c r="DUX94" s="14"/>
      <c r="DUY94" s="14"/>
      <c r="DUZ94" s="14"/>
      <c r="DVA94" s="14"/>
      <c r="DVB94" s="14"/>
      <c r="DVC94" s="14"/>
      <c r="DVD94" s="14"/>
      <c r="DVE94" s="14"/>
      <c r="DVF94" s="14"/>
      <c r="DVG94" s="14"/>
      <c r="DVH94" s="14"/>
      <c r="DVI94" s="14"/>
      <c r="DVJ94" s="14"/>
      <c r="DVK94" s="14"/>
      <c r="DVL94" s="14"/>
      <c r="DVM94" s="14"/>
      <c r="DVN94" s="14"/>
      <c r="DVO94" s="14"/>
      <c r="DVP94" s="14"/>
      <c r="DVQ94" s="14"/>
      <c r="DVR94" s="14"/>
      <c r="DVS94" s="14"/>
      <c r="DVT94" s="14"/>
      <c r="DVU94" s="14"/>
      <c r="DVV94" s="14"/>
      <c r="DVW94" s="14"/>
      <c r="DVX94" s="14"/>
      <c r="DVY94" s="14"/>
      <c r="DVZ94" s="14"/>
      <c r="DWA94" s="14"/>
      <c r="DWB94" s="14"/>
      <c r="DWC94" s="14"/>
      <c r="DWD94" s="14"/>
      <c r="DWE94" s="14"/>
      <c r="DWF94" s="14"/>
      <c r="DWG94" s="14"/>
      <c r="DWH94" s="14"/>
      <c r="DWI94" s="14"/>
      <c r="DWJ94" s="14"/>
      <c r="DWK94" s="14"/>
      <c r="DWL94" s="14"/>
      <c r="DWM94" s="14"/>
      <c r="DWN94" s="14"/>
      <c r="DWO94" s="14"/>
      <c r="DWP94" s="14"/>
      <c r="DWQ94" s="14"/>
      <c r="DWR94" s="14"/>
      <c r="DWS94" s="14"/>
      <c r="DWT94" s="14"/>
      <c r="DWU94" s="14"/>
      <c r="DWV94" s="14"/>
      <c r="DWW94" s="14"/>
      <c r="DWX94" s="14"/>
      <c r="DWY94" s="14"/>
      <c r="DWZ94" s="14"/>
      <c r="DXA94" s="14"/>
      <c r="DXB94" s="14"/>
      <c r="DXC94" s="14"/>
      <c r="DXD94" s="14"/>
      <c r="DXE94" s="14"/>
      <c r="DXF94" s="14"/>
      <c r="DXG94" s="14"/>
      <c r="DXH94" s="14"/>
      <c r="DXI94" s="14"/>
      <c r="DXJ94" s="14"/>
      <c r="DXK94" s="14"/>
      <c r="DXL94" s="14"/>
      <c r="DXM94" s="14"/>
      <c r="DXN94" s="14"/>
      <c r="DXO94" s="14"/>
      <c r="DXP94" s="14"/>
      <c r="DXQ94" s="14"/>
      <c r="DXR94" s="14"/>
      <c r="DXS94" s="14"/>
      <c r="DXT94" s="14"/>
      <c r="DXU94" s="14"/>
      <c r="DXV94" s="14"/>
      <c r="DXW94" s="14"/>
      <c r="DXX94" s="14"/>
      <c r="DXY94" s="14"/>
      <c r="DXZ94" s="14"/>
      <c r="DYA94" s="14"/>
      <c r="DYB94" s="14"/>
      <c r="DYC94" s="14"/>
      <c r="DYD94" s="14"/>
      <c r="DYE94" s="14"/>
      <c r="DYF94" s="14"/>
      <c r="DYG94" s="14"/>
      <c r="DYH94" s="14"/>
      <c r="DYI94" s="14"/>
      <c r="DYJ94" s="14"/>
      <c r="DYK94" s="14"/>
      <c r="DYL94" s="14"/>
      <c r="DYM94" s="14"/>
      <c r="DYN94" s="14"/>
      <c r="DYO94" s="14"/>
      <c r="DYP94" s="14"/>
      <c r="DYQ94" s="14"/>
      <c r="DYR94" s="14"/>
      <c r="DYS94" s="14"/>
      <c r="DYT94" s="14"/>
      <c r="DYU94" s="14"/>
      <c r="DYV94" s="14"/>
      <c r="DYW94" s="14"/>
      <c r="DYX94" s="14"/>
      <c r="DYY94" s="14"/>
      <c r="DYZ94" s="14"/>
      <c r="DZA94" s="14"/>
      <c r="DZB94" s="14"/>
      <c r="DZC94" s="14"/>
      <c r="DZD94" s="14"/>
      <c r="DZE94" s="14"/>
      <c r="DZF94" s="14"/>
      <c r="DZG94" s="14"/>
      <c r="DZH94" s="14"/>
      <c r="DZI94" s="14"/>
      <c r="DZJ94" s="14"/>
      <c r="DZK94" s="14"/>
      <c r="DZL94" s="14"/>
      <c r="DZM94" s="14"/>
      <c r="DZN94" s="14"/>
      <c r="DZO94" s="14"/>
      <c r="DZP94" s="14"/>
      <c r="DZQ94" s="14"/>
      <c r="DZR94" s="14"/>
      <c r="DZS94" s="14"/>
      <c r="DZT94" s="14"/>
      <c r="DZU94" s="14"/>
      <c r="DZV94" s="14"/>
      <c r="DZW94" s="14"/>
      <c r="DZX94" s="14"/>
      <c r="DZY94" s="14"/>
      <c r="DZZ94" s="14"/>
      <c r="EAA94" s="14"/>
      <c r="EAB94" s="14"/>
      <c r="EAC94" s="14"/>
      <c r="EAD94" s="14"/>
      <c r="EAE94" s="14"/>
      <c r="EAF94" s="14"/>
      <c r="EAG94" s="14"/>
      <c r="EAH94" s="14"/>
      <c r="EAI94" s="14"/>
      <c r="EAJ94" s="14"/>
      <c r="EAK94" s="14"/>
      <c r="EAL94" s="14"/>
      <c r="EAM94" s="14"/>
      <c r="EAN94" s="14"/>
      <c r="EAO94" s="14"/>
      <c r="EAP94" s="14"/>
      <c r="EAQ94" s="14"/>
      <c r="EAR94" s="14"/>
      <c r="EAS94" s="14"/>
      <c r="EAT94" s="14"/>
      <c r="EAU94" s="14"/>
      <c r="EAV94" s="14"/>
      <c r="EAW94" s="14"/>
      <c r="EAX94" s="14"/>
      <c r="EAY94" s="14"/>
      <c r="EAZ94" s="14"/>
      <c r="EBA94" s="14"/>
      <c r="EBB94" s="14"/>
      <c r="EBC94" s="14"/>
      <c r="EBD94" s="14"/>
      <c r="EBE94" s="14"/>
      <c r="EBF94" s="14"/>
      <c r="EBG94" s="14"/>
      <c r="EBH94" s="14"/>
      <c r="EBI94" s="14"/>
      <c r="EBJ94" s="14"/>
      <c r="EBK94" s="14"/>
      <c r="EBL94" s="14"/>
      <c r="EBM94" s="14"/>
      <c r="EBN94" s="14"/>
      <c r="EBO94" s="14"/>
      <c r="EBP94" s="14"/>
      <c r="EBQ94" s="14"/>
      <c r="EBR94" s="14"/>
      <c r="EBS94" s="14"/>
      <c r="EBT94" s="14"/>
      <c r="EBU94" s="14"/>
      <c r="EBV94" s="14"/>
      <c r="EBW94" s="14"/>
      <c r="EBX94" s="14"/>
      <c r="EBY94" s="14"/>
      <c r="EBZ94" s="14"/>
      <c r="ECA94" s="14"/>
      <c r="ECB94" s="14"/>
      <c r="ECC94" s="14"/>
      <c r="ECD94" s="14"/>
      <c r="ECE94" s="14"/>
      <c r="ECF94" s="14"/>
      <c r="ECG94" s="14"/>
      <c r="ECH94" s="14"/>
      <c r="ECI94" s="14"/>
      <c r="ECJ94" s="14"/>
      <c r="ECK94" s="14"/>
      <c r="ECL94" s="14"/>
      <c r="ECM94" s="14"/>
      <c r="ECN94" s="14"/>
      <c r="ECO94" s="14"/>
      <c r="ECP94" s="14"/>
      <c r="ECQ94" s="14"/>
      <c r="ECR94" s="14"/>
      <c r="ECS94" s="14"/>
      <c r="ECT94" s="14"/>
      <c r="ECU94" s="14"/>
      <c r="ECV94" s="14"/>
      <c r="ECW94" s="14"/>
      <c r="ECX94" s="14"/>
      <c r="ECY94" s="14"/>
      <c r="ECZ94" s="14"/>
      <c r="EDA94" s="14"/>
      <c r="EDB94" s="14"/>
      <c r="EDC94" s="14"/>
      <c r="EDD94" s="14"/>
      <c r="EDE94" s="14"/>
      <c r="EDF94" s="14"/>
      <c r="EDG94" s="14"/>
      <c r="EDH94" s="14"/>
      <c r="EDI94" s="14"/>
      <c r="EDJ94" s="14"/>
      <c r="EDK94" s="14"/>
      <c r="EDL94" s="14"/>
      <c r="EDM94" s="14"/>
      <c r="EDN94" s="14"/>
      <c r="EDO94" s="14"/>
      <c r="EDP94" s="14"/>
      <c r="EDQ94" s="14"/>
      <c r="EDR94" s="14"/>
      <c r="EDS94" s="14"/>
      <c r="EDT94" s="14"/>
      <c r="EDU94" s="14"/>
      <c r="EDV94" s="14"/>
      <c r="EDW94" s="14"/>
      <c r="EDX94" s="14"/>
      <c r="EDY94" s="14"/>
      <c r="EDZ94" s="14"/>
      <c r="EEA94" s="14"/>
      <c r="EEB94" s="14"/>
      <c r="EEC94" s="14"/>
      <c r="EED94" s="14"/>
      <c r="EEE94" s="14"/>
      <c r="EEF94" s="14"/>
      <c r="EEG94" s="14"/>
      <c r="EEH94" s="14"/>
      <c r="EEI94" s="14"/>
      <c r="EEJ94" s="14"/>
      <c r="EEK94" s="14"/>
      <c r="EEL94" s="14"/>
      <c r="EEM94" s="14"/>
      <c r="EEN94" s="14"/>
      <c r="EEO94" s="14"/>
      <c r="EEP94" s="14"/>
      <c r="EEQ94" s="14"/>
      <c r="EER94" s="14"/>
      <c r="EES94" s="14"/>
      <c r="EET94" s="14"/>
      <c r="EEU94" s="14"/>
      <c r="EEV94" s="14"/>
      <c r="EEW94" s="14"/>
      <c r="EEX94" s="14"/>
      <c r="EEY94" s="14"/>
      <c r="EEZ94" s="14"/>
      <c r="EFA94" s="14"/>
      <c r="EFB94" s="14"/>
      <c r="EFC94" s="14"/>
      <c r="EFD94" s="14"/>
      <c r="EFE94" s="14"/>
      <c r="EFF94" s="14"/>
      <c r="EFG94" s="14"/>
      <c r="EFH94" s="14"/>
      <c r="EFI94" s="14"/>
      <c r="EFJ94" s="14"/>
      <c r="EFK94" s="14"/>
      <c r="EFL94" s="14"/>
      <c r="EFM94" s="14"/>
      <c r="EFN94" s="14"/>
      <c r="EFO94" s="14"/>
      <c r="EFP94" s="14"/>
      <c r="EFQ94" s="14"/>
      <c r="EFR94" s="14"/>
      <c r="EFS94" s="14"/>
      <c r="EFT94" s="14"/>
      <c r="EFU94" s="14"/>
      <c r="EFV94" s="14"/>
      <c r="EFW94" s="14"/>
      <c r="EFX94" s="14"/>
      <c r="EFY94" s="14"/>
      <c r="EFZ94" s="14"/>
      <c r="EGA94" s="14"/>
      <c r="EGB94" s="14"/>
      <c r="EGC94" s="14"/>
      <c r="EGD94" s="14"/>
      <c r="EGE94" s="14"/>
      <c r="EGF94" s="14"/>
      <c r="EGG94" s="14"/>
      <c r="EGH94" s="14"/>
      <c r="EGI94" s="14"/>
      <c r="EGJ94" s="14"/>
      <c r="EGK94" s="14"/>
      <c r="EGL94" s="14"/>
      <c r="EGM94" s="14"/>
      <c r="EGN94" s="14"/>
      <c r="EGO94" s="14"/>
      <c r="EGP94" s="14"/>
      <c r="EGQ94" s="14"/>
      <c r="EGR94" s="14"/>
      <c r="EGS94" s="14"/>
      <c r="EGT94" s="14"/>
      <c r="EGU94" s="14"/>
      <c r="EGV94" s="14"/>
      <c r="EGW94" s="14"/>
      <c r="EGX94" s="14"/>
      <c r="EGY94" s="14"/>
      <c r="EGZ94" s="14"/>
      <c r="EHA94" s="14"/>
      <c r="EHB94" s="14"/>
      <c r="EHC94" s="14"/>
      <c r="EHD94" s="14"/>
      <c r="EHE94" s="14"/>
      <c r="EHF94" s="14"/>
      <c r="EHG94" s="14"/>
      <c r="EHH94" s="14"/>
      <c r="EHI94" s="14"/>
      <c r="EHJ94" s="14"/>
      <c r="EHK94" s="14"/>
      <c r="EHL94" s="14"/>
      <c r="EHM94" s="14"/>
      <c r="EHN94" s="14"/>
      <c r="EHO94" s="14"/>
      <c r="EHP94" s="14"/>
      <c r="EHQ94" s="14"/>
      <c r="EHR94" s="14"/>
      <c r="EHS94" s="14"/>
      <c r="EHT94" s="14"/>
      <c r="EHU94" s="14"/>
      <c r="EHV94" s="14"/>
      <c r="EHW94" s="14"/>
      <c r="EHX94" s="14"/>
      <c r="EHY94" s="14"/>
      <c r="EHZ94" s="14"/>
      <c r="EIA94" s="14"/>
      <c r="EIB94" s="14"/>
      <c r="EIC94" s="14"/>
      <c r="EID94" s="14"/>
      <c r="EIE94" s="14"/>
      <c r="EIF94" s="14"/>
      <c r="EIG94" s="14"/>
      <c r="EIH94" s="14"/>
      <c r="EII94" s="14"/>
      <c r="EIJ94" s="14"/>
      <c r="EIK94" s="14"/>
      <c r="EIL94" s="14"/>
      <c r="EIM94" s="14"/>
      <c r="EIN94" s="14"/>
      <c r="EIO94" s="14"/>
      <c r="EIP94" s="14"/>
      <c r="EIQ94" s="14"/>
      <c r="EIR94" s="14"/>
      <c r="EIS94" s="14"/>
      <c r="EIT94" s="14"/>
      <c r="EIU94" s="14"/>
      <c r="EIV94" s="14"/>
      <c r="EIW94" s="14"/>
      <c r="EIX94" s="14"/>
      <c r="EIY94" s="14"/>
      <c r="EIZ94" s="14"/>
      <c r="EJA94" s="14"/>
      <c r="EJB94" s="14"/>
      <c r="EJC94" s="14"/>
      <c r="EJD94" s="14"/>
      <c r="EJE94" s="14"/>
      <c r="EJF94" s="14"/>
      <c r="EJG94" s="14"/>
      <c r="EJH94" s="14"/>
      <c r="EJI94" s="14"/>
      <c r="EJJ94" s="14"/>
      <c r="EJK94" s="14"/>
      <c r="EJL94" s="14"/>
      <c r="EJM94" s="14"/>
      <c r="EJN94" s="14"/>
      <c r="EJO94" s="14"/>
      <c r="EJP94" s="14"/>
      <c r="EJQ94" s="14"/>
      <c r="EJR94" s="14"/>
      <c r="EJS94" s="14"/>
      <c r="EJT94" s="14"/>
      <c r="EJU94" s="14"/>
      <c r="EJV94" s="14"/>
      <c r="EJW94" s="14"/>
      <c r="EJX94" s="14"/>
      <c r="EJY94" s="14"/>
      <c r="EJZ94" s="14"/>
      <c r="EKA94" s="14"/>
      <c r="EKB94" s="14"/>
      <c r="EKC94" s="14"/>
      <c r="EKD94" s="14"/>
      <c r="EKE94" s="14"/>
      <c r="EKF94" s="14"/>
      <c r="EKG94" s="14"/>
      <c r="EKH94" s="14"/>
      <c r="EKI94" s="14"/>
      <c r="EKJ94" s="14"/>
      <c r="EKK94" s="14"/>
      <c r="EKL94" s="14"/>
      <c r="EKM94" s="14"/>
      <c r="EKN94" s="14"/>
      <c r="EKO94" s="14"/>
      <c r="EKP94" s="14"/>
      <c r="EKQ94" s="14"/>
      <c r="EKR94" s="14"/>
      <c r="EKS94" s="14"/>
      <c r="EKT94" s="14"/>
      <c r="EKU94" s="14"/>
      <c r="EKV94" s="14"/>
      <c r="EKW94" s="14"/>
      <c r="EKX94" s="14"/>
      <c r="EKY94" s="14"/>
      <c r="EKZ94" s="14"/>
      <c r="ELA94" s="14"/>
      <c r="ELB94" s="14"/>
      <c r="ELC94" s="14"/>
      <c r="ELD94" s="14"/>
      <c r="ELE94" s="14"/>
      <c r="ELF94" s="14"/>
      <c r="ELG94" s="14"/>
      <c r="ELH94" s="14"/>
      <c r="ELI94" s="14"/>
      <c r="ELJ94" s="14"/>
      <c r="ELK94" s="14"/>
      <c r="ELL94" s="14"/>
      <c r="ELM94" s="14"/>
      <c r="ELN94" s="14"/>
      <c r="ELO94" s="14"/>
      <c r="ELP94" s="14"/>
      <c r="ELQ94" s="14"/>
      <c r="ELR94" s="14"/>
      <c r="ELS94" s="14"/>
      <c r="ELT94" s="14"/>
      <c r="ELU94" s="14"/>
      <c r="ELV94" s="14"/>
      <c r="ELW94" s="14"/>
      <c r="ELX94" s="14"/>
      <c r="ELY94" s="14"/>
      <c r="ELZ94" s="14"/>
      <c r="EMA94" s="14"/>
      <c r="EMB94" s="14"/>
      <c r="EMC94" s="14"/>
      <c r="EMD94" s="14"/>
      <c r="EME94" s="14"/>
      <c r="EMF94" s="14"/>
      <c r="EMG94" s="14"/>
      <c r="EMH94" s="14"/>
      <c r="EMI94" s="14"/>
      <c r="EMJ94" s="14"/>
      <c r="EMK94" s="14"/>
      <c r="EML94" s="14"/>
      <c r="EMM94" s="14"/>
      <c r="EMN94" s="14"/>
      <c r="EMO94" s="14"/>
      <c r="EMP94" s="14"/>
      <c r="EMQ94" s="14"/>
      <c r="EMR94" s="14"/>
      <c r="EMS94" s="14"/>
      <c r="EMT94" s="14"/>
      <c r="EMU94" s="14"/>
      <c r="EMV94" s="14"/>
      <c r="EMW94" s="14"/>
      <c r="EMX94" s="14"/>
      <c r="EMY94" s="14"/>
      <c r="EMZ94" s="14"/>
      <c r="ENA94" s="14"/>
      <c r="ENB94" s="14"/>
      <c r="ENC94" s="14"/>
      <c r="END94" s="14"/>
      <c r="ENE94" s="14"/>
      <c r="ENF94" s="14"/>
      <c r="ENG94" s="14"/>
      <c r="ENH94" s="14"/>
      <c r="ENI94" s="14"/>
      <c r="ENJ94" s="14"/>
      <c r="ENK94" s="14"/>
      <c r="ENL94" s="14"/>
      <c r="ENM94" s="14"/>
      <c r="ENN94" s="14"/>
      <c r="ENO94" s="14"/>
      <c r="ENP94" s="14"/>
      <c r="ENQ94" s="14"/>
      <c r="ENR94" s="14"/>
      <c r="ENS94" s="14"/>
      <c r="ENT94" s="14"/>
      <c r="ENU94" s="14"/>
      <c r="ENV94" s="14"/>
      <c r="ENW94" s="14"/>
      <c r="ENX94" s="14"/>
      <c r="ENY94" s="14"/>
      <c r="ENZ94" s="14"/>
      <c r="EOA94" s="14"/>
      <c r="EOB94" s="14"/>
      <c r="EOC94" s="14"/>
      <c r="EOD94" s="14"/>
      <c r="EOE94" s="14"/>
      <c r="EOF94" s="14"/>
      <c r="EOG94" s="14"/>
      <c r="EOH94" s="14"/>
      <c r="EOI94" s="14"/>
      <c r="EOJ94" s="14"/>
      <c r="EOK94" s="14"/>
      <c r="EOL94" s="14"/>
      <c r="EOM94" s="14"/>
      <c r="EON94" s="14"/>
      <c r="EOO94" s="14"/>
      <c r="EOP94" s="14"/>
      <c r="EOQ94" s="14"/>
      <c r="EOR94" s="14"/>
      <c r="EOS94" s="14"/>
      <c r="EOT94" s="14"/>
      <c r="EOU94" s="14"/>
      <c r="EOV94" s="14"/>
      <c r="EOW94" s="14"/>
      <c r="EOX94" s="14"/>
      <c r="EOY94" s="14"/>
      <c r="EOZ94" s="14"/>
      <c r="EPA94" s="14"/>
      <c r="EPB94" s="14"/>
      <c r="EPC94" s="14"/>
      <c r="EPD94" s="14"/>
      <c r="EPE94" s="14"/>
      <c r="EPF94" s="14"/>
      <c r="EPG94" s="14"/>
      <c r="EPH94" s="14"/>
      <c r="EPI94" s="14"/>
      <c r="EPJ94" s="14"/>
      <c r="EPK94" s="14"/>
      <c r="EPL94" s="14"/>
      <c r="EPM94" s="14"/>
      <c r="EPN94" s="14"/>
      <c r="EPO94" s="14"/>
      <c r="EPP94" s="14"/>
      <c r="EPQ94" s="14"/>
      <c r="EPR94" s="14"/>
      <c r="EPS94" s="14"/>
      <c r="EPT94" s="14"/>
      <c r="EPU94" s="14"/>
      <c r="EPV94" s="14"/>
      <c r="EPW94" s="14"/>
      <c r="EPX94" s="14"/>
      <c r="EPY94" s="14"/>
      <c r="EPZ94" s="14"/>
      <c r="EQA94" s="14"/>
      <c r="EQB94" s="14"/>
      <c r="EQC94" s="14"/>
      <c r="EQD94" s="14"/>
      <c r="EQE94" s="14"/>
      <c r="EQF94" s="14"/>
      <c r="EQG94" s="14"/>
      <c r="EQH94" s="14"/>
      <c r="EQI94" s="14"/>
      <c r="EQJ94" s="14"/>
      <c r="EQK94" s="14"/>
      <c r="EQL94" s="14"/>
      <c r="EQM94" s="14"/>
      <c r="EQN94" s="14"/>
      <c r="EQO94" s="14"/>
      <c r="EQP94" s="14"/>
      <c r="EQQ94" s="14"/>
      <c r="EQR94" s="14"/>
      <c r="EQS94" s="14"/>
      <c r="EQT94" s="14"/>
      <c r="EQU94" s="14"/>
      <c r="EQV94" s="14"/>
      <c r="EQW94" s="14"/>
      <c r="EQX94" s="14"/>
      <c r="EQY94" s="14"/>
      <c r="EQZ94" s="14"/>
      <c r="ERA94" s="14"/>
      <c r="ERB94" s="14"/>
      <c r="ERC94" s="14"/>
      <c r="ERD94" s="14"/>
      <c r="ERE94" s="14"/>
      <c r="ERF94" s="14"/>
      <c r="ERG94" s="14"/>
      <c r="ERH94" s="14"/>
      <c r="ERI94" s="14"/>
      <c r="ERJ94" s="14"/>
      <c r="ERK94" s="14"/>
      <c r="ERL94" s="14"/>
      <c r="ERM94" s="14"/>
      <c r="ERN94" s="14"/>
      <c r="ERO94" s="14"/>
      <c r="ERP94" s="14"/>
      <c r="ERQ94" s="14"/>
      <c r="ERR94" s="14"/>
      <c r="ERS94" s="14"/>
      <c r="ERT94" s="14"/>
      <c r="ERU94" s="14"/>
      <c r="ERV94" s="14"/>
      <c r="ERW94" s="14"/>
      <c r="ERX94" s="14"/>
      <c r="ERY94" s="14"/>
      <c r="ERZ94" s="14"/>
      <c r="ESA94" s="14"/>
      <c r="ESB94" s="14"/>
      <c r="ESC94" s="14"/>
      <c r="ESD94" s="14"/>
      <c r="ESE94" s="14"/>
      <c r="ESF94" s="14"/>
      <c r="ESG94" s="14"/>
      <c r="ESH94" s="14"/>
      <c r="ESI94" s="14"/>
      <c r="ESJ94" s="14"/>
      <c r="ESK94" s="14"/>
      <c r="ESL94" s="14"/>
      <c r="ESM94" s="14"/>
      <c r="ESN94" s="14"/>
      <c r="ESO94" s="14"/>
      <c r="ESP94" s="14"/>
      <c r="ESQ94" s="14"/>
      <c r="ESR94" s="14"/>
      <c r="ESS94" s="14"/>
      <c r="EST94" s="14"/>
      <c r="ESU94" s="14"/>
      <c r="ESV94" s="14"/>
      <c r="ESW94" s="14"/>
      <c r="ESX94" s="14"/>
      <c r="ESY94" s="14"/>
      <c r="ESZ94" s="14"/>
      <c r="ETA94" s="14"/>
      <c r="ETB94" s="14"/>
      <c r="ETC94" s="14"/>
      <c r="ETD94" s="14"/>
      <c r="ETE94" s="14"/>
      <c r="ETF94" s="14"/>
      <c r="ETG94" s="14"/>
      <c r="ETH94" s="14"/>
      <c r="ETI94" s="14"/>
      <c r="ETJ94" s="14"/>
      <c r="ETK94" s="14"/>
      <c r="ETL94" s="14"/>
      <c r="ETM94" s="14"/>
      <c r="ETN94" s="14"/>
      <c r="ETO94" s="14"/>
      <c r="ETP94" s="14"/>
      <c r="ETQ94" s="14"/>
      <c r="ETR94" s="14"/>
      <c r="ETS94" s="14"/>
      <c r="ETT94" s="14"/>
      <c r="ETU94" s="14"/>
      <c r="ETV94" s="14"/>
      <c r="ETW94" s="14"/>
      <c r="ETX94" s="14"/>
      <c r="ETY94" s="14"/>
      <c r="ETZ94" s="14"/>
      <c r="EUA94" s="14"/>
      <c r="EUB94" s="14"/>
      <c r="EUC94" s="14"/>
      <c r="EUD94" s="14"/>
      <c r="EUE94" s="14"/>
      <c r="EUF94" s="14"/>
      <c r="EUG94" s="14"/>
      <c r="EUH94" s="14"/>
      <c r="EUI94" s="14"/>
      <c r="EUJ94" s="14"/>
      <c r="EUK94" s="14"/>
      <c r="EUL94" s="14"/>
      <c r="EUM94" s="14"/>
      <c r="EUN94" s="14"/>
      <c r="EUO94" s="14"/>
      <c r="EUP94" s="14"/>
      <c r="EUQ94" s="14"/>
      <c r="EUR94" s="14"/>
      <c r="EUS94" s="14"/>
      <c r="EUT94" s="14"/>
      <c r="EUU94" s="14"/>
      <c r="EUV94" s="14"/>
      <c r="EUW94" s="14"/>
      <c r="EUX94" s="14"/>
      <c r="EUY94" s="14"/>
      <c r="EUZ94" s="14"/>
      <c r="EVA94" s="14"/>
      <c r="EVB94" s="14"/>
      <c r="EVC94" s="14"/>
      <c r="EVD94" s="14"/>
      <c r="EVE94" s="14"/>
      <c r="EVF94" s="14"/>
      <c r="EVG94" s="14"/>
      <c r="EVH94" s="14"/>
      <c r="EVI94" s="14"/>
      <c r="EVJ94" s="14"/>
      <c r="EVK94" s="14"/>
      <c r="EVL94" s="14"/>
      <c r="EVM94" s="14"/>
      <c r="EVN94" s="14"/>
      <c r="EVO94" s="14"/>
      <c r="EVP94" s="14"/>
      <c r="EVQ94" s="14"/>
      <c r="EVR94" s="14"/>
      <c r="EVS94" s="14"/>
      <c r="EVT94" s="14"/>
      <c r="EVU94" s="14"/>
      <c r="EVV94" s="14"/>
      <c r="EVW94" s="14"/>
      <c r="EVX94" s="14"/>
      <c r="EVY94" s="14"/>
      <c r="EVZ94" s="14"/>
      <c r="EWA94" s="14"/>
      <c r="EWB94" s="14"/>
      <c r="EWC94" s="14"/>
      <c r="EWD94" s="14"/>
      <c r="EWE94" s="14"/>
      <c r="EWF94" s="14"/>
      <c r="EWG94" s="14"/>
      <c r="EWH94" s="14"/>
      <c r="EWI94" s="14"/>
      <c r="EWJ94" s="14"/>
      <c r="EWK94" s="14"/>
      <c r="EWL94" s="14"/>
      <c r="EWM94" s="14"/>
      <c r="EWN94" s="14"/>
      <c r="EWO94" s="14"/>
      <c r="EWP94" s="14"/>
      <c r="EWQ94" s="14"/>
      <c r="EWR94" s="14"/>
      <c r="EWS94" s="14"/>
      <c r="EWT94" s="14"/>
      <c r="EWU94" s="14"/>
      <c r="EWV94" s="14"/>
      <c r="EWW94" s="14"/>
      <c r="EWX94" s="14"/>
      <c r="EWY94" s="14"/>
      <c r="EWZ94" s="14"/>
      <c r="EXA94" s="14"/>
      <c r="EXB94" s="14"/>
      <c r="EXC94" s="14"/>
      <c r="EXD94" s="14"/>
      <c r="EXE94" s="14"/>
      <c r="EXF94" s="14"/>
      <c r="EXG94" s="14"/>
      <c r="EXH94" s="14"/>
      <c r="EXI94" s="14"/>
      <c r="EXJ94" s="14"/>
      <c r="EXK94" s="14"/>
      <c r="EXL94" s="14"/>
      <c r="EXM94" s="14"/>
      <c r="EXN94" s="14"/>
      <c r="EXO94" s="14"/>
      <c r="EXP94" s="14"/>
      <c r="EXQ94" s="14"/>
      <c r="EXR94" s="14"/>
      <c r="EXS94" s="14"/>
      <c r="EXT94" s="14"/>
      <c r="EXU94" s="14"/>
      <c r="EXV94" s="14"/>
      <c r="EXW94" s="14"/>
      <c r="EXX94" s="14"/>
      <c r="EXY94" s="14"/>
      <c r="EXZ94" s="14"/>
      <c r="EYA94" s="14"/>
      <c r="EYB94" s="14"/>
      <c r="EYC94" s="14"/>
      <c r="EYD94" s="14"/>
      <c r="EYE94" s="14"/>
      <c r="EYF94" s="14"/>
      <c r="EYG94" s="14"/>
      <c r="EYH94" s="14"/>
      <c r="EYI94" s="14"/>
      <c r="EYJ94" s="14"/>
      <c r="EYK94" s="14"/>
      <c r="EYL94" s="14"/>
      <c r="EYM94" s="14"/>
      <c r="EYN94" s="14"/>
      <c r="EYO94" s="14"/>
      <c r="EYP94" s="14"/>
      <c r="EYQ94" s="14"/>
      <c r="EYR94" s="14"/>
      <c r="EYS94" s="14"/>
      <c r="EYT94" s="14"/>
      <c r="EYU94" s="14"/>
      <c r="EYV94" s="14"/>
      <c r="EYW94" s="14"/>
      <c r="EYX94" s="14"/>
      <c r="EYY94" s="14"/>
      <c r="EYZ94" s="14"/>
      <c r="EZA94" s="14"/>
      <c r="EZB94" s="14"/>
      <c r="EZC94" s="14"/>
      <c r="EZD94" s="14"/>
      <c r="EZE94" s="14"/>
      <c r="EZF94" s="14"/>
      <c r="EZG94" s="14"/>
      <c r="EZH94" s="14"/>
      <c r="EZI94" s="14"/>
      <c r="EZJ94" s="14"/>
      <c r="EZK94" s="14"/>
      <c r="EZL94" s="14"/>
      <c r="EZM94" s="14"/>
      <c r="EZN94" s="14"/>
      <c r="EZO94" s="14"/>
      <c r="EZP94" s="14"/>
      <c r="EZQ94" s="14"/>
      <c r="EZR94" s="14"/>
      <c r="EZS94" s="14"/>
      <c r="EZT94" s="14"/>
      <c r="EZU94" s="14"/>
      <c r="EZV94" s="14"/>
      <c r="EZW94" s="14"/>
      <c r="EZX94" s="14"/>
      <c r="EZY94" s="14"/>
      <c r="EZZ94" s="14"/>
      <c r="FAA94" s="14"/>
      <c r="FAB94" s="14"/>
      <c r="FAC94" s="14"/>
      <c r="FAD94" s="14"/>
      <c r="FAE94" s="14"/>
      <c r="FAF94" s="14"/>
      <c r="FAG94" s="14"/>
      <c r="FAH94" s="14"/>
      <c r="FAI94" s="14"/>
      <c r="FAJ94" s="14"/>
      <c r="FAK94" s="14"/>
      <c r="FAL94" s="14"/>
      <c r="FAM94" s="14"/>
      <c r="FAN94" s="14"/>
      <c r="FAO94" s="14"/>
      <c r="FAP94" s="14"/>
      <c r="FAQ94" s="14"/>
      <c r="FAR94" s="14"/>
      <c r="FAS94" s="14"/>
      <c r="FAT94" s="14"/>
      <c r="FAU94" s="14"/>
      <c r="FAV94" s="14"/>
      <c r="FAW94" s="14"/>
      <c r="FAX94" s="14"/>
      <c r="FAY94" s="14"/>
      <c r="FAZ94" s="14"/>
      <c r="FBA94" s="14"/>
      <c r="FBB94" s="14"/>
      <c r="FBC94" s="14"/>
      <c r="FBD94" s="14"/>
      <c r="FBE94" s="14"/>
      <c r="FBF94" s="14"/>
      <c r="FBG94" s="14"/>
      <c r="FBH94" s="14"/>
      <c r="FBI94" s="14"/>
      <c r="FBJ94" s="14"/>
      <c r="FBK94" s="14"/>
      <c r="FBL94" s="14"/>
      <c r="FBM94" s="14"/>
      <c r="FBN94" s="14"/>
      <c r="FBO94" s="14"/>
      <c r="FBP94" s="14"/>
      <c r="FBQ94" s="14"/>
      <c r="FBR94" s="14"/>
      <c r="FBS94" s="14"/>
      <c r="FBT94" s="14"/>
      <c r="FBU94" s="14"/>
      <c r="FBV94" s="14"/>
      <c r="FBW94" s="14"/>
      <c r="FBX94" s="14"/>
      <c r="FBY94" s="14"/>
      <c r="FBZ94" s="14"/>
      <c r="FCA94" s="14"/>
      <c r="FCB94" s="14"/>
      <c r="FCC94" s="14"/>
      <c r="FCD94" s="14"/>
      <c r="FCE94" s="14"/>
      <c r="FCF94" s="14"/>
      <c r="FCG94" s="14"/>
      <c r="FCH94" s="14"/>
      <c r="FCI94" s="14"/>
      <c r="FCJ94" s="14"/>
      <c r="FCK94" s="14"/>
      <c r="FCL94" s="14"/>
      <c r="FCM94" s="14"/>
      <c r="FCN94" s="14"/>
      <c r="FCO94" s="14"/>
      <c r="FCP94" s="14"/>
      <c r="FCQ94" s="14"/>
      <c r="FCR94" s="14"/>
      <c r="FCS94" s="14"/>
      <c r="FCT94" s="14"/>
      <c r="FCU94" s="14"/>
      <c r="FCV94" s="14"/>
      <c r="FCW94" s="14"/>
      <c r="FCX94" s="14"/>
      <c r="FCY94" s="14"/>
      <c r="FCZ94" s="14"/>
      <c r="FDA94" s="14"/>
      <c r="FDB94" s="14"/>
      <c r="FDC94" s="14"/>
      <c r="FDD94" s="14"/>
      <c r="FDE94" s="14"/>
      <c r="FDF94" s="14"/>
      <c r="FDG94" s="14"/>
      <c r="FDH94" s="14"/>
      <c r="FDI94" s="14"/>
      <c r="FDJ94" s="14"/>
      <c r="FDK94" s="14"/>
      <c r="FDL94" s="14"/>
      <c r="FDM94" s="14"/>
      <c r="FDN94" s="14"/>
      <c r="FDO94" s="14"/>
      <c r="FDP94" s="14"/>
      <c r="FDQ94" s="14"/>
      <c r="FDR94" s="14"/>
      <c r="FDS94" s="14"/>
      <c r="FDT94" s="14"/>
      <c r="FDU94" s="14"/>
      <c r="FDV94" s="14"/>
      <c r="FDW94" s="14"/>
      <c r="FDX94" s="14"/>
      <c r="FDY94" s="14"/>
      <c r="FDZ94" s="14"/>
      <c r="FEA94" s="14"/>
      <c r="FEB94" s="14"/>
      <c r="FEC94" s="14"/>
      <c r="FED94" s="14"/>
      <c r="FEE94" s="14"/>
      <c r="FEF94" s="14"/>
      <c r="FEG94" s="14"/>
      <c r="FEH94" s="14"/>
      <c r="FEI94" s="14"/>
      <c r="FEJ94" s="14"/>
      <c r="FEK94" s="14"/>
      <c r="FEL94" s="14"/>
      <c r="FEM94" s="14"/>
      <c r="FEN94" s="14"/>
      <c r="FEO94" s="14"/>
      <c r="FEP94" s="14"/>
      <c r="FEQ94" s="14"/>
      <c r="FER94" s="14"/>
      <c r="FES94" s="14"/>
      <c r="FET94" s="14"/>
      <c r="FEU94" s="14"/>
      <c r="FEV94" s="14"/>
      <c r="FEW94" s="14"/>
      <c r="FEX94" s="14"/>
      <c r="FEY94" s="14"/>
      <c r="FEZ94" s="14"/>
      <c r="FFA94" s="14"/>
      <c r="FFB94" s="14"/>
      <c r="FFC94" s="14"/>
      <c r="FFD94" s="14"/>
      <c r="FFE94" s="14"/>
      <c r="FFF94" s="14"/>
      <c r="FFG94" s="14"/>
      <c r="FFH94" s="14"/>
      <c r="FFI94" s="14"/>
      <c r="FFJ94" s="14"/>
      <c r="FFK94" s="14"/>
      <c r="FFL94" s="14"/>
      <c r="FFM94" s="14"/>
      <c r="FFN94" s="14"/>
      <c r="FFO94" s="14"/>
      <c r="FFP94" s="14"/>
      <c r="FFQ94" s="14"/>
      <c r="FFR94" s="14"/>
      <c r="FFS94" s="14"/>
      <c r="FFT94" s="14"/>
      <c r="FFU94" s="14"/>
      <c r="FFV94" s="14"/>
      <c r="FFW94" s="14"/>
      <c r="FFX94" s="14"/>
      <c r="FFY94" s="14"/>
      <c r="FFZ94" s="14"/>
      <c r="FGA94" s="14"/>
      <c r="FGB94" s="14"/>
      <c r="FGC94" s="14"/>
      <c r="FGD94" s="14"/>
      <c r="FGE94" s="14"/>
      <c r="FGF94" s="14"/>
      <c r="FGG94" s="14"/>
      <c r="FGH94" s="14"/>
      <c r="FGI94" s="14"/>
      <c r="FGJ94" s="14"/>
      <c r="FGK94" s="14"/>
      <c r="FGL94" s="14"/>
      <c r="FGM94" s="14"/>
      <c r="FGN94" s="14"/>
      <c r="FGO94" s="14"/>
      <c r="FGP94" s="14"/>
      <c r="FGQ94" s="14"/>
      <c r="FGR94" s="14"/>
      <c r="FGS94" s="14"/>
      <c r="FGT94" s="14"/>
      <c r="FGU94" s="14"/>
      <c r="FGV94" s="14"/>
      <c r="FGW94" s="14"/>
      <c r="FGX94" s="14"/>
      <c r="FGY94" s="14"/>
      <c r="FGZ94" s="14"/>
      <c r="FHA94" s="14"/>
      <c r="FHB94" s="14"/>
      <c r="FHC94" s="14"/>
      <c r="FHD94" s="14"/>
      <c r="FHE94" s="14"/>
      <c r="FHF94" s="14"/>
      <c r="FHG94" s="14"/>
      <c r="FHH94" s="14"/>
      <c r="FHI94" s="14"/>
      <c r="FHJ94" s="14"/>
      <c r="FHK94" s="14"/>
      <c r="FHL94" s="14"/>
      <c r="FHM94" s="14"/>
      <c r="FHN94" s="14"/>
      <c r="FHO94" s="14"/>
      <c r="FHP94" s="14"/>
      <c r="FHQ94" s="14"/>
      <c r="FHR94" s="14"/>
      <c r="FHS94" s="14"/>
      <c r="FHT94" s="14"/>
      <c r="FHU94" s="14"/>
      <c r="FHV94" s="14"/>
      <c r="FHW94" s="14"/>
      <c r="FHX94" s="14"/>
      <c r="FHY94" s="14"/>
      <c r="FHZ94" s="14"/>
      <c r="FIA94" s="14"/>
      <c r="FIB94" s="14"/>
      <c r="FIC94" s="14"/>
      <c r="FID94" s="14"/>
      <c r="FIE94" s="14"/>
      <c r="FIF94" s="14"/>
      <c r="FIG94" s="14"/>
      <c r="FIH94" s="14"/>
      <c r="FII94" s="14"/>
      <c r="FIJ94" s="14"/>
      <c r="FIK94" s="14"/>
      <c r="FIL94" s="14"/>
      <c r="FIM94" s="14"/>
      <c r="FIN94" s="14"/>
      <c r="FIO94" s="14"/>
      <c r="FIP94" s="14"/>
      <c r="FIQ94" s="14"/>
      <c r="FIR94" s="14"/>
      <c r="FIS94" s="14"/>
      <c r="FIT94" s="14"/>
      <c r="FIU94" s="14"/>
      <c r="FIV94" s="14"/>
      <c r="FIW94" s="14"/>
      <c r="FIX94" s="14"/>
      <c r="FIY94" s="14"/>
      <c r="FIZ94" s="14"/>
      <c r="FJA94" s="14"/>
      <c r="FJB94" s="14"/>
      <c r="FJC94" s="14"/>
      <c r="FJD94" s="14"/>
      <c r="FJE94" s="14"/>
      <c r="FJF94" s="14"/>
      <c r="FJG94" s="14"/>
      <c r="FJH94" s="14"/>
      <c r="FJI94" s="14"/>
      <c r="FJJ94" s="14"/>
      <c r="FJK94" s="14"/>
      <c r="FJL94" s="14"/>
      <c r="FJM94" s="14"/>
      <c r="FJN94" s="14"/>
      <c r="FJO94" s="14"/>
      <c r="FJP94" s="14"/>
      <c r="FJQ94" s="14"/>
      <c r="FJR94" s="14"/>
      <c r="FJS94" s="14"/>
      <c r="FJT94" s="14"/>
      <c r="FJU94" s="14"/>
      <c r="FJV94" s="14"/>
      <c r="FJW94" s="14"/>
      <c r="FJX94" s="14"/>
      <c r="FJY94" s="14"/>
      <c r="FJZ94" s="14"/>
      <c r="FKA94" s="14"/>
      <c r="FKB94" s="14"/>
      <c r="FKC94" s="14"/>
      <c r="FKD94" s="14"/>
      <c r="FKE94" s="14"/>
      <c r="FKF94" s="14"/>
      <c r="FKG94" s="14"/>
      <c r="FKH94" s="14"/>
      <c r="FKI94" s="14"/>
      <c r="FKJ94" s="14"/>
      <c r="FKK94" s="14"/>
      <c r="FKL94" s="14"/>
      <c r="FKM94" s="14"/>
      <c r="FKN94" s="14"/>
      <c r="FKO94" s="14"/>
      <c r="FKP94" s="14"/>
      <c r="FKQ94" s="14"/>
      <c r="FKR94" s="14"/>
      <c r="FKS94" s="14"/>
      <c r="FKT94" s="14"/>
      <c r="FKU94" s="14"/>
      <c r="FKV94" s="14"/>
      <c r="FKW94" s="14"/>
      <c r="FKX94" s="14"/>
      <c r="FKY94" s="14"/>
      <c r="FKZ94" s="14"/>
      <c r="FLA94" s="14"/>
      <c r="FLB94" s="14"/>
      <c r="FLC94" s="14"/>
      <c r="FLD94" s="14"/>
      <c r="FLE94" s="14"/>
      <c r="FLF94" s="14"/>
      <c r="FLG94" s="14"/>
      <c r="FLH94" s="14"/>
      <c r="FLI94" s="14"/>
      <c r="FLJ94" s="14"/>
      <c r="FLK94" s="14"/>
      <c r="FLL94" s="14"/>
      <c r="FLM94" s="14"/>
      <c r="FLN94" s="14"/>
      <c r="FLO94" s="14"/>
      <c r="FLP94" s="14"/>
      <c r="FLQ94" s="14"/>
      <c r="FLR94" s="14"/>
      <c r="FLS94" s="14"/>
      <c r="FLT94" s="14"/>
      <c r="FLU94" s="14"/>
      <c r="FLV94" s="14"/>
      <c r="FLW94" s="14"/>
      <c r="FLX94" s="14"/>
      <c r="FLY94" s="14"/>
      <c r="FLZ94" s="14"/>
      <c r="FMA94" s="14"/>
      <c r="FMB94" s="14"/>
      <c r="FMC94" s="14"/>
      <c r="FMD94" s="14"/>
      <c r="FME94" s="14"/>
      <c r="FMF94" s="14"/>
      <c r="FMG94" s="14"/>
      <c r="FMH94" s="14"/>
      <c r="FMI94" s="14"/>
      <c r="FMJ94" s="14"/>
      <c r="FMK94" s="14"/>
      <c r="FML94" s="14"/>
      <c r="FMM94" s="14"/>
      <c r="FMN94" s="14"/>
      <c r="FMO94" s="14"/>
      <c r="FMP94" s="14"/>
      <c r="FMQ94" s="14"/>
      <c r="FMR94" s="14"/>
      <c r="FMS94" s="14"/>
      <c r="FMT94" s="14"/>
      <c r="FMU94" s="14"/>
      <c r="FMV94" s="14"/>
      <c r="FMW94" s="14"/>
      <c r="FMX94" s="14"/>
      <c r="FMY94" s="14"/>
      <c r="FMZ94" s="14"/>
      <c r="FNA94" s="14"/>
      <c r="FNB94" s="14"/>
      <c r="FNC94" s="14"/>
      <c r="FND94" s="14"/>
      <c r="FNE94" s="14"/>
      <c r="FNF94" s="14"/>
      <c r="FNG94" s="14"/>
      <c r="FNH94" s="14"/>
      <c r="FNI94" s="14"/>
      <c r="FNJ94" s="14"/>
      <c r="FNK94" s="14"/>
      <c r="FNL94" s="14"/>
      <c r="FNM94" s="14"/>
      <c r="FNN94" s="14"/>
      <c r="FNO94" s="14"/>
      <c r="FNP94" s="14"/>
      <c r="FNQ94" s="14"/>
      <c r="FNR94" s="14"/>
      <c r="FNS94" s="14"/>
      <c r="FNT94" s="14"/>
      <c r="FNU94" s="14"/>
      <c r="FNV94" s="14"/>
      <c r="FNW94" s="14"/>
      <c r="FNX94" s="14"/>
      <c r="FNY94" s="14"/>
      <c r="FNZ94" s="14"/>
      <c r="FOA94" s="14"/>
      <c r="FOB94" s="14"/>
      <c r="FOC94" s="14"/>
      <c r="FOD94" s="14"/>
      <c r="FOE94" s="14"/>
      <c r="FOF94" s="14"/>
      <c r="FOG94" s="14"/>
      <c r="FOH94" s="14"/>
      <c r="FOI94" s="14"/>
      <c r="FOJ94" s="14"/>
      <c r="FOK94" s="14"/>
      <c r="FOL94" s="14"/>
      <c r="FOM94" s="14"/>
      <c r="FON94" s="14"/>
      <c r="FOO94" s="14"/>
      <c r="FOP94" s="14"/>
      <c r="FOQ94" s="14"/>
      <c r="FOR94" s="14"/>
      <c r="FOS94" s="14"/>
      <c r="FOT94" s="14"/>
      <c r="FOU94" s="14"/>
      <c r="FOV94" s="14"/>
      <c r="FOW94" s="14"/>
      <c r="FOX94" s="14"/>
      <c r="FOY94" s="14"/>
      <c r="FOZ94" s="14"/>
      <c r="FPA94" s="14"/>
      <c r="FPB94" s="14"/>
      <c r="FPC94" s="14"/>
      <c r="FPD94" s="14"/>
      <c r="FPE94" s="14"/>
      <c r="FPF94" s="14"/>
      <c r="FPG94" s="14"/>
      <c r="FPH94" s="14"/>
      <c r="FPI94" s="14"/>
      <c r="FPJ94" s="14"/>
      <c r="FPK94" s="14"/>
      <c r="FPL94" s="14"/>
      <c r="FPM94" s="14"/>
      <c r="FPN94" s="14"/>
      <c r="FPO94" s="14"/>
      <c r="FPP94" s="14"/>
      <c r="FPQ94" s="14"/>
      <c r="FPR94" s="14"/>
      <c r="FPS94" s="14"/>
      <c r="FPT94" s="14"/>
      <c r="FPU94" s="14"/>
      <c r="FPV94" s="14"/>
      <c r="FPW94" s="14"/>
      <c r="FPX94" s="14"/>
      <c r="FPY94" s="14"/>
      <c r="FPZ94" s="14"/>
      <c r="FQA94" s="14"/>
      <c r="FQB94" s="14"/>
      <c r="FQC94" s="14"/>
      <c r="FQD94" s="14"/>
      <c r="FQE94" s="14"/>
      <c r="FQF94" s="14"/>
      <c r="FQG94" s="14"/>
      <c r="FQH94" s="14"/>
      <c r="FQI94" s="14"/>
      <c r="FQJ94" s="14"/>
      <c r="FQK94" s="14"/>
      <c r="FQL94" s="14"/>
      <c r="FQM94" s="14"/>
      <c r="FQN94" s="14"/>
      <c r="FQO94" s="14"/>
      <c r="FQP94" s="14"/>
      <c r="FQQ94" s="14"/>
      <c r="FQR94" s="14"/>
      <c r="FQS94" s="14"/>
      <c r="FQT94" s="14"/>
      <c r="FQU94" s="14"/>
      <c r="FQV94" s="14"/>
      <c r="FQW94" s="14"/>
      <c r="FQX94" s="14"/>
      <c r="FQY94" s="14"/>
      <c r="FQZ94" s="14"/>
      <c r="FRA94" s="14"/>
      <c r="FRB94" s="14"/>
      <c r="FRC94" s="14"/>
      <c r="FRD94" s="14"/>
      <c r="FRE94" s="14"/>
      <c r="FRF94" s="14"/>
      <c r="FRG94" s="14"/>
      <c r="FRH94" s="14"/>
      <c r="FRI94" s="14"/>
      <c r="FRJ94" s="14"/>
      <c r="FRK94" s="14"/>
      <c r="FRL94" s="14"/>
      <c r="FRM94" s="14"/>
      <c r="FRN94" s="14"/>
      <c r="FRO94" s="14"/>
      <c r="FRP94" s="14"/>
      <c r="FRQ94" s="14"/>
      <c r="FRR94" s="14"/>
      <c r="FRS94" s="14"/>
      <c r="FRT94" s="14"/>
      <c r="FRU94" s="14"/>
      <c r="FRV94" s="14"/>
      <c r="FRW94" s="14"/>
      <c r="FRX94" s="14"/>
      <c r="FRY94" s="14"/>
      <c r="FRZ94" s="14"/>
      <c r="FSA94" s="14"/>
      <c r="FSB94" s="14"/>
      <c r="FSC94" s="14"/>
      <c r="FSD94" s="14"/>
      <c r="FSE94" s="14"/>
      <c r="FSF94" s="14"/>
      <c r="FSG94" s="14"/>
      <c r="FSH94" s="14"/>
      <c r="FSI94" s="14"/>
      <c r="FSJ94" s="14"/>
      <c r="FSK94" s="14"/>
      <c r="FSL94" s="14"/>
      <c r="FSM94" s="14"/>
      <c r="FSN94" s="14"/>
      <c r="FSO94" s="14"/>
      <c r="FSP94" s="14"/>
      <c r="FSQ94" s="14"/>
      <c r="FSR94" s="14"/>
      <c r="FSS94" s="14"/>
      <c r="FST94" s="14"/>
      <c r="FSU94" s="14"/>
      <c r="FSV94" s="14"/>
      <c r="FSW94" s="14"/>
      <c r="FSX94" s="14"/>
      <c r="FSY94" s="14"/>
      <c r="FSZ94" s="14"/>
      <c r="FTA94" s="14"/>
      <c r="FTB94" s="14"/>
      <c r="FTC94" s="14"/>
      <c r="FTD94" s="14"/>
      <c r="FTE94" s="14"/>
      <c r="FTF94" s="14"/>
      <c r="FTG94" s="14"/>
      <c r="FTH94" s="14"/>
      <c r="FTI94" s="14"/>
      <c r="FTJ94" s="14"/>
      <c r="FTK94" s="14"/>
      <c r="FTL94" s="14"/>
      <c r="FTM94" s="14"/>
      <c r="FTN94" s="14"/>
      <c r="FTO94" s="14"/>
      <c r="FTP94" s="14"/>
      <c r="FTQ94" s="14"/>
      <c r="FTR94" s="14"/>
      <c r="FTS94" s="14"/>
      <c r="FTT94" s="14"/>
      <c r="FTU94" s="14"/>
      <c r="FTV94" s="14"/>
      <c r="FTW94" s="14"/>
      <c r="FTX94" s="14"/>
      <c r="FTY94" s="14"/>
      <c r="FTZ94" s="14"/>
      <c r="FUA94" s="14"/>
      <c r="FUB94" s="14"/>
      <c r="FUC94" s="14"/>
      <c r="FUD94" s="14"/>
      <c r="FUE94" s="14"/>
      <c r="FUF94" s="14"/>
      <c r="FUG94" s="14"/>
      <c r="FUH94" s="14"/>
      <c r="FUI94" s="14"/>
      <c r="FUJ94" s="14"/>
      <c r="FUK94" s="14"/>
      <c r="FUL94" s="14"/>
      <c r="FUM94" s="14"/>
      <c r="FUN94" s="14"/>
      <c r="FUO94" s="14"/>
      <c r="FUP94" s="14"/>
      <c r="FUQ94" s="14"/>
      <c r="FUR94" s="14"/>
      <c r="FUS94" s="14"/>
      <c r="FUT94" s="14"/>
      <c r="FUU94" s="14"/>
      <c r="FUV94" s="14"/>
      <c r="FUW94" s="14"/>
      <c r="FUX94" s="14"/>
      <c r="FUY94" s="14"/>
      <c r="FUZ94" s="14"/>
      <c r="FVA94" s="14"/>
      <c r="FVB94" s="14"/>
      <c r="FVC94" s="14"/>
      <c r="FVD94" s="14"/>
      <c r="FVE94" s="14"/>
      <c r="FVF94" s="14"/>
      <c r="FVG94" s="14"/>
      <c r="FVH94" s="14"/>
      <c r="FVI94" s="14"/>
      <c r="FVJ94" s="14"/>
      <c r="FVK94" s="14"/>
      <c r="FVL94" s="14"/>
      <c r="FVM94" s="14"/>
      <c r="FVN94" s="14"/>
      <c r="FVO94" s="14"/>
      <c r="FVP94" s="14"/>
      <c r="FVQ94" s="14"/>
      <c r="FVR94" s="14"/>
      <c r="FVS94" s="14"/>
      <c r="FVT94" s="14"/>
      <c r="FVU94" s="14"/>
      <c r="FVV94" s="14"/>
      <c r="FVW94" s="14"/>
      <c r="FVX94" s="14"/>
      <c r="FVY94" s="14"/>
      <c r="FVZ94" s="14"/>
      <c r="FWA94" s="14"/>
      <c r="FWB94" s="14"/>
      <c r="FWC94" s="14"/>
      <c r="FWD94" s="14"/>
      <c r="FWE94" s="14"/>
      <c r="FWF94" s="14"/>
      <c r="FWG94" s="14"/>
      <c r="FWH94" s="14"/>
      <c r="FWI94" s="14"/>
      <c r="FWJ94" s="14"/>
      <c r="FWK94" s="14"/>
      <c r="FWL94" s="14"/>
      <c r="FWM94" s="14"/>
      <c r="FWN94" s="14"/>
      <c r="FWO94" s="14"/>
      <c r="FWP94" s="14"/>
      <c r="FWQ94" s="14"/>
      <c r="FWR94" s="14"/>
      <c r="FWS94" s="14"/>
      <c r="FWT94" s="14"/>
      <c r="FWU94" s="14"/>
      <c r="FWV94" s="14"/>
      <c r="FWW94" s="14"/>
      <c r="FWX94" s="14"/>
      <c r="FWY94" s="14"/>
      <c r="FWZ94" s="14"/>
      <c r="FXA94" s="14"/>
      <c r="FXB94" s="14"/>
      <c r="FXC94" s="14"/>
      <c r="FXD94" s="14"/>
      <c r="FXE94" s="14"/>
      <c r="FXF94" s="14"/>
      <c r="FXG94" s="14"/>
      <c r="FXH94" s="14"/>
      <c r="FXI94" s="14"/>
      <c r="FXJ94" s="14"/>
      <c r="FXK94" s="14"/>
      <c r="FXL94" s="14"/>
      <c r="FXM94" s="14"/>
      <c r="FXN94" s="14"/>
      <c r="FXO94" s="14"/>
      <c r="FXP94" s="14"/>
      <c r="FXQ94" s="14"/>
      <c r="FXR94" s="14"/>
      <c r="FXS94" s="14"/>
      <c r="FXT94" s="14"/>
      <c r="FXU94" s="14"/>
      <c r="FXV94" s="14"/>
      <c r="FXW94" s="14"/>
      <c r="FXX94" s="14"/>
      <c r="FXY94" s="14"/>
      <c r="FXZ94" s="14"/>
      <c r="FYA94" s="14"/>
      <c r="FYB94" s="14"/>
      <c r="FYC94" s="14"/>
      <c r="FYD94" s="14"/>
      <c r="FYE94" s="14"/>
      <c r="FYF94" s="14"/>
      <c r="FYG94" s="14"/>
      <c r="FYH94" s="14"/>
      <c r="FYI94" s="14"/>
      <c r="FYJ94" s="14"/>
      <c r="FYK94" s="14"/>
      <c r="FYL94" s="14"/>
      <c r="FYM94" s="14"/>
      <c r="FYN94" s="14"/>
      <c r="FYO94" s="14"/>
      <c r="FYP94" s="14"/>
      <c r="FYQ94" s="14"/>
      <c r="FYR94" s="14"/>
      <c r="FYS94" s="14"/>
      <c r="FYT94" s="14"/>
      <c r="FYU94" s="14"/>
      <c r="FYV94" s="14"/>
      <c r="FYW94" s="14"/>
      <c r="FYX94" s="14"/>
      <c r="FYY94" s="14"/>
      <c r="FYZ94" s="14"/>
      <c r="FZA94" s="14"/>
      <c r="FZB94" s="14"/>
      <c r="FZC94" s="14"/>
      <c r="FZD94" s="14"/>
      <c r="FZE94" s="14"/>
      <c r="FZF94" s="14"/>
      <c r="FZG94" s="14"/>
      <c r="FZH94" s="14"/>
      <c r="FZI94" s="14"/>
      <c r="FZJ94" s="14"/>
      <c r="FZK94" s="14"/>
      <c r="FZL94" s="14"/>
      <c r="FZM94" s="14"/>
      <c r="FZN94" s="14"/>
      <c r="FZO94" s="14"/>
      <c r="FZP94" s="14"/>
      <c r="FZQ94" s="14"/>
      <c r="FZR94" s="14"/>
      <c r="FZS94" s="14"/>
      <c r="FZT94" s="14"/>
      <c r="FZU94" s="14"/>
      <c r="FZV94" s="14"/>
      <c r="FZW94" s="14"/>
      <c r="FZX94" s="14"/>
      <c r="FZY94" s="14"/>
      <c r="FZZ94" s="14"/>
      <c r="GAA94" s="14"/>
      <c r="GAB94" s="14"/>
      <c r="GAC94" s="14"/>
      <c r="GAD94" s="14"/>
      <c r="GAE94" s="14"/>
      <c r="GAF94" s="14"/>
      <c r="GAG94" s="14"/>
      <c r="GAH94" s="14"/>
      <c r="GAI94" s="14"/>
      <c r="GAJ94" s="14"/>
      <c r="GAK94" s="14"/>
      <c r="GAL94" s="14"/>
      <c r="GAM94" s="14"/>
      <c r="GAN94" s="14"/>
      <c r="GAO94" s="14"/>
      <c r="GAP94" s="14"/>
      <c r="GAQ94" s="14"/>
      <c r="GAR94" s="14"/>
      <c r="GAS94" s="14"/>
      <c r="GAT94" s="14"/>
      <c r="GAU94" s="14"/>
      <c r="GAV94" s="14"/>
      <c r="GAW94" s="14"/>
      <c r="GAX94" s="14"/>
      <c r="GAY94" s="14"/>
      <c r="GAZ94" s="14"/>
      <c r="GBA94" s="14"/>
      <c r="GBB94" s="14"/>
      <c r="GBC94" s="14"/>
      <c r="GBD94" s="14"/>
      <c r="GBE94" s="14"/>
      <c r="GBF94" s="14"/>
      <c r="GBG94" s="14"/>
      <c r="GBH94" s="14"/>
      <c r="GBI94" s="14"/>
      <c r="GBJ94" s="14"/>
      <c r="GBK94" s="14"/>
      <c r="GBL94" s="14"/>
      <c r="GBM94" s="14"/>
      <c r="GBN94" s="14"/>
      <c r="GBO94" s="14"/>
      <c r="GBP94" s="14"/>
      <c r="GBQ94" s="14"/>
      <c r="GBR94" s="14"/>
      <c r="GBS94" s="14"/>
      <c r="GBT94" s="14"/>
      <c r="GBU94" s="14"/>
      <c r="GBV94" s="14"/>
      <c r="GBW94" s="14"/>
      <c r="GBX94" s="14"/>
      <c r="GBY94" s="14"/>
      <c r="GBZ94" s="14"/>
      <c r="GCA94" s="14"/>
      <c r="GCB94" s="14"/>
      <c r="GCC94" s="14"/>
      <c r="GCD94" s="14"/>
      <c r="GCE94" s="14"/>
      <c r="GCF94" s="14"/>
      <c r="GCG94" s="14"/>
      <c r="GCH94" s="14"/>
      <c r="GCI94" s="14"/>
      <c r="GCJ94" s="14"/>
      <c r="GCK94" s="14"/>
      <c r="GCL94" s="14"/>
      <c r="GCM94" s="14"/>
      <c r="GCN94" s="14"/>
      <c r="GCO94" s="14"/>
      <c r="GCP94" s="14"/>
      <c r="GCQ94" s="14"/>
      <c r="GCR94" s="14"/>
      <c r="GCS94" s="14"/>
      <c r="GCT94" s="14"/>
      <c r="GCU94" s="14"/>
      <c r="GCV94" s="14"/>
      <c r="GCW94" s="14"/>
      <c r="GCX94" s="14"/>
      <c r="GCY94" s="14"/>
      <c r="GCZ94" s="14"/>
      <c r="GDA94" s="14"/>
      <c r="GDB94" s="14"/>
      <c r="GDC94" s="14"/>
      <c r="GDD94" s="14"/>
      <c r="GDE94" s="14"/>
      <c r="GDF94" s="14"/>
      <c r="GDG94" s="14"/>
      <c r="GDH94" s="14"/>
      <c r="GDI94" s="14"/>
      <c r="GDJ94" s="14"/>
      <c r="GDK94" s="14"/>
      <c r="GDL94" s="14"/>
      <c r="GDM94" s="14"/>
      <c r="GDN94" s="14"/>
      <c r="GDO94" s="14"/>
      <c r="GDP94" s="14"/>
      <c r="GDQ94" s="14"/>
      <c r="GDR94" s="14"/>
      <c r="GDS94" s="14"/>
      <c r="GDT94" s="14"/>
      <c r="GDU94" s="14"/>
      <c r="GDV94" s="14"/>
      <c r="GDW94" s="14"/>
      <c r="GDX94" s="14"/>
      <c r="GDY94" s="14"/>
      <c r="GDZ94" s="14"/>
      <c r="GEA94" s="14"/>
      <c r="GEB94" s="14"/>
      <c r="GEC94" s="14"/>
      <c r="GED94" s="14"/>
      <c r="GEE94" s="14"/>
      <c r="GEF94" s="14"/>
      <c r="GEG94" s="14"/>
      <c r="GEH94" s="14"/>
      <c r="GEI94" s="14"/>
      <c r="GEJ94" s="14"/>
      <c r="GEK94" s="14"/>
      <c r="GEL94" s="14"/>
      <c r="GEM94" s="14"/>
      <c r="GEN94" s="14"/>
      <c r="GEO94" s="14"/>
      <c r="GEP94" s="14"/>
      <c r="GEQ94" s="14"/>
      <c r="GER94" s="14"/>
      <c r="GES94" s="14"/>
      <c r="GET94" s="14"/>
      <c r="GEU94" s="14"/>
      <c r="GEV94" s="14"/>
      <c r="GEW94" s="14"/>
      <c r="GEX94" s="14"/>
      <c r="GEY94" s="14"/>
      <c r="GEZ94" s="14"/>
      <c r="GFA94" s="14"/>
      <c r="GFB94" s="14"/>
      <c r="GFC94" s="14"/>
      <c r="GFD94" s="14"/>
      <c r="GFE94" s="14"/>
      <c r="GFF94" s="14"/>
      <c r="GFG94" s="14"/>
      <c r="GFH94" s="14"/>
      <c r="GFI94" s="14"/>
      <c r="GFJ94" s="14"/>
      <c r="GFK94" s="14"/>
      <c r="GFL94" s="14"/>
      <c r="GFM94" s="14"/>
      <c r="GFN94" s="14"/>
      <c r="GFO94" s="14"/>
      <c r="GFP94" s="14"/>
      <c r="GFQ94" s="14"/>
      <c r="GFR94" s="14"/>
      <c r="GFS94" s="14"/>
      <c r="GFT94" s="14"/>
      <c r="GFU94" s="14"/>
      <c r="GFV94" s="14"/>
      <c r="GFW94" s="14"/>
      <c r="GFX94" s="14"/>
      <c r="GFY94" s="14"/>
      <c r="GFZ94" s="14"/>
      <c r="GGA94" s="14"/>
      <c r="GGB94" s="14"/>
      <c r="GGC94" s="14"/>
      <c r="GGD94" s="14"/>
      <c r="GGE94" s="14"/>
      <c r="GGF94" s="14"/>
      <c r="GGG94" s="14"/>
      <c r="GGH94" s="14"/>
      <c r="GGI94" s="14"/>
      <c r="GGJ94" s="14"/>
      <c r="GGK94" s="14"/>
      <c r="GGL94" s="14"/>
      <c r="GGM94" s="14"/>
      <c r="GGN94" s="14"/>
      <c r="GGO94" s="14"/>
      <c r="GGP94" s="14"/>
      <c r="GGQ94" s="14"/>
      <c r="GGR94" s="14"/>
      <c r="GGS94" s="14"/>
      <c r="GGT94" s="14"/>
      <c r="GGU94" s="14"/>
      <c r="GGV94" s="14"/>
      <c r="GGW94" s="14"/>
      <c r="GGX94" s="14"/>
      <c r="GGY94" s="14"/>
      <c r="GGZ94" s="14"/>
      <c r="GHA94" s="14"/>
      <c r="GHB94" s="14"/>
      <c r="GHC94" s="14"/>
      <c r="GHD94" s="14"/>
      <c r="GHE94" s="14"/>
      <c r="GHF94" s="14"/>
      <c r="GHG94" s="14"/>
      <c r="GHH94" s="14"/>
      <c r="GHI94" s="14"/>
      <c r="GHJ94" s="14"/>
      <c r="GHK94" s="14"/>
      <c r="GHL94" s="14"/>
      <c r="GHM94" s="14"/>
      <c r="GHN94" s="14"/>
      <c r="GHO94" s="14"/>
      <c r="GHP94" s="14"/>
      <c r="GHQ94" s="14"/>
      <c r="GHR94" s="14"/>
      <c r="GHS94" s="14"/>
      <c r="GHT94" s="14"/>
      <c r="GHU94" s="14"/>
      <c r="GHV94" s="14"/>
      <c r="GHW94" s="14"/>
      <c r="GHX94" s="14"/>
      <c r="GHY94" s="14"/>
      <c r="GHZ94" s="14"/>
      <c r="GIA94" s="14"/>
      <c r="GIB94" s="14"/>
      <c r="GIC94" s="14"/>
      <c r="GID94" s="14"/>
      <c r="GIE94" s="14"/>
      <c r="GIF94" s="14"/>
      <c r="GIG94" s="14"/>
      <c r="GIH94" s="14"/>
      <c r="GII94" s="14"/>
      <c r="GIJ94" s="14"/>
      <c r="GIK94" s="14"/>
      <c r="GIL94" s="14"/>
      <c r="GIM94" s="14"/>
      <c r="GIN94" s="14"/>
      <c r="GIO94" s="14"/>
      <c r="GIP94" s="14"/>
      <c r="GIQ94" s="14"/>
      <c r="GIR94" s="14"/>
      <c r="GIS94" s="14"/>
      <c r="GIT94" s="14"/>
      <c r="GIU94" s="14"/>
      <c r="GIV94" s="14"/>
      <c r="GIW94" s="14"/>
      <c r="GIX94" s="14"/>
      <c r="GIY94" s="14"/>
      <c r="GIZ94" s="14"/>
      <c r="GJA94" s="14"/>
      <c r="GJB94" s="14"/>
      <c r="GJC94" s="14"/>
      <c r="GJD94" s="14"/>
      <c r="GJE94" s="14"/>
      <c r="GJF94" s="14"/>
      <c r="GJG94" s="14"/>
      <c r="GJH94" s="14"/>
      <c r="GJI94" s="14"/>
      <c r="GJJ94" s="14"/>
      <c r="GJK94" s="14"/>
      <c r="GJL94" s="14"/>
      <c r="GJM94" s="14"/>
      <c r="GJN94" s="14"/>
      <c r="GJO94" s="14"/>
      <c r="GJP94" s="14"/>
      <c r="GJQ94" s="14"/>
      <c r="GJR94" s="14"/>
      <c r="GJS94" s="14"/>
      <c r="GJT94" s="14"/>
      <c r="GJU94" s="14"/>
      <c r="GJV94" s="14"/>
      <c r="GJW94" s="14"/>
      <c r="GJX94" s="14"/>
      <c r="GJY94" s="14"/>
      <c r="GJZ94" s="14"/>
      <c r="GKA94" s="14"/>
      <c r="GKB94" s="14"/>
      <c r="GKC94" s="14"/>
      <c r="GKD94" s="14"/>
      <c r="GKE94" s="14"/>
      <c r="GKF94" s="14"/>
      <c r="GKG94" s="14"/>
      <c r="GKH94" s="14"/>
      <c r="GKI94" s="14"/>
      <c r="GKJ94" s="14"/>
      <c r="GKK94" s="14"/>
      <c r="GKL94" s="14"/>
      <c r="GKM94" s="14"/>
      <c r="GKN94" s="14"/>
      <c r="GKO94" s="14"/>
      <c r="GKP94" s="14"/>
      <c r="GKQ94" s="14"/>
      <c r="GKR94" s="14"/>
      <c r="GKS94" s="14"/>
      <c r="GKT94" s="14"/>
      <c r="GKU94" s="14"/>
      <c r="GKV94" s="14"/>
      <c r="GKW94" s="14"/>
      <c r="GKX94" s="14"/>
      <c r="GKY94" s="14"/>
      <c r="GKZ94" s="14"/>
      <c r="GLA94" s="14"/>
      <c r="GLB94" s="14"/>
      <c r="GLC94" s="14"/>
      <c r="GLD94" s="14"/>
      <c r="GLE94" s="14"/>
      <c r="GLF94" s="14"/>
      <c r="GLG94" s="14"/>
      <c r="GLH94" s="14"/>
      <c r="GLI94" s="14"/>
      <c r="GLJ94" s="14"/>
      <c r="GLK94" s="14"/>
      <c r="GLL94" s="14"/>
      <c r="GLM94" s="14"/>
      <c r="GLN94" s="14"/>
      <c r="GLO94" s="14"/>
      <c r="GLP94" s="14"/>
      <c r="GLQ94" s="14"/>
      <c r="GLR94" s="14"/>
      <c r="GLS94" s="14"/>
      <c r="GLT94" s="14"/>
      <c r="GLU94" s="14"/>
      <c r="GLV94" s="14"/>
      <c r="GLW94" s="14"/>
      <c r="GLX94" s="14"/>
      <c r="GLY94" s="14"/>
      <c r="GLZ94" s="14"/>
      <c r="GMA94" s="14"/>
      <c r="GMB94" s="14"/>
      <c r="GMC94" s="14"/>
      <c r="GMD94" s="14"/>
      <c r="GME94" s="14"/>
      <c r="GMF94" s="14"/>
      <c r="GMG94" s="14"/>
      <c r="GMH94" s="14"/>
      <c r="GMI94" s="14"/>
      <c r="GMJ94" s="14"/>
      <c r="GMK94" s="14"/>
      <c r="GML94" s="14"/>
      <c r="GMM94" s="14"/>
      <c r="GMN94" s="14"/>
      <c r="GMO94" s="14"/>
      <c r="GMP94" s="14"/>
      <c r="GMQ94" s="14"/>
      <c r="GMR94" s="14"/>
      <c r="GMS94" s="14"/>
      <c r="GMT94" s="14"/>
      <c r="GMU94" s="14"/>
      <c r="GMV94" s="14"/>
      <c r="GMW94" s="14"/>
      <c r="GMX94" s="14"/>
      <c r="GMY94" s="14"/>
      <c r="GMZ94" s="14"/>
      <c r="GNA94" s="14"/>
      <c r="GNB94" s="14"/>
      <c r="GNC94" s="14"/>
      <c r="GND94" s="14"/>
      <c r="GNE94" s="14"/>
      <c r="GNF94" s="14"/>
      <c r="GNG94" s="14"/>
      <c r="GNH94" s="14"/>
      <c r="GNI94" s="14"/>
      <c r="GNJ94" s="14"/>
      <c r="GNK94" s="14"/>
      <c r="GNL94" s="14"/>
      <c r="GNM94" s="14"/>
      <c r="GNN94" s="14"/>
      <c r="GNO94" s="14"/>
      <c r="GNP94" s="14"/>
      <c r="GNQ94" s="14"/>
      <c r="GNR94" s="14"/>
      <c r="GNS94" s="14"/>
      <c r="GNT94" s="14"/>
      <c r="GNU94" s="14"/>
      <c r="GNV94" s="14"/>
      <c r="GNW94" s="14"/>
      <c r="GNX94" s="14"/>
      <c r="GNY94" s="14"/>
      <c r="GNZ94" s="14"/>
      <c r="GOA94" s="14"/>
      <c r="GOB94" s="14"/>
      <c r="GOC94" s="14"/>
      <c r="GOD94" s="14"/>
      <c r="GOE94" s="14"/>
      <c r="GOF94" s="14"/>
      <c r="GOG94" s="14"/>
      <c r="GOH94" s="14"/>
      <c r="GOI94" s="14"/>
      <c r="GOJ94" s="14"/>
      <c r="GOK94" s="14"/>
      <c r="GOL94" s="14"/>
      <c r="GOM94" s="14"/>
      <c r="GON94" s="14"/>
      <c r="GOO94" s="14"/>
      <c r="GOP94" s="14"/>
      <c r="GOQ94" s="14"/>
      <c r="GOR94" s="14"/>
      <c r="GOS94" s="14"/>
      <c r="GOT94" s="14"/>
      <c r="GOU94" s="14"/>
      <c r="GOV94" s="14"/>
      <c r="GOW94" s="14"/>
      <c r="GOX94" s="14"/>
      <c r="GOY94" s="14"/>
      <c r="GOZ94" s="14"/>
      <c r="GPA94" s="14"/>
      <c r="GPB94" s="14"/>
      <c r="GPC94" s="14"/>
      <c r="GPD94" s="14"/>
      <c r="GPE94" s="14"/>
      <c r="GPF94" s="14"/>
      <c r="GPG94" s="14"/>
      <c r="GPH94" s="14"/>
      <c r="GPI94" s="14"/>
      <c r="GPJ94" s="14"/>
      <c r="GPK94" s="14"/>
      <c r="GPL94" s="14"/>
      <c r="GPM94" s="14"/>
      <c r="GPN94" s="14"/>
      <c r="GPO94" s="14"/>
      <c r="GPP94" s="14"/>
      <c r="GPQ94" s="14"/>
      <c r="GPR94" s="14"/>
      <c r="GPS94" s="14"/>
      <c r="GPT94" s="14"/>
      <c r="GPU94" s="14"/>
      <c r="GPV94" s="14"/>
      <c r="GPW94" s="14"/>
      <c r="GPX94" s="14"/>
      <c r="GPY94" s="14"/>
      <c r="GPZ94" s="14"/>
      <c r="GQA94" s="14"/>
      <c r="GQB94" s="14"/>
      <c r="GQC94" s="14"/>
      <c r="GQD94" s="14"/>
      <c r="GQE94" s="14"/>
      <c r="GQF94" s="14"/>
      <c r="GQG94" s="14"/>
      <c r="GQH94" s="14"/>
      <c r="GQI94" s="14"/>
      <c r="GQJ94" s="14"/>
      <c r="GQK94" s="14"/>
      <c r="GQL94" s="14"/>
      <c r="GQM94" s="14"/>
      <c r="GQN94" s="14"/>
      <c r="GQO94" s="14"/>
      <c r="GQP94" s="14"/>
      <c r="GQQ94" s="14"/>
      <c r="GQR94" s="14"/>
      <c r="GQS94" s="14"/>
      <c r="GQT94" s="14"/>
      <c r="GQU94" s="14"/>
      <c r="GQV94" s="14"/>
      <c r="GQW94" s="14"/>
      <c r="GQX94" s="14"/>
      <c r="GQY94" s="14"/>
      <c r="GQZ94" s="14"/>
      <c r="GRA94" s="14"/>
      <c r="GRB94" s="14"/>
      <c r="GRC94" s="14"/>
      <c r="GRD94" s="14"/>
      <c r="GRE94" s="14"/>
      <c r="GRF94" s="14"/>
      <c r="GRG94" s="14"/>
      <c r="GRH94" s="14"/>
      <c r="GRI94" s="14"/>
      <c r="GRJ94" s="14"/>
      <c r="GRK94" s="14"/>
      <c r="GRL94" s="14"/>
      <c r="GRM94" s="14"/>
      <c r="GRN94" s="14"/>
      <c r="GRO94" s="14"/>
      <c r="GRP94" s="14"/>
      <c r="GRQ94" s="14"/>
      <c r="GRR94" s="14"/>
      <c r="GRS94" s="14"/>
      <c r="GRT94" s="14"/>
      <c r="GRU94" s="14"/>
      <c r="GRV94" s="14"/>
      <c r="GRW94" s="14"/>
      <c r="GRX94" s="14"/>
      <c r="GRY94" s="14"/>
      <c r="GRZ94" s="14"/>
      <c r="GSA94" s="14"/>
      <c r="GSB94" s="14"/>
      <c r="GSC94" s="14"/>
      <c r="GSD94" s="14"/>
      <c r="GSE94" s="14"/>
      <c r="GSF94" s="14"/>
      <c r="GSG94" s="14"/>
      <c r="GSH94" s="14"/>
      <c r="GSI94" s="14"/>
      <c r="GSJ94" s="14"/>
      <c r="GSK94" s="14"/>
      <c r="GSL94" s="14"/>
      <c r="GSM94" s="14"/>
      <c r="GSN94" s="14"/>
      <c r="GSO94" s="14"/>
      <c r="GSP94" s="14"/>
      <c r="GSQ94" s="14"/>
      <c r="GSR94" s="14"/>
      <c r="GSS94" s="14"/>
      <c r="GST94" s="14"/>
      <c r="GSU94" s="14"/>
      <c r="GSV94" s="14"/>
      <c r="GSW94" s="14"/>
      <c r="GSX94" s="14"/>
      <c r="GSY94" s="14"/>
      <c r="GSZ94" s="14"/>
      <c r="GTA94" s="14"/>
      <c r="GTB94" s="14"/>
      <c r="GTC94" s="14"/>
      <c r="GTD94" s="14"/>
      <c r="GTE94" s="14"/>
      <c r="GTF94" s="14"/>
      <c r="GTG94" s="14"/>
      <c r="GTH94" s="14"/>
      <c r="GTI94" s="14"/>
      <c r="GTJ94" s="14"/>
      <c r="GTK94" s="14"/>
      <c r="GTL94" s="14"/>
      <c r="GTM94" s="14"/>
      <c r="GTN94" s="14"/>
      <c r="GTO94" s="14"/>
      <c r="GTP94" s="14"/>
      <c r="GTQ94" s="14"/>
      <c r="GTR94" s="14"/>
      <c r="GTS94" s="14"/>
      <c r="GTT94" s="14"/>
      <c r="GTU94" s="14"/>
      <c r="GTV94" s="14"/>
      <c r="GTW94" s="14"/>
      <c r="GTX94" s="14"/>
      <c r="GTY94" s="14"/>
      <c r="GTZ94" s="14"/>
      <c r="GUA94" s="14"/>
      <c r="GUB94" s="14"/>
      <c r="GUC94" s="14"/>
      <c r="GUD94" s="14"/>
      <c r="GUE94" s="14"/>
      <c r="GUF94" s="14"/>
      <c r="GUG94" s="14"/>
      <c r="GUH94" s="14"/>
      <c r="GUI94" s="14"/>
      <c r="GUJ94" s="14"/>
      <c r="GUK94" s="14"/>
      <c r="GUL94" s="14"/>
      <c r="GUM94" s="14"/>
      <c r="GUN94" s="14"/>
      <c r="GUO94" s="14"/>
      <c r="GUP94" s="14"/>
      <c r="GUQ94" s="14"/>
      <c r="GUR94" s="14"/>
      <c r="GUS94" s="14"/>
      <c r="GUT94" s="14"/>
      <c r="GUU94" s="14"/>
      <c r="GUV94" s="14"/>
      <c r="GUW94" s="14"/>
      <c r="GUX94" s="14"/>
      <c r="GUY94" s="14"/>
      <c r="GUZ94" s="14"/>
      <c r="GVA94" s="14"/>
      <c r="GVB94" s="14"/>
      <c r="GVC94" s="14"/>
      <c r="GVD94" s="14"/>
      <c r="GVE94" s="14"/>
      <c r="GVF94" s="14"/>
      <c r="GVG94" s="14"/>
      <c r="GVH94" s="14"/>
      <c r="GVI94" s="14"/>
      <c r="GVJ94" s="14"/>
      <c r="GVK94" s="14"/>
      <c r="GVL94" s="14"/>
      <c r="GVM94" s="14"/>
      <c r="GVN94" s="14"/>
      <c r="GVO94" s="14"/>
      <c r="GVP94" s="14"/>
      <c r="GVQ94" s="14"/>
      <c r="GVR94" s="14"/>
      <c r="GVS94" s="14"/>
      <c r="GVT94" s="14"/>
      <c r="GVU94" s="14"/>
      <c r="GVV94" s="14"/>
      <c r="GVW94" s="14"/>
      <c r="GVX94" s="14"/>
      <c r="GVY94" s="14"/>
      <c r="GVZ94" s="14"/>
      <c r="GWA94" s="14"/>
      <c r="GWB94" s="14"/>
      <c r="GWC94" s="14"/>
      <c r="GWD94" s="14"/>
      <c r="GWE94" s="14"/>
      <c r="GWF94" s="14"/>
      <c r="GWG94" s="14"/>
      <c r="GWH94" s="14"/>
      <c r="GWI94" s="14"/>
      <c r="GWJ94" s="14"/>
      <c r="GWK94" s="14"/>
      <c r="GWL94" s="14"/>
      <c r="GWM94" s="14"/>
      <c r="GWN94" s="14"/>
      <c r="GWO94" s="14"/>
      <c r="GWP94" s="14"/>
      <c r="GWQ94" s="14"/>
      <c r="GWR94" s="14"/>
      <c r="GWS94" s="14"/>
      <c r="GWT94" s="14"/>
      <c r="GWU94" s="14"/>
      <c r="GWV94" s="14"/>
      <c r="GWW94" s="14"/>
      <c r="GWX94" s="14"/>
      <c r="GWY94" s="14"/>
      <c r="GWZ94" s="14"/>
      <c r="GXA94" s="14"/>
      <c r="GXB94" s="14"/>
      <c r="GXC94" s="14"/>
      <c r="GXD94" s="14"/>
      <c r="GXE94" s="14"/>
      <c r="GXF94" s="14"/>
      <c r="GXG94" s="14"/>
      <c r="GXH94" s="14"/>
      <c r="GXI94" s="14"/>
      <c r="GXJ94" s="14"/>
      <c r="GXK94" s="14"/>
      <c r="GXL94" s="14"/>
      <c r="GXM94" s="14"/>
      <c r="GXN94" s="14"/>
      <c r="GXO94" s="14"/>
      <c r="GXP94" s="14"/>
      <c r="GXQ94" s="14"/>
      <c r="GXR94" s="14"/>
      <c r="GXS94" s="14"/>
      <c r="GXT94" s="14"/>
      <c r="GXU94" s="14"/>
      <c r="GXV94" s="14"/>
      <c r="GXW94" s="14"/>
      <c r="GXX94" s="14"/>
      <c r="GXY94" s="14"/>
      <c r="GXZ94" s="14"/>
      <c r="GYA94" s="14"/>
      <c r="GYB94" s="14"/>
      <c r="GYC94" s="14"/>
      <c r="GYD94" s="14"/>
      <c r="GYE94" s="14"/>
      <c r="GYF94" s="14"/>
      <c r="GYG94" s="14"/>
      <c r="GYH94" s="14"/>
      <c r="GYI94" s="14"/>
      <c r="GYJ94" s="14"/>
      <c r="GYK94" s="14"/>
      <c r="GYL94" s="14"/>
      <c r="GYM94" s="14"/>
      <c r="GYN94" s="14"/>
      <c r="GYO94" s="14"/>
      <c r="GYP94" s="14"/>
      <c r="GYQ94" s="14"/>
      <c r="GYR94" s="14"/>
      <c r="GYS94" s="14"/>
      <c r="GYT94" s="14"/>
      <c r="GYU94" s="14"/>
      <c r="GYV94" s="14"/>
      <c r="GYW94" s="14"/>
      <c r="GYX94" s="14"/>
      <c r="GYY94" s="14"/>
      <c r="GYZ94" s="14"/>
      <c r="GZA94" s="14"/>
      <c r="GZB94" s="14"/>
      <c r="GZC94" s="14"/>
      <c r="GZD94" s="14"/>
      <c r="GZE94" s="14"/>
      <c r="GZF94" s="14"/>
      <c r="GZG94" s="14"/>
      <c r="GZH94" s="14"/>
      <c r="GZI94" s="14"/>
      <c r="GZJ94" s="14"/>
      <c r="GZK94" s="14"/>
      <c r="GZL94" s="14"/>
      <c r="GZM94" s="14"/>
      <c r="GZN94" s="14"/>
      <c r="GZO94" s="14"/>
      <c r="GZP94" s="14"/>
      <c r="GZQ94" s="14"/>
      <c r="GZR94" s="14"/>
      <c r="GZS94" s="14"/>
      <c r="GZT94" s="14"/>
      <c r="GZU94" s="14"/>
      <c r="GZV94" s="14"/>
      <c r="GZW94" s="14"/>
      <c r="GZX94" s="14"/>
      <c r="GZY94" s="14"/>
      <c r="GZZ94" s="14"/>
      <c r="HAA94" s="14"/>
      <c r="HAB94" s="14"/>
      <c r="HAC94" s="14"/>
      <c r="HAD94" s="14"/>
      <c r="HAE94" s="14"/>
      <c r="HAF94" s="14"/>
      <c r="HAG94" s="14"/>
      <c r="HAH94" s="14"/>
      <c r="HAI94" s="14"/>
      <c r="HAJ94" s="14"/>
      <c r="HAK94" s="14"/>
      <c r="HAL94" s="14"/>
      <c r="HAM94" s="14"/>
      <c r="HAN94" s="14"/>
      <c r="HAO94" s="14"/>
      <c r="HAP94" s="14"/>
      <c r="HAQ94" s="14"/>
      <c r="HAR94" s="14"/>
      <c r="HAS94" s="14"/>
      <c r="HAT94" s="14"/>
      <c r="HAU94" s="14"/>
      <c r="HAV94" s="14"/>
      <c r="HAW94" s="14"/>
      <c r="HAX94" s="14"/>
      <c r="HAY94" s="14"/>
      <c r="HAZ94" s="14"/>
      <c r="HBA94" s="14"/>
      <c r="HBB94" s="14"/>
      <c r="HBC94" s="14"/>
      <c r="HBD94" s="14"/>
      <c r="HBE94" s="14"/>
      <c r="HBF94" s="14"/>
      <c r="HBG94" s="14"/>
      <c r="HBH94" s="14"/>
      <c r="HBI94" s="14"/>
      <c r="HBJ94" s="14"/>
      <c r="HBK94" s="14"/>
      <c r="HBL94" s="14"/>
      <c r="HBM94" s="14"/>
      <c r="HBN94" s="14"/>
      <c r="HBO94" s="14"/>
      <c r="HBP94" s="14"/>
      <c r="HBQ94" s="14"/>
      <c r="HBR94" s="14"/>
      <c r="HBS94" s="14"/>
      <c r="HBT94" s="14"/>
      <c r="HBU94" s="14"/>
      <c r="HBV94" s="14"/>
      <c r="HBW94" s="14"/>
      <c r="HBX94" s="14"/>
      <c r="HBY94" s="14"/>
      <c r="HBZ94" s="14"/>
      <c r="HCA94" s="14"/>
      <c r="HCB94" s="14"/>
      <c r="HCC94" s="14"/>
      <c r="HCD94" s="14"/>
      <c r="HCE94" s="14"/>
      <c r="HCF94" s="14"/>
      <c r="HCG94" s="14"/>
      <c r="HCH94" s="14"/>
      <c r="HCI94" s="14"/>
      <c r="HCJ94" s="14"/>
      <c r="HCK94" s="14"/>
      <c r="HCL94" s="14"/>
      <c r="HCM94" s="14"/>
      <c r="HCN94" s="14"/>
      <c r="HCO94" s="14"/>
      <c r="HCP94" s="14"/>
      <c r="HCQ94" s="14"/>
      <c r="HCR94" s="14"/>
      <c r="HCS94" s="14"/>
      <c r="HCT94" s="14"/>
      <c r="HCU94" s="14"/>
      <c r="HCV94" s="14"/>
      <c r="HCW94" s="14"/>
      <c r="HCX94" s="14"/>
      <c r="HCY94" s="14"/>
      <c r="HCZ94" s="14"/>
      <c r="HDA94" s="14"/>
      <c r="HDB94" s="14"/>
      <c r="HDC94" s="14"/>
      <c r="HDD94" s="14"/>
      <c r="HDE94" s="14"/>
      <c r="HDF94" s="14"/>
      <c r="HDG94" s="14"/>
      <c r="HDH94" s="14"/>
      <c r="HDI94" s="14"/>
      <c r="HDJ94" s="14"/>
      <c r="HDK94" s="14"/>
      <c r="HDL94" s="14"/>
      <c r="HDM94" s="14"/>
      <c r="HDN94" s="14"/>
      <c r="HDO94" s="14"/>
      <c r="HDP94" s="14"/>
      <c r="HDQ94" s="14"/>
      <c r="HDR94" s="14"/>
      <c r="HDS94" s="14"/>
      <c r="HDT94" s="14"/>
      <c r="HDU94" s="14"/>
      <c r="HDV94" s="14"/>
      <c r="HDW94" s="14"/>
      <c r="HDX94" s="14"/>
      <c r="HDY94" s="14"/>
      <c r="HDZ94" s="14"/>
      <c r="HEA94" s="14"/>
      <c r="HEB94" s="14"/>
      <c r="HEC94" s="14"/>
      <c r="HED94" s="14"/>
      <c r="HEE94" s="14"/>
      <c r="HEF94" s="14"/>
      <c r="HEG94" s="14"/>
      <c r="HEH94" s="14"/>
      <c r="HEI94" s="14"/>
      <c r="HEJ94" s="14"/>
      <c r="HEK94" s="14"/>
      <c r="HEL94" s="14"/>
      <c r="HEM94" s="14"/>
      <c r="HEN94" s="14"/>
      <c r="HEO94" s="14"/>
      <c r="HEP94" s="14"/>
      <c r="HEQ94" s="14"/>
      <c r="HER94" s="14"/>
      <c r="HES94" s="14"/>
      <c r="HET94" s="14"/>
      <c r="HEU94" s="14"/>
      <c r="HEV94" s="14"/>
      <c r="HEW94" s="14"/>
      <c r="HEX94" s="14"/>
      <c r="HEY94" s="14"/>
      <c r="HEZ94" s="14"/>
      <c r="HFA94" s="14"/>
      <c r="HFB94" s="14"/>
      <c r="HFC94" s="14"/>
      <c r="HFD94" s="14"/>
      <c r="HFE94" s="14"/>
      <c r="HFF94" s="14"/>
      <c r="HFG94" s="14"/>
      <c r="HFH94" s="14"/>
      <c r="HFI94" s="14"/>
      <c r="HFJ94" s="14"/>
      <c r="HFK94" s="14"/>
      <c r="HFL94" s="14"/>
      <c r="HFM94" s="14"/>
      <c r="HFN94" s="14"/>
      <c r="HFO94" s="14"/>
      <c r="HFP94" s="14"/>
      <c r="HFQ94" s="14"/>
      <c r="HFR94" s="14"/>
      <c r="HFS94" s="14"/>
      <c r="HFT94" s="14"/>
      <c r="HFU94" s="14"/>
      <c r="HFV94" s="14"/>
      <c r="HFW94" s="14"/>
      <c r="HFX94" s="14"/>
      <c r="HFY94" s="14"/>
      <c r="HFZ94" s="14"/>
      <c r="HGA94" s="14"/>
      <c r="HGB94" s="14"/>
      <c r="HGC94" s="14"/>
      <c r="HGD94" s="14"/>
      <c r="HGE94" s="14"/>
      <c r="HGF94" s="14"/>
      <c r="HGG94" s="14"/>
      <c r="HGH94" s="14"/>
      <c r="HGI94" s="14"/>
      <c r="HGJ94" s="14"/>
      <c r="HGK94" s="14"/>
      <c r="HGL94" s="14"/>
      <c r="HGM94" s="14"/>
      <c r="HGN94" s="14"/>
      <c r="HGO94" s="14"/>
      <c r="HGP94" s="14"/>
      <c r="HGQ94" s="14"/>
      <c r="HGR94" s="14"/>
      <c r="HGS94" s="14"/>
      <c r="HGT94" s="14"/>
      <c r="HGU94" s="14"/>
      <c r="HGV94" s="14"/>
      <c r="HGW94" s="14"/>
      <c r="HGX94" s="14"/>
      <c r="HGY94" s="14"/>
      <c r="HGZ94" s="14"/>
      <c r="HHA94" s="14"/>
      <c r="HHB94" s="14"/>
      <c r="HHC94" s="14"/>
      <c r="HHD94" s="14"/>
      <c r="HHE94" s="14"/>
      <c r="HHF94" s="14"/>
      <c r="HHG94" s="14"/>
      <c r="HHH94" s="14"/>
      <c r="HHI94" s="14"/>
      <c r="HHJ94" s="14"/>
      <c r="HHK94" s="14"/>
      <c r="HHL94" s="14"/>
      <c r="HHM94" s="14"/>
      <c r="HHN94" s="14"/>
      <c r="HHO94" s="14"/>
      <c r="HHP94" s="14"/>
      <c r="HHQ94" s="14"/>
      <c r="HHR94" s="14"/>
      <c r="HHS94" s="14"/>
      <c r="HHT94" s="14"/>
      <c r="HHU94" s="14"/>
      <c r="HHV94" s="14"/>
      <c r="HHW94" s="14"/>
      <c r="HHX94" s="14"/>
      <c r="HHY94" s="14"/>
      <c r="HHZ94" s="14"/>
      <c r="HIA94" s="14"/>
      <c r="HIB94" s="14"/>
      <c r="HIC94" s="14"/>
      <c r="HID94" s="14"/>
      <c r="HIE94" s="14"/>
      <c r="HIF94" s="14"/>
      <c r="HIG94" s="14"/>
      <c r="HIH94" s="14"/>
      <c r="HII94" s="14"/>
      <c r="HIJ94" s="14"/>
      <c r="HIK94" s="14"/>
      <c r="HIL94" s="14"/>
      <c r="HIM94" s="14"/>
      <c r="HIN94" s="14"/>
      <c r="HIO94" s="14"/>
      <c r="HIP94" s="14"/>
      <c r="HIQ94" s="14"/>
      <c r="HIR94" s="14"/>
      <c r="HIS94" s="14"/>
      <c r="HIT94" s="14"/>
      <c r="HIU94" s="14"/>
      <c r="HIV94" s="14"/>
      <c r="HIW94" s="14"/>
      <c r="HIX94" s="14"/>
      <c r="HIY94" s="14"/>
      <c r="HIZ94" s="14"/>
      <c r="HJA94" s="14"/>
      <c r="HJB94" s="14"/>
      <c r="HJC94" s="14"/>
      <c r="HJD94" s="14"/>
      <c r="HJE94" s="14"/>
      <c r="HJF94" s="14"/>
      <c r="HJG94" s="14"/>
      <c r="HJH94" s="14"/>
      <c r="HJI94" s="14"/>
      <c r="HJJ94" s="14"/>
      <c r="HJK94" s="14"/>
      <c r="HJL94" s="14"/>
      <c r="HJM94" s="14"/>
      <c r="HJN94" s="14"/>
      <c r="HJO94" s="14"/>
      <c r="HJP94" s="14"/>
      <c r="HJQ94" s="14"/>
      <c r="HJR94" s="14"/>
      <c r="HJS94" s="14"/>
      <c r="HJT94" s="14"/>
      <c r="HJU94" s="14"/>
      <c r="HJV94" s="14"/>
      <c r="HJW94" s="14"/>
      <c r="HJX94" s="14"/>
      <c r="HJY94" s="14"/>
      <c r="HJZ94" s="14"/>
      <c r="HKA94" s="14"/>
      <c r="HKB94" s="14"/>
      <c r="HKC94" s="14"/>
      <c r="HKD94" s="14"/>
      <c r="HKE94" s="14"/>
      <c r="HKF94" s="14"/>
      <c r="HKG94" s="14"/>
      <c r="HKH94" s="14"/>
      <c r="HKI94" s="14"/>
      <c r="HKJ94" s="14"/>
      <c r="HKK94" s="14"/>
      <c r="HKL94" s="14"/>
      <c r="HKM94" s="14"/>
      <c r="HKN94" s="14"/>
      <c r="HKO94" s="14"/>
      <c r="HKP94" s="14"/>
      <c r="HKQ94" s="14"/>
      <c r="HKR94" s="14"/>
      <c r="HKS94" s="14"/>
      <c r="HKT94" s="14"/>
      <c r="HKU94" s="14"/>
      <c r="HKV94" s="14"/>
      <c r="HKW94" s="14"/>
      <c r="HKX94" s="14"/>
      <c r="HKY94" s="14"/>
      <c r="HKZ94" s="14"/>
      <c r="HLA94" s="14"/>
      <c r="HLB94" s="14"/>
      <c r="HLC94" s="14"/>
      <c r="HLD94" s="14"/>
      <c r="HLE94" s="14"/>
      <c r="HLF94" s="14"/>
      <c r="HLG94" s="14"/>
      <c r="HLH94" s="14"/>
      <c r="HLI94" s="14"/>
      <c r="HLJ94" s="14"/>
      <c r="HLK94" s="14"/>
      <c r="HLL94" s="14"/>
      <c r="HLM94" s="14"/>
      <c r="HLN94" s="14"/>
      <c r="HLO94" s="14"/>
      <c r="HLP94" s="14"/>
      <c r="HLQ94" s="14"/>
      <c r="HLR94" s="14"/>
      <c r="HLS94" s="14"/>
      <c r="HLT94" s="14"/>
      <c r="HLU94" s="14"/>
      <c r="HLV94" s="14"/>
      <c r="HLW94" s="14"/>
      <c r="HLX94" s="14"/>
      <c r="HLY94" s="14"/>
      <c r="HLZ94" s="14"/>
      <c r="HMA94" s="14"/>
      <c r="HMB94" s="14"/>
      <c r="HMC94" s="14"/>
      <c r="HMD94" s="14"/>
      <c r="HME94" s="14"/>
      <c r="HMF94" s="14"/>
      <c r="HMG94" s="14"/>
      <c r="HMH94" s="14"/>
      <c r="HMI94" s="14"/>
      <c r="HMJ94" s="14"/>
      <c r="HMK94" s="14"/>
      <c r="HML94" s="14"/>
      <c r="HMM94" s="14"/>
      <c r="HMN94" s="14"/>
      <c r="HMO94" s="14"/>
      <c r="HMP94" s="14"/>
      <c r="HMQ94" s="14"/>
      <c r="HMR94" s="14"/>
      <c r="HMS94" s="14"/>
      <c r="HMT94" s="14"/>
      <c r="HMU94" s="14"/>
      <c r="HMV94" s="14"/>
      <c r="HMW94" s="14"/>
      <c r="HMX94" s="14"/>
      <c r="HMY94" s="14"/>
      <c r="HMZ94" s="14"/>
      <c r="HNA94" s="14"/>
      <c r="HNB94" s="14"/>
      <c r="HNC94" s="14"/>
      <c r="HND94" s="14"/>
      <c r="HNE94" s="14"/>
      <c r="HNF94" s="14"/>
      <c r="HNG94" s="14"/>
      <c r="HNH94" s="14"/>
      <c r="HNI94" s="14"/>
      <c r="HNJ94" s="14"/>
      <c r="HNK94" s="14"/>
      <c r="HNL94" s="14"/>
      <c r="HNM94" s="14"/>
      <c r="HNN94" s="14"/>
      <c r="HNO94" s="14"/>
      <c r="HNP94" s="14"/>
      <c r="HNQ94" s="14"/>
      <c r="HNR94" s="14"/>
      <c r="HNS94" s="14"/>
      <c r="HNT94" s="14"/>
      <c r="HNU94" s="14"/>
      <c r="HNV94" s="14"/>
      <c r="HNW94" s="14"/>
      <c r="HNX94" s="14"/>
      <c r="HNY94" s="14"/>
      <c r="HNZ94" s="14"/>
      <c r="HOA94" s="14"/>
      <c r="HOB94" s="14"/>
      <c r="HOC94" s="14"/>
      <c r="HOD94" s="14"/>
      <c r="HOE94" s="14"/>
      <c r="HOF94" s="14"/>
      <c r="HOG94" s="14"/>
      <c r="HOH94" s="14"/>
      <c r="HOI94" s="14"/>
      <c r="HOJ94" s="14"/>
      <c r="HOK94" s="14"/>
      <c r="HOL94" s="14"/>
      <c r="HOM94" s="14"/>
      <c r="HON94" s="14"/>
      <c r="HOO94" s="14"/>
      <c r="HOP94" s="14"/>
      <c r="HOQ94" s="14"/>
      <c r="HOR94" s="14"/>
      <c r="HOS94" s="14"/>
      <c r="HOT94" s="14"/>
      <c r="HOU94" s="14"/>
      <c r="HOV94" s="14"/>
      <c r="HOW94" s="14"/>
      <c r="HOX94" s="14"/>
      <c r="HOY94" s="14"/>
      <c r="HOZ94" s="14"/>
      <c r="HPA94" s="14"/>
      <c r="HPB94" s="14"/>
      <c r="HPC94" s="14"/>
      <c r="HPD94" s="14"/>
      <c r="HPE94" s="14"/>
      <c r="HPF94" s="14"/>
      <c r="HPG94" s="14"/>
      <c r="HPH94" s="14"/>
      <c r="HPI94" s="14"/>
      <c r="HPJ94" s="14"/>
      <c r="HPK94" s="14"/>
      <c r="HPL94" s="14"/>
      <c r="HPM94" s="14"/>
      <c r="HPN94" s="14"/>
      <c r="HPO94" s="14"/>
      <c r="HPP94" s="14"/>
      <c r="HPQ94" s="14"/>
      <c r="HPR94" s="14"/>
      <c r="HPS94" s="14"/>
      <c r="HPT94" s="14"/>
      <c r="HPU94" s="14"/>
      <c r="HPV94" s="14"/>
      <c r="HPW94" s="14"/>
      <c r="HPX94" s="14"/>
      <c r="HPY94" s="14"/>
      <c r="HPZ94" s="14"/>
      <c r="HQA94" s="14"/>
      <c r="HQB94" s="14"/>
      <c r="HQC94" s="14"/>
      <c r="HQD94" s="14"/>
      <c r="HQE94" s="14"/>
      <c r="HQF94" s="14"/>
      <c r="HQG94" s="14"/>
      <c r="HQH94" s="14"/>
      <c r="HQI94" s="14"/>
      <c r="HQJ94" s="14"/>
      <c r="HQK94" s="14"/>
      <c r="HQL94" s="14"/>
      <c r="HQM94" s="14"/>
      <c r="HQN94" s="14"/>
      <c r="HQO94" s="14"/>
      <c r="HQP94" s="14"/>
      <c r="HQQ94" s="14"/>
      <c r="HQR94" s="14"/>
      <c r="HQS94" s="14"/>
      <c r="HQT94" s="14"/>
      <c r="HQU94" s="14"/>
      <c r="HQV94" s="14"/>
      <c r="HQW94" s="14"/>
      <c r="HQX94" s="14"/>
      <c r="HQY94" s="14"/>
      <c r="HQZ94" s="14"/>
      <c r="HRA94" s="14"/>
      <c r="HRB94" s="14"/>
      <c r="HRC94" s="14"/>
      <c r="HRD94" s="14"/>
      <c r="HRE94" s="14"/>
      <c r="HRF94" s="14"/>
      <c r="HRG94" s="14"/>
      <c r="HRH94" s="14"/>
      <c r="HRI94" s="14"/>
      <c r="HRJ94" s="14"/>
      <c r="HRK94" s="14"/>
      <c r="HRL94" s="14"/>
      <c r="HRM94" s="14"/>
      <c r="HRN94" s="14"/>
      <c r="HRO94" s="14"/>
      <c r="HRP94" s="14"/>
      <c r="HRQ94" s="14"/>
      <c r="HRR94" s="14"/>
      <c r="HRS94" s="14"/>
      <c r="HRT94" s="14"/>
      <c r="HRU94" s="14"/>
      <c r="HRV94" s="14"/>
      <c r="HRW94" s="14"/>
      <c r="HRX94" s="14"/>
      <c r="HRY94" s="14"/>
      <c r="HRZ94" s="14"/>
      <c r="HSA94" s="14"/>
      <c r="HSB94" s="14"/>
      <c r="HSC94" s="14"/>
      <c r="HSD94" s="14"/>
      <c r="HSE94" s="14"/>
      <c r="HSF94" s="14"/>
      <c r="HSG94" s="14"/>
      <c r="HSH94" s="14"/>
      <c r="HSI94" s="14"/>
      <c r="HSJ94" s="14"/>
      <c r="HSK94" s="14"/>
      <c r="HSL94" s="14"/>
      <c r="HSM94" s="14"/>
      <c r="HSN94" s="14"/>
      <c r="HSO94" s="14"/>
      <c r="HSP94" s="14"/>
      <c r="HSQ94" s="14"/>
      <c r="HSR94" s="14"/>
      <c r="HSS94" s="14"/>
      <c r="HST94" s="14"/>
      <c r="HSU94" s="14"/>
      <c r="HSV94" s="14"/>
      <c r="HSW94" s="14"/>
      <c r="HSX94" s="14"/>
      <c r="HSY94" s="14"/>
      <c r="HSZ94" s="14"/>
      <c r="HTA94" s="14"/>
      <c r="HTB94" s="14"/>
      <c r="HTC94" s="14"/>
      <c r="HTD94" s="14"/>
      <c r="HTE94" s="14"/>
      <c r="HTF94" s="14"/>
      <c r="HTG94" s="14"/>
      <c r="HTH94" s="14"/>
      <c r="HTI94" s="14"/>
      <c r="HTJ94" s="14"/>
      <c r="HTK94" s="14"/>
      <c r="HTL94" s="14"/>
      <c r="HTM94" s="14"/>
      <c r="HTN94" s="14"/>
      <c r="HTO94" s="14"/>
      <c r="HTP94" s="14"/>
      <c r="HTQ94" s="14"/>
      <c r="HTR94" s="14"/>
      <c r="HTS94" s="14"/>
      <c r="HTT94" s="14"/>
      <c r="HTU94" s="14"/>
      <c r="HTV94" s="14"/>
      <c r="HTW94" s="14"/>
      <c r="HTX94" s="14"/>
      <c r="HTY94" s="14"/>
      <c r="HTZ94" s="14"/>
      <c r="HUA94" s="14"/>
      <c r="HUB94" s="14"/>
      <c r="HUC94" s="14"/>
      <c r="HUD94" s="14"/>
      <c r="HUE94" s="14"/>
      <c r="HUF94" s="14"/>
      <c r="HUG94" s="14"/>
      <c r="HUH94" s="14"/>
      <c r="HUI94" s="14"/>
      <c r="HUJ94" s="14"/>
      <c r="HUK94" s="14"/>
      <c r="HUL94" s="14"/>
      <c r="HUM94" s="14"/>
      <c r="HUN94" s="14"/>
      <c r="HUO94" s="14"/>
      <c r="HUP94" s="14"/>
      <c r="HUQ94" s="14"/>
      <c r="HUR94" s="14"/>
      <c r="HUS94" s="14"/>
      <c r="HUT94" s="14"/>
      <c r="HUU94" s="14"/>
      <c r="HUV94" s="14"/>
      <c r="HUW94" s="14"/>
      <c r="HUX94" s="14"/>
      <c r="HUY94" s="14"/>
      <c r="HUZ94" s="14"/>
      <c r="HVA94" s="14"/>
      <c r="HVB94" s="14"/>
      <c r="HVC94" s="14"/>
      <c r="HVD94" s="14"/>
      <c r="HVE94" s="14"/>
      <c r="HVF94" s="14"/>
      <c r="HVG94" s="14"/>
      <c r="HVH94" s="14"/>
      <c r="HVI94" s="14"/>
      <c r="HVJ94" s="14"/>
      <c r="HVK94" s="14"/>
      <c r="HVL94" s="14"/>
      <c r="HVM94" s="14"/>
      <c r="HVN94" s="14"/>
      <c r="HVO94" s="14"/>
      <c r="HVP94" s="14"/>
      <c r="HVQ94" s="14"/>
      <c r="HVR94" s="14"/>
      <c r="HVS94" s="14"/>
      <c r="HVT94" s="14"/>
      <c r="HVU94" s="14"/>
      <c r="HVV94" s="14"/>
      <c r="HVW94" s="14"/>
      <c r="HVX94" s="14"/>
      <c r="HVY94" s="14"/>
      <c r="HVZ94" s="14"/>
      <c r="HWA94" s="14"/>
      <c r="HWB94" s="14"/>
      <c r="HWC94" s="14"/>
      <c r="HWD94" s="14"/>
      <c r="HWE94" s="14"/>
      <c r="HWF94" s="14"/>
      <c r="HWG94" s="14"/>
      <c r="HWH94" s="14"/>
      <c r="HWI94" s="14"/>
      <c r="HWJ94" s="14"/>
      <c r="HWK94" s="14"/>
      <c r="HWL94" s="14"/>
      <c r="HWM94" s="14"/>
      <c r="HWN94" s="14"/>
      <c r="HWO94" s="14"/>
      <c r="HWP94" s="14"/>
      <c r="HWQ94" s="14"/>
      <c r="HWR94" s="14"/>
      <c r="HWS94" s="14"/>
      <c r="HWT94" s="14"/>
      <c r="HWU94" s="14"/>
      <c r="HWV94" s="14"/>
      <c r="HWW94" s="14"/>
      <c r="HWX94" s="14"/>
      <c r="HWY94" s="14"/>
      <c r="HWZ94" s="14"/>
      <c r="HXA94" s="14"/>
      <c r="HXB94" s="14"/>
      <c r="HXC94" s="14"/>
      <c r="HXD94" s="14"/>
      <c r="HXE94" s="14"/>
      <c r="HXF94" s="14"/>
      <c r="HXG94" s="14"/>
      <c r="HXH94" s="14"/>
      <c r="HXI94" s="14"/>
      <c r="HXJ94" s="14"/>
      <c r="HXK94" s="14"/>
      <c r="HXL94" s="14"/>
      <c r="HXM94" s="14"/>
      <c r="HXN94" s="14"/>
      <c r="HXO94" s="14"/>
      <c r="HXP94" s="14"/>
      <c r="HXQ94" s="14"/>
      <c r="HXR94" s="14"/>
      <c r="HXS94" s="14"/>
      <c r="HXT94" s="14"/>
      <c r="HXU94" s="14"/>
      <c r="HXV94" s="14"/>
      <c r="HXW94" s="14"/>
      <c r="HXX94" s="14"/>
      <c r="HXY94" s="14"/>
      <c r="HXZ94" s="14"/>
      <c r="HYA94" s="14"/>
      <c r="HYB94" s="14"/>
      <c r="HYC94" s="14"/>
      <c r="HYD94" s="14"/>
      <c r="HYE94" s="14"/>
      <c r="HYF94" s="14"/>
      <c r="HYG94" s="14"/>
      <c r="HYH94" s="14"/>
      <c r="HYI94" s="14"/>
      <c r="HYJ94" s="14"/>
      <c r="HYK94" s="14"/>
      <c r="HYL94" s="14"/>
      <c r="HYM94" s="14"/>
      <c r="HYN94" s="14"/>
      <c r="HYO94" s="14"/>
      <c r="HYP94" s="14"/>
      <c r="HYQ94" s="14"/>
      <c r="HYR94" s="14"/>
      <c r="HYS94" s="14"/>
      <c r="HYT94" s="14"/>
      <c r="HYU94" s="14"/>
      <c r="HYV94" s="14"/>
      <c r="HYW94" s="14"/>
      <c r="HYX94" s="14"/>
      <c r="HYY94" s="14"/>
      <c r="HYZ94" s="14"/>
      <c r="HZA94" s="14"/>
      <c r="HZB94" s="14"/>
      <c r="HZC94" s="14"/>
      <c r="HZD94" s="14"/>
      <c r="HZE94" s="14"/>
      <c r="HZF94" s="14"/>
      <c r="HZG94" s="14"/>
      <c r="HZH94" s="14"/>
      <c r="HZI94" s="14"/>
      <c r="HZJ94" s="14"/>
      <c r="HZK94" s="14"/>
      <c r="HZL94" s="14"/>
      <c r="HZM94" s="14"/>
      <c r="HZN94" s="14"/>
      <c r="HZO94" s="14"/>
      <c r="HZP94" s="14"/>
      <c r="HZQ94" s="14"/>
      <c r="HZR94" s="14"/>
      <c r="HZS94" s="14"/>
      <c r="HZT94" s="14"/>
      <c r="HZU94" s="14"/>
      <c r="HZV94" s="14"/>
      <c r="HZW94" s="14"/>
      <c r="HZX94" s="14"/>
      <c r="HZY94" s="14"/>
      <c r="HZZ94" s="14"/>
      <c r="IAA94" s="14"/>
      <c r="IAB94" s="14"/>
      <c r="IAC94" s="14"/>
      <c r="IAD94" s="14"/>
      <c r="IAE94" s="14"/>
      <c r="IAF94" s="14"/>
      <c r="IAG94" s="14"/>
      <c r="IAH94" s="14"/>
      <c r="IAI94" s="14"/>
      <c r="IAJ94" s="14"/>
      <c r="IAK94" s="14"/>
      <c r="IAL94" s="14"/>
      <c r="IAM94" s="14"/>
      <c r="IAN94" s="14"/>
      <c r="IAO94" s="14"/>
      <c r="IAP94" s="14"/>
      <c r="IAQ94" s="14"/>
      <c r="IAR94" s="14"/>
      <c r="IAS94" s="14"/>
      <c r="IAT94" s="14"/>
      <c r="IAU94" s="14"/>
      <c r="IAV94" s="14"/>
      <c r="IAW94" s="14"/>
      <c r="IAX94" s="14"/>
      <c r="IAY94" s="14"/>
      <c r="IAZ94" s="14"/>
      <c r="IBA94" s="14"/>
      <c r="IBB94" s="14"/>
      <c r="IBC94" s="14"/>
      <c r="IBD94" s="14"/>
      <c r="IBE94" s="14"/>
      <c r="IBF94" s="14"/>
      <c r="IBG94" s="14"/>
      <c r="IBH94" s="14"/>
      <c r="IBI94" s="14"/>
      <c r="IBJ94" s="14"/>
      <c r="IBK94" s="14"/>
      <c r="IBL94" s="14"/>
      <c r="IBM94" s="14"/>
      <c r="IBN94" s="14"/>
      <c r="IBO94" s="14"/>
      <c r="IBP94" s="14"/>
      <c r="IBQ94" s="14"/>
      <c r="IBR94" s="14"/>
      <c r="IBS94" s="14"/>
      <c r="IBT94" s="14"/>
      <c r="IBU94" s="14"/>
      <c r="IBV94" s="14"/>
      <c r="IBW94" s="14"/>
      <c r="IBX94" s="14"/>
      <c r="IBY94" s="14"/>
      <c r="IBZ94" s="14"/>
      <c r="ICA94" s="14"/>
      <c r="ICB94" s="14"/>
      <c r="ICC94" s="14"/>
      <c r="ICD94" s="14"/>
      <c r="ICE94" s="14"/>
      <c r="ICF94" s="14"/>
      <c r="ICG94" s="14"/>
      <c r="ICH94" s="14"/>
      <c r="ICI94" s="14"/>
      <c r="ICJ94" s="14"/>
      <c r="ICK94" s="14"/>
      <c r="ICL94" s="14"/>
      <c r="ICM94" s="14"/>
      <c r="ICN94" s="14"/>
      <c r="ICO94" s="14"/>
      <c r="ICP94" s="14"/>
      <c r="ICQ94" s="14"/>
      <c r="ICR94" s="14"/>
      <c r="ICS94" s="14"/>
      <c r="ICT94" s="14"/>
      <c r="ICU94" s="14"/>
      <c r="ICV94" s="14"/>
      <c r="ICW94" s="14"/>
      <c r="ICX94" s="14"/>
      <c r="ICY94" s="14"/>
      <c r="ICZ94" s="14"/>
      <c r="IDA94" s="14"/>
      <c r="IDB94" s="14"/>
      <c r="IDC94" s="14"/>
      <c r="IDD94" s="14"/>
      <c r="IDE94" s="14"/>
      <c r="IDF94" s="14"/>
      <c r="IDG94" s="14"/>
      <c r="IDH94" s="14"/>
      <c r="IDI94" s="14"/>
      <c r="IDJ94" s="14"/>
      <c r="IDK94" s="14"/>
      <c r="IDL94" s="14"/>
      <c r="IDM94" s="14"/>
      <c r="IDN94" s="14"/>
      <c r="IDO94" s="14"/>
      <c r="IDP94" s="14"/>
      <c r="IDQ94" s="14"/>
      <c r="IDR94" s="14"/>
      <c r="IDS94" s="14"/>
      <c r="IDT94" s="14"/>
      <c r="IDU94" s="14"/>
      <c r="IDV94" s="14"/>
      <c r="IDW94" s="14"/>
      <c r="IDX94" s="14"/>
      <c r="IDY94" s="14"/>
      <c r="IDZ94" s="14"/>
      <c r="IEA94" s="14"/>
      <c r="IEB94" s="14"/>
      <c r="IEC94" s="14"/>
      <c r="IED94" s="14"/>
      <c r="IEE94" s="14"/>
      <c r="IEF94" s="14"/>
      <c r="IEG94" s="14"/>
      <c r="IEH94" s="14"/>
      <c r="IEI94" s="14"/>
      <c r="IEJ94" s="14"/>
      <c r="IEK94" s="14"/>
      <c r="IEL94" s="14"/>
      <c r="IEM94" s="14"/>
      <c r="IEN94" s="14"/>
      <c r="IEO94" s="14"/>
      <c r="IEP94" s="14"/>
      <c r="IEQ94" s="14"/>
      <c r="IER94" s="14"/>
      <c r="IES94" s="14"/>
      <c r="IET94" s="14"/>
      <c r="IEU94" s="14"/>
      <c r="IEV94" s="14"/>
      <c r="IEW94" s="14"/>
      <c r="IEX94" s="14"/>
      <c r="IEY94" s="14"/>
      <c r="IEZ94" s="14"/>
      <c r="IFA94" s="14"/>
      <c r="IFB94" s="14"/>
      <c r="IFC94" s="14"/>
      <c r="IFD94" s="14"/>
      <c r="IFE94" s="14"/>
      <c r="IFF94" s="14"/>
      <c r="IFG94" s="14"/>
      <c r="IFH94" s="14"/>
      <c r="IFI94" s="14"/>
      <c r="IFJ94" s="14"/>
      <c r="IFK94" s="14"/>
      <c r="IFL94" s="14"/>
      <c r="IFM94" s="14"/>
      <c r="IFN94" s="14"/>
      <c r="IFO94" s="14"/>
      <c r="IFP94" s="14"/>
      <c r="IFQ94" s="14"/>
      <c r="IFR94" s="14"/>
      <c r="IFS94" s="14"/>
      <c r="IFT94" s="14"/>
      <c r="IFU94" s="14"/>
      <c r="IFV94" s="14"/>
      <c r="IFW94" s="14"/>
      <c r="IFX94" s="14"/>
      <c r="IFY94" s="14"/>
      <c r="IFZ94" s="14"/>
      <c r="IGA94" s="14"/>
      <c r="IGB94" s="14"/>
      <c r="IGC94" s="14"/>
      <c r="IGD94" s="14"/>
      <c r="IGE94" s="14"/>
      <c r="IGF94" s="14"/>
      <c r="IGG94" s="14"/>
      <c r="IGH94" s="14"/>
      <c r="IGI94" s="14"/>
      <c r="IGJ94" s="14"/>
      <c r="IGK94" s="14"/>
      <c r="IGL94" s="14"/>
      <c r="IGM94" s="14"/>
      <c r="IGN94" s="14"/>
      <c r="IGO94" s="14"/>
      <c r="IGP94" s="14"/>
      <c r="IGQ94" s="14"/>
      <c r="IGR94" s="14"/>
      <c r="IGS94" s="14"/>
      <c r="IGT94" s="14"/>
      <c r="IGU94" s="14"/>
      <c r="IGV94" s="14"/>
      <c r="IGW94" s="14"/>
      <c r="IGX94" s="14"/>
      <c r="IGY94" s="14"/>
      <c r="IGZ94" s="14"/>
      <c r="IHA94" s="14"/>
      <c r="IHB94" s="14"/>
      <c r="IHC94" s="14"/>
      <c r="IHD94" s="14"/>
      <c r="IHE94" s="14"/>
      <c r="IHF94" s="14"/>
      <c r="IHG94" s="14"/>
      <c r="IHH94" s="14"/>
      <c r="IHI94" s="14"/>
      <c r="IHJ94" s="14"/>
      <c r="IHK94" s="14"/>
      <c r="IHL94" s="14"/>
      <c r="IHM94" s="14"/>
      <c r="IHN94" s="14"/>
      <c r="IHO94" s="14"/>
      <c r="IHP94" s="14"/>
      <c r="IHQ94" s="14"/>
      <c r="IHR94" s="14"/>
      <c r="IHS94" s="14"/>
      <c r="IHT94" s="14"/>
      <c r="IHU94" s="14"/>
      <c r="IHV94" s="14"/>
      <c r="IHW94" s="14"/>
      <c r="IHX94" s="14"/>
      <c r="IHY94" s="14"/>
      <c r="IHZ94" s="14"/>
      <c r="IIA94" s="14"/>
      <c r="IIB94" s="14"/>
      <c r="IIC94" s="14"/>
      <c r="IID94" s="14"/>
      <c r="IIE94" s="14"/>
      <c r="IIF94" s="14"/>
      <c r="IIG94" s="14"/>
      <c r="IIH94" s="14"/>
      <c r="III94" s="14"/>
      <c r="IIJ94" s="14"/>
      <c r="IIK94" s="14"/>
      <c r="IIL94" s="14"/>
      <c r="IIM94" s="14"/>
      <c r="IIN94" s="14"/>
      <c r="IIO94" s="14"/>
      <c r="IIP94" s="14"/>
      <c r="IIQ94" s="14"/>
      <c r="IIR94" s="14"/>
      <c r="IIS94" s="14"/>
      <c r="IIT94" s="14"/>
      <c r="IIU94" s="14"/>
      <c r="IIV94" s="14"/>
      <c r="IIW94" s="14"/>
      <c r="IIX94" s="14"/>
      <c r="IIY94" s="14"/>
      <c r="IIZ94" s="14"/>
      <c r="IJA94" s="14"/>
      <c r="IJB94" s="14"/>
      <c r="IJC94" s="14"/>
      <c r="IJD94" s="14"/>
      <c r="IJE94" s="14"/>
      <c r="IJF94" s="14"/>
      <c r="IJG94" s="14"/>
      <c r="IJH94" s="14"/>
      <c r="IJI94" s="14"/>
      <c r="IJJ94" s="14"/>
      <c r="IJK94" s="14"/>
      <c r="IJL94" s="14"/>
      <c r="IJM94" s="14"/>
      <c r="IJN94" s="14"/>
      <c r="IJO94" s="14"/>
      <c r="IJP94" s="14"/>
      <c r="IJQ94" s="14"/>
      <c r="IJR94" s="14"/>
      <c r="IJS94" s="14"/>
      <c r="IJT94" s="14"/>
      <c r="IJU94" s="14"/>
      <c r="IJV94" s="14"/>
      <c r="IJW94" s="14"/>
      <c r="IJX94" s="14"/>
      <c r="IJY94" s="14"/>
      <c r="IJZ94" s="14"/>
      <c r="IKA94" s="14"/>
      <c r="IKB94" s="14"/>
      <c r="IKC94" s="14"/>
      <c r="IKD94" s="14"/>
      <c r="IKE94" s="14"/>
      <c r="IKF94" s="14"/>
      <c r="IKG94" s="14"/>
      <c r="IKH94" s="14"/>
      <c r="IKI94" s="14"/>
      <c r="IKJ94" s="14"/>
      <c r="IKK94" s="14"/>
      <c r="IKL94" s="14"/>
      <c r="IKM94" s="14"/>
      <c r="IKN94" s="14"/>
      <c r="IKO94" s="14"/>
      <c r="IKP94" s="14"/>
      <c r="IKQ94" s="14"/>
      <c r="IKR94" s="14"/>
      <c r="IKS94" s="14"/>
      <c r="IKT94" s="14"/>
      <c r="IKU94" s="14"/>
      <c r="IKV94" s="14"/>
      <c r="IKW94" s="14"/>
      <c r="IKX94" s="14"/>
      <c r="IKY94" s="14"/>
      <c r="IKZ94" s="14"/>
      <c r="ILA94" s="14"/>
      <c r="ILB94" s="14"/>
      <c r="ILC94" s="14"/>
      <c r="ILD94" s="14"/>
      <c r="ILE94" s="14"/>
      <c r="ILF94" s="14"/>
      <c r="ILG94" s="14"/>
      <c r="ILH94" s="14"/>
      <c r="ILI94" s="14"/>
      <c r="ILJ94" s="14"/>
      <c r="ILK94" s="14"/>
      <c r="ILL94" s="14"/>
      <c r="ILM94" s="14"/>
      <c r="ILN94" s="14"/>
      <c r="ILO94" s="14"/>
      <c r="ILP94" s="14"/>
      <c r="ILQ94" s="14"/>
      <c r="ILR94" s="14"/>
      <c r="ILS94" s="14"/>
      <c r="ILT94" s="14"/>
      <c r="ILU94" s="14"/>
      <c r="ILV94" s="14"/>
      <c r="ILW94" s="14"/>
      <c r="ILX94" s="14"/>
      <c r="ILY94" s="14"/>
      <c r="ILZ94" s="14"/>
      <c r="IMA94" s="14"/>
      <c r="IMB94" s="14"/>
      <c r="IMC94" s="14"/>
      <c r="IMD94" s="14"/>
      <c r="IME94" s="14"/>
      <c r="IMF94" s="14"/>
      <c r="IMG94" s="14"/>
      <c r="IMH94" s="14"/>
      <c r="IMI94" s="14"/>
      <c r="IMJ94" s="14"/>
      <c r="IMK94" s="14"/>
      <c r="IML94" s="14"/>
      <c r="IMM94" s="14"/>
      <c r="IMN94" s="14"/>
      <c r="IMO94" s="14"/>
      <c r="IMP94" s="14"/>
      <c r="IMQ94" s="14"/>
      <c r="IMR94" s="14"/>
      <c r="IMS94" s="14"/>
      <c r="IMT94" s="14"/>
      <c r="IMU94" s="14"/>
      <c r="IMV94" s="14"/>
      <c r="IMW94" s="14"/>
      <c r="IMX94" s="14"/>
      <c r="IMY94" s="14"/>
      <c r="IMZ94" s="14"/>
      <c r="INA94" s="14"/>
      <c r="INB94" s="14"/>
      <c r="INC94" s="14"/>
      <c r="IND94" s="14"/>
      <c r="INE94" s="14"/>
      <c r="INF94" s="14"/>
      <c r="ING94" s="14"/>
      <c r="INH94" s="14"/>
      <c r="INI94" s="14"/>
      <c r="INJ94" s="14"/>
      <c r="INK94" s="14"/>
      <c r="INL94" s="14"/>
      <c r="INM94" s="14"/>
      <c r="INN94" s="14"/>
      <c r="INO94" s="14"/>
      <c r="INP94" s="14"/>
      <c r="INQ94" s="14"/>
      <c r="INR94" s="14"/>
      <c r="INS94" s="14"/>
      <c r="INT94" s="14"/>
      <c r="INU94" s="14"/>
      <c r="INV94" s="14"/>
      <c r="INW94" s="14"/>
      <c r="INX94" s="14"/>
      <c r="INY94" s="14"/>
      <c r="INZ94" s="14"/>
      <c r="IOA94" s="14"/>
      <c r="IOB94" s="14"/>
      <c r="IOC94" s="14"/>
      <c r="IOD94" s="14"/>
      <c r="IOE94" s="14"/>
      <c r="IOF94" s="14"/>
      <c r="IOG94" s="14"/>
      <c r="IOH94" s="14"/>
      <c r="IOI94" s="14"/>
      <c r="IOJ94" s="14"/>
      <c r="IOK94" s="14"/>
      <c r="IOL94" s="14"/>
      <c r="IOM94" s="14"/>
      <c r="ION94" s="14"/>
      <c r="IOO94" s="14"/>
      <c r="IOP94" s="14"/>
      <c r="IOQ94" s="14"/>
      <c r="IOR94" s="14"/>
      <c r="IOS94" s="14"/>
      <c r="IOT94" s="14"/>
      <c r="IOU94" s="14"/>
      <c r="IOV94" s="14"/>
      <c r="IOW94" s="14"/>
      <c r="IOX94" s="14"/>
      <c r="IOY94" s="14"/>
      <c r="IOZ94" s="14"/>
      <c r="IPA94" s="14"/>
      <c r="IPB94" s="14"/>
      <c r="IPC94" s="14"/>
      <c r="IPD94" s="14"/>
      <c r="IPE94" s="14"/>
      <c r="IPF94" s="14"/>
      <c r="IPG94" s="14"/>
      <c r="IPH94" s="14"/>
      <c r="IPI94" s="14"/>
      <c r="IPJ94" s="14"/>
      <c r="IPK94" s="14"/>
      <c r="IPL94" s="14"/>
      <c r="IPM94" s="14"/>
      <c r="IPN94" s="14"/>
      <c r="IPO94" s="14"/>
      <c r="IPP94" s="14"/>
      <c r="IPQ94" s="14"/>
      <c r="IPR94" s="14"/>
      <c r="IPS94" s="14"/>
      <c r="IPT94" s="14"/>
      <c r="IPU94" s="14"/>
      <c r="IPV94" s="14"/>
      <c r="IPW94" s="14"/>
      <c r="IPX94" s="14"/>
      <c r="IPY94" s="14"/>
      <c r="IPZ94" s="14"/>
      <c r="IQA94" s="14"/>
      <c r="IQB94" s="14"/>
      <c r="IQC94" s="14"/>
      <c r="IQD94" s="14"/>
      <c r="IQE94" s="14"/>
      <c r="IQF94" s="14"/>
      <c r="IQG94" s="14"/>
      <c r="IQH94" s="14"/>
      <c r="IQI94" s="14"/>
      <c r="IQJ94" s="14"/>
      <c r="IQK94" s="14"/>
      <c r="IQL94" s="14"/>
      <c r="IQM94" s="14"/>
      <c r="IQN94" s="14"/>
      <c r="IQO94" s="14"/>
      <c r="IQP94" s="14"/>
      <c r="IQQ94" s="14"/>
      <c r="IQR94" s="14"/>
      <c r="IQS94" s="14"/>
      <c r="IQT94" s="14"/>
      <c r="IQU94" s="14"/>
      <c r="IQV94" s="14"/>
      <c r="IQW94" s="14"/>
      <c r="IQX94" s="14"/>
      <c r="IQY94" s="14"/>
      <c r="IQZ94" s="14"/>
      <c r="IRA94" s="14"/>
      <c r="IRB94" s="14"/>
      <c r="IRC94" s="14"/>
      <c r="IRD94" s="14"/>
      <c r="IRE94" s="14"/>
      <c r="IRF94" s="14"/>
      <c r="IRG94" s="14"/>
      <c r="IRH94" s="14"/>
      <c r="IRI94" s="14"/>
      <c r="IRJ94" s="14"/>
      <c r="IRK94" s="14"/>
      <c r="IRL94" s="14"/>
      <c r="IRM94" s="14"/>
      <c r="IRN94" s="14"/>
      <c r="IRO94" s="14"/>
      <c r="IRP94" s="14"/>
      <c r="IRQ94" s="14"/>
      <c r="IRR94" s="14"/>
      <c r="IRS94" s="14"/>
      <c r="IRT94" s="14"/>
      <c r="IRU94" s="14"/>
      <c r="IRV94" s="14"/>
      <c r="IRW94" s="14"/>
      <c r="IRX94" s="14"/>
      <c r="IRY94" s="14"/>
      <c r="IRZ94" s="14"/>
      <c r="ISA94" s="14"/>
      <c r="ISB94" s="14"/>
      <c r="ISC94" s="14"/>
      <c r="ISD94" s="14"/>
      <c r="ISE94" s="14"/>
      <c r="ISF94" s="14"/>
      <c r="ISG94" s="14"/>
      <c r="ISH94" s="14"/>
      <c r="ISI94" s="14"/>
      <c r="ISJ94" s="14"/>
      <c r="ISK94" s="14"/>
      <c r="ISL94" s="14"/>
      <c r="ISM94" s="14"/>
      <c r="ISN94" s="14"/>
      <c r="ISO94" s="14"/>
      <c r="ISP94" s="14"/>
      <c r="ISQ94" s="14"/>
      <c r="ISR94" s="14"/>
      <c r="ISS94" s="14"/>
      <c r="IST94" s="14"/>
      <c r="ISU94" s="14"/>
      <c r="ISV94" s="14"/>
      <c r="ISW94" s="14"/>
      <c r="ISX94" s="14"/>
      <c r="ISY94" s="14"/>
      <c r="ISZ94" s="14"/>
      <c r="ITA94" s="14"/>
      <c r="ITB94" s="14"/>
      <c r="ITC94" s="14"/>
      <c r="ITD94" s="14"/>
      <c r="ITE94" s="14"/>
      <c r="ITF94" s="14"/>
      <c r="ITG94" s="14"/>
      <c r="ITH94" s="14"/>
      <c r="ITI94" s="14"/>
      <c r="ITJ94" s="14"/>
      <c r="ITK94" s="14"/>
      <c r="ITL94" s="14"/>
      <c r="ITM94" s="14"/>
      <c r="ITN94" s="14"/>
      <c r="ITO94" s="14"/>
      <c r="ITP94" s="14"/>
      <c r="ITQ94" s="14"/>
      <c r="ITR94" s="14"/>
      <c r="ITS94" s="14"/>
      <c r="ITT94" s="14"/>
      <c r="ITU94" s="14"/>
      <c r="ITV94" s="14"/>
      <c r="ITW94" s="14"/>
      <c r="ITX94" s="14"/>
      <c r="ITY94" s="14"/>
      <c r="ITZ94" s="14"/>
      <c r="IUA94" s="14"/>
      <c r="IUB94" s="14"/>
      <c r="IUC94" s="14"/>
      <c r="IUD94" s="14"/>
      <c r="IUE94" s="14"/>
      <c r="IUF94" s="14"/>
      <c r="IUG94" s="14"/>
      <c r="IUH94" s="14"/>
      <c r="IUI94" s="14"/>
      <c r="IUJ94" s="14"/>
      <c r="IUK94" s="14"/>
      <c r="IUL94" s="14"/>
      <c r="IUM94" s="14"/>
      <c r="IUN94" s="14"/>
      <c r="IUO94" s="14"/>
      <c r="IUP94" s="14"/>
      <c r="IUQ94" s="14"/>
      <c r="IUR94" s="14"/>
      <c r="IUS94" s="14"/>
      <c r="IUT94" s="14"/>
      <c r="IUU94" s="14"/>
      <c r="IUV94" s="14"/>
      <c r="IUW94" s="14"/>
      <c r="IUX94" s="14"/>
      <c r="IUY94" s="14"/>
      <c r="IUZ94" s="14"/>
      <c r="IVA94" s="14"/>
      <c r="IVB94" s="14"/>
      <c r="IVC94" s="14"/>
      <c r="IVD94" s="14"/>
      <c r="IVE94" s="14"/>
      <c r="IVF94" s="14"/>
      <c r="IVG94" s="14"/>
      <c r="IVH94" s="14"/>
      <c r="IVI94" s="14"/>
      <c r="IVJ94" s="14"/>
      <c r="IVK94" s="14"/>
      <c r="IVL94" s="14"/>
      <c r="IVM94" s="14"/>
      <c r="IVN94" s="14"/>
      <c r="IVO94" s="14"/>
      <c r="IVP94" s="14"/>
      <c r="IVQ94" s="14"/>
      <c r="IVR94" s="14"/>
      <c r="IVS94" s="14"/>
      <c r="IVT94" s="14"/>
      <c r="IVU94" s="14"/>
      <c r="IVV94" s="14"/>
      <c r="IVW94" s="14"/>
      <c r="IVX94" s="14"/>
      <c r="IVY94" s="14"/>
      <c r="IVZ94" s="14"/>
      <c r="IWA94" s="14"/>
      <c r="IWB94" s="14"/>
      <c r="IWC94" s="14"/>
      <c r="IWD94" s="14"/>
      <c r="IWE94" s="14"/>
      <c r="IWF94" s="14"/>
      <c r="IWG94" s="14"/>
      <c r="IWH94" s="14"/>
      <c r="IWI94" s="14"/>
      <c r="IWJ94" s="14"/>
      <c r="IWK94" s="14"/>
      <c r="IWL94" s="14"/>
      <c r="IWM94" s="14"/>
      <c r="IWN94" s="14"/>
      <c r="IWO94" s="14"/>
      <c r="IWP94" s="14"/>
      <c r="IWQ94" s="14"/>
      <c r="IWR94" s="14"/>
      <c r="IWS94" s="14"/>
      <c r="IWT94" s="14"/>
      <c r="IWU94" s="14"/>
      <c r="IWV94" s="14"/>
      <c r="IWW94" s="14"/>
      <c r="IWX94" s="14"/>
      <c r="IWY94" s="14"/>
      <c r="IWZ94" s="14"/>
      <c r="IXA94" s="14"/>
      <c r="IXB94" s="14"/>
      <c r="IXC94" s="14"/>
      <c r="IXD94" s="14"/>
      <c r="IXE94" s="14"/>
      <c r="IXF94" s="14"/>
      <c r="IXG94" s="14"/>
      <c r="IXH94" s="14"/>
      <c r="IXI94" s="14"/>
      <c r="IXJ94" s="14"/>
      <c r="IXK94" s="14"/>
      <c r="IXL94" s="14"/>
      <c r="IXM94" s="14"/>
      <c r="IXN94" s="14"/>
      <c r="IXO94" s="14"/>
      <c r="IXP94" s="14"/>
      <c r="IXQ94" s="14"/>
      <c r="IXR94" s="14"/>
      <c r="IXS94" s="14"/>
      <c r="IXT94" s="14"/>
      <c r="IXU94" s="14"/>
      <c r="IXV94" s="14"/>
      <c r="IXW94" s="14"/>
      <c r="IXX94" s="14"/>
      <c r="IXY94" s="14"/>
      <c r="IXZ94" s="14"/>
      <c r="IYA94" s="14"/>
      <c r="IYB94" s="14"/>
      <c r="IYC94" s="14"/>
      <c r="IYD94" s="14"/>
      <c r="IYE94" s="14"/>
      <c r="IYF94" s="14"/>
      <c r="IYG94" s="14"/>
      <c r="IYH94" s="14"/>
      <c r="IYI94" s="14"/>
      <c r="IYJ94" s="14"/>
      <c r="IYK94" s="14"/>
      <c r="IYL94" s="14"/>
      <c r="IYM94" s="14"/>
      <c r="IYN94" s="14"/>
      <c r="IYO94" s="14"/>
      <c r="IYP94" s="14"/>
      <c r="IYQ94" s="14"/>
      <c r="IYR94" s="14"/>
      <c r="IYS94" s="14"/>
      <c r="IYT94" s="14"/>
      <c r="IYU94" s="14"/>
      <c r="IYV94" s="14"/>
      <c r="IYW94" s="14"/>
      <c r="IYX94" s="14"/>
      <c r="IYY94" s="14"/>
      <c r="IYZ94" s="14"/>
      <c r="IZA94" s="14"/>
      <c r="IZB94" s="14"/>
      <c r="IZC94" s="14"/>
      <c r="IZD94" s="14"/>
      <c r="IZE94" s="14"/>
      <c r="IZF94" s="14"/>
      <c r="IZG94" s="14"/>
      <c r="IZH94" s="14"/>
      <c r="IZI94" s="14"/>
      <c r="IZJ94" s="14"/>
      <c r="IZK94" s="14"/>
      <c r="IZL94" s="14"/>
      <c r="IZM94" s="14"/>
      <c r="IZN94" s="14"/>
      <c r="IZO94" s="14"/>
      <c r="IZP94" s="14"/>
      <c r="IZQ94" s="14"/>
      <c r="IZR94" s="14"/>
      <c r="IZS94" s="14"/>
      <c r="IZT94" s="14"/>
      <c r="IZU94" s="14"/>
      <c r="IZV94" s="14"/>
      <c r="IZW94" s="14"/>
      <c r="IZX94" s="14"/>
      <c r="IZY94" s="14"/>
      <c r="IZZ94" s="14"/>
      <c r="JAA94" s="14"/>
      <c r="JAB94" s="14"/>
      <c r="JAC94" s="14"/>
      <c r="JAD94" s="14"/>
      <c r="JAE94" s="14"/>
      <c r="JAF94" s="14"/>
      <c r="JAG94" s="14"/>
      <c r="JAH94" s="14"/>
      <c r="JAI94" s="14"/>
      <c r="JAJ94" s="14"/>
      <c r="JAK94" s="14"/>
      <c r="JAL94" s="14"/>
      <c r="JAM94" s="14"/>
      <c r="JAN94" s="14"/>
      <c r="JAO94" s="14"/>
      <c r="JAP94" s="14"/>
      <c r="JAQ94" s="14"/>
      <c r="JAR94" s="14"/>
      <c r="JAS94" s="14"/>
      <c r="JAT94" s="14"/>
      <c r="JAU94" s="14"/>
      <c r="JAV94" s="14"/>
      <c r="JAW94" s="14"/>
      <c r="JAX94" s="14"/>
      <c r="JAY94" s="14"/>
      <c r="JAZ94" s="14"/>
      <c r="JBA94" s="14"/>
      <c r="JBB94" s="14"/>
      <c r="JBC94" s="14"/>
      <c r="JBD94" s="14"/>
      <c r="JBE94" s="14"/>
      <c r="JBF94" s="14"/>
      <c r="JBG94" s="14"/>
      <c r="JBH94" s="14"/>
      <c r="JBI94" s="14"/>
      <c r="JBJ94" s="14"/>
      <c r="JBK94" s="14"/>
      <c r="JBL94" s="14"/>
      <c r="JBM94" s="14"/>
      <c r="JBN94" s="14"/>
      <c r="JBO94" s="14"/>
      <c r="JBP94" s="14"/>
      <c r="JBQ94" s="14"/>
      <c r="JBR94" s="14"/>
      <c r="JBS94" s="14"/>
      <c r="JBT94" s="14"/>
      <c r="JBU94" s="14"/>
      <c r="JBV94" s="14"/>
      <c r="JBW94" s="14"/>
      <c r="JBX94" s="14"/>
      <c r="JBY94" s="14"/>
      <c r="JBZ94" s="14"/>
      <c r="JCA94" s="14"/>
      <c r="JCB94" s="14"/>
      <c r="JCC94" s="14"/>
      <c r="JCD94" s="14"/>
      <c r="JCE94" s="14"/>
      <c r="JCF94" s="14"/>
      <c r="JCG94" s="14"/>
      <c r="JCH94" s="14"/>
      <c r="JCI94" s="14"/>
      <c r="JCJ94" s="14"/>
      <c r="JCK94" s="14"/>
      <c r="JCL94" s="14"/>
      <c r="JCM94" s="14"/>
      <c r="JCN94" s="14"/>
      <c r="JCO94" s="14"/>
      <c r="JCP94" s="14"/>
      <c r="JCQ94" s="14"/>
      <c r="JCR94" s="14"/>
      <c r="JCS94" s="14"/>
      <c r="JCT94" s="14"/>
      <c r="JCU94" s="14"/>
      <c r="JCV94" s="14"/>
      <c r="JCW94" s="14"/>
      <c r="JCX94" s="14"/>
      <c r="JCY94" s="14"/>
      <c r="JCZ94" s="14"/>
      <c r="JDA94" s="14"/>
      <c r="JDB94" s="14"/>
      <c r="JDC94" s="14"/>
      <c r="JDD94" s="14"/>
      <c r="JDE94" s="14"/>
      <c r="JDF94" s="14"/>
      <c r="JDG94" s="14"/>
      <c r="JDH94" s="14"/>
      <c r="JDI94" s="14"/>
      <c r="JDJ94" s="14"/>
      <c r="JDK94" s="14"/>
      <c r="JDL94" s="14"/>
      <c r="JDM94" s="14"/>
      <c r="JDN94" s="14"/>
      <c r="JDO94" s="14"/>
      <c r="JDP94" s="14"/>
      <c r="JDQ94" s="14"/>
      <c r="JDR94" s="14"/>
      <c r="JDS94" s="14"/>
      <c r="JDT94" s="14"/>
      <c r="JDU94" s="14"/>
      <c r="JDV94" s="14"/>
      <c r="JDW94" s="14"/>
      <c r="JDX94" s="14"/>
      <c r="JDY94" s="14"/>
      <c r="JDZ94" s="14"/>
      <c r="JEA94" s="14"/>
      <c r="JEB94" s="14"/>
      <c r="JEC94" s="14"/>
      <c r="JED94" s="14"/>
      <c r="JEE94" s="14"/>
      <c r="JEF94" s="14"/>
      <c r="JEG94" s="14"/>
      <c r="JEH94" s="14"/>
      <c r="JEI94" s="14"/>
      <c r="JEJ94" s="14"/>
      <c r="JEK94" s="14"/>
      <c r="JEL94" s="14"/>
      <c r="JEM94" s="14"/>
      <c r="JEN94" s="14"/>
      <c r="JEO94" s="14"/>
      <c r="JEP94" s="14"/>
      <c r="JEQ94" s="14"/>
      <c r="JER94" s="14"/>
      <c r="JES94" s="14"/>
      <c r="JET94" s="14"/>
      <c r="JEU94" s="14"/>
      <c r="JEV94" s="14"/>
      <c r="JEW94" s="14"/>
      <c r="JEX94" s="14"/>
      <c r="JEY94" s="14"/>
      <c r="JEZ94" s="14"/>
      <c r="JFA94" s="14"/>
      <c r="JFB94" s="14"/>
      <c r="JFC94" s="14"/>
      <c r="JFD94" s="14"/>
      <c r="JFE94" s="14"/>
      <c r="JFF94" s="14"/>
      <c r="JFG94" s="14"/>
      <c r="JFH94" s="14"/>
      <c r="JFI94" s="14"/>
      <c r="JFJ94" s="14"/>
      <c r="JFK94" s="14"/>
      <c r="JFL94" s="14"/>
      <c r="JFM94" s="14"/>
      <c r="JFN94" s="14"/>
      <c r="JFO94" s="14"/>
      <c r="JFP94" s="14"/>
      <c r="JFQ94" s="14"/>
      <c r="JFR94" s="14"/>
      <c r="JFS94" s="14"/>
      <c r="JFT94" s="14"/>
      <c r="JFU94" s="14"/>
      <c r="JFV94" s="14"/>
      <c r="JFW94" s="14"/>
      <c r="JFX94" s="14"/>
      <c r="JFY94" s="14"/>
      <c r="JFZ94" s="14"/>
      <c r="JGA94" s="14"/>
      <c r="JGB94" s="14"/>
      <c r="JGC94" s="14"/>
      <c r="JGD94" s="14"/>
      <c r="JGE94" s="14"/>
      <c r="JGF94" s="14"/>
      <c r="JGG94" s="14"/>
      <c r="JGH94" s="14"/>
      <c r="JGI94" s="14"/>
      <c r="JGJ94" s="14"/>
      <c r="JGK94" s="14"/>
      <c r="JGL94" s="14"/>
      <c r="JGM94" s="14"/>
      <c r="JGN94" s="14"/>
      <c r="JGO94" s="14"/>
      <c r="JGP94" s="14"/>
      <c r="JGQ94" s="14"/>
      <c r="JGR94" s="14"/>
      <c r="JGS94" s="14"/>
      <c r="JGT94" s="14"/>
      <c r="JGU94" s="14"/>
      <c r="JGV94" s="14"/>
      <c r="JGW94" s="14"/>
      <c r="JGX94" s="14"/>
      <c r="JGY94" s="14"/>
      <c r="JGZ94" s="14"/>
      <c r="JHA94" s="14"/>
      <c r="JHB94" s="14"/>
      <c r="JHC94" s="14"/>
      <c r="JHD94" s="14"/>
      <c r="JHE94" s="14"/>
      <c r="JHF94" s="14"/>
      <c r="JHG94" s="14"/>
      <c r="JHH94" s="14"/>
      <c r="JHI94" s="14"/>
      <c r="JHJ94" s="14"/>
      <c r="JHK94" s="14"/>
      <c r="JHL94" s="14"/>
      <c r="JHM94" s="14"/>
      <c r="JHN94" s="14"/>
      <c r="JHO94" s="14"/>
      <c r="JHP94" s="14"/>
      <c r="JHQ94" s="14"/>
      <c r="JHR94" s="14"/>
      <c r="JHS94" s="14"/>
      <c r="JHT94" s="14"/>
      <c r="JHU94" s="14"/>
      <c r="JHV94" s="14"/>
      <c r="JHW94" s="14"/>
      <c r="JHX94" s="14"/>
      <c r="JHY94" s="14"/>
      <c r="JHZ94" s="14"/>
      <c r="JIA94" s="14"/>
      <c r="JIB94" s="14"/>
      <c r="JIC94" s="14"/>
      <c r="JID94" s="14"/>
      <c r="JIE94" s="14"/>
      <c r="JIF94" s="14"/>
      <c r="JIG94" s="14"/>
      <c r="JIH94" s="14"/>
      <c r="JII94" s="14"/>
      <c r="JIJ94" s="14"/>
      <c r="JIK94" s="14"/>
      <c r="JIL94" s="14"/>
      <c r="JIM94" s="14"/>
      <c r="JIN94" s="14"/>
      <c r="JIO94" s="14"/>
      <c r="JIP94" s="14"/>
      <c r="JIQ94" s="14"/>
      <c r="JIR94" s="14"/>
      <c r="JIS94" s="14"/>
      <c r="JIT94" s="14"/>
      <c r="JIU94" s="14"/>
      <c r="JIV94" s="14"/>
      <c r="JIW94" s="14"/>
      <c r="JIX94" s="14"/>
      <c r="JIY94" s="14"/>
      <c r="JIZ94" s="14"/>
      <c r="JJA94" s="14"/>
      <c r="JJB94" s="14"/>
      <c r="JJC94" s="14"/>
      <c r="JJD94" s="14"/>
      <c r="JJE94" s="14"/>
      <c r="JJF94" s="14"/>
      <c r="JJG94" s="14"/>
      <c r="JJH94" s="14"/>
      <c r="JJI94" s="14"/>
      <c r="JJJ94" s="14"/>
      <c r="JJK94" s="14"/>
      <c r="JJL94" s="14"/>
      <c r="JJM94" s="14"/>
      <c r="JJN94" s="14"/>
      <c r="JJO94" s="14"/>
      <c r="JJP94" s="14"/>
      <c r="JJQ94" s="14"/>
      <c r="JJR94" s="14"/>
      <c r="JJS94" s="14"/>
      <c r="JJT94" s="14"/>
      <c r="JJU94" s="14"/>
      <c r="JJV94" s="14"/>
      <c r="JJW94" s="14"/>
      <c r="JJX94" s="14"/>
      <c r="JJY94" s="14"/>
      <c r="JJZ94" s="14"/>
      <c r="JKA94" s="14"/>
      <c r="JKB94" s="14"/>
      <c r="JKC94" s="14"/>
      <c r="JKD94" s="14"/>
      <c r="JKE94" s="14"/>
      <c r="JKF94" s="14"/>
      <c r="JKG94" s="14"/>
      <c r="JKH94" s="14"/>
      <c r="JKI94" s="14"/>
      <c r="JKJ94" s="14"/>
      <c r="JKK94" s="14"/>
      <c r="JKL94" s="14"/>
      <c r="JKM94" s="14"/>
      <c r="JKN94" s="14"/>
      <c r="JKO94" s="14"/>
      <c r="JKP94" s="14"/>
      <c r="JKQ94" s="14"/>
      <c r="JKR94" s="14"/>
      <c r="JKS94" s="14"/>
      <c r="JKT94" s="14"/>
      <c r="JKU94" s="14"/>
      <c r="JKV94" s="14"/>
      <c r="JKW94" s="14"/>
      <c r="JKX94" s="14"/>
      <c r="JKY94" s="14"/>
      <c r="JKZ94" s="14"/>
      <c r="JLA94" s="14"/>
      <c r="JLB94" s="14"/>
      <c r="JLC94" s="14"/>
      <c r="JLD94" s="14"/>
      <c r="JLE94" s="14"/>
      <c r="JLF94" s="14"/>
      <c r="JLG94" s="14"/>
      <c r="JLH94" s="14"/>
      <c r="JLI94" s="14"/>
      <c r="JLJ94" s="14"/>
      <c r="JLK94" s="14"/>
      <c r="JLL94" s="14"/>
      <c r="JLM94" s="14"/>
      <c r="JLN94" s="14"/>
      <c r="JLO94" s="14"/>
      <c r="JLP94" s="14"/>
      <c r="JLQ94" s="14"/>
      <c r="JLR94" s="14"/>
      <c r="JLS94" s="14"/>
      <c r="JLT94" s="14"/>
      <c r="JLU94" s="14"/>
      <c r="JLV94" s="14"/>
      <c r="JLW94" s="14"/>
      <c r="JLX94" s="14"/>
      <c r="JLY94" s="14"/>
      <c r="JLZ94" s="14"/>
      <c r="JMA94" s="14"/>
      <c r="JMB94" s="14"/>
      <c r="JMC94" s="14"/>
      <c r="JMD94" s="14"/>
      <c r="JME94" s="14"/>
      <c r="JMF94" s="14"/>
      <c r="JMG94" s="14"/>
      <c r="JMH94" s="14"/>
      <c r="JMI94" s="14"/>
      <c r="JMJ94" s="14"/>
      <c r="JMK94" s="14"/>
      <c r="JML94" s="14"/>
      <c r="JMM94" s="14"/>
      <c r="JMN94" s="14"/>
      <c r="JMO94" s="14"/>
      <c r="JMP94" s="14"/>
      <c r="JMQ94" s="14"/>
      <c r="JMR94" s="14"/>
      <c r="JMS94" s="14"/>
      <c r="JMT94" s="14"/>
      <c r="JMU94" s="14"/>
      <c r="JMV94" s="14"/>
      <c r="JMW94" s="14"/>
      <c r="JMX94" s="14"/>
      <c r="JMY94" s="14"/>
      <c r="JMZ94" s="14"/>
      <c r="JNA94" s="14"/>
      <c r="JNB94" s="14"/>
      <c r="JNC94" s="14"/>
      <c r="JND94" s="14"/>
      <c r="JNE94" s="14"/>
      <c r="JNF94" s="14"/>
      <c r="JNG94" s="14"/>
      <c r="JNH94" s="14"/>
      <c r="JNI94" s="14"/>
      <c r="JNJ94" s="14"/>
      <c r="JNK94" s="14"/>
      <c r="JNL94" s="14"/>
      <c r="JNM94" s="14"/>
      <c r="JNN94" s="14"/>
      <c r="JNO94" s="14"/>
      <c r="JNP94" s="14"/>
      <c r="JNQ94" s="14"/>
      <c r="JNR94" s="14"/>
      <c r="JNS94" s="14"/>
      <c r="JNT94" s="14"/>
      <c r="JNU94" s="14"/>
      <c r="JNV94" s="14"/>
      <c r="JNW94" s="14"/>
      <c r="JNX94" s="14"/>
      <c r="JNY94" s="14"/>
      <c r="JNZ94" s="14"/>
      <c r="JOA94" s="14"/>
      <c r="JOB94" s="14"/>
      <c r="JOC94" s="14"/>
      <c r="JOD94" s="14"/>
      <c r="JOE94" s="14"/>
      <c r="JOF94" s="14"/>
      <c r="JOG94" s="14"/>
      <c r="JOH94" s="14"/>
      <c r="JOI94" s="14"/>
      <c r="JOJ94" s="14"/>
      <c r="JOK94" s="14"/>
      <c r="JOL94" s="14"/>
      <c r="JOM94" s="14"/>
      <c r="JON94" s="14"/>
      <c r="JOO94" s="14"/>
      <c r="JOP94" s="14"/>
      <c r="JOQ94" s="14"/>
      <c r="JOR94" s="14"/>
      <c r="JOS94" s="14"/>
      <c r="JOT94" s="14"/>
      <c r="JOU94" s="14"/>
      <c r="JOV94" s="14"/>
      <c r="JOW94" s="14"/>
      <c r="JOX94" s="14"/>
      <c r="JOY94" s="14"/>
      <c r="JOZ94" s="14"/>
      <c r="JPA94" s="14"/>
      <c r="JPB94" s="14"/>
      <c r="JPC94" s="14"/>
      <c r="JPD94" s="14"/>
      <c r="JPE94" s="14"/>
      <c r="JPF94" s="14"/>
      <c r="JPG94" s="14"/>
      <c r="JPH94" s="14"/>
      <c r="JPI94" s="14"/>
      <c r="JPJ94" s="14"/>
      <c r="JPK94" s="14"/>
      <c r="JPL94" s="14"/>
      <c r="JPM94" s="14"/>
      <c r="JPN94" s="14"/>
      <c r="JPO94" s="14"/>
      <c r="JPP94" s="14"/>
      <c r="JPQ94" s="14"/>
      <c r="JPR94" s="14"/>
      <c r="JPS94" s="14"/>
      <c r="JPT94" s="14"/>
      <c r="JPU94" s="14"/>
      <c r="JPV94" s="14"/>
      <c r="JPW94" s="14"/>
      <c r="JPX94" s="14"/>
      <c r="JPY94" s="14"/>
      <c r="JPZ94" s="14"/>
      <c r="JQA94" s="14"/>
      <c r="JQB94" s="14"/>
      <c r="JQC94" s="14"/>
      <c r="JQD94" s="14"/>
      <c r="JQE94" s="14"/>
      <c r="JQF94" s="14"/>
      <c r="JQG94" s="14"/>
      <c r="JQH94" s="14"/>
      <c r="JQI94" s="14"/>
      <c r="JQJ94" s="14"/>
      <c r="JQK94" s="14"/>
      <c r="JQL94" s="14"/>
      <c r="JQM94" s="14"/>
      <c r="JQN94" s="14"/>
      <c r="JQO94" s="14"/>
      <c r="JQP94" s="14"/>
      <c r="JQQ94" s="14"/>
      <c r="JQR94" s="14"/>
      <c r="JQS94" s="14"/>
      <c r="JQT94" s="14"/>
      <c r="JQU94" s="14"/>
      <c r="JQV94" s="14"/>
      <c r="JQW94" s="14"/>
      <c r="JQX94" s="14"/>
      <c r="JQY94" s="14"/>
      <c r="JQZ94" s="14"/>
      <c r="JRA94" s="14"/>
      <c r="JRB94" s="14"/>
      <c r="JRC94" s="14"/>
      <c r="JRD94" s="14"/>
      <c r="JRE94" s="14"/>
      <c r="JRF94" s="14"/>
      <c r="JRG94" s="14"/>
      <c r="JRH94" s="14"/>
      <c r="JRI94" s="14"/>
      <c r="JRJ94" s="14"/>
      <c r="JRK94" s="14"/>
      <c r="JRL94" s="14"/>
      <c r="JRM94" s="14"/>
      <c r="JRN94" s="14"/>
      <c r="JRO94" s="14"/>
      <c r="JRP94" s="14"/>
      <c r="JRQ94" s="14"/>
      <c r="JRR94" s="14"/>
      <c r="JRS94" s="14"/>
      <c r="JRT94" s="14"/>
      <c r="JRU94" s="14"/>
      <c r="JRV94" s="14"/>
      <c r="JRW94" s="14"/>
      <c r="JRX94" s="14"/>
      <c r="JRY94" s="14"/>
      <c r="JRZ94" s="14"/>
      <c r="JSA94" s="14"/>
      <c r="JSB94" s="14"/>
      <c r="JSC94" s="14"/>
      <c r="JSD94" s="14"/>
      <c r="JSE94" s="14"/>
      <c r="JSF94" s="14"/>
      <c r="JSG94" s="14"/>
      <c r="JSH94" s="14"/>
      <c r="JSI94" s="14"/>
      <c r="JSJ94" s="14"/>
      <c r="JSK94" s="14"/>
      <c r="JSL94" s="14"/>
      <c r="JSM94" s="14"/>
      <c r="JSN94" s="14"/>
      <c r="JSO94" s="14"/>
      <c r="JSP94" s="14"/>
      <c r="JSQ94" s="14"/>
      <c r="JSR94" s="14"/>
      <c r="JSS94" s="14"/>
      <c r="JST94" s="14"/>
      <c r="JSU94" s="14"/>
      <c r="JSV94" s="14"/>
      <c r="JSW94" s="14"/>
      <c r="JSX94" s="14"/>
      <c r="JSY94" s="14"/>
      <c r="JSZ94" s="14"/>
      <c r="JTA94" s="14"/>
      <c r="JTB94" s="14"/>
      <c r="JTC94" s="14"/>
      <c r="JTD94" s="14"/>
      <c r="JTE94" s="14"/>
      <c r="JTF94" s="14"/>
      <c r="JTG94" s="14"/>
      <c r="JTH94" s="14"/>
      <c r="JTI94" s="14"/>
      <c r="JTJ94" s="14"/>
      <c r="JTK94" s="14"/>
      <c r="JTL94" s="14"/>
      <c r="JTM94" s="14"/>
      <c r="JTN94" s="14"/>
      <c r="JTO94" s="14"/>
      <c r="JTP94" s="14"/>
      <c r="JTQ94" s="14"/>
      <c r="JTR94" s="14"/>
      <c r="JTS94" s="14"/>
      <c r="JTT94" s="14"/>
      <c r="JTU94" s="14"/>
      <c r="JTV94" s="14"/>
      <c r="JTW94" s="14"/>
      <c r="JTX94" s="14"/>
      <c r="JTY94" s="14"/>
      <c r="JTZ94" s="14"/>
      <c r="JUA94" s="14"/>
      <c r="JUB94" s="14"/>
      <c r="JUC94" s="14"/>
      <c r="JUD94" s="14"/>
      <c r="JUE94" s="14"/>
      <c r="JUF94" s="14"/>
      <c r="JUG94" s="14"/>
      <c r="JUH94" s="14"/>
      <c r="JUI94" s="14"/>
      <c r="JUJ94" s="14"/>
      <c r="JUK94" s="14"/>
      <c r="JUL94" s="14"/>
      <c r="JUM94" s="14"/>
      <c r="JUN94" s="14"/>
      <c r="JUO94" s="14"/>
      <c r="JUP94" s="14"/>
      <c r="JUQ94" s="14"/>
      <c r="JUR94" s="14"/>
      <c r="JUS94" s="14"/>
      <c r="JUT94" s="14"/>
      <c r="JUU94" s="14"/>
      <c r="JUV94" s="14"/>
      <c r="JUW94" s="14"/>
      <c r="JUX94" s="14"/>
      <c r="JUY94" s="14"/>
      <c r="JUZ94" s="14"/>
      <c r="JVA94" s="14"/>
      <c r="JVB94" s="14"/>
      <c r="JVC94" s="14"/>
      <c r="JVD94" s="14"/>
      <c r="JVE94" s="14"/>
      <c r="JVF94" s="14"/>
      <c r="JVG94" s="14"/>
      <c r="JVH94" s="14"/>
      <c r="JVI94" s="14"/>
      <c r="JVJ94" s="14"/>
      <c r="JVK94" s="14"/>
      <c r="JVL94" s="14"/>
      <c r="JVM94" s="14"/>
      <c r="JVN94" s="14"/>
      <c r="JVO94" s="14"/>
      <c r="JVP94" s="14"/>
      <c r="JVQ94" s="14"/>
      <c r="JVR94" s="14"/>
      <c r="JVS94" s="14"/>
      <c r="JVT94" s="14"/>
      <c r="JVU94" s="14"/>
      <c r="JVV94" s="14"/>
      <c r="JVW94" s="14"/>
      <c r="JVX94" s="14"/>
      <c r="JVY94" s="14"/>
      <c r="JVZ94" s="14"/>
      <c r="JWA94" s="14"/>
      <c r="JWB94" s="14"/>
      <c r="JWC94" s="14"/>
      <c r="JWD94" s="14"/>
      <c r="JWE94" s="14"/>
      <c r="JWF94" s="14"/>
      <c r="JWG94" s="14"/>
      <c r="JWH94" s="14"/>
      <c r="JWI94" s="14"/>
      <c r="JWJ94" s="14"/>
      <c r="JWK94" s="14"/>
      <c r="JWL94" s="14"/>
      <c r="JWM94" s="14"/>
      <c r="JWN94" s="14"/>
      <c r="JWO94" s="14"/>
      <c r="JWP94" s="14"/>
      <c r="JWQ94" s="14"/>
      <c r="JWR94" s="14"/>
      <c r="JWS94" s="14"/>
      <c r="JWT94" s="14"/>
      <c r="JWU94" s="14"/>
      <c r="JWV94" s="14"/>
      <c r="JWW94" s="14"/>
      <c r="JWX94" s="14"/>
      <c r="JWY94" s="14"/>
      <c r="JWZ94" s="14"/>
      <c r="JXA94" s="14"/>
      <c r="JXB94" s="14"/>
      <c r="JXC94" s="14"/>
      <c r="JXD94" s="14"/>
      <c r="JXE94" s="14"/>
      <c r="JXF94" s="14"/>
      <c r="JXG94" s="14"/>
      <c r="JXH94" s="14"/>
      <c r="JXI94" s="14"/>
      <c r="JXJ94" s="14"/>
      <c r="JXK94" s="14"/>
      <c r="JXL94" s="14"/>
      <c r="JXM94" s="14"/>
      <c r="JXN94" s="14"/>
      <c r="JXO94" s="14"/>
      <c r="JXP94" s="14"/>
      <c r="JXQ94" s="14"/>
      <c r="JXR94" s="14"/>
      <c r="JXS94" s="14"/>
      <c r="JXT94" s="14"/>
      <c r="JXU94" s="14"/>
      <c r="JXV94" s="14"/>
      <c r="JXW94" s="14"/>
      <c r="JXX94" s="14"/>
      <c r="JXY94" s="14"/>
      <c r="JXZ94" s="14"/>
      <c r="JYA94" s="14"/>
      <c r="JYB94" s="14"/>
      <c r="JYC94" s="14"/>
      <c r="JYD94" s="14"/>
      <c r="JYE94" s="14"/>
      <c r="JYF94" s="14"/>
      <c r="JYG94" s="14"/>
      <c r="JYH94" s="14"/>
      <c r="JYI94" s="14"/>
      <c r="JYJ94" s="14"/>
      <c r="JYK94" s="14"/>
      <c r="JYL94" s="14"/>
      <c r="JYM94" s="14"/>
      <c r="JYN94" s="14"/>
      <c r="JYO94" s="14"/>
      <c r="JYP94" s="14"/>
      <c r="JYQ94" s="14"/>
      <c r="JYR94" s="14"/>
      <c r="JYS94" s="14"/>
      <c r="JYT94" s="14"/>
      <c r="JYU94" s="14"/>
      <c r="JYV94" s="14"/>
      <c r="JYW94" s="14"/>
      <c r="JYX94" s="14"/>
      <c r="JYY94" s="14"/>
      <c r="JYZ94" s="14"/>
      <c r="JZA94" s="14"/>
      <c r="JZB94" s="14"/>
      <c r="JZC94" s="14"/>
      <c r="JZD94" s="14"/>
      <c r="JZE94" s="14"/>
      <c r="JZF94" s="14"/>
      <c r="JZG94" s="14"/>
      <c r="JZH94" s="14"/>
      <c r="JZI94" s="14"/>
      <c r="JZJ94" s="14"/>
      <c r="JZK94" s="14"/>
      <c r="JZL94" s="14"/>
      <c r="JZM94" s="14"/>
      <c r="JZN94" s="14"/>
      <c r="JZO94" s="14"/>
      <c r="JZP94" s="14"/>
      <c r="JZQ94" s="14"/>
      <c r="JZR94" s="14"/>
      <c r="JZS94" s="14"/>
      <c r="JZT94" s="14"/>
      <c r="JZU94" s="14"/>
      <c r="JZV94" s="14"/>
      <c r="JZW94" s="14"/>
      <c r="JZX94" s="14"/>
      <c r="JZY94" s="14"/>
      <c r="JZZ94" s="14"/>
      <c r="KAA94" s="14"/>
      <c r="KAB94" s="14"/>
      <c r="KAC94" s="14"/>
      <c r="KAD94" s="14"/>
      <c r="KAE94" s="14"/>
      <c r="KAF94" s="14"/>
      <c r="KAG94" s="14"/>
      <c r="KAH94" s="14"/>
      <c r="KAI94" s="14"/>
      <c r="KAJ94" s="14"/>
      <c r="KAK94" s="14"/>
      <c r="KAL94" s="14"/>
      <c r="KAM94" s="14"/>
      <c r="KAN94" s="14"/>
      <c r="KAO94" s="14"/>
      <c r="KAP94" s="14"/>
      <c r="KAQ94" s="14"/>
      <c r="KAR94" s="14"/>
      <c r="KAS94" s="14"/>
      <c r="KAT94" s="14"/>
      <c r="KAU94" s="14"/>
      <c r="KAV94" s="14"/>
      <c r="KAW94" s="14"/>
      <c r="KAX94" s="14"/>
      <c r="KAY94" s="14"/>
      <c r="KAZ94" s="14"/>
      <c r="KBA94" s="14"/>
      <c r="KBB94" s="14"/>
      <c r="KBC94" s="14"/>
      <c r="KBD94" s="14"/>
      <c r="KBE94" s="14"/>
      <c r="KBF94" s="14"/>
      <c r="KBG94" s="14"/>
      <c r="KBH94" s="14"/>
      <c r="KBI94" s="14"/>
      <c r="KBJ94" s="14"/>
      <c r="KBK94" s="14"/>
      <c r="KBL94" s="14"/>
      <c r="KBM94" s="14"/>
      <c r="KBN94" s="14"/>
      <c r="KBO94" s="14"/>
      <c r="KBP94" s="14"/>
      <c r="KBQ94" s="14"/>
      <c r="KBR94" s="14"/>
      <c r="KBS94" s="14"/>
      <c r="KBT94" s="14"/>
      <c r="KBU94" s="14"/>
      <c r="KBV94" s="14"/>
      <c r="KBW94" s="14"/>
      <c r="KBX94" s="14"/>
      <c r="KBY94" s="14"/>
      <c r="KBZ94" s="14"/>
      <c r="KCA94" s="14"/>
      <c r="KCB94" s="14"/>
      <c r="KCC94" s="14"/>
      <c r="KCD94" s="14"/>
      <c r="KCE94" s="14"/>
      <c r="KCF94" s="14"/>
      <c r="KCG94" s="14"/>
      <c r="KCH94" s="14"/>
      <c r="KCI94" s="14"/>
      <c r="KCJ94" s="14"/>
      <c r="KCK94" s="14"/>
      <c r="KCL94" s="14"/>
      <c r="KCM94" s="14"/>
      <c r="KCN94" s="14"/>
      <c r="KCO94" s="14"/>
      <c r="KCP94" s="14"/>
      <c r="KCQ94" s="14"/>
      <c r="KCR94" s="14"/>
      <c r="KCS94" s="14"/>
      <c r="KCT94" s="14"/>
      <c r="KCU94" s="14"/>
      <c r="KCV94" s="14"/>
      <c r="KCW94" s="14"/>
      <c r="KCX94" s="14"/>
      <c r="KCY94" s="14"/>
      <c r="KCZ94" s="14"/>
      <c r="KDA94" s="14"/>
      <c r="KDB94" s="14"/>
      <c r="KDC94" s="14"/>
      <c r="KDD94" s="14"/>
      <c r="KDE94" s="14"/>
      <c r="KDF94" s="14"/>
      <c r="KDG94" s="14"/>
      <c r="KDH94" s="14"/>
      <c r="KDI94" s="14"/>
      <c r="KDJ94" s="14"/>
      <c r="KDK94" s="14"/>
      <c r="KDL94" s="14"/>
      <c r="KDM94" s="14"/>
      <c r="KDN94" s="14"/>
      <c r="KDO94" s="14"/>
      <c r="KDP94" s="14"/>
      <c r="KDQ94" s="14"/>
      <c r="KDR94" s="14"/>
      <c r="KDS94" s="14"/>
      <c r="KDT94" s="14"/>
      <c r="KDU94" s="14"/>
      <c r="KDV94" s="14"/>
      <c r="KDW94" s="14"/>
      <c r="KDX94" s="14"/>
      <c r="KDY94" s="14"/>
      <c r="KDZ94" s="14"/>
      <c r="KEA94" s="14"/>
      <c r="KEB94" s="14"/>
      <c r="KEC94" s="14"/>
      <c r="KED94" s="14"/>
      <c r="KEE94" s="14"/>
      <c r="KEF94" s="14"/>
      <c r="KEG94" s="14"/>
      <c r="KEH94" s="14"/>
      <c r="KEI94" s="14"/>
      <c r="KEJ94" s="14"/>
      <c r="KEK94" s="14"/>
      <c r="KEL94" s="14"/>
      <c r="KEM94" s="14"/>
      <c r="KEN94" s="14"/>
      <c r="KEO94" s="14"/>
      <c r="KEP94" s="14"/>
      <c r="KEQ94" s="14"/>
      <c r="KER94" s="14"/>
      <c r="KES94" s="14"/>
      <c r="KET94" s="14"/>
      <c r="KEU94" s="14"/>
      <c r="KEV94" s="14"/>
      <c r="KEW94" s="14"/>
      <c r="KEX94" s="14"/>
      <c r="KEY94" s="14"/>
      <c r="KEZ94" s="14"/>
      <c r="KFA94" s="14"/>
      <c r="KFB94" s="14"/>
      <c r="KFC94" s="14"/>
      <c r="KFD94" s="14"/>
      <c r="KFE94" s="14"/>
      <c r="KFF94" s="14"/>
      <c r="KFG94" s="14"/>
      <c r="KFH94" s="14"/>
      <c r="KFI94" s="14"/>
      <c r="KFJ94" s="14"/>
      <c r="KFK94" s="14"/>
      <c r="KFL94" s="14"/>
      <c r="KFM94" s="14"/>
      <c r="KFN94" s="14"/>
      <c r="KFO94" s="14"/>
      <c r="KFP94" s="14"/>
      <c r="KFQ94" s="14"/>
      <c r="KFR94" s="14"/>
      <c r="KFS94" s="14"/>
      <c r="KFT94" s="14"/>
      <c r="KFU94" s="14"/>
      <c r="KFV94" s="14"/>
      <c r="KFW94" s="14"/>
      <c r="KFX94" s="14"/>
      <c r="KFY94" s="14"/>
      <c r="KFZ94" s="14"/>
      <c r="KGA94" s="14"/>
      <c r="KGB94" s="14"/>
      <c r="KGC94" s="14"/>
      <c r="KGD94" s="14"/>
      <c r="KGE94" s="14"/>
      <c r="KGF94" s="14"/>
      <c r="KGG94" s="14"/>
      <c r="KGH94" s="14"/>
      <c r="KGI94" s="14"/>
      <c r="KGJ94" s="14"/>
      <c r="KGK94" s="14"/>
      <c r="KGL94" s="14"/>
      <c r="KGM94" s="14"/>
      <c r="KGN94" s="14"/>
      <c r="KGO94" s="14"/>
      <c r="KGP94" s="14"/>
      <c r="KGQ94" s="14"/>
      <c r="KGR94" s="14"/>
      <c r="KGS94" s="14"/>
      <c r="KGT94" s="14"/>
      <c r="KGU94" s="14"/>
      <c r="KGV94" s="14"/>
      <c r="KGW94" s="14"/>
      <c r="KGX94" s="14"/>
      <c r="KGY94" s="14"/>
      <c r="KGZ94" s="14"/>
      <c r="KHA94" s="14"/>
      <c r="KHB94" s="14"/>
      <c r="KHC94" s="14"/>
      <c r="KHD94" s="14"/>
      <c r="KHE94" s="14"/>
      <c r="KHF94" s="14"/>
      <c r="KHG94" s="14"/>
      <c r="KHH94" s="14"/>
      <c r="KHI94" s="14"/>
      <c r="KHJ94" s="14"/>
      <c r="KHK94" s="14"/>
      <c r="KHL94" s="14"/>
      <c r="KHM94" s="14"/>
      <c r="KHN94" s="14"/>
      <c r="KHO94" s="14"/>
      <c r="KHP94" s="14"/>
      <c r="KHQ94" s="14"/>
      <c r="KHR94" s="14"/>
      <c r="KHS94" s="14"/>
      <c r="KHT94" s="14"/>
      <c r="KHU94" s="14"/>
      <c r="KHV94" s="14"/>
      <c r="KHW94" s="14"/>
      <c r="KHX94" s="14"/>
      <c r="KHY94" s="14"/>
      <c r="KHZ94" s="14"/>
      <c r="KIA94" s="14"/>
      <c r="KIB94" s="14"/>
      <c r="KIC94" s="14"/>
      <c r="KID94" s="14"/>
      <c r="KIE94" s="14"/>
      <c r="KIF94" s="14"/>
      <c r="KIG94" s="14"/>
      <c r="KIH94" s="14"/>
      <c r="KII94" s="14"/>
      <c r="KIJ94" s="14"/>
      <c r="KIK94" s="14"/>
      <c r="KIL94" s="14"/>
      <c r="KIM94" s="14"/>
      <c r="KIN94" s="14"/>
      <c r="KIO94" s="14"/>
      <c r="KIP94" s="14"/>
      <c r="KIQ94" s="14"/>
      <c r="KIR94" s="14"/>
      <c r="KIS94" s="14"/>
      <c r="KIT94" s="14"/>
      <c r="KIU94" s="14"/>
      <c r="KIV94" s="14"/>
      <c r="KIW94" s="14"/>
      <c r="KIX94" s="14"/>
      <c r="KIY94" s="14"/>
      <c r="KIZ94" s="14"/>
      <c r="KJA94" s="14"/>
      <c r="KJB94" s="14"/>
      <c r="KJC94" s="14"/>
      <c r="KJD94" s="14"/>
      <c r="KJE94" s="14"/>
      <c r="KJF94" s="14"/>
      <c r="KJG94" s="14"/>
      <c r="KJH94" s="14"/>
      <c r="KJI94" s="14"/>
      <c r="KJJ94" s="14"/>
      <c r="KJK94" s="14"/>
      <c r="KJL94" s="14"/>
      <c r="KJM94" s="14"/>
      <c r="KJN94" s="14"/>
      <c r="KJO94" s="14"/>
      <c r="KJP94" s="14"/>
      <c r="KJQ94" s="14"/>
      <c r="KJR94" s="14"/>
      <c r="KJS94" s="14"/>
      <c r="KJT94" s="14"/>
      <c r="KJU94" s="14"/>
      <c r="KJV94" s="14"/>
      <c r="KJW94" s="14"/>
      <c r="KJX94" s="14"/>
      <c r="KJY94" s="14"/>
      <c r="KJZ94" s="14"/>
      <c r="KKA94" s="14"/>
      <c r="KKB94" s="14"/>
      <c r="KKC94" s="14"/>
      <c r="KKD94" s="14"/>
      <c r="KKE94" s="14"/>
      <c r="KKF94" s="14"/>
      <c r="KKG94" s="14"/>
      <c r="KKH94" s="14"/>
      <c r="KKI94" s="14"/>
      <c r="KKJ94" s="14"/>
      <c r="KKK94" s="14"/>
      <c r="KKL94" s="14"/>
      <c r="KKM94" s="14"/>
      <c r="KKN94" s="14"/>
      <c r="KKO94" s="14"/>
      <c r="KKP94" s="14"/>
      <c r="KKQ94" s="14"/>
      <c r="KKR94" s="14"/>
      <c r="KKS94" s="14"/>
      <c r="KKT94" s="14"/>
      <c r="KKU94" s="14"/>
      <c r="KKV94" s="14"/>
      <c r="KKW94" s="14"/>
      <c r="KKX94" s="14"/>
      <c r="KKY94" s="14"/>
      <c r="KKZ94" s="14"/>
      <c r="KLA94" s="14"/>
      <c r="KLB94" s="14"/>
      <c r="KLC94" s="14"/>
      <c r="KLD94" s="14"/>
      <c r="KLE94" s="14"/>
      <c r="KLF94" s="14"/>
      <c r="KLG94" s="14"/>
      <c r="KLH94" s="14"/>
      <c r="KLI94" s="14"/>
      <c r="KLJ94" s="14"/>
      <c r="KLK94" s="14"/>
      <c r="KLL94" s="14"/>
      <c r="KLM94" s="14"/>
      <c r="KLN94" s="14"/>
      <c r="KLO94" s="14"/>
      <c r="KLP94" s="14"/>
      <c r="KLQ94" s="14"/>
      <c r="KLR94" s="14"/>
      <c r="KLS94" s="14"/>
      <c r="KLT94" s="14"/>
      <c r="KLU94" s="14"/>
      <c r="KLV94" s="14"/>
      <c r="KLW94" s="14"/>
      <c r="KLX94" s="14"/>
      <c r="KLY94" s="14"/>
      <c r="KLZ94" s="14"/>
      <c r="KMA94" s="14"/>
      <c r="KMB94" s="14"/>
      <c r="KMC94" s="14"/>
      <c r="KMD94" s="14"/>
      <c r="KME94" s="14"/>
      <c r="KMF94" s="14"/>
      <c r="KMG94" s="14"/>
      <c r="KMH94" s="14"/>
      <c r="KMI94" s="14"/>
      <c r="KMJ94" s="14"/>
      <c r="KMK94" s="14"/>
      <c r="KML94" s="14"/>
      <c r="KMM94" s="14"/>
      <c r="KMN94" s="14"/>
      <c r="KMO94" s="14"/>
      <c r="KMP94" s="14"/>
      <c r="KMQ94" s="14"/>
      <c r="KMR94" s="14"/>
      <c r="KMS94" s="14"/>
      <c r="KMT94" s="14"/>
      <c r="KMU94" s="14"/>
      <c r="KMV94" s="14"/>
      <c r="KMW94" s="14"/>
      <c r="KMX94" s="14"/>
      <c r="KMY94" s="14"/>
      <c r="KMZ94" s="14"/>
      <c r="KNA94" s="14"/>
      <c r="KNB94" s="14"/>
      <c r="KNC94" s="14"/>
      <c r="KND94" s="14"/>
      <c r="KNE94" s="14"/>
      <c r="KNF94" s="14"/>
      <c r="KNG94" s="14"/>
      <c r="KNH94" s="14"/>
      <c r="KNI94" s="14"/>
      <c r="KNJ94" s="14"/>
      <c r="KNK94" s="14"/>
      <c r="KNL94" s="14"/>
      <c r="KNM94" s="14"/>
      <c r="KNN94" s="14"/>
      <c r="KNO94" s="14"/>
      <c r="KNP94" s="14"/>
      <c r="KNQ94" s="14"/>
      <c r="KNR94" s="14"/>
      <c r="KNS94" s="14"/>
      <c r="KNT94" s="14"/>
      <c r="KNU94" s="14"/>
      <c r="KNV94" s="14"/>
      <c r="KNW94" s="14"/>
      <c r="KNX94" s="14"/>
      <c r="KNY94" s="14"/>
      <c r="KNZ94" s="14"/>
      <c r="KOA94" s="14"/>
      <c r="KOB94" s="14"/>
      <c r="KOC94" s="14"/>
      <c r="KOD94" s="14"/>
      <c r="KOE94" s="14"/>
      <c r="KOF94" s="14"/>
      <c r="KOG94" s="14"/>
      <c r="KOH94" s="14"/>
      <c r="KOI94" s="14"/>
      <c r="KOJ94" s="14"/>
      <c r="KOK94" s="14"/>
      <c r="KOL94" s="14"/>
      <c r="KOM94" s="14"/>
      <c r="KON94" s="14"/>
      <c r="KOO94" s="14"/>
      <c r="KOP94" s="14"/>
      <c r="KOQ94" s="14"/>
      <c r="KOR94" s="14"/>
      <c r="KOS94" s="14"/>
      <c r="KOT94" s="14"/>
      <c r="KOU94" s="14"/>
      <c r="KOV94" s="14"/>
      <c r="KOW94" s="14"/>
      <c r="KOX94" s="14"/>
      <c r="KOY94" s="14"/>
      <c r="KOZ94" s="14"/>
      <c r="KPA94" s="14"/>
      <c r="KPB94" s="14"/>
      <c r="KPC94" s="14"/>
      <c r="KPD94" s="14"/>
      <c r="KPE94" s="14"/>
      <c r="KPF94" s="14"/>
      <c r="KPG94" s="14"/>
      <c r="KPH94" s="14"/>
      <c r="KPI94" s="14"/>
      <c r="KPJ94" s="14"/>
      <c r="KPK94" s="14"/>
      <c r="KPL94" s="14"/>
      <c r="KPM94" s="14"/>
      <c r="KPN94" s="14"/>
      <c r="KPO94" s="14"/>
      <c r="KPP94" s="14"/>
      <c r="KPQ94" s="14"/>
      <c r="KPR94" s="14"/>
      <c r="KPS94" s="14"/>
      <c r="KPT94" s="14"/>
      <c r="KPU94" s="14"/>
      <c r="KPV94" s="14"/>
      <c r="KPW94" s="14"/>
      <c r="KPX94" s="14"/>
      <c r="KPY94" s="14"/>
      <c r="KPZ94" s="14"/>
      <c r="KQA94" s="14"/>
      <c r="KQB94" s="14"/>
      <c r="KQC94" s="14"/>
      <c r="KQD94" s="14"/>
      <c r="KQE94" s="14"/>
      <c r="KQF94" s="14"/>
      <c r="KQG94" s="14"/>
      <c r="KQH94" s="14"/>
      <c r="KQI94" s="14"/>
      <c r="KQJ94" s="14"/>
      <c r="KQK94" s="14"/>
      <c r="KQL94" s="14"/>
      <c r="KQM94" s="14"/>
      <c r="KQN94" s="14"/>
      <c r="KQO94" s="14"/>
      <c r="KQP94" s="14"/>
      <c r="KQQ94" s="14"/>
      <c r="KQR94" s="14"/>
      <c r="KQS94" s="14"/>
      <c r="KQT94" s="14"/>
      <c r="KQU94" s="14"/>
      <c r="KQV94" s="14"/>
      <c r="KQW94" s="14"/>
      <c r="KQX94" s="14"/>
      <c r="KQY94" s="14"/>
      <c r="KQZ94" s="14"/>
      <c r="KRA94" s="14"/>
      <c r="KRB94" s="14"/>
      <c r="KRC94" s="14"/>
      <c r="KRD94" s="14"/>
      <c r="KRE94" s="14"/>
      <c r="KRF94" s="14"/>
      <c r="KRG94" s="14"/>
      <c r="KRH94" s="14"/>
      <c r="KRI94" s="14"/>
      <c r="KRJ94" s="14"/>
      <c r="KRK94" s="14"/>
      <c r="KRL94" s="14"/>
      <c r="KRM94" s="14"/>
      <c r="KRN94" s="14"/>
      <c r="KRO94" s="14"/>
      <c r="KRP94" s="14"/>
      <c r="KRQ94" s="14"/>
      <c r="KRR94" s="14"/>
      <c r="KRS94" s="14"/>
      <c r="KRT94" s="14"/>
      <c r="KRU94" s="14"/>
      <c r="KRV94" s="14"/>
      <c r="KRW94" s="14"/>
      <c r="KRX94" s="14"/>
      <c r="KRY94" s="14"/>
      <c r="KRZ94" s="14"/>
      <c r="KSA94" s="14"/>
      <c r="KSB94" s="14"/>
      <c r="KSC94" s="14"/>
      <c r="KSD94" s="14"/>
      <c r="KSE94" s="14"/>
      <c r="KSF94" s="14"/>
      <c r="KSG94" s="14"/>
      <c r="KSH94" s="14"/>
      <c r="KSI94" s="14"/>
      <c r="KSJ94" s="14"/>
      <c r="KSK94" s="14"/>
      <c r="KSL94" s="14"/>
      <c r="KSM94" s="14"/>
      <c r="KSN94" s="14"/>
      <c r="KSO94" s="14"/>
      <c r="KSP94" s="14"/>
      <c r="KSQ94" s="14"/>
      <c r="KSR94" s="14"/>
      <c r="KSS94" s="14"/>
      <c r="KST94" s="14"/>
      <c r="KSU94" s="14"/>
      <c r="KSV94" s="14"/>
      <c r="KSW94" s="14"/>
      <c r="KSX94" s="14"/>
      <c r="KSY94" s="14"/>
      <c r="KSZ94" s="14"/>
      <c r="KTA94" s="14"/>
      <c r="KTB94" s="14"/>
      <c r="KTC94" s="14"/>
      <c r="KTD94" s="14"/>
      <c r="KTE94" s="14"/>
      <c r="KTF94" s="14"/>
      <c r="KTG94" s="14"/>
      <c r="KTH94" s="14"/>
      <c r="KTI94" s="14"/>
      <c r="KTJ94" s="14"/>
      <c r="KTK94" s="14"/>
      <c r="KTL94" s="14"/>
      <c r="KTM94" s="14"/>
      <c r="KTN94" s="14"/>
      <c r="KTO94" s="14"/>
      <c r="KTP94" s="14"/>
      <c r="KTQ94" s="14"/>
      <c r="KTR94" s="14"/>
      <c r="KTS94" s="14"/>
      <c r="KTT94" s="14"/>
      <c r="KTU94" s="14"/>
      <c r="KTV94" s="14"/>
      <c r="KTW94" s="14"/>
      <c r="KTX94" s="14"/>
      <c r="KTY94" s="14"/>
      <c r="KTZ94" s="14"/>
      <c r="KUA94" s="14"/>
      <c r="KUB94" s="14"/>
      <c r="KUC94" s="14"/>
      <c r="KUD94" s="14"/>
      <c r="KUE94" s="14"/>
      <c r="KUF94" s="14"/>
      <c r="KUG94" s="14"/>
      <c r="KUH94" s="14"/>
      <c r="KUI94" s="14"/>
      <c r="KUJ94" s="14"/>
      <c r="KUK94" s="14"/>
      <c r="KUL94" s="14"/>
      <c r="KUM94" s="14"/>
      <c r="KUN94" s="14"/>
      <c r="KUO94" s="14"/>
      <c r="KUP94" s="14"/>
      <c r="KUQ94" s="14"/>
      <c r="KUR94" s="14"/>
      <c r="KUS94" s="14"/>
      <c r="KUT94" s="14"/>
      <c r="KUU94" s="14"/>
      <c r="KUV94" s="14"/>
      <c r="KUW94" s="14"/>
      <c r="KUX94" s="14"/>
      <c r="KUY94" s="14"/>
      <c r="KUZ94" s="14"/>
      <c r="KVA94" s="14"/>
      <c r="KVB94" s="14"/>
      <c r="KVC94" s="14"/>
      <c r="KVD94" s="14"/>
      <c r="KVE94" s="14"/>
      <c r="KVF94" s="14"/>
      <c r="KVG94" s="14"/>
      <c r="KVH94" s="14"/>
      <c r="KVI94" s="14"/>
      <c r="KVJ94" s="14"/>
      <c r="KVK94" s="14"/>
      <c r="KVL94" s="14"/>
      <c r="KVM94" s="14"/>
      <c r="KVN94" s="14"/>
      <c r="KVO94" s="14"/>
      <c r="KVP94" s="14"/>
      <c r="KVQ94" s="14"/>
      <c r="KVR94" s="14"/>
      <c r="KVS94" s="14"/>
      <c r="KVT94" s="14"/>
      <c r="KVU94" s="14"/>
      <c r="KVV94" s="14"/>
      <c r="KVW94" s="14"/>
      <c r="KVX94" s="14"/>
      <c r="KVY94" s="14"/>
      <c r="KVZ94" s="14"/>
      <c r="KWA94" s="14"/>
      <c r="KWB94" s="14"/>
      <c r="KWC94" s="14"/>
      <c r="KWD94" s="14"/>
      <c r="KWE94" s="14"/>
      <c r="KWF94" s="14"/>
      <c r="KWG94" s="14"/>
      <c r="KWH94" s="14"/>
      <c r="KWI94" s="14"/>
      <c r="KWJ94" s="14"/>
      <c r="KWK94" s="14"/>
      <c r="KWL94" s="14"/>
      <c r="KWM94" s="14"/>
      <c r="KWN94" s="14"/>
      <c r="KWO94" s="14"/>
      <c r="KWP94" s="14"/>
      <c r="KWQ94" s="14"/>
      <c r="KWR94" s="14"/>
      <c r="KWS94" s="14"/>
      <c r="KWT94" s="14"/>
      <c r="KWU94" s="14"/>
      <c r="KWV94" s="14"/>
      <c r="KWW94" s="14"/>
      <c r="KWX94" s="14"/>
      <c r="KWY94" s="14"/>
      <c r="KWZ94" s="14"/>
      <c r="KXA94" s="14"/>
      <c r="KXB94" s="14"/>
      <c r="KXC94" s="14"/>
      <c r="KXD94" s="14"/>
      <c r="KXE94" s="14"/>
      <c r="KXF94" s="14"/>
      <c r="KXG94" s="14"/>
      <c r="KXH94" s="14"/>
      <c r="KXI94" s="14"/>
      <c r="KXJ94" s="14"/>
      <c r="KXK94" s="14"/>
      <c r="KXL94" s="14"/>
      <c r="KXM94" s="14"/>
      <c r="KXN94" s="14"/>
      <c r="KXO94" s="14"/>
      <c r="KXP94" s="14"/>
      <c r="KXQ94" s="14"/>
      <c r="KXR94" s="14"/>
      <c r="KXS94" s="14"/>
      <c r="KXT94" s="14"/>
      <c r="KXU94" s="14"/>
      <c r="KXV94" s="14"/>
      <c r="KXW94" s="14"/>
      <c r="KXX94" s="14"/>
      <c r="KXY94" s="14"/>
      <c r="KXZ94" s="14"/>
      <c r="KYA94" s="14"/>
      <c r="KYB94" s="14"/>
      <c r="KYC94" s="14"/>
      <c r="KYD94" s="14"/>
      <c r="KYE94" s="14"/>
      <c r="KYF94" s="14"/>
      <c r="KYG94" s="14"/>
      <c r="KYH94" s="14"/>
      <c r="KYI94" s="14"/>
      <c r="KYJ94" s="14"/>
      <c r="KYK94" s="14"/>
      <c r="KYL94" s="14"/>
      <c r="KYM94" s="14"/>
      <c r="KYN94" s="14"/>
      <c r="KYO94" s="14"/>
      <c r="KYP94" s="14"/>
      <c r="KYQ94" s="14"/>
      <c r="KYR94" s="14"/>
      <c r="KYS94" s="14"/>
      <c r="KYT94" s="14"/>
      <c r="KYU94" s="14"/>
      <c r="KYV94" s="14"/>
      <c r="KYW94" s="14"/>
      <c r="KYX94" s="14"/>
      <c r="KYY94" s="14"/>
      <c r="KYZ94" s="14"/>
      <c r="KZA94" s="14"/>
      <c r="KZB94" s="14"/>
      <c r="KZC94" s="14"/>
      <c r="KZD94" s="14"/>
      <c r="KZE94" s="14"/>
      <c r="KZF94" s="14"/>
      <c r="KZG94" s="14"/>
      <c r="KZH94" s="14"/>
      <c r="KZI94" s="14"/>
      <c r="KZJ94" s="14"/>
      <c r="KZK94" s="14"/>
      <c r="KZL94" s="14"/>
      <c r="KZM94" s="14"/>
      <c r="KZN94" s="14"/>
      <c r="KZO94" s="14"/>
      <c r="KZP94" s="14"/>
      <c r="KZQ94" s="14"/>
      <c r="KZR94" s="14"/>
      <c r="KZS94" s="14"/>
      <c r="KZT94" s="14"/>
      <c r="KZU94" s="14"/>
      <c r="KZV94" s="14"/>
      <c r="KZW94" s="14"/>
      <c r="KZX94" s="14"/>
      <c r="KZY94" s="14"/>
      <c r="KZZ94" s="14"/>
      <c r="LAA94" s="14"/>
      <c r="LAB94" s="14"/>
      <c r="LAC94" s="14"/>
      <c r="LAD94" s="14"/>
      <c r="LAE94" s="14"/>
      <c r="LAF94" s="14"/>
      <c r="LAG94" s="14"/>
      <c r="LAH94" s="14"/>
      <c r="LAI94" s="14"/>
      <c r="LAJ94" s="14"/>
      <c r="LAK94" s="14"/>
      <c r="LAL94" s="14"/>
      <c r="LAM94" s="14"/>
      <c r="LAN94" s="14"/>
      <c r="LAO94" s="14"/>
      <c r="LAP94" s="14"/>
      <c r="LAQ94" s="14"/>
      <c r="LAR94" s="14"/>
      <c r="LAS94" s="14"/>
      <c r="LAT94" s="14"/>
      <c r="LAU94" s="14"/>
      <c r="LAV94" s="14"/>
      <c r="LAW94" s="14"/>
      <c r="LAX94" s="14"/>
      <c r="LAY94" s="14"/>
      <c r="LAZ94" s="14"/>
      <c r="LBA94" s="14"/>
      <c r="LBB94" s="14"/>
      <c r="LBC94" s="14"/>
      <c r="LBD94" s="14"/>
      <c r="LBE94" s="14"/>
      <c r="LBF94" s="14"/>
      <c r="LBG94" s="14"/>
      <c r="LBH94" s="14"/>
      <c r="LBI94" s="14"/>
      <c r="LBJ94" s="14"/>
      <c r="LBK94" s="14"/>
      <c r="LBL94" s="14"/>
      <c r="LBM94" s="14"/>
      <c r="LBN94" s="14"/>
      <c r="LBO94" s="14"/>
      <c r="LBP94" s="14"/>
      <c r="LBQ94" s="14"/>
      <c r="LBR94" s="14"/>
      <c r="LBS94" s="14"/>
      <c r="LBT94" s="14"/>
      <c r="LBU94" s="14"/>
      <c r="LBV94" s="14"/>
      <c r="LBW94" s="14"/>
      <c r="LBX94" s="14"/>
      <c r="LBY94" s="14"/>
      <c r="LBZ94" s="14"/>
      <c r="LCA94" s="14"/>
      <c r="LCB94" s="14"/>
      <c r="LCC94" s="14"/>
      <c r="LCD94" s="14"/>
      <c r="LCE94" s="14"/>
      <c r="LCF94" s="14"/>
      <c r="LCG94" s="14"/>
      <c r="LCH94" s="14"/>
      <c r="LCI94" s="14"/>
      <c r="LCJ94" s="14"/>
      <c r="LCK94" s="14"/>
      <c r="LCL94" s="14"/>
      <c r="LCM94" s="14"/>
      <c r="LCN94" s="14"/>
      <c r="LCO94" s="14"/>
      <c r="LCP94" s="14"/>
      <c r="LCQ94" s="14"/>
      <c r="LCR94" s="14"/>
      <c r="LCS94" s="14"/>
      <c r="LCT94" s="14"/>
      <c r="LCU94" s="14"/>
      <c r="LCV94" s="14"/>
      <c r="LCW94" s="14"/>
      <c r="LCX94" s="14"/>
      <c r="LCY94" s="14"/>
      <c r="LCZ94" s="14"/>
      <c r="LDA94" s="14"/>
      <c r="LDB94" s="14"/>
      <c r="LDC94" s="14"/>
      <c r="LDD94" s="14"/>
      <c r="LDE94" s="14"/>
      <c r="LDF94" s="14"/>
      <c r="LDG94" s="14"/>
      <c r="LDH94" s="14"/>
      <c r="LDI94" s="14"/>
      <c r="LDJ94" s="14"/>
      <c r="LDK94" s="14"/>
      <c r="LDL94" s="14"/>
      <c r="LDM94" s="14"/>
      <c r="LDN94" s="14"/>
      <c r="LDO94" s="14"/>
      <c r="LDP94" s="14"/>
      <c r="LDQ94" s="14"/>
      <c r="LDR94" s="14"/>
      <c r="LDS94" s="14"/>
      <c r="LDT94" s="14"/>
      <c r="LDU94" s="14"/>
      <c r="LDV94" s="14"/>
      <c r="LDW94" s="14"/>
      <c r="LDX94" s="14"/>
      <c r="LDY94" s="14"/>
      <c r="LDZ94" s="14"/>
      <c r="LEA94" s="14"/>
      <c r="LEB94" s="14"/>
      <c r="LEC94" s="14"/>
      <c r="LED94" s="14"/>
      <c r="LEE94" s="14"/>
      <c r="LEF94" s="14"/>
      <c r="LEG94" s="14"/>
      <c r="LEH94" s="14"/>
      <c r="LEI94" s="14"/>
      <c r="LEJ94" s="14"/>
      <c r="LEK94" s="14"/>
      <c r="LEL94" s="14"/>
      <c r="LEM94" s="14"/>
      <c r="LEN94" s="14"/>
      <c r="LEO94" s="14"/>
      <c r="LEP94" s="14"/>
      <c r="LEQ94" s="14"/>
      <c r="LER94" s="14"/>
      <c r="LES94" s="14"/>
      <c r="LET94" s="14"/>
      <c r="LEU94" s="14"/>
      <c r="LEV94" s="14"/>
      <c r="LEW94" s="14"/>
      <c r="LEX94" s="14"/>
      <c r="LEY94" s="14"/>
      <c r="LEZ94" s="14"/>
      <c r="LFA94" s="14"/>
      <c r="LFB94" s="14"/>
      <c r="LFC94" s="14"/>
      <c r="LFD94" s="14"/>
      <c r="LFE94" s="14"/>
      <c r="LFF94" s="14"/>
      <c r="LFG94" s="14"/>
      <c r="LFH94" s="14"/>
      <c r="LFI94" s="14"/>
      <c r="LFJ94" s="14"/>
      <c r="LFK94" s="14"/>
      <c r="LFL94" s="14"/>
      <c r="LFM94" s="14"/>
      <c r="LFN94" s="14"/>
      <c r="LFO94" s="14"/>
      <c r="LFP94" s="14"/>
      <c r="LFQ94" s="14"/>
      <c r="LFR94" s="14"/>
      <c r="LFS94" s="14"/>
      <c r="LFT94" s="14"/>
      <c r="LFU94" s="14"/>
      <c r="LFV94" s="14"/>
      <c r="LFW94" s="14"/>
      <c r="LFX94" s="14"/>
      <c r="LFY94" s="14"/>
      <c r="LFZ94" s="14"/>
      <c r="LGA94" s="14"/>
      <c r="LGB94" s="14"/>
      <c r="LGC94" s="14"/>
      <c r="LGD94" s="14"/>
      <c r="LGE94" s="14"/>
      <c r="LGF94" s="14"/>
      <c r="LGG94" s="14"/>
      <c r="LGH94" s="14"/>
      <c r="LGI94" s="14"/>
      <c r="LGJ94" s="14"/>
      <c r="LGK94" s="14"/>
      <c r="LGL94" s="14"/>
      <c r="LGM94" s="14"/>
      <c r="LGN94" s="14"/>
      <c r="LGO94" s="14"/>
      <c r="LGP94" s="14"/>
      <c r="LGQ94" s="14"/>
      <c r="LGR94" s="14"/>
      <c r="LGS94" s="14"/>
      <c r="LGT94" s="14"/>
      <c r="LGU94" s="14"/>
      <c r="LGV94" s="14"/>
      <c r="LGW94" s="14"/>
      <c r="LGX94" s="14"/>
      <c r="LGY94" s="14"/>
      <c r="LGZ94" s="14"/>
      <c r="LHA94" s="14"/>
      <c r="LHB94" s="14"/>
      <c r="LHC94" s="14"/>
      <c r="LHD94" s="14"/>
      <c r="LHE94" s="14"/>
      <c r="LHF94" s="14"/>
      <c r="LHG94" s="14"/>
      <c r="LHH94" s="14"/>
      <c r="LHI94" s="14"/>
      <c r="LHJ94" s="14"/>
      <c r="LHK94" s="14"/>
      <c r="LHL94" s="14"/>
      <c r="LHM94" s="14"/>
      <c r="LHN94" s="14"/>
      <c r="LHO94" s="14"/>
      <c r="LHP94" s="14"/>
      <c r="LHQ94" s="14"/>
      <c r="LHR94" s="14"/>
      <c r="LHS94" s="14"/>
      <c r="LHT94" s="14"/>
      <c r="LHU94" s="14"/>
      <c r="LHV94" s="14"/>
      <c r="LHW94" s="14"/>
      <c r="LHX94" s="14"/>
      <c r="LHY94" s="14"/>
      <c r="LHZ94" s="14"/>
      <c r="LIA94" s="14"/>
      <c r="LIB94" s="14"/>
      <c r="LIC94" s="14"/>
      <c r="LID94" s="14"/>
      <c r="LIE94" s="14"/>
      <c r="LIF94" s="14"/>
      <c r="LIG94" s="14"/>
      <c r="LIH94" s="14"/>
      <c r="LII94" s="14"/>
      <c r="LIJ94" s="14"/>
      <c r="LIK94" s="14"/>
      <c r="LIL94" s="14"/>
      <c r="LIM94" s="14"/>
      <c r="LIN94" s="14"/>
      <c r="LIO94" s="14"/>
      <c r="LIP94" s="14"/>
      <c r="LIQ94" s="14"/>
      <c r="LIR94" s="14"/>
      <c r="LIS94" s="14"/>
      <c r="LIT94" s="14"/>
      <c r="LIU94" s="14"/>
      <c r="LIV94" s="14"/>
      <c r="LIW94" s="14"/>
      <c r="LIX94" s="14"/>
      <c r="LIY94" s="14"/>
      <c r="LIZ94" s="14"/>
      <c r="LJA94" s="14"/>
      <c r="LJB94" s="14"/>
      <c r="LJC94" s="14"/>
      <c r="LJD94" s="14"/>
      <c r="LJE94" s="14"/>
      <c r="LJF94" s="14"/>
      <c r="LJG94" s="14"/>
      <c r="LJH94" s="14"/>
      <c r="LJI94" s="14"/>
      <c r="LJJ94" s="14"/>
      <c r="LJK94" s="14"/>
      <c r="LJL94" s="14"/>
      <c r="LJM94" s="14"/>
      <c r="LJN94" s="14"/>
      <c r="LJO94" s="14"/>
      <c r="LJP94" s="14"/>
      <c r="LJQ94" s="14"/>
      <c r="LJR94" s="14"/>
      <c r="LJS94" s="14"/>
      <c r="LJT94" s="14"/>
      <c r="LJU94" s="14"/>
      <c r="LJV94" s="14"/>
      <c r="LJW94" s="14"/>
      <c r="LJX94" s="14"/>
      <c r="LJY94" s="14"/>
      <c r="LJZ94" s="14"/>
      <c r="LKA94" s="14"/>
      <c r="LKB94" s="14"/>
      <c r="LKC94" s="14"/>
      <c r="LKD94" s="14"/>
      <c r="LKE94" s="14"/>
      <c r="LKF94" s="14"/>
      <c r="LKG94" s="14"/>
      <c r="LKH94" s="14"/>
      <c r="LKI94" s="14"/>
      <c r="LKJ94" s="14"/>
      <c r="LKK94" s="14"/>
      <c r="LKL94" s="14"/>
      <c r="LKM94" s="14"/>
      <c r="LKN94" s="14"/>
      <c r="LKO94" s="14"/>
      <c r="LKP94" s="14"/>
      <c r="LKQ94" s="14"/>
      <c r="LKR94" s="14"/>
      <c r="LKS94" s="14"/>
      <c r="LKT94" s="14"/>
      <c r="LKU94" s="14"/>
      <c r="LKV94" s="14"/>
      <c r="LKW94" s="14"/>
      <c r="LKX94" s="14"/>
      <c r="LKY94" s="14"/>
      <c r="LKZ94" s="14"/>
      <c r="LLA94" s="14"/>
      <c r="LLB94" s="14"/>
      <c r="LLC94" s="14"/>
      <c r="LLD94" s="14"/>
      <c r="LLE94" s="14"/>
      <c r="LLF94" s="14"/>
      <c r="LLG94" s="14"/>
      <c r="LLH94" s="14"/>
      <c r="LLI94" s="14"/>
      <c r="LLJ94" s="14"/>
      <c r="LLK94" s="14"/>
      <c r="LLL94" s="14"/>
      <c r="LLM94" s="14"/>
      <c r="LLN94" s="14"/>
      <c r="LLO94" s="14"/>
      <c r="LLP94" s="14"/>
      <c r="LLQ94" s="14"/>
      <c r="LLR94" s="14"/>
      <c r="LLS94" s="14"/>
      <c r="LLT94" s="14"/>
      <c r="LLU94" s="14"/>
      <c r="LLV94" s="14"/>
      <c r="LLW94" s="14"/>
      <c r="LLX94" s="14"/>
      <c r="LLY94" s="14"/>
      <c r="LLZ94" s="14"/>
      <c r="LMA94" s="14"/>
      <c r="LMB94" s="14"/>
      <c r="LMC94" s="14"/>
      <c r="LMD94" s="14"/>
      <c r="LME94" s="14"/>
      <c r="LMF94" s="14"/>
      <c r="LMG94" s="14"/>
      <c r="LMH94" s="14"/>
      <c r="LMI94" s="14"/>
      <c r="LMJ94" s="14"/>
      <c r="LMK94" s="14"/>
      <c r="LML94" s="14"/>
      <c r="LMM94" s="14"/>
      <c r="LMN94" s="14"/>
      <c r="LMO94" s="14"/>
      <c r="LMP94" s="14"/>
      <c r="LMQ94" s="14"/>
      <c r="LMR94" s="14"/>
      <c r="LMS94" s="14"/>
      <c r="LMT94" s="14"/>
      <c r="LMU94" s="14"/>
      <c r="LMV94" s="14"/>
      <c r="LMW94" s="14"/>
      <c r="LMX94" s="14"/>
      <c r="LMY94" s="14"/>
      <c r="LMZ94" s="14"/>
      <c r="LNA94" s="14"/>
      <c r="LNB94" s="14"/>
      <c r="LNC94" s="14"/>
      <c r="LND94" s="14"/>
      <c r="LNE94" s="14"/>
      <c r="LNF94" s="14"/>
      <c r="LNG94" s="14"/>
      <c r="LNH94" s="14"/>
      <c r="LNI94" s="14"/>
      <c r="LNJ94" s="14"/>
      <c r="LNK94" s="14"/>
      <c r="LNL94" s="14"/>
      <c r="LNM94" s="14"/>
      <c r="LNN94" s="14"/>
      <c r="LNO94" s="14"/>
      <c r="LNP94" s="14"/>
      <c r="LNQ94" s="14"/>
      <c r="LNR94" s="14"/>
      <c r="LNS94" s="14"/>
      <c r="LNT94" s="14"/>
      <c r="LNU94" s="14"/>
      <c r="LNV94" s="14"/>
      <c r="LNW94" s="14"/>
      <c r="LNX94" s="14"/>
      <c r="LNY94" s="14"/>
      <c r="LNZ94" s="14"/>
      <c r="LOA94" s="14"/>
      <c r="LOB94" s="14"/>
      <c r="LOC94" s="14"/>
      <c r="LOD94" s="14"/>
      <c r="LOE94" s="14"/>
      <c r="LOF94" s="14"/>
      <c r="LOG94" s="14"/>
      <c r="LOH94" s="14"/>
      <c r="LOI94" s="14"/>
      <c r="LOJ94" s="14"/>
      <c r="LOK94" s="14"/>
      <c r="LOL94" s="14"/>
      <c r="LOM94" s="14"/>
      <c r="LON94" s="14"/>
      <c r="LOO94" s="14"/>
      <c r="LOP94" s="14"/>
      <c r="LOQ94" s="14"/>
      <c r="LOR94" s="14"/>
      <c r="LOS94" s="14"/>
      <c r="LOT94" s="14"/>
      <c r="LOU94" s="14"/>
      <c r="LOV94" s="14"/>
      <c r="LOW94" s="14"/>
      <c r="LOX94" s="14"/>
      <c r="LOY94" s="14"/>
      <c r="LOZ94" s="14"/>
      <c r="LPA94" s="14"/>
      <c r="LPB94" s="14"/>
      <c r="LPC94" s="14"/>
      <c r="LPD94" s="14"/>
      <c r="LPE94" s="14"/>
      <c r="LPF94" s="14"/>
      <c r="LPG94" s="14"/>
      <c r="LPH94" s="14"/>
      <c r="LPI94" s="14"/>
      <c r="LPJ94" s="14"/>
      <c r="LPK94" s="14"/>
      <c r="LPL94" s="14"/>
      <c r="LPM94" s="14"/>
      <c r="LPN94" s="14"/>
      <c r="LPO94" s="14"/>
      <c r="LPP94" s="14"/>
      <c r="LPQ94" s="14"/>
      <c r="LPR94" s="14"/>
      <c r="LPS94" s="14"/>
      <c r="LPT94" s="14"/>
      <c r="LPU94" s="14"/>
      <c r="LPV94" s="14"/>
      <c r="LPW94" s="14"/>
      <c r="LPX94" s="14"/>
      <c r="LPY94" s="14"/>
      <c r="LPZ94" s="14"/>
      <c r="LQA94" s="14"/>
      <c r="LQB94" s="14"/>
      <c r="LQC94" s="14"/>
      <c r="LQD94" s="14"/>
      <c r="LQE94" s="14"/>
      <c r="LQF94" s="14"/>
      <c r="LQG94" s="14"/>
      <c r="LQH94" s="14"/>
      <c r="LQI94" s="14"/>
      <c r="LQJ94" s="14"/>
      <c r="LQK94" s="14"/>
      <c r="LQL94" s="14"/>
      <c r="LQM94" s="14"/>
      <c r="LQN94" s="14"/>
      <c r="LQO94" s="14"/>
      <c r="LQP94" s="14"/>
      <c r="LQQ94" s="14"/>
      <c r="LQR94" s="14"/>
      <c r="LQS94" s="14"/>
      <c r="LQT94" s="14"/>
      <c r="LQU94" s="14"/>
      <c r="LQV94" s="14"/>
      <c r="LQW94" s="14"/>
      <c r="LQX94" s="14"/>
      <c r="LQY94" s="14"/>
      <c r="LQZ94" s="14"/>
      <c r="LRA94" s="14"/>
      <c r="LRB94" s="14"/>
      <c r="LRC94" s="14"/>
      <c r="LRD94" s="14"/>
      <c r="LRE94" s="14"/>
      <c r="LRF94" s="14"/>
      <c r="LRG94" s="14"/>
      <c r="LRH94" s="14"/>
      <c r="LRI94" s="14"/>
      <c r="LRJ94" s="14"/>
      <c r="LRK94" s="14"/>
      <c r="LRL94" s="14"/>
      <c r="LRM94" s="14"/>
      <c r="LRN94" s="14"/>
      <c r="LRO94" s="14"/>
      <c r="LRP94" s="14"/>
      <c r="LRQ94" s="14"/>
      <c r="LRR94" s="14"/>
      <c r="LRS94" s="14"/>
      <c r="LRT94" s="14"/>
      <c r="LRU94" s="14"/>
      <c r="LRV94" s="14"/>
      <c r="LRW94" s="14"/>
      <c r="LRX94" s="14"/>
      <c r="LRY94" s="14"/>
      <c r="LRZ94" s="14"/>
      <c r="LSA94" s="14"/>
      <c r="LSB94" s="14"/>
      <c r="LSC94" s="14"/>
      <c r="LSD94" s="14"/>
      <c r="LSE94" s="14"/>
      <c r="LSF94" s="14"/>
      <c r="LSG94" s="14"/>
      <c r="LSH94" s="14"/>
      <c r="LSI94" s="14"/>
      <c r="LSJ94" s="14"/>
      <c r="LSK94" s="14"/>
      <c r="LSL94" s="14"/>
      <c r="LSM94" s="14"/>
      <c r="LSN94" s="14"/>
      <c r="LSO94" s="14"/>
      <c r="LSP94" s="14"/>
      <c r="LSQ94" s="14"/>
      <c r="LSR94" s="14"/>
      <c r="LSS94" s="14"/>
      <c r="LST94" s="14"/>
      <c r="LSU94" s="14"/>
      <c r="LSV94" s="14"/>
      <c r="LSW94" s="14"/>
      <c r="LSX94" s="14"/>
      <c r="LSY94" s="14"/>
      <c r="LSZ94" s="14"/>
      <c r="LTA94" s="14"/>
      <c r="LTB94" s="14"/>
      <c r="LTC94" s="14"/>
      <c r="LTD94" s="14"/>
      <c r="LTE94" s="14"/>
      <c r="LTF94" s="14"/>
      <c r="LTG94" s="14"/>
      <c r="LTH94" s="14"/>
      <c r="LTI94" s="14"/>
      <c r="LTJ94" s="14"/>
      <c r="LTK94" s="14"/>
      <c r="LTL94" s="14"/>
      <c r="LTM94" s="14"/>
      <c r="LTN94" s="14"/>
      <c r="LTO94" s="14"/>
      <c r="LTP94" s="14"/>
      <c r="LTQ94" s="14"/>
      <c r="LTR94" s="14"/>
      <c r="LTS94" s="14"/>
      <c r="LTT94" s="14"/>
      <c r="LTU94" s="14"/>
      <c r="LTV94" s="14"/>
      <c r="LTW94" s="14"/>
      <c r="LTX94" s="14"/>
      <c r="LTY94" s="14"/>
      <c r="LTZ94" s="14"/>
      <c r="LUA94" s="14"/>
      <c r="LUB94" s="14"/>
      <c r="LUC94" s="14"/>
      <c r="LUD94" s="14"/>
      <c r="LUE94" s="14"/>
      <c r="LUF94" s="14"/>
      <c r="LUG94" s="14"/>
      <c r="LUH94" s="14"/>
      <c r="LUI94" s="14"/>
      <c r="LUJ94" s="14"/>
      <c r="LUK94" s="14"/>
      <c r="LUL94" s="14"/>
      <c r="LUM94" s="14"/>
      <c r="LUN94" s="14"/>
      <c r="LUO94" s="14"/>
      <c r="LUP94" s="14"/>
      <c r="LUQ94" s="14"/>
      <c r="LUR94" s="14"/>
      <c r="LUS94" s="14"/>
      <c r="LUT94" s="14"/>
      <c r="LUU94" s="14"/>
      <c r="LUV94" s="14"/>
      <c r="LUW94" s="14"/>
      <c r="LUX94" s="14"/>
      <c r="LUY94" s="14"/>
      <c r="LUZ94" s="14"/>
      <c r="LVA94" s="14"/>
      <c r="LVB94" s="14"/>
      <c r="LVC94" s="14"/>
      <c r="LVD94" s="14"/>
      <c r="LVE94" s="14"/>
      <c r="LVF94" s="14"/>
      <c r="LVG94" s="14"/>
      <c r="LVH94" s="14"/>
      <c r="LVI94" s="14"/>
      <c r="LVJ94" s="14"/>
      <c r="LVK94" s="14"/>
      <c r="LVL94" s="14"/>
      <c r="LVM94" s="14"/>
      <c r="LVN94" s="14"/>
      <c r="LVO94" s="14"/>
      <c r="LVP94" s="14"/>
      <c r="LVQ94" s="14"/>
      <c r="LVR94" s="14"/>
      <c r="LVS94" s="14"/>
      <c r="LVT94" s="14"/>
      <c r="LVU94" s="14"/>
      <c r="LVV94" s="14"/>
      <c r="LVW94" s="14"/>
      <c r="LVX94" s="14"/>
      <c r="LVY94" s="14"/>
      <c r="LVZ94" s="14"/>
      <c r="LWA94" s="14"/>
      <c r="LWB94" s="14"/>
      <c r="LWC94" s="14"/>
      <c r="LWD94" s="14"/>
      <c r="LWE94" s="14"/>
      <c r="LWF94" s="14"/>
      <c r="LWG94" s="14"/>
      <c r="LWH94" s="14"/>
      <c r="LWI94" s="14"/>
      <c r="LWJ94" s="14"/>
      <c r="LWK94" s="14"/>
      <c r="LWL94" s="14"/>
      <c r="LWM94" s="14"/>
      <c r="LWN94" s="14"/>
      <c r="LWO94" s="14"/>
      <c r="LWP94" s="14"/>
      <c r="LWQ94" s="14"/>
      <c r="LWR94" s="14"/>
      <c r="LWS94" s="14"/>
      <c r="LWT94" s="14"/>
      <c r="LWU94" s="14"/>
      <c r="LWV94" s="14"/>
      <c r="LWW94" s="14"/>
      <c r="LWX94" s="14"/>
      <c r="LWY94" s="14"/>
      <c r="LWZ94" s="14"/>
      <c r="LXA94" s="14"/>
      <c r="LXB94" s="14"/>
      <c r="LXC94" s="14"/>
      <c r="LXD94" s="14"/>
      <c r="LXE94" s="14"/>
      <c r="LXF94" s="14"/>
      <c r="LXG94" s="14"/>
      <c r="LXH94" s="14"/>
      <c r="LXI94" s="14"/>
      <c r="LXJ94" s="14"/>
      <c r="LXK94" s="14"/>
      <c r="LXL94" s="14"/>
      <c r="LXM94" s="14"/>
      <c r="LXN94" s="14"/>
      <c r="LXO94" s="14"/>
      <c r="LXP94" s="14"/>
      <c r="LXQ94" s="14"/>
      <c r="LXR94" s="14"/>
      <c r="LXS94" s="14"/>
      <c r="LXT94" s="14"/>
      <c r="LXU94" s="14"/>
      <c r="LXV94" s="14"/>
      <c r="LXW94" s="14"/>
      <c r="LXX94" s="14"/>
      <c r="LXY94" s="14"/>
      <c r="LXZ94" s="14"/>
      <c r="LYA94" s="14"/>
      <c r="LYB94" s="14"/>
      <c r="LYC94" s="14"/>
      <c r="LYD94" s="14"/>
      <c r="LYE94" s="14"/>
      <c r="LYF94" s="14"/>
      <c r="LYG94" s="14"/>
      <c r="LYH94" s="14"/>
      <c r="LYI94" s="14"/>
      <c r="LYJ94" s="14"/>
      <c r="LYK94" s="14"/>
      <c r="LYL94" s="14"/>
      <c r="LYM94" s="14"/>
      <c r="LYN94" s="14"/>
      <c r="LYO94" s="14"/>
      <c r="LYP94" s="14"/>
      <c r="LYQ94" s="14"/>
      <c r="LYR94" s="14"/>
      <c r="LYS94" s="14"/>
      <c r="LYT94" s="14"/>
      <c r="LYU94" s="14"/>
      <c r="LYV94" s="14"/>
      <c r="LYW94" s="14"/>
      <c r="LYX94" s="14"/>
      <c r="LYY94" s="14"/>
      <c r="LYZ94" s="14"/>
      <c r="LZA94" s="14"/>
      <c r="LZB94" s="14"/>
      <c r="LZC94" s="14"/>
      <c r="LZD94" s="14"/>
      <c r="LZE94" s="14"/>
      <c r="LZF94" s="14"/>
      <c r="LZG94" s="14"/>
      <c r="LZH94" s="14"/>
      <c r="LZI94" s="14"/>
      <c r="LZJ94" s="14"/>
      <c r="LZK94" s="14"/>
      <c r="LZL94" s="14"/>
      <c r="LZM94" s="14"/>
      <c r="LZN94" s="14"/>
      <c r="LZO94" s="14"/>
      <c r="LZP94" s="14"/>
      <c r="LZQ94" s="14"/>
      <c r="LZR94" s="14"/>
      <c r="LZS94" s="14"/>
      <c r="LZT94" s="14"/>
      <c r="LZU94" s="14"/>
      <c r="LZV94" s="14"/>
      <c r="LZW94" s="14"/>
      <c r="LZX94" s="14"/>
      <c r="LZY94" s="14"/>
      <c r="LZZ94" s="14"/>
      <c r="MAA94" s="14"/>
      <c r="MAB94" s="14"/>
      <c r="MAC94" s="14"/>
      <c r="MAD94" s="14"/>
      <c r="MAE94" s="14"/>
      <c r="MAF94" s="14"/>
      <c r="MAG94" s="14"/>
      <c r="MAH94" s="14"/>
      <c r="MAI94" s="14"/>
      <c r="MAJ94" s="14"/>
      <c r="MAK94" s="14"/>
      <c r="MAL94" s="14"/>
      <c r="MAM94" s="14"/>
      <c r="MAN94" s="14"/>
      <c r="MAO94" s="14"/>
      <c r="MAP94" s="14"/>
      <c r="MAQ94" s="14"/>
      <c r="MAR94" s="14"/>
      <c r="MAS94" s="14"/>
      <c r="MAT94" s="14"/>
      <c r="MAU94" s="14"/>
      <c r="MAV94" s="14"/>
      <c r="MAW94" s="14"/>
      <c r="MAX94" s="14"/>
      <c r="MAY94" s="14"/>
      <c r="MAZ94" s="14"/>
      <c r="MBA94" s="14"/>
      <c r="MBB94" s="14"/>
      <c r="MBC94" s="14"/>
      <c r="MBD94" s="14"/>
      <c r="MBE94" s="14"/>
      <c r="MBF94" s="14"/>
      <c r="MBG94" s="14"/>
      <c r="MBH94" s="14"/>
      <c r="MBI94" s="14"/>
      <c r="MBJ94" s="14"/>
      <c r="MBK94" s="14"/>
      <c r="MBL94" s="14"/>
      <c r="MBM94" s="14"/>
      <c r="MBN94" s="14"/>
      <c r="MBO94" s="14"/>
      <c r="MBP94" s="14"/>
      <c r="MBQ94" s="14"/>
      <c r="MBR94" s="14"/>
      <c r="MBS94" s="14"/>
      <c r="MBT94" s="14"/>
      <c r="MBU94" s="14"/>
      <c r="MBV94" s="14"/>
      <c r="MBW94" s="14"/>
      <c r="MBX94" s="14"/>
      <c r="MBY94" s="14"/>
      <c r="MBZ94" s="14"/>
      <c r="MCA94" s="14"/>
      <c r="MCB94" s="14"/>
      <c r="MCC94" s="14"/>
      <c r="MCD94" s="14"/>
      <c r="MCE94" s="14"/>
      <c r="MCF94" s="14"/>
      <c r="MCG94" s="14"/>
      <c r="MCH94" s="14"/>
      <c r="MCI94" s="14"/>
      <c r="MCJ94" s="14"/>
      <c r="MCK94" s="14"/>
      <c r="MCL94" s="14"/>
      <c r="MCM94" s="14"/>
      <c r="MCN94" s="14"/>
      <c r="MCO94" s="14"/>
      <c r="MCP94" s="14"/>
      <c r="MCQ94" s="14"/>
      <c r="MCR94" s="14"/>
      <c r="MCS94" s="14"/>
      <c r="MCT94" s="14"/>
      <c r="MCU94" s="14"/>
      <c r="MCV94" s="14"/>
      <c r="MCW94" s="14"/>
      <c r="MCX94" s="14"/>
      <c r="MCY94" s="14"/>
      <c r="MCZ94" s="14"/>
      <c r="MDA94" s="14"/>
      <c r="MDB94" s="14"/>
      <c r="MDC94" s="14"/>
      <c r="MDD94" s="14"/>
      <c r="MDE94" s="14"/>
      <c r="MDF94" s="14"/>
      <c r="MDG94" s="14"/>
      <c r="MDH94" s="14"/>
      <c r="MDI94" s="14"/>
      <c r="MDJ94" s="14"/>
      <c r="MDK94" s="14"/>
      <c r="MDL94" s="14"/>
      <c r="MDM94" s="14"/>
      <c r="MDN94" s="14"/>
      <c r="MDO94" s="14"/>
      <c r="MDP94" s="14"/>
      <c r="MDQ94" s="14"/>
      <c r="MDR94" s="14"/>
      <c r="MDS94" s="14"/>
      <c r="MDT94" s="14"/>
      <c r="MDU94" s="14"/>
      <c r="MDV94" s="14"/>
      <c r="MDW94" s="14"/>
      <c r="MDX94" s="14"/>
      <c r="MDY94" s="14"/>
      <c r="MDZ94" s="14"/>
      <c r="MEA94" s="14"/>
      <c r="MEB94" s="14"/>
      <c r="MEC94" s="14"/>
      <c r="MED94" s="14"/>
      <c r="MEE94" s="14"/>
      <c r="MEF94" s="14"/>
      <c r="MEG94" s="14"/>
      <c r="MEH94" s="14"/>
      <c r="MEI94" s="14"/>
      <c r="MEJ94" s="14"/>
      <c r="MEK94" s="14"/>
      <c r="MEL94" s="14"/>
      <c r="MEM94" s="14"/>
      <c r="MEN94" s="14"/>
      <c r="MEO94" s="14"/>
      <c r="MEP94" s="14"/>
      <c r="MEQ94" s="14"/>
      <c r="MER94" s="14"/>
      <c r="MES94" s="14"/>
      <c r="MET94" s="14"/>
      <c r="MEU94" s="14"/>
      <c r="MEV94" s="14"/>
      <c r="MEW94" s="14"/>
      <c r="MEX94" s="14"/>
      <c r="MEY94" s="14"/>
      <c r="MEZ94" s="14"/>
      <c r="MFA94" s="14"/>
      <c r="MFB94" s="14"/>
      <c r="MFC94" s="14"/>
      <c r="MFD94" s="14"/>
      <c r="MFE94" s="14"/>
      <c r="MFF94" s="14"/>
      <c r="MFG94" s="14"/>
      <c r="MFH94" s="14"/>
      <c r="MFI94" s="14"/>
      <c r="MFJ94" s="14"/>
      <c r="MFK94" s="14"/>
      <c r="MFL94" s="14"/>
      <c r="MFM94" s="14"/>
      <c r="MFN94" s="14"/>
      <c r="MFO94" s="14"/>
      <c r="MFP94" s="14"/>
      <c r="MFQ94" s="14"/>
      <c r="MFR94" s="14"/>
      <c r="MFS94" s="14"/>
      <c r="MFT94" s="14"/>
      <c r="MFU94" s="14"/>
      <c r="MFV94" s="14"/>
      <c r="MFW94" s="14"/>
      <c r="MFX94" s="14"/>
      <c r="MFY94" s="14"/>
      <c r="MFZ94" s="14"/>
      <c r="MGA94" s="14"/>
      <c r="MGB94" s="14"/>
      <c r="MGC94" s="14"/>
      <c r="MGD94" s="14"/>
      <c r="MGE94" s="14"/>
      <c r="MGF94" s="14"/>
      <c r="MGG94" s="14"/>
      <c r="MGH94" s="14"/>
      <c r="MGI94" s="14"/>
      <c r="MGJ94" s="14"/>
      <c r="MGK94" s="14"/>
      <c r="MGL94" s="14"/>
      <c r="MGM94" s="14"/>
      <c r="MGN94" s="14"/>
      <c r="MGO94" s="14"/>
      <c r="MGP94" s="14"/>
      <c r="MGQ94" s="14"/>
      <c r="MGR94" s="14"/>
      <c r="MGS94" s="14"/>
      <c r="MGT94" s="14"/>
      <c r="MGU94" s="14"/>
      <c r="MGV94" s="14"/>
      <c r="MGW94" s="14"/>
      <c r="MGX94" s="14"/>
      <c r="MGY94" s="14"/>
      <c r="MGZ94" s="14"/>
      <c r="MHA94" s="14"/>
      <c r="MHB94" s="14"/>
      <c r="MHC94" s="14"/>
      <c r="MHD94" s="14"/>
      <c r="MHE94" s="14"/>
      <c r="MHF94" s="14"/>
      <c r="MHG94" s="14"/>
      <c r="MHH94" s="14"/>
      <c r="MHI94" s="14"/>
      <c r="MHJ94" s="14"/>
      <c r="MHK94" s="14"/>
      <c r="MHL94" s="14"/>
      <c r="MHM94" s="14"/>
      <c r="MHN94" s="14"/>
      <c r="MHO94" s="14"/>
      <c r="MHP94" s="14"/>
      <c r="MHQ94" s="14"/>
      <c r="MHR94" s="14"/>
      <c r="MHS94" s="14"/>
      <c r="MHT94" s="14"/>
      <c r="MHU94" s="14"/>
      <c r="MHV94" s="14"/>
      <c r="MHW94" s="14"/>
      <c r="MHX94" s="14"/>
      <c r="MHY94" s="14"/>
      <c r="MHZ94" s="14"/>
      <c r="MIA94" s="14"/>
      <c r="MIB94" s="14"/>
      <c r="MIC94" s="14"/>
      <c r="MID94" s="14"/>
      <c r="MIE94" s="14"/>
      <c r="MIF94" s="14"/>
      <c r="MIG94" s="14"/>
      <c r="MIH94" s="14"/>
      <c r="MII94" s="14"/>
      <c r="MIJ94" s="14"/>
      <c r="MIK94" s="14"/>
      <c r="MIL94" s="14"/>
      <c r="MIM94" s="14"/>
      <c r="MIN94" s="14"/>
      <c r="MIO94" s="14"/>
      <c r="MIP94" s="14"/>
      <c r="MIQ94" s="14"/>
      <c r="MIR94" s="14"/>
      <c r="MIS94" s="14"/>
      <c r="MIT94" s="14"/>
      <c r="MIU94" s="14"/>
      <c r="MIV94" s="14"/>
      <c r="MIW94" s="14"/>
      <c r="MIX94" s="14"/>
      <c r="MIY94" s="14"/>
      <c r="MIZ94" s="14"/>
      <c r="MJA94" s="14"/>
      <c r="MJB94" s="14"/>
      <c r="MJC94" s="14"/>
      <c r="MJD94" s="14"/>
      <c r="MJE94" s="14"/>
      <c r="MJF94" s="14"/>
      <c r="MJG94" s="14"/>
      <c r="MJH94" s="14"/>
      <c r="MJI94" s="14"/>
      <c r="MJJ94" s="14"/>
      <c r="MJK94" s="14"/>
      <c r="MJL94" s="14"/>
      <c r="MJM94" s="14"/>
      <c r="MJN94" s="14"/>
      <c r="MJO94" s="14"/>
      <c r="MJP94" s="14"/>
      <c r="MJQ94" s="14"/>
      <c r="MJR94" s="14"/>
      <c r="MJS94" s="14"/>
      <c r="MJT94" s="14"/>
      <c r="MJU94" s="14"/>
      <c r="MJV94" s="14"/>
      <c r="MJW94" s="14"/>
      <c r="MJX94" s="14"/>
      <c r="MJY94" s="14"/>
      <c r="MJZ94" s="14"/>
      <c r="MKA94" s="14"/>
      <c r="MKB94" s="14"/>
      <c r="MKC94" s="14"/>
      <c r="MKD94" s="14"/>
      <c r="MKE94" s="14"/>
      <c r="MKF94" s="14"/>
      <c r="MKG94" s="14"/>
      <c r="MKH94" s="14"/>
      <c r="MKI94" s="14"/>
      <c r="MKJ94" s="14"/>
      <c r="MKK94" s="14"/>
      <c r="MKL94" s="14"/>
      <c r="MKM94" s="14"/>
      <c r="MKN94" s="14"/>
      <c r="MKO94" s="14"/>
      <c r="MKP94" s="14"/>
      <c r="MKQ94" s="14"/>
      <c r="MKR94" s="14"/>
      <c r="MKS94" s="14"/>
      <c r="MKT94" s="14"/>
      <c r="MKU94" s="14"/>
      <c r="MKV94" s="14"/>
      <c r="MKW94" s="14"/>
      <c r="MKX94" s="14"/>
      <c r="MKY94" s="14"/>
      <c r="MKZ94" s="14"/>
      <c r="MLA94" s="14"/>
      <c r="MLB94" s="14"/>
      <c r="MLC94" s="14"/>
      <c r="MLD94" s="14"/>
      <c r="MLE94" s="14"/>
      <c r="MLF94" s="14"/>
      <c r="MLG94" s="14"/>
      <c r="MLH94" s="14"/>
      <c r="MLI94" s="14"/>
      <c r="MLJ94" s="14"/>
      <c r="MLK94" s="14"/>
      <c r="MLL94" s="14"/>
      <c r="MLM94" s="14"/>
      <c r="MLN94" s="14"/>
      <c r="MLO94" s="14"/>
      <c r="MLP94" s="14"/>
      <c r="MLQ94" s="14"/>
      <c r="MLR94" s="14"/>
      <c r="MLS94" s="14"/>
      <c r="MLT94" s="14"/>
      <c r="MLU94" s="14"/>
      <c r="MLV94" s="14"/>
      <c r="MLW94" s="14"/>
      <c r="MLX94" s="14"/>
      <c r="MLY94" s="14"/>
      <c r="MLZ94" s="14"/>
      <c r="MMA94" s="14"/>
      <c r="MMB94" s="14"/>
      <c r="MMC94" s="14"/>
      <c r="MMD94" s="14"/>
      <c r="MME94" s="14"/>
      <c r="MMF94" s="14"/>
      <c r="MMG94" s="14"/>
      <c r="MMH94" s="14"/>
      <c r="MMI94" s="14"/>
      <c r="MMJ94" s="14"/>
      <c r="MMK94" s="14"/>
      <c r="MML94" s="14"/>
      <c r="MMM94" s="14"/>
      <c r="MMN94" s="14"/>
      <c r="MMO94" s="14"/>
      <c r="MMP94" s="14"/>
      <c r="MMQ94" s="14"/>
      <c r="MMR94" s="14"/>
      <c r="MMS94" s="14"/>
      <c r="MMT94" s="14"/>
      <c r="MMU94" s="14"/>
      <c r="MMV94" s="14"/>
      <c r="MMW94" s="14"/>
      <c r="MMX94" s="14"/>
      <c r="MMY94" s="14"/>
      <c r="MMZ94" s="14"/>
      <c r="MNA94" s="14"/>
      <c r="MNB94" s="14"/>
      <c r="MNC94" s="14"/>
      <c r="MND94" s="14"/>
      <c r="MNE94" s="14"/>
      <c r="MNF94" s="14"/>
      <c r="MNG94" s="14"/>
      <c r="MNH94" s="14"/>
      <c r="MNI94" s="14"/>
      <c r="MNJ94" s="14"/>
      <c r="MNK94" s="14"/>
      <c r="MNL94" s="14"/>
      <c r="MNM94" s="14"/>
      <c r="MNN94" s="14"/>
      <c r="MNO94" s="14"/>
      <c r="MNP94" s="14"/>
      <c r="MNQ94" s="14"/>
      <c r="MNR94" s="14"/>
      <c r="MNS94" s="14"/>
      <c r="MNT94" s="14"/>
      <c r="MNU94" s="14"/>
      <c r="MNV94" s="14"/>
      <c r="MNW94" s="14"/>
      <c r="MNX94" s="14"/>
      <c r="MNY94" s="14"/>
      <c r="MNZ94" s="14"/>
      <c r="MOA94" s="14"/>
      <c r="MOB94" s="14"/>
      <c r="MOC94" s="14"/>
      <c r="MOD94" s="14"/>
      <c r="MOE94" s="14"/>
      <c r="MOF94" s="14"/>
      <c r="MOG94" s="14"/>
      <c r="MOH94" s="14"/>
      <c r="MOI94" s="14"/>
      <c r="MOJ94" s="14"/>
      <c r="MOK94" s="14"/>
      <c r="MOL94" s="14"/>
      <c r="MOM94" s="14"/>
      <c r="MON94" s="14"/>
      <c r="MOO94" s="14"/>
      <c r="MOP94" s="14"/>
      <c r="MOQ94" s="14"/>
      <c r="MOR94" s="14"/>
      <c r="MOS94" s="14"/>
      <c r="MOT94" s="14"/>
      <c r="MOU94" s="14"/>
      <c r="MOV94" s="14"/>
      <c r="MOW94" s="14"/>
      <c r="MOX94" s="14"/>
      <c r="MOY94" s="14"/>
      <c r="MOZ94" s="14"/>
      <c r="MPA94" s="14"/>
      <c r="MPB94" s="14"/>
      <c r="MPC94" s="14"/>
      <c r="MPD94" s="14"/>
      <c r="MPE94" s="14"/>
      <c r="MPF94" s="14"/>
      <c r="MPG94" s="14"/>
      <c r="MPH94" s="14"/>
      <c r="MPI94" s="14"/>
      <c r="MPJ94" s="14"/>
      <c r="MPK94" s="14"/>
      <c r="MPL94" s="14"/>
      <c r="MPM94" s="14"/>
      <c r="MPN94" s="14"/>
      <c r="MPO94" s="14"/>
      <c r="MPP94" s="14"/>
      <c r="MPQ94" s="14"/>
      <c r="MPR94" s="14"/>
      <c r="MPS94" s="14"/>
      <c r="MPT94" s="14"/>
      <c r="MPU94" s="14"/>
      <c r="MPV94" s="14"/>
      <c r="MPW94" s="14"/>
      <c r="MPX94" s="14"/>
      <c r="MPY94" s="14"/>
      <c r="MPZ94" s="14"/>
      <c r="MQA94" s="14"/>
      <c r="MQB94" s="14"/>
      <c r="MQC94" s="14"/>
      <c r="MQD94" s="14"/>
      <c r="MQE94" s="14"/>
      <c r="MQF94" s="14"/>
      <c r="MQG94" s="14"/>
      <c r="MQH94" s="14"/>
      <c r="MQI94" s="14"/>
      <c r="MQJ94" s="14"/>
      <c r="MQK94" s="14"/>
      <c r="MQL94" s="14"/>
      <c r="MQM94" s="14"/>
      <c r="MQN94" s="14"/>
      <c r="MQO94" s="14"/>
      <c r="MQP94" s="14"/>
      <c r="MQQ94" s="14"/>
      <c r="MQR94" s="14"/>
      <c r="MQS94" s="14"/>
      <c r="MQT94" s="14"/>
      <c r="MQU94" s="14"/>
      <c r="MQV94" s="14"/>
      <c r="MQW94" s="14"/>
      <c r="MQX94" s="14"/>
      <c r="MQY94" s="14"/>
      <c r="MQZ94" s="14"/>
      <c r="MRA94" s="14"/>
      <c r="MRB94" s="14"/>
      <c r="MRC94" s="14"/>
      <c r="MRD94" s="14"/>
      <c r="MRE94" s="14"/>
      <c r="MRF94" s="14"/>
      <c r="MRG94" s="14"/>
      <c r="MRH94" s="14"/>
      <c r="MRI94" s="14"/>
      <c r="MRJ94" s="14"/>
      <c r="MRK94" s="14"/>
      <c r="MRL94" s="14"/>
      <c r="MRM94" s="14"/>
      <c r="MRN94" s="14"/>
      <c r="MRO94" s="14"/>
      <c r="MRP94" s="14"/>
      <c r="MRQ94" s="14"/>
      <c r="MRR94" s="14"/>
      <c r="MRS94" s="14"/>
      <c r="MRT94" s="14"/>
      <c r="MRU94" s="14"/>
      <c r="MRV94" s="14"/>
      <c r="MRW94" s="14"/>
      <c r="MRX94" s="14"/>
      <c r="MRY94" s="14"/>
      <c r="MRZ94" s="14"/>
      <c r="MSA94" s="14"/>
      <c r="MSB94" s="14"/>
      <c r="MSC94" s="14"/>
      <c r="MSD94" s="14"/>
      <c r="MSE94" s="14"/>
      <c r="MSF94" s="14"/>
      <c r="MSG94" s="14"/>
      <c r="MSH94" s="14"/>
      <c r="MSI94" s="14"/>
      <c r="MSJ94" s="14"/>
      <c r="MSK94" s="14"/>
      <c r="MSL94" s="14"/>
      <c r="MSM94" s="14"/>
      <c r="MSN94" s="14"/>
      <c r="MSO94" s="14"/>
      <c r="MSP94" s="14"/>
      <c r="MSQ94" s="14"/>
      <c r="MSR94" s="14"/>
      <c r="MSS94" s="14"/>
      <c r="MST94" s="14"/>
      <c r="MSU94" s="14"/>
      <c r="MSV94" s="14"/>
      <c r="MSW94" s="14"/>
      <c r="MSX94" s="14"/>
      <c r="MSY94" s="14"/>
      <c r="MSZ94" s="14"/>
      <c r="MTA94" s="14"/>
      <c r="MTB94" s="14"/>
      <c r="MTC94" s="14"/>
      <c r="MTD94" s="14"/>
      <c r="MTE94" s="14"/>
      <c r="MTF94" s="14"/>
      <c r="MTG94" s="14"/>
      <c r="MTH94" s="14"/>
      <c r="MTI94" s="14"/>
      <c r="MTJ94" s="14"/>
      <c r="MTK94" s="14"/>
      <c r="MTL94" s="14"/>
      <c r="MTM94" s="14"/>
      <c r="MTN94" s="14"/>
      <c r="MTO94" s="14"/>
      <c r="MTP94" s="14"/>
      <c r="MTQ94" s="14"/>
      <c r="MTR94" s="14"/>
      <c r="MTS94" s="14"/>
      <c r="MTT94" s="14"/>
      <c r="MTU94" s="14"/>
      <c r="MTV94" s="14"/>
      <c r="MTW94" s="14"/>
      <c r="MTX94" s="14"/>
      <c r="MTY94" s="14"/>
      <c r="MTZ94" s="14"/>
      <c r="MUA94" s="14"/>
      <c r="MUB94" s="14"/>
      <c r="MUC94" s="14"/>
      <c r="MUD94" s="14"/>
      <c r="MUE94" s="14"/>
      <c r="MUF94" s="14"/>
      <c r="MUG94" s="14"/>
      <c r="MUH94" s="14"/>
      <c r="MUI94" s="14"/>
      <c r="MUJ94" s="14"/>
      <c r="MUK94" s="14"/>
      <c r="MUL94" s="14"/>
      <c r="MUM94" s="14"/>
      <c r="MUN94" s="14"/>
      <c r="MUO94" s="14"/>
      <c r="MUP94" s="14"/>
      <c r="MUQ94" s="14"/>
      <c r="MUR94" s="14"/>
      <c r="MUS94" s="14"/>
      <c r="MUT94" s="14"/>
      <c r="MUU94" s="14"/>
      <c r="MUV94" s="14"/>
      <c r="MUW94" s="14"/>
      <c r="MUX94" s="14"/>
      <c r="MUY94" s="14"/>
      <c r="MUZ94" s="14"/>
      <c r="MVA94" s="14"/>
      <c r="MVB94" s="14"/>
      <c r="MVC94" s="14"/>
      <c r="MVD94" s="14"/>
      <c r="MVE94" s="14"/>
      <c r="MVF94" s="14"/>
      <c r="MVG94" s="14"/>
      <c r="MVH94" s="14"/>
      <c r="MVI94" s="14"/>
      <c r="MVJ94" s="14"/>
      <c r="MVK94" s="14"/>
      <c r="MVL94" s="14"/>
      <c r="MVM94" s="14"/>
      <c r="MVN94" s="14"/>
      <c r="MVO94" s="14"/>
      <c r="MVP94" s="14"/>
      <c r="MVQ94" s="14"/>
      <c r="MVR94" s="14"/>
      <c r="MVS94" s="14"/>
      <c r="MVT94" s="14"/>
      <c r="MVU94" s="14"/>
      <c r="MVV94" s="14"/>
      <c r="MVW94" s="14"/>
      <c r="MVX94" s="14"/>
      <c r="MVY94" s="14"/>
      <c r="MVZ94" s="14"/>
      <c r="MWA94" s="14"/>
      <c r="MWB94" s="14"/>
      <c r="MWC94" s="14"/>
      <c r="MWD94" s="14"/>
      <c r="MWE94" s="14"/>
      <c r="MWF94" s="14"/>
      <c r="MWG94" s="14"/>
      <c r="MWH94" s="14"/>
      <c r="MWI94" s="14"/>
      <c r="MWJ94" s="14"/>
      <c r="MWK94" s="14"/>
      <c r="MWL94" s="14"/>
      <c r="MWM94" s="14"/>
      <c r="MWN94" s="14"/>
      <c r="MWO94" s="14"/>
      <c r="MWP94" s="14"/>
      <c r="MWQ94" s="14"/>
      <c r="MWR94" s="14"/>
      <c r="MWS94" s="14"/>
      <c r="MWT94" s="14"/>
      <c r="MWU94" s="14"/>
      <c r="MWV94" s="14"/>
      <c r="MWW94" s="14"/>
      <c r="MWX94" s="14"/>
      <c r="MWY94" s="14"/>
      <c r="MWZ94" s="14"/>
      <c r="MXA94" s="14"/>
      <c r="MXB94" s="14"/>
      <c r="MXC94" s="14"/>
      <c r="MXD94" s="14"/>
      <c r="MXE94" s="14"/>
      <c r="MXF94" s="14"/>
      <c r="MXG94" s="14"/>
      <c r="MXH94" s="14"/>
      <c r="MXI94" s="14"/>
      <c r="MXJ94" s="14"/>
      <c r="MXK94" s="14"/>
      <c r="MXL94" s="14"/>
      <c r="MXM94" s="14"/>
      <c r="MXN94" s="14"/>
      <c r="MXO94" s="14"/>
      <c r="MXP94" s="14"/>
      <c r="MXQ94" s="14"/>
      <c r="MXR94" s="14"/>
      <c r="MXS94" s="14"/>
      <c r="MXT94" s="14"/>
      <c r="MXU94" s="14"/>
      <c r="MXV94" s="14"/>
      <c r="MXW94" s="14"/>
      <c r="MXX94" s="14"/>
      <c r="MXY94" s="14"/>
      <c r="MXZ94" s="14"/>
      <c r="MYA94" s="14"/>
      <c r="MYB94" s="14"/>
      <c r="MYC94" s="14"/>
      <c r="MYD94" s="14"/>
      <c r="MYE94" s="14"/>
      <c r="MYF94" s="14"/>
      <c r="MYG94" s="14"/>
      <c r="MYH94" s="14"/>
      <c r="MYI94" s="14"/>
      <c r="MYJ94" s="14"/>
      <c r="MYK94" s="14"/>
      <c r="MYL94" s="14"/>
      <c r="MYM94" s="14"/>
      <c r="MYN94" s="14"/>
      <c r="MYO94" s="14"/>
      <c r="MYP94" s="14"/>
      <c r="MYQ94" s="14"/>
      <c r="MYR94" s="14"/>
      <c r="MYS94" s="14"/>
      <c r="MYT94" s="14"/>
      <c r="MYU94" s="14"/>
      <c r="MYV94" s="14"/>
      <c r="MYW94" s="14"/>
      <c r="MYX94" s="14"/>
      <c r="MYY94" s="14"/>
      <c r="MYZ94" s="14"/>
      <c r="MZA94" s="14"/>
      <c r="MZB94" s="14"/>
      <c r="MZC94" s="14"/>
      <c r="MZD94" s="14"/>
      <c r="MZE94" s="14"/>
      <c r="MZF94" s="14"/>
      <c r="MZG94" s="14"/>
      <c r="MZH94" s="14"/>
      <c r="MZI94" s="14"/>
      <c r="MZJ94" s="14"/>
      <c r="MZK94" s="14"/>
      <c r="MZL94" s="14"/>
      <c r="MZM94" s="14"/>
      <c r="MZN94" s="14"/>
      <c r="MZO94" s="14"/>
      <c r="MZP94" s="14"/>
      <c r="MZQ94" s="14"/>
      <c r="MZR94" s="14"/>
      <c r="MZS94" s="14"/>
      <c r="MZT94" s="14"/>
      <c r="MZU94" s="14"/>
      <c r="MZV94" s="14"/>
      <c r="MZW94" s="14"/>
      <c r="MZX94" s="14"/>
      <c r="MZY94" s="14"/>
      <c r="MZZ94" s="14"/>
      <c r="NAA94" s="14"/>
      <c r="NAB94" s="14"/>
      <c r="NAC94" s="14"/>
      <c r="NAD94" s="14"/>
      <c r="NAE94" s="14"/>
      <c r="NAF94" s="14"/>
      <c r="NAG94" s="14"/>
      <c r="NAH94" s="14"/>
      <c r="NAI94" s="14"/>
      <c r="NAJ94" s="14"/>
      <c r="NAK94" s="14"/>
      <c r="NAL94" s="14"/>
      <c r="NAM94" s="14"/>
      <c r="NAN94" s="14"/>
      <c r="NAO94" s="14"/>
      <c r="NAP94" s="14"/>
      <c r="NAQ94" s="14"/>
      <c r="NAR94" s="14"/>
      <c r="NAS94" s="14"/>
      <c r="NAT94" s="14"/>
      <c r="NAU94" s="14"/>
      <c r="NAV94" s="14"/>
      <c r="NAW94" s="14"/>
      <c r="NAX94" s="14"/>
      <c r="NAY94" s="14"/>
      <c r="NAZ94" s="14"/>
      <c r="NBA94" s="14"/>
      <c r="NBB94" s="14"/>
      <c r="NBC94" s="14"/>
      <c r="NBD94" s="14"/>
      <c r="NBE94" s="14"/>
      <c r="NBF94" s="14"/>
      <c r="NBG94" s="14"/>
      <c r="NBH94" s="14"/>
      <c r="NBI94" s="14"/>
      <c r="NBJ94" s="14"/>
      <c r="NBK94" s="14"/>
      <c r="NBL94" s="14"/>
      <c r="NBM94" s="14"/>
      <c r="NBN94" s="14"/>
      <c r="NBO94" s="14"/>
      <c r="NBP94" s="14"/>
      <c r="NBQ94" s="14"/>
      <c r="NBR94" s="14"/>
      <c r="NBS94" s="14"/>
      <c r="NBT94" s="14"/>
      <c r="NBU94" s="14"/>
      <c r="NBV94" s="14"/>
      <c r="NBW94" s="14"/>
      <c r="NBX94" s="14"/>
      <c r="NBY94" s="14"/>
      <c r="NBZ94" s="14"/>
      <c r="NCA94" s="14"/>
      <c r="NCB94" s="14"/>
      <c r="NCC94" s="14"/>
      <c r="NCD94" s="14"/>
      <c r="NCE94" s="14"/>
      <c r="NCF94" s="14"/>
      <c r="NCG94" s="14"/>
      <c r="NCH94" s="14"/>
      <c r="NCI94" s="14"/>
      <c r="NCJ94" s="14"/>
      <c r="NCK94" s="14"/>
      <c r="NCL94" s="14"/>
      <c r="NCM94" s="14"/>
      <c r="NCN94" s="14"/>
      <c r="NCO94" s="14"/>
      <c r="NCP94" s="14"/>
      <c r="NCQ94" s="14"/>
      <c r="NCR94" s="14"/>
      <c r="NCS94" s="14"/>
      <c r="NCT94" s="14"/>
      <c r="NCU94" s="14"/>
      <c r="NCV94" s="14"/>
      <c r="NCW94" s="14"/>
      <c r="NCX94" s="14"/>
      <c r="NCY94" s="14"/>
      <c r="NCZ94" s="14"/>
      <c r="NDA94" s="14"/>
      <c r="NDB94" s="14"/>
      <c r="NDC94" s="14"/>
      <c r="NDD94" s="14"/>
      <c r="NDE94" s="14"/>
      <c r="NDF94" s="14"/>
      <c r="NDG94" s="14"/>
      <c r="NDH94" s="14"/>
      <c r="NDI94" s="14"/>
      <c r="NDJ94" s="14"/>
      <c r="NDK94" s="14"/>
      <c r="NDL94" s="14"/>
      <c r="NDM94" s="14"/>
      <c r="NDN94" s="14"/>
      <c r="NDO94" s="14"/>
      <c r="NDP94" s="14"/>
      <c r="NDQ94" s="14"/>
      <c r="NDR94" s="14"/>
      <c r="NDS94" s="14"/>
      <c r="NDT94" s="14"/>
      <c r="NDU94" s="14"/>
      <c r="NDV94" s="14"/>
      <c r="NDW94" s="14"/>
      <c r="NDX94" s="14"/>
      <c r="NDY94" s="14"/>
      <c r="NDZ94" s="14"/>
      <c r="NEA94" s="14"/>
      <c r="NEB94" s="14"/>
      <c r="NEC94" s="14"/>
      <c r="NED94" s="14"/>
      <c r="NEE94" s="14"/>
      <c r="NEF94" s="14"/>
      <c r="NEG94" s="14"/>
      <c r="NEH94" s="14"/>
      <c r="NEI94" s="14"/>
      <c r="NEJ94" s="14"/>
      <c r="NEK94" s="14"/>
      <c r="NEL94" s="14"/>
      <c r="NEM94" s="14"/>
      <c r="NEN94" s="14"/>
      <c r="NEO94" s="14"/>
      <c r="NEP94" s="14"/>
      <c r="NEQ94" s="14"/>
      <c r="NER94" s="14"/>
      <c r="NES94" s="14"/>
      <c r="NET94" s="14"/>
      <c r="NEU94" s="14"/>
      <c r="NEV94" s="14"/>
      <c r="NEW94" s="14"/>
      <c r="NEX94" s="14"/>
      <c r="NEY94" s="14"/>
      <c r="NEZ94" s="14"/>
      <c r="NFA94" s="14"/>
      <c r="NFB94" s="14"/>
      <c r="NFC94" s="14"/>
      <c r="NFD94" s="14"/>
      <c r="NFE94" s="14"/>
      <c r="NFF94" s="14"/>
      <c r="NFG94" s="14"/>
      <c r="NFH94" s="14"/>
      <c r="NFI94" s="14"/>
      <c r="NFJ94" s="14"/>
      <c r="NFK94" s="14"/>
      <c r="NFL94" s="14"/>
      <c r="NFM94" s="14"/>
      <c r="NFN94" s="14"/>
      <c r="NFO94" s="14"/>
      <c r="NFP94" s="14"/>
      <c r="NFQ94" s="14"/>
      <c r="NFR94" s="14"/>
      <c r="NFS94" s="14"/>
      <c r="NFT94" s="14"/>
      <c r="NFU94" s="14"/>
      <c r="NFV94" s="14"/>
      <c r="NFW94" s="14"/>
      <c r="NFX94" s="14"/>
      <c r="NFY94" s="14"/>
      <c r="NFZ94" s="14"/>
      <c r="NGA94" s="14"/>
      <c r="NGB94" s="14"/>
      <c r="NGC94" s="14"/>
      <c r="NGD94" s="14"/>
      <c r="NGE94" s="14"/>
      <c r="NGF94" s="14"/>
      <c r="NGG94" s="14"/>
      <c r="NGH94" s="14"/>
      <c r="NGI94" s="14"/>
      <c r="NGJ94" s="14"/>
      <c r="NGK94" s="14"/>
      <c r="NGL94" s="14"/>
      <c r="NGM94" s="14"/>
      <c r="NGN94" s="14"/>
      <c r="NGO94" s="14"/>
      <c r="NGP94" s="14"/>
      <c r="NGQ94" s="14"/>
      <c r="NGR94" s="14"/>
      <c r="NGS94" s="14"/>
      <c r="NGT94" s="14"/>
      <c r="NGU94" s="14"/>
      <c r="NGV94" s="14"/>
      <c r="NGW94" s="14"/>
      <c r="NGX94" s="14"/>
      <c r="NGY94" s="14"/>
      <c r="NGZ94" s="14"/>
      <c r="NHA94" s="14"/>
      <c r="NHB94" s="14"/>
      <c r="NHC94" s="14"/>
      <c r="NHD94" s="14"/>
      <c r="NHE94" s="14"/>
      <c r="NHF94" s="14"/>
      <c r="NHG94" s="14"/>
      <c r="NHH94" s="14"/>
      <c r="NHI94" s="14"/>
      <c r="NHJ94" s="14"/>
      <c r="NHK94" s="14"/>
      <c r="NHL94" s="14"/>
      <c r="NHM94" s="14"/>
      <c r="NHN94" s="14"/>
      <c r="NHO94" s="14"/>
      <c r="NHP94" s="14"/>
      <c r="NHQ94" s="14"/>
      <c r="NHR94" s="14"/>
      <c r="NHS94" s="14"/>
      <c r="NHT94" s="14"/>
      <c r="NHU94" s="14"/>
      <c r="NHV94" s="14"/>
      <c r="NHW94" s="14"/>
      <c r="NHX94" s="14"/>
      <c r="NHY94" s="14"/>
      <c r="NHZ94" s="14"/>
      <c r="NIA94" s="14"/>
      <c r="NIB94" s="14"/>
      <c r="NIC94" s="14"/>
      <c r="NID94" s="14"/>
      <c r="NIE94" s="14"/>
      <c r="NIF94" s="14"/>
      <c r="NIG94" s="14"/>
      <c r="NIH94" s="14"/>
      <c r="NII94" s="14"/>
      <c r="NIJ94" s="14"/>
      <c r="NIK94" s="14"/>
      <c r="NIL94" s="14"/>
      <c r="NIM94" s="14"/>
      <c r="NIN94" s="14"/>
      <c r="NIO94" s="14"/>
      <c r="NIP94" s="14"/>
      <c r="NIQ94" s="14"/>
      <c r="NIR94" s="14"/>
      <c r="NIS94" s="14"/>
      <c r="NIT94" s="14"/>
      <c r="NIU94" s="14"/>
      <c r="NIV94" s="14"/>
      <c r="NIW94" s="14"/>
      <c r="NIX94" s="14"/>
      <c r="NIY94" s="14"/>
      <c r="NIZ94" s="14"/>
      <c r="NJA94" s="14"/>
      <c r="NJB94" s="14"/>
      <c r="NJC94" s="14"/>
      <c r="NJD94" s="14"/>
      <c r="NJE94" s="14"/>
      <c r="NJF94" s="14"/>
      <c r="NJG94" s="14"/>
      <c r="NJH94" s="14"/>
      <c r="NJI94" s="14"/>
      <c r="NJJ94" s="14"/>
      <c r="NJK94" s="14"/>
      <c r="NJL94" s="14"/>
      <c r="NJM94" s="14"/>
      <c r="NJN94" s="14"/>
      <c r="NJO94" s="14"/>
      <c r="NJP94" s="14"/>
      <c r="NJQ94" s="14"/>
      <c r="NJR94" s="14"/>
      <c r="NJS94" s="14"/>
      <c r="NJT94" s="14"/>
      <c r="NJU94" s="14"/>
      <c r="NJV94" s="14"/>
      <c r="NJW94" s="14"/>
      <c r="NJX94" s="14"/>
      <c r="NJY94" s="14"/>
      <c r="NJZ94" s="14"/>
      <c r="NKA94" s="14"/>
      <c r="NKB94" s="14"/>
      <c r="NKC94" s="14"/>
      <c r="NKD94" s="14"/>
      <c r="NKE94" s="14"/>
      <c r="NKF94" s="14"/>
      <c r="NKG94" s="14"/>
      <c r="NKH94" s="14"/>
      <c r="NKI94" s="14"/>
      <c r="NKJ94" s="14"/>
      <c r="NKK94" s="14"/>
      <c r="NKL94" s="14"/>
      <c r="NKM94" s="14"/>
      <c r="NKN94" s="14"/>
      <c r="NKO94" s="14"/>
      <c r="NKP94" s="14"/>
      <c r="NKQ94" s="14"/>
      <c r="NKR94" s="14"/>
      <c r="NKS94" s="14"/>
      <c r="NKT94" s="14"/>
      <c r="NKU94" s="14"/>
      <c r="NKV94" s="14"/>
      <c r="NKW94" s="14"/>
      <c r="NKX94" s="14"/>
      <c r="NKY94" s="14"/>
      <c r="NKZ94" s="14"/>
      <c r="NLA94" s="14"/>
      <c r="NLB94" s="14"/>
      <c r="NLC94" s="14"/>
      <c r="NLD94" s="14"/>
      <c r="NLE94" s="14"/>
      <c r="NLF94" s="14"/>
      <c r="NLG94" s="14"/>
      <c r="NLH94" s="14"/>
      <c r="NLI94" s="14"/>
      <c r="NLJ94" s="14"/>
      <c r="NLK94" s="14"/>
      <c r="NLL94" s="14"/>
      <c r="NLM94" s="14"/>
      <c r="NLN94" s="14"/>
      <c r="NLO94" s="14"/>
      <c r="NLP94" s="14"/>
      <c r="NLQ94" s="14"/>
      <c r="NLR94" s="14"/>
      <c r="NLS94" s="14"/>
      <c r="NLT94" s="14"/>
      <c r="NLU94" s="14"/>
      <c r="NLV94" s="14"/>
      <c r="NLW94" s="14"/>
      <c r="NLX94" s="14"/>
      <c r="NLY94" s="14"/>
      <c r="NLZ94" s="14"/>
      <c r="NMA94" s="14"/>
      <c r="NMB94" s="14"/>
      <c r="NMC94" s="14"/>
      <c r="NMD94" s="14"/>
      <c r="NME94" s="14"/>
      <c r="NMF94" s="14"/>
      <c r="NMG94" s="14"/>
      <c r="NMH94" s="14"/>
      <c r="NMI94" s="14"/>
      <c r="NMJ94" s="14"/>
      <c r="NMK94" s="14"/>
      <c r="NML94" s="14"/>
      <c r="NMM94" s="14"/>
      <c r="NMN94" s="14"/>
      <c r="NMO94" s="14"/>
      <c r="NMP94" s="14"/>
      <c r="NMQ94" s="14"/>
      <c r="NMR94" s="14"/>
      <c r="NMS94" s="14"/>
      <c r="NMT94" s="14"/>
      <c r="NMU94" s="14"/>
      <c r="NMV94" s="14"/>
      <c r="NMW94" s="14"/>
      <c r="NMX94" s="14"/>
      <c r="NMY94" s="14"/>
      <c r="NMZ94" s="14"/>
      <c r="NNA94" s="14"/>
      <c r="NNB94" s="14"/>
      <c r="NNC94" s="14"/>
      <c r="NND94" s="14"/>
      <c r="NNE94" s="14"/>
      <c r="NNF94" s="14"/>
      <c r="NNG94" s="14"/>
      <c r="NNH94" s="14"/>
      <c r="NNI94" s="14"/>
      <c r="NNJ94" s="14"/>
      <c r="NNK94" s="14"/>
      <c r="NNL94" s="14"/>
      <c r="NNM94" s="14"/>
      <c r="NNN94" s="14"/>
      <c r="NNO94" s="14"/>
      <c r="NNP94" s="14"/>
      <c r="NNQ94" s="14"/>
      <c r="NNR94" s="14"/>
      <c r="NNS94" s="14"/>
      <c r="NNT94" s="14"/>
      <c r="NNU94" s="14"/>
      <c r="NNV94" s="14"/>
      <c r="NNW94" s="14"/>
      <c r="NNX94" s="14"/>
      <c r="NNY94" s="14"/>
      <c r="NNZ94" s="14"/>
      <c r="NOA94" s="14"/>
      <c r="NOB94" s="14"/>
      <c r="NOC94" s="14"/>
      <c r="NOD94" s="14"/>
      <c r="NOE94" s="14"/>
      <c r="NOF94" s="14"/>
      <c r="NOG94" s="14"/>
      <c r="NOH94" s="14"/>
      <c r="NOI94" s="14"/>
      <c r="NOJ94" s="14"/>
      <c r="NOK94" s="14"/>
      <c r="NOL94" s="14"/>
      <c r="NOM94" s="14"/>
      <c r="NON94" s="14"/>
      <c r="NOO94" s="14"/>
      <c r="NOP94" s="14"/>
      <c r="NOQ94" s="14"/>
      <c r="NOR94" s="14"/>
      <c r="NOS94" s="14"/>
      <c r="NOT94" s="14"/>
      <c r="NOU94" s="14"/>
      <c r="NOV94" s="14"/>
      <c r="NOW94" s="14"/>
      <c r="NOX94" s="14"/>
      <c r="NOY94" s="14"/>
      <c r="NOZ94" s="14"/>
      <c r="NPA94" s="14"/>
      <c r="NPB94" s="14"/>
      <c r="NPC94" s="14"/>
      <c r="NPD94" s="14"/>
      <c r="NPE94" s="14"/>
      <c r="NPF94" s="14"/>
      <c r="NPG94" s="14"/>
      <c r="NPH94" s="14"/>
      <c r="NPI94" s="14"/>
      <c r="NPJ94" s="14"/>
      <c r="NPK94" s="14"/>
      <c r="NPL94" s="14"/>
      <c r="NPM94" s="14"/>
      <c r="NPN94" s="14"/>
      <c r="NPO94" s="14"/>
      <c r="NPP94" s="14"/>
      <c r="NPQ94" s="14"/>
      <c r="NPR94" s="14"/>
      <c r="NPS94" s="14"/>
      <c r="NPT94" s="14"/>
      <c r="NPU94" s="14"/>
      <c r="NPV94" s="14"/>
      <c r="NPW94" s="14"/>
      <c r="NPX94" s="14"/>
      <c r="NPY94" s="14"/>
      <c r="NPZ94" s="14"/>
      <c r="NQA94" s="14"/>
      <c r="NQB94" s="14"/>
      <c r="NQC94" s="14"/>
      <c r="NQD94" s="14"/>
      <c r="NQE94" s="14"/>
      <c r="NQF94" s="14"/>
      <c r="NQG94" s="14"/>
      <c r="NQH94" s="14"/>
      <c r="NQI94" s="14"/>
      <c r="NQJ94" s="14"/>
      <c r="NQK94" s="14"/>
      <c r="NQL94" s="14"/>
      <c r="NQM94" s="14"/>
      <c r="NQN94" s="14"/>
      <c r="NQO94" s="14"/>
      <c r="NQP94" s="14"/>
      <c r="NQQ94" s="14"/>
      <c r="NQR94" s="14"/>
      <c r="NQS94" s="14"/>
      <c r="NQT94" s="14"/>
      <c r="NQU94" s="14"/>
      <c r="NQV94" s="14"/>
      <c r="NQW94" s="14"/>
      <c r="NQX94" s="14"/>
      <c r="NQY94" s="14"/>
      <c r="NQZ94" s="14"/>
      <c r="NRA94" s="14"/>
      <c r="NRB94" s="14"/>
      <c r="NRC94" s="14"/>
      <c r="NRD94" s="14"/>
      <c r="NRE94" s="14"/>
      <c r="NRF94" s="14"/>
      <c r="NRG94" s="14"/>
      <c r="NRH94" s="14"/>
      <c r="NRI94" s="14"/>
      <c r="NRJ94" s="14"/>
      <c r="NRK94" s="14"/>
      <c r="NRL94" s="14"/>
      <c r="NRM94" s="14"/>
      <c r="NRN94" s="14"/>
      <c r="NRO94" s="14"/>
      <c r="NRP94" s="14"/>
      <c r="NRQ94" s="14"/>
      <c r="NRR94" s="14"/>
      <c r="NRS94" s="14"/>
      <c r="NRT94" s="14"/>
      <c r="NRU94" s="14"/>
      <c r="NRV94" s="14"/>
      <c r="NRW94" s="14"/>
      <c r="NRX94" s="14"/>
      <c r="NRY94" s="14"/>
      <c r="NRZ94" s="14"/>
      <c r="NSA94" s="14"/>
      <c r="NSB94" s="14"/>
      <c r="NSC94" s="14"/>
      <c r="NSD94" s="14"/>
      <c r="NSE94" s="14"/>
      <c r="NSF94" s="14"/>
      <c r="NSG94" s="14"/>
      <c r="NSH94" s="14"/>
      <c r="NSI94" s="14"/>
      <c r="NSJ94" s="14"/>
      <c r="NSK94" s="14"/>
      <c r="NSL94" s="14"/>
      <c r="NSM94" s="14"/>
      <c r="NSN94" s="14"/>
      <c r="NSO94" s="14"/>
      <c r="NSP94" s="14"/>
      <c r="NSQ94" s="14"/>
      <c r="NSR94" s="14"/>
      <c r="NSS94" s="14"/>
      <c r="NST94" s="14"/>
      <c r="NSU94" s="14"/>
      <c r="NSV94" s="14"/>
      <c r="NSW94" s="14"/>
      <c r="NSX94" s="14"/>
      <c r="NSY94" s="14"/>
      <c r="NSZ94" s="14"/>
      <c r="NTA94" s="14"/>
      <c r="NTB94" s="14"/>
      <c r="NTC94" s="14"/>
      <c r="NTD94" s="14"/>
      <c r="NTE94" s="14"/>
      <c r="NTF94" s="14"/>
      <c r="NTG94" s="14"/>
      <c r="NTH94" s="14"/>
      <c r="NTI94" s="14"/>
      <c r="NTJ94" s="14"/>
      <c r="NTK94" s="14"/>
      <c r="NTL94" s="14"/>
      <c r="NTM94" s="14"/>
      <c r="NTN94" s="14"/>
      <c r="NTO94" s="14"/>
      <c r="NTP94" s="14"/>
      <c r="NTQ94" s="14"/>
      <c r="NTR94" s="14"/>
      <c r="NTS94" s="14"/>
      <c r="NTT94" s="14"/>
      <c r="NTU94" s="14"/>
      <c r="NTV94" s="14"/>
      <c r="NTW94" s="14"/>
      <c r="NTX94" s="14"/>
      <c r="NTY94" s="14"/>
      <c r="NTZ94" s="14"/>
      <c r="NUA94" s="14"/>
      <c r="NUB94" s="14"/>
      <c r="NUC94" s="14"/>
      <c r="NUD94" s="14"/>
      <c r="NUE94" s="14"/>
      <c r="NUF94" s="14"/>
      <c r="NUG94" s="14"/>
      <c r="NUH94" s="14"/>
      <c r="NUI94" s="14"/>
      <c r="NUJ94" s="14"/>
      <c r="NUK94" s="14"/>
      <c r="NUL94" s="14"/>
      <c r="NUM94" s="14"/>
      <c r="NUN94" s="14"/>
      <c r="NUO94" s="14"/>
      <c r="NUP94" s="14"/>
      <c r="NUQ94" s="14"/>
      <c r="NUR94" s="14"/>
      <c r="NUS94" s="14"/>
      <c r="NUT94" s="14"/>
      <c r="NUU94" s="14"/>
      <c r="NUV94" s="14"/>
      <c r="NUW94" s="14"/>
      <c r="NUX94" s="14"/>
      <c r="NUY94" s="14"/>
      <c r="NUZ94" s="14"/>
      <c r="NVA94" s="14"/>
      <c r="NVB94" s="14"/>
      <c r="NVC94" s="14"/>
      <c r="NVD94" s="14"/>
      <c r="NVE94" s="14"/>
      <c r="NVF94" s="14"/>
      <c r="NVG94" s="14"/>
      <c r="NVH94" s="14"/>
      <c r="NVI94" s="14"/>
      <c r="NVJ94" s="14"/>
      <c r="NVK94" s="14"/>
      <c r="NVL94" s="14"/>
      <c r="NVM94" s="14"/>
      <c r="NVN94" s="14"/>
      <c r="NVO94" s="14"/>
      <c r="NVP94" s="14"/>
      <c r="NVQ94" s="14"/>
      <c r="NVR94" s="14"/>
      <c r="NVS94" s="14"/>
      <c r="NVT94" s="14"/>
      <c r="NVU94" s="14"/>
      <c r="NVV94" s="14"/>
      <c r="NVW94" s="14"/>
      <c r="NVX94" s="14"/>
      <c r="NVY94" s="14"/>
      <c r="NVZ94" s="14"/>
      <c r="NWA94" s="14"/>
      <c r="NWB94" s="14"/>
      <c r="NWC94" s="14"/>
      <c r="NWD94" s="14"/>
      <c r="NWE94" s="14"/>
      <c r="NWF94" s="14"/>
      <c r="NWG94" s="14"/>
      <c r="NWH94" s="14"/>
      <c r="NWI94" s="14"/>
      <c r="NWJ94" s="14"/>
      <c r="NWK94" s="14"/>
      <c r="NWL94" s="14"/>
      <c r="NWM94" s="14"/>
      <c r="NWN94" s="14"/>
      <c r="NWO94" s="14"/>
      <c r="NWP94" s="14"/>
      <c r="NWQ94" s="14"/>
      <c r="NWR94" s="14"/>
      <c r="NWS94" s="14"/>
      <c r="NWT94" s="14"/>
      <c r="NWU94" s="14"/>
      <c r="NWV94" s="14"/>
      <c r="NWW94" s="14"/>
      <c r="NWX94" s="14"/>
      <c r="NWY94" s="14"/>
      <c r="NWZ94" s="14"/>
      <c r="NXA94" s="14"/>
      <c r="NXB94" s="14"/>
      <c r="NXC94" s="14"/>
      <c r="NXD94" s="14"/>
      <c r="NXE94" s="14"/>
      <c r="NXF94" s="14"/>
      <c r="NXG94" s="14"/>
      <c r="NXH94" s="14"/>
      <c r="NXI94" s="14"/>
      <c r="NXJ94" s="14"/>
      <c r="NXK94" s="14"/>
      <c r="NXL94" s="14"/>
      <c r="NXM94" s="14"/>
      <c r="NXN94" s="14"/>
      <c r="NXO94" s="14"/>
      <c r="NXP94" s="14"/>
      <c r="NXQ94" s="14"/>
      <c r="NXR94" s="14"/>
      <c r="NXS94" s="14"/>
      <c r="NXT94" s="14"/>
      <c r="NXU94" s="14"/>
      <c r="NXV94" s="14"/>
      <c r="NXW94" s="14"/>
      <c r="NXX94" s="14"/>
      <c r="NXY94" s="14"/>
      <c r="NXZ94" s="14"/>
      <c r="NYA94" s="14"/>
      <c r="NYB94" s="14"/>
      <c r="NYC94" s="14"/>
      <c r="NYD94" s="14"/>
      <c r="NYE94" s="14"/>
      <c r="NYF94" s="14"/>
      <c r="NYG94" s="14"/>
      <c r="NYH94" s="14"/>
      <c r="NYI94" s="14"/>
      <c r="NYJ94" s="14"/>
      <c r="NYK94" s="14"/>
      <c r="NYL94" s="14"/>
      <c r="NYM94" s="14"/>
      <c r="NYN94" s="14"/>
      <c r="NYO94" s="14"/>
      <c r="NYP94" s="14"/>
      <c r="NYQ94" s="14"/>
      <c r="NYR94" s="14"/>
      <c r="NYS94" s="14"/>
      <c r="NYT94" s="14"/>
      <c r="NYU94" s="14"/>
      <c r="NYV94" s="14"/>
      <c r="NYW94" s="14"/>
      <c r="NYX94" s="14"/>
      <c r="NYY94" s="14"/>
      <c r="NYZ94" s="14"/>
      <c r="NZA94" s="14"/>
      <c r="NZB94" s="14"/>
      <c r="NZC94" s="14"/>
      <c r="NZD94" s="14"/>
      <c r="NZE94" s="14"/>
      <c r="NZF94" s="14"/>
      <c r="NZG94" s="14"/>
      <c r="NZH94" s="14"/>
      <c r="NZI94" s="14"/>
      <c r="NZJ94" s="14"/>
      <c r="NZK94" s="14"/>
      <c r="NZL94" s="14"/>
      <c r="NZM94" s="14"/>
      <c r="NZN94" s="14"/>
      <c r="NZO94" s="14"/>
      <c r="NZP94" s="14"/>
      <c r="NZQ94" s="14"/>
      <c r="NZR94" s="14"/>
      <c r="NZS94" s="14"/>
      <c r="NZT94" s="14"/>
      <c r="NZU94" s="14"/>
      <c r="NZV94" s="14"/>
      <c r="NZW94" s="14"/>
      <c r="NZX94" s="14"/>
      <c r="NZY94" s="14"/>
      <c r="NZZ94" s="14"/>
      <c r="OAA94" s="14"/>
      <c r="OAB94" s="14"/>
      <c r="OAC94" s="14"/>
      <c r="OAD94" s="14"/>
      <c r="OAE94" s="14"/>
      <c r="OAF94" s="14"/>
      <c r="OAG94" s="14"/>
      <c r="OAH94" s="14"/>
      <c r="OAI94" s="14"/>
      <c r="OAJ94" s="14"/>
      <c r="OAK94" s="14"/>
      <c r="OAL94" s="14"/>
      <c r="OAM94" s="14"/>
      <c r="OAN94" s="14"/>
      <c r="OAO94" s="14"/>
      <c r="OAP94" s="14"/>
      <c r="OAQ94" s="14"/>
      <c r="OAR94" s="14"/>
      <c r="OAS94" s="14"/>
      <c r="OAT94" s="14"/>
      <c r="OAU94" s="14"/>
      <c r="OAV94" s="14"/>
      <c r="OAW94" s="14"/>
      <c r="OAX94" s="14"/>
      <c r="OAY94" s="14"/>
      <c r="OAZ94" s="14"/>
      <c r="OBA94" s="14"/>
      <c r="OBB94" s="14"/>
      <c r="OBC94" s="14"/>
      <c r="OBD94" s="14"/>
      <c r="OBE94" s="14"/>
      <c r="OBF94" s="14"/>
      <c r="OBG94" s="14"/>
      <c r="OBH94" s="14"/>
      <c r="OBI94" s="14"/>
      <c r="OBJ94" s="14"/>
      <c r="OBK94" s="14"/>
      <c r="OBL94" s="14"/>
      <c r="OBM94" s="14"/>
      <c r="OBN94" s="14"/>
      <c r="OBO94" s="14"/>
      <c r="OBP94" s="14"/>
      <c r="OBQ94" s="14"/>
      <c r="OBR94" s="14"/>
      <c r="OBS94" s="14"/>
      <c r="OBT94" s="14"/>
      <c r="OBU94" s="14"/>
      <c r="OBV94" s="14"/>
      <c r="OBW94" s="14"/>
      <c r="OBX94" s="14"/>
      <c r="OBY94" s="14"/>
      <c r="OBZ94" s="14"/>
      <c r="OCA94" s="14"/>
      <c r="OCB94" s="14"/>
      <c r="OCC94" s="14"/>
      <c r="OCD94" s="14"/>
      <c r="OCE94" s="14"/>
      <c r="OCF94" s="14"/>
      <c r="OCG94" s="14"/>
      <c r="OCH94" s="14"/>
      <c r="OCI94" s="14"/>
      <c r="OCJ94" s="14"/>
      <c r="OCK94" s="14"/>
      <c r="OCL94" s="14"/>
      <c r="OCM94" s="14"/>
      <c r="OCN94" s="14"/>
      <c r="OCO94" s="14"/>
      <c r="OCP94" s="14"/>
      <c r="OCQ94" s="14"/>
      <c r="OCR94" s="14"/>
      <c r="OCS94" s="14"/>
      <c r="OCT94" s="14"/>
      <c r="OCU94" s="14"/>
      <c r="OCV94" s="14"/>
      <c r="OCW94" s="14"/>
      <c r="OCX94" s="14"/>
      <c r="OCY94" s="14"/>
      <c r="OCZ94" s="14"/>
      <c r="ODA94" s="14"/>
      <c r="ODB94" s="14"/>
      <c r="ODC94" s="14"/>
      <c r="ODD94" s="14"/>
      <c r="ODE94" s="14"/>
      <c r="ODF94" s="14"/>
      <c r="ODG94" s="14"/>
      <c r="ODH94" s="14"/>
      <c r="ODI94" s="14"/>
      <c r="ODJ94" s="14"/>
      <c r="ODK94" s="14"/>
      <c r="ODL94" s="14"/>
      <c r="ODM94" s="14"/>
      <c r="ODN94" s="14"/>
      <c r="ODO94" s="14"/>
      <c r="ODP94" s="14"/>
      <c r="ODQ94" s="14"/>
      <c r="ODR94" s="14"/>
      <c r="ODS94" s="14"/>
      <c r="ODT94" s="14"/>
      <c r="ODU94" s="14"/>
      <c r="ODV94" s="14"/>
      <c r="ODW94" s="14"/>
      <c r="ODX94" s="14"/>
      <c r="ODY94" s="14"/>
      <c r="ODZ94" s="14"/>
      <c r="OEA94" s="14"/>
      <c r="OEB94" s="14"/>
      <c r="OEC94" s="14"/>
      <c r="OED94" s="14"/>
      <c r="OEE94" s="14"/>
      <c r="OEF94" s="14"/>
      <c r="OEG94" s="14"/>
      <c r="OEH94" s="14"/>
      <c r="OEI94" s="14"/>
      <c r="OEJ94" s="14"/>
      <c r="OEK94" s="14"/>
      <c r="OEL94" s="14"/>
      <c r="OEM94" s="14"/>
      <c r="OEN94" s="14"/>
      <c r="OEO94" s="14"/>
      <c r="OEP94" s="14"/>
      <c r="OEQ94" s="14"/>
      <c r="OER94" s="14"/>
      <c r="OES94" s="14"/>
      <c r="OET94" s="14"/>
      <c r="OEU94" s="14"/>
      <c r="OEV94" s="14"/>
      <c r="OEW94" s="14"/>
      <c r="OEX94" s="14"/>
      <c r="OEY94" s="14"/>
      <c r="OEZ94" s="14"/>
      <c r="OFA94" s="14"/>
      <c r="OFB94" s="14"/>
      <c r="OFC94" s="14"/>
      <c r="OFD94" s="14"/>
      <c r="OFE94" s="14"/>
      <c r="OFF94" s="14"/>
      <c r="OFG94" s="14"/>
      <c r="OFH94" s="14"/>
      <c r="OFI94" s="14"/>
      <c r="OFJ94" s="14"/>
      <c r="OFK94" s="14"/>
      <c r="OFL94" s="14"/>
      <c r="OFM94" s="14"/>
      <c r="OFN94" s="14"/>
      <c r="OFO94" s="14"/>
      <c r="OFP94" s="14"/>
      <c r="OFQ94" s="14"/>
      <c r="OFR94" s="14"/>
      <c r="OFS94" s="14"/>
      <c r="OFT94" s="14"/>
      <c r="OFU94" s="14"/>
      <c r="OFV94" s="14"/>
      <c r="OFW94" s="14"/>
      <c r="OFX94" s="14"/>
      <c r="OFY94" s="14"/>
      <c r="OFZ94" s="14"/>
      <c r="OGA94" s="14"/>
      <c r="OGB94" s="14"/>
      <c r="OGC94" s="14"/>
      <c r="OGD94" s="14"/>
      <c r="OGE94" s="14"/>
      <c r="OGF94" s="14"/>
      <c r="OGG94" s="14"/>
      <c r="OGH94" s="14"/>
      <c r="OGI94" s="14"/>
      <c r="OGJ94" s="14"/>
      <c r="OGK94" s="14"/>
      <c r="OGL94" s="14"/>
      <c r="OGM94" s="14"/>
      <c r="OGN94" s="14"/>
      <c r="OGO94" s="14"/>
      <c r="OGP94" s="14"/>
      <c r="OGQ94" s="14"/>
      <c r="OGR94" s="14"/>
      <c r="OGS94" s="14"/>
      <c r="OGT94" s="14"/>
      <c r="OGU94" s="14"/>
      <c r="OGV94" s="14"/>
      <c r="OGW94" s="14"/>
      <c r="OGX94" s="14"/>
      <c r="OGY94" s="14"/>
      <c r="OGZ94" s="14"/>
      <c r="OHA94" s="14"/>
      <c r="OHB94" s="14"/>
      <c r="OHC94" s="14"/>
      <c r="OHD94" s="14"/>
      <c r="OHE94" s="14"/>
      <c r="OHF94" s="14"/>
      <c r="OHG94" s="14"/>
      <c r="OHH94" s="14"/>
      <c r="OHI94" s="14"/>
      <c r="OHJ94" s="14"/>
      <c r="OHK94" s="14"/>
      <c r="OHL94" s="14"/>
      <c r="OHM94" s="14"/>
      <c r="OHN94" s="14"/>
      <c r="OHO94" s="14"/>
      <c r="OHP94" s="14"/>
      <c r="OHQ94" s="14"/>
      <c r="OHR94" s="14"/>
      <c r="OHS94" s="14"/>
      <c r="OHT94" s="14"/>
      <c r="OHU94" s="14"/>
      <c r="OHV94" s="14"/>
      <c r="OHW94" s="14"/>
      <c r="OHX94" s="14"/>
      <c r="OHY94" s="14"/>
      <c r="OHZ94" s="14"/>
      <c r="OIA94" s="14"/>
      <c r="OIB94" s="14"/>
      <c r="OIC94" s="14"/>
      <c r="OID94" s="14"/>
      <c r="OIE94" s="14"/>
      <c r="OIF94" s="14"/>
      <c r="OIG94" s="14"/>
      <c r="OIH94" s="14"/>
      <c r="OII94" s="14"/>
      <c r="OIJ94" s="14"/>
      <c r="OIK94" s="14"/>
      <c r="OIL94" s="14"/>
      <c r="OIM94" s="14"/>
      <c r="OIN94" s="14"/>
      <c r="OIO94" s="14"/>
      <c r="OIP94" s="14"/>
      <c r="OIQ94" s="14"/>
      <c r="OIR94" s="14"/>
      <c r="OIS94" s="14"/>
      <c r="OIT94" s="14"/>
      <c r="OIU94" s="14"/>
      <c r="OIV94" s="14"/>
      <c r="OIW94" s="14"/>
      <c r="OIX94" s="14"/>
      <c r="OIY94" s="14"/>
      <c r="OIZ94" s="14"/>
      <c r="OJA94" s="14"/>
      <c r="OJB94" s="14"/>
      <c r="OJC94" s="14"/>
      <c r="OJD94" s="14"/>
      <c r="OJE94" s="14"/>
      <c r="OJF94" s="14"/>
      <c r="OJG94" s="14"/>
      <c r="OJH94" s="14"/>
      <c r="OJI94" s="14"/>
      <c r="OJJ94" s="14"/>
      <c r="OJK94" s="14"/>
      <c r="OJL94" s="14"/>
      <c r="OJM94" s="14"/>
      <c r="OJN94" s="14"/>
      <c r="OJO94" s="14"/>
      <c r="OJP94" s="14"/>
      <c r="OJQ94" s="14"/>
      <c r="OJR94" s="14"/>
      <c r="OJS94" s="14"/>
      <c r="OJT94" s="14"/>
      <c r="OJU94" s="14"/>
      <c r="OJV94" s="14"/>
      <c r="OJW94" s="14"/>
      <c r="OJX94" s="14"/>
      <c r="OJY94" s="14"/>
      <c r="OJZ94" s="14"/>
      <c r="OKA94" s="14"/>
      <c r="OKB94" s="14"/>
      <c r="OKC94" s="14"/>
      <c r="OKD94" s="14"/>
      <c r="OKE94" s="14"/>
      <c r="OKF94" s="14"/>
      <c r="OKG94" s="14"/>
      <c r="OKH94" s="14"/>
      <c r="OKI94" s="14"/>
      <c r="OKJ94" s="14"/>
      <c r="OKK94" s="14"/>
      <c r="OKL94" s="14"/>
      <c r="OKM94" s="14"/>
      <c r="OKN94" s="14"/>
      <c r="OKO94" s="14"/>
      <c r="OKP94" s="14"/>
      <c r="OKQ94" s="14"/>
      <c r="OKR94" s="14"/>
      <c r="OKS94" s="14"/>
      <c r="OKT94" s="14"/>
      <c r="OKU94" s="14"/>
      <c r="OKV94" s="14"/>
      <c r="OKW94" s="14"/>
      <c r="OKX94" s="14"/>
      <c r="OKY94" s="14"/>
      <c r="OKZ94" s="14"/>
      <c r="OLA94" s="14"/>
      <c r="OLB94" s="14"/>
      <c r="OLC94" s="14"/>
      <c r="OLD94" s="14"/>
      <c r="OLE94" s="14"/>
      <c r="OLF94" s="14"/>
      <c r="OLG94" s="14"/>
      <c r="OLH94" s="14"/>
      <c r="OLI94" s="14"/>
      <c r="OLJ94" s="14"/>
      <c r="OLK94" s="14"/>
      <c r="OLL94" s="14"/>
      <c r="OLM94" s="14"/>
      <c r="OLN94" s="14"/>
      <c r="OLO94" s="14"/>
      <c r="OLP94" s="14"/>
      <c r="OLQ94" s="14"/>
      <c r="OLR94" s="14"/>
      <c r="OLS94" s="14"/>
      <c r="OLT94" s="14"/>
      <c r="OLU94" s="14"/>
      <c r="OLV94" s="14"/>
      <c r="OLW94" s="14"/>
      <c r="OLX94" s="14"/>
      <c r="OLY94" s="14"/>
      <c r="OLZ94" s="14"/>
      <c r="OMA94" s="14"/>
      <c r="OMB94" s="14"/>
      <c r="OMC94" s="14"/>
      <c r="OMD94" s="14"/>
      <c r="OME94" s="14"/>
      <c r="OMF94" s="14"/>
      <c r="OMG94" s="14"/>
      <c r="OMH94" s="14"/>
      <c r="OMI94" s="14"/>
      <c r="OMJ94" s="14"/>
      <c r="OMK94" s="14"/>
      <c r="OML94" s="14"/>
      <c r="OMM94" s="14"/>
      <c r="OMN94" s="14"/>
      <c r="OMO94" s="14"/>
      <c r="OMP94" s="14"/>
      <c r="OMQ94" s="14"/>
      <c r="OMR94" s="14"/>
      <c r="OMS94" s="14"/>
      <c r="OMT94" s="14"/>
      <c r="OMU94" s="14"/>
      <c r="OMV94" s="14"/>
      <c r="OMW94" s="14"/>
      <c r="OMX94" s="14"/>
      <c r="OMY94" s="14"/>
      <c r="OMZ94" s="14"/>
      <c r="ONA94" s="14"/>
      <c r="ONB94" s="14"/>
      <c r="ONC94" s="14"/>
      <c r="OND94" s="14"/>
      <c r="ONE94" s="14"/>
      <c r="ONF94" s="14"/>
      <c r="ONG94" s="14"/>
      <c r="ONH94" s="14"/>
      <c r="ONI94" s="14"/>
      <c r="ONJ94" s="14"/>
      <c r="ONK94" s="14"/>
      <c r="ONL94" s="14"/>
      <c r="ONM94" s="14"/>
      <c r="ONN94" s="14"/>
      <c r="ONO94" s="14"/>
      <c r="ONP94" s="14"/>
      <c r="ONQ94" s="14"/>
      <c r="ONR94" s="14"/>
      <c r="ONS94" s="14"/>
      <c r="ONT94" s="14"/>
      <c r="ONU94" s="14"/>
      <c r="ONV94" s="14"/>
      <c r="ONW94" s="14"/>
      <c r="ONX94" s="14"/>
      <c r="ONY94" s="14"/>
      <c r="ONZ94" s="14"/>
      <c r="OOA94" s="14"/>
      <c r="OOB94" s="14"/>
      <c r="OOC94" s="14"/>
      <c r="OOD94" s="14"/>
      <c r="OOE94" s="14"/>
      <c r="OOF94" s="14"/>
      <c r="OOG94" s="14"/>
      <c r="OOH94" s="14"/>
      <c r="OOI94" s="14"/>
      <c r="OOJ94" s="14"/>
      <c r="OOK94" s="14"/>
      <c r="OOL94" s="14"/>
      <c r="OOM94" s="14"/>
      <c r="OON94" s="14"/>
      <c r="OOO94" s="14"/>
      <c r="OOP94" s="14"/>
      <c r="OOQ94" s="14"/>
      <c r="OOR94" s="14"/>
      <c r="OOS94" s="14"/>
      <c r="OOT94" s="14"/>
      <c r="OOU94" s="14"/>
      <c r="OOV94" s="14"/>
      <c r="OOW94" s="14"/>
      <c r="OOX94" s="14"/>
      <c r="OOY94" s="14"/>
      <c r="OOZ94" s="14"/>
      <c r="OPA94" s="14"/>
      <c r="OPB94" s="14"/>
      <c r="OPC94" s="14"/>
      <c r="OPD94" s="14"/>
      <c r="OPE94" s="14"/>
      <c r="OPF94" s="14"/>
      <c r="OPG94" s="14"/>
      <c r="OPH94" s="14"/>
      <c r="OPI94" s="14"/>
      <c r="OPJ94" s="14"/>
      <c r="OPK94" s="14"/>
      <c r="OPL94" s="14"/>
      <c r="OPM94" s="14"/>
      <c r="OPN94" s="14"/>
      <c r="OPO94" s="14"/>
      <c r="OPP94" s="14"/>
      <c r="OPQ94" s="14"/>
      <c r="OPR94" s="14"/>
      <c r="OPS94" s="14"/>
      <c r="OPT94" s="14"/>
      <c r="OPU94" s="14"/>
      <c r="OPV94" s="14"/>
      <c r="OPW94" s="14"/>
      <c r="OPX94" s="14"/>
      <c r="OPY94" s="14"/>
      <c r="OPZ94" s="14"/>
      <c r="OQA94" s="14"/>
      <c r="OQB94" s="14"/>
      <c r="OQC94" s="14"/>
      <c r="OQD94" s="14"/>
      <c r="OQE94" s="14"/>
      <c r="OQF94" s="14"/>
      <c r="OQG94" s="14"/>
      <c r="OQH94" s="14"/>
      <c r="OQI94" s="14"/>
      <c r="OQJ94" s="14"/>
      <c r="OQK94" s="14"/>
      <c r="OQL94" s="14"/>
      <c r="OQM94" s="14"/>
      <c r="OQN94" s="14"/>
      <c r="OQO94" s="14"/>
      <c r="OQP94" s="14"/>
      <c r="OQQ94" s="14"/>
      <c r="OQR94" s="14"/>
      <c r="OQS94" s="14"/>
      <c r="OQT94" s="14"/>
      <c r="OQU94" s="14"/>
      <c r="OQV94" s="14"/>
      <c r="OQW94" s="14"/>
      <c r="OQX94" s="14"/>
      <c r="OQY94" s="14"/>
      <c r="OQZ94" s="14"/>
      <c r="ORA94" s="14"/>
      <c r="ORB94" s="14"/>
      <c r="ORC94" s="14"/>
      <c r="ORD94" s="14"/>
      <c r="ORE94" s="14"/>
      <c r="ORF94" s="14"/>
      <c r="ORG94" s="14"/>
      <c r="ORH94" s="14"/>
      <c r="ORI94" s="14"/>
      <c r="ORJ94" s="14"/>
      <c r="ORK94" s="14"/>
      <c r="ORL94" s="14"/>
      <c r="ORM94" s="14"/>
      <c r="ORN94" s="14"/>
      <c r="ORO94" s="14"/>
      <c r="ORP94" s="14"/>
      <c r="ORQ94" s="14"/>
      <c r="ORR94" s="14"/>
      <c r="ORS94" s="14"/>
      <c r="ORT94" s="14"/>
      <c r="ORU94" s="14"/>
      <c r="ORV94" s="14"/>
      <c r="ORW94" s="14"/>
      <c r="ORX94" s="14"/>
      <c r="ORY94" s="14"/>
      <c r="ORZ94" s="14"/>
      <c r="OSA94" s="14"/>
      <c r="OSB94" s="14"/>
      <c r="OSC94" s="14"/>
      <c r="OSD94" s="14"/>
      <c r="OSE94" s="14"/>
      <c r="OSF94" s="14"/>
      <c r="OSG94" s="14"/>
      <c r="OSH94" s="14"/>
      <c r="OSI94" s="14"/>
      <c r="OSJ94" s="14"/>
      <c r="OSK94" s="14"/>
      <c r="OSL94" s="14"/>
      <c r="OSM94" s="14"/>
      <c r="OSN94" s="14"/>
      <c r="OSO94" s="14"/>
      <c r="OSP94" s="14"/>
      <c r="OSQ94" s="14"/>
      <c r="OSR94" s="14"/>
      <c r="OSS94" s="14"/>
      <c r="OST94" s="14"/>
      <c r="OSU94" s="14"/>
      <c r="OSV94" s="14"/>
      <c r="OSW94" s="14"/>
      <c r="OSX94" s="14"/>
      <c r="OSY94" s="14"/>
      <c r="OSZ94" s="14"/>
      <c r="OTA94" s="14"/>
      <c r="OTB94" s="14"/>
      <c r="OTC94" s="14"/>
      <c r="OTD94" s="14"/>
      <c r="OTE94" s="14"/>
      <c r="OTF94" s="14"/>
      <c r="OTG94" s="14"/>
      <c r="OTH94" s="14"/>
      <c r="OTI94" s="14"/>
      <c r="OTJ94" s="14"/>
      <c r="OTK94" s="14"/>
      <c r="OTL94" s="14"/>
      <c r="OTM94" s="14"/>
      <c r="OTN94" s="14"/>
      <c r="OTO94" s="14"/>
      <c r="OTP94" s="14"/>
      <c r="OTQ94" s="14"/>
      <c r="OTR94" s="14"/>
      <c r="OTS94" s="14"/>
      <c r="OTT94" s="14"/>
      <c r="OTU94" s="14"/>
      <c r="OTV94" s="14"/>
      <c r="OTW94" s="14"/>
      <c r="OTX94" s="14"/>
      <c r="OTY94" s="14"/>
      <c r="OTZ94" s="14"/>
      <c r="OUA94" s="14"/>
      <c r="OUB94" s="14"/>
      <c r="OUC94" s="14"/>
      <c r="OUD94" s="14"/>
      <c r="OUE94" s="14"/>
      <c r="OUF94" s="14"/>
      <c r="OUG94" s="14"/>
      <c r="OUH94" s="14"/>
      <c r="OUI94" s="14"/>
      <c r="OUJ94" s="14"/>
      <c r="OUK94" s="14"/>
      <c r="OUL94" s="14"/>
      <c r="OUM94" s="14"/>
      <c r="OUN94" s="14"/>
      <c r="OUO94" s="14"/>
      <c r="OUP94" s="14"/>
      <c r="OUQ94" s="14"/>
      <c r="OUR94" s="14"/>
      <c r="OUS94" s="14"/>
      <c r="OUT94" s="14"/>
      <c r="OUU94" s="14"/>
      <c r="OUV94" s="14"/>
      <c r="OUW94" s="14"/>
      <c r="OUX94" s="14"/>
      <c r="OUY94" s="14"/>
      <c r="OUZ94" s="14"/>
      <c r="OVA94" s="14"/>
      <c r="OVB94" s="14"/>
      <c r="OVC94" s="14"/>
      <c r="OVD94" s="14"/>
      <c r="OVE94" s="14"/>
      <c r="OVF94" s="14"/>
      <c r="OVG94" s="14"/>
      <c r="OVH94" s="14"/>
      <c r="OVI94" s="14"/>
      <c r="OVJ94" s="14"/>
      <c r="OVK94" s="14"/>
      <c r="OVL94" s="14"/>
      <c r="OVM94" s="14"/>
      <c r="OVN94" s="14"/>
      <c r="OVO94" s="14"/>
      <c r="OVP94" s="14"/>
      <c r="OVQ94" s="14"/>
      <c r="OVR94" s="14"/>
      <c r="OVS94" s="14"/>
      <c r="OVT94" s="14"/>
      <c r="OVU94" s="14"/>
      <c r="OVV94" s="14"/>
      <c r="OVW94" s="14"/>
      <c r="OVX94" s="14"/>
      <c r="OVY94" s="14"/>
      <c r="OVZ94" s="14"/>
      <c r="OWA94" s="14"/>
      <c r="OWB94" s="14"/>
      <c r="OWC94" s="14"/>
      <c r="OWD94" s="14"/>
      <c r="OWE94" s="14"/>
      <c r="OWF94" s="14"/>
      <c r="OWG94" s="14"/>
      <c r="OWH94" s="14"/>
      <c r="OWI94" s="14"/>
      <c r="OWJ94" s="14"/>
      <c r="OWK94" s="14"/>
      <c r="OWL94" s="14"/>
      <c r="OWM94" s="14"/>
      <c r="OWN94" s="14"/>
      <c r="OWO94" s="14"/>
      <c r="OWP94" s="14"/>
      <c r="OWQ94" s="14"/>
      <c r="OWR94" s="14"/>
      <c r="OWS94" s="14"/>
      <c r="OWT94" s="14"/>
      <c r="OWU94" s="14"/>
      <c r="OWV94" s="14"/>
      <c r="OWW94" s="14"/>
      <c r="OWX94" s="14"/>
      <c r="OWY94" s="14"/>
      <c r="OWZ94" s="14"/>
      <c r="OXA94" s="14"/>
      <c r="OXB94" s="14"/>
      <c r="OXC94" s="14"/>
      <c r="OXD94" s="14"/>
      <c r="OXE94" s="14"/>
      <c r="OXF94" s="14"/>
      <c r="OXG94" s="14"/>
      <c r="OXH94" s="14"/>
      <c r="OXI94" s="14"/>
      <c r="OXJ94" s="14"/>
      <c r="OXK94" s="14"/>
      <c r="OXL94" s="14"/>
      <c r="OXM94" s="14"/>
      <c r="OXN94" s="14"/>
      <c r="OXO94" s="14"/>
      <c r="OXP94" s="14"/>
      <c r="OXQ94" s="14"/>
      <c r="OXR94" s="14"/>
      <c r="OXS94" s="14"/>
      <c r="OXT94" s="14"/>
      <c r="OXU94" s="14"/>
      <c r="OXV94" s="14"/>
      <c r="OXW94" s="14"/>
      <c r="OXX94" s="14"/>
      <c r="OXY94" s="14"/>
      <c r="OXZ94" s="14"/>
      <c r="OYA94" s="14"/>
      <c r="OYB94" s="14"/>
      <c r="OYC94" s="14"/>
      <c r="OYD94" s="14"/>
      <c r="OYE94" s="14"/>
      <c r="OYF94" s="14"/>
      <c r="OYG94" s="14"/>
      <c r="OYH94" s="14"/>
      <c r="OYI94" s="14"/>
      <c r="OYJ94" s="14"/>
      <c r="OYK94" s="14"/>
      <c r="OYL94" s="14"/>
      <c r="OYM94" s="14"/>
      <c r="OYN94" s="14"/>
      <c r="OYO94" s="14"/>
      <c r="OYP94" s="14"/>
      <c r="OYQ94" s="14"/>
      <c r="OYR94" s="14"/>
      <c r="OYS94" s="14"/>
      <c r="OYT94" s="14"/>
      <c r="OYU94" s="14"/>
      <c r="OYV94" s="14"/>
      <c r="OYW94" s="14"/>
      <c r="OYX94" s="14"/>
      <c r="OYY94" s="14"/>
      <c r="OYZ94" s="14"/>
      <c r="OZA94" s="14"/>
      <c r="OZB94" s="14"/>
      <c r="OZC94" s="14"/>
      <c r="OZD94" s="14"/>
      <c r="OZE94" s="14"/>
      <c r="OZF94" s="14"/>
      <c r="OZG94" s="14"/>
      <c r="OZH94" s="14"/>
      <c r="OZI94" s="14"/>
      <c r="OZJ94" s="14"/>
      <c r="OZK94" s="14"/>
      <c r="OZL94" s="14"/>
      <c r="OZM94" s="14"/>
      <c r="OZN94" s="14"/>
      <c r="OZO94" s="14"/>
      <c r="OZP94" s="14"/>
      <c r="OZQ94" s="14"/>
      <c r="OZR94" s="14"/>
      <c r="OZS94" s="14"/>
      <c r="OZT94" s="14"/>
      <c r="OZU94" s="14"/>
      <c r="OZV94" s="14"/>
      <c r="OZW94" s="14"/>
      <c r="OZX94" s="14"/>
      <c r="OZY94" s="14"/>
      <c r="OZZ94" s="14"/>
      <c r="PAA94" s="14"/>
      <c r="PAB94" s="14"/>
      <c r="PAC94" s="14"/>
      <c r="PAD94" s="14"/>
      <c r="PAE94" s="14"/>
      <c r="PAF94" s="14"/>
      <c r="PAG94" s="14"/>
      <c r="PAH94" s="14"/>
      <c r="PAI94" s="14"/>
      <c r="PAJ94" s="14"/>
      <c r="PAK94" s="14"/>
      <c r="PAL94" s="14"/>
      <c r="PAM94" s="14"/>
      <c r="PAN94" s="14"/>
      <c r="PAO94" s="14"/>
      <c r="PAP94" s="14"/>
      <c r="PAQ94" s="14"/>
      <c r="PAR94" s="14"/>
      <c r="PAS94" s="14"/>
      <c r="PAT94" s="14"/>
      <c r="PAU94" s="14"/>
      <c r="PAV94" s="14"/>
      <c r="PAW94" s="14"/>
      <c r="PAX94" s="14"/>
      <c r="PAY94" s="14"/>
      <c r="PAZ94" s="14"/>
      <c r="PBA94" s="14"/>
      <c r="PBB94" s="14"/>
      <c r="PBC94" s="14"/>
      <c r="PBD94" s="14"/>
      <c r="PBE94" s="14"/>
      <c r="PBF94" s="14"/>
      <c r="PBG94" s="14"/>
      <c r="PBH94" s="14"/>
      <c r="PBI94" s="14"/>
      <c r="PBJ94" s="14"/>
      <c r="PBK94" s="14"/>
      <c r="PBL94" s="14"/>
      <c r="PBM94" s="14"/>
      <c r="PBN94" s="14"/>
      <c r="PBO94" s="14"/>
      <c r="PBP94" s="14"/>
      <c r="PBQ94" s="14"/>
      <c r="PBR94" s="14"/>
      <c r="PBS94" s="14"/>
      <c r="PBT94" s="14"/>
      <c r="PBU94" s="14"/>
      <c r="PBV94" s="14"/>
      <c r="PBW94" s="14"/>
      <c r="PBX94" s="14"/>
      <c r="PBY94" s="14"/>
      <c r="PBZ94" s="14"/>
      <c r="PCA94" s="14"/>
      <c r="PCB94" s="14"/>
      <c r="PCC94" s="14"/>
      <c r="PCD94" s="14"/>
      <c r="PCE94" s="14"/>
      <c r="PCF94" s="14"/>
      <c r="PCG94" s="14"/>
      <c r="PCH94" s="14"/>
      <c r="PCI94" s="14"/>
      <c r="PCJ94" s="14"/>
      <c r="PCK94" s="14"/>
      <c r="PCL94" s="14"/>
      <c r="PCM94" s="14"/>
      <c r="PCN94" s="14"/>
      <c r="PCO94" s="14"/>
      <c r="PCP94" s="14"/>
      <c r="PCQ94" s="14"/>
      <c r="PCR94" s="14"/>
      <c r="PCS94" s="14"/>
      <c r="PCT94" s="14"/>
      <c r="PCU94" s="14"/>
      <c r="PCV94" s="14"/>
      <c r="PCW94" s="14"/>
      <c r="PCX94" s="14"/>
      <c r="PCY94" s="14"/>
      <c r="PCZ94" s="14"/>
      <c r="PDA94" s="14"/>
      <c r="PDB94" s="14"/>
      <c r="PDC94" s="14"/>
      <c r="PDD94" s="14"/>
      <c r="PDE94" s="14"/>
      <c r="PDF94" s="14"/>
      <c r="PDG94" s="14"/>
      <c r="PDH94" s="14"/>
      <c r="PDI94" s="14"/>
      <c r="PDJ94" s="14"/>
      <c r="PDK94" s="14"/>
      <c r="PDL94" s="14"/>
      <c r="PDM94" s="14"/>
      <c r="PDN94" s="14"/>
      <c r="PDO94" s="14"/>
      <c r="PDP94" s="14"/>
      <c r="PDQ94" s="14"/>
      <c r="PDR94" s="14"/>
      <c r="PDS94" s="14"/>
      <c r="PDT94" s="14"/>
      <c r="PDU94" s="14"/>
      <c r="PDV94" s="14"/>
      <c r="PDW94" s="14"/>
      <c r="PDX94" s="14"/>
      <c r="PDY94" s="14"/>
      <c r="PDZ94" s="14"/>
      <c r="PEA94" s="14"/>
      <c r="PEB94" s="14"/>
      <c r="PEC94" s="14"/>
      <c r="PED94" s="14"/>
      <c r="PEE94" s="14"/>
      <c r="PEF94" s="14"/>
      <c r="PEG94" s="14"/>
      <c r="PEH94" s="14"/>
      <c r="PEI94" s="14"/>
      <c r="PEJ94" s="14"/>
      <c r="PEK94" s="14"/>
      <c r="PEL94" s="14"/>
      <c r="PEM94" s="14"/>
      <c r="PEN94" s="14"/>
      <c r="PEO94" s="14"/>
      <c r="PEP94" s="14"/>
      <c r="PEQ94" s="14"/>
      <c r="PER94" s="14"/>
      <c r="PES94" s="14"/>
      <c r="PET94" s="14"/>
      <c r="PEU94" s="14"/>
      <c r="PEV94" s="14"/>
      <c r="PEW94" s="14"/>
      <c r="PEX94" s="14"/>
      <c r="PEY94" s="14"/>
      <c r="PEZ94" s="14"/>
      <c r="PFA94" s="14"/>
      <c r="PFB94" s="14"/>
      <c r="PFC94" s="14"/>
      <c r="PFD94" s="14"/>
      <c r="PFE94" s="14"/>
      <c r="PFF94" s="14"/>
      <c r="PFG94" s="14"/>
      <c r="PFH94" s="14"/>
      <c r="PFI94" s="14"/>
      <c r="PFJ94" s="14"/>
      <c r="PFK94" s="14"/>
      <c r="PFL94" s="14"/>
      <c r="PFM94" s="14"/>
      <c r="PFN94" s="14"/>
      <c r="PFO94" s="14"/>
      <c r="PFP94" s="14"/>
      <c r="PFQ94" s="14"/>
      <c r="PFR94" s="14"/>
      <c r="PFS94" s="14"/>
      <c r="PFT94" s="14"/>
      <c r="PFU94" s="14"/>
      <c r="PFV94" s="14"/>
      <c r="PFW94" s="14"/>
      <c r="PFX94" s="14"/>
      <c r="PFY94" s="14"/>
      <c r="PFZ94" s="14"/>
      <c r="PGA94" s="14"/>
      <c r="PGB94" s="14"/>
      <c r="PGC94" s="14"/>
      <c r="PGD94" s="14"/>
      <c r="PGE94" s="14"/>
      <c r="PGF94" s="14"/>
      <c r="PGG94" s="14"/>
      <c r="PGH94" s="14"/>
      <c r="PGI94" s="14"/>
      <c r="PGJ94" s="14"/>
      <c r="PGK94" s="14"/>
      <c r="PGL94" s="14"/>
      <c r="PGM94" s="14"/>
      <c r="PGN94" s="14"/>
      <c r="PGO94" s="14"/>
      <c r="PGP94" s="14"/>
      <c r="PGQ94" s="14"/>
      <c r="PGR94" s="14"/>
      <c r="PGS94" s="14"/>
      <c r="PGT94" s="14"/>
      <c r="PGU94" s="14"/>
      <c r="PGV94" s="14"/>
      <c r="PGW94" s="14"/>
      <c r="PGX94" s="14"/>
      <c r="PGY94" s="14"/>
      <c r="PGZ94" s="14"/>
      <c r="PHA94" s="14"/>
      <c r="PHB94" s="14"/>
      <c r="PHC94" s="14"/>
      <c r="PHD94" s="14"/>
      <c r="PHE94" s="14"/>
      <c r="PHF94" s="14"/>
      <c r="PHG94" s="14"/>
      <c r="PHH94" s="14"/>
      <c r="PHI94" s="14"/>
      <c r="PHJ94" s="14"/>
      <c r="PHK94" s="14"/>
      <c r="PHL94" s="14"/>
      <c r="PHM94" s="14"/>
      <c r="PHN94" s="14"/>
      <c r="PHO94" s="14"/>
      <c r="PHP94" s="14"/>
      <c r="PHQ94" s="14"/>
      <c r="PHR94" s="14"/>
      <c r="PHS94" s="14"/>
      <c r="PHT94" s="14"/>
      <c r="PHU94" s="14"/>
      <c r="PHV94" s="14"/>
      <c r="PHW94" s="14"/>
      <c r="PHX94" s="14"/>
      <c r="PHY94" s="14"/>
      <c r="PHZ94" s="14"/>
      <c r="PIA94" s="14"/>
      <c r="PIB94" s="14"/>
      <c r="PIC94" s="14"/>
      <c r="PID94" s="14"/>
      <c r="PIE94" s="14"/>
      <c r="PIF94" s="14"/>
      <c r="PIG94" s="14"/>
      <c r="PIH94" s="14"/>
      <c r="PII94" s="14"/>
      <c r="PIJ94" s="14"/>
      <c r="PIK94" s="14"/>
      <c r="PIL94" s="14"/>
      <c r="PIM94" s="14"/>
      <c r="PIN94" s="14"/>
      <c r="PIO94" s="14"/>
      <c r="PIP94" s="14"/>
      <c r="PIQ94" s="14"/>
      <c r="PIR94" s="14"/>
      <c r="PIS94" s="14"/>
      <c r="PIT94" s="14"/>
      <c r="PIU94" s="14"/>
      <c r="PIV94" s="14"/>
      <c r="PIW94" s="14"/>
      <c r="PIX94" s="14"/>
      <c r="PIY94" s="14"/>
      <c r="PIZ94" s="14"/>
      <c r="PJA94" s="14"/>
      <c r="PJB94" s="14"/>
      <c r="PJC94" s="14"/>
      <c r="PJD94" s="14"/>
      <c r="PJE94" s="14"/>
      <c r="PJF94" s="14"/>
      <c r="PJG94" s="14"/>
      <c r="PJH94" s="14"/>
      <c r="PJI94" s="14"/>
      <c r="PJJ94" s="14"/>
      <c r="PJK94" s="14"/>
      <c r="PJL94" s="14"/>
      <c r="PJM94" s="14"/>
      <c r="PJN94" s="14"/>
      <c r="PJO94" s="14"/>
      <c r="PJP94" s="14"/>
      <c r="PJQ94" s="14"/>
      <c r="PJR94" s="14"/>
      <c r="PJS94" s="14"/>
      <c r="PJT94" s="14"/>
      <c r="PJU94" s="14"/>
      <c r="PJV94" s="14"/>
      <c r="PJW94" s="14"/>
      <c r="PJX94" s="14"/>
      <c r="PJY94" s="14"/>
      <c r="PJZ94" s="14"/>
      <c r="PKA94" s="14"/>
      <c r="PKB94" s="14"/>
      <c r="PKC94" s="14"/>
      <c r="PKD94" s="14"/>
      <c r="PKE94" s="14"/>
      <c r="PKF94" s="14"/>
      <c r="PKG94" s="14"/>
      <c r="PKH94" s="14"/>
      <c r="PKI94" s="14"/>
      <c r="PKJ94" s="14"/>
      <c r="PKK94" s="14"/>
      <c r="PKL94" s="14"/>
      <c r="PKM94" s="14"/>
      <c r="PKN94" s="14"/>
      <c r="PKO94" s="14"/>
      <c r="PKP94" s="14"/>
      <c r="PKQ94" s="14"/>
      <c r="PKR94" s="14"/>
      <c r="PKS94" s="14"/>
      <c r="PKT94" s="14"/>
      <c r="PKU94" s="14"/>
      <c r="PKV94" s="14"/>
      <c r="PKW94" s="14"/>
      <c r="PKX94" s="14"/>
      <c r="PKY94" s="14"/>
      <c r="PKZ94" s="14"/>
      <c r="PLA94" s="14"/>
      <c r="PLB94" s="14"/>
      <c r="PLC94" s="14"/>
      <c r="PLD94" s="14"/>
      <c r="PLE94" s="14"/>
      <c r="PLF94" s="14"/>
      <c r="PLG94" s="14"/>
      <c r="PLH94" s="14"/>
      <c r="PLI94" s="14"/>
      <c r="PLJ94" s="14"/>
      <c r="PLK94" s="14"/>
      <c r="PLL94" s="14"/>
      <c r="PLM94" s="14"/>
      <c r="PLN94" s="14"/>
      <c r="PLO94" s="14"/>
      <c r="PLP94" s="14"/>
      <c r="PLQ94" s="14"/>
      <c r="PLR94" s="14"/>
      <c r="PLS94" s="14"/>
      <c r="PLT94" s="14"/>
      <c r="PLU94" s="14"/>
      <c r="PLV94" s="14"/>
      <c r="PLW94" s="14"/>
      <c r="PLX94" s="14"/>
      <c r="PLY94" s="14"/>
      <c r="PLZ94" s="14"/>
      <c r="PMA94" s="14"/>
      <c r="PMB94" s="14"/>
      <c r="PMC94" s="14"/>
      <c r="PMD94" s="14"/>
      <c r="PME94" s="14"/>
      <c r="PMF94" s="14"/>
      <c r="PMG94" s="14"/>
      <c r="PMH94" s="14"/>
      <c r="PMI94" s="14"/>
      <c r="PMJ94" s="14"/>
      <c r="PMK94" s="14"/>
      <c r="PML94" s="14"/>
      <c r="PMM94" s="14"/>
      <c r="PMN94" s="14"/>
      <c r="PMO94" s="14"/>
      <c r="PMP94" s="14"/>
      <c r="PMQ94" s="14"/>
      <c r="PMR94" s="14"/>
      <c r="PMS94" s="14"/>
      <c r="PMT94" s="14"/>
      <c r="PMU94" s="14"/>
      <c r="PMV94" s="14"/>
      <c r="PMW94" s="14"/>
      <c r="PMX94" s="14"/>
      <c r="PMY94" s="14"/>
      <c r="PMZ94" s="14"/>
      <c r="PNA94" s="14"/>
      <c r="PNB94" s="14"/>
      <c r="PNC94" s="14"/>
      <c r="PND94" s="14"/>
      <c r="PNE94" s="14"/>
      <c r="PNF94" s="14"/>
      <c r="PNG94" s="14"/>
      <c r="PNH94" s="14"/>
      <c r="PNI94" s="14"/>
      <c r="PNJ94" s="14"/>
      <c r="PNK94" s="14"/>
      <c r="PNL94" s="14"/>
      <c r="PNM94" s="14"/>
      <c r="PNN94" s="14"/>
      <c r="PNO94" s="14"/>
      <c r="PNP94" s="14"/>
      <c r="PNQ94" s="14"/>
      <c r="PNR94" s="14"/>
      <c r="PNS94" s="14"/>
      <c r="PNT94" s="14"/>
      <c r="PNU94" s="14"/>
      <c r="PNV94" s="14"/>
      <c r="PNW94" s="14"/>
      <c r="PNX94" s="14"/>
      <c r="PNY94" s="14"/>
      <c r="PNZ94" s="14"/>
      <c r="POA94" s="14"/>
      <c r="POB94" s="14"/>
      <c r="POC94" s="14"/>
      <c r="POD94" s="14"/>
      <c r="POE94" s="14"/>
      <c r="POF94" s="14"/>
      <c r="POG94" s="14"/>
      <c r="POH94" s="14"/>
      <c r="POI94" s="14"/>
      <c r="POJ94" s="14"/>
      <c r="POK94" s="14"/>
      <c r="POL94" s="14"/>
      <c r="POM94" s="14"/>
      <c r="PON94" s="14"/>
      <c r="POO94" s="14"/>
      <c r="POP94" s="14"/>
      <c r="POQ94" s="14"/>
      <c r="POR94" s="14"/>
      <c r="POS94" s="14"/>
      <c r="POT94" s="14"/>
      <c r="POU94" s="14"/>
      <c r="POV94" s="14"/>
      <c r="POW94" s="14"/>
      <c r="POX94" s="14"/>
      <c r="POY94" s="14"/>
      <c r="POZ94" s="14"/>
      <c r="PPA94" s="14"/>
      <c r="PPB94" s="14"/>
      <c r="PPC94" s="14"/>
      <c r="PPD94" s="14"/>
      <c r="PPE94" s="14"/>
      <c r="PPF94" s="14"/>
      <c r="PPG94" s="14"/>
      <c r="PPH94" s="14"/>
      <c r="PPI94" s="14"/>
      <c r="PPJ94" s="14"/>
      <c r="PPK94" s="14"/>
      <c r="PPL94" s="14"/>
      <c r="PPM94" s="14"/>
      <c r="PPN94" s="14"/>
      <c r="PPO94" s="14"/>
      <c r="PPP94" s="14"/>
      <c r="PPQ94" s="14"/>
      <c r="PPR94" s="14"/>
      <c r="PPS94" s="14"/>
      <c r="PPT94" s="14"/>
      <c r="PPU94" s="14"/>
      <c r="PPV94" s="14"/>
      <c r="PPW94" s="14"/>
      <c r="PPX94" s="14"/>
      <c r="PPY94" s="14"/>
      <c r="PPZ94" s="14"/>
      <c r="PQA94" s="14"/>
      <c r="PQB94" s="14"/>
      <c r="PQC94" s="14"/>
      <c r="PQD94" s="14"/>
      <c r="PQE94" s="14"/>
      <c r="PQF94" s="14"/>
      <c r="PQG94" s="14"/>
      <c r="PQH94" s="14"/>
      <c r="PQI94" s="14"/>
      <c r="PQJ94" s="14"/>
      <c r="PQK94" s="14"/>
      <c r="PQL94" s="14"/>
      <c r="PQM94" s="14"/>
      <c r="PQN94" s="14"/>
      <c r="PQO94" s="14"/>
      <c r="PQP94" s="14"/>
      <c r="PQQ94" s="14"/>
      <c r="PQR94" s="14"/>
      <c r="PQS94" s="14"/>
      <c r="PQT94" s="14"/>
      <c r="PQU94" s="14"/>
      <c r="PQV94" s="14"/>
      <c r="PQW94" s="14"/>
      <c r="PQX94" s="14"/>
      <c r="PQY94" s="14"/>
      <c r="PQZ94" s="14"/>
      <c r="PRA94" s="14"/>
      <c r="PRB94" s="14"/>
      <c r="PRC94" s="14"/>
      <c r="PRD94" s="14"/>
      <c r="PRE94" s="14"/>
      <c r="PRF94" s="14"/>
      <c r="PRG94" s="14"/>
      <c r="PRH94" s="14"/>
      <c r="PRI94" s="14"/>
      <c r="PRJ94" s="14"/>
      <c r="PRK94" s="14"/>
      <c r="PRL94" s="14"/>
      <c r="PRM94" s="14"/>
      <c r="PRN94" s="14"/>
      <c r="PRO94" s="14"/>
      <c r="PRP94" s="14"/>
      <c r="PRQ94" s="14"/>
      <c r="PRR94" s="14"/>
      <c r="PRS94" s="14"/>
      <c r="PRT94" s="14"/>
      <c r="PRU94" s="14"/>
      <c r="PRV94" s="14"/>
      <c r="PRW94" s="14"/>
      <c r="PRX94" s="14"/>
      <c r="PRY94" s="14"/>
      <c r="PRZ94" s="14"/>
      <c r="PSA94" s="14"/>
      <c r="PSB94" s="14"/>
      <c r="PSC94" s="14"/>
      <c r="PSD94" s="14"/>
      <c r="PSE94" s="14"/>
      <c r="PSF94" s="14"/>
      <c r="PSG94" s="14"/>
      <c r="PSH94" s="14"/>
      <c r="PSI94" s="14"/>
      <c r="PSJ94" s="14"/>
      <c r="PSK94" s="14"/>
      <c r="PSL94" s="14"/>
      <c r="PSM94" s="14"/>
      <c r="PSN94" s="14"/>
      <c r="PSO94" s="14"/>
      <c r="PSP94" s="14"/>
      <c r="PSQ94" s="14"/>
      <c r="PSR94" s="14"/>
      <c r="PSS94" s="14"/>
      <c r="PST94" s="14"/>
      <c r="PSU94" s="14"/>
      <c r="PSV94" s="14"/>
      <c r="PSW94" s="14"/>
      <c r="PSX94" s="14"/>
      <c r="PSY94" s="14"/>
      <c r="PSZ94" s="14"/>
      <c r="PTA94" s="14"/>
      <c r="PTB94" s="14"/>
      <c r="PTC94" s="14"/>
      <c r="PTD94" s="14"/>
      <c r="PTE94" s="14"/>
      <c r="PTF94" s="14"/>
      <c r="PTG94" s="14"/>
      <c r="PTH94" s="14"/>
      <c r="PTI94" s="14"/>
      <c r="PTJ94" s="14"/>
      <c r="PTK94" s="14"/>
      <c r="PTL94" s="14"/>
      <c r="PTM94" s="14"/>
      <c r="PTN94" s="14"/>
      <c r="PTO94" s="14"/>
      <c r="PTP94" s="14"/>
      <c r="PTQ94" s="14"/>
      <c r="PTR94" s="14"/>
      <c r="PTS94" s="14"/>
      <c r="PTT94" s="14"/>
      <c r="PTU94" s="14"/>
      <c r="PTV94" s="14"/>
      <c r="PTW94" s="14"/>
      <c r="PTX94" s="14"/>
      <c r="PTY94" s="14"/>
      <c r="PTZ94" s="14"/>
      <c r="PUA94" s="14"/>
      <c r="PUB94" s="14"/>
      <c r="PUC94" s="14"/>
      <c r="PUD94" s="14"/>
      <c r="PUE94" s="14"/>
      <c r="PUF94" s="14"/>
      <c r="PUG94" s="14"/>
      <c r="PUH94" s="14"/>
      <c r="PUI94" s="14"/>
      <c r="PUJ94" s="14"/>
      <c r="PUK94" s="14"/>
      <c r="PUL94" s="14"/>
      <c r="PUM94" s="14"/>
      <c r="PUN94" s="14"/>
      <c r="PUO94" s="14"/>
      <c r="PUP94" s="14"/>
      <c r="PUQ94" s="14"/>
      <c r="PUR94" s="14"/>
      <c r="PUS94" s="14"/>
      <c r="PUT94" s="14"/>
      <c r="PUU94" s="14"/>
      <c r="PUV94" s="14"/>
      <c r="PUW94" s="14"/>
      <c r="PUX94" s="14"/>
      <c r="PUY94" s="14"/>
      <c r="PUZ94" s="14"/>
      <c r="PVA94" s="14"/>
      <c r="PVB94" s="14"/>
      <c r="PVC94" s="14"/>
      <c r="PVD94" s="14"/>
      <c r="PVE94" s="14"/>
      <c r="PVF94" s="14"/>
      <c r="PVG94" s="14"/>
      <c r="PVH94" s="14"/>
      <c r="PVI94" s="14"/>
      <c r="PVJ94" s="14"/>
      <c r="PVK94" s="14"/>
      <c r="PVL94" s="14"/>
      <c r="PVM94" s="14"/>
      <c r="PVN94" s="14"/>
      <c r="PVO94" s="14"/>
      <c r="PVP94" s="14"/>
      <c r="PVQ94" s="14"/>
      <c r="PVR94" s="14"/>
      <c r="PVS94" s="14"/>
      <c r="PVT94" s="14"/>
      <c r="PVU94" s="14"/>
      <c r="PVV94" s="14"/>
      <c r="PVW94" s="14"/>
      <c r="PVX94" s="14"/>
      <c r="PVY94" s="14"/>
      <c r="PVZ94" s="14"/>
      <c r="PWA94" s="14"/>
      <c r="PWB94" s="14"/>
      <c r="PWC94" s="14"/>
      <c r="PWD94" s="14"/>
      <c r="PWE94" s="14"/>
      <c r="PWF94" s="14"/>
      <c r="PWG94" s="14"/>
      <c r="PWH94" s="14"/>
      <c r="PWI94" s="14"/>
      <c r="PWJ94" s="14"/>
      <c r="PWK94" s="14"/>
      <c r="PWL94" s="14"/>
      <c r="PWM94" s="14"/>
      <c r="PWN94" s="14"/>
      <c r="PWO94" s="14"/>
      <c r="PWP94" s="14"/>
      <c r="PWQ94" s="14"/>
      <c r="PWR94" s="14"/>
      <c r="PWS94" s="14"/>
      <c r="PWT94" s="14"/>
      <c r="PWU94" s="14"/>
      <c r="PWV94" s="14"/>
      <c r="PWW94" s="14"/>
      <c r="PWX94" s="14"/>
      <c r="PWY94" s="14"/>
      <c r="PWZ94" s="14"/>
      <c r="PXA94" s="14"/>
      <c r="PXB94" s="14"/>
      <c r="PXC94" s="14"/>
      <c r="PXD94" s="14"/>
      <c r="PXE94" s="14"/>
      <c r="PXF94" s="14"/>
      <c r="PXG94" s="14"/>
      <c r="PXH94" s="14"/>
      <c r="PXI94" s="14"/>
      <c r="PXJ94" s="14"/>
      <c r="PXK94" s="14"/>
      <c r="PXL94" s="14"/>
      <c r="PXM94" s="14"/>
      <c r="PXN94" s="14"/>
      <c r="PXO94" s="14"/>
      <c r="PXP94" s="14"/>
      <c r="PXQ94" s="14"/>
      <c r="PXR94" s="14"/>
      <c r="PXS94" s="14"/>
      <c r="PXT94" s="14"/>
      <c r="PXU94" s="14"/>
      <c r="PXV94" s="14"/>
      <c r="PXW94" s="14"/>
      <c r="PXX94" s="14"/>
      <c r="PXY94" s="14"/>
      <c r="PXZ94" s="14"/>
      <c r="PYA94" s="14"/>
      <c r="PYB94" s="14"/>
      <c r="PYC94" s="14"/>
      <c r="PYD94" s="14"/>
      <c r="PYE94" s="14"/>
      <c r="PYF94" s="14"/>
      <c r="PYG94" s="14"/>
      <c r="PYH94" s="14"/>
      <c r="PYI94" s="14"/>
      <c r="PYJ94" s="14"/>
      <c r="PYK94" s="14"/>
      <c r="PYL94" s="14"/>
      <c r="PYM94" s="14"/>
      <c r="PYN94" s="14"/>
      <c r="PYO94" s="14"/>
      <c r="PYP94" s="14"/>
      <c r="PYQ94" s="14"/>
      <c r="PYR94" s="14"/>
      <c r="PYS94" s="14"/>
      <c r="PYT94" s="14"/>
      <c r="PYU94" s="14"/>
      <c r="PYV94" s="14"/>
      <c r="PYW94" s="14"/>
      <c r="PYX94" s="14"/>
      <c r="PYY94" s="14"/>
      <c r="PYZ94" s="14"/>
      <c r="PZA94" s="14"/>
      <c r="PZB94" s="14"/>
      <c r="PZC94" s="14"/>
      <c r="PZD94" s="14"/>
      <c r="PZE94" s="14"/>
      <c r="PZF94" s="14"/>
      <c r="PZG94" s="14"/>
      <c r="PZH94" s="14"/>
      <c r="PZI94" s="14"/>
      <c r="PZJ94" s="14"/>
      <c r="PZK94" s="14"/>
      <c r="PZL94" s="14"/>
      <c r="PZM94" s="14"/>
      <c r="PZN94" s="14"/>
      <c r="PZO94" s="14"/>
      <c r="PZP94" s="14"/>
      <c r="PZQ94" s="14"/>
      <c r="PZR94" s="14"/>
      <c r="PZS94" s="14"/>
      <c r="PZT94" s="14"/>
      <c r="PZU94" s="14"/>
      <c r="PZV94" s="14"/>
      <c r="PZW94" s="14"/>
      <c r="PZX94" s="14"/>
      <c r="PZY94" s="14"/>
      <c r="PZZ94" s="14"/>
      <c r="QAA94" s="14"/>
      <c r="QAB94" s="14"/>
      <c r="QAC94" s="14"/>
      <c r="QAD94" s="14"/>
      <c r="QAE94" s="14"/>
      <c r="QAF94" s="14"/>
      <c r="QAG94" s="14"/>
      <c r="QAH94" s="14"/>
      <c r="QAI94" s="14"/>
      <c r="QAJ94" s="14"/>
      <c r="QAK94" s="14"/>
      <c r="QAL94" s="14"/>
      <c r="QAM94" s="14"/>
      <c r="QAN94" s="14"/>
      <c r="QAO94" s="14"/>
      <c r="QAP94" s="14"/>
      <c r="QAQ94" s="14"/>
      <c r="QAR94" s="14"/>
      <c r="QAS94" s="14"/>
      <c r="QAT94" s="14"/>
      <c r="QAU94" s="14"/>
      <c r="QAV94" s="14"/>
      <c r="QAW94" s="14"/>
      <c r="QAX94" s="14"/>
      <c r="QAY94" s="14"/>
      <c r="QAZ94" s="14"/>
      <c r="QBA94" s="14"/>
      <c r="QBB94" s="14"/>
      <c r="QBC94" s="14"/>
      <c r="QBD94" s="14"/>
      <c r="QBE94" s="14"/>
      <c r="QBF94" s="14"/>
      <c r="QBG94" s="14"/>
      <c r="QBH94" s="14"/>
      <c r="QBI94" s="14"/>
      <c r="QBJ94" s="14"/>
      <c r="QBK94" s="14"/>
      <c r="QBL94" s="14"/>
      <c r="QBM94" s="14"/>
      <c r="QBN94" s="14"/>
      <c r="QBO94" s="14"/>
      <c r="QBP94" s="14"/>
      <c r="QBQ94" s="14"/>
      <c r="QBR94" s="14"/>
      <c r="QBS94" s="14"/>
      <c r="QBT94" s="14"/>
      <c r="QBU94" s="14"/>
      <c r="QBV94" s="14"/>
      <c r="QBW94" s="14"/>
      <c r="QBX94" s="14"/>
      <c r="QBY94" s="14"/>
      <c r="QBZ94" s="14"/>
      <c r="QCA94" s="14"/>
      <c r="QCB94" s="14"/>
      <c r="QCC94" s="14"/>
      <c r="QCD94" s="14"/>
      <c r="QCE94" s="14"/>
      <c r="QCF94" s="14"/>
      <c r="QCG94" s="14"/>
      <c r="QCH94" s="14"/>
      <c r="QCI94" s="14"/>
      <c r="QCJ94" s="14"/>
      <c r="QCK94" s="14"/>
      <c r="QCL94" s="14"/>
      <c r="QCM94" s="14"/>
      <c r="QCN94" s="14"/>
      <c r="QCO94" s="14"/>
      <c r="QCP94" s="14"/>
      <c r="QCQ94" s="14"/>
      <c r="QCR94" s="14"/>
      <c r="QCS94" s="14"/>
      <c r="QCT94" s="14"/>
      <c r="QCU94" s="14"/>
      <c r="QCV94" s="14"/>
      <c r="QCW94" s="14"/>
      <c r="QCX94" s="14"/>
      <c r="QCY94" s="14"/>
      <c r="QCZ94" s="14"/>
      <c r="QDA94" s="14"/>
      <c r="QDB94" s="14"/>
      <c r="QDC94" s="14"/>
      <c r="QDD94" s="14"/>
      <c r="QDE94" s="14"/>
      <c r="QDF94" s="14"/>
      <c r="QDG94" s="14"/>
      <c r="QDH94" s="14"/>
      <c r="QDI94" s="14"/>
      <c r="QDJ94" s="14"/>
      <c r="QDK94" s="14"/>
      <c r="QDL94" s="14"/>
      <c r="QDM94" s="14"/>
      <c r="QDN94" s="14"/>
      <c r="QDO94" s="14"/>
      <c r="QDP94" s="14"/>
      <c r="QDQ94" s="14"/>
      <c r="QDR94" s="14"/>
      <c r="QDS94" s="14"/>
      <c r="QDT94" s="14"/>
      <c r="QDU94" s="14"/>
      <c r="QDV94" s="14"/>
      <c r="QDW94" s="14"/>
      <c r="QDX94" s="14"/>
      <c r="QDY94" s="14"/>
      <c r="QDZ94" s="14"/>
      <c r="QEA94" s="14"/>
      <c r="QEB94" s="14"/>
      <c r="QEC94" s="14"/>
      <c r="QED94" s="14"/>
      <c r="QEE94" s="14"/>
      <c r="QEF94" s="14"/>
      <c r="QEG94" s="14"/>
      <c r="QEH94" s="14"/>
      <c r="QEI94" s="14"/>
      <c r="QEJ94" s="14"/>
      <c r="QEK94" s="14"/>
      <c r="QEL94" s="14"/>
      <c r="QEM94" s="14"/>
      <c r="QEN94" s="14"/>
      <c r="QEO94" s="14"/>
      <c r="QEP94" s="14"/>
      <c r="QEQ94" s="14"/>
      <c r="QER94" s="14"/>
      <c r="QES94" s="14"/>
      <c r="QET94" s="14"/>
      <c r="QEU94" s="14"/>
      <c r="QEV94" s="14"/>
      <c r="QEW94" s="14"/>
      <c r="QEX94" s="14"/>
      <c r="QEY94" s="14"/>
      <c r="QEZ94" s="14"/>
      <c r="QFA94" s="14"/>
      <c r="QFB94" s="14"/>
      <c r="QFC94" s="14"/>
      <c r="QFD94" s="14"/>
      <c r="QFE94" s="14"/>
      <c r="QFF94" s="14"/>
      <c r="QFG94" s="14"/>
      <c r="QFH94" s="14"/>
      <c r="QFI94" s="14"/>
      <c r="QFJ94" s="14"/>
      <c r="QFK94" s="14"/>
      <c r="QFL94" s="14"/>
      <c r="QFM94" s="14"/>
      <c r="QFN94" s="14"/>
      <c r="QFO94" s="14"/>
      <c r="QFP94" s="14"/>
      <c r="QFQ94" s="14"/>
      <c r="QFR94" s="14"/>
      <c r="QFS94" s="14"/>
      <c r="QFT94" s="14"/>
      <c r="QFU94" s="14"/>
      <c r="QFV94" s="14"/>
      <c r="QFW94" s="14"/>
      <c r="QFX94" s="14"/>
      <c r="QFY94" s="14"/>
      <c r="QFZ94" s="14"/>
      <c r="QGA94" s="14"/>
      <c r="QGB94" s="14"/>
      <c r="QGC94" s="14"/>
      <c r="QGD94" s="14"/>
      <c r="QGE94" s="14"/>
      <c r="QGF94" s="14"/>
      <c r="QGG94" s="14"/>
      <c r="QGH94" s="14"/>
      <c r="QGI94" s="14"/>
      <c r="QGJ94" s="14"/>
      <c r="QGK94" s="14"/>
      <c r="QGL94" s="14"/>
      <c r="QGM94" s="14"/>
      <c r="QGN94" s="14"/>
      <c r="QGO94" s="14"/>
      <c r="QGP94" s="14"/>
      <c r="QGQ94" s="14"/>
      <c r="QGR94" s="14"/>
      <c r="QGS94" s="14"/>
      <c r="QGT94" s="14"/>
      <c r="QGU94" s="14"/>
      <c r="QGV94" s="14"/>
      <c r="QGW94" s="14"/>
      <c r="QGX94" s="14"/>
      <c r="QGY94" s="14"/>
      <c r="QGZ94" s="14"/>
      <c r="QHA94" s="14"/>
      <c r="QHB94" s="14"/>
      <c r="QHC94" s="14"/>
      <c r="QHD94" s="14"/>
      <c r="QHE94" s="14"/>
      <c r="QHF94" s="14"/>
      <c r="QHG94" s="14"/>
      <c r="QHH94" s="14"/>
      <c r="QHI94" s="14"/>
      <c r="QHJ94" s="14"/>
      <c r="QHK94" s="14"/>
      <c r="QHL94" s="14"/>
      <c r="QHM94" s="14"/>
      <c r="QHN94" s="14"/>
      <c r="QHO94" s="14"/>
      <c r="QHP94" s="14"/>
      <c r="QHQ94" s="14"/>
      <c r="QHR94" s="14"/>
      <c r="QHS94" s="14"/>
      <c r="QHT94" s="14"/>
      <c r="QHU94" s="14"/>
      <c r="QHV94" s="14"/>
      <c r="QHW94" s="14"/>
      <c r="QHX94" s="14"/>
      <c r="QHY94" s="14"/>
      <c r="QHZ94" s="14"/>
      <c r="QIA94" s="14"/>
      <c r="QIB94" s="14"/>
      <c r="QIC94" s="14"/>
      <c r="QID94" s="14"/>
      <c r="QIE94" s="14"/>
      <c r="QIF94" s="14"/>
      <c r="QIG94" s="14"/>
      <c r="QIH94" s="14"/>
      <c r="QII94" s="14"/>
      <c r="QIJ94" s="14"/>
      <c r="QIK94" s="14"/>
      <c r="QIL94" s="14"/>
      <c r="QIM94" s="14"/>
      <c r="QIN94" s="14"/>
      <c r="QIO94" s="14"/>
      <c r="QIP94" s="14"/>
      <c r="QIQ94" s="14"/>
      <c r="QIR94" s="14"/>
      <c r="QIS94" s="14"/>
      <c r="QIT94" s="14"/>
      <c r="QIU94" s="14"/>
      <c r="QIV94" s="14"/>
      <c r="QIW94" s="14"/>
      <c r="QIX94" s="14"/>
      <c r="QIY94" s="14"/>
      <c r="QIZ94" s="14"/>
      <c r="QJA94" s="14"/>
      <c r="QJB94" s="14"/>
      <c r="QJC94" s="14"/>
      <c r="QJD94" s="14"/>
      <c r="QJE94" s="14"/>
      <c r="QJF94" s="14"/>
      <c r="QJG94" s="14"/>
      <c r="QJH94" s="14"/>
      <c r="QJI94" s="14"/>
      <c r="QJJ94" s="14"/>
      <c r="QJK94" s="14"/>
      <c r="QJL94" s="14"/>
      <c r="QJM94" s="14"/>
      <c r="QJN94" s="14"/>
      <c r="QJO94" s="14"/>
      <c r="QJP94" s="14"/>
      <c r="QJQ94" s="14"/>
      <c r="QJR94" s="14"/>
      <c r="QJS94" s="14"/>
      <c r="QJT94" s="14"/>
      <c r="QJU94" s="14"/>
      <c r="QJV94" s="14"/>
      <c r="QJW94" s="14"/>
      <c r="QJX94" s="14"/>
      <c r="QJY94" s="14"/>
      <c r="QJZ94" s="14"/>
      <c r="QKA94" s="14"/>
      <c r="QKB94" s="14"/>
      <c r="QKC94" s="14"/>
      <c r="QKD94" s="14"/>
      <c r="QKE94" s="14"/>
      <c r="QKF94" s="14"/>
      <c r="QKG94" s="14"/>
      <c r="QKH94" s="14"/>
      <c r="QKI94" s="14"/>
      <c r="QKJ94" s="14"/>
      <c r="QKK94" s="14"/>
      <c r="QKL94" s="14"/>
      <c r="QKM94" s="14"/>
      <c r="QKN94" s="14"/>
      <c r="QKO94" s="14"/>
      <c r="QKP94" s="14"/>
      <c r="QKQ94" s="14"/>
      <c r="QKR94" s="14"/>
      <c r="QKS94" s="14"/>
      <c r="QKT94" s="14"/>
      <c r="QKU94" s="14"/>
      <c r="QKV94" s="14"/>
      <c r="QKW94" s="14"/>
      <c r="QKX94" s="14"/>
      <c r="QKY94" s="14"/>
      <c r="QKZ94" s="14"/>
      <c r="QLA94" s="14"/>
      <c r="QLB94" s="14"/>
      <c r="QLC94" s="14"/>
      <c r="QLD94" s="14"/>
      <c r="QLE94" s="14"/>
      <c r="QLF94" s="14"/>
      <c r="QLG94" s="14"/>
      <c r="QLH94" s="14"/>
      <c r="QLI94" s="14"/>
      <c r="QLJ94" s="14"/>
      <c r="QLK94" s="14"/>
      <c r="QLL94" s="14"/>
      <c r="QLM94" s="14"/>
      <c r="QLN94" s="14"/>
      <c r="QLO94" s="14"/>
      <c r="QLP94" s="14"/>
      <c r="QLQ94" s="14"/>
      <c r="QLR94" s="14"/>
      <c r="QLS94" s="14"/>
      <c r="QLT94" s="14"/>
      <c r="QLU94" s="14"/>
      <c r="QLV94" s="14"/>
      <c r="QLW94" s="14"/>
      <c r="QLX94" s="14"/>
      <c r="QLY94" s="14"/>
      <c r="QLZ94" s="14"/>
      <c r="QMA94" s="14"/>
      <c r="QMB94" s="14"/>
      <c r="QMC94" s="14"/>
      <c r="QMD94" s="14"/>
      <c r="QME94" s="14"/>
      <c r="QMF94" s="14"/>
      <c r="QMG94" s="14"/>
      <c r="QMH94" s="14"/>
      <c r="QMI94" s="14"/>
      <c r="QMJ94" s="14"/>
      <c r="QMK94" s="14"/>
      <c r="QML94" s="14"/>
      <c r="QMM94" s="14"/>
      <c r="QMN94" s="14"/>
      <c r="QMO94" s="14"/>
      <c r="QMP94" s="14"/>
      <c r="QMQ94" s="14"/>
      <c r="QMR94" s="14"/>
      <c r="QMS94" s="14"/>
      <c r="QMT94" s="14"/>
      <c r="QMU94" s="14"/>
      <c r="QMV94" s="14"/>
      <c r="QMW94" s="14"/>
      <c r="QMX94" s="14"/>
      <c r="QMY94" s="14"/>
      <c r="QMZ94" s="14"/>
      <c r="QNA94" s="14"/>
      <c r="QNB94" s="14"/>
      <c r="QNC94" s="14"/>
      <c r="QND94" s="14"/>
      <c r="QNE94" s="14"/>
      <c r="QNF94" s="14"/>
      <c r="QNG94" s="14"/>
      <c r="QNH94" s="14"/>
      <c r="QNI94" s="14"/>
      <c r="QNJ94" s="14"/>
      <c r="QNK94" s="14"/>
      <c r="QNL94" s="14"/>
      <c r="QNM94" s="14"/>
      <c r="QNN94" s="14"/>
      <c r="QNO94" s="14"/>
      <c r="QNP94" s="14"/>
      <c r="QNQ94" s="14"/>
      <c r="QNR94" s="14"/>
      <c r="QNS94" s="14"/>
      <c r="QNT94" s="14"/>
      <c r="QNU94" s="14"/>
      <c r="QNV94" s="14"/>
      <c r="QNW94" s="14"/>
      <c r="QNX94" s="14"/>
      <c r="QNY94" s="14"/>
      <c r="QNZ94" s="14"/>
      <c r="QOA94" s="14"/>
      <c r="QOB94" s="14"/>
      <c r="QOC94" s="14"/>
      <c r="QOD94" s="14"/>
      <c r="QOE94" s="14"/>
      <c r="QOF94" s="14"/>
      <c r="QOG94" s="14"/>
      <c r="QOH94" s="14"/>
      <c r="QOI94" s="14"/>
      <c r="QOJ94" s="14"/>
      <c r="QOK94" s="14"/>
      <c r="QOL94" s="14"/>
      <c r="QOM94" s="14"/>
      <c r="QON94" s="14"/>
      <c r="QOO94" s="14"/>
      <c r="QOP94" s="14"/>
      <c r="QOQ94" s="14"/>
      <c r="QOR94" s="14"/>
      <c r="QOS94" s="14"/>
      <c r="QOT94" s="14"/>
      <c r="QOU94" s="14"/>
      <c r="QOV94" s="14"/>
      <c r="QOW94" s="14"/>
      <c r="QOX94" s="14"/>
      <c r="QOY94" s="14"/>
      <c r="QOZ94" s="14"/>
      <c r="QPA94" s="14"/>
      <c r="QPB94" s="14"/>
      <c r="QPC94" s="14"/>
      <c r="QPD94" s="14"/>
      <c r="QPE94" s="14"/>
      <c r="QPF94" s="14"/>
      <c r="QPG94" s="14"/>
      <c r="QPH94" s="14"/>
      <c r="QPI94" s="14"/>
      <c r="QPJ94" s="14"/>
      <c r="QPK94" s="14"/>
      <c r="QPL94" s="14"/>
      <c r="QPM94" s="14"/>
      <c r="QPN94" s="14"/>
      <c r="QPO94" s="14"/>
      <c r="QPP94" s="14"/>
      <c r="QPQ94" s="14"/>
      <c r="QPR94" s="14"/>
      <c r="QPS94" s="14"/>
      <c r="QPT94" s="14"/>
      <c r="QPU94" s="14"/>
      <c r="QPV94" s="14"/>
      <c r="QPW94" s="14"/>
      <c r="QPX94" s="14"/>
      <c r="QPY94" s="14"/>
      <c r="QPZ94" s="14"/>
      <c r="QQA94" s="14"/>
      <c r="QQB94" s="14"/>
      <c r="QQC94" s="14"/>
      <c r="QQD94" s="14"/>
      <c r="QQE94" s="14"/>
      <c r="QQF94" s="14"/>
      <c r="QQG94" s="14"/>
      <c r="QQH94" s="14"/>
      <c r="QQI94" s="14"/>
      <c r="QQJ94" s="14"/>
      <c r="QQK94" s="14"/>
      <c r="QQL94" s="14"/>
      <c r="QQM94" s="14"/>
      <c r="QQN94" s="14"/>
      <c r="QQO94" s="14"/>
      <c r="QQP94" s="14"/>
      <c r="QQQ94" s="14"/>
      <c r="QQR94" s="14"/>
      <c r="QQS94" s="14"/>
      <c r="QQT94" s="14"/>
      <c r="QQU94" s="14"/>
      <c r="QQV94" s="14"/>
      <c r="QQW94" s="14"/>
      <c r="QQX94" s="14"/>
      <c r="QQY94" s="14"/>
      <c r="QQZ94" s="14"/>
      <c r="QRA94" s="14"/>
      <c r="QRB94" s="14"/>
      <c r="QRC94" s="14"/>
      <c r="QRD94" s="14"/>
      <c r="QRE94" s="14"/>
      <c r="QRF94" s="14"/>
      <c r="QRG94" s="14"/>
      <c r="QRH94" s="14"/>
      <c r="QRI94" s="14"/>
      <c r="QRJ94" s="14"/>
      <c r="QRK94" s="14"/>
      <c r="QRL94" s="14"/>
      <c r="QRM94" s="14"/>
      <c r="QRN94" s="14"/>
      <c r="QRO94" s="14"/>
      <c r="QRP94" s="14"/>
      <c r="QRQ94" s="14"/>
      <c r="QRR94" s="14"/>
      <c r="QRS94" s="14"/>
      <c r="QRT94" s="14"/>
      <c r="QRU94" s="14"/>
      <c r="QRV94" s="14"/>
      <c r="QRW94" s="14"/>
      <c r="QRX94" s="14"/>
      <c r="QRY94" s="14"/>
      <c r="QRZ94" s="14"/>
      <c r="QSA94" s="14"/>
      <c r="QSB94" s="14"/>
      <c r="QSC94" s="14"/>
      <c r="QSD94" s="14"/>
      <c r="QSE94" s="14"/>
      <c r="QSF94" s="14"/>
      <c r="QSG94" s="14"/>
      <c r="QSH94" s="14"/>
      <c r="QSI94" s="14"/>
      <c r="QSJ94" s="14"/>
      <c r="QSK94" s="14"/>
      <c r="QSL94" s="14"/>
      <c r="QSM94" s="14"/>
      <c r="QSN94" s="14"/>
      <c r="QSO94" s="14"/>
      <c r="QSP94" s="14"/>
      <c r="QSQ94" s="14"/>
      <c r="QSR94" s="14"/>
      <c r="QSS94" s="14"/>
      <c r="QST94" s="14"/>
      <c r="QSU94" s="14"/>
      <c r="QSV94" s="14"/>
      <c r="QSW94" s="14"/>
      <c r="QSX94" s="14"/>
      <c r="QSY94" s="14"/>
      <c r="QSZ94" s="14"/>
      <c r="QTA94" s="14"/>
      <c r="QTB94" s="14"/>
      <c r="QTC94" s="14"/>
      <c r="QTD94" s="14"/>
      <c r="QTE94" s="14"/>
      <c r="QTF94" s="14"/>
      <c r="QTG94" s="14"/>
      <c r="QTH94" s="14"/>
      <c r="QTI94" s="14"/>
      <c r="QTJ94" s="14"/>
      <c r="QTK94" s="14"/>
      <c r="QTL94" s="14"/>
      <c r="QTM94" s="14"/>
      <c r="QTN94" s="14"/>
      <c r="QTO94" s="14"/>
      <c r="QTP94" s="14"/>
      <c r="QTQ94" s="14"/>
      <c r="QTR94" s="14"/>
      <c r="QTS94" s="14"/>
      <c r="QTT94" s="14"/>
      <c r="QTU94" s="14"/>
      <c r="QTV94" s="14"/>
      <c r="QTW94" s="14"/>
      <c r="QTX94" s="14"/>
      <c r="QTY94" s="14"/>
      <c r="QTZ94" s="14"/>
      <c r="QUA94" s="14"/>
      <c r="QUB94" s="14"/>
      <c r="QUC94" s="14"/>
      <c r="QUD94" s="14"/>
      <c r="QUE94" s="14"/>
      <c r="QUF94" s="14"/>
      <c r="QUG94" s="14"/>
      <c r="QUH94" s="14"/>
      <c r="QUI94" s="14"/>
      <c r="QUJ94" s="14"/>
      <c r="QUK94" s="14"/>
      <c r="QUL94" s="14"/>
      <c r="QUM94" s="14"/>
      <c r="QUN94" s="14"/>
      <c r="QUO94" s="14"/>
      <c r="QUP94" s="14"/>
      <c r="QUQ94" s="14"/>
      <c r="QUR94" s="14"/>
      <c r="QUS94" s="14"/>
      <c r="QUT94" s="14"/>
      <c r="QUU94" s="14"/>
      <c r="QUV94" s="14"/>
      <c r="QUW94" s="14"/>
      <c r="QUX94" s="14"/>
      <c r="QUY94" s="14"/>
      <c r="QUZ94" s="14"/>
      <c r="QVA94" s="14"/>
      <c r="QVB94" s="14"/>
      <c r="QVC94" s="14"/>
      <c r="QVD94" s="14"/>
      <c r="QVE94" s="14"/>
      <c r="QVF94" s="14"/>
      <c r="QVG94" s="14"/>
      <c r="QVH94" s="14"/>
      <c r="QVI94" s="14"/>
      <c r="QVJ94" s="14"/>
      <c r="QVK94" s="14"/>
      <c r="QVL94" s="14"/>
      <c r="QVM94" s="14"/>
      <c r="QVN94" s="14"/>
      <c r="QVO94" s="14"/>
      <c r="QVP94" s="14"/>
      <c r="QVQ94" s="14"/>
      <c r="QVR94" s="14"/>
      <c r="QVS94" s="14"/>
      <c r="QVT94" s="14"/>
      <c r="QVU94" s="14"/>
      <c r="QVV94" s="14"/>
      <c r="QVW94" s="14"/>
      <c r="QVX94" s="14"/>
      <c r="QVY94" s="14"/>
      <c r="QVZ94" s="14"/>
      <c r="QWA94" s="14"/>
      <c r="QWB94" s="14"/>
      <c r="QWC94" s="14"/>
      <c r="QWD94" s="14"/>
      <c r="QWE94" s="14"/>
      <c r="QWF94" s="14"/>
      <c r="QWG94" s="14"/>
      <c r="QWH94" s="14"/>
      <c r="QWI94" s="14"/>
      <c r="QWJ94" s="14"/>
      <c r="QWK94" s="14"/>
      <c r="QWL94" s="14"/>
      <c r="QWM94" s="14"/>
      <c r="QWN94" s="14"/>
      <c r="QWO94" s="14"/>
      <c r="QWP94" s="14"/>
      <c r="QWQ94" s="14"/>
      <c r="QWR94" s="14"/>
      <c r="QWS94" s="14"/>
      <c r="QWT94" s="14"/>
      <c r="QWU94" s="14"/>
      <c r="QWV94" s="14"/>
      <c r="QWW94" s="14"/>
      <c r="QWX94" s="14"/>
      <c r="QWY94" s="14"/>
      <c r="QWZ94" s="14"/>
      <c r="QXA94" s="14"/>
      <c r="QXB94" s="14"/>
      <c r="QXC94" s="14"/>
      <c r="QXD94" s="14"/>
      <c r="QXE94" s="14"/>
      <c r="QXF94" s="14"/>
      <c r="QXG94" s="14"/>
      <c r="QXH94" s="14"/>
      <c r="QXI94" s="14"/>
      <c r="QXJ94" s="14"/>
      <c r="QXK94" s="14"/>
      <c r="QXL94" s="14"/>
      <c r="QXM94" s="14"/>
      <c r="QXN94" s="14"/>
      <c r="QXO94" s="14"/>
      <c r="QXP94" s="14"/>
      <c r="QXQ94" s="14"/>
      <c r="QXR94" s="14"/>
      <c r="QXS94" s="14"/>
      <c r="QXT94" s="14"/>
      <c r="QXU94" s="14"/>
      <c r="QXV94" s="14"/>
      <c r="QXW94" s="14"/>
      <c r="QXX94" s="14"/>
      <c r="QXY94" s="14"/>
      <c r="QXZ94" s="14"/>
      <c r="QYA94" s="14"/>
      <c r="QYB94" s="14"/>
      <c r="QYC94" s="14"/>
      <c r="QYD94" s="14"/>
      <c r="QYE94" s="14"/>
      <c r="QYF94" s="14"/>
      <c r="QYG94" s="14"/>
      <c r="QYH94" s="14"/>
      <c r="QYI94" s="14"/>
      <c r="QYJ94" s="14"/>
      <c r="QYK94" s="14"/>
      <c r="QYL94" s="14"/>
      <c r="QYM94" s="14"/>
      <c r="QYN94" s="14"/>
      <c r="QYO94" s="14"/>
      <c r="QYP94" s="14"/>
      <c r="QYQ94" s="14"/>
      <c r="QYR94" s="14"/>
      <c r="QYS94" s="14"/>
      <c r="QYT94" s="14"/>
      <c r="QYU94" s="14"/>
      <c r="QYV94" s="14"/>
      <c r="QYW94" s="14"/>
      <c r="QYX94" s="14"/>
      <c r="QYY94" s="14"/>
      <c r="QYZ94" s="14"/>
      <c r="QZA94" s="14"/>
      <c r="QZB94" s="14"/>
      <c r="QZC94" s="14"/>
      <c r="QZD94" s="14"/>
      <c r="QZE94" s="14"/>
      <c r="QZF94" s="14"/>
      <c r="QZG94" s="14"/>
      <c r="QZH94" s="14"/>
      <c r="QZI94" s="14"/>
      <c r="QZJ94" s="14"/>
      <c r="QZK94" s="14"/>
      <c r="QZL94" s="14"/>
      <c r="QZM94" s="14"/>
      <c r="QZN94" s="14"/>
      <c r="QZO94" s="14"/>
      <c r="QZP94" s="14"/>
      <c r="QZQ94" s="14"/>
      <c r="QZR94" s="14"/>
      <c r="QZS94" s="14"/>
      <c r="QZT94" s="14"/>
      <c r="QZU94" s="14"/>
      <c r="QZV94" s="14"/>
      <c r="QZW94" s="14"/>
      <c r="QZX94" s="14"/>
      <c r="QZY94" s="14"/>
      <c r="QZZ94" s="14"/>
      <c r="RAA94" s="14"/>
      <c r="RAB94" s="14"/>
      <c r="RAC94" s="14"/>
      <c r="RAD94" s="14"/>
      <c r="RAE94" s="14"/>
      <c r="RAF94" s="14"/>
      <c r="RAG94" s="14"/>
      <c r="RAH94" s="14"/>
      <c r="RAI94" s="14"/>
      <c r="RAJ94" s="14"/>
      <c r="RAK94" s="14"/>
      <c r="RAL94" s="14"/>
      <c r="RAM94" s="14"/>
      <c r="RAN94" s="14"/>
      <c r="RAO94" s="14"/>
      <c r="RAP94" s="14"/>
      <c r="RAQ94" s="14"/>
      <c r="RAR94" s="14"/>
      <c r="RAS94" s="14"/>
      <c r="RAT94" s="14"/>
      <c r="RAU94" s="14"/>
      <c r="RAV94" s="14"/>
      <c r="RAW94" s="14"/>
      <c r="RAX94" s="14"/>
      <c r="RAY94" s="14"/>
      <c r="RAZ94" s="14"/>
      <c r="RBA94" s="14"/>
      <c r="RBB94" s="14"/>
      <c r="RBC94" s="14"/>
      <c r="RBD94" s="14"/>
      <c r="RBE94" s="14"/>
      <c r="RBF94" s="14"/>
      <c r="RBG94" s="14"/>
      <c r="RBH94" s="14"/>
      <c r="RBI94" s="14"/>
      <c r="RBJ94" s="14"/>
      <c r="RBK94" s="14"/>
      <c r="RBL94" s="14"/>
      <c r="RBM94" s="14"/>
      <c r="RBN94" s="14"/>
      <c r="RBO94" s="14"/>
      <c r="RBP94" s="14"/>
      <c r="RBQ94" s="14"/>
      <c r="RBR94" s="14"/>
      <c r="RBS94" s="14"/>
      <c r="RBT94" s="14"/>
      <c r="RBU94" s="14"/>
      <c r="RBV94" s="14"/>
      <c r="RBW94" s="14"/>
      <c r="RBX94" s="14"/>
      <c r="RBY94" s="14"/>
      <c r="RBZ94" s="14"/>
      <c r="RCA94" s="14"/>
      <c r="RCB94" s="14"/>
      <c r="RCC94" s="14"/>
      <c r="RCD94" s="14"/>
      <c r="RCE94" s="14"/>
      <c r="RCF94" s="14"/>
      <c r="RCG94" s="14"/>
      <c r="RCH94" s="14"/>
      <c r="RCI94" s="14"/>
      <c r="RCJ94" s="14"/>
      <c r="RCK94" s="14"/>
      <c r="RCL94" s="14"/>
      <c r="RCM94" s="14"/>
      <c r="RCN94" s="14"/>
      <c r="RCO94" s="14"/>
      <c r="RCP94" s="14"/>
      <c r="RCQ94" s="14"/>
      <c r="RCR94" s="14"/>
      <c r="RCS94" s="14"/>
      <c r="RCT94" s="14"/>
      <c r="RCU94" s="14"/>
      <c r="RCV94" s="14"/>
      <c r="RCW94" s="14"/>
      <c r="RCX94" s="14"/>
      <c r="RCY94" s="14"/>
      <c r="RCZ94" s="14"/>
      <c r="RDA94" s="14"/>
      <c r="RDB94" s="14"/>
      <c r="RDC94" s="14"/>
      <c r="RDD94" s="14"/>
      <c r="RDE94" s="14"/>
      <c r="RDF94" s="14"/>
      <c r="RDG94" s="14"/>
      <c r="RDH94" s="14"/>
      <c r="RDI94" s="14"/>
      <c r="RDJ94" s="14"/>
      <c r="RDK94" s="14"/>
      <c r="RDL94" s="14"/>
      <c r="RDM94" s="14"/>
      <c r="RDN94" s="14"/>
      <c r="RDO94" s="14"/>
      <c r="RDP94" s="14"/>
      <c r="RDQ94" s="14"/>
      <c r="RDR94" s="14"/>
      <c r="RDS94" s="14"/>
      <c r="RDT94" s="14"/>
      <c r="RDU94" s="14"/>
      <c r="RDV94" s="14"/>
      <c r="RDW94" s="14"/>
      <c r="RDX94" s="14"/>
      <c r="RDY94" s="14"/>
      <c r="RDZ94" s="14"/>
      <c r="REA94" s="14"/>
      <c r="REB94" s="14"/>
      <c r="REC94" s="14"/>
      <c r="RED94" s="14"/>
      <c r="REE94" s="14"/>
      <c r="REF94" s="14"/>
      <c r="REG94" s="14"/>
      <c r="REH94" s="14"/>
      <c r="REI94" s="14"/>
      <c r="REJ94" s="14"/>
      <c r="REK94" s="14"/>
      <c r="REL94" s="14"/>
      <c r="REM94" s="14"/>
      <c r="REN94" s="14"/>
      <c r="REO94" s="14"/>
      <c r="REP94" s="14"/>
      <c r="REQ94" s="14"/>
      <c r="RER94" s="14"/>
      <c r="RES94" s="14"/>
      <c r="RET94" s="14"/>
      <c r="REU94" s="14"/>
      <c r="REV94" s="14"/>
      <c r="REW94" s="14"/>
      <c r="REX94" s="14"/>
      <c r="REY94" s="14"/>
      <c r="REZ94" s="14"/>
      <c r="RFA94" s="14"/>
      <c r="RFB94" s="14"/>
      <c r="RFC94" s="14"/>
      <c r="RFD94" s="14"/>
      <c r="RFE94" s="14"/>
      <c r="RFF94" s="14"/>
      <c r="RFG94" s="14"/>
      <c r="RFH94" s="14"/>
      <c r="RFI94" s="14"/>
      <c r="RFJ94" s="14"/>
      <c r="RFK94" s="14"/>
      <c r="RFL94" s="14"/>
      <c r="RFM94" s="14"/>
      <c r="RFN94" s="14"/>
      <c r="RFO94" s="14"/>
      <c r="RFP94" s="14"/>
      <c r="RFQ94" s="14"/>
      <c r="RFR94" s="14"/>
      <c r="RFS94" s="14"/>
      <c r="RFT94" s="14"/>
      <c r="RFU94" s="14"/>
      <c r="RFV94" s="14"/>
      <c r="RFW94" s="14"/>
      <c r="RFX94" s="14"/>
      <c r="RFY94" s="14"/>
      <c r="RFZ94" s="14"/>
      <c r="RGA94" s="14"/>
      <c r="RGB94" s="14"/>
      <c r="RGC94" s="14"/>
      <c r="RGD94" s="14"/>
      <c r="RGE94" s="14"/>
      <c r="RGF94" s="14"/>
      <c r="RGG94" s="14"/>
      <c r="RGH94" s="14"/>
      <c r="RGI94" s="14"/>
      <c r="RGJ94" s="14"/>
      <c r="RGK94" s="14"/>
      <c r="RGL94" s="14"/>
      <c r="RGM94" s="14"/>
      <c r="RGN94" s="14"/>
      <c r="RGO94" s="14"/>
      <c r="RGP94" s="14"/>
      <c r="RGQ94" s="14"/>
      <c r="RGR94" s="14"/>
      <c r="RGS94" s="14"/>
      <c r="RGT94" s="14"/>
      <c r="RGU94" s="14"/>
      <c r="RGV94" s="14"/>
      <c r="RGW94" s="14"/>
      <c r="RGX94" s="14"/>
      <c r="RGY94" s="14"/>
      <c r="RGZ94" s="14"/>
      <c r="RHA94" s="14"/>
      <c r="RHB94" s="14"/>
      <c r="RHC94" s="14"/>
      <c r="RHD94" s="14"/>
      <c r="RHE94" s="14"/>
      <c r="RHF94" s="14"/>
      <c r="RHG94" s="14"/>
      <c r="RHH94" s="14"/>
      <c r="RHI94" s="14"/>
      <c r="RHJ94" s="14"/>
      <c r="RHK94" s="14"/>
      <c r="RHL94" s="14"/>
      <c r="RHM94" s="14"/>
      <c r="RHN94" s="14"/>
      <c r="RHO94" s="14"/>
      <c r="RHP94" s="14"/>
      <c r="RHQ94" s="14"/>
      <c r="RHR94" s="14"/>
      <c r="RHS94" s="14"/>
      <c r="RHT94" s="14"/>
      <c r="RHU94" s="14"/>
      <c r="RHV94" s="14"/>
      <c r="RHW94" s="14"/>
      <c r="RHX94" s="14"/>
      <c r="RHY94" s="14"/>
      <c r="RHZ94" s="14"/>
      <c r="RIA94" s="14"/>
      <c r="RIB94" s="14"/>
      <c r="RIC94" s="14"/>
      <c r="RID94" s="14"/>
      <c r="RIE94" s="14"/>
      <c r="RIF94" s="14"/>
      <c r="RIG94" s="14"/>
      <c r="RIH94" s="14"/>
      <c r="RII94" s="14"/>
      <c r="RIJ94" s="14"/>
      <c r="RIK94" s="14"/>
      <c r="RIL94" s="14"/>
      <c r="RIM94" s="14"/>
      <c r="RIN94" s="14"/>
      <c r="RIO94" s="14"/>
      <c r="RIP94" s="14"/>
      <c r="RIQ94" s="14"/>
      <c r="RIR94" s="14"/>
      <c r="RIS94" s="14"/>
      <c r="RIT94" s="14"/>
      <c r="RIU94" s="14"/>
      <c r="RIV94" s="14"/>
      <c r="RIW94" s="14"/>
      <c r="RIX94" s="14"/>
      <c r="RIY94" s="14"/>
      <c r="RIZ94" s="14"/>
      <c r="RJA94" s="14"/>
      <c r="RJB94" s="14"/>
      <c r="RJC94" s="14"/>
      <c r="RJD94" s="14"/>
      <c r="RJE94" s="14"/>
      <c r="RJF94" s="14"/>
      <c r="RJG94" s="14"/>
      <c r="RJH94" s="14"/>
      <c r="RJI94" s="14"/>
      <c r="RJJ94" s="14"/>
      <c r="RJK94" s="14"/>
      <c r="RJL94" s="14"/>
      <c r="RJM94" s="14"/>
      <c r="RJN94" s="14"/>
      <c r="RJO94" s="14"/>
      <c r="RJP94" s="14"/>
      <c r="RJQ94" s="14"/>
      <c r="RJR94" s="14"/>
      <c r="RJS94" s="14"/>
      <c r="RJT94" s="14"/>
      <c r="RJU94" s="14"/>
      <c r="RJV94" s="14"/>
      <c r="RJW94" s="14"/>
      <c r="RJX94" s="14"/>
      <c r="RJY94" s="14"/>
      <c r="RJZ94" s="14"/>
      <c r="RKA94" s="14"/>
      <c r="RKB94" s="14"/>
      <c r="RKC94" s="14"/>
      <c r="RKD94" s="14"/>
      <c r="RKE94" s="14"/>
      <c r="RKF94" s="14"/>
      <c r="RKG94" s="14"/>
      <c r="RKH94" s="14"/>
      <c r="RKI94" s="14"/>
      <c r="RKJ94" s="14"/>
      <c r="RKK94" s="14"/>
      <c r="RKL94" s="14"/>
      <c r="RKM94" s="14"/>
      <c r="RKN94" s="14"/>
      <c r="RKO94" s="14"/>
      <c r="RKP94" s="14"/>
      <c r="RKQ94" s="14"/>
      <c r="RKR94" s="14"/>
      <c r="RKS94" s="14"/>
      <c r="RKT94" s="14"/>
      <c r="RKU94" s="14"/>
      <c r="RKV94" s="14"/>
      <c r="RKW94" s="14"/>
      <c r="RKX94" s="14"/>
      <c r="RKY94" s="14"/>
      <c r="RKZ94" s="14"/>
      <c r="RLA94" s="14"/>
      <c r="RLB94" s="14"/>
      <c r="RLC94" s="14"/>
      <c r="RLD94" s="14"/>
      <c r="RLE94" s="14"/>
      <c r="RLF94" s="14"/>
      <c r="RLG94" s="14"/>
      <c r="RLH94" s="14"/>
      <c r="RLI94" s="14"/>
      <c r="RLJ94" s="14"/>
      <c r="RLK94" s="14"/>
      <c r="RLL94" s="14"/>
      <c r="RLM94" s="14"/>
      <c r="RLN94" s="14"/>
      <c r="RLO94" s="14"/>
      <c r="RLP94" s="14"/>
      <c r="RLQ94" s="14"/>
      <c r="RLR94" s="14"/>
      <c r="RLS94" s="14"/>
      <c r="RLT94" s="14"/>
      <c r="RLU94" s="14"/>
      <c r="RLV94" s="14"/>
      <c r="RLW94" s="14"/>
      <c r="RLX94" s="14"/>
      <c r="RLY94" s="14"/>
      <c r="RLZ94" s="14"/>
      <c r="RMA94" s="14"/>
      <c r="RMB94" s="14"/>
      <c r="RMC94" s="14"/>
      <c r="RMD94" s="14"/>
      <c r="RME94" s="14"/>
      <c r="RMF94" s="14"/>
      <c r="RMG94" s="14"/>
      <c r="RMH94" s="14"/>
      <c r="RMI94" s="14"/>
      <c r="RMJ94" s="14"/>
      <c r="RMK94" s="14"/>
      <c r="RML94" s="14"/>
      <c r="RMM94" s="14"/>
      <c r="RMN94" s="14"/>
      <c r="RMO94" s="14"/>
      <c r="RMP94" s="14"/>
      <c r="RMQ94" s="14"/>
      <c r="RMR94" s="14"/>
      <c r="RMS94" s="14"/>
      <c r="RMT94" s="14"/>
      <c r="RMU94" s="14"/>
      <c r="RMV94" s="14"/>
      <c r="RMW94" s="14"/>
      <c r="RMX94" s="14"/>
      <c r="RMY94" s="14"/>
      <c r="RMZ94" s="14"/>
      <c r="RNA94" s="14"/>
      <c r="RNB94" s="14"/>
      <c r="RNC94" s="14"/>
      <c r="RND94" s="14"/>
      <c r="RNE94" s="14"/>
      <c r="RNF94" s="14"/>
      <c r="RNG94" s="14"/>
      <c r="RNH94" s="14"/>
      <c r="RNI94" s="14"/>
      <c r="RNJ94" s="14"/>
      <c r="RNK94" s="14"/>
      <c r="RNL94" s="14"/>
      <c r="RNM94" s="14"/>
      <c r="RNN94" s="14"/>
      <c r="RNO94" s="14"/>
      <c r="RNP94" s="14"/>
      <c r="RNQ94" s="14"/>
      <c r="RNR94" s="14"/>
      <c r="RNS94" s="14"/>
      <c r="RNT94" s="14"/>
      <c r="RNU94" s="14"/>
      <c r="RNV94" s="14"/>
      <c r="RNW94" s="14"/>
      <c r="RNX94" s="14"/>
      <c r="RNY94" s="14"/>
      <c r="RNZ94" s="14"/>
      <c r="ROA94" s="14"/>
      <c r="ROB94" s="14"/>
      <c r="ROC94" s="14"/>
      <c r="ROD94" s="14"/>
      <c r="ROE94" s="14"/>
      <c r="ROF94" s="14"/>
      <c r="ROG94" s="14"/>
      <c r="ROH94" s="14"/>
      <c r="ROI94" s="14"/>
      <c r="ROJ94" s="14"/>
      <c r="ROK94" s="14"/>
      <c r="ROL94" s="14"/>
      <c r="ROM94" s="14"/>
      <c r="RON94" s="14"/>
      <c r="ROO94" s="14"/>
      <c r="ROP94" s="14"/>
      <c r="ROQ94" s="14"/>
      <c r="ROR94" s="14"/>
      <c r="ROS94" s="14"/>
      <c r="ROT94" s="14"/>
      <c r="ROU94" s="14"/>
      <c r="ROV94" s="14"/>
      <c r="ROW94" s="14"/>
      <c r="ROX94" s="14"/>
      <c r="ROY94" s="14"/>
      <c r="ROZ94" s="14"/>
      <c r="RPA94" s="14"/>
      <c r="RPB94" s="14"/>
      <c r="RPC94" s="14"/>
      <c r="RPD94" s="14"/>
      <c r="RPE94" s="14"/>
      <c r="RPF94" s="14"/>
      <c r="RPG94" s="14"/>
      <c r="RPH94" s="14"/>
      <c r="RPI94" s="14"/>
      <c r="RPJ94" s="14"/>
      <c r="RPK94" s="14"/>
      <c r="RPL94" s="14"/>
      <c r="RPM94" s="14"/>
      <c r="RPN94" s="14"/>
      <c r="RPO94" s="14"/>
      <c r="RPP94" s="14"/>
      <c r="RPQ94" s="14"/>
      <c r="RPR94" s="14"/>
      <c r="RPS94" s="14"/>
      <c r="RPT94" s="14"/>
      <c r="RPU94" s="14"/>
      <c r="RPV94" s="14"/>
      <c r="RPW94" s="14"/>
      <c r="RPX94" s="14"/>
      <c r="RPY94" s="14"/>
      <c r="RPZ94" s="14"/>
      <c r="RQA94" s="14"/>
      <c r="RQB94" s="14"/>
      <c r="RQC94" s="14"/>
      <c r="RQD94" s="14"/>
      <c r="RQE94" s="14"/>
      <c r="RQF94" s="14"/>
      <c r="RQG94" s="14"/>
      <c r="RQH94" s="14"/>
      <c r="RQI94" s="14"/>
      <c r="RQJ94" s="14"/>
      <c r="RQK94" s="14"/>
      <c r="RQL94" s="14"/>
      <c r="RQM94" s="14"/>
      <c r="RQN94" s="14"/>
      <c r="RQO94" s="14"/>
      <c r="RQP94" s="14"/>
      <c r="RQQ94" s="14"/>
      <c r="RQR94" s="14"/>
      <c r="RQS94" s="14"/>
      <c r="RQT94" s="14"/>
      <c r="RQU94" s="14"/>
      <c r="RQV94" s="14"/>
      <c r="RQW94" s="14"/>
      <c r="RQX94" s="14"/>
      <c r="RQY94" s="14"/>
      <c r="RQZ94" s="14"/>
      <c r="RRA94" s="14"/>
      <c r="RRB94" s="14"/>
      <c r="RRC94" s="14"/>
      <c r="RRD94" s="14"/>
      <c r="RRE94" s="14"/>
      <c r="RRF94" s="14"/>
      <c r="RRG94" s="14"/>
      <c r="RRH94" s="14"/>
      <c r="RRI94" s="14"/>
      <c r="RRJ94" s="14"/>
      <c r="RRK94" s="14"/>
      <c r="RRL94" s="14"/>
      <c r="RRM94" s="14"/>
      <c r="RRN94" s="14"/>
      <c r="RRO94" s="14"/>
      <c r="RRP94" s="14"/>
      <c r="RRQ94" s="14"/>
      <c r="RRR94" s="14"/>
      <c r="RRS94" s="14"/>
      <c r="RRT94" s="14"/>
      <c r="RRU94" s="14"/>
      <c r="RRV94" s="14"/>
      <c r="RRW94" s="14"/>
      <c r="RRX94" s="14"/>
      <c r="RRY94" s="14"/>
      <c r="RRZ94" s="14"/>
      <c r="RSA94" s="14"/>
      <c r="RSB94" s="14"/>
      <c r="RSC94" s="14"/>
      <c r="RSD94" s="14"/>
      <c r="RSE94" s="14"/>
      <c r="RSF94" s="14"/>
      <c r="RSG94" s="14"/>
      <c r="RSH94" s="14"/>
      <c r="RSI94" s="14"/>
      <c r="RSJ94" s="14"/>
      <c r="RSK94" s="14"/>
      <c r="RSL94" s="14"/>
      <c r="RSM94" s="14"/>
      <c r="RSN94" s="14"/>
      <c r="RSO94" s="14"/>
      <c r="RSP94" s="14"/>
      <c r="RSQ94" s="14"/>
      <c r="RSR94" s="14"/>
      <c r="RSS94" s="14"/>
      <c r="RST94" s="14"/>
      <c r="RSU94" s="14"/>
      <c r="RSV94" s="14"/>
      <c r="RSW94" s="14"/>
      <c r="RSX94" s="14"/>
      <c r="RSY94" s="14"/>
      <c r="RSZ94" s="14"/>
      <c r="RTA94" s="14"/>
      <c r="RTB94" s="14"/>
      <c r="RTC94" s="14"/>
      <c r="RTD94" s="14"/>
      <c r="RTE94" s="14"/>
      <c r="RTF94" s="14"/>
      <c r="RTG94" s="14"/>
      <c r="RTH94" s="14"/>
      <c r="RTI94" s="14"/>
      <c r="RTJ94" s="14"/>
      <c r="RTK94" s="14"/>
      <c r="RTL94" s="14"/>
      <c r="RTM94" s="14"/>
      <c r="RTN94" s="14"/>
      <c r="RTO94" s="14"/>
      <c r="RTP94" s="14"/>
      <c r="RTQ94" s="14"/>
      <c r="RTR94" s="14"/>
      <c r="RTS94" s="14"/>
      <c r="RTT94" s="14"/>
      <c r="RTU94" s="14"/>
      <c r="RTV94" s="14"/>
      <c r="RTW94" s="14"/>
      <c r="RTX94" s="14"/>
      <c r="RTY94" s="14"/>
      <c r="RTZ94" s="14"/>
      <c r="RUA94" s="14"/>
      <c r="RUB94" s="14"/>
      <c r="RUC94" s="14"/>
      <c r="RUD94" s="14"/>
      <c r="RUE94" s="14"/>
      <c r="RUF94" s="14"/>
      <c r="RUG94" s="14"/>
      <c r="RUH94" s="14"/>
      <c r="RUI94" s="14"/>
      <c r="RUJ94" s="14"/>
      <c r="RUK94" s="14"/>
      <c r="RUL94" s="14"/>
      <c r="RUM94" s="14"/>
      <c r="RUN94" s="14"/>
      <c r="RUO94" s="14"/>
      <c r="RUP94" s="14"/>
      <c r="RUQ94" s="14"/>
      <c r="RUR94" s="14"/>
      <c r="RUS94" s="14"/>
      <c r="RUT94" s="14"/>
      <c r="RUU94" s="14"/>
      <c r="RUV94" s="14"/>
      <c r="RUW94" s="14"/>
      <c r="RUX94" s="14"/>
      <c r="RUY94" s="14"/>
      <c r="RUZ94" s="14"/>
      <c r="RVA94" s="14"/>
      <c r="RVB94" s="14"/>
      <c r="RVC94" s="14"/>
      <c r="RVD94" s="14"/>
      <c r="RVE94" s="14"/>
      <c r="RVF94" s="14"/>
      <c r="RVG94" s="14"/>
      <c r="RVH94" s="14"/>
      <c r="RVI94" s="14"/>
      <c r="RVJ94" s="14"/>
      <c r="RVK94" s="14"/>
      <c r="RVL94" s="14"/>
      <c r="RVM94" s="14"/>
      <c r="RVN94" s="14"/>
      <c r="RVO94" s="14"/>
      <c r="RVP94" s="14"/>
      <c r="RVQ94" s="14"/>
      <c r="RVR94" s="14"/>
      <c r="RVS94" s="14"/>
      <c r="RVT94" s="14"/>
      <c r="RVU94" s="14"/>
      <c r="RVV94" s="14"/>
      <c r="RVW94" s="14"/>
      <c r="RVX94" s="14"/>
      <c r="RVY94" s="14"/>
      <c r="RVZ94" s="14"/>
      <c r="RWA94" s="14"/>
      <c r="RWB94" s="14"/>
      <c r="RWC94" s="14"/>
      <c r="RWD94" s="14"/>
      <c r="RWE94" s="14"/>
      <c r="RWF94" s="14"/>
      <c r="RWG94" s="14"/>
      <c r="RWH94" s="14"/>
      <c r="RWI94" s="14"/>
      <c r="RWJ94" s="14"/>
      <c r="RWK94" s="14"/>
      <c r="RWL94" s="14"/>
      <c r="RWM94" s="14"/>
      <c r="RWN94" s="14"/>
      <c r="RWO94" s="14"/>
      <c r="RWP94" s="14"/>
      <c r="RWQ94" s="14"/>
      <c r="RWR94" s="14"/>
      <c r="RWS94" s="14"/>
      <c r="RWT94" s="14"/>
      <c r="RWU94" s="14"/>
      <c r="RWV94" s="14"/>
      <c r="RWW94" s="14"/>
      <c r="RWX94" s="14"/>
      <c r="RWY94" s="14"/>
      <c r="RWZ94" s="14"/>
      <c r="RXA94" s="14"/>
      <c r="RXB94" s="14"/>
      <c r="RXC94" s="14"/>
      <c r="RXD94" s="14"/>
      <c r="RXE94" s="14"/>
      <c r="RXF94" s="14"/>
      <c r="RXG94" s="14"/>
      <c r="RXH94" s="14"/>
      <c r="RXI94" s="14"/>
      <c r="RXJ94" s="14"/>
      <c r="RXK94" s="14"/>
      <c r="RXL94" s="14"/>
      <c r="RXM94" s="14"/>
      <c r="RXN94" s="14"/>
      <c r="RXO94" s="14"/>
      <c r="RXP94" s="14"/>
      <c r="RXQ94" s="14"/>
      <c r="RXR94" s="14"/>
      <c r="RXS94" s="14"/>
      <c r="RXT94" s="14"/>
      <c r="RXU94" s="14"/>
      <c r="RXV94" s="14"/>
      <c r="RXW94" s="14"/>
      <c r="RXX94" s="14"/>
      <c r="RXY94" s="14"/>
      <c r="RXZ94" s="14"/>
      <c r="RYA94" s="14"/>
      <c r="RYB94" s="14"/>
      <c r="RYC94" s="14"/>
      <c r="RYD94" s="14"/>
      <c r="RYE94" s="14"/>
      <c r="RYF94" s="14"/>
      <c r="RYG94" s="14"/>
      <c r="RYH94" s="14"/>
      <c r="RYI94" s="14"/>
      <c r="RYJ94" s="14"/>
      <c r="RYK94" s="14"/>
      <c r="RYL94" s="14"/>
      <c r="RYM94" s="14"/>
      <c r="RYN94" s="14"/>
      <c r="RYO94" s="14"/>
      <c r="RYP94" s="14"/>
      <c r="RYQ94" s="14"/>
      <c r="RYR94" s="14"/>
      <c r="RYS94" s="14"/>
      <c r="RYT94" s="14"/>
      <c r="RYU94" s="14"/>
      <c r="RYV94" s="14"/>
      <c r="RYW94" s="14"/>
      <c r="RYX94" s="14"/>
      <c r="RYY94" s="14"/>
      <c r="RYZ94" s="14"/>
      <c r="RZA94" s="14"/>
      <c r="RZB94" s="14"/>
      <c r="RZC94" s="14"/>
      <c r="RZD94" s="14"/>
      <c r="RZE94" s="14"/>
      <c r="RZF94" s="14"/>
      <c r="RZG94" s="14"/>
      <c r="RZH94" s="14"/>
      <c r="RZI94" s="14"/>
      <c r="RZJ94" s="14"/>
      <c r="RZK94" s="14"/>
      <c r="RZL94" s="14"/>
      <c r="RZM94" s="14"/>
      <c r="RZN94" s="14"/>
      <c r="RZO94" s="14"/>
      <c r="RZP94" s="14"/>
      <c r="RZQ94" s="14"/>
      <c r="RZR94" s="14"/>
      <c r="RZS94" s="14"/>
      <c r="RZT94" s="14"/>
      <c r="RZU94" s="14"/>
      <c r="RZV94" s="14"/>
      <c r="RZW94" s="14"/>
      <c r="RZX94" s="14"/>
      <c r="RZY94" s="14"/>
      <c r="RZZ94" s="14"/>
      <c r="SAA94" s="14"/>
      <c r="SAB94" s="14"/>
      <c r="SAC94" s="14"/>
      <c r="SAD94" s="14"/>
      <c r="SAE94" s="14"/>
      <c r="SAF94" s="14"/>
      <c r="SAG94" s="14"/>
      <c r="SAH94" s="14"/>
      <c r="SAI94" s="14"/>
      <c r="SAJ94" s="14"/>
      <c r="SAK94" s="14"/>
      <c r="SAL94" s="14"/>
      <c r="SAM94" s="14"/>
      <c r="SAN94" s="14"/>
      <c r="SAO94" s="14"/>
      <c r="SAP94" s="14"/>
      <c r="SAQ94" s="14"/>
      <c r="SAR94" s="14"/>
      <c r="SAS94" s="14"/>
      <c r="SAT94" s="14"/>
      <c r="SAU94" s="14"/>
      <c r="SAV94" s="14"/>
      <c r="SAW94" s="14"/>
      <c r="SAX94" s="14"/>
      <c r="SAY94" s="14"/>
      <c r="SAZ94" s="14"/>
      <c r="SBA94" s="14"/>
      <c r="SBB94" s="14"/>
      <c r="SBC94" s="14"/>
      <c r="SBD94" s="14"/>
      <c r="SBE94" s="14"/>
      <c r="SBF94" s="14"/>
      <c r="SBG94" s="14"/>
      <c r="SBH94" s="14"/>
      <c r="SBI94" s="14"/>
      <c r="SBJ94" s="14"/>
      <c r="SBK94" s="14"/>
      <c r="SBL94" s="14"/>
      <c r="SBM94" s="14"/>
      <c r="SBN94" s="14"/>
      <c r="SBO94" s="14"/>
      <c r="SBP94" s="14"/>
      <c r="SBQ94" s="14"/>
      <c r="SBR94" s="14"/>
      <c r="SBS94" s="14"/>
      <c r="SBT94" s="14"/>
      <c r="SBU94" s="14"/>
      <c r="SBV94" s="14"/>
      <c r="SBW94" s="14"/>
      <c r="SBX94" s="14"/>
      <c r="SBY94" s="14"/>
      <c r="SBZ94" s="14"/>
      <c r="SCA94" s="14"/>
      <c r="SCB94" s="14"/>
      <c r="SCC94" s="14"/>
      <c r="SCD94" s="14"/>
      <c r="SCE94" s="14"/>
      <c r="SCF94" s="14"/>
      <c r="SCG94" s="14"/>
      <c r="SCH94" s="14"/>
      <c r="SCI94" s="14"/>
      <c r="SCJ94" s="14"/>
      <c r="SCK94" s="14"/>
      <c r="SCL94" s="14"/>
      <c r="SCM94" s="14"/>
      <c r="SCN94" s="14"/>
      <c r="SCO94" s="14"/>
      <c r="SCP94" s="14"/>
      <c r="SCQ94" s="14"/>
      <c r="SCR94" s="14"/>
      <c r="SCS94" s="14"/>
      <c r="SCT94" s="14"/>
      <c r="SCU94" s="14"/>
      <c r="SCV94" s="14"/>
      <c r="SCW94" s="14"/>
      <c r="SCX94" s="14"/>
      <c r="SCY94" s="14"/>
      <c r="SCZ94" s="14"/>
      <c r="SDA94" s="14"/>
      <c r="SDB94" s="14"/>
      <c r="SDC94" s="14"/>
      <c r="SDD94" s="14"/>
      <c r="SDE94" s="14"/>
      <c r="SDF94" s="14"/>
      <c r="SDG94" s="14"/>
      <c r="SDH94" s="14"/>
      <c r="SDI94" s="14"/>
      <c r="SDJ94" s="14"/>
      <c r="SDK94" s="14"/>
      <c r="SDL94" s="14"/>
      <c r="SDM94" s="14"/>
      <c r="SDN94" s="14"/>
      <c r="SDO94" s="14"/>
      <c r="SDP94" s="14"/>
      <c r="SDQ94" s="14"/>
      <c r="SDR94" s="14"/>
      <c r="SDS94" s="14"/>
      <c r="SDT94" s="14"/>
      <c r="SDU94" s="14"/>
      <c r="SDV94" s="14"/>
      <c r="SDW94" s="14"/>
      <c r="SDX94" s="14"/>
      <c r="SDY94" s="14"/>
      <c r="SDZ94" s="14"/>
      <c r="SEA94" s="14"/>
      <c r="SEB94" s="14"/>
      <c r="SEC94" s="14"/>
      <c r="SED94" s="14"/>
      <c r="SEE94" s="14"/>
      <c r="SEF94" s="14"/>
      <c r="SEG94" s="14"/>
      <c r="SEH94" s="14"/>
      <c r="SEI94" s="14"/>
      <c r="SEJ94" s="14"/>
      <c r="SEK94" s="14"/>
      <c r="SEL94" s="14"/>
      <c r="SEM94" s="14"/>
      <c r="SEN94" s="14"/>
      <c r="SEO94" s="14"/>
      <c r="SEP94" s="14"/>
      <c r="SEQ94" s="14"/>
      <c r="SER94" s="14"/>
      <c r="SES94" s="14"/>
      <c r="SET94" s="14"/>
      <c r="SEU94" s="14"/>
      <c r="SEV94" s="14"/>
      <c r="SEW94" s="14"/>
      <c r="SEX94" s="14"/>
      <c r="SEY94" s="14"/>
      <c r="SEZ94" s="14"/>
      <c r="SFA94" s="14"/>
      <c r="SFB94" s="14"/>
      <c r="SFC94" s="14"/>
      <c r="SFD94" s="14"/>
      <c r="SFE94" s="14"/>
      <c r="SFF94" s="14"/>
      <c r="SFG94" s="14"/>
      <c r="SFH94" s="14"/>
      <c r="SFI94" s="14"/>
      <c r="SFJ94" s="14"/>
      <c r="SFK94" s="14"/>
      <c r="SFL94" s="14"/>
      <c r="SFM94" s="14"/>
      <c r="SFN94" s="14"/>
      <c r="SFO94" s="14"/>
      <c r="SFP94" s="14"/>
      <c r="SFQ94" s="14"/>
      <c r="SFR94" s="14"/>
      <c r="SFS94" s="14"/>
      <c r="SFT94" s="14"/>
      <c r="SFU94" s="14"/>
      <c r="SFV94" s="14"/>
      <c r="SFW94" s="14"/>
      <c r="SFX94" s="14"/>
      <c r="SFY94" s="14"/>
      <c r="SFZ94" s="14"/>
      <c r="SGA94" s="14"/>
      <c r="SGB94" s="14"/>
      <c r="SGC94" s="14"/>
      <c r="SGD94" s="14"/>
      <c r="SGE94" s="14"/>
      <c r="SGF94" s="14"/>
      <c r="SGG94" s="14"/>
      <c r="SGH94" s="14"/>
      <c r="SGI94" s="14"/>
      <c r="SGJ94" s="14"/>
      <c r="SGK94" s="14"/>
      <c r="SGL94" s="14"/>
      <c r="SGM94" s="14"/>
      <c r="SGN94" s="14"/>
      <c r="SGO94" s="14"/>
      <c r="SGP94" s="14"/>
      <c r="SGQ94" s="14"/>
      <c r="SGR94" s="14"/>
      <c r="SGS94" s="14"/>
      <c r="SGT94" s="14"/>
      <c r="SGU94" s="14"/>
      <c r="SGV94" s="14"/>
      <c r="SGW94" s="14"/>
      <c r="SGX94" s="14"/>
      <c r="SGY94" s="14"/>
      <c r="SGZ94" s="14"/>
      <c r="SHA94" s="14"/>
      <c r="SHB94" s="14"/>
      <c r="SHC94" s="14"/>
      <c r="SHD94" s="14"/>
      <c r="SHE94" s="14"/>
      <c r="SHF94" s="14"/>
      <c r="SHG94" s="14"/>
      <c r="SHH94" s="14"/>
      <c r="SHI94" s="14"/>
      <c r="SHJ94" s="14"/>
      <c r="SHK94" s="14"/>
      <c r="SHL94" s="14"/>
      <c r="SHM94" s="14"/>
      <c r="SHN94" s="14"/>
      <c r="SHO94" s="14"/>
      <c r="SHP94" s="14"/>
      <c r="SHQ94" s="14"/>
      <c r="SHR94" s="14"/>
      <c r="SHS94" s="14"/>
      <c r="SHT94" s="14"/>
      <c r="SHU94" s="14"/>
      <c r="SHV94" s="14"/>
      <c r="SHW94" s="14"/>
      <c r="SHX94" s="14"/>
      <c r="SHY94" s="14"/>
      <c r="SHZ94" s="14"/>
      <c r="SIA94" s="14"/>
      <c r="SIB94" s="14"/>
      <c r="SIC94" s="14"/>
      <c r="SID94" s="14"/>
      <c r="SIE94" s="14"/>
      <c r="SIF94" s="14"/>
      <c r="SIG94" s="14"/>
      <c r="SIH94" s="14"/>
      <c r="SII94" s="14"/>
      <c r="SIJ94" s="14"/>
      <c r="SIK94" s="14"/>
      <c r="SIL94" s="14"/>
      <c r="SIM94" s="14"/>
      <c r="SIN94" s="14"/>
      <c r="SIO94" s="14"/>
      <c r="SIP94" s="14"/>
      <c r="SIQ94" s="14"/>
      <c r="SIR94" s="14"/>
      <c r="SIS94" s="14"/>
      <c r="SIT94" s="14"/>
      <c r="SIU94" s="14"/>
      <c r="SIV94" s="14"/>
      <c r="SIW94" s="14"/>
      <c r="SIX94" s="14"/>
      <c r="SIY94" s="14"/>
      <c r="SIZ94" s="14"/>
      <c r="SJA94" s="14"/>
      <c r="SJB94" s="14"/>
      <c r="SJC94" s="14"/>
      <c r="SJD94" s="14"/>
      <c r="SJE94" s="14"/>
      <c r="SJF94" s="14"/>
      <c r="SJG94" s="14"/>
      <c r="SJH94" s="14"/>
      <c r="SJI94" s="14"/>
      <c r="SJJ94" s="14"/>
      <c r="SJK94" s="14"/>
      <c r="SJL94" s="14"/>
      <c r="SJM94" s="14"/>
      <c r="SJN94" s="14"/>
      <c r="SJO94" s="14"/>
      <c r="SJP94" s="14"/>
      <c r="SJQ94" s="14"/>
      <c r="SJR94" s="14"/>
      <c r="SJS94" s="14"/>
      <c r="SJT94" s="14"/>
      <c r="SJU94" s="14"/>
      <c r="SJV94" s="14"/>
      <c r="SJW94" s="14"/>
      <c r="SJX94" s="14"/>
      <c r="SJY94" s="14"/>
      <c r="SJZ94" s="14"/>
      <c r="SKA94" s="14"/>
      <c r="SKB94" s="14"/>
      <c r="SKC94" s="14"/>
      <c r="SKD94" s="14"/>
      <c r="SKE94" s="14"/>
      <c r="SKF94" s="14"/>
      <c r="SKG94" s="14"/>
      <c r="SKH94" s="14"/>
      <c r="SKI94" s="14"/>
      <c r="SKJ94" s="14"/>
      <c r="SKK94" s="14"/>
      <c r="SKL94" s="14"/>
      <c r="SKM94" s="14"/>
      <c r="SKN94" s="14"/>
      <c r="SKO94" s="14"/>
      <c r="SKP94" s="14"/>
      <c r="SKQ94" s="14"/>
      <c r="SKR94" s="14"/>
      <c r="SKS94" s="14"/>
      <c r="SKT94" s="14"/>
      <c r="SKU94" s="14"/>
      <c r="SKV94" s="14"/>
      <c r="SKW94" s="14"/>
      <c r="SKX94" s="14"/>
      <c r="SKY94" s="14"/>
      <c r="SKZ94" s="14"/>
      <c r="SLA94" s="14"/>
      <c r="SLB94" s="14"/>
      <c r="SLC94" s="14"/>
      <c r="SLD94" s="14"/>
      <c r="SLE94" s="14"/>
      <c r="SLF94" s="14"/>
      <c r="SLG94" s="14"/>
      <c r="SLH94" s="14"/>
      <c r="SLI94" s="14"/>
      <c r="SLJ94" s="14"/>
      <c r="SLK94" s="14"/>
      <c r="SLL94" s="14"/>
      <c r="SLM94" s="14"/>
      <c r="SLN94" s="14"/>
      <c r="SLO94" s="14"/>
      <c r="SLP94" s="14"/>
      <c r="SLQ94" s="14"/>
      <c r="SLR94" s="14"/>
      <c r="SLS94" s="14"/>
      <c r="SLT94" s="14"/>
      <c r="SLU94" s="14"/>
      <c r="SLV94" s="14"/>
      <c r="SLW94" s="14"/>
      <c r="SLX94" s="14"/>
      <c r="SLY94" s="14"/>
      <c r="SLZ94" s="14"/>
      <c r="SMA94" s="14"/>
      <c r="SMB94" s="14"/>
      <c r="SMC94" s="14"/>
      <c r="SMD94" s="14"/>
      <c r="SME94" s="14"/>
      <c r="SMF94" s="14"/>
      <c r="SMG94" s="14"/>
      <c r="SMH94" s="14"/>
      <c r="SMI94" s="14"/>
      <c r="SMJ94" s="14"/>
      <c r="SMK94" s="14"/>
      <c r="SML94" s="14"/>
      <c r="SMM94" s="14"/>
      <c r="SMN94" s="14"/>
      <c r="SMO94" s="14"/>
      <c r="SMP94" s="14"/>
      <c r="SMQ94" s="14"/>
      <c r="SMR94" s="14"/>
      <c r="SMS94" s="14"/>
      <c r="SMT94" s="14"/>
      <c r="SMU94" s="14"/>
      <c r="SMV94" s="14"/>
      <c r="SMW94" s="14"/>
      <c r="SMX94" s="14"/>
      <c r="SMY94" s="14"/>
      <c r="SMZ94" s="14"/>
      <c r="SNA94" s="14"/>
      <c r="SNB94" s="14"/>
      <c r="SNC94" s="14"/>
      <c r="SND94" s="14"/>
      <c r="SNE94" s="14"/>
      <c r="SNF94" s="14"/>
      <c r="SNG94" s="14"/>
      <c r="SNH94" s="14"/>
      <c r="SNI94" s="14"/>
      <c r="SNJ94" s="14"/>
      <c r="SNK94" s="14"/>
      <c r="SNL94" s="14"/>
      <c r="SNM94" s="14"/>
      <c r="SNN94" s="14"/>
      <c r="SNO94" s="14"/>
      <c r="SNP94" s="14"/>
      <c r="SNQ94" s="14"/>
      <c r="SNR94" s="14"/>
      <c r="SNS94" s="14"/>
      <c r="SNT94" s="14"/>
      <c r="SNU94" s="14"/>
      <c r="SNV94" s="14"/>
      <c r="SNW94" s="14"/>
      <c r="SNX94" s="14"/>
      <c r="SNY94" s="14"/>
      <c r="SNZ94" s="14"/>
      <c r="SOA94" s="14"/>
      <c r="SOB94" s="14"/>
      <c r="SOC94" s="14"/>
      <c r="SOD94" s="14"/>
      <c r="SOE94" s="14"/>
      <c r="SOF94" s="14"/>
      <c r="SOG94" s="14"/>
      <c r="SOH94" s="14"/>
      <c r="SOI94" s="14"/>
      <c r="SOJ94" s="14"/>
      <c r="SOK94" s="14"/>
      <c r="SOL94" s="14"/>
      <c r="SOM94" s="14"/>
      <c r="SON94" s="14"/>
      <c r="SOO94" s="14"/>
      <c r="SOP94" s="14"/>
      <c r="SOQ94" s="14"/>
      <c r="SOR94" s="14"/>
      <c r="SOS94" s="14"/>
      <c r="SOT94" s="14"/>
      <c r="SOU94" s="14"/>
      <c r="SOV94" s="14"/>
      <c r="SOW94" s="14"/>
      <c r="SOX94" s="14"/>
      <c r="SOY94" s="14"/>
      <c r="SOZ94" s="14"/>
      <c r="SPA94" s="14"/>
      <c r="SPB94" s="14"/>
      <c r="SPC94" s="14"/>
      <c r="SPD94" s="14"/>
      <c r="SPE94" s="14"/>
      <c r="SPF94" s="14"/>
      <c r="SPG94" s="14"/>
      <c r="SPH94" s="14"/>
      <c r="SPI94" s="14"/>
      <c r="SPJ94" s="14"/>
      <c r="SPK94" s="14"/>
      <c r="SPL94" s="14"/>
      <c r="SPM94" s="14"/>
      <c r="SPN94" s="14"/>
      <c r="SPO94" s="14"/>
      <c r="SPP94" s="14"/>
      <c r="SPQ94" s="14"/>
      <c r="SPR94" s="14"/>
      <c r="SPS94" s="14"/>
      <c r="SPT94" s="14"/>
      <c r="SPU94" s="14"/>
      <c r="SPV94" s="14"/>
      <c r="SPW94" s="14"/>
      <c r="SPX94" s="14"/>
      <c r="SPY94" s="14"/>
      <c r="SPZ94" s="14"/>
      <c r="SQA94" s="14"/>
      <c r="SQB94" s="14"/>
      <c r="SQC94" s="14"/>
      <c r="SQD94" s="14"/>
      <c r="SQE94" s="14"/>
      <c r="SQF94" s="14"/>
      <c r="SQG94" s="14"/>
      <c r="SQH94" s="14"/>
      <c r="SQI94" s="14"/>
      <c r="SQJ94" s="14"/>
      <c r="SQK94" s="14"/>
      <c r="SQL94" s="14"/>
      <c r="SQM94" s="14"/>
      <c r="SQN94" s="14"/>
      <c r="SQO94" s="14"/>
      <c r="SQP94" s="14"/>
      <c r="SQQ94" s="14"/>
      <c r="SQR94" s="14"/>
      <c r="SQS94" s="14"/>
      <c r="SQT94" s="14"/>
      <c r="SQU94" s="14"/>
      <c r="SQV94" s="14"/>
      <c r="SQW94" s="14"/>
      <c r="SQX94" s="14"/>
      <c r="SQY94" s="14"/>
      <c r="SQZ94" s="14"/>
      <c r="SRA94" s="14"/>
      <c r="SRB94" s="14"/>
      <c r="SRC94" s="14"/>
      <c r="SRD94" s="14"/>
      <c r="SRE94" s="14"/>
      <c r="SRF94" s="14"/>
      <c r="SRG94" s="14"/>
      <c r="SRH94" s="14"/>
      <c r="SRI94" s="14"/>
      <c r="SRJ94" s="14"/>
      <c r="SRK94" s="14"/>
      <c r="SRL94" s="14"/>
      <c r="SRM94" s="14"/>
      <c r="SRN94" s="14"/>
      <c r="SRO94" s="14"/>
      <c r="SRP94" s="14"/>
      <c r="SRQ94" s="14"/>
      <c r="SRR94" s="14"/>
      <c r="SRS94" s="14"/>
      <c r="SRT94" s="14"/>
      <c r="SRU94" s="14"/>
      <c r="SRV94" s="14"/>
      <c r="SRW94" s="14"/>
      <c r="SRX94" s="14"/>
      <c r="SRY94" s="14"/>
      <c r="SRZ94" s="14"/>
      <c r="SSA94" s="14"/>
      <c r="SSB94" s="14"/>
      <c r="SSC94" s="14"/>
      <c r="SSD94" s="14"/>
      <c r="SSE94" s="14"/>
      <c r="SSF94" s="14"/>
      <c r="SSG94" s="14"/>
      <c r="SSH94" s="14"/>
      <c r="SSI94" s="14"/>
      <c r="SSJ94" s="14"/>
      <c r="SSK94" s="14"/>
      <c r="SSL94" s="14"/>
      <c r="SSM94" s="14"/>
      <c r="SSN94" s="14"/>
      <c r="SSO94" s="14"/>
      <c r="SSP94" s="14"/>
      <c r="SSQ94" s="14"/>
      <c r="SSR94" s="14"/>
      <c r="SSS94" s="14"/>
      <c r="SST94" s="14"/>
      <c r="SSU94" s="14"/>
      <c r="SSV94" s="14"/>
      <c r="SSW94" s="14"/>
      <c r="SSX94" s="14"/>
      <c r="SSY94" s="14"/>
      <c r="SSZ94" s="14"/>
      <c r="STA94" s="14"/>
      <c r="STB94" s="14"/>
      <c r="STC94" s="14"/>
      <c r="STD94" s="14"/>
      <c r="STE94" s="14"/>
      <c r="STF94" s="14"/>
      <c r="STG94" s="14"/>
      <c r="STH94" s="14"/>
      <c r="STI94" s="14"/>
      <c r="STJ94" s="14"/>
      <c r="STK94" s="14"/>
      <c r="STL94" s="14"/>
      <c r="STM94" s="14"/>
      <c r="STN94" s="14"/>
      <c r="STO94" s="14"/>
      <c r="STP94" s="14"/>
      <c r="STQ94" s="14"/>
      <c r="STR94" s="14"/>
      <c r="STS94" s="14"/>
      <c r="STT94" s="14"/>
      <c r="STU94" s="14"/>
      <c r="STV94" s="14"/>
      <c r="STW94" s="14"/>
      <c r="STX94" s="14"/>
      <c r="STY94" s="14"/>
      <c r="STZ94" s="14"/>
      <c r="SUA94" s="14"/>
      <c r="SUB94" s="14"/>
      <c r="SUC94" s="14"/>
      <c r="SUD94" s="14"/>
      <c r="SUE94" s="14"/>
      <c r="SUF94" s="14"/>
      <c r="SUG94" s="14"/>
      <c r="SUH94" s="14"/>
      <c r="SUI94" s="14"/>
      <c r="SUJ94" s="14"/>
      <c r="SUK94" s="14"/>
      <c r="SUL94" s="14"/>
      <c r="SUM94" s="14"/>
      <c r="SUN94" s="14"/>
      <c r="SUO94" s="14"/>
      <c r="SUP94" s="14"/>
      <c r="SUQ94" s="14"/>
      <c r="SUR94" s="14"/>
      <c r="SUS94" s="14"/>
      <c r="SUT94" s="14"/>
      <c r="SUU94" s="14"/>
      <c r="SUV94" s="14"/>
      <c r="SUW94" s="14"/>
      <c r="SUX94" s="14"/>
      <c r="SUY94" s="14"/>
      <c r="SUZ94" s="14"/>
      <c r="SVA94" s="14"/>
      <c r="SVB94" s="14"/>
      <c r="SVC94" s="14"/>
      <c r="SVD94" s="14"/>
      <c r="SVE94" s="14"/>
      <c r="SVF94" s="14"/>
      <c r="SVG94" s="14"/>
      <c r="SVH94" s="14"/>
      <c r="SVI94" s="14"/>
      <c r="SVJ94" s="14"/>
      <c r="SVK94" s="14"/>
      <c r="SVL94" s="14"/>
      <c r="SVM94" s="14"/>
      <c r="SVN94" s="14"/>
      <c r="SVO94" s="14"/>
      <c r="SVP94" s="14"/>
      <c r="SVQ94" s="14"/>
      <c r="SVR94" s="14"/>
      <c r="SVS94" s="14"/>
      <c r="SVT94" s="14"/>
      <c r="SVU94" s="14"/>
      <c r="SVV94" s="14"/>
      <c r="SVW94" s="14"/>
      <c r="SVX94" s="14"/>
      <c r="SVY94" s="14"/>
      <c r="SVZ94" s="14"/>
      <c r="SWA94" s="14"/>
      <c r="SWB94" s="14"/>
      <c r="SWC94" s="14"/>
      <c r="SWD94" s="14"/>
      <c r="SWE94" s="14"/>
      <c r="SWF94" s="14"/>
      <c r="SWG94" s="14"/>
      <c r="SWH94" s="14"/>
      <c r="SWI94" s="14"/>
      <c r="SWJ94" s="14"/>
      <c r="SWK94" s="14"/>
      <c r="SWL94" s="14"/>
      <c r="SWM94" s="14"/>
      <c r="SWN94" s="14"/>
      <c r="SWO94" s="14"/>
      <c r="SWP94" s="14"/>
      <c r="SWQ94" s="14"/>
      <c r="SWR94" s="14"/>
      <c r="SWS94" s="14"/>
      <c r="SWT94" s="14"/>
      <c r="SWU94" s="14"/>
      <c r="SWV94" s="14"/>
      <c r="SWW94" s="14"/>
      <c r="SWX94" s="14"/>
      <c r="SWY94" s="14"/>
      <c r="SWZ94" s="14"/>
      <c r="SXA94" s="14"/>
      <c r="SXB94" s="14"/>
      <c r="SXC94" s="14"/>
      <c r="SXD94" s="14"/>
      <c r="SXE94" s="14"/>
      <c r="SXF94" s="14"/>
      <c r="SXG94" s="14"/>
      <c r="SXH94" s="14"/>
      <c r="SXI94" s="14"/>
      <c r="SXJ94" s="14"/>
      <c r="SXK94" s="14"/>
      <c r="SXL94" s="14"/>
      <c r="SXM94" s="14"/>
      <c r="SXN94" s="14"/>
      <c r="SXO94" s="14"/>
      <c r="SXP94" s="14"/>
      <c r="SXQ94" s="14"/>
      <c r="SXR94" s="14"/>
      <c r="SXS94" s="14"/>
      <c r="SXT94" s="14"/>
      <c r="SXU94" s="14"/>
      <c r="SXV94" s="14"/>
      <c r="SXW94" s="14"/>
      <c r="SXX94" s="14"/>
      <c r="SXY94" s="14"/>
      <c r="SXZ94" s="14"/>
      <c r="SYA94" s="14"/>
      <c r="SYB94" s="14"/>
      <c r="SYC94" s="14"/>
      <c r="SYD94" s="14"/>
      <c r="SYE94" s="14"/>
      <c r="SYF94" s="14"/>
      <c r="SYG94" s="14"/>
      <c r="SYH94" s="14"/>
      <c r="SYI94" s="14"/>
      <c r="SYJ94" s="14"/>
      <c r="SYK94" s="14"/>
      <c r="SYL94" s="14"/>
      <c r="SYM94" s="14"/>
      <c r="SYN94" s="14"/>
      <c r="SYO94" s="14"/>
      <c r="SYP94" s="14"/>
      <c r="SYQ94" s="14"/>
      <c r="SYR94" s="14"/>
      <c r="SYS94" s="14"/>
      <c r="SYT94" s="14"/>
      <c r="SYU94" s="14"/>
      <c r="SYV94" s="14"/>
      <c r="SYW94" s="14"/>
      <c r="SYX94" s="14"/>
      <c r="SYY94" s="14"/>
      <c r="SYZ94" s="14"/>
      <c r="SZA94" s="14"/>
      <c r="SZB94" s="14"/>
      <c r="SZC94" s="14"/>
      <c r="SZD94" s="14"/>
      <c r="SZE94" s="14"/>
      <c r="SZF94" s="14"/>
      <c r="SZG94" s="14"/>
      <c r="SZH94" s="14"/>
      <c r="SZI94" s="14"/>
      <c r="SZJ94" s="14"/>
      <c r="SZK94" s="14"/>
      <c r="SZL94" s="14"/>
      <c r="SZM94" s="14"/>
      <c r="SZN94" s="14"/>
      <c r="SZO94" s="14"/>
      <c r="SZP94" s="14"/>
      <c r="SZQ94" s="14"/>
      <c r="SZR94" s="14"/>
      <c r="SZS94" s="14"/>
      <c r="SZT94" s="14"/>
      <c r="SZU94" s="14"/>
      <c r="SZV94" s="14"/>
      <c r="SZW94" s="14"/>
      <c r="SZX94" s="14"/>
      <c r="SZY94" s="14"/>
      <c r="SZZ94" s="14"/>
      <c r="TAA94" s="14"/>
      <c r="TAB94" s="14"/>
      <c r="TAC94" s="14"/>
      <c r="TAD94" s="14"/>
      <c r="TAE94" s="14"/>
      <c r="TAF94" s="14"/>
      <c r="TAG94" s="14"/>
      <c r="TAH94" s="14"/>
      <c r="TAI94" s="14"/>
      <c r="TAJ94" s="14"/>
      <c r="TAK94" s="14"/>
      <c r="TAL94" s="14"/>
      <c r="TAM94" s="14"/>
      <c r="TAN94" s="14"/>
      <c r="TAO94" s="14"/>
      <c r="TAP94" s="14"/>
      <c r="TAQ94" s="14"/>
      <c r="TAR94" s="14"/>
      <c r="TAS94" s="14"/>
      <c r="TAT94" s="14"/>
      <c r="TAU94" s="14"/>
      <c r="TAV94" s="14"/>
      <c r="TAW94" s="14"/>
      <c r="TAX94" s="14"/>
      <c r="TAY94" s="14"/>
      <c r="TAZ94" s="14"/>
      <c r="TBA94" s="14"/>
      <c r="TBB94" s="14"/>
      <c r="TBC94" s="14"/>
      <c r="TBD94" s="14"/>
      <c r="TBE94" s="14"/>
      <c r="TBF94" s="14"/>
      <c r="TBG94" s="14"/>
      <c r="TBH94" s="14"/>
      <c r="TBI94" s="14"/>
      <c r="TBJ94" s="14"/>
      <c r="TBK94" s="14"/>
      <c r="TBL94" s="14"/>
      <c r="TBM94" s="14"/>
      <c r="TBN94" s="14"/>
      <c r="TBO94" s="14"/>
      <c r="TBP94" s="14"/>
      <c r="TBQ94" s="14"/>
      <c r="TBR94" s="14"/>
      <c r="TBS94" s="14"/>
      <c r="TBT94" s="14"/>
      <c r="TBU94" s="14"/>
      <c r="TBV94" s="14"/>
      <c r="TBW94" s="14"/>
      <c r="TBX94" s="14"/>
      <c r="TBY94" s="14"/>
      <c r="TBZ94" s="14"/>
      <c r="TCA94" s="14"/>
      <c r="TCB94" s="14"/>
      <c r="TCC94" s="14"/>
      <c r="TCD94" s="14"/>
      <c r="TCE94" s="14"/>
      <c r="TCF94" s="14"/>
      <c r="TCG94" s="14"/>
      <c r="TCH94" s="14"/>
      <c r="TCI94" s="14"/>
      <c r="TCJ94" s="14"/>
      <c r="TCK94" s="14"/>
      <c r="TCL94" s="14"/>
      <c r="TCM94" s="14"/>
      <c r="TCN94" s="14"/>
      <c r="TCO94" s="14"/>
      <c r="TCP94" s="14"/>
      <c r="TCQ94" s="14"/>
      <c r="TCR94" s="14"/>
      <c r="TCS94" s="14"/>
      <c r="TCT94" s="14"/>
      <c r="TCU94" s="14"/>
      <c r="TCV94" s="14"/>
      <c r="TCW94" s="14"/>
      <c r="TCX94" s="14"/>
      <c r="TCY94" s="14"/>
      <c r="TCZ94" s="14"/>
      <c r="TDA94" s="14"/>
      <c r="TDB94" s="14"/>
      <c r="TDC94" s="14"/>
      <c r="TDD94" s="14"/>
      <c r="TDE94" s="14"/>
      <c r="TDF94" s="14"/>
      <c r="TDG94" s="14"/>
      <c r="TDH94" s="14"/>
      <c r="TDI94" s="14"/>
      <c r="TDJ94" s="14"/>
      <c r="TDK94" s="14"/>
      <c r="TDL94" s="14"/>
      <c r="TDM94" s="14"/>
      <c r="TDN94" s="14"/>
      <c r="TDO94" s="14"/>
      <c r="TDP94" s="14"/>
      <c r="TDQ94" s="14"/>
      <c r="TDR94" s="14"/>
      <c r="TDS94" s="14"/>
      <c r="TDT94" s="14"/>
      <c r="TDU94" s="14"/>
      <c r="TDV94" s="14"/>
      <c r="TDW94" s="14"/>
      <c r="TDX94" s="14"/>
      <c r="TDY94" s="14"/>
      <c r="TDZ94" s="14"/>
      <c r="TEA94" s="14"/>
      <c r="TEB94" s="14"/>
      <c r="TEC94" s="14"/>
      <c r="TED94" s="14"/>
      <c r="TEE94" s="14"/>
      <c r="TEF94" s="14"/>
      <c r="TEG94" s="14"/>
      <c r="TEH94" s="14"/>
      <c r="TEI94" s="14"/>
      <c r="TEJ94" s="14"/>
      <c r="TEK94" s="14"/>
      <c r="TEL94" s="14"/>
      <c r="TEM94" s="14"/>
      <c r="TEN94" s="14"/>
      <c r="TEO94" s="14"/>
      <c r="TEP94" s="14"/>
      <c r="TEQ94" s="14"/>
      <c r="TER94" s="14"/>
      <c r="TES94" s="14"/>
      <c r="TET94" s="14"/>
      <c r="TEU94" s="14"/>
      <c r="TEV94" s="14"/>
      <c r="TEW94" s="14"/>
      <c r="TEX94" s="14"/>
      <c r="TEY94" s="14"/>
      <c r="TEZ94" s="14"/>
      <c r="TFA94" s="14"/>
      <c r="TFB94" s="14"/>
      <c r="TFC94" s="14"/>
      <c r="TFD94" s="14"/>
      <c r="TFE94" s="14"/>
      <c r="TFF94" s="14"/>
      <c r="TFG94" s="14"/>
      <c r="TFH94" s="14"/>
      <c r="TFI94" s="14"/>
      <c r="TFJ94" s="14"/>
      <c r="TFK94" s="14"/>
      <c r="TFL94" s="14"/>
      <c r="TFM94" s="14"/>
      <c r="TFN94" s="14"/>
      <c r="TFO94" s="14"/>
      <c r="TFP94" s="14"/>
      <c r="TFQ94" s="14"/>
      <c r="TFR94" s="14"/>
      <c r="TFS94" s="14"/>
      <c r="TFT94" s="14"/>
      <c r="TFU94" s="14"/>
      <c r="TFV94" s="14"/>
      <c r="TFW94" s="14"/>
      <c r="TFX94" s="14"/>
      <c r="TFY94" s="14"/>
      <c r="TFZ94" s="14"/>
      <c r="TGA94" s="14"/>
      <c r="TGB94" s="14"/>
      <c r="TGC94" s="14"/>
      <c r="TGD94" s="14"/>
      <c r="TGE94" s="14"/>
      <c r="TGF94" s="14"/>
      <c r="TGG94" s="14"/>
      <c r="TGH94" s="14"/>
      <c r="TGI94" s="14"/>
      <c r="TGJ94" s="14"/>
      <c r="TGK94" s="14"/>
      <c r="TGL94" s="14"/>
      <c r="TGM94" s="14"/>
      <c r="TGN94" s="14"/>
      <c r="TGO94" s="14"/>
      <c r="TGP94" s="14"/>
      <c r="TGQ94" s="14"/>
      <c r="TGR94" s="14"/>
      <c r="TGS94" s="14"/>
      <c r="TGT94" s="14"/>
      <c r="TGU94" s="14"/>
      <c r="TGV94" s="14"/>
      <c r="TGW94" s="14"/>
      <c r="TGX94" s="14"/>
      <c r="TGY94" s="14"/>
      <c r="TGZ94" s="14"/>
      <c r="THA94" s="14"/>
      <c r="THB94" s="14"/>
      <c r="THC94" s="14"/>
      <c r="THD94" s="14"/>
      <c r="THE94" s="14"/>
      <c r="THF94" s="14"/>
      <c r="THG94" s="14"/>
      <c r="THH94" s="14"/>
      <c r="THI94" s="14"/>
      <c r="THJ94" s="14"/>
      <c r="THK94" s="14"/>
      <c r="THL94" s="14"/>
      <c r="THM94" s="14"/>
      <c r="THN94" s="14"/>
      <c r="THO94" s="14"/>
      <c r="THP94" s="14"/>
      <c r="THQ94" s="14"/>
      <c r="THR94" s="14"/>
      <c r="THS94" s="14"/>
      <c r="THT94" s="14"/>
      <c r="THU94" s="14"/>
      <c r="THV94" s="14"/>
      <c r="THW94" s="14"/>
      <c r="THX94" s="14"/>
      <c r="THY94" s="14"/>
      <c r="THZ94" s="14"/>
      <c r="TIA94" s="14"/>
      <c r="TIB94" s="14"/>
      <c r="TIC94" s="14"/>
      <c r="TID94" s="14"/>
      <c r="TIE94" s="14"/>
      <c r="TIF94" s="14"/>
      <c r="TIG94" s="14"/>
      <c r="TIH94" s="14"/>
      <c r="TII94" s="14"/>
      <c r="TIJ94" s="14"/>
      <c r="TIK94" s="14"/>
      <c r="TIL94" s="14"/>
      <c r="TIM94" s="14"/>
      <c r="TIN94" s="14"/>
      <c r="TIO94" s="14"/>
      <c r="TIP94" s="14"/>
      <c r="TIQ94" s="14"/>
      <c r="TIR94" s="14"/>
      <c r="TIS94" s="14"/>
      <c r="TIT94" s="14"/>
      <c r="TIU94" s="14"/>
      <c r="TIV94" s="14"/>
      <c r="TIW94" s="14"/>
      <c r="TIX94" s="14"/>
      <c r="TIY94" s="14"/>
      <c r="TIZ94" s="14"/>
      <c r="TJA94" s="14"/>
      <c r="TJB94" s="14"/>
      <c r="TJC94" s="14"/>
      <c r="TJD94" s="14"/>
      <c r="TJE94" s="14"/>
      <c r="TJF94" s="14"/>
      <c r="TJG94" s="14"/>
      <c r="TJH94" s="14"/>
      <c r="TJI94" s="14"/>
      <c r="TJJ94" s="14"/>
      <c r="TJK94" s="14"/>
      <c r="TJL94" s="14"/>
      <c r="TJM94" s="14"/>
      <c r="TJN94" s="14"/>
      <c r="TJO94" s="14"/>
      <c r="TJP94" s="14"/>
      <c r="TJQ94" s="14"/>
      <c r="TJR94" s="14"/>
      <c r="TJS94" s="14"/>
      <c r="TJT94" s="14"/>
      <c r="TJU94" s="14"/>
      <c r="TJV94" s="14"/>
      <c r="TJW94" s="14"/>
      <c r="TJX94" s="14"/>
      <c r="TJY94" s="14"/>
      <c r="TJZ94" s="14"/>
      <c r="TKA94" s="14"/>
      <c r="TKB94" s="14"/>
      <c r="TKC94" s="14"/>
      <c r="TKD94" s="14"/>
      <c r="TKE94" s="14"/>
      <c r="TKF94" s="14"/>
      <c r="TKG94" s="14"/>
      <c r="TKH94" s="14"/>
      <c r="TKI94" s="14"/>
      <c r="TKJ94" s="14"/>
      <c r="TKK94" s="14"/>
      <c r="TKL94" s="14"/>
      <c r="TKM94" s="14"/>
      <c r="TKN94" s="14"/>
      <c r="TKO94" s="14"/>
      <c r="TKP94" s="14"/>
      <c r="TKQ94" s="14"/>
      <c r="TKR94" s="14"/>
      <c r="TKS94" s="14"/>
      <c r="TKT94" s="14"/>
      <c r="TKU94" s="14"/>
      <c r="TKV94" s="14"/>
      <c r="TKW94" s="14"/>
      <c r="TKX94" s="14"/>
      <c r="TKY94" s="14"/>
      <c r="TKZ94" s="14"/>
      <c r="TLA94" s="14"/>
      <c r="TLB94" s="14"/>
      <c r="TLC94" s="14"/>
      <c r="TLD94" s="14"/>
      <c r="TLE94" s="14"/>
      <c r="TLF94" s="14"/>
      <c r="TLG94" s="14"/>
      <c r="TLH94" s="14"/>
      <c r="TLI94" s="14"/>
      <c r="TLJ94" s="14"/>
      <c r="TLK94" s="14"/>
      <c r="TLL94" s="14"/>
      <c r="TLM94" s="14"/>
      <c r="TLN94" s="14"/>
      <c r="TLO94" s="14"/>
      <c r="TLP94" s="14"/>
      <c r="TLQ94" s="14"/>
      <c r="TLR94" s="14"/>
      <c r="TLS94" s="14"/>
      <c r="TLT94" s="14"/>
      <c r="TLU94" s="14"/>
      <c r="TLV94" s="14"/>
      <c r="TLW94" s="14"/>
      <c r="TLX94" s="14"/>
      <c r="TLY94" s="14"/>
      <c r="TLZ94" s="14"/>
      <c r="TMA94" s="14"/>
      <c r="TMB94" s="14"/>
      <c r="TMC94" s="14"/>
      <c r="TMD94" s="14"/>
      <c r="TME94" s="14"/>
      <c r="TMF94" s="14"/>
      <c r="TMG94" s="14"/>
      <c r="TMH94" s="14"/>
      <c r="TMI94" s="14"/>
      <c r="TMJ94" s="14"/>
      <c r="TMK94" s="14"/>
      <c r="TML94" s="14"/>
      <c r="TMM94" s="14"/>
      <c r="TMN94" s="14"/>
      <c r="TMO94" s="14"/>
      <c r="TMP94" s="14"/>
      <c r="TMQ94" s="14"/>
      <c r="TMR94" s="14"/>
      <c r="TMS94" s="14"/>
      <c r="TMT94" s="14"/>
      <c r="TMU94" s="14"/>
      <c r="TMV94" s="14"/>
      <c r="TMW94" s="14"/>
      <c r="TMX94" s="14"/>
      <c r="TMY94" s="14"/>
      <c r="TMZ94" s="14"/>
      <c r="TNA94" s="14"/>
      <c r="TNB94" s="14"/>
      <c r="TNC94" s="14"/>
      <c r="TND94" s="14"/>
      <c r="TNE94" s="14"/>
      <c r="TNF94" s="14"/>
      <c r="TNG94" s="14"/>
      <c r="TNH94" s="14"/>
      <c r="TNI94" s="14"/>
      <c r="TNJ94" s="14"/>
      <c r="TNK94" s="14"/>
      <c r="TNL94" s="14"/>
      <c r="TNM94" s="14"/>
      <c r="TNN94" s="14"/>
      <c r="TNO94" s="14"/>
      <c r="TNP94" s="14"/>
      <c r="TNQ94" s="14"/>
      <c r="TNR94" s="14"/>
      <c r="TNS94" s="14"/>
      <c r="TNT94" s="14"/>
      <c r="TNU94" s="14"/>
      <c r="TNV94" s="14"/>
      <c r="TNW94" s="14"/>
      <c r="TNX94" s="14"/>
      <c r="TNY94" s="14"/>
      <c r="TNZ94" s="14"/>
      <c r="TOA94" s="14"/>
      <c r="TOB94" s="14"/>
      <c r="TOC94" s="14"/>
      <c r="TOD94" s="14"/>
      <c r="TOE94" s="14"/>
      <c r="TOF94" s="14"/>
      <c r="TOG94" s="14"/>
      <c r="TOH94" s="14"/>
      <c r="TOI94" s="14"/>
      <c r="TOJ94" s="14"/>
      <c r="TOK94" s="14"/>
      <c r="TOL94" s="14"/>
      <c r="TOM94" s="14"/>
      <c r="TON94" s="14"/>
      <c r="TOO94" s="14"/>
      <c r="TOP94" s="14"/>
      <c r="TOQ94" s="14"/>
      <c r="TOR94" s="14"/>
      <c r="TOS94" s="14"/>
      <c r="TOT94" s="14"/>
      <c r="TOU94" s="14"/>
      <c r="TOV94" s="14"/>
      <c r="TOW94" s="14"/>
      <c r="TOX94" s="14"/>
      <c r="TOY94" s="14"/>
      <c r="TOZ94" s="14"/>
      <c r="TPA94" s="14"/>
      <c r="TPB94" s="14"/>
      <c r="TPC94" s="14"/>
      <c r="TPD94" s="14"/>
      <c r="TPE94" s="14"/>
      <c r="TPF94" s="14"/>
      <c r="TPG94" s="14"/>
      <c r="TPH94" s="14"/>
      <c r="TPI94" s="14"/>
      <c r="TPJ94" s="14"/>
      <c r="TPK94" s="14"/>
      <c r="TPL94" s="14"/>
      <c r="TPM94" s="14"/>
      <c r="TPN94" s="14"/>
      <c r="TPO94" s="14"/>
      <c r="TPP94" s="14"/>
      <c r="TPQ94" s="14"/>
      <c r="TPR94" s="14"/>
      <c r="TPS94" s="14"/>
      <c r="TPT94" s="14"/>
      <c r="TPU94" s="14"/>
      <c r="TPV94" s="14"/>
      <c r="TPW94" s="14"/>
      <c r="TPX94" s="14"/>
      <c r="TPY94" s="14"/>
      <c r="TPZ94" s="14"/>
      <c r="TQA94" s="14"/>
      <c r="TQB94" s="14"/>
      <c r="TQC94" s="14"/>
      <c r="TQD94" s="14"/>
      <c r="TQE94" s="14"/>
      <c r="TQF94" s="14"/>
      <c r="TQG94" s="14"/>
      <c r="TQH94" s="14"/>
      <c r="TQI94" s="14"/>
      <c r="TQJ94" s="14"/>
      <c r="TQK94" s="14"/>
      <c r="TQL94" s="14"/>
      <c r="TQM94" s="14"/>
      <c r="TQN94" s="14"/>
      <c r="TQO94" s="14"/>
      <c r="TQP94" s="14"/>
      <c r="TQQ94" s="14"/>
      <c r="TQR94" s="14"/>
      <c r="TQS94" s="14"/>
      <c r="TQT94" s="14"/>
      <c r="TQU94" s="14"/>
      <c r="TQV94" s="14"/>
      <c r="TQW94" s="14"/>
      <c r="TQX94" s="14"/>
      <c r="TQY94" s="14"/>
      <c r="TQZ94" s="14"/>
      <c r="TRA94" s="14"/>
      <c r="TRB94" s="14"/>
      <c r="TRC94" s="14"/>
      <c r="TRD94" s="14"/>
      <c r="TRE94" s="14"/>
      <c r="TRF94" s="14"/>
      <c r="TRG94" s="14"/>
      <c r="TRH94" s="14"/>
      <c r="TRI94" s="14"/>
      <c r="TRJ94" s="14"/>
      <c r="TRK94" s="14"/>
      <c r="TRL94" s="14"/>
      <c r="TRM94" s="14"/>
      <c r="TRN94" s="14"/>
      <c r="TRO94" s="14"/>
      <c r="TRP94" s="14"/>
      <c r="TRQ94" s="14"/>
      <c r="TRR94" s="14"/>
      <c r="TRS94" s="14"/>
      <c r="TRT94" s="14"/>
      <c r="TRU94" s="14"/>
      <c r="TRV94" s="14"/>
      <c r="TRW94" s="14"/>
      <c r="TRX94" s="14"/>
      <c r="TRY94" s="14"/>
      <c r="TRZ94" s="14"/>
      <c r="TSA94" s="14"/>
      <c r="TSB94" s="14"/>
      <c r="TSC94" s="14"/>
      <c r="TSD94" s="14"/>
      <c r="TSE94" s="14"/>
      <c r="TSF94" s="14"/>
      <c r="TSG94" s="14"/>
      <c r="TSH94" s="14"/>
      <c r="TSI94" s="14"/>
      <c r="TSJ94" s="14"/>
      <c r="TSK94" s="14"/>
      <c r="TSL94" s="14"/>
      <c r="TSM94" s="14"/>
      <c r="TSN94" s="14"/>
      <c r="TSO94" s="14"/>
      <c r="TSP94" s="14"/>
      <c r="TSQ94" s="14"/>
      <c r="TSR94" s="14"/>
      <c r="TSS94" s="14"/>
      <c r="TST94" s="14"/>
      <c r="TSU94" s="14"/>
      <c r="TSV94" s="14"/>
      <c r="TSW94" s="14"/>
      <c r="TSX94" s="14"/>
      <c r="TSY94" s="14"/>
      <c r="TSZ94" s="14"/>
      <c r="TTA94" s="14"/>
      <c r="TTB94" s="14"/>
      <c r="TTC94" s="14"/>
      <c r="TTD94" s="14"/>
      <c r="TTE94" s="14"/>
      <c r="TTF94" s="14"/>
      <c r="TTG94" s="14"/>
      <c r="TTH94" s="14"/>
      <c r="TTI94" s="14"/>
      <c r="TTJ94" s="14"/>
      <c r="TTK94" s="14"/>
      <c r="TTL94" s="14"/>
      <c r="TTM94" s="14"/>
      <c r="TTN94" s="14"/>
      <c r="TTO94" s="14"/>
      <c r="TTP94" s="14"/>
      <c r="TTQ94" s="14"/>
      <c r="TTR94" s="14"/>
      <c r="TTS94" s="14"/>
      <c r="TTT94" s="14"/>
      <c r="TTU94" s="14"/>
      <c r="TTV94" s="14"/>
      <c r="TTW94" s="14"/>
      <c r="TTX94" s="14"/>
      <c r="TTY94" s="14"/>
      <c r="TTZ94" s="14"/>
      <c r="TUA94" s="14"/>
      <c r="TUB94" s="14"/>
      <c r="TUC94" s="14"/>
      <c r="TUD94" s="14"/>
      <c r="TUE94" s="14"/>
      <c r="TUF94" s="14"/>
      <c r="TUG94" s="14"/>
      <c r="TUH94" s="14"/>
      <c r="TUI94" s="14"/>
      <c r="TUJ94" s="14"/>
      <c r="TUK94" s="14"/>
      <c r="TUL94" s="14"/>
      <c r="TUM94" s="14"/>
      <c r="TUN94" s="14"/>
      <c r="TUO94" s="14"/>
      <c r="TUP94" s="14"/>
      <c r="TUQ94" s="14"/>
      <c r="TUR94" s="14"/>
      <c r="TUS94" s="14"/>
      <c r="TUT94" s="14"/>
      <c r="TUU94" s="14"/>
      <c r="TUV94" s="14"/>
      <c r="TUW94" s="14"/>
      <c r="TUX94" s="14"/>
      <c r="TUY94" s="14"/>
      <c r="TUZ94" s="14"/>
      <c r="TVA94" s="14"/>
      <c r="TVB94" s="14"/>
      <c r="TVC94" s="14"/>
      <c r="TVD94" s="14"/>
      <c r="TVE94" s="14"/>
      <c r="TVF94" s="14"/>
      <c r="TVG94" s="14"/>
      <c r="TVH94" s="14"/>
      <c r="TVI94" s="14"/>
      <c r="TVJ94" s="14"/>
      <c r="TVK94" s="14"/>
      <c r="TVL94" s="14"/>
      <c r="TVM94" s="14"/>
      <c r="TVN94" s="14"/>
      <c r="TVO94" s="14"/>
      <c r="TVP94" s="14"/>
      <c r="TVQ94" s="14"/>
      <c r="TVR94" s="14"/>
      <c r="TVS94" s="14"/>
      <c r="TVT94" s="14"/>
      <c r="TVU94" s="14"/>
      <c r="TVV94" s="14"/>
      <c r="TVW94" s="14"/>
      <c r="TVX94" s="14"/>
      <c r="TVY94" s="14"/>
      <c r="TVZ94" s="14"/>
      <c r="TWA94" s="14"/>
      <c r="TWB94" s="14"/>
      <c r="TWC94" s="14"/>
      <c r="TWD94" s="14"/>
      <c r="TWE94" s="14"/>
      <c r="TWF94" s="14"/>
      <c r="TWG94" s="14"/>
      <c r="TWH94" s="14"/>
      <c r="TWI94" s="14"/>
      <c r="TWJ94" s="14"/>
      <c r="TWK94" s="14"/>
      <c r="TWL94" s="14"/>
      <c r="TWM94" s="14"/>
      <c r="TWN94" s="14"/>
      <c r="TWO94" s="14"/>
      <c r="TWP94" s="14"/>
      <c r="TWQ94" s="14"/>
      <c r="TWR94" s="14"/>
      <c r="TWS94" s="14"/>
      <c r="TWT94" s="14"/>
      <c r="TWU94" s="14"/>
      <c r="TWV94" s="14"/>
      <c r="TWW94" s="14"/>
      <c r="TWX94" s="14"/>
      <c r="TWY94" s="14"/>
      <c r="TWZ94" s="14"/>
      <c r="TXA94" s="14"/>
      <c r="TXB94" s="14"/>
      <c r="TXC94" s="14"/>
      <c r="TXD94" s="14"/>
      <c r="TXE94" s="14"/>
      <c r="TXF94" s="14"/>
      <c r="TXG94" s="14"/>
      <c r="TXH94" s="14"/>
      <c r="TXI94" s="14"/>
      <c r="TXJ94" s="14"/>
      <c r="TXK94" s="14"/>
      <c r="TXL94" s="14"/>
      <c r="TXM94" s="14"/>
      <c r="TXN94" s="14"/>
      <c r="TXO94" s="14"/>
      <c r="TXP94" s="14"/>
      <c r="TXQ94" s="14"/>
      <c r="TXR94" s="14"/>
      <c r="TXS94" s="14"/>
      <c r="TXT94" s="14"/>
      <c r="TXU94" s="14"/>
      <c r="TXV94" s="14"/>
      <c r="TXW94" s="14"/>
      <c r="TXX94" s="14"/>
      <c r="TXY94" s="14"/>
      <c r="TXZ94" s="14"/>
      <c r="TYA94" s="14"/>
      <c r="TYB94" s="14"/>
      <c r="TYC94" s="14"/>
      <c r="TYD94" s="14"/>
      <c r="TYE94" s="14"/>
      <c r="TYF94" s="14"/>
      <c r="TYG94" s="14"/>
      <c r="TYH94" s="14"/>
      <c r="TYI94" s="14"/>
      <c r="TYJ94" s="14"/>
      <c r="TYK94" s="14"/>
      <c r="TYL94" s="14"/>
      <c r="TYM94" s="14"/>
      <c r="TYN94" s="14"/>
      <c r="TYO94" s="14"/>
      <c r="TYP94" s="14"/>
      <c r="TYQ94" s="14"/>
      <c r="TYR94" s="14"/>
      <c r="TYS94" s="14"/>
      <c r="TYT94" s="14"/>
      <c r="TYU94" s="14"/>
      <c r="TYV94" s="14"/>
      <c r="TYW94" s="14"/>
      <c r="TYX94" s="14"/>
      <c r="TYY94" s="14"/>
      <c r="TYZ94" s="14"/>
      <c r="TZA94" s="14"/>
      <c r="TZB94" s="14"/>
      <c r="TZC94" s="14"/>
      <c r="TZD94" s="14"/>
      <c r="TZE94" s="14"/>
      <c r="TZF94" s="14"/>
      <c r="TZG94" s="14"/>
      <c r="TZH94" s="14"/>
      <c r="TZI94" s="14"/>
      <c r="TZJ94" s="14"/>
      <c r="TZK94" s="14"/>
      <c r="TZL94" s="14"/>
      <c r="TZM94" s="14"/>
      <c r="TZN94" s="14"/>
      <c r="TZO94" s="14"/>
      <c r="TZP94" s="14"/>
      <c r="TZQ94" s="14"/>
      <c r="TZR94" s="14"/>
      <c r="TZS94" s="14"/>
      <c r="TZT94" s="14"/>
      <c r="TZU94" s="14"/>
      <c r="TZV94" s="14"/>
      <c r="TZW94" s="14"/>
      <c r="TZX94" s="14"/>
      <c r="TZY94" s="14"/>
      <c r="TZZ94" s="14"/>
      <c r="UAA94" s="14"/>
      <c r="UAB94" s="14"/>
      <c r="UAC94" s="14"/>
      <c r="UAD94" s="14"/>
      <c r="UAE94" s="14"/>
      <c r="UAF94" s="14"/>
      <c r="UAG94" s="14"/>
      <c r="UAH94" s="14"/>
      <c r="UAI94" s="14"/>
      <c r="UAJ94" s="14"/>
      <c r="UAK94" s="14"/>
      <c r="UAL94" s="14"/>
      <c r="UAM94" s="14"/>
      <c r="UAN94" s="14"/>
      <c r="UAO94" s="14"/>
      <c r="UAP94" s="14"/>
      <c r="UAQ94" s="14"/>
      <c r="UAR94" s="14"/>
      <c r="UAS94" s="14"/>
      <c r="UAT94" s="14"/>
      <c r="UAU94" s="14"/>
      <c r="UAV94" s="14"/>
      <c r="UAW94" s="14"/>
      <c r="UAX94" s="14"/>
      <c r="UAY94" s="14"/>
      <c r="UAZ94" s="14"/>
      <c r="UBA94" s="14"/>
      <c r="UBB94" s="14"/>
      <c r="UBC94" s="14"/>
      <c r="UBD94" s="14"/>
      <c r="UBE94" s="14"/>
      <c r="UBF94" s="14"/>
      <c r="UBG94" s="14"/>
      <c r="UBH94" s="14"/>
      <c r="UBI94" s="14"/>
      <c r="UBJ94" s="14"/>
      <c r="UBK94" s="14"/>
      <c r="UBL94" s="14"/>
      <c r="UBM94" s="14"/>
      <c r="UBN94" s="14"/>
      <c r="UBO94" s="14"/>
      <c r="UBP94" s="14"/>
      <c r="UBQ94" s="14"/>
      <c r="UBR94" s="14"/>
      <c r="UBS94" s="14"/>
      <c r="UBT94" s="14"/>
      <c r="UBU94" s="14"/>
      <c r="UBV94" s="14"/>
      <c r="UBW94" s="14"/>
      <c r="UBX94" s="14"/>
      <c r="UBY94" s="14"/>
      <c r="UBZ94" s="14"/>
      <c r="UCA94" s="14"/>
      <c r="UCB94" s="14"/>
      <c r="UCC94" s="14"/>
      <c r="UCD94" s="14"/>
      <c r="UCE94" s="14"/>
      <c r="UCF94" s="14"/>
      <c r="UCG94" s="14"/>
      <c r="UCH94" s="14"/>
      <c r="UCI94" s="14"/>
      <c r="UCJ94" s="14"/>
      <c r="UCK94" s="14"/>
      <c r="UCL94" s="14"/>
      <c r="UCM94" s="14"/>
      <c r="UCN94" s="14"/>
      <c r="UCO94" s="14"/>
      <c r="UCP94" s="14"/>
      <c r="UCQ94" s="14"/>
      <c r="UCR94" s="14"/>
      <c r="UCS94" s="14"/>
      <c r="UCT94" s="14"/>
      <c r="UCU94" s="14"/>
      <c r="UCV94" s="14"/>
      <c r="UCW94" s="14"/>
      <c r="UCX94" s="14"/>
      <c r="UCY94" s="14"/>
      <c r="UCZ94" s="14"/>
      <c r="UDA94" s="14"/>
      <c r="UDB94" s="14"/>
      <c r="UDC94" s="14"/>
      <c r="UDD94" s="14"/>
      <c r="UDE94" s="14"/>
      <c r="UDF94" s="14"/>
      <c r="UDG94" s="14"/>
      <c r="UDH94" s="14"/>
      <c r="UDI94" s="14"/>
      <c r="UDJ94" s="14"/>
      <c r="UDK94" s="14"/>
      <c r="UDL94" s="14"/>
      <c r="UDM94" s="14"/>
      <c r="UDN94" s="14"/>
      <c r="UDO94" s="14"/>
      <c r="UDP94" s="14"/>
      <c r="UDQ94" s="14"/>
      <c r="UDR94" s="14"/>
      <c r="UDS94" s="14"/>
      <c r="UDT94" s="14"/>
      <c r="UDU94" s="14"/>
      <c r="UDV94" s="14"/>
      <c r="UDW94" s="14"/>
      <c r="UDX94" s="14"/>
      <c r="UDY94" s="14"/>
      <c r="UDZ94" s="14"/>
      <c r="UEA94" s="14"/>
      <c r="UEB94" s="14"/>
      <c r="UEC94" s="14"/>
      <c r="UED94" s="14"/>
      <c r="UEE94" s="14"/>
      <c r="UEF94" s="14"/>
      <c r="UEG94" s="14"/>
      <c r="UEH94" s="14"/>
      <c r="UEI94" s="14"/>
      <c r="UEJ94" s="14"/>
      <c r="UEK94" s="14"/>
      <c r="UEL94" s="14"/>
      <c r="UEM94" s="14"/>
      <c r="UEN94" s="14"/>
      <c r="UEO94" s="14"/>
      <c r="UEP94" s="14"/>
      <c r="UEQ94" s="14"/>
      <c r="UER94" s="14"/>
      <c r="UES94" s="14"/>
      <c r="UET94" s="14"/>
      <c r="UEU94" s="14"/>
      <c r="UEV94" s="14"/>
      <c r="UEW94" s="14"/>
      <c r="UEX94" s="14"/>
      <c r="UEY94" s="14"/>
      <c r="UEZ94" s="14"/>
      <c r="UFA94" s="14"/>
      <c r="UFB94" s="14"/>
      <c r="UFC94" s="14"/>
      <c r="UFD94" s="14"/>
      <c r="UFE94" s="14"/>
      <c r="UFF94" s="14"/>
      <c r="UFG94" s="14"/>
      <c r="UFH94" s="14"/>
      <c r="UFI94" s="14"/>
      <c r="UFJ94" s="14"/>
      <c r="UFK94" s="14"/>
      <c r="UFL94" s="14"/>
      <c r="UFM94" s="14"/>
      <c r="UFN94" s="14"/>
      <c r="UFO94" s="14"/>
      <c r="UFP94" s="14"/>
      <c r="UFQ94" s="14"/>
      <c r="UFR94" s="14"/>
      <c r="UFS94" s="14"/>
      <c r="UFT94" s="14"/>
      <c r="UFU94" s="14"/>
      <c r="UFV94" s="14"/>
      <c r="UFW94" s="14"/>
      <c r="UFX94" s="14"/>
      <c r="UFY94" s="14"/>
      <c r="UFZ94" s="14"/>
      <c r="UGA94" s="14"/>
      <c r="UGB94" s="14"/>
      <c r="UGC94" s="14"/>
      <c r="UGD94" s="14"/>
      <c r="UGE94" s="14"/>
      <c r="UGF94" s="14"/>
      <c r="UGG94" s="14"/>
      <c r="UGH94" s="14"/>
      <c r="UGI94" s="14"/>
      <c r="UGJ94" s="14"/>
      <c r="UGK94" s="14"/>
      <c r="UGL94" s="14"/>
      <c r="UGM94" s="14"/>
      <c r="UGN94" s="14"/>
      <c r="UGO94" s="14"/>
      <c r="UGP94" s="14"/>
      <c r="UGQ94" s="14"/>
      <c r="UGR94" s="14"/>
      <c r="UGS94" s="14"/>
      <c r="UGT94" s="14"/>
      <c r="UGU94" s="14"/>
      <c r="UGV94" s="14"/>
      <c r="UGW94" s="14"/>
      <c r="UGX94" s="14"/>
      <c r="UGY94" s="14"/>
      <c r="UGZ94" s="14"/>
      <c r="UHA94" s="14"/>
      <c r="UHB94" s="14"/>
      <c r="UHC94" s="14"/>
      <c r="UHD94" s="14"/>
      <c r="UHE94" s="14"/>
      <c r="UHF94" s="14"/>
      <c r="UHG94" s="14"/>
      <c r="UHH94" s="14"/>
      <c r="UHI94" s="14"/>
      <c r="UHJ94" s="14"/>
      <c r="UHK94" s="14"/>
      <c r="UHL94" s="14"/>
      <c r="UHM94" s="14"/>
      <c r="UHN94" s="14"/>
      <c r="UHO94" s="14"/>
      <c r="UHP94" s="14"/>
      <c r="UHQ94" s="14"/>
      <c r="UHR94" s="14"/>
      <c r="UHS94" s="14"/>
      <c r="UHT94" s="14"/>
      <c r="UHU94" s="14"/>
      <c r="UHV94" s="14"/>
      <c r="UHW94" s="14"/>
      <c r="UHX94" s="14"/>
      <c r="UHY94" s="14"/>
      <c r="UHZ94" s="14"/>
      <c r="UIA94" s="14"/>
      <c r="UIB94" s="14"/>
      <c r="UIC94" s="14"/>
      <c r="UID94" s="14"/>
      <c r="UIE94" s="14"/>
      <c r="UIF94" s="14"/>
      <c r="UIG94" s="14"/>
      <c r="UIH94" s="14"/>
      <c r="UII94" s="14"/>
      <c r="UIJ94" s="14"/>
      <c r="UIK94" s="14"/>
      <c r="UIL94" s="14"/>
      <c r="UIM94" s="14"/>
      <c r="UIN94" s="14"/>
      <c r="UIO94" s="14"/>
      <c r="UIP94" s="14"/>
      <c r="UIQ94" s="14"/>
      <c r="UIR94" s="14"/>
      <c r="UIS94" s="14"/>
      <c r="UIT94" s="14"/>
      <c r="UIU94" s="14"/>
      <c r="UIV94" s="14"/>
      <c r="UIW94" s="14"/>
      <c r="UIX94" s="14"/>
      <c r="UIY94" s="14"/>
      <c r="UIZ94" s="14"/>
      <c r="UJA94" s="14"/>
      <c r="UJB94" s="14"/>
      <c r="UJC94" s="14"/>
      <c r="UJD94" s="14"/>
      <c r="UJE94" s="14"/>
      <c r="UJF94" s="14"/>
      <c r="UJG94" s="14"/>
      <c r="UJH94" s="14"/>
      <c r="UJI94" s="14"/>
      <c r="UJJ94" s="14"/>
      <c r="UJK94" s="14"/>
      <c r="UJL94" s="14"/>
      <c r="UJM94" s="14"/>
      <c r="UJN94" s="14"/>
      <c r="UJO94" s="14"/>
      <c r="UJP94" s="14"/>
      <c r="UJQ94" s="14"/>
      <c r="UJR94" s="14"/>
      <c r="UJS94" s="14"/>
      <c r="UJT94" s="14"/>
      <c r="UJU94" s="14"/>
      <c r="UJV94" s="14"/>
      <c r="UJW94" s="14"/>
      <c r="UJX94" s="14"/>
      <c r="UJY94" s="14"/>
      <c r="UJZ94" s="14"/>
      <c r="UKA94" s="14"/>
      <c r="UKB94" s="14"/>
      <c r="UKC94" s="14"/>
      <c r="UKD94" s="14"/>
      <c r="UKE94" s="14"/>
      <c r="UKF94" s="14"/>
      <c r="UKG94" s="14"/>
      <c r="UKH94" s="14"/>
      <c r="UKI94" s="14"/>
      <c r="UKJ94" s="14"/>
      <c r="UKK94" s="14"/>
      <c r="UKL94" s="14"/>
      <c r="UKM94" s="14"/>
      <c r="UKN94" s="14"/>
      <c r="UKO94" s="14"/>
      <c r="UKP94" s="14"/>
      <c r="UKQ94" s="14"/>
      <c r="UKR94" s="14"/>
      <c r="UKS94" s="14"/>
      <c r="UKT94" s="14"/>
      <c r="UKU94" s="14"/>
      <c r="UKV94" s="14"/>
      <c r="UKW94" s="14"/>
      <c r="UKX94" s="14"/>
      <c r="UKY94" s="14"/>
      <c r="UKZ94" s="14"/>
      <c r="ULA94" s="14"/>
      <c r="ULB94" s="14"/>
      <c r="ULC94" s="14"/>
      <c r="ULD94" s="14"/>
      <c r="ULE94" s="14"/>
      <c r="ULF94" s="14"/>
      <c r="ULG94" s="14"/>
      <c r="ULH94" s="14"/>
      <c r="ULI94" s="14"/>
      <c r="ULJ94" s="14"/>
      <c r="ULK94" s="14"/>
      <c r="ULL94" s="14"/>
      <c r="ULM94" s="14"/>
      <c r="ULN94" s="14"/>
      <c r="ULO94" s="14"/>
      <c r="ULP94" s="14"/>
      <c r="ULQ94" s="14"/>
      <c r="ULR94" s="14"/>
      <c r="ULS94" s="14"/>
      <c r="ULT94" s="14"/>
      <c r="ULU94" s="14"/>
      <c r="ULV94" s="14"/>
      <c r="ULW94" s="14"/>
      <c r="ULX94" s="14"/>
      <c r="ULY94" s="14"/>
      <c r="ULZ94" s="14"/>
      <c r="UMA94" s="14"/>
      <c r="UMB94" s="14"/>
      <c r="UMC94" s="14"/>
      <c r="UMD94" s="14"/>
      <c r="UME94" s="14"/>
      <c r="UMF94" s="14"/>
      <c r="UMG94" s="14"/>
      <c r="UMH94" s="14"/>
      <c r="UMI94" s="14"/>
      <c r="UMJ94" s="14"/>
      <c r="UMK94" s="14"/>
      <c r="UML94" s="14"/>
      <c r="UMM94" s="14"/>
      <c r="UMN94" s="14"/>
      <c r="UMO94" s="14"/>
      <c r="UMP94" s="14"/>
      <c r="UMQ94" s="14"/>
      <c r="UMR94" s="14"/>
      <c r="UMS94" s="14"/>
      <c r="UMT94" s="14"/>
      <c r="UMU94" s="14"/>
      <c r="UMV94" s="14"/>
      <c r="UMW94" s="14"/>
      <c r="UMX94" s="14"/>
      <c r="UMY94" s="14"/>
      <c r="UMZ94" s="14"/>
      <c r="UNA94" s="14"/>
      <c r="UNB94" s="14"/>
      <c r="UNC94" s="14"/>
      <c r="UND94" s="14"/>
      <c r="UNE94" s="14"/>
      <c r="UNF94" s="14"/>
      <c r="UNG94" s="14"/>
      <c r="UNH94" s="14"/>
      <c r="UNI94" s="14"/>
      <c r="UNJ94" s="14"/>
      <c r="UNK94" s="14"/>
      <c r="UNL94" s="14"/>
      <c r="UNM94" s="14"/>
      <c r="UNN94" s="14"/>
      <c r="UNO94" s="14"/>
      <c r="UNP94" s="14"/>
      <c r="UNQ94" s="14"/>
      <c r="UNR94" s="14"/>
      <c r="UNS94" s="14"/>
      <c r="UNT94" s="14"/>
      <c r="UNU94" s="14"/>
      <c r="UNV94" s="14"/>
      <c r="UNW94" s="14"/>
      <c r="UNX94" s="14"/>
      <c r="UNY94" s="14"/>
      <c r="UNZ94" s="14"/>
      <c r="UOA94" s="14"/>
      <c r="UOB94" s="14"/>
      <c r="UOC94" s="14"/>
      <c r="UOD94" s="14"/>
      <c r="UOE94" s="14"/>
      <c r="UOF94" s="14"/>
      <c r="UOG94" s="14"/>
      <c r="UOH94" s="14"/>
      <c r="UOI94" s="14"/>
      <c r="UOJ94" s="14"/>
      <c r="UOK94" s="14"/>
      <c r="UOL94" s="14"/>
      <c r="UOM94" s="14"/>
      <c r="UON94" s="14"/>
      <c r="UOO94" s="14"/>
      <c r="UOP94" s="14"/>
      <c r="UOQ94" s="14"/>
      <c r="UOR94" s="14"/>
      <c r="UOS94" s="14"/>
      <c r="UOT94" s="14"/>
      <c r="UOU94" s="14"/>
      <c r="UOV94" s="14"/>
      <c r="UOW94" s="14"/>
      <c r="UOX94" s="14"/>
      <c r="UOY94" s="14"/>
      <c r="UOZ94" s="14"/>
      <c r="UPA94" s="14"/>
      <c r="UPB94" s="14"/>
      <c r="UPC94" s="14"/>
      <c r="UPD94" s="14"/>
      <c r="UPE94" s="14"/>
      <c r="UPF94" s="14"/>
      <c r="UPG94" s="14"/>
      <c r="UPH94" s="14"/>
      <c r="UPI94" s="14"/>
      <c r="UPJ94" s="14"/>
      <c r="UPK94" s="14"/>
      <c r="UPL94" s="14"/>
      <c r="UPM94" s="14"/>
      <c r="UPN94" s="14"/>
      <c r="UPO94" s="14"/>
      <c r="UPP94" s="14"/>
      <c r="UPQ94" s="14"/>
      <c r="UPR94" s="14"/>
      <c r="UPS94" s="14"/>
      <c r="UPT94" s="14"/>
      <c r="UPU94" s="14"/>
      <c r="UPV94" s="14"/>
      <c r="UPW94" s="14"/>
      <c r="UPX94" s="14"/>
      <c r="UPY94" s="14"/>
      <c r="UPZ94" s="14"/>
      <c r="UQA94" s="14"/>
      <c r="UQB94" s="14"/>
      <c r="UQC94" s="14"/>
      <c r="UQD94" s="14"/>
      <c r="UQE94" s="14"/>
      <c r="UQF94" s="14"/>
      <c r="UQG94" s="14"/>
      <c r="UQH94" s="14"/>
      <c r="UQI94" s="14"/>
      <c r="UQJ94" s="14"/>
      <c r="UQK94" s="14"/>
      <c r="UQL94" s="14"/>
      <c r="UQM94" s="14"/>
      <c r="UQN94" s="14"/>
      <c r="UQO94" s="14"/>
      <c r="UQP94" s="14"/>
      <c r="UQQ94" s="14"/>
      <c r="UQR94" s="14"/>
      <c r="UQS94" s="14"/>
      <c r="UQT94" s="14"/>
      <c r="UQU94" s="14"/>
      <c r="UQV94" s="14"/>
      <c r="UQW94" s="14"/>
      <c r="UQX94" s="14"/>
      <c r="UQY94" s="14"/>
      <c r="UQZ94" s="14"/>
      <c r="URA94" s="14"/>
      <c r="URB94" s="14"/>
      <c r="URC94" s="14"/>
      <c r="URD94" s="14"/>
      <c r="URE94" s="14"/>
      <c r="URF94" s="14"/>
      <c r="URG94" s="14"/>
      <c r="URH94" s="14"/>
      <c r="URI94" s="14"/>
      <c r="URJ94" s="14"/>
      <c r="URK94" s="14"/>
      <c r="URL94" s="14"/>
      <c r="URM94" s="14"/>
      <c r="URN94" s="14"/>
      <c r="URO94" s="14"/>
      <c r="URP94" s="14"/>
      <c r="URQ94" s="14"/>
      <c r="URR94" s="14"/>
      <c r="URS94" s="14"/>
      <c r="URT94" s="14"/>
      <c r="URU94" s="14"/>
      <c r="URV94" s="14"/>
      <c r="URW94" s="14"/>
      <c r="URX94" s="14"/>
      <c r="URY94" s="14"/>
      <c r="URZ94" s="14"/>
      <c r="USA94" s="14"/>
      <c r="USB94" s="14"/>
      <c r="USC94" s="14"/>
      <c r="USD94" s="14"/>
      <c r="USE94" s="14"/>
      <c r="USF94" s="14"/>
      <c r="USG94" s="14"/>
      <c r="USH94" s="14"/>
      <c r="USI94" s="14"/>
      <c r="USJ94" s="14"/>
      <c r="USK94" s="14"/>
      <c r="USL94" s="14"/>
      <c r="USM94" s="14"/>
      <c r="USN94" s="14"/>
      <c r="USO94" s="14"/>
      <c r="USP94" s="14"/>
      <c r="USQ94" s="14"/>
      <c r="USR94" s="14"/>
      <c r="USS94" s="14"/>
      <c r="UST94" s="14"/>
      <c r="USU94" s="14"/>
      <c r="USV94" s="14"/>
      <c r="USW94" s="14"/>
      <c r="USX94" s="14"/>
      <c r="USY94" s="14"/>
      <c r="USZ94" s="14"/>
      <c r="UTA94" s="14"/>
      <c r="UTB94" s="14"/>
      <c r="UTC94" s="14"/>
      <c r="UTD94" s="14"/>
      <c r="UTE94" s="14"/>
      <c r="UTF94" s="14"/>
      <c r="UTG94" s="14"/>
      <c r="UTH94" s="14"/>
      <c r="UTI94" s="14"/>
      <c r="UTJ94" s="14"/>
      <c r="UTK94" s="14"/>
      <c r="UTL94" s="14"/>
      <c r="UTM94" s="14"/>
      <c r="UTN94" s="14"/>
      <c r="UTO94" s="14"/>
      <c r="UTP94" s="14"/>
      <c r="UTQ94" s="14"/>
      <c r="UTR94" s="14"/>
      <c r="UTS94" s="14"/>
      <c r="UTT94" s="14"/>
      <c r="UTU94" s="14"/>
      <c r="UTV94" s="14"/>
      <c r="UTW94" s="14"/>
      <c r="UTX94" s="14"/>
      <c r="UTY94" s="14"/>
      <c r="UTZ94" s="14"/>
      <c r="UUA94" s="14"/>
      <c r="UUB94" s="14"/>
      <c r="UUC94" s="14"/>
      <c r="UUD94" s="14"/>
      <c r="UUE94" s="14"/>
      <c r="UUF94" s="14"/>
      <c r="UUG94" s="14"/>
      <c r="UUH94" s="14"/>
      <c r="UUI94" s="14"/>
      <c r="UUJ94" s="14"/>
      <c r="UUK94" s="14"/>
      <c r="UUL94" s="14"/>
      <c r="UUM94" s="14"/>
      <c r="UUN94" s="14"/>
      <c r="UUO94" s="14"/>
      <c r="UUP94" s="14"/>
      <c r="UUQ94" s="14"/>
      <c r="UUR94" s="14"/>
      <c r="UUS94" s="14"/>
      <c r="UUT94" s="14"/>
      <c r="UUU94" s="14"/>
      <c r="UUV94" s="14"/>
      <c r="UUW94" s="14"/>
      <c r="UUX94" s="14"/>
      <c r="UUY94" s="14"/>
      <c r="UUZ94" s="14"/>
      <c r="UVA94" s="14"/>
      <c r="UVB94" s="14"/>
      <c r="UVC94" s="14"/>
      <c r="UVD94" s="14"/>
      <c r="UVE94" s="14"/>
      <c r="UVF94" s="14"/>
      <c r="UVG94" s="14"/>
      <c r="UVH94" s="14"/>
      <c r="UVI94" s="14"/>
      <c r="UVJ94" s="14"/>
      <c r="UVK94" s="14"/>
      <c r="UVL94" s="14"/>
      <c r="UVM94" s="14"/>
      <c r="UVN94" s="14"/>
      <c r="UVO94" s="14"/>
      <c r="UVP94" s="14"/>
      <c r="UVQ94" s="14"/>
      <c r="UVR94" s="14"/>
      <c r="UVS94" s="14"/>
      <c r="UVT94" s="14"/>
      <c r="UVU94" s="14"/>
      <c r="UVV94" s="14"/>
      <c r="UVW94" s="14"/>
      <c r="UVX94" s="14"/>
      <c r="UVY94" s="14"/>
      <c r="UVZ94" s="14"/>
      <c r="UWA94" s="14"/>
      <c r="UWB94" s="14"/>
      <c r="UWC94" s="14"/>
      <c r="UWD94" s="14"/>
      <c r="UWE94" s="14"/>
      <c r="UWF94" s="14"/>
      <c r="UWG94" s="14"/>
      <c r="UWH94" s="14"/>
      <c r="UWI94" s="14"/>
      <c r="UWJ94" s="14"/>
      <c r="UWK94" s="14"/>
      <c r="UWL94" s="14"/>
      <c r="UWM94" s="14"/>
      <c r="UWN94" s="14"/>
      <c r="UWO94" s="14"/>
      <c r="UWP94" s="14"/>
      <c r="UWQ94" s="14"/>
      <c r="UWR94" s="14"/>
      <c r="UWS94" s="14"/>
      <c r="UWT94" s="14"/>
      <c r="UWU94" s="14"/>
      <c r="UWV94" s="14"/>
      <c r="UWW94" s="14"/>
      <c r="UWX94" s="14"/>
      <c r="UWY94" s="14"/>
      <c r="UWZ94" s="14"/>
      <c r="UXA94" s="14"/>
      <c r="UXB94" s="14"/>
      <c r="UXC94" s="14"/>
      <c r="UXD94" s="14"/>
      <c r="UXE94" s="14"/>
      <c r="UXF94" s="14"/>
      <c r="UXG94" s="14"/>
      <c r="UXH94" s="14"/>
      <c r="UXI94" s="14"/>
      <c r="UXJ94" s="14"/>
      <c r="UXK94" s="14"/>
      <c r="UXL94" s="14"/>
      <c r="UXM94" s="14"/>
      <c r="UXN94" s="14"/>
      <c r="UXO94" s="14"/>
      <c r="UXP94" s="14"/>
      <c r="UXQ94" s="14"/>
      <c r="UXR94" s="14"/>
      <c r="UXS94" s="14"/>
      <c r="UXT94" s="14"/>
      <c r="UXU94" s="14"/>
      <c r="UXV94" s="14"/>
      <c r="UXW94" s="14"/>
      <c r="UXX94" s="14"/>
      <c r="UXY94" s="14"/>
      <c r="UXZ94" s="14"/>
      <c r="UYA94" s="14"/>
      <c r="UYB94" s="14"/>
      <c r="UYC94" s="14"/>
      <c r="UYD94" s="14"/>
      <c r="UYE94" s="14"/>
      <c r="UYF94" s="14"/>
      <c r="UYG94" s="14"/>
      <c r="UYH94" s="14"/>
      <c r="UYI94" s="14"/>
      <c r="UYJ94" s="14"/>
      <c r="UYK94" s="14"/>
      <c r="UYL94" s="14"/>
      <c r="UYM94" s="14"/>
      <c r="UYN94" s="14"/>
      <c r="UYO94" s="14"/>
      <c r="UYP94" s="14"/>
      <c r="UYQ94" s="14"/>
      <c r="UYR94" s="14"/>
      <c r="UYS94" s="14"/>
      <c r="UYT94" s="14"/>
      <c r="UYU94" s="14"/>
      <c r="UYV94" s="14"/>
      <c r="UYW94" s="14"/>
      <c r="UYX94" s="14"/>
      <c r="UYY94" s="14"/>
      <c r="UYZ94" s="14"/>
      <c r="UZA94" s="14"/>
      <c r="UZB94" s="14"/>
      <c r="UZC94" s="14"/>
      <c r="UZD94" s="14"/>
      <c r="UZE94" s="14"/>
      <c r="UZF94" s="14"/>
      <c r="UZG94" s="14"/>
      <c r="UZH94" s="14"/>
      <c r="UZI94" s="14"/>
      <c r="UZJ94" s="14"/>
      <c r="UZK94" s="14"/>
      <c r="UZL94" s="14"/>
      <c r="UZM94" s="14"/>
      <c r="UZN94" s="14"/>
      <c r="UZO94" s="14"/>
      <c r="UZP94" s="14"/>
      <c r="UZQ94" s="14"/>
      <c r="UZR94" s="14"/>
      <c r="UZS94" s="14"/>
      <c r="UZT94" s="14"/>
      <c r="UZU94" s="14"/>
      <c r="UZV94" s="14"/>
      <c r="UZW94" s="14"/>
      <c r="UZX94" s="14"/>
      <c r="UZY94" s="14"/>
      <c r="UZZ94" s="14"/>
      <c r="VAA94" s="14"/>
      <c r="VAB94" s="14"/>
      <c r="VAC94" s="14"/>
      <c r="VAD94" s="14"/>
      <c r="VAE94" s="14"/>
      <c r="VAF94" s="14"/>
      <c r="VAG94" s="14"/>
      <c r="VAH94" s="14"/>
      <c r="VAI94" s="14"/>
      <c r="VAJ94" s="14"/>
      <c r="VAK94" s="14"/>
      <c r="VAL94" s="14"/>
      <c r="VAM94" s="14"/>
      <c r="VAN94" s="14"/>
      <c r="VAO94" s="14"/>
      <c r="VAP94" s="14"/>
      <c r="VAQ94" s="14"/>
      <c r="VAR94" s="14"/>
      <c r="VAS94" s="14"/>
      <c r="VAT94" s="14"/>
      <c r="VAU94" s="14"/>
      <c r="VAV94" s="14"/>
      <c r="VAW94" s="14"/>
      <c r="VAX94" s="14"/>
      <c r="VAY94" s="14"/>
      <c r="VAZ94" s="14"/>
      <c r="VBA94" s="14"/>
      <c r="VBB94" s="14"/>
      <c r="VBC94" s="14"/>
      <c r="VBD94" s="14"/>
      <c r="VBE94" s="14"/>
      <c r="VBF94" s="14"/>
      <c r="VBG94" s="14"/>
      <c r="VBH94" s="14"/>
      <c r="VBI94" s="14"/>
      <c r="VBJ94" s="14"/>
      <c r="VBK94" s="14"/>
      <c r="VBL94" s="14"/>
      <c r="VBM94" s="14"/>
      <c r="VBN94" s="14"/>
      <c r="VBO94" s="14"/>
      <c r="VBP94" s="14"/>
      <c r="VBQ94" s="14"/>
      <c r="VBR94" s="14"/>
      <c r="VBS94" s="14"/>
      <c r="VBT94" s="14"/>
      <c r="VBU94" s="14"/>
      <c r="VBV94" s="14"/>
      <c r="VBW94" s="14"/>
      <c r="VBX94" s="14"/>
      <c r="VBY94" s="14"/>
      <c r="VBZ94" s="14"/>
      <c r="VCA94" s="14"/>
      <c r="VCB94" s="14"/>
      <c r="VCC94" s="14"/>
      <c r="VCD94" s="14"/>
      <c r="VCE94" s="14"/>
      <c r="VCF94" s="14"/>
      <c r="VCG94" s="14"/>
      <c r="VCH94" s="14"/>
      <c r="VCI94" s="14"/>
      <c r="VCJ94" s="14"/>
      <c r="VCK94" s="14"/>
      <c r="VCL94" s="14"/>
      <c r="VCM94" s="14"/>
      <c r="VCN94" s="14"/>
      <c r="VCO94" s="14"/>
      <c r="VCP94" s="14"/>
      <c r="VCQ94" s="14"/>
      <c r="VCR94" s="14"/>
      <c r="VCS94" s="14"/>
      <c r="VCT94" s="14"/>
      <c r="VCU94" s="14"/>
      <c r="VCV94" s="14"/>
      <c r="VCW94" s="14"/>
      <c r="VCX94" s="14"/>
      <c r="VCY94" s="14"/>
      <c r="VCZ94" s="14"/>
      <c r="VDA94" s="14"/>
      <c r="VDB94" s="14"/>
      <c r="VDC94" s="14"/>
      <c r="VDD94" s="14"/>
      <c r="VDE94" s="14"/>
      <c r="VDF94" s="14"/>
      <c r="VDG94" s="14"/>
      <c r="VDH94" s="14"/>
      <c r="VDI94" s="14"/>
      <c r="VDJ94" s="14"/>
      <c r="VDK94" s="14"/>
      <c r="VDL94" s="14"/>
      <c r="VDM94" s="14"/>
      <c r="VDN94" s="14"/>
      <c r="VDO94" s="14"/>
      <c r="VDP94" s="14"/>
      <c r="VDQ94" s="14"/>
      <c r="VDR94" s="14"/>
      <c r="VDS94" s="14"/>
      <c r="VDT94" s="14"/>
      <c r="VDU94" s="14"/>
      <c r="VDV94" s="14"/>
      <c r="VDW94" s="14"/>
      <c r="VDX94" s="14"/>
      <c r="VDY94" s="14"/>
      <c r="VDZ94" s="14"/>
      <c r="VEA94" s="14"/>
      <c r="VEB94" s="14"/>
      <c r="VEC94" s="14"/>
      <c r="VED94" s="14"/>
      <c r="VEE94" s="14"/>
      <c r="VEF94" s="14"/>
      <c r="VEG94" s="14"/>
      <c r="VEH94" s="14"/>
      <c r="VEI94" s="14"/>
      <c r="VEJ94" s="14"/>
      <c r="VEK94" s="14"/>
      <c r="VEL94" s="14"/>
      <c r="VEM94" s="14"/>
      <c r="VEN94" s="14"/>
      <c r="VEO94" s="14"/>
      <c r="VEP94" s="14"/>
      <c r="VEQ94" s="14"/>
      <c r="VER94" s="14"/>
      <c r="VES94" s="14"/>
      <c r="VET94" s="14"/>
      <c r="VEU94" s="14"/>
      <c r="VEV94" s="14"/>
      <c r="VEW94" s="14"/>
      <c r="VEX94" s="14"/>
      <c r="VEY94" s="14"/>
      <c r="VEZ94" s="14"/>
      <c r="VFA94" s="14"/>
      <c r="VFB94" s="14"/>
      <c r="VFC94" s="14"/>
      <c r="VFD94" s="14"/>
      <c r="VFE94" s="14"/>
      <c r="VFF94" s="14"/>
      <c r="VFG94" s="14"/>
      <c r="VFH94" s="14"/>
      <c r="VFI94" s="14"/>
      <c r="VFJ94" s="14"/>
      <c r="VFK94" s="14"/>
      <c r="VFL94" s="14"/>
      <c r="VFM94" s="14"/>
      <c r="VFN94" s="14"/>
      <c r="VFO94" s="14"/>
      <c r="VFP94" s="14"/>
      <c r="VFQ94" s="14"/>
      <c r="VFR94" s="14"/>
      <c r="VFS94" s="14"/>
      <c r="VFT94" s="14"/>
      <c r="VFU94" s="14"/>
      <c r="VFV94" s="14"/>
      <c r="VFW94" s="14"/>
      <c r="VFX94" s="14"/>
      <c r="VFY94" s="14"/>
      <c r="VFZ94" s="14"/>
      <c r="VGA94" s="14"/>
      <c r="VGB94" s="14"/>
      <c r="VGC94" s="14"/>
      <c r="VGD94" s="14"/>
      <c r="VGE94" s="14"/>
      <c r="VGF94" s="14"/>
      <c r="VGG94" s="14"/>
      <c r="VGH94" s="14"/>
      <c r="VGI94" s="14"/>
      <c r="VGJ94" s="14"/>
      <c r="VGK94" s="14"/>
      <c r="VGL94" s="14"/>
      <c r="VGM94" s="14"/>
      <c r="VGN94" s="14"/>
      <c r="VGO94" s="14"/>
      <c r="VGP94" s="14"/>
      <c r="VGQ94" s="14"/>
      <c r="VGR94" s="14"/>
      <c r="VGS94" s="14"/>
      <c r="VGT94" s="14"/>
      <c r="VGU94" s="14"/>
      <c r="VGV94" s="14"/>
      <c r="VGW94" s="14"/>
      <c r="VGX94" s="14"/>
      <c r="VGY94" s="14"/>
      <c r="VGZ94" s="14"/>
      <c r="VHA94" s="14"/>
      <c r="VHB94" s="14"/>
      <c r="VHC94" s="14"/>
      <c r="VHD94" s="14"/>
      <c r="VHE94" s="14"/>
      <c r="VHF94" s="14"/>
      <c r="VHG94" s="14"/>
      <c r="VHH94" s="14"/>
      <c r="VHI94" s="14"/>
      <c r="VHJ94" s="14"/>
      <c r="VHK94" s="14"/>
      <c r="VHL94" s="14"/>
      <c r="VHM94" s="14"/>
      <c r="VHN94" s="14"/>
      <c r="VHO94" s="14"/>
      <c r="VHP94" s="14"/>
      <c r="VHQ94" s="14"/>
      <c r="VHR94" s="14"/>
      <c r="VHS94" s="14"/>
      <c r="VHT94" s="14"/>
      <c r="VHU94" s="14"/>
      <c r="VHV94" s="14"/>
      <c r="VHW94" s="14"/>
      <c r="VHX94" s="14"/>
      <c r="VHY94" s="14"/>
      <c r="VHZ94" s="14"/>
      <c r="VIA94" s="14"/>
      <c r="VIB94" s="14"/>
      <c r="VIC94" s="14"/>
      <c r="VID94" s="14"/>
      <c r="VIE94" s="14"/>
      <c r="VIF94" s="14"/>
      <c r="VIG94" s="14"/>
      <c r="VIH94" s="14"/>
      <c r="VII94" s="14"/>
      <c r="VIJ94" s="14"/>
      <c r="VIK94" s="14"/>
      <c r="VIL94" s="14"/>
      <c r="VIM94" s="14"/>
      <c r="VIN94" s="14"/>
      <c r="VIO94" s="14"/>
      <c r="VIP94" s="14"/>
      <c r="VIQ94" s="14"/>
      <c r="VIR94" s="14"/>
      <c r="VIS94" s="14"/>
      <c r="VIT94" s="14"/>
      <c r="VIU94" s="14"/>
      <c r="VIV94" s="14"/>
      <c r="VIW94" s="14"/>
      <c r="VIX94" s="14"/>
      <c r="VIY94" s="14"/>
      <c r="VIZ94" s="14"/>
      <c r="VJA94" s="14"/>
      <c r="VJB94" s="14"/>
      <c r="VJC94" s="14"/>
      <c r="VJD94" s="14"/>
      <c r="VJE94" s="14"/>
      <c r="VJF94" s="14"/>
      <c r="VJG94" s="14"/>
      <c r="VJH94" s="14"/>
      <c r="VJI94" s="14"/>
      <c r="VJJ94" s="14"/>
      <c r="VJK94" s="14"/>
      <c r="VJL94" s="14"/>
      <c r="VJM94" s="14"/>
      <c r="VJN94" s="14"/>
      <c r="VJO94" s="14"/>
      <c r="VJP94" s="14"/>
      <c r="VJQ94" s="14"/>
      <c r="VJR94" s="14"/>
      <c r="VJS94" s="14"/>
      <c r="VJT94" s="14"/>
      <c r="VJU94" s="14"/>
      <c r="VJV94" s="14"/>
      <c r="VJW94" s="14"/>
      <c r="VJX94" s="14"/>
      <c r="VJY94" s="14"/>
      <c r="VJZ94" s="14"/>
      <c r="VKA94" s="14"/>
      <c r="VKB94" s="14"/>
      <c r="VKC94" s="14"/>
      <c r="VKD94" s="14"/>
      <c r="VKE94" s="14"/>
      <c r="VKF94" s="14"/>
      <c r="VKG94" s="14"/>
      <c r="VKH94" s="14"/>
      <c r="VKI94" s="14"/>
      <c r="VKJ94" s="14"/>
      <c r="VKK94" s="14"/>
      <c r="VKL94" s="14"/>
      <c r="VKM94" s="14"/>
      <c r="VKN94" s="14"/>
      <c r="VKO94" s="14"/>
      <c r="VKP94" s="14"/>
      <c r="VKQ94" s="14"/>
      <c r="VKR94" s="14"/>
      <c r="VKS94" s="14"/>
      <c r="VKT94" s="14"/>
      <c r="VKU94" s="14"/>
      <c r="VKV94" s="14"/>
      <c r="VKW94" s="14"/>
      <c r="VKX94" s="14"/>
      <c r="VKY94" s="14"/>
      <c r="VKZ94" s="14"/>
      <c r="VLA94" s="14"/>
      <c r="VLB94" s="14"/>
      <c r="VLC94" s="14"/>
      <c r="VLD94" s="14"/>
      <c r="VLE94" s="14"/>
      <c r="VLF94" s="14"/>
      <c r="VLG94" s="14"/>
      <c r="VLH94" s="14"/>
      <c r="VLI94" s="14"/>
      <c r="VLJ94" s="14"/>
      <c r="VLK94" s="14"/>
      <c r="VLL94" s="14"/>
      <c r="VLM94" s="14"/>
      <c r="VLN94" s="14"/>
      <c r="VLO94" s="14"/>
      <c r="VLP94" s="14"/>
      <c r="VLQ94" s="14"/>
      <c r="VLR94" s="14"/>
      <c r="VLS94" s="14"/>
      <c r="VLT94" s="14"/>
      <c r="VLU94" s="14"/>
      <c r="VLV94" s="14"/>
      <c r="VLW94" s="14"/>
      <c r="VLX94" s="14"/>
      <c r="VLY94" s="14"/>
      <c r="VLZ94" s="14"/>
      <c r="VMA94" s="14"/>
      <c r="VMB94" s="14"/>
      <c r="VMC94" s="14"/>
      <c r="VMD94" s="14"/>
      <c r="VME94" s="14"/>
      <c r="VMF94" s="14"/>
      <c r="VMG94" s="14"/>
      <c r="VMH94" s="14"/>
      <c r="VMI94" s="14"/>
      <c r="VMJ94" s="14"/>
      <c r="VMK94" s="14"/>
      <c r="VML94" s="14"/>
      <c r="VMM94" s="14"/>
      <c r="VMN94" s="14"/>
      <c r="VMO94" s="14"/>
      <c r="VMP94" s="14"/>
      <c r="VMQ94" s="14"/>
      <c r="VMR94" s="14"/>
      <c r="VMS94" s="14"/>
      <c r="VMT94" s="14"/>
      <c r="VMU94" s="14"/>
      <c r="VMV94" s="14"/>
      <c r="VMW94" s="14"/>
      <c r="VMX94" s="14"/>
      <c r="VMY94" s="14"/>
      <c r="VMZ94" s="14"/>
      <c r="VNA94" s="14"/>
      <c r="VNB94" s="14"/>
      <c r="VNC94" s="14"/>
      <c r="VND94" s="14"/>
      <c r="VNE94" s="14"/>
      <c r="VNF94" s="14"/>
      <c r="VNG94" s="14"/>
      <c r="VNH94" s="14"/>
      <c r="VNI94" s="14"/>
      <c r="VNJ94" s="14"/>
      <c r="VNK94" s="14"/>
      <c r="VNL94" s="14"/>
      <c r="VNM94" s="14"/>
      <c r="VNN94" s="14"/>
      <c r="VNO94" s="14"/>
      <c r="VNP94" s="14"/>
      <c r="VNQ94" s="14"/>
      <c r="VNR94" s="14"/>
      <c r="VNS94" s="14"/>
      <c r="VNT94" s="14"/>
      <c r="VNU94" s="14"/>
      <c r="VNV94" s="14"/>
      <c r="VNW94" s="14"/>
      <c r="VNX94" s="14"/>
      <c r="VNY94" s="14"/>
      <c r="VNZ94" s="14"/>
      <c r="VOA94" s="14"/>
      <c r="VOB94" s="14"/>
      <c r="VOC94" s="14"/>
      <c r="VOD94" s="14"/>
      <c r="VOE94" s="14"/>
      <c r="VOF94" s="14"/>
      <c r="VOG94" s="14"/>
      <c r="VOH94" s="14"/>
      <c r="VOI94" s="14"/>
      <c r="VOJ94" s="14"/>
      <c r="VOK94" s="14"/>
      <c r="VOL94" s="14"/>
      <c r="VOM94" s="14"/>
      <c r="VON94" s="14"/>
      <c r="VOO94" s="14"/>
      <c r="VOP94" s="14"/>
      <c r="VOQ94" s="14"/>
      <c r="VOR94" s="14"/>
      <c r="VOS94" s="14"/>
      <c r="VOT94" s="14"/>
      <c r="VOU94" s="14"/>
      <c r="VOV94" s="14"/>
      <c r="VOW94" s="14"/>
      <c r="VOX94" s="14"/>
      <c r="VOY94" s="14"/>
      <c r="VOZ94" s="14"/>
      <c r="VPA94" s="14"/>
      <c r="VPB94" s="14"/>
      <c r="VPC94" s="14"/>
      <c r="VPD94" s="14"/>
      <c r="VPE94" s="14"/>
      <c r="VPF94" s="14"/>
      <c r="VPG94" s="14"/>
      <c r="VPH94" s="14"/>
      <c r="VPI94" s="14"/>
      <c r="VPJ94" s="14"/>
      <c r="VPK94" s="14"/>
      <c r="VPL94" s="14"/>
      <c r="VPM94" s="14"/>
      <c r="VPN94" s="14"/>
      <c r="VPO94" s="14"/>
      <c r="VPP94" s="14"/>
      <c r="VPQ94" s="14"/>
      <c r="VPR94" s="14"/>
      <c r="VPS94" s="14"/>
      <c r="VPT94" s="14"/>
      <c r="VPU94" s="14"/>
      <c r="VPV94" s="14"/>
      <c r="VPW94" s="14"/>
      <c r="VPX94" s="14"/>
      <c r="VPY94" s="14"/>
      <c r="VPZ94" s="14"/>
      <c r="VQA94" s="14"/>
      <c r="VQB94" s="14"/>
      <c r="VQC94" s="14"/>
      <c r="VQD94" s="14"/>
      <c r="VQE94" s="14"/>
      <c r="VQF94" s="14"/>
      <c r="VQG94" s="14"/>
      <c r="VQH94" s="14"/>
      <c r="VQI94" s="14"/>
      <c r="VQJ94" s="14"/>
      <c r="VQK94" s="14"/>
      <c r="VQL94" s="14"/>
      <c r="VQM94" s="14"/>
      <c r="VQN94" s="14"/>
      <c r="VQO94" s="14"/>
      <c r="VQP94" s="14"/>
      <c r="VQQ94" s="14"/>
      <c r="VQR94" s="14"/>
      <c r="VQS94" s="14"/>
      <c r="VQT94" s="14"/>
      <c r="VQU94" s="14"/>
      <c r="VQV94" s="14"/>
      <c r="VQW94" s="14"/>
      <c r="VQX94" s="14"/>
      <c r="VQY94" s="14"/>
      <c r="VQZ94" s="14"/>
      <c r="VRA94" s="14"/>
      <c r="VRB94" s="14"/>
      <c r="VRC94" s="14"/>
      <c r="VRD94" s="14"/>
      <c r="VRE94" s="14"/>
      <c r="VRF94" s="14"/>
      <c r="VRG94" s="14"/>
      <c r="VRH94" s="14"/>
      <c r="VRI94" s="14"/>
      <c r="VRJ94" s="14"/>
      <c r="VRK94" s="14"/>
      <c r="VRL94" s="14"/>
      <c r="VRM94" s="14"/>
      <c r="VRN94" s="14"/>
      <c r="VRO94" s="14"/>
      <c r="VRP94" s="14"/>
      <c r="VRQ94" s="14"/>
      <c r="VRR94" s="14"/>
      <c r="VRS94" s="14"/>
      <c r="VRT94" s="14"/>
      <c r="VRU94" s="14"/>
      <c r="VRV94" s="14"/>
      <c r="VRW94" s="14"/>
      <c r="VRX94" s="14"/>
      <c r="VRY94" s="14"/>
      <c r="VRZ94" s="14"/>
      <c r="VSA94" s="14"/>
      <c r="VSB94" s="14"/>
      <c r="VSC94" s="14"/>
      <c r="VSD94" s="14"/>
      <c r="VSE94" s="14"/>
      <c r="VSF94" s="14"/>
      <c r="VSG94" s="14"/>
      <c r="VSH94" s="14"/>
      <c r="VSI94" s="14"/>
      <c r="VSJ94" s="14"/>
      <c r="VSK94" s="14"/>
      <c r="VSL94" s="14"/>
      <c r="VSM94" s="14"/>
      <c r="VSN94" s="14"/>
      <c r="VSO94" s="14"/>
      <c r="VSP94" s="14"/>
      <c r="VSQ94" s="14"/>
      <c r="VSR94" s="14"/>
      <c r="VSS94" s="14"/>
      <c r="VST94" s="14"/>
      <c r="VSU94" s="14"/>
      <c r="VSV94" s="14"/>
      <c r="VSW94" s="14"/>
      <c r="VSX94" s="14"/>
      <c r="VSY94" s="14"/>
      <c r="VSZ94" s="14"/>
      <c r="VTA94" s="14"/>
      <c r="VTB94" s="14"/>
      <c r="VTC94" s="14"/>
      <c r="VTD94" s="14"/>
      <c r="VTE94" s="14"/>
      <c r="VTF94" s="14"/>
      <c r="VTG94" s="14"/>
      <c r="VTH94" s="14"/>
      <c r="VTI94" s="14"/>
      <c r="VTJ94" s="14"/>
      <c r="VTK94" s="14"/>
      <c r="VTL94" s="14"/>
      <c r="VTM94" s="14"/>
      <c r="VTN94" s="14"/>
      <c r="VTO94" s="14"/>
      <c r="VTP94" s="14"/>
      <c r="VTQ94" s="14"/>
      <c r="VTR94" s="14"/>
      <c r="VTS94" s="14"/>
      <c r="VTT94" s="14"/>
      <c r="VTU94" s="14"/>
      <c r="VTV94" s="14"/>
      <c r="VTW94" s="14"/>
      <c r="VTX94" s="14"/>
      <c r="VTY94" s="14"/>
      <c r="VTZ94" s="14"/>
      <c r="VUA94" s="14"/>
      <c r="VUB94" s="14"/>
      <c r="VUC94" s="14"/>
      <c r="VUD94" s="14"/>
      <c r="VUE94" s="14"/>
      <c r="VUF94" s="14"/>
      <c r="VUG94" s="14"/>
      <c r="VUH94" s="14"/>
      <c r="VUI94" s="14"/>
      <c r="VUJ94" s="14"/>
      <c r="VUK94" s="14"/>
      <c r="VUL94" s="14"/>
      <c r="VUM94" s="14"/>
      <c r="VUN94" s="14"/>
      <c r="VUO94" s="14"/>
      <c r="VUP94" s="14"/>
      <c r="VUQ94" s="14"/>
      <c r="VUR94" s="14"/>
      <c r="VUS94" s="14"/>
      <c r="VUT94" s="14"/>
      <c r="VUU94" s="14"/>
      <c r="VUV94" s="14"/>
      <c r="VUW94" s="14"/>
      <c r="VUX94" s="14"/>
      <c r="VUY94" s="14"/>
      <c r="VUZ94" s="14"/>
      <c r="VVA94" s="14"/>
      <c r="VVB94" s="14"/>
      <c r="VVC94" s="14"/>
      <c r="VVD94" s="14"/>
      <c r="VVE94" s="14"/>
      <c r="VVF94" s="14"/>
      <c r="VVG94" s="14"/>
      <c r="VVH94" s="14"/>
      <c r="VVI94" s="14"/>
      <c r="VVJ94" s="14"/>
      <c r="VVK94" s="14"/>
      <c r="VVL94" s="14"/>
      <c r="VVM94" s="14"/>
      <c r="VVN94" s="14"/>
      <c r="VVO94" s="14"/>
      <c r="VVP94" s="14"/>
      <c r="VVQ94" s="14"/>
      <c r="VVR94" s="14"/>
      <c r="VVS94" s="14"/>
      <c r="VVT94" s="14"/>
      <c r="VVU94" s="14"/>
      <c r="VVV94" s="14"/>
      <c r="VVW94" s="14"/>
      <c r="VVX94" s="14"/>
      <c r="VVY94" s="14"/>
      <c r="VVZ94" s="14"/>
      <c r="VWA94" s="14"/>
      <c r="VWB94" s="14"/>
      <c r="VWC94" s="14"/>
      <c r="VWD94" s="14"/>
      <c r="VWE94" s="14"/>
      <c r="VWF94" s="14"/>
      <c r="VWG94" s="14"/>
      <c r="VWH94" s="14"/>
      <c r="VWI94" s="14"/>
      <c r="VWJ94" s="14"/>
      <c r="VWK94" s="14"/>
      <c r="VWL94" s="14"/>
      <c r="VWM94" s="14"/>
      <c r="VWN94" s="14"/>
      <c r="VWO94" s="14"/>
      <c r="VWP94" s="14"/>
      <c r="VWQ94" s="14"/>
      <c r="VWR94" s="14"/>
      <c r="VWS94" s="14"/>
      <c r="VWT94" s="14"/>
      <c r="VWU94" s="14"/>
      <c r="VWV94" s="14"/>
      <c r="VWW94" s="14"/>
      <c r="VWX94" s="14"/>
      <c r="VWY94" s="14"/>
      <c r="VWZ94" s="14"/>
      <c r="VXA94" s="14"/>
      <c r="VXB94" s="14"/>
      <c r="VXC94" s="14"/>
      <c r="VXD94" s="14"/>
      <c r="VXE94" s="14"/>
      <c r="VXF94" s="14"/>
      <c r="VXG94" s="14"/>
      <c r="VXH94" s="14"/>
      <c r="VXI94" s="14"/>
      <c r="VXJ94" s="14"/>
      <c r="VXK94" s="14"/>
      <c r="VXL94" s="14"/>
      <c r="VXM94" s="14"/>
      <c r="VXN94" s="14"/>
      <c r="VXO94" s="14"/>
      <c r="VXP94" s="14"/>
      <c r="VXQ94" s="14"/>
      <c r="VXR94" s="14"/>
      <c r="VXS94" s="14"/>
      <c r="VXT94" s="14"/>
      <c r="VXU94" s="14"/>
      <c r="VXV94" s="14"/>
      <c r="VXW94" s="14"/>
      <c r="VXX94" s="14"/>
      <c r="VXY94" s="14"/>
      <c r="VXZ94" s="14"/>
      <c r="VYA94" s="14"/>
      <c r="VYB94" s="14"/>
      <c r="VYC94" s="14"/>
      <c r="VYD94" s="14"/>
      <c r="VYE94" s="14"/>
      <c r="VYF94" s="14"/>
      <c r="VYG94" s="14"/>
      <c r="VYH94" s="14"/>
      <c r="VYI94" s="14"/>
      <c r="VYJ94" s="14"/>
      <c r="VYK94" s="14"/>
      <c r="VYL94" s="14"/>
      <c r="VYM94" s="14"/>
      <c r="VYN94" s="14"/>
      <c r="VYO94" s="14"/>
      <c r="VYP94" s="14"/>
      <c r="VYQ94" s="14"/>
      <c r="VYR94" s="14"/>
      <c r="VYS94" s="14"/>
      <c r="VYT94" s="14"/>
      <c r="VYU94" s="14"/>
      <c r="VYV94" s="14"/>
      <c r="VYW94" s="14"/>
      <c r="VYX94" s="14"/>
      <c r="VYY94" s="14"/>
      <c r="VYZ94" s="14"/>
      <c r="VZA94" s="14"/>
      <c r="VZB94" s="14"/>
      <c r="VZC94" s="14"/>
      <c r="VZD94" s="14"/>
      <c r="VZE94" s="14"/>
      <c r="VZF94" s="14"/>
      <c r="VZG94" s="14"/>
      <c r="VZH94" s="14"/>
      <c r="VZI94" s="14"/>
      <c r="VZJ94" s="14"/>
      <c r="VZK94" s="14"/>
      <c r="VZL94" s="14"/>
      <c r="VZM94" s="14"/>
      <c r="VZN94" s="14"/>
      <c r="VZO94" s="14"/>
      <c r="VZP94" s="14"/>
      <c r="VZQ94" s="14"/>
      <c r="VZR94" s="14"/>
      <c r="VZS94" s="14"/>
      <c r="VZT94" s="14"/>
      <c r="VZU94" s="14"/>
      <c r="VZV94" s="14"/>
      <c r="VZW94" s="14"/>
      <c r="VZX94" s="14"/>
      <c r="VZY94" s="14"/>
      <c r="VZZ94" s="14"/>
      <c r="WAA94" s="14"/>
      <c r="WAB94" s="14"/>
      <c r="WAC94" s="14"/>
      <c r="WAD94" s="14"/>
      <c r="WAE94" s="14"/>
      <c r="WAF94" s="14"/>
      <c r="WAG94" s="14"/>
      <c r="WAH94" s="14"/>
      <c r="WAI94" s="14"/>
      <c r="WAJ94" s="14"/>
      <c r="WAK94" s="14"/>
      <c r="WAL94" s="14"/>
      <c r="WAM94" s="14"/>
      <c r="WAN94" s="14"/>
      <c r="WAO94" s="14"/>
      <c r="WAP94" s="14"/>
      <c r="WAQ94" s="14"/>
      <c r="WAR94" s="14"/>
      <c r="WAS94" s="14"/>
      <c r="WAT94" s="14"/>
      <c r="WAU94" s="14"/>
      <c r="WAV94" s="14"/>
      <c r="WAW94" s="14"/>
      <c r="WAX94" s="14"/>
      <c r="WAY94" s="14"/>
      <c r="WAZ94" s="14"/>
      <c r="WBA94" s="14"/>
      <c r="WBB94" s="14"/>
      <c r="WBC94" s="14"/>
      <c r="WBD94" s="14"/>
      <c r="WBE94" s="14"/>
      <c r="WBF94" s="14"/>
      <c r="WBG94" s="14"/>
      <c r="WBH94" s="14"/>
      <c r="WBI94" s="14"/>
      <c r="WBJ94" s="14"/>
      <c r="WBK94" s="14"/>
      <c r="WBL94" s="14"/>
      <c r="WBM94" s="14"/>
      <c r="WBN94" s="14"/>
      <c r="WBO94" s="14"/>
      <c r="WBP94" s="14"/>
      <c r="WBQ94" s="14"/>
      <c r="WBR94" s="14"/>
      <c r="WBS94" s="14"/>
      <c r="WBT94" s="14"/>
      <c r="WBU94" s="14"/>
      <c r="WBV94" s="14"/>
      <c r="WBW94" s="14"/>
      <c r="WBX94" s="14"/>
      <c r="WBY94" s="14"/>
      <c r="WBZ94" s="14"/>
      <c r="WCA94" s="14"/>
      <c r="WCB94" s="14"/>
      <c r="WCC94" s="14"/>
      <c r="WCD94" s="14"/>
      <c r="WCE94" s="14"/>
      <c r="WCF94" s="14"/>
      <c r="WCG94" s="14"/>
      <c r="WCH94" s="14"/>
      <c r="WCI94" s="14"/>
      <c r="WCJ94" s="14"/>
      <c r="WCK94" s="14"/>
      <c r="WCL94" s="14"/>
      <c r="WCM94" s="14"/>
      <c r="WCN94" s="14"/>
      <c r="WCO94" s="14"/>
      <c r="WCP94" s="14"/>
      <c r="WCQ94" s="14"/>
      <c r="WCR94" s="14"/>
      <c r="WCS94" s="14"/>
      <c r="WCT94" s="14"/>
      <c r="WCU94" s="14"/>
      <c r="WCV94" s="14"/>
      <c r="WCW94" s="14"/>
      <c r="WCX94" s="14"/>
      <c r="WCY94" s="14"/>
      <c r="WCZ94" s="14"/>
      <c r="WDA94" s="14"/>
      <c r="WDB94" s="14"/>
      <c r="WDC94" s="14"/>
      <c r="WDD94" s="14"/>
      <c r="WDE94" s="14"/>
      <c r="WDF94" s="14"/>
      <c r="WDG94" s="14"/>
      <c r="WDH94" s="14"/>
      <c r="WDI94" s="14"/>
      <c r="WDJ94" s="14"/>
      <c r="WDK94" s="14"/>
      <c r="WDL94" s="14"/>
      <c r="WDM94" s="14"/>
      <c r="WDN94" s="14"/>
      <c r="WDO94" s="14"/>
      <c r="WDP94" s="14"/>
      <c r="WDQ94" s="14"/>
      <c r="WDR94" s="14"/>
      <c r="WDS94" s="14"/>
      <c r="WDT94" s="14"/>
      <c r="WDU94" s="14"/>
      <c r="WDV94" s="14"/>
      <c r="WDW94" s="14"/>
      <c r="WDX94" s="14"/>
      <c r="WDY94" s="14"/>
      <c r="WDZ94" s="14"/>
      <c r="WEA94" s="14"/>
      <c r="WEB94" s="14"/>
      <c r="WEC94" s="14"/>
      <c r="WED94" s="14"/>
      <c r="WEE94" s="14"/>
      <c r="WEF94" s="14"/>
      <c r="WEG94" s="14"/>
      <c r="WEH94" s="14"/>
      <c r="WEI94" s="14"/>
      <c r="WEJ94" s="14"/>
      <c r="WEK94" s="14"/>
      <c r="WEL94" s="14"/>
      <c r="WEM94" s="14"/>
      <c r="WEN94" s="14"/>
      <c r="WEO94" s="14"/>
      <c r="WEP94" s="14"/>
      <c r="WEQ94" s="14"/>
      <c r="WER94" s="14"/>
      <c r="WES94" s="14"/>
      <c r="WET94" s="14"/>
      <c r="WEU94" s="14"/>
      <c r="WEV94" s="14"/>
      <c r="WEW94" s="14"/>
      <c r="WEX94" s="14"/>
      <c r="WEY94" s="14"/>
      <c r="WEZ94" s="14"/>
      <c r="WFA94" s="14"/>
      <c r="WFB94" s="14"/>
      <c r="WFC94" s="14"/>
      <c r="WFD94" s="14"/>
      <c r="WFE94" s="14"/>
      <c r="WFF94" s="14"/>
      <c r="WFG94" s="14"/>
      <c r="WFH94" s="14"/>
      <c r="WFI94" s="14"/>
      <c r="WFJ94" s="14"/>
      <c r="WFK94" s="14"/>
      <c r="WFL94" s="14"/>
      <c r="WFM94" s="14"/>
      <c r="WFN94" s="14"/>
      <c r="WFO94" s="14"/>
      <c r="WFP94" s="14"/>
      <c r="WFQ94" s="14"/>
      <c r="WFR94" s="14"/>
      <c r="WFS94" s="14"/>
      <c r="WFT94" s="14"/>
      <c r="WFU94" s="14"/>
      <c r="WFV94" s="14"/>
      <c r="WFW94" s="14"/>
      <c r="WFX94" s="14"/>
      <c r="WFY94" s="14"/>
      <c r="WFZ94" s="14"/>
      <c r="WGA94" s="14"/>
      <c r="WGB94" s="14"/>
      <c r="WGC94" s="14"/>
      <c r="WGD94" s="14"/>
      <c r="WGE94" s="14"/>
      <c r="WGF94" s="14"/>
      <c r="WGG94" s="14"/>
      <c r="WGH94" s="14"/>
      <c r="WGI94" s="14"/>
      <c r="WGJ94" s="14"/>
      <c r="WGK94" s="14"/>
      <c r="WGL94" s="14"/>
      <c r="WGM94" s="14"/>
      <c r="WGN94" s="14"/>
      <c r="WGO94" s="14"/>
      <c r="WGP94" s="14"/>
      <c r="WGQ94" s="14"/>
      <c r="WGR94" s="14"/>
      <c r="WGS94" s="14"/>
      <c r="WGT94" s="14"/>
      <c r="WGU94" s="14"/>
      <c r="WGV94" s="14"/>
      <c r="WGW94" s="14"/>
      <c r="WGX94" s="14"/>
      <c r="WGY94" s="14"/>
      <c r="WGZ94" s="14"/>
      <c r="WHA94" s="14"/>
      <c r="WHB94" s="14"/>
      <c r="WHC94" s="14"/>
      <c r="WHD94" s="14"/>
      <c r="WHE94" s="14"/>
      <c r="WHF94" s="14"/>
      <c r="WHG94" s="14"/>
      <c r="WHH94" s="14"/>
      <c r="WHI94" s="14"/>
      <c r="WHJ94" s="14"/>
      <c r="WHK94" s="14"/>
      <c r="WHL94" s="14"/>
      <c r="WHM94" s="14"/>
      <c r="WHN94" s="14"/>
      <c r="WHO94" s="14"/>
      <c r="WHP94" s="14"/>
      <c r="WHQ94" s="14"/>
      <c r="WHR94" s="14"/>
      <c r="WHS94" s="14"/>
      <c r="WHT94" s="14"/>
      <c r="WHU94" s="14"/>
      <c r="WHV94" s="14"/>
      <c r="WHW94" s="14"/>
      <c r="WHX94" s="14"/>
      <c r="WHY94" s="14"/>
      <c r="WHZ94" s="14"/>
      <c r="WIA94" s="14"/>
      <c r="WIB94" s="14"/>
      <c r="WIC94" s="14"/>
      <c r="WID94" s="14"/>
      <c r="WIE94" s="14"/>
      <c r="WIF94" s="14"/>
      <c r="WIG94" s="14"/>
      <c r="WIH94" s="14"/>
      <c r="WII94" s="14"/>
      <c r="WIJ94" s="14"/>
      <c r="WIK94" s="14"/>
      <c r="WIL94" s="14"/>
      <c r="WIM94" s="14"/>
      <c r="WIN94" s="14"/>
      <c r="WIO94" s="14"/>
      <c r="WIP94" s="14"/>
      <c r="WIQ94" s="14"/>
      <c r="WIR94" s="14"/>
      <c r="WIS94" s="14"/>
      <c r="WIT94" s="14"/>
      <c r="WIU94" s="14"/>
      <c r="WIV94" s="14"/>
      <c r="WIW94" s="14"/>
      <c r="WIX94" s="14"/>
      <c r="WIY94" s="14"/>
      <c r="WIZ94" s="14"/>
      <c r="WJA94" s="14"/>
      <c r="WJB94" s="14"/>
      <c r="WJC94" s="14"/>
      <c r="WJD94" s="14"/>
      <c r="WJE94" s="14"/>
      <c r="WJF94" s="14"/>
      <c r="WJG94" s="14"/>
      <c r="WJH94" s="14"/>
      <c r="WJI94" s="14"/>
      <c r="WJJ94" s="14"/>
      <c r="WJK94" s="14"/>
      <c r="WJL94" s="14"/>
      <c r="WJM94" s="14"/>
      <c r="WJN94" s="14"/>
      <c r="WJO94" s="14"/>
      <c r="WJP94" s="14"/>
      <c r="WJQ94" s="14"/>
      <c r="WJR94" s="14"/>
      <c r="WJS94" s="14"/>
      <c r="WJT94" s="14"/>
      <c r="WJU94" s="14"/>
      <c r="WJV94" s="14"/>
      <c r="WJW94" s="14"/>
      <c r="WJX94" s="14"/>
      <c r="WJY94" s="14"/>
      <c r="WJZ94" s="14"/>
      <c r="WKA94" s="14"/>
      <c r="WKB94" s="14"/>
      <c r="WKC94" s="14"/>
      <c r="WKD94" s="14"/>
      <c r="WKE94" s="14"/>
      <c r="WKF94" s="14"/>
      <c r="WKG94" s="14"/>
      <c r="WKH94" s="14"/>
      <c r="WKI94" s="14"/>
      <c r="WKJ94" s="14"/>
      <c r="WKK94" s="14"/>
      <c r="WKL94" s="14"/>
      <c r="WKM94" s="14"/>
      <c r="WKN94" s="14"/>
      <c r="WKO94" s="14"/>
      <c r="WKP94" s="14"/>
      <c r="WKQ94" s="14"/>
      <c r="WKR94" s="14"/>
      <c r="WKS94" s="14"/>
      <c r="WKT94" s="14"/>
      <c r="WKU94" s="14"/>
      <c r="WKV94" s="14"/>
      <c r="WKW94" s="14"/>
      <c r="WKX94" s="14"/>
      <c r="WKY94" s="14"/>
      <c r="WKZ94" s="14"/>
      <c r="WLA94" s="14"/>
      <c r="WLB94" s="14"/>
      <c r="WLC94" s="14"/>
      <c r="WLD94" s="14"/>
      <c r="WLE94" s="14"/>
      <c r="WLF94" s="14"/>
      <c r="WLG94" s="14"/>
      <c r="WLH94" s="14"/>
      <c r="WLI94" s="14"/>
      <c r="WLJ94" s="14"/>
      <c r="WLK94" s="14"/>
      <c r="WLL94" s="14"/>
      <c r="WLM94" s="14"/>
      <c r="WLN94" s="14"/>
      <c r="WLO94" s="14"/>
      <c r="WLP94" s="14"/>
      <c r="WLQ94" s="14"/>
      <c r="WLR94" s="14"/>
      <c r="WLS94" s="14"/>
      <c r="WLT94" s="14"/>
      <c r="WLU94" s="14"/>
      <c r="WLV94" s="14"/>
      <c r="WLW94" s="14"/>
      <c r="WLX94" s="14"/>
      <c r="WLY94" s="14"/>
      <c r="WLZ94" s="14"/>
      <c r="WMA94" s="14"/>
      <c r="WMB94" s="14"/>
      <c r="WMC94" s="14"/>
      <c r="WMD94" s="14"/>
      <c r="WME94" s="14"/>
      <c r="WMF94" s="14"/>
      <c r="WMG94" s="14"/>
      <c r="WMH94" s="14"/>
      <c r="WMI94" s="14"/>
      <c r="WMJ94" s="14"/>
      <c r="WMK94" s="14"/>
      <c r="WML94" s="14"/>
      <c r="WMM94" s="14"/>
      <c r="WMN94" s="14"/>
      <c r="WMO94" s="14"/>
      <c r="WMP94" s="14"/>
      <c r="WMQ94" s="14"/>
      <c r="WMR94" s="14"/>
      <c r="WMS94" s="14"/>
      <c r="WMT94" s="14"/>
      <c r="WMU94" s="14"/>
      <c r="WMV94" s="14"/>
      <c r="WMW94" s="14"/>
      <c r="WMX94" s="14"/>
      <c r="WMY94" s="14"/>
      <c r="WMZ94" s="14"/>
      <c r="WNA94" s="14"/>
      <c r="WNB94" s="14"/>
      <c r="WNC94" s="14"/>
      <c r="WND94" s="14"/>
      <c r="WNE94" s="14"/>
      <c r="WNF94" s="14"/>
      <c r="WNG94" s="14"/>
      <c r="WNH94" s="14"/>
      <c r="WNI94" s="14"/>
      <c r="WNJ94" s="14"/>
      <c r="WNK94" s="14"/>
      <c r="WNL94" s="14"/>
      <c r="WNM94" s="14"/>
      <c r="WNN94" s="14"/>
      <c r="WNO94" s="14"/>
      <c r="WNP94" s="14"/>
      <c r="WNQ94" s="14"/>
      <c r="WNR94" s="14"/>
      <c r="WNS94" s="14"/>
      <c r="WNT94" s="14"/>
      <c r="WNU94" s="14"/>
      <c r="WNV94" s="14"/>
      <c r="WNW94" s="14"/>
      <c r="WNX94" s="14"/>
      <c r="WNY94" s="14"/>
      <c r="WNZ94" s="14"/>
      <c r="WOA94" s="14"/>
      <c r="WOB94" s="14"/>
      <c r="WOC94" s="14"/>
      <c r="WOD94" s="14"/>
      <c r="WOE94" s="14"/>
      <c r="WOF94" s="14"/>
      <c r="WOG94" s="14"/>
      <c r="WOH94" s="14"/>
      <c r="WOI94" s="14"/>
      <c r="WOJ94" s="14"/>
      <c r="WOK94" s="14"/>
      <c r="WOL94" s="14"/>
      <c r="WOM94" s="14"/>
      <c r="WON94" s="14"/>
      <c r="WOO94" s="14"/>
      <c r="WOP94" s="14"/>
      <c r="WOQ94" s="14"/>
      <c r="WOR94" s="14"/>
      <c r="WOS94" s="14"/>
      <c r="WOT94" s="14"/>
      <c r="WOU94" s="14"/>
      <c r="WOV94" s="14"/>
      <c r="WOW94" s="14"/>
      <c r="WOX94" s="14"/>
      <c r="WOY94" s="14"/>
      <c r="WOZ94" s="14"/>
      <c r="WPA94" s="14"/>
      <c r="WPB94" s="14"/>
      <c r="WPC94" s="14"/>
      <c r="WPD94" s="14"/>
      <c r="WPE94" s="14"/>
      <c r="WPF94" s="14"/>
      <c r="WPG94" s="14"/>
      <c r="WPH94" s="14"/>
      <c r="WPI94" s="14"/>
      <c r="WPJ94" s="14"/>
      <c r="WPK94" s="14"/>
      <c r="WPL94" s="14"/>
      <c r="WPM94" s="14"/>
      <c r="WPN94" s="14"/>
      <c r="WPO94" s="14"/>
      <c r="WPP94" s="14"/>
      <c r="WPQ94" s="14"/>
      <c r="WPR94" s="14"/>
      <c r="WPS94" s="14"/>
      <c r="WPT94" s="14"/>
      <c r="WPU94" s="14"/>
      <c r="WPV94" s="14"/>
      <c r="WPW94" s="14"/>
      <c r="WPX94" s="14"/>
      <c r="WPY94" s="14"/>
      <c r="WPZ94" s="14"/>
      <c r="WQA94" s="14"/>
      <c r="WQB94" s="14"/>
      <c r="WQC94" s="14"/>
      <c r="WQD94" s="14"/>
      <c r="WQE94" s="14"/>
      <c r="WQF94" s="14"/>
      <c r="WQG94" s="14"/>
      <c r="WQH94" s="14"/>
      <c r="WQI94" s="14"/>
      <c r="WQJ94" s="14"/>
      <c r="WQK94" s="14"/>
      <c r="WQL94" s="14"/>
      <c r="WQM94" s="14"/>
      <c r="WQN94" s="14"/>
      <c r="WQO94" s="14"/>
      <c r="WQP94" s="14"/>
      <c r="WQQ94" s="14"/>
      <c r="WQR94" s="14"/>
      <c r="WQS94" s="14"/>
      <c r="WQT94" s="14"/>
      <c r="WQU94" s="14"/>
      <c r="WQV94" s="14"/>
      <c r="WQW94" s="14"/>
      <c r="WQX94" s="14"/>
      <c r="WQY94" s="14"/>
      <c r="WQZ94" s="14"/>
      <c r="WRA94" s="14"/>
      <c r="WRB94" s="14"/>
      <c r="WRC94" s="14"/>
      <c r="WRD94" s="14"/>
      <c r="WRE94" s="14"/>
      <c r="WRF94" s="14"/>
      <c r="WRG94" s="14"/>
      <c r="WRH94" s="14"/>
      <c r="WRI94" s="14"/>
      <c r="WRJ94" s="14"/>
      <c r="WRK94" s="14"/>
      <c r="WRL94" s="14"/>
      <c r="WRM94" s="14"/>
      <c r="WRN94" s="14"/>
      <c r="WRO94" s="14"/>
      <c r="WRP94" s="14"/>
      <c r="WRQ94" s="14"/>
      <c r="WRR94" s="14"/>
      <c r="WRS94" s="14"/>
      <c r="WRT94" s="14"/>
      <c r="WRU94" s="14"/>
      <c r="WRV94" s="14"/>
      <c r="WRW94" s="14"/>
      <c r="WRX94" s="14"/>
      <c r="WRY94" s="14"/>
      <c r="WRZ94" s="14"/>
      <c r="WSA94" s="14"/>
      <c r="WSB94" s="14"/>
      <c r="WSC94" s="14"/>
      <c r="WSD94" s="14"/>
      <c r="WSE94" s="14"/>
      <c r="WSF94" s="14"/>
      <c r="WSG94" s="14"/>
      <c r="WSH94" s="14"/>
      <c r="WSI94" s="14"/>
      <c r="WSJ94" s="14"/>
      <c r="WSK94" s="14"/>
      <c r="WSL94" s="14"/>
      <c r="WSM94" s="14"/>
      <c r="WSN94" s="14"/>
      <c r="WSO94" s="14"/>
      <c r="WSP94" s="14"/>
      <c r="WSQ94" s="14"/>
      <c r="WSR94" s="14"/>
      <c r="WSS94" s="14"/>
      <c r="WST94" s="14"/>
      <c r="WSU94" s="14"/>
      <c r="WSV94" s="14"/>
      <c r="WSW94" s="14"/>
      <c r="WSX94" s="14"/>
      <c r="WSY94" s="14"/>
      <c r="WSZ94" s="14"/>
      <c r="WTA94" s="14"/>
      <c r="WTB94" s="14"/>
      <c r="WTC94" s="14"/>
      <c r="WTD94" s="14"/>
      <c r="WTE94" s="14"/>
      <c r="WTF94" s="14"/>
      <c r="WTG94" s="14"/>
      <c r="WTH94" s="14"/>
      <c r="WTI94" s="14"/>
      <c r="WTJ94" s="14"/>
      <c r="WTK94" s="14"/>
      <c r="WTL94" s="14"/>
      <c r="WTM94" s="14"/>
      <c r="WTN94" s="14"/>
      <c r="WTO94" s="14"/>
      <c r="WTP94" s="14"/>
      <c r="WTQ94" s="14"/>
      <c r="WTR94" s="14"/>
      <c r="WTS94" s="14"/>
      <c r="WTT94" s="14"/>
      <c r="WTU94" s="14"/>
      <c r="WTV94" s="14"/>
      <c r="WTW94" s="14"/>
      <c r="WTX94" s="14"/>
      <c r="WTY94" s="14"/>
      <c r="WTZ94" s="14"/>
      <c r="WUA94" s="14"/>
      <c r="WUB94" s="14"/>
      <c r="WUC94" s="14"/>
      <c r="WUD94" s="14"/>
      <c r="WUE94" s="14"/>
      <c r="WUF94" s="14"/>
      <c r="WUG94" s="14"/>
      <c r="WUH94" s="14"/>
      <c r="WUI94" s="14"/>
      <c r="WUJ94" s="14"/>
      <c r="WUK94" s="14"/>
      <c r="WUL94" s="14"/>
      <c r="WUM94" s="14"/>
      <c r="WUN94" s="14"/>
      <c r="WUO94" s="14"/>
      <c r="WUP94" s="14"/>
      <c r="WUQ94" s="14"/>
      <c r="WUR94" s="14"/>
      <c r="WUS94" s="14"/>
      <c r="WUT94" s="14"/>
      <c r="WUU94" s="14"/>
      <c r="WUV94" s="14"/>
      <c r="WUW94" s="14"/>
      <c r="WUX94" s="14"/>
      <c r="WUY94" s="14"/>
      <c r="WUZ94" s="14"/>
      <c r="WVA94" s="14"/>
      <c r="WVB94" s="14"/>
      <c r="WVC94" s="14"/>
      <c r="WVD94" s="14"/>
      <c r="WVE94" s="14"/>
      <c r="WVF94" s="14"/>
      <c r="WVG94" s="14"/>
      <c r="WVH94" s="14"/>
      <c r="WVI94" s="14"/>
      <c r="WVJ94" s="14"/>
      <c r="WVK94" s="14"/>
      <c r="WVL94" s="14"/>
      <c r="WVM94" s="14"/>
      <c r="WVN94" s="14"/>
      <c r="WVO94" s="14"/>
      <c r="WVP94" s="14"/>
      <c r="WVQ94" s="14"/>
      <c r="WVR94" s="14"/>
      <c r="WVS94" s="14"/>
      <c r="WVT94" s="14"/>
      <c r="WVU94" s="14"/>
      <c r="WVV94" s="14"/>
      <c r="WVW94" s="14"/>
      <c r="WVX94" s="14"/>
      <c r="WVY94" s="14"/>
      <c r="WVZ94" s="14"/>
      <c r="WWA94" s="14"/>
      <c r="WWB94" s="14"/>
      <c r="WWC94" s="14"/>
      <c r="WWD94" s="14"/>
      <c r="WWE94" s="14"/>
      <c r="WWF94" s="14"/>
      <c r="WWG94" s="14"/>
      <c r="WWH94" s="14"/>
      <c r="WWI94" s="14"/>
      <c r="WWJ94" s="14"/>
      <c r="WWK94" s="14"/>
      <c r="WWL94" s="14"/>
      <c r="WWM94" s="14"/>
      <c r="WWN94" s="14"/>
      <c r="WWO94" s="14"/>
      <c r="WWP94" s="14"/>
      <c r="WWQ94" s="14"/>
      <c r="WWR94" s="14"/>
      <c r="WWS94" s="14"/>
      <c r="WWT94" s="14"/>
      <c r="WWU94" s="14"/>
      <c r="WWV94" s="14"/>
      <c r="WWW94" s="14"/>
      <c r="WWX94" s="14"/>
      <c r="WWY94" s="14"/>
      <c r="WWZ94" s="14"/>
      <c r="WXA94" s="14"/>
      <c r="WXB94" s="14"/>
      <c r="WXC94" s="14"/>
      <c r="WXD94" s="14"/>
      <c r="WXE94" s="14"/>
      <c r="WXF94" s="14"/>
      <c r="WXG94" s="14"/>
      <c r="WXH94" s="14"/>
      <c r="WXI94" s="14"/>
      <c r="WXJ94" s="14"/>
      <c r="WXK94" s="14"/>
      <c r="WXL94" s="14"/>
      <c r="WXM94" s="14"/>
      <c r="WXN94" s="14"/>
      <c r="WXO94" s="14"/>
      <c r="WXP94" s="14"/>
      <c r="WXQ94" s="14"/>
      <c r="WXR94" s="14"/>
      <c r="WXS94" s="14"/>
      <c r="WXT94" s="14"/>
      <c r="WXU94" s="14"/>
      <c r="WXV94" s="14"/>
      <c r="WXW94" s="14"/>
      <c r="WXX94" s="14"/>
      <c r="WXY94" s="14"/>
      <c r="WXZ94" s="14"/>
      <c r="WYA94" s="14"/>
      <c r="WYB94" s="14"/>
      <c r="WYC94" s="14"/>
      <c r="WYD94" s="14"/>
      <c r="WYE94" s="14"/>
      <c r="WYF94" s="14"/>
      <c r="WYG94" s="14"/>
      <c r="WYH94" s="14"/>
      <c r="WYI94" s="14"/>
      <c r="WYJ94" s="14"/>
      <c r="WYK94" s="14"/>
      <c r="WYL94" s="14"/>
      <c r="WYM94" s="14"/>
      <c r="WYN94" s="14"/>
      <c r="WYO94" s="14"/>
      <c r="WYP94" s="14"/>
      <c r="WYQ94" s="14"/>
      <c r="WYR94" s="14"/>
      <c r="WYS94" s="14"/>
      <c r="WYT94" s="14"/>
      <c r="WYU94" s="14"/>
      <c r="WYV94" s="14"/>
      <c r="WYW94" s="14"/>
      <c r="WYX94" s="14"/>
      <c r="WYY94" s="14"/>
      <c r="WYZ94" s="14"/>
      <c r="WZA94" s="14"/>
      <c r="WZB94" s="14"/>
      <c r="WZC94" s="14"/>
      <c r="WZD94" s="14"/>
      <c r="WZE94" s="14"/>
      <c r="WZF94" s="14"/>
      <c r="WZG94" s="14"/>
      <c r="WZH94" s="14"/>
      <c r="WZI94" s="14"/>
      <c r="WZJ94" s="14"/>
      <c r="WZK94" s="14"/>
      <c r="WZL94" s="14"/>
      <c r="WZM94" s="14"/>
      <c r="WZN94" s="14"/>
      <c r="WZO94" s="14"/>
      <c r="WZP94" s="14"/>
      <c r="WZQ94" s="14"/>
      <c r="WZR94" s="14"/>
      <c r="WZS94" s="14"/>
      <c r="WZT94" s="14"/>
      <c r="WZU94" s="14"/>
      <c r="WZV94" s="14"/>
      <c r="WZW94" s="14"/>
      <c r="WZX94" s="14"/>
      <c r="WZY94" s="14"/>
      <c r="WZZ94" s="14"/>
      <c r="XAA94" s="14"/>
      <c r="XAB94" s="14"/>
      <c r="XAC94" s="14"/>
      <c r="XAD94" s="14"/>
      <c r="XAE94" s="14"/>
      <c r="XAF94" s="14"/>
      <c r="XAG94" s="14"/>
      <c r="XAH94" s="14"/>
      <c r="XAI94" s="14"/>
      <c r="XAJ94" s="14"/>
      <c r="XAK94" s="14"/>
      <c r="XAL94" s="14"/>
      <c r="XAM94" s="14"/>
      <c r="XAN94" s="14"/>
      <c r="XAO94" s="14"/>
      <c r="XAP94" s="14"/>
      <c r="XAQ94" s="14"/>
      <c r="XAR94" s="14"/>
      <c r="XAS94" s="14"/>
      <c r="XAT94" s="14"/>
      <c r="XAU94" s="14"/>
      <c r="XAV94" s="14"/>
      <c r="XAW94" s="14"/>
      <c r="XAX94" s="14"/>
      <c r="XAY94" s="14"/>
      <c r="XAZ94" s="14"/>
      <c r="XBA94" s="14"/>
      <c r="XBB94" s="14"/>
      <c r="XBC94" s="14"/>
      <c r="XBD94" s="14"/>
      <c r="XBE94" s="14"/>
      <c r="XBF94" s="14"/>
      <c r="XBG94" s="14"/>
      <c r="XBH94" s="14"/>
      <c r="XBI94" s="14"/>
      <c r="XBJ94" s="14"/>
      <c r="XBK94" s="14"/>
      <c r="XBL94" s="14"/>
      <c r="XBM94" s="14"/>
      <c r="XBN94" s="14"/>
      <c r="XBO94" s="14"/>
      <c r="XBP94" s="14"/>
      <c r="XBQ94" s="14"/>
      <c r="XBR94" s="14"/>
      <c r="XBS94" s="14"/>
      <c r="XBT94" s="14"/>
      <c r="XBU94" s="14"/>
      <c r="XBV94" s="14"/>
      <c r="XBW94" s="14"/>
      <c r="XBX94" s="14"/>
      <c r="XBY94" s="14"/>
      <c r="XBZ94" s="14"/>
      <c r="XCA94" s="14"/>
      <c r="XCB94" s="14"/>
      <c r="XCC94" s="14"/>
      <c r="XCD94" s="14"/>
      <c r="XCE94" s="14"/>
      <c r="XCF94" s="14"/>
      <c r="XCG94" s="14"/>
      <c r="XCH94" s="14"/>
      <c r="XCI94" s="14"/>
      <c r="XCJ94" s="14"/>
      <c r="XCK94" s="14"/>
      <c r="XCL94" s="14"/>
      <c r="XCM94" s="14"/>
      <c r="XCN94" s="14"/>
      <c r="XCO94" s="14"/>
      <c r="XCP94" s="14"/>
      <c r="XCQ94" s="14"/>
      <c r="XCR94" s="14"/>
      <c r="XCS94" s="14"/>
      <c r="XCT94" s="14"/>
      <c r="XCU94" s="14"/>
      <c r="XCV94" s="14"/>
      <c r="XCW94" s="14"/>
      <c r="XCX94" s="14"/>
      <c r="XCY94" s="14"/>
      <c r="XCZ94" s="14"/>
      <c r="XDA94" s="14"/>
      <c r="XDB94" s="14"/>
      <c r="XDC94" s="14"/>
      <c r="XDD94" s="14"/>
      <c r="XDE94" s="14"/>
      <c r="XDF94" s="14"/>
      <c r="XDG94" s="14"/>
      <c r="XDH94" s="14"/>
      <c r="XDI94" s="14"/>
      <c r="XDJ94" s="14"/>
      <c r="XDK94" s="14"/>
      <c r="XDL94" s="14"/>
      <c r="XDM94" s="14"/>
      <c r="XDN94" s="14"/>
      <c r="XDO94" s="14"/>
      <c r="XDP94" s="14"/>
      <c r="XDQ94" s="14"/>
      <c r="XDR94" s="14"/>
      <c r="XDS94" s="14"/>
      <c r="XDT94" s="14"/>
      <c r="XDU94" s="14"/>
      <c r="XDV94" s="14"/>
      <c r="XDW94" s="14"/>
      <c r="XDX94" s="14"/>
      <c r="XDY94" s="14"/>
      <c r="XDZ94" s="14"/>
      <c r="XEA94" s="14"/>
      <c r="XEB94" s="14"/>
      <c r="XEC94" s="14"/>
      <c r="XED94" s="14"/>
      <c r="XEE94" s="14"/>
      <c r="XEF94" s="14"/>
      <c r="XEG94" s="14"/>
      <c r="XEH94" s="14"/>
      <c r="XEI94" s="14"/>
      <c r="XEJ94" s="14"/>
      <c r="XEK94" s="14"/>
      <c r="XEL94" s="14"/>
      <c r="XEM94" s="14"/>
      <c r="XEN94" s="14"/>
      <c r="XEO94" s="14"/>
      <c r="XEP94" s="14"/>
      <c r="XEQ94" s="14"/>
      <c r="XER94" s="14"/>
      <c r="XES94" s="14"/>
      <c r="XET94" s="14"/>
      <c r="XEU94" s="14"/>
      <c r="XEV94" s="14"/>
      <c r="XEW94" s="14"/>
      <c r="XEX94" s="14"/>
      <c r="XEY94" s="14"/>
      <c r="XEZ94" s="14"/>
      <c r="XFA94" s="14"/>
      <c r="XFB94" s="14"/>
      <c r="XFC94" s="14"/>
      <c r="XFD94" s="14"/>
    </row>
    <row r="95" spans="2:16384" customFormat="1" ht="13" customHeight="1">
      <c r="B95" s="937">
        <v>912300023662</v>
      </c>
      <c r="C95" s="224">
        <v>8718699096410</v>
      </c>
      <c r="D95" s="947" t="s">
        <v>857</v>
      </c>
      <c r="E95" s="42">
        <v>912300060474</v>
      </c>
      <c r="F95" s="68">
        <v>8720169558960</v>
      </c>
      <c r="G95" s="938" t="s">
        <v>2352</v>
      </c>
      <c r="H95" s="14"/>
      <c r="I95" s="14"/>
      <c r="J95" s="14"/>
      <c r="K95" s="14"/>
      <c r="L95" s="14"/>
      <c r="M95" s="14"/>
      <c r="N95" s="14"/>
      <c r="O95" s="14"/>
      <c r="P95" s="14"/>
      <c r="Q95" s="14"/>
      <c r="R95" s="14"/>
      <c r="S95" s="14"/>
      <c r="T95" s="14"/>
      <c r="U95" s="14"/>
      <c r="V95" s="14"/>
      <c r="W95" s="14"/>
      <c r="X95" s="14"/>
      <c r="Y95" s="14"/>
      <c r="Z95" s="14"/>
      <c r="AA95" s="14"/>
      <c r="AB95" s="14"/>
      <c r="AC95" s="14"/>
      <c r="AD95" s="14"/>
      <c r="AE95" s="14"/>
      <c r="AF95" s="14"/>
      <c r="AG95" s="14"/>
      <c r="AH95" s="14"/>
      <c r="AI95" s="14"/>
      <c r="AJ95" s="14"/>
      <c r="AK95" s="14"/>
      <c r="AL95" s="14"/>
      <c r="AM95" s="14"/>
      <c r="AN95" s="14"/>
      <c r="AO95" s="14"/>
      <c r="AP95" s="14"/>
      <c r="AQ95" s="14"/>
      <c r="AR95" s="14"/>
      <c r="AS95" s="14"/>
      <c r="AT95" s="14"/>
      <c r="AU95" s="14"/>
      <c r="AV95" s="14"/>
      <c r="AW95" s="14"/>
      <c r="AX95" s="14"/>
      <c r="AY95" s="14"/>
      <c r="AZ95" s="14"/>
      <c r="BA95" s="14"/>
      <c r="BB95" s="14"/>
      <c r="BC95" s="14"/>
      <c r="BD95" s="14"/>
      <c r="BE95" s="14"/>
      <c r="BF95" s="14"/>
      <c r="BG95" s="14"/>
      <c r="BH95" s="14"/>
      <c r="BI95" s="14"/>
      <c r="BJ95" s="14"/>
      <c r="BK95" s="14"/>
      <c r="BL95" s="14"/>
      <c r="BM95" s="14"/>
      <c r="BN95" s="14"/>
      <c r="BO95" s="14"/>
      <c r="BP95" s="14"/>
      <c r="BQ95" s="14"/>
      <c r="BR95" s="14"/>
      <c r="BS95" s="14"/>
      <c r="BT95" s="14"/>
      <c r="BU95" s="14"/>
      <c r="BV95" s="14"/>
      <c r="BW95" s="14"/>
      <c r="BX95" s="14"/>
      <c r="BY95" s="14"/>
      <c r="BZ95" s="14"/>
      <c r="CA95" s="14"/>
      <c r="CB95" s="14"/>
      <c r="CC95" s="14"/>
      <c r="CD95" s="14"/>
      <c r="CE95" s="14"/>
      <c r="CF95" s="14"/>
      <c r="CG95" s="14"/>
      <c r="CH95" s="14"/>
      <c r="CI95" s="14"/>
      <c r="CJ95" s="14"/>
      <c r="CK95" s="14"/>
      <c r="CL95" s="14"/>
      <c r="CM95" s="14"/>
      <c r="CN95" s="14"/>
      <c r="CO95" s="14"/>
      <c r="CP95" s="14"/>
      <c r="CQ95" s="14"/>
      <c r="CR95" s="14"/>
      <c r="CS95" s="14"/>
      <c r="CT95" s="14"/>
      <c r="CU95" s="14"/>
      <c r="CV95" s="14"/>
      <c r="CW95" s="14"/>
      <c r="CX95" s="14"/>
      <c r="CY95" s="14"/>
      <c r="CZ95" s="14"/>
      <c r="DA95" s="14"/>
      <c r="DB95" s="14"/>
      <c r="DC95" s="14"/>
      <c r="DD95" s="14"/>
      <c r="DE95" s="14"/>
      <c r="DF95" s="14"/>
      <c r="DG95" s="14"/>
      <c r="DH95" s="14"/>
      <c r="DI95" s="14"/>
      <c r="DJ95" s="14"/>
      <c r="DK95" s="14"/>
      <c r="DL95" s="14"/>
      <c r="DM95" s="14"/>
      <c r="DN95" s="14"/>
      <c r="DO95" s="14"/>
      <c r="DP95" s="14"/>
      <c r="DQ95" s="14"/>
      <c r="DR95" s="14"/>
      <c r="DS95" s="14"/>
      <c r="DT95" s="14"/>
      <c r="DU95" s="14"/>
      <c r="DV95" s="14"/>
      <c r="DW95" s="14"/>
      <c r="DX95" s="14"/>
      <c r="DY95" s="14"/>
      <c r="DZ95" s="14"/>
      <c r="EA95" s="14"/>
      <c r="EB95" s="14"/>
      <c r="EC95" s="14"/>
      <c r="ED95" s="14"/>
      <c r="EE95" s="14"/>
      <c r="EF95" s="14"/>
      <c r="EG95" s="14"/>
      <c r="EH95" s="14"/>
      <c r="EI95" s="14"/>
      <c r="EJ95" s="14"/>
      <c r="EK95" s="14"/>
      <c r="EL95" s="14"/>
      <c r="EM95" s="14"/>
      <c r="EN95" s="14"/>
      <c r="EO95" s="14"/>
      <c r="EP95" s="14"/>
      <c r="EQ95" s="14"/>
      <c r="ER95" s="14"/>
      <c r="ES95" s="14"/>
      <c r="ET95" s="14"/>
      <c r="EU95" s="14"/>
      <c r="EV95" s="14"/>
      <c r="EW95" s="14"/>
      <c r="EX95" s="14"/>
      <c r="EY95" s="14"/>
      <c r="EZ95" s="14"/>
      <c r="FA95" s="14"/>
      <c r="FB95" s="14"/>
      <c r="FC95" s="14"/>
      <c r="FD95" s="14"/>
      <c r="FE95" s="14"/>
      <c r="FF95" s="14"/>
      <c r="FG95" s="14"/>
      <c r="FH95" s="14"/>
      <c r="FI95" s="14"/>
      <c r="FJ95" s="14"/>
      <c r="FK95" s="14"/>
      <c r="FL95" s="14"/>
      <c r="FM95" s="14"/>
      <c r="FN95" s="14"/>
      <c r="FO95" s="14"/>
      <c r="FP95" s="14"/>
      <c r="FQ95" s="14"/>
      <c r="FR95" s="14"/>
      <c r="FS95" s="14"/>
      <c r="FT95" s="14"/>
      <c r="FU95" s="14"/>
      <c r="FV95" s="14"/>
      <c r="FW95" s="14"/>
      <c r="FX95" s="14"/>
      <c r="FY95" s="14"/>
      <c r="FZ95" s="14"/>
      <c r="GA95" s="14"/>
      <c r="GB95" s="14"/>
      <c r="GC95" s="14"/>
      <c r="GD95" s="14"/>
      <c r="GE95" s="14"/>
      <c r="GF95" s="14"/>
      <c r="GG95" s="14"/>
      <c r="GH95" s="14"/>
      <c r="GI95" s="14"/>
      <c r="GJ95" s="14"/>
      <c r="GK95" s="14"/>
      <c r="GL95" s="14"/>
      <c r="GM95" s="14"/>
      <c r="GN95" s="14"/>
      <c r="GO95" s="14"/>
      <c r="GP95" s="14"/>
      <c r="GQ95" s="14"/>
      <c r="GR95" s="14"/>
      <c r="GS95" s="14"/>
      <c r="GT95" s="14"/>
      <c r="GU95" s="14"/>
      <c r="GV95" s="14"/>
      <c r="GW95" s="14"/>
      <c r="GX95" s="14"/>
      <c r="GY95" s="14"/>
      <c r="GZ95" s="14"/>
      <c r="HA95" s="14"/>
      <c r="HB95" s="14"/>
      <c r="HC95" s="14"/>
      <c r="HD95" s="14"/>
      <c r="HE95" s="14"/>
      <c r="HF95" s="14"/>
      <c r="HG95" s="14"/>
      <c r="HH95" s="14"/>
      <c r="HI95" s="14"/>
      <c r="HJ95" s="14"/>
      <c r="HK95" s="14"/>
      <c r="HL95" s="14"/>
      <c r="HM95" s="14"/>
      <c r="HN95" s="14"/>
      <c r="HO95" s="14"/>
      <c r="HP95" s="14"/>
      <c r="HQ95" s="14"/>
      <c r="HR95" s="14"/>
      <c r="HS95" s="14"/>
      <c r="HT95" s="14"/>
      <c r="HU95" s="14"/>
      <c r="HV95" s="14"/>
      <c r="HW95" s="14"/>
      <c r="HX95" s="14"/>
      <c r="HY95" s="14"/>
      <c r="HZ95" s="14"/>
      <c r="IA95" s="14"/>
      <c r="IB95" s="14"/>
      <c r="IC95" s="14"/>
      <c r="ID95" s="14"/>
      <c r="IE95" s="14"/>
      <c r="IF95" s="14"/>
      <c r="IG95" s="14"/>
      <c r="IH95" s="14"/>
      <c r="II95" s="14"/>
      <c r="IJ95" s="14"/>
      <c r="IK95" s="14"/>
      <c r="IL95" s="14"/>
      <c r="IM95" s="14"/>
      <c r="IN95" s="14"/>
      <c r="IO95" s="14"/>
      <c r="IP95" s="14"/>
      <c r="IQ95" s="14"/>
      <c r="IR95" s="14"/>
      <c r="IS95" s="14"/>
      <c r="IT95" s="14"/>
      <c r="IU95" s="14"/>
      <c r="IV95" s="14"/>
      <c r="IW95" s="14"/>
      <c r="IX95" s="14"/>
      <c r="IY95" s="14"/>
      <c r="IZ95" s="14"/>
      <c r="JA95" s="14"/>
      <c r="JB95" s="14"/>
      <c r="JC95" s="14"/>
      <c r="JD95" s="14"/>
      <c r="JE95" s="14"/>
      <c r="JF95" s="14"/>
      <c r="JG95" s="14"/>
      <c r="JH95" s="14"/>
      <c r="JI95" s="14"/>
      <c r="JJ95" s="14"/>
      <c r="JK95" s="14"/>
      <c r="JL95" s="14"/>
      <c r="JM95" s="14"/>
      <c r="JN95" s="14"/>
      <c r="JO95" s="14"/>
      <c r="JP95" s="14"/>
      <c r="JQ95" s="14"/>
      <c r="JR95" s="14"/>
      <c r="JS95" s="14"/>
      <c r="JT95" s="14"/>
      <c r="JU95" s="14"/>
      <c r="JV95" s="14"/>
      <c r="JW95" s="14"/>
      <c r="JX95" s="14"/>
      <c r="JY95" s="14"/>
      <c r="JZ95" s="14"/>
      <c r="KA95" s="14"/>
      <c r="KB95" s="14"/>
      <c r="KC95" s="14"/>
      <c r="KD95" s="14"/>
      <c r="KE95" s="14"/>
      <c r="KF95" s="14"/>
      <c r="KG95" s="14"/>
      <c r="KH95" s="14"/>
      <c r="KI95" s="14"/>
      <c r="KJ95" s="14"/>
      <c r="KK95" s="14"/>
      <c r="KL95" s="14"/>
      <c r="KM95" s="14"/>
      <c r="KN95" s="14"/>
      <c r="KO95" s="14"/>
      <c r="KP95" s="14"/>
      <c r="KQ95" s="14"/>
      <c r="KR95" s="14"/>
      <c r="KS95" s="14"/>
      <c r="KT95" s="14"/>
      <c r="KU95" s="14"/>
      <c r="KV95" s="14"/>
      <c r="KW95" s="14"/>
      <c r="KX95" s="14"/>
      <c r="KY95" s="14"/>
      <c r="KZ95" s="14"/>
      <c r="LA95" s="14"/>
      <c r="LB95" s="14"/>
      <c r="LC95" s="14"/>
      <c r="LD95" s="14"/>
      <c r="LE95" s="14"/>
      <c r="LF95" s="14"/>
      <c r="LG95" s="14"/>
      <c r="LH95" s="14"/>
      <c r="LI95" s="14"/>
      <c r="LJ95" s="14"/>
      <c r="LK95" s="14"/>
      <c r="LL95" s="14"/>
      <c r="LM95" s="14"/>
      <c r="LN95" s="14"/>
      <c r="LO95" s="14"/>
      <c r="LP95" s="14"/>
      <c r="LQ95" s="14"/>
      <c r="LR95" s="14"/>
      <c r="LS95" s="14"/>
      <c r="LT95" s="14"/>
      <c r="LU95" s="14"/>
      <c r="LV95" s="14"/>
      <c r="LW95" s="14"/>
      <c r="LX95" s="14"/>
      <c r="LY95" s="14"/>
      <c r="LZ95" s="14"/>
      <c r="MA95" s="14"/>
      <c r="MB95" s="14"/>
      <c r="MC95" s="14"/>
      <c r="MD95" s="14"/>
      <c r="ME95" s="14"/>
      <c r="MF95" s="14"/>
      <c r="MG95" s="14"/>
      <c r="MH95" s="14"/>
      <c r="MI95" s="14"/>
      <c r="MJ95" s="14"/>
      <c r="MK95" s="14"/>
      <c r="ML95" s="14"/>
      <c r="MM95" s="14"/>
      <c r="MN95" s="14"/>
      <c r="MO95" s="14"/>
      <c r="MP95" s="14"/>
      <c r="MQ95" s="14"/>
      <c r="MR95" s="14"/>
      <c r="MS95" s="14"/>
      <c r="MT95" s="14"/>
      <c r="MU95" s="14"/>
      <c r="MV95" s="14"/>
      <c r="MW95" s="14"/>
      <c r="MX95" s="14"/>
      <c r="MY95" s="14"/>
      <c r="MZ95" s="14"/>
      <c r="NA95" s="14"/>
      <c r="NB95" s="14"/>
      <c r="NC95" s="14"/>
      <c r="ND95" s="14"/>
      <c r="NE95" s="14"/>
      <c r="NF95" s="14"/>
      <c r="NG95" s="14"/>
      <c r="NH95" s="14"/>
      <c r="NI95" s="14"/>
      <c r="NJ95" s="14"/>
      <c r="NK95" s="14"/>
      <c r="NL95" s="14"/>
      <c r="NM95" s="14"/>
      <c r="NN95" s="14"/>
      <c r="NO95" s="14"/>
      <c r="NP95" s="14"/>
      <c r="NQ95" s="14"/>
      <c r="NR95" s="14"/>
      <c r="NS95" s="14"/>
      <c r="NT95" s="14"/>
      <c r="NU95" s="14"/>
      <c r="NV95" s="14"/>
      <c r="NW95" s="14"/>
      <c r="NX95" s="14"/>
      <c r="NY95" s="14"/>
      <c r="NZ95" s="14"/>
      <c r="OA95" s="14"/>
      <c r="OB95" s="14"/>
      <c r="OC95" s="14"/>
      <c r="OD95" s="14"/>
      <c r="OE95" s="14"/>
      <c r="OF95" s="14"/>
      <c r="OG95" s="14"/>
      <c r="OH95" s="14"/>
      <c r="OI95" s="14"/>
      <c r="OJ95" s="14"/>
      <c r="OK95" s="14"/>
      <c r="OL95" s="14"/>
      <c r="OM95" s="14"/>
      <c r="ON95" s="14"/>
      <c r="OO95" s="14"/>
      <c r="OP95" s="14"/>
      <c r="OQ95" s="14"/>
      <c r="OR95" s="14"/>
      <c r="OS95" s="14"/>
      <c r="OT95" s="14"/>
      <c r="OU95" s="14"/>
      <c r="OV95" s="14"/>
      <c r="OW95" s="14"/>
      <c r="OX95" s="14"/>
      <c r="OY95" s="14"/>
      <c r="OZ95" s="14"/>
      <c r="PA95" s="14"/>
      <c r="PB95" s="14"/>
      <c r="PC95" s="14"/>
      <c r="PD95" s="14"/>
      <c r="PE95" s="14"/>
      <c r="PF95" s="14"/>
      <c r="PG95" s="14"/>
      <c r="PH95" s="14"/>
      <c r="PI95" s="14"/>
      <c r="PJ95" s="14"/>
      <c r="PK95" s="14"/>
      <c r="PL95" s="14"/>
      <c r="PM95" s="14"/>
      <c r="PN95" s="14"/>
      <c r="PO95" s="14"/>
      <c r="PP95" s="14"/>
      <c r="PQ95" s="14"/>
      <c r="PR95" s="14"/>
      <c r="PS95" s="14"/>
      <c r="PT95" s="14"/>
      <c r="PU95" s="14"/>
      <c r="PV95" s="14"/>
      <c r="PW95" s="14"/>
      <c r="PX95" s="14"/>
      <c r="PY95" s="14"/>
      <c r="PZ95" s="14"/>
      <c r="QA95" s="14"/>
      <c r="QB95" s="14"/>
      <c r="QC95" s="14"/>
      <c r="QD95" s="14"/>
      <c r="QE95" s="14"/>
      <c r="QF95" s="14"/>
      <c r="QG95" s="14"/>
      <c r="QH95" s="14"/>
      <c r="QI95" s="14"/>
      <c r="QJ95" s="14"/>
      <c r="QK95" s="14"/>
      <c r="QL95" s="14"/>
      <c r="QM95" s="14"/>
      <c r="QN95" s="14"/>
      <c r="QO95" s="14"/>
      <c r="QP95" s="14"/>
      <c r="QQ95" s="14"/>
      <c r="QR95" s="14"/>
      <c r="QS95" s="14"/>
      <c r="QT95" s="14"/>
      <c r="QU95" s="14"/>
      <c r="QV95" s="14"/>
      <c r="QW95" s="14"/>
      <c r="QX95" s="14"/>
      <c r="QY95" s="14"/>
      <c r="QZ95" s="14"/>
      <c r="RA95" s="14"/>
      <c r="RB95" s="14"/>
      <c r="RC95" s="14"/>
      <c r="RD95" s="14"/>
      <c r="RE95" s="14"/>
      <c r="RF95" s="14"/>
      <c r="RG95" s="14"/>
      <c r="RH95" s="14"/>
      <c r="RI95" s="14"/>
      <c r="RJ95" s="14"/>
      <c r="RK95" s="14"/>
      <c r="RL95" s="14"/>
      <c r="RM95" s="14"/>
      <c r="RN95" s="14"/>
      <c r="RO95" s="14"/>
      <c r="RP95" s="14"/>
      <c r="RQ95" s="14"/>
      <c r="RR95" s="14"/>
      <c r="RS95" s="14"/>
      <c r="RT95" s="14"/>
      <c r="RU95" s="14"/>
      <c r="RV95" s="14"/>
      <c r="RW95" s="14"/>
      <c r="RX95" s="14"/>
      <c r="RY95" s="14"/>
      <c r="RZ95" s="14"/>
      <c r="SA95" s="14"/>
      <c r="SB95" s="14"/>
      <c r="SC95" s="14"/>
      <c r="SD95" s="14"/>
      <c r="SE95" s="14"/>
      <c r="SF95" s="14"/>
      <c r="SG95" s="14"/>
      <c r="SH95" s="14"/>
      <c r="SI95" s="14"/>
      <c r="SJ95" s="14"/>
      <c r="SK95" s="14"/>
      <c r="SL95" s="14"/>
      <c r="SM95" s="14"/>
      <c r="SN95" s="14"/>
      <c r="SO95" s="14"/>
      <c r="SP95" s="14"/>
      <c r="SQ95" s="14"/>
      <c r="SR95" s="14"/>
      <c r="SS95" s="14"/>
      <c r="ST95" s="14"/>
      <c r="SU95" s="14"/>
      <c r="SV95" s="14"/>
      <c r="SW95" s="14"/>
      <c r="SX95" s="14"/>
      <c r="SY95" s="14"/>
      <c r="SZ95" s="14"/>
      <c r="TA95" s="14"/>
      <c r="TB95" s="14"/>
      <c r="TC95" s="14"/>
      <c r="TD95" s="14"/>
      <c r="TE95" s="14"/>
      <c r="TF95" s="14"/>
      <c r="TG95" s="14"/>
      <c r="TH95" s="14"/>
      <c r="TI95" s="14"/>
      <c r="TJ95" s="14"/>
      <c r="TK95" s="14"/>
      <c r="TL95" s="14"/>
      <c r="TM95" s="14"/>
      <c r="TN95" s="14"/>
      <c r="TO95" s="14"/>
      <c r="TP95" s="14"/>
      <c r="TQ95" s="14"/>
      <c r="TR95" s="14"/>
      <c r="TS95" s="14"/>
      <c r="TT95" s="14"/>
      <c r="TU95" s="14"/>
      <c r="TV95" s="14"/>
      <c r="TW95" s="14"/>
      <c r="TX95" s="14"/>
      <c r="TY95" s="14"/>
      <c r="TZ95" s="14"/>
      <c r="UA95" s="14"/>
      <c r="UB95" s="14"/>
      <c r="UC95" s="14"/>
      <c r="UD95" s="14"/>
      <c r="UE95" s="14"/>
      <c r="UF95" s="14"/>
      <c r="UG95" s="14"/>
      <c r="UH95" s="14"/>
      <c r="UI95" s="14"/>
      <c r="UJ95" s="14"/>
      <c r="UK95" s="14"/>
      <c r="UL95" s="14"/>
      <c r="UM95" s="14"/>
      <c r="UN95" s="14"/>
      <c r="UO95" s="14"/>
      <c r="UP95" s="14"/>
      <c r="UQ95" s="14"/>
      <c r="UR95" s="14"/>
      <c r="US95" s="14"/>
      <c r="UT95" s="14"/>
      <c r="UU95" s="14"/>
      <c r="UV95" s="14"/>
      <c r="UW95" s="14"/>
      <c r="UX95" s="14"/>
      <c r="UY95" s="14"/>
      <c r="UZ95" s="14"/>
      <c r="VA95" s="14"/>
      <c r="VB95" s="14"/>
      <c r="VC95" s="14"/>
      <c r="VD95" s="14"/>
      <c r="VE95" s="14"/>
      <c r="VF95" s="14"/>
      <c r="VG95" s="14"/>
      <c r="VH95" s="14"/>
      <c r="VI95" s="14"/>
      <c r="VJ95" s="14"/>
      <c r="VK95" s="14"/>
      <c r="VL95" s="14"/>
      <c r="VM95" s="14"/>
      <c r="VN95" s="14"/>
      <c r="VO95" s="14"/>
      <c r="VP95" s="14"/>
      <c r="VQ95" s="14"/>
      <c r="VR95" s="14"/>
      <c r="VS95" s="14"/>
      <c r="VT95" s="14"/>
      <c r="VU95" s="14"/>
      <c r="VV95" s="14"/>
      <c r="VW95" s="14"/>
      <c r="VX95" s="14"/>
      <c r="VY95" s="14"/>
      <c r="VZ95" s="14"/>
      <c r="WA95" s="14"/>
      <c r="WB95" s="14"/>
      <c r="WC95" s="14"/>
      <c r="WD95" s="14"/>
      <c r="WE95" s="14"/>
      <c r="WF95" s="14"/>
      <c r="WG95" s="14"/>
      <c r="WH95" s="14"/>
      <c r="WI95" s="14"/>
      <c r="WJ95" s="14"/>
      <c r="WK95" s="14"/>
      <c r="WL95" s="14"/>
      <c r="WM95" s="14"/>
      <c r="WN95" s="14"/>
      <c r="WO95" s="14"/>
      <c r="WP95" s="14"/>
      <c r="WQ95" s="14"/>
      <c r="WR95" s="14"/>
      <c r="WS95" s="14"/>
      <c r="WT95" s="14"/>
      <c r="WU95" s="14"/>
      <c r="WV95" s="14"/>
      <c r="WW95" s="14"/>
      <c r="WX95" s="14"/>
      <c r="WY95" s="14"/>
      <c r="WZ95" s="14"/>
      <c r="XA95" s="14"/>
      <c r="XB95" s="14"/>
      <c r="XC95" s="14"/>
      <c r="XD95" s="14"/>
      <c r="XE95" s="14"/>
      <c r="XF95" s="14"/>
      <c r="XG95" s="14"/>
      <c r="XH95" s="14"/>
      <c r="XI95" s="14"/>
      <c r="XJ95" s="14"/>
      <c r="XK95" s="14"/>
      <c r="XL95" s="14"/>
      <c r="XM95" s="14"/>
      <c r="XN95" s="14"/>
      <c r="XO95" s="14"/>
      <c r="XP95" s="14"/>
      <c r="XQ95" s="14"/>
      <c r="XR95" s="14"/>
      <c r="XS95" s="14"/>
      <c r="XT95" s="14"/>
      <c r="XU95" s="14"/>
      <c r="XV95" s="14"/>
      <c r="XW95" s="14"/>
      <c r="XX95" s="14"/>
      <c r="XY95" s="14"/>
      <c r="XZ95" s="14"/>
      <c r="YA95" s="14"/>
      <c r="YB95" s="14"/>
      <c r="YC95" s="14"/>
      <c r="YD95" s="14"/>
      <c r="YE95" s="14"/>
      <c r="YF95" s="14"/>
      <c r="YG95" s="14"/>
      <c r="YH95" s="14"/>
      <c r="YI95" s="14"/>
      <c r="YJ95" s="14"/>
      <c r="YK95" s="14"/>
      <c r="YL95" s="14"/>
      <c r="YM95" s="14"/>
      <c r="YN95" s="14"/>
      <c r="YO95" s="14"/>
      <c r="YP95" s="14"/>
      <c r="YQ95" s="14"/>
      <c r="YR95" s="14"/>
      <c r="YS95" s="14"/>
      <c r="YT95" s="14"/>
      <c r="YU95" s="14"/>
      <c r="YV95" s="14"/>
      <c r="YW95" s="14"/>
      <c r="YX95" s="14"/>
      <c r="YY95" s="14"/>
      <c r="YZ95" s="14"/>
      <c r="ZA95" s="14"/>
      <c r="ZB95" s="14"/>
      <c r="ZC95" s="14"/>
      <c r="ZD95" s="14"/>
      <c r="ZE95" s="14"/>
      <c r="ZF95" s="14"/>
      <c r="ZG95" s="14"/>
      <c r="ZH95" s="14"/>
      <c r="ZI95" s="14"/>
      <c r="ZJ95" s="14"/>
      <c r="ZK95" s="14"/>
      <c r="ZL95" s="14"/>
      <c r="ZM95" s="14"/>
      <c r="ZN95" s="14"/>
      <c r="ZO95" s="14"/>
      <c r="ZP95" s="14"/>
      <c r="ZQ95" s="14"/>
      <c r="ZR95" s="14"/>
      <c r="ZS95" s="14"/>
      <c r="ZT95" s="14"/>
      <c r="ZU95" s="14"/>
      <c r="ZV95" s="14"/>
      <c r="ZW95" s="14"/>
      <c r="ZX95" s="14"/>
      <c r="ZY95" s="14"/>
      <c r="ZZ95" s="14"/>
      <c r="AAA95" s="14"/>
      <c r="AAB95" s="14"/>
      <c r="AAC95" s="14"/>
      <c r="AAD95" s="14"/>
      <c r="AAE95" s="14"/>
      <c r="AAF95" s="14"/>
      <c r="AAG95" s="14"/>
      <c r="AAH95" s="14"/>
      <c r="AAI95" s="14"/>
      <c r="AAJ95" s="14"/>
      <c r="AAK95" s="14"/>
      <c r="AAL95" s="14"/>
      <c r="AAM95" s="14"/>
      <c r="AAN95" s="14"/>
      <c r="AAO95" s="14"/>
      <c r="AAP95" s="14"/>
      <c r="AAQ95" s="14"/>
      <c r="AAR95" s="14"/>
      <c r="AAS95" s="14"/>
      <c r="AAT95" s="14"/>
      <c r="AAU95" s="14"/>
      <c r="AAV95" s="14"/>
      <c r="AAW95" s="14"/>
      <c r="AAX95" s="14"/>
      <c r="AAY95" s="14"/>
      <c r="AAZ95" s="14"/>
      <c r="ABA95" s="14"/>
      <c r="ABB95" s="14"/>
      <c r="ABC95" s="14"/>
      <c r="ABD95" s="14"/>
      <c r="ABE95" s="14"/>
      <c r="ABF95" s="14"/>
      <c r="ABG95" s="14"/>
      <c r="ABH95" s="14"/>
      <c r="ABI95" s="14"/>
      <c r="ABJ95" s="14"/>
      <c r="ABK95" s="14"/>
      <c r="ABL95" s="14"/>
      <c r="ABM95" s="14"/>
      <c r="ABN95" s="14"/>
      <c r="ABO95" s="14"/>
      <c r="ABP95" s="14"/>
      <c r="ABQ95" s="14"/>
      <c r="ABR95" s="14"/>
      <c r="ABS95" s="14"/>
      <c r="ABT95" s="14"/>
      <c r="ABU95" s="14"/>
      <c r="ABV95" s="14"/>
      <c r="ABW95" s="14"/>
      <c r="ABX95" s="14"/>
      <c r="ABY95" s="14"/>
      <c r="ABZ95" s="14"/>
      <c r="ACA95" s="14"/>
      <c r="ACB95" s="14"/>
      <c r="ACC95" s="14"/>
      <c r="ACD95" s="14"/>
      <c r="ACE95" s="14"/>
      <c r="ACF95" s="14"/>
      <c r="ACG95" s="14"/>
      <c r="ACH95" s="14"/>
      <c r="ACI95" s="14"/>
      <c r="ACJ95" s="14"/>
      <c r="ACK95" s="14"/>
      <c r="ACL95" s="14"/>
      <c r="ACM95" s="14"/>
      <c r="ACN95" s="14"/>
      <c r="ACO95" s="14"/>
      <c r="ACP95" s="14"/>
      <c r="ACQ95" s="14"/>
      <c r="ACR95" s="14"/>
      <c r="ACS95" s="14"/>
      <c r="ACT95" s="14"/>
      <c r="ACU95" s="14"/>
      <c r="ACV95" s="14"/>
      <c r="ACW95" s="14"/>
      <c r="ACX95" s="14"/>
      <c r="ACY95" s="14"/>
      <c r="ACZ95" s="14"/>
      <c r="ADA95" s="14"/>
      <c r="ADB95" s="14"/>
      <c r="ADC95" s="14"/>
      <c r="ADD95" s="14"/>
      <c r="ADE95" s="14"/>
      <c r="ADF95" s="14"/>
      <c r="ADG95" s="14"/>
      <c r="ADH95" s="14"/>
      <c r="ADI95" s="14"/>
      <c r="ADJ95" s="14"/>
      <c r="ADK95" s="14"/>
      <c r="ADL95" s="14"/>
      <c r="ADM95" s="14"/>
      <c r="ADN95" s="14"/>
      <c r="ADO95" s="14"/>
      <c r="ADP95" s="14"/>
      <c r="ADQ95" s="14"/>
      <c r="ADR95" s="14"/>
      <c r="ADS95" s="14"/>
      <c r="ADT95" s="14"/>
      <c r="ADU95" s="14"/>
      <c r="ADV95" s="14"/>
      <c r="ADW95" s="14"/>
      <c r="ADX95" s="14"/>
      <c r="ADY95" s="14"/>
      <c r="ADZ95" s="14"/>
      <c r="AEA95" s="14"/>
      <c r="AEB95" s="14"/>
      <c r="AEC95" s="14"/>
      <c r="AED95" s="14"/>
      <c r="AEE95" s="14"/>
      <c r="AEF95" s="14"/>
      <c r="AEG95" s="14"/>
      <c r="AEH95" s="14"/>
      <c r="AEI95" s="14"/>
      <c r="AEJ95" s="14"/>
      <c r="AEK95" s="14"/>
      <c r="AEL95" s="14"/>
      <c r="AEM95" s="14"/>
      <c r="AEN95" s="14"/>
      <c r="AEO95" s="14"/>
      <c r="AEP95" s="14"/>
      <c r="AEQ95" s="14"/>
      <c r="AER95" s="14"/>
      <c r="AES95" s="14"/>
      <c r="AET95" s="14"/>
      <c r="AEU95" s="14"/>
      <c r="AEV95" s="14"/>
      <c r="AEW95" s="14"/>
      <c r="AEX95" s="14"/>
      <c r="AEY95" s="14"/>
      <c r="AEZ95" s="14"/>
      <c r="AFA95" s="14"/>
      <c r="AFB95" s="14"/>
      <c r="AFC95" s="14"/>
      <c r="AFD95" s="14"/>
      <c r="AFE95" s="14"/>
      <c r="AFF95" s="14"/>
      <c r="AFG95" s="14"/>
      <c r="AFH95" s="14"/>
      <c r="AFI95" s="14"/>
      <c r="AFJ95" s="14"/>
      <c r="AFK95" s="14"/>
      <c r="AFL95" s="14"/>
      <c r="AFM95" s="14"/>
      <c r="AFN95" s="14"/>
      <c r="AFO95" s="14"/>
      <c r="AFP95" s="14"/>
      <c r="AFQ95" s="14"/>
      <c r="AFR95" s="14"/>
      <c r="AFS95" s="14"/>
      <c r="AFT95" s="14"/>
      <c r="AFU95" s="14"/>
      <c r="AFV95" s="14"/>
      <c r="AFW95" s="14"/>
      <c r="AFX95" s="14"/>
      <c r="AFY95" s="14"/>
      <c r="AFZ95" s="14"/>
      <c r="AGA95" s="14"/>
      <c r="AGB95" s="14"/>
      <c r="AGC95" s="14"/>
      <c r="AGD95" s="14"/>
      <c r="AGE95" s="14"/>
      <c r="AGF95" s="14"/>
      <c r="AGG95" s="14"/>
      <c r="AGH95" s="14"/>
      <c r="AGI95" s="14"/>
      <c r="AGJ95" s="14"/>
      <c r="AGK95" s="14"/>
      <c r="AGL95" s="14"/>
      <c r="AGM95" s="14"/>
      <c r="AGN95" s="14"/>
      <c r="AGO95" s="14"/>
      <c r="AGP95" s="14"/>
      <c r="AGQ95" s="14"/>
      <c r="AGR95" s="14"/>
      <c r="AGS95" s="14"/>
      <c r="AGT95" s="14"/>
      <c r="AGU95" s="14"/>
      <c r="AGV95" s="14"/>
      <c r="AGW95" s="14"/>
      <c r="AGX95" s="14"/>
      <c r="AGY95" s="14"/>
      <c r="AGZ95" s="14"/>
      <c r="AHA95" s="14"/>
      <c r="AHB95" s="14"/>
      <c r="AHC95" s="14"/>
      <c r="AHD95" s="14"/>
      <c r="AHE95" s="14"/>
      <c r="AHF95" s="14"/>
      <c r="AHG95" s="14"/>
      <c r="AHH95" s="14"/>
      <c r="AHI95" s="14"/>
      <c r="AHJ95" s="14"/>
      <c r="AHK95" s="14"/>
      <c r="AHL95" s="14"/>
      <c r="AHM95" s="14"/>
      <c r="AHN95" s="14"/>
      <c r="AHO95" s="14"/>
      <c r="AHP95" s="14"/>
      <c r="AHQ95" s="14"/>
      <c r="AHR95" s="14"/>
      <c r="AHS95" s="14"/>
      <c r="AHT95" s="14"/>
      <c r="AHU95" s="14"/>
      <c r="AHV95" s="14"/>
      <c r="AHW95" s="14"/>
      <c r="AHX95" s="14"/>
      <c r="AHY95" s="14"/>
      <c r="AHZ95" s="14"/>
      <c r="AIA95" s="14"/>
      <c r="AIB95" s="14"/>
      <c r="AIC95" s="14"/>
      <c r="AID95" s="14"/>
      <c r="AIE95" s="14"/>
      <c r="AIF95" s="14"/>
      <c r="AIG95" s="14"/>
      <c r="AIH95" s="14"/>
      <c r="AII95" s="14"/>
      <c r="AIJ95" s="14"/>
      <c r="AIK95" s="14"/>
      <c r="AIL95" s="14"/>
      <c r="AIM95" s="14"/>
      <c r="AIN95" s="14"/>
      <c r="AIO95" s="14"/>
      <c r="AIP95" s="14"/>
      <c r="AIQ95" s="14"/>
      <c r="AIR95" s="14"/>
      <c r="AIS95" s="14"/>
      <c r="AIT95" s="14"/>
      <c r="AIU95" s="14"/>
      <c r="AIV95" s="14"/>
      <c r="AIW95" s="14"/>
      <c r="AIX95" s="14"/>
      <c r="AIY95" s="14"/>
      <c r="AIZ95" s="14"/>
      <c r="AJA95" s="14"/>
      <c r="AJB95" s="14"/>
      <c r="AJC95" s="14"/>
      <c r="AJD95" s="14"/>
      <c r="AJE95" s="14"/>
      <c r="AJF95" s="14"/>
      <c r="AJG95" s="14"/>
      <c r="AJH95" s="14"/>
      <c r="AJI95" s="14"/>
      <c r="AJJ95" s="14"/>
      <c r="AJK95" s="14"/>
      <c r="AJL95" s="14"/>
      <c r="AJM95" s="14"/>
      <c r="AJN95" s="14"/>
      <c r="AJO95" s="14"/>
      <c r="AJP95" s="14"/>
      <c r="AJQ95" s="14"/>
      <c r="AJR95" s="14"/>
      <c r="AJS95" s="14"/>
      <c r="AJT95" s="14"/>
      <c r="AJU95" s="14"/>
      <c r="AJV95" s="14"/>
      <c r="AJW95" s="14"/>
      <c r="AJX95" s="14"/>
      <c r="AJY95" s="14"/>
      <c r="AJZ95" s="14"/>
      <c r="AKA95" s="14"/>
      <c r="AKB95" s="14"/>
      <c r="AKC95" s="14"/>
      <c r="AKD95" s="14"/>
      <c r="AKE95" s="14"/>
      <c r="AKF95" s="14"/>
      <c r="AKG95" s="14"/>
      <c r="AKH95" s="14"/>
      <c r="AKI95" s="14"/>
      <c r="AKJ95" s="14"/>
      <c r="AKK95" s="14"/>
      <c r="AKL95" s="14"/>
      <c r="AKM95" s="14"/>
      <c r="AKN95" s="14"/>
      <c r="AKO95" s="14"/>
      <c r="AKP95" s="14"/>
      <c r="AKQ95" s="14"/>
      <c r="AKR95" s="14"/>
      <c r="AKS95" s="14"/>
      <c r="AKT95" s="14"/>
      <c r="AKU95" s="14"/>
      <c r="AKV95" s="14"/>
      <c r="AKW95" s="14"/>
      <c r="AKX95" s="14"/>
      <c r="AKY95" s="14"/>
      <c r="AKZ95" s="14"/>
      <c r="ALA95" s="14"/>
      <c r="ALB95" s="14"/>
      <c r="ALC95" s="14"/>
      <c r="ALD95" s="14"/>
      <c r="ALE95" s="14"/>
      <c r="ALF95" s="14"/>
      <c r="ALG95" s="14"/>
      <c r="ALH95" s="14"/>
      <c r="ALI95" s="14"/>
      <c r="ALJ95" s="14"/>
      <c r="ALK95" s="14"/>
      <c r="ALL95" s="14"/>
      <c r="ALM95" s="14"/>
      <c r="ALN95" s="14"/>
      <c r="ALO95" s="14"/>
      <c r="ALP95" s="14"/>
      <c r="ALQ95" s="14"/>
      <c r="ALR95" s="14"/>
      <c r="ALS95" s="14"/>
      <c r="ALT95" s="14"/>
      <c r="ALU95" s="14"/>
      <c r="ALV95" s="14"/>
      <c r="ALW95" s="14"/>
      <c r="ALX95" s="14"/>
      <c r="ALY95" s="14"/>
      <c r="ALZ95" s="14"/>
      <c r="AMA95" s="14"/>
      <c r="AMB95" s="14"/>
      <c r="AMC95" s="14"/>
      <c r="AMD95" s="14"/>
      <c r="AME95" s="14"/>
      <c r="AMF95" s="14"/>
      <c r="AMG95" s="14"/>
      <c r="AMH95" s="14"/>
      <c r="AMI95" s="14"/>
      <c r="AMJ95" s="14"/>
      <c r="AMK95" s="14"/>
      <c r="AML95" s="14"/>
      <c r="AMM95" s="14"/>
      <c r="AMN95" s="14"/>
      <c r="AMO95" s="14"/>
      <c r="AMP95" s="14"/>
      <c r="AMQ95" s="14"/>
      <c r="AMR95" s="14"/>
      <c r="AMS95" s="14"/>
      <c r="AMT95" s="14"/>
      <c r="AMU95" s="14"/>
      <c r="AMV95" s="14"/>
      <c r="AMW95" s="14"/>
      <c r="AMX95" s="14"/>
      <c r="AMY95" s="14"/>
      <c r="AMZ95" s="14"/>
      <c r="ANA95" s="14"/>
      <c r="ANB95" s="14"/>
      <c r="ANC95" s="14"/>
      <c r="AND95" s="14"/>
      <c r="ANE95" s="14"/>
      <c r="ANF95" s="14"/>
      <c r="ANG95" s="14"/>
      <c r="ANH95" s="14"/>
      <c r="ANI95" s="14"/>
      <c r="ANJ95" s="14"/>
      <c r="ANK95" s="14"/>
      <c r="ANL95" s="14"/>
      <c r="ANM95" s="14"/>
      <c r="ANN95" s="14"/>
      <c r="ANO95" s="14"/>
      <c r="ANP95" s="14"/>
      <c r="ANQ95" s="14"/>
      <c r="ANR95" s="14"/>
      <c r="ANS95" s="14"/>
      <c r="ANT95" s="14"/>
      <c r="ANU95" s="14"/>
      <c r="ANV95" s="14"/>
      <c r="ANW95" s="14"/>
      <c r="ANX95" s="14"/>
      <c r="ANY95" s="14"/>
      <c r="ANZ95" s="14"/>
      <c r="AOA95" s="14"/>
      <c r="AOB95" s="14"/>
      <c r="AOC95" s="14"/>
      <c r="AOD95" s="14"/>
      <c r="AOE95" s="14"/>
      <c r="AOF95" s="14"/>
      <c r="AOG95" s="14"/>
      <c r="AOH95" s="14"/>
      <c r="AOI95" s="14"/>
      <c r="AOJ95" s="14"/>
      <c r="AOK95" s="14"/>
      <c r="AOL95" s="14"/>
      <c r="AOM95" s="14"/>
      <c r="AON95" s="14"/>
      <c r="AOO95" s="14"/>
      <c r="AOP95" s="14"/>
      <c r="AOQ95" s="14"/>
      <c r="AOR95" s="14"/>
      <c r="AOS95" s="14"/>
      <c r="AOT95" s="14"/>
      <c r="AOU95" s="14"/>
      <c r="AOV95" s="14"/>
      <c r="AOW95" s="14"/>
      <c r="AOX95" s="14"/>
      <c r="AOY95" s="14"/>
      <c r="AOZ95" s="14"/>
      <c r="APA95" s="14"/>
      <c r="APB95" s="14"/>
      <c r="APC95" s="14"/>
      <c r="APD95" s="14"/>
      <c r="APE95" s="14"/>
      <c r="APF95" s="14"/>
      <c r="APG95" s="14"/>
      <c r="APH95" s="14"/>
      <c r="API95" s="14"/>
      <c r="APJ95" s="14"/>
      <c r="APK95" s="14"/>
      <c r="APL95" s="14"/>
      <c r="APM95" s="14"/>
      <c r="APN95" s="14"/>
      <c r="APO95" s="14"/>
      <c r="APP95" s="14"/>
      <c r="APQ95" s="14"/>
      <c r="APR95" s="14"/>
      <c r="APS95" s="14"/>
      <c r="APT95" s="14"/>
      <c r="APU95" s="14"/>
      <c r="APV95" s="14"/>
      <c r="APW95" s="14"/>
      <c r="APX95" s="14"/>
      <c r="APY95" s="14"/>
      <c r="APZ95" s="14"/>
      <c r="AQA95" s="14"/>
      <c r="AQB95" s="14"/>
      <c r="AQC95" s="14"/>
      <c r="AQD95" s="14"/>
      <c r="AQE95" s="14"/>
      <c r="AQF95" s="14"/>
      <c r="AQG95" s="14"/>
      <c r="AQH95" s="14"/>
      <c r="AQI95" s="14"/>
      <c r="AQJ95" s="14"/>
      <c r="AQK95" s="14"/>
      <c r="AQL95" s="14"/>
      <c r="AQM95" s="14"/>
      <c r="AQN95" s="14"/>
      <c r="AQO95" s="14"/>
      <c r="AQP95" s="14"/>
      <c r="AQQ95" s="14"/>
      <c r="AQR95" s="14"/>
      <c r="AQS95" s="14"/>
      <c r="AQT95" s="14"/>
      <c r="AQU95" s="14"/>
      <c r="AQV95" s="14"/>
      <c r="AQW95" s="14"/>
      <c r="AQX95" s="14"/>
      <c r="AQY95" s="14"/>
      <c r="AQZ95" s="14"/>
      <c r="ARA95" s="14"/>
      <c r="ARB95" s="14"/>
      <c r="ARC95" s="14"/>
      <c r="ARD95" s="14"/>
      <c r="ARE95" s="14"/>
      <c r="ARF95" s="14"/>
      <c r="ARG95" s="14"/>
      <c r="ARH95" s="14"/>
      <c r="ARI95" s="14"/>
      <c r="ARJ95" s="14"/>
      <c r="ARK95" s="14"/>
      <c r="ARL95" s="14"/>
      <c r="ARM95" s="14"/>
      <c r="ARN95" s="14"/>
      <c r="ARO95" s="14"/>
      <c r="ARP95" s="14"/>
      <c r="ARQ95" s="14"/>
      <c r="ARR95" s="14"/>
      <c r="ARS95" s="14"/>
      <c r="ART95" s="14"/>
      <c r="ARU95" s="14"/>
      <c r="ARV95" s="14"/>
      <c r="ARW95" s="14"/>
      <c r="ARX95" s="14"/>
      <c r="ARY95" s="14"/>
      <c r="ARZ95" s="14"/>
      <c r="ASA95" s="14"/>
      <c r="ASB95" s="14"/>
      <c r="ASC95" s="14"/>
      <c r="ASD95" s="14"/>
      <c r="ASE95" s="14"/>
      <c r="ASF95" s="14"/>
      <c r="ASG95" s="14"/>
      <c r="ASH95" s="14"/>
      <c r="ASI95" s="14"/>
      <c r="ASJ95" s="14"/>
      <c r="ASK95" s="14"/>
      <c r="ASL95" s="14"/>
      <c r="ASM95" s="14"/>
      <c r="ASN95" s="14"/>
      <c r="ASO95" s="14"/>
      <c r="ASP95" s="14"/>
      <c r="ASQ95" s="14"/>
      <c r="ASR95" s="14"/>
      <c r="ASS95" s="14"/>
      <c r="AST95" s="14"/>
      <c r="ASU95" s="14"/>
      <c r="ASV95" s="14"/>
      <c r="ASW95" s="14"/>
      <c r="ASX95" s="14"/>
      <c r="ASY95" s="14"/>
      <c r="ASZ95" s="14"/>
      <c r="ATA95" s="14"/>
      <c r="ATB95" s="14"/>
      <c r="ATC95" s="14"/>
      <c r="ATD95" s="14"/>
      <c r="ATE95" s="14"/>
      <c r="ATF95" s="14"/>
      <c r="ATG95" s="14"/>
      <c r="ATH95" s="14"/>
      <c r="ATI95" s="14"/>
      <c r="ATJ95" s="14"/>
      <c r="ATK95" s="14"/>
      <c r="ATL95" s="14"/>
      <c r="ATM95" s="14"/>
      <c r="ATN95" s="14"/>
      <c r="ATO95" s="14"/>
      <c r="ATP95" s="14"/>
      <c r="ATQ95" s="14"/>
      <c r="ATR95" s="14"/>
      <c r="ATS95" s="14"/>
      <c r="ATT95" s="14"/>
      <c r="ATU95" s="14"/>
      <c r="ATV95" s="14"/>
      <c r="ATW95" s="14"/>
      <c r="ATX95" s="14"/>
      <c r="ATY95" s="14"/>
      <c r="ATZ95" s="14"/>
      <c r="AUA95" s="14"/>
      <c r="AUB95" s="14"/>
      <c r="AUC95" s="14"/>
      <c r="AUD95" s="14"/>
      <c r="AUE95" s="14"/>
      <c r="AUF95" s="14"/>
      <c r="AUG95" s="14"/>
      <c r="AUH95" s="14"/>
      <c r="AUI95" s="14"/>
      <c r="AUJ95" s="14"/>
      <c r="AUK95" s="14"/>
      <c r="AUL95" s="14"/>
      <c r="AUM95" s="14"/>
      <c r="AUN95" s="14"/>
      <c r="AUO95" s="14"/>
      <c r="AUP95" s="14"/>
      <c r="AUQ95" s="14"/>
      <c r="AUR95" s="14"/>
      <c r="AUS95" s="14"/>
      <c r="AUT95" s="14"/>
      <c r="AUU95" s="14"/>
      <c r="AUV95" s="14"/>
      <c r="AUW95" s="14"/>
      <c r="AUX95" s="14"/>
      <c r="AUY95" s="14"/>
      <c r="AUZ95" s="14"/>
      <c r="AVA95" s="14"/>
      <c r="AVB95" s="14"/>
      <c r="AVC95" s="14"/>
      <c r="AVD95" s="14"/>
      <c r="AVE95" s="14"/>
      <c r="AVF95" s="14"/>
      <c r="AVG95" s="14"/>
      <c r="AVH95" s="14"/>
      <c r="AVI95" s="14"/>
      <c r="AVJ95" s="14"/>
      <c r="AVK95" s="14"/>
      <c r="AVL95" s="14"/>
      <c r="AVM95" s="14"/>
      <c r="AVN95" s="14"/>
      <c r="AVO95" s="14"/>
      <c r="AVP95" s="14"/>
      <c r="AVQ95" s="14"/>
      <c r="AVR95" s="14"/>
      <c r="AVS95" s="14"/>
      <c r="AVT95" s="14"/>
      <c r="AVU95" s="14"/>
      <c r="AVV95" s="14"/>
      <c r="AVW95" s="14"/>
      <c r="AVX95" s="14"/>
      <c r="AVY95" s="14"/>
      <c r="AVZ95" s="14"/>
      <c r="AWA95" s="14"/>
      <c r="AWB95" s="14"/>
      <c r="AWC95" s="14"/>
      <c r="AWD95" s="14"/>
      <c r="AWE95" s="14"/>
      <c r="AWF95" s="14"/>
      <c r="AWG95" s="14"/>
      <c r="AWH95" s="14"/>
      <c r="AWI95" s="14"/>
      <c r="AWJ95" s="14"/>
      <c r="AWK95" s="14"/>
      <c r="AWL95" s="14"/>
      <c r="AWM95" s="14"/>
      <c r="AWN95" s="14"/>
      <c r="AWO95" s="14"/>
      <c r="AWP95" s="14"/>
      <c r="AWQ95" s="14"/>
      <c r="AWR95" s="14"/>
      <c r="AWS95" s="14"/>
      <c r="AWT95" s="14"/>
      <c r="AWU95" s="14"/>
      <c r="AWV95" s="14"/>
      <c r="AWW95" s="14"/>
      <c r="AWX95" s="14"/>
      <c r="AWY95" s="14"/>
      <c r="AWZ95" s="14"/>
      <c r="AXA95" s="14"/>
      <c r="AXB95" s="14"/>
      <c r="AXC95" s="14"/>
      <c r="AXD95" s="14"/>
      <c r="AXE95" s="14"/>
      <c r="AXF95" s="14"/>
      <c r="AXG95" s="14"/>
      <c r="AXH95" s="14"/>
      <c r="AXI95" s="14"/>
      <c r="AXJ95" s="14"/>
      <c r="AXK95" s="14"/>
      <c r="AXL95" s="14"/>
      <c r="AXM95" s="14"/>
      <c r="AXN95" s="14"/>
      <c r="AXO95" s="14"/>
      <c r="AXP95" s="14"/>
      <c r="AXQ95" s="14"/>
      <c r="AXR95" s="14"/>
      <c r="AXS95" s="14"/>
      <c r="AXT95" s="14"/>
      <c r="AXU95" s="14"/>
      <c r="AXV95" s="14"/>
      <c r="AXW95" s="14"/>
      <c r="AXX95" s="14"/>
      <c r="AXY95" s="14"/>
      <c r="AXZ95" s="14"/>
      <c r="AYA95" s="14"/>
      <c r="AYB95" s="14"/>
      <c r="AYC95" s="14"/>
      <c r="AYD95" s="14"/>
      <c r="AYE95" s="14"/>
      <c r="AYF95" s="14"/>
      <c r="AYG95" s="14"/>
      <c r="AYH95" s="14"/>
      <c r="AYI95" s="14"/>
      <c r="AYJ95" s="14"/>
      <c r="AYK95" s="14"/>
      <c r="AYL95" s="14"/>
      <c r="AYM95" s="14"/>
      <c r="AYN95" s="14"/>
      <c r="AYO95" s="14"/>
      <c r="AYP95" s="14"/>
      <c r="AYQ95" s="14"/>
      <c r="AYR95" s="14"/>
      <c r="AYS95" s="14"/>
      <c r="AYT95" s="14"/>
      <c r="AYU95" s="14"/>
      <c r="AYV95" s="14"/>
      <c r="AYW95" s="14"/>
      <c r="AYX95" s="14"/>
      <c r="AYY95" s="14"/>
      <c r="AYZ95" s="14"/>
      <c r="AZA95" s="14"/>
      <c r="AZB95" s="14"/>
      <c r="AZC95" s="14"/>
      <c r="AZD95" s="14"/>
      <c r="AZE95" s="14"/>
      <c r="AZF95" s="14"/>
      <c r="AZG95" s="14"/>
      <c r="AZH95" s="14"/>
      <c r="AZI95" s="14"/>
      <c r="AZJ95" s="14"/>
      <c r="AZK95" s="14"/>
      <c r="AZL95" s="14"/>
      <c r="AZM95" s="14"/>
      <c r="AZN95" s="14"/>
      <c r="AZO95" s="14"/>
      <c r="AZP95" s="14"/>
      <c r="AZQ95" s="14"/>
      <c r="AZR95" s="14"/>
      <c r="AZS95" s="14"/>
      <c r="AZT95" s="14"/>
      <c r="AZU95" s="14"/>
      <c r="AZV95" s="14"/>
      <c r="AZW95" s="14"/>
      <c r="AZX95" s="14"/>
      <c r="AZY95" s="14"/>
      <c r="AZZ95" s="14"/>
      <c r="BAA95" s="14"/>
      <c r="BAB95" s="14"/>
      <c r="BAC95" s="14"/>
      <c r="BAD95" s="14"/>
      <c r="BAE95" s="14"/>
      <c r="BAF95" s="14"/>
      <c r="BAG95" s="14"/>
      <c r="BAH95" s="14"/>
      <c r="BAI95" s="14"/>
      <c r="BAJ95" s="14"/>
      <c r="BAK95" s="14"/>
      <c r="BAL95" s="14"/>
      <c r="BAM95" s="14"/>
      <c r="BAN95" s="14"/>
      <c r="BAO95" s="14"/>
      <c r="BAP95" s="14"/>
      <c r="BAQ95" s="14"/>
      <c r="BAR95" s="14"/>
      <c r="BAS95" s="14"/>
      <c r="BAT95" s="14"/>
      <c r="BAU95" s="14"/>
      <c r="BAV95" s="14"/>
      <c r="BAW95" s="14"/>
      <c r="BAX95" s="14"/>
      <c r="BAY95" s="14"/>
      <c r="BAZ95" s="14"/>
      <c r="BBA95" s="14"/>
      <c r="BBB95" s="14"/>
      <c r="BBC95" s="14"/>
      <c r="BBD95" s="14"/>
      <c r="BBE95" s="14"/>
      <c r="BBF95" s="14"/>
      <c r="BBG95" s="14"/>
      <c r="BBH95" s="14"/>
      <c r="BBI95" s="14"/>
      <c r="BBJ95" s="14"/>
      <c r="BBK95" s="14"/>
      <c r="BBL95" s="14"/>
      <c r="BBM95" s="14"/>
      <c r="BBN95" s="14"/>
      <c r="BBO95" s="14"/>
      <c r="BBP95" s="14"/>
      <c r="BBQ95" s="14"/>
      <c r="BBR95" s="14"/>
      <c r="BBS95" s="14"/>
      <c r="BBT95" s="14"/>
      <c r="BBU95" s="14"/>
      <c r="BBV95" s="14"/>
      <c r="BBW95" s="14"/>
      <c r="BBX95" s="14"/>
      <c r="BBY95" s="14"/>
      <c r="BBZ95" s="14"/>
      <c r="BCA95" s="14"/>
      <c r="BCB95" s="14"/>
      <c r="BCC95" s="14"/>
      <c r="BCD95" s="14"/>
      <c r="BCE95" s="14"/>
      <c r="BCF95" s="14"/>
      <c r="BCG95" s="14"/>
      <c r="BCH95" s="14"/>
      <c r="BCI95" s="14"/>
      <c r="BCJ95" s="14"/>
      <c r="BCK95" s="14"/>
      <c r="BCL95" s="14"/>
      <c r="BCM95" s="14"/>
      <c r="BCN95" s="14"/>
      <c r="BCO95" s="14"/>
      <c r="BCP95" s="14"/>
      <c r="BCQ95" s="14"/>
      <c r="BCR95" s="14"/>
      <c r="BCS95" s="14"/>
      <c r="BCT95" s="14"/>
      <c r="BCU95" s="14"/>
      <c r="BCV95" s="14"/>
      <c r="BCW95" s="14"/>
      <c r="BCX95" s="14"/>
      <c r="BCY95" s="14"/>
      <c r="BCZ95" s="14"/>
      <c r="BDA95" s="14"/>
      <c r="BDB95" s="14"/>
      <c r="BDC95" s="14"/>
      <c r="BDD95" s="14"/>
      <c r="BDE95" s="14"/>
      <c r="BDF95" s="14"/>
      <c r="BDG95" s="14"/>
      <c r="BDH95" s="14"/>
      <c r="BDI95" s="14"/>
      <c r="BDJ95" s="14"/>
      <c r="BDK95" s="14"/>
      <c r="BDL95" s="14"/>
      <c r="BDM95" s="14"/>
      <c r="BDN95" s="14"/>
      <c r="BDO95" s="14"/>
      <c r="BDP95" s="14"/>
      <c r="BDQ95" s="14"/>
      <c r="BDR95" s="14"/>
      <c r="BDS95" s="14"/>
      <c r="BDT95" s="14"/>
      <c r="BDU95" s="14"/>
      <c r="BDV95" s="14"/>
      <c r="BDW95" s="14"/>
      <c r="BDX95" s="14"/>
      <c r="BDY95" s="14"/>
      <c r="BDZ95" s="14"/>
      <c r="BEA95" s="14"/>
      <c r="BEB95" s="14"/>
      <c r="BEC95" s="14"/>
      <c r="BED95" s="14"/>
      <c r="BEE95" s="14"/>
      <c r="BEF95" s="14"/>
      <c r="BEG95" s="14"/>
      <c r="BEH95" s="14"/>
      <c r="BEI95" s="14"/>
      <c r="BEJ95" s="14"/>
      <c r="BEK95" s="14"/>
      <c r="BEL95" s="14"/>
      <c r="BEM95" s="14"/>
      <c r="BEN95" s="14"/>
      <c r="BEO95" s="14"/>
      <c r="BEP95" s="14"/>
      <c r="BEQ95" s="14"/>
      <c r="BER95" s="14"/>
      <c r="BES95" s="14"/>
      <c r="BET95" s="14"/>
      <c r="BEU95" s="14"/>
      <c r="BEV95" s="14"/>
      <c r="BEW95" s="14"/>
      <c r="BEX95" s="14"/>
      <c r="BEY95" s="14"/>
      <c r="BEZ95" s="14"/>
      <c r="BFA95" s="14"/>
      <c r="BFB95" s="14"/>
      <c r="BFC95" s="14"/>
      <c r="BFD95" s="14"/>
      <c r="BFE95" s="14"/>
      <c r="BFF95" s="14"/>
      <c r="BFG95" s="14"/>
      <c r="BFH95" s="14"/>
      <c r="BFI95" s="14"/>
      <c r="BFJ95" s="14"/>
      <c r="BFK95" s="14"/>
      <c r="BFL95" s="14"/>
      <c r="BFM95" s="14"/>
      <c r="BFN95" s="14"/>
      <c r="BFO95" s="14"/>
      <c r="BFP95" s="14"/>
      <c r="BFQ95" s="14"/>
      <c r="BFR95" s="14"/>
      <c r="BFS95" s="14"/>
      <c r="BFT95" s="14"/>
      <c r="BFU95" s="14"/>
      <c r="BFV95" s="14"/>
      <c r="BFW95" s="14"/>
      <c r="BFX95" s="14"/>
      <c r="BFY95" s="14"/>
      <c r="BFZ95" s="14"/>
      <c r="BGA95" s="14"/>
      <c r="BGB95" s="14"/>
      <c r="BGC95" s="14"/>
      <c r="BGD95" s="14"/>
      <c r="BGE95" s="14"/>
      <c r="BGF95" s="14"/>
      <c r="BGG95" s="14"/>
      <c r="BGH95" s="14"/>
      <c r="BGI95" s="14"/>
      <c r="BGJ95" s="14"/>
      <c r="BGK95" s="14"/>
      <c r="BGL95" s="14"/>
      <c r="BGM95" s="14"/>
      <c r="BGN95" s="14"/>
      <c r="BGO95" s="14"/>
      <c r="BGP95" s="14"/>
      <c r="BGQ95" s="14"/>
      <c r="BGR95" s="14"/>
      <c r="BGS95" s="14"/>
      <c r="BGT95" s="14"/>
      <c r="BGU95" s="14"/>
      <c r="BGV95" s="14"/>
      <c r="BGW95" s="14"/>
      <c r="BGX95" s="14"/>
      <c r="BGY95" s="14"/>
      <c r="BGZ95" s="14"/>
      <c r="BHA95" s="14"/>
      <c r="BHB95" s="14"/>
      <c r="BHC95" s="14"/>
      <c r="BHD95" s="14"/>
      <c r="BHE95" s="14"/>
      <c r="BHF95" s="14"/>
      <c r="BHG95" s="14"/>
      <c r="BHH95" s="14"/>
      <c r="BHI95" s="14"/>
      <c r="BHJ95" s="14"/>
      <c r="BHK95" s="14"/>
      <c r="BHL95" s="14"/>
      <c r="BHM95" s="14"/>
      <c r="BHN95" s="14"/>
      <c r="BHO95" s="14"/>
      <c r="BHP95" s="14"/>
      <c r="BHQ95" s="14"/>
      <c r="BHR95" s="14"/>
      <c r="BHS95" s="14"/>
      <c r="BHT95" s="14"/>
      <c r="BHU95" s="14"/>
      <c r="BHV95" s="14"/>
      <c r="BHW95" s="14"/>
      <c r="BHX95" s="14"/>
      <c r="BHY95" s="14"/>
      <c r="BHZ95" s="14"/>
      <c r="BIA95" s="14"/>
      <c r="BIB95" s="14"/>
      <c r="BIC95" s="14"/>
      <c r="BID95" s="14"/>
      <c r="BIE95" s="14"/>
      <c r="BIF95" s="14"/>
      <c r="BIG95" s="14"/>
      <c r="BIH95" s="14"/>
      <c r="BII95" s="14"/>
      <c r="BIJ95" s="14"/>
      <c r="BIK95" s="14"/>
      <c r="BIL95" s="14"/>
      <c r="BIM95" s="14"/>
      <c r="BIN95" s="14"/>
      <c r="BIO95" s="14"/>
      <c r="BIP95" s="14"/>
      <c r="BIQ95" s="14"/>
      <c r="BIR95" s="14"/>
      <c r="BIS95" s="14"/>
      <c r="BIT95" s="14"/>
      <c r="BIU95" s="14"/>
      <c r="BIV95" s="14"/>
      <c r="BIW95" s="14"/>
      <c r="BIX95" s="14"/>
      <c r="BIY95" s="14"/>
      <c r="BIZ95" s="14"/>
      <c r="BJA95" s="14"/>
      <c r="BJB95" s="14"/>
      <c r="BJC95" s="14"/>
      <c r="BJD95" s="14"/>
      <c r="BJE95" s="14"/>
      <c r="BJF95" s="14"/>
      <c r="BJG95" s="14"/>
      <c r="BJH95" s="14"/>
      <c r="BJI95" s="14"/>
      <c r="BJJ95" s="14"/>
      <c r="BJK95" s="14"/>
      <c r="BJL95" s="14"/>
      <c r="BJM95" s="14"/>
      <c r="BJN95" s="14"/>
      <c r="BJO95" s="14"/>
      <c r="BJP95" s="14"/>
      <c r="BJQ95" s="14"/>
      <c r="BJR95" s="14"/>
      <c r="BJS95" s="14"/>
      <c r="BJT95" s="14"/>
      <c r="BJU95" s="14"/>
      <c r="BJV95" s="14"/>
      <c r="BJW95" s="14"/>
      <c r="BJX95" s="14"/>
      <c r="BJY95" s="14"/>
      <c r="BJZ95" s="14"/>
      <c r="BKA95" s="14"/>
      <c r="BKB95" s="14"/>
      <c r="BKC95" s="14"/>
      <c r="BKD95" s="14"/>
      <c r="BKE95" s="14"/>
      <c r="BKF95" s="14"/>
      <c r="BKG95" s="14"/>
      <c r="BKH95" s="14"/>
      <c r="BKI95" s="14"/>
      <c r="BKJ95" s="14"/>
      <c r="BKK95" s="14"/>
      <c r="BKL95" s="14"/>
      <c r="BKM95" s="14"/>
      <c r="BKN95" s="14"/>
      <c r="BKO95" s="14"/>
      <c r="BKP95" s="14"/>
      <c r="BKQ95" s="14"/>
      <c r="BKR95" s="14"/>
      <c r="BKS95" s="14"/>
      <c r="BKT95" s="14"/>
      <c r="BKU95" s="14"/>
      <c r="BKV95" s="14"/>
      <c r="BKW95" s="14"/>
      <c r="BKX95" s="14"/>
      <c r="BKY95" s="14"/>
      <c r="BKZ95" s="14"/>
      <c r="BLA95" s="14"/>
      <c r="BLB95" s="14"/>
      <c r="BLC95" s="14"/>
      <c r="BLD95" s="14"/>
      <c r="BLE95" s="14"/>
      <c r="BLF95" s="14"/>
      <c r="BLG95" s="14"/>
      <c r="BLH95" s="14"/>
      <c r="BLI95" s="14"/>
      <c r="BLJ95" s="14"/>
      <c r="BLK95" s="14"/>
      <c r="BLL95" s="14"/>
      <c r="BLM95" s="14"/>
      <c r="BLN95" s="14"/>
      <c r="BLO95" s="14"/>
      <c r="BLP95" s="14"/>
      <c r="BLQ95" s="14"/>
      <c r="BLR95" s="14"/>
      <c r="BLS95" s="14"/>
      <c r="BLT95" s="14"/>
      <c r="BLU95" s="14"/>
      <c r="BLV95" s="14"/>
      <c r="BLW95" s="14"/>
      <c r="BLX95" s="14"/>
      <c r="BLY95" s="14"/>
      <c r="BLZ95" s="14"/>
      <c r="BMA95" s="14"/>
      <c r="BMB95" s="14"/>
      <c r="BMC95" s="14"/>
      <c r="BMD95" s="14"/>
      <c r="BME95" s="14"/>
      <c r="BMF95" s="14"/>
      <c r="BMG95" s="14"/>
      <c r="BMH95" s="14"/>
      <c r="BMI95" s="14"/>
      <c r="BMJ95" s="14"/>
      <c r="BMK95" s="14"/>
      <c r="BML95" s="14"/>
      <c r="BMM95" s="14"/>
      <c r="BMN95" s="14"/>
      <c r="BMO95" s="14"/>
      <c r="BMP95" s="14"/>
      <c r="BMQ95" s="14"/>
      <c r="BMR95" s="14"/>
      <c r="BMS95" s="14"/>
      <c r="BMT95" s="14"/>
      <c r="BMU95" s="14"/>
      <c r="BMV95" s="14"/>
      <c r="BMW95" s="14"/>
      <c r="BMX95" s="14"/>
      <c r="BMY95" s="14"/>
      <c r="BMZ95" s="14"/>
      <c r="BNA95" s="14"/>
      <c r="BNB95" s="14"/>
      <c r="BNC95" s="14"/>
      <c r="BND95" s="14"/>
      <c r="BNE95" s="14"/>
      <c r="BNF95" s="14"/>
      <c r="BNG95" s="14"/>
      <c r="BNH95" s="14"/>
      <c r="BNI95" s="14"/>
      <c r="BNJ95" s="14"/>
      <c r="BNK95" s="14"/>
      <c r="BNL95" s="14"/>
      <c r="BNM95" s="14"/>
      <c r="BNN95" s="14"/>
      <c r="BNO95" s="14"/>
      <c r="BNP95" s="14"/>
      <c r="BNQ95" s="14"/>
      <c r="BNR95" s="14"/>
      <c r="BNS95" s="14"/>
      <c r="BNT95" s="14"/>
      <c r="BNU95" s="14"/>
      <c r="BNV95" s="14"/>
      <c r="BNW95" s="14"/>
      <c r="BNX95" s="14"/>
      <c r="BNY95" s="14"/>
      <c r="BNZ95" s="14"/>
      <c r="BOA95" s="14"/>
      <c r="BOB95" s="14"/>
      <c r="BOC95" s="14"/>
      <c r="BOD95" s="14"/>
      <c r="BOE95" s="14"/>
      <c r="BOF95" s="14"/>
      <c r="BOG95" s="14"/>
      <c r="BOH95" s="14"/>
      <c r="BOI95" s="14"/>
      <c r="BOJ95" s="14"/>
      <c r="BOK95" s="14"/>
      <c r="BOL95" s="14"/>
      <c r="BOM95" s="14"/>
      <c r="BON95" s="14"/>
      <c r="BOO95" s="14"/>
      <c r="BOP95" s="14"/>
      <c r="BOQ95" s="14"/>
      <c r="BOR95" s="14"/>
      <c r="BOS95" s="14"/>
      <c r="BOT95" s="14"/>
      <c r="BOU95" s="14"/>
      <c r="BOV95" s="14"/>
      <c r="BOW95" s="14"/>
      <c r="BOX95" s="14"/>
      <c r="BOY95" s="14"/>
      <c r="BOZ95" s="14"/>
      <c r="BPA95" s="14"/>
      <c r="BPB95" s="14"/>
      <c r="BPC95" s="14"/>
      <c r="BPD95" s="14"/>
      <c r="BPE95" s="14"/>
      <c r="BPF95" s="14"/>
      <c r="BPG95" s="14"/>
      <c r="BPH95" s="14"/>
      <c r="BPI95" s="14"/>
      <c r="BPJ95" s="14"/>
      <c r="BPK95" s="14"/>
      <c r="BPL95" s="14"/>
      <c r="BPM95" s="14"/>
      <c r="BPN95" s="14"/>
      <c r="BPO95" s="14"/>
      <c r="BPP95" s="14"/>
      <c r="BPQ95" s="14"/>
      <c r="BPR95" s="14"/>
      <c r="BPS95" s="14"/>
      <c r="BPT95" s="14"/>
      <c r="BPU95" s="14"/>
      <c r="BPV95" s="14"/>
      <c r="BPW95" s="14"/>
      <c r="BPX95" s="14"/>
      <c r="BPY95" s="14"/>
      <c r="BPZ95" s="14"/>
      <c r="BQA95" s="14"/>
      <c r="BQB95" s="14"/>
      <c r="BQC95" s="14"/>
      <c r="BQD95" s="14"/>
      <c r="BQE95" s="14"/>
      <c r="BQF95" s="14"/>
      <c r="BQG95" s="14"/>
      <c r="BQH95" s="14"/>
      <c r="BQI95" s="14"/>
      <c r="BQJ95" s="14"/>
      <c r="BQK95" s="14"/>
      <c r="BQL95" s="14"/>
      <c r="BQM95" s="14"/>
      <c r="BQN95" s="14"/>
      <c r="BQO95" s="14"/>
      <c r="BQP95" s="14"/>
      <c r="BQQ95" s="14"/>
      <c r="BQR95" s="14"/>
      <c r="BQS95" s="14"/>
      <c r="BQT95" s="14"/>
      <c r="BQU95" s="14"/>
      <c r="BQV95" s="14"/>
      <c r="BQW95" s="14"/>
      <c r="BQX95" s="14"/>
      <c r="BQY95" s="14"/>
      <c r="BQZ95" s="14"/>
      <c r="BRA95" s="14"/>
      <c r="BRB95" s="14"/>
      <c r="BRC95" s="14"/>
      <c r="BRD95" s="14"/>
      <c r="BRE95" s="14"/>
      <c r="BRF95" s="14"/>
      <c r="BRG95" s="14"/>
      <c r="BRH95" s="14"/>
      <c r="BRI95" s="14"/>
      <c r="BRJ95" s="14"/>
      <c r="BRK95" s="14"/>
      <c r="BRL95" s="14"/>
      <c r="BRM95" s="14"/>
      <c r="BRN95" s="14"/>
      <c r="BRO95" s="14"/>
      <c r="BRP95" s="14"/>
      <c r="BRQ95" s="14"/>
      <c r="BRR95" s="14"/>
      <c r="BRS95" s="14"/>
      <c r="BRT95" s="14"/>
      <c r="BRU95" s="14"/>
      <c r="BRV95" s="14"/>
      <c r="BRW95" s="14"/>
      <c r="BRX95" s="14"/>
      <c r="BRY95" s="14"/>
      <c r="BRZ95" s="14"/>
      <c r="BSA95" s="14"/>
      <c r="BSB95" s="14"/>
      <c r="BSC95" s="14"/>
      <c r="BSD95" s="14"/>
      <c r="BSE95" s="14"/>
      <c r="BSF95" s="14"/>
      <c r="BSG95" s="14"/>
      <c r="BSH95" s="14"/>
      <c r="BSI95" s="14"/>
      <c r="BSJ95" s="14"/>
      <c r="BSK95" s="14"/>
      <c r="BSL95" s="14"/>
      <c r="BSM95" s="14"/>
      <c r="BSN95" s="14"/>
      <c r="BSO95" s="14"/>
      <c r="BSP95" s="14"/>
      <c r="BSQ95" s="14"/>
      <c r="BSR95" s="14"/>
      <c r="BSS95" s="14"/>
      <c r="BST95" s="14"/>
      <c r="BSU95" s="14"/>
      <c r="BSV95" s="14"/>
      <c r="BSW95" s="14"/>
      <c r="BSX95" s="14"/>
      <c r="BSY95" s="14"/>
      <c r="BSZ95" s="14"/>
      <c r="BTA95" s="14"/>
      <c r="BTB95" s="14"/>
      <c r="BTC95" s="14"/>
      <c r="BTD95" s="14"/>
      <c r="BTE95" s="14"/>
      <c r="BTF95" s="14"/>
      <c r="BTG95" s="14"/>
      <c r="BTH95" s="14"/>
      <c r="BTI95" s="14"/>
      <c r="BTJ95" s="14"/>
      <c r="BTK95" s="14"/>
      <c r="BTL95" s="14"/>
      <c r="BTM95" s="14"/>
      <c r="BTN95" s="14"/>
      <c r="BTO95" s="14"/>
      <c r="BTP95" s="14"/>
      <c r="BTQ95" s="14"/>
      <c r="BTR95" s="14"/>
      <c r="BTS95" s="14"/>
      <c r="BTT95" s="14"/>
      <c r="BTU95" s="14"/>
      <c r="BTV95" s="14"/>
      <c r="BTW95" s="14"/>
      <c r="BTX95" s="14"/>
      <c r="BTY95" s="14"/>
      <c r="BTZ95" s="14"/>
      <c r="BUA95" s="14"/>
      <c r="BUB95" s="14"/>
      <c r="BUC95" s="14"/>
      <c r="BUD95" s="14"/>
      <c r="BUE95" s="14"/>
      <c r="BUF95" s="14"/>
      <c r="BUG95" s="14"/>
      <c r="BUH95" s="14"/>
      <c r="BUI95" s="14"/>
      <c r="BUJ95" s="14"/>
      <c r="BUK95" s="14"/>
      <c r="BUL95" s="14"/>
      <c r="BUM95" s="14"/>
      <c r="BUN95" s="14"/>
      <c r="BUO95" s="14"/>
      <c r="BUP95" s="14"/>
      <c r="BUQ95" s="14"/>
      <c r="BUR95" s="14"/>
      <c r="BUS95" s="14"/>
      <c r="BUT95" s="14"/>
      <c r="BUU95" s="14"/>
      <c r="BUV95" s="14"/>
      <c r="BUW95" s="14"/>
      <c r="BUX95" s="14"/>
      <c r="BUY95" s="14"/>
      <c r="BUZ95" s="14"/>
      <c r="BVA95" s="14"/>
      <c r="BVB95" s="14"/>
      <c r="BVC95" s="14"/>
      <c r="BVD95" s="14"/>
      <c r="BVE95" s="14"/>
      <c r="BVF95" s="14"/>
      <c r="BVG95" s="14"/>
      <c r="BVH95" s="14"/>
      <c r="BVI95" s="14"/>
      <c r="BVJ95" s="14"/>
      <c r="BVK95" s="14"/>
      <c r="BVL95" s="14"/>
      <c r="BVM95" s="14"/>
      <c r="BVN95" s="14"/>
      <c r="BVO95" s="14"/>
      <c r="BVP95" s="14"/>
      <c r="BVQ95" s="14"/>
      <c r="BVR95" s="14"/>
      <c r="BVS95" s="14"/>
      <c r="BVT95" s="14"/>
      <c r="BVU95" s="14"/>
      <c r="BVV95" s="14"/>
      <c r="BVW95" s="14"/>
      <c r="BVX95" s="14"/>
      <c r="BVY95" s="14"/>
      <c r="BVZ95" s="14"/>
      <c r="BWA95" s="14"/>
      <c r="BWB95" s="14"/>
      <c r="BWC95" s="14"/>
      <c r="BWD95" s="14"/>
      <c r="BWE95" s="14"/>
      <c r="BWF95" s="14"/>
      <c r="BWG95" s="14"/>
      <c r="BWH95" s="14"/>
      <c r="BWI95" s="14"/>
      <c r="BWJ95" s="14"/>
      <c r="BWK95" s="14"/>
      <c r="BWL95" s="14"/>
      <c r="BWM95" s="14"/>
      <c r="BWN95" s="14"/>
      <c r="BWO95" s="14"/>
      <c r="BWP95" s="14"/>
      <c r="BWQ95" s="14"/>
      <c r="BWR95" s="14"/>
      <c r="BWS95" s="14"/>
      <c r="BWT95" s="14"/>
      <c r="BWU95" s="14"/>
      <c r="BWV95" s="14"/>
      <c r="BWW95" s="14"/>
      <c r="BWX95" s="14"/>
      <c r="BWY95" s="14"/>
      <c r="BWZ95" s="14"/>
      <c r="BXA95" s="14"/>
      <c r="BXB95" s="14"/>
      <c r="BXC95" s="14"/>
      <c r="BXD95" s="14"/>
      <c r="BXE95" s="14"/>
      <c r="BXF95" s="14"/>
      <c r="BXG95" s="14"/>
      <c r="BXH95" s="14"/>
      <c r="BXI95" s="14"/>
      <c r="BXJ95" s="14"/>
      <c r="BXK95" s="14"/>
      <c r="BXL95" s="14"/>
      <c r="BXM95" s="14"/>
      <c r="BXN95" s="14"/>
      <c r="BXO95" s="14"/>
      <c r="BXP95" s="14"/>
      <c r="BXQ95" s="14"/>
      <c r="BXR95" s="14"/>
      <c r="BXS95" s="14"/>
      <c r="BXT95" s="14"/>
      <c r="BXU95" s="14"/>
      <c r="BXV95" s="14"/>
      <c r="BXW95" s="14"/>
      <c r="BXX95" s="14"/>
      <c r="BXY95" s="14"/>
      <c r="BXZ95" s="14"/>
      <c r="BYA95" s="14"/>
      <c r="BYB95" s="14"/>
      <c r="BYC95" s="14"/>
      <c r="BYD95" s="14"/>
      <c r="BYE95" s="14"/>
      <c r="BYF95" s="14"/>
      <c r="BYG95" s="14"/>
      <c r="BYH95" s="14"/>
      <c r="BYI95" s="14"/>
      <c r="BYJ95" s="14"/>
      <c r="BYK95" s="14"/>
      <c r="BYL95" s="14"/>
      <c r="BYM95" s="14"/>
      <c r="BYN95" s="14"/>
      <c r="BYO95" s="14"/>
      <c r="BYP95" s="14"/>
      <c r="BYQ95" s="14"/>
      <c r="BYR95" s="14"/>
      <c r="BYS95" s="14"/>
      <c r="BYT95" s="14"/>
      <c r="BYU95" s="14"/>
      <c r="BYV95" s="14"/>
      <c r="BYW95" s="14"/>
      <c r="BYX95" s="14"/>
      <c r="BYY95" s="14"/>
      <c r="BYZ95" s="14"/>
      <c r="BZA95" s="14"/>
      <c r="BZB95" s="14"/>
      <c r="BZC95" s="14"/>
      <c r="BZD95" s="14"/>
      <c r="BZE95" s="14"/>
      <c r="BZF95" s="14"/>
      <c r="BZG95" s="14"/>
      <c r="BZH95" s="14"/>
      <c r="BZI95" s="14"/>
      <c r="BZJ95" s="14"/>
      <c r="BZK95" s="14"/>
      <c r="BZL95" s="14"/>
      <c r="BZM95" s="14"/>
      <c r="BZN95" s="14"/>
      <c r="BZO95" s="14"/>
      <c r="BZP95" s="14"/>
      <c r="BZQ95" s="14"/>
      <c r="BZR95" s="14"/>
      <c r="BZS95" s="14"/>
      <c r="BZT95" s="14"/>
      <c r="BZU95" s="14"/>
      <c r="BZV95" s="14"/>
      <c r="BZW95" s="14"/>
      <c r="BZX95" s="14"/>
      <c r="BZY95" s="14"/>
      <c r="BZZ95" s="14"/>
      <c r="CAA95" s="14"/>
      <c r="CAB95" s="14"/>
      <c r="CAC95" s="14"/>
      <c r="CAD95" s="14"/>
      <c r="CAE95" s="14"/>
      <c r="CAF95" s="14"/>
      <c r="CAG95" s="14"/>
      <c r="CAH95" s="14"/>
      <c r="CAI95" s="14"/>
      <c r="CAJ95" s="14"/>
      <c r="CAK95" s="14"/>
      <c r="CAL95" s="14"/>
      <c r="CAM95" s="14"/>
      <c r="CAN95" s="14"/>
      <c r="CAO95" s="14"/>
      <c r="CAP95" s="14"/>
      <c r="CAQ95" s="14"/>
      <c r="CAR95" s="14"/>
      <c r="CAS95" s="14"/>
      <c r="CAT95" s="14"/>
      <c r="CAU95" s="14"/>
      <c r="CAV95" s="14"/>
      <c r="CAW95" s="14"/>
      <c r="CAX95" s="14"/>
      <c r="CAY95" s="14"/>
      <c r="CAZ95" s="14"/>
      <c r="CBA95" s="14"/>
      <c r="CBB95" s="14"/>
      <c r="CBC95" s="14"/>
      <c r="CBD95" s="14"/>
      <c r="CBE95" s="14"/>
      <c r="CBF95" s="14"/>
      <c r="CBG95" s="14"/>
      <c r="CBH95" s="14"/>
      <c r="CBI95" s="14"/>
      <c r="CBJ95" s="14"/>
      <c r="CBK95" s="14"/>
      <c r="CBL95" s="14"/>
      <c r="CBM95" s="14"/>
      <c r="CBN95" s="14"/>
      <c r="CBO95" s="14"/>
      <c r="CBP95" s="14"/>
      <c r="CBQ95" s="14"/>
      <c r="CBR95" s="14"/>
      <c r="CBS95" s="14"/>
      <c r="CBT95" s="14"/>
      <c r="CBU95" s="14"/>
      <c r="CBV95" s="14"/>
      <c r="CBW95" s="14"/>
      <c r="CBX95" s="14"/>
      <c r="CBY95" s="14"/>
      <c r="CBZ95" s="14"/>
      <c r="CCA95" s="14"/>
      <c r="CCB95" s="14"/>
      <c r="CCC95" s="14"/>
      <c r="CCD95" s="14"/>
      <c r="CCE95" s="14"/>
      <c r="CCF95" s="14"/>
      <c r="CCG95" s="14"/>
      <c r="CCH95" s="14"/>
      <c r="CCI95" s="14"/>
      <c r="CCJ95" s="14"/>
      <c r="CCK95" s="14"/>
      <c r="CCL95" s="14"/>
      <c r="CCM95" s="14"/>
      <c r="CCN95" s="14"/>
      <c r="CCO95" s="14"/>
      <c r="CCP95" s="14"/>
      <c r="CCQ95" s="14"/>
      <c r="CCR95" s="14"/>
      <c r="CCS95" s="14"/>
      <c r="CCT95" s="14"/>
      <c r="CCU95" s="14"/>
      <c r="CCV95" s="14"/>
      <c r="CCW95" s="14"/>
      <c r="CCX95" s="14"/>
      <c r="CCY95" s="14"/>
      <c r="CCZ95" s="14"/>
      <c r="CDA95" s="14"/>
      <c r="CDB95" s="14"/>
      <c r="CDC95" s="14"/>
      <c r="CDD95" s="14"/>
      <c r="CDE95" s="14"/>
      <c r="CDF95" s="14"/>
      <c r="CDG95" s="14"/>
      <c r="CDH95" s="14"/>
      <c r="CDI95" s="14"/>
      <c r="CDJ95" s="14"/>
      <c r="CDK95" s="14"/>
      <c r="CDL95" s="14"/>
      <c r="CDM95" s="14"/>
      <c r="CDN95" s="14"/>
      <c r="CDO95" s="14"/>
      <c r="CDP95" s="14"/>
      <c r="CDQ95" s="14"/>
      <c r="CDR95" s="14"/>
      <c r="CDS95" s="14"/>
      <c r="CDT95" s="14"/>
      <c r="CDU95" s="14"/>
      <c r="CDV95" s="14"/>
      <c r="CDW95" s="14"/>
      <c r="CDX95" s="14"/>
      <c r="CDY95" s="14"/>
      <c r="CDZ95" s="14"/>
      <c r="CEA95" s="14"/>
      <c r="CEB95" s="14"/>
      <c r="CEC95" s="14"/>
      <c r="CED95" s="14"/>
      <c r="CEE95" s="14"/>
      <c r="CEF95" s="14"/>
      <c r="CEG95" s="14"/>
      <c r="CEH95" s="14"/>
      <c r="CEI95" s="14"/>
      <c r="CEJ95" s="14"/>
      <c r="CEK95" s="14"/>
      <c r="CEL95" s="14"/>
      <c r="CEM95" s="14"/>
      <c r="CEN95" s="14"/>
      <c r="CEO95" s="14"/>
      <c r="CEP95" s="14"/>
      <c r="CEQ95" s="14"/>
      <c r="CER95" s="14"/>
      <c r="CES95" s="14"/>
      <c r="CET95" s="14"/>
      <c r="CEU95" s="14"/>
      <c r="CEV95" s="14"/>
      <c r="CEW95" s="14"/>
      <c r="CEX95" s="14"/>
      <c r="CEY95" s="14"/>
      <c r="CEZ95" s="14"/>
      <c r="CFA95" s="14"/>
      <c r="CFB95" s="14"/>
      <c r="CFC95" s="14"/>
      <c r="CFD95" s="14"/>
      <c r="CFE95" s="14"/>
      <c r="CFF95" s="14"/>
      <c r="CFG95" s="14"/>
      <c r="CFH95" s="14"/>
      <c r="CFI95" s="14"/>
      <c r="CFJ95" s="14"/>
      <c r="CFK95" s="14"/>
      <c r="CFL95" s="14"/>
      <c r="CFM95" s="14"/>
      <c r="CFN95" s="14"/>
      <c r="CFO95" s="14"/>
      <c r="CFP95" s="14"/>
      <c r="CFQ95" s="14"/>
      <c r="CFR95" s="14"/>
      <c r="CFS95" s="14"/>
      <c r="CFT95" s="14"/>
      <c r="CFU95" s="14"/>
      <c r="CFV95" s="14"/>
      <c r="CFW95" s="14"/>
      <c r="CFX95" s="14"/>
      <c r="CFY95" s="14"/>
      <c r="CFZ95" s="14"/>
      <c r="CGA95" s="14"/>
      <c r="CGB95" s="14"/>
      <c r="CGC95" s="14"/>
      <c r="CGD95" s="14"/>
      <c r="CGE95" s="14"/>
      <c r="CGF95" s="14"/>
      <c r="CGG95" s="14"/>
      <c r="CGH95" s="14"/>
      <c r="CGI95" s="14"/>
      <c r="CGJ95" s="14"/>
      <c r="CGK95" s="14"/>
      <c r="CGL95" s="14"/>
      <c r="CGM95" s="14"/>
      <c r="CGN95" s="14"/>
      <c r="CGO95" s="14"/>
      <c r="CGP95" s="14"/>
      <c r="CGQ95" s="14"/>
      <c r="CGR95" s="14"/>
      <c r="CGS95" s="14"/>
      <c r="CGT95" s="14"/>
      <c r="CGU95" s="14"/>
      <c r="CGV95" s="14"/>
      <c r="CGW95" s="14"/>
      <c r="CGX95" s="14"/>
      <c r="CGY95" s="14"/>
      <c r="CGZ95" s="14"/>
      <c r="CHA95" s="14"/>
      <c r="CHB95" s="14"/>
      <c r="CHC95" s="14"/>
      <c r="CHD95" s="14"/>
      <c r="CHE95" s="14"/>
      <c r="CHF95" s="14"/>
      <c r="CHG95" s="14"/>
      <c r="CHH95" s="14"/>
      <c r="CHI95" s="14"/>
      <c r="CHJ95" s="14"/>
      <c r="CHK95" s="14"/>
      <c r="CHL95" s="14"/>
      <c r="CHM95" s="14"/>
      <c r="CHN95" s="14"/>
      <c r="CHO95" s="14"/>
      <c r="CHP95" s="14"/>
      <c r="CHQ95" s="14"/>
      <c r="CHR95" s="14"/>
      <c r="CHS95" s="14"/>
      <c r="CHT95" s="14"/>
      <c r="CHU95" s="14"/>
      <c r="CHV95" s="14"/>
      <c r="CHW95" s="14"/>
      <c r="CHX95" s="14"/>
      <c r="CHY95" s="14"/>
      <c r="CHZ95" s="14"/>
      <c r="CIA95" s="14"/>
      <c r="CIB95" s="14"/>
      <c r="CIC95" s="14"/>
      <c r="CID95" s="14"/>
      <c r="CIE95" s="14"/>
      <c r="CIF95" s="14"/>
      <c r="CIG95" s="14"/>
      <c r="CIH95" s="14"/>
      <c r="CII95" s="14"/>
      <c r="CIJ95" s="14"/>
      <c r="CIK95" s="14"/>
      <c r="CIL95" s="14"/>
      <c r="CIM95" s="14"/>
      <c r="CIN95" s="14"/>
      <c r="CIO95" s="14"/>
      <c r="CIP95" s="14"/>
      <c r="CIQ95" s="14"/>
      <c r="CIR95" s="14"/>
      <c r="CIS95" s="14"/>
      <c r="CIT95" s="14"/>
      <c r="CIU95" s="14"/>
      <c r="CIV95" s="14"/>
      <c r="CIW95" s="14"/>
      <c r="CIX95" s="14"/>
      <c r="CIY95" s="14"/>
      <c r="CIZ95" s="14"/>
      <c r="CJA95" s="14"/>
      <c r="CJB95" s="14"/>
      <c r="CJC95" s="14"/>
      <c r="CJD95" s="14"/>
      <c r="CJE95" s="14"/>
      <c r="CJF95" s="14"/>
      <c r="CJG95" s="14"/>
      <c r="CJH95" s="14"/>
      <c r="CJI95" s="14"/>
      <c r="CJJ95" s="14"/>
      <c r="CJK95" s="14"/>
      <c r="CJL95" s="14"/>
      <c r="CJM95" s="14"/>
      <c r="CJN95" s="14"/>
      <c r="CJO95" s="14"/>
      <c r="CJP95" s="14"/>
      <c r="CJQ95" s="14"/>
      <c r="CJR95" s="14"/>
      <c r="CJS95" s="14"/>
      <c r="CJT95" s="14"/>
      <c r="CJU95" s="14"/>
      <c r="CJV95" s="14"/>
      <c r="CJW95" s="14"/>
      <c r="CJX95" s="14"/>
      <c r="CJY95" s="14"/>
      <c r="CJZ95" s="14"/>
      <c r="CKA95" s="14"/>
      <c r="CKB95" s="14"/>
      <c r="CKC95" s="14"/>
      <c r="CKD95" s="14"/>
      <c r="CKE95" s="14"/>
      <c r="CKF95" s="14"/>
      <c r="CKG95" s="14"/>
      <c r="CKH95" s="14"/>
      <c r="CKI95" s="14"/>
      <c r="CKJ95" s="14"/>
      <c r="CKK95" s="14"/>
      <c r="CKL95" s="14"/>
      <c r="CKM95" s="14"/>
      <c r="CKN95" s="14"/>
      <c r="CKO95" s="14"/>
      <c r="CKP95" s="14"/>
      <c r="CKQ95" s="14"/>
      <c r="CKR95" s="14"/>
      <c r="CKS95" s="14"/>
      <c r="CKT95" s="14"/>
      <c r="CKU95" s="14"/>
      <c r="CKV95" s="14"/>
      <c r="CKW95" s="14"/>
      <c r="CKX95" s="14"/>
      <c r="CKY95" s="14"/>
      <c r="CKZ95" s="14"/>
      <c r="CLA95" s="14"/>
      <c r="CLB95" s="14"/>
      <c r="CLC95" s="14"/>
      <c r="CLD95" s="14"/>
      <c r="CLE95" s="14"/>
      <c r="CLF95" s="14"/>
      <c r="CLG95" s="14"/>
      <c r="CLH95" s="14"/>
      <c r="CLI95" s="14"/>
      <c r="CLJ95" s="14"/>
      <c r="CLK95" s="14"/>
      <c r="CLL95" s="14"/>
      <c r="CLM95" s="14"/>
      <c r="CLN95" s="14"/>
      <c r="CLO95" s="14"/>
      <c r="CLP95" s="14"/>
      <c r="CLQ95" s="14"/>
      <c r="CLR95" s="14"/>
      <c r="CLS95" s="14"/>
      <c r="CLT95" s="14"/>
      <c r="CLU95" s="14"/>
      <c r="CLV95" s="14"/>
      <c r="CLW95" s="14"/>
      <c r="CLX95" s="14"/>
      <c r="CLY95" s="14"/>
      <c r="CLZ95" s="14"/>
      <c r="CMA95" s="14"/>
      <c r="CMB95" s="14"/>
      <c r="CMC95" s="14"/>
      <c r="CMD95" s="14"/>
      <c r="CME95" s="14"/>
      <c r="CMF95" s="14"/>
      <c r="CMG95" s="14"/>
      <c r="CMH95" s="14"/>
      <c r="CMI95" s="14"/>
      <c r="CMJ95" s="14"/>
      <c r="CMK95" s="14"/>
      <c r="CML95" s="14"/>
      <c r="CMM95" s="14"/>
      <c r="CMN95" s="14"/>
      <c r="CMO95" s="14"/>
      <c r="CMP95" s="14"/>
      <c r="CMQ95" s="14"/>
      <c r="CMR95" s="14"/>
      <c r="CMS95" s="14"/>
      <c r="CMT95" s="14"/>
      <c r="CMU95" s="14"/>
      <c r="CMV95" s="14"/>
      <c r="CMW95" s="14"/>
      <c r="CMX95" s="14"/>
      <c r="CMY95" s="14"/>
      <c r="CMZ95" s="14"/>
      <c r="CNA95" s="14"/>
      <c r="CNB95" s="14"/>
      <c r="CNC95" s="14"/>
      <c r="CND95" s="14"/>
      <c r="CNE95" s="14"/>
      <c r="CNF95" s="14"/>
      <c r="CNG95" s="14"/>
      <c r="CNH95" s="14"/>
      <c r="CNI95" s="14"/>
      <c r="CNJ95" s="14"/>
      <c r="CNK95" s="14"/>
      <c r="CNL95" s="14"/>
      <c r="CNM95" s="14"/>
      <c r="CNN95" s="14"/>
      <c r="CNO95" s="14"/>
      <c r="CNP95" s="14"/>
      <c r="CNQ95" s="14"/>
      <c r="CNR95" s="14"/>
      <c r="CNS95" s="14"/>
      <c r="CNT95" s="14"/>
      <c r="CNU95" s="14"/>
      <c r="CNV95" s="14"/>
      <c r="CNW95" s="14"/>
      <c r="CNX95" s="14"/>
      <c r="CNY95" s="14"/>
      <c r="CNZ95" s="14"/>
      <c r="COA95" s="14"/>
      <c r="COB95" s="14"/>
      <c r="COC95" s="14"/>
      <c r="COD95" s="14"/>
      <c r="COE95" s="14"/>
      <c r="COF95" s="14"/>
      <c r="COG95" s="14"/>
      <c r="COH95" s="14"/>
      <c r="COI95" s="14"/>
      <c r="COJ95" s="14"/>
      <c r="COK95" s="14"/>
      <c r="COL95" s="14"/>
      <c r="COM95" s="14"/>
      <c r="CON95" s="14"/>
      <c r="COO95" s="14"/>
      <c r="COP95" s="14"/>
      <c r="COQ95" s="14"/>
      <c r="COR95" s="14"/>
      <c r="COS95" s="14"/>
      <c r="COT95" s="14"/>
      <c r="COU95" s="14"/>
      <c r="COV95" s="14"/>
      <c r="COW95" s="14"/>
      <c r="COX95" s="14"/>
      <c r="COY95" s="14"/>
      <c r="COZ95" s="14"/>
      <c r="CPA95" s="14"/>
      <c r="CPB95" s="14"/>
      <c r="CPC95" s="14"/>
      <c r="CPD95" s="14"/>
      <c r="CPE95" s="14"/>
      <c r="CPF95" s="14"/>
      <c r="CPG95" s="14"/>
      <c r="CPH95" s="14"/>
      <c r="CPI95" s="14"/>
      <c r="CPJ95" s="14"/>
      <c r="CPK95" s="14"/>
      <c r="CPL95" s="14"/>
      <c r="CPM95" s="14"/>
      <c r="CPN95" s="14"/>
      <c r="CPO95" s="14"/>
      <c r="CPP95" s="14"/>
      <c r="CPQ95" s="14"/>
      <c r="CPR95" s="14"/>
      <c r="CPS95" s="14"/>
      <c r="CPT95" s="14"/>
      <c r="CPU95" s="14"/>
      <c r="CPV95" s="14"/>
      <c r="CPW95" s="14"/>
      <c r="CPX95" s="14"/>
      <c r="CPY95" s="14"/>
      <c r="CPZ95" s="14"/>
      <c r="CQA95" s="14"/>
      <c r="CQB95" s="14"/>
      <c r="CQC95" s="14"/>
      <c r="CQD95" s="14"/>
      <c r="CQE95" s="14"/>
      <c r="CQF95" s="14"/>
      <c r="CQG95" s="14"/>
      <c r="CQH95" s="14"/>
      <c r="CQI95" s="14"/>
      <c r="CQJ95" s="14"/>
      <c r="CQK95" s="14"/>
      <c r="CQL95" s="14"/>
      <c r="CQM95" s="14"/>
      <c r="CQN95" s="14"/>
      <c r="CQO95" s="14"/>
      <c r="CQP95" s="14"/>
      <c r="CQQ95" s="14"/>
      <c r="CQR95" s="14"/>
      <c r="CQS95" s="14"/>
      <c r="CQT95" s="14"/>
      <c r="CQU95" s="14"/>
      <c r="CQV95" s="14"/>
      <c r="CQW95" s="14"/>
      <c r="CQX95" s="14"/>
      <c r="CQY95" s="14"/>
      <c r="CQZ95" s="14"/>
      <c r="CRA95" s="14"/>
      <c r="CRB95" s="14"/>
      <c r="CRC95" s="14"/>
      <c r="CRD95" s="14"/>
      <c r="CRE95" s="14"/>
      <c r="CRF95" s="14"/>
      <c r="CRG95" s="14"/>
      <c r="CRH95" s="14"/>
      <c r="CRI95" s="14"/>
      <c r="CRJ95" s="14"/>
      <c r="CRK95" s="14"/>
      <c r="CRL95" s="14"/>
      <c r="CRM95" s="14"/>
      <c r="CRN95" s="14"/>
      <c r="CRO95" s="14"/>
      <c r="CRP95" s="14"/>
      <c r="CRQ95" s="14"/>
      <c r="CRR95" s="14"/>
      <c r="CRS95" s="14"/>
      <c r="CRT95" s="14"/>
      <c r="CRU95" s="14"/>
      <c r="CRV95" s="14"/>
      <c r="CRW95" s="14"/>
      <c r="CRX95" s="14"/>
      <c r="CRY95" s="14"/>
      <c r="CRZ95" s="14"/>
      <c r="CSA95" s="14"/>
      <c r="CSB95" s="14"/>
      <c r="CSC95" s="14"/>
      <c r="CSD95" s="14"/>
      <c r="CSE95" s="14"/>
      <c r="CSF95" s="14"/>
      <c r="CSG95" s="14"/>
      <c r="CSH95" s="14"/>
      <c r="CSI95" s="14"/>
      <c r="CSJ95" s="14"/>
      <c r="CSK95" s="14"/>
      <c r="CSL95" s="14"/>
      <c r="CSM95" s="14"/>
      <c r="CSN95" s="14"/>
      <c r="CSO95" s="14"/>
      <c r="CSP95" s="14"/>
      <c r="CSQ95" s="14"/>
      <c r="CSR95" s="14"/>
      <c r="CSS95" s="14"/>
      <c r="CST95" s="14"/>
      <c r="CSU95" s="14"/>
      <c r="CSV95" s="14"/>
      <c r="CSW95" s="14"/>
      <c r="CSX95" s="14"/>
      <c r="CSY95" s="14"/>
      <c r="CSZ95" s="14"/>
      <c r="CTA95" s="14"/>
      <c r="CTB95" s="14"/>
      <c r="CTC95" s="14"/>
      <c r="CTD95" s="14"/>
      <c r="CTE95" s="14"/>
      <c r="CTF95" s="14"/>
      <c r="CTG95" s="14"/>
      <c r="CTH95" s="14"/>
      <c r="CTI95" s="14"/>
      <c r="CTJ95" s="14"/>
      <c r="CTK95" s="14"/>
      <c r="CTL95" s="14"/>
      <c r="CTM95" s="14"/>
      <c r="CTN95" s="14"/>
      <c r="CTO95" s="14"/>
      <c r="CTP95" s="14"/>
      <c r="CTQ95" s="14"/>
      <c r="CTR95" s="14"/>
      <c r="CTS95" s="14"/>
      <c r="CTT95" s="14"/>
      <c r="CTU95" s="14"/>
      <c r="CTV95" s="14"/>
      <c r="CTW95" s="14"/>
      <c r="CTX95" s="14"/>
      <c r="CTY95" s="14"/>
      <c r="CTZ95" s="14"/>
      <c r="CUA95" s="14"/>
      <c r="CUB95" s="14"/>
      <c r="CUC95" s="14"/>
      <c r="CUD95" s="14"/>
      <c r="CUE95" s="14"/>
      <c r="CUF95" s="14"/>
      <c r="CUG95" s="14"/>
      <c r="CUH95" s="14"/>
      <c r="CUI95" s="14"/>
      <c r="CUJ95" s="14"/>
      <c r="CUK95" s="14"/>
      <c r="CUL95" s="14"/>
      <c r="CUM95" s="14"/>
      <c r="CUN95" s="14"/>
      <c r="CUO95" s="14"/>
      <c r="CUP95" s="14"/>
      <c r="CUQ95" s="14"/>
      <c r="CUR95" s="14"/>
      <c r="CUS95" s="14"/>
      <c r="CUT95" s="14"/>
      <c r="CUU95" s="14"/>
      <c r="CUV95" s="14"/>
      <c r="CUW95" s="14"/>
      <c r="CUX95" s="14"/>
      <c r="CUY95" s="14"/>
      <c r="CUZ95" s="14"/>
      <c r="CVA95" s="14"/>
      <c r="CVB95" s="14"/>
      <c r="CVC95" s="14"/>
      <c r="CVD95" s="14"/>
      <c r="CVE95" s="14"/>
      <c r="CVF95" s="14"/>
      <c r="CVG95" s="14"/>
      <c r="CVH95" s="14"/>
      <c r="CVI95" s="14"/>
      <c r="CVJ95" s="14"/>
      <c r="CVK95" s="14"/>
      <c r="CVL95" s="14"/>
      <c r="CVM95" s="14"/>
      <c r="CVN95" s="14"/>
      <c r="CVO95" s="14"/>
      <c r="CVP95" s="14"/>
      <c r="CVQ95" s="14"/>
      <c r="CVR95" s="14"/>
      <c r="CVS95" s="14"/>
      <c r="CVT95" s="14"/>
      <c r="CVU95" s="14"/>
      <c r="CVV95" s="14"/>
      <c r="CVW95" s="14"/>
      <c r="CVX95" s="14"/>
      <c r="CVY95" s="14"/>
      <c r="CVZ95" s="14"/>
      <c r="CWA95" s="14"/>
      <c r="CWB95" s="14"/>
      <c r="CWC95" s="14"/>
      <c r="CWD95" s="14"/>
      <c r="CWE95" s="14"/>
      <c r="CWF95" s="14"/>
      <c r="CWG95" s="14"/>
      <c r="CWH95" s="14"/>
      <c r="CWI95" s="14"/>
      <c r="CWJ95" s="14"/>
      <c r="CWK95" s="14"/>
      <c r="CWL95" s="14"/>
      <c r="CWM95" s="14"/>
      <c r="CWN95" s="14"/>
      <c r="CWO95" s="14"/>
      <c r="CWP95" s="14"/>
      <c r="CWQ95" s="14"/>
      <c r="CWR95" s="14"/>
      <c r="CWS95" s="14"/>
      <c r="CWT95" s="14"/>
      <c r="CWU95" s="14"/>
      <c r="CWV95" s="14"/>
      <c r="CWW95" s="14"/>
      <c r="CWX95" s="14"/>
      <c r="CWY95" s="14"/>
      <c r="CWZ95" s="14"/>
      <c r="CXA95" s="14"/>
      <c r="CXB95" s="14"/>
      <c r="CXC95" s="14"/>
      <c r="CXD95" s="14"/>
      <c r="CXE95" s="14"/>
      <c r="CXF95" s="14"/>
      <c r="CXG95" s="14"/>
      <c r="CXH95" s="14"/>
      <c r="CXI95" s="14"/>
      <c r="CXJ95" s="14"/>
      <c r="CXK95" s="14"/>
      <c r="CXL95" s="14"/>
      <c r="CXM95" s="14"/>
      <c r="CXN95" s="14"/>
      <c r="CXO95" s="14"/>
      <c r="CXP95" s="14"/>
      <c r="CXQ95" s="14"/>
      <c r="CXR95" s="14"/>
      <c r="CXS95" s="14"/>
      <c r="CXT95" s="14"/>
      <c r="CXU95" s="14"/>
      <c r="CXV95" s="14"/>
      <c r="CXW95" s="14"/>
      <c r="CXX95" s="14"/>
      <c r="CXY95" s="14"/>
      <c r="CXZ95" s="14"/>
      <c r="CYA95" s="14"/>
      <c r="CYB95" s="14"/>
      <c r="CYC95" s="14"/>
      <c r="CYD95" s="14"/>
      <c r="CYE95" s="14"/>
      <c r="CYF95" s="14"/>
      <c r="CYG95" s="14"/>
      <c r="CYH95" s="14"/>
      <c r="CYI95" s="14"/>
      <c r="CYJ95" s="14"/>
      <c r="CYK95" s="14"/>
      <c r="CYL95" s="14"/>
      <c r="CYM95" s="14"/>
      <c r="CYN95" s="14"/>
      <c r="CYO95" s="14"/>
      <c r="CYP95" s="14"/>
      <c r="CYQ95" s="14"/>
      <c r="CYR95" s="14"/>
      <c r="CYS95" s="14"/>
      <c r="CYT95" s="14"/>
      <c r="CYU95" s="14"/>
      <c r="CYV95" s="14"/>
      <c r="CYW95" s="14"/>
      <c r="CYX95" s="14"/>
      <c r="CYY95" s="14"/>
      <c r="CYZ95" s="14"/>
      <c r="CZA95" s="14"/>
      <c r="CZB95" s="14"/>
      <c r="CZC95" s="14"/>
      <c r="CZD95" s="14"/>
      <c r="CZE95" s="14"/>
      <c r="CZF95" s="14"/>
      <c r="CZG95" s="14"/>
      <c r="CZH95" s="14"/>
      <c r="CZI95" s="14"/>
      <c r="CZJ95" s="14"/>
      <c r="CZK95" s="14"/>
      <c r="CZL95" s="14"/>
      <c r="CZM95" s="14"/>
      <c r="CZN95" s="14"/>
      <c r="CZO95" s="14"/>
      <c r="CZP95" s="14"/>
      <c r="CZQ95" s="14"/>
      <c r="CZR95" s="14"/>
      <c r="CZS95" s="14"/>
      <c r="CZT95" s="14"/>
      <c r="CZU95" s="14"/>
      <c r="CZV95" s="14"/>
      <c r="CZW95" s="14"/>
      <c r="CZX95" s="14"/>
      <c r="CZY95" s="14"/>
      <c r="CZZ95" s="14"/>
      <c r="DAA95" s="14"/>
      <c r="DAB95" s="14"/>
      <c r="DAC95" s="14"/>
      <c r="DAD95" s="14"/>
      <c r="DAE95" s="14"/>
      <c r="DAF95" s="14"/>
      <c r="DAG95" s="14"/>
      <c r="DAH95" s="14"/>
      <c r="DAI95" s="14"/>
      <c r="DAJ95" s="14"/>
      <c r="DAK95" s="14"/>
      <c r="DAL95" s="14"/>
      <c r="DAM95" s="14"/>
      <c r="DAN95" s="14"/>
      <c r="DAO95" s="14"/>
      <c r="DAP95" s="14"/>
      <c r="DAQ95" s="14"/>
      <c r="DAR95" s="14"/>
      <c r="DAS95" s="14"/>
      <c r="DAT95" s="14"/>
      <c r="DAU95" s="14"/>
      <c r="DAV95" s="14"/>
      <c r="DAW95" s="14"/>
      <c r="DAX95" s="14"/>
      <c r="DAY95" s="14"/>
      <c r="DAZ95" s="14"/>
      <c r="DBA95" s="14"/>
      <c r="DBB95" s="14"/>
      <c r="DBC95" s="14"/>
      <c r="DBD95" s="14"/>
      <c r="DBE95" s="14"/>
      <c r="DBF95" s="14"/>
      <c r="DBG95" s="14"/>
      <c r="DBH95" s="14"/>
      <c r="DBI95" s="14"/>
      <c r="DBJ95" s="14"/>
      <c r="DBK95" s="14"/>
      <c r="DBL95" s="14"/>
      <c r="DBM95" s="14"/>
      <c r="DBN95" s="14"/>
      <c r="DBO95" s="14"/>
      <c r="DBP95" s="14"/>
      <c r="DBQ95" s="14"/>
      <c r="DBR95" s="14"/>
      <c r="DBS95" s="14"/>
      <c r="DBT95" s="14"/>
      <c r="DBU95" s="14"/>
      <c r="DBV95" s="14"/>
      <c r="DBW95" s="14"/>
      <c r="DBX95" s="14"/>
      <c r="DBY95" s="14"/>
      <c r="DBZ95" s="14"/>
      <c r="DCA95" s="14"/>
      <c r="DCB95" s="14"/>
      <c r="DCC95" s="14"/>
      <c r="DCD95" s="14"/>
      <c r="DCE95" s="14"/>
      <c r="DCF95" s="14"/>
      <c r="DCG95" s="14"/>
      <c r="DCH95" s="14"/>
      <c r="DCI95" s="14"/>
      <c r="DCJ95" s="14"/>
      <c r="DCK95" s="14"/>
      <c r="DCL95" s="14"/>
      <c r="DCM95" s="14"/>
      <c r="DCN95" s="14"/>
      <c r="DCO95" s="14"/>
      <c r="DCP95" s="14"/>
      <c r="DCQ95" s="14"/>
      <c r="DCR95" s="14"/>
      <c r="DCS95" s="14"/>
      <c r="DCT95" s="14"/>
      <c r="DCU95" s="14"/>
      <c r="DCV95" s="14"/>
      <c r="DCW95" s="14"/>
      <c r="DCX95" s="14"/>
      <c r="DCY95" s="14"/>
      <c r="DCZ95" s="14"/>
      <c r="DDA95" s="14"/>
      <c r="DDB95" s="14"/>
      <c r="DDC95" s="14"/>
      <c r="DDD95" s="14"/>
      <c r="DDE95" s="14"/>
      <c r="DDF95" s="14"/>
      <c r="DDG95" s="14"/>
      <c r="DDH95" s="14"/>
      <c r="DDI95" s="14"/>
      <c r="DDJ95" s="14"/>
      <c r="DDK95" s="14"/>
      <c r="DDL95" s="14"/>
      <c r="DDM95" s="14"/>
      <c r="DDN95" s="14"/>
      <c r="DDO95" s="14"/>
      <c r="DDP95" s="14"/>
      <c r="DDQ95" s="14"/>
      <c r="DDR95" s="14"/>
      <c r="DDS95" s="14"/>
      <c r="DDT95" s="14"/>
      <c r="DDU95" s="14"/>
      <c r="DDV95" s="14"/>
      <c r="DDW95" s="14"/>
      <c r="DDX95" s="14"/>
      <c r="DDY95" s="14"/>
      <c r="DDZ95" s="14"/>
      <c r="DEA95" s="14"/>
      <c r="DEB95" s="14"/>
      <c r="DEC95" s="14"/>
      <c r="DED95" s="14"/>
      <c r="DEE95" s="14"/>
      <c r="DEF95" s="14"/>
      <c r="DEG95" s="14"/>
      <c r="DEH95" s="14"/>
      <c r="DEI95" s="14"/>
      <c r="DEJ95" s="14"/>
      <c r="DEK95" s="14"/>
      <c r="DEL95" s="14"/>
      <c r="DEM95" s="14"/>
      <c r="DEN95" s="14"/>
      <c r="DEO95" s="14"/>
      <c r="DEP95" s="14"/>
      <c r="DEQ95" s="14"/>
      <c r="DER95" s="14"/>
      <c r="DES95" s="14"/>
      <c r="DET95" s="14"/>
      <c r="DEU95" s="14"/>
      <c r="DEV95" s="14"/>
      <c r="DEW95" s="14"/>
      <c r="DEX95" s="14"/>
      <c r="DEY95" s="14"/>
      <c r="DEZ95" s="14"/>
      <c r="DFA95" s="14"/>
      <c r="DFB95" s="14"/>
      <c r="DFC95" s="14"/>
      <c r="DFD95" s="14"/>
      <c r="DFE95" s="14"/>
      <c r="DFF95" s="14"/>
      <c r="DFG95" s="14"/>
      <c r="DFH95" s="14"/>
      <c r="DFI95" s="14"/>
      <c r="DFJ95" s="14"/>
      <c r="DFK95" s="14"/>
      <c r="DFL95" s="14"/>
      <c r="DFM95" s="14"/>
      <c r="DFN95" s="14"/>
      <c r="DFO95" s="14"/>
      <c r="DFP95" s="14"/>
      <c r="DFQ95" s="14"/>
      <c r="DFR95" s="14"/>
      <c r="DFS95" s="14"/>
      <c r="DFT95" s="14"/>
      <c r="DFU95" s="14"/>
      <c r="DFV95" s="14"/>
      <c r="DFW95" s="14"/>
      <c r="DFX95" s="14"/>
      <c r="DFY95" s="14"/>
      <c r="DFZ95" s="14"/>
      <c r="DGA95" s="14"/>
      <c r="DGB95" s="14"/>
      <c r="DGC95" s="14"/>
      <c r="DGD95" s="14"/>
      <c r="DGE95" s="14"/>
      <c r="DGF95" s="14"/>
      <c r="DGG95" s="14"/>
      <c r="DGH95" s="14"/>
      <c r="DGI95" s="14"/>
      <c r="DGJ95" s="14"/>
      <c r="DGK95" s="14"/>
      <c r="DGL95" s="14"/>
      <c r="DGM95" s="14"/>
      <c r="DGN95" s="14"/>
      <c r="DGO95" s="14"/>
      <c r="DGP95" s="14"/>
      <c r="DGQ95" s="14"/>
      <c r="DGR95" s="14"/>
      <c r="DGS95" s="14"/>
      <c r="DGT95" s="14"/>
      <c r="DGU95" s="14"/>
      <c r="DGV95" s="14"/>
      <c r="DGW95" s="14"/>
      <c r="DGX95" s="14"/>
      <c r="DGY95" s="14"/>
      <c r="DGZ95" s="14"/>
      <c r="DHA95" s="14"/>
      <c r="DHB95" s="14"/>
      <c r="DHC95" s="14"/>
      <c r="DHD95" s="14"/>
      <c r="DHE95" s="14"/>
      <c r="DHF95" s="14"/>
      <c r="DHG95" s="14"/>
      <c r="DHH95" s="14"/>
      <c r="DHI95" s="14"/>
      <c r="DHJ95" s="14"/>
      <c r="DHK95" s="14"/>
      <c r="DHL95" s="14"/>
      <c r="DHM95" s="14"/>
      <c r="DHN95" s="14"/>
      <c r="DHO95" s="14"/>
      <c r="DHP95" s="14"/>
      <c r="DHQ95" s="14"/>
      <c r="DHR95" s="14"/>
      <c r="DHS95" s="14"/>
      <c r="DHT95" s="14"/>
      <c r="DHU95" s="14"/>
      <c r="DHV95" s="14"/>
      <c r="DHW95" s="14"/>
      <c r="DHX95" s="14"/>
      <c r="DHY95" s="14"/>
      <c r="DHZ95" s="14"/>
      <c r="DIA95" s="14"/>
      <c r="DIB95" s="14"/>
      <c r="DIC95" s="14"/>
      <c r="DID95" s="14"/>
      <c r="DIE95" s="14"/>
      <c r="DIF95" s="14"/>
      <c r="DIG95" s="14"/>
      <c r="DIH95" s="14"/>
      <c r="DII95" s="14"/>
      <c r="DIJ95" s="14"/>
      <c r="DIK95" s="14"/>
      <c r="DIL95" s="14"/>
      <c r="DIM95" s="14"/>
      <c r="DIN95" s="14"/>
      <c r="DIO95" s="14"/>
      <c r="DIP95" s="14"/>
      <c r="DIQ95" s="14"/>
      <c r="DIR95" s="14"/>
      <c r="DIS95" s="14"/>
      <c r="DIT95" s="14"/>
      <c r="DIU95" s="14"/>
      <c r="DIV95" s="14"/>
      <c r="DIW95" s="14"/>
      <c r="DIX95" s="14"/>
      <c r="DIY95" s="14"/>
      <c r="DIZ95" s="14"/>
      <c r="DJA95" s="14"/>
      <c r="DJB95" s="14"/>
      <c r="DJC95" s="14"/>
      <c r="DJD95" s="14"/>
      <c r="DJE95" s="14"/>
      <c r="DJF95" s="14"/>
      <c r="DJG95" s="14"/>
      <c r="DJH95" s="14"/>
      <c r="DJI95" s="14"/>
      <c r="DJJ95" s="14"/>
      <c r="DJK95" s="14"/>
      <c r="DJL95" s="14"/>
      <c r="DJM95" s="14"/>
      <c r="DJN95" s="14"/>
      <c r="DJO95" s="14"/>
      <c r="DJP95" s="14"/>
      <c r="DJQ95" s="14"/>
      <c r="DJR95" s="14"/>
      <c r="DJS95" s="14"/>
      <c r="DJT95" s="14"/>
      <c r="DJU95" s="14"/>
      <c r="DJV95" s="14"/>
      <c r="DJW95" s="14"/>
      <c r="DJX95" s="14"/>
      <c r="DJY95" s="14"/>
      <c r="DJZ95" s="14"/>
      <c r="DKA95" s="14"/>
      <c r="DKB95" s="14"/>
      <c r="DKC95" s="14"/>
      <c r="DKD95" s="14"/>
      <c r="DKE95" s="14"/>
      <c r="DKF95" s="14"/>
      <c r="DKG95" s="14"/>
      <c r="DKH95" s="14"/>
      <c r="DKI95" s="14"/>
      <c r="DKJ95" s="14"/>
      <c r="DKK95" s="14"/>
      <c r="DKL95" s="14"/>
      <c r="DKM95" s="14"/>
      <c r="DKN95" s="14"/>
      <c r="DKO95" s="14"/>
      <c r="DKP95" s="14"/>
      <c r="DKQ95" s="14"/>
      <c r="DKR95" s="14"/>
      <c r="DKS95" s="14"/>
      <c r="DKT95" s="14"/>
      <c r="DKU95" s="14"/>
      <c r="DKV95" s="14"/>
      <c r="DKW95" s="14"/>
      <c r="DKX95" s="14"/>
      <c r="DKY95" s="14"/>
      <c r="DKZ95" s="14"/>
      <c r="DLA95" s="14"/>
      <c r="DLB95" s="14"/>
      <c r="DLC95" s="14"/>
      <c r="DLD95" s="14"/>
      <c r="DLE95" s="14"/>
      <c r="DLF95" s="14"/>
      <c r="DLG95" s="14"/>
      <c r="DLH95" s="14"/>
      <c r="DLI95" s="14"/>
      <c r="DLJ95" s="14"/>
      <c r="DLK95" s="14"/>
      <c r="DLL95" s="14"/>
      <c r="DLM95" s="14"/>
      <c r="DLN95" s="14"/>
      <c r="DLO95" s="14"/>
      <c r="DLP95" s="14"/>
      <c r="DLQ95" s="14"/>
      <c r="DLR95" s="14"/>
      <c r="DLS95" s="14"/>
      <c r="DLT95" s="14"/>
      <c r="DLU95" s="14"/>
      <c r="DLV95" s="14"/>
      <c r="DLW95" s="14"/>
      <c r="DLX95" s="14"/>
      <c r="DLY95" s="14"/>
      <c r="DLZ95" s="14"/>
      <c r="DMA95" s="14"/>
      <c r="DMB95" s="14"/>
      <c r="DMC95" s="14"/>
      <c r="DMD95" s="14"/>
      <c r="DME95" s="14"/>
      <c r="DMF95" s="14"/>
      <c r="DMG95" s="14"/>
      <c r="DMH95" s="14"/>
      <c r="DMI95" s="14"/>
      <c r="DMJ95" s="14"/>
      <c r="DMK95" s="14"/>
      <c r="DML95" s="14"/>
      <c r="DMM95" s="14"/>
      <c r="DMN95" s="14"/>
      <c r="DMO95" s="14"/>
      <c r="DMP95" s="14"/>
      <c r="DMQ95" s="14"/>
      <c r="DMR95" s="14"/>
      <c r="DMS95" s="14"/>
      <c r="DMT95" s="14"/>
      <c r="DMU95" s="14"/>
      <c r="DMV95" s="14"/>
      <c r="DMW95" s="14"/>
      <c r="DMX95" s="14"/>
      <c r="DMY95" s="14"/>
      <c r="DMZ95" s="14"/>
      <c r="DNA95" s="14"/>
      <c r="DNB95" s="14"/>
      <c r="DNC95" s="14"/>
      <c r="DND95" s="14"/>
      <c r="DNE95" s="14"/>
      <c r="DNF95" s="14"/>
      <c r="DNG95" s="14"/>
      <c r="DNH95" s="14"/>
      <c r="DNI95" s="14"/>
      <c r="DNJ95" s="14"/>
      <c r="DNK95" s="14"/>
      <c r="DNL95" s="14"/>
      <c r="DNM95" s="14"/>
      <c r="DNN95" s="14"/>
      <c r="DNO95" s="14"/>
      <c r="DNP95" s="14"/>
      <c r="DNQ95" s="14"/>
      <c r="DNR95" s="14"/>
      <c r="DNS95" s="14"/>
      <c r="DNT95" s="14"/>
      <c r="DNU95" s="14"/>
      <c r="DNV95" s="14"/>
      <c r="DNW95" s="14"/>
      <c r="DNX95" s="14"/>
      <c r="DNY95" s="14"/>
      <c r="DNZ95" s="14"/>
      <c r="DOA95" s="14"/>
      <c r="DOB95" s="14"/>
      <c r="DOC95" s="14"/>
      <c r="DOD95" s="14"/>
      <c r="DOE95" s="14"/>
      <c r="DOF95" s="14"/>
      <c r="DOG95" s="14"/>
      <c r="DOH95" s="14"/>
      <c r="DOI95" s="14"/>
      <c r="DOJ95" s="14"/>
      <c r="DOK95" s="14"/>
      <c r="DOL95" s="14"/>
      <c r="DOM95" s="14"/>
      <c r="DON95" s="14"/>
      <c r="DOO95" s="14"/>
      <c r="DOP95" s="14"/>
      <c r="DOQ95" s="14"/>
      <c r="DOR95" s="14"/>
      <c r="DOS95" s="14"/>
      <c r="DOT95" s="14"/>
      <c r="DOU95" s="14"/>
      <c r="DOV95" s="14"/>
      <c r="DOW95" s="14"/>
      <c r="DOX95" s="14"/>
      <c r="DOY95" s="14"/>
      <c r="DOZ95" s="14"/>
      <c r="DPA95" s="14"/>
      <c r="DPB95" s="14"/>
      <c r="DPC95" s="14"/>
      <c r="DPD95" s="14"/>
      <c r="DPE95" s="14"/>
      <c r="DPF95" s="14"/>
      <c r="DPG95" s="14"/>
      <c r="DPH95" s="14"/>
      <c r="DPI95" s="14"/>
      <c r="DPJ95" s="14"/>
      <c r="DPK95" s="14"/>
      <c r="DPL95" s="14"/>
      <c r="DPM95" s="14"/>
      <c r="DPN95" s="14"/>
      <c r="DPO95" s="14"/>
      <c r="DPP95" s="14"/>
      <c r="DPQ95" s="14"/>
      <c r="DPR95" s="14"/>
      <c r="DPS95" s="14"/>
      <c r="DPT95" s="14"/>
      <c r="DPU95" s="14"/>
      <c r="DPV95" s="14"/>
      <c r="DPW95" s="14"/>
      <c r="DPX95" s="14"/>
      <c r="DPY95" s="14"/>
      <c r="DPZ95" s="14"/>
      <c r="DQA95" s="14"/>
      <c r="DQB95" s="14"/>
      <c r="DQC95" s="14"/>
      <c r="DQD95" s="14"/>
      <c r="DQE95" s="14"/>
      <c r="DQF95" s="14"/>
      <c r="DQG95" s="14"/>
      <c r="DQH95" s="14"/>
      <c r="DQI95" s="14"/>
      <c r="DQJ95" s="14"/>
      <c r="DQK95" s="14"/>
      <c r="DQL95" s="14"/>
      <c r="DQM95" s="14"/>
      <c r="DQN95" s="14"/>
      <c r="DQO95" s="14"/>
      <c r="DQP95" s="14"/>
      <c r="DQQ95" s="14"/>
      <c r="DQR95" s="14"/>
      <c r="DQS95" s="14"/>
      <c r="DQT95" s="14"/>
      <c r="DQU95" s="14"/>
      <c r="DQV95" s="14"/>
      <c r="DQW95" s="14"/>
      <c r="DQX95" s="14"/>
      <c r="DQY95" s="14"/>
      <c r="DQZ95" s="14"/>
      <c r="DRA95" s="14"/>
      <c r="DRB95" s="14"/>
      <c r="DRC95" s="14"/>
      <c r="DRD95" s="14"/>
      <c r="DRE95" s="14"/>
      <c r="DRF95" s="14"/>
      <c r="DRG95" s="14"/>
      <c r="DRH95" s="14"/>
      <c r="DRI95" s="14"/>
      <c r="DRJ95" s="14"/>
      <c r="DRK95" s="14"/>
      <c r="DRL95" s="14"/>
      <c r="DRM95" s="14"/>
      <c r="DRN95" s="14"/>
      <c r="DRO95" s="14"/>
      <c r="DRP95" s="14"/>
      <c r="DRQ95" s="14"/>
      <c r="DRR95" s="14"/>
      <c r="DRS95" s="14"/>
      <c r="DRT95" s="14"/>
      <c r="DRU95" s="14"/>
      <c r="DRV95" s="14"/>
      <c r="DRW95" s="14"/>
      <c r="DRX95" s="14"/>
      <c r="DRY95" s="14"/>
      <c r="DRZ95" s="14"/>
      <c r="DSA95" s="14"/>
      <c r="DSB95" s="14"/>
      <c r="DSC95" s="14"/>
      <c r="DSD95" s="14"/>
      <c r="DSE95" s="14"/>
      <c r="DSF95" s="14"/>
      <c r="DSG95" s="14"/>
      <c r="DSH95" s="14"/>
      <c r="DSI95" s="14"/>
      <c r="DSJ95" s="14"/>
      <c r="DSK95" s="14"/>
      <c r="DSL95" s="14"/>
      <c r="DSM95" s="14"/>
      <c r="DSN95" s="14"/>
      <c r="DSO95" s="14"/>
      <c r="DSP95" s="14"/>
      <c r="DSQ95" s="14"/>
      <c r="DSR95" s="14"/>
      <c r="DSS95" s="14"/>
      <c r="DST95" s="14"/>
      <c r="DSU95" s="14"/>
      <c r="DSV95" s="14"/>
      <c r="DSW95" s="14"/>
      <c r="DSX95" s="14"/>
      <c r="DSY95" s="14"/>
      <c r="DSZ95" s="14"/>
      <c r="DTA95" s="14"/>
      <c r="DTB95" s="14"/>
      <c r="DTC95" s="14"/>
      <c r="DTD95" s="14"/>
      <c r="DTE95" s="14"/>
      <c r="DTF95" s="14"/>
      <c r="DTG95" s="14"/>
      <c r="DTH95" s="14"/>
      <c r="DTI95" s="14"/>
      <c r="DTJ95" s="14"/>
      <c r="DTK95" s="14"/>
      <c r="DTL95" s="14"/>
      <c r="DTM95" s="14"/>
      <c r="DTN95" s="14"/>
      <c r="DTO95" s="14"/>
      <c r="DTP95" s="14"/>
      <c r="DTQ95" s="14"/>
      <c r="DTR95" s="14"/>
      <c r="DTS95" s="14"/>
      <c r="DTT95" s="14"/>
      <c r="DTU95" s="14"/>
      <c r="DTV95" s="14"/>
      <c r="DTW95" s="14"/>
      <c r="DTX95" s="14"/>
      <c r="DTY95" s="14"/>
      <c r="DTZ95" s="14"/>
      <c r="DUA95" s="14"/>
      <c r="DUB95" s="14"/>
      <c r="DUC95" s="14"/>
      <c r="DUD95" s="14"/>
      <c r="DUE95" s="14"/>
      <c r="DUF95" s="14"/>
      <c r="DUG95" s="14"/>
      <c r="DUH95" s="14"/>
      <c r="DUI95" s="14"/>
      <c r="DUJ95" s="14"/>
      <c r="DUK95" s="14"/>
      <c r="DUL95" s="14"/>
      <c r="DUM95" s="14"/>
      <c r="DUN95" s="14"/>
      <c r="DUO95" s="14"/>
      <c r="DUP95" s="14"/>
      <c r="DUQ95" s="14"/>
      <c r="DUR95" s="14"/>
      <c r="DUS95" s="14"/>
      <c r="DUT95" s="14"/>
      <c r="DUU95" s="14"/>
      <c r="DUV95" s="14"/>
      <c r="DUW95" s="14"/>
      <c r="DUX95" s="14"/>
      <c r="DUY95" s="14"/>
      <c r="DUZ95" s="14"/>
      <c r="DVA95" s="14"/>
      <c r="DVB95" s="14"/>
      <c r="DVC95" s="14"/>
      <c r="DVD95" s="14"/>
      <c r="DVE95" s="14"/>
      <c r="DVF95" s="14"/>
      <c r="DVG95" s="14"/>
      <c r="DVH95" s="14"/>
      <c r="DVI95" s="14"/>
      <c r="DVJ95" s="14"/>
      <c r="DVK95" s="14"/>
      <c r="DVL95" s="14"/>
      <c r="DVM95" s="14"/>
      <c r="DVN95" s="14"/>
      <c r="DVO95" s="14"/>
      <c r="DVP95" s="14"/>
      <c r="DVQ95" s="14"/>
      <c r="DVR95" s="14"/>
      <c r="DVS95" s="14"/>
      <c r="DVT95" s="14"/>
      <c r="DVU95" s="14"/>
      <c r="DVV95" s="14"/>
      <c r="DVW95" s="14"/>
      <c r="DVX95" s="14"/>
      <c r="DVY95" s="14"/>
      <c r="DVZ95" s="14"/>
      <c r="DWA95" s="14"/>
      <c r="DWB95" s="14"/>
      <c r="DWC95" s="14"/>
      <c r="DWD95" s="14"/>
      <c r="DWE95" s="14"/>
      <c r="DWF95" s="14"/>
      <c r="DWG95" s="14"/>
      <c r="DWH95" s="14"/>
      <c r="DWI95" s="14"/>
      <c r="DWJ95" s="14"/>
      <c r="DWK95" s="14"/>
      <c r="DWL95" s="14"/>
      <c r="DWM95" s="14"/>
      <c r="DWN95" s="14"/>
      <c r="DWO95" s="14"/>
      <c r="DWP95" s="14"/>
      <c r="DWQ95" s="14"/>
      <c r="DWR95" s="14"/>
      <c r="DWS95" s="14"/>
      <c r="DWT95" s="14"/>
      <c r="DWU95" s="14"/>
      <c r="DWV95" s="14"/>
      <c r="DWW95" s="14"/>
      <c r="DWX95" s="14"/>
      <c r="DWY95" s="14"/>
      <c r="DWZ95" s="14"/>
      <c r="DXA95" s="14"/>
      <c r="DXB95" s="14"/>
      <c r="DXC95" s="14"/>
      <c r="DXD95" s="14"/>
      <c r="DXE95" s="14"/>
      <c r="DXF95" s="14"/>
      <c r="DXG95" s="14"/>
      <c r="DXH95" s="14"/>
      <c r="DXI95" s="14"/>
      <c r="DXJ95" s="14"/>
      <c r="DXK95" s="14"/>
      <c r="DXL95" s="14"/>
      <c r="DXM95" s="14"/>
      <c r="DXN95" s="14"/>
      <c r="DXO95" s="14"/>
      <c r="DXP95" s="14"/>
      <c r="DXQ95" s="14"/>
      <c r="DXR95" s="14"/>
      <c r="DXS95" s="14"/>
      <c r="DXT95" s="14"/>
      <c r="DXU95" s="14"/>
      <c r="DXV95" s="14"/>
      <c r="DXW95" s="14"/>
      <c r="DXX95" s="14"/>
      <c r="DXY95" s="14"/>
      <c r="DXZ95" s="14"/>
      <c r="DYA95" s="14"/>
      <c r="DYB95" s="14"/>
      <c r="DYC95" s="14"/>
      <c r="DYD95" s="14"/>
      <c r="DYE95" s="14"/>
      <c r="DYF95" s="14"/>
      <c r="DYG95" s="14"/>
      <c r="DYH95" s="14"/>
      <c r="DYI95" s="14"/>
      <c r="DYJ95" s="14"/>
      <c r="DYK95" s="14"/>
      <c r="DYL95" s="14"/>
      <c r="DYM95" s="14"/>
      <c r="DYN95" s="14"/>
      <c r="DYO95" s="14"/>
      <c r="DYP95" s="14"/>
      <c r="DYQ95" s="14"/>
      <c r="DYR95" s="14"/>
      <c r="DYS95" s="14"/>
      <c r="DYT95" s="14"/>
      <c r="DYU95" s="14"/>
      <c r="DYV95" s="14"/>
      <c r="DYW95" s="14"/>
      <c r="DYX95" s="14"/>
      <c r="DYY95" s="14"/>
      <c r="DYZ95" s="14"/>
      <c r="DZA95" s="14"/>
      <c r="DZB95" s="14"/>
      <c r="DZC95" s="14"/>
      <c r="DZD95" s="14"/>
      <c r="DZE95" s="14"/>
      <c r="DZF95" s="14"/>
      <c r="DZG95" s="14"/>
      <c r="DZH95" s="14"/>
      <c r="DZI95" s="14"/>
      <c r="DZJ95" s="14"/>
      <c r="DZK95" s="14"/>
      <c r="DZL95" s="14"/>
      <c r="DZM95" s="14"/>
      <c r="DZN95" s="14"/>
      <c r="DZO95" s="14"/>
      <c r="DZP95" s="14"/>
      <c r="DZQ95" s="14"/>
      <c r="DZR95" s="14"/>
      <c r="DZS95" s="14"/>
      <c r="DZT95" s="14"/>
      <c r="DZU95" s="14"/>
      <c r="DZV95" s="14"/>
      <c r="DZW95" s="14"/>
      <c r="DZX95" s="14"/>
      <c r="DZY95" s="14"/>
      <c r="DZZ95" s="14"/>
      <c r="EAA95" s="14"/>
      <c r="EAB95" s="14"/>
      <c r="EAC95" s="14"/>
      <c r="EAD95" s="14"/>
      <c r="EAE95" s="14"/>
      <c r="EAF95" s="14"/>
      <c r="EAG95" s="14"/>
      <c r="EAH95" s="14"/>
      <c r="EAI95" s="14"/>
      <c r="EAJ95" s="14"/>
      <c r="EAK95" s="14"/>
      <c r="EAL95" s="14"/>
      <c r="EAM95" s="14"/>
      <c r="EAN95" s="14"/>
      <c r="EAO95" s="14"/>
      <c r="EAP95" s="14"/>
      <c r="EAQ95" s="14"/>
      <c r="EAR95" s="14"/>
      <c r="EAS95" s="14"/>
      <c r="EAT95" s="14"/>
      <c r="EAU95" s="14"/>
      <c r="EAV95" s="14"/>
      <c r="EAW95" s="14"/>
      <c r="EAX95" s="14"/>
      <c r="EAY95" s="14"/>
      <c r="EAZ95" s="14"/>
      <c r="EBA95" s="14"/>
      <c r="EBB95" s="14"/>
      <c r="EBC95" s="14"/>
      <c r="EBD95" s="14"/>
      <c r="EBE95" s="14"/>
      <c r="EBF95" s="14"/>
      <c r="EBG95" s="14"/>
      <c r="EBH95" s="14"/>
      <c r="EBI95" s="14"/>
      <c r="EBJ95" s="14"/>
      <c r="EBK95" s="14"/>
      <c r="EBL95" s="14"/>
      <c r="EBM95" s="14"/>
      <c r="EBN95" s="14"/>
      <c r="EBO95" s="14"/>
      <c r="EBP95" s="14"/>
      <c r="EBQ95" s="14"/>
      <c r="EBR95" s="14"/>
      <c r="EBS95" s="14"/>
      <c r="EBT95" s="14"/>
      <c r="EBU95" s="14"/>
      <c r="EBV95" s="14"/>
      <c r="EBW95" s="14"/>
      <c r="EBX95" s="14"/>
      <c r="EBY95" s="14"/>
      <c r="EBZ95" s="14"/>
      <c r="ECA95" s="14"/>
      <c r="ECB95" s="14"/>
      <c r="ECC95" s="14"/>
      <c r="ECD95" s="14"/>
      <c r="ECE95" s="14"/>
      <c r="ECF95" s="14"/>
      <c r="ECG95" s="14"/>
      <c r="ECH95" s="14"/>
      <c r="ECI95" s="14"/>
      <c r="ECJ95" s="14"/>
      <c r="ECK95" s="14"/>
      <c r="ECL95" s="14"/>
      <c r="ECM95" s="14"/>
      <c r="ECN95" s="14"/>
      <c r="ECO95" s="14"/>
      <c r="ECP95" s="14"/>
      <c r="ECQ95" s="14"/>
      <c r="ECR95" s="14"/>
      <c r="ECS95" s="14"/>
      <c r="ECT95" s="14"/>
      <c r="ECU95" s="14"/>
      <c r="ECV95" s="14"/>
      <c r="ECW95" s="14"/>
      <c r="ECX95" s="14"/>
      <c r="ECY95" s="14"/>
      <c r="ECZ95" s="14"/>
      <c r="EDA95" s="14"/>
      <c r="EDB95" s="14"/>
      <c r="EDC95" s="14"/>
      <c r="EDD95" s="14"/>
      <c r="EDE95" s="14"/>
      <c r="EDF95" s="14"/>
      <c r="EDG95" s="14"/>
      <c r="EDH95" s="14"/>
      <c r="EDI95" s="14"/>
      <c r="EDJ95" s="14"/>
      <c r="EDK95" s="14"/>
      <c r="EDL95" s="14"/>
      <c r="EDM95" s="14"/>
      <c r="EDN95" s="14"/>
      <c r="EDO95" s="14"/>
      <c r="EDP95" s="14"/>
      <c r="EDQ95" s="14"/>
      <c r="EDR95" s="14"/>
      <c r="EDS95" s="14"/>
      <c r="EDT95" s="14"/>
      <c r="EDU95" s="14"/>
      <c r="EDV95" s="14"/>
      <c r="EDW95" s="14"/>
      <c r="EDX95" s="14"/>
      <c r="EDY95" s="14"/>
      <c r="EDZ95" s="14"/>
      <c r="EEA95" s="14"/>
      <c r="EEB95" s="14"/>
      <c r="EEC95" s="14"/>
      <c r="EED95" s="14"/>
      <c r="EEE95" s="14"/>
      <c r="EEF95" s="14"/>
      <c r="EEG95" s="14"/>
      <c r="EEH95" s="14"/>
      <c r="EEI95" s="14"/>
      <c r="EEJ95" s="14"/>
      <c r="EEK95" s="14"/>
      <c r="EEL95" s="14"/>
      <c r="EEM95" s="14"/>
      <c r="EEN95" s="14"/>
      <c r="EEO95" s="14"/>
      <c r="EEP95" s="14"/>
      <c r="EEQ95" s="14"/>
      <c r="EER95" s="14"/>
      <c r="EES95" s="14"/>
      <c r="EET95" s="14"/>
      <c r="EEU95" s="14"/>
      <c r="EEV95" s="14"/>
      <c r="EEW95" s="14"/>
      <c r="EEX95" s="14"/>
      <c r="EEY95" s="14"/>
      <c r="EEZ95" s="14"/>
      <c r="EFA95" s="14"/>
      <c r="EFB95" s="14"/>
      <c r="EFC95" s="14"/>
      <c r="EFD95" s="14"/>
      <c r="EFE95" s="14"/>
      <c r="EFF95" s="14"/>
      <c r="EFG95" s="14"/>
      <c r="EFH95" s="14"/>
      <c r="EFI95" s="14"/>
      <c r="EFJ95" s="14"/>
      <c r="EFK95" s="14"/>
      <c r="EFL95" s="14"/>
      <c r="EFM95" s="14"/>
      <c r="EFN95" s="14"/>
      <c r="EFO95" s="14"/>
      <c r="EFP95" s="14"/>
      <c r="EFQ95" s="14"/>
      <c r="EFR95" s="14"/>
      <c r="EFS95" s="14"/>
      <c r="EFT95" s="14"/>
      <c r="EFU95" s="14"/>
      <c r="EFV95" s="14"/>
      <c r="EFW95" s="14"/>
      <c r="EFX95" s="14"/>
      <c r="EFY95" s="14"/>
      <c r="EFZ95" s="14"/>
      <c r="EGA95" s="14"/>
      <c r="EGB95" s="14"/>
      <c r="EGC95" s="14"/>
      <c r="EGD95" s="14"/>
      <c r="EGE95" s="14"/>
      <c r="EGF95" s="14"/>
      <c r="EGG95" s="14"/>
      <c r="EGH95" s="14"/>
      <c r="EGI95" s="14"/>
      <c r="EGJ95" s="14"/>
      <c r="EGK95" s="14"/>
      <c r="EGL95" s="14"/>
      <c r="EGM95" s="14"/>
      <c r="EGN95" s="14"/>
      <c r="EGO95" s="14"/>
      <c r="EGP95" s="14"/>
      <c r="EGQ95" s="14"/>
      <c r="EGR95" s="14"/>
      <c r="EGS95" s="14"/>
      <c r="EGT95" s="14"/>
      <c r="EGU95" s="14"/>
      <c r="EGV95" s="14"/>
      <c r="EGW95" s="14"/>
      <c r="EGX95" s="14"/>
      <c r="EGY95" s="14"/>
      <c r="EGZ95" s="14"/>
      <c r="EHA95" s="14"/>
      <c r="EHB95" s="14"/>
      <c r="EHC95" s="14"/>
      <c r="EHD95" s="14"/>
      <c r="EHE95" s="14"/>
      <c r="EHF95" s="14"/>
      <c r="EHG95" s="14"/>
      <c r="EHH95" s="14"/>
      <c r="EHI95" s="14"/>
      <c r="EHJ95" s="14"/>
      <c r="EHK95" s="14"/>
      <c r="EHL95" s="14"/>
      <c r="EHM95" s="14"/>
      <c r="EHN95" s="14"/>
      <c r="EHO95" s="14"/>
      <c r="EHP95" s="14"/>
      <c r="EHQ95" s="14"/>
      <c r="EHR95" s="14"/>
      <c r="EHS95" s="14"/>
      <c r="EHT95" s="14"/>
      <c r="EHU95" s="14"/>
      <c r="EHV95" s="14"/>
      <c r="EHW95" s="14"/>
      <c r="EHX95" s="14"/>
      <c r="EHY95" s="14"/>
      <c r="EHZ95" s="14"/>
      <c r="EIA95" s="14"/>
      <c r="EIB95" s="14"/>
      <c r="EIC95" s="14"/>
      <c r="EID95" s="14"/>
      <c r="EIE95" s="14"/>
      <c r="EIF95" s="14"/>
      <c r="EIG95" s="14"/>
      <c r="EIH95" s="14"/>
      <c r="EII95" s="14"/>
      <c r="EIJ95" s="14"/>
      <c r="EIK95" s="14"/>
      <c r="EIL95" s="14"/>
      <c r="EIM95" s="14"/>
      <c r="EIN95" s="14"/>
      <c r="EIO95" s="14"/>
      <c r="EIP95" s="14"/>
      <c r="EIQ95" s="14"/>
      <c r="EIR95" s="14"/>
      <c r="EIS95" s="14"/>
      <c r="EIT95" s="14"/>
      <c r="EIU95" s="14"/>
      <c r="EIV95" s="14"/>
      <c r="EIW95" s="14"/>
      <c r="EIX95" s="14"/>
      <c r="EIY95" s="14"/>
      <c r="EIZ95" s="14"/>
      <c r="EJA95" s="14"/>
      <c r="EJB95" s="14"/>
      <c r="EJC95" s="14"/>
      <c r="EJD95" s="14"/>
      <c r="EJE95" s="14"/>
      <c r="EJF95" s="14"/>
      <c r="EJG95" s="14"/>
      <c r="EJH95" s="14"/>
      <c r="EJI95" s="14"/>
      <c r="EJJ95" s="14"/>
      <c r="EJK95" s="14"/>
      <c r="EJL95" s="14"/>
      <c r="EJM95" s="14"/>
      <c r="EJN95" s="14"/>
      <c r="EJO95" s="14"/>
      <c r="EJP95" s="14"/>
      <c r="EJQ95" s="14"/>
      <c r="EJR95" s="14"/>
      <c r="EJS95" s="14"/>
      <c r="EJT95" s="14"/>
      <c r="EJU95" s="14"/>
      <c r="EJV95" s="14"/>
      <c r="EJW95" s="14"/>
      <c r="EJX95" s="14"/>
      <c r="EJY95" s="14"/>
      <c r="EJZ95" s="14"/>
      <c r="EKA95" s="14"/>
      <c r="EKB95" s="14"/>
      <c r="EKC95" s="14"/>
      <c r="EKD95" s="14"/>
      <c r="EKE95" s="14"/>
      <c r="EKF95" s="14"/>
      <c r="EKG95" s="14"/>
      <c r="EKH95" s="14"/>
      <c r="EKI95" s="14"/>
      <c r="EKJ95" s="14"/>
      <c r="EKK95" s="14"/>
      <c r="EKL95" s="14"/>
      <c r="EKM95" s="14"/>
      <c r="EKN95" s="14"/>
      <c r="EKO95" s="14"/>
      <c r="EKP95" s="14"/>
      <c r="EKQ95" s="14"/>
      <c r="EKR95" s="14"/>
      <c r="EKS95" s="14"/>
      <c r="EKT95" s="14"/>
      <c r="EKU95" s="14"/>
      <c r="EKV95" s="14"/>
      <c r="EKW95" s="14"/>
      <c r="EKX95" s="14"/>
      <c r="EKY95" s="14"/>
      <c r="EKZ95" s="14"/>
      <c r="ELA95" s="14"/>
      <c r="ELB95" s="14"/>
      <c r="ELC95" s="14"/>
      <c r="ELD95" s="14"/>
      <c r="ELE95" s="14"/>
      <c r="ELF95" s="14"/>
      <c r="ELG95" s="14"/>
      <c r="ELH95" s="14"/>
      <c r="ELI95" s="14"/>
      <c r="ELJ95" s="14"/>
      <c r="ELK95" s="14"/>
      <c r="ELL95" s="14"/>
      <c r="ELM95" s="14"/>
      <c r="ELN95" s="14"/>
      <c r="ELO95" s="14"/>
      <c r="ELP95" s="14"/>
      <c r="ELQ95" s="14"/>
      <c r="ELR95" s="14"/>
      <c r="ELS95" s="14"/>
      <c r="ELT95" s="14"/>
      <c r="ELU95" s="14"/>
      <c r="ELV95" s="14"/>
      <c r="ELW95" s="14"/>
      <c r="ELX95" s="14"/>
      <c r="ELY95" s="14"/>
      <c r="ELZ95" s="14"/>
      <c r="EMA95" s="14"/>
      <c r="EMB95" s="14"/>
      <c r="EMC95" s="14"/>
      <c r="EMD95" s="14"/>
      <c r="EME95" s="14"/>
      <c r="EMF95" s="14"/>
      <c r="EMG95" s="14"/>
      <c r="EMH95" s="14"/>
      <c r="EMI95" s="14"/>
      <c r="EMJ95" s="14"/>
      <c r="EMK95" s="14"/>
      <c r="EML95" s="14"/>
      <c r="EMM95" s="14"/>
      <c r="EMN95" s="14"/>
      <c r="EMO95" s="14"/>
      <c r="EMP95" s="14"/>
      <c r="EMQ95" s="14"/>
      <c r="EMR95" s="14"/>
      <c r="EMS95" s="14"/>
      <c r="EMT95" s="14"/>
      <c r="EMU95" s="14"/>
      <c r="EMV95" s="14"/>
      <c r="EMW95" s="14"/>
      <c r="EMX95" s="14"/>
      <c r="EMY95" s="14"/>
      <c r="EMZ95" s="14"/>
      <c r="ENA95" s="14"/>
      <c r="ENB95" s="14"/>
      <c r="ENC95" s="14"/>
      <c r="END95" s="14"/>
      <c r="ENE95" s="14"/>
      <c r="ENF95" s="14"/>
      <c r="ENG95" s="14"/>
      <c r="ENH95" s="14"/>
      <c r="ENI95" s="14"/>
      <c r="ENJ95" s="14"/>
      <c r="ENK95" s="14"/>
      <c r="ENL95" s="14"/>
      <c r="ENM95" s="14"/>
      <c r="ENN95" s="14"/>
      <c r="ENO95" s="14"/>
      <c r="ENP95" s="14"/>
      <c r="ENQ95" s="14"/>
      <c r="ENR95" s="14"/>
      <c r="ENS95" s="14"/>
      <c r="ENT95" s="14"/>
      <c r="ENU95" s="14"/>
      <c r="ENV95" s="14"/>
      <c r="ENW95" s="14"/>
      <c r="ENX95" s="14"/>
      <c r="ENY95" s="14"/>
      <c r="ENZ95" s="14"/>
      <c r="EOA95" s="14"/>
      <c r="EOB95" s="14"/>
      <c r="EOC95" s="14"/>
      <c r="EOD95" s="14"/>
      <c r="EOE95" s="14"/>
      <c r="EOF95" s="14"/>
      <c r="EOG95" s="14"/>
      <c r="EOH95" s="14"/>
      <c r="EOI95" s="14"/>
      <c r="EOJ95" s="14"/>
      <c r="EOK95" s="14"/>
      <c r="EOL95" s="14"/>
      <c r="EOM95" s="14"/>
      <c r="EON95" s="14"/>
      <c r="EOO95" s="14"/>
      <c r="EOP95" s="14"/>
      <c r="EOQ95" s="14"/>
      <c r="EOR95" s="14"/>
      <c r="EOS95" s="14"/>
      <c r="EOT95" s="14"/>
      <c r="EOU95" s="14"/>
      <c r="EOV95" s="14"/>
      <c r="EOW95" s="14"/>
      <c r="EOX95" s="14"/>
      <c r="EOY95" s="14"/>
      <c r="EOZ95" s="14"/>
      <c r="EPA95" s="14"/>
      <c r="EPB95" s="14"/>
      <c r="EPC95" s="14"/>
      <c r="EPD95" s="14"/>
      <c r="EPE95" s="14"/>
      <c r="EPF95" s="14"/>
      <c r="EPG95" s="14"/>
      <c r="EPH95" s="14"/>
      <c r="EPI95" s="14"/>
      <c r="EPJ95" s="14"/>
      <c r="EPK95" s="14"/>
      <c r="EPL95" s="14"/>
      <c r="EPM95" s="14"/>
      <c r="EPN95" s="14"/>
      <c r="EPO95" s="14"/>
      <c r="EPP95" s="14"/>
      <c r="EPQ95" s="14"/>
      <c r="EPR95" s="14"/>
      <c r="EPS95" s="14"/>
      <c r="EPT95" s="14"/>
      <c r="EPU95" s="14"/>
      <c r="EPV95" s="14"/>
      <c r="EPW95" s="14"/>
      <c r="EPX95" s="14"/>
      <c r="EPY95" s="14"/>
      <c r="EPZ95" s="14"/>
      <c r="EQA95" s="14"/>
      <c r="EQB95" s="14"/>
      <c r="EQC95" s="14"/>
      <c r="EQD95" s="14"/>
      <c r="EQE95" s="14"/>
      <c r="EQF95" s="14"/>
      <c r="EQG95" s="14"/>
      <c r="EQH95" s="14"/>
      <c r="EQI95" s="14"/>
      <c r="EQJ95" s="14"/>
      <c r="EQK95" s="14"/>
      <c r="EQL95" s="14"/>
      <c r="EQM95" s="14"/>
      <c r="EQN95" s="14"/>
      <c r="EQO95" s="14"/>
      <c r="EQP95" s="14"/>
      <c r="EQQ95" s="14"/>
      <c r="EQR95" s="14"/>
      <c r="EQS95" s="14"/>
      <c r="EQT95" s="14"/>
      <c r="EQU95" s="14"/>
      <c r="EQV95" s="14"/>
      <c r="EQW95" s="14"/>
      <c r="EQX95" s="14"/>
      <c r="EQY95" s="14"/>
      <c r="EQZ95" s="14"/>
      <c r="ERA95" s="14"/>
      <c r="ERB95" s="14"/>
      <c r="ERC95" s="14"/>
      <c r="ERD95" s="14"/>
      <c r="ERE95" s="14"/>
      <c r="ERF95" s="14"/>
      <c r="ERG95" s="14"/>
      <c r="ERH95" s="14"/>
      <c r="ERI95" s="14"/>
      <c r="ERJ95" s="14"/>
      <c r="ERK95" s="14"/>
      <c r="ERL95" s="14"/>
      <c r="ERM95" s="14"/>
      <c r="ERN95" s="14"/>
      <c r="ERO95" s="14"/>
      <c r="ERP95" s="14"/>
      <c r="ERQ95" s="14"/>
      <c r="ERR95" s="14"/>
      <c r="ERS95" s="14"/>
      <c r="ERT95" s="14"/>
      <c r="ERU95" s="14"/>
      <c r="ERV95" s="14"/>
      <c r="ERW95" s="14"/>
      <c r="ERX95" s="14"/>
      <c r="ERY95" s="14"/>
      <c r="ERZ95" s="14"/>
      <c r="ESA95" s="14"/>
      <c r="ESB95" s="14"/>
      <c r="ESC95" s="14"/>
      <c r="ESD95" s="14"/>
      <c r="ESE95" s="14"/>
      <c r="ESF95" s="14"/>
      <c r="ESG95" s="14"/>
      <c r="ESH95" s="14"/>
      <c r="ESI95" s="14"/>
      <c r="ESJ95" s="14"/>
      <c r="ESK95" s="14"/>
      <c r="ESL95" s="14"/>
      <c r="ESM95" s="14"/>
      <c r="ESN95" s="14"/>
      <c r="ESO95" s="14"/>
      <c r="ESP95" s="14"/>
      <c r="ESQ95" s="14"/>
      <c r="ESR95" s="14"/>
      <c r="ESS95" s="14"/>
      <c r="EST95" s="14"/>
      <c r="ESU95" s="14"/>
      <c r="ESV95" s="14"/>
      <c r="ESW95" s="14"/>
      <c r="ESX95" s="14"/>
      <c r="ESY95" s="14"/>
      <c r="ESZ95" s="14"/>
      <c r="ETA95" s="14"/>
      <c r="ETB95" s="14"/>
      <c r="ETC95" s="14"/>
      <c r="ETD95" s="14"/>
      <c r="ETE95" s="14"/>
      <c r="ETF95" s="14"/>
      <c r="ETG95" s="14"/>
      <c r="ETH95" s="14"/>
      <c r="ETI95" s="14"/>
      <c r="ETJ95" s="14"/>
      <c r="ETK95" s="14"/>
      <c r="ETL95" s="14"/>
      <c r="ETM95" s="14"/>
      <c r="ETN95" s="14"/>
      <c r="ETO95" s="14"/>
      <c r="ETP95" s="14"/>
      <c r="ETQ95" s="14"/>
      <c r="ETR95" s="14"/>
      <c r="ETS95" s="14"/>
      <c r="ETT95" s="14"/>
      <c r="ETU95" s="14"/>
      <c r="ETV95" s="14"/>
      <c r="ETW95" s="14"/>
      <c r="ETX95" s="14"/>
      <c r="ETY95" s="14"/>
      <c r="ETZ95" s="14"/>
      <c r="EUA95" s="14"/>
      <c r="EUB95" s="14"/>
      <c r="EUC95" s="14"/>
      <c r="EUD95" s="14"/>
      <c r="EUE95" s="14"/>
      <c r="EUF95" s="14"/>
      <c r="EUG95" s="14"/>
      <c r="EUH95" s="14"/>
      <c r="EUI95" s="14"/>
      <c r="EUJ95" s="14"/>
      <c r="EUK95" s="14"/>
      <c r="EUL95" s="14"/>
      <c r="EUM95" s="14"/>
      <c r="EUN95" s="14"/>
      <c r="EUO95" s="14"/>
      <c r="EUP95" s="14"/>
      <c r="EUQ95" s="14"/>
      <c r="EUR95" s="14"/>
      <c r="EUS95" s="14"/>
      <c r="EUT95" s="14"/>
      <c r="EUU95" s="14"/>
      <c r="EUV95" s="14"/>
      <c r="EUW95" s="14"/>
      <c r="EUX95" s="14"/>
      <c r="EUY95" s="14"/>
      <c r="EUZ95" s="14"/>
      <c r="EVA95" s="14"/>
      <c r="EVB95" s="14"/>
      <c r="EVC95" s="14"/>
      <c r="EVD95" s="14"/>
      <c r="EVE95" s="14"/>
      <c r="EVF95" s="14"/>
      <c r="EVG95" s="14"/>
      <c r="EVH95" s="14"/>
      <c r="EVI95" s="14"/>
      <c r="EVJ95" s="14"/>
      <c r="EVK95" s="14"/>
      <c r="EVL95" s="14"/>
      <c r="EVM95" s="14"/>
      <c r="EVN95" s="14"/>
      <c r="EVO95" s="14"/>
      <c r="EVP95" s="14"/>
      <c r="EVQ95" s="14"/>
      <c r="EVR95" s="14"/>
      <c r="EVS95" s="14"/>
      <c r="EVT95" s="14"/>
      <c r="EVU95" s="14"/>
      <c r="EVV95" s="14"/>
      <c r="EVW95" s="14"/>
      <c r="EVX95" s="14"/>
      <c r="EVY95" s="14"/>
      <c r="EVZ95" s="14"/>
      <c r="EWA95" s="14"/>
      <c r="EWB95" s="14"/>
      <c r="EWC95" s="14"/>
      <c r="EWD95" s="14"/>
      <c r="EWE95" s="14"/>
      <c r="EWF95" s="14"/>
      <c r="EWG95" s="14"/>
      <c r="EWH95" s="14"/>
      <c r="EWI95" s="14"/>
      <c r="EWJ95" s="14"/>
      <c r="EWK95" s="14"/>
      <c r="EWL95" s="14"/>
      <c r="EWM95" s="14"/>
      <c r="EWN95" s="14"/>
      <c r="EWO95" s="14"/>
      <c r="EWP95" s="14"/>
      <c r="EWQ95" s="14"/>
      <c r="EWR95" s="14"/>
      <c r="EWS95" s="14"/>
      <c r="EWT95" s="14"/>
      <c r="EWU95" s="14"/>
      <c r="EWV95" s="14"/>
      <c r="EWW95" s="14"/>
      <c r="EWX95" s="14"/>
      <c r="EWY95" s="14"/>
      <c r="EWZ95" s="14"/>
      <c r="EXA95" s="14"/>
      <c r="EXB95" s="14"/>
      <c r="EXC95" s="14"/>
      <c r="EXD95" s="14"/>
      <c r="EXE95" s="14"/>
      <c r="EXF95" s="14"/>
      <c r="EXG95" s="14"/>
      <c r="EXH95" s="14"/>
      <c r="EXI95" s="14"/>
      <c r="EXJ95" s="14"/>
      <c r="EXK95" s="14"/>
      <c r="EXL95" s="14"/>
      <c r="EXM95" s="14"/>
      <c r="EXN95" s="14"/>
      <c r="EXO95" s="14"/>
      <c r="EXP95" s="14"/>
      <c r="EXQ95" s="14"/>
      <c r="EXR95" s="14"/>
      <c r="EXS95" s="14"/>
      <c r="EXT95" s="14"/>
      <c r="EXU95" s="14"/>
      <c r="EXV95" s="14"/>
      <c r="EXW95" s="14"/>
      <c r="EXX95" s="14"/>
      <c r="EXY95" s="14"/>
      <c r="EXZ95" s="14"/>
      <c r="EYA95" s="14"/>
      <c r="EYB95" s="14"/>
      <c r="EYC95" s="14"/>
      <c r="EYD95" s="14"/>
      <c r="EYE95" s="14"/>
      <c r="EYF95" s="14"/>
      <c r="EYG95" s="14"/>
      <c r="EYH95" s="14"/>
      <c r="EYI95" s="14"/>
      <c r="EYJ95" s="14"/>
      <c r="EYK95" s="14"/>
      <c r="EYL95" s="14"/>
      <c r="EYM95" s="14"/>
      <c r="EYN95" s="14"/>
      <c r="EYO95" s="14"/>
      <c r="EYP95" s="14"/>
      <c r="EYQ95" s="14"/>
      <c r="EYR95" s="14"/>
      <c r="EYS95" s="14"/>
      <c r="EYT95" s="14"/>
      <c r="EYU95" s="14"/>
      <c r="EYV95" s="14"/>
      <c r="EYW95" s="14"/>
      <c r="EYX95" s="14"/>
      <c r="EYY95" s="14"/>
      <c r="EYZ95" s="14"/>
      <c r="EZA95" s="14"/>
      <c r="EZB95" s="14"/>
      <c r="EZC95" s="14"/>
      <c r="EZD95" s="14"/>
      <c r="EZE95" s="14"/>
      <c r="EZF95" s="14"/>
      <c r="EZG95" s="14"/>
      <c r="EZH95" s="14"/>
      <c r="EZI95" s="14"/>
      <c r="EZJ95" s="14"/>
      <c r="EZK95" s="14"/>
      <c r="EZL95" s="14"/>
      <c r="EZM95" s="14"/>
      <c r="EZN95" s="14"/>
      <c r="EZO95" s="14"/>
      <c r="EZP95" s="14"/>
      <c r="EZQ95" s="14"/>
      <c r="EZR95" s="14"/>
      <c r="EZS95" s="14"/>
      <c r="EZT95" s="14"/>
      <c r="EZU95" s="14"/>
      <c r="EZV95" s="14"/>
      <c r="EZW95" s="14"/>
      <c r="EZX95" s="14"/>
      <c r="EZY95" s="14"/>
      <c r="EZZ95" s="14"/>
      <c r="FAA95" s="14"/>
      <c r="FAB95" s="14"/>
      <c r="FAC95" s="14"/>
      <c r="FAD95" s="14"/>
      <c r="FAE95" s="14"/>
      <c r="FAF95" s="14"/>
      <c r="FAG95" s="14"/>
      <c r="FAH95" s="14"/>
      <c r="FAI95" s="14"/>
      <c r="FAJ95" s="14"/>
      <c r="FAK95" s="14"/>
      <c r="FAL95" s="14"/>
      <c r="FAM95" s="14"/>
      <c r="FAN95" s="14"/>
      <c r="FAO95" s="14"/>
      <c r="FAP95" s="14"/>
      <c r="FAQ95" s="14"/>
      <c r="FAR95" s="14"/>
      <c r="FAS95" s="14"/>
      <c r="FAT95" s="14"/>
      <c r="FAU95" s="14"/>
      <c r="FAV95" s="14"/>
      <c r="FAW95" s="14"/>
      <c r="FAX95" s="14"/>
      <c r="FAY95" s="14"/>
      <c r="FAZ95" s="14"/>
      <c r="FBA95" s="14"/>
      <c r="FBB95" s="14"/>
      <c r="FBC95" s="14"/>
      <c r="FBD95" s="14"/>
      <c r="FBE95" s="14"/>
      <c r="FBF95" s="14"/>
      <c r="FBG95" s="14"/>
      <c r="FBH95" s="14"/>
      <c r="FBI95" s="14"/>
      <c r="FBJ95" s="14"/>
      <c r="FBK95" s="14"/>
      <c r="FBL95" s="14"/>
      <c r="FBM95" s="14"/>
      <c r="FBN95" s="14"/>
      <c r="FBO95" s="14"/>
      <c r="FBP95" s="14"/>
      <c r="FBQ95" s="14"/>
      <c r="FBR95" s="14"/>
      <c r="FBS95" s="14"/>
      <c r="FBT95" s="14"/>
      <c r="FBU95" s="14"/>
      <c r="FBV95" s="14"/>
      <c r="FBW95" s="14"/>
      <c r="FBX95" s="14"/>
      <c r="FBY95" s="14"/>
      <c r="FBZ95" s="14"/>
      <c r="FCA95" s="14"/>
      <c r="FCB95" s="14"/>
      <c r="FCC95" s="14"/>
      <c r="FCD95" s="14"/>
      <c r="FCE95" s="14"/>
      <c r="FCF95" s="14"/>
      <c r="FCG95" s="14"/>
      <c r="FCH95" s="14"/>
      <c r="FCI95" s="14"/>
      <c r="FCJ95" s="14"/>
      <c r="FCK95" s="14"/>
      <c r="FCL95" s="14"/>
      <c r="FCM95" s="14"/>
      <c r="FCN95" s="14"/>
      <c r="FCO95" s="14"/>
      <c r="FCP95" s="14"/>
      <c r="FCQ95" s="14"/>
      <c r="FCR95" s="14"/>
      <c r="FCS95" s="14"/>
      <c r="FCT95" s="14"/>
      <c r="FCU95" s="14"/>
      <c r="FCV95" s="14"/>
      <c r="FCW95" s="14"/>
      <c r="FCX95" s="14"/>
      <c r="FCY95" s="14"/>
      <c r="FCZ95" s="14"/>
      <c r="FDA95" s="14"/>
      <c r="FDB95" s="14"/>
      <c r="FDC95" s="14"/>
      <c r="FDD95" s="14"/>
      <c r="FDE95" s="14"/>
      <c r="FDF95" s="14"/>
      <c r="FDG95" s="14"/>
      <c r="FDH95" s="14"/>
      <c r="FDI95" s="14"/>
      <c r="FDJ95" s="14"/>
      <c r="FDK95" s="14"/>
      <c r="FDL95" s="14"/>
      <c r="FDM95" s="14"/>
      <c r="FDN95" s="14"/>
      <c r="FDO95" s="14"/>
      <c r="FDP95" s="14"/>
      <c r="FDQ95" s="14"/>
      <c r="FDR95" s="14"/>
      <c r="FDS95" s="14"/>
      <c r="FDT95" s="14"/>
      <c r="FDU95" s="14"/>
      <c r="FDV95" s="14"/>
      <c r="FDW95" s="14"/>
      <c r="FDX95" s="14"/>
      <c r="FDY95" s="14"/>
      <c r="FDZ95" s="14"/>
      <c r="FEA95" s="14"/>
      <c r="FEB95" s="14"/>
      <c r="FEC95" s="14"/>
      <c r="FED95" s="14"/>
      <c r="FEE95" s="14"/>
      <c r="FEF95" s="14"/>
      <c r="FEG95" s="14"/>
      <c r="FEH95" s="14"/>
      <c r="FEI95" s="14"/>
      <c r="FEJ95" s="14"/>
      <c r="FEK95" s="14"/>
      <c r="FEL95" s="14"/>
      <c r="FEM95" s="14"/>
      <c r="FEN95" s="14"/>
      <c r="FEO95" s="14"/>
      <c r="FEP95" s="14"/>
      <c r="FEQ95" s="14"/>
      <c r="FER95" s="14"/>
      <c r="FES95" s="14"/>
      <c r="FET95" s="14"/>
      <c r="FEU95" s="14"/>
      <c r="FEV95" s="14"/>
      <c r="FEW95" s="14"/>
      <c r="FEX95" s="14"/>
      <c r="FEY95" s="14"/>
      <c r="FEZ95" s="14"/>
      <c r="FFA95" s="14"/>
      <c r="FFB95" s="14"/>
      <c r="FFC95" s="14"/>
      <c r="FFD95" s="14"/>
      <c r="FFE95" s="14"/>
      <c r="FFF95" s="14"/>
      <c r="FFG95" s="14"/>
      <c r="FFH95" s="14"/>
      <c r="FFI95" s="14"/>
      <c r="FFJ95" s="14"/>
      <c r="FFK95" s="14"/>
      <c r="FFL95" s="14"/>
      <c r="FFM95" s="14"/>
      <c r="FFN95" s="14"/>
      <c r="FFO95" s="14"/>
      <c r="FFP95" s="14"/>
      <c r="FFQ95" s="14"/>
      <c r="FFR95" s="14"/>
      <c r="FFS95" s="14"/>
      <c r="FFT95" s="14"/>
      <c r="FFU95" s="14"/>
      <c r="FFV95" s="14"/>
      <c r="FFW95" s="14"/>
      <c r="FFX95" s="14"/>
      <c r="FFY95" s="14"/>
      <c r="FFZ95" s="14"/>
      <c r="FGA95" s="14"/>
      <c r="FGB95" s="14"/>
      <c r="FGC95" s="14"/>
      <c r="FGD95" s="14"/>
      <c r="FGE95" s="14"/>
      <c r="FGF95" s="14"/>
      <c r="FGG95" s="14"/>
      <c r="FGH95" s="14"/>
      <c r="FGI95" s="14"/>
      <c r="FGJ95" s="14"/>
      <c r="FGK95" s="14"/>
      <c r="FGL95" s="14"/>
      <c r="FGM95" s="14"/>
      <c r="FGN95" s="14"/>
      <c r="FGO95" s="14"/>
      <c r="FGP95" s="14"/>
      <c r="FGQ95" s="14"/>
      <c r="FGR95" s="14"/>
      <c r="FGS95" s="14"/>
      <c r="FGT95" s="14"/>
      <c r="FGU95" s="14"/>
      <c r="FGV95" s="14"/>
      <c r="FGW95" s="14"/>
      <c r="FGX95" s="14"/>
      <c r="FGY95" s="14"/>
      <c r="FGZ95" s="14"/>
      <c r="FHA95" s="14"/>
      <c r="FHB95" s="14"/>
      <c r="FHC95" s="14"/>
      <c r="FHD95" s="14"/>
      <c r="FHE95" s="14"/>
      <c r="FHF95" s="14"/>
      <c r="FHG95" s="14"/>
      <c r="FHH95" s="14"/>
      <c r="FHI95" s="14"/>
      <c r="FHJ95" s="14"/>
      <c r="FHK95" s="14"/>
      <c r="FHL95" s="14"/>
      <c r="FHM95" s="14"/>
      <c r="FHN95" s="14"/>
      <c r="FHO95" s="14"/>
      <c r="FHP95" s="14"/>
      <c r="FHQ95" s="14"/>
      <c r="FHR95" s="14"/>
      <c r="FHS95" s="14"/>
      <c r="FHT95" s="14"/>
      <c r="FHU95" s="14"/>
      <c r="FHV95" s="14"/>
      <c r="FHW95" s="14"/>
      <c r="FHX95" s="14"/>
      <c r="FHY95" s="14"/>
      <c r="FHZ95" s="14"/>
      <c r="FIA95" s="14"/>
      <c r="FIB95" s="14"/>
      <c r="FIC95" s="14"/>
      <c r="FID95" s="14"/>
      <c r="FIE95" s="14"/>
      <c r="FIF95" s="14"/>
      <c r="FIG95" s="14"/>
      <c r="FIH95" s="14"/>
      <c r="FII95" s="14"/>
      <c r="FIJ95" s="14"/>
      <c r="FIK95" s="14"/>
      <c r="FIL95" s="14"/>
      <c r="FIM95" s="14"/>
      <c r="FIN95" s="14"/>
      <c r="FIO95" s="14"/>
      <c r="FIP95" s="14"/>
      <c r="FIQ95" s="14"/>
      <c r="FIR95" s="14"/>
      <c r="FIS95" s="14"/>
      <c r="FIT95" s="14"/>
      <c r="FIU95" s="14"/>
      <c r="FIV95" s="14"/>
      <c r="FIW95" s="14"/>
      <c r="FIX95" s="14"/>
      <c r="FIY95" s="14"/>
      <c r="FIZ95" s="14"/>
      <c r="FJA95" s="14"/>
      <c r="FJB95" s="14"/>
      <c r="FJC95" s="14"/>
      <c r="FJD95" s="14"/>
      <c r="FJE95" s="14"/>
      <c r="FJF95" s="14"/>
      <c r="FJG95" s="14"/>
      <c r="FJH95" s="14"/>
      <c r="FJI95" s="14"/>
      <c r="FJJ95" s="14"/>
      <c r="FJK95" s="14"/>
      <c r="FJL95" s="14"/>
      <c r="FJM95" s="14"/>
      <c r="FJN95" s="14"/>
      <c r="FJO95" s="14"/>
      <c r="FJP95" s="14"/>
      <c r="FJQ95" s="14"/>
      <c r="FJR95" s="14"/>
      <c r="FJS95" s="14"/>
      <c r="FJT95" s="14"/>
      <c r="FJU95" s="14"/>
      <c r="FJV95" s="14"/>
      <c r="FJW95" s="14"/>
      <c r="FJX95" s="14"/>
      <c r="FJY95" s="14"/>
      <c r="FJZ95" s="14"/>
      <c r="FKA95" s="14"/>
      <c r="FKB95" s="14"/>
      <c r="FKC95" s="14"/>
      <c r="FKD95" s="14"/>
      <c r="FKE95" s="14"/>
      <c r="FKF95" s="14"/>
      <c r="FKG95" s="14"/>
      <c r="FKH95" s="14"/>
      <c r="FKI95" s="14"/>
      <c r="FKJ95" s="14"/>
      <c r="FKK95" s="14"/>
      <c r="FKL95" s="14"/>
      <c r="FKM95" s="14"/>
      <c r="FKN95" s="14"/>
      <c r="FKO95" s="14"/>
      <c r="FKP95" s="14"/>
      <c r="FKQ95" s="14"/>
      <c r="FKR95" s="14"/>
      <c r="FKS95" s="14"/>
      <c r="FKT95" s="14"/>
      <c r="FKU95" s="14"/>
      <c r="FKV95" s="14"/>
      <c r="FKW95" s="14"/>
      <c r="FKX95" s="14"/>
      <c r="FKY95" s="14"/>
      <c r="FKZ95" s="14"/>
      <c r="FLA95" s="14"/>
      <c r="FLB95" s="14"/>
      <c r="FLC95" s="14"/>
      <c r="FLD95" s="14"/>
      <c r="FLE95" s="14"/>
      <c r="FLF95" s="14"/>
      <c r="FLG95" s="14"/>
      <c r="FLH95" s="14"/>
      <c r="FLI95" s="14"/>
      <c r="FLJ95" s="14"/>
      <c r="FLK95" s="14"/>
      <c r="FLL95" s="14"/>
      <c r="FLM95" s="14"/>
      <c r="FLN95" s="14"/>
      <c r="FLO95" s="14"/>
      <c r="FLP95" s="14"/>
      <c r="FLQ95" s="14"/>
      <c r="FLR95" s="14"/>
      <c r="FLS95" s="14"/>
      <c r="FLT95" s="14"/>
      <c r="FLU95" s="14"/>
      <c r="FLV95" s="14"/>
      <c r="FLW95" s="14"/>
      <c r="FLX95" s="14"/>
      <c r="FLY95" s="14"/>
      <c r="FLZ95" s="14"/>
      <c r="FMA95" s="14"/>
      <c r="FMB95" s="14"/>
      <c r="FMC95" s="14"/>
      <c r="FMD95" s="14"/>
      <c r="FME95" s="14"/>
      <c r="FMF95" s="14"/>
      <c r="FMG95" s="14"/>
      <c r="FMH95" s="14"/>
      <c r="FMI95" s="14"/>
      <c r="FMJ95" s="14"/>
      <c r="FMK95" s="14"/>
      <c r="FML95" s="14"/>
      <c r="FMM95" s="14"/>
      <c r="FMN95" s="14"/>
      <c r="FMO95" s="14"/>
      <c r="FMP95" s="14"/>
      <c r="FMQ95" s="14"/>
      <c r="FMR95" s="14"/>
      <c r="FMS95" s="14"/>
      <c r="FMT95" s="14"/>
      <c r="FMU95" s="14"/>
      <c r="FMV95" s="14"/>
      <c r="FMW95" s="14"/>
      <c r="FMX95" s="14"/>
      <c r="FMY95" s="14"/>
      <c r="FMZ95" s="14"/>
      <c r="FNA95" s="14"/>
      <c r="FNB95" s="14"/>
      <c r="FNC95" s="14"/>
      <c r="FND95" s="14"/>
      <c r="FNE95" s="14"/>
      <c r="FNF95" s="14"/>
      <c r="FNG95" s="14"/>
      <c r="FNH95" s="14"/>
      <c r="FNI95" s="14"/>
      <c r="FNJ95" s="14"/>
      <c r="FNK95" s="14"/>
      <c r="FNL95" s="14"/>
      <c r="FNM95" s="14"/>
      <c r="FNN95" s="14"/>
      <c r="FNO95" s="14"/>
      <c r="FNP95" s="14"/>
      <c r="FNQ95" s="14"/>
      <c r="FNR95" s="14"/>
      <c r="FNS95" s="14"/>
      <c r="FNT95" s="14"/>
      <c r="FNU95" s="14"/>
      <c r="FNV95" s="14"/>
      <c r="FNW95" s="14"/>
      <c r="FNX95" s="14"/>
      <c r="FNY95" s="14"/>
      <c r="FNZ95" s="14"/>
      <c r="FOA95" s="14"/>
      <c r="FOB95" s="14"/>
      <c r="FOC95" s="14"/>
      <c r="FOD95" s="14"/>
      <c r="FOE95" s="14"/>
      <c r="FOF95" s="14"/>
      <c r="FOG95" s="14"/>
      <c r="FOH95" s="14"/>
      <c r="FOI95" s="14"/>
      <c r="FOJ95" s="14"/>
      <c r="FOK95" s="14"/>
      <c r="FOL95" s="14"/>
      <c r="FOM95" s="14"/>
      <c r="FON95" s="14"/>
      <c r="FOO95" s="14"/>
      <c r="FOP95" s="14"/>
      <c r="FOQ95" s="14"/>
      <c r="FOR95" s="14"/>
      <c r="FOS95" s="14"/>
      <c r="FOT95" s="14"/>
      <c r="FOU95" s="14"/>
      <c r="FOV95" s="14"/>
      <c r="FOW95" s="14"/>
      <c r="FOX95" s="14"/>
      <c r="FOY95" s="14"/>
      <c r="FOZ95" s="14"/>
      <c r="FPA95" s="14"/>
      <c r="FPB95" s="14"/>
      <c r="FPC95" s="14"/>
      <c r="FPD95" s="14"/>
      <c r="FPE95" s="14"/>
      <c r="FPF95" s="14"/>
      <c r="FPG95" s="14"/>
      <c r="FPH95" s="14"/>
      <c r="FPI95" s="14"/>
      <c r="FPJ95" s="14"/>
      <c r="FPK95" s="14"/>
      <c r="FPL95" s="14"/>
      <c r="FPM95" s="14"/>
      <c r="FPN95" s="14"/>
      <c r="FPO95" s="14"/>
      <c r="FPP95" s="14"/>
      <c r="FPQ95" s="14"/>
      <c r="FPR95" s="14"/>
      <c r="FPS95" s="14"/>
      <c r="FPT95" s="14"/>
      <c r="FPU95" s="14"/>
      <c r="FPV95" s="14"/>
      <c r="FPW95" s="14"/>
      <c r="FPX95" s="14"/>
      <c r="FPY95" s="14"/>
      <c r="FPZ95" s="14"/>
      <c r="FQA95" s="14"/>
      <c r="FQB95" s="14"/>
      <c r="FQC95" s="14"/>
      <c r="FQD95" s="14"/>
      <c r="FQE95" s="14"/>
      <c r="FQF95" s="14"/>
      <c r="FQG95" s="14"/>
      <c r="FQH95" s="14"/>
      <c r="FQI95" s="14"/>
      <c r="FQJ95" s="14"/>
      <c r="FQK95" s="14"/>
      <c r="FQL95" s="14"/>
      <c r="FQM95" s="14"/>
      <c r="FQN95" s="14"/>
      <c r="FQO95" s="14"/>
      <c r="FQP95" s="14"/>
      <c r="FQQ95" s="14"/>
      <c r="FQR95" s="14"/>
      <c r="FQS95" s="14"/>
      <c r="FQT95" s="14"/>
      <c r="FQU95" s="14"/>
      <c r="FQV95" s="14"/>
      <c r="FQW95" s="14"/>
      <c r="FQX95" s="14"/>
      <c r="FQY95" s="14"/>
      <c r="FQZ95" s="14"/>
      <c r="FRA95" s="14"/>
      <c r="FRB95" s="14"/>
      <c r="FRC95" s="14"/>
      <c r="FRD95" s="14"/>
      <c r="FRE95" s="14"/>
      <c r="FRF95" s="14"/>
      <c r="FRG95" s="14"/>
      <c r="FRH95" s="14"/>
      <c r="FRI95" s="14"/>
      <c r="FRJ95" s="14"/>
      <c r="FRK95" s="14"/>
      <c r="FRL95" s="14"/>
      <c r="FRM95" s="14"/>
      <c r="FRN95" s="14"/>
      <c r="FRO95" s="14"/>
      <c r="FRP95" s="14"/>
      <c r="FRQ95" s="14"/>
      <c r="FRR95" s="14"/>
      <c r="FRS95" s="14"/>
      <c r="FRT95" s="14"/>
      <c r="FRU95" s="14"/>
      <c r="FRV95" s="14"/>
      <c r="FRW95" s="14"/>
      <c r="FRX95" s="14"/>
      <c r="FRY95" s="14"/>
      <c r="FRZ95" s="14"/>
      <c r="FSA95" s="14"/>
      <c r="FSB95" s="14"/>
      <c r="FSC95" s="14"/>
      <c r="FSD95" s="14"/>
      <c r="FSE95" s="14"/>
      <c r="FSF95" s="14"/>
      <c r="FSG95" s="14"/>
      <c r="FSH95" s="14"/>
      <c r="FSI95" s="14"/>
      <c r="FSJ95" s="14"/>
      <c r="FSK95" s="14"/>
      <c r="FSL95" s="14"/>
      <c r="FSM95" s="14"/>
      <c r="FSN95" s="14"/>
      <c r="FSO95" s="14"/>
      <c r="FSP95" s="14"/>
      <c r="FSQ95" s="14"/>
      <c r="FSR95" s="14"/>
      <c r="FSS95" s="14"/>
      <c r="FST95" s="14"/>
      <c r="FSU95" s="14"/>
      <c r="FSV95" s="14"/>
      <c r="FSW95" s="14"/>
      <c r="FSX95" s="14"/>
      <c r="FSY95" s="14"/>
      <c r="FSZ95" s="14"/>
      <c r="FTA95" s="14"/>
      <c r="FTB95" s="14"/>
      <c r="FTC95" s="14"/>
      <c r="FTD95" s="14"/>
      <c r="FTE95" s="14"/>
      <c r="FTF95" s="14"/>
      <c r="FTG95" s="14"/>
      <c r="FTH95" s="14"/>
      <c r="FTI95" s="14"/>
      <c r="FTJ95" s="14"/>
      <c r="FTK95" s="14"/>
      <c r="FTL95" s="14"/>
      <c r="FTM95" s="14"/>
      <c r="FTN95" s="14"/>
      <c r="FTO95" s="14"/>
      <c r="FTP95" s="14"/>
      <c r="FTQ95" s="14"/>
      <c r="FTR95" s="14"/>
      <c r="FTS95" s="14"/>
      <c r="FTT95" s="14"/>
      <c r="FTU95" s="14"/>
      <c r="FTV95" s="14"/>
      <c r="FTW95" s="14"/>
      <c r="FTX95" s="14"/>
      <c r="FTY95" s="14"/>
      <c r="FTZ95" s="14"/>
      <c r="FUA95" s="14"/>
      <c r="FUB95" s="14"/>
      <c r="FUC95" s="14"/>
      <c r="FUD95" s="14"/>
      <c r="FUE95" s="14"/>
      <c r="FUF95" s="14"/>
      <c r="FUG95" s="14"/>
      <c r="FUH95" s="14"/>
      <c r="FUI95" s="14"/>
      <c r="FUJ95" s="14"/>
      <c r="FUK95" s="14"/>
      <c r="FUL95" s="14"/>
      <c r="FUM95" s="14"/>
      <c r="FUN95" s="14"/>
      <c r="FUO95" s="14"/>
      <c r="FUP95" s="14"/>
      <c r="FUQ95" s="14"/>
      <c r="FUR95" s="14"/>
      <c r="FUS95" s="14"/>
      <c r="FUT95" s="14"/>
      <c r="FUU95" s="14"/>
      <c r="FUV95" s="14"/>
      <c r="FUW95" s="14"/>
      <c r="FUX95" s="14"/>
      <c r="FUY95" s="14"/>
      <c r="FUZ95" s="14"/>
      <c r="FVA95" s="14"/>
      <c r="FVB95" s="14"/>
      <c r="FVC95" s="14"/>
      <c r="FVD95" s="14"/>
      <c r="FVE95" s="14"/>
      <c r="FVF95" s="14"/>
      <c r="FVG95" s="14"/>
      <c r="FVH95" s="14"/>
      <c r="FVI95" s="14"/>
      <c r="FVJ95" s="14"/>
      <c r="FVK95" s="14"/>
      <c r="FVL95" s="14"/>
      <c r="FVM95" s="14"/>
      <c r="FVN95" s="14"/>
      <c r="FVO95" s="14"/>
      <c r="FVP95" s="14"/>
      <c r="FVQ95" s="14"/>
      <c r="FVR95" s="14"/>
      <c r="FVS95" s="14"/>
      <c r="FVT95" s="14"/>
      <c r="FVU95" s="14"/>
      <c r="FVV95" s="14"/>
      <c r="FVW95" s="14"/>
      <c r="FVX95" s="14"/>
      <c r="FVY95" s="14"/>
      <c r="FVZ95" s="14"/>
      <c r="FWA95" s="14"/>
      <c r="FWB95" s="14"/>
      <c r="FWC95" s="14"/>
      <c r="FWD95" s="14"/>
      <c r="FWE95" s="14"/>
      <c r="FWF95" s="14"/>
      <c r="FWG95" s="14"/>
      <c r="FWH95" s="14"/>
      <c r="FWI95" s="14"/>
      <c r="FWJ95" s="14"/>
      <c r="FWK95" s="14"/>
      <c r="FWL95" s="14"/>
      <c r="FWM95" s="14"/>
      <c r="FWN95" s="14"/>
      <c r="FWO95" s="14"/>
      <c r="FWP95" s="14"/>
      <c r="FWQ95" s="14"/>
      <c r="FWR95" s="14"/>
      <c r="FWS95" s="14"/>
      <c r="FWT95" s="14"/>
      <c r="FWU95" s="14"/>
      <c r="FWV95" s="14"/>
      <c r="FWW95" s="14"/>
      <c r="FWX95" s="14"/>
      <c r="FWY95" s="14"/>
      <c r="FWZ95" s="14"/>
      <c r="FXA95" s="14"/>
      <c r="FXB95" s="14"/>
      <c r="FXC95" s="14"/>
      <c r="FXD95" s="14"/>
      <c r="FXE95" s="14"/>
      <c r="FXF95" s="14"/>
      <c r="FXG95" s="14"/>
      <c r="FXH95" s="14"/>
      <c r="FXI95" s="14"/>
      <c r="FXJ95" s="14"/>
      <c r="FXK95" s="14"/>
      <c r="FXL95" s="14"/>
      <c r="FXM95" s="14"/>
      <c r="FXN95" s="14"/>
      <c r="FXO95" s="14"/>
      <c r="FXP95" s="14"/>
      <c r="FXQ95" s="14"/>
      <c r="FXR95" s="14"/>
      <c r="FXS95" s="14"/>
      <c r="FXT95" s="14"/>
      <c r="FXU95" s="14"/>
      <c r="FXV95" s="14"/>
      <c r="FXW95" s="14"/>
      <c r="FXX95" s="14"/>
      <c r="FXY95" s="14"/>
      <c r="FXZ95" s="14"/>
      <c r="FYA95" s="14"/>
      <c r="FYB95" s="14"/>
      <c r="FYC95" s="14"/>
      <c r="FYD95" s="14"/>
      <c r="FYE95" s="14"/>
      <c r="FYF95" s="14"/>
      <c r="FYG95" s="14"/>
      <c r="FYH95" s="14"/>
      <c r="FYI95" s="14"/>
      <c r="FYJ95" s="14"/>
      <c r="FYK95" s="14"/>
      <c r="FYL95" s="14"/>
      <c r="FYM95" s="14"/>
      <c r="FYN95" s="14"/>
      <c r="FYO95" s="14"/>
      <c r="FYP95" s="14"/>
      <c r="FYQ95" s="14"/>
      <c r="FYR95" s="14"/>
      <c r="FYS95" s="14"/>
      <c r="FYT95" s="14"/>
      <c r="FYU95" s="14"/>
      <c r="FYV95" s="14"/>
      <c r="FYW95" s="14"/>
      <c r="FYX95" s="14"/>
      <c r="FYY95" s="14"/>
      <c r="FYZ95" s="14"/>
      <c r="FZA95" s="14"/>
      <c r="FZB95" s="14"/>
      <c r="FZC95" s="14"/>
      <c r="FZD95" s="14"/>
      <c r="FZE95" s="14"/>
      <c r="FZF95" s="14"/>
      <c r="FZG95" s="14"/>
      <c r="FZH95" s="14"/>
      <c r="FZI95" s="14"/>
      <c r="FZJ95" s="14"/>
      <c r="FZK95" s="14"/>
      <c r="FZL95" s="14"/>
      <c r="FZM95" s="14"/>
      <c r="FZN95" s="14"/>
      <c r="FZO95" s="14"/>
      <c r="FZP95" s="14"/>
      <c r="FZQ95" s="14"/>
      <c r="FZR95" s="14"/>
      <c r="FZS95" s="14"/>
      <c r="FZT95" s="14"/>
      <c r="FZU95" s="14"/>
      <c r="FZV95" s="14"/>
      <c r="FZW95" s="14"/>
      <c r="FZX95" s="14"/>
      <c r="FZY95" s="14"/>
      <c r="FZZ95" s="14"/>
      <c r="GAA95" s="14"/>
      <c r="GAB95" s="14"/>
      <c r="GAC95" s="14"/>
      <c r="GAD95" s="14"/>
      <c r="GAE95" s="14"/>
      <c r="GAF95" s="14"/>
      <c r="GAG95" s="14"/>
      <c r="GAH95" s="14"/>
      <c r="GAI95" s="14"/>
      <c r="GAJ95" s="14"/>
      <c r="GAK95" s="14"/>
      <c r="GAL95" s="14"/>
      <c r="GAM95" s="14"/>
      <c r="GAN95" s="14"/>
      <c r="GAO95" s="14"/>
      <c r="GAP95" s="14"/>
      <c r="GAQ95" s="14"/>
      <c r="GAR95" s="14"/>
      <c r="GAS95" s="14"/>
      <c r="GAT95" s="14"/>
      <c r="GAU95" s="14"/>
      <c r="GAV95" s="14"/>
      <c r="GAW95" s="14"/>
      <c r="GAX95" s="14"/>
      <c r="GAY95" s="14"/>
      <c r="GAZ95" s="14"/>
      <c r="GBA95" s="14"/>
      <c r="GBB95" s="14"/>
      <c r="GBC95" s="14"/>
      <c r="GBD95" s="14"/>
      <c r="GBE95" s="14"/>
      <c r="GBF95" s="14"/>
      <c r="GBG95" s="14"/>
      <c r="GBH95" s="14"/>
      <c r="GBI95" s="14"/>
      <c r="GBJ95" s="14"/>
      <c r="GBK95" s="14"/>
      <c r="GBL95" s="14"/>
      <c r="GBM95" s="14"/>
      <c r="GBN95" s="14"/>
      <c r="GBO95" s="14"/>
      <c r="GBP95" s="14"/>
      <c r="GBQ95" s="14"/>
      <c r="GBR95" s="14"/>
      <c r="GBS95" s="14"/>
      <c r="GBT95" s="14"/>
      <c r="GBU95" s="14"/>
      <c r="GBV95" s="14"/>
      <c r="GBW95" s="14"/>
      <c r="GBX95" s="14"/>
      <c r="GBY95" s="14"/>
      <c r="GBZ95" s="14"/>
      <c r="GCA95" s="14"/>
      <c r="GCB95" s="14"/>
      <c r="GCC95" s="14"/>
      <c r="GCD95" s="14"/>
      <c r="GCE95" s="14"/>
      <c r="GCF95" s="14"/>
      <c r="GCG95" s="14"/>
      <c r="GCH95" s="14"/>
      <c r="GCI95" s="14"/>
      <c r="GCJ95" s="14"/>
      <c r="GCK95" s="14"/>
      <c r="GCL95" s="14"/>
      <c r="GCM95" s="14"/>
      <c r="GCN95" s="14"/>
      <c r="GCO95" s="14"/>
      <c r="GCP95" s="14"/>
      <c r="GCQ95" s="14"/>
      <c r="GCR95" s="14"/>
      <c r="GCS95" s="14"/>
      <c r="GCT95" s="14"/>
      <c r="GCU95" s="14"/>
      <c r="GCV95" s="14"/>
      <c r="GCW95" s="14"/>
      <c r="GCX95" s="14"/>
      <c r="GCY95" s="14"/>
      <c r="GCZ95" s="14"/>
      <c r="GDA95" s="14"/>
      <c r="GDB95" s="14"/>
      <c r="GDC95" s="14"/>
      <c r="GDD95" s="14"/>
      <c r="GDE95" s="14"/>
      <c r="GDF95" s="14"/>
      <c r="GDG95" s="14"/>
      <c r="GDH95" s="14"/>
      <c r="GDI95" s="14"/>
      <c r="GDJ95" s="14"/>
      <c r="GDK95" s="14"/>
      <c r="GDL95" s="14"/>
      <c r="GDM95" s="14"/>
      <c r="GDN95" s="14"/>
      <c r="GDO95" s="14"/>
      <c r="GDP95" s="14"/>
      <c r="GDQ95" s="14"/>
      <c r="GDR95" s="14"/>
      <c r="GDS95" s="14"/>
      <c r="GDT95" s="14"/>
      <c r="GDU95" s="14"/>
      <c r="GDV95" s="14"/>
      <c r="GDW95" s="14"/>
      <c r="GDX95" s="14"/>
      <c r="GDY95" s="14"/>
      <c r="GDZ95" s="14"/>
      <c r="GEA95" s="14"/>
      <c r="GEB95" s="14"/>
      <c r="GEC95" s="14"/>
      <c r="GED95" s="14"/>
      <c r="GEE95" s="14"/>
      <c r="GEF95" s="14"/>
      <c r="GEG95" s="14"/>
      <c r="GEH95" s="14"/>
      <c r="GEI95" s="14"/>
      <c r="GEJ95" s="14"/>
      <c r="GEK95" s="14"/>
      <c r="GEL95" s="14"/>
      <c r="GEM95" s="14"/>
      <c r="GEN95" s="14"/>
      <c r="GEO95" s="14"/>
      <c r="GEP95" s="14"/>
      <c r="GEQ95" s="14"/>
      <c r="GER95" s="14"/>
      <c r="GES95" s="14"/>
      <c r="GET95" s="14"/>
      <c r="GEU95" s="14"/>
      <c r="GEV95" s="14"/>
      <c r="GEW95" s="14"/>
      <c r="GEX95" s="14"/>
      <c r="GEY95" s="14"/>
      <c r="GEZ95" s="14"/>
      <c r="GFA95" s="14"/>
      <c r="GFB95" s="14"/>
      <c r="GFC95" s="14"/>
      <c r="GFD95" s="14"/>
      <c r="GFE95" s="14"/>
      <c r="GFF95" s="14"/>
      <c r="GFG95" s="14"/>
      <c r="GFH95" s="14"/>
      <c r="GFI95" s="14"/>
      <c r="GFJ95" s="14"/>
      <c r="GFK95" s="14"/>
      <c r="GFL95" s="14"/>
      <c r="GFM95" s="14"/>
      <c r="GFN95" s="14"/>
      <c r="GFO95" s="14"/>
      <c r="GFP95" s="14"/>
      <c r="GFQ95" s="14"/>
      <c r="GFR95" s="14"/>
      <c r="GFS95" s="14"/>
      <c r="GFT95" s="14"/>
      <c r="GFU95" s="14"/>
      <c r="GFV95" s="14"/>
      <c r="GFW95" s="14"/>
      <c r="GFX95" s="14"/>
      <c r="GFY95" s="14"/>
      <c r="GFZ95" s="14"/>
      <c r="GGA95" s="14"/>
      <c r="GGB95" s="14"/>
      <c r="GGC95" s="14"/>
      <c r="GGD95" s="14"/>
      <c r="GGE95" s="14"/>
      <c r="GGF95" s="14"/>
      <c r="GGG95" s="14"/>
      <c r="GGH95" s="14"/>
      <c r="GGI95" s="14"/>
      <c r="GGJ95" s="14"/>
      <c r="GGK95" s="14"/>
      <c r="GGL95" s="14"/>
      <c r="GGM95" s="14"/>
      <c r="GGN95" s="14"/>
      <c r="GGO95" s="14"/>
      <c r="GGP95" s="14"/>
      <c r="GGQ95" s="14"/>
      <c r="GGR95" s="14"/>
      <c r="GGS95" s="14"/>
      <c r="GGT95" s="14"/>
      <c r="GGU95" s="14"/>
      <c r="GGV95" s="14"/>
      <c r="GGW95" s="14"/>
      <c r="GGX95" s="14"/>
      <c r="GGY95" s="14"/>
      <c r="GGZ95" s="14"/>
      <c r="GHA95" s="14"/>
      <c r="GHB95" s="14"/>
      <c r="GHC95" s="14"/>
      <c r="GHD95" s="14"/>
      <c r="GHE95" s="14"/>
      <c r="GHF95" s="14"/>
      <c r="GHG95" s="14"/>
      <c r="GHH95" s="14"/>
      <c r="GHI95" s="14"/>
      <c r="GHJ95" s="14"/>
      <c r="GHK95" s="14"/>
      <c r="GHL95" s="14"/>
      <c r="GHM95" s="14"/>
      <c r="GHN95" s="14"/>
      <c r="GHO95" s="14"/>
      <c r="GHP95" s="14"/>
      <c r="GHQ95" s="14"/>
      <c r="GHR95" s="14"/>
      <c r="GHS95" s="14"/>
      <c r="GHT95" s="14"/>
      <c r="GHU95" s="14"/>
      <c r="GHV95" s="14"/>
      <c r="GHW95" s="14"/>
      <c r="GHX95" s="14"/>
      <c r="GHY95" s="14"/>
      <c r="GHZ95" s="14"/>
      <c r="GIA95" s="14"/>
      <c r="GIB95" s="14"/>
      <c r="GIC95" s="14"/>
      <c r="GID95" s="14"/>
      <c r="GIE95" s="14"/>
      <c r="GIF95" s="14"/>
      <c r="GIG95" s="14"/>
      <c r="GIH95" s="14"/>
      <c r="GII95" s="14"/>
      <c r="GIJ95" s="14"/>
      <c r="GIK95" s="14"/>
      <c r="GIL95" s="14"/>
      <c r="GIM95" s="14"/>
      <c r="GIN95" s="14"/>
      <c r="GIO95" s="14"/>
      <c r="GIP95" s="14"/>
      <c r="GIQ95" s="14"/>
      <c r="GIR95" s="14"/>
      <c r="GIS95" s="14"/>
      <c r="GIT95" s="14"/>
      <c r="GIU95" s="14"/>
      <c r="GIV95" s="14"/>
      <c r="GIW95" s="14"/>
      <c r="GIX95" s="14"/>
      <c r="GIY95" s="14"/>
      <c r="GIZ95" s="14"/>
      <c r="GJA95" s="14"/>
      <c r="GJB95" s="14"/>
      <c r="GJC95" s="14"/>
      <c r="GJD95" s="14"/>
      <c r="GJE95" s="14"/>
      <c r="GJF95" s="14"/>
      <c r="GJG95" s="14"/>
      <c r="GJH95" s="14"/>
      <c r="GJI95" s="14"/>
      <c r="GJJ95" s="14"/>
      <c r="GJK95" s="14"/>
      <c r="GJL95" s="14"/>
      <c r="GJM95" s="14"/>
      <c r="GJN95" s="14"/>
      <c r="GJO95" s="14"/>
      <c r="GJP95" s="14"/>
      <c r="GJQ95" s="14"/>
      <c r="GJR95" s="14"/>
      <c r="GJS95" s="14"/>
      <c r="GJT95" s="14"/>
      <c r="GJU95" s="14"/>
      <c r="GJV95" s="14"/>
      <c r="GJW95" s="14"/>
      <c r="GJX95" s="14"/>
      <c r="GJY95" s="14"/>
      <c r="GJZ95" s="14"/>
      <c r="GKA95" s="14"/>
      <c r="GKB95" s="14"/>
      <c r="GKC95" s="14"/>
      <c r="GKD95" s="14"/>
      <c r="GKE95" s="14"/>
      <c r="GKF95" s="14"/>
      <c r="GKG95" s="14"/>
      <c r="GKH95" s="14"/>
      <c r="GKI95" s="14"/>
      <c r="GKJ95" s="14"/>
      <c r="GKK95" s="14"/>
      <c r="GKL95" s="14"/>
      <c r="GKM95" s="14"/>
      <c r="GKN95" s="14"/>
      <c r="GKO95" s="14"/>
      <c r="GKP95" s="14"/>
      <c r="GKQ95" s="14"/>
      <c r="GKR95" s="14"/>
      <c r="GKS95" s="14"/>
      <c r="GKT95" s="14"/>
      <c r="GKU95" s="14"/>
      <c r="GKV95" s="14"/>
      <c r="GKW95" s="14"/>
      <c r="GKX95" s="14"/>
      <c r="GKY95" s="14"/>
      <c r="GKZ95" s="14"/>
      <c r="GLA95" s="14"/>
      <c r="GLB95" s="14"/>
      <c r="GLC95" s="14"/>
      <c r="GLD95" s="14"/>
      <c r="GLE95" s="14"/>
      <c r="GLF95" s="14"/>
      <c r="GLG95" s="14"/>
      <c r="GLH95" s="14"/>
      <c r="GLI95" s="14"/>
      <c r="GLJ95" s="14"/>
      <c r="GLK95" s="14"/>
      <c r="GLL95" s="14"/>
      <c r="GLM95" s="14"/>
      <c r="GLN95" s="14"/>
      <c r="GLO95" s="14"/>
      <c r="GLP95" s="14"/>
      <c r="GLQ95" s="14"/>
      <c r="GLR95" s="14"/>
      <c r="GLS95" s="14"/>
      <c r="GLT95" s="14"/>
      <c r="GLU95" s="14"/>
      <c r="GLV95" s="14"/>
      <c r="GLW95" s="14"/>
      <c r="GLX95" s="14"/>
      <c r="GLY95" s="14"/>
      <c r="GLZ95" s="14"/>
      <c r="GMA95" s="14"/>
      <c r="GMB95" s="14"/>
      <c r="GMC95" s="14"/>
      <c r="GMD95" s="14"/>
      <c r="GME95" s="14"/>
      <c r="GMF95" s="14"/>
      <c r="GMG95" s="14"/>
      <c r="GMH95" s="14"/>
      <c r="GMI95" s="14"/>
      <c r="GMJ95" s="14"/>
      <c r="GMK95" s="14"/>
      <c r="GML95" s="14"/>
      <c r="GMM95" s="14"/>
      <c r="GMN95" s="14"/>
      <c r="GMO95" s="14"/>
      <c r="GMP95" s="14"/>
      <c r="GMQ95" s="14"/>
      <c r="GMR95" s="14"/>
      <c r="GMS95" s="14"/>
      <c r="GMT95" s="14"/>
      <c r="GMU95" s="14"/>
      <c r="GMV95" s="14"/>
      <c r="GMW95" s="14"/>
      <c r="GMX95" s="14"/>
      <c r="GMY95" s="14"/>
      <c r="GMZ95" s="14"/>
      <c r="GNA95" s="14"/>
      <c r="GNB95" s="14"/>
      <c r="GNC95" s="14"/>
      <c r="GND95" s="14"/>
      <c r="GNE95" s="14"/>
      <c r="GNF95" s="14"/>
      <c r="GNG95" s="14"/>
      <c r="GNH95" s="14"/>
      <c r="GNI95" s="14"/>
      <c r="GNJ95" s="14"/>
      <c r="GNK95" s="14"/>
      <c r="GNL95" s="14"/>
      <c r="GNM95" s="14"/>
      <c r="GNN95" s="14"/>
      <c r="GNO95" s="14"/>
      <c r="GNP95" s="14"/>
      <c r="GNQ95" s="14"/>
      <c r="GNR95" s="14"/>
      <c r="GNS95" s="14"/>
      <c r="GNT95" s="14"/>
      <c r="GNU95" s="14"/>
      <c r="GNV95" s="14"/>
      <c r="GNW95" s="14"/>
      <c r="GNX95" s="14"/>
      <c r="GNY95" s="14"/>
      <c r="GNZ95" s="14"/>
      <c r="GOA95" s="14"/>
      <c r="GOB95" s="14"/>
      <c r="GOC95" s="14"/>
      <c r="GOD95" s="14"/>
      <c r="GOE95" s="14"/>
      <c r="GOF95" s="14"/>
      <c r="GOG95" s="14"/>
      <c r="GOH95" s="14"/>
      <c r="GOI95" s="14"/>
      <c r="GOJ95" s="14"/>
      <c r="GOK95" s="14"/>
      <c r="GOL95" s="14"/>
      <c r="GOM95" s="14"/>
      <c r="GON95" s="14"/>
      <c r="GOO95" s="14"/>
      <c r="GOP95" s="14"/>
      <c r="GOQ95" s="14"/>
      <c r="GOR95" s="14"/>
      <c r="GOS95" s="14"/>
      <c r="GOT95" s="14"/>
      <c r="GOU95" s="14"/>
      <c r="GOV95" s="14"/>
      <c r="GOW95" s="14"/>
      <c r="GOX95" s="14"/>
      <c r="GOY95" s="14"/>
      <c r="GOZ95" s="14"/>
      <c r="GPA95" s="14"/>
      <c r="GPB95" s="14"/>
      <c r="GPC95" s="14"/>
      <c r="GPD95" s="14"/>
      <c r="GPE95" s="14"/>
      <c r="GPF95" s="14"/>
      <c r="GPG95" s="14"/>
      <c r="GPH95" s="14"/>
      <c r="GPI95" s="14"/>
      <c r="GPJ95" s="14"/>
      <c r="GPK95" s="14"/>
      <c r="GPL95" s="14"/>
      <c r="GPM95" s="14"/>
      <c r="GPN95" s="14"/>
      <c r="GPO95" s="14"/>
      <c r="GPP95" s="14"/>
      <c r="GPQ95" s="14"/>
      <c r="GPR95" s="14"/>
      <c r="GPS95" s="14"/>
      <c r="GPT95" s="14"/>
      <c r="GPU95" s="14"/>
      <c r="GPV95" s="14"/>
      <c r="GPW95" s="14"/>
      <c r="GPX95" s="14"/>
      <c r="GPY95" s="14"/>
      <c r="GPZ95" s="14"/>
      <c r="GQA95" s="14"/>
      <c r="GQB95" s="14"/>
      <c r="GQC95" s="14"/>
      <c r="GQD95" s="14"/>
      <c r="GQE95" s="14"/>
      <c r="GQF95" s="14"/>
      <c r="GQG95" s="14"/>
      <c r="GQH95" s="14"/>
      <c r="GQI95" s="14"/>
      <c r="GQJ95" s="14"/>
      <c r="GQK95" s="14"/>
      <c r="GQL95" s="14"/>
      <c r="GQM95" s="14"/>
      <c r="GQN95" s="14"/>
      <c r="GQO95" s="14"/>
      <c r="GQP95" s="14"/>
      <c r="GQQ95" s="14"/>
      <c r="GQR95" s="14"/>
      <c r="GQS95" s="14"/>
      <c r="GQT95" s="14"/>
      <c r="GQU95" s="14"/>
      <c r="GQV95" s="14"/>
      <c r="GQW95" s="14"/>
      <c r="GQX95" s="14"/>
      <c r="GQY95" s="14"/>
      <c r="GQZ95" s="14"/>
      <c r="GRA95" s="14"/>
      <c r="GRB95" s="14"/>
      <c r="GRC95" s="14"/>
      <c r="GRD95" s="14"/>
      <c r="GRE95" s="14"/>
      <c r="GRF95" s="14"/>
      <c r="GRG95" s="14"/>
      <c r="GRH95" s="14"/>
      <c r="GRI95" s="14"/>
      <c r="GRJ95" s="14"/>
      <c r="GRK95" s="14"/>
      <c r="GRL95" s="14"/>
      <c r="GRM95" s="14"/>
      <c r="GRN95" s="14"/>
      <c r="GRO95" s="14"/>
      <c r="GRP95" s="14"/>
      <c r="GRQ95" s="14"/>
      <c r="GRR95" s="14"/>
      <c r="GRS95" s="14"/>
      <c r="GRT95" s="14"/>
      <c r="GRU95" s="14"/>
      <c r="GRV95" s="14"/>
      <c r="GRW95" s="14"/>
      <c r="GRX95" s="14"/>
      <c r="GRY95" s="14"/>
      <c r="GRZ95" s="14"/>
      <c r="GSA95" s="14"/>
      <c r="GSB95" s="14"/>
      <c r="GSC95" s="14"/>
      <c r="GSD95" s="14"/>
      <c r="GSE95" s="14"/>
      <c r="GSF95" s="14"/>
      <c r="GSG95" s="14"/>
      <c r="GSH95" s="14"/>
      <c r="GSI95" s="14"/>
      <c r="GSJ95" s="14"/>
      <c r="GSK95" s="14"/>
      <c r="GSL95" s="14"/>
      <c r="GSM95" s="14"/>
      <c r="GSN95" s="14"/>
      <c r="GSO95" s="14"/>
      <c r="GSP95" s="14"/>
      <c r="GSQ95" s="14"/>
      <c r="GSR95" s="14"/>
      <c r="GSS95" s="14"/>
      <c r="GST95" s="14"/>
      <c r="GSU95" s="14"/>
      <c r="GSV95" s="14"/>
      <c r="GSW95" s="14"/>
      <c r="GSX95" s="14"/>
      <c r="GSY95" s="14"/>
      <c r="GSZ95" s="14"/>
      <c r="GTA95" s="14"/>
      <c r="GTB95" s="14"/>
      <c r="GTC95" s="14"/>
      <c r="GTD95" s="14"/>
      <c r="GTE95" s="14"/>
      <c r="GTF95" s="14"/>
      <c r="GTG95" s="14"/>
      <c r="GTH95" s="14"/>
      <c r="GTI95" s="14"/>
      <c r="GTJ95" s="14"/>
      <c r="GTK95" s="14"/>
      <c r="GTL95" s="14"/>
      <c r="GTM95" s="14"/>
      <c r="GTN95" s="14"/>
      <c r="GTO95" s="14"/>
      <c r="GTP95" s="14"/>
      <c r="GTQ95" s="14"/>
      <c r="GTR95" s="14"/>
      <c r="GTS95" s="14"/>
      <c r="GTT95" s="14"/>
      <c r="GTU95" s="14"/>
      <c r="GTV95" s="14"/>
      <c r="GTW95" s="14"/>
      <c r="GTX95" s="14"/>
      <c r="GTY95" s="14"/>
      <c r="GTZ95" s="14"/>
      <c r="GUA95" s="14"/>
      <c r="GUB95" s="14"/>
      <c r="GUC95" s="14"/>
      <c r="GUD95" s="14"/>
      <c r="GUE95" s="14"/>
      <c r="GUF95" s="14"/>
      <c r="GUG95" s="14"/>
      <c r="GUH95" s="14"/>
      <c r="GUI95" s="14"/>
      <c r="GUJ95" s="14"/>
      <c r="GUK95" s="14"/>
      <c r="GUL95" s="14"/>
      <c r="GUM95" s="14"/>
      <c r="GUN95" s="14"/>
      <c r="GUO95" s="14"/>
      <c r="GUP95" s="14"/>
      <c r="GUQ95" s="14"/>
      <c r="GUR95" s="14"/>
      <c r="GUS95" s="14"/>
      <c r="GUT95" s="14"/>
      <c r="GUU95" s="14"/>
      <c r="GUV95" s="14"/>
      <c r="GUW95" s="14"/>
      <c r="GUX95" s="14"/>
      <c r="GUY95" s="14"/>
      <c r="GUZ95" s="14"/>
      <c r="GVA95" s="14"/>
      <c r="GVB95" s="14"/>
      <c r="GVC95" s="14"/>
      <c r="GVD95" s="14"/>
      <c r="GVE95" s="14"/>
      <c r="GVF95" s="14"/>
      <c r="GVG95" s="14"/>
      <c r="GVH95" s="14"/>
      <c r="GVI95" s="14"/>
      <c r="GVJ95" s="14"/>
      <c r="GVK95" s="14"/>
      <c r="GVL95" s="14"/>
      <c r="GVM95" s="14"/>
      <c r="GVN95" s="14"/>
      <c r="GVO95" s="14"/>
      <c r="GVP95" s="14"/>
      <c r="GVQ95" s="14"/>
      <c r="GVR95" s="14"/>
      <c r="GVS95" s="14"/>
      <c r="GVT95" s="14"/>
      <c r="GVU95" s="14"/>
      <c r="GVV95" s="14"/>
      <c r="GVW95" s="14"/>
      <c r="GVX95" s="14"/>
      <c r="GVY95" s="14"/>
      <c r="GVZ95" s="14"/>
      <c r="GWA95" s="14"/>
      <c r="GWB95" s="14"/>
      <c r="GWC95" s="14"/>
      <c r="GWD95" s="14"/>
      <c r="GWE95" s="14"/>
      <c r="GWF95" s="14"/>
      <c r="GWG95" s="14"/>
      <c r="GWH95" s="14"/>
      <c r="GWI95" s="14"/>
      <c r="GWJ95" s="14"/>
      <c r="GWK95" s="14"/>
      <c r="GWL95" s="14"/>
      <c r="GWM95" s="14"/>
      <c r="GWN95" s="14"/>
      <c r="GWO95" s="14"/>
      <c r="GWP95" s="14"/>
      <c r="GWQ95" s="14"/>
      <c r="GWR95" s="14"/>
      <c r="GWS95" s="14"/>
      <c r="GWT95" s="14"/>
      <c r="GWU95" s="14"/>
      <c r="GWV95" s="14"/>
      <c r="GWW95" s="14"/>
      <c r="GWX95" s="14"/>
      <c r="GWY95" s="14"/>
      <c r="GWZ95" s="14"/>
      <c r="GXA95" s="14"/>
      <c r="GXB95" s="14"/>
      <c r="GXC95" s="14"/>
      <c r="GXD95" s="14"/>
      <c r="GXE95" s="14"/>
      <c r="GXF95" s="14"/>
      <c r="GXG95" s="14"/>
      <c r="GXH95" s="14"/>
      <c r="GXI95" s="14"/>
      <c r="GXJ95" s="14"/>
      <c r="GXK95" s="14"/>
      <c r="GXL95" s="14"/>
      <c r="GXM95" s="14"/>
      <c r="GXN95" s="14"/>
      <c r="GXO95" s="14"/>
      <c r="GXP95" s="14"/>
      <c r="GXQ95" s="14"/>
      <c r="GXR95" s="14"/>
      <c r="GXS95" s="14"/>
      <c r="GXT95" s="14"/>
      <c r="GXU95" s="14"/>
      <c r="GXV95" s="14"/>
      <c r="GXW95" s="14"/>
      <c r="GXX95" s="14"/>
      <c r="GXY95" s="14"/>
      <c r="GXZ95" s="14"/>
      <c r="GYA95" s="14"/>
      <c r="GYB95" s="14"/>
      <c r="GYC95" s="14"/>
      <c r="GYD95" s="14"/>
      <c r="GYE95" s="14"/>
      <c r="GYF95" s="14"/>
      <c r="GYG95" s="14"/>
      <c r="GYH95" s="14"/>
      <c r="GYI95" s="14"/>
      <c r="GYJ95" s="14"/>
      <c r="GYK95" s="14"/>
      <c r="GYL95" s="14"/>
      <c r="GYM95" s="14"/>
      <c r="GYN95" s="14"/>
      <c r="GYO95" s="14"/>
      <c r="GYP95" s="14"/>
      <c r="GYQ95" s="14"/>
      <c r="GYR95" s="14"/>
      <c r="GYS95" s="14"/>
      <c r="GYT95" s="14"/>
      <c r="GYU95" s="14"/>
      <c r="GYV95" s="14"/>
      <c r="GYW95" s="14"/>
      <c r="GYX95" s="14"/>
      <c r="GYY95" s="14"/>
      <c r="GYZ95" s="14"/>
      <c r="GZA95" s="14"/>
      <c r="GZB95" s="14"/>
      <c r="GZC95" s="14"/>
      <c r="GZD95" s="14"/>
      <c r="GZE95" s="14"/>
      <c r="GZF95" s="14"/>
      <c r="GZG95" s="14"/>
      <c r="GZH95" s="14"/>
      <c r="GZI95" s="14"/>
      <c r="GZJ95" s="14"/>
      <c r="GZK95" s="14"/>
      <c r="GZL95" s="14"/>
      <c r="GZM95" s="14"/>
      <c r="GZN95" s="14"/>
      <c r="GZO95" s="14"/>
      <c r="GZP95" s="14"/>
      <c r="GZQ95" s="14"/>
      <c r="GZR95" s="14"/>
      <c r="GZS95" s="14"/>
      <c r="GZT95" s="14"/>
      <c r="GZU95" s="14"/>
      <c r="GZV95" s="14"/>
      <c r="GZW95" s="14"/>
      <c r="GZX95" s="14"/>
      <c r="GZY95" s="14"/>
      <c r="GZZ95" s="14"/>
      <c r="HAA95" s="14"/>
      <c r="HAB95" s="14"/>
      <c r="HAC95" s="14"/>
      <c r="HAD95" s="14"/>
      <c r="HAE95" s="14"/>
      <c r="HAF95" s="14"/>
      <c r="HAG95" s="14"/>
      <c r="HAH95" s="14"/>
      <c r="HAI95" s="14"/>
      <c r="HAJ95" s="14"/>
      <c r="HAK95" s="14"/>
      <c r="HAL95" s="14"/>
      <c r="HAM95" s="14"/>
      <c r="HAN95" s="14"/>
      <c r="HAO95" s="14"/>
      <c r="HAP95" s="14"/>
      <c r="HAQ95" s="14"/>
      <c r="HAR95" s="14"/>
      <c r="HAS95" s="14"/>
      <c r="HAT95" s="14"/>
      <c r="HAU95" s="14"/>
      <c r="HAV95" s="14"/>
      <c r="HAW95" s="14"/>
      <c r="HAX95" s="14"/>
      <c r="HAY95" s="14"/>
      <c r="HAZ95" s="14"/>
      <c r="HBA95" s="14"/>
      <c r="HBB95" s="14"/>
      <c r="HBC95" s="14"/>
      <c r="HBD95" s="14"/>
      <c r="HBE95" s="14"/>
      <c r="HBF95" s="14"/>
      <c r="HBG95" s="14"/>
      <c r="HBH95" s="14"/>
      <c r="HBI95" s="14"/>
      <c r="HBJ95" s="14"/>
      <c r="HBK95" s="14"/>
      <c r="HBL95" s="14"/>
      <c r="HBM95" s="14"/>
      <c r="HBN95" s="14"/>
      <c r="HBO95" s="14"/>
      <c r="HBP95" s="14"/>
      <c r="HBQ95" s="14"/>
      <c r="HBR95" s="14"/>
      <c r="HBS95" s="14"/>
      <c r="HBT95" s="14"/>
      <c r="HBU95" s="14"/>
      <c r="HBV95" s="14"/>
      <c r="HBW95" s="14"/>
      <c r="HBX95" s="14"/>
      <c r="HBY95" s="14"/>
      <c r="HBZ95" s="14"/>
      <c r="HCA95" s="14"/>
      <c r="HCB95" s="14"/>
      <c r="HCC95" s="14"/>
      <c r="HCD95" s="14"/>
      <c r="HCE95" s="14"/>
      <c r="HCF95" s="14"/>
      <c r="HCG95" s="14"/>
      <c r="HCH95" s="14"/>
      <c r="HCI95" s="14"/>
      <c r="HCJ95" s="14"/>
      <c r="HCK95" s="14"/>
      <c r="HCL95" s="14"/>
      <c r="HCM95" s="14"/>
      <c r="HCN95" s="14"/>
      <c r="HCO95" s="14"/>
      <c r="HCP95" s="14"/>
      <c r="HCQ95" s="14"/>
      <c r="HCR95" s="14"/>
      <c r="HCS95" s="14"/>
      <c r="HCT95" s="14"/>
      <c r="HCU95" s="14"/>
      <c r="HCV95" s="14"/>
      <c r="HCW95" s="14"/>
      <c r="HCX95" s="14"/>
      <c r="HCY95" s="14"/>
      <c r="HCZ95" s="14"/>
      <c r="HDA95" s="14"/>
      <c r="HDB95" s="14"/>
      <c r="HDC95" s="14"/>
      <c r="HDD95" s="14"/>
      <c r="HDE95" s="14"/>
      <c r="HDF95" s="14"/>
      <c r="HDG95" s="14"/>
      <c r="HDH95" s="14"/>
      <c r="HDI95" s="14"/>
      <c r="HDJ95" s="14"/>
      <c r="HDK95" s="14"/>
      <c r="HDL95" s="14"/>
      <c r="HDM95" s="14"/>
      <c r="HDN95" s="14"/>
      <c r="HDO95" s="14"/>
      <c r="HDP95" s="14"/>
      <c r="HDQ95" s="14"/>
      <c r="HDR95" s="14"/>
      <c r="HDS95" s="14"/>
      <c r="HDT95" s="14"/>
      <c r="HDU95" s="14"/>
      <c r="HDV95" s="14"/>
      <c r="HDW95" s="14"/>
      <c r="HDX95" s="14"/>
      <c r="HDY95" s="14"/>
      <c r="HDZ95" s="14"/>
      <c r="HEA95" s="14"/>
      <c r="HEB95" s="14"/>
      <c r="HEC95" s="14"/>
      <c r="HED95" s="14"/>
      <c r="HEE95" s="14"/>
      <c r="HEF95" s="14"/>
      <c r="HEG95" s="14"/>
      <c r="HEH95" s="14"/>
      <c r="HEI95" s="14"/>
      <c r="HEJ95" s="14"/>
      <c r="HEK95" s="14"/>
      <c r="HEL95" s="14"/>
      <c r="HEM95" s="14"/>
      <c r="HEN95" s="14"/>
      <c r="HEO95" s="14"/>
      <c r="HEP95" s="14"/>
      <c r="HEQ95" s="14"/>
      <c r="HER95" s="14"/>
      <c r="HES95" s="14"/>
      <c r="HET95" s="14"/>
      <c r="HEU95" s="14"/>
      <c r="HEV95" s="14"/>
      <c r="HEW95" s="14"/>
      <c r="HEX95" s="14"/>
      <c r="HEY95" s="14"/>
      <c r="HEZ95" s="14"/>
      <c r="HFA95" s="14"/>
      <c r="HFB95" s="14"/>
      <c r="HFC95" s="14"/>
      <c r="HFD95" s="14"/>
      <c r="HFE95" s="14"/>
      <c r="HFF95" s="14"/>
      <c r="HFG95" s="14"/>
      <c r="HFH95" s="14"/>
      <c r="HFI95" s="14"/>
      <c r="HFJ95" s="14"/>
      <c r="HFK95" s="14"/>
      <c r="HFL95" s="14"/>
      <c r="HFM95" s="14"/>
      <c r="HFN95" s="14"/>
      <c r="HFO95" s="14"/>
      <c r="HFP95" s="14"/>
      <c r="HFQ95" s="14"/>
      <c r="HFR95" s="14"/>
      <c r="HFS95" s="14"/>
      <c r="HFT95" s="14"/>
      <c r="HFU95" s="14"/>
      <c r="HFV95" s="14"/>
      <c r="HFW95" s="14"/>
      <c r="HFX95" s="14"/>
      <c r="HFY95" s="14"/>
      <c r="HFZ95" s="14"/>
      <c r="HGA95" s="14"/>
      <c r="HGB95" s="14"/>
      <c r="HGC95" s="14"/>
      <c r="HGD95" s="14"/>
      <c r="HGE95" s="14"/>
      <c r="HGF95" s="14"/>
      <c r="HGG95" s="14"/>
      <c r="HGH95" s="14"/>
      <c r="HGI95" s="14"/>
      <c r="HGJ95" s="14"/>
      <c r="HGK95" s="14"/>
      <c r="HGL95" s="14"/>
      <c r="HGM95" s="14"/>
      <c r="HGN95" s="14"/>
      <c r="HGO95" s="14"/>
      <c r="HGP95" s="14"/>
      <c r="HGQ95" s="14"/>
      <c r="HGR95" s="14"/>
      <c r="HGS95" s="14"/>
      <c r="HGT95" s="14"/>
      <c r="HGU95" s="14"/>
      <c r="HGV95" s="14"/>
      <c r="HGW95" s="14"/>
      <c r="HGX95" s="14"/>
      <c r="HGY95" s="14"/>
      <c r="HGZ95" s="14"/>
      <c r="HHA95" s="14"/>
      <c r="HHB95" s="14"/>
      <c r="HHC95" s="14"/>
      <c r="HHD95" s="14"/>
      <c r="HHE95" s="14"/>
      <c r="HHF95" s="14"/>
      <c r="HHG95" s="14"/>
      <c r="HHH95" s="14"/>
      <c r="HHI95" s="14"/>
      <c r="HHJ95" s="14"/>
      <c r="HHK95" s="14"/>
      <c r="HHL95" s="14"/>
      <c r="HHM95" s="14"/>
      <c r="HHN95" s="14"/>
      <c r="HHO95" s="14"/>
      <c r="HHP95" s="14"/>
      <c r="HHQ95" s="14"/>
      <c r="HHR95" s="14"/>
      <c r="HHS95" s="14"/>
      <c r="HHT95" s="14"/>
      <c r="HHU95" s="14"/>
      <c r="HHV95" s="14"/>
      <c r="HHW95" s="14"/>
      <c r="HHX95" s="14"/>
      <c r="HHY95" s="14"/>
      <c r="HHZ95" s="14"/>
      <c r="HIA95" s="14"/>
      <c r="HIB95" s="14"/>
      <c r="HIC95" s="14"/>
      <c r="HID95" s="14"/>
      <c r="HIE95" s="14"/>
      <c r="HIF95" s="14"/>
      <c r="HIG95" s="14"/>
      <c r="HIH95" s="14"/>
      <c r="HII95" s="14"/>
      <c r="HIJ95" s="14"/>
      <c r="HIK95" s="14"/>
      <c r="HIL95" s="14"/>
      <c r="HIM95" s="14"/>
      <c r="HIN95" s="14"/>
      <c r="HIO95" s="14"/>
      <c r="HIP95" s="14"/>
      <c r="HIQ95" s="14"/>
      <c r="HIR95" s="14"/>
      <c r="HIS95" s="14"/>
      <c r="HIT95" s="14"/>
      <c r="HIU95" s="14"/>
      <c r="HIV95" s="14"/>
      <c r="HIW95" s="14"/>
      <c r="HIX95" s="14"/>
      <c r="HIY95" s="14"/>
      <c r="HIZ95" s="14"/>
      <c r="HJA95" s="14"/>
      <c r="HJB95" s="14"/>
      <c r="HJC95" s="14"/>
      <c r="HJD95" s="14"/>
      <c r="HJE95" s="14"/>
      <c r="HJF95" s="14"/>
      <c r="HJG95" s="14"/>
      <c r="HJH95" s="14"/>
      <c r="HJI95" s="14"/>
      <c r="HJJ95" s="14"/>
      <c r="HJK95" s="14"/>
      <c r="HJL95" s="14"/>
      <c r="HJM95" s="14"/>
      <c r="HJN95" s="14"/>
      <c r="HJO95" s="14"/>
      <c r="HJP95" s="14"/>
      <c r="HJQ95" s="14"/>
      <c r="HJR95" s="14"/>
      <c r="HJS95" s="14"/>
      <c r="HJT95" s="14"/>
      <c r="HJU95" s="14"/>
      <c r="HJV95" s="14"/>
      <c r="HJW95" s="14"/>
      <c r="HJX95" s="14"/>
      <c r="HJY95" s="14"/>
      <c r="HJZ95" s="14"/>
      <c r="HKA95" s="14"/>
      <c r="HKB95" s="14"/>
      <c r="HKC95" s="14"/>
      <c r="HKD95" s="14"/>
      <c r="HKE95" s="14"/>
      <c r="HKF95" s="14"/>
      <c r="HKG95" s="14"/>
      <c r="HKH95" s="14"/>
      <c r="HKI95" s="14"/>
      <c r="HKJ95" s="14"/>
      <c r="HKK95" s="14"/>
      <c r="HKL95" s="14"/>
      <c r="HKM95" s="14"/>
      <c r="HKN95" s="14"/>
      <c r="HKO95" s="14"/>
      <c r="HKP95" s="14"/>
      <c r="HKQ95" s="14"/>
      <c r="HKR95" s="14"/>
      <c r="HKS95" s="14"/>
      <c r="HKT95" s="14"/>
      <c r="HKU95" s="14"/>
      <c r="HKV95" s="14"/>
      <c r="HKW95" s="14"/>
      <c r="HKX95" s="14"/>
      <c r="HKY95" s="14"/>
      <c r="HKZ95" s="14"/>
      <c r="HLA95" s="14"/>
      <c r="HLB95" s="14"/>
      <c r="HLC95" s="14"/>
      <c r="HLD95" s="14"/>
      <c r="HLE95" s="14"/>
      <c r="HLF95" s="14"/>
      <c r="HLG95" s="14"/>
      <c r="HLH95" s="14"/>
      <c r="HLI95" s="14"/>
      <c r="HLJ95" s="14"/>
      <c r="HLK95" s="14"/>
      <c r="HLL95" s="14"/>
      <c r="HLM95" s="14"/>
      <c r="HLN95" s="14"/>
      <c r="HLO95" s="14"/>
      <c r="HLP95" s="14"/>
      <c r="HLQ95" s="14"/>
      <c r="HLR95" s="14"/>
      <c r="HLS95" s="14"/>
      <c r="HLT95" s="14"/>
      <c r="HLU95" s="14"/>
      <c r="HLV95" s="14"/>
      <c r="HLW95" s="14"/>
      <c r="HLX95" s="14"/>
      <c r="HLY95" s="14"/>
      <c r="HLZ95" s="14"/>
      <c r="HMA95" s="14"/>
      <c r="HMB95" s="14"/>
      <c r="HMC95" s="14"/>
      <c r="HMD95" s="14"/>
      <c r="HME95" s="14"/>
      <c r="HMF95" s="14"/>
      <c r="HMG95" s="14"/>
      <c r="HMH95" s="14"/>
      <c r="HMI95" s="14"/>
      <c r="HMJ95" s="14"/>
      <c r="HMK95" s="14"/>
      <c r="HML95" s="14"/>
      <c r="HMM95" s="14"/>
      <c r="HMN95" s="14"/>
      <c r="HMO95" s="14"/>
      <c r="HMP95" s="14"/>
      <c r="HMQ95" s="14"/>
      <c r="HMR95" s="14"/>
      <c r="HMS95" s="14"/>
      <c r="HMT95" s="14"/>
      <c r="HMU95" s="14"/>
      <c r="HMV95" s="14"/>
      <c r="HMW95" s="14"/>
      <c r="HMX95" s="14"/>
      <c r="HMY95" s="14"/>
      <c r="HMZ95" s="14"/>
      <c r="HNA95" s="14"/>
      <c r="HNB95" s="14"/>
      <c r="HNC95" s="14"/>
      <c r="HND95" s="14"/>
      <c r="HNE95" s="14"/>
      <c r="HNF95" s="14"/>
      <c r="HNG95" s="14"/>
      <c r="HNH95" s="14"/>
      <c r="HNI95" s="14"/>
      <c r="HNJ95" s="14"/>
      <c r="HNK95" s="14"/>
      <c r="HNL95" s="14"/>
      <c r="HNM95" s="14"/>
      <c r="HNN95" s="14"/>
      <c r="HNO95" s="14"/>
      <c r="HNP95" s="14"/>
      <c r="HNQ95" s="14"/>
      <c r="HNR95" s="14"/>
      <c r="HNS95" s="14"/>
      <c r="HNT95" s="14"/>
      <c r="HNU95" s="14"/>
      <c r="HNV95" s="14"/>
      <c r="HNW95" s="14"/>
      <c r="HNX95" s="14"/>
      <c r="HNY95" s="14"/>
      <c r="HNZ95" s="14"/>
      <c r="HOA95" s="14"/>
      <c r="HOB95" s="14"/>
      <c r="HOC95" s="14"/>
      <c r="HOD95" s="14"/>
      <c r="HOE95" s="14"/>
      <c r="HOF95" s="14"/>
      <c r="HOG95" s="14"/>
      <c r="HOH95" s="14"/>
      <c r="HOI95" s="14"/>
      <c r="HOJ95" s="14"/>
      <c r="HOK95" s="14"/>
      <c r="HOL95" s="14"/>
      <c r="HOM95" s="14"/>
      <c r="HON95" s="14"/>
      <c r="HOO95" s="14"/>
      <c r="HOP95" s="14"/>
      <c r="HOQ95" s="14"/>
      <c r="HOR95" s="14"/>
      <c r="HOS95" s="14"/>
      <c r="HOT95" s="14"/>
      <c r="HOU95" s="14"/>
      <c r="HOV95" s="14"/>
      <c r="HOW95" s="14"/>
      <c r="HOX95" s="14"/>
      <c r="HOY95" s="14"/>
      <c r="HOZ95" s="14"/>
      <c r="HPA95" s="14"/>
      <c r="HPB95" s="14"/>
      <c r="HPC95" s="14"/>
      <c r="HPD95" s="14"/>
      <c r="HPE95" s="14"/>
      <c r="HPF95" s="14"/>
      <c r="HPG95" s="14"/>
      <c r="HPH95" s="14"/>
      <c r="HPI95" s="14"/>
      <c r="HPJ95" s="14"/>
      <c r="HPK95" s="14"/>
      <c r="HPL95" s="14"/>
      <c r="HPM95" s="14"/>
      <c r="HPN95" s="14"/>
      <c r="HPO95" s="14"/>
      <c r="HPP95" s="14"/>
      <c r="HPQ95" s="14"/>
      <c r="HPR95" s="14"/>
      <c r="HPS95" s="14"/>
      <c r="HPT95" s="14"/>
      <c r="HPU95" s="14"/>
      <c r="HPV95" s="14"/>
      <c r="HPW95" s="14"/>
      <c r="HPX95" s="14"/>
      <c r="HPY95" s="14"/>
      <c r="HPZ95" s="14"/>
      <c r="HQA95" s="14"/>
      <c r="HQB95" s="14"/>
      <c r="HQC95" s="14"/>
      <c r="HQD95" s="14"/>
      <c r="HQE95" s="14"/>
      <c r="HQF95" s="14"/>
      <c r="HQG95" s="14"/>
      <c r="HQH95" s="14"/>
      <c r="HQI95" s="14"/>
      <c r="HQJ95" s="14"/>
      <c r="HQK95" s="14"/>
      <c r="HQL95" s="14"/>
      <c r="HQM95" s="14"/>
      <c r="HQN95" s="14"/>
      <c r="HQO95" s="14"/>
      <c r="HQP95" s="14"/>
      <c r="HQQ95" s="14"/>
      <c r="HQR95" s="14"/>
      <c r="HQS95" s="14"/>
      <c r="HQT95" s="14"/>
      <c r="HQU95" s="14"/>
      <c r="HQV95" s="14"/>
      <c r="HQW95" s="14"/>
      <c r="HQX95" s="14"/>
      <c r="HQY95" s="14"/>
      <c r="HQZ95" s="14"/>
      <c r="HRA95" s="14"/>
      <c r="HRB95" s="14"/>
      <c r="HRC95" s="14"/>
      <c r="HRD95" s="14"/>
      <c r="HRE95" s="14"/>
      <c r="HRF95" s="14"/>
      <c r="HRG95" s="14"/>
      <c r="HRH95" s="14"/>
      <c r="HRI95" s="14"/>
      <c r="HRJ95" s="14"/>
      <c r="HRK95" s="14"/>
      <c r="HRL95" s="14"/>
      <c r="HRM95" s="14"/>
      <c r="HRN95" s="14"/>
      <c r="HRO95" s="14"/>
      <c r="HRP95" s="14"/>
      <c r="HRQ95" s="14"/>
      <c r="HRR95" s="14"/>
      <c r="HRS95" s="14"/>
      <c r="HRT95" s="14"/>
      <c r="HRU95" s="14"/>
      <c r="HRV95" s="14"/>
      <c r="HRW95" s="14"/>
      <c r="HRX95" s="14"/>
      <c r="HRY95" s="14"/>
      <c r="HRZ95" s="14"/>
      <c r="HSA95" s="14"/>
      <c r="HSB95" s="14"/>
      <c r="HSC95" s="14"/>
      <c r="HSD95" s="14"/>
      <c r="HSE95" s="14"/>
      <c r="HSF95" s="14"/>
      <c r="HSG95" s="14"/>
      <c r="HSH95" s="14"/>
      <c r="HSI95" s="14"/>
      <c r="HSJ95" s="14"/>
      <c r="HSK95" s="14"/>
      <c r="HSL95" s="14"/>
      <c r="HSM95" s="14"/>
      <c r="HSN95" s="14"/>
      <c r="HSO95" s="14"/>
      <c r="HSP95" s="14"/>
      <c r="HSQ95" s="14"/>
      <c r="HSR95" s="14"/>
      <c r="HSS95" s="14"/>
      <c r="HST95" s="14"/>
      <c r="HSU95" s="14"/>
      <c r="HSV95" s="14"/>
      <c r="HSW95" s="14"/>
      <c r="HSX95" s="14"/>
      <c r="HSY95" s="14"/>
      <c r="HSZ95" s="14"/>
      <c r="HTA95" s="14"/>
      <c r="HTB95" s="14"/>
      <c r="HTC95" s="14"/>
      <c r="HTD95" s="14"/>
      <c r="HTE95" s="14"/>
      <c r="HTF95" s="14"/>
      <c r="HTG95" s="14"/>
      <c r="HTH95" s="14"/>
      <c r="HTI95" s="14"/>
      <c r="HTJ95" s="14"/>
      <c r="HTK95" s="14"/>
      <c r="HTL95" s="14"/>
      <c r="HTM95" s="14"/>
      <c r="HTN95" s="14"/>
      <c r="HTO95" s="14"/>
      <c r="HTP95" s="14"/>
      <c r="HTQ95" s="14"/>
      <c r="HTR95" s="14"/>
      <c r="HTS95" s="14"/>
      <c r="HTT95" s="14"/>
      <c r="HTU95" s="14"/>
      <c r="HTV95" s="14"/>
      <c r="HTW95" s="14"/>
      <c r="HTX95" s="14"/>
      <c r="HTY95" s="14"/>
      <c r="HTZ95" s="14"/>
      <c r="HUA95" s="14"/>
      <c r="HUB95" s="14"/>
      <c r="HUC95" s="14"/>
      <c r="HUD95" s="14"/>
      <c r="HUE95" s="14"/>
      <c r="HUF95" s="14"/>
      <c r="HUG95" s="14"/>
      <c r="HUH95" s="14"/>
      <c r="HUI95" s="14"/>
      <c r="HUJ95" s="14"/>
      <c r="HUK95" s="14"/>
      <c r="HUL95" s="14"/>
      <c r="HUM95" s="14"/>
      <c r="HUN95" s="14"/>
      <c r="HUO95" s="14"/>
      <c r="HUP95" s="14"/>
      <c r="HUQ95" s="14"/>
      <c r="HUR95" s="14"/>
      <c r="HUS95" s="14"/>
      <c r="HUT95" s="14"/>
      <c r="HUU95" s="14"/>
      <c r="HUV95" s="14"/>
      <c r="HUW95" s="14"/>
      <c r="HUX95" s="14"/>
      <c r="HUY95" s="14"/>
      <c r="HUZ95" s="14"/>
      <c r="HVA95" s="14"/>
      <c r="HVB95" s="14"/>
      <c r="HVC95" s="14"/>
      <c r="HVD95" s="14"/>
      <c r="HVE95" s="14"/>
      <c r="HVF95" s="14"/>
      <c r="HVG95" s="14"/>
      <c r="HVH95" s="14"/>
      <c r="HVI95" s="14"/>
      <c r="HVJ95" s="14"/>
      <c r="HVK95" s="14"/>
      <c r="HVL95" s="14"/>
      <c r="HVM95" s="14"/>
      <c r="HVN95" s="14"/>
      <c r="HVO95" s="14"/>
      <c r="HVP95" s="14"/>
      <c r="HVQ95" s="14"/>
      <c r="HVR95" s="14"/>
      <c r="HVS95" s="14"/>
      <c r="HVT95" s="14"/>
      <c r="HVU95" s="14"/>
      <c r="HVV95" s="14"/>
      <c r="HVW95" s="14"/>
      <c r="HVX95" s="14"/>
      <c r="HVY95" s="14"/>
      <c r="HVZ95" s="14"/>
      <c r="HWA95" s="14"/>
      <c r="HWB95" s="14"/>
      <c r="HWC95" s="14"/>
      <c r="HWD95" s="14"/>
      <c r="HWE95" s="14"/>
      <c r="HWF95" s="14"/>
      <c r="HWG95" s="14"/>
      <c r="HWH95" s="14"/>
      <c r="HWI95" s="14"/>
      <c r="HWJ95" s="14"/>
      <c r="HWK95" s="14"/>
      <c r="HWL95" s="14"/>
      <c r="HWM95" s="14"/>
      <c r="HWN95" s="14"/>
      <c r="HWO95" s="14"/>
      <c r="HWP95" s="14"/>
      <c r="HWQ95" s="14"/>
      <c r="HWR95" s="14"/>
      <c r="HWS95" s="14"/>
      <c r="HWT95" s="14"/>
      <c r="HWU95" s="14"/>
      <c r="HWV95" s="14"/>
      <c r="HWW95" s="14"/>
      <c r="HWX95" s="14"/>
      <c r="HWY95" s="14"/>
      <c r="HWZ95" s="14"/>
      <c r="HXA95" s="14"/>
      <c r="HXB95" s="14"/>
      <c r="HXC95" s="14"/>
      <c r="HXD95" s="14"/>
      <c r="HXE95" s="14"/>
      <c r="HXF95" s="14"/>
      <c r="HXG95" s="14"/>
      <c r="HXH95" s="14"/>
      <c r="HXI95" s="14"/>
      <c r="HXJ95" s="14"/>
      <c r="HXK95" s="14"/>
      <c r="HXL95" s="14"/>
      <c r="HXM95" s="14"/>
      <c r="HXN95" s="14"/>
      <c r="HXO95" s="14"/>
      <c r="HXP95" s="14"/>
      <c r="HXQ95" s="14"/>
      <c r="HXR95" s="14"/>
      <c r="HXS95" s="14"/>
      <c r="HXT95" s="14"/>
      <c r="HXU95" s="14"/>
      <c r="HXV95" s="14"/>
      <c r="HXW95" s="14"/>
      <c r="HXX95" s="14"/>
      <c r="HXY95" s="14"/>
      <c r="HXZ95" s="14"/>
      <c r="HYA95" s="14"/>
      <c r="HYB95" s="14"/>
      <c r="HYC95" s="14"/>
      <c r="HYD95" s="14"/>
      <c r="HYE95" s="14"/>
      <c r="HYF95" s="14"/>
      <c r="HYG95" s="14"/>
      <c r="HYH95" s="14"/>
      <c r="HYI95" s="14"/>
      <c r="HYJ95" s="14"/>
      <c r="HYK95" s="14"/>
      <c r="HYL95" s="14"/>
      <c r="HYM95" s="14"/>
      <c r="HYN95" s="14"/>
      <c r="HYO95" s="14"/>
      <c r="HYP95" s="14"/>
      <c r="HYQ95" s="14"/>
      <c r="HYR95" s="14"/>
      <c r="HYS95" s="14"/>
      <c r="HYT95" s="14"/>
      <c r="HYU95" s="14"/>
      <c r="HYV95" s="14"/>
      <c r="HYW95" s="14"/>
      <c r="HYX95" s="14"/>
      <c r="HYY95" s="14"/>
      <c r="HYZ95" s="14"/>
      <c r="HZA95" s="14"/>
      <c r="HZB95" s="14"/>
      <c r="HZC95" s="14"/>
      <c r="HZD95" s="14"/>
      <c r="HZE95" s="14"/>
      <c r="HZF95" s="14"/>
      <c r="HZG95" s="14"/>
      <c r="HZH95" s="14"/>
      <c r="HZI95" s="14"/>
      <c r="HZJ95" s="14"/>
      <c r="HZK95" s="14"/>
      <c r="HZL95" s="14"/>
      <c r="HZM95" s="14"/>
      <c r="HZN95" s="14"/>
      <c r="HZO95" s="14"/>
      <c r="HZP95" s="14"/>
      <c r="HZQ95" s="14"/>
      <c r="HZR95" s="14"/>
      <c r="HZS95" s="14"/>
      <c r="HZT95" s="14"/>
      <c r="HZU95" s="14"/>
      <c r="HZV95" s="14"/>
      <c r="HZW95" s="14"/>
      <c r="HZX95" s="14"/>
      <c r="HZY95" s="14"/>
      <c r="HZZ95" s="14"/>
      <c r="IAA95" s="14"/>
      <c r="IAB95" s="14"/>
      <c r="IAC95" s="14"/>
      <c r="IAD95" s="14"/>
      <c r="IAE95" s="14"/>
      <c r="IAF95" s="14"/>
      <c r="IAG95" s="14"/>
      <c r="IAH95" s="14"/>
      <c r="IAI95" s="14"/>
      <c r="IAJ95" s="14"/>
      <c r="IAK95" s="14"/>
      <c r="IAL95" s="14"/>
      <c r="IAM95" s="14"/>
      <c r="IAN95" s="14"/>
      <c r="IAO95" s="14"/>
      <c r="IAP95" s="14"/>
      <c r="IAQ95" s="14"/>
      <c r="IAR95" s="14"/>
      <c r="IAS95" s="14"/>
      <c r="IAT95" s="14"/>
      <c r="IAU95" s="14"/>
      <c r="IAV95" s="14"/>
      <c r="IAW95" s="14"/>
      <c r="IAX95" s="14"/>
      <c r="IAY95" s="14"/>
      <c r="IAZ95" s="14"/>
      <c r="IBA95" s="14"/>
      <c r="IBB95" s="14"/>
      <c r="IBC95" s="14"/>
      <c r="IBD95" s="14"/>
      <c r="IBE95" s="14"/>
      <c r="IBF95" s="14"/>
      <c r="IBG95" s="14"/>
      <c r="IBH95" s="14"/>
      <c r="IBI95" s="14"/>
      <c r="IBJ95" s="14"/>
      <c r="IBK95" s="14"/>
      <c r="IBL95" s="14"/>
      <c r="IBM95" s="14"/>
      <c r="IBN95" s="14"/>
      <c r="IBO95" s="14"/>
      <c r="IBP95" s="14"/>
      <c r="IBQ95" s="14"/>
      <c r="IBR95" s="14"/>
      <c r="IBS95" s="14"/>
      <c r="IBT95" s="14"/>
      <c r="IBU95" s="14"/>
      <c r="IBV95" s="14"/>
      <c r="IBW95" s="14"/>
      <c r="IBX95" s="14"/>
      <c r="IBY95" s="14"/>
      <c r="IBZ95" s="14"/>
      <c r="ICA95" s="14"/>
      <c r="ICB95" s="14"/>
      <c r="ICC95" s="14"/>
      <c r="ICD95" s="14"/>
      <c r="ICE95" s="14"/>
      <c r="ICF95" s="14"/>
      <c r="ICG95" s="14"/>
      <c r="ICH95" s="14"/>
      <c r="ICI95" s="14"/>
      <c r="ICJ95" s="14"/>
      <c r="ICK95" s="14"/>
      <c r="ICL95" s="14"/>
      <c r="ICM95" s="14"/>
      <c r="ICN95" s="14"/>
      <c r="ICO95" s="14"/>
      <c r="ICP95" s="14"/>
      <c r="ICQ95" s="14"/>
      <c r="ICR95" s="14"/>
      <c r="ICS95" s="14"/>
      <c r="ICT95" s="14"/>
      <c r="ICU95" s="14"/>
      <c r="ICV95" s="14"/>
      <c r="ICW95" s="14"/>
      <c r="ICX95" s="14"/>
      <c r="ICY95" s="14"/>
      <c r="ICZ95" s="14"/>
      <c r="IDA95" s="14"/>
      <c r="IDB95" s="14"/>
      <c r="IDC95" s="14"/>
      <c r="IDD95" s="14"/>
      <c r="IDE95" s="14"/>
      <c r="IDF95" s="14"/>
      <c r="IDG95" s="14"/>
      <c r="IDH95" s="14"/>
      <c r="IDI95" s="14"/>
      <c r="IDJ95" s="14"/>
      <c r="IDK95" s="14"/>
      <c r="IDL95" s="14"/>
      <c r="IDM95" s="14"/>
      <c r="IDN95" s="14"/>
      <c r="IDO95" s="14"/>
      <c r="IDP95" s="14"/>
      <c r="IDQ95" s="14"/>
      <c r="IDR95" s="14"/>
      <c r="IDS95" s="14"/>
      <c r="IDT95" s="14"/>
      <c r="IDU95" s="14"/>
      <c r="IDV95" s="14"/>
      <c r="IDW95" s="14"/>
      <c r="IDX95" s="14"/>
      <c r="IDY95" s="14"/>
      <c r="IDZ95" s="14"/>
      <c r="IEA95" s="14"/>
      <c r="IEB95" s="14"/>
      <c r="IEC95" s="14"/>
      <c r="IED95" s="14"/>
      <c r="IEE95" s="14"/>
      <c r="IEF95" s="14"/>
      <c r="IEG95" s="14"/>
      <c r="IEH95" s="14"/>
      <c r="IEI95" s="14"/>
      <c r="IEJ95" s="14"/>
      <c r="IEK95" s="14"/>
      <c r="IEL95" s="14"/>
      <c r="IEM95" s="14"/>
      <c r="IEN95" s="14"/>
      <c r="IEO95" s="14"/>
      <c r="IEP95" s="14"/>
      <c r="IEQ95" s="14"/>
      <c r="IER95" s="14"/>
      <c r="IES95" s="14"/>
      <c r="IET95" s="14"/>
      <c r="IEU95" s="14"/>
      <c r="IEV95" s="14"/>
      <c r="IEW95" s="14"/>
      <c r="IEX95" s="14"/>
      <c r="IEY95" s="14"/>
      <c r="IEZ95" s="14"/>
      <c r="IFA95" s="14"/>
      <c r="IFB95" s="14"/>
      <c r="IFC95" s="14"/>
      <c r="IFD95" s="14"/>
      <c r="IFE95" s="14"/>
      <c r="IFF95" s="14"/>
      <c r="IFG95" s="14"/>
      <c r="IFH95" s="14"/>
      <c r="IFI95" s="14"/>
      <c r="IFJ95" s="14"/>
      <c r="IFK95" s="14"/>
      <c r="IFL95" s="14"/>
      <c r="IFM95" s="14"/>
      <c r="IFN95" s="14"/>
      <c r="IFO95" s="14"/>
      <c r="IFP95" s="14"/>
      <c r="IFQ95" s="14"/>
      <c r="IFR95" s="14"/>
      <c r="IFS95" s="14"/>
      <c r="IFT95" s="14"/>
      <c r="IFU95" s="14"/>
      <c r="IFV95" s="14"/>
      <c r="IFW95" s="14"/>
      <c r="IFX95" s="14"/>
      <c r="IFY95" s="14"/>
      <c r="IFZ95" s="14"/>
      <c r="IGA95" s="14"/>
      <c r="IGB95" s="14"/>
      <c r="IGC95" s="14"/>
      <c r="IGD95" s="14"/>
      <c r="IGE95" s="14"/>
      <c r="IGF95" s="14"/>
      <c r="IGG95" s="14"/>
      <c r="IGH95" s="14"/>
      <c r="IGI95" s="14"/>
      <c r="IGJ95" s="14"/>
      <c r="IGK95" s="14"/>
      <c r="IGL95" s="14"/>
      <c r="IGM95" s="14"/>
      <c r="IGN95" s="14"/>
      <c r="IGO95" s="14"/>
      <c r="IGP95" s="14"/>
      <c r="IGQ95" s="14"/>
      <c r="IGR95" s="14"/>
      <c r="IGS95" s="14"/>
      <c r="IGT95" s="14"/>
      <c r="IGU95" s="14"/>
      <c r="IGV95" s="14"/>
      <c r="IGW95" s="14"/>
      <c r="IGX95" s="14"/>
      <c r="IGY95" s="14"/>
      <c r="IGZ95" s="14"/>
      <c r="IHA95" s="14"/>
      <c r="IHB95" s="14"/>
      <c r="IHC95" s="14"/>
      <c r="IHD95" s="14"/>
      <c r="IHE95" s="14"/>
      <c r="IHF95" s="14"/>
      <c r="IHG95" s="14"/>
      <c r="IHH95" s="14"/>
      <c r="IHI95" s="14"/>
      <c r="IHJ95" s="14"/>
      <c r="IHK95" s="14"/>
      <c r="IHL95" s="14"/>
      <c r="IHM95" s="14"/>
      <c r="IHN95" s="14"/>
      <c r="IHO95" s="14"/>
      <c r="IHP95" s="14"/>
      <c r="IHQ95" s="14"/>
      <c r="IHR95" s="14"/>
      <c r="IHS95" s="14"/>
      <c r="IHT95" s="14"/>
      <c r="IHU95" s="14"/>
      <c r="IHV95" s="14"/>
      <c r="IHW95" s="14"/>
      <c r="IHX95" s="14"/>
      <c r="IHY95" s="14"/>
      <c r="IHZ95" s="14"/>
      <c r="IIA95" s="14"/>
      <c r="IIB95" s="14"/>
      <c r="IIC95" s="14"/>
      <c r="IID95" s="14"/>
      <c r="IIE95" s="14"/>
      <c r="IIF95" s="14"/>
      <c r="IIG95" s="14"/>
      <c r="IIH95" s="14"/>
      <c r="III95" s="14"/>
      <c r="IIJ95" s="14"/>
      <c r="IIK95" s="14"/>
      <c r="IIL95" s="14"/>
      <c r="IIM95" s="14"/>
      <c r="IIN95" s="14"/>
      <c r="IIO95" s="14"/>
      <c r="IIP95" s="14"/>
      <c r="IIQ95" s="14"/>
      <c r="IIR95" s="14"/>
      <c r="IIS95" s="14"/>
      <c r="IIT95" s="14"/>
      <c r="IIU95" s="14"/>
      <c r="IIV95" s="14"/>
      <c r="IIW95" s="14"/>
      <c r="IIX95" s="14"/>
      <c r="IIY95" s="14"/>
      <c r="IIZ95" s="14"/>
      <c r="IJA95" s="14"/>
      <c r="IJB95" s="14"/>
      <c r="IJC95" s="14"/>
      <c r="IJD95" s="14"/>
      <c r="IJE95" s="14"/>
      <c r="IJF95" s="14"/>
      <c r="IJG95" s="14"/>
      <c r="IJH95" s="14"/>
      <c r="IJI95" s="14"/>
      <c r="IJJ95" s="14"/>
      <c r="IJK95" s="14"/>
      <c r="IJL95" s="14"/>
      <c r="IJM95" s="14"/>
      <c r="IJN95" s="14"/>
      <c r="IJO95" s="14"/>
      <c r="IJP95" s="14"/>
      <c r="IJQ95" s="14"/>
      <c r="IJR95" s="14"/>
      <c r="IJS95" s="14"/>
      <c r="IJT95" s="14"/>
      <c r="IJU95" s="14"/>
      <c r="IJV95" s="14"/>
      <c r="IJW95" s="14"/>
      <c r="IJX95" s="14"/>
      <c r="IJY95" s="14"/>
      <c r="IJZ95" s="14"/>
      <c r="IKA95" s="14"/>
      <c r="IKB95" s="14"/>
      <c r="IKC95" s="14"/>
      <c r="IKD95" s="14"/>
      <c r="IKE95" s="14"/>
      <c r="IKF95" s="14"/>
      <c r="IKG95" s="14"/>
      <c r="IKH95" s="14"/>
      <c r="IKI95" s="14"/>
      <c r="IKJ95" s="14"/>
      <c r="IKK95" s="14"/>
      <c r="IKL95" s="14"/>
      <c r="IKM95" s="14"/>
      <c r="IKN95" s="14"/>
      <c r="IKO95" s="14"/>
      <c r="IKP95" s="14"/>
      <c r="IKQ95" s="14"/>
      <c r="IKR95" s="14"/>
      <c r="IKS95" s="14"/>
      <c r="IKT95" s="14"/>
      <c r="IKU95" s="14"/>
      <c r="IKV95" s="14"/>
      <c r="IKW95" s="14"/>
      <c r="IKX95" s="14"/>
      <c r="IKY95" s="14"/>
      <c r="IKZ95" s="14"/>
      <c r="ILA95" s="14"/>
      <c r="ILB95" s="14"/>
      <c r="ILC95" s="14"/>
      <c r="ILD95" s="14"/>
      <c r="ILE95" s="14"/>
      <c r="ILF95" s="14"/>
      <c r="ILG95" s="14"/>
      <c r="ILH95" s="14"/>
      <c r="ILI95" s="14"/>
      <c r="ILJ95" s="14"/>
      <c r="ILK95" s="14"/>
      <c r="ILL95" s="14"/>
      <c r="ILM95" s="14"/>
      <c r="ILN95" s="14"/>
      <c r="ILO95" s="14"/>
      <c r="ILP95" s="14"/>
      <c r="ILQ95" s="14"/>
      <c r="ILR95" s="14"/>
      <c r="ILS95" s="14"/>
      <c r="ILT95" s="14"/>
      <c r="ILU95" s="14"/>
      <c r="ILV95" s="14"/>
      <c r="ILW95" s="14"/>
      <c r="ILX95" s="14"/>
      <c r="ILY95" s="14"/>
      <c r="ILZ95" s="14"/>
      <c r="IMA95" s="14"/>
      <c r="IMB95" s="14"/>
      <c r="IMC95" s="14"/>
      <c r="IMD95" s="14"/>
      <c r="IME95" s="14"/>
      <c r="IMF95" s="14"/>
      <c r="IMG95" s="14"/>
      <c r="IMH95" s="14"/>
      <c r="IMI95" s="14"/>
      <c r="IMJ95" s="14"/>
      <c r="IMK95" s="14"/>
      <c r="IML95" s="14"/>
      <c r="IMM95" s="14"/>
      <c r="IMN95" s="14"/>
      <c r="IMO95" s="14"/>
      <c r="IMP95" s="14"/>
      <c r="IMQ95" s="14"/>
      <c r="IMR95" s="14"/>
      <c r="IMS95" s="14"/>
      <c r="IMT95" s="14"/>
      <c r="IMU95" s="14"/>
      <c r="IMV95" s="14"/>
      <c r="IMW95" s="14"/>
      <c r="IMX95" s="14"/>
      <c r="IMY95" s="14"/>
      <c r="IMZ95" s="14"/>
      <c r="INA95" s="14"/>
      <c r="INB95" s="14"/>
      <c r="INC95" s="14"/>
      <c r="IND95" s="14"/>
      <c r="INE95" s="14"/>
      <c r="INF95" s="14"/>
      <c r="ING95" s="14"/>
      <c r="INH95" s="14"/>
      <c r="INI95" s="14"/>
      <c r="INJ95" s="14"/>
      <c r="INK95" s="14"/>
      <c r="INL95" s="14"/>
      <c r="INM95" s="14"/>
      <c r="INN95" s="14"/>
      <c r="INO95" s="14"/>
      <c r="INP95" s="14"/>
      <c r="INQ95" s="14"/>
      <c r="INR95" s="14"/>
      <c r="INS95" s="14"/>
      <c r="INT95" s="14"/>
      <c r="INU95" s="14"/>
      <c r="INV95" s="14"/>
      <c r="INW95" s="14"/>
      <c r="INX95" s="14"/>
      <c r="INY95" s="14"/>
      <c r="INZ95" s="14"/>
      <c r="IOA95" s="14"/>
      <c r="IOB95" s="14"/>
      <c r="IOC95" s="14"/>
      <c r="IOD95" s="14"/>
      <c r="IOE95" s="14"/>
      <c r="IOF95" s="14"/>
      <c r="IOG95" s="14"/>
      <c r="IOH95" s="14"/>
      <c r="IOI95" s="14"/>
      <c r="IOJ95" s="14"/>
      <c r="IOK95" s="14"/>
      <c r="IOL95" s="14"/>
      <c r="IOM95" s="14"/>
      <c r="ION95" s="14"/>
      <c r="IOO95" s="14"/>
      <c r="IOP95" s="14"/>
      <c r="IOQ95" s="14"/>
      <c r="IOR95" s="14"/>
      <c r="IOS95" s="14"/>
      <c r="IOT95" s="14"/>
      <c r="IOU95" s="14"/>
      <c r="IOV95" s="14"/>
      <c r="IOW95" s="14"/>
      <c r="IOX95" s="14"/>
      <c r="IOY95" s="14"/>
      <c r="IOZ95" s="14"/>
      <c r="IPA95" s="14"/>
      <c r="IPB95" s="14"/>
      <c r="IPC95" s="14"/>
      <c r="IPD95" s="14"/>
      <c r="IPE95" s="14"/>
      <c r="IPF95" s="14"/>
      <c r="IPG95" s="14"/>
      <c r="IPH95" s="14"/>
      <c r="IPI95" s="14"/>
      <c r="IPJ95" s="14"/>
      <c r="IPK95" s="14"/>
      <c r="IPL95" s="14"/>
      <c r="IPM95" s="14"/>
      <c r="IPN95" s="14"/>
      <c r="IPO95" s="14"/>
      <c r="IPP95" s="14"/>
      <c r="IPQ95" s="14"/>
      <c r="IPR95" s="14"/>
      <c r="IPS95" s="14"/>
      <c r="IPT95" s="14"/>
      <c r="IPU95" s="14"/>
      <c r="IPV95" s="14"/>
      <c r="IPW95" s="14"/>
      <c r="IPX95" s="14"/>
      <c r="IPY95" s="14"/>
      <c r="IPZ95" s="14"/>
      <c r="IQA95" s="14"/>
      <c r="IQB95" s="14"/>
      <c r="IQC95" s="14"/>
      <c r="IQD95" s="14"/>
      <c r="IQE95" s="14"/>
      <c r="IQF95" s="14"/>
      <c r="IQG95" s="14"/>
      <c r="IQH95" s="14"/>
      <c r="IQI95" s="14"/>
      <c r="IQJ95" s="14"/>
      <c r="IQK95" s="14"/>
      <c r="IQL95" s="14"/>
      <c r="IQM95" s="14"/>
      <c r="IQN95" s="14"/>
      <c r="IQO95" s="14"/>
      <c r="IQP95" s="14"/>
      <c r="IQQ95" s="14"/>
      <c r="IQR95" s="14"/>
      <c r="IQS95" s="14"/>
      <c r="IQT95" s="14"/>
      <c r="IQU95" s="14"/>
      <c r="IQV95" s="14"/>
      <c r="IQW95" s="14"/>
      <c r="IQX95" s="14"/>
      <c r="IQY95" s="14"/>
      <c r="IQZ95" s="14"/>
      <c r="IRA95" s="14"/>
      <c r="IRB95" s="14"/>
      <c r="IRC95" s="14"/>
      <c r="IRD95" s="14"/>
      <c r="IRE95" s="14"/>
      <c r="IRF95" s="14"/>
      <c r="IRG95" s="14"/>
      <c r="IRH95" s="14"/>
      <c r="IRI95" s="14"/>
      <c r="IRJ95" s="14"/>
      <c r="IRK95" s="14"/>
      <c r="IRL95" s="14"/>
      <c r="IRM95" s="14"/>
      <c r="IRN95" s="14"/>
      <c r="IRO95" s="14"/>
      <c r="IRP95" s="14"/>
      <c r="IRQ95" s="14"/>
      <c r="IRR95" s="14"/>
      <c r="IRS95" s="14"/>
      <c r="IRT95" s="14"/>
      <c r="IRU95" s="14"/>
      <c r="IRV95" s="14"/>
      <c r="IRW95" s="14"/>
      <c r="IRX95" s="14"/>
      <c r="IRY95" s="14"/>
      <c r="IRZ95" s="14"/>
      <c r="ISA95" s="14"/>
      <c r="ISB95" s="14"/>
      <c r="ISC95" s="14"/>
      <c r="ISD95" s="14"/>
      <c r="ISE95" s="14"/>
      <c r="ISF95" s="14"/>
      <c r="ISG95" s="14"/>
      <c r="ISH95" s="14"/>
      <c r="ISI95" s="14"/>
      <c r="ISJ95" s="14"/>
      <c r="ISK95" s="14"/>
      <c r="ISL95" s="14"/>
      <c r="ISM95" s="14"/>
      <c r="ISN95" s="14"/>
      <c r="ISO95" s="14"/>
      <c r="ISP95" s="14"/>
      <c r="ISQ95" s="14"/>
      <c r="ISR95" s="14"/>
      <c r="ISS95" s="14"/>
      <c r="IST95" s="14"/>
      <c r="ISU95" s="14"/>
      <c r="ISV95" s="14"/>
      <c r="ISW95" s="14"/>
      <c r="ISX95" s="14"/>
      <c r="ISY95" s="14"/>
      <c r="ISZ95" s="14"/>
      <c r="ITA95" s="14"/>
      <c r="ITB95" s="14"/>
      <c r="ITC95" s="14"/>
      <c r="ITD95" s="14"/>
      <c r="ITE95" s="14"/>
      <c r="ITF95" s="14"/>
      <c r="ITG95" s="14"/>
      <c r="ITH95" s="14"/>
      <c r="ITI95" s="14"/>
      <c r="ITJ95" s="14"/>
      <c r="ITK95" s="14"/>
      <c r="ITL95" s="14"/>
      <c r="ITM95" s="14"/>
      <c r="ITN95" s="14"/>
      <c r="ITO95" s="14"/>
      <c r="ITP95" s="14"/>
      <c r="ITQ95" s="14"/>
      <c r="ITR95" s="14"/>
      <c r="ITS95" s="14"/>
      <c r="ITT95" s="14"/>
      <c r="ITU95" s="14"/>
      <c r="ITV95" s="14"/>
      <c r="ITW95" s="14"/>
      <c r="ITX95" s="14"/>
      <c r="ITY95" s="14"/>
      <c r="ITZ95" s="14"/>
      <c r="IUA95" s="14"/>
      <c r="IUB95" s="14"/>
      <c r="IUC95" s="14"/>
      <c r="IUD95" s="14"/>
      <c r="IUE95" s="14"/>
      <c r="IUF95" s="14"/>
      <c r="IUG95" s="14"/>
      <c r="IUH95" s="14"/>
      <c r="IUI95" s="14"/>
      <c r="IUJ95" s="14"/>
      <c r="IUK95" s="14"/>
      <c r="IUL95" s="14"/>
      <c r="IUM95" s="14"/>
      <c r="IUN95" s="14"/>
      <c r="IUO95" s="14"/>
      <c r="IUP95" s="14"/>
      <c r="IUQ95" s="14"/>
      <c r="IUR95" s="14"/>
      <c r="IUS95" s="14"/>
      <c r="IUT95" s="14"/>
      <c r="IUU95" s="14"/>
      <c r="IUV95" s="14"/>
      <c r="IUW95" s="14"/>
      <c r="IUX95" s="14"/>
      <c r="IUY95" s="14"/>
      <c r="IUZ95" s="14"/>
      <c r="IVA95" s="14"/>
      <c r="IVB95" s="14"/>
      <c r="IVC95" s="14"/>
      <c r="IVD95" s="14"/>
      <c r="IVE95" s="14"/>
      <c r="IVF95" s="14"/>
      <c r="IVG95" s="14"/>
      <c r="IVH95" s="14"/>
      <c r="IVI95" s="14"/>
      <c r="IVJ95" s="14"/>
      <c r="IVK95" s="14"/>
      <c r="IVL95" s="14"/>
      <c r="IVM95" s="14"/>
      <c r="IVN95" s="14"/>
      <c r="IVO95" s="14"/>
      <c r="IVP95" s="14"/>
      <c r="IVQ95" s="14"/>
      <c r="IVR95" s="14"/>
      <c r="IVS95" s="14"/>
      <c r="IVT95" s="14"/>
      <c r="IVU95" s="14"/>
      <c r="IVV95" s="14"/>
      <c r="IVW95" s="14"/>
      <c r="IVX95" s="14"/>
      <c r="IVY95" s="14"/>
      <c r="IVZ95" s="14"/>
      <c r="IWA95" s="14"/>
      <c r="IWB95" s="14"/>
      <c r="IWC95" s="14"/>
      <c r="IWD95" s="14"/>
      <c r="IWE95" s="14"/>
      <c r="IWF95" s="14"/>
      <c r="IWG95" s="14"/>
      <c r="IWH95" s="14"/>
      <c r="IWI95" s="14"/>
      <c r="IWJ95" s="14"/>
      <c r="IWK95" s="14"/>
      <c r="IWL95" s="14"/>
      <c r="IWM95" s="14"/>
      <c r="IWN95" s="14"/>
      <c r="IWO95" s="14"/>
      <c r="IWP95" s="14"/>
      <c r="IWQ95" s="14"/>
      <c r="IWR95" s="14"/>
      <c r="IWS95" s="14"/>
      <c r="IWT95" s="14"/>
      <c r="IWU95" s="14"/>
      <c r="IWV95" s="14"/>
      <c r="IWW95" s="14"/>
      <c r="IWX95" s="14"/>
      <c r="IWY95" s="14"/>
      <c r="IWZ95" s="14"/>
      <c r="IXA95" s="14"/>
      <c r="IXB95" s="14"/>
      <c r="IXC95" s="14"/>
      <c r="IXD95" s="14"/>
      <c r="IXE95" s="14"/>
      <c r="IXF95" s="14"/>
      <c r="IXG95" s="14"/>
      <c r="IXH95" s="14"/>
      <c r="IXI95" s="14"/>
      <c r="IXJ95" s="14"/>
      <c r="IXK95" s="14"/>
      <c r="IXL95" s="14"/>
      <c r="IXM95" s="14"/>
      <c r="IXN95" s="14"/>
      <c r="IXO95" s="14"/>
      <c r="IXP95" s="14"/>
      <c r="IXQ95" s="14"/>
      <c r="IXR95" s="14"/>
      <c r="IXS95" s="14"/>
      <c r="IXT95" s="14"/>
      <c r="IXU95" s="14"/>
      <c r="IXV95" s="14"/>
      <c r="IXW95" s="14"/>
      <c r="IXX95" s="14"/>
      <c r="IXY95" s="14"/>
      <c r="IXZ95" s="14"/>
      <c r="IYA95" s="14"/>
      <c r="IYB95" s="14"/>
      <c r="IYC95" s="14"/>
      <c r="IYD95" s="14"/>
      <c r="IYE95" s="14"/>
      <c r="IYF95" s="14"/>
      <c r="IYG95" s="14"/>
      <c r="IYH95" s="14"/>
      <c r="IYI95" s="14"/>
      <c r="IYJ95" s="14"/>
      <c r="IYK95" s="14"/>
      <c r="IYL95" s="14"/>
      <c r="IYM95" s="14"/>
      <c r="IYN95" s="14"/>
      <c r="IYO95" s="14"/>
      <c r="IYP95" s="14"/>
      <c r="IYQ95" s="14"/>
      <c r="IYR95" s="14"/>
      <c r="IYS95" s="14"/>
      <c r="IYT95" s="14"/>
      <c r="IYU95" s="14"/>
      <c r="IYV95" s="14"/>
      <c r="IYW95" s="14"/>
      <c r="IYX95" s="14"/>
      <c r="IYY95" s="14"/>
      <c r="IYZ95" s="14"/>
      <c r="IZA95" s="14"/>
      <c r="IZB95" s="14"/>
      <c r="IZC95" s="14"/>
      <c r="IZD95" s="14"/>
      <c r="IZE95" s="14"/>
      <c r="IZF95" s="14"/>
      <c r="IZG95" s="14"/>
      <c r="IZH95" s="14"/>
      <c r="IZI95" s="14"/>
      <c r="IZJ95" s="14"/>
      <c r="IZK95" s="14"/>
      <c r="IZL95" s="14"/>
      <c r="IZM95" s="14"/>
      <c r="IZN95" s="14"/>
      <c r="IZO95" s="14"/>
      <c r="IZP95" s="14"/>
      <c r="IZQ95" s="14"/>
      <c r="IZR95" s="14"/>
      <c r="IZS95" s="14"/>
      <c r="IZT95" s="14"/>
      <c r="IZU95" s="14"/>
      <c r="IZV95" s="14"/>
      <c r="IZW95" s="14"/>
      <c r="IZX95" s="14"/>
      <c r="IZY95" s="14"/>
      <c r="IZZ95" s="14"/>
      <c r="JAA95" s="14"/>
      <c r="JAB95" s="14"/>
      <c r="JAC95" s="14"/>
      <c r="JAD95" s="14"/>
      <c r="JAE95" s="14"/>
      <c r="JAF95" s="14"/>
      <c r="JAG95" s="14"/>
      <c r="JAH95" s="14"/>
      <c r="JAI95" s="14"/>
      <c r="JAJ95" s="14"/>
      <c r="JAK95" s="14"/>
      <c r="JAL95" s="14"/>
      <c r="JAM95" s="14"/>
      <c r="JAN95" s="14"/>
      <c r="JAO95" s="14"/>
      <c r="JAP95" s="14"/>
      <c r="JAQ95" s="14"/>
      <c r="JAR95" s="14"/>
      <c r="JAS95" s="14"/>
      <c r="JAT95" s="14"/>
      <c r="JAU95" s="14"/>
      <c r="JAV95" s="14"/>
      <c r="JAW95" s="14"/>
      <c r="JAX95" s="14"/>
      <c r="JAY95" s="14"/>
      <c r="JAZ95" s="14"/>
      <c r="JBA95" s="14"/>
      <c r="JBB95" s="14"/>
      <c r="JBC95" s="14"/>
      <c r="JBD95" s="14"/>
      <c r="JBE95" s="14"/>
      <c r="JBF95" s="14"/>
      <c r="JBG95" s="14"/>
      <c r="JBH95" s="14"/>
      <c r="JBI95" s="14"/>
      <c r="JBJ95" s="14"/>
      <c r="JBK95" s="14"/>
      <c r="JBL95" s="14"/>
      <c r="JBM95" s="14"/>
      <c r="JBN95" s="14"/>
      <c r="JBO95" s="14"/>
      <c r="JBP95" s="14"/>
      <c r="JBQ95" s="14"/>
      <c r="JBR95" s="14"/>
      <c r="JBS95" s="14"/>
      <c r="JBT95" s="14"/>
      <c r="JBU95" s="14"/>
      <c r="JBV95" s="14"/>
      <c r="JBW95" s="14"/>
      <c r="JBX95" s="14"/>
      <c r="JBY95" s="14"/>
      <c r="JBZ95" s="14"/>
      <c r="JCA95" s="14"/>
      <c r="JCB95" s="14"/>
      <c r="JCC95" s="14"/>
      <c r="JCD95" s="14"/>
      <c r="JCE95" s="14"/>
      <c r="JCF95" s="14"/>
      <c r="JCG95" s="14"/>
      <c r="JCH95" s="14"/>
      <c r="JCI95" s="14"/>
      <c r="JCJ95" s="14"/>
      <c r="JCK95" s="14"/>
      <c r="JCL95" s="14"/>
      <c r="JCM95" s="14"/>
      <c r="JCN95" s="14"/>
      <c r="JCO95" s="14"/>
      <c r="JCP95" s="14"/>
      <c r="JCQ95" s="14"/>
      <c r="JCR95" s="14"/>
      <c r="JCS95" s="14"/>
      <c r="JCT95" s="14"/>
      <c r="JCU95" s="14"/>
      <c r="JCV95" s="14"/>
      <c r="JCW95" s="14"/>
      <c r="JCX95" s="14"/>
      <c r="JCY95" s="14"/>
      <c r="JCZ95" s="14"/>
      <c r="JDA95" s="14"/>
      <c r="JDB95" s="14"/>
      <c r="JDC95" s="14"/>
      <c r="JDD95" s="14"/>
      <c r="JDE95" s="14"/>
      <c r="JDF95" s="14"/>
      <c r="JDG95" s="14"/>
      <c r="JDH95" s="14"/>
      <c r="JDI95" s="14"/>
      <c r="JDJ95" s="14"/>
      <c r="JDK95" s="14"/>
      <c r="JDL95" s="14"/>
      <c r="JDM95" s="14"/>
      <c r="JDN95" s="14"/>
      <c r="JDO95" s="14"/>
      <c r="JDP95" s="14"/>
      <c r="JDQ95" s="14"/>
      <c r="JDR95" s="14"/>
      <c r="JDS95" s="14"/>
      <c r="JDT95" s="14"/>
      <c r="JDU95" s="14"/>
      <c r="JDV95" s="14"/>
      <c r="JDW95" s="14"/>
      <c r="JDX95" s="14"/>
      <c r="JDY95" s="14"/>
      <c r="JDZ95" s="14"/>
      <c r="JEA95" s="14"/>
      <c r="JEB95" s="14"/>
      <c r="JEC95" s="14"/>
      <c r="JED95" s="14"/>
      <c r="JEE95" s="14"/>
      <c r="JEF95" s="14"/>
      <c r="JEG95" s="14"/>
      <c r="JEH95" s="14"/>
      <c r="JEI95" s="14"/>
      <c r="JEJ95" s="14"/>
      <c r="JEK95" s="14"/>
      <c r="JEL95" s="14"/>
      <c r="JEM95" s="14"/>
      <c r="JEN95" s="14"/>
      <c r="JEO95" s="14"/>
      <c r="JEP95" s="14"/>
      <c r="JEQ95" s="14"/>
      <c r="JER95" s="14"/>
      <c r="JES95" s="14"/>
      <c r="JET95" s="14"/>
      <c r="JEU95" s="14"/>
      <c r="JEV95" s="14"/>
      <c r="JEW95" s="14"/>
      <c r="JEX95" s="14"/>
      <c r="JEY95" s="14"/>
      <c r="JEZ95" s="14"/>
      <c r="JFA95" s="14"/>
      <c r="JFB95" s="14"/>
      <c r="JFC95" s="14"/>
      <c r="JFD95" s="14"/>
      <c r="JFE95" s="14"/>
      <c r="JFF95" s="14"/>
      <c r="JFG95" s="14"/>
      <c r="JFH95" s="14"/>
      <c r="JFI95" s="14"/>
      <c r="JFJ95" s="14"/>
      <c r="JFK95" s="14"/>
      <c r="JFL95" s="14"/>
      <c r="JFM95" s="14"/>
      <c r="JFN95" s="14"/>
      <c r="JFO95" s="14"/>
      <c r="JFP95" s="14"/>
      <c r="JFQ95" s="14"/>
      <c r="JFR95" s="14"/>
      <c r="JFS95" s="14"/>
      <c r="JFT95" s="14"/>
      <c r="JFU95" s="14"/>
      <c r="JFV95" s="14"/>
      <c r="JFW95" s="14"/>
      <c r="JFX95" s="14"/>
      <c r="JFY95" s="14"/>
      <c r="JFZ95" s="14"/>
      <c r="JGA95" s="14"/>
      <c r="JGB95" s="14"/>
      <c r="JGC95" s="14"/>
      <c r="JGD95" s="14"/>
      <c r="JGE95" s="14"/>
      <c r="JGF95" s="14"/>
      <c r="JGG95" s="14"/>
      <c r="JGH95" s="14"/>
      <c r="JGI95" s="14"/>
      <c r="JGJ95" s="14"/>
      <c r="JGK95" s="14"/>
      <c r="JGL95" s="14"/>
      <c r="JGM95" s="14"/>
      <c r="JGN95" s="14"/>
      <c r="JGO95" s="14"/>
      <c r="JGP95" s="14"/>
      <c r="JGQ95" s="14"/>
      <c r="JGR95" s="14"/>
      <c r="JGS95" s="14"/>
      <c r="JGT95" s="14"/>
      <c r="JGU95" s="14"/>
      <c r="JGV95" s="14"/>
      <c r="JGW95" s="14"/>
      <c r="JGX95" s="14"/>
      <c r="JGY95" s="14"/>
      <c r="JGZ95" s="14"/>
      <c r="JHA95" s="14"/>
      <c r="JHB95" s="14"/>
      <c r="JHC95" s="14"/>
      <c r="JHD95" s="14"/>
      <c r="JHE95" s="14"/>
      <c r="JHF95" s="14"/>
      <c r="JHG95" s="14"/>
      <c r="JHH95" s="14"/>
      <c r="JHI95" s="14"/>
      <c r="JHJ95" s="14"/>
      <c r="JHK95" s="14"/>
      <c r="JHL95" s="14"/>
      <c r="JHM95" s="14"/>
      <c r="JHN95" s="14"/>
      <c r="JHO95" s="14"/>
      <c r="JHP95" s="14"/>
      <c r="JHQ95" s="14"/>
      <c r="JHR95" s="14"/>
      <c r="JHS95" s="14"/>
      <c r="JHT95" s="14"/>
      <c r="JHU95" s="14"/>
      <c r="JHV95" s="14"/>
      <c r="JHW95" s="14"/>
      <c r="JHX95" s="14"/>
      <c r="JHY95" s="14"/>
      <c r="JHZ95" s="14"/>
      <c r="JIA95" s="14"/>
      <c r="JIB95" s="14"/>
      <c r="JIC95" s="14"/>
      <c r="JID95" s="14"/>
      <c r="JIE95" s="14"/>
      <c r="JIF95" s="14"/>
      <c r="JIG95" s="14"/>
      <c r="JIH95" s="14"/>
      <c r="JII95" s="14"/>
      <c r="JIJ95" s="14"/>
      <c r="JIK95" s="14"/>
      <c r="JIL95" s="14"/>
      <c r="JIM95" s="14"/>
      <c r="JIN95" s="14"/>
      <c r="JIO95" s="14"/>
      <c r="JIP95" s="14"/>
      <c r="JIQ95" s="14"/>
      <c r="JIR95" s="14"/>
      <c r="JIS95" s="14"/>
      <c r="JIT95" s="14"/>
      <c r="JIU95" s="14"/>
      <c r="JIV95" s="14"/>
      <c r="JIW95" s="14"/>
      <c r="JIX95" s="14"/>
      <c r="JIY95" s="14"/>
      <c r="JIZ95" s="14"/>
      <c r="JJA95" s="14"/>
      <c r="JJB95" s="14"/>
      <c r="JJC95" s="14"/>
      <c r="JJD95" s="14"/>
      <c r="JJE95" s="14"/>
      <c r="JJF95" s="14"/>
      <c r="JJG95" s="14"/>
      <c r="JJH95" s="14"/>
      <c r="JJI95" s="14"/>
      <c r="JJJ95" s="14"/>
      <c r="JJK95" s="14"/>
      <c r="JJL95" s="14"/>
      <c r="JJM95" s="14"/>
      <c r="JJN95" s="14"/>
      <c r="JJO95" s="14"/>
      <c r="JJP95" s="14"/>
      <c r="JJQ95" s="14"/>
      <c r="JJR95" s="14"/>
      <c r="JJS95" s="14"/>
      <c r="JJT95" s="14"/>
      <c r="JJU95" s="14"/>
      <c r="JJV95" s="14"/>
      <c r="JJW95" s="14"/>
      <c r="JJX95" s="14"/>
      <c r="JJY95" s="14"/>
      <c r="JJZ95" s="14"/>
      <c r="JKA95" s="14"/>
      <c r="JKB95" s="14"/>
      <c r="JKC95" s="14"/>
      <c r="JKD95" s="14"/>
      <c r="JKE95" s="14"/>
      <c r="JKF95" s="14"/>
      <c r="JKG95" s="14"/>
      <c r="JKH95" s="14"/>
      <c r="JKI95" s="14"/>
      <c r="JKJ95" s="14"/>
      <c r="JKK95" s="14"/>
      <c r="JKL95" s="14"/>
      <c r="JKM95" s="14"/>
      <c r="JKN95" s="14"/>
      <c r="JKO95" s="14"/>
      <c r="JKP95" s="14"/>
      <c r="JKQ95" s="14"/>
      <c r="JKR95" s="14"/>
      <c r="JKS95" s="14"/>
      <c r="JKT95" s="14"/>
      <c r="JKU95" s="14"/>
      <c r="JKV95" s="14"/>
      <c r="JKW95" s="14"/>
      <c r="JKX95" s="14"/>
      <c r="JKY95" s="14"/>
      <c r="JKZ95" s="14"/>
      <c r="JLA95" s="14"/>
      <c r="JLB95" s="14"/>
      <c r="JLC95" s="14"/>
      <c r="JLD95" s="14"/>
      <c r="JLE95" s="14"/>
      <c r="JLF95" s="14"/>
      <c r="JLG95" s="14"/>
      <c r="JLH95" s="14"/>
      <c r="JLI95" s="14"/>
      <c r="JLJ95" s="14"/>
      <c r="JLK95" s="14"/>
      <c r="JLL95" s="14"/>
      <c r="JLM95" s="14"/>
      <c r="JLN95" s="14"/>
      <c r="JLO95" s="14"/>
      <c r="JLP95" s="14"/>
      <c r="JLQ95" s="14"/>
      <c r="JLR95" s="14"/>
      <c r="JLS95" s="14"/>
      <c r="JLT95" s="14"/>
      <c r="JLU95" s="14"/>
      <c r="JLV95" s="14"/>
      <c r="JLW95" s="14"/>
      <c r="JLX95" s="14"/>
      <c r="JLY95" s="14"/>
      <c r="JLZ95" s="14"/>
      <c r="JMA95" s="14"/>
      <c r="JMB95" s="14"/>
      <c r="JMC95" s="14"/>
      <c r="JMD95" s="14"/>
      <c r="JME95" s="14"/>
      <c r="JMF95" s="14"/>
      <c r="JMG95" s="14"/>
      <c r="JMH95" s="14"/>
      <c r="JMI95" s="14"/>
      <c r="JMJ95" s="14"/>
      <c r="JMK95" s="14"/>
      <c r="JML95" s="14"/>
      <c r="JMM95" s="14"/>
      <c r="JMN95" s="14"/>
      <c r="JMO95" s="14"/>
      <c r="JMP95" s="14"/>
      <c r="JMQ95" s="14"/>
      <c r="JMR95" s="14"/>
      <c r="JMS95" s="14"/>
      <c r="JMT95" s="14"/>
      <c r="JMU95" s="14"/>
      <c r="JMV95" s="14"/>
      <c r="JMW95" s="14"/>
      <c r="JMX95" s="14"/>
      <c r="JMY95" s="14"/>
      <c r="JMZ95" s="14"/>
      <c r="JNA95" s="14"/>
      <c r="JNB95" s="14"/>
      <c r="JNC95" s="14"/>
      <c r="JND95" s="14"/>
      <c r="JNE95" s="14"/>
      <c r="JNF95" s="14"/>
      <c r="JNG95" s="14"/>
      <c r="JNH95" s="14"/>
      <c r="JNI95" s="14"/>
      <c r="JNJ95" s="14"/>
      <c r="JNK95" s="14"/>
      <c r="JNL95" s="14"/>
      <c r="JNM95" s="14"/>
      <c r="JNN95" s="14"/>
      <c r="JNO95" s="14"/>
      <c r="JNP95" s="14"/>
      <c r="JNQ95" s="14"/>
      <c r="JNR95" s="14"/>
      <c r="JNS95" s="14"/>
      <c r="JNT95" s="14"/>
      <c r="JNU95" s="14"/>
      <c r="JNV95" s="14"/>
      <c r="JNW95" s="14"/>
      <c r="JNX95" s="14"/>
      <c r="JNY95" s="14"/>
      <c r="JNZ95" s="14"/>
      <c r="JOA95" s="14"/>
      <c r="JOB95" s="14"/>
      <c r="JOC95" s="14"/>
      <c r="JOD95" s="14"/>
      <c r="JOE95" s="14"/>
      <c r="JOF95" s="14"/>
      <c r="JOG95" s="14"/>
      <c r="JOH95" s="14"/>
      <c r="JOI95" s="14"/>
      <c r="JOJ95" s="14"/>
      <c r="JOK95" s="14"/>
      <c r="JOL95" s="14"/>
      <c r="JOM95" s="14"/>
      <c r="JON95" s="14"/>
      <c r="JOO95" s="14"/>
      <c r="JOP95" s="14"/>
      <c r="JOQ95" s="14"/>
      <c r="JOR95" s="14"/>
      <c r="JOS95" s="14"/>
      <c r="JOT95" s="14"/>
      <c r="JOU95" s="14"/>
      <c r="JOV95" s="14"/>
      <c r="JOW95" s="14"/>
      <c r="JOX95" s="14"/>
      <c r="JOY95" s="14"/>
      <c r="JOZ95" s="14"/>
      <c r="JPA95" s="14"/>
      <c r="JPB95" s="14"/>
      <c r="JPC95" s="14"/>
      <c r="JPD95" s="14"/>
      <c r="JPE95" s="14"/>
      <c r="JPF95" s="14"/>
      <c r="JPG95" s="14"/>
      <c r="JPH95" s="14"/>
      <c r="JPI95" s="14"/>
      <c r="JPJ95" s="14"/>
      <c r="JPK95" s="14"/>
      <c r="JPL95" s="14"/>
      <c r="JPM95" s="14"/>
      <c r="JPN95" s="14"/>
      <c r="JPO95" s="14"/>
      <c r="JPP95" s="14"/>
      <c r="JPQ95" s="14"/>
      <c r="JPR95" s="14"/>
      <c r="JPS95" s="14"/>
      <c r="JPT95" s="14"/>
      <c r="JPU95" s="14"/>
      <c r="JPV95" s="14"/>
      <c r="JPW95" s="14"/>
      <c r="JPX95" s="14"/>
      <c r="JPY95" s="14"/>
      <c r="JPZ95" s="14"/>
      <c r="JQA95" s="14"/>
      <c r="JQB95" s="14"/>
      <c r="JQC95" s="14"/>
      <c r="JQD95" s="14"/>
      <c r="JQE95" s="14"/>
      <c r="JQF95" s="14"/>
      <c r="JQG95" s="14"/>
      <c r="JQH95" s="14"/>
      <c r="JQI95" s="14"/>
      <c r="JQJ95" s="14"/>
      <c r="JQK95" s="14"/>
      <c r="JQL95" s="14"/>
      <c r="JQM95" s="14"/>
      <c r="JQN95" s="14"/>
      <c r="JQO95" s="14"/>
      <c r="JQP95" s="14"/>
      <c r="JQQ95" s="14"/>
      <c r="JQR95" s="14"/>
      <c r="JQS95" s="14"/>
      <c r="JQT95" s="14"/>
      <c r="JQU95" s="14"/>
      <c r="JQV95" s="14"/>
      <c r="JQW95" s="14"/>
      <c r="JQX95" s="14"/>
      <c r="JQY95" s="14"/>
      <c r="JQZ95" s="14"/>
      <c r="JRA95" s="14"/>
      <c r="JRB95" s="14"/>
      <c r="JRC95" s="14"/>
      <c r="JRD95" s="14"/>
      <c r="JRE95" s="14"/>
      <c r="JRF95" s="14"/>
      <c r="JRG95" s="14"/>
      <c r="JRH95" s="14"/>
      <c r="JRI95" s="14"/>
      <c r="JRJ95" s="14"/>
      <c r="JRK95" s="14"/>
      <c r="JRL95" s="14"/>
      <c r="JRM95" s="14"/>
      <c r="JRN95" s="14"/>
      <c r="JRO95" s="14"/>
      <c r="JRP95" s="14"/>
      <c r="JRQ95" s="14"/>
      <c r="JRR95" s="14"/>
      <c r="JRS95" s="14"/>
      <c r="JRT95" s="14"/>
      <c r="JRU95" s="14"/>
      <c r="JRV95" s="14"/>
      <c r="JRW95" s="14"/>
      <c r="JRX95" s="14"/>
      <c r="JRY95" s="14"/>
      <c r="JRZ95" s="14"/>
      <c r="JSA95" s="14"/>
      <c r="JSB95" s="14"/>
      <c r="JSC95" s="14"/>
      <c r="JSD95" s="14"/>
      <c r="JSE95" s="14"/>
      <c r="JSF95" s="14"/>
      <c r="JSG95" s="14"/>
      <c r="JSH95" s="14"/>
      <c r="JSI95" s="14"/>
      <c r="JSJ95" s="14"/>
      <c r="JSK95" s="14"/>
      <c r="JSL95" s="14"/>
      <c r="JSM95" s="14"/>
      <c r="JSN95" s="14"/>
      <c r="JSO95" s="14"/>
      <c r="JSP95" s="14"/>
      <c r="JSQ95" s="14"/>
      <c r="JSR95" s="14"/>
      <c r="JSS95" s="14"/>
      <c r="JST95" s="14"/>
      <c r="JSU95" s="14"/>
      <c r="JSV95" s="14"/>
      <c r="JSW95" s="14"/>
      <c r="JSX95" s="14"/>
      <c r="JSY95" s="14"/>
      <c r="JSZ95" s="14"/>
      <c r="JTA95" s="14"/>
      <c r="JTB95" s="14"/>
      <c r="JTC95" s="14"/>
      <c r="JTD95" s="14"/>
      <c r="JTE95" s="14"/>
      <c r="JTF95" s="14"/>
      <c r="JTG95" s="14"/>
      <c r="JTH95" s="14"/>
      <c r="JTI95" s="14"/>
      <c r="JTJ95" s="14"/>
      <c r="JTK95" s="14"/>
      <c r="JTL95" s="14"/>
      <c r="JTM95" s="14"/>
      <c r="JTN95" s="14"/>
      <c r="JTO95" s="14"/>
      <c r="JTP95" s="14"/>
      <c r="JTQ95" s="14"/>
      <c r="JTR95" s="14"/>
      <c r="JTS95" s="14"/>
      <c r="JTT95" s="14"/>
      <c r="JTU95" s="14"/>
      <c r="JTV95" s="14"/>
      <c r="JTW95" s="14"/>
      <c r="JTX95" s="14"/>
      <c r="JTY95" s="14"/>
      <c r="JTZ95" s="14"/>
      <c r="JUA95" s="14"/>
      <c r="JUB95" s="14"/>
      <c r="JUC95" s="14"/>
      <c r="JUD95" s="14"/>
      <c r="JUE95" s="14"/>
      <c r="JUF95" s="14"/>
      <c r="JUG95" s="14"/>
      <c r="JUH95" s="14"/>
      <c r="JUI95" s="14"/>
      <c r="JUJ95" s="14"/>
      <c r="JUK95" s="14"/>
      <c r="JUL95" s="14"/>
      <c r="JUM95" s="14"/>
      <c r="JUN95" s="14"/>
      <c r="JUO95" s="14"/>
      <c r="JUP95" s="14"/>
      <c r="JUQ95" s="14"/>
      <c r="JUR95" s="14"/>
      <c r="JUS95" s="14"/>
      <c r="JUT95" s="14"/>
      <c r="JUU95" s="14"/>
      <c r="JUV95" s="14"/>
      <c r="JUW95" s="14"/>
      <c r="JUX95" s="14"/>
      <c r="JUY95" s="14"/>
      <c r="JUZ95" s="14"/>
      <c r="JVA95" s="14"/>
      <c r="JVB95" s="14"/>
      <c r="JVC95" s="14"/>
      <c r="JVD95" s="14"/>
      <c r="JVE95" s="14"/>
      <c r="JVF95" s="14"/>
      <c r="JVG95" s="14"/>
      <c r="JVH95" s="14"/>
      <c r="JVI95" s="14"/>
      <c r="JVJ95" s="14"/>
      <c r="JVK95" s="14"/>
      <c r="JVL95" s="14"/>
      <c r="JVM95" s="14"/>
      <c r="JVN95" s="14"/>
      <c r="JVO95" s="14"/>
      <c r="JVP95" s="14"/>
      <c r="JVQ95" s="14"/>
      <c r="JVR95" s="14"/>
      <c r="JVS95" s="14"/>
      <c r="JVT95" s="14"/>
      <c r="JVU95" s="14"/>
      <c r="JVV95" s="14"/>
      <c r="JVW95" s="14"/>
      <c r="JVX95" s="14"/>
      <c r="JVY95" s="14"/>
      <c r="JVZ95" s="14"/>
      <c r="JWA95" s="14"/>
      <c r="JWB95" s="14"/>
      <c r="JWC95" s="14"/>
      <c r="JWD95" s="14"/>
      <c r="JWE95" s="14"/>
      <c r="JWF95" s="14"/>
      <c r="JWG95" s="14"/>
      <c r="JWH95" s="14"/>
      <c r="JWI95" s="14"/>
      <c r="JWJ95" s="14"/>
      <c r="JWK95" s="14"/>
      <c r="JWL95" s="14"/>
      <c r="JWM95" s="14"/>
      <c r="JWN95" s="14"/>
      <c r="JWO95" s="14"/>
      <c r="JWP95" s="14"/>
      <c r="JWQ95" s="14"/>
      <c r="JWR95" s="14"/>
      <c r="JWS95" s="14"/>
      <c r="JWT95" s="14"/>
      <c r="JWU95" s="14"/>
      <c r="JWV95" s="14"/>
      <c r="JWW95" s="14"/>
      <c r="JWX95" s="14"/>
      <c r="JWY95" s="14"/>
      <c r="JWZ95" s="14"/>
      <c r="JXA95" s="14"/>
      <c r="JXB95" s="14"/>
      <c r="JXC95" s="14"/>
      <c r="JXD95" s="14"/>
      <c r="JXE95" s="14"/>
      <c r="JXF95" s="14"/>
      <c r="JXG95" s="14"/>
      <c r="JXH95" s="14"/>
      <c r="JXI95" s="14"/>
      <c r="JXJ95" s="14"/>
      <c r="JXK95" s="14"/>
      <c r="JXL95" s="14"/>
      <c r="JXM95" s="14"/>
      <c r="JXN95" s="14"/>
      <c r="JXO95" s="14"/>
      <c r="JXP95" s="14"/>
      <c r="JXQ95" s="14"/>
      <c r="JXR95" s="14"/>
      <c r="JXS95" s="14"/>
      <c r="JXT95" s="14"/>
      <c r="JXU95" s="14"/>
      <c r="JXV95" s="14"/>
      <c r="JXW95" s="14"/>
      <c r="JXX95" s="14"/>
      <c r="JXY95" s="14"/>
      <c r="JXZ95" s="14"/>
      <c r="JYA95" s="14"/>
      <c r="JYB95" s="14"/>
      <c r="JYC95" s="14"/>
      <c r="JYD95" s="14"/>
      <c r="JYE95" s="14"/>
      <c r="JYF95" s="14"/>
      <c r="JYG95" s="14"/>
      <c r="JYH95" s="14"/>
      <c r="JYI95" s="14"/>
      <c r="JYJ95" s="14"/>
      <c r="JYK95" s="14"/>
      <c r="JYL95" s="14"/>
      <c r="JYM95" s="14"/>
      <c r="JYN95" s="14"/>
      <c r="JYO95" s="14"/>
      <c r="JYP95" s="14"/>
      <c r="JYQ95" s="14"/>
      <c r="JYR95" s="14"/>
      <c r="JYS95" s="14"/>
      <c r="JYT95" s="14"/>
      <c r="JYU95" s="14"/>
      <c r="JYV95" s="14"/>
      <c r="JYW95" s="14"/>
      <c r="JYX95" s="14"/>
      <c r="JYY95" s="14"/>
      <c r="JYZ95" s="14"/>
      <c r="JZA95" s="14"/>
      <c r="JZB95" s="14"/>
      <c r="JZC95" s="14"/>
      <c r="JZD95" s="14"/>
      <c r="JZE95" s="14"/>
      <c r="JZF95" s="14"/>
      <c r="JZG95" s="14"/>
      <c r="JZH95" s="14"/>
      <c r="JZI95" s="14"/>
      <c r="JZJ95" s="14"/>
      <c r="JZK95" s="14"/>
      <c r="JZL95" s="14"/>
      <c r="JZM95" s="14"/>
      <c r="JZN95" s="14"/>
      <c r="JZO95" s="14"/>
      <c r="JZP95" s="14"/>
      <c r="JZQ95" s="14"/>
      <c r="JZR95" s="14"/>
      <c r="JZS95" s="14"/>
      <c r="JZT95" s="14"/>
      <c r="JZU95" s="14"/>
      <c r="JZV95" s="14"/>
      <c r="JZW95" s="14"/>
      <c r="JZX95" s="14"/>
      <c r="JZY95" s="14"/>
      <c r="JZZ95" s="14"/>
      <c r="KAA95" s="14"/>
      <c r="KAB95" s="14"/>
      <c r="KAC95" s="14"/>
      <c r="KAD95" s="14"/>
      <c r="KAE95" s="14"/>
      <c r="KAF95" s="14"/>
      <c r="KAG95" s="14"/>
      <c r="KAH95" s="14"/>
      <c r="KAI95" s="14"/>
      <c r="KAJ95" s="14"/>
      <c r="KAK95" s="14"/>
      <c r="KAL95" s="14"/>
      <c r="KAM95" s="14"/>
      <c r="KAN95" s="14"/>
      <c r="KAO95" s="14"/>
      <c r="KAP95" s="14"/>
      <c r="KAQ95" s="14"/>
      <c r="KAR95" s="14"/>
      <c r="KAS95" s="14"/>
      <c r="KAT95" s="14"/>
      <c r="KAU95" s="14"/>
      <c r="KAV95" s="14"/>
      <c r="KAW95" s="14"/>
      <c r="KAX95" s="14"/>
      <c r="KAY95" s="14"/>
      <c r="KAZ95" s="14"/>
      <c r="KBA95" s="14"/>
      <c r="KBB95" s="14"/>
      <c r="KBC95" s="14"/>
      <c r="KBD95" s="14"/>
      <c r="KBE95" s="14"/>
      <c r="KBF95" s="14"/>
      <c r="KBG95" s="14"/>
      <c r="KBH95" s="14"/>
      <c r="KBI95" s="14"/>
      <c r="KBJ95" s="14"/>
      <c r="KBK95" s="14"/>
      <c r="KBL95" s="14"/>
      <c r="KBM95" s="14"/>
      <c r="KBN95" s="14"/>
      <c r="KBO95" s="14"/>
      <c r="KBP95" s="14"/>
      <c r="KBQ95" s="14"/>
      <c r="KBR95" s="14"/>
      <c r="KBS95" s="14"/>
      <c r="KBT95" s="14"/>
      <c r="KBU95" s="14"/>
      <c r="KBV95" s="14"/>
      <c r="KBW95" s="14"/>
      <c r="KBX95" s="14"/>
      <c r="KBY95" s="14"/>
      <c r="KBZ95" s="14"/>
      <c r="KCA95" s="14"/>
      <c r="KCB95" s="14"/>
      <c r="KCC95" s="14"/>
      <c r="KCD95" s="14"/>
      <c r="KCE95" s="14"/>
      <c r="KCF95" s="14"/>
      <c r="KCG95" s="14"/>
      <c r="KCH95" s="14"/>
      <c r="KCI95" s="14"/>
      <c r="KCJ95" s="14"/>
      <c r="KCK95" s="14"/>
      <c r="KCL95" s="14"/>
      <c r="KCM95" s="14"/>
      <c r="KCN95" s="14"/>
      <c r="KCO95" s="14"/>
      <c r="KCP95" s="14"/>
      <c r="KCQ95" s="14"/>
      <c r="KCR95" s="14"/>
      <c r="KCS95" s="14"/>
      <c r="KCT95" s="14"/>
      <c r="KCU95" s="14"/>
      <c r="KCV95" s="14"/>
      <c r="KCW95" s="14"/>
      <c r="KCX95" s="14"/>
      <c r="KCY95" s="14"/>
      <c r="KCZ95" s="14"/>
      <c r="KDA95" s="14"/>
      <c r="KDB95" s="14"/>
      <c r="KDC95" s="14"/>
      <c r="KDD95" s="14"/>
      <c r="KDE95" s="14"/>
      <c r="KDF95" s="14"/>
      <c r="KDG95" s="14"/>
      <c r="KDH95" s="14"/>
      <c r="KDI95" s="14"/>
      <c r="KDJ95" s="14"/>
      <c r="KDK95" s="14"/>
      <c r="KDL95" s="14"/>
      <c r="KDM95" s="14"/>
      <c r="KDN95" s="14"/>
      <c r="KDO95" s="14"/>
      <c r="KDP95" s="14"/>
      <c r="KDQ95" s="14"/>
      <c r="KDR95" s="14"/>
      <c r="KDS95" s="14"/>
      <c r="KDT95" s="14"/>
      <c r="KDU95" s="14"/>
      <c r="KDV95" s="14"/>
      <c r="KDW95" s="14"/>
      <c r="KDX95" s="14"/>
      <c r="KDY95" s="14"/>
      <c r="KDZ95" s="14"/>
      <c r="KEA95" s="14"/>
      <c r="KEB95" s="14"/>
      <c r="KEC95" s="14"/>
      <c r="KED95" s="14"/>
      <c r="KEE95" s="14"/>
      <c r="KEF95" s="14"/>
      <c r="KEG95" s="14"/>
      <c r="KEH95" s="14"/>
      <c r="KEI95" s="14"/>
      <c r="KEJ95" s="14"/>
      <c r="KEK95" s="14"/>
      <c r="KEL95" s="14"/>
      <c r="KEM95" s="14"/>
      <c r="KEN95" s="14"/>
      <c r="KEO95" s="14"/>
      <c r="KEP95" s="14"/>
      <c r="KEQ95" s="14"/>
      <c r="KER95" s="14"/>
      <c r="KES95" s="14"/>
      <c r="KET95" s="14"/>
      <c r="KEU95" s="14"/>
      <c r="KEV95" s="14"/>
      <c r="KEW95" s="14"/>
      <c r="KEX95" s="14"/>
      <c r="KEY95" s="14"/>
      <c r="KEZ95" s="14"/>
      <c r="KFA95" s="14"/>
      <c r="KFB95" s="14"/>
      <c r="KFC95" s="14"/>
      <c r="KFD95" s="14"/>
      <c r="KFE95" s="14"/>
      <c r="KFF95" s="14"/>
      <c r="KFG95" s="14"/>
      <c r="KFH95" s="14"/>
      <c r="KFI95" s="14"/>
      <c r="KFJ95" s="14"/>
      <c r="KFK95" s="14"/>
      <c r="KFL95" s="14"/>
      <c r="KFM95" s="14"/>
      <c r="KFN95" s="14"/>
      <c r="KFO95" s="14"/>
      <c r="KFP95" s="14"/>
      <c r="KFQ95" s="14"/>
      <c r="KFR95" s="14"/>
      <c r="KFS95" s="14"/>
      <c r="KFT95" s="14"/>
      <c r="KFU95" s="14"/>
      <c r="KFV95" s="14"/>
      <c r="KFW95" s="14"/>
      <c r="KFX95" s="14"/>
      <c r="KFY95" s="14"/>
      <c r="KFZ95" s="14"/>
      <c r="KGA95" s="14"/>
      <c r="KGB95" s="14"/>
      <c r="KGC95" s="14"/>
      <c r="KGD95" s="14"/>
      <c r="KGE95" s="14"/>
      <c r="KGF95" s="14"/>
      <c r="KGG95" s="14"/>
      <c r="KGH95" s="14"/>
      <c r="KGI95" s="14"/>
      <c r="KGJ95" s="14"/>
      <c r="KGK95" s="14"/>
      <c r="KGL95" s="14"/>
      <c r="KGM95" s="14"/>
      <c r="KGN95" s="14"/>
      <c r="KGO95" s="14"/>
      <c r="KGP95" s="14"/>
      <c r="KGQ95" s="14"/>
      <c r="KGR95" s="14"/>
      <c r="KGS95" s="14"/>
      <c r="KGT95" s="14"/>
      <c r="KGU95" s="14"/>
      <c r="KGV95" s="14"/>
      <c r="KGW95" s="14"/>
      <c r="KGX95" s="14"/>
      <c r="KGY95" s="14"/>
      <c r="KGZ95" s="14"/>
      <c r="KHA95" s="14"/>
      <c r="KHB95" s="14"/>
      <c r="KHC95" s="14"/>
      <c r="KHD95" s="14"/>
      <c r="KHE95" s="14"/>
      <c r="KHF95" s="14"/>
      <c r="KHG95" s="14"/>
      <c r="KHH95" s="14"/>
      <c r="KHI95" s="14"/>
      <c r="KHJ95" s="14"/>
      <c r="KHK95" s="14"/>
      <c r="KHL95" s="14"/>
      <c r="KHM95" s="14"/>
      <c r="KHN95" s="14"/>
      <c r="KHO95" s="14"/>
      <c r="KHP95" s="14"/>
      <c r="KHQ95" s="14"/>
      <c r="KHR95" s="14"/>
      <c r="KHS95" s="14"/>
      <c r="KHT95" s="14"/>
      <c r="KHU95" s="14"/>
      <c r="KHV95" s="14"/>
      <c r="KHW95" s="14"/>
      <c r="KHX95" s="14"/>
      <c r="KHY95" s="14"/>
      <c r="KHZ95" s="14"/>
      <c r="KIA95" s="14"/>
      <c r="KIB95" s="14"/>
      <c r="KIC95" s="14"/>
      <c r="KID95" s="14"/>
      <c r="KIE95" s="14"/>
      <c r="KIF95" s="14"/>
      <c r="KIG95" s="14"/>
      <c r="KIH95" s="14"/>
      <c r="KII95" s="14"/>
      <c r="KIJ95" s="14"/>
      <c r="KIK95" s="14"/>
      <c r="KIL95" s="14"/>
      <c r="KIM95" s="14"/>
      <c r="KIN95" s="14"/>
      <c r="KIO95" s="14"/>
      <c r="KIP95" s="14"/>
      <c r="KIQ95" s="14"/>
      <c r="KIR95" s="14"/>
      <c r="KIS95" s="14"/>
      <c r="KIT95" s="14"/>
      <c r="KIU95" s="14"/>
      <c r="KIV95" s="14"/>
      <c r="KIW95" s="14"/>
      <c r="KIX95" s="14"/>
      <c r="KIY95" s="14"/>
      <c r="KIZ95" s="14"/>
      <c r="KJA95" s="14"/>
      <c r="KJB95" s="14"/>
      <c r="KJC95" s="14"/>
      <c r="KJD95" s="14"/>
      <c r="KJE95" s="14"/>
      <c r="KJF95" s="14"/>
      <c r="KJG95" s="14"/>
      <c r="KJH95" s="14"/>
      <c r="KJI95" s="14"/>
      <c r="KJJ95" s="14"/>
      <c r="KJK95" s="14"/>
      <c r="KJL95" s="14"/>
      <c r="KJM95" s="14"/>
      <c r="KJN95" s="14"/>
      <c r="KJO95" s="14"/>
      <c r="KJP95" s="14"/>
      <c r="KJQ95" s="14"/>
      <c r="KJR95" s="14"/>
      <c r="KJS95" s="14"/>
      <c r="KJT95" s="14"/>
      <c r="KJU95" s="14"/>
      <c r="KJV95" s="14"/>
      <c r="KJW95" s="14"/>
      <c r="KJX95" s="14"/>
      <c r="KJY95" s="14"/>
      <c r="KJZ95" s="14"/>
      <c r="KKA95" s="14"/>
      <c r="KKB95" s="14"/>
      <c r="KKC95" s="14"/>
      <c r="KKD95" s="14"/>
      <c r="KKE95" s="14"/>
      <c r="KKF95" s="14"/>
      <c r="KKG95" s="14"/>
      <c r="KKH95" s="14"/>
      <c r="KKI95" s="14"/>
      <c r="KKJ95" s="14"/>
      <c r="KKK95" s="14"/>
      <c r="KKL95" s="14"/>
      <c r="KKM95" s="14"/>
      <c r="KKN95" s="14"/>
      <c r="KKO95" s="14"/>
      <c r="KKP95" s="14"/>
      <c r="KKQ95" s="14"/>
      <c r="KKR95" s="14"/>
      <c r="KKS95" s="14"/>
      <c r="KKT95" s="14"/>
      <c r="KKU95" s="14"/>
      <c r="KKV95" s="14"/>
      <c r="KKW95" s="14"/>
      <c r="KKX95" s="14"/>
      <c r="KKY95" s="14"/>
      <c r="KKZ95" s="14"/>
      <c r="KLA95" s="14"/>
      <c r="KLB95" s="14"/>
      <c r="KLC95" s="14"/>
      <c r="KLD95" s="14"/>
      <c r="KLE95" s="14"/>
      <c r="KLF95" s="14"/>
      <c r="KLG95" s="14"/>
      <c r="KLH95" s="14"/>
      <c r="KLI95" s="14"/>
      <c r="KLJ95" s="14"/>
      <c r="KLK95" s="14"/>
      <c r="KLL95" s="14"/>
      <c r="KLM95" s="14"/>
      <c r="KLN95" s="14"/>
      <c r="KLO95" s="14"/>
      <c r="KLP95" s="14"/>
      <c r="KLQ95" s="14"/>
      <c r="KLR95" s="14"/>
      <c r="KLS95" s="14"/>
      <c r="KLT95" s="14"/>
      <c r="KLU95" s="14"/>
      <c r="KLV95" s="14"/>
      <c r="KLW95" s="14"/>
      <c r="KLX95" s="14"/>
      <c r="KLY95" s="14"/>
      <c r="KLZ95" s="14"/>
      <c r="KMA95" s="14"/>
      <c r="KMB95" s="14"/>
      <c r="KMC95" s="14"/>
      <c r="KMD95" s="14"/>
      <c r="KME95" s="14"/>
      <c r="KMF95" s="14"/>
      <c r="KMG95" s="14"/>
      <c r="KMH95" s="14"/>
      <c r="KMI95" s="14"/>
      <c r="KMJ95" s="14"/>
      <c r="KMK95" s="14"/>
      <c r="KML95" s="14"/>
      <c r="KMM95" s="14"/>
      <c r="KMN95" s="14"/>
      <c r="KMO95" s="14"/>
      <c r="KMP95" s="14"/>
      <c r="KMQ95" s="14"/>
      <c r="KMR95" s="14"/>
      <c r="KMS95" s="14"/>
      <c r="KMT95" s="14"/>
      <c r="KMU95" s="14"/>
      <c r="KMV95" s="14"/>
      <c r="KMW95" s="14"/>
      <c r="KMX95" s="14"/>
      <c r="KMY95" s="14"/>
      <c r="KMZ95" s="14"/>
      <c r="KNA95" s="14"/>
      <c r="KNB95" s="14"/>
      <c r="KNC95" s="14"/>
      <c r="KND95" s="14"/>
      <c r="KNE95" s="14"/>
      <c r="KNF95" s="14"/>
      <c r="KNG95" s="14"/>
      <c r="KNH95" s="14"/>
      <c r="KNI95" s="14"/>
      <c r="KNJ95" s="14"/>
      <c r="KNK95" s="14"/>
      <c r="KNL95" s="14"/>
      <c r="KNM95" s="14"/>
      <c r="KNN95" s="14"/>
      <c r="KNO95" s="14"/>
      <c r="KNP95" s="14"/>
      <c r="KNQ95" s="14"/>
      <c r="KNR95" s="14"/>
      <c r="KNS95" s="14"/>
      <c r="KNT95" s="14"/>
      <c r="KNU95" s="14"/>
      <c r="KNV95" s="14"/>
      <c r="KNW95" s="14"/>
      <c r="KNX95" s="14"/>
      <c r="KNY95" s="14"/>
      <c r="KNZ95" s="14"/>
      <c r="KOA95" s="14"/>
      <c r="KOB95" s="14"/>
      <c r="KOC95" s="14"/>
      <c r="KOD95" s="14"/>
      <c r="KOE95" s="14"/>
      <c r="KOF95" s="14"/>
      <c r="KOG95" s="14"/>
      <c r="KOH95" s="14"/>
      <c r="KOI95" s="14"/>
      <c r="KOJ95" s="14"/>
      <c r="KOK95" s="14"/>
      <c r="KOL95" s="14"/>
      <c r="KOM95" s="14"/>
      <c r="KON95" s="14"/>
      <c r="KOO95" s="14"/>
      <c r="KOP95" s="14"/>
      <c r="KOQ95" s="14"/>
      <c r="KOR95" s="14"/>
      <c r="KOS95" s="14"/>
      <c r="KOT95" s="14"/>
      <c r="KOU95" s="14"/>
      <c r="KOV95" s="14"/>
      <c r="KOW95" s="14"/>
      <c r="KOX95" s="14"/>
      <c r="KOY95" s="14"/>
      <c r="KOZ95" s="14"/>
      <c r="KPA95" s="14"/>
      <c r="KPB95" s="14"/>
      <c r="KPC95" s="14"/>
      <c r="KPD95" s="14"/>
      <c r="KPE95" s="14"/>
      <c r="KPF95" s="14"/>
      <c r="KPG95" s="14"/>
      <c r="KPH95" s="14"/>
      <c r="KPI95" s="14"/>
      <c r="KPJ95" s="14"/>
      <c r="KPK95" s="14"/>
      <c r="KPL95" s="14"/>
      <c r="KPM95" s="14"/>
      <c r="KPN95" s="14"/>
      <c r="KPO95" s="14"/>
      <c r="KPP95" s="14"/>
      <c r="KPQ95" s="14"/>
      <c r="KPR95" s="14"/>
      <c r="KPS95" s="14"/>
      <c r="KPT95" s="14"/>
      <c r="KPU95" s="14"/>
      <c r="KPV95" s="14"/>
      <c r="KPW95" s="14"/>
      <c r="KPX95" s="14"/>
      <c r="KPY95" s="14"/>
      <c r="KPZ95" s="14"/>
      <c r="KQA95" s="14"/>
      <c r="KQB95" s="14"/>
      <c r="KQC95" s="14"/>
      <c r="KQD95" s="14"/>
      <c r="KQE95" s="14"/>
      <c r="KQF95" s="14"/>
      <c r="KQG95" s="14"/>
      <c r="KQH95" s="14"/>
      <c r="KQI95" s="14"/>
      <c r="KQJ95" s="14"/>
      <c r="KQK95" s="14"/>
      <c r="KQL95" s="14"/>
      <c r="KQM95" s="14"/>
      <c r="KQN95" s="14"/>
      <c r="KQO95" s="14"/>
      <c r="KQP95" s="14"/>
      <c r="KQQ95" s="14"/>
      <c r="KQR95" s="14"/>
      <c r="KQS95" s="14"/>
      <c r="KQT95" s="14"/>
      <c r="KQU95" s="14"/>
      <c r="KQV95" s="14"/>
      <c r="KQW95" s="14"/>
      <c r="KQX95" s="14"/>
      <c r="KQY95" s="14"/>
      <c r="KQZ95" s="14"/>
      <c r="KRA95" s="14"/>
      <c r="KRB95" s="14"/>
      <c r="KRC95" s="14"/>
      <c r="KRD95" s="14"/>
      <c r="KRE95" s="14"/>
      <c r="KRF95" s="14"/>
      <c r="KRG95" s="14"/>
      <c r="KRH95" s="14"/>
      <c r="KRI95" s="14"/>
      <c r="KRJ95" s="14"/>
      <c r="KRK95" s="14"/>
      <c r="KRL95" s="14"/>
      <c r="KRM95" s="14"/>
      <c r="KRN95" s="14"/>
      <c r="KRO95" s="14"/>
      <c r="KRP95" s="14"/>
      <c r="KRQ95" s="14"/>
      <c r="KRR95" s="14"/>
      <c r="KRS95" s="14"/>
      <c r="KRT95" s="14"/>
      <c r="KRU95" s="14"/>
      <c r="KRV95" s="14"/>
      <c r="KRW95" s="14"/>
      <c r="KRX95" s="14"/>
      <c r="KRY95" s="14"/>
      <c r="KRZ95" s="14"/>
      <c r="KSA95" s="14"/>
      <c r="KSB95" s="14"/>
      <c r="KSC95" s="14"/>
      <c r="KSD95" s="14"/>
      <c r="KSE95" s="14"/>
      <c r="KSF95" s="14"/>
      <c r="KSG95" s="14"/>
      <c r="KSH95" s="14"/>
      <c r="KSI95" s="14"/>
      <c r="KSJ95" s="14"/>
      <c r="KSK95" s="14"/>
      <c r="KSL95" s="14"/>
      <c r="KSM95" s="14"/>
      <c r="KSN95" s="14"/>
      <c r="KSO95" s="14"/>
      <c r="KSP95" s="14"/>
      <c r="KSQ95" s="14"/>
      <c r="KSR95" s="14"/>
      <c r="KSS95" s="14"/>
      <c r="KST95" s="14"/>
      <c r="KSU95" s="14"/>
      <c r="KSV95" s="14"/>
      <c r="KSW95" s="14"/>
      <c r="KSX95" s="14"/>
      <c r="KSY95" s="14"/>
      <c r="KSZ95" s="14"/>
      <c r="KTA95" s="14"/>
      <c r="KTB95" s="14"/>
      <c r="KTC95" s="14"/>
      <c r="KTD95" s="14"/>
      <c r="KTE95" s="14"/>
      <c r="KTF95" s="14"/>
      <c r="KTG95" s="14"/>
      <c r="KTH95" s="14"/>
      <c r="KTI95" s="14"/>
      <c r="KTJ95" s="14"/>
      <c r="KTK95" s="14"/>
      <c r="KTL95" s="14"/>
      <c r="KTM95" s="14"/>
      <c r="KTN95" s="14"/>
      <c r="KTO95" s="14"/>
      <c r="KTP95" s="14"/>
      <c r="KTQ95" s="14"/>
      <c r="KTR95" s="14"/>
      <c r="KTS95" s="14"/>
      <c r="KTT95" s="14"/>
      <c r="KTU95" s="14"/>
      <c r="KTV95" s="14"/>
      <c r="KTW95" s="14"/>
      <c r="KTX95" s="14"/>
      <c r="KTY95" s="14"/>
      <c r="KTZ95" s="14"/>
      <c r="KUA95" s="14"/>
      <c r="KUB95" s="14"/>
      <c r="KUC95" s="14"/>
      <c r="KUD95" s="14"/>
      <c r="KUE95" s="14"/>
      <c r="KUF95" s="14"/>
      <c r="KUG95" s="14"/>
      <c r="KUH95" s="14"/>
      <c r="KUI95" s="14"/>
      <c r="KUJ95" s="14"/>
      <c r="KUK95" s="14"/>
      <c r="KUL95" s="14"/>
      <c r="KUM95" s="14"/>
      <c r="KUN95" s="14"/>
      <c r="KUO95" s="14"/>
      <c r="KUP95" s="14"/>
      <c r="KUQ95" s="14"/>
      <c r="KUR95" s="14"/>
      <c r="KUS95" s="14"/>
      <c r="KUT95" s="14"/>
      <c r="KUU95" s="14"/>
      <c r="KUV95" s="14"/>
      <c r="KUW95" s="14"/>
      <c r="KUX95" s="14"/>
      <c r="KUY95" s="14"/>
      <c r="KUZ95" s="14"/>
      <c r="KVA95" s="14"/>
      <c r="KVB95" s="14"/>
      <c r="KVC95" s="14"/>
      <c r="KVD95" s="14"/>
      <c r="KVE95" s="14"/>
      <c r="KVF95" s="14"/>
      <c r="KVG95" s="14"/>
      <c r="KVH95" s="14"/>
      <c r="KVI95" s="14"/>
      <c r="KVJ95" s="14"/>
      <c r="KVK95" s="14"/>
      <c r="KVL95" s="14"/>
      <c r="KVM95" s="14"/>
      <c r="KVN95" s="14"/>
      <c r="KVO95" s="14"/>
      <c r="KVP95" s="14"/>
      <c r="KVQ95" s="14"/>
      <c r="KVR95" s="14"/>
      <c r="KVS95" s="14"/>
      <c r="KVT95" s="14"/>
      <c r="KVU95" s="14"/>
      <c r="KVV95" s="14"/>
      <c r="KVW95" s="14"/>
      <c r="KVX95" s="14"/>
      <c r="KVY95" s="14"/>
      <c r="KVZ95" s="14"/>
      <c r="KWA95" s="14"/>
      <c r="KWB95" s="14"/>
      <c r="KWC95" s="14"/>
      <c r="KWD95" s="14"/>
      <c r="KWE95" s="14"/>
      <c r="KWF95" s="14"/>
      <c r="KWG95" s="14"/>
      <c r="KWH95" s="14"/>
      <c r="KWI95" s="14"/>
      <c r="KWJ95" s="14"/>
      <c r="KWK95" s="14"/>
      <c r="KWL95" s="14"/>
      <c r="KWM95" s="14"/>
      <c r="KWN95" s="14"/>
      <c r="KWO95" s="14"/>
      <c r="KWP95" s="14"/>
      <c r="KWQ95" s="14"/>
      <c r="KWR95" s="14"/>
      <c r="KWS95" s="14"/>
      <c r="KWT95" s="14"/>
      <c r="KWU95" s="14"/>
      <c r="KWV95" s="14"/>
      <c r="KWW95" s="14"/>
      <c r="KWX95" s="14"/>
      <c r="KWY95" s="14"/>
      <c r="KWZ95" s="14"/>
      <c r="KXA95" s="14"/>
      <c r="KXB95" s="14"/>
      <c r="KXC95" s="14"/>
      <c r="KXD95" s="14"/>
      <c r="KXE95" s="14"/>
      <c r="KXF95" s="14"/>
      <c r="KXG95" s="14"/>
      <c r="KXH95" s="14"/>
      <c r="KXI95" s="14"/>
      <c r="KXJ95" s="14"/>
      <c r="KXK95" s="14"/>
      <c r="KXL95" s="14"/>
      <c r="KXM95" s="14"/>
      <c r="KXN95" s="14"/>
      <c r="KXO95" s="14"/>
      <c r="KXP95" s="14"/>
      <c r="KXQ95" s="14"/>
      <c r="KXR95" s="14"/>
      <c r="KXS95" s="14"/>
      <c r="KXT95" s="14"/>
      <c r="KXU95" s="14"/>
      <c r="KXV95" s="14"/>
      <c r="KXW95" s="14"/>
      <c r="KXX95" s="14"/>
      <c r="KXY95" s="14"/>
      <c r="KXZ95" s="14"/>
      <c r="KYA95" s="14"/>
      <c r="KYB95" s="14"/>
      <c r="KYC95" s="14"/>
      <c r="KYD95" s="14"/>
      <c r="KYE95" s="14"/>
      <c r="KYF95" s="14"/>
      <c r="KYG95" s="14"/>
      <c r="KYH95" s="14"/>
      <c r="KYI95" s="14"/>
      <c r="KYJ95" s="14"/>
      <c r="KYK95" s="14"/>
      <c r="KYL95" s="14"/>
      <c r="KYM95" s="14"/>
      <c r="KYN95" s="14"/>
      <c r="KYO95" s="14"/>
      <c r="KYP95" s="14"/>
      <c r="KYQ95" s="14"/>
      <c r="KYR95" s="14"/>
      <c r="KYS95" s="14"/>
      <c r="KYT95" s="14"/>
      <c r="KYU95" s="14"/>
      <c r="KYV95" s="14"/>
      <c r="KYW95" s="14"/>
      <c r="KYX95" s="14"/>
      <c r="KYY95" s="14"/>
      <c r="KYZ95" s="14"/>
      <c r="KZA95" s="14"/>
      <c r="KZB95" s="14"/>
      <c r="KZC95" s="14"/>
      <c r="KZD95" s="14"/>
      <c r="KZE95" s="14"/>
      <c r="KZF95" s="14"/>
      <c r="KZG95" s="14"/>
      <c r="KZH95" s="14"/>
      <c r="KZI95" s="14"/>
      <c r="KZJ95" s="14"/>
      <c r="KZK95" s="14"/>
      <c r="KZL95" s="14"/>
      <c r="KZM95" s="14"/>
      <c r="KZN95" s="14"/>
      <c r="KZO95" s="14"/>
      <c r="KZP95" s="14"/>
      <c r="KZQ95" s="14"/>
      <c r="KZR95" s="14"/>
      <c r="KZS95" s="14"/>
      <c r="KZT95" s="14"/>
      <c r="KZU95" s="14"/>
      <c r="KZV95" s="14"/>
      <c r="KZW95" s="14"/>
      <c r="KZX95" s="14"/>
      <c r="KZY95" s="14"/>
      <c r="KZZ95" s="14"/>
      <c r="LAA95" s="14"/>
      <c r="LAB95" s="14"/>
      <c r="LAC95" s="14"/>
      <c r="LAD95" s="14"/>
      <c r="LAE95" s="14"/>
      <c r="LAF95" s="14"/>
      <c r="LAG95" s="14"/>
      <c r="LAH95" s="14"/>
      <c r="LAI95" s="14"/>
      <c r="LAJ95" s="14"/>
      <c r="LAK95" s="14"/>
      <c r="LAL95" s="14"/>
      <c r="LAM95" s="14"/>
      <c r="LAN95" s="14"/>
      <c r="LAO95" s="14"/>
      <c r="LAP95" s="14"/>
      <c r="LAQ95" s="14"/>
      <c r="LAR95" s="14"/>
      <c r="LAS95" s="14"/>
      <c r="LAT95" s="14"/>
      <c r="LAU95" s="14"/>
      <c r="LAV95" s="14"/>
      <c r="LAW95" s="14"/>
      <c r="LAX95" s="14"/>
      <c r="LAY95" s="14"/>
      <c r="LAZ95" s="14"/>
      <c r="LBA95" s="14"/>
      <c r="LBB95" s="14"/>
      <c r="LBC95" s="14"/>
      <c r="LBD95" s="14"/>
      <c r="LBE95" s="14"/>
      <c r="LBF95" s="14"/>
      <c r="LBG95" s="14"/>
      <c r="LBH95" s="14"/>
      <c r="LBI95" s="14"/>
      <c r="LBJ95" s="14"/>
      <c r="LBK95" s="14"/>
      <c r="LBL95" s="14"/>
      <c r="LBM95" s="14"/>
      <c r="LBN95" s="14"/>
      <c r="LBO95" s="14"/>
      <c r="LBP95" s="14"/>
      <c r="LBQ95" s="14"/>
      <c r="LBR95" s="14"/>
      <c r="LBS95" s="14"/>
      <c r="LBT95" s="14"/>
      <c r="LBU95" s="14"/>
      <c r="LBV95" s="14"/>
      <c r="LBW95" s="14"/>
      <c r="LBX95" s="14"/>
      <c r="LBY95" s="14"/>
      <c r="LBZ95" s="14"/>
      <c r="LCA95" s="14"/>
      <c r="LCB95" s="14"/>
      <c r="LCC95" s="14"/>
      <c r="LCD95" s="14"/>
      <c r="LCE95" s="14"/>
      <c r="LCF95" s="14"/>
      <c r="LCG95" s="14"/>
      <c r="LCH95" s="14"/>
      <c r="LCI95" s="14"/>
      <c r="LCJ95" s="14"/>
      <c r="LCK95" s="14"/>
      <c r="LCL95" s="14"/>
      <c r="LCM95" s="14"/>
      <c r="LCN95" s="14"/>
      <c r="LCO95" s="14"/>
      <c r="LCP95" s="14"/>
      <c r="LCQ95" s="14"/>
      <c r="LCR95" s="14"/>
      <c r="LCS95" s="14"/>
      <c r="LCT95" s="14"/>
      <c r="LCU95" s="14"/>
      <c r="LCV95" s="14"/>
      <c r="LCW95" s="14"/>
      <c r="LCX95" s="14"/>
      <c r="LCY95" s="14"/>
      <c r="LCZ95" s="14"/>
      <c r="LDA95" s="14"/>
      <c r="LDB95" s="14"/>
      <c r="LDC95" s="14"/>
      <c r="LDD95" s="14"/>
      <c r="LDE95" s="14"/>
      <c r="LDF95" s="14"/>
      <c r="LDG95" s="14"/>
      <c r="LDH95" s="14"/>
      <c r="LDI95" s="14"/>
      <c r="LDJ95" s="14"/>
      <c r="LDK95" s="14"/>
      <c r="LDL95" s="14"/>
      <c r="LDM95" s="14"/>
      <c r="LDN95" s="14"/>
      <c r="LDO95" s="14"/>
      <c r="LDP95" s="14"/>
      <c r="LDQ95" s="14"/>
      <c r="LDR95" s="14"/>
      <c r="LDS95" s="14"/>
      <c r="LDT95" s="14"/>
      <c r="LDU95" s="14"/>
      <c r="LDV95" s="14"/>
      <c r="LDW95" s="14"/>
      <c r="LDX95" s="14"/>
      <c r="LDY95" s="14"/>
      <c r="LDZ95" s="14"/>
      <c r="LEA95" s="14"/>
      <c r="LEB95" s="14"/>
      <c r="LEC95" s="14"/>
      <c r="LED95" s="14"/>
      <c r="LEE95" s="14"/>
      <c r="LEF95" s="14"/>
      <c r="LEG95" s="14"/>
      <c r="LEH95" s="14"/>
      <c r="LEI95" s="14"/>
      <c r="LEJ95" s="14"/>
      <c r="LEK95" s="14"/>
      <c r="LEL95" s="14"/>
      <c r="LEM95" s="14"/>
      <c r="LEN95" s="14"/>
      <c r="LEO95" s="14"/>
      <c r="LEP95" s="14"/>
      <c r="LEQ95" s="14"/>
      <c r="LER95" s="14"/>
      <c r="LES95" s="14"/>
      <c r="LET95" s="14"/>
      <c r="LEU95" s="14"/>
      <c r="LEV95" s="14"/>
      <c r="LEW95" s="14"/>
      <c r="LEX95" s="14"/>
      <c r="LEY95" s="14"/>
      <c r="LEZ95" s="14"/>
      <c r="LFA95" s="14"/>
      <c r="LFB95" s="14"/>
      <c r="LFC95" s="14"/>
      <c r="LFD95" s="14"/>
      <c r="LFE95" s="14"/>
      <c r="LFF95" s="14"/>
      <c r="LFG95" s="14"/>
      <c r="LFH95" s="14"/>
      <c r="LFI95" s="14"/>
      <c r="LFJ95" s="14"/>
      <c r="LFK95" s="14"/>
      <c r="LFL95" s="14"/>
      <c r="LFM95" s="14"/>
      <c r="LFN95" s="14"/>
      <c r="LFO95" s="14"/>
      <c r="LFP95" s="14"/>
      <c r="LFQ95" s="14"/>
      <c r="LFR95" s="14"/>
      <c r="LFS95" s="14"/>
      <c r="LFT95" s="14"/>
      <c r="LFU95" s="14"/>
      <c r="LFV95" s="14"/>
      <c r="LFW95" s="14"/>
      <c r="LFX95" s="14"/>
      <c r="LFY95" s="14"/>
      <c r="LFZ95" s="14"/>
      <c r="LGA95" s="14"/>
      <c r="LGB95" s="14"/>
      <c r="LGC95" s="14"/>
      <c r="LGD95" s="14"/>
      <c r="LGE95" s="14"/>
      <c r="LGF95" s="14"/>
      <c r="LGG95" s="14"/>
      <c r="LGH95" s="14"/>
      <c r="LGI95" s="14"/>
      <c r="LGJ95" s="14"/>
      <c r="LGK95" s="14"/>
      <c r="LGL95" s="14"/>
      <c r="LGM95" s="14"/>
      <c r="LGN95" s="14"/>
      <c r="LGO95" s="14"/>
      <c r="LGP95" s="14"/>
      <c r="LGQ95" s="14"/>
      <c r="LGR95" s="14"/>
      <c r="LGS95" s="14"/>
      <c r="LGT95" s="14"/>
      <c r="LGU95" s="14"/>
      <c r="LGV95" s="14"/>
      <c r="LGW95" s="14"/>
      <c r="LGX95" s="14"/>
      <c r="LGY95" s="14"/>
      <c r="LGZ95" s="14"/>
      <c r="LHA95" s="14"/>
      <c r="LHB95" s="14"/>
      <c r="LHC95" s="14"/>
      <c r="LHD95" s="14"/>
      <c r="LHE95" s="14"/>
      <c r="LHF95" s="14"/>
      <c r="LHG95" s="14"/>
      <c r="LHH95" s="14"/>
      <c r="LHI95" s="14"/>
      <c r="LHJ95" s="14"/>
      <c r="LHK95" s="14"/>
      <c r="LHL95" s="14"/>
      <c r="LHM95" s="14"/>
      <c r="LHN95" s="14"/>
      <c r="LHO95" s="14"/>
      <c r="LHP95" s="14"/>
      <c r="LHQ95" s="14"/>
      <c r="LHR95" s="14"/>
      <c r="LHS95" s="14"/>
      <c r="LHT95" s="14"/>
      <c r="LHU95" s="14"/>
      <c r="LHV95" s="14"/>
      <c r="LHW95" s="14"/>
      <c r="LHX95" s="14"/>
      <c r="LHY95" s="14"/>
      <c r="LHZ95" s="14"/>
      <c r="LIA95" s="14"/>
      <c r="LIB95" s="14"/>
      <c r="LIC95" s="14"/>
      <c r="LID95" s="14"/>
      <c r="LIE95" s="14"/>
      <c r="LIF95" s="14"/>
      <c r="LIG95" s="14"/>
      <c r="LIH95" s="14"/>
      <c r="LII95" s="14"/>
      <c r="LIJ95" s="14"/>
      <c r="LIK95" s="14"/>
      <c r="LIL95" s="14"/>
      <c r="LIM95" s="14"/>
      <c r="LIN95" s="14"/>
      <c r="LIO95" s="14"/>
      <c r="LIP95" s="14"/>
      <c r="LIQ95" s="14"/>
      <c r="LIR95" s="14"/>
      <c r="LIS95" s="14"/>
      <c r="LIT95" s="14"/>
      <c r="LIU95" s="14"/>
      <c r="LIV95" s="14"/>
      <c r="LIW95" s="14"/>
      <c r="LIX95" s="14"/>
      <c r="LIY95" s="14"/>
      <c r="LIZ95" s="14"/>
      <c r="LJA95" s="14"/>
      <c r="LJB95" s="14"/>
      <c r="LJC95" s="14"/>
      <c r="LJD95" s="14"/>
      <c r="LJE95" s="14"/>
      <c r="LJF95" s="14"/>
      <c r="LJG95" s="14"/>
      <c r="LJH95" s="14"/>
      <c r="LJI95" s="14"/>
      <c r="LJJ95" s="14"/>
      <c r="LJK95" s="14"/>
      <c r="LJL95" s="14"/>
      <c r="LJM95" s="14"/>
      <c r="LJN95" s="14"/>
      <c r="LJO95" s="14"/>
      <c r="LJP95" s="14"/>
      <c r="LJQ95" s="14"/>
      <c r="LJR95" s="14"/>
      <c r="LJS95" s="14"/>
      <c r="LJT95" s="14"/>
      <c r="LJU95" s="14"/>
      <c r="LJV95" s="14"/>
      <c r="LJW95" s="14"/>
      <c r="LJX95" s="14"/>
      <c r="LJY95" s="14"/>
      <c r="LJZ95" s="14"/>
      <c r="LKA95" s="14"/>
      <c r="LKB95" s="14"/>
      <c r="LKC95" s="14"/>
      <c r="LKD95" s="14"/>
      <c r="LKE95" s="14"/>
      <c r="LKF95" s="14"/>
      <c r="LKG95" s="14"/>
      <c r="LKH95" s="14"/>
      <c r="LKI95" s="14"/>
      <c r="LKJ95" s="14"/>
      <c r="LKK95" s="14"/>
      <c r="LKL95" s="14"/>
      <c r="LKM95" s="14"/>
      <c r="LKN95" s="14"/>
      <c r="LKO95" s="14"/>
      <c r="LKP95" s="14"/>
      <c r="LKQ95" s="14"/>
      <c r="LKR95" s="14"/>
      <c r="LKS95" s="14"/>
      <c r="LKT95" s="14"/>
      <c r="LKU95" s="14"/>
      <c r="LKV95" s="14"/>
      <c r="LKW95" s="14"/>
      <c r="LKX95" s="14"/>
      <c r="LKY95" s="14"/>
      <c r="LKZ95" s="14"/>
      <c r="LLA95" s="14"/>
      <c r="LLB95" s="14"/>
      <c r="LLC95" s="14"/>
      <c r="LLD95" s="14"/>
      <c r="LLE95" s="14"/>
      <c r="LLF95" s="14"/>
      <c r="LLG95" s="14"/>
      <c r="LLH95" s="14"/>
      <c r="LLI95" s="14"/>
      <c r="LLJ95" s="14"/>
      <c r="LLK95" s="14"/>
      <c r="LLL95" s="14"/>
      <c r="LLM95" s="14"/>
      <c r="LLN95" s="14"/>
      <c r="LLO95" s="14"/>
      <c r="LLP95" s="14"/>
      <c r="LLQ95" s="14"/>
      <c r="LLR95" s="14"/>
      <c r="LLS95" s="14"/>
      <c r="LLT95" s="14"/>
      <c r="LLU95" s="14"/>
      <c r="LLV95" s="14"/>
      <c r="LLW95" s="14"/>
      <c r="LLX95" s="14"/>
      <c r="LLY95" s="14"/>
      <c r="LLZ95" s="14"/>
      <c r="LMA95" s="14"/>
      <c r="LMB95" s="14"/>
      <c r="LMC95" s="14"/>
      <c r="LMD95" s="14"/>
      <c r="LME95" s="14"/>
      <c r="LMF95" s="14"/>
      <c r="LMG95" s="14"/>
      <c r="LMH95" s="14"/>
      <c r="LMI95" s="14"/>
      <c r="LMJ95" s="14"/>
      <c r="LMK95" s="14"/>
      <c r="LML95" s="14"/>
      <c r="LMM95" s="14"/>
      <c r="LMN95" s="14"/>
      <c r="LMO95" s="14"/>
      <c r="LMP95" s="14"/>
      <c r="LMQ95" s="14"/>
      <c r="LMR95" s="14"/>
      <c r="LMS95" s="14"/>
      <c r="LMT95" s="14"/>
      <c r="LMU95" s="14"/>
      <c r="LMV95" s="14"/>
      <c r="LMW95" s="14"/>
      <c r="LMX95" s="14"/>
      <c r="LMY95" s="14"/>
      <c r="LMZ95" s="14"/>
      <c r="LNA95" s="14"/>
      <c r="LNB95" s="14"/>
      <c r="LNC95" s="14"/>
      <c r="LND95" s="14"/>
      <c r="LNE95" s="14"/>
      <c r="LNF95" s="14"/>
      <c r="LNG95" s="14"/>
      <c r="LNH95" s="14"/>
      <c r="LNI95" s="14"/>
      <c r="LNJ95" s="14"/>
      <c r="LNK95" s="14"/>
      <c r="LNL95" s="14"/>
      <c r="LNM95" s="14"/>
      <c r="LNN95" s="14"/>
      <c r="LNO95" s="14"/>
      <c r="LNP95" s="14"/>
      <c r="LNQ95" s="14"/>
      <c r="LNR95" s="14"/>
      <c r="LNS95" s="14"/>
      <c r="LNT95" s="14"/>
      <c r="LNU95" s="14"/>
      <c r="LNV95" s="14"/>
      <c r="LNW95" s="14"/>
      <c r="LNX95" s="14"/>
      <c r="LNY95" s="14"/>
      <c r="LNZ95" s="14"/>
      <c r="LOA95" s="14"/>
      <c r="LOB95" s="14"/>
      <c r="LOC95" s="14"/>
      <c r="LOD95" s="14"/>
      <c r="LOE95" s="14"/>
      <c r="LOF95" s="14"/>
      <c r="LOG95" s="14"/>
      <c r="LOH95" s="14"/>
      <c r="LOI95" s="14"/>
      <c r="LOJ95" s="14"/>
      <c r="LOK95" s="14"/>
      <c r="LOL95" s="14"/>
      <c r="LOM95" s="14"/>
      <c r="LON95" s="14"/>
      <c r="LOO95" s="14"/>
      <c r="LOP95" s="14"/>
      <c r="LOQ95" s="14"/>
      <c r="LOR95" s="14"/>
      <c r="LOS95" s="14"/>
      <c r="LOT95" s="14"/>
      <c r="LOU95" s="14"/>
      <c r="LOV95" s="14"/>
      <c r="LOW95" s="14"/>
      <c r="LOX95" s="14"/>
      <c r="LOY95" s="14"/>
      <c r="LOZ95" s="14"/>
      <c r="LPA95" s="14"/>
      <c r="LPB95" s="14"/>
      <c r="LPC95" s="14"/>
      <c r="LPD95" s="14"/>
      <c r="LPE95" s="14"/>
      <c r="LPF95" s="14"/>
      <c r="LPG95" s="14"/>
      <c r="LPH95" s="14"/>
      <c r="LPI95" s="14"/>
      <c r="LPJ95" s="14"/>
      <c r="LPK95" s="14"/>
      <c r="LPL95" s="14"/>
      <c r="LPM95" s="14"/>
      <c r="LPN95" s="14"/>
      <c r="LPO95" s="14"/>
      <c r="LPP95" s="14"/>
      <c r="LPQ95" s="14"/>
      <c r="LPR95" s="14"/>
      <c r="LPS95" s="14"/>
      <c r="LPT95" s="14"/>
      <c r="LPU95" s="14"/>
      <c r="LPV95" s="14"/>
      <c r="LPW95" s="14"/>
      <c r="LPX95" s="14"/>
      <c r="LPY95" s="14"/>
      <c r="LPZ95" s="14"/>
      <c r="LQA95" s="14"/>
      <c r="LQB95" s="14"/>
      <c r="LQC95" s="14"/>
      <c r="LQD95" s="14"/>
      <c r="LQE95" s="14"/>
      <c r="LQF95" s="14"/>
      <c r="LQG95" s="14"/>
      <c r="LQH95" s="14"/>
      <c r="LQI95" s="14"/>
      <c r="LQJ95" s="14"/>
      <c r="LQK95" s="14"/>
      <c r="LQL95" s="14"/>
      <c r="LQM95" s="14"/>
      <c r="LQN95" s="14"/>
      <c r="LQO95" s="14"/>
      <c r="LQP95" s="14"/>
      <c r="LQQ95" s="14"/>
      <c r="LQR95" s="14"/>
      <c r="LQS95" s="14"/>
      <c r="LQT95" s="14"/>
      <c r="LQU95" s="14"/>
      <c r="LQV95" s="14"/>
      <c r="LQW95" s="14"/>
      <c r="LQX95" s="14"/>
      <c r="LQY95" s="14"/>
      <c r="LQZ95" s="14"/>
      <c r="LRA95" s="14"/>
      <c r="LRB95" s="14"/>
      <c r="LRC95" s="14"/>
      <c r="LRD95" s="14"/>
      <c r="LRE95" s="14"/>
      <c r="LRF95" s="14"/>
      <c r="LRG95" s="14"/>
      <c r="LRH95" s="14"/>
      <c r="LRI95" s="14"/>
      <c r="LRJ95" s="14"/>
      <c r="LRK95" s="14"/>
      <c r="LRL95" s="14"/>
      <c r="LRM95" s="14"/>
      <c r="LRN95" s="14"/>
      <c r="LRO95" s="14"/>
      <c r="LRP95" s="14"/>
      <c r="LRQ95" s="14"/>
      <c r="LRR95" s="14"/>
      <c r="LRS95" s="14"/>
      <c r="LRT95" s="14"/>
      <c r="LRU95" s="14"/>
      <c r="LRV95" s="14"/>
      <c r="LRW95" s="14"/>
      <c r="LRX95" s="14"/>
      <c r="LRY95" s="14"/>
      <c r="LRZ95" s="14"/>
      <c r="LSA95" s="14"/>
      <c r="LSB95" s="14"/>
      <c r="LSC95" s="14"/>
      <c r="LSD95" s="14"/>
      <c r="LSE95" s="14"/>
      <c r="LSF95" s="14"/>
      <c r="LSG95" s="14"/>
      <c r="LSH95" s="14"/>
      <c r="LSI95" s="14"/>
      <c r="LSJ95" s="14"/>
      <c r="LSK95" s="14"/>
      <c r="LSL95" s="14"/>
      <c r="LSM95" s="14"/>
      <c r="LSN95" s="14"/>
      <c r="LSO95" s="14"/>
      <c r="LSP95" s="14"/>
      <c r="LSQ95" s="14"/>
      <c r="LSR95" s="14"/>
      <c r="LSS95" s="14"/>
      <c r="LST95" s="14"/>
      <c r="LSU95" s="14"/>
      <c r="LSV95" s="14"/>
      <c r="LSW95" s="14"/>
      <c r="LSX95" s="14"/>
      <c r="LSY95" s="14"/>
      <c r="LSZ95" s="14"/>
      <c r="LTA95" s="14"/>
      <c r="LTB95" s="14"/>
      <c r="LTC95" s="14"/>
      <c r="LTD95" s="14"/>
      <c r="LTE95" s="14"/>
      <c r="LTF95" s="14"/>
      <c r="LTG95" s="14"/>
      <c r="LTH95" s="14"/>
      <c r="LTI95" s="14"/>
      <c r="LTJ95" s="14"/>
      <c r="LTK95" s="14"/>
      <c r="LTL95" s="14"/>
      <c r="LTM95" s="14"/>
      <c r="LTN95" s="14"/>
      <c r="LTO95" s="14"/>
      <c r="LTP95" s="14"/>
      <c r="LTQ95" s="14"/>
      <c r="LTR95" s="14"/>
      <c r="LTS95" s="14"/>
      <c r="LTT95" s="14"/>
      <c r="LTU95" s="14"/>
      <c r="LTV95" s="14"/>
      <c r="LTW95" s="14"/>
      <c r="LTX95" s="14"/>
      <c r="LTY95" s="14"/>
      <c r="LTZ95" s="14"/>
      <c r="LUA95" s="14"/>
      <c r="LUB95" s="14"/>
      <c r="LUC95" s="14"/>
      <c r="LUD95" s="14"/>
      <c r="LUE95" s="14"/>
      <c r="LUF95" s="14"/>
      <c r="LUG95" s="14"/>
      <c r="LUH95" s="14"/>
      <c r="LUI95" s="14"/>
      <c r="LUJ95" s="14"/>
      <c r="LUK95" s="14"/>
      <c r="LUL95" s="14"/>
      <c r="LUM95" s="14"/>
      <c r="LUN95" s="14"/>
      <c r="LUO95" s="14"/>
      <c r="LUP95" s="14"/>
      <c r="LUQ95" s="14"/>
      <c r="LUR95" s="14"/>
      <c r="LUS95" s="14"/>
      <c r="LUT95" s="14"/>
      <c r="LUU95" s="14"/>
      <c r="LUV95" s="14"/>
      <c r="LUW95" s="14"/>
      <c r="LUX95" s="14"/>
      <c r="LUY95" s="14"/>
      <c r="LUZ95" s="14"/>
      <c r="LVA95" s="14"/>
      <c r="LVB95" s="14"/>
      <c r="LVC95" s="14"/>
      <c r="LVD95" s="14"/>
      <c r="LVE95" s="14"/>
      <c r="LVF95" s="14"/>
      <c r="LVG95" s="14"/>
      <c r="LVH95" s="14"/>
      <c r="LVI95" s="14"/>
      <c r="LVJ95" s="14"/>
      <c r="LVK95" s="14"/>
      <c r="LVL95" s="14"/>
      <c r="LVM95" s="14"/>
      <c r="LVN95" s="14"/>
      <c r="LVO95" s="14"/>
      <c r="LVP95" s="14"/>
      <c r="LVQ95" s="14"/>
      <c r="LVR95" s="14"/>
      <c r="LVS95" s="14"/>
      <c r="LVT95" s="14"/>
      <c r="LVU95" s="14"/>
      <c r="LVV95" s="14"/>
      <c r="LVW95" s="14"/>
      <c r="LVX95" s="14"/>
      <c r="LVY95" s="14"/>
      <c r="LVZ95" s="14"/>
      <c r="LWA95" s="14"/>
      <c r="LWB95" s="14"/>
      <c r="LWC95" s="14"/>
      <c r="LWD95" s="14"/>
      <c r="LWE95" s="14"/>
      <c r="LWF95" s="14"/>
      <c r="LWG95" s="14"/>
      <c r="LWH95" s="14"/>
      <c r="LWI95" s="14"/>
      <c r="LWJ95" s="14"/>
      <c r="LWK95" s="14"/>
      <c r="LWL95" s="14"/>
      <c r="LWM95" s="14"/>
      <c r="LWN95" s="14"/>
      <c r="LWO95" s="14"/>
      <c r="LWP95" s="14"/>
      <c r="LWQ95" s="14"/>
      <c r="LWR95" s="14"/>
      <c r="LWS95" s="14"/>
      <c r="LWT95" s="14"/>
      <c r="LWU95" s="14"/>
      <c r="LWV95" s="14"/>
      <c r="LWW95" s="14"/>
      <c r="LWX95" s="14"/>
      <c r="LWY95" s="14"/>
      <c r="LWZ95" s="14"/>
      <c r="LXA95" s="14"/>
      <c r="LXB95" s="14"/>
      <c r="LXC95" s="14"/>
      <c r="LXD95" s="14"/>
      <c r="LXE95" s="14"/>
      <c r="LXF95" s="14"/>
      <c r="LXG95" s="14"/>
      <c r="LXH95" s="14"/>
      <c r="LXI95" s="14"/>
      <c r="LXJ95" s="14"/>
      <c r="LXK95" s="14"/>
      <c r="LXL95" s="14"/>
      <c r="LXM95" s="14"/>
      <c r="LXN95" s="14"/>
      <c r="LXO95" s="14"/>
      <c r="LXP95" s="14"/>
      <c r="LXQ95" s="14"/>
      <c r="LXR95" s="14"/>
      <c r="LXS95" s="14"/>
      <c r="LXT95" s="14"/>
      <c r="LXU95" s="14"/>
      <c r="LXV95" s="14"/>
      <c r="LXW95" s="14"/>
      <c r="LXX95" s="14"/>
      <c r="LXY95" s="14"/>
      <c r="LXZ95" s="14"/>
      <c r="LYA95" s="14"/>
      <c r="LYB95" s="14"/>
      <c r="LYC95" s="14"/>
      <c r="LYD95" s="14"/>
      <c r="LYE95" s="14"/>
      <c r="LYF95" s="14"/>
      <c r="LYG95" s="14"/>
      <c r="LYH95" s="14"/>
      <c r="LYI95" s="14"/>
      <c r="LYJ95" s="14"/>
      <c r="LYK95" s="14"/>
      <c r="LYL95" s="14"/>
      <c r="LYM95" s="14"/>
      <c r="LYN95" s="14"/>
      <c r="LYO95" s="14"/>
      <c r="LYP95" s="14"/>
      <c r="LYQ95" s="14"/>
      <c r="LYR95" s="14"/>
      <c r="LYS95" s="14"/>
      <c r="LYT95" s="14"/>
      <c r="LYU95" s="14"/>
      <c r="LYV95" s="14"/>
      <c r="LYW95" s="14"/>
      <c r="LYX95" s="14"/>
      <c r="LYY95" s="14"/>
      <c r="LYZ95" s="14"/>
      <c r="LZA95" s="14"/>
      <c r="LZB95" s="14"/>
      <c r="LZC95" s="14"/>
      <c r="LZD95" s="14"/>
      <c r="LZE95" s="14"/>
      <c r="LZF95" s="14"/>
      <c r="LZG95" s="14"/>
      <c r="LZH95" s="14"/>
      <c r="LZI95" s="14"/>
      <c r="LZJ95" s="14"/>
      <c r="LZK95" s="14"/>
      <c r="LZL95" s="14"/>
      <c r="LZM95" s="14"/>
      <c r="LZN95" s="14"/>
      <c r="LZO95" s="14"/>
      <c r="LZP95" s="14"/>
      <c r="LZQ95" s="14"/>
      <c r="LZR95" s="14"/>
      <c r="LZS95" s="14"/>
      <c r="LZT95" s="14"/>
      <c r="LZU95" s="14"/>
      <c r="LZV95" s="14"/>
      <c r="LZW95" s="14"/>
      <c r="LZX95" s="14"/>
      <c r="LZY95" s="14"/>
      <c r="LZZ95" s="14"/>
      <c r="MAA95" s="14"/>
      <c r="MAB95" s="14"/>
      <c r="MAC95" s="14"/>
      <c r="MAD95" s="14"/>
      <c r="MAE95" s="14"/>
      <c r="MAF95" s="14"/>
      <c r="MAG95" s="14"/>
      <c r="MAH95" s="14"/>
      <c r="MAI95" s="14"/>
      <c r="MAJ95" s="14"/>
      <c r="MAK95" s="14"/>
      <c r="MAL95" s="14"/>
      <c r="MAM95" s="14"/>
      <c r="MAN95" s="14"/>
      <c r="MAO95" s="14"/>
      <c r="MAP95" s="14"/>
      <c r="MAQ95" s="14"/>
      <c r="MAR95" s="14"/>
      <c r="MAS95" s="14"/>
      <c r="MAT95" s="14"/>
      <c r="MAU95" s="14"/>
      <c r="MAV95" s="14"/>
      <c r="MAW95" s="14"/>
      <c r="MAX95" s="14"/>
      <c r="MAY95" s="14"/>
      <c r="MAZ95" s="14"/>
      <c r="MBA95" s="14"/>
      <c r="MBB95" s="14"/>
      <c r="MBC95" s="14"/>
      <c r="MBD95" s="14"/>
      <c r="MBE95" s="14"/>
      <c r="MBF95" s="14"/>
      <c r="MBG95" s="14"/>
      <c r="MBH95" s="14"/>
      <c r="MBI95" s="14"/>
      <c r="MBJ95" s="14"/>
      <c r="MBK95" s="14"/>
      <c r="MBL95" s="14"/>
      <c r="MBM95" s="14"/>
      <c r="MBN95" s="14"/>
      <c r="MBO95" s="14"/>
      <c r="MBP95" s="14"/>
      <c r="MBQ95" s="14"/>
      <c r="MBR95" s="14"/>
      <c r="MBS95" s="14"/>
      <c r="MBT95" s="14"/>
      <c r="MBU95" s="14"/>
      <c r="MBV95" s="14"/>
      <c r="MBW95" s="14"/>
      <c r="MBX95" s="14"/>
      <c r="MBY95" s="14"/>
      <c r="MBZ95" s="14"/>
      <c r="MCA95" s="14"/>
      <c r="MCB95" s="14"/>
      <c r="MCC95" s="14"/>
      <c r="MCD95" s="14"/>
      <c r="MCE95" s="14"/>
      <c r="MCF95" s="14"/>
      <c r="MCG95" s="14"/>
      <c r="MCH95" s="14"/>
      <c r="MCI95" s="14"/>
      <c r="MCJ95" s="14"/>
      <c r="MCK95" s="14"/>
      <c r="MCL95" s="14"/>
      <c r="MCM95" s="14"/>
      <c r="MCN95" s="14"/>
      <c r="MCO95" s="14"/>
      <c r="MCP95" s="14"/>
      <c r="MCQ95" s="14"/>
      <c r="MCR95" s="14"/>
      <c r="MCS95" s="14"/>
      <c r="MCT95" s="14"/>
      <c r="MCU95" s="14"/>
      <c r="MCV95" s="14"/>
      <c r="MCW95" s="14"/>
      <c r="MCX95" s="14"/>
      <c r="MCY95" s="14"/>
      <c r="MCZ95" s="14"/>
      <c r="MDA95" s="14"/>
      <c r="MDB95" s="14"/>
      <c r="MDC95" s="14"/>
      <c r="MDD95" s="14"/>
      <c r="MDE95" s="14"/>
      <c r="MDF95" s="14"/>
      <c r="MDG95" s="14"/>
      <c r="MDH95" s="14"/>
      <c r="MDI95" s="14"/>
      <c r="MDJ95" s="14"/>
      <c r="MDK95" s="14"/>
      <c r="MDL95" s="14"/>
      <c r="MDM95" s="14"/>
      <c r="MDN95" s="14"/>
      <c r="MDO95" s="14"/>
      <c r="MDP95" s="14"/>
      <c r="MDQ95" s="14"/>
      <c r="MDR95" s="14"/>
      <c r="MDS95" s="14"/>
      <c r="MDT95" s="14"/>
      <c r="MDU95" s="14"/>
      <c r="MDV95" s="14"/>
      <c r="MDW95" s="14"/>
      <c r="MDX95" s="14"/>
      <c r="MDY95" s="14"/>
      <c r="MDZ95" s="14"/>
      <c r="MEA95" s="14"/>
      <c r="MEB95" s="14"/>
      <c r="MEC95" s="14"/>
      <c r="MED95" s="14"/>
      <c r="MEE95" s="14"/>
      <c r="MEF95" s="14"/>
      <c r="MEG95" s="14"/>
      <c r="MEH95" s="14"/>
      <c r="MEI95" s="14"/>
      <c r="MEJ95" s="14"/>
      <c r="MEK95" s="14"/>
      <c r="MEL95" s="14"/>
      <c r="MEM95" s="14"/>
      <c r="MEN95" s="14"/>
      <c r="MEO95" s="14"/>
      <c r="MEP95" s="14"/>
      <c r="MEQ95" s="14"/>
      <c r="MER95" s="14"/>
      <c r="MES95" s="14"/>
      <c r="MET95" s="14"/>
      <c r="MEU95" s="14"/>
      <c r="MEV95" s="14"/>
      <c r="MEW95" s="14"/>
      <c r="MEX95" s="14"/>
      <c r="MEY95" s="14"/>
      <c r="MEZ95" s="14"/>
      <c r="MFA95" s="14"/>
      <c r="MFB95" s="14"/>
      <c r="MFC95" s="14"/>
      <c r="MFD95" s="14"/>
      <c r="MFE95" s="14"/>
      <c r="MFF95" s="14"/>
      <c r="MFG95" s="14"/>
      <c r="MFH95" s="14"/>
      <c r="MFI95" s="14"/>
      <c r="MFJ95" s="14"/>
      <c r="MFK95" s="14"/>
      <c r="MFL95" s="14"/>
      <c r="MFM95" s="14"/>
      <c r="MFN95" s="14"/>
      <c r="MFO95" s="14"/>
      <c r="MFP95" s="14"/>
      <c r="MFQ95" s="14"/>
      <c r="MFR95" s="14"/>
      <c r="MFS95" s="14"/>
      <c r="MFT95" s="14"/>
      <c r="MFU95" s="14"/>
      <c r="MFV95" s="14"/>
      <c r="MFW95" s="14"/>
      <c r="MFX95" s="14"/>
      <c r="MFY95" s="14"/>
      <c r="MFZ95" s="14"/>
      <c r="MGA95" s="14"/>
      <c r="MGB95" s="14"/>
      <c r="MGC95" s="14"/>
      <c r="MGD95" s="14"/>
      <c r="MGE95" s="14"/>
      <c r="MGF95" s="14"/>
      <c r="MGG95" s="14"/>
      <c r="MGH95" s="14"/>
      <c r="MGI95" s="14"/>
      <c r="MGJ95" s="14"/>
      <c r="MGK95" s="14"/>
      <c r="MGL95" s="14"/>
      <c r="MGM95" s="14"/>
      <c r="MGN95" s="14"/>
      <c r="MGO95" s="14"/>
      <c r="MGP95" s="14"/>
      <c r="MGQ95" s="14"/>
      <c r="MGR95" s="14"/>
      <c r="MGS95" s="14"/>
      <c r="MGT95" s="14"/>
      <c r="MGU95" s="14"/>
      <c r="MGV95" s="14"/>
      <c r="MGW95" s="14"/>
      <c r="MGX95" s="14"/>
      <c r="MGY95" s="14"/>
      <c r="MGZ95" s="14"/>
      <c r="MHA95" s="14"/>
      <c r="MHB95" s="14"/>
      <c r="MHC95" s="14"/>
      <c r="MHD95" s="14"/>
      <c r="MHE95" s="14"/>
      <c r="MHF95" s="14"/>
      <c r="MHG95" s="14"/>
      <c r="MHH95" s="14"/>
      <c r="MHI95" s="14"/>
      <c r="MHJ95" s="14"/>
      <c r="MHK95" s="14"/>
      <c r="MHL95" s="14"/>
      <c r="MHM95" s="14"/>
      <c r="MHN95" s="14"/>
      <c r="MHO95" s="14"/>
      <c r="MHP95" s="14"/>
      <c r="MHQ95" s="14"/>
      <c r="MHR95" s="14"/>
      <c r="MHS95" s="14"/>
      <c r="MHT95" s="14"/>
      <c r="MHU95" s="14"/>
      <c r="MHV95" s="14"/>
      <c r="MHW95" s="14"/>
      <c r="MHX95" s="14"/>
      <c r="MHY95" s="14"/>
      <c r="MHZ95" s="14"/>
      <c r="MIA95" s="14"/>
      <c r="MIB95" s="14"/>
      <c r="MIC95" s="14"/>
      <c r="MID95" s="14"/>
      <c r="MIE95" s="14"/>
      <c r="MIF95" s="14"/>
      <c r="MIG95" s="14"/>
      <c r="MIH95" s="14"/>
      <c r="MII95" s="14"/>
      <c r="MIJ95" s="14"/>
      <c r="MIK95" s="14"/>
      <c r="MIL95" s="14"/>
      <c r="MIM95" s="14"/>
      <c r="MIN95" s="14"/>
      <c r="MIO95" s="14"/>
      <c r="MIP95" s="14"/>
      <c r="MIQ95" s="14"/>
      <c r="MIR95" s="14"/>
      <c r="MIS95" s="14"/>
      <c r="MIT95" s="14"/>
      <c r="MIU95" s="14"/>
      <c r="MIV95" s="14"/>
      <c r="MIW95" s="14"/>
      <c r="MIX95" s="14"/>
      <c r="MIY95" s="14"/>
      <c r="MIZ95" s="14"/>
      <c r="MJA95" s="14"/>
      <c r="MJB95" s="14"/>
      <c r="MJC95" s="14"/>
      <c r="MJD95" s="14"/>
      <c r="MJE95" s="14"/>
      <c r="MJF95" s="14"/>
      <c r="MJG95" s="14"/>
      <c r="MJH95" s="14"/>
      <c r="MJI95" s="14"/>
      <c r="MJJ95" s="14"/>
      <c r="MJK95" s="14"/>
      <c r="MJL95" s="14"/>
      <c r="MJM95" s="14"/>
      <c r="MJN95" s="14"/>
      <c r="MJO95" s="14"/>
      <c r="MJP95" s="14"/>
      <c r="MJQ95" s="14"/>
      <c r="MJR95" s="14"/>
      <c r="MJS95" s="14"/>
      <c r="MJT95" s="14"/>
      <c r="MJU95" s="14"/>
      <c r="MJV95" s="14"/>
      <c r="MJW95" s="14"/>
      <c r="MJX95" s="14"/>
      <c r="MJY95" s="14"/>
      <c r="MJZ95" s="14"/>
      <c r="MKA95" s="14"/>
      <c r="MKB95" s="14"/>
      <c r="MKC95" s="14"/>
      <c r="MKD95" s="14"/>
      <c r="MKE95" s="14"/>
      <c r="MKF95" s="14"/>
      <c r="MKG95" s="14"/>
      <c r="MKH95" s="14"/>
      <c r="MKI95" s="14"/>
      <c r="MKJ95" s="14"/>
      <c r="MKK95" s="14"/>
      <c r="MKL95" s="14"/>
      <c r="MKM95" s="14"/>
      <c r="MKN95" s="14"/>
      <c r="MKO95" s="14"/>
      <c r="MKP95" s="14"/>
      <c r="MKQ95" s="14"/>
      <c r="MKR95" s="14"/>
      <c r="MKS95" s="14"/>
      <c r="MKT95" s="14"/>
      <c r="MKU95" s="14"/>
      <c r="MKV95" s="14"/>
      <c r="MKW95" s="14"/>
      <c r="MKX95" s="14"/>
      <c r="MKY95" s="14"/>
      <c r="MKZ95" s="14"/>
      <c r="MLA95" s="14"/>
      <c r="MLB95" s="14"/>
      <c r="MLC95" s="14"/>
      <c r="MLD95" s="14"/>
      <c r="MLE95" s="14"/>
      <c r="MLF95" s="14"/>
      <c r="MLG95" s="14"/>
      <c r="MLH95" s="14"/>
      <c r="MLI95" s="14"/>
      <c r="MLJ95" s="14"/>
      <c r="MLK95" s="14"/>
      <c r="MLL95" s="14"/>
      <c r="MLM95" s="14"/>
      <c r="MLN95" s="14"/>
      <c r="MLO95" s="14"/>
      <c r="MLP95" s="14"/>
      <c r="MLQ95" s="14"/>
      <c r="MLR95" s="14"/>
      <c r="MLS95" s="14"/>
      <c r="MLT95" s="14"/>
      <c r="MLU95" s="14"/>
      <c r="MLV95" s="14"/>
      <c r="MLW95" s="14"/>
      <c r="MLX95" s="14"/>
      <c r="MLY95" s="14"/>
      <c r="MLZ95" s="14"/>
      <c r="MMA95" s="14"/>
      <c r="MMB95" s="14"/>
      <c r="MMC95" s="14"/>
      <c r="MMD95" s="14"/>
      <c r="MME95" s="14"/>
      <c r="MMF95" s="14"/>
      <c r="MMG95" s="14"/>
      <c r="MMH95" s="14"/>
      <c r="MMI95" s="14"/>
      <c r="MMJ95" s="14"/>
      <c r="MMK95" s="14"/>
      <c r="MML95" s="14"/>
      <c r="MMM95" s="14"/>
      <c r="MMN95" s="14"/>
      <c r="MMO95" s="14"/>
      <c r="MMP95" s="14"/>
      <c r="MMQ95" s="14"/>
      <c r="MMR95" s="14"/>
      <c r="MMS95" s="14"/>
      <c r="MMT95" s="14"/>
      <c r="MMU95" s="14"/>
      <c r="MMV95" s="14"/>
      <c r="MMW95" s="14"/>
      <c r="MMX95" s="14"/>
      <c r="MMY95" s="14"/>
      <c r="MMZ95" s="14"/>
      <c r="MNA95" s="14"/>
      <c r="MNB95" s="14"/>
      <c r="MNC95" s="14"/>
      <c r="MND95" s="14"/>
      <c r="MNE95" s="14"/>
      <c r="MNF95" s="14"/>
      <c r="MNG95" s="14"/>
      <c r="MNH95" s="14"/>
      <c r="MNI95" s="14"/>
      <c r="MNJ95" s="14"/>
      <c r="MNK95" s="14"/>
      <c r="MNL95" s="14"/>
      <c r="MNM95" s="14"/>
      <c r="MNN95" s="14"/>
      <c r="MNO95" s="14"/>
      <c r="MNP95" s="14"/>
      <c r="MNQ95" s="14"/>
      <c r="MNR95" s="14"/>
      <c r="MNS95" s="14"/>
      <c r="MNT95" s="14"/>
      <c r="MNU95" s="14"/>
      <c r="MNV95" s="14"/>
      <c r="MNW95" s="14"/>
      <c r="MNX95" s="14"/>
      <c r="MNY95" s="14"/>
      <c r="MNZ95" s="14"/>
      <c r="MOA95" s="14"/>
      <c r="MOB95" s="14"/>
      <c r="MOC95" s="14"/>
      <c r="MOD95" s="14"/>
      <c r="MOE95" s="14"/>
      <c r="MOF95" s="14"/>
      <c r="MOG95" s="14"/>
      <c r="MOH95" s="14"/>
      <c r="MOI95" s="14"/>
      <c r="MOJ95" s="14"/>
      <c r="MOK95" s="14"/>
      <c r="MOL95" s="14"/>
      <c r="MOM95" s="14"/>
      <c r="MON95" s="14"/>
      <c r="MOO95" s="14"/>
      <c r="MOP95" s="14"/>
      <c r="MOQ95" s="14"/>
      <c r="MOR95" s="14"/>
      <c r="MOS95" s="14"/>
      <c r="MOT95" s="14"/>
      <c r="MOU95" s="14"/>
      <c r="MOV95" s="14"/>
      <c r="MOW95" s="14"/>
      <c r="MOX95" s="14"/>
      <c r="MOY95" s="14"/>
      <c r="MOZ95" s="14"/>
      <c r="MPA95" s="14"/>
      <c r="MPB95" s="14"/>
      <c r="MPC95" s="14"/>
      <c r="MPD95" s="14"/>
      <c r="MPE95" s="14"/>
      <c r="MPF95" s="14"/>
      <c r="MPG95" s="14"/>
      <c r="MPH95" s="14"/>
      <c r="MPI95" s="14"/>
      <c r="MPJ95" s="14"/>
      <c r="MPK95" s="14"/>
      <c r="MPL95" s="14"/>
      <c r="MPM95" s="14"/>
      <c r="MPN95" s="14"/>
      <c r="MPO95" s="14"/>
      <c r="MPP95" s="14"/>
      <c r="MPQ95" s="14"/>
      <c r="MPR95" s="14"/>
      <c r="MPS95" s="14"/>
      <c r="MPT95" s="14"/>
      <c r="MPU95" s="14"/>
      <c r="MPV95" s="14"/>
      <c r="MPW95" s="14"/>
      <c r="MPX95" s="14"/>
      <c r="MPY95" s="14"/>
      <c r="MPZ95" s="14"/>
      <c r="MQA95" s="14"/>
      <c r="MQB95" s="14"/>
      <c r="MQC95" s="14"/>
      <c r="MQD95" s="14"/>
      <c r="MQE95" s="14"/>
      <c r="MQF95" s="14"/>
      <c r="MQG95" s="14"/>
      <c r="MQH95" s="14"/>
      <c r="MQI95" s="14"/>
      <c r="MQJ95" s="14"/>
      <c r="MQK95" s="14"/>
      <c r="MQL95" s="14"/>
      <c r="MQM95" s="14"/>
      <c r="MQN95" s="14"/>
      <c r="MQO95" s="14"/>
      <c r="MQP95" s="14"/>
      <c r="MQQ95" s="14"/>
      <c r="MQR95" s="14"/>
      <c r="MQS95" s="14"/>
      <c r="MQT95" s="14"/>
      <c r="MQU95" s="14"/>
      <c r="MQV95" s="14"/>
      <c r="MQW95" s="14"/>
      <c r="MQX95" s="14"/>
      <c r="MQY95" s="14"/>
      <c r="MQZ95" s="14"/>
      <c r="MRA95" s="14"/>
      <c r="MRB95" s="14"/>
      <c r="MRC95" s="14"/>
      <c r="MRD95" s="14"/>
      <c r="MRE95" s="14"/>
      <c r="MRF95" s="14"/>
      <c r="MRG95" s="14"/>
      <c r="MRH95" s="14"/>
      <c r="MRI95" s="14"/>
      <c r="MRJ95" s="14"/>
      <c r="MRK95" s="14"/>
      <c r="MRL95" s="14"/>
      <c r="MRM95" s="14"/>
      <c r="MRN95" s="14"/>
      <c r="MRO95" s="14"/>
      <c r="MRP95" s="14"/>
      <c r="MRQ95" s="14"/>
      <c r="MRR95" s="14"/>
      <c r="MRS95" s="14"/>
      <c r="MRT95" s="14"/>
      <c r="MRU95" s="14"/>
      <c r="MRV95" s="14"/>
      <c r="MRW95" s="14"/>
      <c r="MRX95" s="14"/>
      <c r="MRY95" s="14"/>
      <c r="MRZ95" s="14"/>
      <c r="MSA95" s="14"/>
      <c r="MSB95" s="14"/>
      <c r="MSC95" s="14"/>
      <c r="MSD95" s="14"/>
      <c r="MSE95" s="14"/>
      <c r="MSF95" s="14"/>
      <c r="MSG95" s="14"/>
      <c r="MSH95" s="14"/>
      <c r="MSI95" s="14"/>
      <c r="MSJ95" s="14"/>
      <c r="MSK95" s="14"/>
      <c r="MSL95" s="14"/>
      <c r="MSM95" s="14"/>
      <c r="MSN95" s="14"/>
      <c r="MSO95" s="14"/>
      <c r="MSP95" s="14"/>
      <c r="MSQ95" s="14"/>
      <c r="MSR95" s="14"/>
      <c r="MSS95" s="14"/>
      <c r="MST95" s="14"/>
      <c r="MSU95" s="14"/>
      <c r="MSV95" s="14"/>
      <c r="MSW95" s="14"/>
      <c r="MSX95" s="14"/>
      <c r="MSY95" s="14"/>
      <c r="MSZ95" s="14"/>
      <c r="MTA95" s="14"/>
      <c r="MTB95" s="14"/>
      <c r="MTC95" s="14"/>
      <c r="MTD95" s="14"/>
      <c r="MTE95" s="14"/>
      <c r="MTF95" s="14"/>
      <c r="MTG95" s="14"/>
      <c r="MTH95" s="14"/>
      <c r="MTI95" s="14"/>
      <c r="MTJ95" s="14"/>
      <c r="MTK95" s="14"/>
      <c r="MTL95" s="14"/>
      <c r="MTM95" s="14"/>
      <c r="MTN95" s="14"/>
      <c r="MTO95" s="14"/>
      <c r="MTP95" s="14"/>
      <c r="MTQ95" s="14"/>
      <c r="MTR95" s="14"/>
      <c r="MTS95" s="14"/>
      <c r="MTT95" s="14"/>
      <c r="MTU95" s="14"/>
      <c r="MTV95" s="14"/>
      <c r="MTW95" s="14"/>
      <c r="MTX95" s="14"/>
      <c r="MTY95" s="14"/>
      <c r="MTZ95" s="14"/>
      <c r="MUA95" s="14"/>
      <c r="MUB95" s="14"/>
      <c r="MUC95" s="14"/>
      <c r="MUD95" s="14"/>
      <c r="MUE95" s="14"/>
      <c r="MUF95" s="14"/>
      <c r="MUG95" s="14"/>
      <c r="MUH95" s="14"/>
      <c r="MUI95" s="14"/>
      <c r="MUJ95" s="14"/>
      <c r="MUK95" s="14"/>
      <c r="MUL95" s="14"/>
      <c r="MUM95" s="14"/>
      <c r="MUN95" s="14"/>
      <c r="MUO95" s="14"/>
      <c r="MUP95" s="14"/>
      <c r="MUQ95" s="14"/>
      <c r="MUR95" s="14"/>
      <c r="MUS95" s="14"/>
      <c r="MUT95" s="14"/>
      <c r="MUU95" s="14"/>
      <c r="MUV95" s="14"/>
      <c r="MUW95" s="14"/>
      <c r="MUX95" s="14"/>
      <c r="MUY95" s="14"/>
      <c r="MUZ95" s="14"/>
      <c r="MVA95" s="14"/>
      <c r="MVB95" s="14"/>
      <c r="MVC95" s="14"/>
      <c r="MVD95" s="14"/>
      <c r="MVE95" s="14"/>
      <c r="MVF95" s="14"/>
      <c r="MVG95" s="14"/>
      <c r="MVH95" s="14"/>
      <c r="MVI95" s="14"/>
      <c r="MVJ95" s="14"/>
      <c r="MVK95" s="14"/>
      <c r="MVL95" s="14"/>
      <c r="MVM95" s="14"/>
      <c r="MVN95" s="14"/>
      <c r="MVO95" s="14"/>
      <c r="MVP95" s="14"/>
      <c r="MVQ95" s="14"/>
      <c r="MVR95" s="14"/>
      <c r="MVS95" s="14"/>
      <c r="MVT95" s="14"/>
      <c r="MVU95" s="14"/>
      <c r="MVV95" s="14"/>
      <c r="MVW95" s="14"/>
      <c r="MVX95" s="14"/>
      <c r="MVY95" s="14"/>
      <c r="MVZ95" s="14"/>
      <c r="MWA95" s="14"/>
      <c r="MWB95" s="14"/>
      <c r="MWC95" s="14"/>
      <c r="MWD95" s="14"/>
      <c r="MWE95" s="14"/>
      <c r="MWF95" s="14"/>
      <c r="MWG95" s="14"/>
      <c r="MWH95" s="14"/>
      <c r="MWI95" s="14"/>
      <c r="MWJ95" s="14"/>
      <c r="MWK95" s="14"/>
      <c r="MWL95" s="14"/>
      <c r="MWM95" s="14"/>
      <c r="MWN95" s="14"/>
      <c r="MWO95" s="14"/>
      <c r="MWP95" s="14"/>
      <c r="MWQ95" s="14"/>
      <c r="MWR95" s="14"/>
      <c r="MWS95" s="14"/>
      <c r="MWT95" s="14"/>
      <c r="MWU95" s="14"/>
      <c r="MWV95" s="14"/>
      <c r="MWW95" s="14"/>
      <c r="MWX95" s="14"/>
      <c r="MWY95" s="14"/>
      <c r="MWZ95" s="14"/>
      <c r="MXA95" s="14"/>
      <c r="MXB95" s="14"/>
      <c r="MXC95" s="14"/>
      <c r="MXD95" s="14"/>
      <c r="MXE95" s="14"/>
      <c r="MXF95" s="14"/>
      <c r="MXG95" s="14"/>
      <c r="MXH95" s="14"/>
      <c r="MXI95" s="14"/>
      <c r="MXJ95" s="14"/>
      <c r="MXK95" s="14"/>
      <c r="MXL95" s="14"/>
      <c r="MXM95" s="14"/>
      <c r="MXN95" s="14"/>
      <c r="MXO95" s="14"/>
      <c r="MXP95" s="14"/>
      <c r="MXQ95" s="14"/>
      <c r="MXR95" s="14"/>
      <c r="MXS95" s="14"/>
      <c r="MXT95" s="14"/>
      <c r="MXU95" s="14"/>
      <c r="MXV95" s="14"/>
      <c r="MXW95" s="14"/>
      <c r="MXX95" s="14"/>
      <c r="MXY95" s="14"/>
      <c r="MXZ95" s="14"/>
      <c r="MYA95" s="14"/>
      <c r="MYB95" s="14"/>
      <c r="MYC95" s="14"/>
      <c r="MYD95" s="14"/>
      <c r="MYE95" s="14"/>
      <c r="MYF95" s="14"/>
      <c r="MYG95" s="14"/>
      <c r="MYH95" s="14"/>
      <c r="MYI95" s="14"/>
      <c r="MYJ95" s="14"/>
      <c r="MYK95" s="14"/>
      <c r="MYL95" s="14"/>
      <c r="MYM95" s="14"/>
      <c r="MYN95" s="14"/>
      <c r="MYO95" s="14"/>
      <c r="MYP95" s="14"/>
      <c r="MYQ95" s="14"/>
      <c r="MYR95" s="14"/>
      <c r="MYS95" s="14"/>
      <c r="MYT95" s="14"/>
      <c r="MYU95" s="14"/>
      <c r="MYV95" s="14"/>
      <c r="MYW95" s="14"/>
      <c r="MYX95" s="14"/>
      <c r="MYY95" s="14"/>
      <c r="MYZ95" s="14"/>
      <c r="MZA95" s="14"/>
      <c r="MZB95" s="14"/>
      <c r="MZC95" s="14"/>
      <c r="MZD95" s="14"/>
      <c r="MZE95" s="14"/>
      <c r="MZF95" s="14"/>
      <c r="MZG95" s="14"/>
      <c r="MZH95" s="14"/>
      <c r="MZI95" s="14"/>
      <c r="MZJ95" s="14"/>
      <c r="MZK95" s="14"/>
      <c r="MZL95" s="14"/>
      <c r="MZM95" s="14"/>
      <c r="MZN95" s="14"/>
      <c r="MZO95" s="14"/>
      <c r="MZP95" s="14"/>
      <c r="MZQ95" s="14"/>
      <c r="MZR95" s="14"/>
      <c r="MZS95" s="14"/>
      <c r="MZT95" s="14"/>
      <c r="MZU95" s="14"/>
      <c r="MZV95" s="14"/>
      <c r="MZW95" s="14"/>
      <c r="MZX95" s="14"/>
      <c r="MZY95" s="14"/>
      <c r="MZZ95" s="14"/>
      <c r="NAA95" s="14"/>
      <c r="NAB95" s="14"/>
      <c r="NAC95" s="14"/>
      <c r="NAD95" s="14"/>
      <c r="NAE95" s="14"/>
      <c r="NAF95" s="14"/>
      <c r="NAG95" s="14"/>
      <c r="NAH95" s="14"/>
      <c r="NAI95" s="14"/>
      <c r="NAJ95" s="14"/>
      <c r="NAK95" s="14"/>
      <c r="NAL95" s="14"/>
      <c r="NAM95" s="14"/>
      <c r="NAN95" s="14"/>
      <c r="NAO95" s="14"/>
      <c r="NAP95" s="14"/>
      <c r="NAQ95" s="14"/>
      <c r="NAR95" s="14"/>
      <c r="NAS95" s="14"/>
      <c r="NAT95" s="14"/>
      <c r="NAU95" s="14"/>
      <c r="NAV95" s="14"/>
      <c r="NAW95" s="14"/>
      <c r="NAX95" s="14"/>
      <c r="NAY95" s="14"/>
      <c r="NAZ95" s="14"/>
      <c r="NBA95" s="14"/>
      <c r="NBB95" s="14"/>
      <c r="NBC95" s="14"/>
      <c r="NBD95" s="14"/>
      <c r="NBE95" s="14"/>
      <c r="NBF95" s="14"/>
      <c r="NBG95" s="14"/>
      <c r="NBH95" s="14"/>
      <c r="NBI95" s="14"/>
      <c r="NBJ95" s="14"/>
      <c r="NBK95" s="14"/>
      <c r="NBL95" s="14"/>
      <c r="NBM95" s="14"/>
      <c r="NBN95" s="14"/>
      <c r="NBO95" s="14"/>
      <c r="NBP95" s="14"/>
      <c r="NBQ95" s="14"/>
      <c r="NBR95" s="14"/>
      <c r="NBS95" s="14"/>
      <c r="NBT95" s="14"/>
      <c r="NBU95" s="14"/>
      <c r="NBV95" s="14"/>
      <c r="NBW95" s="14"/>
      <c r="NBX95" s="14"/>
      <c r="NBY95" s="14"/>
      <c r="NBZ95" s="14"/>
      <c r="NCA95" s="14"/>
      <c r="NCB95" s="14"/>
      <c r="NCC95" s="14"/>
      <c r="NCD95" s="14"/>
      <c r="NCE95" s="14"/>
      <c r="NCF95" s="14"/>
      <c r="NCG95" s="14"/>
      <c r="NCH95" s="14"/>
      <c r="NCI95" s="14"/>
      <c r="NCJ95" s="14"/>
      <c r="NCK95" s="14"/>
      <c r="NCL95" s="14"/>
      <c r="NCM95" s="14"/>
      <c r="NCN95" s="14"/>
      <c r="NCO95" s="14"/>
      <c r="NCP95" s="14"/>
      <c r="NCQ95" s="14"/>
      <c r="NCR95" s="14"/>
      <c r="NCS95" s="14"/>
      <c r="NCT95" s="14"/>
      <c r="NCU95" s="14"/>
      <c r="NCV95" s="14"/>
      <c r="NCW95" s="14"/>
      <c r="NCX95" s="14"/>
      <c r="NCY95" s="14"/>
      <c r="NCZ95" s="14"/>
      <c r="NDA95" s="14"/>
      <c r="NDB95" s="14"/>
      <c r="NDC95" s="14"/>
      <c r="NDD95" s="14"/>
      <c r="NDE95" s="14"/>
      <c r="NDF95" s="14"/>
      <c r="NDG95" s="14"/>
      <c r="NDH95" s="14"/>
      <c r="NDI95" s="14"/>
      <c r="NDJ95" s="14"/>
      <c r="NDK95" s="14"/>
      <c r="NDL95" s="14"/>
      <c r="NDM95" s="14"/>
      <c r="NDN95" s="14"/>
      <c r="NDO95" s="14"/>
      <c r="NDP95" s="14"/>
      <c r="NDQ95" s="14"/>
      <c r="NDR95" s="14"/>
      <c r="NDS95" s="14"/>
      <c r="NDT95" s="14"/>
      <c r="NDU95" s="14"/>
      <c r="NDV95" s="14"/>
      <c r="NDW95" s="14"/>
      <c r="NDX95" s="14"/>
      <c r="NDY95" s="14"/>
      <c r="NDZ95" s="14"/>
      <c r="NEA95" s="14"/>
      <c r="NEB95" s="14"/>
      <c r="NEC95" s="14"/>
      <c r="NED95" s="14"/>
      <c r="NEE95" s="14"/>
      <c r="NEF95" s="14"/>
      <c r="NEG95" s="14"/>
      <c r="NEH95" s="14"/>
      <c r="NEI95" s="14"/>
      <c r="NEJ95" s="14"/>
      <c r="NEK95" s="14"/>
      <c r="NEL95" s="14"/>
      <c r="NEM95" s="14"/>
      <c r="NEN95" s="14"/>
      <c r="NEO95" s="14"/>
      <c r="NEP95" s="14"/>
      <c r="NEQ95" s="14"/>
      <c r="NER95" s="14"/>
      <c r="NES95" s="14"/>
      <c r="NET95" s="14"/>
      <c r="NEU95" s="14"/>
      <c r="NEV95" s="14"/>
      <c r="NEW95" s="14"/>
      <c r="NEX95" s="14"/>
      <c r="NEY95" s="14"/>
      <c r="NEZ95" s="14"/>
      <c r="NFA95" s="14"/>
      <c r="NFB95" s="14"/>
      <c r="NFC95" s="14"/>
      <c r="NFD95" s="14"/>
      <c r="NFE95" s="14"/>
      <c r="NFF95" s="14"/>
      <c r="NFG95" s="14"/>
      <c r="NFH95" s="14"/>
      <c r="NFI95" s="14"/>
      <c r="NFJ95" s="14"/>
      <c r="NFK95" s="14"/>
      <c r="NFL95" s="14"/>
      <c r="NFM95" s="14"/>
      <c r="NFN95" s="14"/>
      <c r="NFO95" s="14"/>
      <c r="NFP95" s="14"/>
      <c r="NFQ95" s="14"/>
      <c r="NFR95" s="14"/>
      <c r="NFS95" s="14"/>
      <c r="NFT95" s="14"/>
      <c r="NFU95" s="14"/>
      <c r="NFV95" s="14"/>
      <c r="NFW95" s="14"/>
      <c r="NFX95" s="14"/>
      <c r="NFY95" s="14"/>
      <c r="NFZ95" s="14"/>
      <c r="NGA95" s="14"/>
      <c r="NGB95" s="14"/>
      <c r="NGC95" s="14"/>
      <c r="NGD95" s="14"/>
      <c r="NGE95" s="14"/>
      <c r="NGF95" s="14"/>
      <c r="NGG95" s="14"/>
      <c r="NGH95" s="14"/>
      <c r="NGI95" s="14"/>
      <c r="NGJ95" s="14"/>
      <c r="NGK95" s="14"/>
      <c r="NGL95" s="14"/>
      <c r="NGM95" s="14"/>
      <c r="NGN95" s="14"/>
      <c r="NGO95" s="14"/>
      <c r="NGP95" s="14"/>
      <c r="NGQ95" s="14"/>
      <c r="NGR95" s="14"/>
      <c r="NGS95" s="14"/>
      <c r="NGT95" s="14"/>
      <c r="NGU95" s="14"/>
      <c r="NGV95" s="14"/>
      <c r="NGW95" s="14"/>
      <c r="NGX95" s="14"/>
      <c r="NGY95" s="14"/>
      <c r="NGZ95" s="14"/>
      <c r="NHA95" s="14"/>
      <c r="NHB95" s="14"/>
      <c r="NHC95" s="14"/>
      <c r="NHD95" s="14"/>
      <c r="NHE95" s="14"/>
      <c r="NHF95" s="14"/>
      <c r="NHG95" s="14"/>
      <c r="NHH95" s="14"/>
      <c r="NHI95" s="14"/>
      <c r="NHJ95" s="14"/>
      <c r="NHK95" s="14"/>
      <c r="NHL95" s="14"/>
      <c r="NHM95" s="14"/>
      <c r="NHN95" s="14"/>
      <c r="NHO95" s="14"/>
      <c r="NHP95" s="14"/>
      <c r="NHQ95" s="14"/>
      <c r="NHR95" s="14"/>
      <c r="NHS95" s="14"/>
      <c r="NHT95" s="14"/>
      <c r="NHU95" s="14"/>
      <c r="NHV95" s="14"/>
      <c r="NHW95" s="14"/>
      <c r="NHX95" s="14"/>
      <c r="NHY95" s="14"/>
      <c r="NHZ95" s="14"/>
      <c r="NIA95" s="14"/>
      <c r="NIB95" s="14"/>
      <c r="NIC95" s="14"/>
      <c r="NID95" s="14"/>
      <c r="NIE95" s="14"/>
      <c r="NIF95" s="14"/>
      <c r="NIG95" s="14"/>
      <c r="NIH95" s="14"/>
      <c r="NII95" s="14"/>
      <c r="NIJ95" s="14"/>
      <c r="NIK95" s="14"/>
      <c r="NIL95" s="14"/>
      <c r="NIM95" s="14"/>
      <c r="NIN95" s="14"/>
      <c r="NIO95" s="14"/>
      <c r="NIP95" s="14"/>
      <c r="NIQ95" s="14"/>
      <c r="NIR95" s="14"/>
      <c r="NIS95" s="14"/>
      <c r="NIT95" s="14"/>
      <c r="NIU95" s="14"/>
      <c r="NIV95" s="14"/>
      <c r="NIW95" s="14"/>
      <c r="NIX95" s="14"/>
      <c r="NIY95" s="14"/>
      <c r="NIZ95" s="14"/>
      <c r="NJA95" s="14"/>
      <c r="NJB95" s="14"/>
      <c r="NJC95" s="14"/>
      <c r="NJD95" s="14"/>
      <c r="NJE95" s="14"/>
      <c r="NJF95" s="14"/>
      <c r="NJG95" s="14"/>
      <c r="NJH95" s="14"/>
      <c r="NJI95" s="14"/>
      <c r="NJJ95" s="14"/>
      <c r="NJK95" s="14"/>
      <c r="NJL95" s="14"/>
      <c r="NJM95" s="14"/>
      <c r="NJN95" s="14"/>
      <c r="NJO95" s="14"/>
      <c r="NJP95" s="14"/>
      <c r="NJQ95" s="14"/>
      <c r="NJR95" s="14"/>
      <c r="NJS95" s="14"/>
      <c r="NJT95" s="14"/>
      <c r="NJU95" s="14"/>
      <c r="NJV95" s="14"/>
      <c r="NJW95" s="14"/>
      <c r="NJX95" s="14"/>
      <c r="NJY95" s="14"/>
      <c r="NJZ95" s="14"/>
      <c r="NKA95" s="14"/>
      <c r="NKB95" s="14"/>
      <c r="NKC95" s="14"/>
      <c r="NKD95" s="14"/>
      <c r="NKE95" s="14"/>
      <c r="NKF95" s="14"/>
      <c r="NKG95" s="14"/>
      <c r="NKH95" s="14"/>
      <c r="NKI95" s="14"/>
      <c r="NKJ95" s="14"/>
      <c r="NKK95" s="14"/>
      <c r="NKL95" s="14"/>
      <c r="NKM95" s="14"/>
      <c r="NKN95" s="14"/>
      <c r="NKO95" s="14"/>
      <c r="NKP95" s="14"/>
      <c r="NKQ95" s="14"/>
      <c r="NKR95" s="14"/>
      <c r="NKS95" s="14"/>
      <c r="NKT95" s="14"/>
      <c r="NKU95" s="14"/>
      <c r="NKV95" s="14"/>
      <c r="NKW95" s="14"/>
      <c r="NKX95" s="14"/>
      <c r="NKY95" s="14"/>
      <c r="NKZ95" s="14"/>
      <c r="NLA95" s="14"/>
      <c r="NLB95" s="14"/>
      <c r="NLC95" s="14"/>
      <c r="NLD95" s="14"/>
      <c r="NLE95" s="14"/>
      <c r="NLF95" s="14"/>
      <c r="NLG95" s="14"/>
      <c r="NLH95" s="14"/>
      <c r="NLI95" s="14"/>
      <c r="NLJ95" s="14"/>
      <c r="NLK95" s="14"/>
      <c r="NLL95" s="14"/>
      <c r="NLM95" s="14"/>
      <c r="NLN95" s="14"/>
      <c r="NLO95" s="14"/>
      <c r="NLP95" s="14"/>
      <c r="NLQ95" s="14"/>
      <c r="NLR95" s="14"/>
      <c r="NLS95" s="14"/>
      <c r="NLT95" s="14"/>
      <c r="NLU95" s="14"/>
      <c r="NLV95" s="14"/>
      <c r="NLW95" s="14"/>
      <c r="NLX95" s="14"/>
      <c r="NLY95" s="14"/>
      <c r="NLZ95" s="14"/>
      <c r="NMA95" s="14"/>
      <c r="NMB95" s="14"/>
      <c r="NMC95" s="14"/>
      <c r="NMD95" s="14"/>
      <c r="NME95" s="14"/>
      <c r="NMF95" s="14"/>
      <c r="NMG95" s="14"/>
      <c r="NMH95" s="14"/>
      <c r="NMI95" s="14"/>
      <c r="NMJ95" s="14"/>
      <c r="NMK95" s="14"/>
      <c r="NML95" s="14"/>
      <c r="NMM95" s="14"/>
      <c r="NMN95" s="14"/>
      <c r="NMO95" s="14"/>
      <c r="NMP95" s="14"/>
      <c r="NMQ95" s="14"/>
      <c r="NMR95" s="14"/>
      <c r="NMS95" s="14"/>
      <c r="NMT95" s="14"/>
      <c r="NMU95" s="14"/>
      <c r="NMV95" s="14"/>
      <c r="NMW95" s="14"/>
      <c r="NMX95" s="14"/>
      <c r="NMY95" s="14"/>
      <c r="NMZ95" s="14"/>
      <c r="NNA95" s="14"/>
      <c r="NNB95" s="14"/>
      <c r="NNC95" s="14"/>
      <c r="NND95" s="14"/>
      <c r="NNE95" s="14"/>
      <c r="NNF95" s="14"/>
      <c r="NNG95" s="14"/>
      <c r="NNH95" s="14"/>
      <c r="NNI95" s="14"/>
      <c r="NNJ95" s="14"/>
      <c r="NNK95" s="14"/>
      <c r="NNL95" s="14"/>
      <c r="NNM95" s="14"/>
      <c r="NNN95" s="14"/>
      <c r="NNO95" s="14"/>
      <c r="NNP95" s="14"/>
      <c r="NNQ95" s="14"/>
      <c r="NNR95" s="14"/>
      <c r="NNS95" s="14"/>
      <c r="NNT95" s="14"/>
      <c r="NNU95" s="14"/>
      <c r="NNV95" s="14"/>
      <c r="NNW95" s="14"/>
      <c r="NNX95" s="14"/>
      <c r="NNY95" s="14"/>
      <c r="NNZ95" s="14"/>
      <c r="NOA95" s="14"/>
      <c r="NOB95" s="14"/>
      <c r="NOC95" s="14"/>
      <c r="NOD95" s="14"/>
      <c r="NOE95" s="14"/>
      <c r="NOF95" s="14"/>
      <c r="NOG95" s="14"/>
      <c r="NOH95" s="14"/>
      <c r="NOI95" s="14"/>
      <c r="NOJ95" s="14"/>
      <c r="NOK95" s="14"/>
      <c r="NOL95" s="14"/>
      <c r="NOM95" s="14"/>
      <c r="NON95" s="14"/>
      <c r="NOO95" s="14"/>
      <c r="NOP95" s="14"/>
      <c r="NOQ95" s="14"/>
      <c r="NOR95" s="14"/>
      <c r="NOS95" s="14"/>
      <c r="NOT95" s="14"/>
      <c r="NOU95" s="14"/>
      <c r="NOV95" s="14"/>
      <c r="NOW95" s="14"/>
      <c r="NOX95" s="14"/>
      <c r="NOY95" s="14"/>
      <c r="NOZ95" s="14"/>
      <c r="NPA95" s="14"/>
      <c r="NPB95" s="14"/>
      <c r="NPC95" s="14"/>
      <c r="NPD95" s="14"/>
      <c r="NPE95" s="14"/>
      <c r="NPF95" s="14"/>
      <c r="NPG95" s="14"/>
      <c r="NPH95" s="14"/>
      <c r="NPI95" s="14"/>
      <c r="NPJ95" s="14"/>
      <c r="NPK95" s="14"/>
      <c r="NPL95" s="14"/>
      <c r="NPM95" s="14"/>
      <c r="NPN95" s="14"/>
      <c r="NPO95" s="14"/>
      <c r="NPP95" s="14"/>
      <c r="NPQ95" s="14"/>
      <c r="NPR95" s="14"/>
      <c r="NPS95" s="14"/>
      <c r="NPT95" s="14"/>
      <c r="NPU95" s="14"/>
      <c r="NPV95" s="14"/>
      <c r="NPW95" s="14"/>
      <c r="NPX95" s="14"/>
      <c r="NPY95" s="14"/>
      <c r="NPZ95" s="14"/>
      <c r="NQA95" s="14"/>
      <c r="NQB95" s="14"/>
      <c r="NQC95" s="14"/>
      <c r="NQD95" s="14"/>
      <c r="NQE95" s="14"/>
      <c r="NQF95" s="14"/>
      <c r="NQG95" s="14"/>
      <c r="NQH95" s="14"/>
      <c r="NQI95" s="14"/>
      <c r="NQJ95" s="14"/>
      <c r="NQK95" s="14"/>
      <c r="NQL95" s="14"/>
      <c r="NQM95" s="14"/>
      <c r="NQN95" s="14"/>
      <c r="NQO95" s="14"/>
      <c r="NQP95" s="14"/>
      <c r="NQQ95" s="14"/>
      <c r="NQR95" s="14"/>
      <c r="NQS95" s="14"/>
      <c r="NQT95" s="14"/>
      <c r="NQU95" s="14"/>
      <c r="NQV95" s="14"/>
      <c r="NQW95" s="14"/>
      <c r="NQX95" s="14"/>
      <c r="NQY95" s="14"/>
      <c r="NQZ95" s="14"/>
      <c r="NRA95" s="14"/>
      <c r="NRB95" s="14"/>
      <c r="NRC95" s="14"/>
      <c r="NRD95" s="14"/>
      <c r="NRE95" s="14"/>
      <c r="NRF95" s="14"/>
      <c r="NRG95" s="14"/>
      <c r="NRH95" s="14"/>
      <c r="NRI95" s="14"/>
      <c r="NRJ95" s="14"/>
      <c r="NRK95" s="14"/>
      <c r="NRL95" s="14"/>
      <c r="NRM95" s="14"/>
      <c r="NRN95" s="14"/>
      <c r="NRO95" s="14"/>
      <c r="NRP95" s="14"/>
      <c r="NRQ95" s="14"/>
      <c r="NRR95" s="14"/>
      <c r="NRS95" s="14"/>
      <c r="NRT95" s="14"/>
      <c r="NRU95" s="14"/>
      <c r="NRV95" s="14"/>
      <c r="NRW95" s="14"/>
      <c r="NRX95" s="14"/>
      <c r="NRY95" s="14"/>
      <c r="NRZ95" s="14"/>
      <c r="NSA95" s="14"/>
      <c r="NSB95" s="14"/>
      <c r="NSC95" s="14"/>
      <c r="NSD95" s="14"/>
      <c r="NSE95" s="14"/>
      <c r="NSF95" s="14"/>
      <c r="NSG95" s="14"/>
      <c r="NSH95" s="14"/>
      <c r="NSI95" s="14"/>
      <c r="NSJ95" s="14"/>
      <c r="NSK95" s="14"/>
      <c r="NSL95" s="14"/>
      <c r="NSM95" s="14"/>
      <c r="NSN95" s="14"/>
      <c r="NSO95" s="14"/>
      <c r="NSP95" s="14"/>
      <c r="NSQ95" s="14"/>
      <c r="NSR95" s="14"/>
      <c r="NSS95" s="14"/>
      <c r="NST95" s="14"/>
      <c r="NSU95" s="14"/>
      <c r="NSV95" s="14"/>
      <c r="NSW95" s="14"/>
      <c r="NSX95" s="14"/>
      <c r="NSY95" s="14"/>
      <c r="NSZ95" s="14"/>
      <c r="NTA95" s="14"/>
      <c r="NTB95" s="14"/>
      <c r="NTC95" s="14"/>
      <c r="NTD95" s="14"/>
      <c r="NTE95" s="14"/>
      <c r="NTF95" s="14"/>
      <c r="NTG95" s="14"/>
      <c r="NTH95" s="14"/>
      <c r="NTI95" s="14"/>
      <c r="NTJ95" s="14"/>
      <c r="NTK95" s="14"/>
      <c r="NTL95" s="14"/>
      <c r="NTM95" s="14"/>
      <c r="NTN95" s="14"/>
      <c r="NTO95" s="14"/>
      <c r="NTP95" s="14"/>
      <c r="NTQ95" s="14"/>
      <c r="NTR95" s="14"/>
      <c r="NTS95" s="14"/>
      <c r="NTT95" s="14"/>
      <c r="NTU95" s="14"/>
      <c r="NTV95" s="14"/>
      <c r="NTW95" s="14"/>
      <c r="NTX95" s="14"/>
      <c r="NTY95" s="14"/>
      <c r="NTZ95" s="14"/>
      <c r="NUA95" s="14"/>
      <c r="NUB95" s="14"/>
      <c r="NUC95" s="14"/>
      <c r="NUD95" s="14"/>
      <c r="NUE95" s="14"/>
      <c r="NUF95" s="14"/>
      <c r="NUG95" s="14"/>
      <c r="NUH95" s="14"/>
      <c r="NUI95" s="14"/>
      <c r="NUJ95" s="14"/>
      <c r="NUK95" s="14"/>
      <c r="NUL95" s="14"/>
      <c r="NUM95" s="14"/>
      <c r="NUN95" s="14"/>
      <c r="NUO95" s="14"/>
      <c r="NUP95" s="14"/>
      <c r="NUQ95" s="14"/>
      <c r="NUR95" s="14"/>
      <c r="NUS95" s="14"/>
      <c r="NUT95" s="14"/>
      <c r="NUU95" s="14"/>
      <c r="NUV95" s="14"/>
      <c r="NUW95" s="14"/>
      <c r="NUX95" s="14"/>
      <c r="NUY95" s="14"/>
      <c r="NUZ95" s="14"/>
      <c r="NVA95" s="14"/>
      <c r="NVB95" s="14"/>
      <c r="NVC95" s="14"/>
      <c r="NVD95" s="14"/>
      <c r="NVE95" s="14"/>
      <c r="NVF95" s="14"/>
      <c r="NVG95" s="14"/>
      <c r="NVH95" s="14"/>
      <c r="NVI95" s="14"/>
      <c r="NVJ95" s="14"/>
      <c r="NVK95" s="14"/>
      <c r="NVL95" s="14"/>
      <c r="NVM95" s="14"/>
      <c r="NVN95" s="14"/>
      <c r="NVO95" s="14"/>
      <c r="NVP95" s="14"/>
      <c r="NVQ95" s="14"/>
      <c r="NVR95" s="14"/>
      <c r="NVS95" s="14"/>
      <c r="NVT95" s="14"/>
      <c r="NVU95" s="14"/>
      <c r="NVV95" s="14"/>
      <c r="NVW95" s="14"/>
      <c r="NVX95" s="14"/>
      <c r="NVY95" s="14"/>
      <c r="NVZ95" s="14"/>
      <c r="NWA95" s="14"/>
      <c r="NWB95" s="14"/>
      <c r="NWC95" s="14"/>
      <c r="NWD95" s="14"/>
      <c r="NWE95" s="14"/>
      <c r="NWF95" s="14"/>
      <c r="NWG95" s="14"/>
      <c r="NWH95" s="14"/>
      <c r="NWI95" s="14"/>
      <c r="NWJ95" s="14"/>
      <c r="NWK95" s="14"/>
      <c r="NWL95" s="14"/>
      <c r="NWM95" s="14"/>
      <c r="NWN95" s="14"/>
      <c r="NWO95" s="14"/>
      <c r="NWP95" s="14"/>
      <c r="NWQ95" s="14"/>
      <c r="NWR95" s="14"/>
      <c r="NWS95" s="14"/>
      <c r="NWT95" s="14"/>
      <c r="NWU95" s="14"/>
      <c r="NWV95" s="14"/>
      <c r="NWW95" s="14"/>
      <c r="NWX95" s="14"/>
      <c r="NWY95" s="14"/>
      <c r="NWZ95" s="14"/>
      <c r="NXA95" s="14"/>
      <c r="NXB95" s="14"/>
      <c r="NXC95" s="14"/>
      <c r="NXD95" s="14"/>
      <c r="NXE95" s="14"/>
      <c r="NXF95" s="14"/>
      <c r="NXG95" s="14"/>
      <c r="NXH95" s="14"/>
      <c r="NXI95" s="14"/>
      <c r="NXJ95" s="14"/>
      <c r="NXK95" s="14"/>
      <c r="NXL95" s="14"/>
      <c r="NXM95" s="14"/>
      <c r="NXN95" s="14"/>
      <c r="NXO95" s="14"/>
      <c r="NXP95" s="14"/>
      <c r="NXQ95" s="14"/>
      <c r="NXR95" s="14"/>
      <c r="NXS95" s="14"/>
      <c r="NXT95" s="14"/>
      <c r="NXU95" s="14"/>
      <c r="NXV95" s="14"/>
      <c r="NXW95" s="14"/>
      <c r="NXX95" s="14"/>
      <c r="NXY95" s="14"/>
      <c r="NXZ95" s="14"/>
      <c r="NYA95" s="14"/>
      <c r="NYB95" s="14"/>
      <c r="NYC95" s="14"/>
      <c r="NYD95" s="14"/>
      <c r="NYE95" s="14"/>
      <c r="NYF95" s="14"/>
      <c r="NYG95" s="14"/>
      <c r="NYH95" s="14"/>
      <c r="NYI95" s="14"/>
      <c r="NYJ95" s="14"/>
      <c r="NYK95" s="14"/>
      <c r="NYL95" s="14"/>
      <c r="NYM95" s="14"/>
      <c r="NYN95" s="14"/>
      <c r="NYO95" s="14"/>
      <c r="NYP95" s="14"/>
      <c r="NYQ95" s="14"/>
      <c r="NYR95" s="14"/>
      <c r="NYS95" s="14"/>
      <c r="NYT95" s="14"/>
      <c r="NYU95" s="14"/>
      <c r="NYV95" s="14"/>
      <c r="NYW95" s="14"/>
      <c r="NYX95" s="14"/>
      <c r="NYY95" s="14"/>
      <c r="NYZ95" s="14"/>
      <c r="NZA95" s="14"/>
      <c r="NZB95" s="14"/>
      <c r="NZC95" s="14"/>
      <c r="NZD95" s="14"/>
      <c r="NZE95" s="14"/>
      <c r="NZF95" s="14"/>
      <c r="NZG95" s="14"/>
      <c r="NZH95" s="14"/>
      <c r="NZI95" s="14"/>
      <c r="NZJ95" s="14"/>
      <c r="NZK95" s="14"/>
      <c r="NZL95" s="14"/>
      <c r="NZM95" s="14"/>
      <c r="NZN95" s="14"/>
      <c r="NZO95" s="14"/>
      <c r="NZP95" s="14"/>
      <c r="NZQ95" s="14"/>
      <c r="NZR95" s="14"/>
      <c r="NZS95" s="14"/>
      <c r="NZT95" s="14"/>
      <c r="NZU95" s="14"/>
      <c r="NZV95" s="14"/>
      <c r="NZW95" s="14"/>
      <c r="NZX95" s="14"/>
      <c r="NZY95" s="14"/>
      <c r="NZZ95" s="14"/>
      <c r="OAA95" s="14"/>
      <c r="OAB95" s="14"/>
      <c r="OAC95" s="14"/>
      <c r="OAD95" s="14"/>
      <c r="OAE95" s="14"/>
      <c r="OAF95" s="14"/>
      <c r="OAG95" s="14"/>
      <c r="OAH95" s="14"/>
      <c r="OAI95" s="14"/>
      <c r="OAJ95" s="14"/>
      <c r="OAK95" s="14"/>
      <c r="OAL95" s="14"/>
      <c r="OAM95" s="14"/>
      <c r="OAN95" s="14"/>
      <c r="OAO95" s="14"/>
      <c r="OAP95" s="14"/>
      <c r="OAQ95" s="14"/>
      <c r="OAR95" s="14"/>
      <c r="OAS95" s="14"/>
      <c r="OAT95" s="14"/>
      <c r="OAU95" s="14"/>
      <c r="OAV95" s="14"/>
      <c r="OAW95" s="14"/>
      <c r="OAX95" s="14"/>
      <c r="OAY95" s="14"/>
      <c r="OAZ95" s="14"/>
      <c r="OBA95" s="14"/>
      <c r="OBB95" s="14"/>
      <c r="OBC95" s="14"/>
      <c r="OBD95" s="14"/>
      <c r="OBE95" s="14"/>
      <c r="OBF95" s="14"/>
      <c r="OBG95" s="14"/>
      <c r="OBH95" s="14"/>
      <c r="OBI95" s="14"/>
      <c r="OBJ95" s="14"/>
      <c r="OBK95" s="14"/>
      <c r="OBL95" s="14"/>
      <c r="OBM95" s="14"/>
      <c r="OBN95" s="14"/>
      <c r="OBO95" s="14"/>
      <c r="OBP95" s="14"/>
      <c r="OBQ95" s="14"/>
      <c r="OBR95" s="14"/>
      <c r="OBS95" s="14"/>
      <c r="OBT95" s="14"/>
      <c r="OBU95" s="14"/>
      <c r="OBV95" s="14"/>
      <c r="OBW95" s="14"/>
      <c r="OBX95" s="14"/>
      <c r="OBY95" s="14"/>
      <c r="OBZ95" s="14"/>
      <c r="OCA95" s="14"/>
      <c r="OCB95" s="14"/>
      <c r="OCC95" s="14"/>
      <c r="OCD95" s="14"/>
      <c r="OCE95" s="14"/>
      <c r="OCF95" s="14"/>
      <c r="OCG95" s="14"/>
      <c r="OCH95" s="14"/>
      <c r="OCI95" s="14"/>
      <c r="OCJ95" s="14"/>
      <c r="OCK95" s="14"/>
      <c r="OCL95" s="14"/>
      <c r="OCM95" s="14"/>
      <c r="OCN95" s="14"/>
      <c r="OCO95" s="14"/>
      <c r="OCP95" s="14"/>
      <c r="OCQ95" s="14"/>
      <c r="OCR95" s="14"/>
      <c r="OCS95" s="14"/>
      <c r="OCT95" s="14"/>
      <c r="OCU95" s="14"/>
      <c r="OCV95" s="14"/>
      <c r="OCW95" s="14"/>
      <c r="OCX95" s="14"/>
      <c r="OCY95" s="14"/>
      <c r="OCZ95" s="14"/>
      <c r="ODA95" s="14"/>
      <c r="ODB95" s="14"/>
      <c r="ODC95" s="14"/>
      <c r="ODD95" s="14"/>
      <c r="ODE95" s="14"/>
      <c r="ODF95" s="14"/>
      <c r="ODG95" s="14"/>
      <c r="ODH95" s="14"/>
      <c r="ODI95" s="14"/>
      <c r="ODJ95" s="14"/>
      <c r="ODK95" s="14"/>
      <c r="ODL95" s="14"/>
      <c r="ODM95" s="14"/>
      <c r="ODN95" s="14"/>
      <c r="ODO95" s="14"/>
      <c r="ODP95" s="14"/>
      <c r="ODQ95" s="14"/>
      <c r="ODR95" s="14"/>
      <c r="ODS95" s="14"/>
      <c r="ODT95" s="14"/>
      <c r="ODU95" s="14"/>
      <c r="ODV95" s="14"/>
      <c r="ODW95" s="14"/>
      <c r="ODX95" s="14"/>
      <c r="ODY95" s="14"/>
      <c r="ODZ95" s="14"/>
      <c r="OEA95" s="14"/>
      <c r="OEB95" s="14"/>
      <c r="OEC95" s="14"/>
      <c r="OED95" s="14"/>
      <c r="OEE95" s="14"/>
      <c r="OEF95" s="14"/>
      <c r="OEG95" s="14"/>
      <c r="OEH95" s="14"/>
      <c r="OEI95" s="14"/>
      <c r="OEJ95" s="14"/>
      <c r="OEK95" s="14"/>
      <c r="OEL95" s="14"/>
      <c r="OEM95" s="14"/>
      <c r="OEN95" s="14"/>
      <c r="OEO95" s="14"/>
      <c r="OEP95" s="14"/>
      <c r="OEQ95" s="14"/>
      <c r="OER95" s="14"/>
      <c r="OES95" s="14"/>
      <c r="OET95" s="14"/>
      <c r="OEU95" s="14"/>
      <c r="OEV95" s="14"/>
      <c r="OEW95" s="14"/>
      <c r="OEX95" s="14"/>
      <c r="OEY95" s="14"/>
      <c r="OEZ95" s="14"/>
      <c r="OFA95" s="14"/>
      <c r="OFB95" s="14"/>
      <c r="OFC95" s="14"/>
      <c r="OFD95" s="14"/>
      <c r="OFE95" s="14"/>
      <c r="OFF95" s="14"/>
      <c r="OFG95" s="14"/>
      <c r="OFH95" s="14"/>
      <c r="OFI95" s="14"/>
      <c r="OFJ95" s="14"/>
      <c r="OFK95" s="14"/>
      <c r="OFL95" s="14"/>
      <c r="OFM95" s="14"/>
      <c r="OFN95" s="14"/>
      <c r="OFO95" s="14"/>
      <c r="OFP95" s="14"/>
      <c r="OFQ95" s="14"/>
      <c r="OFR95" s="14"/>
      <c r="OFS95" s="14"/>
      <c r="OFT95" s="14"/>
      <c r="OFU95" s="14"/>
      <c r="OFV95" s="14"/>
      <c r="OFW95" s="14"/>
      <c r="OFX95" s="14"/>
      <c r="OFY95" s="14"/>
      <c r="OFZ95" s="14"/>
      <c r="OGA95" s="14"/>
      <c r="OGB95" s="14"/>
      <c r="OGC95" s="14"/>
      <c r="OGD95" s="14"/>
      <c r="OGE95" s="14"/>
      <c r="OGF95" s="14"/>
      <c r="OGG95" s="14"/>
      <c r="OGH95" s="14"/>
      <c r="OGI95" s="14"/>
      <c r="OGJ95" s="14"/>
      <c r="OGK95" s="14"/>
      <c r="OGL95" s="14"/>
      <c r="OGM95" s="14"/>
      <c r="OGN95" s="14"/>
      <c r="OGO95" s="14"/>
      <c r="OGP95" s="14"/>
      <c r="OGQ95" s="14"/>
      <c r="OGR95" s="14"/>
      <c r="OGS95" s="14"/>
      <c r="OGT95" s="14"/>
      <c r="OGU95" s="14"/>
      <c r="OGV95" s="14"/>
      <c r="OGW95" s="14"/>
      <c r="OGX95" s="14"/>
      <c r="OGY95" s="14"/>
      <c r="OGZ95" s="14"/>
      <c r="OHA95" s="14"/>
      <c r="OHB95" s="14"/>
      <c r="OHC95" s="14"/>
      <c r="OHD95" s="14"/>
      <c r="OHE95" s="14"/>
      <c r="OHF95" s="14"/>
      <c r="OHG95" s="14"/>
      <c r="OHH95" s="14"/>
      <c r="OHI95" s="14"/>
      <c r="OHJ95" s="14"/>
      <c r="OHK95" s="14"/>
      <c r="OHL95" s="14"/>
      <c r="OHM95" s="14"/>
      <c r="OHN95" s="14"/>
      <c r="OHO95" s="14"/>
      <c r="OHP95" s="14"/>
      <c r="OHQ95" s="14"/>
      <c r="OHR95" s="14"/>
      <c r="OHS95" s="14"/>
      <c r="OHT95" s="14"/>
      <c r="OHU95" s="14"/>
      <c r="OHV95" s="14"/>
      <c r="OHW95" s="14"/>
      <c r="OHX95" s="14"/>
      <c r="OHY95" s="14"/>
      <c r="OHZ95" s="14"/>
      <c r="OIA95" s="14"/>
      <c r="OIB95" s="14"/>
      <c r="OIC95" s="14"/>
      <c r="OID95" s="14"/>
      <c r="OIE95" s="14"/>
      <c r="OIF95" s="14"/>
      <c r="OIG95" s="14"/>
      <c r="OIH95" s="14"/>
      <c r="OII95" s="14"/>
      <c r="OIJ95" s="14"/>
      <c r="OIK95" s="14"/>
      <c r="OIL95" s="14"/>
      <c r="OIM95" s="14"/>
      <c r="OIN95" s="14"/>
      <c r="OIO95" s="14"/>
      <c r="OIP95" s="14"/>
      <c r="OIQ95" s="14"/>
      <c r="OIR95" s="14"/>
      <c r="OIS95" s="14"/>
      <c r="OIT95" s="14"/>
      <c r="OIU95" s="14"/>
      <c r="OIV95" s="14"/>
      <c r="OIW95" s="14"/>
      <c r="OIX95" s="14"/>
      <c r="OIY95" s="14"/>
      <c r="OIZ95" s="14"/>
      <c r="OJA95" s="14"/>
      <c r="OJB95" s="14"/>
      <c r="OJC95" s="14"/>
      <c r="OJD95" s="14"/>
      <c r="OJE95" s="14"/>
      <c r="OJF95" s="14"/>
      <c r="OJG95" s="14"/>
      <c r="OJH95" s="14"/>
      <c r="OJI95" s="14"/>
      <c r="OJJ95" s="14"/>
      <c r="OJK95" s="14"/>
      <c r="OJL95" s="14"/>
      <c r="OJM95" s="14"/>
      <c r="OJN95" s="14"/>
      <c r="OJO95" s="14"/>
      <c r="OJP95" s="14"/>
      <c r="OJQ95" s="14"/>
      <c r="OJR95" s="14"/>
      <c r="OJS95" s="14"/>
      <c r="OJT95" s="14"/>
      <c r="OJU95" s="14"/>
      <c r="OJV95" s="14"/>
      <c r="OJW95" s="14"/>
      <c r="OJX95" s="14"/>
      <c r="OJY95" s="14"/>
      <c r="OJZ95" s="14"/>
      <c r="OKA95" s="14"/>
      <c r="OKB95" s="14"/>
      <c r="OKC95" s="14"/>
      <c r="OKD95" s="14"/>
      <c r="OKE95" s="14"/>
      <c r="OKF95" s="14"/>
      <c r="OKG95" s="14"/>
      <c r="OKH95" s="14"/>
      <c r="OKI95" s="14"/>
      <c r="OKJ95" s="14"/>
      <c r="OKK95" s="14"/>
      <c r="OKL95" s="14"/>
      <c r="OKM95" s="14"/>
      <c r="OKN95" s="14"/>
      <c r="OKO95" s="14"/>
      <c r="OKP95" s="14"/>
      <c r="OKQ95" s="14"/>
      <c r="OKR95" s="14"/>
      <c r="OKS95" s="14"/>
      <c r="OKT95" s="14"/>
      <c r="OKU95" s="14"/>
      <c r="OKV95" s="14"/>
      <c r="OKW95" s="14"/>
      <c r="OKX95" s="14"/>
      <c r="OKY95" s="14"/>
      <c r="OKZ95" s="14"/>
      <c r="OLA95" s="14"/>
      <c r="OLB95" s="14"/>
      <c r="OLC95" s="14"/>
      <c r="OLD95" s="14"/>
      <c r="OLE95" s="14"/>
      <c r="OLF95" s="14"/>
      <c r="OLG95" s="14"/>
      <c r="OLH95" s="14"/>
      <c r="OLI95" s="14"/>
      <c r="OLJ95" s="14"/>
      <c r="OLK95" s="14"/>
      <c r="OLL95" s="14"/>
      <c r="OLM95" s="14"/>
      <c r="OLN95" s="14"/>
      <c r="OLO95" s="14"/>
      <c r="OLP95" s="14"/>
      <c r="OLQ95" s="14"/>
      <c r="OLR95" s="14"/>
      <c r="OLS95" s="14"/>
      <c r="OLT95" s="14"/>
      <c r="OLU95" s="14"/>
      <c r="OLV95" s="14"/>
      <c r="OLW95" s="14"/>
      <c r="OLX95" s="14"/>
      <c r="OLY95" s="14"/>
      <c r="OLZ95" s="14"/>
      <c r="OMA95" s="14"/>
      <c r="OMB95" s="14"/>
      <c r="OMC95" s="14"/>
      <c r="OMD95" s="14"/>
      <c r="OME95" s="14"/>
      <c r="OMF95" s="14"/>
      <c r="OMG95" s="14"/>
      <c r="OMH95" s="14"/>
      <c r="OMI95" s="14"/>
      <c r="OMJ95" s="14"/>
      <c r="OMK95" s="14"/>
      <c r="OML95" s="14"/>
      <c r="OMM95" s="14"/>
      <c r="OMN95" s="14"/>
      <c r="OMO95" s="14"/>
      <c r="OMP95" s="14"/>
      <c r="OMQ95" s="14"/>
      <c r="OMR95" s="14"/>
      <c r="OMS95" s="14"/>
      <c r="OMT95" s="14"/>
      <c r="OMU95" s="14"/>
      <c r="OMV95" s="14"/>
      <c r="OMW95" s="14"/>
      <c r="OMX95" s="14"/>
      <c r="OMY95" s="14"/>
      <c r="OMZ95" s="14"/>
      <c r="ONA95" s="14"/>
      <c r="ONB95" s="14"/>
      <c r="ONC95" s="14"/>
      <c r="OND95" s="14"/>
      <c r="ONE95" s="14"/>
      <c r="ONF95" s="14"/>
      <c r="ONG95" s="14"/>
      <c r="ONH95" s="14"/>
      <c r="ONI95" s="14"/>
      <c r="ONJ95" s="14"/>
      <c r="ONK95" s="14"/>
      <c r="ONL95" s="14"/>
      <c r="ONM95" s="14"/>
      <c r="ONN95" s="14"/>
      <c r="ONO95" s="14"/>
      <c r="ONP95" s="14"/>
      <c r="ONQ95" s="14"/>
      <c r="ONR95" s="14"/>
      <c r="ONS95" s="14"/>
      <c r="ONT95" s="14"/>
      <c r="ONU95" s="14"/>
      <c r="ONV95" s="14"/>
      <c r="ONW95" s="14"/>
      <c r="ONX95" s="14"/>
      <c r="ONY95" s="14"/>
      <c r="ONZ95" s="14"/>
      <c r="OOA95" s="14"/>
      <c r="OOB95" s="14"/>
      <c r="OOC95" s="14"/>
      <c r="OOD95" s="14"/>
      <c r="OOE95" s="14"/>
      <c r="OOF95" s="14"/>
      <c r="OOG95" s="14"/>
      <c r="OOH95" s="14"/>
      <c r="OOI95" s="14"/>
      <c r="OOJ95" s="14"/>
      <c r="OOK95" s="14"/>
      <c r="OOL95" s="14"/>
      <c r="OOM95" s="14"/>
      <c r="OON95" s="14"/>
      <c r="OOO95" s="14"/>
      <c r="OOP95" s="14"/>
      <c r="OOQ95" s="14"/>
      <c r="OOR95" s="14"/>
      <c r="OOS95" s="14"/>
      <c r="OOT95" s="14"/>
      <c r="OOU95" s="14"/>
      <c r="OOV95" s="14"/>
      <c r="OOW95" s="14"/>
      <c r="OOX95" s="14"/>
      <c r="OOY95" s="14"/>
      <c r="OOZ95" s="14"/>
      <c r="OPA95" s="14"/>
      <c r="OPB95" s="14"/>
      <c r="OPC95" s="14"/>
      <c r="OPD95" s="14"/>
      <c r="OPE95" s="14"/>
      <c r="OPF95" s="14"/>
      <c r="OPG95" s="14"/>
      <c r="OPH95" s="14"/>
      <c r="OPI95" s="14"/>
      <c r="OPJ95" s="14"/>
      <c r="OPK95" s="14"/>
      <c r="OPL95" s="14"/>
      <c r="OPM95" s="14"/>
      <c r="OPN95" s="14"/>
      <c r="OPO95" s="14"/>
      <c r="OPP95" s="14"/>
      <c r="OPQ95" s="14"/>
      <c r="OPR95" s="14"/>
      <c r="OPS95" s="14"/>
      <c r="OPT95" s="14"/>
      <c r="OPU95" s="14"/>
      <c r="OPV95" s="14"/>
      <c r="OPW95" s="14"/>
      <c r="OPX95" s="14"/>
      <c r="OPY95" s="14"/>
      <c r="OPZ95" s="14"/>
      <c r="OQA95" s="14"/>
      <c r="OQB95" s="14"/>
      <c r="OQC95" s="14"/>
      <c r="OQD95" s="14"/>
      <c r="OQE95" s="14"/>
      <c r="OQF95" s="14"/>
      <c r="OQG95" s="14"/>
      <c r="OQH95" s="14"/>
      <c r="OQI95" s="14"/>
      <c r="OQJ95" s="14"/>
      <c r="OQK95" s="14"/>
      <c r="OQL95" s="14"/>
      <c r="OQM95" s="14"/>
      <c r="OQN95" s="14"/>
      <c r="OQO95" s="14"/>
      <c r="OQP95" s="14"/>
      <c r="OQQ95" s="14"/>
      <c r="OQR95" s="14"/>
      <c r="OQS95" s="14"/>
      <c r="OQT95" s="14"/>
      <c r="OQU95" s="14"/>
      <c r="OQV95" s="14"/>
      <c r="OQW95" s="14"/>
      <c r="OQX95" s="14"/>
      <c r="OQY95" s="14"/>
      <c r="OQZ95" s="14"/>
      <c r="ORA95" s="14"/>
      <c r="ORB95" s="14"/>
      <c r="ORC95" s="14"/>
      <c r="ORD95" s="14"/>
      <c r="ORE95" s="14"/>
      <c r="ORF95" s="14"/>
      <c r="ORG95" s="14"/>
      <c r="ORH95" s="14"/>
      <c r="ORI95" s="14"/>
      <c r="ORJ95" s="14"/>
      <c r="ORK95" s="14"/>
      <c r="ORL95" s="14"/>
      <c r="ORM95" s="14"/>
      <c r="ORN95" s="14"/>
      <c r="ORO95" s="14"/>
      <c r="ORP95" s="14"/>
      <c r="ORQ95" s="14"/>
      <c r="ORR95" s="14"/>
      <c r="ORS95" s="14"/>
      <c r="ORT95" s="14"/>
      <c r="ORU95" s="14"/>
      <c r="ORV95" s="14"/>
      <c r="ORW95" s="14"/>
      <c r="ORX95" s="14"/>
      <c r="ORY95" s="14"/>
      <c r="ORZ95" s="14"/>
      <c r="OSA95" s="14"/>
      <c r="OSB95" s="14"/>
      <c r="OSC95" s="14"/>
      <c r="OSD95" s="14"/>
      <c r="OSE95" s="14"/>
      <c r="OSF95" s="14"/>
      <c r="OSG95" s="14"/>
      <c r="OSH95" s="14"/>
      <c r="OSI95" s="14"/>
      <c r="OSJ95" s="14"/>
      <c r="OSK95" s="14"/>
      <c r="OSL95" s="14"/>
      <c r="OSM95" s="14"/>
      <c r="OSN95" s="14"/>
      <c r="OSO95" s="14"/>
      <c r="OSP95" s="14"/>
      <c r="OSQ95" s="14"/>
      <c r="OSR95" s="14"/>
      <c r="OSS95" s="14"/>
      <c r="OST95" s="14"/>
      <c r="OSU95" s="14"/>
      <c r="OSV95" s="14"/>
      <c r="OSW95" s="14"/>
      <c r="OSX95" s="14"/>
      <c r="OSY95" s="14"/>
      <c r="OSZ95" s="14"/>
      <c r="OTA95" s="14"/>
      <c r="OTB95" s="14"/>
      <c r="OTC95" s="14"/>
      <c r="OTD95" s="14"/>
      <c r="OTE95" s="14"/>
      <c r="OTF95" s="14"/>
      <c r="OTG95" s="14"/>
      <c r="OTH95" s="14"/>
      <c r="OTI95" s="14"/>
      <c r="OTJ95" s="14"/>
      <c r="OTK95" s="14"/>
      <c r="OTL95" s="14"/>
      <c r="OTM95" s="14"/>
      <c r="OTN95" s="14"/>
      <c r="OTO95" s="14"/>
      <c r="OTP95" s="14"/>
      <c r="OTQ95" s="14"/>
      <c r="OTR95" s="14"/>
      <c r="OTS95" s="14"/>
      <c r="OTT95" s="14"/>
      <c r="OTU95" s="14"/>
      <c r="OTV95" s="14"/>
      <c r="OTW95" s="14"/>
      <c r="OTX95" s="14"/>
      <c r="OTY95" s="14"/>
      <c r="OTZ95" s="14"/>
      <c r="OUA95" s="14"/>
      <c r="OUB95" s="14"/>
      <c r="OUC95" s="14"/>
      <c r="OUD95" s="14"/>
      <c r="OUE95" s="14"/>
      <c r="OUF95" s="14"/>
      <c r="OUG95" s="14"/>
      <c r="OUH95" s="14"/>
      <c r="OUI95" s="14"/>
      <c r="OUJ95" s="14"/>
      <c r="OUK95" s="14"/>
      <c r="OUL95" s="14"/>
      <c r="OUM95" s="14"/>
      <c r="OUN95" s="14"/>
      <c r="OUO95" s="14"/>
      <c r="OUP95" s="14"/>
      <c r="OUQ95" s="14"/>
      <c r="OUR95" s="14"/>
      <c r="OUS95" s="14"/>
      <c r="OUT95" s="14"/>
      <c r="OUU95" s="14"/>
      <c r="OUV95" s="14"/>
      <c r="OUW95" s="14"/>
      <c r="OUX95" s="14"/>
      <c r="OUY95" s="14"/>
      <c r="OUZ95" s="14"/>
      <c r="OVA95" s="14"/>
      <c r="OVB95" s="14"/>
      <c r="OVC95" s="14"/>
      <c r="OVD95" s="14"/>
      <c r="OVE95" s="14"/>
      <c r="OVF95" s="14"/>
      <c r="OVG95" s="14"/>
      <c r="OVH95" s="14"/>
      <c r="OVI95" s="14"/>
      <c r="OVJ95" s="14"/>
      <c r="OVK95" s="14"/>
      <c r="OVL95" s="14"/>
      <c r="OVM95" s="14"/>
      <c r="OVN95" s="14"/>
      <c r="OVO95" s="14"/>
      <c r="OVP95" s="14"/>
      <c r="OVQ95" s="14"/>
      <c r="OVR95" s="14"/>
      <c r="OVS95" s="14"/>
      <c r="OVT95" s="14"/>
      <c r="OVU95" s="14"/>
      <c r="OVV95" s="14"/>
      <c r="OVW95" s="14"/>
      <c r="OVX95" s="14"/>
      <c r="OVY95" s="14"/>
      <c r="OVZ95" s="14"/>
      <c r="OWA95" s="14"/>
      <c r="OWB95" s="14"/>
      <c r="OWC95" s="14"/>
      <c r="OWD95" s="14"/>
      <c r="OWE95" s="14"/>
      <c r="OWF95" s="14"/>
      <c r="OWG95" s="14"/>
      <c r="OWH95" s="14"/>
      <c r="OWI95" s="14"/>
      <c r="OWJ95" s="14"/>
      <c r="OWK95" s="14"/>
      <c r="OWL95" s="14"/>
      <c r="OWM95" s="14"/>
      <c r="OWN95" s="14"/>
      <c r="OWO95" s="14"/>
      <c r="OWP95" s="14"/>
      <c r="OWQ95" s="14"/>
      <c r="OWR95" s="14"/>
      <c r="OWS95" s="14"/>
      <c r="OWT95" s="14"/>
      <c r="OWU95" s="14"/>
      <c r="OWV95" s="14"/>
      <c r="OWW95" s="14"/>
      <c r="OWX95" s="14"/>
      <c r="OWY95" s="14"/>
      <c r="OWZ95" s="14"/>
      <c r="OXA95" s="14"/>
      <c r="OXB95" s="14"/>
      <c r="OXC95" s="14"/>
      <c r="OXD95" s="14"/>
      <c r="OXE95" s="14"/>
      <c r="OXF95" s="14"/>
      <c r="OXG95" s="14"/>
      <c r="OXH95" s="14"/>
      <c r="OXI95" s="14"/>
      <c r="OXJ95" s="14"/>
      <c r="OXK95" s="14"/>
      <c r="OXL95" s="14"/>
      <c r="OXM95" s="14"/>
      <c r="OXN95" s="14"/>
      <c r="OXO95" s="14"/>
      <c r="OXP95" s="14"/>
      <c r="OXQ95" s="14"/>
      <c r="OXR95" s="14"/>
      <c r="OXS95" s="14"/>
      <c r="OXT95" s="14"/>
      <c r="OXU95" s="14"/>
      <c r="OXV95" s="14"/>
      <c r="OXW95" s="14"/>
      <c r="OXX95" s="14"/>
      <c r="OXY95" s="14"/>
      <c r="OXZ95" s="14"/>
      <c r="OYA95" s="14"/>
      <c r="OYB95" s="14"/>
      <c r="OYC95" s="14"/>
      <c r="OYD95" s="14"/>
      <c r="OYE95" s="14"/>
      <c r="OYF95" s="14"/>
      <c r="OYG95" s="14"/>
      <c r="OYH95" s="14"/>
      <c r="OYI95" s="14"/>
      <c r="OYJ95" s="14"/>
      <c r="OYK95" s="14"/>
      <c r="OYL95" s="14"/>
      <c r="OYM95" s="14"/>
      <c r="OYN95" s="14"/>
      <c r="OYO95" s="14"/>
      <c r="OYP95" s="14"/>
      <c r="OYQ95" s="14"/>
      <c r="OYR95" s="14"/>
      <c r="OYS95" s="14"/>
      <c r="OYT95" s="14"/>
      <c r="OYU95" s="14"/>
      <c r="OYV95" s="14"/>
      <c r="OYW95" s="14"/>
      <c r="OYX95" s="14"/>
      <c r="OYY95" s="14"/>
      <c r="OYZ95" s="14"/>
      <c r="OZA95" s="14"/>
      <c r="OZB95" s="14"/>
      <c r="OZC95" s="14"/>
      <c r="OZD95" s="14"/>
      <c r="OZE95" s="14"/>
      <c r="OZF95" s="14"/>
      <c r="OZG95" s="14"/>
      <c r="OZH95" s="14"/>
      <c r="OZI95" s="14"/>
      <c r="OZJ95" s="14"/>
      <c r="OZK95" s="14"/>
      <c r="OZL95" s="14"/>
      <c r="OZM95" s="14"/>
      <c r="OZN95" s="14"/>
      <c r="OZO95" s="14"/>
      <c r="OZP95" s="14"/>
      <c r="OZQ95" s="14"/>
      <c r="OZR95" s="14"/>
      <c r="OZS95" s="14"/>
      <c r="OZT95" s="14"/>
      <c r="OZU95" s="14"/>
      <c r="OZV95" s="14"/>
      <c r="OZW95" s="14"/>
      <c r="OZX95" s="14"/>
      <c r="OZY95" s="14"/>
      <c r="OZZ95" s="14"/>
      <c r="PAA95" s="14"/>
      <c r="PAB95" s="14"/>
      <c r="PAC95" s="14"/>
      <c r="PAD95" s="14"/>
      <c r="PAE95" s="14"/>
      <c r="PAF95" s="14"/>
      <c r="PAG95" s="14"/>
      <c r="PAH95" s="14"/>
      <c r="PAI95" s="14"/>
      <c r="PAJ95" s="14"/>
      <c r="PAK95" s="14"/>
      <c r="PAL95" s="14"/>
      <c r="PAM95" s="14"/>
      <c r="PAN95" s="14"/>
      <c r="PAO95" s="14"/>
      <c r="PAP95" s="14"/>
      <c r="PAQ95" s="14"/>
      <c r="PAR95" s="14"/>
      <c r="PAS95" s="14"/>
      <c r="PAT95" s="14"/>
      <c r="PAU95" s="14"/>
      <c r="PAV95" s="14"/>
      <c r="PAW95" s="14"/>
      <c r="PAX95" s="14"/>
      <c r="PAY95" s="14"/>
      <c r="PAZ95" s="14"/>
      <c r="PBA95" s="14"/>
      <c r="PBB95" s="14"/>
      <c r="PBC95" s="14"/>
      <c r="PBD95" s="14"/>
      <c r="PBE95" s="14"/>
      <c r="PBF95" s="14"/>
      <c r="PBG95" s="14"/>
      <c r="PBH95" s="14"/>
      <c r="PBI95" s="14"/>
      <c r="PBJ95" s="14"/>
      <c r="PBK95" s="14"/>
      <c r="PBL95" s="14"/>
      <c r="PBM95" s="14"/>
      <c r="PBN95" s="14"/>
      <c r="PBO95" s="14"/>
      <c r="PBP95" s="14"/>
      <c r="PBQ95" s="14"/>
      <c r="PBR95" s="14"/>
      <c r="PBS95" s="14"/>
      <c r="PBT95" s="14"/>
      <c r="PBU95" s="14"/>
      <c r="PBV95" s="14"/>
      <c r="PBW95" s="14"/>
      <c r="PBX95" s="14"/>
      <c r="PBY95" s="14"/>
      <c r="PBZ95" s="14"/>
      <c r="PCA95" s="14"/>
      <c r="PCB95" s="14"/>
      <c r="PCC95" s="14"/>
      <c r="PCD95" s="14"/>
      <c r="PCE95" s="14"/>
      <c r="PCF95" s="14"/>
      <c r="PCG95" s="14"/>
      <c r="PCH95" s="14"/>
      <c r="PCI95" s="14"/>
      <c r="PCJ95" s="14"/>
      <c r="PCK95" s="14"/>
      <c r="PCL95" s="14"/>
      <c r="PCM95" s="14"/>
      <c r="PCN95" s="14"/>
      <c r="PCO95" s="14"/>
      <c r="PCP95" s="14"/>
      <c r="PCQ95" s="14"/>
      <c r="PCR95" s="14"/>
      <c r="PCS95" s="14"/>
      <c r="PCT95" s="14"/>
      <c r="PCU95" s="14"/>
      <c r="PCV95" s="14"/>
      <c r="PCW95" s="14"/>
      <c r="PCX95" s="14"/>
      <c r="PCY95" s="14"/>
      <c r="PCZ95" s="14"/>
      <c r="PDA95" s="14"/>
      <c r="PDB95" s="14"/>
      <c r="PDC95" s="14"/>
      <c r="PDD95" s="14"/>
      <c r="PDE95" s="14"/>
      <c r="PDF95" s="14"/>
      <c r="PDG95" s="14"/>
      <c r="PDH95" s="14"/>
      <c r="PDI95" s="14"/>
      <c r="PDJ95" s="14"/>
      <c r="PDK95" s="14"/>
      <c r="PDL95" s="14"/>
      <c r="PDM95" s="14"/>
      <c r="PDN95" s="14"/>
      <c r="PDO95" s="14"/>
      <c r="PDP95" s="14"/>
      <c r="PDQ95" s="14"/>
      <c r="PDR95" s="14"/>
      <c r="PDS95" s="14"/>
      <c r="PDT95" s="14"/>
      <c r="PDU95" s="14"/>
      <c r="PDV95" s="14"/>
      <c r="PDW95" s="14"/>
      <c r="PDX95" s="14"/>
      <c r="PDY95" s="14"/>
      <c r="PDZ95" s="14"/>
      <c r="PEA95" s="14"/>
      <c r="PEB95" s="14"/>
      <c r="PEC95" s="14"/>
      <c r="PED95" s="14"/>
      <c r="PEE95" s="14"/>
      <c r="PEF95" s="14"/>
      <c r="PEG95" s="14"/>
      <c r="PEH95" s="14"/>
      <c r="PEI95" s="14"/>
      <c r="PEJ95" s="14"/>
      <c r="PEK95" s="14"/>
      <c r="PEL95" s="14"/>
      <c r="PEM95" s="14"/>
      <c r="PEN95" s="14"/>
      <c r="PEO95" s="14"/>
      <c r="PEP95" s="14"/>
      <c r="PEQ95" s="14"/>
      <c r="PER95" s="14"/>
      <c r="PES95" s="14"/>
      <c r="PET95" s="14"/>
      <c r="PEU95" s="14"/>
      <c r="PEV95" s="14"/>
      <c r="PEW95" s="14"/>
      <c r="PEX95" s="14"/>
      <c r="PEY95" s="14"/>
      <c r="PEZ95" s="14"/>
      <c r="PFA95" s="14"/>
      <c r="PFB95" s="14"/>
      <c r="PFC95" s="14"/>
      <c r="PFD95" s="14"/>
      <c r="PFE95" s="14"/>
      <c r="PFF95" s="14"/>
      <c r="PFG95" s="14"/>
      <c r="PFH95" s="14"/>
      <c r="PFI95" s="14"/>
      <c r="PFJ95" s="14"/>
      <c r="PFK95" s="14"/>
      <c r="PFL95" s="14"/>
      <c r="PFM95" s="14"/>
      <c r="PFN95" s="14"/>
      <c r="PFO95" s="14"/>
      <c r="PFP95" s="14"/>
      <c r="PFQ95" s="14"/>
      <c r="PFR95" s="14"/>
      <c r="PFS95" s="14"/>
      <c r="PFT95" s="14"/>
      <c r="PFU95" s="14"/>
      <c r="PFV95" s="14"/>
      <c r="PFW95" s="14"/>
      <c r="PFX95" s="14"/>
      <c r="PFY95" s="14"/>
      <c r="PFZ95" s="14"/>
      <c r="PGA95" s="14"/>
      <c r="PGB95" s="14"/>
      <c r="PGC95" s="14"/>
      <c r="PGD95" s="14"/>
      <c r="PGE95" s="14"/>
      <c r="PGF95" s="14"/>
      <c r="PGG95" s="14"/>
      <c r="PGH95" s="14"/>
      <c r="PGI95" s="14"/>
      <c r="PGJ95" s="14"/>
      <c r="PGK95" s="14"/>
      <c r="PGL95" s="14"/>
      <c r="PGM95" s="14"/>
      <c r="PGN95" s="14"/>
      <c r="PGO95" s="14"/>
      <c r="PGP95" s="14"/>
      <c r="PGQ95" s="14"/>
      <c r="PGR95" s="14"/>
      <c r="PGS95" s="14"/>
      <c r="PGT95" s="14"/>
      <c r="PGU95" s="14"/>
      <c r="PGV95" s="14"/>
      <c r="PGW95" s="14"/>
      <c r="PGX95" s="14"/>
      <c r="PGY95" s="14"/>
      <c r="PGZ95" s="14"/>
      <c r="PHA95" s="14"/>
      <c r="PHB95" s="14"/>
      <c r="PHC95" s="14"/>
      <c r="PHD95" s="14"/>
      <c r="PHE95" s="14"/>
      <c r="PHF95" s="14"/>
      <c r="PHG95" s="14"/>
      <c r="PHH95" s="14"/>
      <c r="PHI95" s="14"/>
      <c r="PHJ95" s="14"/>
      <c r="PHK95" s="14"/>
      <c r="PHL95" s="14"/>
      <c r="PHM95" s="14"/>
      <c r="PHN95" s="14"/>
      <c r="PHO95" s="14"/>
      <c r="PHP95" s="14"/>
      <c r="PHQ95" s="14"/>
      <c r="PHR95" s="14"/>
      <c r="PHS95" s="14"/>
      <c r="PHT95" s="14"/>
      <c r="PHU95" s="14"/>
      <c r="PHV95" s="14"/>
      <c r="PHW95" s="14"/>
      <c r="PHX95" s="14"/>
      <c r="PHY95" s="14"/>
      <c r="PHZ95" s="14"/>
      <c r="PIA95" s="14"/>
      <c r="PIB95" s="14"/>
      <c r="PIC95" s="14"/>
      <c r="PID95" s="14"/>
      <c r="PIE95" s="14"/>
      <c r="PIF95" s="14"/>
      <c r="PIG95" s="14"/>
      <c r="PIH95" s="14"/>
      <c r="PII95" s="14"/>
      <c r="PIJ95" s="14"/>
      <c r="PIK95" s="14"/>
      <c r="PIL95" s="14"/>
      <c r="PIM95" s="14"/>
      <c r="PIN95" s="14"/>
      <c r="PIO95" s="14"/>
      <c r="PIP95" s="14"/>
      <c r="PIQ95" s="14"/>
      <c r="PIR95" s="14"/>
      <c r="PIS95" s="14"/>
      <c r="PIT95" s="14"/>
      <c r="PIU95" s="14"/>
      <c r="PIV95" s="14"/>
      <c r="PIW95" s="14"/>
      <c r="PIX95" s="14"/>
      <c r="PIY95" s="14"/>
      <c r="PIZ95" s="14"/>
      <c r="PJA95" s="14"/>
      <c r="PJB95" s="14"/>
      <c r="PJC95" s="14"/>
      <c r="PJD95" s="14"/>
      <c r="PJE95" s="14"/>
      <c r="PJF95" s="14"/>
      <c r="PJG95" s="14"/>
      <c r="PJH95" s="14"/>
      <c r="PJI95" s="14"/>
      <c r="PJJ95" s="14"/>
      <c r="PJK95" s="14"/>
      <c r="PJL95" s="14"/>
      <c r="PJM95" s="14"/>
      <c r="PJN95" s="14"/>
      <c r="PJO95" s="14"/>
      <c r="PJP95" s="14"/>
      <c r="PJQ95" s="14"/>
      <c r="PJR95" s="14"/>
      <c r="PJS95" s="14"/>
      <c r="PJT95" s="14"/>
      <c r="PJU95" s="14"/>
      <c r="PJV95" s="14"/>
      <c r="PJW95" s="14"/>
      <c r="PJX95" s="14"/>
      <c r="PJY95" s="14"/>
      <c r="PJZ95" s="14"/>
      <c r="PKA95" s="14"/>
      <c r="PKB95" s="14"/>
      <c r="PKC95" s="14"/>
      <c r="PKD95" s="14"/>
      <c r="PKE95" s="14"/>
      <c r="PKF95" s="14"/>
      <c r="PKG95" s="14"/>
      <c r="PKH95" s="14"/>
      <c r="PKI95" s="14"/>
      <c r="PKJ95" s="14"/>
      <c r="PKK95" s="14"/>
      <c r="PKL95" s="14"/>
      <c r="PKM95" s="14"/>
      <c r="PKN95" s="14"/>
      <c r="PKO95" s="14"/>
      <c r="PKP95" s="14"/>
      <c r="PKQ95" s="14"/>
      <c r="PKR95" s="14"/>
      <c r="PKS95" s="14"/>
      <c r="PKT95" s="14"/>
      <c r="PKU95" s="14"/>
      <c r="PKV95" s="14"/>
      <c r="PKW95" s="14"/>
      <c r="PKX95" s="14"/>
      <c r="PKY95" s="14"/>
      <c r="PKZ95" s="14"/>
      <c r="PLA95" s="14"/>
      <c r="PLB95" s="14"/>
      <c r="PLC95" s="14"/>
      <c r="PLD95" s="14"/>
      <c r="PLE95" s="14"/>
      <c r="PLF95" s="14"/>
      <c r="PLG95" s="14"/>
      <c r="PLH95" s="14"/>
      <c r="PLI95" s="14"/>
      <c r="PLJ95" s="14"/>
      <c r="PLK95" s="14"/>
      <c r="PLL95" s="14"/>
      <c r="PLM95" s="14"/>
      <c r="PLN95" s="14"/>
      <c r="PLO95" s="14"/>
      <c r="PLP95" s="14"/>
      <c r="PLQ95" s="14"/>
      <c r="PLR95" s="14"/>
      <c r="PLS95" s="14"/>
      <c r="PLT95" s="14"/>
      <c r="PLU95" s="14"/>
      <c r="PLV95" s="14"/>
      <c r="PLW95" s="14"/>
      <c r="PLX95" s="14"/>
      <c r="PLY95" s="14"/>
      <c r="PLZ95" s="14"/>
      <c r="PMA95" s="14"/>
      <c r="PMB95" s="14"/>
      <c r="PMC95" s="14"/>
      <c r="PMD95" s="14"/>
      <c r="PME95" s="14"/>
      <c r="PMF95" s="14"/>
      <c r="PMG95" s="14"/>
      <c r="PMH95" s="14"/>
      <c r="PMI95" s="14"/>
      <c r="PMJ95" s="14"/>
      <c r="PMK95" s="14"/>
      <c r="PML95" s="14"/>
      <c r="PMM95" s="14"/>
      <c r="PMN95" s="14"/>
      <c r="PMO95" s="14"/>
      <c r="PMP95" s="14"/>
      <c r="PMQ95" s="14"/>
      <c r="PMR95" s="14"/>
      <c r="PMS95" s="14"/>
      <c r="PMT95" s="14"/>
      <c r="PMU95" s="14"/>
      <c r="PMV95" s="14"/>
      <c r="PMW95" s="14"/>
      <c r="PMX95" s="14"/>
      <c r="PMY95" s="14"/>
      <c r="PMZ95" s="14"/>
      <c r="PNA95" s="14"/>
      <c r="PNB95" s="14"/>
      <c r="PNC95" s="14"/>
      <c r="PND95" s="14"/>
      <c r="PNE95" s="14"/>
      <c r="PNF95" s="14"/>
      <c r="PNG95" s="14"/>
      <c r="PNH95" s="14"/>
      <c r="PNI95" s="14"/>
      <c r="PNJ95" s="14"/>
      <c r="PNK95" s="14"/>
      <c r="PNL95" s="14"/>
      <c r="PNM95" s="14"/>
      <c r="PNN95" s="14"/>
      <c r="PNO95" s="14"/>
      <c r="PNP95" s="14"/>
      <c r="PNQ95" s="14"/>
      <c r="PNR95" s="14"/>
      <c r="PNS95" s="14"/>
      <c r="PNT95" s="14"/>
      <c r="PNU95" s="14"/>
      <c r="PNV95" s="14"/>
      <c r="PNW95" s="14"/>
      <c r="PNX95" s="14"/>
      <c r="PNY95" s="14"/>
      <c r="PNZ95" s="14"/>
      <c r="POA95" s="14"/>
      <c r="POB95" s="14"/>
      <c r="POC95" s="14"/>
      <c r="POD95" s="14"/>
      <c r="POE95" s="14"/>
      <c r="POF95" s="14"/>
      <c r="POG95" s="14"/>
      <c r="POH95" s="14"/>
      <c r="POI95" s="14"/>
      <c r="POJ95" s="14"/>
      <c r="POK95" s="14"/>
      <c r="POL95" s="14"/>
      <c r="POM95" s="14"/>
      <c r="PON95" s="14"/>
      <c r="POO95" s="14"/>
      <c r="POP95" s="14"/>
      <c r="POQ95" s="14"/>
      <c r="POR95" s="14"/>
      <c r="POS95" s="14"/>
      <c r="POT95" s="14"/>
      <c r="POU95" s="14"/>
      <c r="POV95" s="14"/>
      <c r="POW95" s="14"/>
      <c r="POX95" s="14"/>
      <c r="POY95" s="14"/>
      <c r="POZ95" s="14"/>
      <c r="PPA95" s="14"/>
      <c r="PPB95" s="14"/>
      <c r="PPC95" s="14"/>
      <c r="PPD95" s="14"/>
      <c r="PPE95" s="14"/>
      <c r="PPF95" s="14"/>
      <c r="PPG95" s="14"/>
      <c r="PPH95" s="14"/>
      <c r="PPI95" s="14"/>
      <c r="PPJ95" s="14"/>
      <c r="PPK95" s="14"/>
      <c r="PPL95" s="14"/>
      <c r="PPM95" s="14"/>
      <c r="PPN95" s="14"/>
      <c r="PPO95" s="14"/>
      <c r="PPP95" s="14"/>
      <c r="PPQ95" s="14"/>
      <c r="PPR95" s="14"/>
      <c r="PPS95" s="14"/>
      <c r="PPT95" s="14"/>
      <c r="PPU95" s="14"/>
      <c r="PPV95" s="14"/>
      <c r="PPW95" s="14"/>
      <c r="PPX95" s="14"/>
      <c r="PPY95" s="14"/>
      <c r="PPZ95" s="14"/>
      <c r="PQA95" s="14"/>
      <c r="PQB95" s="14"/>
      <c r="PQC95" s="14"/>
      <c r="PQD95" s="14"/>
      <c r="PQE95" s="14"/>
      <c r="PQF95" s="14"/>
      <c r="PQG95" s="14"/>
      <c r="PQH95" s="14"/>
      <c r="PQI95" s="14"/>
      <c r="PQJ95" s="14"/>
      <c r="PQK95" s="14"/>
      <c r="PQL95" s="14"/>
      <c r="PQM95" s="14"/>
      <c r="PQN95" s="14"/>
      <c r="PQO95" s="14"/>
      <c r="PQP95" s="14"/>
      <c r="PQQ95" s="14"/>
      <c r="PQR95" s="14"/>
      <c r="PQS95" s="14"/>
      <c r="PQT95" s="14"/>
      <c r="PQU95" s="14"/>
      <c r="PQV95" s="14"/>
      <c r="PQW95" s="14"/>
      <c r="PQX95" s="14"/>
      <c r="PQY95" s="14"/>
      <c r="PQZ95" s="14"/>
      <c r="PRA95" s="14"/>
      <c r="PRB95" s="14"/>
      <c r="PRC95" s="14"/>
      <c r="PRD95" s="14"/>
      <c r="PRE95" s="14"/>
      <c r="PRF95" s="14"/>
      <c r="PRG95" s="14"/>
      <c r="PRH95" s="14"/>
      <c r="PRI95" s="14"/>
      <c r="PRJ95" s="14"/>
      <c r="PRK95" s="14"/>
      <c r="PRL95" s="14"/>
      <c r="PRM95" s="14"/>
      <c r="PRN95" s="14"/>
      <c r="PRO95" s="14"/>
      <c r="PRP95" s="14"/>
      <c r="PRQ95" s="14"/>
      <c r="PRR95" s="14"/>
      <c r="PRS95" s="14"/>
      <c r="PRT95" s="14"/>
      <c r="PRU95" s="14"/>
      <c r="PRV95" s="14"/>
      <c r="PRW95" s="14"/>
      <c r="PRX95" s="14"/>
      <c r="PRY95" s="14"/>
      <c r="PRZ95" s="14"/>
      <c r="PSA95" s="14"/>
      <c r="PSB95" s="14"/>
      <c r="PSC95" s="14"/>
      <c r="PSD95" s="14"/>
      <c r="PSE95" s="14"/>
      <c r="PSF95" s="14"/>
      <c r="PSG95" s="14"/>
      <c r="PSH95" s="14"/>
      <c r="PSI95" s="14"/>
      <c r="PSJ95" s="14"/>
      <c r="PSK95" s="14"/>
      <c r="PSL95" s="14"/>
      <c r="PSM95" s="14"/>
      <c r="PSN95" s="14"/>
      <c r="PSO95" s="14"/>
      <c r="PSP95" s="14"/>
      <c r="PSQ95" s="14"/>
      <c r="PSR95" s="14"/>
      <c r="PSS95" s="14"/>
      <c r="PST95" s="14"/>
      <c r="PSU95" s="14"/>
      <c r="PSV95" s="14"/>
      <c r="PSW95" s="14"/>
      <c r="PSX95" s="14"/>
      <c r="PSY95" s="14"/>
      <c r="PSZ95" s="14"/>
      <c r="PTA95" s="14"/>
      <c r="PTB95" s="14"/>
      <c r="PTC95" s="14"/>
      <c r="PTD95" s="14"/>
      <c r="PTE95" s="14"/>
      <c r="PTF95" s="14"/>
      <c r="PTG95" s="14"/>
      <c r="PTH95" s="14"/>
      <c r="PTI95" s="14"/>
      <c r="PTJ95" s="14"/>
      <c r="PTK95" s="14"/>
      <c r="PTL95" s="14"/>
      <c r="PTM95" s="14"/>
      <c r="PTN95" s="14"/>
      <c r="PTO95" s="14"/>
      <c r="PTP95" s="14"/>
      <c r="PTQ95" s="14"/>
      <c r="PTR95" s="14"/>
      <c r="PTS95" s="14"/>
      <c r="PTT95" s="14"/>
      <c r="PTU95" s="14"/>
      <c r="PTV95" s="14"/>
      <c r="PTW95" s="14"/>
      <c r="PTX95" s="14"/>
      <c r="PTY95" s="14"/>
      <c r="PTZ95" s="14"/>
      <c r="PUA95" s="14"/>
      <c r="PUB95" s="14"/>
      <c r="PUC95" s="14"/>
      <c r="PUD95" s="14"/>
      <c r="PUE95" s="14"/>
      <c r="PUF95" s="14"/>
      <c r="PUG95" s="14"/>
      <c r="PUH95" s="14"/>
      <c r="PUI95" s="14"/>
      <c r="PUJ95" s="14"/>
      <c r="PUK95" s="14"/>
      <c r="PUL95" s="14"/>
      <c r="PUM95" s="14"/>
      <c r="PUN95" s="14"/>
      <c r="PUO95" s="14"/>
      <c r="PUP95" s="14"/>
      <c r="PUQ95" s="14"/>
      <c r="PUR95" s="14"/>
      <c r="PUS95" s="14"/>
      <c r="PUT95" s="14"/>
      <c r="PUU95" s="14"/>
      <c r="PUV95" s="14"/>
      <c r="PUW95" s="14"/>
      <c r="PUX95" s="14"/>
      <c r="PUY95" s="14"/>
      <c r="PUZ95" s="14"/>
      <c r="PVA95" s="14"/>
      <c r="PVB95" s="14"/>
      <c r="PVC95" s="14"/>
      <c r="PVD95" s="14"/>
      <c r="PVE95" s="14"/>
      <c r="PVF95" s="14"/>
      <c r="PVG95" s="14"/>
      <c r="PVH95" s="14"/>
      <c r="PVI95" s="14"/>
      <c r="PVJ95" s="14"/>
      <c r="PVK95" s="14"/>
      <c r="PVL95" s="14"/>
      <c r="PVM95" s="14"/>
      <c r="PVN95" s="14"/>
      <c r="PVO95" s="14"/>
      <c r="PVP95" s="14"/>
      <c r="PVQ95" s="14"/>
      <c r="PVR95" s="14"/>
      <c r="PVS95" s="14"/>
      <c r="PVT95" s="14"/>
      <c r="PVU95" s="14"/>
      <c r="PVV95" s="14"/>
      <c r="PVW95" s="14"/>
      <c r="PVX95" s="14"/>
      <c r="PVY95" s="14"/>
      <c r="PVZ95" s="14"/>
      <c r="PWA95" s="14"/>
      <c r="PWB95" s="14"/>
      <c r="PWC95" s="14"/>
      <c r="PWD95" s="14"/>
      <c r="PWE95" s="14"/>
      <c r="PWF95" s="14"/>
      <c r="PWG95" s="14"/>
      <c r="PWH95" s="14"/>
      <c r="PWI95" s="14"/>
      <c r="PWJ95" s="14"/>
      <c r="PWK95" s="14"/>
      <c r="PWL95" s="14"/>
      <c r="PWM95" s="14"/>
      <c r="PWN95" s="14"/>
      <c r="PWO95" s="14"/>
      <c r="PWP95" s="14"/>
      <c r="PWQ95" s="14"/>
      <c r="PWR95" s="14"/>
      <c r="PWS95" s="14"/>
      <c r="PWT95" s="14"/>
      <c r="PWU95" s="14"/>
      <c r="PWV95" s="14"/>
      <c r="PWW95" s="14"/>
      <c r="PWX95" s="14"/>
      <c r="PWY95" s="14"/>
      <c r="PWZ95" s="14"/>
      <c r="PXA95" s="14"/>
      <c r="PXB95" s="14"/>
      <c r="PXC95" s="14"/>
      <c r="PXD95" s="14"/>
      <c r="PXE95" s="14"/>
      <c r="PXF95" s="14"/>
      <c r="PXG95" s="14"/>
      <c r="PXH95" s="14"/>
      <c r="PXI95" s="14"/>
      <c r="PXJ95" s="14"/>
      <c r="PXK95" s="14"/>
      <c r="PXL95" s="14"/>
      <c r="PXM95" s="14"/>
      <c r="PXN95" s="14"/>
      <c r="PXO95" s="14"/>
      <c r="PXP95" s="14"/>
      <c r="PXQ95" s="14"/>
      <c r="PXR95" s="14"/>
      <c r="PXS95" s="14"/>
      <c r="PXT95" s="14"/>
      <c r="PXU95" s="14"/>
      <c r="PXV95" s="14"/>
      <c r="PXW95" s="14"/>
      <c r="PXX95" s="14"/>
      <c r="PXY95" s="14"/>
      <c r="PXZ95" s="14"/>
      <c r="PYA95" s="14"/>
      <c r="PYB95" s="14"/>
      <c r="PYC95" s="14"/>
      <c r="PYD95" s="14"/>
      <c r="PYE95" s="14"/>
      <c r="PYF95" s="14"/>
      <c r="PYG95" s="14"/>
      <c r="PYH95" s="14"/>
      <c r="PYI95" s="14"/>
      <c r="PYJ95" s="14"/>
      <c r="PYK95" s="14"/>
      <c r="PYL95" s="14"/>
      <c r="PYM95" s="14"/>
      <c r="PYN95" s="14"/>
      <c r="PYO95" s="14"/>
      <c r="PYP95" s="14"/>
      <c r="PYQ95" s="14"/>
      <c r="PYR95" s="14"/>
      <c r="PYS95" s="14"/>
      <c r="PYT95" s="14"/>
      <c r="PYU95" s="14"/>
      <c r="PYV95" s="14"/>
      <c r="PYW95" s="14"/>
      <c r="PYX95" s="14"/>
      <c r="PYY95" s="14"/>
      <c r="PYZ95" s="14"/>
      <c r="PZA95" s="14"/>
      <c r="PZB95" s="14"/>
      <c r="PZC95" s="14"/>
      <c r="PZD95" s="14"/>
      <c r="PZE95" s="14"/>
      <c r="PZF95" s="14"/>
      <c r="PZG95" s="14"/>
      <c r="PZH95" s="14"/>
      <c r="PZI95" s="14"/>
      <c r="PZJ95" s="14"/>
      <c r="PZK95" s="14"/>
      <c r="PZL95" s="14"/>
      <c r="PZM95" s="14"/>
      <c r="PZN95" s="14"/>
      <c r="PZO95" s="14"/>
      <c r="PZP95" s="14"/>
      <c r="PZQ95" s="14"/>
      <c r="PZR95" s="14"/>
      <c r="PZS95" s="14"/>
      <c r="PZT95" s="14"/>
      <c r="PZU95" s="14"/>
      <c r="PZV95" s="14"/>
      <c r="PZW95" s="14"/>
      <c r="PZX95" s="14"/>
      <c r="PZY95" s="14"/>
      <c r="PZZ95" s="14"/>
      <c r="QAA95" s="14"/>
      <c r="QAB95" s="14"/>
      <c r="QAC95" s="14"/>
      <c r="QAD95" s="14"/>
      <c r="QAE95" s="14"/>
      <c r="QAF95" s="14"/>
      <c r="QAG95" s="14"/>
      <c r="QAH95" s="14"/>
      <c r="QAI95" s="14"/>
      <c r="QAJ95" s="14"/>
      <c r="QAK95" s="14"/>
      <c r="QAL95" s="14"/>
      <c r="QAM95" s="14"/>
      <c r="QAN95" s="14"/>
      <c r="QAO95" s="14"/>
      <c r="QAP95" s="14"/>
      <c r="QAQ95" s="14"/>
      <c r="QAR95" s="14"/>
      <c r="QAS95" s="14"/>
      <c r="QAT95" s="14"/>
      <c r="QAU95" s="14"/>
      <c r="QAV95" s="14"/>
      <c r="QAW95" s="14"/>
      <c r="QAX95" s="14"/>
      <c r="QAY95" s="14"/>
      <c r="QAZ95" s="14"/>
      <c r="QBA95" s="14"/>
      <c r="QBB95" s="14"/>
      <c r="QBC95" s="14"/>
      <c r="QBD95" s="14"/>
      <c r="QBE95" s="14"/>
      <c r="QBF95" s="14"/>
      <c r="QBG95" s="14"/>
      <c r="QBH95" s="14"/>
      <c r="QBI95" s="14"/>
      <c r="QBJ95" s="14"/>
      <c r="QBK95" s="14"/>
      <c r="QBL95" s="14"/>
      <c r="QBM95" s="14"/>
      <c r="QBN95" s="14"/>
      <c r="QBO95" s="14"/>
      <c r="QBP95" s="14"/>
      <c r="QBQ95" s="14"/>
      <c r="QBR95" s="14"/>
      <c r="QBS95" s="14"/>
      <c r="QBT95" s="14"/>
      <c r="QBU95" s="14"/>
      <c r="QBV95" s="14"/>
      <c r="QBW95" s="14"/>
      <c r="QBX95" s="14"/>
      <c r="QBY95" s="14"/>
      <c r="QBZ95" s="14"/>
      <c r="QCA95" s="14"/>
      <c r="QCB95" s="14"/>
      <c r="QCC95" s="14"/>
      <c r="QCD95" s="14"/>
      <c r="QCE95" s="14"/>
      <c r="QCF95" s="14"/>
      <c r="QCG95" s="14"/>
      <c r="QCH95" s="14"/>
      <c r="QCI95" s="14"/>
      <c r="QCJ95" s="14"/>
      <c r="QCK95" s="14"/>
      <c r="QCL95" s="14"/>
      <c r="QCM95" s="14"/>
      <c r="QCN95" s="14"/>
      <c r="QCO95" s="14"/>
      <c r="QCP95" s="14"/>
      <c r="QCQ95" s="14"/>
      <c r="QCR95" s="14"/>
      <c r="QCS95" s="14"/>
      <c r="QCT95" s="14"/>
      <c r="QCU95" s="14"/>
      <c r="QCV95" s="14"/>
      <c r="QCW95" s="14"/>
      <c r="QCX95" s="14"/>
      <c r="QCY95" s="14"/>
      <c r="QCZ95" s="14"/>
      <c r="QDA95" s="14"/>
      <c r="QDB95" s="14"/>
      <c r="QDC95" s="14"/>
      <c r="QDD95" s="14"/>
      <c r="QDE95" s="14"/>
      <c r="QDF95" s="14"/>
      <c r="QDG95" s="14"/>
      <c r="QDH95" s="14"/>
      <c r="QDI95" s="14"/>
      <c r="QDJ95" s="14"/>
      <c r="QDK95" s="14"/>
      <c r="QDL95" s="14"/>
      <c r="QDM95" s="14"/>
      <c r="QDN95" s="14"/>
      <c r="QDO95" s="14"/>
      <c r="QDP95" s="14"/>
      <c r="QDQ95" s="14"/>
      <c r="QDR95" s="14"/>
      <c r="QDS95" s="14"/>
      <c r="QDT95" s="14"/>
      <c r="QDU95" s="14"/>
      <c r="QDV95" s="14"/>
      <c r="QDW95" s="14"/>
      <c r="QDX95" s="14"/>
      <c r="QDY95" s="14"/>
      <c r="QDZ95" s="14"/>
      <c r="QEA95" s="14"/>
      <c r="QEB95" s="14"/>
      <c r="QEC95" s="14"/>
      <c r="QED95" s="14"/>
      <c r="QEE95" s="14"/>
      <c r="QEF95" s="14"/>
      <c r="QEG95" s="14"/>
      <c r="QEH95" s="14"/>
      <c r="QEI95" s="14"/>
      <c r="QEJ95" s="14"/>
      <c r="QEK95" s="14"/>
      <c r="QEL95" s="14"/>
      <c r="QEM95" s="14"/>
      <c r="QEN95" s="14"/>
      <c r="QEO95" s="14"/>
      <c r="QEP95" s="14"/>
      <c r="QEQ95" s="14"/>
      <c r="QER95" s="14"/>
      <c r="QES95" s="14"/>
      <c r="QET95" s="14"/>
      <c r="QEU95" s="14"/>
      <c r="QEV95" s="14"/>
      <c r="QEW95" s="14"/>
      <c r="QEX95" s="14"/>
      <c r="QEY95" s="14"/>
      <c r="QEZ95" s="14"/>
      <c r="QFA95" s="14"/>
      <c r="QFB95" s="14"/>
      <c r="QFC95" s="14"/>
      <c r="QFD95" s="14"/>
      <c r="QFE95" s="14"/>
      <c r="QFF95" s="14"/>
      <c r="QFG95" s="14"/>
      <c r="QFH95" s="14"/>
      <c r="QFI95" s="14"/>
      <c r="QFJ95" s="14"/>
      <c r="QFK95" s="14"/>
      <c r="QFL95" s="14"/>
      <c r="QFM95" s="14"/>
      <c r="QFN95" s="14"/>
      <c r="QFO95" s="14"/>
      <c r="QFP95" s="14"/>
      <c r="QFQ95" s="14"/>
      <c r="QFR95" s="14"/>
      <c r="QFS95" s="14"/>
      <c r="QFT95" s="14"/>
      <c r="QFU95" s="14"/>
      <c r="QFV95" s="14"/>
      <c r="QFW95" s="14"/>
      <c r="QFX95" s="14"/>
      <c r="QFY95" s="14"/>
      <c r="QFZ95" s="14"/>
      <c r="QGA95" s="14"/>
      <c r="QGB95" s="14"/>
      <c r="QGC95" s="14"/>
      <c r="QGD95" s="14"/>
      <c r="QGE95" s="14"/>
      <c r="QGF95" s="14"/>
      <c r="QGG95" s="14"/>
      <c r="QGH95" s="14"/>
      <c r="QGI95" s="14"/>
      <c r="QGJ95" s="14"/>
      <c r="QGK95" s="14"/>
      <c r="QGL95" s="14"/>
      <c r="QGM95" s="14"/>
      <c r="QGN95" s="14"/>
      <c r="QGO95" s="14"/>
      <c r="QGP95" s="14"/>
      <c r="QGQ95" s="14"/>
      <c r="QGR95" s="14"/>
      <c r="QGS95" s="14"/>
      <c r="QGT95" s="14"/>
      <c r="QGU95" s="14"/>
      <c r="QGV95" s="14"/>
      <c r="QGW95" s="14"/>
      <c r="QGX95" s="14"/>
      <c r="QGY95" s="14"/>
      <c r="QGZ95" s="14"/>
      <c r="QHA95" s="14"/>
      <c r="QHB95" s="14"/>
      <c r="QHC95" s="14"/>
      <c r="QHD95" s="14"/>
      <c r="QHE95" s="14"/>
      <c r="QHF95" s="14"/>
      <c r="QHG95" s="14"/>
      <c r="QHH95" s="14"/>
      <c r="QHI95" s="14"/>
      <c r="QHJ95" s="14"/>
      <c r="QHK95" s="14"/>
      <c r="QHL95" s="14"/>
      <c r="QHM95" s="14"/>
      <c r="QHN95" s="14"/>
      <c r="QHO95" s="14"/>
      <c r="QHP95" s="14"/>
      <c r="QHQ95" s="14"/>
      <c r="QHR95" s="14"/>
      <c r="QHS95" s="14"/>
      <c r="QHT95" s="14"/>
      <c r="QHU95" s="14"/>
      <c r="QHV95" s="14"/>
      <c r="QHW95" s="14"/>
      <c r="QHX95" s="14"/>
      <c r="QHY95" s="14"/>
      <c r="QHZ95" s="14"/>
      <c r="QIA95" s="14"/>
      <c r="QIB95" s="14"/>
      <c r="QIC95" s="14"/>
      <c r="QID95" s="14"/>
      <c r="QIE95" s="14"/>
      <c r="QIF95" s="14"/>
      <c r="QIG95" s="14"/>
      <c r="QIH95" s="14"/>
      <c r="QII95" s="14"/>
      <c r="QIJ95" s="14"/>
      <c r="QIK95" s="14"/>
      <c r="QIL95" s="14"/>
      <c r="QIM95" s="14"/>
      <c r="QIN95" s="14"/>
      <c r="QIO95" s="14"/>
      <c r="QIP95" s="14"/>
      <c r="QIQ95" s="14"/>
      <c r="QIR95" s="14"/>
      <c r="QIS95" s="14"/>
      <c r="QIT95" s="14"/>
      <c r="QIU95" s="14"/>
      <c r="QIV95" s="14"/>
      <c r="QIW95" s="14"/>
      <c r="QIX95" s="14"/>
      <c r="QIY95" s="14"/>
      <c r="QIZ95" s="14"/>
      <c r="QJA95" s="14"/>
      <c r="QJB95" s="14"/>
      <c r="QJC95" s="14"/>
      <c r="QJD95" s="14"/>
      <c r="QJE95" s="14"/>
      <c r="QJF95" s="14"/>
      <c r="QJG95" s="14"/>
      <c r="QJH95" s="14"/>
      <c r="QJI95" s="14"/>
      <c r="QJJ95" s="14"/>
      <c r="QJK95" s="14"/>
      <c r="QJL95" s="14"/>
      <c r="QJM95" s="14"/>
      <c r="QJN95" s="14"/>
      <c r="QJO95" s="14"/>
      <c r="QJP95" s="14"/>
      <c r="QJQ95" s="14"/>
      <c r="QJR95" s="14"/>
      <c r="QJS95" s="14"/>
      <c r="QJT95" s="14"/>
      <c r="QJU95" s="14"/>
      <c r="QJV95" s="14"/>
      <c r="QJW95" s="14"/>
      <c r="QJX95" s="14"/>
      <c r="QJY95" s="14"/>
      <c r="QJZ95" s="14"/>
      <c r="QKA95" s="14"/>
      <c r="QKB95" s="14"/>
      <c r="QKC95" s="14"/>
      <c r="QKD95" s="14"/>
      <c r="QKE95" s="14"/>
      <c r="QKF95" s="14"/>
      <c r="QKG95" s="14"/>
      <c r="QKH95" s="14"/>
      <c r="QKI95" s="14"/>
      <c r="QKJ95" s="14"/>
      <c r="QKK95" s="14"/>
      <c r="QKL95" s="14"/>
      <c r="QKM95" s="14"/>
      <c r="QKN95" s="14"/>
      <c r="QKO95" s="14"/>
      <c r="QKP95" s="14"/>
      <c r="QKQ95" s="14"/>
      <c r="QKR95" s="14"/>
      <c r="QKS95" s="14"/>
      <c r="QKT95" s="14"/>
      <c r="QKU95" s="14"/>
      <c r="QKV95" s="14"/>
      <c r="QKW95" s="14"/>
      <c r="QKX95" s="14"/>
      <c r="QKY95" s="14"/>
      <c r="QKZ95" s="14"/>
      <c r="QLA95" s="14"/>
      <c r="QLB95" s="14"/>
      <c r="QLC95" s="14"/>
      <c r="QLD95" s="14"/>
      <c r="QLE95" s="14"/>
      <c r="QLF95" s="14"/>
      <c r="QLG95" s="14"/>
      <c r="QLH95" s="14"/>
      <c r="QLI95" s="14"/>
      <c r="QLJ95" s="14"/>
      <c r="QLK95" s="14"/>
      <c r="QLL95" s="14"/>
      <c r="QLM95" s="14"/>
      <c r="QLN95" s="14"/>
      <c r="QLO95" s="14"/>
      <c r="QLP95" s="14"/>
      <c r="QLQ95" s="14"/>
      <c r="QLR95" s="14"/>
      <c r="QLS95" s="14"/>
      <c r="QLT95" s="14"/>
      <c r="QLU95" s="14"/>
      <c r="QLV95" s="14"/>
      <c r="QLW95" s="14"/>
      <c r="QLX95" s="14"/>
      <c r="QLY95" s="14"/>
      <c r="QLZ95" s="14"/>
      <c r="QMA95" s="14"/>
      <c r="QMB95" s="14"/>
      <c r="QMC95" s="14"/>
      <c r="QMD95" s="14"/>
      <c r="QME95" s="14"/>
      <c r="QMF95" s="14"/>
      <c r="QMG95" s="14"/>
      <c r="QMH95" s="14"/>
      <c r="QMI95" s="14"/>
      <c r="QMJ95" s="14"/>
      <c r="QMK95" s="14"/>
      <c r="QML95" s="14"/>
      <c r="QMM95" s="14"/>
      <c r="QMN95" s="14"/>
      <c r="QMO95" s="14"/>
      <c r="QMP95" s="14"/>
      <c r="QMQ95" s="14"/>
      <c r="QMR95" s="14"/>
      <c r="QMS95" s="14"/>
      <c r="QMT95" s="14"/>
      <c r="QMU95" s="14"/>
      <c r="QMV95" s="14"/>
      <c r="QMW95" s="14"/>
      <c r="QMX95" s="14"/>
      <c r="QMY95" s="14"/>
      <c r="QMZ95" s="14"/>
      <c r="QNA95" s="14"/>
      <c r="QNB95" s="14"/>
      <c r="QNC95" s="14"/>
      <c r="QND95" s="14"/>
      <c r="QNE95" s="14"/>
      <c r="QNF95" s="14"/>
      <c r="QNG95" s="14"/>
      <c r="QNH95" s="14"/>
      <c r="QNI95" s="14"/>
      <c r="QNJ95" s="14"/>
      <c r="QNK95" s="14"/>
      <c r="QNL95" s="14"/>
      <c r="QNM95" s="14"/>
      <c r="QNN95" s="14"/>
      <c r="QNO95" s="14"/>
      <c r="QNP95" s="14"/>
      <c r="QNQ95" s="14"/>
      <c r="QNR95" s="14"/>
      <c r="QNS95" s="14"/>
      <c r="QNT95" s="14"/>
      <c r="QNU95" s="14"/>
      <c r="QNV95" s="14"/>
      <c r="QNW95" s="14"/>
      <c r="QNX95" s="14"/>
      <c r="QNY95" s="14"/>
      <c r="QNZ95" s="14"/>
      <c r="QOA95" s="14"/>
      <c r="QOB95" s="14"/>
      <c r="QOC95" s="14"/>
      <c r="QOD95" s="14"/>
      <c r="QOE95" s="14"/>
      <c r="QOF95" s="14"/>
      <c r="QOG95" s="14"/>
      <c r="QOH95" s="14"/>
      <c r="QOI95" s="14"/>
      <c r="QOJ95" s="14"/>
      <c r="QOK95" s="14"/>
      <c r="QOL95" s="14"/>
      <c r="QOM95" s="14"/>
      <c r="QON95" s="14"/>
      <c r="QOO95" s="14"/>
      <c r="QOP95" s="14"/>
      <c r="QOQ95" s="14"/>
      <c r="QOR95" s="14"/>
      <c r="QOS95" s="14"/>
      <c r="QOT95" s="14"/>
      <c r="QOU95" s="14"/>
      <c r="QOV95" s="14"/>
      <c r="QOW95" s="14"/>
      <c r="QOX95" s="14"/>
      <c r="QOY95" s="14"/>
      <c r="QOZ95" s="14"/>
      <c r="QPA95" s="14"/>
      <c r="QPB95" s="14"/>
      <c r="QPC95" s="14"/>
      <c r="QPD95" s="14"/>
      <c r="QPE95" s="14"/>
      <c r="QPF95" s="14"/>
      <c r="QPG95" s="14"/>
      <c r="QPH95" s="14"/>
      <c r="QPI95" s="14"/>
      <c r="QPJ95" s="14"/>
      <c r="QPK95" s="14"/>
      <c r="QPL95" s="14"/>
      <c r="QPM95" s="14"/>
      <c r="QPN95" s="14"/>
      <c r="QPO95" s="14"/>
      <c r="QPP95" s="14"/>
      <c r="QPQ95" s="14"/>
      <c r="QPR95" s="14"/>
      <c r="QPS95" s="14"/>
      <c r="QPT95" s="14"/>
      <c r="QPU95" s="14"/>
      <c r="QPV95" s="14"/>
      <c r="QPW95" s="14"/>
      <c r="QPX95" s="14"/>
      <c r="QPY95" s="14"/>
      <c r="QPZ95" s="14"/>
      <c r="QQA95" s="14"/>
      <c r="QQB95" s="14"/>
      <c r="QQC95" s="14"/>
      <c r="QQD95" s="14"/>
      <c r="QQE95" s="14"/>
      <c r="QQF95" s="14"/>
      <c r="QQG95" s="14"/>
      <c r="QQH95" s="14"/>
      <c r="QQI95" s="14"/>
      <c r="QQJ95" s="14"/>
      <c r="QQK95" s="14"/>
      <c r="QQL95" s="14"/>
      <c r="QQM95" s="14"/>
      <c r="QQN95" s="14"/>
      <c r="QQO95" s="14"/>
      <c r="QQP95" s="14"/>
      <c r="QQQ95" s="14"/>
      <c r="QQR95" s="14"/>
      <c r="QQS95" s="14"/>
      <c r="QQT95" s="14"/>
      <c r="QQU95" s="14"/>
      <c r="QQV95" s="14"/>
      <c r="QQW95" s="14"/>
      <c r="QQX95" s="14"/>
      <c r="QQY95" s="14"/>
      <c r="QQZ95" s="14"/>
      <c r="QRA95" s="14"/>
      <c r="QRB95" s="14"/>
      <c r="QRC95" s="14"/>
      <c r="QRD95" s="14"/>
      <c r="QRE95" s="14"/>
      <c r="QRF95" s="14"/>
      <c r="QRG95" s="14"/>
      <c r="QRH95" s="14"/>
      <c r="QRI95" s="14"/>
      <c r="QRJ95" s="14"/>
      <c r="QRK95" s="14"/>
      <c r="QRL95" s="14"/>
      <c r="QRM95" s="14"/>
      <c r="QRN95" s="14"/>
      <c r="QRO95" s="14"/>
      <c r="QRP95" s="14"/>
      <c r="QRQ95" s="14"/>
      <c r="QRR95" s="14"/>
      <c r="QRS95" s="14"/>
      <c r="QRT95" s="14"/>
      <c r="QRU95" s="14"/>
      <c r="QRV95" s="14"/>
      <c r="QRW95" s="14"/>
      <c r="QRX95" s="14"/>
      <c r="QRY95" s="14"/>
      <c r="QRZ95" s="14"/>
      <c r="QSA95" s="14"/>
      <c r="QSB95" s="14"/>
      <c r="QSC95" s="14"/>
      <c r="QSD95" s="14"/>
      <c r="QSE95" s="14"/>
      <c r="QSF95" s="14"/>
      <c r="QSG95" s="14"/>
      <c r="QSH95" s="14"/>
      <c r="QSI95" s="14"/>
      <c r="QSJ95" s="14"/>
      <c r="QSK95" s="14"/>
      <c r="QSL95" s="14"/>
      <c r="QSM95" s="14"/>
      <c r="QSN95" s="14"/>
      <c r="QSO95" s="14"/>
      <c r="QSP95" s="14"/>
      <c r="QSQ95" s="14"/>
      <c r="QSR95" s="14"/>
      <c r="QSS95" s="14"/>
      <c r="QST95" s="14"/>
      <c r="QSU95" s="14"/>
      <c r="QSV95" s="14"/>
      <c r="QSW95" s="14"/>
      <c r="QSX95" s="14"/>
      <c r="QSY95" s="14"/>
      <c r="QSZ95" s="14"/>
      <c r="QTA95" s="14"/>
      <c r="QTB95" s="14"/>
      <c r="QTC95" s="14"/>
      <c r="QTD95" s="14"/>
      <c r="QTE95" s="14"/>
      <c r="QTF95" s="14"/>
      <c r="QTG95" s="14"/>
      <c r="QTH95" s="14"/>
      <c r="QTI95" s="14"/>
      <c r="QTJ95" s="14"/>
      <c r="QTK95" s="14"/>
      <c r="QTL95" s="14"/>
      <c r="QTM95" s="14"/>
      <c r="QTN95" s="14"/>
      <c r="QTO95" s="14"/>
      <c r="QTP95" s="14"/>
      <c r="QTQ95" s="14"/>
      <c r="QTR95" s="14"/>
      <c r="QTS95" s="14"/>
      <c r="QTT95" s="14"/>
      <c r="QTU95" s="14"/>
      <c r="QTV95" s="14"/>
      <c r="QTW95" s="14"/>
      <c r="QTX95" s="14"/>
      <c r="QTY95" s="14"/>
      <c r="QTZ95" s="14"/>
      <c r="QUA95" s="14"/>
      <c r="QUB95" s="14"/>
      <c r="QUC95" s="14"/>
      <c r="QUD95" s="14"/>
      <c r="QUE95" s="14"/>
      <c r="QUF95" s="14"/>
      <c r="QUG95" s="14"/>
      <c r="QUH95" s="14"/>
      <c r="QUI95" s="14"/>
      <c r="QUJ95" s="14"/>
      <c r="QUK95" s="14"/>
      <c r="QUL95" s="14"/>
      <c r="QUM95" s="14"/>
      <c r="QUN95" s="14"/>
      <c r="QUO95" s="14"/>
      <c r="QUP95" s="14"/>
      <c r="QUQ95" s="14"/>
      <c r="QUR95" s="14"/>
      <c r="QUS95" s="14"/>
      <c r="QUT95" s="14"/>
      <c r="QUU95" s="14"/>
      <c r="QUV95" s="14"/>
      <c r="QUW95" s="14"/>
      <c r="QUX95" s="14"/>
      <c r="QUY95" s="14"/>
      <c r="QUZ95" s="14"/>
      <c r="QVA95" s="14"/>
      <c r="QVB95" s="14"/>
      <c r="QVC95" s="14"/>
      <c r="QVD95" s="14"/>
      <c r="QVE95" s="14"/>
      <c r="QVF95" s="14"/>
      <c r="QVG95" s="14"/>
      <c r="QVH95" s="14"/>
      <c r="QVI95" s="14"/>
      <c r="QVJ95" s="14"/>
      <c r="QVK95" s="14"/>
      <c r="QVL95" s="14"/>
      <c r="QVM95" s="14"/>
      <c r="QVN95" s="14"/>
      <c r="QVO95" s="14"/>
      <c r="QVP95" s="14"/>
      <c r="QVQ95" s="14"/>
      <c r="QVR95" s="14"/>
      <c r="QVS95" s="14"/>
      <c r="QVT95" s="14"/>
      <c r="QVU95" s="14"/>
      <c r="QVV95" s="14"/>
      <c r="QVW95" s="14"/>
      <c r="QVX95" s="14"/>
      <c r="QVY95" s="14"/>
      <c r="QVZ95" s="14"/>
      <c r="QWA95" s="14"/>
      <c r="QWB95" s="14"/>
      <c r="QWC95" s="14"/>
      <c r="QWD95" s="14"/>
      <c r="QWE95" s="14"/>
      <c r="QWF95" s="14"/>
      <c r="QWG95" s="14"/>
      <c r="QWH95" s="14"/>
      <c r="QWI95" s="14"/>
      <c r="QWJ95" s="14"/>
      <c r="QWK95" s="14"/>
      <c r="QWL95" s="14"/>
      <c r="QWM95" s="14"/>
      <c r="QWN95" s="14"/>
      <c r="QWO95" s="14"/>
      <c r="QWP95" s="14"/>
      <c r="QWQ95" s="14"/>
      <c r="QWR95" s="14"/>
      <c r="QWS95" s="14"/>
      <c r="QWT95" s="14"/>
      <c r="QWU95" s="14"/>
      <c r="QWV95" s="14"/>
      <c r="QWW95" s="14"/>
      <c r="QWX95" s="14"/>
      <c r="QWY95" s="14"/>
      <c r="QWZ95" s="14"/>
      <c r="QXA95" s="14"/>
      <c r="QXB95" s="14"/>
      <c r="QXC95" s="14"/>
      <c r="QXD95" s="14"/>
      <c r="QXE95" s="14"/>
      <c r="QXF95" s="14"/>
      <c r="QXG95" s="14"/>
      <c r="QXH95" s="14"/>
      <c r="QXI95" s="14"/>
      <c r="QXJ95" s="14"/>
      <c r="QXK95" s="14"/>
      <c r="QXL95" s="14"/>
      <c r="QXM95" s="14"/>
      <c r="QXN95" s="14"/>
      <c r="QXO95" s="14"/>
      <c r="QXP95" s="14"/>
      <c r="QXQ95" s="14"/>
      <c r="QXR95" s="14"/>
      <c r="QXS95" s="14"/>
      <c r="QXT95" s="14"/>
      <c r="QXU95" s="14"/>
      <c r="QXV95" s="14"/>
      <c r="QXW95" s="14"/>
      <c r="QXX95" s="14"/>
      <c r="QXY95" s="14"/>
      <c r="QXZ95" s="14"/>
      <c r="QYA95" s="14"/>
      <c r="QYB95" s="14"/>
      <c r="QYC95" s="14"/>
      <c r="QYD95" s="14"/>
      <c r="QYE95" s="14"/>
      <c r="QYF95" s="14"/>
      <c r="QYG95" s="14"/>
      <c r="QYH95" s="14"/>
      <c r="QYI95" s="14"/>
      <c r="QYJ95" s="14"/>
      <c r="QYK95" s="14"/>
      <c r="QYL95" s="14"/>
      <c r="QYM95" s="14"/>
      <c r="QYN95" s="14"/>
      <c r="QYO95" s="14"/>
      <c r="QYP95" s="14"/>
      <c r="QYQ95" s="14"/>
      <c r="QYR95" s="14"/>
      <c r="QYS95" s="14"/>
      <c r="QYT95" s="14"/>
      <c r="QYU95" s="14"/>
      <c r="QYV95" s="14"/>
      <c r="QYW95" s="14"/>
      <c r="QYX95" s="14"/>
      <c r="QYY95" s="14"/>
      <c r="QYZ95" s="14"/>
      <c r="QZA95" s="14"/>
      <c r="QZB95" s="14"/>
      <c r="QZC95" s="14"/>
      <c r="QZD95" s="14"/>
      <c r="QZE95" s="14"/>
      <c r="QZF95" s="14"/>
      <c r="QZG95" s="14"/>
      <c r="QZH95" s="14"/>
      <c r="QZI95" s="14"/>
      <c r="QZJ95" s="14"/>
      <c r="QZK95" s="14"/>
      <c r="QZL95" s="14"/>
      <c r="QZM95" s="14"/>
      <c r="QZN95" s="14"/>
      <c r="QZO95" s="14"/>
      <c r="QZP95" s="14"/>
      <c r="QZQ95" s="14"/>
      <c r="QZR95" s="14"/>
      <c r="QZS95" s="14"/>
      <c r="QZT95" s="14"/>
      <c r="QZU95" s="14"/>
      <c r="QZV95" s="14"/>
      <c r="QZW95" s="14"/>
      <c r="QZX95" s="14"/>
      <c r="QZY95" s="14"/>
      <c r="QZZ95" s="14"/>
      <c r="RAA95" s="14"/>
      <c r="RAB95" s="14"/>
      <c r="RAC95" s="14"/>
      <c r="RAD95" s="14"/>
      <c r="RAE95" s="14"/>
      <c r="RAF95" s="14"/>
      <c r="RAG95" s="14"/>
      <c r="RAH95" s="14"/>
      <c r="RAI95" s="14"/>
      <c r="RAJ95" s="14"/>
      <c r="RAK95" s="14"/>
      <c r="RAL95" s="14"/>
      <c r="RAM95" s="14"/>
      <c r="RAN95" s="14"/>
      <c r="RAO95" s="14"/>
      <c r="RAP95" s="14"/>
      <c r="RAQ95" s="14"/>
      <c r="RAR95" s="14"/>
      <c r="RAS95" s="14"/>
      <c r="RAT95" s="14"/>
      <c r="RAU95" s="14"/>
      <c r="RAV95" s="14"/>
      <c r="RAW95" s="14"/>
      <c r="RAX95" s="14"/>
      <c r="RAY95" s="14"/>
      <c r="RAZ95" s="14"/>
      <c r="RBA95" s="14"/>
      <c r="RBB95" s="14"/>
      <c r="RBC95" s="14"/>
      <c r="RBD95" s="14"/>
      <c r="RBE95" s="14"/>
      <c r="RBF95" s="14"/>
      <c r="RBG95" s="14"/>
      <c r="RBH95" s="14"/>
      <c r="RBI95" s="14"/>
      <c r="RBJ95" s="14"/>
      <c r="RBK95" s="14"/>
      <c r="RBL95" s="14"/>
      <c r="RBM95" s="14"/>
      <c r="RBN95" s="14"/>
      <c r="RBO95" s="14"/>
      <c r="RBP95" s="14"/>
      <c r="RBQ95" s="14"/>
      <c r="RBR95" s="14"/>
      <c r="RBS95" s="14"/>
      <c r="RBT95" s="14"/>
      <c r="RBU95" s="14"/>
      <c r="RBV95" s="14"/>
      <c r="RBW95" s="14"/>
      <c r="RBX95" s="14"/>
      <c r="RBY95" s="14"/>
      <c r="RBZ95" s="14"/>
      <c r="RCA95" s="14"/>
      <c r="RCB95" s="14"/>
      <c r="RCC95" s="14"/>
      <c r="RCD95" s="14"/>
      <c r="RCE95" s="14"/>
      <c r="RCF95" s="14"/>
      <c r="RCG95" s="14"/>
      <c r="RCH95" s="14"/>
      <c r="RCI95" s="14"/>
      <c r="RCJ95" s="14"/>
      <c r="RCK95" s="14"/>
      <c r="RCL95" s="14"/>
      <c r="RCM95" s="14"/>
      <c r="RCN95" s="14"/>
      <c r="RCO95" s="14"/>
      <c r="RCP95" s="14"/>
      <c r="RCQ95" s="14"/>
      <c r="RCR95" s="14"/>
      <c r="RCS95" s="14"/>
      <c r="RCT95" s="14"/>
      <c r="RCU95" s="14"/>
      <c r="RCV95" s="14"/>
      <c r="RCW95" s="14"/>
      <c r="RCX95" s="14"/>
      <c r="RCY95" s="14"/>
      <c r="RCZ95" s="14"/>
      <c r="RDA95" s="14"/>
      <c r="RDB95" s="14"/>
      <c r="RDC95" s="14"/>
      <c r="RDD95" s="14"/>
      <c r="RDE95" s="14"/>
      <c r="RDF95" s="14"/>
      <c r="RDG95" s="14"/>
      <c r="RDH95" s="14"/>
      <c r="RDI95" s="14"/>
      <c r="RDJ95" s="14"/>
      <c r="RDK95" s="14"/>
      <c r="RDL95" s="14"/>
      <c r="RDM95" s="14"/>
      <c r="RDN95" s="14"/>
      <c r="RDO95" s="14"/>
      <c r="RDP95" s="14"/>
      <c r="RDQ95" s="14"/>
      <c r="RDR95" s="14"/>
      <c r="RDS95" s="14"/>
      <c r="RDT95" s="14"/>
      <c r="RDU95" s="14"/>
      <c r="RDV95" s="14"/>
      <c r="RDW95" s="14"/>
      <c r="RDX95" s="14"/>
      <c r="RDY95" s="14"/>
      <c r="RDZ95" s="14"/>
      <c r="REA95" s="14"/>
      <c r="REB95" s="14"/>
      <c r="REC95" s="14"/>
      <c r="RED95" s="14"/>
      <c r="REE95" s="14"/>
      <c r="REF95" s="14"/>
      <c r="REG95" s="14"/>
      <c r="REH95" s="14"/>
      <c r="REI95" s="14"/>
      <c r="REJ95" s="14"/>
      <c r="REK95" s="14"/>
      <c r="REL95" s="14"/>
      <c r="REM95" s="14"/>
      <c r="REN95" s="14"/>
      <c r="REO95" s="14"/>
      <c r="REP95" s="14"/>
      <c r="REQ95" s="14"/>
      <c r="RER95" s="14"/>
      <c r="RES95" s="14"/>
      <c r="RET95" s="14"/>
      <c r="REU95" s="14"/>
      <c r="REV95" s="14"/>
      <c r="REW95" s="14"/>
      <c r="REX95" s="14"/>
      <c r="REY95" s="14"/>
      <c r="REZ95" s="14"/>
      <c r="RFA95" s="14"/>
      <c r="RFB95" s="14"/>
      <c r="RFC95" s="14"/>
      <c r="RFD95" s="14"/>
      <c r="RFE95" s="14"/>
      <c r="RFF95" s="14"/>
      <c r="RFG95" s="14"/>
      <c r="RFH95" s="14"/>
      <c r="RFI95" s="14"/>
      <c r="RFJ95" s="14"/>
      <c r="RFK95" s="14"/>
      <c r="RFL95" s="14"/>
      <c r="RFM95" s="14"/>
      <c r="RFN95" s="14"/>
      <c r="RFO95" s="14"/>
      <c r="RFP95" s="14"/>
      <c r="RFQ95" s="14"/>
      <c r="RFR95" s="14"/>
      <c r="RFS95" s="14"/>
      <c r="RFT95" s="14"/>
      <c r="RFU95" s="14"/>
      <c r="RFV95" s="14"/>
      <c r="RFW95" s="14"/>
      <c r="RFX95" s="14"/>
      <c r="RFY95" s="14"/>
      <c r="RFZ95" s="14"/>
      <c r="RGA95" s="14"/>
      <c r="RGB95" s="14"/>
      <c r="RGC95" s="14"/>
      <c r="RGD95" s="14"/>
      <c r="RGE95" s="14"/>
      <c r="RGF95" s="14"/>
      <c r="RGG95" s="14"/>
      <c r="RGH95" s="14"/>
      <c r="RGI95" s="14"/>
      <c r="RGJ95" s="14"/>
      <c r="RGK95" s="14"/>
      <c r="RGL95" s="14"/>
      <c r="RGM95" s="14"/>
      <c r="RGN95" s="14"/>
      <c r="RGO95" s="14"/>
      <c r="RGP95" s="14"/>
      <c r="RGQ95" s="14"/>
      <c r="RGR95" s="14"/>
      <c r="RGS95" s="14"/>
      <c r="RGT95" s="14"/>
      <c r="RGU95" s="14"/>
      <c r="RGV95" s="14"/>
      <c r="RGW95" s="14"/>
      <c r="RGX95" s="14"/>
      <c r="RGY95" s="14"/>
      <c r="RGZ95" s="14"/>
      <c r="RHA95" s="14"/>
      <c r="RHB95" s="14"/>
      <c r="RHC95" s="14"/>
      <c r="RHD95" s="14"/>
      <c r="RHE95" s="14"/>
      <c r="RHF95" s="14"/>
      <c r="RHG95" s="14"/>
      <c r="RHH95" s="14"/>
      <c r="RHI95" s="14"/>
      <c r="RHJ95" s="14"/>
      <c r="RHK95" s="14"/>
      <c r="RHL95" s="14"/>
      <c r="RHM95" s="14"/>
      <c r="RHN95" s="14"/>
      <c r="RHO95" s="14"/>
      <c r="RHP95" s="14"/>
      <c r="RHQ95" s="14"/>
      <c r="RHR95" s="14"/>
      <c r="RHS95" s="14"/>
      <c r="RHT95" s="14"/>
      <c r="RHU95" s="14"/>
      <c r="RHV95" s="14"/>
      <c r="RHW95" s="14"/>
      <c r="RHX95" s="14"/>
      <c r="RHY95" s="14"/>
      <c r="RHZ95" s="14"/>
      <c r="RIA95" s="14"/>
      <c r="RIB95" s="14"/>
      <c r="RIC95" s="14"/>
      <c r="RID95" s="14"/>
      <c r="RIE95" s="14"/>
      <c r="RIF95" s="14"/>
      <c r="RIG95" s="14"/>
      <c r="RIH95" s="14"/>
      <c r="RII95" s="14"/>
      <c r="RIJ95" s="14"/>
      <c r="RIK95" s="14"/>
      <c r="RIL95" s="14"/>
      <c r="RIM95" s="14"/>
      <c r="RIN95" s="14"/>
      <c r="RIO95" s="14"/>
      <c r="RIP95" s="14"/>
      <c r="RIQ95" s="14"/>
      <c r="RIR95" s="14"/>
      <c r="RIS95" s="14"/>
      <c r="RIT95" s="14"/>
      <c r="RIU95" s="14"/>
      <c r="RIV95" s="14"/>
      <c r="RIW95" s="14"/>
      <c r="RIX95" s="14"/>
      <c r="RIY95" s="14"/>
      <c r="RIZ95" s="14"/>
      <c r="RJA95" s="14"/>
      <c r="RJB95" s="14"/>
      <c r="RJC95" s="14"/>
      <c r="RJD95" s="14"/>
      <c r="RJE95" s="14"/>
      <c r="RJF95" s="14"/>
      <c r="RJG95" s="14"/>
      <c r="RJH95" s="14"/>
      <c r="RJI95" s="14"/>
      <c r="RJJ95" s="14"/>
      <c r="RJK95" s="14"/>
      <c r="RJL95" s="14"/>
      <c r="RJM95" s="14"/>
      <c r="RJN95" s="14"/>
      <c r="RJO95" s="14"/>
      <c r="RJP95" s="14"/>
      <c r="RJQ95" s="14"/>
      <c r="RJR95" s="14"/>
      <c r="RJS95" s="14"/>
      <c r="RJT95" s="14"/>
      <c r="RJU95" s="14"/>
      <c r="RJV95" s="14"/>
      <c r="RJW95" s="14"/>
      <c r="RJX95" s="14"/>
      <c r="RJY95" s="14"/>
      <c r="RJZ95" s="14"/>
      <c r="RKA95" s="14"/>
      <c r="RKB95" s="14"/>
      <c r="RKC95" s="14"/>
      <c r="RKD95" s="14"/>
      <c r="RKE95" s="14"/>
      <c r="RKF95" s="14"/>
      <c r="RKG95" s="14"/>
      <c r="RKH95" s="14"/>
      <c r="RKI95" s="14"/>
      <c r="RKJ95" s="14"/>
      <c r="RKK95" s="14"/>
      <c r="RKL95" s="14"/>
      <c r="RKM95" s="14"/>
      <c r="RKN95" s="14"/>
      <c r="RKO95" s="14"/>
      <c r="RKP95" s="14"/>
      <c r="RKQ95" s="14"/>
      <c r="RKR95" s="14"/>
      <c r="RKS95" s="14"/>
      <c r="RKT95" s="14"/>
      <c r="RKU95" s="14"/>
      <c r="RKV95" s="14"/>
      <c r="RKW95" s="14"/>
      <c r="RKX95" s="14"/>
      <c r="RKY95" s="14"/>
      <c r="RKZ95" s="14"/>
      <c r="RLA95" s="14"/>
      <c r="RLB95" s="14"/>
      <c r="RLC95" s="14"/>
      <c r="RLD95" s="14"/>
      <c r="RLE95" s="14"/>
      <c r="RLF95" s="14"/>
      <c r="RLG95" s="14"/>
      <c r="RLH95" s="14"/>
      <c r="RLI95" s="14"/>
      <c r="RLJ95" s="14"/>
      <c r="RLK95" s="14"/>
      <c r="RLL95" s="14"/>
      <c r="RLM95" s="14"/>
      <c r="RLN95" s="14"/>
      <c r="RLO95" s="14"/>
      <c r="RLP95" s="14"/>
      <c r="RLQ95" s="14"/>
      <c r="RLR95" s="14"/>
      <c r="RLS95" s="14"/>
      <c r="RLT95" s="14"/>
      <c r="RLU95" s="14"/>
      <c r="RLV95" s="14"/>
      <c r="RLW95" s="14"/>
      <c r="RLX95" s="14"/>
      <c r="RLY95" s="14"/>
      <c r="RLZ95" s="14"/>
      <c r="RMA95" s="14"/>
      <c r="RMB95" s="14"/>
      <c r="RMC95" s="14"/>
      <c r="RMD95" s="14"/>
      <c r="RME95" s="14"/>
      <c r="RMF95" s="14"/>
      <c r="RMG95" s="14"/>
      <c r="RMH95" s="14"/>
      <c r="RMI95" s="14"/>
      <c r="RMJ95" s="14"/>
      <c r="RMK95" s="14"/>
      <c r="RML95" s="14"/>
      <c r="RMM95" s="14"/>
      <c r="RMN95" s="14"/>
      <c r="RMO95" s="14"/>
      <c r="RMP95" s="14"/>
      <c r="RMQ95" s="14"/>
      <c r="RMR95" s="14"/>
      <c r="RMS95" s="14"/>
      <c r="RMT95" s="14"/>
      <c r="RMU95" s="14"/>
      <c r="RMV95" s="14"/>
      <c r="RMW95" s="14"/>
      <c r="RMX95" s="14"/>
      <c r="RMY95" s="14"/>
      <c r="RMZ95" s="14"/>
      <c r="RNA95" s="14"/>
      <c r="RNB95" s="14"/>
      <c r="RNC95" s="14"/>
      <c r="RND95" s="14"/>
      <c r="RNE95" s="14"/>
      <c r="RNF95" s="14"/>
      <c r="RNG95" s="14"/>
      <c r="RNH95" s="14"/>
      <c r="RNI95" s="14"/>
      <c r="RNJ95" s="14"/>
      <c r="RNK95" s="14"/>
      <c r="RNL95" s="14"/>
      <c r="RNM95" s="14"/>
      <c r="RNN95" s="14"/>
      <c r="RNO95" s="14"/>
      <c r="RNP95" s="14"/>
      <c r="RNQ95" s="14"/>
      <c r="RNR95" s="14"/>
      <c r="RNS95" s="14"/>
      <c r="RNT95" s="14"/>
      <c r="RNU95" s="14"/>
      <c r="RNV95" s="14"/>
      <c r="RNW95" s="14"/>
      <c r="RNX95" s="14"/>
      <c r="RNY95" s="14"/>
      <c r="RNZ95" s="14"/>
      <c r="ROA95" s="14"/>
      <c r="ROB95" s="14"/>
      <c r="ROC95" s="14"/>
      <c r="ROD95" s="14"/>
      <c r="ROE95" s="14"/>
      <c r="ROF95" s="14"/>
      <c r="ROG95" s="14"/>
      <c r="ROH95" s="14"/>
      <c r="ROI95" s="14"/>
      <c r="ROJ95" s="14"/>
      <c r="ROK95" s="14"/>
      <c r="ROL95" s="14"/>
      <c r="ROM95" s="14"/>
      <c r="RON95" s="14"/>
      <c r="ROO95" s="14"/>
      <c r="ROP95" s="14"/>
      <c r="ROQ95" s="14"/>
      <c r="ROR95" s="14"/>
      <c r="ROS95" s="14"/>
      <c r="ROT95" s="14"/>
      <c r="ROU95" s="14"/>
      <c r="ROV95" s="14"/>
      <c r="ROW95" s="14"/>
      <c r="ROX95" s="14"/>
      <c r="ROY95" s="14"/>
      <c r="ROZ95" s="14"/>
      <c r="RPA95" s="14"/>
      <c r="RPB95" s="14"/>
      <c r="RPC95" s="14"/>
      <c r="RPD95" s="14"/>
      <c r="RPE95" s="14"/>
      <c r="RPF95" s="14"/>
      <c r="RPG95" s="14"/>
      <c r="RPH95" s="14"/>
      <c r="RPI95" s="14"/>
      <c r="RPJ95" s="14"/>
      <c r="RPK95" s="14"/>
      <c r="RPL95" s="14"/>
      <c r="RPM95" s="14"/>
      <c r="RPN95" s="14"/>
      <c r="RPO95" s="14"/>
      <c r="RPP95" s="14"/>
      <c r="RPQ95" s="14"/>
      <c r="RPR95" s="14"/>
      <c r="RPS95" s="14"/>
      <c r="RPT95" s="14"/>
      <c r="RPU95" s="14"/>
      <c r="RPV95" s="14"/>
      <c r="RPW95" s="14"/>
      <c r="RPX95" s="14"/>
      <c r="RPY95" s="14"/>
      <c r="RPZ95" s="14"/>
      <c r="RQA95" s="14"/>
      <c r="RQB95" s="14"/>
      <c r="RQC95" s="14"/>
      <c r="RQD95" s="14"/>
      <c r="RQE95" s="14"/>
      <c r="RQF95" s="14"/>
      <c r="RQG95" s="14"/>
      <c r="RQH95" s="14"/>
      <c r="RQI95" s="14"/>
      <c r="RQJ95" s="14"/>
      <c r="RQK95" s="14"/>
      <c r="RQL95" s="14"/>
      <c r="RQM95" s="14"/>
      <c r="RQN95" s="14"/>
      <c r="RQO95" s="14"/>
      <c r="RQP95" s="14"/>
      <c r="RQQ95" s="14"/>
      <c r="RQR95" s="14"/>
      <c r="RQS95" s="14"/>
      <c r="RQT95" s="14"/>
      <c r="RQU95" s="14"/>
      <c r="RQV95" s="14"/>
      <c r="RQW95" s="14"/>
      <c r="RQX95" s="14"/>
      <c r="RQY95" s="14"/>
      <c r="RQZ95" s="14"/>
      <c r="RRA95" s="14"/>
      <c r="RRB95" s="14"/>
      <c r="RRC95" s="14"/>
      <c r="RRD95" s="14"/>
      <c r="RRE95" s="14"/>
      <c r="RRF95" s="14"/>
      <c r="RRG95" s="14"/>
      <c r="RRH95" s="14"/>
      <c r="RRI95" s="14"/>
      <c r="RRJ95" s="14"/>
      <c r="RRK95" s="14"/>
      <c r="RRL95" s="14"/>
      <c r="RRM95" s="14"/>
      <c r="RRN95" s="14"/>
      <c r="RRO95" s="14"/>
      <c r="RRP95" s="14"/>
      <c r="RRQ95" s="14"/>
      <c r="RRR95" s="14"/>
      <c r="RRS95" s="14"/>
      <c r="RRT95" s="14"/>
      <c r="RRU95" s="14"/>
      <c r="RRV95" s="14"/>
      <c r="RRW95" s="14"/>
      <c r="RRX95" s="14"/>
      <c r="RRY95" s="14"/>
      <c r="RRZ95" s="14"/>
      <c r="RSA95" s="14"/>
      <c r="RSB95" s="14"/>
      <c r="RSC95" s="14"/>
      <c r="RSD95" s="14"/>
      <c r="RSE95" s="14"/>
      <c r="RSF95" s="14"/>
      <c r="RSG95" s="14"/>
      <c r="RSH95" s="14"/>
      <c r="RSI95" s="14"/>
      <c r="RSJ95" s="14"/>
      <c r="RSK95" s="14"/>
      <c r="RSL95" s="14"/>
      <c r="RSM95" s="14"/>
      <c r="RSN95" s="14"/>
      <c r="RSO95" s="14"/>
      <c r="RSP95" s="14"/>
      <c r="RSQ95" s="14"/>
      <c r="RSR95" s="14"/>
      <c r="RSS95" s="14"/>
      <c r="RST95" s="14"/>
      <c r="RSU95" s="14"/>
      <c r="RSV95" s="14"/>
      <c r="RSW95" s="14"/>
      <c r="RSX95" s="14"/>
      <c r="RSY95" s="14"/>
      <c r="RSZ95" s="14"/>
      <c r="RTA95" s="14"/>
      <c r="RTB95" s="14"/>
      <c r="RTC95" s="14"/>
      <c r="RTD95" s="14"/>
      <c r="RTE95" s="14"/>
      <c r="RTF95" s="14"/>
      <c r="RTG95" s="14"/>
      <c r="RTH95" s="14"/>
      <c r="RTI95" s="14"/>
      <c r="RTJ95" s="14"/>
      <c r="RTK95" s="14"/>
      <c r="RTL95" s="14"/>
      <c r="RTM95" s="14"/>
      <c r="RTN95" s="14"/>
      <c r="RTO95" s="14"/>
      <c r="RTP95" s="14"/>
      <c r="RTQ95" s="14"/>
      <c r="RTR95" s="14"/>
      <c r="RTS95" s="14"/>
      <c r="RTT95" s="14"/>
      <c r="RTU95" s="14"/>
      <c r="RTV95" s="14"/>
      <c r="RTW95" s="14"/>
      <c r="RTX95" s="14"/>
      <c r="RTY95" s="14"/>
      <c r="RTZ95" s="14"/>
      <c r="RUA95" s="14"/>
      <c r="RUB95" s="14"/>
      <c r="RUC95" s="14"/>
      <c r="RUD95" s="14"/>
      <c r="RUE95" s="14"/>
      <c r="RUF95" s="14"/>
      <c r="RUG95" s="14"/>
      <c r="RUH95" s="14"/>
      <c r="RUI95" s="14"/>
      <c r="RUJ95" s="14"/>
      <c r="RUK95" s="14"/>
      <c r="RUL95" s="14"/>
      <c r="RUM95" s="14"/>
      <c r="RUN95" s="14"/>
      <c r="RUO95" s="14"/>
      <c r="RUP95" s="14"/>
      <c r="RUQ95" s="14"/>
      <c r="RUR95" s="14"/>
      <c r="RUS95" s="14"/>
      <c r="RUT95" s="14"/>
      <c r="RUU95" s="14"/>
      <c r="RUV95" s="14"/>
      <c r="RUW95" s="14"/>
      <c r="RUX95" s="14"/>
      <c r="RUY95" s="14"/>
      <c r="RUZ95" s="14"/>
      <c r="RVA95" s="14"/>
      <c r="RVB95" s="14"/>
      <c r="RVC95" s="14"/>
      <c r="RVD95" s="14"/>
      <c r="RVE95" s="14"/>
      <c r="RVF95" s="14"/>
      <c r="RVG95" s="14"/>
      <c r="RVH95" s="14"/>
      <c r="RVI95" s="14"/>
      <c r="RVJ95" s="14"/>
      <c r="RVK95" s="14"/>
      <c r="RVL95" s="14"/>
      <c r="RVM95" s="14"/>
      <c r="RVN95" s="14"/>
      <c r="RVO95" s="14"/>
      <c r="RVP95" s="14"/>
      <c r="RVQ95" s="14"/>
      <c r="RVR95" s="14"/>
      <c r="RVS95" s="14"/>
      <c r="RVT95" s="14"/>
      <c r="RVU95" s="14"/>
      <c r="RVV95" s="14"/>
      <c r="RVW95" s="14"/>
      <c r="RVX95" s="14"/>
      <c r="RVY95" s="14"/>
      <c r="RVZ95" s="14"/>
      <c r="RWA95" s="14"/>
      <c r="RWB95" s="14"/>
      <c r="RWC95" s="14"/>
      <c r="RWD95" s="14"/>
      <c r="RWE95" s="14"/>
      <c r="RWF95" s="14"/>
      <c r="RWG95" s="14"/>
      <c r="RWH95" s="14"/>
      <c r="RWI95" s="14"/>
      <c r="RWJ95" s="14"/>
      <c r="RWK95" s="14"/>
      <c r="RWL95" s="14"/>
      <c r="RWM95" s="14"/>
      <c r="RWN95" s="14"/>
      <c r="RWO95" s="14"/>
      <c r="RWP95" s="14"/>
      <c r="RWQ95" s="14"/>
      <c r="RWR95" s="14"/>
      <c r="RWS95" s="14"/>
      <c r="RWT95" s="14"/>
      <c r="RWU95" s="14"/>
      <c r="RWV95" s="14"/>
      <c r="RWW95" s="14"/>
      <c r="RWX95" s="14"/>
      <c r="RWY95" s="14"/>
      <c r="RWZ95" s="14"/>
      <c r="RXA95" s="14"/>
      <c r="RXB95" s="14"/>
      <c r="RXC95" s="14"/>
      <c r="RXD95" s="14"/>
      <c r="RXE95" s="14"/>
      <c r="RXF95" s="14"/>
      <c r="RXG95" s="14"/>
      <c r="RXH95" s="14"/>
      <c r="RXI95" s="14"/>
      <c r="RXJ95" s="14"/>
      <c r="RXK95" s="14"/>
      <c r="RXL95" s="14"/>
      <c r="RXM95" s="14"/>
      <c r="RXN95" s="14"/>
      <c r="RXO95" s="14"/>
      <c r="RXP95" s="14"/>
      <c r="RXQ95" s="14"/>
      <c r="RXR95" s="14"/>
      <c r="RXS95" s="14"/>
      <c r="RXT95" s="14"/>
      <c r="RXU95" s="14"/>
      <c r="RXV95" s="14"/>
      <c r="RXW95" s="14"/>
      <c r="RXX95" s="14"/>
      <c r="RXY95" s="14"/>
      <c r="RXZ95" s="14"/>
      <c r="RYA95" s="14"/>
      <c r="RYB95" s="14"/>
      <c r="RYC95" s="14"/>
      <c r="RYD95" s="14"/>
      <c r="RYE95" s="14"/>
      <c r="RYF95" s="14"/>
      <c r="RYG95" s="14"/>
      <c r="RYH95" s="14"/>
      <c r="RYI95" s="14"/>
      <c r="RYJ95" s="14"/>
      <c r="RYK95" s="14"/>
      <c r="RYL95" s="14"/>
      <c r="RYM95" s="14"/>
      <c r="RYN95" s="14"/>
      <c r="RYO95" s="14"/>
      <c r="RYP95" s="14"/>
      <c r="RYQ95" s="14"/>
      <c r="RYR95" s="14"/>
      <c r="RYS95" s="14"/>
      <c r="RYT95" s="14"/>
      <c r="RYU95" s="14"/>
      <c r="RYV95" s="14"/>
      <c r="RYW95" s="14"/>
      <c r="RYX95" s="14"/>
      <c r="RYY95" s="14"/>
      <c r="RYZ95" s="14"/>
      <c r="RZA95" s="14"/>
      <c r="RZB95" s="14"/>
      <c r="RZC95" s="14"/>
      <c r="RZD95" s="14"/>
      <c r="RZE95" s="14"/>
      <c r="RZF95" s="14"/>
      <c r="RZG95" s="14"/>
      <c r="RZH95" s="14"/>
      <c r="RZI95" s="14"/>
      <c r="RZJ95" s="14"/>
      <c r="RZK95" s="14"/>
      <c r="RZL95" s="14"/>
      <c r="RZM95" s="14"/>
      <c r="RZN95" s="14"/>
      <c r="RZO95" s="14"/>
      <c r="RZP95" s="14"/>
      <c r="RZQ95" s="14"/>
      <c r="RZR95" s="14"/>
      <c r="RZS95" s="14"/>
      <c r="RZT95" s="14"/>
      <c r="RZU95" s="14"/>
      <c r="RZV95" s="14"/>
      <c r="RZW95" s="14"/>
      <c r="RZX95" s="14"/>
      <c r="RZY95" s="14"/>
      <c r="RZZ95" s="14"/>
      <c r="SAA95" s="14"/>
      <c r="SAB95" s="14"/>
      <c r="SAC95" s="14"/>
      <c r="SAD95" s="14"/>
      <c r="SAE95" s="14"/>
      <c r="SAF95" s="14"/>
      <c r="SAG95" s="14"/>
      <c r="SAH95" s="14"/>
      <c r="SAI95" s="14"/>
      <c r="SAJ95" s="14"/>
      <c r="SAK95" s="14"/>
      <c r="SAL95" s="14"/>
      <c r="SAM95" s="14"/>
      <c r="SAN95" s="14"/>
      <c r="SAO95" s="14"/>
      <c r="SAP95" s="14"/>
      <c r="SAQ95" s="14"/>
      <c r="SAR95" s="14"/>
      <c r="SAS95" s="14"/>
      <c r="SAT95" s="14"/>
      <c r="SAU95" s="14"/>
      <c r="SAV95" s="14"/>
      <c r="SAW95" s="14"/>
      <c r="SAX95" s="14"/>
      <c r="SAY95" s="14"/>
      <c r="SAZ95" s="14"/>
      <c r="SBA95" s="14"/>
      <c r="SBB95" s="14"/>
      <c r="SBC95" s="14"/>
      <c r="SBD95" s="14"/>
      <c r="SBE95" s="14"/>
      <c r="SBF95" s="14"/>
      <c r="SBG95" s="14"/>
      <c r="SBH95" s="14"/>
      <c r="SBI95" s="14"/>
      <c r="SBJ95" s="14"/>
      <c r="SBK95" s="14"/>
      <c r="SBL95" s="14"/>
      <c r="SBM95" s="14"/>
      <c r="SBN95" s="14"/>
      <c r="SBO95" s="14"/>
      <c r="SBP95" s="14"/>
      <c r="SBQ95" s="14"/>
      <c r="SBR95" s="14"/>
      <c r="SBS95" s="14"/>
      <c r="SBT95" s="14"/>
      <c r="SBU95" s="14"/>
      <c r="SBV95" s="14"/>
      <c r="SBW95" s="14"/>
      <c r="SBX95" s="14"/>
      <c r="SBY95" s="14"/>
      <c r="SBZ95" s="14"/>
      <c r="SCA95" s="14"/>
      <c r="SCB95" s="14"/>
      <c r="SCC95" s="14"/>
      <c r="SCD95" s="14"/>
      <c r="SCE95" s="14"/>
      <c r="SCF95" s="14"/>
      <c r="SCG95" s="14"/>
      <c r="SCH95" s="14"/>
      <c r="SCI95" s="14"/>
      <c r="SCJ95" s="14"/>
      <c r="SCK95" s="14"/>
      <c r="SCL95" s="14"/>
      <c r="SCM95" s="14"/>
      <c r="SCN95" s="14"/>
      <c r="SCO95" s="14"/>
      <c r="SCP95" s="14"/>
      <c r="SCQ95" s="14"/>
      <c r="SCR95" s="14"/>
      <c r="SCS95" s="14"/>
      <c r="SCT95" s="14"/>
      <c r="SCU95" s="14"/>
      <c r="SCV95" s="14"/>
      <c r="SCW95" s="14"/>
      <c r="SCX95" s="14"/>
      <c r="SCY95" s="14"/>
      <c r="SCZ95" s="14"/>
      <c r="SDA95" s="14"/>
      <c r="SDB95" s="14"/>
      <c r="SDC95" s="14"/>
      <c r="SDD95" s="14"/>
      <c r="SDE95" s="14"/>
      <c r="SDF95" s="14"/>
      <c r="SDG95" s="14"/>
      <c r="SDH95" s="14"/>
      <c r="SDI95" s="14"/>
      <c r="SDJ95" s="14"/>
      <c r="SDK95" s="14"/>
      <c r="SDL95" s="14"/>
      <c r="SDM95" s="14"/>
      <c r="SDN95" s="14"/>
      <c r="SDO95" s="14"/>
      <c r="SDP95" s="14"/>
      <c r="SDQ95" s="14"/>
      <c r="SDR95" s="14"/>
      <c r="SDS95" s="14"/>
      <c r="SDT95" s="14"/>
      <c r="SDU95" s="14"/>
      <c r="SDV95" s="14"/>
      <c r="SDW95" s="14"/>
      <c r="SDX95" s="14"/>
      <c r="SDY95" s="14"/>
      <c r="SDZ95" s="14"/>
      <c r="SEA95" s="14"/>
      <c r="SEB95" s="14"/>
      <c r="SEC95" s="14"/>
      <c r="SED95" s="14"/>
      <c r="SEE95" s="14"/>
      <c r="SEF95" s="14"/>
      <c r="SEG95" s="14"/>
      <c r="SEH95" s="14"/>
      <c r="SEI95" s="14"/>
      <c r="SEJ95" s="14"/>
      <c r="SEK95" s="14"/>
      <c r="SEL95" s="14"/>
      <c r="SEM95" s="14"/>
      <c r="SEN95" s="14"/>
      <c r="SEO95" s="14"/>
      <c r="SEP95" s="14"/>
      <c r="SEQ95" s="14"/>
      <c r="SER95" s="14"/>
      <c r="SES95" s="14"/>
      <c r="SET95" s="14"/>
      <c r="SEU95" s="14"/>
      <c r="SEV95" s="14"/>
      <c r="SEW95" s="14"/>
      <c r="SEX95" s="14"/>
      <c r="SEY95" s="14"/>
      <c r="SEZ95" s="14"/>
      <c r="SFA95" s="14"/>
      <c r="SFB95" s="14"/>
      <c r="SFC95" s="14"/>
      <c r="SFD95" s="14"/>
      <c r="SFE95" s="14"/>
      <c r="SFF95" s="14"/>
      <c r="SFG95" s="14"/>
      <c r="SFH95" s="14"/>
      <c r="SFI95" s="14"/>
      <c r="SFJ95" s="14"/>
      <c r="SFK95" s="14"/>
      <c r="SFL95" s="14"/>
      <c r="SFM95" s="14"/>
      <c r="SFN95" s="14"/>
      <c r="SFO95" s="14"/>
      <c r="SFP95" s="14"/>
      <c r="SFQ95" s="14"/>
      <c r="SFR95" s="14"/>
      <c r="SFS95" s="14"/>
      <c r="SFT95" s="14"/>
      <c r="SFU95" s="14"/>
      <c r="SFV95" s="14"/>
      <c r="SFW95" s="14"/>
      <c r="SFX95" s="14"/>
      <c r="SFY95" s="14"/>
      <c r="SFZ95" s="14"/>
      <c r="SGA95" s="14"/>
      <c r="SGB95" s="14"/>
      <c r="SGC95" s="14"/>
      <c r="SGD95" s="14"/>
      <c r="SGE95" s="14"/>
      <c r="SGF95" s="14"/>
      <c r="SGG95" s="14"/>
      <c r="SGH95" s="14"/>
      <c r="SGI95" s="14"/>
      <c r="SGJ95" s="14"/>
      <c r="SGK95" s="14"/>
      <c r="SGL95" s="14"/>
      <c r="SGM95" s="14"/>
      <c r="SGN95" s="14"/>
      <c r="SGO95" s="14"/>
      <c r="SGP95" s="14"/>
      <c r="SGQ95" s="14"/>
      <c r="SGR95" s="14"/>
      <c r="SGS95" s="14"/>
      <c r="SGT95" s="14"/>
      <c r="SGU95" s="14"/>
      <c r="SGV95" s="14"/>
      <c r="SGW95" s="14"/>
      <c r="SGX95" s="14"/>
      <c r="SGY95" s="14"/>
      <c r="SGZ95" s="14"/>
      <c r="SHA95" s="14"/>
      <c r="SHB95" s="14"/>
      <c r="SHC95" s="14"/>
      <c r="SHD95" s="14"/>
      <c r="SHE95" s="14"/>
      <c r="SHF95" s="14"/>
      <c r="SHG95" s="14"/>
      <c r="SHH95" s="14"/>
      <c r="SHI95" s="14"/>
      <c r="SHJ95" s="14"/>
      <c r="SHK95" s="14"/>
      <c r="SHL95" s="14"/>
      <c r="SHM95" s="14"/>
      <c r="SHN95" s="14"/>
      <c r="SHO95" s="14"/>
      <c r="SHP95" s="14"/>
      <c r="SHQ95" s="14"/>
      <c r="SHR95" s="14"/>
      <c r="SHS95" s="14"/>
      <c r="SHT95" s="14"/>
      <c r="SHU95" s="14"/>
      <c r="SHV95" s="14"/>
      <c r="SHW95" s="14"/>
      <c r="SHX95" s="14"/>
      <c r="SHY95" s="14"/>
      <c r="SHZ95" s="14"/>
      <c r="SIA95" s="14"/>
      <c r="SIB95" s="14"/>
      <c r="SIC95" s="14"/>
      <c r="SID95" s="14"/>
      <c r="SIE95" s="14"/>
      <c r="SIF95" s="14"/>
      <c r="SIG95" s="14"/>
      <c r="SIH95" s="14"/>
      <c r="SII95" s="14"/>
      <c r="SIJ95" s="14"/>
      <c r="SIK95" s="14"/>
      <c r="SIL95" s="14"/>
      <c r="SIM95" s="14"/>
      <c r="SIN95" s="14"/>
      <c r="SIO95" s="14"/>
      <c r="SIP95" s="14"/>
      <c r="SIQ95" s="14"/>
      <c r="SIR95" s="14"/>
      <c r="SIS95" s="14"/>
      <c r="SIT95" s="14"/>
      <c r="SIU95" s="14"/>
      <c r="SIV95" s="14"/>
      <c r="SIW95" s="14"/>
      <c r="SIX95" s="14"/>
      <c r="SIY95" s="14"/>
      <c r="SIZ95" s="14"/>
      <c r="SJA95" s="14"/>
      <c r="SJB95" s="14"/>
      <c r="SJC95" s="14"/>
      <c r="SJD95" s="14"/>
      <c r="SJE95" s="14"/>
      <c r="SJF95" s="14"/>
      <c r="SJG95" s="14"/>
      <c r="SJH95" s="14"/>
      <c r="SJI95" s="14"/>
      <c r="SJJ95" s="14"/>
      <c r="SJK95" s="14"/>
      <c r="SJL95" s="14"/>
      <c r="SJM95" s="14"/>
      <c r="SJN95" s="14"/>
      <c r="SJO95" s="14"/>
      <c r="SJP95" s="14"/>
      <c r="SJQ95" s="14"/>
      <c r="SJR95" s="14"/>
      <c r="SJS95" s="14"/>
      <c r="SJT95" s="14"/>
      <c r="SJU95" s="14"/>
      <c r="SJV95" s="14"/>
      <c r="SJW95" s="14"/>
      <c r="SJX95" s="14"/>
      <c r="SJY95" s="14"/>
      <c r="SJZ95" s="14"/>
      <c r="SKA95" s="14"/>
      <c r="SKB95" s="14"/>
      <c r="SKC95" s="14"/>
      <c r="SKD95" s="14"/>
      <c r="SKE95" s="14"/>
      <c r="SKF95" s="14"/>
      <c r="SKG95" s="14"/>
      <c r="SKH95" s="14"/>
      <c r="SKI95" s="14"/>
      <c r="SKJ95" s="14"/>
      <c r="SKK95" s="14"/>
      <c r="SKL95" s="14"/>
      <c r="SKM95" s="14"/>
      <c r="SKN95" s="14"/>
      <c r="SKO95" s="14"/>
      <c r="SKP95" s="14"/>
      <c r="SKQ95" s="14"/>
      <c r="SKR95" s="14"/>
      <c r="SKS95" s="14"/>
      <c r="SKT95" s="14"/>
      <c r="SKU95" s="14"/>
      <c r="SKV95" s="14"/>
      <c r="SKW95" s="14"/>
      <c r="SKX95" s="14"/>
      <c r="SKY95" s="14"/>
      <c r="SKZ95" s="14"/>
      <c r="SLA95" s="14"/>
      <c r="SLB95" s="14"/>
      <c r="SLC95" s="14"/>
      <c r="SLD95" s="14"/>
      <c r="SLE95" s="14"/>
      <c r="SLF95" s="14"/>
      <c r="SLG95" s="14"/>
      <c r="SLH95" s="14"/>
      <c r="SLI95" s="14"/>
      <c r="SLJ95" s="14"/>
      <c r="SLK95" s="14"/>
      <c r="SLL95" s="14"/>
      <c r="SLM95" s="14"/>
      <c r="SLN95" s="14"/>
      <c r="SLO95" s="14"/>
      <c r="SLP95" s="14"/>
      <c r="SLQ95" s="14"/>
      <c r="SLR95" s="14"/>
      <c r="SLS95" s="14"/>
      <c r="SLT95" s="14"/>
      <c r="SLU95" s="14"/>
      <c r="SLV95" s="14"/>
      <c r="SLW95" s="14"/>
      <c r="SLX95" s="14"/>
      <c r="SLY95" s="14"/>
      <c r="SLZ95" s="14"/>
      <c r="SMA95" s="14"/>
      <c r="SMB95" s="14"/>
      <c r="SMC95" s="14"/>
      <c r="SMD95" s="14"/>
      <c r="SME95" s="14"/>
      <c r="SMF95" s="14"/>
      <c r="SMG95" s="14"/>
      <c r="SMH95" s="14"/>
      <c r="SMI95" s="14"/>
      <c r="SMJ95" s="14"/>
      <c r="SMK95" s="14"/>
      <c r="SML95" s="14"/>
      <c r="SMM95" s="14"/>
      <c r="SMN95" s="14"/>
      <c r="SMO95" s="14"/>
      <c r="SMP95" s="14"/>
      <c r="SMQ95" s="14"/>
      <c r="SMR95" s="14"/>
      <c r="SMS95" s="14"/>
      <c r="SMT95" s="14"/>
      <c r="SMU95" s="14"/>
      <c r="SMV95" s="14"/>
      <c r="SMW95" s="14"/>
      <c r="SMX95" s="14"/>
      <c r="SMY95" s="14"/>
      <c r="SMZ95" s="14"/>
      <c r="SNA95" s="14"/>
      <c r="SNB95" s="14"/>
      <c r="SNC95" s="14"/>
      <c r="SND95" s="14"/>
      <c r="SNE95" s="14"/>
      <c r="SNF95" s="14"/>
      <c r="SNG95" s="14"/>
      <c r="SNH95" s="14"/>
      <c r="SNI95" s="14"/>
      <c r="SNJ95" s="14"/>
      <c r="SNK95" s="14"/>
      <c r="SNL95" s="14"/>
      <c r="SNM95" s="14"/>
      <c r="SNN95" s="14"/>
      <c r="SNO95" s="14"/>
      <c r="SNP95" s="14"/>
      <c r="SNQ95" s="14"/>
      <c r="SNR95" s="14"/>
      <c r="SNS95" s="14"/>
      <c r="SNT95" s="14"/>
      <c r="SNU95" s="14"/>
      <c r="SNV95" s="14"/>
      <c r="SNW95" s="14"/>
      <c r="SNX95" s="14"/>
      <c r="SNY95" s="14"/>
      <c r="SNZ95" s="14"/>
      <c r="SOA95" s="14"/>
      <c r="SOB95" s="14"/>
      <c r="SOC95" s="14"/>
      <c r="SOD95" s="14"/>
      <c r="SOE95" s="14"/>
      <c r="SOF95" s="14"/>
      <c r="SOG95" s="14"/>
      <c r="SOH95" s="14"/>
      <c r="SOI95" s="14"/>
      <c r="SOJ95" s="14"/>
      <c r="SOK95" s="14"/>
      <c r="SOL95" s="14"/>
      <c r="SOM95" s="14"/>
      <c r="SON95" s="14"/>
      <c r="SOO95" s="14"/>
      <c r="SOP95" s="14"/>
      <c r="SOQ95" s="14"/>
      <c r="SOR95" s="14"/>
      <c r="SOS95" s="14"/>
      <c r="SOT95" s="14"/>
      <c r="SOU95" s="14"/>
      <c r="SOV95" s="14"/>
      <c r="SOW95" s="14"/>
      <c r="SOX95" s="14"/>
      <c r="SOY95" s="14"/>
      <c r="SOZ95" s="14"/>
      <c r="SPA95" s="14"/>
      <c r="SPB95" s="14"/>
      <c r="SPC95" s="14"/>
      <c r="SPD95" s="14"/>
      <c r="SPE95" s="14"/>
      <c r="SPF95" s="14"/>
      <c r="SPG95" s="14"/>
      <c r="SPH95" s="14"/>
      <c r="SPI95" s="14"/>
      <c r="SPJ95" s="14"/>
      <c r="SPK95" s="14"/>
      <c r="SPL95" s="14"/>
      <c r="SPM95" s="14"/>
      <c r="SPN95" s="14"/>
      <c r="SPO95" s="14"/>
      <c r="SPP95" s="14"/>
      <c r="SPQ95" s="14"/>
      <c r="SPR95" s="14"/>
      <c r="SPS95" s="14"/>
      <c r="SPT95" s="14"/>
      <c r="SPU95" s="14"/>
      <c r="SPV95" s="14"/>
      <c r="SPW95" s="14"/>
      <c r="SPX95" s="14"/>
      <c r="SPY95" s="14"/>
      <c r="SPZ95" s="14"/>
      <c r="SQA95" s="14"/>
      <c r="SQB95" s="14"/>
      <c r="SQC95" s="14"/>
      <c r="SQD95" s="14"/>
      <c r="SQE95" s="14"/>
      <c r="SQF95" s="14"/>
      <c r="SQG95" s="14"/>
      <c r="SQH95" s="14"/>
      <c r="SQI95" s="14"/>
      <c r="SQJ95" s="14"/>
      <c r="SQK95" s="14"/>
      <c r="SQL95" s="14"/>
      <c r="SQM95" s="14"/>
      <c r="SQN95" s="14"/>
      <c r="SQO95" s="14"/>
      <c r="SQP95" s="14"/>
      <c r="SQQ95" s="14"/>
      <c r="SQR95" s="14"/>
      <c r="SQS95" s="14"/>
      <c r="SQT95" s="14"/>
      <c r="SQU95" s="14"/>
      <c r="SQV95" s="14"/>
      <c r="SQW95" s="14"/>
      <c r="SQX95" s="14"/>
      <c r="SQY95" s="14"/>
      <c r="SQZ95" s="14"/>
      <c r="SRA95" s="14"/>
      <c r="SRB95" s="14"/>
      <c r="SRC95" s="14"/>
      <c r="SRD95" s="14"/>
      <c r="SRE95" s="14"/>
      <c r="SRF95" s="14"/>
      <c r="SRG95" s="14"/>
      <c r="SRH95" s="14"/>
      <c r="SRI95" s="14"/>
      <c r="SRJ95" s="14"/>
      <c r="SRK95" s="14"/>
      <c r="SRL95" s="14"/>
      <c r="SRM95" s="14"/>
      <c r="SRN95" s="14"/>
      <c r="SRO95" s="14"/>
      <c r="SRP95" s="14"/>
      <c r="SRQ95" s="14"/>
      <c r="SRR95" s="14"/>
      <c r="SRS95" s="14"/>
      <c r="SRT95" s="14"/>
      <c r="SRU95" s="14"/>
      <c r="SRV95" s="14"/>
      <c r="SRW95" s="14"/>
      <c r="SRX95" s="14"/>
      <c r="SRY95" s="14"/>
      <c r="SRZ95" s="14"/>
      <c r="SSA95" s="14"/>
      <c r="SSB95" s="14"/>
      <c r="SSC95" s="14"/>
      <c r="SSD95" s="14"/>
      <c r="SSE95" s="14"/>
      <c r="SSF95" s="14"/>
      <c r="SSG95" s="14"/>
      <c r="SSH95" s="14"/>
      <c r="SSI95" s="14"/>
      <c r="SSJ95" s="14"/>
      <c r="SSK95" s="14"/>
      <c r="SSL95" s="14"/>
      <c r="SSM95" s="14"/>
      <c r="SSN95" s="14"/>
      <c r="SSO95" s="14"/>
      <c r="SSP95" s="14"/>
      <c r="SSQ95" s="14"/>
      <c r="SSR95" s="14"/>
      <c r="SSS95" s="14"/>
      <c r="SST95" s="14"/>
      <c r="SSU95" s="14"/>
      <c r="SSV95" s="14"/>
      <c r="SSW95" s="14"/>
      <c r="SSX95" s="14"/>
      <c r="SSY95" s="14"/>
      <c r="SSZ95" s="14"/>
      <c r="STA95" s="14"/>
      <c r="STB95" s="14"/>
      <c r="STC95" s="14"/>
      <c r="STD95" s="14"/>
      <c r="STE95" s="14"/>
      <c r="STF95" s="14"/>
      <c r="STG95" s="14"/>
      <c r="STH95" s="14"/>
      <c r="STI95" s="14"/>
      <c r="STJ95" s="14"/>
      <c r="STK95" s="14"/>
      <c r="STL95" s="14"/>
      <c r="STM95" s="14"/>
      <c r="STN95" s="14"/>
      <c r="STO95" s="14"/>
      <c r="STP95" s="14"/>
      <c r="STQ95" s="14"/>
      <c r="STR95" s="14"/>
      <c r="STS95" s="14"/>
      <c r="STT95" s="14"/>
      <c r="STU95" s="14"/>
      <c r="STV95" s="14"/>
      <c r="STW95" s="14"/>
      <c r="STX95" s="14"/>
      <c r="STY95" s="14"/>
      <c r="STZ95" s="14"/>
      <c r="SUA95" s="14"/>
      <c r="SUB95" s="14"/>
      <c r="SUC95" s="14"/>
      <c r="SUD95" s="14"/>
      <c r="SUE95" s="14"/>
      <c r="SUF95" s="14"/>
      <c r="SUG95" s="14"/>
      <c r="SUH95" s="14"/>
      <c r="SUI95" s="14"/>
      <c r="SUJ95" s="14"/>
      <c r="SUK95" s="14"/>
      <c r="SUL95" s="14"/>
      <c r="SUM95" s="14"/>
      <c r="SUN95" s="14"/>
      <c r="SUO95" s="14"/>
      <c r="SUP95" s="14"/>
      <c r="SUQ95" s="14"/>
      <c r="SUR95" s="14"/>
      <c r="SUS95" s="14"/>
      <c r="SUT95" s="14"/>
      <c r="SUU95" s="14"/>
      <c r="SUV95" s="14"/>
      <c r="SUW95" s="14"/>
      <c r="SUX95" s="14"/>
      <c r="SUY95" s="14"/>
      <c r="SUZ95" s="14"/>
      <c r="SVA95" s="14"/>
      <c r="SVB95" s="14"/>
      <c r="SVC95" s="14"/>
      <c r="SVD95" s="14"/>
      <c r="SVE95" s="14"/>
      <c r="SVF95" s="14"/>
      <c r="SVG95" s="14"/>
      <c r="SVH95" s="14"/>
      <c r="SVI95" s="14"/>
      <c r="SVJ95" s="14"/>
      <c r="SVK95" s="14"/>
      <c r="SVL95" s="14"/>
      <c r="SVM95" s="14"/>
      <c r="SVN95" s="14"/>
      <c r="SVO95" s="14"/>
      <c r="SVP95" s="14"/>
      <c r="SVQ95" s="14"/>
      <c r="SVR95" s="14"/>
      <c r="SVS95" s="14"/>
      <c r="SVT95" s="14"/>
      <c r="SVU95" s="14"/>
      <c r="SVV95" s="14"/>
      <c r="SVW95" s="14"/>
      <c r="SVX95" s="14"/>
      <c r="SVY95" s="14"/>
      <c r="SVZ95" s="14"/>
      <c r="SWA95" s="14"/>
      <c r="SWB95" s="14"/>
      <c r="SWC95" s="14"/>
      <c r="SWD95" s="14"/>
      <c r="SWE95" s="14"/>
      <c r="SWF95" s="14"/>
      <c r="SWG95" s="14"/>
      <c r="SWH95" s="14"/>
      <c r="SWI95" s="14"/>
      <c r="SWJ95" s="14"/>
      <c r="SWK95" s="14"/>
      <c r="SWL95" s="14"/>
      <c r="SWM95" s="14"/>
      <c r="SWN95" s="14"/>
      <c r="SWO95" s="14"/>
      <c r="SWP95" s="14"/>
      <c r="SWQ95" s="14"/>
      <c r="SWR95" s="14"/>
      <c r="SWS95" s="14"/>
      <c r="SWT95" s="14"/>
      <c r="SWU95" s="14"/>
      <c r="SWV95" s="14"/>
      <c r="SWW95" s="14"/>
      <c r="SWX95" s="14"/>
      <c r="SWY95" s="14"/>
      <c r="SWZ95" s="14"/>
      <c r="SXA95" s="14"/>
      <c r="SXB95" s="14"/>
      <c r="SXC95" s="14"/>
      <c r="SXD95" s="14"/>
      <c r="SXE95" s="14"/>
      <c r="SXF95" s="14"/>
      <c r="SXG95" s="14"/>
      <c r="SXH95" s="14"/>
      <c r="SXI95" s="14"/>
      <c r="SXJ95" s="14"/>
      <c r="SXK95" s="14"/>
      <c r="SXL95" s="14"/>
      <c r="SXM95" s="14"/>
      <c r="SXN95" s="14"/>
      <c r="SXO95" s="14"/>
      <c r="SXP95" s="14"/>
      <c r="SXQ95" s="14"/>
      <c r="SXR95" s="14"/>
      <c r="SXS95" s="14"/>
      <c r="SXT95" s="14"/>
      <c r="SXU95" s="14"/>
      <c r="SXV95" s="14"/>
      <c r="SXW95" s="14"/>
      <c r="SXX95" s="14"/>
      <c r="SXY95" s="14"/>
      <c r="SXZ95" s="14"/>
      <c r="SYA95" s="14"/>
      <c r="SYB95" s="14"/>
      <c r="SYC95" s="14"/>
      <c r="SYD95" s="14"/>
      <c r="SYE95" s="14"/>
      <c r="SYF95" s="14"/>
      <c r="SYG95" s="14"/>
      <c r="SYH95" s="14"/>
      <c r="SYI95" s="14"/>
      <c r="SYJ95" s="14"/>
      <c r="SYK95" s="14"/>
      <c r="SYL95" s="14"/>
      <c r="SYM95" s="14"/>
      <c r="SYN95" s="14"/>
      <c r="SYO95" s="14"/>
      <c r="SYP95" s="14"/>
      <c r="SYQ95" s="14"/>
      <c r="SYR95" s="14"/>
      <c r="SYS95" s="14"/>
      <c r="SYT95" s="14"/>
      <c r="SYU95" s="14"/>
      <c r="SYV95" s="14"/>
      <c r="SYW95" s="14"/>
      <c r="SYX95" s="14"/>
      <c r="SYY95" s="14"/>
      <c r="SYZ95" s="14"/>
      <c r="SZA95" s="14"/>
      <c r="SZB95" s="14"/>
      <c r="SZC95" s="14"/>
      <c r="SZD95" s="14"/>
      <c r="SZE95" s="14"/>
      <c r="SZF95" s="14"/>
      <c r="SZG95" s="14"/>
      <c r="SZH95" s="14"/>
      <c r="SZI95" s="14"/>
      <c r="SZJ95" s="14"/>
      <c r="SZK95" s="14"/>
      <c r="SZL95" s="14"/>
      <c r="SZM95" s="14"/>
      <c r="SZN95" s="14"/>
      <c r="SZO95" s="14"/>
      <c r="SZP95" s="14"/>
      <c r="SZQ95" s="14"/>
      <c r="SZR95" s="14"/>
      <c r="SZS95" s="14"/>
      <c r="SZT95" s="14"/>
      <c r="SZU95" s="14"/>
      <c r="SZV95" s="14"/>
      <c r="SZW95" s="14"/>
      <c r="SZX95" s="14"/>
      <c r="SZY95" s="14"/>
      <c r="SZZ95" s="14"/>
      <c r="TAA95" s="14"/>
      <c r="TAB95" s="14"/>
      <c r="TAC95" s="14"/>
      <c r="TAD95" s="14"/>
      <c r="TAE95" s="14"/>
      <c r="TAF95" s="14"/>
      <c r="TAG95" s="14"/>
      <c r="TAH95" s="14"/>
      <c r="TAI95" s="14"/>
      <c r="TAJ95" s="14"/>
      <c r="TAK95" s="14"/>
      <c r="TAL95" s="14"/>
      <c r="TAM95" s="14"/>
      <c r="TAN95" s="14"/>
      <c r="TAO95" s="14"/>
      <c r="TAP95" s="14"/>
      <c r="TAQ95" s="14"/>
      <c r="TAR95" s="14"/>
      <c r="TAS95" s="14"/>
      <c r="TAT95" s="14"/>
      <c r="TAU95" s="14"/>
      <c r="TAV95" s="14"/>
      <c r="TAW95" s="14"/>
      <c r="TAX95" s="14"/>
      <c r="TAY95" s="14"/>
      <c r="TAZ95" s="14"/>
      <c r="TBA95" s="14"/>
      <c r="TBB95" s="14"/>
      <c r="TBC95" s="14"/>
      <c r="TBD95" s="14"/>
      <c r="TBE95" s="14"/>
      <c r="TBF95" s="14"/>
      <c r="TBG95" s="14"/>
      <c r="TBH95" s="14"/>
      <c r="TBI95" s="14"/>
      <c r="TBJ95" s="14"/>
      <c r="TBK95" s="14"/>
      <c r="TBL95" s="14"/>
      <c r="TBM95" s="14"/>
      <c r="TBN95" s="14"/>
      <c r="TBO95" s="14"/>
      <c r="TBP95" s="14"/>
      <c r="TBQ95" s="14"/>
      <c r="TBR95" s="14"/>
      <c r="TBS95" s="14"/>
      <c r="TBT95" s="14"/>
      <c r="TBU95" s="14"/>
      <c r="TBV95" s="14"/>
      <c r="TBW95" s="14"/>
      <c r="TBX95" s="14"/>
      <c r="TBY95" s="14"/>
      <c r="TBZ95" s="14"/>
      <c r="TCA95" s="14"/>
      <c r="TCB95" s="14"/>
      <c r="TCC95" s="14"/>
      <c r="TCD95" s="14"/>
      <c r="TCE95" s="14"/>
      <c r="TCF95" s="14"/>
      <c r="TCG95" s="14"/>
      <c r="TCH95" s="14"/>
      <c r="TCI95" s="14"/>
      <c r="TCJ95" s="14"/>
      <c r="TCK95" s="14"/>
      <c r="TCL95" s="14"/>
      <c r="TCM95" s="14"/>
      <c r="TCN95" s="14"/>
      <c r="TCO95" s="14"/>
      <c r="TCP95" s="14"/>
      <c r="TCQ95" s="14"/>
      <c r="TCR95" s="14"/>
      <c r="TCS95" s="14"/>
      <c r="TCT95" s="14"/>
      <c r="TCU95" s="14"/>
      <c r="TCV95" s="14"/>
      <c r="TCW95" s="14"/>
      <c r="TCX95" s="14"/>
      <c r="TCY95" s="14"/>
      <c r="TCZ95" s="14"/>
      <c r="TDA95" s="14"/>
      <c r="TDB95" s="14"/>
      <c r="TDC95" s="14"/>
      <c r="TDD95" s="14"/>
      <c r="TDE95" s="14"/>
      <c r="TDF95" s="14"/>
      <c r="TDG95" s="14"/>
      <c r="TDH95" s="14"/>
      <c r="TDI95" s="14"/>
      <c r="TDJ95" s="14"/>
      <c r="TDK95" s="14"/>
      <c r="TDL95" s="14"/>
      <c r="TDM95" s="14"/>
      <c r="TDN95" s="14"/>
      <c r="TDO95" s="14"/>
      <c r="TDP95" s="14"/>
      <c r="TDQ95" s="14"/>
      <c r="TDR95" s="14"/>
      <c r="TDS95" s="14"/>
      <c r="TDT95" s="14"/>
      <c r="TDU95" s="14"/>
      <c r="TDV95" s="14"/>
      <c r="TDW95" s="14"/>
      <c r="TDX95" s="14"/>
      <c r="TDY95" s="14"/>
      <c r="TDZ95" s="14"/>
      <c r="TEA95" s="14"/>
      <c r="TEB95" s="14"/>
      <c r="TEC95" s="14"/>
      <c r="TED95" s="14"/>
      <c r="TEE95" s="14"/>
      <c r="TEF95" s="14"/>
      <c r="TEG95" s="14"/>
      <c r="TEH95" s="14"/>
      <c r="TEI95" s="14"/>
      <c r="TEJ95" s="14"/>
      <c r="TEK95" s="14"/>
      <c r="TEL95" s="14"/>
      <c r="TEM95" s="14"/>
      <c r="TEN95" s="14"/>
      <c r="TEO95" s="14"/>
      <c r="TEP95" s="14"/>
      <c r="TEQ95" s="14"/>
      <c r="TER95" s="14"/>
      <c r="TES95" s="14"/>
      <c r="TET95" s="14"/>
      <c r="TEU95" s="14"/>
      <c r="TEV95" s="14"/>
      <c r="TEW95" s="14"/>
      <c r="TEX95" s="14"/>
      <c r="TEY95" s="14"/>
      <c r="TEZ95" s="14"/>
      <c r="TFA95" s="14"/>
      <c r="TFB95" s="14"/>
      <c r="TFC95" s="14"/>
      <c r="TFD95" s="14"/>
      <c r="TFE95" s="14"/>
      <c r="TFF95" s="14"/>
      <c r="TFG95" s="14"/>
      <c r="TFH95" s="14"/>
      <c r="TFI95" s="14"/>
      <c r="TFJ95" s="14"/>
      <c r="TFK95" s="14"/>
      <c r="TFL95" s="14"/>
      <c r="TFM95" s="14"/>
      <c r="TFN95" s="14"/>
      <c r="TFO95" s="14"/>
      <c r="TFP95" s="14"/>
      <c r="TFQ95" s="14"/>
      <c r="TFR95" s="14"/>
      <c r="TFS95" s="14"/>
      <c r="TFT95" s="14"/>
      <c r="TFU95" s="14"/>
      <c r="TFV95" s="14"/>
      <c r="TFW95" s="14"/>
      <c r="TFX95" s="14"/>
      <c r="TFY95" s="14"/>
      <c r="TFZ95" s="14"/>
      <c r="TGA95" s="14"/>
      <c r="TGB95" s="14"/>
      <c r="TGC95" s="14"/>
      <c r="TGD95" s="14"/>
      <c r="TGE95" s="14"/>
      <c r="TGF95" s="14"/>
      <c r="TGG95" s="14"/>
      <c r="TGH95" s="14"/>
      <c r="TGI95" s="14"/>
      <c r="TGJ95" s="14"/>
      <c r="TGK95" s="14"/>
      <c r="TGL95" s="14"/>
      <c r="TGM95" s="14"/>
      <c r="TGN95" s="14"/>
      <c r="TGO95" s="14"/>
      <c r="TGP95" s="14"/>
      <c r="TGQ95" s="14"/>
      <c r="TGR95" s="14"/>
      <c r="TGS95" s="14"/>
      <c r="TGT95" s="14"/>
      <c r="TGU95" s="14"/>
      <c r="TGV95" s="14"/>
      <c r="TGW95" s="14"/>
      <c r="TGX95" s="14"/>
      <c r="TGY95" s="14"/>
      <c r="TGZ95" s="14"/>
      <c r="THA95" s="14"/>
      <c r="THB95" s="14"/>
      <c r="THC95" s="14"/>
      <c r="THD95" s="14"/>
      <c r="THE95" s="14"/>
      <c r="THF95" s="14"/>
      <c r="THG95" s="14"/>
      <c r="THH95" s="14"/>
      <c r="THI95" s="14"/>
      <c r="THJ95" s="14"/>
      <c r="THK95" s="14"/>
      <c r="THL95" s="14"/>
      <c r="THM95" s="14"/>
      <c r="THN95" s="14"/>
      <c r="THO95" s="14"/>
      <c r="THP95" s="14"/>
      <c r="THQ95" s="14"/>
      <c r="THR95" s="14"/>
      <c r="THS95" s="14"/>
      <c r="THT95" s="14"/>
      <c r="THU95" s="14"/>
      <c r="THV95" s="14"/>
      <c r="THW95" s="14"/>
      <c r="THX95" s="14"/>
      <c r="THY95" s="14"/>
      <c r="THZ95" s="14"/>
      <c r="TIA95" s="14"/>
      <c r="TIB95" s="14"/>
      <c r="TIC95" s="14"/>
      <c r="TID95" s="14"/>
      <c r="TIE95" s="14"/>
      <c r="TIF95" s="14"/>
      <c r="TIG95" s="14"/>
      <c r="TIH95" s="14"/>
      <c r="TII95" s="14"/>
      <c r="TIJ95" s="14"/>
      <c r="TIK95" s="14"/>
      <c r="TIL95" s="14"/>
      <c r="TIM95" s="14"/>
      <c r="TIN95" s="14"/>
      <c r="TIO95" s="14"/>
      <c r="TIP95" s="14"/>
      <c r="TIQ95" s="14"/>
      <c r="TIR95" s="14"/>
      <c r="TIS95" s="14"/>
      <c r="TIT95" s="14"/>
      <c r="TIU95" s="14"/>
      <c r="TIV95" s="14"/>
      <c r="TIW95" s="14"/>
      <c r="TIX95" s="14"/>
      <c r="TIY95" s="14"/>
      <c r="TIZ95" s="14"/>
      <c r="TJA95" s="14"/>
      <c r="TJB95" s="14"/>
      <c r="TJC95" s="14"/>
      <c r="TJD95" s="14"/>
      <c r="TJE95" s="14"/>
      <c r="TJF95" s="14"/>
      <c r="TJG95" s="14"/>
      <c r="TJH95" s="14"/>
      <c r="TJI95" s="14"/>
      <c r="TJJ95" s="14"/>
      <c r="TJK95" s="14"/>
      <c r="TJL95" s="14"/>
      <c r="TJM95" s="14"/>
      <c r="TJN95" s="14"/>
      <c r="TJO95" s="14"/>
      <c r="TJP95" s="14"/>
      <c r="TJQ95" s="14"/>
      <c r="TJR95" s="14"/>
      <c r="TJS95" s="14"/>
      <c r="TJT95" s="14"/>
      <c r="TJU95" s="14"/>
      <c r="TJV95" s="14"/>
      <c r="TJW95" s="14"/>
      <c r="TJX95" s="14"/>
      <c r="TJY95" s="14"/>
      <c r="TJZ95" s="14"/>
      <c r="TKA95" s="14"/>
      <c r="TKB95" s="14"/>
      <c r="TKC95" s="14"/>
      <c r="TKD95" s="14"/>
      <c r="TKE95" s="14"/>
      <c r="TKF95" s="14"/>
      <c r="TKG95" s="14"/>
      <c r="TKH95" s="14"/>
      <c r="TKI95" s="14"/>
      <c r="TKJ95" s="14"/>
      <c r="TKK95" s="14"/>
      <c r="TKL95" s="14"/>
      <c r="TKM95" s="14"/>
      <c r="TKN95" s="14"/>
      <c r="TKO95" s="14"/>
      <c r="TKP95" s="14"/>
      <c r="TKQ95" s="14"/>
      <c r="TKR95" s="14"/>
      <c r="TKS95" s="14"/>
      <c r="TKT95" s="14"/>
      <c r="TKU95" s="14"/>
      <c r="TKV95" s="14"/>
      <c r="TKW95" s="14"/>
      <c r="TKX95" s="14"/>
      <c r="TKY95" s="14"/>
      <c r="TKZ95" s="14"/>
      <c r="TLA95" s="14"/>
      <c r="TLB95" s="14"/>
      <c r="TLC95" s="14"/>
      <c r="TLD95" s="14"/>
      <c r="TLE95" s="14"/>
      <c r="TLF95" s="14"/>
      <c r="TLG95" s="14"/>
      <c r="TLH95" s="14"/>
      <c r="TLI95" s="14"/>
      <c r="TLJ95" s="14"/>
      <c r="TLK95" s="14"/>
      <c r="TLL95" s="14"/>
      <c r="TLM95" s="14"/>
      <c r="TLN95" s="14"/>
      <c r="TLO95" s="14"/>
      <c r="TLP95" s="14"/>
      <c r="TLQ95" s="14"/>
      <c r="TLR95" s="14"/>
      <c r="TLS95" s="14"/>
      <c r="TLT95" s="14"/>
      <c r="TLU95" s="14"/>
      <c r="TLV95" s="14"/>
      <c r="TLW95" s="14"/>
      <c r="TLX95" s="14"/>
      <c r="TLY95" s="14"/>
      <c r="TLZ95" s="14"/>
      <c r="TMA95" s="14"/>
      <c r="TMB95" s="14"/>
      <c r="TMC95" s="14"/>
      <c r="TMD95" s="14"/>
      <c r="TME95" s="14"/>
      <c r="TMF95" s="14"/>
      <c r="TMG95" s="14"/>
      <c r="TMH95" s="14"/>
      <c r="TMI95" s="14"/>
      <c r="TMJ95" s="14"/>
      <c r="TMK95" s="14"/>
      <c r="TML95" s="14"/>
      <c r="TMM95" s="14"/>
      <c r="TMN95" s="14"/>
      <c r="TMO95" s="14"/>
      <c r="TMP95" s="14"/>
      <c r="TMQ95" s="14"/>
      <c r="TMR95" s="14"/>
      <c r="TMS95" s="14"/>
      <c r="TMT95" s="14"/>
      <c r="TMU95" s="14"/>
      <c r="TMV95" s="14"/>
      <c r="TMW95" s="14"/>
      <c r="TMX95" s="14"/>
      <c r="TMY95" s="14"/>
      <c r="TMZ95" s="14"/>
      <c r="TNA95" s="14"/>
      <c r="TNB95" s="14"/>
      <c r="TNC95" s="14"/>
      <c r="TND95" s="14"/>
      <c r="TNE95" s="14"/>
      <c r="TNF95" s="14"/>
      <c r="TNG95" s="14"/>
      <c r="TNH95" s="14"/>
      <c r="TNI95" s="14"/>
      <c r="TNJ95" s="14"/>
      <c r="TNK95" s="14"/>
      <c r="TNL95" s="14"/>
      <c r="TNM95" s="14"/>
      <c r="TNN95" s="14"/>
      <c r="TNO95" s="14"/>
      <c r="TNP95" s="14"/>
      <c r="TNQ95" s="14"/>
      <c r="TNR95" s="14"/>
      <c r="TNS95" s="14"/>
      <c r="TNT95" s="14"/>
      <c r="TNU95" s="14"/>
      <c r="TNV95" s="14"/>
      <c r="TNW95" s="14"/>
      <c r="TNX95" s="14"/>
      <c r="TNY95" s="14"/>
      <c r="TNZ95" s="14"/>
      <c r="TOA95" s="14"/>
      <c r="TOB95" s="14"/>
      <c r="TOC95" s="14"/>
      <c r="TOD95" s="14"/>
      <c r="TOE95" s="14"/>
      <c r="TOF95" s="14"/>
      <c r="TOG95" s="14"/>
      <c r="TOH95" s="14"/>
      <c r="TOI95" s="14"/>
      <c r="TOJ95" s="14"/>
      <c r="TOK95" s="14"/>
      <c r="TOL95" s="14"/>
      <c r="TOM95" s="14"/>
      <c r="TON95" s="14"/>
      <c r="TOO95" s="14"/>
      <c r="TOP95" s="14"/>
      <c r="TOQ95" s="14"/>
      <c r="TOR95" s="14"/>
      <c r="TOS95" s="14"/>
      <c r="TOT95" s="14"/>
      <c r="TOU95" s="14"/>
      <c r="TOV95" s="14"/>
      <c r="TOW95" s="14"/>
      <c r="TOX95" s="14"/>
      <c r="TOY95" s="14"/>
      <c r="TOZ95" s="14"/>
      <c r="TPA95" s="14"/>
      <c r="TPB95" s="14"/>
      <c r="TPC95" s="14"/>
      <c r="TPD95" s="14"/>
      <c r="TPE95" s="14"/>
      <c r="TPF95" s="14"/>
      <c r="TPG95" s="14"/>
      <c r="TPH95" s="14"/>
      <c r="TPI95" s="14"/>
      <c r="TPJ95" s="14"/>
      <c r="TPK95" s="14"/>
      <c r="TPL95" s="14"/>
      <c r="TPM95" s="14"/>
      <c r="TPN95" s="14"/>
      <c r="TPO95" s="14"/>
      <c r="TPP95" s="14"/>
      <c r="TPQ95" s="14"/>
      <c r="TPR95" s="14"/>
      <c r="TPS95" s="14"/>
      <c r="TPT95" s="14"/>
      <c r="TPU95" s="14"/>
      <c r="TPV95" s="14"/>
      <c r="TPW95" s="14"/>
      <c r="TPX95" s="14"/>
      <c r="TPY95" s="14"/>
      <c r="TPZ95" s="14"/>
      <c r="TQA95" s="14"/>
      <c r="TQB95" s="14"/>
      <c r="TQC95" s="14"/>
      <c r="TQD95" s="14"/>
      <c r="TQE95" s="14"/>
      <c r="TQF95" s="14"/>
      <c r="TQG95" s="14"/>
      <c r="TQH95" s="14"/>
      <c r="TQI95" s="14"/>
      <c r="TQJ95" s="14"/>
      <c r="TQK95" s="14"/>
      <c r="TQL95" s="14"/>
      <c r="TQM95" s="14"/>
      <c r="TQN95" s="14"/>
      <c r="TQO95" s="14"/>
      <c r="TQP95" s="14"/>
      <c r="TQQ95" s="14"/>
      <c r="TQR95" s="14"/>
      <c r="TQS95" s="14"/>
      <c r="TQT95" s="14"/>
      <c r="TQU95" s="14"/>
      <c r="TQV95" s="14"/>
      <c r="TQW95" s="14"/>
      <c r="TQX95" s="14"/>
      <c r="TQY95" s="14"/>
      <c r="TQZ95" s="14"/>
      <c r="TRA95" s="14"/>
      <c r="TRB95" s="14"/>
      <c r="TRC95" s="14"/>
      <c r="TRD95" s="14"/>
      <c r="TRE95" s="14"/>
      <c r="TRF95" s="14"/>
      <c r="TRG95" s="14"/>
      <c r="TRH95" s="14"/>
      <c r="TRI95" s="14"/>
      <c r="TRJ95" s="14"/>
      <c r="TRK95" s="14"/>
      <c r="TRL95" s="14"/>
      <c r="TRM95" s="14"/>
      <c r="TRN95" s="14"/>
      <c r="TRO95" s="14"/>
      <c r="TRP95" s="14"/>
      <c r="TRQ95" s="14"/>
      <c r="TRR95" s="14"/>
      <c r="TRS95" s="14"/>
      <c r="TRT95" s="14"/>
      <c r="TRU95" s="14"/>
      <c r="TRV95" s="14"/>
      <c r="TRW95" s="14"/>
      <c r="TRX95" s="14"/>
      <c r="TRY95" s="14"/>
      <c r="TRZ95" s="14"/>
      <c r="TSA95" s="14"/>
      <c r="TSB95" s="14"/>
      <c r="TSC95" s="14"/>
      <c r="TSD95" s="14"/>
      <c r="TSE95" s="14"/>
      <c r="TSF95" s="14"/>
      <c r="TSG95" s="14"/>
      <c r="TSH95" s="14"/>
      <c r="TSI95" s="14"/>
      <c r="TSJ95" s="14"/>
      <c r="TSK95" s="14"/>
      <c r="TSL95" s="14"/>
      <c r="TSM95" s="14"/>
      <c r="TSN95" s="14"/>
      <c r="TSO95" s="14"/>
      <c r="TSP95" s="14"/>
      <c r="TSQ95" s="14"/>
      <c r="TSR95" s="14"/>
      <c r="TSS95" s="14"/>
      <c r="TST95" s="14"/>
      <c r="TSU95" s="14"/>
      <c r="TSV95" s="14"/>
      <c r="TSW95" s="14"/>
      <c r="TSX95" s="14"/>
      <c r="TSY95" s="14"/>
      <c r="TSZ95" s="14"/>
      <c r="TTA95" s="14"/>
      <c r="TTB95" s="14"/>
      <c r="TTC95" s="14"/>
      <c r="TTD95" s="14"/>
      <c r="TTE95" s="14"/>
      <c r="TTF95" s="14"/>
      <c r="TTG95" s="14"/>
      <c r="TTH95" s="14"/>
      <c r="TTI95" s="14"/>
      <c r="TTJ95" s="14"/>
      <c r="TTK95" s="14"/>
      <c r="TTL95" s="14"/>
      <c r="TTM95" s="14"/>
      <c r="TTN95" s="14"/>
      <c r="TTO95" s="14"/>
      <c r="TTP95" s="14"/>
      <c r="TTQ95" s="14"/>
      <c r="TTR95" s="14"/>
      <c r="TTS95" s="14"/>
      <c r="TTT95" s="14"/>
      <c r="TTU95" s="14"/>
      <c r="TTV95" s="14"/>
      <c r="TTW95" s="14"/>
      <c r="TTX95" s="14"/>
      <c r="TTY95" s="14"/>
      <c r="TTZ95" s="14"/>
      <c r="TUA95" s="14"/>
      <c r="TUB95" s="14"/>
      <c r="TUC95" s="14"/>
      <c r="TUD95" s="14"/>
      <c r="TUE95" s="14"/>
      <c r="TUF95" s="14"/>
      <c r="TUG95" s="14"/>
      <c r="TUH95" s="14"/>
      <c r="TUI95" s="14"/>
      <c r="TUJ95" s="14"/>
      <c r="TUK95" s="14"/>
      <c r="TUL95" s="14"/>
      <c r="TUM95" s="14"/>
      <c r="TUN95" s="14"/>
      <c r="TUO95" s="14"/>
      <c r="TUP95" s="14"/>
      <c r="TUQ95" s="14"/>
      <c r="TUR95" s="14"/>
      <c r="TUS95" s="14"/>
      <c r="TUT95" s="14"/>
      <c r="TUU95" s="14"/>
      <c r="TUV95" s="14"/>
      <c r="TUW95" s="14"/>
      <c r="TUX95" s="14"/>
      <c r="TUY95" s="14"/>
      <c r="TUZ95" s="14"/>
      <c r="TVA95" s="14"/>
      <c r="TVB95" s="14"/>
      <c r="TVC95" s="14"/>
      <c r="TVD95" s="14"/>
      <c r="TVE95" s="14"/>
      <c r="TVF95" s="14"/>
      <c r="TVG95" s="14"/>
      <c r="TVH95" s="14"/>
      <c r="TVI95" s="14"/>
      <c r="TVJ95" s="14"/>
      <c r="TVK95" s="14"/>
      <c r="TVL95" s="14"/>
      <c r="TVM95" s="14"/>
      <c r="TVN95" s="14"/>
      <c r="TVO95" s="14"/>
      <c r="TVP95" s="14"/>
      <c r="TVQ95" s="14"/>
      <c r="TVR95" s="14"/>
      <c r="TVS95" s="14"/>
      <c r="TVT95" s="14"/>
      <c r="TVU95" s="14"/>
      <c r="TVV95" s="14"/>
      <c r="TVW95" s="14"/>
      <c r="TVX95" s="14"/>
      <c r="TVY95" s="14"/>
      <c r="TVZ95" s="14"/>
      <c r="TWA95" s="14"/>
      <c r="TWB95" s="14"/>
      <c r="TWC95" s="14"/>
      <c r="TWD95" s="14"/>
      <c r="TWE95" s="14"/>
      <c r="TWF95" s="14"/>
      <c r="TWG95" s="14"/>
      <c r="TWH95" s="14"/>
      <c r="TWI95" s="14"/>
      <c r="TWJ95" s="14"/>
      <c r="TWK95" s="14"/>
      <c r="TWL95" s="14"/>
      <c r="TWM95" s="14"/>
      <c r="TWN95" s="14"/>
      <c r="TWO95" s="14"/>
      <c r="TWP95" s="14"/>
      <c r="TWQ95" s="14"/>
      <c r="TWR95" s="14"/>
      <c r="TWS95" s="14"/>
      <c r="TWT95" s="14"/>
      <c r="TWU95" s="14"/>
      <c r="TWV95" s="14"/>
      <c r="TWW95" s="14"/>
      <c r="TWX95" s="14"/>
      <c r="TWY95" s="14"/>
      <c r="TWZ95" s="14"/>
      <c r="TXA95" s="14"/>
      <c r="TXB95" s="14"/>
      <c r="TXC95" s="14"/>
      <c r="TXD95" s="14"/>
      <c r="TXE95" s="14"/>
      <c r="TXF95" s="14"/>
      <c r="TXG95" s="14"/>
      <c r="TXH95" s="14"/>
      <c r="TXI95" s="14"/>
      <c r="TXJ95" s="14"/>
      <c r="TXK95" s="14"/>
      <c r="TXL95" s="14"/>
      <c r="TXM95" s="14"/>
      <c r="TXN95" s="14"/>
      <c r="TXO95" s="14"/>
      <c r="TXP95" s="14"/>
      <c r="TXQ95" s="14"/>
      <c r="TXR95" s="14"/>
      <c r="TXS95" s="14"/>
      <c r="TXT95" s="14"/>
      <c r="TXU95" s="14"/>
      <c r="TXV95" s="14"/>
      <c r="TXW95" s="14"/>
      <c r="TXX95" s="14"/>
      <c r="TXY95" s="14"/>
      <c r="TXZ95" s="14"/>
      <c r="TYA95" s="14"/>
      <c r="TYB95" s="14"/>
      <c r="TYC95" s="14"/>
      <c r="TYD95" s="14"/>
      <c r="TYE95" s="14"/>
      <c r="TYF95" s="14"/>
      <c r="TYG95" s="14"/>
      <c r="TYH95" s="14"/>
      <c r="TYI95" s="14"/>
      <c r="TYJ95" s="14"/>
      <c r="TYK95" s="14"/>
      <c r="TYL95" s="14"/>
      <c r="TYM95" s="14"/>
      <c r="TYN95" s="14"/>
      <c r="TYO95" s="14"/>
      <c r="TYP95" s="14"/>
      <c r="TYQ95" s="14"/>
      <c r="TYR95" s="14"/>
      <c r="TYS95" s="14"/>
      <c r="TYT95" s="14"/>
      <c r="TYU95" s="14"/>
      <c r="TYV95" s="14"/>
      <c r="TYW95" s="14"/>
      <c r="TYX95" s="14"/>
      <c r="TYY95" s="14"/>
      <c r="TYZ95" s="14"/>
      <c r="TZA95" s="14"/>
      <c r="TZB95" s="14"/>
      <c r="TZC95" s="14"/>
      <c r="TZD95" s="14"/>
      <c r="TZE95" s="14"/>
      <c r="TZF95" s="14"/>
      <c r="TZG95" s="14"/>
      <c r="TZH95" s="14"/>
      <c r="TZI95" s="14"/>
      <c r="TZJ95" s="14"/>
      <c r="TZK95" s="14"/>
      <c r="TZL95" s="14"/>
      <c r="TZM95" s="14"/>
      <c r="TZN95" s="14"/>
      <c r="TZO95" s="14"/>
      <c r="TZP95" s="14"/>
      <c r="TZQ95" s="14"/>
      <c r="TZR95" s="14"/>
      <c r="TZS95" s="14"/>
      <c r="TZT95" s="14"/>
      <c r="TZU95" s="14"/>
      <c r="TZV95" s="14"/>
      <c r="TZW95" s="14"/>
      <c r="TZX95" s="14"/>
      <c r="TZY95" s="14"/>
      <c r="TZZ95" s="14"/>
      <c r="UAA95" s="14"/>
      <c r="UAB95" s="14"/>
      <c r="UAC95" s="14"/>
      <c r="UAD95" s="14"/>
      <c r="UAE95" s="14"/>
      <c r="UAF95" s="14"/>
      <c r="UAG95" s="14"/>
      <c r="UAH95" s="14"/>
      <c r="UAI95" s="14"/>
      <c r="UAJ95" s="14"/>
      <c r="UAK95" s="14"/>
      <c r="UAL95" s="14"/>
      <c r="UAM95" s="14"/>
      <c r="UAN95" s="14"/>
      <c r="UAO95" s="14"/>
      <c r="UAP95" s="14"/>
      <c r="UAQ95" s="14"/>
      <c r="UAR95" s="14"/>
      <c r="UAS95" s="14"/>
      <c r="UAT95" s="14"/>
      <c r="UAU95" s="14"/>
      <c r="UAV95" s="14"/>
      <c r="UAW95" s="14"/>
      <c r="UAX95" s="14"/>
      <c r="UAY95" s="14"/>
      <c r="UAZ95" s="14"/>
      <c r="UBA95" s="14"/>
      <c r="UBB95" s="14"/>
      <c r="UBC95" s="14"/>
      <c r="UBD95" s="14"/>
      <c r="UBE95" s="14"/>
      <c r="UBF95" s="14"/>
      <c r="UBG95" s="14"/>
      <c r="UBH95" s="14"/>
      <c r="UBI95" s="14"/>
      <c r="UBJ95" s="14"/>
      <c r="UBK95" s="14"/>
      <c r="UBL95" s="14"/>
      <c r="UBM95" s="14"/>
      <c r="UBN95" s="14"/>
      <c r="UBO95" s="14"/>
      <c r="UBP95" s="14"/>
      <c r="UBQ95" s="14"/>
      <c r="UBR95" s="14"/>
      <c r="UBS95" s="14"/>
      <c r="UBT95" s="14"/>
      <c r="UBU95" s="14"/>
      <c r="UBV95" s="14"/>
      <c r="UBW95" s="14"/>
      <c r="UBX95" s="14"/>
      <c r="UBY95" s="14"/>
      <c r="UBZ95" s="14"/>
      <c r="UCA95" s="14"/>
      <c r="UCB95" s="14"/>
      <c r="UCC95" s="14"/>
      <c r="UCD95" s="14"/>
      <c r="UCE95" s="14"/>
      <c r="UCF95" s="14"/>
      <c r="UCG95" s="14"/>
      <c r="UCH95" s="14"/>
      <c r="UCI95" s="14"/>
      <c r="UCJ95" s="14"/>
      <c r="UCK95" s="14"/>
      <c r="UCL95" s="14"/>
      <c r="UCM95" s="14"/>
      <c r="UCN95" s="14"/>
      <c r="UCO95" s="14"/>
      <c r="UCP95" s="14"/>
      <c r="UCQ95" s="14"/>
      <c r="UCR95" s="14"/>
      <c r="UCS95" s="14"/>
      <c r="UCT95" s="14"/>
      <c r="UCU95" s="14"/>
      <c r="UCV95" s="14"/>
      <c r="UCW95" s="14"/>
      <c r="UCX95" s="14"/>
      <c r="UCY95" s="14"/>
      <c r="UCZ95" s="14"/>
      <c r="UDA95" s="14"/>
      <c r="UDB95" s="14"/>
      <c r="UDC95" s="14"/>
      <c r="UDD95" s="14"/>
      <c r="UDE95" s="14"/>
      <c r="UDF95" s="14"/>
      <c r="UDG95" s="14"/>
      <c r="UDH95" s="14"/>
      <c r="UDI95" s="14"/>
      <c r="UDJ95" s="14"/>
      <c r="UDK95" s="14"/>
      <c r="UDL95" s="14"/>
      <c r="UDM95" s="14"/>
      <c r="UDN95" s="14"/>
      <c r="UDO95" s="14"/>
      <c r="UDP95" s="14"/>
      <c r="UDQ95" s="14"/>
      <c r="UDR95" s="14"/>
      <c r="UDS95" s="14"/>
      <c r="UDT95" s="14"/>
      <c r="UDU95" s="14"/>
      <c r="UDV95" s="14"/>
      <c r="UDW95" s="14"/>
      <c r="UDX95" s="14"/>
      <c r="UDY95" s="14"/>
      <c r="UDZ95" s="14"/>
      <c r="UEA95" s="14"/>
      <c r="UEB95" s="14"/>
      <c r="UEC95" s="14"/>
      <c r="UED95" s="14"/>
      <c r="UEE95" s="14"/>
      <c r="UEF95" s="14"/>
      <c r="UEG95" s="14"/>
      <c r="UEH95" s="14"/>
      <c r="UEI95" s="14"/>
      <c r="UEJ95" s="14"/>
      <c r="UEK95" s="14"/>
      <c r="UEL95" s="14"/>
      <c r="UEM95" s="14"/>
      <c r="UEN95" s="14"/>
      <c r="UEO95" s="14"/>
      <c r="UEP95" s="14"/>
      <c r="UEQ95" s="14"/>
      <c r="UER95" s="14"/>
      <c r="UES95" s="14"/>
      <c r="UET95" s="14"/>
      <c r="UEU95" s="14"/>
      <c r="UEV95" s="14"/>
      <c r="UEW95" s="14"/>
      <c r="UEX95" s="14"/>
      <c r="UEY95" s="14"/>
      <c r="UEZ95" s="14"/>
      <c r="UFA95" s="14"/>
      <c r="UFB95" s="14"/>
      <c r="UFC95" s="14"/>
      <c r="UFD95" s="14"/>
      <c r="UFE95" s="14"/>
      <c r="UFF95" s="14"/>
      <c r="UFG95" s="14"/>
      <c r="UFH95" s="14"/>
      <c r="UFI95" s="14"/>
      <c r="UFJ95" s="14"/>
      <c r="UFK95" s="14"/>
      <c r="UFL95" s="14"/>
      <c r="UFM95" s="14"/>
      <c r="UFN95" s="14"/>
      <c r="UFO95" s="14"/>
      <c r="UFP95" s="14"/>
      <c r="UFQ95" s="14"/>
      <c r="UFR95" s="14"/>
      <c r="UFS95" s="14"/>
      <c r="UFT95" s="14"/>
      <c r="UFU95" s="14"/>
      <c r="UFV95" s="14"/>
      <c r="UFW95" s="14"/>
      <c r="UFX95" s="14"/>
      <c r="UFY95" s="14"/>
      <c r="UFZ95" s="14"/>
      <c r="UGA95" s="14"/>
      <c r="UGB95" s="14"/>
      <c r="UGC95" s="14"/>
      <c r="UGD95" s="14"/>
      <c r="UGE95" s="14"/>
      <c r="UGF95" s="14"/>
      <c r="UGG95" s="14"/>
      <c r="UGH95" s="14"/>
      <c r="UGI95" s="14"/>
      <c r="UGJ95" s="14"/>
      <c r="UGK95" s="14"/>
      <c r="UGL95" s="14"/>
      <c r="UGM95" s="14"/>
      <c r="UGN95" s="14"/>
      <c r="UGO95" s="14"/>
      <c r="UGP95" s="14"/>
      <c r="UGQ95" s="14"/>
      <c r="UGR95" s="14"/>
      <c r="UGS95" s="14"/>
      <c r="UGT95" s="14"/>
      <c r="UGU95" s="14"/>
      <c r="UGV95" s="14"/>
      <c r="UGW95" s="14"/>
      <c r="UGX95" s="14"/>
      <c r="UGY95" s="14"/>
      <c r="UGZ95" s="14"/>
      <c r="UHA95" s="14"/>
      <c r="UHB95" s="14"/>
      <c r="UHC95" s="14"/>
      <c r="UHD95" s="14"/>
      <c r="UHE95" s="14"/>
      <c r="UHF95" s="14"/>
      <c r="UHG95" s="14"/>
      <c r="UHH95" s="14"/>
      <c r="UHI95" s="14"/>
      <c r="UHJ95" s="14"/>
      <c r="UHK95" s="14"/>
      <c r="UHL95" s="14"/>
      <c r="UHM95" s="14"/>
      <c r="UHN95" s="14"/>
      <c r="UHO95" s="14"/>
      <c r="UHP95" s="14"/>
      <c r="UHQ95" s="14"/>
      <c r="UHR95" s="14"/>
      <c r="UHS95" s="14"/>
      <c r="UHT95" s="14"/>
      <c r="UHU95" s="14"/>
      <c r="UHV95" s="14"/>
      <c r="UHW95" s="14"/>
      <c r="UHX95" s="14"/>
      <c r="UHY95" s="14"/>
      <c r="UHZ95" s="14"/>
      <c r="UIA95" s="14"/>
      <c r="UIB95" s="14"/>
      <c r="UIC95" s="14"/>
      <c r="UID95" s="14"/>
      <c r="UIE95" s="14"/>
      <c r="UIF95" s="14"/>
      <c r="UIG95" s="14"/>
      <c r="UIH95" s="14"/>
      <c r="UII95" s="14"/>
      <c r="UIJ95" s="14"/>
      <c r="UIK95" s="14"/>
      <c r="UIL95" s="14"/>
      <c r="UIM95" s="14"/>
      <c r="UIN95" s="14"/>
      <c r="UIO95" s="14"/>
      <c r="UIP95" s="14"/>
      <c r="UIQ95" s="14"/>
      <c r="UIR95" s="14"/>
      <c r="UIS95" s="14"/>
      <c r="UIT95" s="14"/>
      <c r="UIU95" s="14"/>
      <c r="UIV95" s="14"/>
      <c r="UIW95" s="14"/>
      <c r="UIX95" s="14"/>
      <c r="UIY95" s="14"/>
      <c r="UIZ95" s="14"/>
      <c r="UJA95" s="14"/>
      <c r="UJB95" s="14"/>
      <c r="UJC95" s="14"/>
      <c r="UJD95" s="14"/>
      <c r="UJE95" s="14"/>
      <c r="UJF95" s="14"/>
      <c r="UJG95" s="14"/>
      <c r="UJH95" s="14"/>
      <c r="UJI95" s="14"/>
      <c r="UJJ95" s="14"/>
      <c r="UJK95" s="14"/>
      <c r="UJL95" s="14"/>
      <c r="UJM95" s="14"/>
      <c r="UJN95" s="14"/>
      <c r="UJO95" s="14"/>
      <c r="UJP95" s="14"/>
      <c r="UJQ95" s="14"/>
      <c r="UJR95" s="14"/>
      <c r="UJS95" s="14"/>
      <c r="UJT95" s="14"/>
      <c r="UJU95" s="14"/>
      <c r="UJV95" s="14"/>
      <c r="UJW95" s="14"/>
      <c r="UJX95" s="14"/>
      <c r="UJY95" s="14"/>
      <c r="UJZ95" s="14"/>
      <c r="UKA95" s="14"/>
      <c r="UKB95" s="14"/>
      <c r="UKC95" s="14"/>
      <c r="UKD95" s="14"/>
      <c r="UKE95" s="14"/>
      <c r="UKF95" s="14"/>
      <c r="UKG95" s="14"/>
      <c r="UKH95" s="14"/>
      <c r="UKI95" s="14"/>
      <c r="UKJ95" s="14"/>
      <c r="UKK95" s="14"/>
      <c r="UKL95" s="14"/>
      <c r="UKM95" s="14"/>
      <c r="UKN95" s="14"/>
      <c r="UKO95" s="14"/>
      <c r="UKP95" s="14"/>
      <c r="UKQ95" s="14"/>
      <c r="UKR95" s="14"/>
      <c r="UKS95" s="14"/>
      <c r="UKT95" s="14"/>
      <c r="UKU95" s="14"/>
      <c r="UKV95" s="14"/>
      <c r="UKW95" s="14"/>
      <c r="UKX95" s="14"/>
      <c r="UKY95" s="14"/>
      <c r="UKZ95" s="14"/>
      <c r="ULA95" s="14"/>
      <c r="ULB95" s="14"/>
      <c r="ULC95" s="14"/>
      <c r="ULD95" s="14"/>
      <c r="ULE95" s="14"/>
      <c r="ULF95" s="14"/>
      <c r="ULG95" s="14"/>
      <c r="ULH95" s="14"/>
      <c r="ULI95" s="14"/>
      <c r="ULJ95" s="14"/>
      <c r="ULK95" s="14"/>
      <c r="ULL95" s="14"/>
      <c r="ULM95" s="14"/>
      <c r="ULN95" s="14"/>
      <c r="ULO95" s="14"/>
      <c r="ULP95" s="14"/>
      <c r="ULQ95" s="14"/>
      <c r="ULR95" s="14"/>
      <c r="ULS95" s="14"/>
      <c r="ULT95" s="14"/>
      <c r="ULU95" s="14"/>
      <c r="ULV95" s="14"/>
      <c r="ULW95" s="14"/>
      <c r="ULX95" s="14"/>
      <c r="ULY95" s="14"/>
      <c r="ULZ95" s="14"/>
      <c r="UMA95" s="14"/>
      <c r="UMB95" s="14"/>
      <c r="UMC95" s="14"/>
      <c r="UMD95" s="14"/>
      <c r="UME95" s="14"/>
      <c r="UMF95" s="14"/>
      <c r="UMG95" s="14"/>
      <c r="UMH95" s="14"/>
      <c r="UMI95" s="14"/>
      <c r="UMJ95" s="14"/>
      <c r="UMK95" s="14"/>
      <c r="UML95" s="14"/>
      <c r="UMM95" s="14"/>
      <c r="UMN95" s="14"/>
      <c r="UMO95" s="14"/>
      <c r="UMP95" s="14"/>
      <c r="UMQ95" s="14"/>
      <c r="UMR95" s="14"/>
      <c r="UMS95" s="14"/>
      <c r="UMT95" s="14"/>
      <c r="UMU95" s="14"/>
      <c r="UMV95" s="14"/>
      <c r="UMW95" s="14"/>
      <c r="UMX95" s="14"/>
      <c r="UMY95" s="14"/>
      <c r="UMZ95" s="14"/>
      <c r="UNA95" s="14"/>
      <c r="UNB95" s="14"/>
      <c r="UNC95" s="14"/>
      <c r="UND95" s="14"/>
      <c r="UNE95" s="14"/>
      <c r="UNF95" s="14"/>
      <c r="UNG95" s="14"/>
      <c r="UNH95" s="14"/>
      <c r="UNI95" s="14"/>
      <c r="UNJ95" s="14"/>
      <c r="UNK95" s="14"/>
      <c r="UNL95" s="14"/>
      <c r="UNM95" s="14"/>
      <c r="UNN95" s="14"/>
      <c r="UNO95" s="14"/>
      <c r="UNP95" s="14"/>
      <c r="UNQ95" s="14"/>
      <c r="UNR95" s="14"/>
      <c r="UNS95" s="14"/>
      <c r="UNT95" s="14"/>
      <c r="UNU95" s="14"/>
      <c r="UNV95" s="14"/>
      <c r="UNW95" s="14"/>
      <c r="UNX95" s="14"/>
      <c r="UNY95" s="14"/>
      <c r="UNZ95" s="14"/>
      <c r="UOA95" s="14"/>
      <c r="UOB95" s="14"/>
      <c r="UOC95" s="14"/>
      <c r="UOD95" s="14"/>
      <c r="UOE95" s="14"/>
      <c r="UOF95" s="14"/>
      <c r="UOG95" s="14"/>
      <c r="UOH95" s="14"/>
      <c r="UOI95" s="14"/>
      <c r="UOJ95" s="14"/>
      <c r="UOK95" s="14"/>
      <c r="UOL95" s="14"/>
      <c r="UOM95" s="14"/>
      <c r="UON95" s="14"/>
      <c r="UOO95" s="14"/>
      <c r="UOP95" s="14"/>
      <c r="UOQ95" s="14"/>
      <c r="UOR95" s="14"/>
      <c r="UOS95" s="14"/>
      <c r="UOT95" s="14"/>
      <c r="UOU95" s="14"/>
      <c r="UOV95" s="14"/>
      <c r="UOW95" s="14"/>
      <c r="UOX95" s="14"/>
      <c r="UOY95" s="14"/>
      <c r="UOZ95" s="14"/>
      <c r="UPA95" s="14"/>
      <c r="UPB95" s="14"/>
      <c r="UPC95" s="14"/>
      <c r="UPD95" s="14"/>
      <c r="UPE95" s="14"/>
      <c r="UPF95" s="14"/>
      <c r="UPG95" s="14"/>
      <c r="UPH95" s="14"/>
      <c r="UPI95" s="14"/>
      <c r="UPJ95" s="14"/>
      <c r="UPK95" s="14"/>
      <c r="UPL95" s="14"/>
      <c r="UPM95" s="14"/>
      <c r="UPN95" s="14"/>
      <c r="UPO95" s="14"/>
      <c r="UPP95" s="14"/>
      <c r="UPQ95" s="14"/>
      <c r="UPR95" s="14"/>
      <c r="UPS95" s="14"/>
      <c r="UPT95" s="14"/>
      <c r="UPU95" s="14"/>
      <c r="UPV95" s="14"/>
      <c r="UPW95" s="14"/>
      <c r="UPX95" s="14"/>
      <c r="UPY95" s="14"/>
      <c r="UPZ95" s="14"/>
      <c r="UQA95" s="14"/>
      <c r="UQB95" s="14"/>
      <c r="UQC95" s="14"/>
      <c r="UQD95" s="14"/>
      <c r="UQE95" s="14"/>
      <c r="UQF95" s="14"/>
      <c r="UQG95" s="14"/>
      <c r="UQH95" s="14"/>
      <c r="UQI95" s="14"/>
      <c r="UQJ95" s="14"/>
      <c r="UQK95" s="14"/>
      <c r="UQL95" s="14"/>
      <c r="UQM95" s="14"/>
      <c r="UQN95" s="14"/>
      <c r="UQO95" s="14"/>
      <c r="UQP95" s="14"/>
      <c r="UQQ95" s="14"/>
      <c r="UQR95" s="14"/>
      <c r="UQS95" s="14"/>
      <c r="UQT95" s="14"/>
      <c r="UQU95" s="14"/>
      <c r="UQV95" s="14"/>
      <c r="UQW95" s="14"/>
      <c r="UQX95" s="14"/>
      <c r="UQY95" s="14"/>
      <c r="UQZ95" s="14"/>
      <c r="URA95" s="14"/>
      <c r="URB95" s="14"/>
      <c r="URC95" s="14"/>
      <c r="URD95" s="14"/>
      <c r="URE95" s="14"/>
      <c r="URF95" s="14"/>
      <c r="URG95" s="14"/>
      <c r="URH95" s="14"/>
      <c r="URI95" s="14"/>
      <c r="URJ95" s="14"/>
      <c r="URK95" s="14"/>
      <c r="URL95" s="14"/>
      <c r="URM95" s="14"/>
      <c r="URN95" s="14"/>
      <c r="URO95" s="14"/>
      <c r="URP95" s="14"/>
      <c r="URQ95" s="14"/>
      <c r="URR95" s="14"/>
      <c r="URS95" s="14"/>
      <c r="URT95" s="14"/>
      <c r="URU95" s="14"/>
      <c r="URV95" s="14"/>
      <c r="URW95" s="14"/>
      <c r="URX95" s="14"/>
      <c r="URY95" s="14"/>
      <c r="URZ95" s="14"/>
      <c r="USA95" s="14"/>
      <c r="USB95" s="14"/>
      <c r="USC95" s="14"/>
      <c r="USD95" s="14"/>
      <c r="USE95" s="14"/>
      <c r="USF95" s="14"/>
      <c r="USG95" s="14"/>
      <c r="USH95" s="14"/>
      <c r="USI95" s="14"/>
      <c r="USJ95" s="14"/>
      <c r="USK95" s="14"/>
      <c r="USL95" s="14"/>
      <c r="USM95" s="14"/>
      <c r="USN95" s="14"/>
      <c r="USO95" s="14"/>
      <c r="USP95" s="14"/>
      <c r="USQ95" s="14"/>
      <c r="USR95" s="14"/>
      <c r="USS95" s="14"/>
      <c r="UST95" s="14"/>
      <c r="USU95" s="14"/>
      <c r="USV95" s="14"/>
      <c r="USW95" s="14"/>
      <c r="USX95" s="14"/>
      <c r="USY95" s="14"/>
      <c r="USZ95" s="14"/>
      <c r="UTA95" s="14"/>
      <c r="UTB95" s="14"/>
      <c r="UTC95" s="14"/>
      <c r="UTD95" s="14"/>
      <c r="UTE95" s="14"/>
      <c r="UTF95" s="14"/>
      <c r="UTG95" s="14"/>
      <c r="UTH95" s="14"/>
      <c r="UTI95" s="14"/>
      <c r="UTJ95" s="14"/>
      <c r="UTK95" s="14"/>
      <c r="UTL95" s="14"/>
      <c r="UTM95" s="14"/>
      <c r="UTN95" s="14"/>
      <c r="UTO95" s="14"/>
      <c r="UTP95" s="14"/>
      <c r="UTQ95" s="14"/>
      <c r="UTR95" s="14"/>
      <c r="UTS95" s="14"/>
      <c r="UTT95" s="14"/>
      <c r="UTU95" s="14"/>
      <c r="UTV95" s="14"/>
      <c r="UTW95" s="14"/>
      <c r="UTX95" s="14"/>
      <c r="UTY95" s="14"/>
      <c r="UTZ95" s="14"/>
      <c r="UUA95" s="14"/>
      <c r="UUB95" s="14"/>
      <c r="UUC95" s="14"/>
      <c r="UUD95" s="14"/>
      <c r="UUE95" s="14"/>
      <c r="UUF95" s="14"/>
      <c r="UUG95" s="14"/>
      <c r="UUH95" s="14"/>
      <c r="UUI95" s="14"/>
      <c r="UUJ95" s="14"/>
      <c r="UUK95" s="14"/>
      <c r="UUL95" s="14"/>
      <c r="UUM95" s="14"/>
      <c r="UUN95" s="14"/>
      <c r="UUO95" s="14"/>
      <c r="UUP95" s="14"/>
      <c r="UUQ95" s="14"/>
      <c r="UUR95" s="14"/>
      <c r="UUS95" s="14"/>
      <c r="UUT95" s="14"/>
      <c r="UUU95" s="14"/>
      <c r="UUV95" s="14"/>
      <c r="UUW95" s="14"/>
      <c r="UUX95" s="14"/>
      <c r="UUY95" s="14"/>
      <c r="UUZ95" s="14"/>
      <c r="UVA95" s="14"/>
      <c r="UVB95" s="14"/>
      <c r="UVC95" s="14"/>
      <c r="UVD95" s="14"/>
      <c r="UVE95" s="14"/>
      <c r="UVF95" s="14"/>
      <c r="UVG95" s="14"/>
      <c r="UVH95" s="14"/>
      <c r="UVI95" s="14"/>
      <c r="UVJ95" s="14"/>
      <c r="UVK95" s="14"/>
      <c r="UVL95" s="14"/>
      <c r="UVM95" s="14"/>
      <c r="UVN95" s="14"/>
      <c r="UVO95" s="14"/>
      <c r="UVP95" s="14"/>
      <c r="UVQ95" s="14"/>
      <c r="UVR95" s="14"/>
      <c r="UVS95" s="14"/>
      <c r="UVT95" s="14"/>
      <c r="UVU95" s="14"/>
      <c r="UVV95" s="14"/>
      <c r="UVW95" s="14"/>
      <c r="UVX95" s="14"/>
      <c r="UVY95" s="14"/>
      <c r="UVZ95" s="14"/>
      <c r="UWA95" s="14"/>
      <c r="UWB95" s="14"/>
      <c r="UWC95" s="14"/>
      <c r="UWD95" s="14"/>
      <c r="UWE95" s="14"/>
      <c r="UWF95" s="14"/>
      <c r="UWG95" s="14"/>
      <c r="UWH95" s="14"/>
      <c r="UWI95" s="14"/>
      <c r="UWJ95" s="14"/>
      <c r="UWK95" s="14"/>
      <c r="UWL95" s="14"/>
      <c r="UWM95" s="14"/>
      <c r="UWN95" s="14"/>
      <c r="UWO95" s="14"/>
      <c r="UWP95" s="14"/>
      <c r="UWQ95" s="14"/>
      <c r="UWR95" s="14"/>
      <c r="UWS95" s="14"/>
      <c r="UWT95" s="14"/>
      <c r="UWU95" s="14"/>
      <c r="UWV95" s="14"/>
      <c r="UWW95" s="14"/>
      <c r="UWX95" s="14"/>
      <c r="UWY95" s="14"/>
      <c r="UWZ95" s="14"/>
      <c r="UXA95" s="14"/>
      <c r="UXB95" s="14"/>
      <c r="UXC95" s="14"/>
      <c r="UXD95" s="14"/>
      <c r="UXE95" s="14"/>
      <c r="UXF95" s="14"/>
      <c r="UXG95" s="14"/>
      <c r="UXH95" s="14"/>
      <c r="UXI95" s="14"/>
      <c r="UXJ95" s="14"/>
      <c r="UXK95" s="14"/>
      <c r="UXL95" s="14"/>
      <c r="UXM95" s="14"/>
      <c r="UXN95" s="14"/>
      <c r="UXO95" s="14"/>
      <c r="UXP95" s="14"/>
      <c r="UXQ95" s="14"/>
      <c r="UXR95" s="14"/>
      <c r="UXS95" s="14"/>
      <c r="UXT95" s="14"/>
      <c r="UXU95" s="14"/>
      <c r="UXV95" s="14"/>
      <c r="UXW95" s="14"/>
      <c r="UXX95" s="14"/>
      <c r="UXY95" s="14"/>
      <c r="UXZ95" s="14"/>
      <c r="UYA95" s="14"/>
      <c r="UYB95" s="14"/>
      <c r="UYC95" s="14"/>
      <c r="UYD95" s="14"/>
      <c r="UYE95" s="14"/>
      <c r="UYF95" s="14"/>
      <c r="UYG95" s="14"/>
      <c r="UYH95" s="14"/>
      <c r="UYI95" s="14"/>
      <c r="UYJ95" s="14"/>
      <c r="UYK95" s="14"/>
      <c r="UYL95" s="14"/>
      <c r="UYM95" s="14"/>
      <c r="UYN95" s="14"/>
      <c r="UYO95" s="14"/>
      <c r="UYP95" s="14"/>
      <c r="UYQ95" s="14"/>
      <c r="UYR95" s="14"/>
      <c r="UYS95" s="14"/>
      <c r="UYT95" s="14"/>
      <c r="UYU95" s="14"/>
      <c r="UYV95" s="14"/>
      <c r="UYW95" s="14"/>
      <c r="UYX95" s="14"/>
      <c r="UYY95" s="14"/>
      <c r="UYZ95" s="14"/>
      <c r="UZA95" s="14"/>
      <c r="UZB95" s="14"/>
      <c r="UZC95" s="14"/>
      <c r="UZD95" s="14"/>
      <c r="UZE95" s="14"/>
      <c r="UZF95" s="14"/>
      <c r="UZG95" s="14"/>
      <c r="UZH95" s="14"/>
      <c r="UZI95" s="14"/>
      <c r="UZJ95" s="14"/>
      <c r="UZK95" s="14"/>
      <c r="UZL95" s="14"/>
      <c r="UZM95" s="14"/>
      <c r="UZN95" s="14"/>
      <c r="UZO95" s="14"/>
      <c r="UZP95" s="14"/>
      <c r="UZQ95" s="14"/>
      <c r="UZR95" s="14"/>
      <c r="UZS95" s="14"/>
      <c r="UZT95" s="14"/>
      <c r="UZU95" s="14"/>
      <c r="UZV95" s="14"/>
      <c r="UZW95" s="14"/>
      <c r="UZX95" s="14"/>
      <c r="UZY95" s="14"/>
      <c r="UZZ95" s="14"/>
      <c r="VAA95" s="14"/>
      <c r="VAB95" s="14"/>
      <c r="VAC95" s="14"/>
      <c r="VAD95" s="14"/>
      <c r="VAE95" s="14"/>
      <c r="VAF95" s="14"/>
      <c r="VAG95" s="14"/>
      <c r="VAH95" s="14"/>
      <c r="VAI95" s="14"/>
      <c r="VAJ95" s="14"/>
      <c r="VAK95" s="14"/>
      <c r="VAL95" s="14"/>
      <c r="VAM95" s="14"/>
      <c r="VAN95" s="14"/>
      <c r="VAO95" s="14"/>
      <c r="VAP95" s="14"/>
      <c r="VAQ95" s="14"/>
      <c r="VAR95" s="14"/>
      <c r="VAS95" s="14"/>
      <c r="VAT95" s="14"/>
      <c r="VAU95" s="14"/>
      <c r="VAV95" s="14"/>
      <c r="VAW95" s="14"/>
      <c r="VAX95" s="14"/>
      <c r="VAY95" s="14"/>
      <c r="VAZ95" s="14"/>
      <c r="VBA95" s="14"/>
      <c r="VBB95" s="14"/>
      <c r="VBC95" s="14"/>
      <c r="VBD95" s="14"/>
      <c r="VBE95" s="14"/>
      <c r="VBF95" s="14"/>
      <c r="VBG95" s="14"/>
      <c r="VBH95" s="14"/>
      <c r="VBI95" s="14"/>
      <c r="VBJ95" s="14"/>
      <c r="VBK95" s="14"/>
      <c r="VBL95" s="14"/>
      <c r="VBM95" s="14"/>
      <c r="VBN95" s="14"/>
      <c r="VBO95" s="14"/>
      <c r="VBP95" s="14"/>
      <c r="VBQ95" s="14"/>
      <c r="VBR95" s="14"/>
      <c r="VBS95" s="14"/>
      <c r="VBT95" s="14"/>
      <c r="VBU95" s="14"/>
      <c r="VBV95" s="14"/>
      <c r="VBW95" s="14"/>
      <c r="VBX95" s="14"/>
      <c r="VBY95" s="14"/>
      <c r="VBZ95" s="14"/>
      <c r="VCA95" s="14"/>
      <c r="VCB95" s="14"/>
      <c r="VCC95" s="14"/>
      <c r="VCD95" s="14"/>
      <c r="VCE95" s="14"/>
      <c r="VCF95" s="14"/>
      <c r="VCG95" s="14"/>
      <c r="VCH95" s="14"/>
      <c r="VCI95" s="14"/>
      <c r="VCJ95" s="14"/>
      <c r="VCK95" s="14"/>
      <c r="VCL95" s="14"/>
      <c r="VCM95" s="14"/>
      <c r="VCN95" s="14"/>
      <c r="VCO95" s="14"/>
      <c r="VCP95" s="14"/>
      <c r="VCQ95" s="14"/>
      <c r="VCR95" s="14"/>
      <c r="VCS95" s="14"/>
      <c r="VCT95" s="14"/>
      <c r="VCU95" s="14"/>
      <c r="VCV95" s="14"/>
      <c r="VCW95" s="14"/>
      <c r="VCX95" s="14"/>
      <c r="VCY95" s="14"/>
      <c r="VCZ95" s="14"/>
      <c r="VDA95" s="14"/>
      <c r="VDB95" s="14"/>
      <c r="VDC95" s="14"/>
      <c r="VDD95" s="14"/>
      <c r="VDE95" s="14"/>
      <c r="VDF95" s="14"/>
      <c r="VDG95" s="14"/>
      <c r="VDH95" s="14"/>
      <c r="VDI95" s="14"/>
      <c r="VDJ95" s="14"/>
      <c r="VDK95" s="14"/>
      <c r="VDL95" s="14"/>
      <c r="VDM95" s="14"/>
      <c r="VDN95" s="14"/>
      <c r="VDO95" s="14"/>
      <c r="VDP95" s="14"/>
      <c r="VDQ95" s="14"/>
      <c r="VDR95" s="14"/>
      <c r="VDS95" s="14"/>
      <c r="VDT95" s="14"/>
      <c r="VDU95" s="14"/>
      <c r="VDV95" s="14"/>
      <c r="VDW95" s="14"/>
      <c r="VDX95" s="14"/>
      <c r="VDY95" s="14"/>
      <c r="VDZ95" s="14"/>
      <c r="VEA95" s="14"/>
      <c r="VEB95" s="14"/>
      <c r="VEC95" s="14"/>
      <c r="VED95" s="14"/>
      <c r="VEE95" s="14"/>
      <c r="VEF95" s="14"/>
      <c r="VEG95" s="14"/>
      <c r="VEH95" s="14"/>
      <c r="VEI95" s="14"/>
      <c r="VEJ95" s="14"/>
      <c r="VEK95" s="14"/>
      <c r="VEL95" s="14"/>
      <c r="VEM95" s="14"/>
      <c r="VEN95" s="14"/>
      <c r="VEO95" s="14"/>
      <c r="VEP95" s="14"/>
      <c r="VEQ95" s="14"/>
      <c r="VER95" s="14"/>
      <c r="VES95" s="14"/>
      <c r="VET95" s="14"/>
      <c r="VEU95" s="14"/>
      <c r="VEV95" s="14"/>
      <c r="VEW95" s="14"/>
      <c r="VEX95" s="14"/>
      <c r="VEY95" s="14"/>
      <c r="VEZ95" s="14"/>
      <c r="VFA95" s="14"/>
      <c r="VFB95" s="14"/>
      <c r="VFC95" s="14"/>
      <c r="VFD95" s="14"/>
      <c r="VFE95" s="14"/>
      <c r="VFF95" s="14"/>
      <c r="VFG95" s="14"/>
      <c r="VFH95" s="14"/>
      <c r="VFI95" s="14"/>
      <c r="VFJ95" s="14"/>
      <c r="VFK95" s="14"/>
      <c r="VFL95" s="14"/>
      <c r="VFM95" s="14"/>
      <c r="VFN95" s="14"/>
      <c r="VFO95" s="14"/>
      <c r="VFP95" s="14"/>
      <c r="VFQ95" s="14"/>
      <c r="VFR95" s="14"/>
      <c r="VFS95" s="14"/>
      <c r="VFT95" s="14"/>
      <c r="VFU95" s="14"/>
      <c r="VFV95" s="14"/>
      <c r="VFW95" s="14"/>
      <c r="VFX95" s="14"/>
      <c r="VFY95" s="14"/>
      <c r="VFZ95" s="14"/>
      <c r="VGA95" s="14"/>
      <c r="VGB95" s="14"/>
      <c r="VGC95" s="14"/>
      <c r="VGD95" s="14"/>
      <c r="VGE95" s="14"/>
      <c r="VGF95" s="14"/>
      <c r="VGG95" s="14"/>
      <c r="VGH95" s="14"/>
      <c r="VGI95" s="14"/>
      <c r="VGJ95" s="14"/>
      <c r="VGK95" s="14"/>
      <c r="VGL95" s="14"/>
      <c r="VGM95" s="14"/>
      <c r="VGN95" s="14"/>
      <c r="VGO95" s="14"/>
      <c r="VGP95" s="14"/>
      <c r="VGQ95" s="14"/>
      <c r="VGR95" s="14"/>
      <c r="VGS95" s="14"/>
      <c r="VGT95" s="14"/>
      <c r="VGU95" s="14"/>
      <c r="VGV95" s="14"/>
      <c r="VGW95" s="14"/>
      <c r="VGX95" s="14"/>
      <c r="VGY95" s="14"/>
      <c r="VGZ95" s="14"/>
      <c r="VHA95" s="14"/>
      <c r="VHB95" s="14"/>
      <c r="VHC95" s="14"/>
      <c r="VHD95" s="14"/>
      <c r="VHE95" s="14"/>
      <c r="VHF95" s="14"/>
      <c r="VHG95" s="14"/>
      <c r="VHH95" s="14"/>
      <c r="VHI95" s="14"/>
      <c r="VHJ95" s="14"/>
      <c r="VHK95" s="14"/>
      <c r="VHL95" s="14"/>
      <c r="VHM95" s="14"/>
      <c r="VHN95" s="14"/>
      <c r="VHO95" s="14"/>
      <c r="VHP95" s="14"/>
      <c r="VHQ95" s="14"/>
      <c r="VHR95" s="14"/>
      <c r="VHS95" s="14"/>
      <c r="VHT95" s="14"/>
      <c r="VHU95" s="14"/>
      <c r="VHV95" s="14"/>
      <c r="VHW95" s="14"/>
      <c r="VHX95" s="14"/>
      <c r="VHY95" s="14"/>
      <c r="VHZ95" s="14"/>
      <c r="VIA95" s="14"/>
      <c r="VIB95" s="14"/>
      <c r="VIC95" s="14"/>
      <c r="VID95" s="14"/>
      <c r="VIE95" s="14"/>
      <c r="VIF95" s="14"/>
      <c r="VIG95" s="14"/>
      <c r="VIH95" s="14"/>
      <c r="VII95" s="14"/>
      <c r="VIJ95" s="14"/>
      <c r="VIK95" s="14"/>
      <c r="VIL95" s="14"/>
      <c r="VIM95" s="14"/>
      <c r="VIN95" s="14"/>
      <c r="VIO95" s="14"/>
      <c r="VIP95" s="14"/>
      <c r="VIQ95" s="14"/>
      <c r="VIR95" s="14"/>
      <c r="VIS95" s="14"/>
      <c r="VIT95" s="14"/>
      <c r="VIU95" s="14"/>
      <c r="VIV95" s="14"/>
      <c r="VIW95" s="14"/>
      <c r="VIX95" s="14"/>
      <c r="VIY95" s="14"/>
      <c r="VIZ95" s="14"/>
      <c r="VJA95" s="14"/>
      <c r="VJB95" s="14"/>
      <c r="VJC95" s="14"/>
      <c r="VJD95" s="14"/>
      <c r="VJE95" s="14"/>
      <c r="VJF95" s="14"/>
      <c r="VJG95" s="14"/>
      <c r="VJH95" s="14"/>
      <c r="VJI95" s="14"/>
      <c r="VJJ95" s="14"/>
      <c r="VJK95" s="14"/>
      <c r="VJL95" s="14"/>
      <c r="VJM95" s="14"/>
      <c r="VJN95" s="14"/>
      <c r="VJO95" s="14"/>
      <c r="VJP95" s="14"/>
      <c r="VJQ95" s="14"/>
      <c r="VJR95" s="14"/>
      <c r="VJS95" s="14"/>
      <c r="VJT95" s="14"/>
      <c r="VJU95" s="14"/>
      <c r="VJV95" s="14"/>
      <c r="VJW95" s="14"/>
      <c r="VJX95" s="14"/>
      <c r="VJY95" s="14"/>
      <c r="VJZ95" s="14"/>
      <c r="VKA95" s="14"/>
      <c r="VKB95" s="14"/>
      <c r="VKC95" s="14"/>
      <c r="VKD95" s="14"/>
      <c r="VKE95" s="14"/>
      <c r="VKF95" s="14"/>
      <c r="VKG95" s="14"/>
      <c r="VKH95" s="14"/>
      <c r="VKI95" s="14"/>
      <c r="VKJ95" s="14"/>
      <c r="VKK95" s="14"/>
      <c r="VKL95" s="14"/>
      <c r="VKM95" s="14"/>
      <c r="VKN95" s="14"/>
      <c r="VKO95" s="14"/>
      <c r="VKP95" s="14"/>
      <c r="VKQ95" s="14"/>
      <c r="VKR95" s="14"/>
      <c r="VKS95" s="14"/>
      <c r="VKT95" s="14"/>
      <c r="VKU95" s="14"/>
      <c r="VKV95" s="14"/>
      <c r="VKW95" s="14"/>
      <c r="VKX95" s="14"/>
      <c r="VKY95" s="14"/>
      <c r="VKZ95" s="14"/>
      <c r="VLA95" s="14"/>
      <c r="VLB95" s="14"/>
      <c r="VLC95" s="14"/>
      <c r="VLD95" s="14"/>
      <c r="VLE95" s="14"/>
      <c r="VLF95" s="14"/>
      <c r="VLG95" s="14"/>
      <c r="VLH95" s="14"/>
      <c r="VLI95" s="14"/>
      <c r="VLJ95" s="14"/>
      <c r="VLK95" s="14"/>
      <c r="VLL95" s="14"/>
      <c r="VLM95" s="14"/>
      <c r="VLN95" s="14"/>
      <c r="VLO95" s="14"/>
      <c r="VLP95" s="14"/>
      <c r="VLQ95" s="14"/>
      <c r="VLR95" s="14"/>
      <c r="VLS95" s="14"/>
      <c r="VLT95" s="14"/>
      <c r="VLU95" s="14"/>
      <c r="VLV95" s="14"/>
      <c r="VLW95" s="14"/>
      <c r="VLX95" s="14"/>
      <c r="VLY95" s="14"/>
      <c r="VLZ95" s="14"/>
      <c r="VMA95" s="14"/>
      <c r="VMB95" s="14"/>
      <c r="VMC95" s="14"/>
      <c r="VMD95" s="14"/>
      <c r="VME95" s="14"/>
      <c r="VMF95" s="14"/>
      <c r="VMG95" s="14"/>
      <c r="VMH95" s="14"/>
      <c r="VMI95" s="14"/>
      <c r="VMJ95" s="14"/>
      <c r="VMK95" s="14"/>
      <c r="VML95" s="14"/>
      <c r="VMM95" s="14"/>
      <c r="VMN95" s="14"/>
      <c r="VMO95" s="14"/>
      <c r="VMP95" s="14"/>
      <c r="VMQ95" s="14"/>
      <c r="VMR95" s="14"/>
      <c r="VMS95" s="14"/>
      <c r="VMT95" s="14"/>
      <c r="VMU95" s="14"/>
      <c r="VMV95" s="14"/>
      <c r="VMW95" s="14"/>
      <c r="VMX95" s="14"/>
      <c r="VMY95" s="14"/>
      <c r="VMZ95" s="14"/>
      <c r="VNA95" s="14"/>
      <c r="VNB95" s="14"/>
      <c r="VNC95" s="14"/>
      <c r="VND95" s="14"/>
      <c r="VNE95" s="14"/>
      <c r="VNF95" s="14"/>
      <c r="VNG95" s="14"/>
      <c r="VNH95" s="14"/>
      <c r="VNI95" s="14"/>
      <c r="VNJ95" s="14"/>
      <c r="VNK95" s="14"/>
      <c r="VNL95" s="14"/>
      <c r="VNM95" s="14"/>
      <c r="VNN95" s="14"/>
      <c r="VNO95" s="14"/>
      <c r="VNP95" s="14"/>
      <c r="VNQ95" s="14"/>
      <c r="VNR95" s="14"/>
      <c r="VNS95" s="14"/>
      <c r="VNT95" s="14"/>
      <c r="VNU95" s="14"/>
      <c r="VNV95" s="14"/>
      <c r="VNW95" s="14"/>
      <c r="VNX95" s="14"/>
      <c r="VNY95" s="14"/>
      <c r="VNZ95" s="14"/>
      <c r="VOA95" s="14"/>
      <c r="VOB95" s="14"/>
      <c r="VOC95" s="14"/>
      <c r="VOD95" s="14"/>
      <c r="VOE95" s="14"/>
      <c r="VOF95" s="14"/>
      <c r="VOG95" s="14"/>
      <c r="VOH95" s="14"/>
      <c r="VOI95" s="14"/>
      <c r="VOJ95" s="14"/>
      <c r="VOK95" s="14"/>
      <c r="VOL95" s="14"/>
      <c r="VOM95" s="14"/>
      <c r="VON95" s="14"/>
      <c r="VOO95" s="14"/>
      <c r="VOP95" s="14"/>
      <c r="VOQ95" s="14"/>
      <c r="VOR95" s="14"/>
      <c r="VOS95" s="14"/>
      <c r="VOT95" s="14"/>
      <c r="VOU95" s="14"/>
      <c r="VOV95" s="14"/>
      <c r="VOW95" s="14"/>
      <c r="VOX95" s="14"/>
      <c r="VOY95" s="14"/>
      <c r="VOZ95" s="14"/>
      <c r="VPA95" s="14"/>
      <c r="VPB95" s="14"/>
      <c r="VPC95" s="14"/>
      <c r="VPD95" s="14"/>
      <c r="VPE95" s="14"/>
      <c r="VPF95" s="14"/>
      <c r="VPG95" s="14"/>
      <c r="VPH95" s="14"/>
      <c r="VPI95" s="14"/>
      <c r="VPJ95" s="14"/>
      <c r="VPK95" s="14"/>
      <c r="VPL95" s="14"/>
      <c r="VPM95" s="14"/>
      <c r="VPN95" s="14"/>
      <c r="VPO95" s="14"/>
      <c r="VPP95" s="14"/>
      <c r="VPQ95" s="14"/>
      <c r="VPR95" s="14"/>
      <c r="VPS95" s="14"/>
      <c r="VPT95" s="14"/>
      <c r="VPU95" s="14"/>
      <c r="VPV95" s="14"/>
      <c r="VPW95" s="14"/>
      <c r="VPX95" s="14"/>
      <c r="VPY95" s="14"/>
      <c r="VPZ95" s="14"/>
      <c r="VQA95" s="14"/>
      <c r="VQB95" s="14"/>
      <c r="VQC95" s="14"/>
      <c r="VQD95" s="14"/>
      <c r="VQE95" s="14"/>
      <c r="VQF95" s="14"/>
      <c r="VQG95" s="14"/>
      <c r="VQH95" s="14"/>
      <c r="VQI95" s="14"/>
      <c r="VQJ95" s="14"/>
      <c r="VQK95" s="14"/>
      <c r="VQL95" s="14"/>
      <c r="VQM95" s="14"/>
      <c r="VQN95" s="14"/>
      <c r="VQO95" s="14"/>
      <c r="VQP95" s="14"/>
      <c r="VQQ95" s="14"/>
      <c r="VQR95" s="14"/>
      <c r="VQS95" s="14"/>
      <c r="VQT95" s="14"/>
      <c r="VQU95" s="14"/>
      <c r="VQV95" s="14"/>
      <c r="VQW95" s="14"/>
      <c r="VQX95" s="14"/>
      <c r="VQY95" s="14"/>
      <c r="VQZ95" s="14"/>
      <c r="VRA95" s="14"/>
      <c r="VRB95" s="14"/>
      <c r="VRC95" s="14"/>
      <c r="VRD95" s="14"/>
      <c r="VRE95" s="14"/>
      <c r="VRF95" s="14"/>
      <c r="VRG95" s="14"/>
      <c r="VRH95" s="14"/>
      <c r="VRI95" s="14"/>
      <c r="VRJ95" s="14"/>
      <c r="VRK95" s="14"/>
      <c r="VRL95" s="14"/>
      <c r="VRM95" s="14"/>
      <c r="VRN95" s="14"/>
      <c r="VRO95" s="14"/>
      <c r="VRP95" s="14"/>
      <c r="VRQ95" s="14"/>
      <c r="VRR95" s="14"/>
      <c r="VRS95" s="14"/>
      <c r="VRT95" s="14"/>
      <c r="VRU95" s="14"/>
      <c r="VRV95" s="14"/>
      <c r="VRW95" s="14"/>
      <c r="VRX95" s="14"/>
      <c r="VRY95" s="14"/>
      <c r="VRZ95" s="14"/>
      <c r="VSA95" s="14"/>
      <c r="VSB95" s="14"/>
      <c r="VSC95" s="14"/>
      <c r="VSD95" s="14"/>
      <c r="VSE95" s="14"/>
      <c r="VSF95" s="14"/>
      <c r="VSG95" s="14"/>
      <c r="VSH95" s="14"/>
      <c r="VSI95" s="14"/>
      <c r="VSJ95" s="14"/>
      <c r="VSK95" s="14"/>
      <c r="VSL95" s="14"/>
      <c r="VSM95" s="14"/>
      <c r="VSN95" s="14"/>
      <c r="VSO95" s="14"/>
      <c r="VSP95" s="14"/>
      <c r="VSQ95" s="14"/>
      <c r="VSR95" s="14"/>
      <c r="VSS95" s="14"/>
      <c r="VST95" s="14"/>
      <c r="VSU95" s="14"/>
      <c r="VSV95" s="14"/>
      <c r="VSW95" s="14"/>
      <c r="VSX95" s="14"/>
      <c r="VSY95" s="14"/>
      <c r="VSZ95" s="14"/>
      <c r="VTA95" s="14"/>
      <c r="VTB95" s="14"/>
      <c r="VTC95" s="14"/>
      <c r="VTD95" s="14"/>
      <c r="VTE95" s="14"/>
      <c r="VTF95" s="14"/>
      <c r="VTG95" s="14"/>
      <c r="VTH95" s="14"/>
      <c r="VTI95" s="14"/>
      <c r="VTJ95" s="14"/>
      <c r="VTK95" s="14"/>
      <c r="VTL95" s="14"/>
      <c r="VTM95" s="14"/>
      <c r="VTN95" s="14"/>
      <c r="VTO95" s="14"/>
      <c r="VTP95" s="14"/>
      <c r="VTQ95" s="14"/>
      <c r="VTR95" s="14"/>
      <c r="VTS95" s="14"/>
      <c r="VTT95" s="14"/>
      <c r="VTU95" s="14"/>
      <c r="VTV95" s="14"/>
      <c r="VTW95" s="14"/>
      <c r="VTX95" s="14"/>
      <c r="VTY95" s="14"/>
      <c r="VTZ95" s="14"/>
      <c r="VUA95" s="14"/>
      <c r="VUB95" s="14"/>
      <c r="VUC95" s="14"/>
      <c r="VUD95" s="14"/>
      <c r="VUE95" s="14"/>
      <c r="VUF95" s="14"/>
      <c r="VUG95" s="14"/>
      <c r="VUH95" s="14"/>
      <c r="VUI95" s="14"/>
      <c r="VUJ95" s="14"/>
      <c r="VUK95" s="14"/>
      <c r="VUL95" s="14"/>
      <c r="VUM95" s="14"/>
      <c r="VUN95" s="14"/>
      <c r="VUO95" s="14"/>
      <c r="VUP95" s="14"/>
      <c r="VUQ95" s="14"/>
      <c r="VUR95" s="14"/>
      <c r="VUS95" s="14"/>
      <c r="VUT95" s="14"/>
      <c r="VUU95" s="14"/>
      <c r="VUV95" s="14"/>
      <c r="VUW95" s="14"/>
      <c r="VUX95" s="14"/>
      <c r="VUY95" s="14"/>
      <c r="VUZ95" s="14"/>
      <c r="VVA95" s="14"/>
      <c r="VVB95" s="14"/>
      <c r="VVC95" s="14"/>
      <c r="VVD95" s="14"/>
      <c r="VVE95" s="14"/>
      <c r="VVF95" s="14"/>
      <c r="VVG95" s="14"/>
      <c r="VVH95" s="14"/>
      <c r="VVI95" s="14"/>
      <c r="VVJ95" s="14"/>
      <c r="VVK95" s="14"/>
      <c r="VVL95" s="14"/>
      <c r="VVM95" s="14"/>
      <c r="VVN95" s="14"/>
      <c r="VVO95" s="14"/>
      <c r="VVP95" s="14"/>
      <c r="VVQ95" s="14"/>
      <c r="VVR95" s="14"/>
      <c r="VVS95" s="14"/>
      <c r="VVT95" s="14"/>
      <c r="VVU95" s="14"/>
      <c r="VVV95" s="14"/>
      <c r="VVW95" s="14"/>
      <c r="VVX95" s="14"/>
      <c r="VVY95" s="14"/>
      <c r="VVZ95" s="14"/>
      <c r="VWA95" s="14"/>
      <c r="VWB95" s="14"/>
      <c r="VWC95" s="14"/>
      <c r="VWD95" s="14"/>
      <c r="VWE95" s="14"/>
      <c r="VWF95" s="14"/>
      <c r="VWG95" s="14"/>
      <c r="VWH95" s="14"/>
      <c r="VWI95" s="14"/>
      <c r="VWJ95" s="14"/>
      <c r="VWK95" s="14"/>
      <c r="VWL95" s="14"/>
      <c r="VWM95" s="14"/>
      <c r="VWN95" s="14"/>
      <c r="VWO95" s="14"/>
      <c r="VWP95" s="14"/>
      <c r="VWQ95" s="14"/>
      <c r="VWR95" s="14"/>
      <c r="VWS95" s="14"/>
      <c r="VWT95" s="14"/>
      <c r="VWU95" s="14"/>
      <c r="VWV95" s="14"/>
      <c r="VWW95" s="14"/>
      <c r="VWX95" s="14"/>
      <c r="VWY95" s="14"/>
      <c r="VWZ95" s="14"/>
      <c r="VXA95" s="14"/>
      <c r="VXB95" s="14"/>
      <c r="VXC95" s="14"/>
      <c r="VXD95" s="14"/>
      <c r="VXE95" s="14"/>
      <c r="VXF95" s="14"/>
      <c r="VXG95" s="14"/>
      <c r="VXH95" s="14"/>
      <c r="VXI95" s="14"/>
      <c r="VXJ95" s="14"/>
      <c r="VXK95" s="14"/>
      <c r="VXL95" s="14"/>
      <c r="VXM95" s="14"/>
      <c r="VXN95" s="14"/>
      <c r="VXO95" s="14"/>
      <c r="VXP95" s="14"/>
      <c r="VXQ95" s="14"/>
      <c r="VXR95" s="14"/>
      <c r="VXS95" s="14"/>
      <c r="VXT95" s="14"/>
      <c r="VXU95" s="14"/>
      <c r="VXV95" s="14"/>
      <c r="VXW95" s="14"/>
      <c r="VXX95" s="14"/>
      <c r="VXY95" s="14"/>
      <c r="VXZ95" s="14"/>
      <c r="VYA95" s="14"/>
      <c r="VYB95" s="14"/>
      <c r="VYC95" s="14"/>
      <c r="VYD95" s="14"/>
      <c r="VYE95" s="14"/>
      <c r="VYF95" s="14"/>
      <c r="VYG95" s="14"/>
      <c r="VYH95" s="14"/>
      <c r="VYI95" s="14"/>
      <c r="VYJ95" s="14"/>
      <c r="VYK95" s="14"/>
      <c r="VYL95" s="14"/>
      <c r="VYM95" s="14"/>
      <c r="VYN95" s="14"/>
      <c r="VYO95" s="14"/>
      <c r="VYP95" s="14"/>
      <c r="VYQ95" s="14"/>
      <c r="VYR95" s="14"/>
      <c r="VYS95" s="14"/>
      <c r="VYT95" s="14"/>
      <c r="VYU95" s="14"/>
      <c r="VYV95" s="14"/>
      <c r="VYW95" s="14"/>
      <c r="VYX95" s="14"/>
      <c r="VYY95" s="14"/>
      <c r="VYZ95" s="14"/>
      <c r="VZA95" s="14"/>
      <c r="VZB95" s="14"/>
      <c r="VZC95" s="14"/>
      <c r="VZD95" s="14"/>
      <c r="VZE95" s="14"/>
      <c r="VZF95" s="14"/>
      <c r="VZG95" s="14"/>
      <c r="VZH95" s="14"/>
      <c r="VZI95" s="14"/>
      <c r="VZJ95" s="14"/>
      <c r="VZK95" s="14"/>
      <c r="VZL95" s="14"/>
      <c r="VZM95" s="14"/>
      <c r="VZN95" s="14"/>
      <c r="VZO95" s="14"/>
      <c r="VZP95" s="14"/>
      <c r="VZQ95" s="14"/>
      <c r="VZR95" s="14"/>
      <c r="VZS95" s="14"/>
      <c r="VZT95" s="14"/>
      <c r="VZU95" s="14"/>
      <c r="VZV95" s="14"/>
      <c r="VZW95" s="14"/>
      <c r="VZX95" s="14"/>
      <c r="VZY95" s="14"/>
      <c r="VZZ95" s="14"/>
      <c r="WAA95" s="14"/>
      <c r="WAB95" s="14"/>
      <c r="WAC95" s="14"/>
      <c r="WAD95" s="14"/>
      <c r="WAE95" s="14"/>
      <c r="WAF95" s="14"/>
      <c r="WAG95" s="14"/>
      <c r="WAH95" s="14"/>
      <c r="WAI95" s="14"/>
      <c r="WAJ95" s="14"/>
      <c r="WAK95" s="14"/>
      <c r="WAL95" s="14"/>
      <c r="WAM95" s="14"/>
      <c r="WAN95" s="14"/>
      <c r="WAO95" s="14"/>
      <c r="WAP95" s="14"/>
      <c r="WAQ95" s="14"/>
      <c r="WAR95" s="14"/>
      <c r="WAS95" s="14"/>
      <c r="WAT95" s="14"/>
      <c r="WAU95" s="14"/>
      <c r="WAV95" s="14"/>
      <c r="WAW95" s="14"/>
      <c r="WAX95" s="14"/>
      <c r="WAY95" s="14"/>
      <c r="WAZ95" s="14"/>
      <c r="WBA95" s="14"/>
      <c r="WBB95" s="14"/>
      <c r="WBC95" s="14"/>
      <c r="WBD95" s="14"/>
      <c r="WBE95" s="14"/>
      <c r="WBF95" s="14"/>
      <c r="WBG95" s="14"/>
      <c r="WBH95" s="14"/>
      <c r="WBI95" s="14"/>
      <c r="WBJ95" s="14"/>
      <c r="WBK95" s="14"/>
      <c r="WBL95" s="14"/>
      <c r="WBM95" s="14"/>
      <c r="WBN95" s="14"/>
      <c r="WBO95" s="14"/>
      <c r="WBP95" s="14"/>
      <c r="WBQ95" s="14"/>
      <c r="WBR95" s="14"/>
      <c r="WBS95" s="14"/>
      <c r="WBT95" s="14"/>
      <c r="WBU95" s="14"/>
      <c r="WBV95" s="14"/>
      <c r="WBW95" s="14"/>
      <c r="WBX95" s="14"/>
      <c r="WBY95" s="14"/>
      <c r="WBZ95" s="14"/>
      <c r="WCA95" s="14"/>
      <c r="WCB95" s="14"/>
      <c r="WCC95" s="14"/>
      <c r="WCD95" s="14"/>
      <c r="WCE95" s="14"/>
      <c r="WCF95" s="14"/>
      <c r="WCG95" s="14"/>
      <c r="WCH95" s="14"/>
      <c r="WCI95" s="14"/>
      <c r="WCJ95" s="14"/>
      <c r="WCK95" s="14"/>
      <c r="WCL95" s="14"/>
      <c r="WCM95" s="14"/>
      <c r="WCN95" s="14"/>
      <c r="WCO95" s="14"/>
      <c r="WCP95" s="14"/>
      <c r="WCQ95" s="14"/>
      <c r="WCR95" s="14"/>
      <c r="WCS95" s="14"/>
      <c r="WCT95" s="14"/>
      <c r="WCU95" s="14"/>
      <c r="WCV95" s="14"/>
      <c r="WCW95" s="14"/>
      <c r="WCX95" s="14"/>
      <c r="WCY95" s="14"/>
      <c r="WCZ95" s="14"/>
      <c r="WDA95" s="14"/>
      <c r="WDB95" s="14"/>
      <c r="WDC95" s="14"/>
      <c r="WDD95" s="14"/>
      <c r="WDE95" s="14"/>
      <c r="WDF95" s="14"/>
      <c r="WDG95" s="14"/>
      <c r="WDH95" s="14"/>
      <c r="WDI95" s="14"/>
      <c r="WDJ95" s="14"/>
      <c r="WDK95" s="14"/>
      <c r="WDL95" s="14"/>
      <c r="WDM95" s="14"/>
      <c r="WDN95" s="14"/>
      <c r="WDO95" s="14"/>
      <c r="WDP95" s="14"/>
      <c r="WDQ95" s="14"/>
      <c r="WDR95" s="14"/>
      <c r="WDS95" s="14"/>
      <c r="WDT95" s="14"/>
      <c r="WDU95" s="14"/>
      <c r="WDV95" s="14"/>
      <c r="WDW95" s="14"/>
      <c r="WDX95" s="14"/>
      <c r="WDY95" s="14"/>
      <c r="WDZ95" s="14"/>
      <c r="WEA95" s="14"/>
      <c r="WEB95" s="14"/>
      <c r="WEC95" s="14"/>
      <c r="WED95" s="14"/>
      <c r="WEE95" s="14"/>
      <c r="WEF95" s="14"/>
      <c r="WEG95" s="14"/>
      <c r="WEH95" s="14"/>
      <c r="WEI95" s="14"/>
      <c r="WEJ95" s="14"/>
      <c r="WEK95" s="14"/>
      <c r="WEL95" s="14"/>
      <c r="WEM95" s="14"/>
      <c r="WEN95" s="14"/>
      <c r="WEO95" s="14"/>
      <c r="WEP95" s="14"/>
      <c r="WEQ95" s="14"/>
      <c r="WER95" s="14"/>
      <c r="WES95" s="14"/>
      <c r="WET95" s="14"/>
      <c r="WEU95" s="14"/>
      <c r="WEV95" s="14"/>
      <c r="WEW95" s="14"/>
      <c r="WEX95" s="14"/>
      <c r="WEY95" s="14"/>
      <c r="WEZ95" s="14"/>
      <c r="WFA95" s="14"/>
      <c r="WFB95" s="14"/>
      <c r="WFC95" s="14"/>
      <c r="WFD95" s="14"/>
      <c r="WFE95" s="14"/>
      <c r="WFF95" s="14"/>
      <c r="WFG95" s="14"/>
      <c r="WFH95" s="14"/>
      <c r="WFI95" s="14"/>
      <c r="WFJ95" s="14"/>
      <c r="WFK95" s="14"/>
      <c r="WFL95" s="14"/>
      <c r="WFM95" s="14"/>
      <c r="WFN95" s="14"/>
      <c r="WFO95" s="14"/>
      <c r="WFP95" s="14"/>
      <c r="WFQ95" s="14"/>
      <c r="WFR95" s="14"/>
      <c r="WFS95" s="14"/>
      <c r="WFT95" s="14"/>
      <c r="WFU95" s="14"/>
      <c r="WFV95" s="14"/>
      <c r="WFW95" s="14"/>
      <c r="WFX95" s="14"/>
      <c r="WFY95" s="14"/>
      <c r="WFZ95" s="14"/>
      <c r="WGA95" s="14"/>
      <c r="WGB95" s="14"/>
      <c r="WGC95" s="14"/>
      <c r="WGD95" s="14"/>
      <c r="WGE95" s="14"/>
      <c r="WGF95" s="14"/>
      <c r="WGG95" s="14"/>
      <c r="WGH95" s="14"/>
      <c r="WGI95" s="14"/>
      <c r="WGJ95" s="14"/>
      <c r="WGK95" s="14"/>
      <c r="WGL95" s="14"/>
      <c r="WGM95" s="14"/>
      <c r="WGN95" s="14"/>
      <c r="WGO95" s="14"/>
      <c r="WGP95" s="14"/>
      <c r="WGQ95" s="14"/>
      <c r="WGR95" s="14"/>
      <c r="WGS95" s="14"/>
      <c r="WGT95" s="14"/>
      <c r="WGU95" s="14"/>
      <c r="WGV95" s="14"/>
      <c r="WGW95" s="14"/>
      <c r="WGX95" s="14"/>
      <c r="WGY95" s="14"/>
      <c r="WGZ95" s="14"/>
      <c r="WHA95" s="14"/>
      <c r="WHB95" s="14"/>
      <c r="WHC95" s="14"/>
      <c r="WHD95" s="14"/>
      <c r="WHE95" s="14"/>
      <c r="WHF95" s="14"/>
      <c r="WHG95" s="14"/>
      <c r="WHH95" s="14"/>
      <c r="WHI95" s="14"/>
      <c r="WHJ95" s="14"/>
      <c r="WHK95" s="14"/>
      <c r="WHL95" s="14"/>
      <c r="WHM95" s="14"/>
      <c r="WHN95" s="14"/>
      <c r="WHO95" s="14"/>
      <c r="WHP95" s="14"/>
      <c r="WHQ95" s="14"/>
      <c r="WHR95" s="14"/>
      <c r="WHS95" s="14"/>
      <c r="WHT95" s="14"/>
      <c r="WHU95" s="14"/>
      <c r="WHV95" s="14"/>
      <c r="WHW95" s="14"/>
      <c r="WHX95" s="14"/>
      <c r="WHY95" s="14"/>
      <c r="WHZ95" s="14"/>
      <c r="WIA95" s="14"/>
      <c r="WIB95" s="14"/>
      <c r="WIC95" s="14"/>
      <c r="WID95" s="14"/>
      <c r="WIE95" s="14"/>
      <c r="WIF95" s="14"/>
      <c r="WIG95" s="14"/>
      <c r="WIH95" s="14"/>
      <c r="WII95" s="14"/>
      <c r="WIJ95" s="14"/>
      <c r="WIK95" s="14"/>
      <c r="WIL95" s="14"/>
      <c r="WIM95" s="14"/>
      <c r="WIN95" s="14"/>
      <c r="WIO95" s="14"/>
      <c r="WIP95" s="14"/>
      <c r="WIQ95" s="14"/>
      <c r="WIR95" s="14"/>
      <c r="WIS95" s="14"/>
      <c r="WIT95" s="14"/>
      <c r="WIU95" s="14"/>
      <c r="WIV95" s="14"/>
      <c r="WIW95" s="14"/>
      <c r="WIX95" s="14"/>
      <c r="WIY95" s="14"/>
      <c r="WIZ95" s="14"/>
      <c r="WJA95" s="14"/>
      <c r="WJB95" s="14"/>
      <c r="WJC95" s="14"/>
      <c r="WJD95" s="14"/>
      <c r="WJE95" s="14"/>
      <c r="WJF95" s="14"/>
      <c r="WJG95" s="14"/>
      <c r="WJH95" s="14"/>
      <c r="WJI95" s="14"/>
      <c r="WJJ95" s="14"/>
      <c r="WJK95" s="14"/>
      <c r="WJL95" s="14"/>
      <c r="WJM95" s="14"/>
      <c r="WJN95" s="14"/>
      <c r="WJO95" s="14"/>
      <c r="WJP95" s="14"/>
      <c r="WJQ95" s="14"/>
      <c r="WJR95" s="14"/>
      <c r="WJS95" s="14"/>
      <c r="WJT95" s="14"/>
      <c r="WJU95" s="14"/>
      <c r="WJV95" s="14"/>
      <c r="WJW95" s="14"/>
      <c r="WJX95" s="14"/>
      <c r="WJY95" s="14"/>
      <c r="WJZ95" s="14"/>
      <c r="WKA95" s="14"/>
      <c r="WKB95" s="14"/>
      <c r="WKC95" s="14"/>
      <c r="WKD95" s="14"/>
      <c r="WKE95" s="14"/>
      <c r="WKF95" s="14"/>
      <c r="WKG95" s="14"/>
      <c r="WKH95" s="14"/>
      <c r="WKI95" s="14"/>
      <c r="WKJ95" s="14"/>
      <c r="WKK95" s="14"/>
      <c r="WKL95" s="14"/>
      <c r="WKM95" s="14"/>
      <c r="WKN95" s="14"/>
      <c r="WKO95" s="14"/>
      <c r="WKP95" s="14"/>
      <c r="WKQ95" s="14"/>
      <c r="WKR95" s="14"/>
      <c r="WKS95" s="14"/>
      <c r="WKT95" s="14"/>
      <c r="WKU95" s="14"/>
      <c r="WKV95" s="14"/>
      <c r="WKW95" s="14"/>
      <c r="WKX95" s="14"/>
      <c r="WKY95" s="14"/>
      <c r="WKZ95" s="14"/>
      <c r="WLA95" s="14"/>
      <c r="WLB95" s="14"/>
      <c r="WLC95" s="14"/>
      <c r="WLD95" s="14"/>
      <c r="WLE95" s="14"/>
      <c r="WLF95" s="14"/>
      <c r="WLG95" s="14"/>
      <c r="WLH95" s="14"/>
      <c r="WLI95" s="14"/>
      <c r="WLJ95" s="14"/>
      <c r="WLK95" s="14"/>
      <c r="WLL95" s="14"/>
      <c r="WLM95" s="14"/>
      <c r="WLN95" s="14"/>
      <c r="WLO95" s="14"/>
      <c r="WLP95" s="14"/>
      <c r="WLQ95" s="14"/>
      <c r="WLR95" s="14"/>
      <c r="WLS95" s="14"/>
      <c r="WLT95" s="14"/>
      <c r="WLU95" s="14"/>
      <c r="WLV95" s="14"/>
      <c r="WLW95" s="14"/>
      <c r="WLX95" s="14"/>
      <c r="WLY95" s="14"/>
      <c r="WLZ95" s="14"/>
      <c r="WMA95" s="14"/>
      <c r="WMB95" s="14"/>
      <c r="WMC95" s="14"/>
      <c r="WMD95" s="14"/>
      <c r="WME95" s="14"/>
      <c r="WMF95" s="14"/>
      <c r="WMG95" s="14"/>
      <c r="WMH95" s="14"/>
      <c r="WMI95" s="14"/>
      <c r="WMJ95" s="14"/>
      <c r="WMK95" s="14"/>
      <c r="WML95" s="14"/>
      <c r="WMM95" s="14"/>
      <c r="WMN95" s="14"/>
      <c r="WMO95" s="14"/>
      <c r="WMP95" s="14"/>
      <c r="WMQ95" s="14"/>
      <c r="WMR95" s="14"/>
      <c r="WMS95" s="14"/>
      <c r="WMT95" s="14"/>
      <c r="WMU95" s="14"/>
      <c r="WMV95" s="14"/>
      <c r="WMW95" s="14"/>
      <c r="WMX95" s="14"/>
      <c r="WMY95" s="14"/>
      <c r="WMZ95" s="14"/>
      <c r="WNA95" s="14"/>
      <c r="WNB95" s="14"/>
      <c r="WNC95" s="14"/>
      <c r="WND95" s="14"/>
      <c r="WNE95" s="14"/>
      <c r="WNF95" s="14"/>
      <c r="WNG95" s="14"/>
      <c r="WNH95" s="14"/>
      <c r="WNI95" s="14"/>
      <c r="WNJ95" s="14"/>
      <c r="WNK95" s="14"/>
      <c r="WNL95" s="14"/>
      <c r="WNM95" s="14"/>
      <c r="WNN95" s="14"/>
      <c r="WNO95" s="14"/>
      <c r="WNP95" s="14"/>
      <c r="WNQ95" s="14"/>
      <c r="WNR95" s="14"/>
      <c r="WNS95" s="14"/>
      <c r="WNT95" s="14"/>
      <c r="WNU95" s="14"/>
      <c r="WNV95" s="14"/>
      <c r="WNW95" s="14"/>
      <c r="WNX95" s="14"/>
      <c r="WNY95" s="14"/>
      <c r="WNZ95" s="14"/>
      <c r="WOA95" s="14"/>
      <c r="WOB95" s="14"/>
      <c r="WOC95" s="14"/>
      <c r="WOD95" s="14"/>
      <c r="WOE95" s="14"/>
      <c r="WOF95" s="14"/>
      <c r="WOG95" s="14"/>
      <c r="WOH95" s="14"/>
      <c r="WOI95" s="14"/>
      <c r="WOJ95" s="14"/>
      <c r="WOK95" s="14"/>
      <c r="WOL95" s="14"/>
      <c r="WOM95" s="14"/>
      <c r="WON95" s="14"/>
      <c r="WOO95" s="14"/>
      <c r="WOP95" s="14"/>
      <c r="WOQ95" s="14"/>
      <c r="WOR95" s="14"/>
      <c r="WOS95" s="14"/>
      <c r="WOT95" s="14"/>
      <c r="WOU95" s="14"/>
      <c r="WOV95" s="14"/>
      <c r="WOW95" s="14"/>
      <c r="WOX95" s="14"/>
      <c r="WOY95" s="14"/>
      <c r="WOZ95" s="14"/>
      <c r="WPA95" s="14"/>
      <c r="WPB95" s="14"/>
      <c r="WPC95" s="14"/>
      <c r="WPD95" s="14"/>
      <c r="WPE95" s="14"/>
      <c r="WPF95" s="14"/>
      <c r="WPG95" s="14"/>
      <c r="WPH95" s="14"/>
      <c r="WPI95" s="14"/>
      <c r="WPJ95" s="14"/>
      <c r="WPK95" s="14"/>
      <c r="WPL95" s="14"/>
      <c r="WPM95" s="14"/>
      <c r="WPN95" s="14"/>
      <c r="WPO95" s="14"/>
      <c r="WPP95" s="14"/>
      <c r="WPQ95" s="14"/>
      <c r="WPR95" s="14"/>
      <c r="WPS95" s="14"/>
      <c r="WPT95" s="14"/>
      <c r="WPU95" s="14"/>
      <c r="WPV95" s="14"/>
      <c r="WPW95" s="14"/>
      <c r="WPX95" s="14"/>
      <c r="WPY95" s="14"/>
      <c r="WPZ95" s="14"/>
      <c r="WQA95" s="14"/>
      <c r="WQB95" s="14"/>
      <c r="WQC95" s="14"/>
      <c r="WQD95" s="14"/>
      <c r="WQE95" s="14"/>
      <c r="WQF95" s="14"/>
      <c r="WQG95" s="14"/>
      <c r="WQH95" s="14"/>
      <c r="WQI95" s="14"/>
      <c r="WQJ95" s="14"/>
      <c r="WQK95" s="14"/>
      <c r="WQL95" s="14"/>
      <c r="WQM95" s="14"/>
      <c r="WQN95" s="14"/>
      <c r="WQO95" s="14"/>
      <c r="WQP95" s="14"/>
      <c r="WQQ95" s="14"/>
      <c r="WQR95" s="14"/>
      <c r="WQS95" s="14"/>
      <c r="WQT95" s="14"/>
      <c r="WQU95" s="14"/>
      <c r="WQV95" s="14"/>
      <c r="WQW95" s="14"/>
      <c r="WQX95" s="14"/>
      <c r="WQY95" s="14"/>
      <c r="WQZ95" s="14"/>
      <c r="WRA95" s="14"/>
      <c r="WRB95" s="14"/>
      <c r="WRC95" s="14"/>
      <c r="WRD95" s="14"/>
      <c r="WRE95" s="14"/>
      <c r="WRF95" s="14"/>
      <c r="WRG95" s="14"/>
      <c r="WRH95" s="14"/>
      <c r="WRI95" s="14"/>
      <c r="WRJ95" s="14"/>
      <c r="WRK95" s="14"/>
      <c r="WRL95" s="14"/>
      <c r="WRM95" s="14"/>
      <c r="WRN95" s="14"/>
      <c r="WRO95" s="14"/>
      <c r="WRP95" s="14"/>
      <c r="WRQ95" s="14"/>
      <c r="WRR95" s="14"/>
      <c r="WRS95" s="14"/>
      <c r="WRT95" s="14"/>
      <c r="WRU95" s="14"/>
      <c r="WRV95" s="14"/>
      <c r="WRW95" s="14"/>
      <c r="WRX95" s="14"/>
      <c r="WRY95" s="14"/>
      <c r="WRZ95" s="14"/>
      <c r="WSA95" s="14"/>
      <c r="WSB95" s="14"/>
      <c r="WSC95" s="14"/>
      <c r="WSD95" s="14"/>
      <c r="WSE95" s="14"/>
      <c r="WSF95" s="14"/>
      <c r="WSG95" s="14"/>
      <c r="WSH95" s="14"/>
      <c r="WSI95" s="14"/>
      <c r="WSJ95" s="14"/>
      <c r="WSK95" s="14"/>
      <c r="WSL95" s="14"/>
      <c r="WSM95" s="14"/>
      <c r="WSN95" s="14"/>
      <c r="WSO95" s="14"/>
      <c r="WSP95" s="14"/>
      <c r="WSQ95" s="14"/>
      <c r="WSR95" s="14"/>
      <c r="WSS95" s="14"/>
      <c r="WST95" s="14"/>
      <c r="WSU95" s="14"/>
      <c r="WSV95" s="14"/>
      <c r="WSW95" s="14"/>
      <c r="WSX95" s="14"/>
      <c r="WSY95" s="14"/>
      <c r="WSZ95" s="14"/>
      <c r="WTA95" s="14"/>
      <c r="WTB95" s="14"/>
      <c r="WTC95" s="14"/>
      <c r="WTD95" s="14"/>
      <c r="WTE95" s="14"/>
      <c r="WTF95" s="14"/>
      <c r="WTG95" s="14"/>
      <c r="WTH95" s="14"/>
      <c r="WTI95" s="14"/>
      <c r="WTJ95" s="14"/>
      <c r="WTK95" s="14"/>
      <c r="WTL95" s="14"/>
      <c r="WTM95" s="14"/>
      <c r="WTN95" s="14"/>
      <c r="WTO95" s="14"/>
      <c r="WTP95" s="14"/>
      <c r="WTQ95" s="14"/>
      <c r="WTR95" s="14"/>
      <c r="WTS95" s="14"/>
      <c r="WTT95" s="14"/>
      <c r="WTU95" s="14"/>
      <c r="WTV95" s="14"/>
      <c r="WTW95" s="14"/>
      <c r="WTX95" s="14"/>
      <c r="WTY95" s="14"/>
      <c r="WTZ95" s="14"/>
      <c r="WUA95" s="14"/>
      <c r="WUB95" s="14"/>
      <c r="WUC95" s="14"/>
      <c r="WUD95" s="14"/>
      <c r="WUE95" s="14"/>
      <c r="WUF95" s="14"/>
      <c r="WUG95" s="14"/>
      <c r="WUH95" s="14"/>
      <c r="WUI95" s="14"/>
      <c r="WUJ95" s="14"/>
      <c r="WUK95" s="14"/>
      <c r="WUL95" s="14"/>
      <c r="WUM95" s="14"/>
      <c r="WUN95" s="14"/>
      <c r="WUO95" s="14"/>
      <c r="WUP95" s="14"/>
      <c r="WUQ95" s="14"/>
      <c r="WUR95" s="14"/>
      <c r="WUS95" s="14"/>
      <c r="WUT95" s="14"/>
      <c r="WUU95" s="14"/>
      <c r="WUV95" s="14"/>
      <c r="WUW95" s="14"/>
      <c r="WUX95" s="14"/>
      <c r="WUY95" s="14"/>
      <c r="WUZ95" s="14"/>
      <c r="WVA95" s="14"/>
      <c r="WVB95" s="14"/>
      <c r="WVC95" s="14"/>
      <c r="WVD95" s="14"/>
      <c r="WVE95" s="14"/>
      <c r="WVF95" s="14"/>
      <c r="WVG95" s="14"/>
      <c r="WVH95" s="14"/>
      <c r="WVI95" s="14"/>
      <c r="WVJ95" s="14"/>
      <c r="WVK95" s="14"/>
      <c r="WVL95" s="14"/>
      <c r="WVM95" s="14"/>
      <c r="WVN95" s="14"/>
      <c r="WVO95" s="14"/>
      <c r="WVP95" s="14"/>
      <c r="WVQ95" s="14"/>
      <c r="WVR95" s="14"/>
      <c r="WVS95" s="14"/>
      <c r="WVT95" s="14"/>
      <c r="WVU95" s="14"/>
      <c r="WVV95" s="14"/>
      <c r="WVW95" s="14"/>
      <c r="WVX95" s="14"/>
      <c r="WVY95" s="14"/>
      <c r="WVZ95" s="14"/>
      <c r="WWA95" s="14"/>
      <c r="WWB95" s="14"/>
      <c r="WWC95" s="14"/>
      <c r="WWD95" s="14"/>
      <c r="WWE95" s="14"/>
      <c r="WWF95" s="14"/>
      <c r="WWG95" s="14"/>
      <c r="WWH95" s="14"/>
      <c r="WWI95" s="14"/>
      <c r="WWJ95" s="14"/>
      <c r="WWK95" s="14"/>
      <c r="WWL95" s="14"/>
      <c r="WWM95" s="14"/>
      <c r="WWN95" s="14"/>
      <c r="WWO95" s="14"/>
      <c r="WWP95" s="14"/>
      <c r="WWQ95" s="14"/>
      <c r="WWR95" s="14"/>
      <c r="WWS95" s="14"/>
      <c r="WWT95" s="14"/>
      <c r="WWU95" s="14"/>
      <c r="WWV95" s="14"/>
      <c r="WWW95" s="14"/>
      <c r="WWX95" s="14"/>
      <c r="WWY95" s="14"/>
      <c r="WWZ95" s="14"/>
      <c r="WXA95" s="14"/>
      <c r="WXB95" s="14"/>
      <c r="WXC95" s="14"/>
      <c r="WXD95" s="14"/>
      <c r="WXE95" s="14"/>
      <c r="WXF95" s="14"/>
      <c r="WXG95" s="14"/>
      <c r="WXH95" s="14"/>
      <c r="WXI95" s="14"/>
      <c r="WXJ95" s="14"/>
      <c r="WXK95" s="14"/>
      <c r="WXL95" s="14"/>
      <c r="WXM95" s="14"/>
      <c r="WXN95" s="14"/>
      <c r="WXO95" s="14"/>
      <c r="WXP95" s="14"/>
      <c r="WXQ95" s="14"/>
      <c r="WXR95" s="14"/>
      <c r="WXS95" s="14"/>
      <c r="WXT95" s="14"/>
      <c r="WXU95" s="14"/>
      <c r="WXV95" s="14"/>
      <c r="WXW95" s="14"/>
      <c r="WXX95" s="14"/>
      <c r="WXY95" s="14"/>
      <c r="WXZ95" s="14"/>
      <c r="WYA95" s="14"/>
      <c r="WYB95" s="14"/>
      <c r="WYC95" s="14"/>
      <c r="WYD95" s="14"/>
      <c r="WYE95" s="14"/>
      <c r="WYF95" s="14"/>
      <c r="WYG95" s="14"/>
      <c r="WYH95" s="14"/>
      <c r="WYI95" s="14"/>
      <c r="WYJ95" s="14"/>
      <c r="WYK95" s="14"/>
      <c r="WYL95" s="14"/>
      <c r="WYM95" s="14"/>
      <c r="WYN95" s="14"/>
      <c r="WYO95" s="14"/>
      <c r="WYP95" s="14"/>
      <c r="WYQ95" s="14"/>
      <c r="WYR95" s="14"/>
      <c r="WYS95" s="14"/>
      <c r="WYT95" s="14"/>
      <c r="WYU95" s="14"/>
      <c r="WYV95" s="14"/>
      <c r="WYW95" s="14"/>
      <c r="WYX95" s="14"/>
      <c r="WYY95" s="14"/>
      <c r="WYZ95" s="14"/>
      <c r="WZA95" s="14"/>
      <c r="WZB95" s="14"/>
      <c r="WZC95" s="14"/>
      <c r="WZD95" s="14"/>
      <c r="WZE95" s="14"/>
      <c r="WZF95" s="14"/>
      <c r="WZG95" s="14"/>
      <c r="WZH95" s="14"/>
      <c r="WZI95" s="14"/>
      <c r="WZJ95" s="14"/>
      <c r="WZK95" s="14"/>
      <c r="WZL95" s="14"/>
      <c r="WZM95" s="14"/>
      <c r="WZN95" s="14"/>
      <c r="WZO95" s="14"/>
      <c r="WZP95" s="14"/>
      <c r="WZQ95" s="14"/>
      <c r="WZR95" s="14"/>
      <c r="WZS95" s="14"/>
      <c r="WZT95" s="14"/>
      <c r="WZU95" s="14"/>
      <c r="WZV95" s="14"/>
      <c r="WZW95" s="14"/>
      <c r="WZX95" s="14"/>
      <c r="WZY95" s="14"/>
      <c r="WZZ95" s="14"/>
      <c r="XAA95" s="14"/>
      <c r="XAB95" s="14"/>
      <c r="XAC95" s="14"/>
      <c r="XAD95" s="14"/>
      <c r="XAE95" s="14"/>
      <c r="XAF95" s="14"/>
      <c r="XAG95" s="14"/>
      <c r="XAH95" s="14"/>
      <c r="XAI95" s="14"/>
      <c r="XAJ95" s="14"/>
      <c r="XAK95" s="14"/>
      <c r="XAL95" s="14"/>
      <c r="XAM95" s="14"/>
      <c r="XAN95" s="14"/>
      <c r="XAO95" s="14"/>
      <c r="XAP95" s="14"/>
      <c r="XAQ95" s="14"/>
      <c r="XAR95" s="14"/>
      <c r="XAS95" s="14"/>
      <c r="XAT95" s="14"/>
      <c r="XAU95" s="14"/>
      <c r="XAV95" s="14"/>
      <c r="XAW95" s="14"/>
      <c r="XAX95" s="14"/>
      <c r="XAY95" s="14"/>
      <c r="XAZ95" s="14"/>
      <c r="XBA95" s="14"/>
      <c r="XBB95" s="14"/>
      <c r="XBC95" s="14"/>
      <c r="XBD95" s="14"/>
      <c r="XBE95" s="14"/>
      <c r="XBF95" s="14"/>
      <c r="XBG95" s="14"/>
      <c r="XBH95" s="14"/>
      <c r="XBI95" s="14"/>
      <c r="XBJ95" s="14"/>
      <c r="XBK95" s="14"/>
      <c r="XBL95" s="14"/>
      <c r="XBM95" s="14"/>
      <c r="XBN95" s="14"/>
      <c r="XBO95" s="14"/>
      <c r="XBP95" s="14"/>
      <c r="XBQ95" s="14"/>
      <c r="XBR95" s="14"/>
      <c r="XBS95" s="14"/>
      <c r="XBT95" s="14"/>
      <c r="XBU95" s="14"/>
      <c r="XBV95" s="14"/>
      <c r="XBW95" s="14"/>
      <c r="XBX95" s="14"/>
      <c r="XBY95" s="14"/>
      <c r="XBZ95" s="14"/>
      <c r="XCA95" s="14"/>
      <c r="XCB95" s="14"/>
      <c r="XCC95" s="14"/>
      <c r="XCD95" s="14"/>
      <c r="XCE95" s="14"/>
      <c r="XCF95" s="14"/>
      <c r="XCG95" s="14"/>
      <c r="XCH95" s="14"/>
      <c r="XCI95" s="14"/>
      <c r="XCJ95" s="14"/>
      <c r="XCK95" s="14"/>
      <c r="XCL95" s="14"/>
      <c r="XCM95" s="14"/>
      <c r="XCN95" s="14"/>
      <c r="XCO95" s="14"/>
      <c r="XCP95" s="14"/>
      <c r="XCQ95" s="14"/>
      <c r="XCR95" s="14"/>
      <c r="XCS95" s="14"/>
      <c r="XCT95" s="14"/>
      <c r="XCU95" s="14"/>
      <c r="XCV95" s="14"/>
      <c r="XCW95" s="14"/>
      <c r="XCX95" s="14"/>
      <c r="XCY95" s="14"/>
      <c r="XCZ95" s="14"/>
      <c r="XDA95" s="14"/>
      <c r="XDB95" s="14"/>
      <c r="XDC95" s="14"/>
      <c r="XDD95" s="14"/>
      <c r="XDE95" s="14"/>
      <c r="XDF95" s="14"/>
      <c r="XDG95" s="14"/>
      <c r="XDH95" s="14"/>
      <c r="XDI95" s="14"/>
      <c r="XDJ95" s="14"/>
      <c r="XDK95" s="14"/>
      <c r="XDL95" s="14"/>
      <c r="XDM95" s="14"/>
      <c r="XDN95" s="14"/>
      <c r="XDO95" s="14"/>
      <c r="XDP95" s="14"/>
      <c r="XDQ95" s="14"/>
      <c r="XDR95" s="14"/>
      <c r="XDS95" s="14"/>
      <c r="XDT95" s="14"/>
      <c r="XDU95" s="14"/>
      <c r="XDV95" s="14"/>
      <c r="XDW95" s="14"/>
      <c r="XDX95" s="14"/>
      <c r="XDY95" s="14"/>
      <c r="XDZ95" s="14"/>
      <c r="XEA95" s="14"/>
      <c r="XEB95" s="14"/>
      <c r="XEC95" s="14"/>
      <c r="XED95" s="14"/>
      <c r="XEE95" s="14"/>
      <c r="XEF95" s="14"/>
      <c r="XEG95" s="14"/>
      <c r="XEH95" s="14"/>
      <c r="XEI95" s="14"/>
      <c r="XEJ95" s="14"/>
      <c r="XEK95" s="14"/>
      <c r="XEL95" s="14"/>
      <c r="XEM95" s="14"/>
      <c r="XEN95" s="14"/>
      <c r="XEO95" s="14"/>
      <c r="XEP95" s="14"/>
      <c r="XEQ95" s="14"/>
      <c r="XER95" s="14"/>
      <c r="XES95" s="14"/>
      <c r="XET95" s="14"/>
      <c r="XEU95" s="14"/>
      <c r="XEV95" s="14"/>
      <c r="XEW95" s="14"/>
      <c r="XEX95" s="14"/>
      <c r="XEY95" s="14"/>
      <c r="XEZ95" s="14"/>
      <c r="XFA95" s="14"/>
      <c r="XFB95" s="14"/>
      <c r="XFC95" s="14"/>
      <c r="XFD95" s="14"/>
    </row>
    <row r="96" spans="2:16384" customFormat="1" ht="13" customHeight="1">
      <c r="B96" s="919">
        <v>912300023665</v>
      </c>
      <c r="C96" s="198">
        <v>8718699096441</v>
      </c>
      <c r="D96" s="945" t="s">
        <v>859</v>
      </c>
      <c r="E96" s="919">
        <v>912300060475</v>
      </c>
      <c r="F96" s="716">
        <v>8720169558977</v>
      </c>
      <c r="G96" s="942" t="s">
        <v>2353</v>
      </c>
      <c r="H96" s="14"/>
      <c r="I96" s="14"/>
      <c r="J96" s="14"/>
      <c r="K96" s="14"/>
      <c r="L96" s="14"/>
      <c r="M96" s="14"/>
      <c r="N96" s="14"/>
      <c r="O96" s="14"/>
      <c r="P96" s="14"/>
      <c r="Q96" s="14"/>
      <c r="R96" s="14"/>
      <c r="S96" s="14"/>
      <c r="T96" s="14"/>
      <c r="U96" s="14"/>
      <c r="V96" s="14"/>
      <c r="W96" s="14"/>
      <c r="X96" s="14"/>
      <c r="Y96" s="14"/>
      <c r="Z96" s="14"/>
      <c r="AA96" s="14"/>
      <c r="AB96" s="14"/>
      <c r="AC96" s="14"/>
      <c r="AD96" s="14"/>
      <c r="AE96" s="14"/>
      <c r="AF96" s="14"/>
      <c r="AG96" s="14"/>
      <c r="AH96" s="14"/>
      <c r="AI96" s="14"/>
      <c r="AJ96" s="14"/>
      <c r="AK96" s="14"/>
      <c r="AL96" s="14"/>
      <c r="AM96" s="14"/>
      <c r="AN96" s="14"/>
      <c r="AO96" s="14"/>
      <c r="AP96" s="14"/>
      <c r="AQ96" s="14"/>
      <c r="AR96" s="14"/>
      <c r="AS96" s="14"/>
      <c r="AT96" s="14"/>
      <c r="AU96" s="14"/>
      <c r="AV96" s="14"/>
      <c r="AW96" s="14"/>
      <c r="AX96" s="14"/>
      <c r="AY96" s="14"/>
      <c r="AZ96" s="14"/>
      <c r="BA96" s="14"/>
      <c r="BB96" s="14"/>
      <c r="BC96" s="14"/>
      <c r="BD96" s="14"/>
      <c r="BE96" s="14"/>
      <c r="BF96" s="14"/>
      <c r="BG96" s="14"/>
      <c r="BH96" s="14"/>
      <c r="BI96" s="14"/>
      <c r="BJ96" s="14"/>
      <c r="BK96" s="14"/>
      <c r="BL96" s="14"/>
      <c r="BM96" s="14"/>
      <c r="BN96" s="14"/>
      <c r="BO96" s="14"/>
      <c r="BP96" s="14"/>
      <c r="BQ96" s="14"/>
      <c r="BR96" s="14"/>
      <c r="BS96" s="14"/>
      <c r="BT96" s="14"/>
      <c r="BU96" s="14"/>
      <c r="BV96" s="14"/>
      <c r="BW96" s="14"/>
      <c r="BX96" s="14"/>
      <c r="BY96" s="14"/>
      <c r="BZ96" s="14"/>
      <c r="CA96" s="14"/>
      <c r="CB96" s="14"/>
      <c r="CC96" s="14"/>
      <c r="CD96" s="14"/>
      <c r="CE96" s="14"/>
      <c r="CF96" s="14"/>
      <c r="CG96" s="14"/>
      <c r="CH96" s="14"/>
      <c r="CI96" s="14"/>
      <c r="CJ96" s="14"/>
      <c r="CK96" s="14"/>
      <c r="CL96" s="14"/>
      <c r="CM96" s="14"/>
      <c r="CN96" s="14"/>
      <c r="CO96" s="14"/>
      <c r="CP96" s="14"/>
      <c r="CQ96" s="14"/>
      <c r="CR96" s="14"/>
      <c r="CS96" s="14"/>
      <c r="CT96" s="14"/>
      <c r="CU96" s="14"/>
      <c r="CV96" s="14"/>
      <c r="CW96" s="14"/>
      <c r="CX96" s="14"/>
      <c r="CY96" s="14"/>
      <c r="CZ96" s="14"/>
      <c r="DA96" s="14"/>
      <c r="DB96" s="14"/>
      <c r="DC96" s="14"/>
      <c r="DD96" s="14"/>
      <c r="DE96" s="14"/>
      <c r="DF96" s="14"/>
      <c r="DG96" s="14"/>
      <c r="DH96" s="14"/>
      <c r="DI96" s="14"/>
      <c r="DJ96" s="14"/>
      <c r="DK96" s="14"/>
      <c r="DL96" s="14"/>
      <c r="DM96" s="14"/>
      <c r="DN96" s="14"/>
      <c r="DO96" s="14"/>
      <c r="DP96" s="14"/>
      <c r="DQ96" s="14"/>
      <c r="DR96" s="14"/>
      <c r="DS96" s="14"/>
      <c r="DT96" s="14"/>
      <c r="DU96" s="14"/>
      <c r="DV96" s="14"/>
      <c r="DW96" s="14"/>
      <c r="DX96" s="14"/>
      <c r="DY96" s="14"/>
      <c r="DZ96" s="14"/>
      <c r="EA96" s="14"/>
      <c r="EB96" s="14"/>
      <c r="EC96" s="14"/>
      <c r="ED96" s="14"/>
      <c r="EE96" s="14"/>
      <c r="EF96" s="14"/>
      <c r="EG96" s="14"/>
      <c r="EH96" s="14"/>
      <c r="EI96" s="14"/>
      <c r="EJ96" s="14"/>
      <c r="EK96" s="14"/>
      <c r="EL96" s="14"/>
      <c r="EM96" s="14"/>
      <c r="EN96" s="14"/>
      <c r="EO96" s="14"/>
      <c r="EP96" s="14"/>
      <c r="EQ96" s="14"/>
      <c r="ER96" s="14"/>
      <c r="ES96" s="14"/>
      <c r="ET96" s="14"/>
      <c r="EU96" s="14"/>
      <c r="EV96" s="14"/>
      <c r="EW96" s="14"/>
      <c r="EX96" s="14"/>
      <c r="EY96" s="14"/>
      <c r="EZ96" s="14"/>
      <c r="FA96" s="14"/>
      <c r="FB96" s="14"/>
      <c r="FC96" s="14"/>
      <c r="FD96" s="14"/>
      <c r="FE96" s="14"/>
      <c r="FF96" s="14"/>
      <c r="FG96" s="14"/>
      <c r="FH96" s="14"/>
      <c r="FI96" s="14"/>
      <c r="FJ96" s="14"/>
      <c r="FK96" s="14"/>
      <c r="FL96" s="14"/>
      <c r="FM96" s="14"/>
      <c r="FN96" s="14"/>
      <c r="FO96" s="14"/>
      <c r="FP96" s="14"/>
      <c r="FQ96" s="14"/>
      <c r="FR96" s="14"/>
      <c r="FS96" s="14"/>
      <c r="FT96" s="14"/>
      <c r="FU96" s="14"/>
      <c r="FV96" s="14"/>
      <c r="FW96" s="14"/>
      <c r="FX96" s="14"/>
      <c r="FY96" s="14"/>
      <c r="FZ96" s="14"/>
      <c r="GA96" s="14"/>
      <c r="GB96" s="14"/>
      <c r="GC96" s="14"/>
      <c r="GD96" s="14"/>
      <c r="GE96" s="14"/>
      <c r="GF96" s="14"/>
      <c r="GG96" s="14"/>
      <c r="GH96" s="14"/>
      <c r="GI96" s="14"/>
      <c r="GJ96" s="14"/>
      <c r="GK96" s="14"/>
      <c r="GL96" s="14"/>
      <c r="GM96" s="14"/>
      <c r="GN96" s="14"/>
      <c r="GO96" s="14"/>
      <c r="GP96" s="14"/>
      <c r="GQ96" s="14"/>
      <c r="GR96" s="14"/>
      <c r="GS96" s="14"/>
      <c r="GT96" s="14"/>
      <c r="GU96" s="14"/>
      <c r="GV96" s="14"/>
      <c r="GW96" s="14"/>
      <c r="GX96" s="14"/>
      <c r="GY96" s="14"/>
      <c r="GZ96" s="14"/>
      <c r="HA96" s="14"/>
      <c r="HB96" s="14"/>
      <c r="HC96" s="14"/>
      <c r="HD96" s="14"/>
      <c r="HE96" s="14"/>
      <c r="HF96" s="14"/>
      <c r="HG96" s="14"/>
      <c r="HH96" s="14"/>
      <c r="HI96" s="14"/>
      <c r="HJ96" s="14"/>
      <c r="HK96" s="14"/>
      <c r="HL96" s="14"/>
      <c r="HM96" s="14"/>
      <c r="HN96" s="14"/>
      <c r="HO96" s="14"/>
      <c r="HP96" s="14"/>
      <c r="HQ96" s="14"/>
      <c r="HR96" s="14"/>
      <c r="HS96" s="14"/>
      <c r="HT96" s="14"/>
      <c r="HU96" s="14"/>
      <c r="HV96" s="14"/>
      <c r="HW96" s="14"/>
      <c r="HX96" s="14"/>
      <c r="HY96" s="14"/>
      <c r="HZ96" s="14"/>
      <c r="IA96" s="14"/>
      <c r="IB96" s="14"/>
      <c r="IC96" s="14"/>
      <c r="ID96" s="14"/>
      <c r="IE96" s="14"/>
      <c r="IF96" s="14"/>
      <c r="IG96" s="14"/>
      <c r="IH96" s="14"/>
      <c r="II96" s="14"/>
      <c r="IJ96" s="14"/>
      <c r="IK96" s="14"/>
      <c r="IL96" s="14"/>
      <c r="IM96" s="14"/>
      <c r="IN96" s="14"/>
      <c r="IO96" s="14"/>
      <c r="IP96" s="14"/>
      <c r="IQ96" s="14"/>
      <c r="IR96" s="14"/>
      <c r="IS96" s="14"/>
      <c r="IT96" s="14"/>
      <c r="IU96" s="14"/>
      <c r="IV96" s="14"/>
      <c r="IW96" s="14"/>
      <c r="IX96" s="14"/>
      <c r="IY96" s="14"/>
      <c r="IZ96" s="14"/>
      <c r="JA96" s="14"/>
      <c r="JB96" s="14"/>
      <c r="JC96" s="14"/>
      <c r="JD96" s="14"/>
      <c r="JE96" s="14"/>
      <c r="JF96" s="14"/>
      <c r="JG96" s="14"/>
      <c r="JH96" s="14"/>
      <c r="JI96" s="14"/>
      <c r="JJ96" s="14"/>
      <c r="JK96" s="14"/>
      <c r="JL96" s="14"/>
      <c r="JM96" s="14"/>
      <c r="JN96" s="14"/>
      <c r="JO96" s="14"/>
      <c r="JP96" s="14"/>
      <c r="JQ96" s="14"/>
      <c r="JR96" s="14"/>
      <c r="JS96" s="14"/>
      <c r="JT96" s="14"/>
      <c r="JU96" s="14"/>
      <c r="JV96" s="14"/>
      <c r="JW96" s="14"/>
      <c r="JX96" s="14"/>
      <c r="JY96" s="14"/>
      <c r="JZ96" s="14"/>
      <c r="KA96" s="14"/>
      <c r="KB96" s="14"/>
      <c r="KC96" s="14"/>
      <c r="KD96" s="14"/>
      <c r="KE96" s="14"/>
      <c r="KF96" s="14"/>
      <c r="KG96" s="14"/>
      <c r="KH96" s="14"/>
      <c r="KI96" s="14"/>
      <c r="KJ96" s="14"/>
      <c r="KK96" s="14"/>
      <c r="KL96" s="14"/>
      <c r="KM96" s="14"/>
      <c r="KN96" s="14"/>
      <c r="KO96" s="14"/>
      <c r="KP96" s="14"/>
      <c r="KQ96" s="14"/>
      <c r="KR96" s="14"/>
      <c r="KS96" s="14"/>
      <c r="KT96" s="14"/>
      <c r="KU96" s="14"/>
      <c r="KV96" s="14"/>
      <c r="KW96" s="14"/>
      <c r="KX96" s="14"/>
      <c r="KY96" s="14"/>
      <c r="KZ96" s="14"/>
      <c r="LA96" s="14"/>
      <c r="LB96" s="14"/>
      <c r="LC96" s="14"/>
      <c r="LD96" s="14"/>
      <c r="LE96" s="14"/>
      <c r="LF96" s="14"/>
      <c r="LG96" s="14"/>
      <c r="LH96" s="14"/>
      <c r="LI96" s="14"/>
      <c r="LJ96" s="14"/>
      <c r="LK96" s="14"/>
      <c r="LL96" s="14"/>
      <c r="LM96" s="14"/>
      <c r="LN96" s="14"/>
      <c r="LO96" s="14"/>
      <c r="LP96" s="14"/>
      <c r="LQ96" s="14"/>
      <c r="LR96" s="14"/>
      <c r="LS96" s="14"/>
      <c r="LT96" s="14"/>
      <c r="LU96" s="14"/>
      <c r="LV96" s="14"/>
      <c r="LW96" s="14"/>
      <c r="LX96" s="14"/>
      <c r="LY96" s="14"/>
      <c r="LZ96" s="14"/>
      <c r="MA96" s="14"/>
      <c r="MB96" s="14"/>
      <c r="MC96" s="14"/>
      <c r="MD96" s="14"/>
      <c r="ME96" s="14"/>
      <c r="MF96" s="14"/>
      <c r="MG96" s="14"/>
      <c r="MH96" s="14"/>
      <c r="MI96" s="14"/>
      <c r="MJ96" s="14"/>
      <c r="MK96" s="14"/>
      <c r="ML96" s="14"/>
      <c r="MM96" s="14"/>
      <c r="MN96" s="14"/>
      <c r="MO96" s="14"/>
      <c r="MP96" s="14"/>
      <c r="MQ96" s="14"/>
      <c r="MR96" s="14"/>
      <c r="MS96" s="14"/>
      <c r="MT96" s="14"/>
      <c r="MU96" s="14"/>
      <c r="MV96" s="14"/>
      <c r="MW96" s="14"/>
      <c r="MX96" s="14"/>
      <c r="MY96" s="14"/>
      <c r="MZ96" s="14"/>
      <c r="NA96" s="14"/>
      <c r="NB96" s="14"/>
      <c r="NC96" s="14"/>
      <c r="ND96" s="14"/>
      <c r="NE96" s="14"/>
      <c r="NF96" s="14"/>
      <c r="NG96" s="14"/>
      <c r="NH96" s="14"/>
      <c r="NI96" s="14"/>
      <c r="NJ96" s="14"/>
      <c r="NK96" s="14"/>
      <c r="NL96" s="14"/>
      <c r="NM96" s="14"/>
      <c r="NN96" s="14"/>
      <c r="NO96" s="14"/>
      <c r="NP96" s="14"/>
      <c r="NQ96" s="14"/>
      <c r="NR96" s="14"/>
      <c r="NS96" s="14"/>
      <c r="NT96" s="14"/>
      <c r="NU96" s="14"/>
      <c r="NV96" s="14"/>
      <c r="NW96" s="14"/>
      <c r="NX96" s="14"/>
      <c r="NY96" s="14"/>
      <c r="NZ96" s="14"/>
      <c r="OA96" s="14"/>
      <c r="OB96" s="14"/>
      <c r="OC96" s="14"/>
      <c r="OD96" s="14"/>
      <c r="OE96" s="14"/>
      <c r="OF96" s="14"/>
      <c r="OG96" s="14"/>
      <c r="OH96" s="14"/>
      <c r="OI96" s="14"/>
      <c r="OJ96" s="14"/>
      <c r="OK96" s="14"/>
      <c r="OL96" s="14"/>
      <c r="OM96" s="14"/>
      <c r="ON96" s="14"/>
      <c r="OO96" s="14"/>
      <c r="OP96" s="14"/>
      <c r="OQ96" s="14"/>
      <c r="OR96" s="14"/>
      <c r="OS96" s="14"/>
      <c r="OT96" s="14"/>
      <c r="OU96" s="14"/>
      <c r="OV96" s="14"/>
      <c r="OW96" s="14"/>
      <c r="OX96" s="14"/>
      <c r="OY96" s="14"/>
      <c r="OZ96" s="14"/>
      <c r="PA96" s="14"/>
      <c r="PB96" s="14"/>
      <c r="PC96" s="14"/>
      <c r="PD96" s="14"/>
      <c r="PE96" s="14"/>
      <c r="PF96" s="14"/>
      <c r="PG96" s="14"/>
      <c r="PH96" s="14"/>
      <c r="PI96" s="14"/>
      <c r="PJ96" s="14"/>
      <c r="PK96" s="14"/>
      <c r="PL96" s="14"/>
      <c r="PM96" s="14"/>
      <c r="PN96" s="14"/>
      <c r="PO96" s="14"/>
      <c r="PP96" s="14"/>
      <c r="PQ96" s="14"/>
      <c r="PR96" s="14"/>
      <c r="PS96" s="14"/>
      <c r="PT96" s="14"/>
      <c r="PU96" s="14"/>
      <c r="PV96" s="14"/>
      <c r="PW96" s="14"/>
      <c r="PX96" s="14"/>
      <c r="PY96" s="14"/>
      <c r="PZ96" s="14"/>
      <c r="QA96" s="14"/>
      <c r="QB96" s="14"/>
      <c r="QC96" s="14"/>
      <c r="QD96" s="14"/>
      <c r="QE96" s="14"/>
      <c r="QF96" s="14"/>
      <c r="QG96" s="14"/>
      <c r="QH96" s="14"/>
      <c r="QI96" s="14"/>
      <c r="QJ96" s="14"/>
      <c r="QK96" s="14"/>
      <c r="QL96" s="14"/>
      <c r="QM96" s="14"/>
      <c r="QN96" s="14"/>
      <c r="QO96" s="14"/>
      <c r="QP96" s="14"/>
      <c r="QQ96" s="14"/>
      <c r="QR96" s="14"/>
      <c r="QS96" s="14"/>
      <c r="QT96" s="14"/>
      <c r="QU96" s="14"/>
      <c r="QV96" s="14"/>
      <c r="QW96" s="14"/>
      <c r="QX96" s="14"/>
      <c r="QY96" s="14"/>
      <c r="QZ96" s="14"/>
      <c r="RA96" s="14"/>
      <c r="RB96" s="14"/>
      <c r="RC96" s="14"/>
      <c r="RD96" s="14"/>
      <c r="RE96" s="14"/>
      <c r="RF96" s="14"/>
      <c r="RG96" s="14"/>
      <c r="RH96" s="14"/>
      <c r="RI96" s="14"/>
      <c r="RJ96" s="14"/>
      <c r="RK96" s="14"/>
      <c r="RL96" s="14"/>
      <c r="RM96" s="14"/>
      <c r="RN96" s="14"/>
      <c r="RO96" s="14"/>
      <c r="RP96" s="14"/>
      <c r="RQ96" s="14"/>
      <c r="RR96" s="14"/>
      <c r="RS96" s="14"/>
      <c r="RT96" s="14"/>
      <c r="RU96" s="14"/>
      <c r="RV96" s="14"/>
      <c r="RW96" s="14"/>
      <c r="RX96" s="14"/>
      <c r="RY96" s="14"/>
      <c r="RZ96" s="14"/>
      <c r="SA96" s="14"/>
      <c r="SB96" s="14"/>
      <c r="SC96" s="14"/>
      <c r="SD96" s="14"/>
      <c r="SE96" s="14"/>
      <c r="SF96" s="14"/>
      <c r="SG96" s="14"/>
      <c r="SH96" s="14"/>
      <c r="SI96" s="14"/>
      <c r="SJ96" s="14"/>
      <c r="SK96" s="14"/>
      <c r="SL96" s="14"/>
      <c r="SM96" s="14"/>
      <c r="SN96" s="14"/>
      <c r="SO96" s="14"/>
      <c r="SP96" s="14"/>
      <c r="SQ96" s="14"/>
      <c r="SR96" s="14"/>
      <c r="SS96" s="14"/>
      <c r="ST96" s="14"/>
      <c r="SU96" s="14"/>
      <c r="SV96" s="14"/>
      <c r="SW96" s="14"/>
      <c r="SX96" s="14"/>
      <c r="SY96" s="14"/>
      <c r="SZ96" s="14"/>
      <c r="TA96" s="14"/>
      <c r="TB96" s="14"/>
      <c r="TC96" s="14"/>
      <c r="TD96" s="14"/>
      <c r="TE96" s="14"/>
      <c r="TF96" s="14"/>
      <c r="TG96" s="14"/>
      <c r="TH96" s="14"/>
      <c r="TI96" s="14"/>
      <c r="TJ96" s="14"/>
      <c r="TK96" s="14"/>
      <c r="TL96" s="14"/>
      <c r="TM96" s="14"/>
      <c r="TN96" s="14"/>
      <c r="TO96" s="14"/>
      <c r="TP96" s="14"/>
      <c r="TQ96" s="14"/>
      <c r="TR96" s="14"/>
      <c r="TS96" s="14"/>
      <c r="TT96" s="14"/>
      <c r="TU96" s="14"/>
      <c r="TV96" s="14"/>
      <c r="TW96" s="14"/>
      <c r="TX96" s="14"/>
      <c r="TY96" s="14"/>
      <c r="TZ96" s="14"/>
      <c r="UA96" s="14"/>
      <c r="UB96" s="14"/>
      <c r="UC96" s="14"/>
      <c r="UD96" s="14"/>
      <c r="UE96" s="14"/>
      <c r="UF96" s="14"/>
      <c r="UG96" s="14"/>
      <c r="UH96" s="14"/>
      <c r="UI96" s="14"/>
      <c r="UJ96" s="14"/>
      <c r="UK96" s="14"/>
      <c r="UL96" s="14"/>
      <c r="UM96" s="14"/>
      <c r="UN96" s="14"/>
      <c r="UO96" s="14"/>
      <c r="UP96" s="14"/>
      <c r="UQ96" s="14"/>
      <c r="UR96" s="14"/>
      <c r="US96" s="14"/>
      <c r="UT96" s="14"/>
      <c r="UU96" s="14"/>
      <c r="UV96" s="14"/>
      <c r="UW96" s="14"/>
      <c r="UX96" s="14"/>
      <c r="UY96" s="14"/>
      <c r="UZ96" s="14"/>
      <c r="VA96" s="14"/>
      <c r="VB96" s="14"/>
      <c r="VC96" s="14"/>
      <c r="VD96" s="14"/>
      <c r="VE96" s="14"/>
      <c r="VF96" s="14"/>
      <c r="VG96" s="14"/>
      <c r="VH96" s="14"/>
      <c r="VI96" s="14"/>
      <c r="VJ96" s="14"/>
      <c r="VK96" s="14"/>
      <c r="VL96" s="14"/>
      <c r="VM96" s="14"/>
      <c r="VN96" s="14"/>
      <c r="VO96" s="14"/>
      <c r="VP96" s="14"/>
      <c r="VQ96" s="14"/>
      <c r="VR96" s="14"/>
      <c r="VS96" s="14"/>
      <c r="VT96" s="14"/>
      <c r="VU96" s="14"/>
      <c r="VV96" s="14"/>
      <c r="VW96" s="14"/>
      <c r="VX96" s="14"/>
      <c r="VY96" s="14"/>
      <c r="VZ96" s="14"/>
      <c r="WA96" s="14"/>
      <c r="WB96" s="14"/>
      <c r="WC96" s="14"/>
      <c r="WD96" s="14"/>
      <c r="WE96" s="14"/>
      <c r="WF96" s="14"/>
      <c r="WG96" s="14"/>
      <c r="WH96" s="14"/>
      <c r="WI96" s="14"/>
      <c r="WJ96" s="14"/>
      <c r="WK96" s="14"/>
      <c r="WL96" s="14"/>
      <c r="WM96" s="14"/>
      <c r="WN96" s="14"/>
      <c r="WO96" s="14"/>
      <c r="WP96" s="14"/>
      <c r="WQ96" s="14"/>
      <c r="WR96" s="14"/>
      <c r="WS96" s="14"/>
      <c r="WT96" s="14"/>
      <c r="WU96" s="14"/>
      <c r="WV96" s="14"/>
      <c r="WW96" s="14"/>
      <c r="WX96" s="14"/>
      <c r="WY96" s="14"/>
      <c r="WZ96" s="14"/>
      <c r="XA96" s="14"/>
      <c r="XB96" s="14"/>
      <c r="XC96" s="14"/>
      <c r="XD96" s="14"/>
      <c r="XE96" s="14"/>
      <c r="XF96" s="14"/>
      <c r="XG96" s="14"/>
      <c r="XH96" s="14"/>
      <c r="XI96" s="14"/>
      <c r="XJ96" s="14"/>
      <c r="XK96" s="14"/>
      <c r="XL96" s="14"/>
      <c r="XM96" s="14"/>
      <c r="XN96" s="14"/>
      <c r="XO96" s="14"/>
      <c r="XP96" s="14"/>
      <c r="XQ96" s="14"/>
      <c r="XR96" s="14"/>
      <c r="XS96" s="14"/>
      <c r="XT96" s="14"/>
      <c r="XU96" s="14"/>
      <c r="XV96" s="14"/>
      <c r="XW96" s="14"/>
      <c r="XX96" s="14"/>
      <c r="XY96" s="14"/>
      <c r="XZ96" s="14"/>
      <c r="YA96" s="14"/>
      <c r="YB96" s="14"/>
      <c r="YC96" s="14"/>
      <c r="YD96" s="14"/>
      <c r="YE96" s="14"/>
      <c r="YF96" s="14"/>
      <c r="YG96" s="14"/>
      <c r="YH96" s="14"/>
      <c r="YI96" s="14"/>
      <c r="YJ96" s="14"/>
      <c r="YK96" s="14"/>
      <c r="YL96" s="14"/>
      <c r="YM96" s="14"/>
      <c r="YN96" s="14"/>
      <c r="YO96" s="14"/>
      <c r="YP96" s="14"/>
      <c r="YQ96" s="14"/>
      <c r="YR96" s="14"/>
      <c r="YS96" s="14"/>
      <c r="YT96" s="14"/>
      <c r="YU96" s="14"/>
      <c r="YV96" s="14"/>
      <c r="YW96" s="14"/>
      <c r="YX96" s="14"/>
      <c r="YY96" s="14"/>
      <c r="YZ96" s="14"/>
      <c r="ZA96" s="14"/>
      <c r="ZB96" s="14"/>
      <c r="ZC96" s="14"/>
      <c r="ZD96" s="14"/>
      <c r="ZE96" s="14"/>
      <c r="ZF96" s="14"/>
      <c r="ZG96" s="14"/>
      <c r="ZH96" s="14"/>
      <c r="ZI96" s="14"/>
      <c r="ZJ96" s="14"/>
      <c r="ZK96" s="14"/>
      <c r="ZL96" s="14"/>
      <c r="ZM96" s="14"/>
      <c r="ZN96" s="14"/>
      <c r="ZO96" s="14"/>
      <c r="ZP96" s="14"/>
      <c r="ZQ96" s="14"/>
      <c r="ZR96" s="14"/>
      <c r="ZS96" s="14"/>
      <c r="ZT96" s="14"/>
      <c r="ZU96" s="14"/>
      <c r="ZV96" s="14"/>
      <c r="ZW96" s="14"/>
      <c r="ZX96" s="14"/>
      <c r="ZY96" s="14"/>
      <c r="ZZ96" s="14"/>
      <c r="AAA96" s="14"/>
      <c r="AAB96" s="14"/>
      <c r="AAC96" s="14"/>
      <c r="AAD96" s="14"/>
      <c r="AAE96" s="14"/>
      <c r="AAF96" s="14"/>
      <c r="AAG96" s="14"/>
      <c r="AAH96" s="14"/>
      <c r="AAI96" s="14"/>
      <c r="AAJ96" s="14"/>
      <c r="AAK96" s="14"/>
      <c r="AAL96" s="14"/>
      <c r="AAM96" s="14"/>
      <c r="AAN96" s="14"/>
      <c r="AAO96" s="14"/>
      <c r="AAP96" s="14"/>
      <c r="AAQ96" s="14"/>
      <c r="AAR96" s="14"/>
      <c r="AAS96" s="14"/>
      <c r="AAT96" s="14"/>
      <c r="AAU96" s="14"/>
      <c r="AAV96" s="14"/>
      <c r="AAW96" s="14"/>
      <c r="AAX96" s="14"/>
      <c r="AAY96" s="14"/>
      <c r="AAZ96" s="14"/>
      <c r="ABA96" s="14"/>
      <c r="ABB96" s="14"/>
      <c r="ABC96" s="14"/>
      <c r="ABD96" s="14"/>
      <c r="ABE96" s="14"/>
      <c r="ABF96" s="14"/>
      <c r="ABG96" s="14"/>
      <c r="ABH96" s="14"/>
      <c r="ABI96" s="14"/>
      <c r="ABJ96" s="14"/>
      <c r="ABK96" s="14"/>
      <c r="ABL96" s="14"/>
      <c r="ABM96" s="14"/>
      <c r="ABN96" s="14"/>
      <c r="ABO96" s="14"/>
      <c r="ABP96" s="14"/>
      <c r="ABQ96" s="14"/>
      <c r="ABR96" s="14"/>
      <c r="ABS96" s="14"/>
      <c r="ABT96" s="14"/>
      <c r="ABU96" s="14"/>
      <c r="ABV96" s="14"/>
      <c r="ABW96" s="14"/>
      <c r="ABX96" s="14"/>
      <c r="ABY96" s="14"/>
      <c r="ABZ96" s="14"/>
      <c r="ACA96" s="14"/>
      <c r="ACB96" s="14"/>
      <c r="ACC96" s="14"/>
      <c r="ACD96" s="14"/>
      <c r="ACE96" s="14"/>
      <c r="ACF96" s="14"/>
      <c r="ACG96" s="14"/>
      <c r="ACH96" s="14"/>
      <c r="ACI96" s="14"/>
      <c r="ACJ96" s="14"/>
      <c r="ACK96" s="14"/>
      <c r="ACL96" s="14"/>
      <c r="ACM96" s="14"/>
      <c r="ACN96" s="14"/>
      <c r="ACO96" s="14"/>
      <c r="ACP96" s="14"/>
      <c r="ACQ96" s="14"/>
      <c r="ACR96" s="14"/>
      <c r="ACS96" s="14"/>
      <c r="ACT96" s="14"/>
      <c r="ACU96" s="14"/>
      <c r="ACV96" s="14"/>
      <c r="ACW96" s="14"/>
      <c r="ACX96" s="14"/>
      <c r="ACY96" s="14"/>
      <c r="ACZ96" s="14"/>
      <c r="ADA96" s="14"/>
      <c r="ADB96" s="14"/>
      <c r="ADC96" s="14"/>
      <c r="ADD96" s="14"/>
      <c r="ADE96" s="14"/>
      <c r="ADF96" s="14"/>
      <c r="ADG96" s="14"/>
      <c r="ADH96" s="14"/>
      <c r="ADI96" s="14"/>
      <c r="ADJ96" s="14"/>
      <c r="ADK96" s="14"/>
      <c r="ADL96" s="14"/>
      <c r="ADM96" s="14"/>
      <c r="ADN96" s="14"/>
      <c r="ADO96" s="14"/>
      <c r="ADP96" s="14"/>
      <c r="ADQ96" s="14"/>
      <c r="ADR96" s="14"/>
      <c r="ADS96" s="14"/>
      <c r="ADT96" s="14"/>
      <c r="ADU96" s="14"/>
      <c r="ADV96" s="14"/>
      <c r="ADW96" s="14"/>
      <c r="ADX96" s="14"/>
      <c r="ADY96" s="14"/>
      <c r="ADZ96" s="14"/>
      <c r="AEA96" s="14"/>
      <c r="AEB96" s="14"/>
      <c r="AEC96" s="14"/>
      <c r="AED96" s="14"/>
      <c r="AEE96" s="14"/>
      <c r="AEF96" s="14"/>
      <c r="AEG96" s="14"/>
      <c r="AEH96" s="14"/>
      <c r="AEI96" s="14"/>
      <c r="AEJ96" s="14"/>
      <c r="AEK96" s="14"/>
      <c r="AEL96" s="14"/>
      <c r="AEM96" s="14"/>
      <c r="AEN96" s="14"/>
      <c r="AEO96" s="14"/>
      <c r="AEP96" s="14"/>
      <c r="AEQ96" s="14"/>
      <c r="AER96" s="14"/>
      <c r="AES96" s="14"/>
      <c r="AET96" s="14"/>
      <c r="AEU96" s="14"/>
      <c r="AEV96" s="14"/>
      <c r="AEW96" s="14"/>
      <c r="AEX96" s="14"/>
      <c r="AEY96" s="14"/>
      <c r="AEZ96" s="14"/>
      <c r="AFA96" s="14"/>
      <c r="AFB96" s="14"/>
      <c r="AFC96" s="14"/>
      <c r="AFD96" s="14"/>
      <c r="AFE96" s="14"/>
      <c r="AFF96" s="14"/>
      <c r="AFG96" s="14"/>
      <c r="AFH96" s="14"/>
      <c r="AFI96" s="14"/>
      <c r="AFJ96" s="14"/>
      <c r="AFK96" s="14"/>
      <c r="AFL96" s="14"/>
      <c r="AFM96" s="14"/>
      <c r="AFN96" s="14"/>
      <c r="AFO96" s="14"/>
      <c r="AFP96" s="14"/>
      <c r="AFQ96" s="14"/>
      <c r="AFR96" s="14"/>
      <c r="AFS96" s="14"/>
      <c r="AFT96" s="14"/>
      <c r="AFU96" s="14"/>
      <c r="AFV96" s="14"/>
      <c r="AFW96" s="14"/>
      <c r="AFX96" s="14"/>
      <c r="AFY96" s="14"/>
      <c r="AFZ96" s="14"/>
      <c r="AGA96" s="14"/>
      <c r="AGB96" s="14"/>
      <c r="AGC96" s="14"/>
      <c r="AGD96" s="14"/>
      <c r="AGE96" s="14"/>
      <c r="AGF96" s="14"/>
      <c r="AGG96" s="14"/>
      <c r="AGH96" s="14"/>
      <c r="AGI96" s="14"/>
      <c r="AGJ96" s="14"/>
      <c r="AGK96" s="14"/>
      <c r="AGL96" s="14"/>
      <c r="AGM96" s="14"/>
      <c r="AGN96" s="14"/>
      <c r="AGO96" s="14"/>
      <c r="AGP96" s="14"/>
      <c r="AGQ96" s="14"/>
      <c r="AGR96" s="14"/>
      <c r="AGS96" s="14"/>
      <c r="AGT96" s="14"/>
      <c r="AGU96" s="14"/>
      <c r="AGV96" s="14"/>
      <c r="AGW96" s="14"/>
      <c r="AGX96" s="14"/>
      <c r="AGY96" s="14"/>
      <c r="AGZ96" s="14"/>
      <c r="AHA96" s="14"/>
      <c r="AHB96" s="14"/>
      <c r="AHC96" s="14"/>
      <c r="AHD96" s="14"/>
      <c r="AHE96" s="14"/>
      <c r="AHF96" s="14"/>
      <c r="AHG96" s="14"/>
      <c r="AHH96" s="14"/>
      <c r="AHI96" s="14"/>
      <c r="AHJ96" s="14"/>
      <c r="AHK96" s="14"/>
      <c r="AHL96" s="14"/>
      <c r="AHM96" s="14"/>
      <c r="AHN96" s="14"/>
      <c r="AHO96" s="14"/>
      <c r="AHP96" s="14"/>
      <c r="AHQ96" s="14"/>
      <c r="AHR96" s="14"/>
      <c r="AHS96" s="14"/>
      <c r="AHT96" s="14"/>
      <c r="AHU96" s="14"/>
      <c r="AHV96" s="14"/>
      <c r="AHW96" s="14"/>
      <c r="AHX96" s="14"/>
      <c r="AHY96" s="14"/>
      <c r="AHZ96" s="14"/>
      <c r="AIA96" s="14"/>
      <c r="AIB96" s="14"/>
      <c r="AIC96" s="14"/>
      <c r="AID96" s="14"/>
      <c r="AIE96" s="14"/>
      <c r="AIF96" s="14"/>
      <c r="AIG96" s="14"/>
      <c r="AIH96" s="14"/>
      <c r="AII96" s="14"/>
      <c r="AIJ96" s="14"/>
      <c r="AIK96" s="14"/>
      <c r="AIL96" s="14"/>
      <c r="AIM96" s="14"/>
      <c r="AIN96" s="14"/>
      <c r="AIO96" s="14"/>
      <c r="AIP96" s="14"/>
      <c r="AIQ96" s="14"/>
      <c r="AIR96" s="14"/>
      <c r="AIS96" s="14"/>
      <c r="AIT96" s="14"/>
      <c r="AIU96" s="14"/>
      <c r="AIV96" s="14"/>
      <c r="AIW96" s="14"/>
      <c r="AIX96" s="14"/>
      <c r="AIY96" s="14"/>
      <c r="AIZ96" s="14"/>
      <c r="AJA96" s="14"/>
      <c r="AJB96" s="14"/>
      <c r="AJC96" s="14"/>
      <c r="AJD96" s="14"/>
      <c r="AJE96" s="14"/>
      <c r="AJF96" s="14"/>
      <c r="AJG96" s="14"/>
      <c r="AJH96" s="14"/>
      <c r="AJI96" s="14"/>
      <c r="AJJ96" s="14"/>
      <c r="AJK96" s="14"/>
      <c r="AJL96" s="14"/>
      <c r="AJM96" s="14"/>
      <c r="AJN96" s="14"/>
      <c r="AJO96" s="14"/>
      <c r="AJP96" s="14"/>
      <c r="AJQ96" s="14"/>
      <c r="AJR96" s="14"/>
      <c r="AJS96" s="14"/>
      <c r="AJT96" s="14"/>
      <c r="AJU96" s="14"/>
      <c r="AJV96" s="14"/>
      <c r="AJW96" s="14"/>
      <c r="AJX96" s="14"/>
      <c r="AJY96" s="14"/>
      <c r="AJZ96" s="14"/>
      <c r="AKA96" s="14"/>
      <c r="AKB96" s="14"/>
      <c r="AKC96" s="14"/>
      <c r="AKD96" s="14"/>
      <c r="AKE96" s="14"/>
      <c r="AKF96" s="14"/>
      <c r="AKG96" s="14"/>
      <c r="AKH96" s="14"/>
      <c r="AKI96" s="14"/>
      <c r="AKJ96" s="14"/>
      <c r="AKK96" s="14"/>
      <c r="AKL96" s="14"/>
      <c r="AKM96" s="14"/>
      <c r="AKN96" s="14"/>
      <c r="AKO96" s="14"/>
      <c r="AKP96" s="14"/>
      <c r="AKQ96" s="14"/>
      <c r="AKR96" s="14"/>
      <c r="AKS96" s="14"/>
      <c r="AKT96" s="14"/>
      <c r="AKU96" s="14"/>
      <c r="AKV96" s="14"/>
      <c r="AKW96" s="14"/>
      <c r="AKX96" s="14"/>
      <c r="AKY96" s="14"/>
      <c r="AKZ96" s="14"/>
      <c r="ALA96" s="14"/>
      <c r="ALB96" s="14"/>
      <c r="ALC96" s="14"/>
      <c r="ALD96" s="14"/>
      <c r="ALE96" s="14"/>
      <c r="ALF96" s="14"/>
      <c r="ALG96" s="14"/>
      <c r="ALH96" s="14"/>
      <c r="ALI96" s="14"/>
      <c r="ALJ96" s="14"/>
      <c r="ALK96" s="14"/>
      <c r="ALL96" s="14"/>
      <c r="ALM96" s="14"/>
      <c r="ALN96" s="14"/>
      <c r="ALO96" s="14"/>
      <c r="ALP96" s="14"/>
      <c r="ALQ96" s="14"/>
      <c r="ALR96" s="14"/>
      <c r="ALS96" s="14"/>
      <c r="ALT96" s="14"/>
      <c r="ALU96" s="14"/>
      <c r="ALV96" s="14"/>
      <c r="ALW96" s="14"/>
      <c r="ALX96" s="14"/>
      <c r="ALY96" s="14"/>
      <c r="ALZ96" s="14"/>
      <c r="AMA96" s="14"/>
      <c r="AMB96" s="14"/>
      <c r="AMC96" s="14"/>
      <c r="AMD96" s="14"/>
      <c r="AME96" s="14"/>
      <c r="AMF96" s="14"/>
      <c r="AMG96" s="14"/>
      <c r="AMH96" s="14"/>
      <c r="AMI96" s="14"/>
      <c r="AMJ96" s="14"/>
      <c r="AMK96" s="14"/>
      <c r="AML96" s="14"/>
      <c r="AMM96" s="14"/>
      <c r="AMN96" s="14"/>
      <c r="AMO96" s="14"/>
      <c r="AMP96" s="14"/>
      <c r="AMQ96" s="14"/>
      <c r="AMR96" s="14"/>
      <c r="AMS96" s="14"/>
      <c r="AMT96" s="14"/>
      <c r="AMU96" s="14"/>
      <c r="AMV96" s="14"/>
      <c r="AMW96" s="14"/>
      <c r="AMX96" s="14"/>
      <c r="AMY96" s="14"/>
      <c r="AMZ96" s="14"/>
      <c r="ANA96" s="14"/>
      <c r="ANB96" s="14"/>
      <c r="ANC96" s="14"/>
      <c r="AND96" s="14"/>
      <c r="ANE96" s="14"/>
      <c r="ANF96" s="14"/>
      <c r="ANG96" s="14"/>
      <c r="ANH96" s="14"/>
      <c r="ANI96" s="14"/>
      <c r="ANJ96" s="14"/>
      <c r="ANK96" s="14"/>
      <c r="ANL96" s="14"/>
      <c r="ANM96" s="14"/>
      <c r="ANN96" s="14"/>
      <c r="ANO96" s="14"/>
      <c r="ANP96" s="14"/>
      <c r="ANQ96" s="14"/>
      <c r="ANR96" s="14"/>
      <c r="ANS96" s="14"/>
      <c r="ANT96" s="14"/>
      <c r="ANU96" s="14"/>
      <c r="ANV96" s="14"/>
      <c r="ANW96" s="14"/>
      <c r="ANX96" s="14"/>
      <c r="ANY96" s="14"/>
      <c r="ANZ96" s="14"/>
      <c r="AOA96" s="14"/>
      <c r="AOB96" s="14"/>
      <c r="AOC96" s="14"/>
      <c r="AOD96" s="14"/>
      <c r="AOE96" s="14"/>
      <c r="AOF96" s="14"/>
      <c r="AOG96" s="14"/>
      <c r="AOH96" s="14"/>
      <c r="AOI96" s="14"/>
      <c r="AOJ96" s="14"/>
      <c r="AOK96" s="14"/>
      <c r="AOL96" s="14"/>
      <c r="AOM96" s="14"/>
      <c r="AON96" s="14"/>
      <c r="AOO96" s="14"/>
      <c r="AOP96" s="14"/>
      <c r="AOQ96" s="14"/>
      <c r="AOR96" s="14"/>
      <c r="AOS96" s="14"/>
      <c r="AOT96" s="14"/>
      <c r="AOU96" s="14"/>
      <c r="AOV96" s="14"/>
      <c r="AOW96" s="14"/>
      <c r="AOX96" s="14"/>
      <c r="AOY96" s="14"/>
      <c r="AOZ96" s="14"/>
      <c r="APA96" s="14"/>
      <c r="APB96" s="14"/>
      <c r="APC96" s="14"/>
      <c r="APD96" s="14"/>
      <c r="APE96" s="14"/>
      <c r="APF96" s="14"/>
      <c r="APG96" s="14"/>
      <c r="APH96" s="14"/>
      <c r="API96" s="14"/>
      <c r="APJ96" s="14"/>
      <c r="APK96" s="14"/>
      <c r="APL96" s="14"/>
      <c r="APM96" s="14"/>
      <c r="APN96" s="14"/>
      <c r="APO96" s="14"/>
      <c r="APP96" s="14"/>
      <c r="APQ96" s="14"/>
      <c r="APR96" s="14"/>
      <c r="APS96" s="14"/>
      <c r="APT96" s="14"/>
      <c r="APU96" s="14"/>
      <c r="APV96" s="14"/>
      <c r="APW96" s="14"/>
      <c r="APX96" s="14"/>
      <c r="APY96" s="14"/>
      <c r="APZ96" s="14"/>
      <c r="AQA96" s="14"/>
      <c r="AQB96" s="14"/>
      <c r="AQC96" s="14"/>
      <c r="AQD96" s="14"/>
      <c r="AQE96" s="14"/>
      <c r="AQF96" s="14"/>
      <c r="AQG96" s="14"/>
      <c r="AQH96" s="14"/>
      <c r="AQI96" s="14"/>
      <c r="AQJ96" s="14"/>
      <c r="AQK96" s="14"/>
      <c r="AQL96" s="14"/>
      <c r="AQM96" s="14"/>
      <c r="AQN96" s="14"/>
      <c r="AQO96" s="14"/>
      <c r="AQP96" s="14"/>
      <c r="AQQ96" s="14"/>
      <c r="AQR96" s="14"/>
      <c r="AQS96" s="14"/>
      <c r="AQT96" s="14"/>
      <c r="AQU96" s="14"/>
      <c r="AQV96" s="14"/>
      <c r="AQW96" s="14"/>
      <c r="AQX96" s="14"/>
      <c r="AQY96" s="14"/>
      <c r="AQZ96" s="14"/>
      <c r="ARA96" s="14"/>
      <c r="ARB96" s="14"/>
      <c r="ARC96" s="14"/>
      <c r="ARD96" s="14"/>
      <c r="ARE96" s="14"/>
      <c r="ARF96" s="14"/>
      <c r="ARG96" s="14"/>
      <c r="ARH96" s="14"/>
      <c r="ARI96" s="14"/>
      <c r="ARJ96" s="14"/>
      <c r="ARK96" s="14"/>
      <c r="ARL96" s="14"/>
      <c r="ARM96" s="14"/>
      <c r="ARN96" s="14"/>
      <c r="ARO96" s="14"/>
      <c r="ARP96" s="14"/>
      <c r="ARQ96" s="14"/>
      <c r="ARR96" s="14"/>
      <c r="ARS96" s="14"/>
      <c r="ART96" s="14"/>
      <c r="ARU96" s="14"/>
      <c r="ARV96" s="14"/>
      <c r="ARW96" s="14"/>
      <c r="ARX96" s="14"/>
      <c r="ARY96" s="14"/>
      <c r="ARZ96" s="14"/>
      <c r="ASA96" s="14"/>
      <c r="ASB96" s="14"/>
      <c r="ASC96" s="14"/>
      <c r="ASD96" s="14"/>
      <c r="ASE96" s="14"/>
      <c r="ASF96" s="14"/>
      <c r="ASG96" s="14"/>
      <c r="ASH96" s="14"/>
      <c r="ASI96" s="14"/>
      <c r="ASJ96" s="14"/>
      <c r="ASK96" s="14"/>
      <c r="ASL96" s="14"/>
      <c r="ASM96" s="14"/>
      <c r="ASN96" s="14"/>
      <c r="ASO96" s="14"/>
      <c r="ASP96" s="14"/>
      <c r="ASQ96" s="14"/>
      <c r="ASR96" s="14"/>
      <c r="ASS96" s="14"/>
      <c r="AST96" s="14"/>
      <c r="ASU96" s="14"/>
      <c r="ASV96" s="14"/>
      <c r="ASW96" s="14"/>
      <c r="ASX96" s="14"/>
      <c r="ASY96" s="14"/>
      <c r="ASZ96" s="14"/>
      <c r="ATA96" s="14"/>
      <c r="ATB96" s="14"/>
      <c r="ATC96" s="14"/>
      <c r="ATD96" s="14"/>
      <c r="ATE96" s="14"/>
      <c r="ATF96" s="14"/>
      <c r="ATG96" s="14"/>
      <c r="ATH96" s="14"/>
      <c r="ATI96" s="14"/>
      <c r="ATJ96" s="14"/>
      <c r="ATK96" s="14"/>
      <c r="ATL96" s="14"/>
      <c r="ATM96" s="14"/>
      <c r="ATN96" s="14"/>
      <c r="ATO96" s="14"/>
      <c r="ATP96" s="14"/>
      <c r="ATQ96" s="14"/>
      <c r="ATR96" s="14"/>
      <c r="ATS96" s="14"/>
      <c r="ATT96" s="14"/>
      <c r="ATU96" s="14"/>
      <c r="ATV96" s="14"/>
      <c r="ATW96" s="14"/>
      <c r="ATX96" s="14"/>
      <c r="ATY96" s="14"/>
      <c r="ATZ96" s="14"/>
      <c r="AUA96" s="14"/>
      <c r="AUB96" s="14"/>
      <c r="AUC96" s="14"/>
      <c r="AUD96" s="14"/>
      <c r="AUE96" s="14"/>
      <c r="AUF96" s="14"/>
      <c r="AUG96" s="14"/>
      <c r="AUH96" s="14"/>
      <c r="AUI96" s="14"/>
      <c r="AUJ96" s="14"/>
      <c r="AUK96" s="14"/>
      <c r="AUL96" s="14"/>
      <c r="AUM96" s="14"/>
      <c r="AUN96" s="14"/>
      <c r="AUO96" s="14"/>
      <c r="AUP96" s="14"/>
      <c r="AUQ96" s="14"/>
      <c r="AUR96" s="14"/>
      <c r="AUS96" s="14"/>
      <c r="AUT96" s="14"/>
      <c r="AUU96" s="14"/>
      <c r="AUV96" s="14"/>
      <c r="AUW96" s="14"/>
      <c r="AUX96" s="14"/>
      <c r="AUY96" s="14"/>
      <c r="AUZ96" s="14"/>
      <c r="AVA96" s="14"/>
      <c r="AVB96" s="14"/>
      <c r="AVC96" s="14"/>
      <c r="AVD96" s="14"/>
      <c r="AVE96" s="14"/>
      <c r="AVF96" s="14"/>
      <c r="AVG96" s="14"/>
      <c r="AVH96" s="14"/>
      <c r="AVI96" s="14"/>
      <c r="AVJ96" s="14"/>
      <c r="AVK96" s="14"/>
      <c r="AVL96" s="14"/>
      <c r="AVM96" s="14"/>
      <c r="AVN96" s="14"/>
      <c r="AVO96" s="14"/>
      <c r="AVP96" s="14"/>
      <c r="AVQ96" s="14"/>
      <c r="AVR96" s="14"/>
      <c r="AVS96" s="14"/>
      <c r="AVT96" s="14"/>
      <c r="AVU96" s="14"/>
      <c r="AVV96" s="14"/>
      <c r="AVW96" s="14"/>
      <c r="AVX96" s="14"/>
      <c r="AVY96" s="14"/>
      <c r="AVZ96" s="14"/>
      <c r="AWA96" s="14"/>
      <c r="AWB96" s="14"/>
      <c r="AWC96" s="14"/>
      <c r="AWD96" s="14"/>
      <c r="AWE96" s="14"/>
      <c r="AWF96" s="14"/>
      <c r="AWG96" s="14"/>
      <c r="AWH96" s="14"/>
      <c r="AWI96" s="14"/>
      <c r="AWJ96" s="14"/>
      <c r="AWK96" s="14"/>
      <c r="AWL96" s="14"/>
      <c r="AWM96" s="14"/>
      <c r="AWN96" s="14"/>
      <c r="AWO96" s="14"/>
      <c r="AWP96" s="14"/>
      <c r="AWQ96" s="14"/>
      <c r="AWR96" s="14"/>
      <c r="AWS96" s="14"/>
      <c r="AWT96" s="14"/>
      <c r="AWU96" s="14"/>
      <c r="AWV96" s="14"/>
      <c r="AWW96" s="14"/>
      <c r="AWX96" s="14"/>
      <c r="AWY96" s="14"/>
      <c r="AWZ96" s="14"/>
      <c r="AXA96" s="14"/>
      <c r="AXB96" s="14"/>
      <c r="AXC96" s="14"/>
      <c r="AXD96" s="14"/>
      <c r="AXE96" s="14"/>
      <c r="AXF96" s="14"/>
      <c r="AXG96" s="14"/>
      <c r="AXH96" s="14"/>
      <c r="AXI96" s="14"/>
      <c r="AXJ96" s="14"/>
      <c r="AXK96" s="14"/>
      <c r="AXL96" s="14"/>
      <c r="AXM96" s="14"/>
      <c r="AXN96" s="14"/>
      <c r="AXO96" s="14"/>
      <c r="AXP96" s="14"/>
      <c r="AXQ96" s="14"/>
      <c r="AXR96" s="14"/>
      <c r="AXS96" s="14"/>
      <c r="AXT96" s="14"/>
      <c r="AXU96" s="14"/>
      <c r="AXV96" s="14"/>
      <c r="AXW96" s="14"/>
      <c r="AXX96" s="14"/>
      <c r="AXY96" s="14"/>
      <c r="AXZ96" s="14"/>
      <c r="AYA96" s="14"/>
      <c r="AYB96" s="14"/>
      <c r="AYC96" s="14"/>
      <c r="AYD96" s="14"/>
      <c r="AYE96" s="14"/>
      <c r="AYF96" s="14"/>
      <c r="AYG96" s="14"/>
      <c r="AYH96" s="14"/>
      <c r="AYI96" s="14"/>
      <c r="AYJ96" s="14"/>
      <c r="AYK96" s="14"/>
      <c r="AYL96" s="14"/>
      <c r="AYM96" s="14"/>
      <c r="AYN96" s="14"/>
      <c r="AYO96" s="14"/>
      <c r="AYP96" s="14"/>
      <c r="AYQ96" s="14"/>
      <c r="AYR96" s="14"/>
      <c r="AYS96" s="14"/>
      <c r="AYT96" s="14"/>
      <c r="AYU96" s="14"/>
      <c r="AYV96" s="14"/>
      <c r="AYW96" s="14"/>
      <c r="AYX96" s="14"/>
      <c r="AYY96" s="14"/>
      <c r="AYZ96" s="14"/>
      <c r="AZA96" s="14"/>
      <c r="AZB96" s="14"/>
      <c r="AZC96" s="14"/>
      <c r="AZD96" s="14"/>
      <c r="AZE96" s="14"/>
      <c r="AZF96" s="14"/>
      <c r="AZG96" s="14"/>
      <c r="AZH96" s="14"/>
      <c r="AZI96" s="14"/>
      <c r="AZJ96" s="14"/>
      <c r="AZK96" s="14"/>
      <c r="AZL96" s="14"/>
      <c r="AZM96" s="14"/>
      <c r="AZN96" s="14"/>
      <c r="AZO96" s="14"/>
      <c r="AZP96" s="14"/>
      <c r="AZQ96" s="14"/>
      <c r="AZR96" s="14"/>
      <c r="AZS96" s="14"/>
      <c r="AZT96" s="14"/>
      <c r="AZU96" s="14"/>
      <c r="AZV96" s="14"/>
      <c r="AZW96" s="14"/>
      <c r="AZX96" s="14"/>
      <c r="AZY96" s="14"/>
      <c r="AZZ96" s="14"/>
      <c r="BAA96" s="14"/>
      <c r="BAB96" s="14"/>
      <c r="BAC96" s="14"/>
      <c r="BAD96" s="14"/>
      <c r="BAE96" s="14"/>
      <c r="BAF96" s="14"/>
      <c r="BAG96" s="14"/>
      <c r="BAH96" s="14"/>
      <c r="BAI96" s="14"/>
      <c r="BAJ96" s="14"/>
      <c r="BAK96" s="14"/>
      <c r="BAL96" s="14"/>
      <c r="BAM96" s="14"/>
      <c r="BAN96" s="14"/>
      <c r="BAO96" s="14"/>
      <c r="BAP96" s="14"/>
      <c r="BAQ96" s="14"/>
      <c r="BAR96" s="14"/>
      <c r="BAS96" s="14"/>
      <c r="BAT96" s="14"/>
      <c r="BAU96" s="14"/>
      <c r="BAV96" s="14"/>
      <c r="BAW96" s="14"/>
      <c r="BAX96" s="14"/>
      <c r="BAY96" s="14"/>
      <c r="BAZ96" s="14"/>
      <c r="BBA96" s="14"/>
      <c r="BBB96" s="14"/>
      <c r="BBC96" s="14"/>
      <c r="BBD96" s="14"/>
      <c r="BBE96" s="14"/>
      <c r="BBF96" s="14"/>
      <c r="BBG96" s="14"/>
      <c r="BBH96" s="14"/>
      <c r="BBI96" s="14"/>
      <c r="BBJ96" s="14"/>
      <c r="BBK96" s="14"/>
      <c r="BBL96" s="14"/>
      <c r="BBM96" s="14"/>
      <c r="BBN96" s="14"/>
      <c r="BBO96" s="14"/>
      <c r="BBP96" s="14"/>
      <c r="BBQ96" s="14"/>
      <c r="BBR96" s="14"/>
      <c r="BBS96" s="14"/>
      <c r="BBT96" s="14"/>
      <c r="BBU96" s="14"/>
      <c r="BBV96" s="14"/>
      <c r="BBW96" s="14"/>
      <c r="BBX96" s="14"/>
      <c r="BBY96" s="14"/>
      <c r="BBZ96" s="14"/>
      <c r="BCA96" s="14"/>
      <c r="BCB96" s="14"/>
      <c r="BCC96" s="14"/>
      <c r="BCD96" s="14"/>
      <c r="BCE96" s="14"/>
      <c r="BCF96" s="14"/>
      <c r="BCG96" s="14"/>
      <c r="BCH96" s="14"/>
      <c r="BCI96" s="14"/>
      <c r="BCJ96" s="14"/>
      <c r="BCK96" s="14"/>
      <c r="BCL96" s="14"/>
      <c r="BCM96" s="14"/>
      <c r="BCN96" s="14"/>
      <c r="BCO96" s="14"/>
      <c r="BCP96" s="14"/>
      <c r="BCQ96" s="14"/>
      <c r="BCR96" s="14"/>
      <c r="BCS96" s="14"/>
      <c r="BCT96" s="14"/>
      <c r="BCU96" s="14"/>
      <c r="BCV96" s="14"/>
      <c r="BCW96" s="14"/>
      <c r="BCX96" s="14"/>
      <c r="BCY96" s="14"/>
      <c r="BCZ96" s="14"/>
      <c r="BDA96" s="14"/>
      <c r="BDB96" s="14"/>
      <c r="BDC96" s="14"/>
      <c r="BDD96" s="14"/>
      <c r="BDE96" s="14"/>
      <c r="BDF96" s="14"/>
      <c r="BDG96" s="14"/>
      <c r="BDH96" s="14"/>
      <c r="BDI96" s="14"/>
      <c r="BDJ96" s="14"/>
      <c r="BDK96" s="14"/>
      <c r="BDL96" s="14"/>
      <c r="BDM96" s="14"/>
      <c r="BDN96" s="14"/>
      <c r="BDO96" s="14"/>
      <c r="BDP96" s="14"/>
      <c r="BDQ96" s="14"/>
      <c r="BDR96" s="14"/>
      <c r="BDS96" s="14"/>
      <c r="BDT96" s="14"/>
      <c r="BDU96" s="14"/>
      <c r="BDV96" s="14"/>
      <c r="BDW96" s="14"/>
      <c r="BDX96" s="14"/>
      <c r="BDY96" s="14"/>
      <c r="BDZ96" s="14"/>
      <c r="BEA96" s="14"/>
      <c r="BEB96" s="14"/>
      <c r="BEC96" s="14"/>
      <c r="BED96" s="14"/>
      <c r="BEE96" s="14"/>
      <c r="BEF96" s="14"/>
      <c r="BEG96" s="14"/>
      <c r="BEH96" s="14"/>
      <c r="BEI96" s="14"/>
      <c r="BEJ96" s="14"/>
      <c r="BEK96" s="14"/>
      <c r="BEL96" s="14"/>
      <c r="BEM96" s="14"/>
      <c r="BEN96" s="14"/>
      <c r="BEO96" s="14"/>
      <c r="BEP96" s="14"/>
      <c r="BEQ96" s="14"/>
      <c r="BER96" s="14"/>
      <c r="BES96" s="14"/>
      <c r="BET96" s="14"/>
      <c r="BEU96" s="14"/>
      <c r="BEV96" s="14"/>
      <c r="BEW96" s="14"/>
      <c r="BEX96" s="14"/>
      <c r="BEY96" s="14"/>
      <c r="BEZ96" s="14"/>
      <c r="BFA96" s="14"/>
      <c r="BFB96" s="14"/>
      <c r="BFC96" s="14"/>
      <c r="BFD96" s="14"/>
      <c r="BFE96" s="14"/>
      <c r="BFF96" s="14"/>
      <c r="BFG96" s="14"/>
      <c r="BFH96" s="14"/>
      <c r="BFI96" s="14"/>
      <c r="BFJ96" s="14"/>
      <c r="BFK96" s="14"/>
      <c r="BFL96" s="14"/>
      <c r="BFM96" s="14"/>
      <c r="BFN96" s="14"/>
      <c r="BFO96" s="14"/>
      <c r="BFP96" s="14"/>
      <c r="BFQ96" s="14"/>
      <c r="BFR96" s="14"/>
      <c r="BFS96" s="14"/>
      <c r="BFT96" s="14"/>
      <c r="BFU96" s="14"/>
      <c r="BFV96" s="14"/>
      <c r="BFW96" s="14"/>
      <c r="BFX96" s="14"/>
      <c r="BFY96" s="14"/>
      <c r="BFZ96" s="14"/>
      <c r="BGA96" s="14"/>
      <c r="BGB96" s="14"/>
      <c r="BGC96" s="14"/>
      <c r="BGD96" s="14"/>
      <c r="BGE96" s="14"/>
      <c r="BGF96" s="14"/>
      <c r="BGG96" s="14"/>
      <c r="BGH96" s="14"/>
      <c r="BGI96" s="14"/>
      <c r="BGJ96" s="14"/>
      <c r="BGK96" s="14"/>
      <c r="BGL96" s="14"/>
      <c r="BGM96" s="14"/>
      <c r="BGN96" s="14"/>
      <c r="BGO96" s="14"/>
      <c r="BGP96" s="14"/>
      <c r="BGQ96" s="14"/>
      <c r="BGR96" s="14"/>
      <c r="BGS96" s="14"/>
      <c r="BGT96" s="14"/>
      <c r="BGU96" s="14"/>
      <c r="BGV96" s="14"/>
      <c r="BGW96" s="14"/>
      <c r="BGX96" s="14"/>
      <c r="BGY96" s="14"/>
      <c r="BGZ96" s="14"/>
      <c r="BHA96" s="14"/>
      <c r="BHB96" s="14"/>
      <c r="BHC96" s="14"/>
      <c r="BHD96" s="14"/>
      <c r="BHE96" s="14"/>
      <c r="BHF96" s="14"/>
      <c r="BHG96" s="14"/>
      <c r="BHH96" s="14"/>
      <c r="BHI96" s="14"/>
      <c r="BHJ96" s="14"/>
      <c r="BHK96" s="14"/>
      <c r="BHL96" s="14"/>
      <c r="BHM96" s="14"/>
      <c r="BHN96" s="14"/>
      <c r="BHO96" s="14"/>
      <c r="BHP96" s="14"/>
      <c r="BHQ96" s="14"/>
      <c r="BHR96" s="14"/>
      <c r="BHS96" s="14"/>
      <c r="BHT96" s="14"/>
      <c r="BHU96" s="14"/>
      <c r="BHV96" s="14"/>
      <c r="BHW96" s="14"/>
      <c r="BHX96" s="14"/>
      <c r="BHY96" s="14"/>
      <c r="BHZ96" s="14"/>
      <c r="BIA96" s="14"/>
      <c r="BIB96" s="14"/>
      <c r="BIC96" s="14"/>
      <c r="BID96" s="14"/>
      <c r="BIE96" s="14"/>
      <c r="BIF96" s="14"/>
      <c r="BIG96" s="14"/>
      <c r="BIH96" s="14"/>
      <c r="BII96" s="14"/>
      <c r="BIJ96" s="14"/>
      <c r="BIK96" s="14"/>
      <c r="BIL96" s="14"/>
      <c r="BIM96" s="14"/>
      <c r="BIN96" s="14"/>
      <c r="BIO96" s="14"/>
      <c r="BIP96" s="14"/>
      <c r="BIQ96" s="14"/>
      <c r="BIR96" s="14"/>
      <c r="BIS96" s="14"/>
      <c r="BIT96" s="14"/>
      <c r="BIU96" s="14"/>
      <c r="BIV96" s="14"/>
      <c r="BIW96" s="14"/>
      <c r="BIX96" s="14"/>
      <c r="BIY96" s="14"/>
      <c r="BIZ96" s="14"/>
      <c r="BJA96" s="14"/>
      <c r="BJB96" s="14"/>
      <c r="BJC96" s="14"/>
      <c r="BJD96" s="14"/>
      <c r="BJE96" s="14"/>
      <c r="BJF96" s="14"/>
      <c r="BJG96" s="14"/>
      <c r="BJH96" s="14"/>
      <c r="BJI96" s="14"/>
      <c r="BJJ96" s="14"/>
      <c r="BJK96" s="14"/>
      <c r="BJL96" s="14"/>
      <c r="BJM96" s="14"/>
      <c r="BJN96" s="14"/>
      <c r="BJO96" s="14"/>
      <c r="BJP96" s="14"/>
      <c r="BJQ96" s="14"/>
      <c r="BJR96" s="14"/>
      <c r="BJS96" s="14"/>
      <c r="BJT96" s="14"/>
      <c r="BJU96" s="14"/>
      <c r="BJV96" s="14"/>
      <c r="BJW96" s="14"/>
      <c r="BJX96" s="14"/>
      <c r="BJY96" s="14"/>
      <c r="BJZ96" s="14"/>
      <c r="BKA96" s="14"/>
      <c r="BKB96" s="14"/>
      <c r="BKC96" s="14"/>
      <c r="BKD96" s="14"/>
      <c r="BKE96" s="14"/>
      <c r="BKF96" s="14"/>
      <c r="BKG96" s="14"/>
      <c r="BKH96" s="14"/>
      <c r="BKI96" s="14"/>
      <c r="BKJ96" s="14"/>
      <c r="BKK96" s="14"/>
      <c r="BKL96" s="14"/>
      <c r="BKM96" s="14"/>
      <c r="BKN96" s="14"/>
      <c r="BKO96" s="14"/>
      <c r="BKP96" s="14"/>
      <c r="BKQ96" s="14"/>
      <c r="BKR96" s="14"/>
      <c r="BKS96" s="14"/>
      <c r="BKT96" s="14"/>
      <c r="BKU96" s="14"/>
      <c r="BKV96" s="14"/>
      <c r="BKW96" s="14"/>
      <c r="BKX96" s="14"/>
      <c r="BKY96" s="14"/>
      <c r="BKZ96" s="14"/>
      <c r="BLA96" s="14"/>
      <c r="BLB96" s="14"/>
      <c r="BLC96" s="14"/>
      <c r="BLD96" s="14"/>
      <c r="BLE96" s="14"/>
      <c r="BLF96" s="14"/>
      <c r="BLG96" s="14"/>
      <c r="BLH96" s="14"/>
      <c r="BLI96" s="14"/>
      <c r="BLJ96" s="14"/>
      <c r="BLK96" s="14"/>
      <c r="BLL96" s="14"/>
      <c r="BLM96" s="14"/>
      <c r="BLN96" s="14"/>
      <c r="BLO96" s="14"/>
      <c r="BLP96" s="14"/>
      <c r="BLQ96" s="14"/>
      <c r="BLR96" s="14"/>
      <c r="BLS96" s="14"/>
      <c r="BLT96" s="14"/>
      <c r="BLU96" s="14"/>
      <c r="BLV96" s="14"/>
      <c r="BLW96" s="14"/>
      <c r="BLX96" s="14"/>
      <c r="BLY96" s="14"/>
      <c r="BLZ96" s="14"/>
      <c r="BMA96" s="14"/>
      <c r="BMB96" s="14"/>
      <c r="BMC96" s="14"/>
      <c r="BMD96" s="14"/>
      <c r="BME96" s="14"/>
      <c r="BMF96" s="14"/>
      <c r="BMG96" s="14"/>
      <c r="BMH96" s="14"/>
      <c r="BMI96" s="14"/>
      <c r="BMJ96" s="14"/>
      <c r="BMK96" s="14"/>
      <c r="BML96" s="14"/>
      <c r="BMM96" s="14"/>
      <c r="BMN96" s="14"/>
      <c r="BMO96" s="14"/>
      <c r="BMP96" s="14"/>
      <c r="BMQ96" s="14"/>
      <c r="BMR96" s="14"/>
      <c r="BMS96" s="14"/>
      <c r="BMT96" s="14"/>
      <c r="BMU96" s="14"/>
      <c r="BMV96" s="14"/>
      <c r="BMW96" s="14"/>
      <c r="BMX96" s="14"/>
      <c r="BMY96" s="14"/>
      <c r="BMZ96" s="14"/>
      <c r="BNA96" s="14"/>
      <c r="BNB96" s="14"/>
      <c r="BNC96" s="14"/>
      <c r="BND96" s="14"/>
      <c r="BNE96" s="14"/>
      <c r="BNF96" s="14"/>
      <c r="BNG96" s="14"/>
      <c r="BNH96" s="14"/>
      <c r="BNI96" s="14"/>
      <c r="BNJ96" s="14"/>
      <c r="BNK96" s="14"/>
      <c r="BNL96" s="14"/>
      <c r="BNM96" s="14"/>
      <c r="BNN96" s="14"/>
      <c r="BNO96" s="14"/>
      <c r="BNP96" s="14"/>
      <c r="BNQ96" s="14"/>
      <c r="BNR96" s="14"/>
      <c r="BNS96" s="14"/>
      <c r="BNT96" s="14"/>
      <c r="BNU96" s="14"/>
      <c r="BNV96" s="14"/>
      <c r="BNW96" s="14"/>
      <c r="BNX96" s="14"/>
      <c r="BNY96" s="14"/>
      <c r="BNZ96" s="14"/>
      <c r="BOA96" s="14"/>
      <c r="BOB96" s="14"/>
      <c r="BOC96" s="14"/>
      <c r="BOD96" s="14"/>
      <c r="BOE96" s="14"/>
      <c r="BOF96" s="14"/>
      <c r="BOG96" s="14"/>
      <c r="BOH96" s="14"/>
      <c r="BOI96" s="14"/>
      <c r="BOJ96" s="14"/>
      <c r="BOK96" s="14"/>
      <c r="BOL96" s="14"/>
      <c r="BOM96" s="14"/>
      <c r="BON96" s="14"/>
      <c r="BOO96" s="14"/>
      <c r="BOP96" s="14"/>
      <c r="BOQ96" s="14"/>
      <c r="BOR96" s="14"/>
      <c r="BOS96" s="14"/>
      <c r="BOT96" s="14"/>
      <c r="BOU96" s="14"/>
      <c r="BOV96" s="14"/>
      <c r="BOW96" s="14"/>
      <c r="BOX96" s="14"/>
      <c r="BOY96" s="14"/>
      <c r="BOZ96" s="14"/>
      <c r="BPA96" s="14"/>
      <c r="BPB96" s="14"/>
      <c r="BPC96" s="14"/>
      <c r="BPD96" s="14"/>
      <c r="BPE96" s="14"/>
      <c r="BPF96" s="14"/>
      <c r="BPG96" s="14"/>
      <c r="BPH96" s="14"/>
      <c r="BPI96" s="14"/>
      <c r="BPJ96" s="14"/>
      <c r="BPK96" s="14"/>
      <c r="BPL96" s="14"/>
      <c r="BPM96" s="14"/>
      <c r="BPN96" s="14"/>
      <c r="BPO96" s="14"/>
      <c r="BPP96" s="14"/>
      <c r="BPQ96" s="14"/>
      <c r="BPR96" s="14"/>
      <c r="BPS96" s="14"/>
      <c r="BPT96" s="14"/>
      <c r="BPU96" s="14"/>
      <c r="BPV96" s="14"/>
      <c r="BPW96" s="14"/>
      <c r="BPX96" s="14"/>
      <c r="BPY96" s="14"/>
      <c r="BPZ96" s="14"/>
      <c r="BQA96" s="14"/>
      <c r="BQB96" s="14"/>
      <c r="BQC96" s="14"/>
      <c r="BQD96" s="14"/>
      <c r="BQE96" s="14"/>
      <c r="BQF96" s="14"/>
      <c r="BQG96" s="14"/>
      <c r="BQH96" s="14"/>
      <c r="BQI96" s="14"/>
      <c r="BQJ96" s="14"/>
      <c r="BQK96" s="14"/>
      <c r="BQL96" s="14"/>
      <c r="BQM96" s="14"/>
      <c r="BQN96" s="14"/>
      <c r="BQO96" s="14"/>
      <c r="BQP96" s="14"/>
      <c r="BQQ96" s="14"/>
      <c r="BQR96" s="14"/>
      <c r="BQS96" s="14"/>
      <c r="BQT96" s="14"/>
      <c r="BQU96" s="14"/>
      <c r="BQV96" s="14"/>
      <c r="BQW96" s="14"/>
      <c r="BQX96" s="14"/>
      <c r="BQY96" s="14"/>
      <c r="BQZ96" s="14"/>
      <c r="BRA96" s="14"/>
      <c r="BRB96" s="14"/>
      <c r="BRC96" s="14"/>
      <c r="BRD96" s="14"/>
      <c r="BRE96" s="14"/>
      <c r="BRF96" s="14"/>
      <c r="BRG96" s="14"/>
      <c r="BRH96" s="14"/>
      <c r="BRI96" s="14"/>
      <c r="BRJ96" s="14"/>
      <c r="BRK96" s="14"/>
      <c r="BRL96" s="14"/>
      <c r="BRM96" s="14"/>
      <c r="BRN96" s="14"/>
      <c r="BRO96" s="14"/>
      <c r="BRP96" s="14"/>
      <c r="BRQ96" s="14"/>
      <c r="BRR96" s="14"/>
      <c r="BRS96" s="14"/>
      <c r="BRT96" s="14"/>
      <c r="BRU96" s="14"/>
      <c r="BRV96" s="14"/>
      <c r="BRW96" s="14"/>
      <c r="BRX96" s="14"/>
      <c r="BRY96" s="14"/>
      <c r="BRZ96" s="14"/>
      <c r="BSA96" s="14"/>
      <c r="BSB96" s="14"/>
      <c r="BSC96" s="14"/>
      <c r="BSD96" s="14"/>
      <c r="BSE96" s="14"/>
      <c r="BSF96" s="14"/>
      <c r="BSG96" s="14"/>
      <c r="BSH96" s="14"/>
      <c r="BSI96" s="14"/>
      <c r="BSJ96" s="14"/>
      <c r="BSK96" s="14"/>
      <c r="BSL96" s="14"/>
      <c r="BSM96" s="14"/>
      <c r="BSN96" s="14"/>
      <c r="BSO96" s="14"/>
      <c r="BSP96" s="14"/>
      <c r="BSQ96" s="14"/>
      <c r="BSR96" s="14"/>
      <c r="BSS96" s="14"/>
      <c r="BST96" s="14"/>
      <c r="BSU96" s="14"/>
      <c r="BSV96" s="14"/>
      <c r="BSW96" s="14"/>
      <c r="BSX96" s="14"/>
      <c r="BSY96" s="14"/>
      <c r="BSZ96" s="14"/>
      <c r="BTA96" s="14"/>
      <c r="BTB96" s="14"/>
      <c r="BTC96" s="14"/>
      <c r="BTD96" s="14"/>
      <c r="BTE96" s="14"/>
      <c r="BTF96" s="14"/>
      <c r="BTG96" s="14"/>
      <c r="BTH96" s="14"/>
      <c r="BTI96" s="14"/>
      <c r="BTJ96" s="14"/>
      <c r="BTK96" s="14"/>
      <c r="BTL96" s="14"/>
      <c r="BTM96" s="14"/>
      <c r="BTN96" s="14"/>
      <c r="BTO96" s="14"/>
      <c r="BTP96" s="14"/>
      <c r="BTQ96" s="14"/>
      <c r="BTR96" s="14"/>
      <c r="BTS96" s="14"/>
      <c r="BTT96" s="14"/>
      <c r="BTU96" s="14"/>
      <c r="BTV96" s="14"/>
      <c r="BTW96" s="14"/>
      <c r="BTX96" s="14"/>
      <c r="BTY96" s="14"/>
      <c r="BTZ96" s="14"/>
      <c r="BUA96" s="14"/>
      <c r="BUB96" s="14"/>
      <c r="BUC96" s="14"/>
      <c r="BUD96" s="14"/>
      <c r="BUE96" s="14"/>
      <c r="BUF96" s="14"/>
      <c r="BUG96" s="14"/>
      <c r="BUH96" s="14"/>
      <c r="BUI96" s="14"/>
      <c r="BUJ96" s="14"/>
      <c r="BUK96" s="14"/>
      <c r="BUL96" s="14"/>
      <c r="BUM96" s="14"/>
      <c r="BUN96" s="14"/>
      <c r="BUO96" s="14"/>
      <c r="BUP96" s="14"/>
      <c r="BUQ96" s="14"/>
      <c r="BUR96" s="14"/>
      <c r="BUS96" s="14"/>
      <c r="BUT96" s="14"/>
      <c r="BUU96" s="14"/>
      <c r="BUV96" s="14"/>
      <c r="BUW96" s="14"/>
      <c r="BUX96" s="14"/>
      <c r="BUY96" s="14"/>
      <c r="BUZ96" s="14"/>
      <c r="BVA96" s="14"/>
      <c r="BVB96" s="14"/>
      <c r="BVC96" s="14"/>
      <c r="BVD96" s="14"/>
      <c r="BVE96" s="14"/>
      <c r="BVF96" s="14"/>
      <c r="BVG96" s="14"/>
      <c r="BVH96" s="14"/>
      <c r="BVI96" s="14"/>
      <c r="BVJ96" s="14"/>
      <c r="BVK96" s="14"/>
      <c r="BVL96" s="14"/>
      <c r="BVM96" s="14"/>
      <c r="BVN96" s="14"/>
      <c r="BVO96" s="14"/>
      <c r="BVP96" s="14"/>
      <c r="BVQ96" s="14"/>
      <c r="BVR96" s="14"/>
      <c r="BVS96" s="14"/>
      <c r="BVT96" s="14"/>
      <c r="BVU96" s="14"/>
      <c r="BVV96" s="14"/>
      <c r="BVW96" s="14"/>
      <c r="BVX96" s="14"/>
      <c r="BVY96" s="14"/>
      <c r="BVZ96" s="14"/>
      <c r="BWA96" s="14"/>
      <c r="BWB96" s="14"/>
      <c r="BWC96" s="14"/>
      <c r="BWD96" s="14"/>
      <c r="BWE96" s="14"/>
      <c r="BWF96" s="14"/>
      <c r="BWG96" s="14"/>
      <c r="BWH96" s="14"/>
      <c r="BWI96" s="14"/>
      <c r="BWJ96" s="14"/>
      <c r="BWK96" s="14"/>
      <c r="BWL96" s="14"/>
      <c r="BWM96" s="14"/>
      <c r="BWN96" s="14"/>
      <c r="BWO96" s="14"/>
      <c r="BWP96" s="14"/>
      <c r="BWQ96" s="14"/>
      <c r="BWR96" s="14"/>
      <c r="BWS96" s="14"/>
      <c r="BWT96" s="14"/>
      <c r="BWU96" s="14"/>
      <c r="BWV96" s="14"/>
      <c r="BWW96" s="14"/>
      <c r="BWX96" s="14"/>
      <c r="BWY96" s="14"/>
      <c r="BWZ96" s="14"/>
      <c r="BXA96" s="14"/>
      <c r="BXB96" s="14"/>
      <c r="BXC96" s="14"/>
      <c r="BXD96" s="14"/>
      <c r="BXE96" s="14"/>
      <c r="BXF96" s="14"/>
      <c r="BXG96" s="14"/>
      <c r="BXH96" s="14"/>
      <c r="BXI96" s="14"/>
      <c r="BXJ96" s="14"/>
      <c r="BXK96" s="14"/>
      <c r="BXL96" s="14"/>
      <c r="BXM96" s="14"/>
      <c r="BXN96" s="14"/>
      <c r="BXO96" s="14"/>
      <c r="BXP96" s="14"/>
      <c r="BXQ96" s="14"/>
      <c r="BXR96" s="14"/>
      <c r="BXS96" s="14"/>
      <c r="BXT96" s="14"/>
      <c r="BXU96" s="14"/>
      <c r="BXV96" s="14"/>
      <c r="BXW96" s="14"/>
      <c r="BXX96" s="14"/>
      <c r="BXY96" s="14"/>
      <c r="BXZ96" s="14"/>
      <c r="BYA96" s="14"/>
      <c r="BYB96" s="14"/>
      <c r="BYC96" s="14"/>
      <c r="BYD96" s="14"/>
      <c r="BYE96" s="14"/>
      <c r="BYF96" s="14"/>
      <c r="BYG96" s="14"/>
      <c r="BYH96" s="14"/>
      <c r="BYI96" s="14"/>
      <c r="BYJ96" s="14"/>
      <c r="BYK96" s="14"/>
      <c r="BYL96" s="14"/>
      <c r="BYM96" s="14"/>
      <c r="BYN96" s="14"/>
      <c r="BYO96" s="14"/>
      <c r="BYP96" s="14"/>
      <c r="BYQ96" s="14"/>
      <c r="BYR96" s="14"/>
      <c r="BYS96" s="14"/>
      <c r="BYT96" s="14"/>
      <c r="BYU96" s="14"/>
      <c r="BYV96" s="14"/>
      <c r="BYW96" s="14"/>
      <c r="BYX96" s="14"/>
      <c r="BYY96" s="14"/>
      <c r="BYZ96" s="14"/>
      <c r="BZA96" s="14"/>
      <c r="BZB96" s="14"/>
      <c r="BZC96" s="14"/>
      <c r="BZD96" s="14"/>
      <c r="BZE96" s="14"/>
      <c r="BZF96" s="14"/>
      <c r="BZG96" s="14"/>
      <c r="BZH96" s="14"/>
      <c r="BZI96" s="14"/>
      <c r="BZJ96" s="14"/>
      <c r="BZK96" s="14"/>
      <c r="BZL96" s="14"/>
      <c r="BZM96" s="14"/>
      <c r="BZN96" s="14"/>
      <c r="BZO96" s="14"/>
      <c r="BZP96" s="14"/>
      <c r="BZQ96" s="14"/>
      <c r="BZR96" s="14"/>
      <c r="BZS96" s="14"/>
      <c r="BZT96" s="14"/>
      <c r="BZU96" s="14"/>
      <c r="BZV96" s="14"/>
      <c r="BZW96" s="14"/>
      <c r="BZX96" s="14"/>
      <c r="BZY96" s="14"/>
      <c r="BZZ96" s="14"/>
      <c r="CAA96" s="14"/>
      <c r="CAB96" s="14"/>
      <c r="CAC96" s="14"/>
      <c r="CAD96" s="14"/>
      <c r="CAE96" s="14"/>
      <c r="CAF96" s="14"/>
      <c r="CAG96" s="14"/>
      <c r="CAH96" s="14"/>
      <c r="CAI96" s="14"/>
      <c r="CAJ96" s="14"/>
      <c r="CAK96" s="14"/>
      <c r="CAL96" s="14"/>
      <c r="CAM96" s="14"/>
      <c r="CAN96" s="14"/>
      <c r="CAO96" s="14"/>
      <c r="CAP96" s="14"/>
      <c r="CAQ96" s="14"/>
      <c r="CAR96" s="14"/>
      <c r="CAS96" s="14"/>
      <c r="CAT96" s="14"/>
      <c r="CAU96" s="14"/>
      <c r="CAV96" s="14"/>
      <c r="CAW96" s="14"/>
      <c r="CAX96" s="14"/>
      <c r="CAY96" s="14"/>
      <c r="CAZ96" s="14"/>
      <c r="CBA96" s="14"/>
      <c r="CBB96" s="14"/>
      <c r="CBC96" s="14"/>
      <c r="CBD96" s="14"/>
      <c r="CBE96" s="14"/>
      <c r="CBF96" s="14"/>
      <c r="CBG96" s="14"/>
      <c r="CBH96" s="14"/>
      <c r="CBI96" s="14"/>
      <c r="CBJ96" s="14"/>
      <c r="CBK96" s="14"/>
      <c r="CBL96" s="14"/>
      <c r="CBM96" s="14"/>
      <c r="CBN96" s="14"/>
      <c r="CBO96" s="14"/>
      <c r="CBP96" s="14"/>
      <c r="CBQ96" s="14"/>
      <c r="CBR96" s="14"/>
      <c r="CBS96" s="14"/>
      <c r="CBT96" s="14"/>
      <c r="CBU96" s="14"/>
      <c r="CBV96" s="14"/>
      <c r="CBW96" s="14"/>
      <c r="CBX96" s="14"/>
      <c r="CBY96" s="14"/>
      <c r="CBZ96" s="14"/>
      <c r="CCA96" s="14"/>
      <c r="CCB96" s="14"/>
      <c r="CCC96" s="14"/>
      <c r="CCD96" s="14"/>
      <c r="CCE96" s="14"/>
      <c r="CCF96" s="14"/>
      <c r="CCG96" s="14"/>
      <c r="CCH96" s="14"/>
      <c r="CCI96" s="14"/>
      <c r="CCJ96" s="14"/>
      <c r="CCK96" s="14"/>
      <c r="CCL96" s="14"/>
      <c r="CCM96" s="14"/>
      <c r="CCN96" s="14"/>
      <c r="CCO96" s="14"/>
      <c r="CCP96" s="14"/>
      <c r="CCQ96" s="14"/>
      <c r="CCR96" s="14"/>
      <c r="CCS96" s="14"/>
      <c r="CCT96" s="14"/>
      <c r="CCU96" s="14"/>
      <c r="CCV96" s="14"/>
      <c r="CCW96" s="14"/>
      <c r="CCX96" s="14"/>
      <c r="CCY96" s="14"/>
      <c r="CCZ96" s="14"/>
      <c r="CDA96" s="14"/>
      <c r="CDB96" s="14"/>
      <c r="CDC96" s="14"/>
      <c r="CDD96" s="14"/>
      <c r="CDE96" s="14"/>
      <c r="CDF96" s="14"/>
      <c r="CDG96" s="14"/>
      <c r="CDH96" s="14"/>
      <c r="CDI96" s="14"/>
      <c r="CDJ96" s="14"/>
      <c r="CDK96" s="14"/>
      <c r="CDL96" s="14"/>
      <c r="CDM96" s="14"/>
      <c r="CDN96" s="14"/>
      <c r="CDO96" s="14"/>
      <c r="CDP96" s="14"/>
      <c r="CDQ96" s="14"/>
      <c r="CDR96" s="14"/>
      <c r="CDS96" s="14"/>
      <c r="CDT96" s="14"/>
      <c r="CDU96" s="14"/>
      <c r="CDV96" s="14"/>
      <c r="CDW96" s="14"/>
      <c r="CDX96" s="14"/>
      <c r="CDY96" s="14"/>
      <c r="CDZ96" s="14"/>
      <c r="CEA96" s="14"/>
      <c r="CEB96" s="14"/>
      <c r="CEC96" s="14"/>
      <c r="CED96" s="14"/>
      <c r="CEE96" s="14"/>
      <c r="CEF96" s="14"/>
      <c r="CEG96" s="14"/>
      <c r="CEH96" s="14"/>
      <c r="CEI96" s="14"/>
      <c r="CEJ96" s="14"/>
      <c r="CEK96" s="14"/>
      <c r="CEL96" s="14"/>
      <c r="CEM96" s="14"/>
      <c r="CEN96" s="14"/>
      <c r="CEO96" s="14"/>
      <c r="CEP96" s="14"/>
      <c r="CEQ96" s="14"/>
      <c r="CER96" s="14"/>
      <c r="CES96" s="14"/>
      <c r="CET96" s="14"/>
      <c r="CEU96" s="14"/>
      <c r="CEV96" s="14"/>
      <c r="CEW96" s="14"/>
      <c r="CEX96" s="14"/>
      <c r="CEY96" s="14"/>
      <c r="CEZ96" s="14"/>
      <c r="CFA96" s="14"/>
      <c r="CFB96" s="14"/>
      <c r="CFC96" s="14"/>
      <c r="CFD96" s="14"/>
      <c r="CFE96" s="14"/>
      <c r="CFF96" s="14"/>
      <c r="CFG96" s="14"/>
      <c r="CFH96" s="14"/>
      <c r="CFI96" s="14"/>
      <c r="CFJ96" s="14"/>
      <c r="CFK96" s="14"/>
      <c r="CFL96" s="14"/>
      <c r="CFM96" s="14"/>
      <c r="CFN96" s="14"/>
      <c r="CFO96" s="14"/>
      <c r="CFP96" s="14"/>
      <c r="CFQ96" s="14"/>
      <c r="CFR96" s="14"/>
      <c r="CFS96" s="14"/>
      <c r="CFT96" s="14"/>
      <c r="CFU96" s="14"/>
      <c r="CFV96" s="14"/>
      <c r="CFW96" s="14"/>
      <c r="CFX96" s="14"/>
      <c r="CFY96" s="14"/>
      <c r="CFZ96" s="14"/>
      <c r="CGA96" s="14"/>
      <c r="CGB96" s="14"/>
      <c r="CGC96" s="14"/>
      <c r="CGD96" s="14"/>
      <c r="CGE96" s="14"/>
      <c r="CGF96" s="14"/>
      <c r="CGG96" s="14"/>
      <c r="CGH96" s="14"/>
      <c r="CGI96" s="14"/>
      <c r="CGJ96" s="14"/>
      <c r="CGK96" s="14"/>
      <c r="CGL96" s="14"/>
      <c r="CGM96" s="14"/>
      <c r="CGN96" s="14"/>
      <c r="CGO96" s="14"/>
      <c r="CGP96" s="14"/>
      <c r="CGQ96" s="14"/>
      <c r="CGR96" s="14"/>
      <c r="CGS96" s="14"/>
      <c r="CGT96" s="14"/>
      <c r="CGU96" s="14"/>
      <c r="CGV96" s="14"/>
      <c r="CGW96" s="14"/>
      <c r="CGX96" s="14"/>
      <c r="CGY96" s="14"/>
      <c r="CGZ96" s="14"/>
      <c r="CHA96" s="14"/>
      <c r="CHB96" s="14"/>
      <c r="CHC96" s="14"/>
      <c r="CHD96" s="14"/>
      <c r="CHE96" s="14"/>
      <c r="CHF96" s="14"/>
      <c r="CHG96" s="14"/>
      <c r="CHH96" s="14"/>
      <c r="CHI96" s="14"/>
      <c r="CHJ96" s="14"/>
      <c r="CHK96" s="14"/>
      <c r="CHL96" s="14"/>
      <c r="CHM96" s="14"/>
      <c r="CHN96" s="14"/>
      <c r="CHO96" s="14"/>
      <c r="CHP96" s="14"/>
      <c r="CHQ96" s="14"/>
      <c r="CHR96" s="14"/>
      <c r="CHS96" s="14"/>
      <c r="CHT96" s="14"/>
      <c r="CHU96" s="14"/>
      <c r="CHV96" s="14"/>
      <c r="CHW96" s="14"/>
      <c r="CHX96" s="14"/>
      <c r="CHY96" s="14"/>
      <c r="CHZ96" s="14"/>
      <c r="CIA96" s="14"/>
      <c r="CIB96" s="14"/>
      <c r="CIC96" s="14"/>
      <c r="CID96" s="14"/>
      <c r="CIE96" s="14"/>
      <c r="CIF96" s="14"/>
      <c r="CIG96" s="14"/>
      <c r="CIH96" s="14"/>
      <c r="CII96" s="14"/>
      <c r="CIJ96" s="14"/>
      <c r="CIK96" s="14"/>
      <c r="CIL96" s="14"/>
      <c r="CIM96" s="14"/>
      <c r="CIN96" s="14"/>
      <c r="CIO96" s="14"/>
      <c r="CIP96" s="14"/>
      <c r="CIQ96" s="14"/>
      <c r="CIR96" s="14"/>
      <c r="CIS96" s="14"/>
      <c r="CIT96" s="14"/>
      <c r="CIU96" s="14"/>
      <c r="CIV96" s="14"/>
      <c r="CIW96" s="14"/>
      <c r="CIX96" s="14"/>
      <c r="CIY96" s="14"/>
      <c r="CIZ96" s="14"/>
      <c r="CJA96" s="14"/>
      <c r="CJB96" s="14"/>
      <c r="CJC96" s="14"/>
      <c r="CJD96" s="14"/>
      <c r="CJE96" s="14"/>
      <c r="CJF96" s="14"/>
      <c r="CJG96" s="14"/>
      <c r="CJH96" s="14"/>
      <c r="CJI96" s="14"/>
      <c r="CJJ96" s="14"/>
      <c r="CJK96" s="14"/>
      <c r="CJL96" s="14"/>
      <c r="CJM96" s="14"/>
      <c r="CJN96" s="14"/>
      <c r="CJO96" s="14"/>
      <c r="CJP96" s="14"/>
      <c r="CJQ96" s="14"/>
      <c r="CJR96" s="14"/>
      <c r="CJS96" s="14"/>
      <c r="CJT96" s="14"/>
      <c r="CJU96" s="14"/>
      <c r="CJV96" s="14"/>
      <c r="CJW96" s="14"/>
      <c r="CJX96" s="14"/>
      <c r="CJY96" s="14"/>
      <c r="CJZ96" s="14"/>
      <c r="CKA96" s="14"/>
      <c r="CKB96" s="14"/>
      <c r="CKC96" s="14"/>
      <c r="CKD96" s="14"/>
      <c r="CKE96" s="14"/>
      <c r="CKF96" s="14"/>
      <c r="CKG96" s="14"/>
      <c r="CKH96" s="14"/>
      <c r="CKI96" s="14"/>
      <c r="CKJ96" s="14"/>
      <c r="CKK96" s="14"/>
      <c r="CKL96" s="14"/>
      <c r="CKM96" s="14"/>
      <c r="CKN96" s="14"/>
      <c r="CKO96" s="14"/>
      <c r="CKP96" s="14"/>
      <c r="CKQ96" s="14"/>
      <c r="CKR96" s="14"/>
      <c r="CKS96" s="14"/>
      <c r="CKT96" s="14"/>
      <c r="CKU96" s="14"/>
      <c r="CKV96" s="14"/>
      <c r="CKW96" s="14"/>
      <c r="CKX96" s="14"/>
      <c r="CKY96" s="14"/>
      <c r="CKZ96" s="14"/>
      <c r="CLA96" s="14"/>
      <c r="CLB96" s="14"/>
      <c r="CLC96" s="14"/>
      <c r="CLD96" s="14"/>
      <c r="CLE96" s="14"/>
      <c r="CLF96" s="14"/>
      <c r="CLG96" s="14"/>
      <c r="CLH96" s="14"/>
      <c r="CLI96" s="14"/>
      <c r="CLJ96" s="14"/>
      <c r="CLK96" s="14"/>
      <c r="CLL96" s="14"/>
      <c r="CLM96" s="14"/>
      <c r="CLN96" s="14"/>
      <c r="CLO96" s="14"/>
      <c r="CLP96" s="14"/>
      <c r="CLQ96" s="14"/>
      <c r="CLR96" s="14"/>
      <c r="CLS96" s="14"/>
      <c r="CLT96" s="14"/>
      <c r="CLU96" s="14"/>
      <c r="CLV96" s="14"/>
      <c r="CLW96" s="14"/>
      <c r="CLX96" s="14"/>
      <c r="CLY96" s="14"/>
      <c r="CLZ96" s="14"/>
      <c r="CMA96" s="14"/>
      <c r="CMB96" s="14"/>
      <c r="CMC96" s="14"/>
      <c r="CMD96" s="14"/>
      <c r="CME96" s="14"/>
      <c r="CMF96" s="14"/>
      <c r="CMG96" s="14"/>
      <c r="CMH96" s="14"/>
      <c r="CMI96" s="14"/>
      <c r="CMJ96" s="14"/>
      <c r="CMK96" s="14"/>
      <c r="CML96" s="14"/>
      <c r="CMM96" s="14"/>
      <c r="CMN96" s="14"/>
      <c r="CMO96" s="14"/>
      <c r="CMP96" s="14"/>
      <c r="CMQ96" s="14"/>
      <c r="CMR96" s="14"/>
      <c r="CMS96" s="14"/>
      <c r="CMT96" s="14"/>
      <c r="CMU96" s="14"/>
      <c r="CMV96" s="14"/>
      <c r="CMW96" s="14"/>
      <c r="CMX96" s="14"/>
      <c r="CMY96" s="14"/>
      <c r="CMZ96" s="14"/>
      <c r="CNA96" s="14"/>
      <c r="CNB96" s="14"/>
      <c r="CNC96" s="14"/>
      <c r="CND96" s="14"/>
      <c r="CNE96" s="14"/>
      <c r="CNF96" s="14"/>
      <c r="CNG96" s="14"/>
      <c r="CNH96" s="14"/>
      <c r="CNI96" s="14"/>
      <c r="CNJ96" s="14"/>
      <c r="CNK96" s="14"/>
      <c r="CNL96" s="14"/>
      <c r="CNM96" s="14"/>
      <c r="CNN96" s="14"/>
      <c r="CNO96" s="14"/>
      <c r="CNP96" s="14"/>
      <c r="CNQ96" s="14"/>
      <c r="CNR96" s="14"/>
      <c r="CNS96" s="14"/>
      <c r="CNT96" s="14"/>
      <c r="CNU96" s="14"/>
      <c r="CNV96" s="14"/>
      <c r="CNW96" s="14"/>
      <c r="CNX96" s="14"/>
      <c r="CNY96" s="14"/>
      <c r="CNZ96" s="14"/>
      <c r="COA96" s="14"/>
      <c r="COB96" s="14"/>
      <c r="COC96" s="14"/>
      <c r="COD96" s="14"/>
      <c r="COE96" s="14"/>
      <c r="COF96" s="14"/>
      <c r="COG96" s="14"/>
      <c r="COH96" s="14"/>
      <c r="COI96" s="14"/>
      <c r="COJ96" s="14"/>
      <c r="COK96" s="14"/>
      <c r="COL96" s="14"/>
      <c r="COM96" s="14"/>
      <c r="CON96" s="14"/>
      <c r="COO96" s="14"/>
      <c r="COP96" s="14"/>
      <c r="COQ96" s="14"/>
      <c r="COR96" s="14"/>
      <c r="COS96" s="14"/>
      <c r="COT96" s="14"/>
      <c r="COU96" s="14"/>
      <c r="COV96" s="14"/>
      <c r="COW96" s="14"/>
      <c r="COX96" s="14"/>
      <c r="COY96" s="14"/>
      <c r="COZ96" s="14"/>
      <c r="CPA96" s="14"/>
      <c r="CPB96" s="14"/>
      <c r="CPC96" s="14"/>
      <c r="CPD96" s="14"/>
      <c r="CPE96" s="14"/>
      <c r="CPF96" s="14"/>
      <c r="CPG96" s="14"/>
      <c r="CPH96" s="14"/>
      <c r="CPI96" s="14"/>
      <c r="CPJ96" s="14"/>
      <c r="CPK96" s="14"/>
      <c r="CPL96" s="14"/>
      <c r="CPM96" s="14"/>
      <c r="CPN96" s="14"/>
      <c r="CPO96" s="14"/>
      <c r="CPP96" s="14"/>
      <c r="CPQ96" s="14"/>
      <c r="CPR96" s="14"/>
      <c r="CPS96" s="14"/>
      <c r="CPT96" s="14"/>
      <c r="CPU96" s="14"/>
      <c r="CPV96" s="14"/>
      <c r="CPW96" s="14"/>
      <c r="CPX96" s="14"/>
      <c r="CPY96" s="14"/>
      <c r="CPZ96" s="14"/>
      <c r="CQA96" s="14"/>
      <c r="CQB96" s="14"/>
      <c r="CQC96" s="14"/>
      <c r="CQD96" s="14"/>
      <c r="CQE96" s="14"/>
      <c r="CQF96" s="14"/>
      <c r="CQG96" s="14"/>
      <c r="CQH96" s="14"/>
      <c r="CQI96" s="14"/>
      <c r="CQJ96" s="14"/>
      <c r="CQK96" s="14"/>
      <c r="CQL96" s="14"/>
      <c r="CQM96" s="14"/>
      <c r="CQN96" s="14"/>
      <c r="CQO96" s="14"/>
      <c r="CQP96" s="14"/>
      <c r="CQQ96" s="14"/>
      <c r="CQR96" s="14"/>
      <c r="CQS96" s="14"/>
      <c r="CQT96" s="14"/>
      <c r="CQU96" s="14"/>
      <c r="CQV96" s="14"/>
      <c r="CQW96" s="14"/>
      <c r="CQX96" s="14"/>
      <c r="CQY96" s="14"/>
      <c r="CQZ96" s="14"/>
      <c r="CRA96" s="14"/>
      <c r="CRB96" s="14"/>
      <c r="CRC96" s="14"/>
      <c r="CRD96" s="14"/>
      <c r="CRE96" s="14"/>
      <c r="CRF96" s="14"/>
      <c r="CRG96" s="14"/>
      <c r="CRH96" s="14"/>
      <c r="CRI96" s="14"/>
      <c r="CRJ96" s="14"/>
      <c r="CRK96" s="14"/>
      <c r="CRL96" s="14"/>
      <c r="CRM96" s="14"/>
      <c r="CRN96" s="14"/>
      <c r="CRO96" s="14"/>
      <c r="CRP96" s="14"/>
      <c r="CRQ96" s="14"/>
      <c r="CRR96" s="14"/>
      <c r="CRS96" s="14"/>
      <c r="CRT96" s="14"/>
      <c r="CRU96" s="14"/>
      <c r="CRV96" s="14"/>
      <c r="CRW96" s="14"/>
      <c r="CRX96" s="14"/>
      <c r="CRY96" s="14"/>
      <c r="CRZ96" s="14"/>
      <c r="CSA96" s="14"/>
      <c r="CSB96" s="14"/>
      <c r="CSC96" s="14"/>
      <c r="CSD96" s="14"/>
      <c r="CSE96" s="14"/>
      <c r="CSF96" s="14"/>
      <c r="CSG96" s="14"/>
      <c r="CSH96" s="14"/>
      <c r="CSI96" s="14"/>
      <c r="CSJ96" s="14"/>
      <c r="CSK96" s="14"/>
      <c r="CSL96" s="14"/>
      <c r="CSM96" s="14"/>
      <c r="CSN96" s="14"/>
      <c r="CSO96" s="14"/>
      <c r="CSP96" s="14"/>
      <c r="CSQ96" s="14"/>
      <c r="CSR96" s="14"/>
      <c r="CSS96" s="14"/>
      <c r="CST96" s="14"/>
      <c r="CSU96" s="14"/>
      <c r="CSV96" s="14"/>
      <c r="CSW96" s="14"/>
      <c r="CSX96" s="14"/>
      <c r="CSY96" s="14"/>
      <c r="CSZ96" s="14"/>
      <c r="CTA96" s="14"/>
      <c r="CTB96" s="14"/>
      <c r="CTC96" s="14"/>
      <c r="CTD96" s="14"/>
      <c r="CTE96" s="14"/>
      <c r="CTF96" s="14"/>
      <c r="CTG96" s="14"/>
      <c r="CTH96" s="14"/>
      <c r="CTI96" s="14"/>
      <c r="CTJ96" s="14"/>
      <c r="CTK96" s="14"/>
      <c r="CTL96" s="14"/>
      <c r="CTM96" s="14"/>
      <c r="CTN96" s="14"/>
      <c r="CTO96" s="14"/>
      <c r="CTP96" s="14"/>
      <c r="CTQ96" s="14"/>
      <c r="CTR96" s="14"/>
      <c r="CTS96" s="14"/>
      <c r="CTT96" s="14"/>
      <c r="CTU96" s="14"/>
      <c r="CTV96" s="14"/>
      <c r="CTW96" s="14"/>
      <c r="CTX96" s="14"/>
      <c r="CTY96" s="14"/>
      <c r="CTZ96" s="14"/>
      <c r="CUA96" s="14"/>
      <c r="CUB96" s="14"/>
      <c r="CUC96" s="14"/>
      <c r="CUD96" s="14"/>
      <c r="CUE96" s="14"/>
      <c r="CUF96" s="14"/>
      <c r="CUG96" s="14"/>
      <c r="CUH96" s="14"/>
      <c r="CUI96" s="14"/>
      <c r="CUJ96" s="14"/>
      <c r="CUK96" s="14"/>
      <c r="CUL96" s="14"/>
      <c r="CUM96" s="14"/>
      <c r="CUN96" s="14"/>
      <c r="CUO96" s="14"/>
      <c r="CUP96" s="14"/>
      <c r="CUQ96" s="14"/>
      <c r="CUR96" s="14"/>
      <c r="CUS96" s="14"/>
      <c r="CUT96" s="14"/>
      <c r="CUU96" s="14"/>
      <c r="CUV96" s="14"/>
      <c r="CUW96" s="14"/>
      <c r="CUX96" s="14"/>
      <c r="CUY96" s="14"/>
      <c r="CUZ96" s="14"/>
      <c r="CVA96" s="14"/>
      <c r="CVB96" s="14"/>
      <c r="CVC96" s="14"/>
      <c r="CVD96" s="14"/>
      <c r="CVE96" s="14"/>
      <c r="CVF96" s="14"/>
      <c r="CVG96" s="14"/>
      <c r="CVH96" s="14"/>
      <c r="CVI96" s="14"/>
      <c r="CVJ96" s="14"/>
      <c r="CVK96" s="14"/>
      <c r="CVL96" s="14"/>
      <c r="CVM96" s="14"/>
      <c r="CVN96" s="14"/>
      <c r="CVO96" s="14"/>
      <c r="CVP96" s="14"/>
      <c r="CVQ96" s="14"/>
      <c r="CVR96" s="14"/>
      <c r="CVS96" s="14"/>
      <c r="CVT96" s="14"/>
      <c r="CVU96" s="14"/>
      <c r="CVV96" s="14"/>
      <c r="CVW96" s="14"/>
      <c r="CVX96" s="14"/>
      <c r="CVY96" s="14"/>
      <c r="CVZ96" s="14"/>
      <c r="CWA96" s="14"/>
      <c r="CWB96" s="14"/>
      <c r="CWC96" s="14"/>
      <c r="CWD96" s="14"/>
      <c r="CWE96" s="14"/>
      <c r="CWF96" s="14"/>
      <c r="CWG96" s="14"/>
      <c r="CWH96" s="14"/>
      <c r="CWI96" s="14"/>
      <c r="CWJ96" s="14"/>
      <c r="CWK96" s="14"/>
      <c r="CWL96" s="14"/>
      <c r="CWM96" s="14"/>
      <c r="CWN96" s="14"/>
      <c r="CWO96" s="14"/>
      <c r="CWP96" s="14"/>
      <c r="CWQ96" s="14"/>
      <c r="CWR96" s="14"/>
      <c r="CWS96" s="14"/>
      <c r="CWT96" s="14"/>
      <c r="CWU96" s="14"/>
      <c r="CWV96" s="14"/>
      <c r="CWW96" s="14"/>
      <c r="CWX96" s="14"/>
      <c r="CWY96" s="14"/>
      <c r="CWZ96" s="14"/>
      <c r="CXA96" s="14"/>
      <c r="CXB96" s="14"/>
      <c r="CXC96" s="14"/>
      <c r="CXD96" s="14"/>
      <c r="CXE96" s="14"/>
      <c r="CXF96" s="14"/>
      <c r="CXG96" s="14"/>
      <c r="CXH96" s="14"/>
      <c r="CXI96" s="14"/>
      <c r="CXJ96" s="14"/>
      <c r="CXK96" s="14"/>
      <c r="CXL96" s="14"/>
      <c r="CXM96" s="14"/>
      <c r="CXN96" s="14"/>
      <c r="CXO96" s="14"/>
      <c r="CXP96" s="14"/>
      <c r="CXQ96" s="14"/>
      <c r="CXR96" s="14"/>
      <c r="CXS96" s="14"/>
      <c r="CXT96" s="14"/>
      <c r="CXU96" s="14"/>
      <c r="CXV96" s="14"/>
      <c r="CXW96" s="14"/>
      <c r="CXX96" s="14"/>
      <c r="CXY96" s="14"/>
      <c r="CXZ96" s="14"/>
      <c r="CYA96" s="14"/>
      <c r="CYB96" s="14"/>
      <c r="CYC96" s="14"/>
      <c r="CYD96" s="14"/>
      <c r="CYE96" s="14"/>
      <c r="CYF96" s="14"/>
      <c r="CYG96" s="14"/>
      <c r="CYH96" s="14"/>
      <c r="CYI96" s="14"/>
      <c r="CYJ96" s="14"/>
      <c r="CYK96" s="14"/>
      <c r="CYL96" s="14"/>
      <c r="CYM96" s="14"/>
      <c r="CYN96" s="14"/>
      <c r="CYO96" s="14"/>
      <c r="CYP96" s="14"/>
      <c r="CYQ96" s="14"/>
      <c r="CYR96" s="14"/>
      <c r="CYS96" s="14"/>
      <c r="CYT96" s="14"/>
      <c r="CYU96" s="14"/>
      <c r="CYV96" s="14"/>
      <c r="CYW96" s="14"/>
      <c r="CYX96" s="14"/>
      <c r="CYY96" s="14"/>
      <c r="CYZ96" s="14"/>
      <c r="CZA96" s="14"/>
      <c r="CZB96" s="14"/>
      <c r="CZC96" s="14"/>
      <c r="CZD96" s="14"/>
      <c r="CZE96" s="14"/>
      <c r="CZF96" s="14"/>
      <c r="CZG96" s="14"/>
      <c r="CZH96" s="14"/>
      <c r="CZI96" s="14"/>
      <c r="CZJ96" s="14"/>
      <c r="CZK96" s="14"/>
      <c r="CZL96" s="14"/>
      <c r="CZM96" s="14"/>
      <c r="CZN96" s="14"/>
      <c r="CZO96" s="14"/>
      <c r="CZP96" s="14"/>
      <c r="CZQ96" s="14"/>
      <c r="CZR96" s="14"/>
      <c r="CZS96" s="14"/>
      <c r="CZT96" s="14"/>
      <c r="CZU96" s="14"/>
      <c r="CZV96" s="14"/>
      <c r="CZW96" s="14"/>
      <c r="CZX96" s="14"/>
      <c r="CZY96" s="14"/>
      <c r="CZZ96" s="14"/>
      <c r="DAA96" s="14"/>
      <c r="DAB96" s="14"/>
      <c r="DAC96" s="14"/>
      <c r="DAD96" s="14"/>
      <c r="DAE96" s="14"/>
      <c r="DAF96" s="14"/>
      <c r="DAG96" s="14"/>
      <c r="DAH96" s="14"/>
      <c r="DAI96" s="14"/>
      <c r="DAJ96" s="14"/>
      <c r="DAK96" s="14"/>
      <c r="DAL96" s="14"/>
      <c r="DAM96" s="14"/>
      <c r="DAN96" s="14"/>
      <c r="DAO96" s="14"/>
      <c r="DAP96" s="14"/>
      <c r="DAQ96" s="14"/>
      <c r="DAR96" s="14"/>
      <c r="DAS96" s="14"/>
      <c r="DAT96" s="14"/>
      <c r="DAU96" s="14"/>
      <c r="DAV96" s="14"/>
      <c r="DAW96" s="14"/>
      <c r="DAX96" s="14"/>
      <c r="DAY96" s="14"/>
      <c r="DAZ96" s="14"/>
      <c r="DBA96" s="14"/>
      <c r="DBB96" s="14"/>
      <c r="DBC96" s="14"/>
      <c r="DBD96" s="14"/>
      <c r="DBE96" s="14"/>
      <c r="DBF96" s="14"/>
      <c r="DBG96" s="14"/>
      <c r="DBH96" s="14"/>
      <c r="DBI96" s="14"/>
      <c r="DBJ96" s="14"/>
      <c r="DBK96" s="14"/>
      <c r="DBL96" s="14"/>
      <c r="DBM96" s="14"/>
      <c r="DBN96" s="14"/>
      <c r="DBO96" s="14"/>
      <c r="DBP96" s="14"/>
      <c r="DBQ96" s="14"/>
      <c r="DBR96" s="14"/>
      <c r="DBS96" s="14"/>
      <c r="DBT96" s="14"/>
      <c r="DBU96" s="14"/>
      <c r="DBV96" s="14"/>
      <c r="DBW96" s="14"/>
      <c r="DBX96" s="14"/>
      <c r="DBY96" s="14"/>
      <c r="DBZ96" s="14"/>
      <c r="DCA96" s="14"/>
      <c r="DCB96" s="14"/>
      <c r="DCC96" s="14"/>
      <c r="DCD96" s="14"/>
      <c r="DCE96" s="14"/>
      <c r="DCF96" s="14"/>
      <c r="DCG96" s="14"/>
      <c r="DCH96" s="14"/>
      <c r="DCI96" s="14"/>
      <c r="DCJ96" s="14"/>
      <c r="DCK96" s="14"/>
      <c r="DCL96" s="14"/>
      <c r="DCM96" s="14"/>
      <c r="DCN96" s="14"/>
      <c r="DCO96" s="14"/>
      <c r="DCP96" s="14"/>
      <c r="DCQ96" s="14"/>
      <c r="DCR96" s="14"/>
      <c r="DCS96" s="14"/>
      <c r="DCT96" s="14"/>
      <c r="DCU96" s="14"/>
      <c r="DCV96" s="14"/>
      <c r="DCW96" s="14"/>
      <c r="DCX96" s="14"/>
      <c r="DCY96" s="14"/>
      <c r="DCZ96" s="14"/>
      <c r="DDA96" s="14"/>
      <c r="DDB96" s="14"/>
      <c r="DDC96" s="14"/>
      <c r="DDD96" s="14"/>
      <c r="DDE96" s="14"/>
      <c r="DDF96" s="14"/>
      <c r="DDG96" s="14"/>
      <c r="DDH96" s="14"/>
      <c r="DDI96" s="14"/>
      <c r="DDJ96" s="14"/>
      <c r="DDK96" s="14"/>
      <c r="DDL96" s="14"/>
      <c r="DDM96" s="14"/>
      <c r="DDN96" s="14"/>
      <c r="DDO96" s="14"/>
      <c r="DDP96" s="14"/>
      <c r="DDQ96" s="14"/>
      <c r="DDR96" s="14"/>
      <c r="DDS96" s="14"/>
      <c r="DDT96" s="14"/>
      <c r="DDU96" s="14"/>
      <c r="DDV96" s="14"/>
      <c r="DDW96" s="14"/>
      <c r="DDX96" s="14"/>
      <c r="DDY96" s="14"/>
      <c r="DDZ96" s="14"/>
      <c r="DEA96" s="14"/>
      <c r="DEB96" s="14"/>
      <c r="DEC96" s="14"/>
      <c r="DED96" s="14"/>
      <c r="DEE96" s="14"/>
      <c r="DEF96" s="14"/>
      <c r="DEG96" s="14"/>
      <c r="DEH96" s="14"/>
      <c r="DEI96" s="14"/>
      <c r="DEJ96" s="14"/>
      <c r="DEK96" s="14"/>
      <c r="DEL96" s="14"/>
      <c r="DEM96" s="14"/>
      <c r="DEN96" s="14"/>
      <c r="DEO96" s="14"/>
      <c r="DEP96" s="14"/>
      <c r="DEQ96" s="14"/>
      <c r="DER96" s="14"/>
      <c r="DES96" s="14"/>
      <c r="DET96" s="14"/>
      <c r="DEU96" s="14"/>
      <c r="DEV96" s="14"/>
      <c r="DEW96" s="14"/>
      <c r="DEX96" s="14"/>
      <c r="DEY96" s="14"/>
      <c r="DEZ96" s="14"/>
      <c r="DFA96" s="14"/>
      <c r="DFB96" s="14"/>
      <c r="DFC96" s="14"/>
      <c r="DFD96" s="14"/>
      <c r="DFE96" s="14"/>
      <c r="DFF96" s="14"/>
      <c r="DFG96" s="14"/>
      <c r="DFH96" s="14"/>
      <c r="DFI96" s="14"/>
      <c r="DFJ96" s="14"/>
      <c r="DFK96" s="14"/>
      <c r="DFL96" s="14"/>
      <c r="DFM96" s="14"/>
      <c r="DFN96" s="14"/>
      <c r="DFO96" s="14"/>
      <c r="DFP96" s="14"/>
      <c r="DFQ96" s="14"/>
      <c r="DFR96" s="14"/>
      <c r="DFS96" s="14"/>
      <c r="DFT96" s="14"/>
      <c r="DFU96" s="14"/>
      <c r="DFV96" s="14"/>
      <c r="DFW96" s="14"/>
      <c r="DFX96" s="14"/>
      <c r="DFY96" s="14"/>
      <c r="DFZ96" s="14"/>
      <c r="DGA96" s="14"/>
      <c r="DGB96" s="14"/>
      <c r="DGC96" s="14"/>
      <c r="DGD96" s="14"/>
      <c r="DGE96" s="14"/>
      <c r="DGF96" s="14"/>
      <c r="DGG96" s="14"/>
      <c r="DGH96" s="14"/>
      <c r="DGI96" s="14"/>
      <c r="DGJ96" s="14"/>
      <c r="DGK96" s="14"/>
      <c r="DGL96" s="14"/>
      <c r="DGM96" s="14"/>
      <c r="DGN96" s="14"/>
      <c r="DGO96" s="14"/>
      <c r="DGP96" s="14"/>
      <c r="DGQ96" s="14"/>
      <c r="DGR96" s="14"/>
      <c r="DGS96" s="14"/>
      <c r="DGT96" s="14"/>
      <c r="DGU96" s="14"/>
      <c r="DGV96" s="14"/>
      <c r="DGW96" s="14"/>
      <c r="DGX96" s="14"/>
      <c r="DGY96" s="14"/>
      <c r="DGZ96" s="14"/>
      <c r="DHA96" s="14"/>
      <c r="DHB96" s="14"/>
      <c r="DHC96" s="14"/>
      <c r="DHD96" s="14"/>
      <c r="DHE96" s="14"/>
      <c r="DHF96" s="14"/>
      <c r="DHG96" s="14"/>
      <c r="DHH96" s="14"/>
      <c r="DHI96" s="14"/>
      <c r="DHJ96" s="14"/>
      <c r="DHK96" s="14"/>
      <c r="DHL96" s="14"/>
      <c r="DHM96" s="14"/>
      <c r="DHN96" s="14"/>
      <c r="DHO96" s="14"/>
      <c r="DHP96" s="14"/>
      <c r="DHQ96" s="14"/>
      <c r="DHR96" s="14"/>
      <c r="DHS96" s="14"/>
      <c r="DHT96" s="14"/>
      <c r="DHU96" s="14"/>
      <c r="DHV96" s="14"/>
      <c r="DHW96" s="14"/>
      <c r="DHX96" s="14"/>
      <c r="DHY96" s="14"/>
      <c r="DHZ96" s="14"/>
      <c r="DIA96" s="14"/>
      <c r="DIB96" s="14"/>
      <c r="DIC96" s="14"/>
      <c r="DID96" s="14"/>
      <c r="DIE96" s="14"/>
      <c r="DIF96" s="14"/>
      <c r="DIG96" s="14"/>
      <c r="DIH96" s="14"/>
      <c r="DII96" s="14"/>
      <c r="DIJ96" s="14"/>
      <c r="DIK96" s="14"/>
      <c r="DIL96" s="14"/>
      <c r="DIM96" s="14"/>
      <c r="DIN96" s="14"/>
      <c r="DIO96" s="14"/>
      <c r="DIP96" s="14"/>
      <c r="DIQ96" s="14"/>
      <c r="DIR96" s="14"/>
      <c r="DIS96" s="14"/>
      <c r="DIT96" s="14"/>
      <c r="DIU96" s="14"/>
      <c r="DIV96" s="14"/>
      <c r="DIW96" s="14"/>
      <c r="DIX96" s="14"/>
      <c r="DIY96" s="14"/>
      <c r="DIZ96" s="14"/>
      <c r="DJA96" s="14"/>
      <c r="DJB96" s="14"/>
      <c r="DJC96" s="14"/>
      <c r="DJD96" s="14"/>
      <c r="DJE96" s="14"/>
      <c r="DJF96" s="14"/>
      <c r="DJG96" s="14"/>
      <c r="DJH96" s="14"/>
      <c r="DJI96" s="14"/>
      <c r="DJJ96" s="14"/>
      <c r="DJK96" s="14"/>
      <c r="DJL96" s="14"/>
      <c r="DJM96" s="14"/>
      <c r="DJN96" s="14"/>
      <c r="DJO96" s="14"/>
      <c r="DJP96" s="14"/>
      <c r="DJQ96" s="14"/>
      <c r="DJR96" s="14"/>
      <c r="DJS96" s="14"/>
      <c r="DJT96" s="14"/>
      <c r="DJU96" s="14"/>
      <c r="DJV96" s="14"/>
      <c r="DJW96" s="14"/>
      <c r="DJX96" s="14"/>
      <c r="DJY96" s="14"/>
      <c r="DJZ96" s="14"/>
      <c r="DKA96" s="14"/>
      <c r="DKB96" s="14"/>
      <c r="DKC96" s="14"/>
      <c r="DKD96" s="14"/>
      <c r="DKE96" s="14"/>
      <c r="DKF96" s="14"/>
      <c r="DKG96" s="14"/>
      <c r="DKH96" s="14"/>
      <c r="DKI96" s="14"/>
      <c r="DKJ96" s="14"/>
      <c r="DKK96" s="14"/>
      <c r="DKL96" s="14"/>
      <c r="DKM96" s="14"/>
      <c r="DKN96" s="14"/>
      <c r="DKO96" s="14"/>
      <c r="DKP96" s="14"/>
      <c r="DKQ96" s="14"/>
      <c r="DKR96" s="14"/>
      <c r="DKS96" s="14"/>
      <c r="DKT96" s="14"/>
      <c r="DKU96" s="14"/>
      <c r="DKV96" s="14"/>
      <c r="DKW96" s="14"/>
      <c r="DKX96" s="14"/>
      <c r="DKY96" s="14"/>
      <c r="DKZ96" s="14"/>
      <c r="DLA96" s="14"/>
      <c r="DLB96" s="14"/>
      <c r="DLC96" s="14"/>
      <c r="DLD96" s="14"/>
      <c r="DLE96" s="14"/>
      <c r="DLF96" s="14"/>
      <c r="DLG96" s="14"/>
      <c r="DLH96" s="14"/>
      <c r="DLI96" s="14"/>
      <c r="DLJ96" s="14"/>
      <c r="DLK96" s="14"/>
      <c r="DLL96" s="14"/>
      <c r="DLM96" s="14"/>
      <c r="DLN96" s="14"/>
      <c r="DLO96" s="14"/>
      <c r="DLP96" s="14"/>
      <c r="DLQ96" s="14"/>
      <c r="DLR96" s="14"/>
      <c r="DLS96" s="14"/>
      <c r="DLT96" s="14"/>
      <c r="DLU96" s="14"/>
      <c r="DLV96" s="14"/>
      <c r="DLW96" s="14"/>
      <c r="DLX96" s="14"/>
      <c r="DLY96" s="14"/>
      <c r="DLZ96" s="14"/>
      <c r="DMA96" s="14"/>
      <c r="DMB96" s="14"/>
      <c r="DMC96" s="14"/>
      <c r="DMD96" s="14"/>
      <c r="DME96" s="14"/>
      <c r="DMF96" s="14"/>
      <c r="DMG96" s="14"/>
      <c r="DMH96" s="14"/>
      <c r="DMI96" s="14"/>
      <c r="DMJ96" s="14"/>
      <c r="DMK96" s="14"/>
      <c r="DML96" s="14"/>
      <c r="DMM96" s="14"/>
      <c r="DMN96" s="14"/>
      <c r="DMO96" s="14"/>
      <c r="DMP96" s="14"/>
      <c r="DMQ96" s="14"/>
      <c r="DMR96" s="14"/>
      <c r="DMS96" s="14"/>
      <c r="DMT96" s="14"/>
      <c r="DMU96" s="14"/>
      <c r="DMV96" s="14"/>
      <c r="DMW96" s="14"/>
      <c r="DMX96" s="14"/>
      <c r="DMY96" s="14"/>
      <c r="DMZ96" s="14"/>
      <c r="DNA96" s="14"/>
      <c r="DNB96" s="14"/>
      <c r="DNC96" s="14"/>
      <c r="DND96" s="14"/>
      <c r="DNE96" s="14"/>
      <c r="DNF96" s="14"/>
      <c r="DNG96" s="14"/>
      <c r="DNH96" s="14"/>
      <c r="DNI96" s="14"/>
      <c r="DNJ96" s="14"/>
      <c r="DNK96" s="14"/>
      <c r="DNL96" s="14"/>
      <c r="DNM96" s="14"/>
      <c r="DNN96" s="14"/>
      <c r="DNO96" s="14"/>
      <c r="DNP96" s="14"/>
      <c r="DNQ96" s="14"/>
      <c r="DNR96" s="14"/>
      <c r="DNS96" s="14"/>
      <c r="DNT96" s="14"/>
      <c r="DNU96" s="14"/>
      <c r="DNV96" s="14"/>
      <c r="DNW96" s="14"/>
      <c r="DNX96" s="14"/>
      <c r="DNY96" s="14"/>
      <c r="DNZ96" s="14"/>
      <c r="DOA96" s="14"/>
      <c r="DOB96" s="14"/>
      <c r="DOC96" s="14"/>
      <c r="DOD96" s="14"/>
      <c r="DOE96" s="14"/>
      <c r="DOF96" s="14"/>
      <c r="DOG96" s="14"/>
      <c r="DOH96" s="14"/>
      <c r="DOI96" s="14"/>
      <c r="DOJ96" s="14"/>
      <c r="DOK96" s="14"/>
      <c r="DOL96" s="14"/>
      <c r="DOM96" s="14"/>
      <c r="DON96" s="14"/>
      <c r="DOO96" s="14"/>
      <c r="DOP96" s="14"/>
      <c r="DOQ96" s="14"/>
      <c r="DOR96" s="14"/>
      <c r="DOS96" s="14"/>
      <c r="DOT96" s="14"/>
      <c r="DOU96" s="14"/>
      <c r="DOV96" s="14"/>
      <c r="DOW96" s="14"/>
      <c r="DOX96" s="14"/>
      <c r="DOY96" s="14"/>
      <c r="DOZ96" s="14"/>
      <c r="DPA96" s="14"/>
      <c r="DPB96" s="14"/>
      <c r="DPC96" s="14"/>
      <c r="DPD96" s="14"/>
      <c r="DPE96" s="14"/>
      <c r="DPF96" s="14"/>
      <c r="DPG96" s="14"/>
      <c r="DPH96" s="14"/>
      <c r="DPI96" s="14"/>
      <c r="DPJ96" s="14"/>
      <c r="DPK96" s="14"/>
      <c r="DPL96" s="14"/>
      <c r="DPM96" s="14"/>
      <c r="DPN96" s="14"/>
      <c r="DPO96" s="14"/>
      <c r="DPP96" s="14"/>
      <c r="DPQ96" s="14"/>
      <c r="DPR96" s="14"/>
      <c r="DPS96" s="14"/>
      <c r="DPT96" s="14"/>
      <c r="DPU96" s="14"/>
      <c r="DPV96" s="14"/>
      <c r="DPW96" s="14"/>
      <c r="DPX96" s="14"/>
      <c r="DPY96" s="14"/>
      <c r="DPZ96" s="14"/>
      <c r="DQA96" s="14"/>
      <c r="DQB96" s="14"/>
      <c r="DQC96" s="14"/>
      <c r="DQD96" s="14"/>
      <c r="DQE96" s="14"/>
      <c r="DQF96" s="14"/>
      <c r="DQG96" s="14"/>
      <c r="DQH96" s="14"/>
      <c r="DQI96" s="14"/>
      <c r="DQJ96" s="14"/>
      <c r="DQK96" s="14"/>
      <c r="DQL96" s="14"/>
      <c r="DQM96" s="14"/>
      <c r="DQN96" s="14"/>
      <c r="DQO96" s="14"/>
      <c r="DQP96" s="14"/>
      <c r="DQQ96" s="14"/>
      <c r="DQR96" s="14"/>
      <c r="DQS96" s="14"/>
      <c r="DQT96" s="14"/>
      <c r="DQU96" s="14"/>
      <c r="DQV96" s="14"/>
      <c r="DQW96" s="14"/>
      <c r="DQX96" s="14"/>
      <c r="DQY96" s="14"/>
      <c r="DQZ96" s="14"/>
      <c r="DRA96" s="14"/>
      <c r="DRB96" s="14"/>
      <c r="DRC96" s="14"/>
      <c r="DRD96" s="14"/>
      <c r="DRE96" s="14"/>
      <c r="DRF96" s="14"/>
      <c r="DRG96" s="14"/>
      <c r="DRH96" s="14"/>
      <c r="DRI96" s="14"/>
      <c r="DRJ96" s="14"/>
      <c r="DRK96" s="14"/>
      <c r="DRL96" s="14"/>
      <c r="DRM96" s="14"/>
      <c r="DRN96" s="14"/>
      <c r="DRO96" s="14"/>
      <c r="DRP96" s="14"/>
      <c r="DRQ96" s="14"/>
      <c r="DRR96" s="14"/>
      <c r="DRS96" s="14"/>
      <c r="DRT96" s="14"/>
      <c r="DRU96" s="14"/>
      <c r="DRV96" s="14"/>
      <c r="DRW96" s="14"/>
      <c r="DRX96" s="14"/>
      <c r="DRY96" s="14"/>
      <c r="DRZ96" s="14"/>
      <c r="DSA96" s="14"/>
      <c r="DSB96" s="14"/>
      <c r="DSC96" s="14"/>
      <c r="DSD96" s="14"/>
      <c r="DSE96" s="14"/>
      <c r="DSF96" s="14"/>
      <c r="DSG96" s="14"/>
      <c r="DSH96" s="14"/>
      <c r="DSI96" s="14"/>
      <c r="DSJ96" s="14"/>
      <c r="DSK96" s="14"/>
      <c r="DSL96" s="14"/>
      <c r="DSM96" s="14"/>
      <c r="DSN96" s="14"/>
      <c r="DSO96" s="14"/>
      <c r="DSP96" s="14"/>
      <c r="DSQ96" s="14"/>
      <c r="DSR96" s="14"/>
      <c r="DSS96" s="14"/>
      <c r="DST96" s="14"/>
      <c r="DSU96" s="14"/>
      <c r="DSV96" s="14"/>
      <c r="DSW96" s="14"/>
      <c r="DSX96" s="14"/>
      <c r="DSY96" s="14"/>
      <c r="DSZ96" s="14"/>
      <c r="DTA96" s="14"/>
      <c r="DTB96" s="14"/>
      <c r="DTC96" s="14"/>
      <c r="DTD96" s="14"/>
      <c r="DTE96" s="14"/>
      <c r="DTF96" s="14"/>
      <c r="DTG96" s="14"/>
      <c r="DTH96" s="14"/>
      <c r="DTI96" s="14"/>
      <c r="DTJ96" s="14"/>
      <c r="DTK96" s="14"/>
      <c r="DTL96" s="14"/>
      <c r="DTM96" s="14"/>
      <c r="DTN96" s="14"/>
      <c r="DTO96" s="14"/>
      <c r="DTP96" s="14"/>
      <c r="DTQ96" s="14"/>
      <c r="DTR96" s="14"/>
      <c r="DTS96" s="14"/>
      <c r="DTT96" s="14"/>
      <c r="DTU96" s="14"/>
      <c r="DTV96" s="14"/>
      <c r="DTW96" s="14"/>
      <c r="DTX96" s="14"/>
      <c r="DTY96" s="14"/>
      <c r="DTZ96" s="14"/>
      <c r="DUA96" s="14"/>
      <c r="DUB96" s="14"/>
      <c r="DUC96" s="14"/>
      <c r="DUD96" s="14"/>
      <c r="DUE96" s="14"/>
      <c r="DUF96" s="14"/>
      <c r="DUG96" s="14"/>
      <c r="DUH96" s="14"/>
      <c r="DUI96" s="14"/>
      <c r="DUJ96" s="14"/>
      <c r="DUK96" s="14"/>
      <c r="DUL96" s="14"/>
      <c r="DUM96" s="14"/>
      <c r="DUN96" s="14"/>
      <c r="DUO96" s="14"/>
      <c r="DUP96" s="14"/>
      <c r="DUQ96" s="14"/>
      <c r="DUR96" s="14"/>
      <c r="DUS96" s="14"/>
      <c r="DUT96" s="14"/>
      <c r="DUU96" s="14"/>
      <c r="DUV96" s="14"/>
      <c r="DUW96" s="14"/>
      <c r="DUX96" s="14"/>
      <c r="DUY96" s="14"/>
      <c r="DUZ96" s="14"/>
      <c r="DVA96" s="14"/>
      <c r="DVB96" s="14"/>
      <c r="DVC96" s="14"/>
      <c r="DVD96" s="14"/>
      <c r="DVE96" s="14"/>
      <c r="DVF96" s="14"/>
      <c r="DVG96" s="14"/>
      <c r="DVH96" s="14"/>
      <c r="DVI96" s="14"/>
      <c r="DVJ96" s="14"/>
      <c r="DVK96" s="14"/>
      <c r="DVL96" s="14"/>
      <c r="DVM96" s="14"/>
      <c r="DVN96" s="14"/>
      <c r="DVO96" s="14"/>
      <c r="DVP96" s="14"/>
      <c r="DVQ96" s="14"/>
      <c r="DVR96" s="14"/>
      <c r="DVS96" s="14"/>
      <c r="DVT96" s="14"/>
      <c r="DVU96" s="14"/>
      <c r="DVV96" s="14"/>
      <c r="DVW96" s="14"/>
      <c r="DVX96" s="14"/>
      <c r="DVY96" s="14"/>
      <c r="DVZ96" s="14"/>
      <c r="DWA96" s="14"/>
      <c r="DWB96" s="14"/>
      <c r="DWC96" s="14"/>
      <c r="DWD96" s="14"/>
      <c r="DWE96" s="14"/>
      <c r="DWF96" s="14"/>
      <c r="DWG96" s="14"/>
      <c r="DWH96" s="14"/>
      <c r="DWI96" s="14"/>
      <c r="DWJ96" s="14"/>
      <c r="DWK96" s="14"/>
      <c r="DWL96" s="14"/>
      <c r="DWM96" s="14"/>
      <c r="DWN96" s="14"/>
      <c r="DWO96" s="14"/>
      <c r="DWP96" s="14"/>
      <c r="DWQ96" s="14"/>
      <c r="DWR96" s="14"/>
      <c r="DWS96" s="14"/>
      <c r="DWT96" s="14"/>
      <c r="DWU96" s="14"/>
      <c r="DWV96" s="14"/>
      <c r="DWW96" s="14"/>
      <c r="DWX96" s="14"/>
      <c r="DWY96" s="14"/>
      <c r="DWZ96" s="14"/>
      <c r="DXA96" s="14"/>
      <c r="DXB96" s="14"/>
      <c r="DXC96" s="14"/>
      <c r="DXD96" s="14"/>
      <c r="DXE96" s="14"/>
      <c r="DXF96" s="14"/>
      <c r="DXG96" s="14"/>
      <c r="DXH96" s="14"/>
      <c r="DXI96" s="14"/>
      <c r="DXJ96" s="14"/>
      <c r="DXK96" s="14"/>
      <c r="DXL96" s="14"/>
      <c r="DXM96" s="14"/>
      <c r="DXN96" s="14"/>
      <c r="DXO96" s="14"/>
      <c r="DXP96" s="14"/>
      <c r="DXQ96" s="14"/>
      <c r="DXR96" s="14"/>
      <c r="DXS96" s="14"/>
      <c r="DXT96" s="14"/>
      <c r="DXU96" s="14"/>
      <c r="DXV96" s="14"/>
      <c r="DXW96" s="14"/>
      <c r="DXX96" s="14"/>
      <c r="DXY96" s="14"/>
      <c r="DXZ96" s="14"/>
      <c r="DYA96" s="14"/>
      <c r="DYB96" s="14"/>
      <c r="DYC96" s="14"/>
      <c r="DYD96" s="14"/>
      <c r="DYE96" s="14"/>
      <c r="DYF96" s="14"/>
      <c r="DYG96" s="14"/>
      <c r="DYH96" s="14"/>
      <c r="DYI96" s="14"/>
      <c r="DYJ96" s="14"/>
      <c r="DYK96" s="14"/>
      <c r="DYL96" s="14"/>
      <c r="DYM96" s="14"/>
      <c r="DYN96" s="14"/>
      <c r="DYO96" s="14"/>
      <c r="DYP96" s="14"/>
      <c r="DYQ96" s="14"/>
      <c r="DYR96" s="14"/>
      <c r="DYS96" s="14"/>
      <c r="DYT96" s="14"/>
      <c r="DYU96" s="14"/>
      <c r="DYV96" s="14"/>
      <c r="DYW96" s="14"/>
      <c r="DYX96" s="14"/>
      <c r="DYY96" s="14"/>
      <c r="DYZ96" s="14"/>
      <c r="DZA96" s="14"/>
      <c r="DZB96" s="14"/>
      <c r="DZC96" s="14"/>
      <c r="DZD96" s="14"/>
      <c r="DZE96" s="14"/>
      <c r="DZF96" s="14"/>
      <c r="DZG96" s="14"/>
      <c r="DZH96" s="14"/>
      <c r="DZI96" s="14"/>
      <c r="DZJ96" s="14"/>
      <c r="DZK96" s="14"/>
      <c r="DZL96" s="14"/>
      <c r="DZM96" s="14"/>
      <c r="DZN96" s="14"/>
      <c r="DZO96" s="14"/>
      <c r="DZP96" s="14"/>
      <c r="DZQ96" s="14"/>
      <c r="DZR96" s="14"/>
      <c r="DZS96" s="14"/>
      <c r="DZT96" s="14"/>
      <c r="DZU96" s="14"/>
      <c r="DZV96" s="14"/>
      <c r="DZW96" s="14"/>
      <c r="DZX96" s="14"/>
      <c r="DZY96" s="14"/>
      <c r="DZZ96" s="14"/>
      <c r="EAA96" s="14"/>
      <c r="EAB96" s="14"/>
      <c r="EAC96" s="14"/>
      <c r="EAD96" s="14"/>
      <c r="EAE96" s="14"/>
      <c r="EAF96" s="14"/>
      <c r="EAG96" s="14"/>
      <c r="EAH96" s="14"/>
      <c r="EAI96" s="14"/>
      <c r="EAJ96" s="14"/>
      <c r="EAK96" s="14"/>
      <c r="EAL96" s="14"/>
      <c r="EAM96" s="14"/>
      <c r="EAN96" s="14"/>
      <c r="EAO96" s="14"/>
      <c r="EAP96" s="14"/>
      <c r="EAQ96" s="14"/>
      <c r="EAR96" s="14"/>
      <c r="EAS96" s="14"/>
      <c r="EAT96" s="14"/>
      <c r="EAU96" s="14"/>
      <c r="EAV96" s="14"/>
      <c r="EAW96" s="14"/>
      <c r="EAX96" s="14"/>
      <c r="EAY96" s="14"/>
      <c r="EAZ96" s="14"/>
      <c r="EBA96" s="14"/>
      <c r="EBB96" s="14"/>
      <c r="EBC96" s="14"/>
      <c r="EBD96" s="14"/>
      <c r="EBE96" s="14"/>
      <c r="EBF96" s="14"/>
      <c r="EBG96" s="14"/>
      <c r="EBH96" s="14"/>
      <c r="EBI96" s="14"/>
      <c r="EBJ96" s="14"/>
      <c r="EBK96" s="14"/>
      <c r="EBL96" s="14"/>
      <c r="EBM96" s="14"/>
      <c r="EBN96" s="14"/>
      <c r="EBO96" s="14"/>
      <c r="EBP96" s="14"/>
      <c r="EBQ96" s="14"/>
      <c r="EBR96" s="14"/>
      <c r="EBS96" s="14"/>
      <c r="EBT96" s="14"/>
      <c r="EBU96" s="14"/>
      <c r="EBV96" s="14"/>
      <c r="EBW96" s="14"/>
      <c r="EBX96" s="14"/>
      <c r="EBY96" s="14"/>
      <c r="EBZ96" s="14"/>
      <c r="ECA96" s="14"/>
      <c r="ECB96" s="14"/>
      <c r="ECC96" s="14"/>
      <c r="ECD96" s="14"/>
      <c r="ECE96" s="14"/>
      <c r="ECF96" s="14"/>
      <c r="ECG96" s="14"/>
      <c r="ECH96" s="14"/>
      <c r="ECI96" s="14"/>
      <c r="ECJ96" s="14"/>
      <c r="ECK96" s="14"/>
      <c r="ECL96" s="14"/>
      <c r="ECM96" s="14"/>
      <c r="ECN96" s="14"/>
      <c r="ECO96" s="14"/>
      <c r="ECP96" s="14"/>
      <c r="ECQ96" s="14"/>
      <c r="ECR96" s="14"/>
      <c r="ECS96" s="14"/>
      <c r="ECT96" s="14"/>
      <c r="ECU96" s="14"/>
      <c r="ECV96" s="14"/>
      <c r="ECW96" s="14"/>
      <c r="ECX96" s="14"/>
      <c r="ECY96" s="14"/>
      <c r="ECZ96" s="14"/>
      <c r="EDA96" s="14"/>
      <c r="EDB96" s="14"/>
      <c r="EDC96" s="14"/>
      <c r="EDD96" s="14"/>
      <c r="EDE96" s="14"/>
      <c r="EDF96" s="14"/>
      <c r="EDG96" s="14"/>
      <c r="EDH96" s="14"/>
      <c r="EDI96" s="14"/>
      <c r="EDJ96" s="14"/>
      <c r="EDK96" s="14"/>
      <c r="EDL96" s="14"/>
      <c r="EDM96" s="14"/>
      <c r="EDN96" s="14"/>
      <c r="EDO96" s="14"/>
      <c r="EDP96" s="14"/>
      <c r="EDQ96" s="14"/>
      <c r="EDR96" s="14"/>
      <c r="EDS96" s="14"/>
      <c r="EDT96" s="14"/>
      <c r="EDU96" s="14"/>
      <c r="EDV96" s="14"/>
      <c r="EDW96" s="14"/>
      <c r="EDX96" s="14"/>
      <c r="EDY96" s="14"/>
      <c r="EDZ96" s="14"/>
      <c r="EEA96" s="14"/>
      <c r="EEB96" s="14"/>
      <c r="EEC96" s="14"/>
      <c r="EED96" s="14"/>
      <c r="EEE96" s="14"/>
      <c r="EEF96" s="14"/>
      <c r="EEG96" s="14"/>
      <c r="EEH96" s="14"/>
      <c r="EEI96" s="14"/>
      <c r="EEJ96" s="14"/>
      <c r="EEK96" s="14"/>
      <c r="EEL96" s="14"/>
      <c r="EEM96" s="14"/>
      <c r="EEN96" s="14"/>
      <c r="EEO96" s="14"/>
      <c r="EEP96" s="14"/>
      <c r="EEQ96" s="14"/>
      <c r="EER96" s="14"/>
      <c r="EES96" s="14"/>
      <c r="EET96" s="14"/>
      <c r="EEU96" s="14"/>
      <c r="EEV96" s="14"/>
      <c r="EEW96" s="14"/>
      <c r="EEX96" s="14"/>
      <c r="EEY96" s="14"/>
      <c r="EEZ96" s="14"/>
      <c r="EFA96" s="14"/>
      <c r="EFB96" s="14"/>
      <c r="EFC96" s="14"/>
      <c r="EFD96" s="14"/>
      <c r="EFE96" s="14"/>
      <c r="EFF96" s="14"/>
      <c r="EFG96" s="14"/>
      <c r="EFH96" s="14"/>
      <c r="EFI96" s="14"/>
      <c r="EFJ96" s="14"/>
      <c r="EFK96" s="14"/>
      <c r="EFL96" s="14"/>
      <c r="EFM96" s="14"/>
      <c r="EFN96" s="14"/>
      <c r="EFO96" s="14"/>
      <c r="EFP96" s="14"/>
      <c r="EFQ96" s="14"/>
      <c r="EFR96" s="14"/>
      <c r="EFS96" s="14"/>
      <c r="EFT96" s="14"/>
      <c r="EFU96" s="14"/>
      <c r="EFV96" s="14"/>
      <c r="EFW96" s="14"/>
      <c r="EFX96" s="14"/>
      <c r="EFY96" s="14"/>
      <c r="EFZ96" s="14"/>
      <c r="EGA96" s="14"/>
      <c r="EGB96" s="14"/>
      <c r="EGC96" s="14"/>
      <c r="EGD96" s="14"/>
      <c r="EGE96" s="14"/>
      <c r="EGF96" s="14"/>
      <c r="EGG96" s="14"/>
      <c r="EGH96" s="14"/>
      <c r="EGI96" s="14"/>
      <c r="EGJ96" s="14"/>
      <c r="EGK96" s="14"/>
      <c r="EGL96" s="14"/>
      <c r="EGM96" s="14"/>
      <c r="EGN96" s="14"/>
      <c r="EGO96" s="14"/>
      <c r="EGP96" s="14"/>
      <c r="EGQ96" s="14"/>
      <c r="EGR96" s="14"/>
      <c r="EGS96" s="14"/>
      <c r="EGT96" s="14"/>
      <c r="EGU96" s="14"/>
      <c r="EGV96" s="14"/>
      <c r="EGW96" s="14"/>
      <c r="EGX96" s="14"/>
      <c r="EGY96" s="14"/>
      <c r="EGZ96" s="14"/>
      <c r="EHA96" s="14"/>
      <c r="EHB96" s="14"/>
      <c r="EHC96" s="14"/>
      <c r="EHD96" s="14"/>
      <c r="EHE96" s="14"/>
      <c r="EHF96" s="14"/>
      <c r="EHG96" s="14"/>
      <c r="EHH96" s="14"/>
      <c r="EHI96" s="14"/>
      <c r="EHJ96" s="14"/>
      <c r="EHK96" s="14"/>
      <c r="EHL96" s="14"/>
      <c r="EHM96" s="14"/>
      <c r="EHN96" s="14"/>
      <c r="EHO96" s="14"/>
      <c r="EHP96" s="14"/>
      <c r="EHQ96" s="14"/>
      <c r="EHR96" s="14"/>
      <c r="EHS96" s="14"/>
      <c r="EHT96" s="14"/>
      <c r="EHU96" s="14"/>
      <c r="EHV96" s="14"/>
      <c r="EHW96" s="14"/>
      <c r="EHX96" s="14"/>
      <c r="EHY96" s="14"/>
      <c r="EHZ96" s="14"/>
      <c r="EIA96" s="14"/>
      <c r="EIB96" s="14"/>
      <c r="EIC96" s="14"/>
      <c r="EID96" s="14"/>
      <c r="EIE96" s="14"/>
      <c r="EIF96" s="14"/>
      <c r="EIG96" s="14"/>
      <c r="EIH96" s="14"/>
      <c r="EII96" s="14"/>
      <c r="EIJ96" s="14"/>
      <c r="EIK96" s="14"/>
      <c r="EIL96" s="14"/>
      <c r="EIM96" s="14"/>
      <c r="EIN96" s="14"/>
      <c r="EIO96" s="14"/>
      <c r="EIP96" s="14"/>
      <c r="EIQ96" s="14"/>
      <c r="EIR96" s="14"/>
      <c r="EIS96" s="14"/>
      <c r="EIT96" s="14"/>
      <c r="EIU96" s="14"/>
      <c r="EIV96" s="14"/>
      <c r="EIW96" s="14"/>
      <c r="EIX96" s="14"/>
      <c r="EIY96" s="14"/>
      <c r="EIZ96" s="14"/>
      <c r="EJA96" s="14"/>
      <c r="EJB96" s="14"/>
      <c r="EJC96" s="14"/>
      <c r="EJD96" s="14"/>
      <c r="EJE96" s="14"/>
      <c r="EJF96" s="14"/>
      <c r="EJG96" s="14"/>
      <c r="EJH96" s="14"/>
      <c r="EJI96" s="14"/>
      <c r="EJJ96" s="14"/>
      <c r="EJK96" s="14"/>
      <c r="EJL96" s="14"/>
      <c r="EJM96" s="14"/>
      <c r="EJN96" s="14"/>
      <c r="EJO96" s="14"/>
      <c r="EJP96" s="14"/>
      <c r="EJQ96" s="14"/>
      <c r="EJR96" s="14"/>
      <c r="EJS96" s="14"/>
      <c r="EJT96" s="14"/>
      <c r="EJU96" s="14"/>
      <c r="EJV96" s="14"/>
      <c r="EJW96" s="14"/>
      <c r="EJX96" s="14"/>
      <c r="EJY96" s="14"/>
      <c r="EJZ96" s="14"/>
      <c r="EKA96" s="14"/>
      <c r="EKB96" s="14"/>
      <c r="EKC96" s="14"/>
      <c r="EKD96" s="14"/>
      <c r="EKE96" s="14"/>
      <c r="EKF96" s="14"/>
      <c r="EKG96" s="14"/>
      <c r="EKH96" s="14"/>
      <c r="EKI96" s="14"/>
      <c r="EKJ96" s="14"/>
      <c r="EKK96" s="14"/>
      <c r="EKL96" s="14"/>
      <c r="EKM96" s="14"/>
      <c r="EKN96" s="14"/>
      <c r="EKO96" s="14"/>
      <c r="EKP96" s="14"/>
      <c r="EKQ96" s="14"/>
      <c r="EKR96" s="14"/>
      <c r="EKS96" s="14"/>
      <c r="EKT96" s="14"/>
      <c r="EKU96" s="14"/>
      <c r="EKV96" s="14"/>
      <c r="EKW96" s="14"/>
      <c r="EKX96" s="14"/>
      <c r="EKY96" s="14"/>
      <c r="EKZ96" s="14"/>
      <c r="ELA96" s="14"/>
      <c r="ELB96" s="14"/>
      <c r="ELC96" s="14"/>
      <c r="ELD96" s="14"/>
      <c r="ELE96" s="14"/>
      <c r="ELF96" s="14"/>
      <c r="ELG96" s="14"/>
      <c r="ELH96" s="14"/>
      <c r="ELI96" s="14"/>
      <c r="ELJ96" s="14"/>
      <c r="ELK96" s="14"/>
      <c r="ELL96" s="14"/>
      <c r="ELM96" s="14"/>
      <c r="ELN96" s="14"/>
      <c r="ELO96" s="14"/>
      <c r="ELP96" s="14"/>
      <c r="ELQ96" s="14"/>
      <c r="ELR96" s="14"/>
      <c r="ELS96" s="14"/>
      <c r="ELT96" s="14"/>
      <c r="ELU96" s="14"/>
      <c r="ELV96" s="14"/>
      <c r="ELW96" s="14"/>
      <c r="ELX96" s="14"/>
      <c r="ELY96" s="14"/>
      <c r="ELZ96" s="14"/>
      <c r="EMA96" s="14"/>
      <c r="EMB96" s="14"/>
      <c r="EMC96" s="14"/>
      <c r="EMD96" s="14"/>
      <c r="EME96" s="14"/>
      <c r="EMF96" s="14"/>
      <c r="EMG96" s="14"/>
      <c r="EMH96" s="14"/>
      <c r="EMI96" s="14"/>
      <c r="EMJ96" s="14"/>
      <c r="EMK96" s="14"/>
      <c r="EML96" s="14"/>
      <c r="EMM96" s="14"/>
      <c r="EMN96" s="14"/>
      <c r="EMO96" s="14"/>
      <c r="EMP96" s="14"/>
      <c r="EMQ96" s="14"/>
      <c r="EMR96" s="14"/>
      <c r="EMS96" s="14"/>
      <c r="EMT96" s="14"/>
      <c r="EMU96" s="14"/>
      <c r="EMV96" s="14"/>
      <c r="EMW96" s="14"/>
      <c r="EMX96" s="14"/>
      <c r="EMY96" s="14"/>
      <c r="EMZ96" s="14"/>
      <c r="ENA96" s="14"/>
      <c r="ENB96" s="14"/>
      <c r="ENC96" s="14"/>
      <c r="END96" s="14"/>
      <c r="ENE96" s="14"/>
      <c r="ENF96" s="14"/>
      <c r="ENG96" s="14"/>
      <c r="ENH96" s="14"/>
      <c r="ENI96" s="14"/>
      <c r="ENJ96" s="14"/>
      <c r="ENK96" s="14"/>
      <c r="ENL96" s="14"/>
      <c r="ENM96" s="14"/>
      <c r="ENN96" s="14"/>
      <c r="ENO96" s="14"/>
      <c r="ENP96" s="14"/>
      <c r="ENQ96" s="14"/>
      <c r="ENR96" s="14"/>
      <c r="ENS96" s="14"/>
      <c r="ENT96" s="14"/>
      <c r="ENU96" s="14"/>
      <c r="ENV96" s="14"/>
      <c r="ENW96" s="14"/>
      <c r="ENX96" s="14"/>
      <c r="ENY96" s="14"/>
      <c r="ENZ96" s="14"/>
      <c r="EOA96" s="14"/>
      <c r="EOB96" s="14"/>
      <c r="EOC96" s="14"/>
      <c r="EOD96" s="14"/>
      <c r="EOE96" s="14"/>
      <c r="EOF96" s="14"/>
      <c r="EOG96" s="14"/>
      <c r="EOH96" s="14"/>
      <c r="EOI96" s="14"/>
      <c r="EOJ96" s="14"/>
      <c r="EOK96" s="14"/>
      <c r="EOL96" s="14"/>
      <c r="EOM96" s="14"/>
      <c r="EON96" s="14"/>
      <c r="EOO96" s="14"/>
      <c r="EOP96" s="14"/>
      <c r="EOQ96" s="14"/>
      <c r="EOR96" s="14"/>
      <c r="EOS96" s="14"/>
      <c r="EOT96" s="14"/>
      <c r="EOU96" s="14"/>
      <c r="EOV96" s="14"/>
      <c r="EOW96" s="14"/>
      <c r="EOX96" s="14"/>
      <c r="EOY96" s="14"/>
      <c r="EOZ96" s="14"/>
      <c r="EPA96" s="14"/>
      <c r="EPB96" s="14"/>
      <c r="EPC96" s="14"/>
      <c r="EPD96" s="14"/>
      <c r="EPE96" s="14"/>
      <c r="EPF96" s="14"/>
      <c r="EPG96" s="14"/>
      <c r="EPH96" s="14"/>
      <c r="EPI96" s="14"/>
      <c r="EPJ96" s="14"/>
      <c r="EPK96" s="14"/>
      <c r="EPL96" s="14"/>
      <c r="EPM96" s="14"/>
      <c r="EPN96" s="14"/>
      <c r="EPO96" s="14"/>
      <c r="EPP96" s="14"/>
      <c r="EPQ96" s="14"/>
      <c r="EPR96" s="14"/>
      <c r="EPS96" s="14"/>
      <c r="EPT96" s="14"/>
      <c r="EPU96" s="14"/>
      <c r="EPV96" s="14"/>
      <c r="EPW96" s="14"/>
      <c r="EPX96" s="14"/>
      <c r="EPY96" s="14"/>
      <c r="EPZ96" s="14"/>
      <c r="EQA96" s="14"/>
      <c r="EQB96" s="14"/>
      <c r="EQC96" s="14"/>
      <c r="EQD96" s="14"/>
      <c r="EQE96" s="14"/>
      <c r="EQF96" s="14"/>
      <c r="EQG96" s="14"/>
      <c r="EQH96" s="14"/>
      <c r="EQI96" s="14"/>
      <c r="EQJ96" s="14"/>
      <c r="EQK96" s="14"/>
      <c r="EQL96" s="14"/>
      <c r="EQM96" s="14"/>
      <c r="EQN96" s="14"/>
      <c r="EQO96" s="14"/>
      <c r="EQP96" s="14"/>
      <c r="EQQ96" s="14"/>
      <c r="EQR96" s="14"/>
      <c r="EQS96" s="14"/>
      <c r="EQT96" s="14"/>
      <c r="EQU96" s="14"/>
      <c r="EQV96" s="14"/>
      <c r="EQW96" s="14"/>
      <c r="EQX96" s="14"/>
      <c r="EQY96" s="14"/>
      <c r="EQZ96" s="14"/>
      <c r="ERA96" s="14"/>
      <c r="ERB96" s="14"/>
      <c r="ERC96" s="14"/>
      <c r="ERD96" s="14"/>
      <c r="ERE96" s="14"/>
      <c r="ERF96" s="14"/>
      <c r="ERG96" s="14"/>
      <c r="ERH96" s="14"/>
      <c r="ERI96" s="14"/>
      <c r="ERJ96" s="14"/>
      <c r="ERK96" s="14"/>
      <c r="ERL96" s="14"/>
      <c r="ERM96" s="14"/>
      <c r="ERN96" s="14"/>
      <c r="ERO96" s="14"/>
      <c r="ERP96" s="14"/>
      <c r="ERQ96" s="14"/>
      <c r="ERR96" s="14"/>
      <c r="ERS96" s="14"/>
      <c r="ERT96" s="14"/>
      <c r="ERU96" s="14"/>
      <c r="ERV96" s="14"/>
      <c r="ERW96" s="14"/>
      <c r="ERX96" s="14"/>
      <c r="ERY96" s="14"/>
      <c r="ERZ96" s="14"/>
      <c r="ESA96" s="14"/>
      <c r="ESB96" s="14"/>
      <c r="ESC96" s="14"/>
      <c r="ESD96" s="14"/>
      <c r="ESE96" s="14"/>
      <c r="ESF96" s="14"/>
      <c r="ESG96" s="14"/>
      <c r="ESH96" s="14"/>
      <c r="ESI96" s="14"/>
      <c r="ESJ96" s="14"/>
      <c r="ESK96" s="14"/>
      <c r="ESL96" s="14"/>
      <c r="ESM96" s="14"/>
      <c r="ESN96" s="14"/>
      <c r="ESO96" s="14"/>
      <c r="ESP96" s="14"/>
      <c r="ESQ96" s="14"/>
      <c r="ESR96" s="14"/>
      <c r="ESS96" s="14"/>
      <c r="EST96" s="14"/>
      <c r="ESU96" s="14"/>
      <c r="ESV96" s="14"/>
      <c r="ESW96" s="14"/>
      <c r="ESX96" s="14"/>
      <c r="ESY96" s="14"/>
      <c r="ESZ96" s="14"/>
      <c r="ETA96" s="14"/>
      <c r="ETB96" s="14"/>
      <c r="ETC96" s="14"/>
      <c r="ETD96" s="14"/>
      <c r="ETE96" s="14"/>
      <c r="ETF96" s="14"/>
      <c r="ETG96" s="14"/>
      <c r="ETH96" s="14"/>
      <c r="ETI96" s="14"/>
      <c r="ETJ96" s="14"/>
      <c r="ETK96" s="14"/>
      <c r="ETL96" s="14"/>
      <c r="ETM96" s="14"/>
      <c r="ETN96" s="14"/>
      <c r="ETO96" s="14"/>
      <c r="ETP96" s="14"/>
      <c r="ETQ96" s="14"/>
      <c r="ETR96" s="14"/>
      <c r="ETS96" s="14"/>
      <c r="ETT96" s="14"/>
      <c r="ETU96" s="14"/>
      <c r="ETV96" s="14"/>
      <c r="ETW96" s="14"/>
      <c r="ETX96" s="14"/>
      <c r="ETY96" s="14"/>
      <c r="ETZ96" s="14"/>
      <c r="EUA96" s="14"/>
      <c r="EUB96" s="14"/>
      <c r="EUC96" s="14"/>
      <c r="EUD96" s="14"/>
      <c r="EUE96" s="14"/>
      <c r="EUF96" s="14"/>
      <c r="EUG96" s="14"/>
      <c r="EUH96" s="14"/>
      <c r="EUI96" s="14"/>
      <c r="EUJ96" s="14"/>
      <c r="EUK96" s="14"/>
      <c r="EUL96" s="14"/>
      <c r="EUM96" s="14"/>
      <c r="EUN96" s="14"/>
      <c r="EUO96" s="14"/>
      <c r="EUP96" s="14"/>
      <c r="EUQ96" s="14"/>
      <c r="EUR96" s="14"/>
      <c r="EUS96" s="14"/>
      <c r="EUT96" s="14"/>
      <c r="EUU96" s="14"/>
      <c r="EUV96" s="14"/>
      <c r="EUW96" s="14"/>
      <c r="EUX96" s="14"/>
      <c r="EUY96" s="14"/>
      <c r="EUZ96" s="14"/>
      <c r="EVA96" s="14"/>
      <c r="EVB96" s="14"/>
      <c r="EVC96" s="14"/>
      <c r="EVD96" s="14"/>
      <c r="EVE96" s="14"/>
      <c r="EVF96" s="14"/>
      <c r="EVG96" s="14"/>
      <c r="EVH96" s="14"/>
      <c r="EVI96" s="14"/>
      <c r="EVJ96" s="14"/>
      <c r="EVK96" s="14"/>
      <c r="EVL96" s="14"/>
      <c r="EVM96" s="14"/>
      <c r="EVN96" s="14"/>
      <c r="EVO96" s="14"/>
      <c r="EVP96" s="14"/>
      <c r="EVQ96" s="14"/>
      <c r="EVR96" s="14"/>
      <c r="EVS96" s="14"/>
      <c r="EVT96" s="14"/>
      <c r="EVU96" s="14"/>
      <c r="EVV96" s="14"/>
      <c r="EVW96" s="14"/>
      <c r="EVX96" s="14"/>
      <c r="EVY96" s="14"/>
      <c r="EVZ96" s="14"/>
      <c r="EWA96" s="14"/>
      <c r="EWB96" s="14"/>
      <c r="EWC96" s="14"/>
      <c r="EWD96" s="14"/>
      <c r="EWE96" s="14"/>
      <c r="EWF96" s="14"/>
      <c r="EWG96" s="14"/>
      <c r="EWH96" s="14"/>
      <c r="EWI96" s="14"/>
      <c r="EWJ96" s="14"/>
      <c r="EWK96" s="14"/>
      <c r="EWL96" s="14"/>
      <c r="EWM96" s="14"/>
      <c r="EWN96" s="14"/>
      <c r="EWO96" s="14"/>
      <c r="EWP96" s="14"/>
      <c r="EWQ96" s="14"/>
      <c r="EWR96" s="14"/>
      <c r="EWS96" s="14"/>
      <c r="EWT96" s="14"/>
      <c r="EWU96" s="14"/>
      <c r="EWV96" s="14"/>
      <c r="EWW96" s="14"/>
      <c r="EWX96" s="14"/>
      <c r="EWY96" s="14"/>
      <c r="EWZ96" s="14"/>
      <c r="EXA96" s="14"/>
      <c r="EXB96" s="14"/>
      <c r="EXC96" s="14"/>
      <c r="EXD96" s="14"/>
      <c r="EXE96" s="14"/>
      <c r="EXF96" s="14"/>
      <c r="EXG96" s="14"/>
      <c r="EXH96" s="14"/>
      <c r="EXI96" s="14"/>
      <c r="EXJ96" s="14"/>
      <c r="EXK96" s="14"/>
      <c r="EXL96" s="14"/>
      <c r="EXM96" s="14"/>
      <c r="EXN96" s="14"/>
      <c r="EXO96" s="14"/>
      <c r="EXP96" s="14"/>
      <c r="EXQ96" s="14"/>
      <c r="EXR96" s="14"/>
      <c r="EXS96" s="14"/>
      <c r="EXT96" s="14"/>
      <c r="EXU96" s="14"/>
      <c r="EXV96" s="14"/>
      <c r="EXW96" s="14"/>
      <c r="EXX96" s="14"/>
      <c r="EXY96" s="14"/>
      <c r="EXZ96" s="14"/>
      <c r="EYA96" s="14"/>
      <c r="EYB96" s="14"/>
      <c r="EYC96" s="14"/>
      <c r="EYD96" s="14"/>
      <c r="EYE96" s="14"/>
      <c r="EYF96" s="14"/>
      <c r="EYG96" s="14"/>
      <c r="EYH96" s="14"/>
      <c r="EYI96" s="14"/>
      <c r="EYJ96" s="14"/>
      <c r="EYK96" s="14"/>
      <c r="EYL96" s="14"/>
      <c r="EYM96" s="14"/>
      <c r="EYN96" s="14"/>
      <c r="EYO96" s="14"/>
      <c r="EYP96" s="14"/>
      <c r="EYQ96" s="14"/>
      <c r="EYR96" s="14"/>
      <c r="EYS96" s="14"/>
      <c r="EYT96" s="14"/>
      <c r="EYU96" s="14"/>
      <c r="EYV96" s="14"/>
      <c r="EYW96" s="14"/>
      <c r="EYX96" s="14"/>
      <c r="EYY96" s="14"/>
      <c r="EYZ96" s="14"/>
      <c r="EZA96" s="14"/>
      <c r="EZB96" s="14"/>
      <c r="EZC96" s="14"/>
      <c r="EZD96" s="14"/>
      <c r="EZE96" s="14"/>
      <c r="EZF96" s="14"/>
      <c r="EZG96" s="14"/>
      <c r="EZH96" s="14"/>
      <c r="EZI96" s="14"/>
      <c r="EZJ96" s="14"/>
      <c r="EZK96" s="14"/>
      <c r="EZL96" s="14"/>
      <c r="EZM96" s="14"/>
      <c r="EZN96" s="14"/>
      <c r="EZO96" s="14"/>
      <c r="EZP96" s="14"/>
      <c r="EZQ96" s="14"/>
      <c r="EZR96" s="14"/>
      <c r="EZS96" s="14"/>
      <c r="EZT96" s="14"/>
      <c r="EZU96" s="14"/>
      <c r="EZV96" s="14"/>
      <c r="EZW96" s="14"/>
      <c r="EZX96" s="14"/>
      <c r="EZY96" s="14"/>
      <c r="EZZ96" s="14"/>
      <c r="FAA96" s="14"/>
      <c r="FAB96" s="14"/>
      <c r="FAC96" s="14"/>
      <c r="FAD96" s="14"/>
      <c r="FAE96" s="14"/>
      <c r="FAF96" s="14"/>
      <c r="FAG96" s="14"/>
      <c r="FAH96" s="14"/>
      <c r="FAI96" s="14"/>
      <c r="FAJ96" s="14"/>
      <c r="FAK96" s="14"/>
      <c r="FAL96" s="14"/>
      <c r="FAM96" s="14"/>
      <c r="FAN96" s="14"/>
      <c r="FAO96" s="14"/>
      <c r="FAP96" s="14"/>
      <c r="FAQ96" s="14"/>
      <c r="FAR96" s="14"/>
      <c r="FAS96" s="14"/>
      <c r="FAT96" s="14"/>
      <c r="FAU96" s="14"/>
      <c r="FAV96" s="14"/>
      <c r="FAW96" s="14"/>
      <c r="FAX96" s="14"/>
      <c r="FAY96" s="14"/>
      <c r="FAZ96" s="14"/>
      <c r="FBA96" s="14"/>
      <c r="FBB96" s="14"/>
      <c r="FBC96" s="14"/>
      <c r="FBD96" s="14"/>
      <c r="FBE96" s="14"/>
      <c r="FBF96" s="14"/>
      <c r="FBG96" s="14"/>
      <c r="FBH96" s="14"/>
      <c r="FBI96" s="14"/>
      <c r="FBJ96" s="14"/>
      <c r="FBK96" s="14"/>
      <c r="FBL96" s="14"/>
      <c r="FBM96" s="14"/>
      <c r="FBN96" s="14"/>
      <c r="FBO96" s="14"/>
      <c r="FBP96" s="14"/>
      <c r="FBQ96" s="14"/>
      <c r="FBR96" s="14"/>
      <c r="FBS96" s="14"/>
      <c r="FBT96" s="14"/>
      <c r="FBU96" s="14"/>
      <c r="FBV96" s="14"/>
      <c r="FBW96" s="14"/>
      <c r="FBX96" s="14"/>
      <c r="FBY96" s="14"/>
      <c r="FBZ96" s="14"/>
      <c r="FCA96" s="14"/>
      <c r="FCB96" s="14"/>
      <c r="FCC96" s="14"/>
      <c r="FCD96" s="14"/>
      <c r="FCE96" s="14"/>
      <c r="FCF96" s="14"/>
      <c r="FCG96" s="14"/>
      <c r="FCH96" s="14"/>
      <c r="FCI96" s="14"/>
      <c r="FCJ96" s="14"/>
      <c r="FCK96" s="14"/>
      <c r="FCL96" s="14"/>
      <c r="FCM96" s="14"/>
      <c r="FCN96" s="14"/>
      <c r="FCO96" s="14"/>
      <c r="FCP96" s="14"/>
      <c r="FCQ96" s="14"/>
      <c r="FCR96" s="14"/>
      <c r="FCS96" s="14"/>
      <c r="FCT96" s="14"/>
      <c r="FCU96" s="14"/>
      <c r="FCV96" s="14"/>
      <c r="FCW96" s="14"/>
      <c r="FCX96" s="14"/>
      <c r="FCY96" s="14"/>
      <c r="FCZ96" s="14"/>
      <c r="FDA96" s="14"/>
      <c r="FDB96" s="14"/>
      <c r="FDC96" s="14"/>
      <c r="FDD96" s="14"/>
      <c r="FDE96" s="14"/>
      <c r="FDF96" s="14"/>
      <c r="FDG96" s="14"/>
      <c r="FDH96" s="14"/>
      <c r="FDI96" s="14"/>
      <c r="FDJ96" s="14"/>
      <c r="FDK96" s="14"/>
      <c r="FDL96" s="14"/>
      <c r="FDM96" s="14"/>
      <c r="FDN96" s="14"/>
      <c r="FDO96" s="14"/>
      <c r="FDP96" s="14"/>
      <c r="FDQ96" s="14"/>
      <c r="FDR96" s="14"/>
      <c r="FDS96" s="14"/>
      <c r="FDT96" s="14"/>
      <c r="FDU96" s="14"/>
      <c r="FDV96" s="14"/>
      <c r="FDW96" s="14"/>
      <c r="FDX96" s="14"/>
      <c r="FDY96" s="14"/>
      <c r="FDZ96" s="14"/>
      <c r="FEA96" s="14"/>
      <c r="FEB96" s="14"/>
      <c r="FEC96" s="14"/>
      <c r="FED96" s="14"/>
      <c r="FEE96" s="14"/>
      <c r="FEF96" s="14"/>
      <c r="FEG96" s="14"/>
      <c r="FEH96" s="14"/>
      <c r="FEI96" s="14"/>
      <c r="FEJ96" s="14"/>
      <c r="FEK96" s="14"/>
      <c r="FEL96" s="14"/>
      <c r="FEM96" s="14"/>
      <c r="FEN96" s="14"/>
      <c r="FEO96" s="14"/>
      <c r="FEP96" s="14"/>
      <c r="FEQ96" s="14"/>
      <c r="FER96" s="14"/>
      <c r="FES96" s="14"/>
      <c r="FET96" s="14"/>
      <c r="FEU96" s="14"/>
      <c r="FEV96" s="14"/>
      <c r="FEW96" s="14"/>
      <c r="FEX96" s="14"/>
      <c r="FEY96" s="14"/>
      <c r="FEZ96" s="14"/>
      <c r="FFA96" s="14"/>
      <c r="FFB96" s="14"/>
      <c r="FFC96" s="14"/>
      <c r="FFD96" s="14"/>
      <c r="FFE96" s="14"/>
      <c r="FFF96" s="14"/>
      <c r="FFG96" s="14"/>
      <c r="FFH96" s="14"/>
      <c r="FFI96" s="14"/>
      <c r="FFJ96" s="14"/>
      <c r="FFK96" s="14"/>
      <c r="FFL96" s="14"/>
      <c r="FFM96" s="14"/>
      <c r="FFN96" s="14"/>
      <c r="FFO96" s="14"/>
      <c r="FFP96" s="14"/>
      <c r="FFQ96" s="14"/>
      <c r="FFR96" s="14"/>
      <c r="FFS96" s="14"/>
      <c r="FFT96" s="14"/>
      <c r="FFU96" s="14"/>
      <c r="FFV96" s="14"/>
      <c r="FFW96" s="14"/>
      <c r="FFX96" s="14"/>
      <c r="FFY96" s="14"/>
      <c r="FFZ96" s="14"/>
      <c r="FGA96" s="14"/>
      <c r="FGB96" s="14"/>
      <c r="FGC96" s="14"/>
      <c r="FGD96" s="14"/>
      <c r="FGE96" s="14"/>
      <c r="FGF96" s="14"/>
      <c r="FGG96" s="14"/>
      <c r="FGH96" s="14"/>
      <c r="FGI96" s="14"/>
      <c r="FGJ96" s="14"/>
      <c r="FGK96" s="14"/>
      <c r="FGL96" s="14"/>
      <c r="FGM96" s="14"/>
      <c r="FGN96" s="14"/>
      <c r="FGO96" s="14"/>
      <c r="FGP96" s="14"/>
      <c r="FGQ96" s="14"/>
      <c r="FGR96" s="14"/>
      <c r="FGS96" s="14"/>
      <c r="FGT96" s="14"/>
      <c r="FGU96" s="14"/>
      <c r="FGV96" s="14"/>
      <c r="FGW96" s="14"/>
      <c r="FGX96" s="14"/>
      <c r="FGY96" s="14"/>
      <c r="FGZ96" s="14"/>
      <c r="FHA96" s="14"/>
      <c r="FHB96" s="14"/>
      <c r="FHC96" s="14"/>
      <c r="FHD96" s="14"/>
      <c r="FHE96" s="14"/>
      <c r="FHF96" s="14"/>
      <c r="FHG96" s="14"/>
      <c r="FHH96" s="14"/>
      <c r="FHI96" s="14"/>
      <c r="FHJ96" s="14"/>
      <c r="FHK96" s="14"/>
      <c r="FHL96" s="14"/>
      <c r="FHM96" s="14"/>
      <c r="FHN96" s="14"/>
      <c r="FHO96" s="14"/>
      <c r="FHP96" s="14"/>
      <c r="FHQ96" s="14"/>
      <c r="FHR96" s="14"/>
      <c r="FHS96" s="14"/>
      <c r="FHT96" s="14"/>
      <c r="FHU96" s="14"/>
      <c r="FHV96" s="14"/>
      <c r="FHW96" s="14"/>
      <c r="FHX96" s="14"/>
      <c r="FHY96" s="14"/>
      <c r="FHZ96" s="14"/>
      <c r="FIA96" s="14"/>
      <c r="FIB96" s="14"/>
      <c r="FIC96" s="14"/>
      <c r="FID96" s="14"/>
      <c r="FIE96" s="14"/>
      <c r="FIF96" s="14"/>
      <c r="FIG96" s="14"/>
      <c r="FIH96" s="14"/>
      <c r="FII96" s="14"/>
      <c r="FIJ96" s="14"/>
      <c r="FIK96" s="14"/>
      <c r="FIL96" s="14"/>
      <c r="FIM96" s="14"/>
      <c r="FIN96" s="14"/>
      <c r="FIO96" s="14"/>
      <c r="FIP96" s="14"/>
      <c r="FIQ96" s="14"/>
      <c r="FIR96" s="14"/>
      <c r="FIS96" s="14"/>
      <c r="FIT96" s="14"/>
      <c r="FIU96" s="14"/>
      <c r="FIV96" s="14"/>
      <c r="FIW96" s="14"/>
      <c r="FIX96" s="14"/>
      <c r="FIY96" s="14"/>
      <c r="FIZ96" s="14"/>
      <c r="FJA96" s="14"/>
      <c r="FJB96" s="14"/>
      <c r="FJC96" s="14"/>
      <c r="FJD96" s="14"/>
      <c r="FJE96" s="14"/>
      <c r="FJF96" s="14"/>
      <c r="FJG96" s="14"/>
      <c r="FJH96" s="14"/>
      <c r="FJI96" s="14"/>
      <c r="FJJ96" s="14"/>
      <c r="FJK96" s="14"/>
      <c r="FJL96" s="14"/>
      <c r="FJM96" s="14"/>
      <c r="FJN96" s="14"/>
      <c r="FJO96" s="14"/>
      <c r="FJP96" s="14"/>
      <c r="FJQ96" s="14"/>
      <c r="FJR96" s="14"/>
      <c r="FJS96" s="14"/>
      <c r="FJT96" s="14"/>
      <c r="FJU96" s="14"/>
      <c r="FJV96" s="14"/>
      <c r="FJW96" s="14"/>
      <c r="FJX96" s="14"/>
      <c r="FJY96" s="14"/>
      <c r="FJZ96" s="14"/>
      <c r="FKA96" s="14"/>
      <c r="FKB96" s="14"/>
      <c r="FKC96" s="14"/>
      <c r="FKD96" s="14"/>
      <c r="FKE96" s="14"/>
      <c r="FKF96" s="14"/>
      <c r="FKG96" s="14"/>
      <c r="FKH96" s="14"/>
      <c r="FKI96" s="14"/>
      <c r="FKJ96" s="14"/>
      <c r="FKK96" s="14"/>
      <c r="FKL96" s="14"/>
      <c r="FKM96" s="14"/>
      <c r="FKN96" s="14"/>
      <c r="FKO96" s="14"/>
      <c r="FKP96" s="14"/>
      <c r="FKQ96" s="14"/>
      <c r="FKR96" s="14"/>
      <c r="FKS96" s="14"/>
      <c r="FKT96" s="14"/>
      <c r="FKU96" s="14"/>
      <c r="FKV96" s="14"/>
      <c r="FKW96" s="14"/>
      <c r="FKX96" s="14"/>
      <c r="FKY96" s="14"/>
      <c r="FKZ96" s="14"/>
      <c r="FLA96" s="14"/>
      <c r="FLB96" s="14"/>
      <c r="FLC96" s="14"/>
      <c r="FLD96" s="14"/>
      <c r="FLE96" s="14"/>
      <c r="FLF96" s="14"/>
      <c r="FLG96" s="14"/>
      <c r="FLH96" s="14"/>
      <c r="FLI96" s="14"/>
      <c r="FLJ96" s="14"/>
      <c r="FLK96" s="14"/>
      <c r="FLL96" s="14"/>
      <c r="FLM96" s="14"/>
      <c r="FLN96" s="14"/>
      <c r="FLO96" s="14"/>
      <c r="FLP96" s="14"/>
      <c r="FLQ96" s="14"/>
      <c r="FLR96" s="14"/>
      <c r="FLS96" s="14"/>
      <c r="FLT96" s="14"/>
      <c r="FLU96" s="14"/>
      <c r="FLV96" s="14"/>
      <c r="FLW96" s="14"/>
      <c r="FLX96" s="14"/>
      <c r="FLY96" s="14"/>
      <c r="FLZ96" s="14"/>
      <c r="FMA96" s="14"/>
      <c r="FMB96" s="14"/>
      <c r="FMC96" s="14"/>
      <c r="FMD96" s="14"/>
      <c r="FME96" s="14"/>
      <c r="FMF96" s="14"/>
      <c r="FMG96" s="14"/>
      <c r="FMH96" s="14"/>
      <c r="FMI96" s="14"/>
      <c r="FMJ96" s="14"/>
      <c r="FMK96" s="14"/>
      <c r="FML96" s="14"/>
      <c r="FMM96" s="14"/>
      <c r="FMN96" s="14"/>
      <c r="FMO96" s="14"/>
      <c r="FMP96" s="14"/>
      <c r="FMQ96" s="14"/>
      <c r="FMR96" s="14"/>
      <c r="FMS96" s="14"/>
      <c r="FMT96" s="14"/>
      <c r="FMU96" s="14"/>
      <c r="FMV96" s="14"/>
      <c r="FMW96" s="14"/>
      <c r="FMX96" s="14"/>
      <c r="FMY96" s="14"/>
      <c r="FMZ96" s="14"/>
      <c r="FNA96" s="14"/>
      <c r="FNB96" s="14"/>
      <c r="FNC96" s="14"/>
      <c r="FND96" s="14"/>
      <c r="FNE96" s="14"/>
      <c r="FNF96" s="14"/>
      <c r="FNG96" s="14"/>
      <c r="FNH96" s="14"/>
      <c r="FNI96" s="14"/>
      <c r="FNJ96" s="14"/>
      <c r="FNK96" s="14"/>
      <c r="FNL96" s="14"/>
      <c r="FNM96" s="14"/>
      <c r="FNN96" s="14"/>
      <c r="FNO96" s="14"/>
      <c r="FNP96" s="14"/>
      <c r="FNQ96" s="14"/>
      <c r="FNR96" s="14"/>
      <c r="FNS96" s="14"/>
      <c r="FNT96" s="14"/>
      <c r="FNU96" s="14"/>
      <c r="FNV96" s="14"/>
      <c r="FNW96" s="14"/>
      <c r="FNX96" s="14"/>
      <c r="FNY96" s="14"/>
      <c r="FNZ96" s="14"/>
      <c r="FOA96" s="14"/>
      <c r="FOB96" s="14"/>
      <c r="FOC96" s="14"/>
      <c r="FOD96" s="14"/>
      <c r="FOE96" s="14"/>
      <c r="FOF96" s="14"/>
      <c r="FOG96" s="14"/>
      <c r="FOH96" s="14"/>
      <c r="FOI96" s="14"/>
      <c r="FOJ96" s="14"/>
      <c r="FOK96" s="14"/>
      <c r="FOL96" s="14"/>
      <c r="FOM96" s="14"/>
      <c r="FON96" s="14"/>
      <c r="FOO96" s="14"/>
      <c r="FOP96" s="14"/>
      <c r="FOQ96" s="14"/>
      <c r="FOR96" s="14"/>
      <c r="FOS96" s="14"/>
      <c r="FOT96" s="14"/>
      <c r="FOU96" s="14"/>
      <c r="FOV96" s="14"/>
      <c r="FOW96" s="14"/>
      <c r="FOX96" s="14"/>
      <c r="FOY96" s="14"/>
      <c r="FOZ96" s="14"/>
      <c r="FPA96" s="14"/>
      <c r="FPB96" s="14"/>
      <c r="FPC96" s="14"/>
      <c r="FPD96" s="14"/>
      <c r="FPE96" s="14"/>
      <c r="FPF96" s="14"/>
      <c r="FPG96" s="14"/>
      <c r="FPH96" s="14"/>
      <c r="FPI96" s="14"/>
      <c r="FPJ96" s="14"/>
      <c r="FPK96" s="14"/>
      <c r="FPL96" s="14"/>
      <c r="FPM96" s="14"/>
      <c r="FPN96" s="14"/>
      <c r="FPO96" s="14"/>
      <c r="FPP96" s="14"/>
      <c r="FPQ96" s="14"/>
      <c r="FPR96" s="14"/>
      <c r="FPS96" s="14"/>
      <c r="FPT96" s="14"/>
      <c r="FPU96" s="14"/>
      <c r="FPV96" s="14"/>
      <c r="FPW96" s="14"/>
      <c r="FPX96" s="14"/>
      <c r="FPY96" s="14"/>
      <c r="FPZ96" s="14"/>
      <c r="FQA96" s="14"/>
      <c r="FQB96" s="14"/>
      <c r="FQC96" s="14"/>
      <c r="FQD96" s="14"/>
      <c r="FQE96" s="14"/>
      <c r="FQF96" s="14"/>
      <c r="FQG96" s="14"/>
      <c r="FQH96" s="14"/>
      <c r="FQI96" s="14"/>
      <c r="FQJ96" s="14"/>
      <c r="FQK96" s="14"/>
      <c r="FQL96" s="14"/>
      <c r="FQM96" s="14"/>
      <c r="FQN96" s="14"/>
      <c r="FQO96" s="14"/>
      <c r="FQP96" s="14"/>
      <c r="FQQ96" s="14"/>
      <c r="FQR96" s="14"/>
      <c r="FQS96" s="14"/>
      <c r="FQT96" s="14"/>
      <c r="FQU96" s="14"/>
      <c r="FQV96" s="14"/>
      <c r="FQW96" s="14"/>
      <c r="FQX96" s="14"/>
      <c r="FQY96" s="14"/>
      <c r="FQZ96" s="14"/>
      <c r="FRA96" s="14"/>
      <c r="FRB96" s="14"/>
      <c r="FRC96" s="14"/>
      <c r="FRD96" s="14"/>
      <c r="FRE96" s="14"/>
      <c r="FRF96" s="14"/>
      <c r="FRG96" s="14"/>
      <c r="FRH96" s="14"/>
      <c r="FRI96" s="14"/>
      <c r="FRJ96" s="14"/>
      <c r="FRK96" s="14"/>
      <c r="FRL96" s="14"/>
      <c r="FRM96" s="14"/>
      <c r="FRN96" s="14"/>
      <c r="FRO96" s="14"/>
      <c r="FRP96" s="14"/>
      <c r="FRQ96" s="14"/>
      <c r="FRR96" s="14"/>
      <c r="FRS96" s="14"/>
      <c r="FRT96" s="14"/>
      <c r="FRU96" s="14"/>
      <c r="FRV96" s="14"/>
      <c r="FRW96" s="14"/>
      <c r="FRX96" s="14"/>
      <c r="FRY96" s="14"/>
      <c r="FRZ96" s="14"/>
      <c r="FSA96" s="14"/>
      <c r="FSB96" s="14"/>
      <c r="FSC96" s="14"/>
      <c r="FSD96" s="14"/>
      <c r="FSE96" s="14"/>
      <c r="FSF96" s="14"/>
      <c r="FSG96" s="14"/>
      <c r="FSH96" s="14"/>
      <c r="FSI96" s="14"/>
      <c r="FSJ96" s="14"/>
      <c r="FSK96" s="14"/>
      <c r="FSL96" s="14"/>
      <c r="FSM96" s="14"/>
      <c r="FSN96" s="14"/>
      <c r="FSO96" s="14"/>
      <c r="FSP96" s="14"/>
      <c r="FSQ96" s="14"/>
      <c r="FSR96" s="14"/>
      <c r="FSS96" s="14"/>
      <c r="FST96" s="14"/>
      <c r="FSU96" s="14"/>
      <c r="FSV96" s="14"/>
      <c r="FSW96" s="14"/>
      <c r="FSX96" s="14"/>
      <c r="FSY96" s="14"/>
      <c r="FSZ96" s="14"/>
      <c r="FTA96" s="14"/>
      <c r="FTB96" s="14"/>
      <c r="FTC96" s="14"/>
      <c r="FTD96" s="14"/>
      <c r="FTE96" s="14"/>
      <c r="FTF96" s="14"/>
      <c r="FTG96" s="14"/>
      <c r="FTH96" s="14"/>
      <c r="FTI96" s="14"/>
      <c r="FTJ96" s="14"/>
      <c r="FTK96" s="14"/>
      <c r="FTL96" s="14"/>
      <c r="FTM96" s="14"/>
      <c r="FTN96" s="14"/>
      <c r="FTO96" s="14"/>
      <c r="FTP96" s="14"/>
      <c r="FTQ96" s="14"/>
      <c r="FTR96" s="14"/>
      <c r="FTS96" s="14"/>
      <c r="FTT96" s="14"/>
      <c r="FTU96" s="14"/>
      <c r="FTV96" s="14"/>
      <c r="FTW96" s="14"/>
      <c r="FTX96" s="14"/>
      <c r="FTY96" s="14"/>
      <c r="FTZ96" s="14"/>
      <c r="FUA96" s="14"/>
      <c r="FUB96" s="14"/>
      <c r="FUC96" s="14"/>
      <c r="FUD96" s="14"/>
      <c r="FUE96" s="14"/>
      <c r="FUF96" s="14"/>
      <c r="FUG96" s="14"/>
      <c r="FUH96" s="14"/>
      <c r="FUI96" s="14"/>
      <c r="FUJ96" s="14"/>
      <c r="FUK96" s="14"/>
      <c r="FUL96" s="14"/>
      <c r="FUM96" s="14"/>
      <c r="FUN96" s="14"/>
      <c r="FUO96" s="14"/>
      <c r="FUP96" s="14"/>
      <c r="FUQ96" s="14"/>
      <c r="FUR96" s="14"/>
      <c r="FUS96" s="14"/>
      <c r="FUT96" s="14"/>
      <c r="FUU96" s="14"/>
      <c r="FUV96" s="14"/>
      <c r="FUW96" s="14"/>
      <c r="FUX96" s="14"/>
      <c r="FUY96" s="14"/>
      <c r="FUZ96" s="14"/>
      <c r="FVA96" s="14"/>
      <c r="FVB96" s="14"/>
      <c r="FVC96" s="14"/>
      <c r="FVD96" s="14"/>
      <c r="FVE96" s="14"/>
      <c r="FVF96" s="14"/>
      <c r="FVG96" s="14"/>
      <c r="FVH96" s="14"/>
      <c r="FVI96" s="14"/>
      <c r="FVJ96" s="14"/>
      <c r="FVK96" s="14"/>
      <c r="FVL96" s="14"/>
      <c r="FVM96" s="14"/>
      <c r="FVN96" s="14"/>
      <c r="FVO96" s="14"/>
      <c r="FVP96" s="14"/>
      <c r="FVQ96" s="14"/>
      <c r="FVR96" s="14"/>
      <c r="FVS96" s="14"/>
      <c r="FVT96" s="14"/>
      <c r="FVU96" s="14"/>
      <c r="FVV96" s="14"/>
      <c r="FVW96" s="14"/>
      <c r="FVX96" s="14"/>
      <c r="FVY96" s="14"/>
      <c r="FVZ96" s="14"/>
      <c r="FWA96" s="14"/>
      <c r="FWB96" s="14"/>
      <c r="FWC96" s="14"/>
      <c r="FWD96" s="14"/>
      <c r="FWE96" s="14"/>
      <c r="FWF96" s="14"/>
      <c r="FWG96" s="14"/>
      <c r="FWH96" s="14"/>
      <c r="FWI96" s="14"/>
      <c r="FWJ96" s="14"/>
      <c r="FWK96" s="14"/>
      <c r="FWL96" s="14"/>
      <c r="FWM96" s="14"/>
      <c r="FWN96" s="14"/>
      <c r="FWO96" s="14"/>
      <c r="FWP96" s="14"/>
      <c r="FWQ96" s="14"/>
      <c r="FWR96" s="14"/>
      <c r="FWS96" s="14"/>
      <c r="FWT96" s="14"/>
      <c r="FWU96" s="14"/>
      <c r="FWV96" s="14"/>
      <c r="FWW96" s="14"/>
      <c r="FWX96" s="14"/>
      <c r="FWY96" s="14"/>
      <c r="FWZ96" s="14"/>
      <c r="FXA96" s="14"/>
      <c r="FXB96" s="14"/>
      <c r="FXC96" s="14"/>
      <c r="FXD96" s="14"/>
      <c r="FXE96" s="14"/>
      <c r="FXF96" s="14"/>
      <c r="FXG96" s="14"/>
      <c r="FXH96" s="14"/>
      <c r="FXI96" s="14"/>
      <c r="FXJ96" s="14"/>
      <c r="FXK96" s="14"/>
      <c r="FXL96" s="14"/>
      <c r="FXM96" s="14"/>
      <c r="FXN96" s="14"/>
      <c r="FXO96" s="14"/>
      <c r="FXP96" s="14"/>
      <c r="FXQ96" s="14"/>
      <c r="FXR96" s="14"/>
      <c r="FXS96" s="14"/>
      <c r="FXT96" s="14"/>
      <c r="FXU96" s="14"/>
      <c r="FXV96" s="14"/>
      <c r="FXW96" s="14"/>
      <c r="FXX96" s="14"/>
      <c r="FXY96" s="14"/>
      <c r="FXZ96" s="14"/>
      <c r="FYA96" s="14"/>
      <c r="FYB96" s="14"/>
      <c r="FYC96" s="14"/>
      <c r="FYD96" s="14"/>
      <c r="FYE96" s="14"/>
      <c r="FYF96" s="14"/>
      <c r="FYG96" s="14"/>
      <c r="FYH96" s="14"/>
      <c r="FYI96" s="14"/>
      <c r="FYJ96" s="14"/>
      <c r="FYK96" s="14"/>
      <c r="FYL96" s="14"/>
      <c r="FYM96" s="14"/>
      <c r="FYN96" s="14"/>
      <c r="FYO96" s="14"/>
      <c r="FYP96" s="14"/>
      <c r="FYQ96" s="14"/>
      <c r="FYR96" s="14"/>
      <c r="FYS96" s="14"/>
      <c r="FYT96" s="14"/>
      <c r="FYU96" s="14"/>
      <c r="FYV96" s="14"/>
      <c r="FYW96" s="14"/>
      <c r="FYX96" s="14"/>
      <c r="FYY96" s="14"/>
      <c r="FYZ96" s="14"/>
      <c r="FZA96" s="14"/>
      <c r="FZB96" s="14"/>
      <c r="FZC96" s="14"/>
      <c r="FZD96" s="14"/>
      <c r="FZE96" s="14"/>
      <c r="FZF96" s="14"/>
      <c r="FZG96" s="14"/>
      <c r="FZH96" s="14"/>
      <c r="FZI96" s="14"/>
      <c r="FZJ96" s="14"/>
      <c r="FZK96" s="14"/>
      <c r="FZL96" s="14"/>
      <c r="FZM96" s="14"/>
      <c r="FZN96" s="14"/>
      <c r="FZO96" s="14"/>
      <c r="FZP96" s="14"/>
      <c r="FZQ96" s="14"/>
      <c r="FZR96" s="14"/>
      <c r="FZS96" s="14"/>
      <c r="FZT96" s="14"/>
      <c r="FZU96" s="14"/>
      <c r="FZV96" s="14"/>
      <c r="FZW96" s="14"/>
      <c r="FZX96" s="14"/>
      <c r="FZY96" s="14"/>
      <c r="FZZ96" s="14"/>
      <c r="GAA96" s="14"/>
      <c r="GAB96" s="14"/>
      <c r="GAC96" s="14"/>
      <c r="GAD96" s="14"/>
      <c r="GAE96" s="14"/>
      <c r="GAF96" s="14"/>
      <c r="GAG96" s="14"/>
      <c r="GAH96" s="14"/>
      <c r="GAI96" s="14"/>
      <c r="GAJ96" s="14"/>
      <c r="GAK96" s="14"/>
      <c r="GAL96" s="14"/>
      <c r="GAM96" s="14"/>
      <c r="GAN96" s="14"/>
      <c r="GAO96" s="14"/>
      <c r="GAP96" s="14"/>
      <c r="GAQ96" s="14"/>
      <c r="GAR96" s="14"/>
      <c r="GAS96" s="14"/>
      <c r="GAT96" s="14"/>
      <c r="GAU96" s="14"/>
      <c r="GAV96" s="14"/>
      <c r="GAW96" s="14"/>
      <c r="GAX96" s="14"/>
      <c r="GAY96" s="14"/>
      <c r="GAZ96" s="14"/>
      <c r="GBA96" s="14"/>
      <c r="GBB96" s="14"/>
      <c r="GBC96" s="14"/>
      <c r="GBD96" s="14"/>
      <c r="GBE96" s="14"/>
      <c r="GBF96" s="14"/>
      <c r="GBG96" s="14"/>
      <c r="GBH96" s="14"/>
      <c r="GBI96" s="14"/>
      <c r="GBJ96" s="14"/>
      <c r="GBK96" s="14"/>
      <c r="GBL96" s="14"/>
      <c r="GBM96" s="14"/>
      <c r="GBN96" s="14"/>
      <c r="GBO96" s="14"/>
      <c r="GBP96" s="14"/>
      <c r="GBQ96" s="14"/>
      <c r="GBR96" s="14"/>
      <c r="GBS96" s="14"/>
      <c r="GBT96" s="14"/>
      <c r="GBU96" s="14"/>
      <c r="GBV96" s="14"/>
      <c r="GBW96" s="14"/>
      <c r="GBX96" s="14"/>
      <c r="GBY96" s="14"/>
      <c r="GBZ96" s="14"/>
      <c r="GCA96" s="14"/>
      <c r="GCB96" s="14"/>
      <c r="GCC96" s="14"/>
      <c r="GCD96" s="14"/>
      <c r="GCE96" s="14"/>
      <c r="GCF96" s="14"/>
      <c r="GCG96" s="14"/>
      <c r="GCH96" s="14"/>
      <c r="GCI96" s="14"/>
      <c r="GCJ96" s="14"/>
      <c r="GCK96" s="14"/>
      <c r="GCL96" s="14"/>
      <c r="GCM96" s="14"/>
      <c r="GCN96" s="14"/>
      <c r="GCO96" s="14"/>
      <c r="GCP96" s="14"/>
      <c r="GCQ96" s="14"/>
      <c r="GCR96" s="14"/>
      <c r="GCS96" s="14"/>
      <c r="GCT96" s="14"/>
      <c r="GCU96" s="14"/>
      <c r="GCV96" s="14"/>
      <c r="GCW96" s="14"/>
      <c r="GCX96" s="14"/>
      <c r="GCY96" s="14"/>
      <c r="GCZ96" s="14"/>
      <c r="GDA96" s="14"/>
      <c r="GDB96" s="14"/>
      <c r="GDC96" s="14"/>
      <c r="GDD96" s="14"/>
      <c r="GDE96" s="14"/>
      <c r="GDF96" s="14"/>
      <c r="GDG96" s="14"/>
      <c r="GDH96" s="14"/>
      <c r="GDI96" s="14"/>
      <c r="GDJ96" s="14"/>
      <c r="GDK96" s="14"/>
      <c r="GDL96" s="14"/>
      <c r="GDM96" s="14"/>
      <c r="GDN96" s="14"/>
      <c r="GDO96" s="14"/>
      <c r="GDP96" s="14"/>
      <c r="GDQ96" s="14"/>
      <c r="GDR96" s="14"/>
      <c r="GDS96" s="14"/>
      <c r="GDT96" s="14"/>
      <c r="GDU96" s="14"/>
      <c r="GDV96" s="14"/>
      <c r="GDW96" s="14"/>
      <c r="GDX96" s="14"/>
      <c r="GDY96" s="14"/>
      <c r="GDZ96" s="14"/>
      <c r="GEA96" s="14"/>
      <c r="GEB96" s="14"/>
      <c r="GEC96" s="14"/>
      <c r="GED96" s="14"/>
      <c r="GEE96" s="14"/>
      <c r="GEF96" s="14"/>
      <c r="GEG96" s="14"/>
      <c r="GEH96" s="14"/>
      <c r="GEI96" s="14"/>
      <c r="GEJ96" s="14"/>
      <c r="GEK96" s="14"/>
      <c r="GEL96" s="14"/>
      <c r="GEM96" s="14"/>
      <c r="GEN96" s="14"/>
      <c r="GEO96" s="14"/>
      <c r="GEP96" s="14"/>
      <c r="GEQ96" s="14"/>
      <c r="GER96" s="14"/>
      <c r="GES96" s="14"/>
      <c r="GET96" s="14"/>
      <c r="GEU96" s="14"/>
      <c r="GEV96" s="14"/>
      <c r="GEW96" s="14"/>
      <c r="GEX96" s="14"/>
      <c r="GEY96" s="14"/>
      <c r="GEZ96" s="14"/>
      <c r="GFA96" s="14"/>
      <c r="GFB96" s="14"/>
      <c r="GFC96" s="14"/>
      <c r="GFD96" s="14"/>
      <c r="GFE96" s="14"/>
      <c r="GFF96" s="14"/>
      <c r="GFG96" s="14"/>
      <c r="GFH96" s="14"/>
      <c r="GFI96" s="14"/>
      <c r="GFJ96" s="14"/>
      <c r="GFK96" s="14"/>
      <c r="GFL96" s="14"/>
      <c r="GFM96" s="14"/>
      <c r="GFN96" s="14"/>
      <c r="GFO96" s="14"/>
      <c r="GFP96" s="14"/>
      <c r="GFQ96" s="14"/>
      <c r="GFR96" s="14"/>
      <c r="GFS96" s="14"/>
      <c r="GFT96" s="14"/>
      <c r="GFU96" s="14"/>
      <c r="GFV96" s="14"/>
      <c r="GFW96" s="14"/>
      <c r="GFX96" s="14"/>
      <c r="GFY96" s="14"/>
      <c r="GFZ96" s="14"/>
      <c r="GGA96" s="14"/>
      <c r="GGB96" s="14"/>
      <c r="GGC96" s="14"/>
      <c r="GGD96" s="14"/>
      <c r="GGE96" s="14"/>
      <c r="GGF96" s="14"/>
      <c r="GGG96" s="14"/>
      <c r="GGH96" s="14"/>
      <c r="GGI96" s="14"/>
      <c r="GGJ96" s="14"/>
      <c r="GGK96" s="14"/>
      <c r="GGL96" s="14"/>
      <c r="GGM96" s="14"/>
      <c r="GGN96" s="14"/>
      <c r="GGO96" s="14"/>
      <c r="GGP96" s="14"/>
      <c r="GGQ96" s="14"/>
      <c r="GGR96" s="14"/>
      <c r="GGS96" s="14"/>
      <c r="GGT96" s="14"/>
      <c r="GGU96" s="14"/>
      <c r="GGV96" s="14"/>
      <c r="GGW96" s="14"/>
      <c r="GGX96" s="14"/>
      <c r="GGY96" s="14"/>
      <c r="GGZ96" s="14"/>
      <c r="GHA96" s="14"/>
      <c r="GHB96" s="14"/>
      <c r="GHC96" s="14"/>
      <c r="GHD96" s="14"/>
      <c r="GHE96" s="14"/>
      <c r="GHF96" s="14"/>
      <c r="GHG96" s="14"/>
      <c r="GHH96" s="14"/>
      <c r="GHI96" s="14"/>
      <c r="GHJ96" s="14"/>
      <c r="GHK96" s="14"/>
      <c r="GHL96" s="14"/>
      <c r="GHM96" s="14"/>
      <c r="GHN96" s="14"/>
      <c r="GHO96" s="14"/>
      <c r="GHP96" s="14"/>
      <c r="GHQ96" s="14"/>
      <c r="GHR96" s="14"/>
      <c r="GHS96" s="14"/>
      <c r="GHT96" s="14"/>
      <c r="GHU96" s="14"/>
      <c r="GHV96" s="14"/>
      <c r="GHW96" s="14"/>
      <c r="GHX96" s="14"/>
      <c r="GHY96" s="14"/>
      <c r="GHZ96" s="14"/>
      <c r="GIA96" s="14"/>
      <c r="GIB96" s="14"/>
      <c r="GIC96" s="14"/>
      <c r="GID96" s="14"/>
      <c r="GIE96" s="14"/>
      <c r="GIF96" s="14"/>
      <c r="GIG96" s="14"/>
      <c r="GIH96" s="14"/>
      <c r="GII96" s="14"/>
      <c r="GIJ96" s="14"/>
      <c r="GIK96" s="14"/>
      <c r="GIL96" s="14"/>
      <c r="GIM96" s="14"/>
      <c r="GIN96" s="14"/>
      <c r="GIO96" s="14"/>
      <c r="GIP96" s="14"/>
      <c r="GIQ96" s="14"/>
      <c r="GIR96" s="14"/>
      <c r="GIS96" s="14"/>
      <c r="GIT96" s="14"/>
      <c r="GIU96" s="14"/>
      <c r="GIV96" s="14"/>
      <c r="GIW96" s="14"/>
      <c r="GIX96" s="14"/>
      <c r="GIY96" s="14"/>
      <c r="GIZ96" s="14"/>
      <c r="GJA96" s="14"/>
      <c r="GJB96" s="14"/>
      <c r="GJC96" s="14"/>
      <c r="GJD96" s="14"/>
      <c r="GJE96" s="14"/>
      <c r="GJF96" s="14"/>
      <c r="GJG96" s="14"/>
      <c r="GJH96" s="14"/>
      <c r="GJI96" s="14"/>
      <c r="GJJ96" s="14"/>
      <c r="GJK96" s="14"/>
      <c r="GJL96" s="14"/>
      <c r="GJM96" s="14"/>
      <c r="GJN96" s="14"/>
      <c r="GJO96" s="14"/>
      <c r="GJP96" s="14"/>
      <c r="GJQ96" s="14"/>
      <c r="GJR96" s="14"/>
      <c r="GJS96" s="14"/>
      <c r="GJT96" s="14"/>
      <c r="GJU96" s="14"/>
      <c r="GJV96" s="14"/>
      <c r="GJW96" s="14"/>
      <c r="GJX96" s="14"/>
      <c r="GJY96" s="14"/>
      <c r="GJZ96" s="14"/>
      <c r="GKA96" s="14"/>
      <c r="GKB96" s="14"/>
      <c r="GKC96" s="14"/>
      <c r="GKD96" s="14"/>
      <c r="GKE96" s="14"/>
      <c r="GKF96" s="14"/>
      <c r="GKG96" s="14"/>
      <c r="GKH96" s="14"/>
      <c r="GKI96" s="14"/>
      <c r="GKJ96" s="14"/>
      <c r="GKK96" s="14"/>
      <c r="GKL96" s="14"/>
      <c r="GKM96" s="14"/>
      <c r="GKN96" s="14"/>
      <c r="GKO96" s="14"/>
      <c r="GKP96" s="14"/>
      <c r="GKQ96" s="14"/>
      <c r="GKR96" s="14"/>
      <c r="GKS96" s="14"/>
      <c r="GKT96" s="14"/>
      <c r="GKU96" s="14"/>
      <c r="GKV96" s="14"/>
      <c r="GKW96" s="14"/>
      <c r="GKX96" s="14"/>
      <c r="GKY96" s="14"/>
      <c r="GKZ96" s="14"/>
      <c r="GLA96" s="14"/>
      <c r="GLB96" s="14"/>
      <c r="GLC96" s="14"/>
      <c r="GLD96" s="14"/>
      <c r="GLE96" s="14"/>
      <c r="GLF96" s="14"/>
      <c r="GLG96" s="14"/>
      <c r="GLH96" s="14"/>
      <c r="GLI96" s="14"/>
      <c r="GLJ96" s="14"/>
      <c r="GLK96" s="14"/>
      <c r="GLL96" s="14"/>
      <c r="GLM96" s="14"/>
      <c r="GLN96" s="14"/>
      <c r="GLO96" s="14"/>
      <c r="GLP96" s="14"/>
      <c r="GLQ96" s="14"/>
      <c r="GLR96" s="14"/>
      <c r="GLS96" s="14"/>
      <c r="GLT96" s="14"/>
      <c r="GLU96" s="14"/>
      <c r="GLV96" s="14"/>
      <c r="GLW96" s="14"/>
      <c r="GLX96" s="14"/>
      <c r="GLY96" s="14"/>
      <c r="GLZ96" s="14"/>
      <c r="GMA96" s="14"/>
      <c r="GMB96" s="14"/>
      <c r="GMC96" s="14"/>
      <c r="GMD96" s="14"/>
      <c r="GME96" s="14"/>
      <c r="GMF96" s="14"/>
      <c r="GMG96" s="14"/>
      <c r="GMH96" s="14"/>
      <c r="GMI96" s="14"/>
      <c r="GMJ96" s="14"/>
      <c r="GMK96" s="14"/>
      <c r="GML96" s="14"/>
      <c r="GMM96" s="14"/>
      <c r="GMN96" s="14"/>
      <c r="GMO96" s="14"/>
      <c r="GMP96" s="14"/>
      <c r="GMQ96" s="14"/>
      <c r="GMR96" s="14"/>
      <c r="GMS96" s="14"/>
      <c r="GMT96" s="14"/>
      <c r="GMU96" s="14"/>
      <c r="GMV96" s="14"/>
      <c r="GMW96" s="14"/>
      <c r="GMX96" s="14"/>
      <c r="GMY96" s="14"/>
      <c r="GMZ96" s="14"/>
      <c r="GNA96" s="14"/>
      <c r="GNB96" s="14"/>
      <c r="GNC96" s="14"/>
      <c r="GND96" s="14"/>
      <c r="GNE96" s="14"/>
      <c r="GNF96" s="14"/>
      <c r="GNG96" s="14"/>
      <c r="GNH96" s="14"/>
      <c r="GNI96" s="14"/>
      <c r="GNJ96" s="14"/>
      <c r="GNK96" s="14"/>
      <c r="GNL96" s="14"/>
      <c r="GNM96" s="14"/>
      <c r="GNN96" s="14"/>
      <c r="GNO96" s="14"/>
      <c r="GNP96" s="14"/>
      <c r="GNQ96" s="14"/>
      <c r="GNR96" s="14"/>
      <c r="GNS96" s="14"/>
      <c r="GNT96" s="14"/>
      <c r="GNU96" s="14"/>
      <c r="GNV96" s="14"/>
      <c r="GNW96" s="14"/>
      <c r="GNX96" s="14"/>
      <c r="GNY96" s="14"/>
      <c r="GNZ96" s="14"/>
      <c r="GOA96" s="14"/>
      <c r="GOB96" s="14"/>
      <c r="GOC96" s="14"/>
      <c r="GOD96" s="14"/>
      <c r="GOE96" s="14"/>
      <c r="GOF96" s="14"/>
      <c r="GOG96" s="14"/>
      <c r="GOH96" s="14"/>
      <c r="GOI96" s="14"/>
      <c r="GOJ96" s="14"/>
      <c r="GOK96" s="14"/>
      <c r="GOL96" s="14"/>
      <c r="GOM96" s="14"/>
      <c r="GON96" s="14"/>
      <c r="GOO96" s="14"/>
      <c r="GOP96" s="14"/>
      <c r="GOQ96" s="14"/>
      <c r="GOR96" s="14"/>
      <c r="GOS96" s="14"/>
      <c r="GOT96" s="14"/>
      <c r="GOU96" s="14"/>
      <c r="GOV96" s="14"/>
      <c r="GOW96" s="14"/>
      <c r="GOX96" s="14"/>
      <c r="GOY96" s="14"/>
      <c r="GOZ96" s="14"/>
      <c r="GPA96" s="14"/>
      <c r="GPB96" s="14"/>
      <c r="GPC96" s="14"/>
      <c r="GPD96" s="14"/>
      <c r="GPE96" s="14"/>
      <c r="GPF96" s="14"/>
      <c r="GPG96" s="14"/>
      <c r="GPH96" s="14"/>
      <c r="GPI96" s="14"/>
      <c r="GPJ96" s="14"/>
      <c r="GPK96" s="14"/>
      <c r="GPL96" s="14"/>
      <c r="GPM96" s="14"/>
      <c r="GPN96" s="14"/>
      <c r="GPO96" s="14"/>
      <c r="GPP96" s="14"/>
      <c r="GPQ96" s="14"/>
      <c r="GPR96" s="14"/>
      <c r="GPS96" s="14"/>
      <c r="GPT96" s="14"/>
      <c r="GPU96" s="14"/>
      <c r="GPV96" s="14"/>
      <c r="GPW96" s="14"/>
      <c r="GPX96" s="14"/>
      <c r="GPY96" s="14"/>
      <c r="GPZ96" s="14"/>
      <c r="GQA96" s="14"/>
      <c r="GQB96" s="14"/>
      <c r="GQC96" s="14"/>
      <c r="GQD96" s="14"/>
      <c r="GQE96" s="14"/>
      <c r="GQF96" s="14"/>
      <c r="GQG96" s="14"/>
      <c r="GQH96" s="14"/>
      <c r="GQI96" s="14"/>
      <c r="GQJ96" s="14"/>
      <c r="GQK96" s="14"/>
      <c r="GQL96" s="14"/>
      <c r="GQM96" s="14"/>
      <c r="GQN96" s="14"/>
      <c r="GQO96" s="14"/>
      <c r="GQP96" s="14"/>
      <c r="GQQ96" s="14"/>
      <c r="GQR96" s="14"/>
      <c r="GQS96" s="14"/>
      <c r="GQT96" s="14"/>
      <c r="GQU96" s="14"/>
      <c r="GQV96" s="14"/>
      <c r="GQW96" s="14"/>
      <c r="GQX96" s="14"/>
      <c r="GQY96" s="14"/>
      <c r="GQZ96" s="14"/>
      <c r="GRA96" s="14"/>
      <c r="GRB96" s="14"/>
      <c r="GRC96" s="14"/>
      <c r="GRD96" s="14"/>
      <c r="GRE96" s="14"/>
      <c r="GRF96" s="14"/>
      <c r="GRG96" s="14"/>
      <c r="GRH96" s="14"/>
      <c r="GRI96" s="14"/>
      <c r="GRJ96" s="14"/>
      <c r="GRK96" s="14"/>
      <c r="GRL96" s="14"/>
      <c r="GRM96" s="14"/>
      <c r="GRN96" s="14"/>
      <c r="GRO96" s="14"/>
      <c r="GRP96" s="14"/>
      <c r="GRQ96" s="14"/>
      <c r="GRR96" s="14"/>
      <c r="GRS96" s="14"/>
      <c r="GRT96" s="14"/>
      <c r="GRU96" s="14"/>
      <c r="GRV96" s="14"/>
      <c r="GRW96" s="14"/>
      <c r="GRX96" s="14"/>
      <c r="GRY96" s="14"/>
      <c r="GRZ96" s="14"/>
      <c r="GSA96" s="14"/>
      <c r="GSB96" s="14"/>
      <c r="GSC96" s="14"/>
      <c r="GSD96" s="14"/>
      <c r="GSE96" s="14"/>
      <c r="GSF96" s="14"/>
      <c r="GSG96" s="14"/>
      <c r="GSH96" s="14"/>
      <c r="GSI96" s="14"/>
      <c r="GSJ96" s="14"/>
      <c r="GSK96" s="14"/>
      <c r="GSL96" s="14"/>
      <c r="GSM96" s="14"/>
      <c r="GSN96" s="14"/>
      <c r="GSO96" s="14"/>
      <c r="GSP96" s="14"/>
      <c r="GSQ96" s="14"/>
      <c r="GSR96" s="14"/>
      <c r="GSS96" s="14"/>
      <c r="GST96" s="14"/>
      <c r="GSU96" s="14"/>
      <c r="GSV96" s="14"/>
      <c r="GSW96" s="14"/>
      <c r="GSX96" s="14"/>
      <c r="GSY96" s="14"/>
      <c r="GSZ96" s="14"/>
      <c r="GTA96" s="14"/>
      <c r="GTB96" s="14"/>
      <c r="GTC96" s="14"/>
      <c r="GTD96" s="14"/>
      <c r="GTE96" s="14"/>
      <c r="GTF96" s="14"/>
      <c r="GTG96" s="14"/>
      <c r="GTH96" s="14"/>
      <c r="GTI96" s="14"/>
      <c r="GTJ96" s="14"/>
      <c r="GTK96" s="14"/>
      <c r="GTL96" s="14"/>
      <c r="GTM96" s="14"/>
      <c r="GTN96" s="14"/>
      <c r="GTO96" s="14"/>
      <c r="GTP96" s="14"/>
      <c r="GTQ96" s="14"/>
      <c r="GTR96" s="14"/>
      <c r="GTS96" s="14"/>
      <c r="GTT96" s="14"/>
      <c r="GTU96" s="14"/>
      <c r="GTV96" s="14"/>
      <c r="GTW96" s="14"/>
      <c r="GTX96" s="14"/>
      <c r="GTY96" s="14"/>
      <c r="GTZ96" s="14"/>
      <c r="GUA96" s="14"/>
      <c r="GUB96" s="14"/>
      <c r="GUC96" s="14"/>
      <c r="GUD96" s="14"/>
      <c r="GUE96" s="14"/>
      <c r="GUF96" s="14"/>
      <c r="GUG96" s="14"/>
      <c r="GUH96" s="14"/>
      <c r="GUI96" s="14"/>
      <c r="GUJ96" s="14"/>
      <c r="GUK96" s="14"/>
      <c r="GUL96" s="14"/>
      <c r="GUM96" s="14"/>
      <c r="GUN96" s="14"/>
      <c r="GUO96" s="14"/>
      <c r="GUP96" s="14"/>
      <c r="GUQ96" s="14"/>
      <c r="GUR96" s="14"/>
      <c r="GUS96" s="14"/>
      <c r="GUT96" s="14"/>
      <c r="GUU96" s="14"/>
      <c r="GUV96" s="14"/>
      <c r="GUW96" s="14"/>
      <c r="GUX96" s="14"/>
      <c r="GUY96" s="14"/>
      <c r="GUZ96" s="14"/>
      <c r="GVA96" s="14"/>
      <c r="GVB96" s="14"/>
      <c r="GVC96" s="14"/>
      <c r="GVD96" s="14"/>
      <c r="GVE96" s="14"/>
      <c r="GVF96" s="14"/>
      <c r="GVG96" s="14"/>
      <c r="GVH96" s="14"/>
      <c r="GVI96" s="14"/>
      <c r="GVJ96" s="14"/>
      <c r="GVK96" s="14"/>
      <c r="GVL96" s="14"/>
      <c r="GVM96" s="14"/>
      <c r="GVN96" s="14"/>
      <c r="GVO96" s="14"/>
      <c r="GVP96" s="14"/>
      <c r="GVQ96" s="14"/>
      <c r="GVR96" s="14"/>
      <c r="GVS96" s="14"/>
      <c r="GVT96" s="14"/>
      <c r="GVU96" s="14"/>
      <c r="GVV96" s="14"/>
      <c r="GVW96" s="14"/>
      <c r="GVX96" s="14"/>
      <c r="GVY96" s="14"/>
      <c r="GVZ96" s="14"/>
      <c r="GWA96" s="14"/>
      <c r="GWB96" s="14"/>
      <c r="GWC96" s="14"/>
      <c r="GWD96" s="14"/>
      <c r="GWE96" s="14"/>
      <c r="GWF96" s="14"/>
      <c r="GWG96" s="14"/>
      <c r="GWH96" s="14"/>
      <c r="GWI96" s="14"/>
      <c r="GWJ96" s="14"/>
      <c r="GWK96" s="14"/>
      <c r="GWL96" s="14"/>
      <c r="GWM96" s="14"/>
      <c r="GWN96" s="14"/>
      <c r="GWO96" s="14"/>
      <c r="GWP96" s="14"/>
      <c r="GWQ96" s="14"/>
      <c r="GWR96" s="14"/>
      <c r="GWS96" s="14"/>
      <c r="GWT96" s="14"/>
      <c r="GWU96" s="14"/>
      <c r="GWV96" s="14"/>
      <c r="GWW96" s="14"/>
      <c r="GWX96" s="14"/>
      <c r="GWY96" s="14"/>
      <c r="GWZ96" s="14"/>
      <c r="GXA96" s="14"/>
      <c r="GXB96" s="14"/>
      <c r="GXC96" s="14"/>
      <c r="GXD96" s="14"/>
      <c r="GXE96" s="14"/>
      <c r="GXF96" s="14"/>
      <c r="GXG96" s="14"/>
      <c r="GXH96" s="14"/>
      <c r="GXI96" s="14"/>
      <c r="GXJ96" s="14"/>
      <c r="GXK96" s="14"/>
      <c r="GXL96" s="14"/>
      <c r="GXM96" s="14"/>
      <c r="GXN96" s="14"/>
      <c r="GXO96" s="14"/>
      <c r="GXP96" s="14"/>
      <c r="GXQ96" s="14"/>
      <c r="GXR96" s="14"/>
      <c r="GXS96" s="14"/>
      <c r="GXT96" s="14"/>
      <c r="GXU96" s="14"/>
      <c r="GXV96" s="14"/>
      <c r="GXW96" s="14"/>
      <c r="GXX96" s="14"/>
      <c r="GXY96" s="14"/>
      <c r="GXZ96" s="14"/>
      <c r="GYA96" s="14"/>
      <c r="GYB96" s="14"/>
      <c r="GYC96" s="14"/>
      <c r="GYD96" s="14"/>
      <c r="GYE96" s="14"/>
      <c r="GYF96" s="14"/>
      <c r="GYG96" s="14"/>
      <c r="GYH96" s="14"/>
      <c r="GYI96" s="14"/>
      <c r="GYJ96" s="14"/>
      <c r="GYK96" s="14"/>
      <c r="GYL96" s="14"/>
      <c r="GYM96" s="14"/>
      <c r="GYN96" s="14"/>
      <c r="GYO96" s="14"/>
      <c r="GYP96" s="14"/>
      <c r="GYQ96" s="14"/>
      <c r="GYR96" s="14"/>
      <c r="GYS96" s="14"/>
      <c r="GYT96" s="14"/>
      <c r="GYU96" s="14"/>
      <c r="GYV96" s="14"/>
      <c r="GYW96" s="14"/>
      <c r="GYX96" s="14"/>
      <c r="GYY96" s="14"/>
      <c r="GYZ96" s="14"/>
      <c r="GZA96" s="14"/>
      <c r="GZB96" s="14"/>
      <c r="GZC96" s="14"/>
      <c r="GZD96" s="14"/>
      <c r="GZE96" s="14"/>
      <c r="GZF96" s="14"/>
      <c r="GZG96" s="14"/>
      <c r="GZH96" s="14"/>
      <c r="GZI96" s="14"/>
      <c r="GZJ96" s="14"/>
      <c r="GZK96" s="14"/>
      <c r="GZL96" s="14"/>
      <c r="GZM96" s="14"/>
      <c r="GZN96" s="14"/>
      <c r="GZO96" s="14"/>
      <c r="GZP96" s="14"/>
      <c r="GZQ96" s="14"/>
      <c r="GZR96" s="14"/>
      <c r="GZS96" s="14"/>
      <c r="GZT96" s="14"/>
      <c r="GZU96" s="14"/>
      <c r="GZV96" s="14"/>
      <c r="GZW96" s="14"/>
      <c r="GZX96" s="14"/>
      <c r="GZY96" s="14"/>
      <c r="GZZ96" s="14"/>
      <c r="HAA96" s="14"/>
      <c r="HAB96" s="14"/>
      <c r="HAC96" s="14"/>
      <c r="HAD96" s="14"/>
      <c r="HAE96" s="14"/>
      <c r="HAF96" s="14"/>
      <c r="HAG96" s="14"/>
      <c r="HAH96" s="14"/>
      <c r="HAI96" s="14"/>
      <c r="HAJ96" s="14"/>
      <c r="HAK96" s="14"/>
      <c r="HAL96" s="14"/>
      <c r="HAM96" s="14"/>
      <c r="HAN96" s="14"/>
      <c r="HAO96" s="14"/>
      <c r="HAP96" s="14"/>
      <c r="HAQ96" s="14"/>
      <c r="HAR96" s="14"/>
      <c r="HAS96" s="14"/>
      <c r="HAT96" s="14"/>
      <c r="HAU96" s="14"/>
      <c r="HAV96" s="14"/>
      <c r="HAW96" s="14"/>
      <c r="HAX96" s="14"/>
      <c r="HAY96" s="14"/>
      <c r="HAZ96" s="14"/>
      <c r="HBA96" s="14"/>
      <c r="HBB96" s="14"/>
      <c r="HBC96" s="14"/>
      <c r="HBD96" s="14"/>
      <c r="HBE96" s="14"/>
      <c r="HBF96" s="14"/>
      <c r="HBG96" s="14"/>
      <c r="HBH96" s="14"/>
      <c r="HBI96" s="14"/>
      <c r="HBJ96" s="14"/>
      <c r="HBK96" s="14"/>
      <c r="HBL96" s="14"/>
      <c r="HBM96" s="14"/>
      <c r="HBN96" s="14"/>
      <c r="HBO96" s="14"/>
      <c r="HBP96" s="14"/>
      <c r="HBQ96" s="14"/>
      <c r="HBR96" s="14"/>
      <c r="HBS96" s="14"/>
      <c r="HBT96" s="14"/>
      <c r="HBU96" s="14"/>
      <c r="HBV96" s="14"/>
      <c r="HBW96" s="14"/>
      <c r="HBX96" s="14"/>
      <c r="HBY96" s="14"/>
      <c r="HBZ96" s="14"/>
      <c r="HCA96" s="14"/>
      <c r="HCB96" s="14"/>
      <c r="HCC96" s="14"/>
      <c r="HCD96" s="14"/>
      <c r="HCE96" s="14"/>
      <c r="HCF96" s="14"/>
      <c r="HCG96" s="14"/>
      <c r="HCH96" s="14"/>
      <c r="HCI96" s="14"/>
      <c r="HCJ96" s="14"/>
      <c r="HCK96" s="14"/>
      <c r="HCL96" s="14"/>
      <c r="HCM96" s="14"/>
      <c r="HCN96" s="14"/>
      <c r="HCO96" s="14"/>
      <c r="HCP96" s="14"/>
      <c r="HCQ96" s="14"/>
      <c r="HCR96" s="14"/>
      <c r="HCS96" s="14"/>
      <c r="HCT96" s="14"/>
      <c r="HCU96" s="14"/>
      <c r="HCV96" s="14"/>
      <c r="HCW96" s="14"/>
      <c r="HCX96" s="14"/>
      <c r="HCY96" s="14"/>
      <c r="HCZ96" s="14"/>
      <c r="HDA96" s="14"/>
      <c r="HDB96" s="14"/>
      <c r="HDC96" s="14"/>
      <c r="HDD96" s="14"/>
      <c r="HDE96" s="14"/>
      <c r="HDF96" s="14"/>
      <c r="HDG96" s="14"/>
      <c r="HDH96" s="14"/>
      <c r="HDI96" s="14"/>
      <c r="HDJ96" s="14"/>
      <c r="HDK96" s="14"/>
      <c r="HDL96" s="14"/>
      <c r="HDM96" s="14"/>
      <c r="HDN96" s="14"/>
      <c r="HDO96" s="14"/>
      <c r="HDP96" s="14"/>
      <c r="HDQ96" s="14"/>
      <c r="HDR96" s="14"/>
      <c r="HDS96" s="14"/>
      <c r="HDT96" s="14"/>
      <c r="HDU96" s="14"/>
      <c r="HDV96" s="14"/>
      <c r="HDW96" s="14"/>
      <c r="HDX96" s="14"/>
      <c r="HDY96" s="14"/>
      <c r="HDZ96" s="14"/>
      <c r="HEA96" s="14"/>
      <c r="HEB96" s="14"/>
      <c r="HEC96" s="14"/>
      <c r="HED96" s="14"/>
      <c r="HEE96" s="14"/>
      <c r="HEF96" s="14"/>
      <c r="HEG96" s="14"/>
      <c r="HEH96" s="14"/>
      <c r="HEI96" s="14"/>
      <c r="HEJ96" s="14"/>
      <c r="HEK96" s="14"/>
      <c r="HEL96" s="14"/>
      <c r="HEM96" s="14"/>
      <c r="HEN96" s="14"/>
      <c r="HEO96" s="14"/>
      <c r="HEP96" s="14"/>
      <c r="HEQ96" s="14"/>
      <c r="HER96" s="14"/>
      <c r="HES96" s="14"/>
      <c r="HET96" s="14"/>
      <c r="HEU96" s="14"/>
      <c r="HEV96" s="14"/>
      <c r="HEW96" s="14"/>
      <c r="HEX96" s="14"/>
      <c r="HEY96" s="14"/>
      <c r="HEZ96" s="14"/>
      <c r="HFA96" s="14"/>
      <c r="HFB96" s="14"/>
      <c r="HFC96" s="14"/>
      <c r="HFD96" s="14"/>
      <c r="HFE96" s="14"/>
      <c r="HFF96" s="14"/>
      <c r="HFG96" s="14"/>
      <c r="HFH96" s="14"/>
      <c r="HFI96" s="14"/>
      <c r="HFJ96" s="14"/>
      <c r="HFK96" s="14"/>
      <c r="HFL96" s="14"/>
      <c r="HFM96" s="14"/>
      <c r="HFN96" s="14"/>
      <c r="HFO96" s="14"/>
      <c r="HFP96" s="14"/>
      <c r="HFQ96" s="14"/>
      <c r="HFR96" s="14"/>
      <c r="HFS96" s="14"/>
      <c r="HFT96" s="14"/>
      <c r="HFU96" s="14"/>
      <c r="HFV96" s="14"/>
      <c r="HFW96" s="14"/>
      <c r="HFX96" s="14"/>
      <c r="HFY96" s="14"/>
      <c r="HFZ96" s="14"/>
      <c r="HGA96" s="14"/>
      <c r="HGB96" s="14"/>
      <c r="HGC96" s="14"/>
      <c r="HGD96" s="14"/>
      <c r="HGE96" s="14"/>
      <c r="HGF96" s="14"/>
      <c r="HGG96" s="14"/>
      <c r="HGH96" s="14"/>
      <c r="HGI96" s="14"/>
      <c r="HGJ96" s="14"/>
      <c r="HGK96" s="14"/>
      <c r="HGL96" s="14"/>
      <c r="HGM96" s="14"/>
      <c r="HGN96" s="14"/>
      <c r="HGO96" s="14"/>
      <c r="HGP96" s="14"/>
      <c r="HGQ96" s="14"/>
      <c r="HGR96" s="14"/>
      <c r="HGS96" s="14"/>
      <c r="HGT96" s="14"/>
      <c r="HGU96" s="14"/>
      <c r="HGV96" s="14"/>
      <c r="HGW96" s="14"/>
      <c r="HGX96" s="14"/>
      <c r="HGY96" s="14"/>
      <c r="HGZ96" s="14"/>
      <c r="HHA96" s="14"/>
      <c r="HHB96" s="14"/>
      <c r="HHC96" s="14"/>
      <c r="HHD96" s="14"/>
      <c r="HHE96" s="14"/>
      <c r="HHF96" s="14"/>
      <c r="HHG96" s="14"/>
      <c r="HHH96" s="14"/>
      <c r="HHI96" s="14"/>
      <c r="HHJ96" s="14"/>
      <c r="HHK96" s="14"/>
      <c r="HHL96" s="14"/>
      <c r="HHM96" s="14"/>
      <c r="HHN96" s="14"/>
      <c r="HHO96" s="14"/>
      <c r="HHP96" s="14"/>
      <c r="HHQ96" s="14"/>
      <c r="HHR96" s="14"/>
      <c r="HHS96" s="14"/>
      <c r="HHT96" s="14"/>
      <c r="HHU96" s="14"/>
      <c r="HHV96" s="14"/>
      <c r="HHW96" s="14"/>
      <c r="HHX96" s="14"/>
      <c r="HHY96" s="14"/>
      <c r="HHZ96" s="14"/>
      <c r="HIA96" s="14"/>
      <c r="HIB96" s="14"/>
      <c r="HIC96" s="14"/>
      <c r="HID96" s="14"/>
      <c r="HIE96" s="14"/>
      <c r="HIF96" s="14"/>
      <c r="HIG96" s="14"/>
      <c r="HIH96" s="14"/>
      <c r="HII96" s="14"/>
      <c r="HIJ96" s="14"/>
      <c r="HIK96" s="14"/>
      <c r="HIL96" s="14"/>
      <c r="HIM96" s="14"/>
      <c r="HIN96" s="14"/>
      <c r="HIO96" s="14"/>
      <c r="HIP96" s="14"/>
      <c r="HIQ96" s="14"/>
      <c r="HIR96" s="14"/>
      <c r="HIS96" s="14"/>
      <c r="HIT96" s="14"/>
      <c r="HIU96" s="14"/>
      <c r="HIV96" s="14"/>
      <c r="HIW96" s="14"/>
      <c r="HIX96" s="14"/>
      <c r="HIY96" s="14"/>
      <c r="HIZ96" s="14"/>
      <c r="HJA96" s="14"/>
      <c r="HJB96" s="14"/>
      <c r="HJC96" s="14"/>
      <c r="HJD96" s="14"/>
      <c r="HJE96" s="14"/>
      <c r="HJF96" s="14"/>
      <c r="HJG96" s="14"/>
      <c r="HJH96" s="14"/>
      <c r="HJI96" s="14"/>
      <c r="HJJ96" s="14"/>
      <c r="HJK96" s="14"/>
      <c r="HJL96" s="14"/>
      <c r="HJM96" s="14"/>
      <c r="HJN96" s="14"/>
      <c r="HJO96" s="14"/>
      <c r="HJP96" s="14"/>
      <c r="HJQ96" s="14"/>
      <c r="HJR96" s="14"/>
      <c r="HJS96" s="14"/>
      <c r="HJT96" s="14"/>
      <c r="HJU96" s="14"/>
      <c r="HJV96" s="14"/>
      <c r="HJW96" s="14"/>
      <c r="HJX96" s="14"/>
      <c r="HJY96" s="14"/>
      <c r="HJZ96" s="14"/>
      <c r="HKA96" s="14"/>
      <c r="HKB96" s="14"/>
      <c r="HKC96" s="14"/>
      <c r="HKD96" s="14"/>
      <c r="HKE96" s="14"/>
      <c r="HKF96" s="14"/>
      <c r="HKG96" s="14"/>
      <c r="HKH96" s="14"/>
      <c r="HKI96" s="14"/>
      <c r="HKJ96" s="14"/>
      <c r="HKK96" s="14"/>
      <c r="HKL96" s="14"/>
      <c r="HKM96" s="14"/>
      <c r="HKN96" s="14"/>
      <c r="HKO96" s="14"/>
      <c r="HKP96" s="14"/>
      <c r="HKQ96" s="14"/>
      <c r="HKR96" s="14"/>
      <c r="HKS96" s="14"/>
      <c r="HKT96" s="14"/>
      <c r="HKU96" s="14"/>
      <c r="HKV96" s="14"/>
      <c r="HKW96" s="14"/>
      <c r="HKX96" s="14"/>
      <c r="HKY96" s="14"/>
      <c r="HKZ96" s="14"/>
      <c r="HLA96" s="14"/>
      <c r="HLB96" s="14"/>
      <c r="HLC96" s="14"/>
      <c r="HLD96" s="14"/>
      <c r="HLE96" s="14"/>
      <c r="HLF96" s="14"/>
      <c r="HLG96" s="14"/>
      <c r="HLH96" s="14"/>
      <c r="HLI96" s="14"/>
      <c r="HLJ96" s="14"/>
      <c r="HLK96" s="14"/>
      <c r="HLL96" s="14"/>
      <c r="HLM96" s="14"/>
      <c r="HLN96" s="14"/>
      <c r="HLO96" s="14"/>
      <c r="HLP96" s="14"/>
      <c r="HLQ96" s="14"/>
      <c r="HLR96" s="14"/>
      <c r="HLS96" s="14"/>
      <c r="HLT96" s="14"/>
      <c r="HLU96" s="14"/>
      <c r="HLV96" s="14"/>
      <c r="HLW96" s="14"/>
      <c r="HLX96" s="14"/>
      <c r="HLY96" s="14"/>
      <c r="HLZ96" s="14"/>
      <c r="HMA96" s="14"/>
      <c r="HMB96" s="14"/>
      <c r="HMC96" s="14"/>
      <c r="HMD96" s="14"/>
      <c r="HME96" s="14"/>
      <c r="HMF96" s="14"/>
      <c r="HMG96" s="14"/>
      <c r="HMH96" s="14"/>
      <c r="HMI96" s="14"/>
      <c r="HMJ96" s="14"/>
      <c r="HMK96" s="14"/>
      <c r="HML96" s="14"/>
      <c r="HMM96" s="14"/>
      <c r="HMN96" s="14"/>
      <c r="HMO96" s="14"/>
      <c r="HMP96" s="14"/>
      <c r="HMQ96" s="14"/>
      <c r="HMR96" s="14"/>
      <c r="HMS96" s="14"/>
      <c r="HMT96" s="14"/>
      <c r="HMU96" s="14"/>
      <c r="HMV96" s="14"/>
      <c r="HMW96" s="14"/>
      <c r="HMX96" s="14"/>
      <c r="HMY96" s="14"/>
      <c r="HMZ96" s="14"/>
      <c r="HNA96" s="14"/>
      <c r="HNB96" s="14"/>
      <c r="HNC96" s="14"/>
      <c r="HND96" s="14"/>
      <c r="HNE96" s="14"/>
      <c r="HNF96" s="14"/>
      <c r="HNG96" s="14"/>
      <c r="HNH96" s="14"/>
      <c r="HNI96" s="14"/>
      <c r="HNJ96" s="14"/>
      <c r="HNK96" s="14"/>
      <c r="HNL96" s="14"/>
      <c r="HNM96" s="14"/>
      <c r="HNN96" s="14"/>
      <c r="HNO96" s="14"/>
      <c r="HNP96" s="14"/>
      <c r="HNQ96" s="14"/>
      <c r="HNR96" s="14"/>
      <c r="HNS96" s="14"/>
      <c r="HNT96" s="14"/>
      <c r="HNU96" s="14"/>
      <c r="HNV96" s="14"/>
      <c r="HNW96" s="14"/>
      <c r="HNX96" s="14"/>
      <c r="HNY96" s="14"/>
      <c r="HNZ96" s="14"/>
      <c r="HOA96" s="14"/>
      <c r="HOB96" s="14"/>
      <c r="HOC96" s="14"/>
      <c r="HOD96" s="14"/>
      <c r="HOE96" s="14"/>
      <c r="HOF96" s="14"/>
      <c r="HOG96" s="14"/>
      <c r="HOH96" s="14"/>
      <c r="HOI96" s="14"/>
      <c r="HOJ96" s="14"/>
      <c r="HOK96" s="14"/>
      <c r="HOL96" s="14"/>
      <c r="HOM96" s="14"/>
      <c r="HON96" s="14"/>
      <c r="HOO96" s="14"/>
      <c r="HOP96" s="14"/>
      <c r="HOQ96" s="14"/>
      <c r="HOR96" s="14"/>
      <c r="HOS96" s="14"/>
      <c r="HOT96" s="14"/>
      <c r="HOU96" s="14"/>
      <c r="HOV96" s="14"/>
      <c r="HOW96" s="14"/>
      <c r="HOX96" s="14"/>
      <c r="HOY96" s="14"/>
      <c r="HOZ96" s="14"/>
      <c r="HPA96" s="14"/>
      <c r="HPB96" s="14"/>
      <c r="HPC96" s="14"/>
      <c r="HPD96" s="14"/>
      <c r="HPE96" s="14"/>
      <c r="HPF96" s="14"/>
      <c r="HPG96" s="14"/>
      <c r="HPH96" s="14"/>
      <c r="HPI96" s="14"/>
      <c r="HPJ96" s="14"/>
      <c r="HPK96" s="14"/>
      <c r="HPL96" s="14"/>
      <c r="HPM96" s="14"/>
      <c r="HPN96" s="14"/>
      <c r="HPO96" s="14"/>
      <c r="HPP96" s="14"/>
      <c r="HPQ96" s="14"/>
      <c r="HPR96" s="14"/>
      <c r="HPS96" s="14"/>
      <c r="HPT96" s="14"/>
      <c r="HPU96" s="14"/>
      <c r="HPV96" s="14"/>
      <c r="HPW96" s="14"/>
      <c r="HPX96" s="14"/>
      <c r="HPY96" s="14"/>
      <c r="HPZ96" s="14"/>
      <c r="HQA96" s="14"/>
      <c r="HQB96" s="14"/>
      <c r="HQC96" s="14"/>
      <c r="HQD96" s="14"/>
      <c r="HQE96" s="14"/>
      <c r="HQF96" s="14"/>
      <c r="HQG96" s="14"/>
      <c r="HQH96" s="14"/>
      <c r="HQI96" s="14"/>
      <c r="HQJ96" s="14"/>
      <c r="HQK96" s="14"/>
      <c r="HQL96" s="14"/>
      <c r="HQM96" s="14"/>
      <c r="HQN96" s="14"/>
      <c r="HQO96" s="14"/>
      <c r="HQP96" s="14"/>
      <c r="HQQ96" s="14"/>
      <c r="HQR96" s="14"/>
      <c r="HQS96" s="14"/>
      <c r="HQT96" s="14"/>
      <c r="HQU96" s="14"/>
      <c r="HQV96" s="14"/>
      <c r="HQW96" s="14"/>
      <c r="HQX96" s="14"/>
      <c r="HQY96" s="14"/>
      <c r="HQZ96" s="14"/>
      <c r="HRA96" s="14"/>
      <c r="HRB96" s="14"/>
      <c r="HRC96" s="14"/>
      <c r="HRD96" s="14"/>
      <c r="HRE96" s="14"/>
      <c r="HRF96" s="14"/>
      <c r="HRG96" s="14"/>
      <c r="HRH96" s="14"/>
      <c r="HRI96" s="14"/>
      <c r="HRJ96" s="14"/>
      <c r="HRK96" s="14"/>
      <c r="HRL96" s="14"/>
      <c r="HRM96" s="14"/>
      <c r="HRN96" s="14"/>
      <c r="HRO96" s="14"/>
      <c r="HRP96" s="14"/>
      <c r="HRQ96" s="14"/>
      <c r="HRR96" s="14"/>
      <c r="HRS96" s="14"/>
      <c r="HRT96" s="14"/>
      <c r="HRU96" s="14"/>
      <c r="HRV96" s="14"/>
      <c r="HRW96" s="14"/>
      <c r="HRX96" s="14"/>
      <c r="HRY96" s="14"/>
      <c r="HRZ96" s="14"/>
      <c r="HSA96" s="14"/>
      <c r="HSB96" s="14"/>
      <c r="HSC96" s="14"/>
      <c r="HSD96" s="14"/>
      <c r="HSE96" s="14"/>
      <c r="HSF96" s="14"/>
      <c r="HSG96" s="14"/>
      <c r="HSH96" s="14"/>
      <c r="HSI96" s="14"/>
      <c r="HSJ96" s="14"/>
      <c r="HSK96" s="14"/>
      <c r="HSL96" s="14"/>
      <c r="HSM96" s="14"/>
      <c r="HSN96" s="14"/>
      <c r="HSO96" s="14"/>
      <c r="HSP96" s="14"/>
      <c r="HSQ96" s="14"/>
      <c r="HSR96" s="14"/>
      <c r="HSS96" s="14"/>
      <c r="HST96" s="14"/>
      <c r="HSU96" s="14"/>
      <c r="HSV96" s="14"/>
      <c r="HSW96" s="14"/>
      <c r="HSX96" s="14"/>
      <c r="HSY96" s="14"/>
      <c r="HSZ96" s="14"/>
      <c r="HTA96" s="14"/>
      <c r="HTB96" s="14"/>
      <c r="HTC96" s="14"/>
      <c r="HTD96" s="14"/>
      <c r="HTE96" s="14"/>
      <c r="HTF96" s="14"/>
      <c r="HTG96" s="14"/>
      <c r="HTH96" s="14"/>
      <c r="HTI96" s="14"/>
      <c r="HTJ96" s="14"/>
      <c r="HTK96" s="14"/>
      <c r="HTL96" s="14"/>
      <c r="HTM96" s="14"/>
      <c r="HTN96" s="14"/>
      <c r="HTO96" s="14"/>
      <c r="HTP96" s="14"/>
      <c r="HTQ96" s="14"/>
      <c r="HTR96" s="14"/>
      <c r="HTS96" s="14"/>
      <c r="HTT96" s="14"/>
      <c r="HTU96" s="14"/>
      <c r="HTV96" s="14"/>
      <c r="HTW96" s="14"/>
      <c r="HTX96" s="14"/>
      <c r="HTY96" s="14"/>
      <c r="HTZ96" s="14"/>
      <c r="HUA96" s="14"/>
      <c r="HUB96" s="14"/>
      <c r="HUC96" s="14"/>
      <c r="HUD96" s="14"/>
      <c r="HUE96" s="14"/>
      <c r="HUF96" s="14"/>
      <c r="HUG96" s="14"/>
      <c r="HUH96" s="14"/>
      <c r="HUI96" s="14"/>
      <c r="HUJ96" s="14"/>
      <c r="HUK96" s="14"/>
      <c r="HUL96" s="14"/>
      <c r="HUM96" s="14"/>
      <c r="HUN96" s="14"/>
      <c r="HUO96" s="14"/>
      <c r="HUP96" s="14"/>
      <c r="HUQ96" s="14"/>
      <c r="HUR96" s="14"/>
      <c r="HUS96" s="14"/>
      <c r="HUT96" s="14"/>
      <c r="HUU96" s="14"/>
      <c r="HUV96" s="14"/>
      <c r="HUW96" s="14"/>
      <c r="HUX96" s="14"/>
      <c r="HUY96" s="14"/>
      <c r="HUZ96" s="14"/>
      <c r="HVA96" s="14"/>
      <c r="HVB96" s="14"/>
      <c r="HVC96" s="14"/>
      <c r="HVD96" s="14"/>
      <c r="HVE96" s="14"/>
      <c r="HVF96" s="14"/>
      <c r="HVG96" s="14"/>
      <c r="HVH96" s="14"/>
      <c r="HVI96" s="14"/>
      <c r="HVJ96" s="14"/>
      <c r="HVK96" s="14"/>
      <c r="HVL96" s="14"/>
      <c r="HVM96" s="14"/>
      <c r="HVN96" s="14"/>
      <c r="HVO96" s="14"/>
      <c r="HVP96" s="14"/>
      <c r="HVQ96" s="14"/>
      <c r="HVR96" s="14"/>
      <c r="HVS96" s="14"/>
      <c r="HVT96" s="14"/>
      <c r="HVU96" s="14"/>
      <c r="HVV96" s="14"/>
      <c r="HVW96" s="14"/>
      <c r="HVX96" s="14"/>
      <c r="HVY96" s="14"/>
      <c r="HVZ96" s="14"/>
      <c r="HWA96" s="14"/>
      <c r="HWB96" s="14"/>
      <c r="HWC96" s="14"/>
      <c r="HWD96" s="14"/>
      <c r="HWE96" s="14"/>
      <c r="HWF96" s="14"/>
      <c r="HWG96" s="14"/>
      <c r="HWH96" s="14"/>
      <c r="HWI96" s="14"/>
      <c r="HWJ96" s="14"/>
      <c r="HWK96" s="14"/>
      <c r="HWL96" s="14"/>
      <c r="HWM96" s="14"/>
      <c r="HWN96" s="14"/>
      <c r="HWO96" s="14"/>
      <c r="HWP96" s="14"/>
      <c r="HWQ96" s="14"/>
      <c r="HWR96" s="14"/>
      <c r="HWS96" s="14"/>
      <c r="HWT96" s="14"/>
      <c r="HWU96" s="14"/>
      <c r="HWV96" s="14"/>
      <c r="HWW96" s="14"/>
      <c r="HWX96" s="14"/>
      <c r="HWY96" s="14"/>
      <c r="HWZ96" s="14"/>
      <c r="HXA96" s="14"/>
      <c r="HXB96" s="14"/>
      <c r="HXC96" s="14"/>
      <c r="HXD96" s="14"/>
      <c r="HXE96" s="14"/>
      <c r="HXF96" s="14"/>
      <c r="HXG96" s="14"/>
      <c r="HXH96" s="14"/>
      <c r="HXI96" s="14"/>
      <c r="HXJ96" s="14"/>
      <c r="HXK96" s="14"/>
      <c r="HXL96" s="14"/>
      <c r="HXM96" s="14"/>
      <c r="HXN96" s="14"/>
      <c r="HXO96" s="14"/>
      <c r="HXP96" s="14"/>
      <c r="HXQ96" s="14"/>
      <c r="HXR96" s="14"/>
      <c r="HXS96" s="14"/>
      <c r="HXT96" s="14"/>
      <c r="HXU96" s="14"/>
      <c r="HXV96" s="14"/>
      <c r="HXW96" s="14"/>
      <c r="HXX96" s="14"/>
      <c r="HXY96" s="14"/>
      <c r="HXZ96" s="14"/>
      <c r="HYA96" s="14"/>
      <c r="HYB96" s="14"/>
      <c r="HYC96" s="14"/>
      <c r="HYD96" s="14"/>
      <c r="HYE96" s="14"/>
      <c r="HYF96" s="14"/>
      <c r="HYG96" s="14"/>
      <c r="HYH96" s="14"/>
      <c r="HYI96" s="14"/>
      <c r="HYJ96" s="14"/>
      <c r="HYK96" s="14"/>
      <c r="HYL96" s="14"/>
      <c r="HYM96" s="14"/>
      <c r="HYN96" s="14"/>
      <c r="HYO96" s="14"/>
      <c r="HYP96" s="14"/>
      <c r="HYQ96" s="14"/>
      <c r="HYR96" s="14"/>
      <c r="HYS96" s="14"/>
      <c r="HYT96" s="14"/>
      <c r="HYU96" s="14"/>
      <c r="HYV96" s="14"/>
      <c r="HYW96" s="14"/>
      <c r="HYX96" s="14"/>
      <c r="HYY96" s="14"/>
      <c r="HYZ96" s="14"/>
      <c r="HZA96" s="14"/>
      <c r="HZB96" s="14"/>
      <c r="HZC96" s="14"/>
      <c r="HZD96" s="14"/>
      <c r="HZE96" s="14"/>
      <c r="HZF96" s="14"/>
      <c r="HZG96" s="14"/>
      <c r="HZH96" s="14"/>
      <c r="HZI96" s="14"/>
      <c r="HZJ96" s="14"/>
      <c r="HZK96" s="14"/>
      <c r="HZL96" s="14"/>
      <c r="HZM96" s="14"/>
      <c r="HZN96" s="14"/>
      <c r="HZO96" s="14"/>
      <c r="HZP96" s="14"/>
      <c r="HZQ96" s="14"/>
      <c r="HZR96" s="14"/>
      <c r="HZS96" s="14"/>
      <c r="HZT96" s="14"/>
      <c r="HZU96" s="14"/>
      <c r="HZV96" s="14"/>
      <c r="HZW96" s="14"/>
      <c r="HZX96" s="14"/>
      <c r="HZY96" s="14"/>
      <c r="HZZ96" s="14"/>
      <c r="IAA96" s="14"/>
      <c r="IAB96" s="14"/>
      <c r="IAC96" s="14"/>
      <c r="IAD96" s="14"/>
      <c r="IAE96" s="14"/>
      <c r="IAF96" s="14"/>
      <c r="IAG96" s="14"/>
      <c r="IAH96" s="14"/>
      <c r="IAI96" s="14"/>
      <c r="IAJ96" s="14"/>
      <c r="IAK96" s="14"/>
      <c r="IAL96" s="14"/>
      <c r="IAM96" s="14"/>
      <c r="IAN96" s="14"/>
      <c r="IAO96" s="14"/>
      <c r="IAP96" s="14"/>
      <c r="IAQ96" s="14"/>
      <c r="IAR96" s="14"/>
      <c r="IAS96" s="14"/>
      <c r="IAT96" s="14"/>
      <c r="IAU96" s="14"/>
      <c r="IAV96" s="14"/>
      <c r="IAW96" s="14"/>
      <c r="IAX96" s="14"/>
      <c r="IAY96" s="14"/>
      <c r="IAZ96" s="14"/>
      <c r="IBA96" s="14"/>
      <c r="IBB96" s="14"/>
      <c r="IBC96" s="14"/>
      <c r="IBD96" s="14"/>
      <c r="IBE96" s="14"/>
      <c r="IBF96" s="14"/>
      <c r="IBG96" s="14"/>
      <c r="IBH96" s="14"/>
      <c r="IBI96" s="14"/>
      <c r="IBJ96" s="14"/>
      <c r="IBK96" s="14"/>
      <c r="IBL96" s="14"/>
      <c r="IBM96" s="14"/>
      <c r="IBN96" s="14"/>
      <c r="IBO96" s="14"/>
      <c r="IBP96" s="14"/>
      <c r="IBQ96" s="14"/>
      <c r="IBR96" s="14"/>
      <c r="IBS96" s="14"/>
      <c r="IBT96" s="14"/>
      <c r="IBU96" s="14"/>
      <c r="IBV96" s="14"/>
      <c r="IBW96" s="14"/>
      <c r="IBX96" s="14"/>
      <c r="IBY96" s="14"/>
      <c r="IBZ96" s="14"/>
      <c r="ICA96" s="14"/>
      <c r="ICB96" s="14"/>
      <c r="ICC96" s="14"/>
      <c r="ICD96" s="14"/>
      <c r="ICE96" s="14"/>
      <c r="ICF96" s="14"/>
      <c r="ICG96" s="14"/>
      <c r="ICH96" s="14"/>
      <c r="ICI96" s="14"/>
      <c r="ICJ96" s="14"/>
      <c r="ICK96" s="14"/>
      <c r="ICL96" s="14"/>
      <c r="ICM96" s="14"/>
      <c r="ICN96" s="14"/>
      <c r="ICO96" s="14"/>
      <c r="ICP96" s="14"/>
      <c r="ICQ96" s="14"/>
      <c r="ICR96" s="14"/>
      <c r="ICS96" s="14"/>
      <c r="ICT96" s="14"/>
      <c r="ICU96" s="14"/>
      <c r="ICV96" s="14"/>
      <c r="ICW96" s="14"/>
      <c r="ICX96" s="14"/>
      <c r="ICY96" s="14"/>
      <c r="ICZ96" s="14"/>
      <c r="IDA96" s="14"/>
      <c r="IDB96" s="14"/>
      <c r="IDC96" s="14"/>
      <c r="IDD96" s="14"/>
      <c r="IDE96" s="14"/>
      <c r="IDF96" s="14"/>
      <c r="IDG96" s="14"/>
      <c r="IDH96" s="14"/>
      <c r="IDI96" s="14"/>
      <c r="IDJ96" s="14"/>
      <c r="IDK96" s="14"/>
      <c r="IDL96" s="14"/>
      <c r="IDM96" s="14"/>
      <c r="IDN96" s="14"/>
      <c r="IDO96" s="14"/>
      <c r="IDP96" s="14"/>
      <c r="IDQ96" s="14"/>
      <c r="IDR96" s="14"/>
      <c r="IDS96" s="14"/>
      <c r="IDT96" s="14"/>
      <c r="IDU96" s="14"/>
      <c r="IDV96" s="14"/>
      <c r="IDW96" s="14"/>
      <c r="IDX96" s="14"/>
      <c r="IDY96" s="14"/>
      <c r="IDZ96" s="14"/>
      <c r="IEA96" s="14"/>
      <c r="IEB96" s="14"/>
      <c r="IEC96" s="14"/>
      <c r="IED96" s="14"/>
      <c r="IEE96" s="14"/>
      <c r="IEF96" s="14"/>
      <c r="IEG96" s="14"/>
      <c r="IEH96" s="14"/>
      <c r="IEI96" s="14"/>
      <c r="IEJ96" s="14"/>
      <c r="IEK96" s="14"/>
      <c r="IEL96" s="14"/>
      <c r="IEM96" s="14"/>
      <c r="IEN96" s="14"/>
      <c r="IEO96" s="14"/>
      <c r="IEP96" s="14"/>
      <c r="IEQ96" s="14"/>
      <c r="IER96" s="14"/>
      <c r="IES96" s="14"/>
      <c r="IET96" s="14"/>
      <c r="IEU96" s="14"/>
      <c r="IEV96" s="14"/>
      <c r="IEW96" s="14"/>
      <c r="IEX96" s="14"/>
      <c r="IEY96" s="14"/>
      <c r="IEZ96" s="14"/>
      <c r="IFA96" s="14"/>
      <c r="IFB96" s="14"/>
      <c r="IFC96" s="14"/>
      <c r="IFD96" s="14"/>
      <c r="IFE96" s="14"/>
      <c r="IFF96" s="14"/>
      <c r="IFG96" s="14"/>
      <c r="IFH96" s="14"/>
      <c r="IFI96" s="14"/>
      <c r="IFJ96" s="14"/>
      <c r="IFK96" s="14"/>
      <c r="IFL96" s="14"/>
      <c r="IFM96" s="14"/>
      <c r="IFN96" s="14"/>
      <c r="IFO96" s="14"/>
      <c r="IFP96" s="14"/>
      <c r="IFQ96" s="14"/>
      <c r="IFR96" s="14"/>
      <c r="IFS96" s="14"/>
      <c r="IFT96" s="14"/>
      <c r="IFU96" s="14"/>
      <c r="IFV96" s="14"/>
      <c r="IFW96" s="14"/>
      <c r="IFX96" s="14"/>
      <c r="IFY96" s="14"/>
      <c r="IFZ96" s="14"/>
      <c r="IGA96" s="14"/>
      <c r="IGB96" s="14"/>
      <c r="IGC96" s="14"/>
      <c r="IGD96" s="14"/>
      <c r="IGE96" s="14"/>
      <c r="IGF96" s="14"/>
      <c r="IGG96" s="14"/>
      <c r="IGH96" s="14"/>
      <c r="IGI96" s="14"/>
      <c r="IGJ96" s="14"/>
      <c r="IGK96" s="14"/>
      <c r="IGL96" s="14"/>
      <c r="IGM96" s="14"/>
      <c r="IGN96" s="14"/>
      <c r="IGO96" s="14"/>
      <c r="IGP96" s="14"/>
      <c r="IGQ96" s="14"/>
      <c r="IGR96" s="14"/>
      <c r="IGS96" s="14"/>
      <c r="IGT96" s="14"/>
      <c r="IGU96" s="14"/>
      <c r="IGV96" s="14"/>
      <c r="IGW96" s="14"/>
      <c r="IGX96" s="14"/>
      <c r="IGY96" s="14"/>
      <c r="IGZ96" s="14"/>
      <c r="IHA96" s="14"/>
      <c r="IHB96" s="14"/>
      <c r="IHC96" s="14"/>
      <c r="IHD96" s="14"/>
      <c r="IHE96" s="14"/>
      <c r="IHF96" s="14"/>
      <c r="IHG96" s="14"/>
      <c r="IHH96" s="14"/>
      <c r="IHI96" s="14"/>
      <c r="IHJ96" s="14"/>
      <c r="IHK96" s="14"/>
      <c r="IHL96" s="14"/>
      <c r="IHM96" s="14"/>
      <c r="IHN96" s="14"/>
      <c r="IHO96" s="14"/>
      <c r="IHP96" s="14"/>
      <c r="IHQ96" s="14"/>
      <c r="IHR96" s="14"/>
      <c r="IHS96" s="14"/>
      <c r="IHT96" s="14"/>
      <c r="IHU96" s="14"/>
      <c r="IHV96" s="14"/>
      <c r="IHW96" s="14"/>
      <c r="IHX96" s="14"/>
      <c r="IHY96" s="14"/>
      <c r="IHZ96" s="14"/>
      <c r="IIA96" s="14"/>
      <c r="IIB96" s="14"/>
      <c r="IIC96" s="14"/>
      <c r="IID96" s="14"/>
      <c r="IIE96" s="14"/>
      <c r="IIF96" s="14"/>
      <c r="IIG96" s="14"/>
      <c r="IIH96" s="14"/>
      <c r="III96" s="14"/>
      <c r="IIJ96" s="14"/>
      <c r="IIK96" s="14"/>
      <c r="IIL96" s="14"/>
      <c r="IIM96" s="14"/>
      <c r="IIN96" s="14"/>
      <c r="IIO96" s="14"/>
      <c r="IIP96" s="14"/>
      <c r="IIQ96" s="14"/>
      <c r="IIR96" s="14"/>
      <c r="IIS96" s="14"/>
      <c r="IIT96" s="14"/>
      <c r="IIU96" s="14"/>
      <c r="IIV96" s="14"/>
      <c r="IIW96" s="14"/>
      <c r="IIX96" s="14"/>
      <c r="IIY96" s="14"/>
      <c r="IIZ96" s="14"/>
      <c r="IJA96" s="14"/>
      <c r="IJB96" s="14"/>
      <c r="IJC96" s="14"/>
      <c r="IJD96" s="14"/>
      <c r="IJE96" s="14"/>
      <c r="IJF96" s="14"/>
      <c r="IJG96" s="14"/>
      <c r="IJH96" s="14"/>
      <c r="IJI96" s="14"/>
      <c r="IJJ96" s="14"/>
      <c r="IJK96" s="14"/>
      <c r="IJL96" s="14"/>
      <c r="IJM96" s="14"/>
      <c r="IJN96" s="14"/>
      <c r="IJO96" s="14"/>
      <c r="IJP96" s="14"/>
      <c r="IJQ96" s="14"/>
      <c r="IJR96" s="14"/>
      <c r="IJS96" s="14"/>
      <c r="IJT96" s="14"/>
      <c r="IJU96" s="14"/>
      <c r="IJV96" s="14"/>
      <c r="IJW96" s="14"/>
      <c r="IJX96" s="14"/>
      <c r="IJY96" s="14"/>
      <c r="IJZ96" s="14"/>
      <c r="IKA96" s="14"/>
      <c r="IKB96" s="14"/>
      <c r="IKC96" s="14"/>
      <c r="IKD96" s="14"/>
      <c r="IKE96" s="14"/>
      <c r="IKF96" s="14"/>
      <c r="IKG96" s="14"/>
      <c r="IKH96" s="14"/>
      <c r="IKI96" s="14"/>
      <c r="IKJ96" s="14"/>
      <c r="IKK96" s="14"/>
      <c r="IKL96" s="14"/>
      <c r="IKM96" s="14"/>
      <c r="IKN96" s="14"/>
      <c r="IKO96" s="14"/>
      <c r="IKP96" s="14"/>
      <c r="IKQ96" s="14"/>
      <c r="IKR96" s="14"/>
      <c r="IKS96" s="14"/>
      <c r="IKT96" s="14"/>
      <c r="IKU96" s="14"/>
      <c r="IKV96" s="14"/>
      <c r="IKW96" s="14"/>
      <c r="IKX96" s="14"/>
      <c r="IKY96" s="14"/>
      <c r="IKZ96" s="14"/>
      <c r="ILA96" s="14"/>
      <c r="ILB96" s="14"/>
      <c r="ILC96" s="14"/>
      <c r="ILD96" s="14"/>
      <c r="ILE96" s="14"/>
      <c r="ILF96" s="14"/>
      <c r="ILG96" s="14"/>
      <c r="ILH96" s="14"/>
      <c r="ILI96" s="14"/>
      <c r="ILJ96" s="14"/>
      <c r="ILK96" s="14"/>
      <c r="ILL96" s="14"/>
      <c r="ILM96" s="14"/>
      <c r="ILN96" s="14"/>
      <c r="ILO96" s="14"/>
      <c r="ILP96" s="14"/>
      <c r="ILQ96" s="14"/>
      <c r="ILR96" s="14"/>
      <c r="ILS96" s="14"/>
      <c r="ILT96" s="14"/>
      <c r="ILU96" s="14"/>
      <c r="ILV96" s="14"/>
      <c r="ILW96" s="14"/>
      <c r="ILX96" s="14"/>
      <c r="ILY96" s="14"/>
      <c r="ILZ96" s="14"/>
      <c r="IMA96" s="14"/>
      <c r="IMB96" s="14"/>
      <c r="IMC96" s="14"/>
      <c r="IMD96" s="14"/>
      <c r="IME96" s="14"/>
      <c r="IMF96" s="14"/>
      <c r="IMG96" s="14"/>
      <c r="IMH96" s="14"/>
      <c r="IMI96" s="14"/>
      <c r="IMJ96" s="14"/>
      <c r="IMK96" s="14"/>
      <c r="IML96" s="14"/>
      <c r="IMM96" s="14"/>
      <c r="IMN96" s="14"/>
      <c r="IMO96" s="14"/>
      <c r="IMP96" s="14"/>
      <c r="IMQ96" s="14"/>
      <c r="IMR96" s="14"/>
      <c r="IMS96" s="14"/>
      <c r="IMT96" s="14"/>
      <c r="IMU96" s="14"/>
      <c r="IMV96" s="14"/>
      <c r="IMW96" s="14"/>
      <c r="IMX96" s="14"/>
      <c r="IMY96" s="14"/>
      <c r="IMZ96" s="14"/>
      <c r="INA96" s="14"/>
      <c r="INB96" s="14"/>
      <c r="INC96" s="14"/>
      <c r="IND96" s="14"/>
      <c r="INE96" s="14"/>
      <c r="INF96" s="14"/>
      <c r="ING96" s="14"/>
      <c r="INH96" s="14"/>
      <c r="INI96" s="14"/>
      <c r="INJ96" s="14"/>
      <c r="INK96" s="14"/>
      <c r="INL96" s="14"/>
      <c r="INM96" s="14"/>
      <c r="INN96" s="14"/>
      <c r="INO96" s="14"/>
      <c r="INP96" s="14"/>
      <c r="INQ96" s="14"/>
      <c r="INR96" s="14"/>
      <c r="INS96" s="14"/>
      <c r="INT96" s="14"/>
      <c r="INU96" s="14"/>
      <c r="INV96" s="14"/>
      <c r="INW96" s="14"/>
      <c r="INX96" s="14"/>
      <c r="INY96" s="14"/>
      <c r="INZ96" s="14"/>
      <c r="IOA96" s="14"/>
      <c r="IOB96" s="14"/>
      <c r="IOC96" s="14"/>
      <c r="IOD96" s="14"/>
      <c r="IOE96" s="14"/>
      <c r="IOF96" s="14"/>
      <c r="IOG96" s="14"/>
      <c r="IOH96" s="14"/>
      <c r="IOI96" s="14"/>
      <c r="IOJ96" s="14"/>
      <c r="IOK96" s="14"/>
      <c r="IOL96" s="14"/>
      <c r="IOM96" s="14"/>
      <c r="ION96" s="14"/>
      <c r="IOO96" s="14"/>
      <c r="IOP96" s="14"/>
      <c r="IOQ96" s="14"/>
      <c r="IOR96" s="14"/>
      <c r="IOS96" s="14"/>
      <c r="IOT96" s="14"/>
      <c r="IOU96" s="14"/>
      <c r="IOV96" s="14"/>
      <c r="IOW96" s="14"/>
      <c r="IOX96" s="14"/>
      <c r="IOY96" s="14"/>
      <c r="IOZ96" s="14"/>
      <c r="IPA96" s="14"/>
      <c r="IPB96" s="14"/>
      <c r="IPC96" s="14"/>
      <c r="IPD96" s="14"/>
      <c r="IPE96" s="14"/>
      <c r="IPF96" s="14"/>
      <c r="IPG96" s="14"/>
      <c r="IPH96" s="14"/>
      <c r="IPI96" s="14"/>
      <c r="IPJ96" s="14"/>
      <c r="IPK96" s="14"/>
      <c r="IPL96" s="14"/>
      <c r="IPM96" s="14"/>
      <c r="IPN96" s="14"/>
      <c r="IPO96" s="14"/>
      <c r="IPP96" s="14"/>
      <c r="IPQ96" s="14"/>
      <c r="IPR96" s="14"/>
      <c r="IPS96" s="14"/>
      <c r="IPT96" s="14"/>
      <c r="IPU96" s="14"/>
      <c r="IPV96" s="14"/>
      <c r="IPW96" s="14"/>
      <c r="IPX96" s="14"/>
      <c r="IPY96" s="14"/>
      <c r="IPZ96" s="14"/>
      <c r="IQA96" s="14"/>
      <c r="IQB96" s="14"/>
      <c r="IQC96" s="14"/>
      <c r="IQD96" s="14"/>
      <c r="IQE96" s="14"/>
      <c r="IQF96" s="14"/>
      <c r="IQG96" s="14"/>
      <c r="IQH96" s="14"/>
      <c r="IQI96" s="14"/>
      <c r="IQJ96" s="14"/>
      <c r="IQK96" s="14"/>
      <c r="IQL96" s="14"/>
      <c r="IQM96" s="14"/>
      <c r="IQN96" s="14"/>
      <c r="IQO96" s="14"/>
      <c r="IQP96" s="14"/>
      <c r="IQQ96" s="14"/>
      <c r="IQR96" s="14"/>
      <c r="IQS96" s="14"/>
      <c r="IQT96" s="14"/>
      <c r="IQU96" s="14"/>
      <c r="IQV96" s="14"/>
      <c r="IQW96" s="14"/>
      <c r="IQX96" s="14"/>
      <c r="IQY96" s="14"/>
      <c r="IQZ96" s="14"/>
      <c r="IRA96" s="14"/>
      <c r="IRB96" s="14"/>
      <c r="IRC96" s="14"/>
      <c r="IRD96" s="14"/>
      <c r="IRE96" s="14"/>
      <c r="IRF96" s="14"/>
      <c r="IRG96" s="14"/>
      <c r="IRH96" s="14"/>
      <c r="IRI96" s="14"/>
      <c r="IRJ96" s="14"/>
      <c r="IRK96" s="14"/>
      <c r="IRL96" s="14"/>
      <c r="IRM96" s="14"/>
      <c r="IRN96" s="14"/>
      <c r="IRO96" s="14"/>
      <c r="IRP96" s="14"/>
      <c r="IRQ96" s="14"/>
      <c r="IRR96" s="14"/>
      <c r="IRS96" s="14"/>
      <c r="IRT96" s="14"/>
      <c r="IRU96" s="14"/>
      <c r="IRV96" s="14"/>
      <c r="IRW96" s="14"/>
      <c r="IRX96" s="14"/>
      <c r="IRY96" s="14"/>
      <c r="IRZ96" s="14"/>
      <c r="ISA96" s="14"/>
      <c r="ISB96" s="14"/>
      <c r="ISC96" s="14"/>
      <c r="ISD96" s="14"/>
      <c r="ISE96" s="14"/>
      <c r="ISF96" s="14"/>
      <c r="ISG96" s="14"/>
      <c r="ISH96" s="14"/>
      <c r="ISI96" s="14"/>
      <c r="ISJ96" s="14"/>
      <c r="ISK96" s="14"/>
      <c r="ISL96" s="14"/>
      <c r="ISM96" s="14"/>
      <c r="ISN96" s="14"/>
      <c r="ISO96" s="14"/>
      <c r="ISP96" s="14"/>
      <c r="ISQ96" s="14"/>
      <c r="ISR96" s="14"/>
      <c r="ISS96" s="14"/>
      <c r="IST96" s="14"/>
      <c r="ISU96" s="14"/>
      <c r="ISV96" s="14"/>
      <c r="ISW96" s="14"/>
      <c r="ISX96" s="14"/>
      <c r="ISY96" s="14"/>
      <c r="ISZ96" s="14"/>
      <c r="ITA96" s="14"/>
      <c r="ITB96" s="14"/>
      <c r="ITC96" s="14"/>
      <c r="ITD96" s="14"/>
      <c r="ITE96" s="14"/>
      <c r="ITF96" s="14"/>
      <c r="ITG96" s="14"/>
      <c r="ITH96" s="14"/>
      <c r="ITI96" s="14"/>
      <c r="ITJ96" s="14"/>
      <c r="ITK96" s="14"/>
      <c r="ITL96" s="14"/>
      <c r="ITM96" s="14"/>
      <c r="ITN96" s="14"/>
      <c r="ITO96" s="14"/>
      <c r="ITP96" s="14"/>
      <c r="ITQ96" s="14"/>
      <c r="ITR96" s="14"/>
      <c r="ITS96" s="14"/>
      <c r="ITT96" s="14"/>
      <c r="ITU96" s="14"/>
      <c r="ITV96" s="14"/>
      <c r="ITW96" s="14"/>
      <c r="ITX96" s="14"/>
      <c r="ITY96" s="14"/>
      <c r="ITZ96" s="14"/>
      <c r="IUA96" s="14"/>
      <c r="IUB96" s="14"/>
      <c r="IUC96" s="14"/>
      <c r="IUD96" s="14"/>
      <c r="IUE96" s="14"/>
      <c r="IUF96" s="14"/>
      <c r="IUG96" s="14"/>
      <c r="IUH96" s="14"/>
      <c r="IUI96" s="14"/>
      <c r="IUJ96" s="14"/>
      <c r="IUK96" s="14"/>
      <c r="IUL96" s="14"/>
      <c r="IUM96" s="14"/>
      <c r="IUN96" s="14"/>
      <c r="IUO96" s="14"/>
      <c r="IUP96" s="14"/>
      <c r="IUQ96" s="14"/>
      <c r="IUR96" s="14"/>
      <c r="IUS96" s="14"/>
      <c r="IUT96" s="14"/>
      <c r="IUU96" s="14"/>
      <c r="IUV96" s="14"/>
      <c r="IUW96" s="14"/>
      <c r="IUX96" s="14"/>
      <c r="IUY96" s="14"/>
      <c r="IUZ96" s="14"/>
      <c r="IVA96" s="14"/>
      <c r="IVB96" s="14"/>
      <c r="IVC96" s="14"/>
      <c r="IVD96" s="14"/>
      <c r="IVE96" s="14"/>
      <c r="IVF96" s="14"/>
      <c r="IVG96" s="14"/>
      <c r="IVH96" s="14"/>
      <c r="IVI96" s="14"/>
      <c r="IVJ96" s="14"/>
      <c r="IVK96" s="14"/>
      <c r="IVL96" s="14"/>
      <c r="IVM96" s="14"/>
      <c r="IVN96" s="14"/>
      <c r="IVO96" s="14"/>
      <c r="IVP96" s="14"/>
      <c r="IVQ96" s="14"/>
      <c r="IVR96" s="14"/>
      <c r="IVS96" s="14"/>
      <c r="IVT96" s="14"/>
      <c r="IVU96" s="14"/>
      <c r="IVV96" s="14"/>
      <c r="IVW96" s="14"/>
      <c r="IVX96" s="14"/>
      <c r="IVY96" s="14"/>
      <c r="IVZ96" s="14"/>
      <c r="IWA96" s="14"/>
      <c r="IWB96" s="14"/>
      <c r="IWC96" s="14"/>
      <c r="IWD96" s="14"/>
      <c r="IWE96" s="14"/>
      <c r="IWF96" s="14"/>
      <c r="IWG96" s="14"/>
      <c r="IWH96" s="14"/>
      <c r="IWI96" s="14"/>
      <c r="IWJ96" s="14"/>
      <c r="IWK96" s="14"/>
      <c r="IWL96" s="14"/>
      <c r="IWM96" s="14"/>
      <c r="IWN96" s="14"/>
      <c r="IWO96" s="14"/>
      <c r="IWP96" s="14"/>
      <c r="IWQ96" s="14"/>
      <c r="IWR96" s="14"/>
      <c r="IWS96" s="14"/>
      <c r="IWT96" s="14"/>
      <c r="IWU96" s="14"/>
      <c r="IWV96" s="14"/>
      <c r="IWW96" s="14"/>
      <c r="IWX96" s="14"/>
      <c r="IWY96" s="14"/>
      <c r="IWZ96" s="14"/>
      <c r="IXA96" s="14"/>
      <c r="IXB96" s="14"/>
      <c r="IXC96" s="14"/>
      <c r="IXD96" s="14"/>
      <c r="IXE96" s="14"/>
      <c r="IXF96" s="14"/>
      <c r="IXG96" s="14"/>
      <c r="IXH96" s="14"/>
      <c r="IXI96" s="14"/>
      <c r="IXJ96" s="14"/>
      <c r="IXK96" s="14"/>
      <c r="IXL96" s="14"/>
      <c r="IXM96" s="14"/>
      <c r="IXN96" s="14"/>
      <c r="IXO96" s="14"/>
      <c r="IXP96" s="14"/>
      <c r="IXQ96" s="14"/>
      <c r="IXR96" s="14"/>
      <c r="IXS96" s="14"/>
      <c r="IXT96" s="14"/>
      <c r="IXU96" s="14"/>
      <c r="IXV96" s="14"/>
      <c r="IXW96" s="14"/>
      <c r="IXX96" s="14"/>
      <c r="IXY96" s="14"/>
      <c r="IXZ96" s="14"/>
      <c r="IYA96" s="14"/>
      <c r="IYB96" s="14"/>
      <c r="IYC96" s="14"/>
      <c r="IYD96" s="14"/>
      <c r="IYE96" s="14"/>
      <c r="IYF96" s="14"/>
      <c r="IYG96" s="14"/>
      <c r="IYH96" s="14"/>
      <c r="IYI96" s="14"/>
      <c r="IYJ96" s="14"/>
      <c r="IYK96" s="14"/>
      <c r="IYL96" s="14"/>
      <c r="IYM96" s="14"/>
      <c r="IYN96" s="14"/>
      <c r="IYO96" s="14"/>
      <c r="IYP96" s="14"/>
      <c r="IYQ96" s="14"/>
      <c r="IYR96" s="14"/>
      <c r="IYS96" s="14"/>
      <c r="IYT96" s="14"/>
      <c r="IYU96" s="14"/>
      <c r="IYV96" s="14"/>
      <c r="IYW96" s="14"/>
      <c r="IYX96" s="14"/>
      <c r="IYY96" s="14"/>
      <c r="IYZ96" s="14"/>
      <c r="IZA96" s="14"/>
      <c r="IZB96" s="14"/>
      <c r="IZC96" s="14"/>
      <c r="IZD96" s="14"/>
      <c r="IZE96" s="14"/>
      <c r="IZF96" s="14"/>
      <c r="IZG96" s="14"/>
      <c r="IZH96" s="14"/>
      <c r="IZI96" s="14"/>
      <c r="IZJ96" s="14"/>
      <c r="IZK96" s="14"/>
      <c r="IZL96" s="14"/>
      <c r="IZM96" s="14"/>
      <c r="IZN96" s="14"/>
      <c r="IZO96" s="14"/>
      <c r="IZP96" s="14"/>
      <c r="IZQ96" s="14"/>
      <c r="IZR96" s="14"/>
      <c r="IZS96" s="14"/>
      <c r="IZT96" s="14"/>
      <c r="IZU96" s="14"/>
      <c r="IZV96" s="14"/>
      <c r="IZW96" s="14"/>
      <c r="IZX96" s="14"/>
      <c r="IZY96" s="14"/>
      <c r="IZZ96" s="14"/>
      <c r="JAA96" s="14"/>
      <c r="JAB96" s="14"/>
      <c r="JAC96" s="14"/>
      <c r="JAD96" s="14"/>
      <c r="JAE96" s="14"/>
      <c r="JAF96" s="14"/>
      <c r="JAG96" s="14"/>
      <c r="JAH96" s="14"/>
      <c r="JAI96" s="14"/>
      <c r="JAJ96" s="14"/>
      <c r="JAK96" s="14"/>
      <c r="JAL96" s="14"/>
      <c r="JAM96" s="14"/>
      <c r="JAN96" s="14"/>
      <c r="JAO96" s="14"/>
      <c r="JAP96" s="14"/>
      <c r="JAQ96" s="14"/>
      <c r="JAR96" s="14"/>
      <c r="JAS96" s="14"/>
      <c r="JAT96" s="14"/>
      <c r="JAU96" s="14"/>
      <c r="JAV96" s="14"/>
      <c r="JAW96" s="14"/>
      <c r="JAX96" s="14"/>
      <c r="JAY96" s="14"/>
      <c r="JAZ96" s="14"/>
      <c r="JBA96" s="14"/>
      <c r="JBB96" s="14"/>
      <c r="JBC96" s="14"/>
      <c r="JBD96" s="14"/>
      <c r="JBE96" s="14"/>
      <c r="JBF96" s="14"/>
      <c r="JBG96" s="14"/>
      <c r="JBH96" s="14"/>
      <c r="JBI96" s="14"/>
      <c r="JBJ96" s="14"/>
      <c r="JBK96" s="14"/>
      <c r="JBL96" s="14"/>
      <c r="JBM96" s="14"/>
      <c r="JBN96" s="14"/>
      <c r="JBO96" s="14"/>
      <c r="JBP96" s="14"/>
      <c r="JBQ96" s="14"/>
      <c r="JBR96" s="14"/>
      <c r="JBS96" s="14"/>
      <c r="JBT96" s="14"/>
      <c r="JBU96" s="14"/>
      <c r="JBV96" s="14"/>
      <c r="JBW96" s="14"/>
      <c r="JBX96" s="14"/>
      <c r="JBY96" s="14"/>
      <c r="JBZ96" s="14"/>
      <c r="JCA96" s="14"/>
      <c r="JCB96" s="14"/>
      <c r="JCC96" s="14"/>
      <c r="JCD96" s="14"/>
      <c r="JCE96" s="14"/>
      <c r="JCF96" s="14"/>
      <c r="JCG96" s="14"/>
      <c r="JCH96" s="14"/>
      <c r="JCI96" s="14"/>
      <c r="JCJ96" s="14"/>
      <c r="JCK96" s="14"/>
      <c r="JCL96" s="14"/>
      <c r="JCM96" s="14"/>
      <c r="JCN96" s="14"/>
      <c r="JCO96" s="14"/>
      <c r="JCP96" s="14"/>
      <c r="JCQ96" s="14"/>
      <c r="JCR96" s="14"/>
      <c r="JCS96" s="14"/>
      <c r="JCT96" s="14"/>
      <c r="JCU96" s="14"/>
      <c r="JCV96" s="14"/>
      <c r="JCW96" s="14"/>
      <c r="JCX96" s="14"/>
      <c r="JCY96" s="14"/>
      <c r="JCZ96" s="14"/>
      <c r="JDA96" s="14"/>
      <c r="JDB96" s="14"/>
      <c r="JDC96" s="14"/>
      <c r="JDD96" s="14"/>
      <c r="JDE96" s="14"/>
      <c r="JDF96" s="14"/>
      <c r="JDG96" s="14"/>
      <c r="JDH96" s="14"/>
      <c r="JDI96" s="14"/>
      <c r="JDJ96" s="14"/>
      <c r="JDK96" s="14"/>
      <c r="JDL96" s="14"/>
      <c r="JDM96" s="14"/>
      <c r="JDN96" s="14"/>
      <c r="JDO96" s="14"/>
      <c r="JDP96" s="14"/>
      <c r="JDQ96" s="14"/>
      <c r="JDR96" s="14"/>
      <c r="JDS96" s="14"/>
      <c r="JDT96" s="14"/>
      <c r="JDU96" s="14"/>
      <c r="JDV96" s="14"/>
      <c r="JDW96" s="14"/>
      <c r="JDX96" s="14"/>
      <c r="JDY96" s="14"/>
      <c r="JDZ96" s="14"/>
      <c r="JEA96" s="14"/>
      <c r="JEB96" s="14"/>
      <c r="JEC96" s="14"/>
      <c r="JED96" s="14"/>
      <c r="JEE96" s="14"/>
      <c r="JEF96" s="14"/>
      <c r="JEG96" s="14"/>
      <c r="JEH96" s="14"/>
      <c r="JEI96" s="14"/>
      <c r="JEJ96" s="14"/>
      <c r="JEK96" s="14"/>
      <c r="JEL96" s="14"/>
      <c r="JEM96" s="14"/>
      <c r="JEN96" s="14"/>
      <c r="JEO96" s="14"/>
      <c r="JEP96" s="14"/>
      <c r="JEQ96" s="14"/>
      <c r="JER96" s="14"/>
      <c r="JES96" s="14"/>
      <c r="JET96" s="14"/>
      <c r="JEU96" s="14"/>
      <c r="JEV96" s="14"/>
      <c r="JEW96" s="14"/>
      <c r="JEX96" s="14"/>
      <c r="JEY96" s="14"/>
      <c r="JEZ96" s="14"/>
      <c r="JFA96" s="14"/>
      <c r="JFB96" s="14"/>
      <c r="JFC96" s="14"/>
      <c r="JFD96" s="14"/>
      <c r="JFE96" s="14"/>
      <c r="JFF96" s="14"/>
      <c r="JFG96" s="14"/>
      <c r="JFH96" s="14"/>
      <c r="JFI96" s="14"/>
      <c r="JFJ96" s="14"/>
      <c r="JFK96" s="14"/>
      <c r="JFL96" s="14"/>
      <c r="JFM96" s="14"/>
      <c r="JFN96" s="14"/>
      <c r="JFO96" s="14"/>
      <c r="JFP96" s="14"/>
      <c r="JFQ96" s="14"/>
      <c r="JFR96" s="14"/>
      <c r="JFS96" s="14"/>
      <c r="JFT96" s="14"/>
      <c r="JFU96" s="14"/>
      <c r="JFV96" s="14"/>
      <c r="JFW96" s="14"/>
      <c r="JFX96" s="14"/>
      <c r="JFY96" s="14"/>
      <c r="JFZ96" s="14"/>
      <c r="JGA96" s="14"/>
      <c r="JGB96" s="14"/>
      <c r="JGC96" s="14"/>
      <c r="JGD96" s="14"/>
      <c r="JGE96" s="14"/>
      <c r="JGF96" s="14"/>
      <c r="JGG96" s="14"/>
      <c r="JGH96" s="14"/>
      <c r="JGI96" s="14"/>
      <c r="JGJ96" s="14"/>
      <c r="JGK96" s="14"/>
      <c r="JGL96" s="14"/>
      <c r="JGM96" s="14"/>
      <c r="JGN96" s="14"/>
      <c r="JGO96" s="14"/>
      <c r="JGP96" s="14"/>
      <c r="JGQ96" s="14"/>
      <c r="JGR96" s="14"/>
      <c r="JGS96" s="14"/>
      <c r="JGT96" s="14"/>
      <c r="JGU96" s="14"/>
      <c r="JGV96" s="14"/>
      <c r="JGW96" s="14"/>
      <c r="JGX96" s="14"/>
      <c r="JGY96" s="14"/>
      <c r="JGZ96" s="14"/>
      <c r="JHA96" s="14"/>
      <c r="JHB96" s="14"/>
      <c r="JHC96" s="14"/>
      <c r="JHD96" s="14"/>
      <c r="JHE96" s="14"/>
      <c r="JHF96" s="14"/>
      <c r="JHG96" s="14"/>
      <c r="JHH96" s="14"/>
      <c r="JHI96" s="14"/>
      <c r="JHJ96" s="14"/>
      <c r="JHK96" s="14"/>
      <c r="JHL96" s="14"/>
      <c r="JHM96" s="14"/>
      <c r="JHN96" s="14"/>
      <c r="JHO96" s="14"/>
      <c r="JHP96" s="14"/>
      <c r="JHQ96" s="14"/>
      <c r="JHR96" s="14"/>
      <c r="JHS96" s="14"/>
      <c r="JHT96" s="14"/>
      <c r="JHU96" s="14"/>
      <c r="JHV96" s="14"/>
      <c r="JHW96" s="14"/>
      <c r="JHX96" s="14"/>
      <c r="JHY96" s="14"/>
      <c r="JHZ96" s="14"/>
      <c r="JIA96" s="14"/>
      <c r="JIB96" s="14"/>
      <c r="JIC96" s="14"/>
      <c r="JID96" s="14"/>
      <c r="JIE96" s="14"/>
      <c r="JIF96" s="14"/>
      <c r="JIG96" s="14"/>
      <c r="JIH96" s="14"/>
      <c r="JII96" s="14"/>
      <c r="JIJ96" s="14"/>
      <c r="JIK96" s="14"/>
      <c r="JIL96" s="14"/>
      <c r="JIM96" s="14"/>
      <c r="JIN96" s="14"/>
      <c r="JIO96" s="14"/>
      <c r="JIP96" s="14"/>
      <c r="JIQ96" s="14"/>
      <c r="JIR96" s="14"/>
      <c r="JIS96" s="14"/>
      <c r="JIT96" s="14"/>
      <c r="JIU96" s="14"/>
      <c r="JIV96" s="14"/>
      <c r="JIW96" s="14"/>
      <c r="JIX96" s="14"/>
      <c r="JIY96" s="14"/>
      <c r="JIZ96" s="14"/>
      <c r="JJA96" s="14"/>
      <c r="JJB96" s="14"/>
      <c r="JJC96" s="14"/>
      <c r="JJD96" s="14"/>
      <c r="JJE96" s="14"/>
      <c r="JJF96" s="14"/>
      <c r="JJG96" s="14"/>
      <c r="JJH96" s="14"/>
      <c r="JJI96" s="14"/>
      <c r="JJJ96" s="14"/>
      <c r="JJK96" s="14"/>
      <c r="JJL96" s="14"/>
      <c r="JJM96" s="14"/>
      <c r="JJN96" s="14"/>
      <c r="JJO96" s="14"/>
      <c r="JJP96" s="14"/>
      <c r="JJQ96" s="14"/>
      <c r="JJR96" s="14"/>
      <c r="JJS96" s="14"/>
      <c r="JJT96" s="14"/>
      <c r="JJU96" s="14"/>
      <c r="JJV96" s="14"/>
      <c r="JJW96" s="14"/>
      <c r="JJX96" s="14"/>
      <c r="JJY96" s="14"/>
      <c r="JJZ96" s="14"/>
      <c r="JKA96" s="14"/>
      <c r="JKB96" s="14"/>
      <c r="JKC96" s="14"/>
      <c r="JKD96" s="14"/>
      <c r="JKE96" s="14"/>
      <c r="JKF96" s="14"/>
      <c r="JKG96" s="14"/>
      <c r="JKH96" s="14"/>
      <c r="JKI96" s="14"/>
      <c r="JKJ96" s="14"/>
      <c r="JKK96" s="14"/>
      <c r="JKL96" s="14"/>
      <c r="JKM96" s="14"/>
      <c r="JKN96" s="14"/>
      <c r="JKO96" s="14"/>
      <c r="JKP96" s="14"/>
      <c r="JKQ96" s="14"/>
      <c r="JKR96" s="14"/>
      <c r="JKS96" s="14"/>
      <c r="JKT96" s="14"/>
      <c r="JKU96" s="14"/>
      <c r="JKV96" s="14"/>
      <c r="JKW96" s="14"/>
      <c r="JKX96" s="14"/>
      <c r="JKY96" s="14"/>
      <c r="JKZ96" s="14"/>
      <c r="JLA96" s="14"/>
      <c r="JLB96" s="14"/>
      <c r="JLC96" s="14"/>
      <c r="JLD96" s="14"/>
      <c r="JLE96" s="14"/>
      <c r="JLF96" s="14"/>
      <c r="JLG96" s="14"/>
      <c r="JLH96" s="14"/>
      <c r="JLI96" s="14"/>
      <c r="JLJ96" s="14"/>
      <c r="JLK96" s="14"/>
      <c r="JLL96" s="14"/>
      <c r="JLM96" s="14"/>
      <c r="JLN96" s="14"/>
      <c r="JLO96" s="14"/>
      <c r="JLP96" s="14"/>
      <c r="JLQ96" s="14"/>
      <c r="JLR96" s="14"/>
      <c r="JLS96" s="14"/>
      <c r="JLT96" s="14"/>
      <c r="JLU96" s="14"/>
      <c r="JLV96" s="14"/>
      <c r="JLW96" s="14"/>
      <c r="JLX96" s="14"/>
      <c r="JLY96" s="14"/>
      <c r="JLZ96" s="14"/>
      <c r="JMA96" s="14"/>
      <c r="JMB96" s="14"/>
      <c r="JMC96" s="14"/>
      <c r="JMD96" s="14"/>
      <c r="JME96" s="14"/>
      <c r="JMF96" s="14"/>
      <c r="JMG96" s="14"/>
      <c r="JMH96" s="14"/>
      <c r="JMI96" s="14"/>
      <c r="JMJ96" s="14"/>
      <c r="JMK96" s="14"/>
      <c r="JML96" s="14"/>
      <c r="JMM96" s="14"/>
      <c r="JMN96" s="14"/>
      <c r="JMO96" s="14"/>
      <c r="JMP96" s="14"/>
      <c r="JMQ96" s="14"/>
      <c r="JMR96" s="14"/>
      <c r="JMS96" s="14"/>
      <c r="JMT96" s="14"/>
      <c r="JMU96" s="14"/>
      <c r="JMV96" s="14"/>
      <c r="JMW96" s="14"/>
      <c r="JMX96" s="14"/>
      <c r="JMY96" s="14"/>
      <c r="JMZ96" s="14"/>
      <c r="JNA96" s="14"/>
      <c r="JNB96" s="14"/>
      <c r="JNC96" s="14"/>
      <c r="JND96" s="14"/>
      <c r="JNE96" s="14"/>
      <c r="JNF96" s="14"/>
      <c r="JNG96" s="14"/>
      <c r="JNH96" s="14"/>
      <c r="JNI96" s="14"/>
      <c r="JNJ96" s="14"/>
      <c r="JNK96" s="14"/>
      <c r="JNL96" s="14"/>
      <c r="JNM96" s="14"/>
      <c r="JNN96" s="14"/>
      <c r="JNO96" s="14"/>
      <c r="JNP96" s="14"/>
      <c r="JNQ96" s="14"/>
      <c r="JNR96" s="14"/>
      <c r="JNS96" s="14"/>
      <c r="JNT96" s="14"/>
      <c r="JNU96" s="14"/>
      <c r="JNV96" s="14"/>
      <c r="JNW96" s="14"/>
      <c r="JNX96" s="14"/>
      <c r="JNY96" s="14"/>
      <c r="JNZ96" s="14"/>
      <c r="JOA96" s="14"/>
      <c r="JOB96" s="14"/>
      <c r="JOC96" s="14"/>
      <c r="JOD96" s="14"/>
      <c r="JOE96" s="14"/>
      <c r="JOF96" s="14"/>
      <c r="JOG96" s="14"/>
      <c r="JOH96" s="14"/>
      <c r="JOI96" s="14"/>
      <c r="JOJ96" s="14"/>
      <c r="JOK96" s="14"/>
      <c r="JOL96" s="14"/>
      <c r="JOM96" s="14"/>
      <c r="JON96" s="14"/>
      <c r="JOO96" s="14"/>
      <c r="JOP96" s="14"/>
      <c r="JOQ96" s="14"/>
      <c r="JOR96" s="14"/>
      <c r="JOS96" s="14"/>
      <c r="JOT96" s="14"/>
      <c r="JOU96" s="14"/>
      <c r="JOV96" s="14"/>
      <c r="JOW96" s="14"/>
      <c r="JOX96" s="14"/>
      <c r="JOY96" s="14"/>
      <c r="JOZ96" s="14"/>
      <c r="JPA96" s="14"/>
      <c r="JPB96" s="14"/>
      <c r="JPC96" s="14"/>
      <c r="JPD96" s="14"/>
      <c r="JPE96" s="14"/>
      <c r="JPF96" s="14"/>
      <c r="JPG96" s="14"/>
      <c r="JPH96" s="14"/>
      <c r="JPI96" s="14"/>
      <c r="JPJ96" s="14"/>
      <c r="JPK96" s="14"/>
      <c r="JPL96" s="14"/>
      <c r="JPM96" s="14"/>
      <c r="JPN96" s="14"/>
      <c r="JPO96" s="14"/>
      <c r="JPP96" s="14"/>
      <c r="JPQ96" s="14"/>
      <c r="JPR96" s="14"/>
      <c r="JPS96" s="14"/>
      <c r="JPT96" s="14"/>
      <c r="JPU96" s="14"/>
      <c r="JPV96" s="14"/>
      <c r="JPW96" s="14"/>
      <c r="JPX96" s="14"/>
      <c r="JPY96" s="14"/>
      <c r="JPZ96" s="14"/>
      <c r="JQA96" s="14"/>
      <c r="JQB96" s="14"/>
      <c r="JQC96" s="14"/>
      <c r="JQD96" s="14"/>
      <c r="JQE96" s="14"/>
      <c r="JQF96" s="14"/>
      <c r="JQG96" s="14"/>
      <c r="JQH96" s="14"/>
      <c r="JQI96" s="14"/>
      <c r="JQJ96" s="14"/>
      <c r="JQK96" s="14"/>
      <c r="JQL96" s="14"/>
      <c r="JQM96" s="14"/>
      <c r="JQN96" s="14"/>
      <c r="JQO96" s="14"/>
      <c r="JQP96" s="14"/>
      <c r="JQQ96" s="14"/>
      <c r="JQR96" s="14"/>
      <c r="JQS96" s="14"/>
      <c r="JQT96" s="14"/>
      <c r="JQU96" s="14"/>
      <c r="JQV96" s="14"/>
      <c r="JQW96" s="14"/>
      <c r="JQX96" s="14"/>
      <c r="JQY96" s="14"/>
      <c r="JQZ96" s="14"/>
      <c r="JRA96" s="14"/>
      <c r="JRB96" s="14"/>
      <c r="JRC96" s="14"/>
      <c r="JRD96" s="14"/>
      <c r="JRE96" s="14"/>
      <c r="JRF96" s="14"/>
      <c r="JRG96" s="14"/>
      <c r="JRH96" s="14"/>
      <c r="JRI96" s="14"/>
      <c r="JRJ96" s="14"/>
      <c r="JRK96" s="14"/>
      <c r="JRL96" s="14"/>
      <c r="JRM96" s="14"/>
      <c r="JRN96" s="14"/>
      <c r="JRO96" s="14"/>
      <c r="JRP96" s="14"/>
      <c r="JRQ96" s="14"/>
      <c r="JRR96" s="14"/>
      <c r="JRS96" s="14"/>
      <c r="JRT96" s="14"/>
      <c r="JRU96" s="14"/>
      <c r="JRV96" s="14"/>
      <c r="JRW96" s="14"/>
      <c r="JRX96" s="14"/>
      <c r="JRY96" s="14"/>
      <c r="JRZ96" s="14"/>
      <c r="JSA96" s="14"/>
      <c r="JSB96" s="14"/>
      <c r="JSC96" s="14"/>
      <c r="JSD96" s="14"/>
      <c r="JSE96" s="14"/>
      <c r="JSF96" s="14"/>
      <c r="JSG96" s="14"/>
      <c r="JSH96" s="14"/>
      <c r="JSI96" s="14"/>
      <c r="JSJ96" s="14"/>
      <c r="JSK96" s="14"/>
      <c r="JSL96" s="14"/>
      <c r="JSM96" s="14"/>
      <c r="JSN96" s="14"/>
      <c r="JSO96" s="14"/>
      <c r="JSP96" s="14"/>
      <c r="JSQ96" s="14"/>
      <c r="JSR96" s="14"/>
      <c r="JSS96" s="14"/>
      <c r="JST96" s="14"/>
      <c r="JSU96" s="14"/>
      <c r="JSV96" s="14"/>
      <c r="JSW96" s="14"/>
      <c r="JSX96" s="14"/>
      <c r="JSY96" s="14"/>
      <c r="JSZ96" s="14"/>
      <c r="JTA96" s="14"/>
      <c r="JTB96" s="14"/>
      <c r="JTC96" s="14"/>
      <c r="JTD96" s="14"/>
      <c r="JTE96" s="14"/>
      <c r="JTF96" s="14"/>
      <c r="JTG96" s="14"/>
      <c r="JTH96" s="14"/>
      <c r="JTI96" s="14"/>
      <c r="JTJ96" s="14"/>
      <c r="JTK96" s="14"/>
      <c r="JTL96" s="14"/>
      <c r="JTM96" s="14"/>
      <c r="JTN96" s="14"/>
      <c r="JTO96" s="14"/>
      <c r="JTP96" s="14"/>
      <c r="JTQ96" s="14"/>
      <c r="JTR96" s="14"/>
      <c r="JTS96" s="14"/>
      <c r="JTT96" s="14"/>
      <c r="JTU96" s="14"/>
      <c r="JTV96" s="14"/>
      <c r="JTW96" s="14"/>
      <c r="JTX96" s="14"/>
      <c r="JTY96" s="14"/>
      <c r="JTZ96" s="14"/>
      <c r="JUA96" s="14"/>
      <c r="JUB96" s="14"/>
      <c r="JUC96" s="14"/>
      <c r="JUD96" s="14"/>
      <c r="JUE96" s="14"/>
      <c r="JUF96" s="14"/>
      <c r="JUG96" s="14"/>
      <c r="JUH96" s="14"/>
      <c r="JUI96" s="14"/>
      <c r="JUJ96" s="14"/>
      <c r="JUK96" s="14"/>
      <c r="JUL96" s="14"/>
      <c r="JUM96" s="14"/>
      <c r="JUN96" s="14"/>
      <c r="JUO96" s="14"/>
      <c r="JUP96" s="14"/>
      <c r="JUQ96" s="14"/>
      <c r="JUR96" s="14"/>
      <c r="JUS96" s="14"/>
      <c r="JUT96" s="14"/>
      <c r="JUU96" s="14"/>
      <c r="JUV96" s="14"/>
      <c r="JUW96" s="14"/>
      <c r="JUX96" s="14"/>
      <c r="JUY96" s="14"/>
      <c r="JUZ96" s="14"/>
      <c r="JVA96" s="14"/>
      <c r="JVB96" s="14"/>
      <c r="JVC96" s="14"/>
      <c r="JVD96" s="14"/>
      <c r="JVE96" s="14"/>
      <c r="JVF96" s="14"/>
      <c r="JVG96" s="14"/>
      <c r="JVH96" s="14"/>
      <c r="JVI96" s="14"/>
      <c r="JVJ96" s="14"/>
      <c r="JVK96" s="14"/>
      <c r="JVL96" s="14"/>
      <c r="JVM96" s="14"/>
      <c r="JVN96" s="14"/>
      <c r="JVO96" s="14"/>
      <c r="JVP96" s="14"/>
      <c r="JVQ96" s="14"/>
      <c r="JVR96" s="14"/>
      <c r="JVS96" s="14"/>
      <c r="JVT96" s="14"/>
      <c r="JVU96" s="14"/>
      <c r="JVV96" s="14"/>
      <c r="JVW96" s="14"/>
      <c r="JVX96" s="14"/>
      <c r="JVY96" s="14"/>
      <c r="JVZ96" s="14"/>
      <c r="JWA96" s="14"/>
      <c r="JWB96" s="14"/>
      <c r="JWC96" s="14"/>
      <c r="JWD96" s="14"/>
      <c r="JWE96" s="14"/>
      <c r="JWF96" s="14"/>
      <c r="JWG96" s="14"/>
      <c r="JWH96" s="14"/>
      <c r="JWI96" s="14"/>
      <c r="JWJ96" s="14"/>
      <c r="JWK96" s="14"/>
      <c r="JWL96" s="14"/>
      <c r="JWM96" s="14"/>
      <c r="JWN96" s="14"/>
      <c r="JWO96" s="14"/>
      <c r="JWP96" s="14"/>
      <c r="JWQ96" s="14"/>
      <c r="JWR96" s="14"/>
      <c r="JWS96" s="14"/>
      <c r="JWT96" s="14"/>
      <c r="JWU96" s="14"/>
      <c r="JWV96" s="14"/>
      <c r="JWW96" s="14"/>
      <c r="JWX96" s="14"/>
      <c r="JWY96" s="14"/>
      <c r="JWZ96" s="14"/>
      <c r="JXA96" s="14"/>
      <c r="JXB96" s="14"/>
      <c r="JXC96" s="14"/>
      <c r="JXD96" s="14"/>
      <c r="JXE96" s="14"/>
      <c r="JXF96" s="14"/>
      <c r="JXG96" s="14"/>
      <c r="JXH96" s="14"/>
      <c r="JXI96" s="14"/>
      <c r="JXJ96" s="14"/>
      <c r="JXK96" s="14"/>
      <c r="JXL96" s="14"/>
      <c r="JXM96" s="14"/>
      <c r="JXN96" s="14"/>
      <c r="JXO96" s="14"/>
      <c r="JXP96" s="14"/>
      <c r="JXQ96" s="14"/>
      <c r="JXR96" s="14"/>
      <c r="JXS96" s="14"/>
      <c r="JXT96" s="14"/>
      <c r="JXU96" s="14"/>
      <c r="JXV96" s="14"/>
      <c r="JXW96" s="14"/>
      <c r="JXX96" s="14"/>
      <c r="JXY96" s="14"/>
      <c r="JXZ96" s="14"/>
      <c r="JYA96" s="14"/>
      <c r="JYB96" s="14"/>
      <c r="JYC96" s="14"/>
      <c r="JYD96" s="14"/>
      <c r="JYE96" s="14"/>
      <c r="JYF96" s="14"/>
      <c r="JYG96" s="14"/>
      <c r="JYH96" s="14"/>
      <c r="JYI96" s="14"/>
      <c r="JYJ96" s="14"/>
      <c r="JYK96" s="14"/>
      <c r="JYL96" s="14"/>
      <c r="JYM96" s="14"/>
      <c r="JYN96" s="14"/>
      <c r="JYO96" s="14"/>
      <c r="JYP96" s="14"/>
      <c r="JYQ96" s="14"/>
      <c r="JYR96" s="14"/>
      <c r="JYS96" s="14"/>
      <c r="JYT96" s="14"/>
      <c r="JYU96" s="14"/>
      <c r="JYV96" s="14"/>
      <c r="JYW96" s="14"/>
      <c r="JYX96" s="14"/>
      <c r="JYY96" s="14"/>
      <c r="JYZ96" s="14"/>
      <c r="JZA96" s="14"/>
      <c r="JZB96" s="14"/>
      <c r="JZC96" s="14"/>
      <c r="JZD96" s="14"/>
      <c r="JZE96" s="14"/>
      <c r="JZF96" s="14"/>
      <c r="JZG96" s="14"/>
      <c r="JZH96" s="14"/>
      <c r="JZI96" s="14"/>
      <c r="JZJ96" s="14"/>
      <c r="JZK96" s="14"/>
      <c r="JZL96" s="14"/>
      <c r="JZM96" s="14"/>
      <c r="JZN96" s="14"/>
      <c r="JZO96" s="14"/>
      <c r="JZP96" s="14"/>
      <c r="JZQ96" s="14"/>
      <c r="JZR96" s="14"/>
      <c r="JZS96" s="14"/>
      <c r="JZT96" s="14"/>
      <c r="JZU96" s="14"/>
      <c r="JZV96" s="14"/>
      <c r="JZW96" s="14"/>
      <c r="JZX96" s="14"/>
      <c r="JZY96" s="14"/>
      <c r="JZZ96" s="14"/>
      <c r="KAA96" s="14"/>
      <c r="KAB96" s="14"/>
      <c r="KAC96" s="14"/>
      <c r="KAD96" s="14"/>
      <c r="KAE96" s="14"/>
      <c r="KAF96" s="14"/>
      <c r="KAG96" s="14"/>
      <c r="KAH96" s="14"/>
      <c r="KAI96" s="14"/>
      <c r="KAJ96" s="14"/>
      <c r="KAK96" s="14"/>
      <c r="KAL96" s="14"/>
      <c r="KAM96" s="14"/>
      <c r="KAN96" s="14"/>
      <c r="KAO96" s="14"/>
      <c r="KAP96" s="14"/>
      <c r="KAQ96" s="14"/>
      <c r="KAR96" s="14"/>
      <c r="KAS96" s="14"/>
      <c r="KAT96" s="14"/>
      <c r="KAU96" s="14"/>
      <c r="KAV96" s="14"/>
      <c r="KAW96" s="14"/>
      <c r="KAX96" s="14"/>
      <c r="KAY96" s="14"/>
      <c r="KAZ96" s="14"/>
      <c r="KBA96" s="14"/>
      <c r="KBB96" s="14"/>
      <c r="KBC96" s="14"/>
      <c r="KBD96" s="14"/>
      <c r="KBE96" s="14"/>
      <c r="KBF96" s="14"/>
      <c r="KBG96" s="14"/>
      <c r="KBH96" s="14"/>
      <c r="KBI96" s="14"/>
      <c r="KBJ96" s="14"/>
      <c r="KBK96" s="14"/>
      <c r="KBL96" s="14"/>
      <c r="KBM96" s="14"/>
      <c r="KBN96" s="14"/>
      <c r="KBO96" s="14"/>
      <c r="KBP96" s="14"/>
      <c r="KBQ96" s="14"/>
      <c r="KBR96" s="14"/>
      <c r="KBS96" s="14"/>
      <c r="KBT96" s="14"/>
      <c r="KBU96" s="14"/>
      <c r="KBV96" s="14"/>
      <c r="KBW96" s="14"/>
      <c r="KBX96" s="14"/>
      <c r="KBY96" s="14"/>
      <c r="KBZ96" s="14"/>
      <c r="KCA96" s="14"/>
      <c r="KCB96" s="14"/>
      <c r="KCC96" s="14"/>
      <c r="KCD96" s="14"/>
      <c r="KCE96" s="14"/>
      <c r="KCF96" s="14"/>
      <c r="KCG96" s="14"/>
      <c r="KCH96" s="14"/>
      <c r="KCI96" s="14"/>
      <c r="KCJ96" s="14"/>
      <c r="KCK96" s="14"/>
      <c r="KCL96" s="14"/>
      <c r="KCM96" s="14"/>
      <c r="KCN96" s="14"/>
      <c r="KCO96" s="14"/>
      <c r="KCP96" s="14"/>
      <c r="KCQ96" s="14"/>
      <c r="KCR96" s="14"/>
      <c r="KCS96" s="14"/>
      <c r="KCT96" s="14"/>
      <c r="KCU96" s="14"/>
      <c r="KCV96" s="14"/>
      <c r="KCW96" s="14"/>
      <c r="KCX96" s="14"/>
      <c r="KCY96" s="14"/>
      <c r="KCZ96" s="14"/>
      <c r="KDA96" s="14"/>
      <c r="KDB96" s="14"/>
      <c r="KDC96" s="14"/>
      <c r="KDD96" s="14"/>
      <c r="KDE96" s="14"/>
      <c r="KDF96" s="14"/>
      <c r="KDG96" s="14"/>
      <c r="KDH96" s="14"/>
      <c r="KDI96" s="14"/>
      <c r="KDJ96" s="14"/>
      <c r="KDK96" s="14"/>
      <c r="KDL96" s="14"/>
      <c r="KDM96" s="14"/>
      <c r="KDN96" s="14"/>
      <c r="KDO96" s="14"/>
      <c r="KDP96" s="14"/>
      <c r="KDQ96" s="14"/>
      <c r="KDR96" s="14"/>
      <c r="KDS96" s="14"/>
      <c r="KDT96" s="14"/>
      <c r="KDU96" s="14"/>
      <c r="KDV96" s="14"/>
      <c r="KDW96" s="14"/>
      <c r="KDX96" s="14"/>
      <c r="KDY96" s="14"/>
      <c r="KDZ96" s="14"/>
      <c r="KEA96" s="14"/>
      <c r="KEB96" s="14"/>
      <c r="KEC96" s="14"/>
      <c r="KED96" s="14"/>
      <c r="KEE96" s="14"/>
      <c r="KEF96" s="14"/>
      <c r="KEG96" s="14"/>
      <c r="KEH96" s="14"/>
      <c r="KEI96" s="14"/>
      <c r="KEJ96" s="14"/>
      <c r="KEK96" s="14"/>
      <c r="KEL96" s="14"/>
      <c r="KEM96" s="14"/>
      <c r="KEN96" s="14"/>
      <c r="KEO96" s="14"/>
      <c r="KEP96" s="14"/>
      <c r="KEQ96" s="14"/>
      <c r="KER96" s="14"/>
      <c r="KES96" s="14"/>
      <c r="KET96" s="14"/>
      <c r="KEU96" s="14"/>
      <c r="KEV96" s="14"/>
      <c r="KEW96" s="14"/>
      <c r="KEX96" s="14"/>
      <c r="KEY96" s="14"/>
      <c r="KEZ96" s="14"/>
      <c r="KFA96" s="14"/>
      <c r="KFB96" s="14"/>
      <c r="KFC96" s="14"/>
      <c r="KFD96" s="14"/>
      <c r="KFE96" s="14"/>
      <c r="KFF96" s="14"/>
      <c r="KFG96" s="14"/>
      <c r="KFH96" s="14"/>
      <c r="KFI96" s="14"/>
      <c r="KFJ96" s="14"/>
      <c r="KFK96" s="14"/>
      <c r="KFL96" s="14"/>
      <c r="KFM96" s="14"/>
      <c r="KFN96" s="14"/>
      <c r="KFO96" s="14"/>
      <c r="KFP96" s="14"/>
      <c r="KFQ96" s="14"/>
      <c r="KFR96" s="14"/>
      <c r="KFS96" s="14"/>
      <c r="KFT96" s="14"/>
      <c r="KFU96" s="14"/>
      <c r="KFV96" s="14"/>
      <c r="KFW96" s="14"/>
      <c r="KFX96" s="14"/>
      <c r="KFY96" s="14"/>
      <c r="KFZ96" s="14"/>
      <c r="KGA96" s="14"/>
      <c r="KGB96" s="14"/>
      <c r="KGC96" s="14"/>
      <c r="KGD96" s="14"/>
      <c r="KGE96" s="14"/>
      <c r="KGF96" s="14"/>
      <c r="KGG96" s="14"/>
      <c r="KGH96" s="14"/>
      <c r="KGI96" s="14"/>
      <c r="KGJ96" s="14"/>
      <c r="KGK96" s="14"/>
      <c r="KGL96" s="14"/>
      <c r="KGM96" s="14"/>
      <c r="KGN96" s="14"/>
      <c r="KGO96" s="14"/>
      <c r="KGP96" s="14"/>
      <c r="KGQ96" s="14"/>
      <c r="KGR96" s="14"/>
      <c r="KGS96" s="14"/>
      <c r="KGT96" s="14"/>
      <c r="KGU96" s="14"/>
      <c r="KGV96" s="14"/>
      <c r="KGW96" s="14"/>
      <c r="KGX96" s="14"/>
      <c r="KGY96" s="14"/>
      <c r="KGZ96" s="14"/>
      <c r="KHA96" s="14"/>
      <c r="KHB96" s="14"/>
      <c r="KHC96" s="14"/>
      <c r="KHD96" s="14"/>
      <c r="KHE96" s="14"/>
      <c r="KHF96" s="14"/>
      <c r="KHG96" s="14"/>
      <c r="KHH96" s="14"/>
      <c r="KHI96" s="14"/>
      <c r="KHJ96" s="14"/>
      <c r="KHK96" s="14"/>
      <c r="KHL96" s="14"/>
      <c r="KHM96" s="14"/>
      <c r="KHN96" s="14"/>
      <c r="KHO96" s="14"/>
      <c r="KHP96" s="14"/>
      <c r="KHQ96" s="14"/>
      <c r="KHR96" s="14"/>
      <c r="KHS96" s="14"/>
      <c r="KHT96" s="14"/>
      <c r="KHU96" s="14"/>
      <c r="KHV96" s="14"/>
      <c r="KHW96" s="14"/>
      <c r="KHX96" s="14"/>
      <c r="KHY96" s="14"/>
      <c r="KHZ96" s="14"/>
      <c r="KIA96" s="14"/>
      <c r="KIB96" s="14"/>
      <c r="KIC96" s="14"/>
      <c r="KID96" s="14"/>
      <c r="KIE96" s="14"/>
      <c r="KIF96" s="14"/>
      <c r="KIG96" s="14"/>
      <c r="KIH96" s="14"/>
      <c r="KII96" s="14"/>
      <c r="KIJ96" s="14"/>
      <c r="KIK96" s="14"/>
      <c r="KIL96" s="14"/>
      <c r="KIM96" s="14"/>
      <c r="KIN96" s="14"/>
      <c r="KIO96" s="14"/>
      <c r="KIP96" s="14"/>
      <c r="KIQ96" s="14"/>
      <c r="KIR96" s="14"/>
      <c r="KIS96" s="14"/>
      <c r="KIT96" s="14"/>
      <c r="KIU96" s="14"/>
      <c r="KIV96" s="14"/>
      <c r="KIW96" s="14"/>
      <c r="KIX96" s="14"/>
      <c r="KIY96" s="14"/>
      <c r="KIZ96" s="14"/>
      <c r="KJA96" s="14"/>
      <c r="KJB96" s="14"/>
      <c r="KJC96" s="14"/>
      <c r="KJD96" s="14"/>
      <c r="KJE96" s="14"/>
      <c r="KJF96" s="14"/>
      <c r="KJG96" s="14"/>
      <c r="KJH96" s="14"/>
      <c r="KJI96" s="14"/>
      <c r="KJJ96" s="14"/>
      <c r="KJK96" s="14"/>
      <c r="KJL96" s="14"/>
      <c r="KJM96" s="14"/>
      <c r="KJN96" s="14"/>
      <c r="KJO96" s="14"/>
      <c r="KJP96" s="14"/>
      <c r="KJQ96" s="14"/>
      <c r="KJR96" s="14"/>
      <c r="KJS96" s="14"/>
      <c r="KJT96" s="14"/>
      <c r="KJU96" s="14"/>
      <c r="KJV96" s="14"/>
      <c r="KJW96" s="14"/>
      <c r="KJX96" s="14"/>
      <c r="KJY96" s="14"/>
      <c r="KJZ96" s="14"/>
      <c r="KKA96" s="14"/>
      <c r="KKB96" s="14"/>
      <c r="KKC96" s="14"/>
      <c r="KKD96" s="14"/>
      <c r="KKE96" s="14"/>
      <c r="KKF96" s="14"/>
      <c r="KKG96" s="14"/>
      <c r="KKH96" s="14"/>
      <c r="KKI96" s="14"/>
      <c r="KKJ96" s="14"/>
      <c r="KKK96" s="14"/>
      <c r="KKL96" s="14"/>
      <c r="KKM96" s="14"/>
      <c r="KKN96" s="14"/>
      <c r="KKO96" s="14"/>
      <c r="KKP96" s="14"/>
      <c r="KKQ96" s="14"/>
      <c r="KKR96" s="14"/>
      <c r="KKS96" s="14"/>
      <c r="KKT96" s="14"/>
      <c r="KKU96" s="14"/>
      <c r="KKV96" s="14"/>
      <c r="KKW96" s="14"/>
      <c r="KKX96" s="14"/>
      <c r="KKY96" s="14"/>
      <c r="KKZ96" s="14"/>
      <c r="KLA96" s="14"/>
      <c r="KLB96" s="14"/>
      <c r="KLC96" s="14"/>
      <c r="KLD96" s="14"/>
      <c r="KLE96" s="14"/>
      <c r="KLF96" s="14"/>
      <c r="KLG96" s="14"/>
      <c r="KLH96" s="14"/>
      <c r="KLI96" s="14"/>
      <c r="KLJ96" s="14"/>
      <c r="KLK96" s="14"/>
      <c r="KLL96" s="14"/>
      <c r="KLM96" s="14"/>
      <c r="KLN96" s="14"/>
      <c r="KLO96" s="14"/>
      <c r="KLP96" s="14"/>
      <c r="KLQ96" s="14"/>
      <c r="KLR96" s="14"/>
      <c r="KLS96" s="14"/>
      <c r="KLT96" s="14"/>
      <c r="KLU96" s="14"/>
      <c r="KLV96" s="14"/>
      <c r="KLW96" s="14"/>
      <c r="KLX96" s="14"/>
      <c r="KLY96" s="14"/>
      <c r="KLZ96" s="14"/>
      <c r="KMA96" s="14"/>
      <c r="KMB96" s="14"/>
      <c r="KMC96" s="14"/>
      <c r="KMD96" s="14"/>
      <c r="KME96" s="14"/>
      <c r="KMF96" s="14"/>
      <c r="KMG96" s="14"/>
      <c r="KMH96" s="14"/>
      <c r="KMI96" s="14"/>
      <c r="KMJ96" s="14"/>
      <c r="KMK96" s="14"/>
      <c r="KML96" s="14"/>
      <c r="KMM96" s="14"/>
      <c r="KMN96" s="14"/>
      <c r="KMO96" s="14"/>
      <c r="KMP96" s="14"/>
      <c r="KMQ96" s="14"/>
      <c r="KMR96" s="14"/>
      <c r="KMS96" s="14"/>
      <c r="KMT96" s="14"/>
      <c r="KMU96" s="14"/>
      <c r="KMV96" s="14"/>
      <c r="KMW96" s="14"/>
      <c r="KMX96" s="14"/>
      <c r="KMY96" s="14"/>
      <c r="KMZ96" s="14"/>
      <c r="KNA96" s="14"/>
      <c r="KNB96" s="14"/>
      <c r="KNC96" s="14"/>
      <c r="KND96" s="14"/>
      <c r="KNE96" s="14"/>
      <c r="KNF96" s="14"/>
      <c r="KNG96" s="14"/>
      <c r="KNH96" s="14"/>
      <c r="KNI96" s="14"/>
      <c r="KNJ96" s="14"/>
      <c r="KNK96" s="14"/>
      <c r="KNL96" s="14"/>
      <c r="KNM96" s="14"/>
      <c r="KNN96" s="14"/>
      <c r="KNO96" s="14"/>
      <c r="KNP96" s="14"/>
      <c r="KNQ96" s="14"/>
      <c r="KNR96" s="14"/>
      <c r="KNS96" s="14"/>
      <c r="KNT96" s="14"/>
      <c r="KNU96" s="14"/>
      <c r="KNV96" s="14"/>
      <c r="KNW96" s="14"/>
      <c r="KNX96" s="14"/>
      <c r="KNY96" s="14"/>
      <c r="KNZ96" s="14"/>
      <c r="KOA96" s="14"/>
      <c r="KOB96" s="14"/>
      <c r="KOC96" s="14"/>
      <c r="KOD96" s="14"/>
      <c r="KOE96" s="14"/>
      <c r="KOF96" s="14"/>
      <c r="KOG96" s="14"/>
      <c r="KOH96" s="14"/>
      <c r="KOI96" s="14"/>
      <c r="KOJ96" s="14"/>
      <c r="KOK96" s="14"/>
      <c r="KOL96" s="14"/>
      <c r="KOM96" s="14"/>
      <c r="KON96" s="14"/>
      <c r="KOO96" s="14"/>
      <c r="KOP96" s="14"/>
      <c r="KOQ96" s="14"/>
      <c r="KOR96" s="14"/>
      <c r="KOS96" s="14"/>
      <c r="KOT96" s="14"/>
      <c r="KOU96" s="14"/>
      <c r="KOV96" s="14"/>
      <c r="KOW96" s="14"/>
      <c r="KOX96" s="14"/>
      <c r="KOY96" s="14"/>
      <c r="KOZ96" s="14"/>
      <c r="KPA96" s="14"/>
      <c r="KPB96" s="14"/>
      <c r="KPC96" s="14"/>
      <c r="KPD96" s="14"/>
      <c r="KPE96" s="14"/>
      <c r="KPF96" s="14"/>
      <c r="KPG96" s="14"/>
      <c r="KPH96" s="14"/>
      <c r="KPI96" s="14"/>
      <c r="KPJ96" s="14"/>
      <c r="KPK96" s="14"/>
      <c r="KPL96" s="14"/>
      <c r="KPM96" s="14"/>
      <c r="KPN96" s="14"/>
      <c r="KPO96" s="14"/>
      <c r="KPP96" s="14"/>
      <c r="KPQ96" s="14"/>
      <c r="KPR96" s="14"/>
      <c r="KPS96" s="14"/>
      <c r="KPT96" s="14"/>
      <c r="KPU96" s="14"/>
      <c r="KPV96" s="14"/>
      <c r="KPW96" s="14"/>
      <c r="KPX96" s="14"/>
      <c r="KPY96" s="14"/>
      <c r="KPZ96" s="14"/>
      <c r="KQA96" s="14"/>
      <c r="KQB96" s="14"/>
      <c r="KQC96" s="14"/>
      <c r="KQD96" s="14"/>
      <c r="KQE96" s="14"/>
      <c r="KQF96" s="14"/>
      <c r="KQG96" s="14"/>
      <c r="KQH96" s="14"/>
      <c r="KQI96" s="14"/>
      <c r="KQJ96" s="14"/>
      <c r="KQK96" s="14"/>
      <c r="KQL96" s="14"/>
      <c r="KQM96" s="14"/>
      <c r="KQN96" s="14"/>
      <c r="KQO96" s="14"/>
      <c r="KQP96" s="14"/>
      <c r="KQQ96" s="14"/>
      <c r="KQR96" s="14"/>
      <c r="KQS96" s="14"/>
      <c r="KQT96" s="14"/>
      <c r="KQU96" s="14"/>
      <c r="KQV96" s="14"/>
      <c r="KQW96" s="14"/>
      <c r="KQX96" s="14"/>
      <c r="KQY96" s="14"/>
      <c r="KQZ96" s="14"/>
      <c r="KRA96" s="14"/>
      <c r="KRB96" s="14"/>
      <c r="KRC96" s="14"/>
      <c r="KRD96" s="14"/>
      <c r="KRE96" s="14"/>
      <c r="KRF96" s="14"/>
      <c r="KRG96" s="14"/>
      <c r="KRH96" s="14"/>
      <c r="KRI96" s="14"/>
      <c r="KRJ96" s="14"/>
      <c r="KRK96" s="14"/>
      <c r="KRL96" s="14"/>
      <c r="KRM96" s="14"/>
      <c r="KRN96" s="14"/>
      <c r="KRO96" s="14"/>
      <c r="KRP96" s="14"/>
      <c r="KRQ96" s="14"/>
      <c r="KRR96" s="14"/>
      <c r="KRS96" s="14"/>
      <c r="KRT96" s="14"/>
      <c r="KRU96" s="14"/>
      <c r="KRV96" s="14"/>
      <c r="KRW96" s="14"/>
      <c r="KRX96" s="14"/>
      <c r="KRY96" s="14"/>
      <c r="KRZ96" s="14"/>
      <c r="KSA96" s="14"/>
      <c r="KSB96" s="14"/>
      <c r="KSC96" s="14"/>
      <c r="KSD96" s="14"/>
      <c r="KSE96" s="14"/>
      <c r="KSF96" s="14"/>
      <c r="KSG96" s="14"/>
      <c r="KSH96" s="14"/>
      <c r="KSI96" s="14"/>
      <c r="KSJ96" s="14"/>
      <c r="KSK96" s="14"/>
      <c r="KSL96" s="14"/>
      <c r="KSM96" s="14"/>
      <c r="KSN96" s="14"/>
      <c r="KSO96" s="14"/>
      <c r="KSP96" s="14"/>
      <c r="KSQ96" s="14"/>
      <c r="KSR96" s="14"/>
      <c r="KSS96" s="14"/>
      <c r="KST96" s="14"/>
      <c r="KSU96" s="14"/>
      <c r="KSV96" s="14"/>
      <c r="KSW96" s="14"/>
      <c r="KSX96" s="14"/>
      <c r="KSY96" s="14"/>
      <c r="KSZ96" s="14"/>
      <c r="KTA96" s="14"/>
      <c r="KTB96" s="14"/>
      <c r="KTC96" s="14"/>
      <c r="KTD96" s="14"/>
      <c r="KTE96" s="14"/>
      <c r="KTF96" s="14"/>
      <c r="KTG96" s="14"/>
      <c r="KTH96" s="14"/>
      <c r="KTI96" s="14"/>
      <c r="KTJ96" s="14"/>
      <c r="KTK96" s="14"/>
      <c r="KTL96" s="14"/>
      <c r="KTM96" s="14"/>
      <c r="KTN96" s="14"/>
      <c r="KTO96" s="14"/>
      <c r="KTP96" s="14"/>
      <c r="KTQ96" s="14"/>
      <c r="KTR96" s="14"/>
      <c r="KTS96" s="14"/>
      <c r="KTT96" s="14"/>
      <c r="KTU96" s="14"/>
      <c r="KTV96" s="14"/>
      <c r="KTW96" s="14"/>
      <c r="KTX96" s="14"/>
      <c r="KTY96" s="14"/>
      <c r="KTZ96" s="14"/>
      <c r="KUA96" s="14"/>
      <c r="KUB96" s="14"/>
      <c r="KUC96" s="14"/>
      <c r="KUD96" s="14"/>
      <c r="KUE96" s="14"/>
      <c r="KUF96" s="14"/>
      <c r="KUG96" s="14"/>
      <c r="KUH96" s="14"/>
      <c r="KUI96" s="14"/>
      <c r="KUJ96" s="14"/>
      <c r="KUK96" s="14"/>
      <c r="KUL96" s="14"/>
      <c r="KUM96" s="14"/>
      <c r="KUN96" s="14"/>
      <c r="KUO96" s="14"/>
      <c r="KUP96" s="14"/>
      <c r="KUQ96" s="14"/>
      <c r="KUR96" s="14"/>
      <c r="KUS96" s="14"/>
      <c r="KUT96" s="14"/>
      <c r="KUU96" s="14"/>
      <c r="KUV96" s="14"/>
      <c r="KUW96" s="14"/>
      <c r="KUX96" s="14"/>
      <c r="KUY96" s="14"/>
      <c r="KUZ96" s="14"/>
      <c r="KVA96" s="14"/>
      <c r="KVB96" s="14"/>
      <c r="KVC96" s="14"/>
      <c r="KVD96" s="14"/>
      <c r="KVE96" s="14"/>
      <c r="KVF96" s="14"/>
      <c r="KVG96" s="14"/>
      <c r="KVH96" s="14"/>
      <c r="KVI96" s="14"/>
      <c r="KVJ96" s="14"/>
      <c r="KVK96" s="14"/>
      <c r="KVL96" s="14"/>
      <c r="KVM96" s="14"/>
      <c r="KVN96" s="14"/>
      <c r="KVO96" s="14"/>
      <c r="KVP96" s="14"/>
      <c r="KVQ96" s="14"/>
      <c r="KVR96" s="14"/>
      <c r="KVS96" s="14"/>
      <c r="KVT96" s="14"/>
      <c r="KVU96" s="14"/>
      <c r="KVV96" s="14"/>
      <c r="KVW96" s="14"/>
      <c r="KVX96" s="14"/>
      <c r="KVY96" s="14"/>
      <c r="KVZ96" s="14"/>
      <c r="KWA96" s="14"/>
      <c r="KWB96" s="14"/>
      <c r="KWC96" s="14"/>
      <c r="KWD96" s="14"/>
      <c r="KWE96" s="14"/>
      <c r="KWF96" s="14"/>
      <c r="KWG96" s="14"/>
      <c r="KWH96" s="14"/>
      <c r="KWI96" s="14"/>
      <c r="KWJ96" s="14"/>
      <c r="KWK96" s="14"/>
      <c r="KWL96" s="14"/>
      <c r="KWM96" s="14"/>
      <c r="KWN96" s="14"/>
      <c r="KWO96" s="14"/>
      <c r="KWP96" s="14"/>
      <c r="KWQ96" s="14"/>
      <c r="KWR96" s="14"/>
      <c r="KWS96" s="14"/>
      <c r="KWT96" s="14"/>
      <c r="KWU96" s="14"/>
      <c r="KWV96" s="14"/>
      <c r="KWW96" s="14"/>
      <c r="KWX96" s="14"/>
      <c r="KWY96" s="14"/>
      <c r="KWZ96" s="14"/>
      <c r="KXA96" s="14"/>
      <c r="KXB96" s="14"/>
      <c r="KXC96" s="14"/>
      <c r="KXD96" s="14"/>
      <c r="KXE96" s="14"/>
      <c r="KXF96" s="14"/>
      <c r="KXG96" s="14"/>
      <c r="KXH96" s="14"/>
      <c r="KXI96" s="14"/>
      <c r="KXJ96" s="14"/>
      <c r="KXK96" s="14"/>
      <c r="KXL96" s="14"/>
      <c r="KXM96" s="14"/>
      <c r="KXN96" s="14"/>
      <c r="KXO96" s="14"/>
      <c r="KXP96" s="14"/>
      <c r="KXQ96" s="14"/>
      <c r="KXR96" s="14"/>
      <c r="KXS96" s="14"/>
      <c r="KXT96" s="14"/>
      <c r="KXU96" s="14"/>
      <c r="KXV96" s="14"/>
      <c r="KXW96" s="14"/>
      <c r="KXX96" s="14"/>
      <c r="KXY96" s="14"/>
      <c r="KXZ96" s="14"/>
      <c r="KYA96" s="14"/>
      <c r="KYB96" s="14"/>
      <c r="KYC96" s="14"/>
      <c r="KYD96" s="14"/>
      <c r="KYE96" s="14"/>
      <c r="KYF96" s="14"/>
      <c r="KYG96" s="14"/>
      <c r="KYH96" s="14"/>
      <c r="KYI96" s="14"/>
      <c r="KYJ96" s="14"/>
      <c r="KYK96" s="14"/>
      <c r="KYL96" s="14"/>
      <c r="KYM96" s="14"/>
      <c r="KYN96" s="14"/>
      <c r="KYO96" s="14"/>
      <c r="KYP96" s="14"/>
      <c r="KYQ96" s="14"/>
      <c r="KYR96" s="14"/>
      <c r="KYS96" s="14"/>
      <c r="KYT96" s="14"/>
      <c r="KYU96" s="14"/>
      <c r="KYV96" s="14"/>
      <c r="KYW96" s="14"/>
      <c r="KYX96" s="14"/>
      <c r="KYY96" s="14"/>
      <c r="KYZ96" s="14"/>
      <c r="KZA96" s="14"/>
      <c r="KZB96" s="14"/>
      <c r="KZC96" s="14"/>
      <c r="KZD96" s="14"/>
      <c r="KZE96" s="14"/>
      <c r="KZF96" s="14"/>
      <c r="KZG96" s="14"/>
      <c r="KZH96" s="14"/>
      <c r="KZI96" s="14"/>
      <c r="KZJ96" s="14"/>
      <c r="KZK96" s="14"/>
      <c r="KZL96" s="14"/>
      <c r="KZM96" s="14"/>
      <c r="KZN96" s="14"/>
      <c r="KZO96" s="14"/>
      <c r="KZP96" s="14"/>
      <c r="KZQ96" s="14"/>
      <c r="KZR96" s="14"/>
      <c r="KZS96" s="14"/>
      <c r="KZT96" s="14"/>
      <c r="KZU96" s="14"/>
      <c r="KZV96" s="14"/>
      <c r="KZW96" s="14"/>
      <c r="KZX96" s="14"/>
      <c r="KZY96" s="14"/>
      <c r="KZZ96" s="14"/>
      <c r="LAA96" s="14"/>
      <c r="LAB96" s="14"/>
      <c r="LAC96" s="14"/>
      <c r="LAD96" s="14"/>
      <c r="LAE96" s="14"/>
      <c r="LAF96" s="14"/>
      <c r="LAG96" s="14"/>
      <c r="LAH96" s="14"/>
      <c r="LAI96" s="14"/>
      <c r="LAJ96" s="14"/>
      <c r="LAK96" s="14"/>
      <c r="LAL96" s="14"/>
      <c r="LAM96" s="14"/>
      <c r="LAN96" s="14"/>
      <c r="LAO96" s="14"/>
      <c r="LAP96" s="14"/>
      <c r="LAQ96" s="14"/>
      <c r="LAR96" s="14"/>
      <c r="LAS96" s="14"/>
      <c r="LAT96" s="14"/>
      <c r="LAU96" s="14"/>
      <c r="LAV96" s="14"/>
      <c r="LAW96" s="14"/>
      <c r="LAX96" s="14"/>
      <c r="LAY96" s="14"/>
      <c r="LAZ96" s="14"/>
      <c r="LBA96" s="14"/>
      <c r="LBB96" s="14"/>
      <c r="LBC96" s="14"/>
      <c r="LBD96" s="14"/>
      <c r="LBE96" s="14"/>
      <c r="LBF96" s="14"/>
      <c r="LBG96" s="14"/>
      <c r="LBH96" s="14"/>
      <c r="LBI96" s="14"/>
      <c r="LBJ96" s="14"/>
      <c r="LBK96" s="14"/>
      <c r="LBL96" s="14"/>
      <c r="LBM96" s="14"/>
      <c r="LBN96" s="14"/>
      <c r="LBO96" s="14"/>
      <c r="LBP96" s="14"/>
      <c r="LBQ96" s="14"/>
      <c r="LBR96" s="14"/>
      <c r="LBS96" s="14"/>
      <c r="LBT96" s="14"/>
      <c r="LBU96" s="14"/>
      <c r="LBV96" s="14"/>
      <c r="LBW96" s="14"/>
      <c r="LBX96" s="14"/>
      <c r="LBY96" s="14"/>
      <c r="LBZ96" s="14"/>
      <c r="LCA96" s="14"/>
      <c r="LCB96" s="14"/>
      <c r="LCC96" s="14"/>
      <c r="LCD96" s="14"/>
      <c r="LCE96" s="14"/>
      <c r="LCF96" s="14"/>
      <c r="LCG96" s="14"/>
      <c r="LCH96" s="14"/>
      <c r="LCI96" s="14"/>
      <c r="LCJ96" s="14"/>
      <c r="LCK96" s="14"/>
      <c r="LCL96" s="14"/>
      <c r="LCM96" s="14"/>
      <c r="LCN96" s="14"/>
      <c r="LCO96" s="14"/>
      <c r="LCP96" s="14"/>
      <c r="LCQ96" s="14"/>
      <c r="LCR96" s="14"/>
      <c r="LCS96" s="14"/>
      <c r="LCT96" s="14"/>
      <c r="LCU96" s="14"/>
      <c r="LCV96" s="14"/>
      <c r="LCW96" s="14"/>
      <c r="LCX96" s="14"/>
      <c r="LCY96" s="14"/>
      <c r="LCZ96" s="14"/>
      <c r="LDA96" s="14"/>
      <c r="LDB96" s="14"/>
      <c r="LDC96" s="14"/>
      <c r="LDD96" s="14"/>
      <c r="LDE96" s="14"/>
      <c r="LDF96" s="14"/>
      <c r="LDG96" s="14"/>
      <c r="LDH96" s="14"/>
      <c r="LDI96" s="14"/>
      <c r="LDJ96" s="14"/>
      <c r="LDK96" s="14"/>
      <c r="LDL96" s="14"/>
      <c r="LDM96" s="14"/>
      <c r="LDN96" s="14"/>
      <c r="LDO96" s="14"/>
      <c r="LDP96" s="14"/>
      <c r="LDQ96" s="14"/>
      <c r="LDR96" s="14"/>
      <c r="LDS96" s="14"/>
      <c r="LDT96" s="14"/>
      <c r="LDU96" s="14"/>
      <c r="LDV96" s="14"/>
      <c r="LDW96" s="14"/>
      <c r="LDX96" s="14"/>
      <c r="LDY96" s="14"/>
      <c r="LDZ96" s="14"/>
      <c r="LEA96" s="14"/>
      <c r="LEB96" s="14"/>
      <c r="LEC96" s="14"/>
      <c r="LED96" s="14"/>
      <c r="LEE96" s="14"/>
      <c r="LEF96" s="14"/>
      <c r="LEG96" s="14"/>
      <c r="LEH96" s="14"/>
      <c r="LEI96" s="14"/>
      <c r="LEJ96" s="14"/>
      <c r="LEK96" s="14"/>
      <c r="LEL96" s="14"/>
      <c r="LEM96" s="14"/>
      <c r="LEN96" s="14"/>
      <c r="LEO96" s="14"/>
      <c r="LEP96" s="14"/>
      <c r="LEQ96" s="14"/>
      <c r="LER96" s="14"/>
      <c r="LES96" s="14"/>
      <c r="LET96" s="14"/>
      <c r="LEU96" s="14"/>
      <c r="LEV96" s="14"/>
      <c r="LEW96" s="14"/>
      <c r="LEX96" s="14"/>
      <c r="LEY96" s="14"/>
      <c r="LEZ96" s="14"/>
      <c r="LFA96" s="14"/>
      <c r="LFB96" s="14"/>
      <c r="LFC96" s="14"/>
      <c r="LFD96" s="14"/>
      <c r="LFE96" s="14"/>
      <c r="LFF96" s="14"/>
      <c r="LFG96" s="14"/>
      <c r="LFH96" s="14"/>
      <c r="LFI96" s="14"/>
      <c r="LFJ96" s="14"/>
      <c r="LFK96" s="14"/>
      <c r="LFL96" s="14"/>
      <c r="LFM96" s="14"/>
      <c r="LFN96" s="14"/>
      <c r="LFO96" s="14"/>
      <c r="LFP96" s="14"/>
      <c r="LFQ96" s="14"/>
      <c r="LFR96" s="14"/>
      <c r="LFS96" s="14"/>
      <c r="LFT96" s="14"/>
      <c r="LFU96" s="14"/>
      <c r="LFV96" s="14"/>
      <c r="LFW96" s="14"/>
      <c r="LFX96" s="14"/>
      <c r="LFY96" s="14"/>
      <c r="LFZ96" s="14"/>
      <c r="LGA96" s="14"/>
      <c r="LGB96" s="14"/>
      <c r="LGC96" s="14"/>
      <c r="LGD96" s="14"/>
      <c r="LGE96" s="14"/>
      <c r="LGF96" s="14"/>
      <c r="LGG96" s="14"/>
      <c r="LGH96" s="14"/>
      <c r="LGI96" s="14"/>
      <c r="LGJ96" s="14"/>
      <c r="LGK96" s="14"/>
      <c r="LGL96" s="14"/>
      <c r="LGM96" s="14"/>
      <c r="LGN96" s="14"/>
      <c r="LGO96" s="14"/>
      <c r="LGP96" s="14"/>
      <c r="LGQ96" s="14"/>
      <c r="LGR96" s="14"/>
      <c r="LGS96" s="14"/>
      <c r="LGT96" s="14"/>
      <c r="LGU96" s="14"/>
      <c r="LGV96" s="14"/>
      <c r="LGW96" s="14"/>
      <c r="LGX96" s="14"/>
      <c r="LGY96" s="14"/>
      <c r="LGZ96" s="14"/>
      <c r="LHA96" s="14"/>
      <c r="LHB96" s="14"/>
      <c r="LHC96" s="14"/>
      <c r="LHD96" s="14"/>
      <c r="LHE96" s="14"/>
      <c r="LHF96" s="14"/>
      <c r="LHG96" s="14"/>
      <c r="LHH96" s="14"/>
      <c r="LHI96" s="14"/>
      <c r="LHJ96" s="14"/>
      <c r="LHK96" s="14"/>
      <c r="LHL96" s="14"/>
      <c r="LHM96" s="14"/>
      <c r="LHN96" s="14"/>
      <c r="LHO96" s="14"/>
      <c r="LHP96" s="14"/>
      <c r="LHQ96" s="14"/>
      <c r="LHR96" s="14"/>
      <c r="LHS96" s="14"/>
      <c r="LHT96" s="14"/>
      <c r="LHU96" s="14"/>
      <c r="LHV96" s="14"/>
      <c r="LHW96" s="14"/>
      <c r="LHX96" s="14"/>
      <c r="LHY96" s="14"/>
      <c r="LHZ96" s="14"/>
      <c r="LIA96" s="14"/>
      <c r="LIB96" s="14"/>
      <c r="LIC96" s="14"/>
      <c r="LID96" s="14"/>
      <c r="LIE96" s="14"/>
      <c r="LIF96" s="14"/>
      <c r="LIG96" s="14"/>
      <c r="LIH96" s="14"/>
      <c r="LII96" s="14"/>
      <c r="LIJ96" s="14"/>
      <c r="LIK96" s="14"/>
      <c r="LIL96" s="14"/>
      <c r="LIM96" s="14"/>
      <c r="LIN96" s="14"/>
      <c r="LIO96" s="14"/>
      <c r="LIP96" s="14"/>
      <c r="LIQ96" s="14"/>
      <c r="LIR96" s="14"/>
      <c r="LIS96" s="14"/>
      <c r="LIT96" s="14"/>
      <c r="LIU96" s="14"/>
      <c r="LIV96" s="14"/>
      <c r="LIW96" s="14"/>
      <c r="LIX96" s="14"/>
      <c r="LIY96" s="14"/>
      <c r="LIZ96" s="14"/>
      <c r="LJA96" s="14"/>
      <c r="LJB96" s="14"/>
      <c r="LJC96" s="14"/>
      <c r="LJD96" s="14"/>
      <c r="LJE96" s="14"/>
      <c r="LJF96" s="14"/>
      <c r="LJG96" s="14"/>
      <c r="LJH96" s="14"/>
      <c r="LJI96" s="14"/>
      <c r="LJJ96" s="14"/>
      <c r="LJK96" s="14"/>
      <c r="LJL96" s="14"/>
      <c r="LJM96" s="14"/>
      <c r="LJN96" s="14"/>
      <c r="LJO96" s="14"/>
      <c r="LJP96" s="14"/>
      <c r="LJQ96" s="14"/>
      <c r="LJR96" s="14"/>
      <c r="LJS96" s="14"/>
      <c r="LJT96" s="14"/>
      <c r="LJU96" s="14"/>
      <c r="LJV96" s="14"/>
      <c r="LJW96" s="14"/>
      <c r="LJX96" s="14"/>
      <c r="LJY96" s="14"/>
      <c r="LJZ96" s="14"/>
      <c r="LKA96" s="14"/>
      <c r="LKB96" s="14"/>
      <c r="LKC96" s="14"/>
      <c r="LKD96" s="14"/>
      <c r="LKE96" s="14"/>
      <c r="LKF96" s="14"/>
      <c r="LKG96" s="14"/>
      <c r="LKH96" s="14"/>
      <c r="LKI96" s="14"/>
      <c r="LKJ96" s="14"/>
      <c r="LKK96" s="14"/>
      <c r="LKL96" s="14"/>
      <c r="LKM96" s="14"/>
      <c r="LKN96" s="14"/>
      <c r="LKO96" s="14"/>
      <c r="LKP96" s="14"/>
      <c r="LKQ96" s="14"/>
      <c r="LKR96" s="14"/>
      <c r="LKS96" s="14"/>
      <c r="LKT96" s="14"/>
      <c r="LKU96" s="14"/>
      <c r="LKV96" s="14"/>
      <c r="LKW96" s="14"/>
      <c r="LKX96" s="14"/>
      <c r="LKY96" s="14"/>
      <c r="LKZ96" s="14"/>
      <c r="LLA96" s="14"/>
      <c r="LLB96" s="14"/>
      <c r="LLC96" s="14"/>
      <c r="LLD96" s="14"/>
      <c r="LLE96" s="14"/>
      <c r="LLF96" s="14"/>
      <c r="LLG96" s="14"/>
      <c r="LLH96" s="14"/>
      <c r="LLI96" s="14"/>
      <c r="LLJ96" s="14"/>
      <c r="LLK96" s="14"/>
      <c r="LLL96" s="14"/>
      <c r="LLM96" s="14"/>
      <c r="LLN96" s="14"/>
      <c r="LLO96" s="14"/>
      <c r="LLP96" s="14"/>
      <c r="LLQ96" s="14"/>
      <c r="LLR96" s="14"/>
      <c r="LLS96" s="14"/>
      <c r="LLT96" s="14"/>
      <c r="LLU96" s="14"/>
      <c r="LLV96" s="14"/>
      <c r="LLW96" s="14"/>
      <c r="LLX96" s="14"/>
      <c r="LLY96" s="14"/>
      <c r="LLZ96" s="14"/>
      <c r="LMA96" s="14"/>
      <c r="LMB96" s="14"/>
      <c r="LMC96" s="14"/>
      <c r="LMD96" s="14"/>
      <c r="LME96" s="14"/>
      <c r="LMF96" s="14"/>
      <c r="LMG96" s="14"/>
      <c r="LMH96" s="14"/>
      <c r="LMI96" s="14"/>
      <c r="LMJ96" s="14"/>
      <c r="LMK96" s="14"/>
      <c r="LML96" s="14"/>
      <c r="LMM96" s="14"/>
      <c r="LMN96" s="14"/>
      <c r="LMO96" s="14"/>
      <c r="LMP96" s="14"/>
      <c r="LMQ96" s="14"/>
      <c r="LMR96" s="14"/>
      <c r="LMS96" s="14"/>
      <c r="LMT96" s="14"/>
      <c r="LMU96" s="14"/>
      <c r="LMV96" s="14"/>
      <c r="LMW96" s="14"/>
      <c r="LMX96" s="14"/>
      <c r="LMY96" s="14"/>
      <c r="LMZ96" s="14"/>
      <c r="LNA96" s="14"/>
      <c r="LNB96" s="14"/>
      <c r="LNC96" s="14"/>
      <c r="LND96" s="14"/>
      <c r="LNE96" s="14"/>
      <c r="LNF96" s="14"/>
      <c r="LNG96" s="14"/>
      <c r="LNH96" s="14"/>
      <c r="LNI96" s="14"/>
      <c r="LNJ96" s="14"/>
      <c r="LNK96" s="14"/>
      <c r="LNL96" s="14"/>
      <c r="LNM96" s="14"/>
      <c r="LNN96" s="14"/>
      <c r="LNO96" s="14"/>
      <c r="LNP96" s="14"/>
      <c r="LNQ96" s="14"/>
      <c r="LNR96" s="14"/>
      <c r="LNS96" s="14"/>
      <c r="LNT96" s="14"/>
      <c r="LNU96" s="14"/>
      <c r="LNV96" s="14"/>
      <c r="LNW96" s="14"/>
      <c r="LNX96" s="14"/>
      <c r="LNY96" s="14"/>
      <c r="LNZ96" s="14"/>
      <c r="LOA96" s="14"/>
      <c r="LOB96" s="14"/>
      <c r="LOC96" s="14"/>
      <c r="LOD96" s="14"/>
      <c r="LOE96" s="14"/>
      <c r="LOF96" s="14"/>
      <c r="LOG96" s="14"/>
      <c r="LOH96" s="14"/>
      <c r="LOI96" s="14"/>
      <c r="LOJ96" s="14"/>
      <c r="LOK96" s="14"/>
      <c r="LOL96" s="14"/>
      <c r="LOM96" s="14"/>
      <c r="LON96" s="14"/>
      <c r="LOO96" s="14"/>
      <c r="LOP96" s="14"/>
      <c r="LOQ96" s="14"/>
      <c r="LOR96" s="14"/>
      <c r="LOS96" s="14"/>
      <c r="LOT96" s="14"/>
      <c r="LOU96" s="14"/>
      <c r="LOV96" s="14"/>
      <c r="LOW96" s="14"/>
      <c r="LOX96" s="14"/>
      <c r="LOY96" s="14"/>
      <c r="LOZ96" s="14"/>
      <c r="LPA96" s="14"/>
      <c r="LPB96" s="14"/>
      <c r="LPC96" s="14"/>
      <c r="LPD96" s="14"/>
      <c r="LPE96" s="14"/>
      <c r="LPF96" s="14"/>
      <c r="LPG96" s="14"/>
      <c r="LPH96" s="14"/>
      <c r="LPI96" s="14"/>
      <c r="LPJ96" s="14"/>
      <c r="LPK96" s="14"/>
      <c r="LPL96" s="14"/>
      <c r="LPM96" s="14"/>
      <c r="LPN96" s="14"/>
      <c r="LPO96" s="14"/>
      <c r="LPP96" s="14"/>
      <c r="LPQ96" s="14"/>
      <c r="LPR96" s="14"/>
      <c r="LPS96" s="14"/>
      <c r="LPT96" s="14"/>
      <c r="LPU96" s="14"/>
      <c r="LPV96" s="14"/>
      <c r="LPW96" s="14"/>
      <c r="LPX96" s="14"/>
      <c r="LPY96" s="14"/>
      <c r="LPZ96" s="14"/>
      <c r="LQA96" s="14"/>
      <c r="LQB96" s="14"/>
      <c r="LQC96" s="14"/>
      <c r="LQD96" s="14"/>
      <c r="LQE96" s="14"/>
      <c r="LQF96" s="14"/>
      <c r="LQG96" s="14"/>
      <c r="LQH96" s="14"/>
      <c r="LQI96" s="14"/>
      <c r="LQJ96" s="14"/>
      <c r="LQK96" s="14"/>
      <c r="LQL96" s="14"/>
      <c r="LQM96" s="14"/>
      <c r="LQN96" s="14"/>
      <c r="LQO96" s="14"/>
      <c r="LQP96" s="14"/>
      <c r="LQQ96" s="14"/>
      <c r="LQR96" s="14"/>
      <c r="LQS96" s="14"/>
      <c r="LQT96" s="14"/>
      <c r="LQU96" s="14"/>
      <c r="LQV96" s="14"/>
      <c r="LQW96" s="14"/>
      <c r="LQX96" s="14"/>
      <c r="LQY96" s="14"/>
      <c r="LQZ96" s="14"/>
      <c r="LRA96" s="14"/>
      <c r="LRB96" s="14"/>
      <c r="LRC96" s="14"/>
      <c r="LRD96" s="14"/>
      <c r="LRE96" s="14"/>
      <c r="LRF96" s="14"/>
      <c r="LRG96" s="14"/>
      <c r="LRH96" s="14"/>
      <c r="LRI96" s="14"/>
      <c r="LRJ96" s="14"/>
      <c r="LRK96" s="14"/>
      <c r="LRL96" s="14"/>
      <c r="LRM96" s="14"/>
      <c r="LRN96" s="14"/>
      <c r="LRO96" s="14"/>
      <c r="LRP96" s="14"/>
      <c r="LRQ96" s="14"/>
      <c r="LRR96" s="14"/>
      <c r="LRS96" s="14"/>
      <c r="LRT96" s="14"/>
      <c r="LRU96" s="14"/>
      <c r="LRV96" s="14"/>
      <c r="LRW96" s="14"/>
      <c r="LRX96" s="14"/>
      <c r="LRY96" s="14"/>
      <c r="LRZ96" s="14"/>
      <c r="LSA96" s="14"/>
      <c r="LSB96" s="14"/>
      <c r="LSC96" s="14"/>
      <c r="LSD96" s="14"/>
      <c r="LSE96" s="14"/>
      <c r="LSF96" s="14"/>
      <c r="LSG96" s="14"/>
      <c r="LSH96" s="14"/>
      <c r="LSI96" s="14"/>
      <c r="LSJ96" s="14"/>
      <c r="LSK96" s="14"/>
      <c r="LSL96" s="14"/>
      <c r="LSM96" s="14"/>
      <c r="LSN96" s="14"/>
      <c r="LSO96" s="14"/>
      <c r="LSP96" s="14"/>
      <c r="LSQ96" s="14"/>
      <c r="LSR96" s="14"/>
      <c r="LSS96" s="14"/>
      <c r="LST96" s="14"/>
      <c r="LSU96" s="14"/>
      <c r="LSV96" s="14"/>
      <c r="LSW96" s="14"/>
      <c r="LSX96" s="14"/>
      <c r="LSY96" s="14"/>
      <c r="LSZ96" s="14"/>
      <c r="LTA96" s="14"/>
      <c r="LTB96" s="14"/>
      <c r="LTC96" s="14"/>
      <c r="LTD96" s="14"/>
      <c r="LTE96" s="14"/>
      <c r="LTF96" s="14"/>
      <c r="LTG96" s="14"/>
      <c r="LTH96" s="14"/>
      <c r="LTI96" s="14"/>
      <c r="LTJ96" s="14"/>
      <c r="LTK96" s="14"/>
      <c r="LTL96" s="14"/>
      <c r="LTM96" s="14"/>
      <c r="LTN96" s="14"/>
      <c r="LTO96" s="14"/>
      <c r="LTP96" s="14"/>
      <c r="LTQ96" s="14"/>
      <c r="LTR96" s="14"/>
      <c r="LTS96" s="14"/>
      <c r="LTT96" s="14"/>
      <c r="LTU96" s="14"/>
      <c r="LTV96" s="14"/>
      <c r="LTW96" s="14"/>
      <c r="LTX96" s="14"/>
      <c r="LTY96" s="14"/>
      <c r="LTZ96" s="14"/>
      <c r="LUA96" s="14"/>
      <c r="LUB96" s="14"/>
      <c r="LUC96" s="14"/>
      <c r="LUD96" s="14"/>
      <c r="LUE96" s="14"/>
      <c r="LUF96" s="14"/>
      <c r="LUG96" s="14"/>
      <c r="LUH96" s="14"/>
      <c r="LUI96" s="14"/>
      <c r="LUJ96" s="14"/>
      <c r="LUK96" s="14"/>
      <c r="LUL96" s="14"/>
      <c r="LUM96" s="14"/>
      <c r="LUN96" s="14"/>
      <c r="LUO96" s="14"/>
      <c r="LUP96" s="14"/>
      <c r="LUQ96" s="14"/>
      <c r="LUR96" s="14"/>
      <c r="LUS96" s="14"/>
      <c r="LUT96" s="14"/>
      <c r="LUU96" s="14"/>
      <c r="LUV96" s="14"/>
      <c r="LUW96" s="14"/>
      <c r="LUX96" s="14"/>
      <c r="LUY96" s="14"/>
      <c r="LUZ96" s="14"/>
      <c r="LVA96" s="14"/>
      <c r="LVB96" s="14"/>
      <c r="LVC96" s="14"/>
      <c r="LVD96" s="14"/>
      <c r="LVE96" s="14"/>
      <c r="LVF96" s="14"/>
      <c r="LVG96" s="14"/>
      <c r="LVH96" s="14"/>
      <c r="LVI96" s="14"/>
      <c r="LVJ96" s="14"/>
      <c r="LVK96" s="14"/>
      <c r="LVL96" s="14"/>
      <c r="LVM96" s="14"/>
      <c r="LVN96" s="14"/>
      <c r="LVO96" s="14"/>
      <c r="LVP96" s="14"/>
      <c r="LVQ96" s="14"/>
      <c r="LVR96" s="14"/>
      <c r="LVS96" s="14"/>
      <c r="LVT96" s="14"/>
      <c r="LVU96" s="14"/>
      <c r="LVV96" s="14"/>
      <c r="LVW96" s="14"/>
      <c r="LVX96" s="14"/>
      <c r="LVY96" s="14"/>
      <c r="LVZ96" s="14"/>
      <c r="LWA96" s="14"/>
      <c r="LWB96" s="14"/>
      <c r="LWC96" s="14"/>
      <c r="LWD96" s="14"/>
      <c r="LWE96" s="14"/>
      <c r="LWF96" s="14"/>
      <c r="LWG96" s="14"/>
      <c r="LWH96" s="14"/>
      <c r="LWI96" s="14"/>
      <c r="LWJ96" s="14"/>
      <c r="LWK96" s="14"/>
      <c r="LWL96" s="14"/>
      <c r="LWM96" s="14"/>
      <c r="LWN96" s="14"/>
      <c r="LWO96" s="14"/>
      <c r="LWP96" s="14"/>
      <c r="LWQ96" s="14"/>
      <c r="LWR96" s="14"/>
      <c r="LWS96" s="14"/>
      <c r="LWT96" s="14"/>
      <c r="LWU96" s="14"/>
      <c r="LWV96" s="14"/>
      <c r="LWW96" s="14"/>
      <c r="LWX96" s="14"/>
      <c r="LWY96" s="14"/>
      <c r="LWZ96" s="14"/>
      <c r="LXA96" s="14"/>
      <c r="LXB96" s="14"/>
      <c r="LXC96" s="14"/>
      <c r="LXD96" s="14"/>
      <c r="LXE96" s="14"/>
      <c r="LXF96" s="14"/>
      <c r="LXG96" s="14"/>
      <c r="LXH96" s="14"/>
      <c r="LXI96" s="14"/>
      <c r="LXJ96" s="14"/>
      <c r="LXK96" s="14"/>
      <c r="LXL96" s="14"/>
      <c r="LXM96" s="14"/>
      <c r="LXN96" s="14"/>
      <c r="LXO96" s="14"/>
      <c r="LXP96" s="14"/>
      <c r="LXQ96" s="14"/>
      <c r="LXR96" s="14"/>
      <c r="LXS96" s="14"/>
      <c r="LXT96" s="14"/>
      <c r="LXU96" s="14"/>
      <c r="LXV96" s="14"/>
      <c r="LXW96" s="14"/>
      <c r="LXX96" s="14"/>
      <c r="LXY96" s="14"/>
      <c r="LXZ96" s="14"/>
      <c r="LYA96" s="14"/>
      <c r="LYB96" s="14"/>
      <c r="LYC96" s="14"/>
      <c r="LYD96" s="14"/>
      <c r="LYE96" s="14"/>
      <c r="LYF96" s="14"/>
      <c r="LYG96" s="14"/>
      <c r="LYH96" s="14"/>
      <c r="LYI96" s="14"/>
      <c r="LYJ96" s="14"/>
      <c r="LYK96" s="14"/>
      <c r="LYL96" s="14"/>
      <c r="LYM96" s="14"/>
      <c r="LYN96" s="14"/>
      <c r="LYO96" s="14"/>
      <c r="LYP96" s="14"/>
      <c r="LYQ96" s="14"/>
      <c r="LYR96" s="14"/>
      <c r="LYS96" s="14"/>
      <c r="LYT96" s="14"/>
      <c r="LYU96" s="14"/>
      <c r="LYV96" s="14"/>
      <c r="LYW96" s="14"/>
      <c r="LYX96" s="14"/>
      <c r="LYY96" s="14"/>
      <c r="LYZ96" s="14"/>
      <c r="LZA96" s="14"/>
      <c r="LZB96" s="14"/>
      <c r="LZC96" s="14"/>
      <c r="LZD96" s="14"/>
      <c r="LZE96" s="14"/>
      <c r="LZF96" s="14"/>
      <c r="LZG96" s="14"/>
      <c r="LZH96" s="14"/>
      <c r="LZI96" s="14"/>
      <c r="LZJ96" s="14"/>
      <c r="LZK96" s="14"/>
      <c r="LZL96" s="14"/>
      <c r="LZM96" s="14"/>
      <c r="LZN96" s="14"/>
      <c r="LZO96" s="14"/>
      <c r="LZP96" s="14"/>
      <c r="LZQ96" s="14"/>
      <c r="LZR96" s="14"/>
      <c r="LZS96" s="14"/>
      <c r="LZT96" s="14"/>
      <c r="LZU96" s="14"/>
      <c r="LZV96" s="14"/>
      <c r="LZW96" s="14"/>
      <c r="LZX96" s="14"/>
      <c r="LZY96" s="14"/>
      <c r="LZZ96" s="14"/>
      <c r="MAA96" s="14"/>
      <c r="MAB96" s="14"/>
      <c r="MAC96" s="14"/>
      <c r="MAD96" s="14"/>
      <c r="MAE96" s="14"/>
      <c r="MAF96" s="14"/>
      <c r="MAG96" s="14"/>
      <c r="MAH96" s="14"/>
      <c r="MAI96" s="14"/>
      <c r="MAJ96" s="14"/>
      <c r="MAK96" s="14"/>
      <c r="MAL96" s="14"/>
      <c r="MAM96" s="14"/>
      <c r="MAN96" s="14"/>
      <c r="MAO96" s="14"/>
      <c r="MAP96" s="14"/>
      <c r="MAQ96" s="14"/>
      <c r="MAR96" s="14"/>
      <c r="MAS96" s="14"/>
      <c r="MAT96" s="14"/>
      <c r="MAU96" s="14"/>
      <c r="MAV96" s="14"/>
      <c r="MAW96" s="14"/>
      <c r="MAX96" s="14"/>
      <c r="MAY96" s="14"/>
      <c r="MAZ96" s="14"/>
      <c r="MBA96" s="14"/>
      <c r="MBB96" s="14"/>
      <c r="MBC96" s="14"/>
      <c r="MBD96" s="14"/>
      <c r="MBE96" s="14"/>
      <c r="MBF96" s="14"/>
      <c r="MBG96" s="14"/>
      <c r="MBH96" s="14"/>
      <c r="MBI96" s="14"/>
      <c r="MBJ96" s="14"/>
      <c r="MBK96" s="14"/>
      <c r="MBL96" s="14"/>
      <c r="MBM96" s="14"/>
      <c r="MBN96" s="14"/>
      <c r="MBO96" s="14"/>
      <c r="MBP96" s="14"/>
      <c r="MBQ96" s="14"/>
      <c r="MBR96" s="14"/>
      <c r="MBS96" s="14"/>
      <c r="MBT96" s="14"/>
      <c r="MBU96" s="14"/>
      <c r="MBV96" s="14"/>
      <c r="MBW96" s="14"/>
      <c r="MBX96" s="14"/>
      <c r="MBY96" s="14"/>
      <c r="MBZ96" s="14"/>
      <c r="MCA96" s="14"/>
      <c r="MCB96" s="14"/>
      <c r="MCC96" s="14"/>
      <c r="MCD96" s="14"/>
      <c r="MCE96" s="14"/>
      <c r="MCF96" s="14"/>
      <c r="MCG96" s="14"/>
      <c r="MCH96" s="14"/>
      <c r="MCI96" s="14"/>
      <c r="MCJ96" s="14"/>
      <c r="MCK96" s="14"/>
      <c r="MCL96" s="14"/>
      <c r="MCM96" s="14"/>
      <c r="MCN96" s="14"/>
      <c r="MCO96" s="14"/>
      <c r="MCP96" s="14"/>
      <c r="MCQ96" s="14"/>
      <c r="MCR96" s="14"/>
      <c r="MCS96" s="14"/>
      <c r="MCT96" s="14"/>
      <c r="MCU96" s="14"/>
      <c r="MCV96" s="14"/>
      <c r="MCW96" s="14"/>
      <c r="MCX96" s="14"/>
      <c r="MCY96" s="14"/>
      <c r="MCZ96" s="14"/>
      <c r="MDA96" s="14"/>
      <c r="MDB96" s="14"/>
      <c r="MDC96" s="14"/>
      <c r="MDD96" s="14"/>
      <c r="MDE96" s="14"/>
      <c r="MDF96" s="14"/>
      <c r="MDG96" s="14"/>
      <c r="MDH96" s="14"/>
      <c r="MDI96" s="14"/>
      <c r="MDJ96" s="14"/>
      <c r="MDK96" s="14"/>
      <c r="MDL96" s="14"/>
      <c r="MDM96" s="14"/>
      <c r="MDN96" s="14"/>
      <c r="MDO96" s="14"/>
      <c r="MDP96" s="14"/>
      <c r="MDQ96" s="14"/>
      <c r="MDR96" s="14"/>
      <c r="MDS96" s="14"/>
      <c r="MDT96" s="14"/>
      <c r="MDU96" s="14"/>
      <c r="MDV96" s="14"/>
      <c r="MDW96" s="14"/>
      <c r="MDX96" s="14"/>
      <c r="MDY96" s="14"/>
      <c r="MDZ96" s="14"/>
      <c r="MEA96" s="14"/>
      <c r="MEB96" s="14"/>
      <c r="MEC96" s="14"/>
      <c r="MED96" s="14"/>
      <c r="MEE96" s="14"/>
      <c r="MEF96" s="14"/>
      <c r="MEG96" s="14"/>
      <c r="MEH96" s="14"/>
      <c r="MEI96" s="14"/>
      <c r="MEJ96" s="14"/>
      <c r="MEK96" s="14"/>
      <c r="MEL96" s="14"/>
      <c r="MEM96" s="14"/>
      <c r="MEN96" s="14"/>
      <c r="MEO96" s="14"/>
      <c r="MEP96" s="14"/>
      <c r="MEQ96" s="14"/>
      <c r="MER96" s="14"/>
      <c r="MES96" s="14"/>
      <c r="MET96" s="14"/>
      <c r="MEU96" s="14"/>
      <c r="MEV96" s="14"/>
      <c r="MEW96" s="14"/>
      <c r="MEX96" s="14"/>
      <c r="MEY96" s="14"/>
      <c r="MEZ96" s="14"/>
      <c r="MFA96" s="14"/>
      <c r="MFB96" s="14"/>
      <c r="MFC96" s="14"/>
      <c r="MFD96" s="14"/>
      <c r="MFE96" s="14"/>
      <c r="MFF96" s="14"/>
      <c r="MFG96" s="14"/>
      <c r="MFH96" s="14"/>
      <c r="MFI96" s="14"/>
      <c r="MFJ96" s="14"/>
      <c r="MFK96" s="14"/>
      <c r="MFL96" s="14"/>
      <c r="MFM96" s="14"/>
      <c r="MFN96" s="14"/>
      <c r="MFO96" s="14"/>
      <c r="MFP96" s="14"/>
      <c r="MFQ96" s="14"/>
      <c r="MFR96" s="14"/>
      <c r="MFS96" s="14"/>
      <c r="MFT96" s="14"/>
      <c r="MFU96" s="14"/>
      <c r="MFV96" s="14"/>
      <c r="MFW96" s="14"/>
      <c r="MFX96" s="14"/>
      <c r="MFY96" s="14"/>
      <c r="MFZ96" s="14"/>
      <c r="MGA96" s="14"/>
      <c r="MGB96" s="14"/>
      <c r="MGC96" s="14"/>
      <c r="MGD96" s="14"/>
      <c r="MGE96" s="14"/>
      <c r="MGF96" s="14"/>
      <c r="MGG96" s="14"/>
      <c r="MGH96" s="14"/>
      <c r="MGI96" s="14"/>
      <c r="MGJ96" s="14"/>
      <c r="MGK96" s="14"/>
      <c r="MGL96" s="14"/>
      <c r="MGM96" s="14"/>
      <c r="MGN96" s="14"/>
      <c r="MGO96" s="14"/>
      <c r="MGP96" s="14"/>
      <c r="MGQ96" s="14"/>
      <c r="MGR96" s="14"/>
      <c r="MGS96" s="14"/>
      <c r="MGT96" s="14"/>
      <c r="MGU96" s="14"/>
      <c r="MGV96" s="14"/>
      <c r="MGW96" s="14"/>
      <c r="MGX96" s="14"/>
      <c r="MGY96" s="14"/>
      <c r="MGZ96" s="14"/>
      <c r="MHA96" s="14"/>
      <c r="MHB96" s="14"/>
      <c r="MHC96" s="14"/>
      <c r="MHD96" s="14"/>
      <c r="MHE96" s="14"/>
      <c r="MHF96" s="14"/>
      <c r="MHG96" s="14"/>
      <c r="MHH96" s="14"/>
      <c r="MHI96" s="14"/>
      <c r="MHJ96" s="14"/>
      <c r="MHK96" s="14"/>
      <c r="MHL96" s="14"/>
      <c r="MHM96" s="14"/>
      <c r="MHN96" s="14"/>
      <c r="MHO96" s="14"/>
      <c r="MHP96" s="14"/>
      <c r="MHQ96" s="14"/>
      <c r="MHR96" s="14"/>
      <c r="MHS96" s="14"/>
      <c r="MHT96" s="14"/>
      <c r="MHU96" s="14"/>
      <c r="MHV96" s="14"/>
      <c r="MHW96" s="14"/>
      <c r="MHX96" s="14"/>
      <c r="MHY96" s="14"/>
      <c r="MHZ96" s="14"/>
      <c r="MIA96" s="14"/>
      <c r="MIB96" s="14"/>
      <c r="MIC96" s="14"/>
      <c r="MID96" s="14"/>
      <c r="MIE96" s="14"/>
      <c r="MIF96" s="14"/>
      <c r="MIG96" s="14"/>
      <c r="MIH96" s="14"/>
      <c r="MII96" s="14"/>
      <c r="MIJ96" s="14"/>
      <c r="MIK96" s="14"/>
      <c r="MIL96" s="14"/>
      <c r="MIM96" s="14"/>
      <c r="MIN96" s="14"/>
      <c r="MIO96" s="14"/>
      <c r="MIP96" s="14"/>
      <c r="MIQ96" s="14"/>
      <c r="MIR96" s="14"/>
      <c r="MIS96" s="14"/>
      <c r="MIT96" s="14"/>
      <c r="MIU96" s="14"/>
      <c r="MIV96" s="14"/>
      <c r="MIW96" s="14"/>
      <c r="MIX96" s="14"/>
      <c r="MIY96" s="14"/>
      <c r="MIZ96" s="14"/>
      <c r="MJA96" s="14"/>
      <c r="MJB96" s="14"/>
      <c r="MJC96" s="14"/>
      <c r="MJD96" s="14"/>
      <c r="MJE96" s="14"/>
      <c r="MJF96" s="14"/>
      <c r="MJG96" s="14"/>
      <c r="MJH96" s="14"/>
      <c r="MJI96" s="14"/>
      <c r="MJJ96" s="14"/>
      <c r="MJK96" s="14"/>
      <c r="MJL96" s="14"/>
      <c r="MJM96" s="14"/>
      <c r="MJN96" s="14"/>
      <c r="MJO96" s="14"/>
      <c r="MJP96" s="14"/>
      <c r="MJQ96" s="14"/>
      <c r="MJR96" s="14"/>
      <c r="MJS96" s="14"/>
      <c r="MJT96" s="14"/>
      <c r="MJU96" s="14"/>
      <c r="MJV96" s="14"/>
      <c r="MJW96" s="14"/>
      <c r="MJX96" s="14"/>
      <c r="MJY96" s="14"/>
      <c r="MJZ96" s="14"/>
      <c r="MKA96" s="14"/>
      <c r="MKB96" s="14"/>
      <c r="MKC96" s="14"/>
      <c r="MKD96" s="14"/>
      <c r="MKE96" s="14"/>
      <c r="MKF96" s="14"/>
      <c r="MKG96" s="14"/>
      <c r="MKH96" s="14"/>
      <c r="MKI96" s="14"/>
      <c r="MKJ96" s="14"/>
      <c r="MKK96" s="14"/>
      <c r="MKL96" s="14"/>
      <c r="MKM96" s="14"/>
      <c r="MKN96" s="14"/>
      <c r="MKO96" s="14"/>
      <c r="MKP96" s="14"/>
      <c r="MKQ96" s="14"/>
      <c r="MKR96" s="14"/>
      <c r="MKS96" s="14"/>
      <c r="MKT96" s="14"/>
      <c r="MKU96" s="14"/>
      <c r="MKV96" s="14"/>
      <c r="MKW96" s="14"/>
      <c r="MKX96" s="14"/>
      <c r="MKY96" s="14"/>
      <c r="MKZ96" s="14"/>
      <c r="MLA96" s="14"/>
      <c r="MLB96" s="14"/>
      <c r="MLC96" s="14"/>
      <c r="MLD96" s="14"/>
      <c r="MLE96" s="14"/>
      <c r="MLF96" s="14"/>
      <c r="MLG96" s="14"/>
      <c r="MLH96" s="14"/>
      <c r="MLI96" s="14"/>
      <c r="MLJ96" s="14"/>
      <c r="MLK96" s="14"/>
      <c r="MLL96" s="14"/>
      <c r="MLM96" s="14"/>
      <c r="MLN96" s="14"/>
      <c r="MLO96" s="14"/>
      <c r="MLP96" s="14"/>
      <c r="MLQ96" s="14"/>
      <c r="MLR96" s="14"/>
      <c r="MLS96" s="14"/>
      <c r="MLT96" s="14"/>
      <c r="MLU96" s="14"/>
      <c r="MLV96" s="14"/>
      <c r="MLW96" s="14"/>
      <c r="MLX96" s="14"/>
      <c r="MLY96" s="14"/>
      <c r="MLZ96" s="14"/>
      <c r="MMA96" s="14"/>
      <c r="MMB96" s="14"/>
      <c r="MMC96" s="14"/>
      <c r="MMD96" s="14"/>
      <c r="MME96" s="14"/>
      <c r="MMF96" s="14"/>
      <c r="MMG96" s="14"/>
      <c r="MMH96" s="14"/>
      <c r="MMI96" s="14"/>
      <c r="MMJ96" s="14"/>
      <c r="MMK96" s="14"/>
      <c r="MML96" s="14"/>
      <c r="MMM96" s="14"/>
      <c r="MMN96" s="14"/>
      <c r="MMO96" s="14"/>
      <c r="MMP96" s="14"/>
      <c r="MMQ96" s="14"/>
      <c r="MMR96" s="14"/>
      <c r="MMS96" s="14"/>
      <c r="MMT96" s="14"/>
      <c r="MMU96" s="14"/>
      <c r="MMV96" s="14"/>
      <c r="MMW96" s="14"/>
      <c r="MMX96" s="14"/>
      <c r="MMY96" s="14"/>
      <c r="MMZ96" s="14"/>
      <c r="MNA96" s="14"/>
      <c r="MNB96" s="14"/>
      <c r="MNC96" s="14"/>
      <c r="MND96" s="14"/>
      <c r="MNE96" s="14"/>
      <c r="MNF96" s="14"/>
      <c r="MNG96" s="14"/>
      <c r="MNH96" s="14"/>
      <c r="MNI96" s="14"/>
      <c r="MNJ96" s="14"/>
      <c r="MNK96" s="14"/>
      <c r="MNL96" s="14"/>
      <c r="MNM96" s="14"/>
      <c r="MNN96" s="14"/>
      <c r="MNO96" s="14"/>
      <c r="MNP96" s="14"/>
      <c r="MNQ96" s="14"/>
      <c r="MNR96" s="14"/>
      <c r="MNS96" s="14"/>
      <c r="MNT96" s="14"/>
      <c r="MNU96" s="14"/>
      <c r="MNV96" s="14"/>
      <c r="MNW96" s="14"/>
      <c r="MNX96" s="14"/>
      <c r="MNY96" s="14"/>
      <c r="MNZ96" s="14"/>
      <c r="MOA96" s="14"/>
      <c r="MOB96" s="14"/>
      <c r="MOC96" s="14"/>
      <c r="MOD96" s="14"/>
      <c r="MOE96" s="14"/>
      <c r="MOF96" s="14"/>
      <c r="MOG96" s="14"/>
      <c r="MOH96" s="14"/>
      <c r="MOI96" s="14"/>
      <c r="MOJ96" s="14"/>
      <c r="MOK96" s="14"/>
      <c r="MOL96" s="14"/>
      <c r="MOM96" s="14"/>
      <c r="MON96" s="14"/>
      <c r="MOO96" s="14"/>
      <c r="MOP96" s="14"/>
      <c r="MOQ96" s="14"/>
      <c r="MOR96" s="14"/>
      <c r="MOS96" s="14"/>
      <c r="MOT96" s="14"/>
      <c r="MOU96" s="14"/>
      <c r="MOV96" s="14"/>
      <c r="MOW96" s="14"/>
      <c r="MOX96" s="14"/>
      <c r="MOY96" s="14"/>
      <c r="MOZ96" s="14"/>
      <c r="MPA96" s="14"/>
      <c r="MPB96" s="14"/>
      <c r="MPC96" s="14"/>
      <c r="MPD96" s="14"/>
      <c r="MPE96" s="14"/>
      <c r="MPF96" s="14"/>
      <c r="MPG96" s="14"/>
      <c r="MPH96" s="14"/>
      <c r="MPI96" s="14"/>
      <c r="MPJ96" s="14"/>
      <c r="MPK96" s="14"/>
      <c r="MPL96" s="14"/>
      <c r="MPM96" s="14"/>
      <c r="MPN96" s="14"/>
      <c r="MPO96" s="14"/>
      <c r="MPP96" s="14"/>
      <c r="MPQ96" s="14"/>
      <c r="MPR96" s="14"/>
      <c r="MPS96" s="14"/>
      <c r="MPT96" s="14"/>
      <c r="MPU96" s="14"/>
      <c r="MPV96" s="14"/>
      <c r="MPW96" s="14"/>
      <c r="MPX96" s="14"/>
      <c r="MPY96" s="14"/>
      <c r="MPZ96" s="14"/>
      <c r="MQA96" s="14"/>
      <c r="MQB96" s="14"/>
      <c r="MQC96" s="14"/>
      <c r="MQD96" s="14"/>
      <c r="MQE96" s="14"/>
      <c r="MQF96" s="14"/>
      <c r="MQG96" s="14"/>
      <c r="MQH96" s="14"/>
      <c r="MQI96" s="14"/>
      <c r="MQJ96" s="14"/>
      <c r="MQK96" s="14"/>
      <c r="MQL96" s="14"/>
      <c r="MQM96" s="14"/>
      <c r="MQN96" s="14"/>
      <c r="MQO96" s="14"/>
      <c r="MQP96" s="14"/>
      <c r="MQQ96" s="14"/>
      <c r="MQR96" s="14"/>
      <c r="MQS96" s="14"/>
      <c r="MQT96" s="14"/>
      <c r="MQU96" s="14"/>
      <c r="MQV96" s="14"/>
      <c r="MQW96" s="14"/>
      <c r="MQX96" s="14"/>
      <c r="MQY96" s="14"/>
      <c r="MQZ96" s="14"/>
      <c r="MRA96" s="14"/>
      <c r="MRB96" s="14"/>
      <c r="MRC96" s="14"/>
      <c r="MRD96" s="14"/>
      <c r="MRE96" s="14"/>
      <c r="MRF96" s="14"/>
      <c r="MRG96" s="14"/>
      <c r="MRH96" s="14"/>
      <c r="MRI96" s="14"/>
      <c r="MRJ96" s="14"/>
      <c r="MRK96" s="14"/>
      <c r="MRL96" s="14"/>
      <c r="MRM96" s="14"/>
      <c r="MRN96" s="14"/>
      <c r="MRO96" s="14"/>
      <c r="MRP96" s="14"/>
      <c r="MRQ96" s="14"/>
      <c r="MRR96" s="14"/>
      <c r="MRS96" s="14"/>
      <c r="MRT96" s="14"/>
      <c r="MRU96" s="14"/>
      <c r="MRV96" s="14"/>
      <c r="MRW96" s="14"/>
      <c r="MRX96" s="14"/>
      <c r="MRY96" s="14"/>
      <c r="MRZ96" s="14"/>
      <c r="MSA96" s="14"/>
      <c r="MSB96" s="14"/>
      <c r="MSC96" s="14"/>
      <c r="MSD96" s="14"/>
      <c r="MSE96" s="14"/>
      <c r="MSF96" s="14"/>
      <c r="MSG96" s="14"/>
      <c r="MSH96" s="14"/>
      <c r="MSI96" s="14"/>
      <c r="MSJ96" s="14"/>
      <c r="MSK96" s="14"/>
      <c r="MSL96" s="14"/>
      <c r="MSM96" s="14"/>
      <c r="MSN96" s="14"/>
      <c r="MSO96" s="14"/>
      <c r="MSP96" s="14"/>
      <c r="MSQ96" s="14"/>
      <c r="MSR96" s="14"/>
      <c r="MSS96" s="14"/>
      <c r="MST96" s="14"/>
      <c r="MSU96" s="14"/>
      <c r="MSV96" s="14"/>
      <c r="MSW96" s="14"/>
      <c r="MSX96" s="14"/>
      <c r="MSY96" s="14"/>
      <c r="MSZ96" s="14"/>
      <c r="MTA96" s="14"/>
      <c r="MTB96" s="14"/>
      <c r="MTC96" s="14"/>
      <c r="MTD96" s="14"/>
      <c r="MTE96" s="14"/>
      <c r="MTF96" s="14"/>
      <c r="MTG96" s="14"/>
      <c r="MTH96" s="14"/>
      <c r="MTI96" s="14"/>
      <c r="MTJ96" s="14"/>
      <c r="MTK96" s="14"/>
      <c r="MTL96" s="14"/>
      <c r="MTM96" s="14"/>
      <c r="MTN96" s="14"/>
      <c r="MTO96" s="14"/>
      <c r="MTP96" s="14"/>
      <c r="MTQ96" s="14"/>
      <c r="MTR96" s="14"/>
      <c r="MTS96" s="14"/>
      <c r="MTT96" s="14"/>
      <c r="MTU96" s="14"/>
      <c r="MTV96" s="14"/>
      <c r="MTW96" s="14"/>
      <c r="MTX96" s="14"/>
      <c r="MTY96" s="14"/>
      <c r="MTZ96" s="14"/>
      <c r="MUA96" s="14"/>
      <c r="MUB96" s="14"/>
      <c r="MUC96" s="14"/>
      <c r="MUD96" s="14"/>
      <c r="MUE96" s="14"/>
      <c r="MUF96" s="14"/>
      <c r="MUG96" s="14"/>
      <c r="MUH96" s="14"/>
      <c r="MUI96" s="14"/>
      <c r="MUJ96" s="14"/>
      <c r="MUK96" s="14"/>
      <c r="MUL96" s="14"/>
      <c r="MUM96" s="14"/>
      <c r="MUN96" s="14"/>
      <c r="MUO96" s="14"/>
      <c r="MUP96" s="14"/>
      <c r="MUQ96" s="14"/>
      <c r="MUR96" s="14"/>
      <c r="MUS96" s="14"/>
      <c r="MUT96" s="14"/>
      <c r="MUU96" s="14"/>
      <c r="MUV96" s="14"/>
      <c r="MUW96" s="14"/>
      <c r="MUX96" s="14"/>
      <c r="MUY96" s="14"/>
      <c r="MUZ96" s="14"/>
      <c r="MVA96" s="14"/>
      <c r="MVB96" s="14"/>
      <c r="MVC96" s="14"/>
      <c r="MVD96" s="14"/>
      <c r="MVE96" s="14"/>
      <c r="MVF96" s="14"/>
      <c r="MVG96" s="14"/>
      <c r="MVH96" s="14"/>
      <c r="MVI96" s="14"/>
      <c r="MVJ96" s="14"/>
      <c r="MVK96" s="14"/>
      <c r="MVL96" s="14"/>
      <c r="MVM96" s="14"/>
      <c r="MVN96" s="14"/>
      <c r="MVO96" s="14"/>
      <c r="MVP96" s="14"/>
      <c r="MVQ96" s="14"/>
      <c r="MVR96" s="14"/>
      <c r="MVS96" s="14"/>
      <c r="MVT96" s="14"/>
      <c r="MVU96" s="14"/>
      <c r="MVV96" s="14"/>
      <c r="MVW96" s="14"/>
      <c r="MVX96" s="14"/>
      <c r="MVY96" s="14"/>
      <c r="MVZ96" s="14"/>
      <c r="MWA96" s="14"/>
      <c r="MWB96" s="14"/>
      <c r="MWC96" s="14"/>
      <c r="MWD96" s="14"/>
      <c r="MWE96" s="14"/>
      <c r="MWF96" s="14"/>
      <c r="MWG96" s="14"/>
      <c r="MWH96" s="14"/>
      <c r="MWI96" s="14"/>
      <c r="MWJ96" s="14"/>
      <c r="MWK96" s="14"/>
      <c r="MWL96" s="14"/>
      <c r="MWM96" s="14"/>
      <c r="MWN96" s="14"/>
      <c r="MWO96" s="14"/>
      <c r="MWP96" s="14"/>
      <c r="MWQ96" s="14"/>
      <c r="MWR96" s="14"/>
      <c r="MWS96" s="14"/>
      <c r="MWT96" s="14"/>
      <c r="MWU96" s="14"/>
      <c r="MWV96" s="14"/>
      <c r="MWW96" s="14"/>
      <c r="MWX96" s="14"/>
      <c r="MWY96" s="14"/>
      <c r="MWZ96" s="14"/>
      <c r="MXA96" s="14"/>
      <c r="MXB96" s="14"/>
      <c r="MXC96" s="14"/>
      <c r="MXD96" s="14"/>
      <c r="MXE96" s="14"/>
      <c r="MXF96" s="14"/>
      <c r="MXG96" s="14"/>
      <c r="MXH96" s="14"/>
      <c r="MXI96" s="14"/>
      <c r="MXJ96" s="14"/>
      <c r="MXK96" s="14"/>
      <c r="MXL96" s="14"/>
      <c r="MXM96" s="14"/>
      <c r="MXN96" s="14"/>
      <c r="MXO96" s="14"/>
      <c r="MXP96" s="14"/>
      <c r="MXQ96" s="14"/>
      <c r="MXR96" s="14"/>
      <c r="MXS96" s="14"/>
      <c r="MXT96" s="14"/>
      <c r="MXU96" s="14"/>
      <c r="MXV96" s="14"/>
      <c r="MXW96" s="14"/>
      <c r="MXX96" s="14"/>
      <c r="MXY96" s="14"/>
      <c r="MXZ96" s="14"/>
      <c r="MYA96" s="14"/>
      <c r="MYB96" s="14"/>
      <c r="MYC96" s="14"/>
      <c r="MYD96" s="14"/>
      <c r="MYE96" s="14"/>
      <c r="MYF96" s="14"/>
      <c r="MYG96" s="14"/>
      <c r="MYH96" s="14"/>
      <c r="MYI96" s="14"/>
      <c r="MYJ96" s="14"/>
      <c r="MYK96" s="14"/>
      <c r="MYL96" s="14"/>
      <c r="MYM96" s="14"/>
      <c r="MYN96" s="14"/>
      <c r="MYO96" s="14"/>
      <c r="MYP96" s="14"/>
      <c r="MYQ96" s="14"/>
      <c r="MYR96" s="14"/>
      <c r="MYS96" s="14"/>
      <c r="MYT96" s="14"/>
      <c r="MYU96" s="14"/>
      <c r="MYV96" s="14"/>
      <c r="MYW96" s="14"/>
      <c r="MYX96" s="14"/>
      <c r="MYY96" s="14"/>
      <c r="MYZ96" s="14"/>
      <c r="MZA96" s="14"/>
      <c r="MZB96" s="14"/>
      <c r="MZC96" s="14"/>
      <c r="MZD96" s="14"/>
      <c r="MZE96" s="14"/>
      <c r="MZF96" s="14"/>
      <c r="MZG96" s="14"/>
      <c r="MZH96" s="14"/>
      <c r="MZI96" s="14"/>
      <c r="MZJ96" s="14"/>
      <c r="MZK96" s="14"/>
      <c r="MZL96" s="14"/>
      <c r="MZM96" s="14"/>
      <c r="MZN96" s="14"/>
      <c r="MZO96" s="14"/>
      <c r="MZP96" s="14"/>
      <c r="MZQ96" s="14"/>
      <c r="MZR96" s="14"/>
      <c r="MZS96" s="14"/>
      <c r="MZT96" s="14"/>
      <c r="MZU96" s="14"/>
      <c r="MZV96" s="14"/>
      <c r="MZW96" s="14"/>
      <c r="MZX96" s="14"/>
      <c r="MZY96" s="14"/>
      <c r="MZZ96" s="14"/>
      <c r="NAA96" s="14"/>
      <c r="NAB96" s="14"/>
      <c r="NAC96" s="14"/>
      <c r="NAD96" s="14"/>
      <c r="NAE96" s="14"/>
      <c r="NAF96" s="14"/>
      <c r="NAG96" s="14"/>
      <c r="NAH96" s="14"/>
      <c r="NAI96" s="14"/>
      <c r="NAJ96" s="14"/>
      <c r="NAK96" s="14"/>
      <c r="NAL96" s="14"/>
      <c r="NAM96" s="14"/>
      <c r="NAN96" s="14"/>
      <c r="NAO96" s="14"/>
      <c r="NAP96" s="14"/>
      <c r="NAQ96" s="14"/>
      <c r="NAR96" s="14"/>
      <c r="NAS96" s="14"/>
      <c r="NAT96" s="14"/>
      <c r="NAU96" s="14"/>
      <c r="NAV96" s="14"/>
      <c r="NAW96" s="14"/>
      <c r="NAX96" s="14"/>
      <c r="NAY96" s="14"/>
      <c r="NAZ96" s="14"/>
      <c r="NBA96" s="14"/>
      <c r="NBB96" s="14"/>
      <c r="NBC96" s="14"/>
      <c r="NBD96" s="14"/>
      <c r="NBE96" s="14"/>
      <c r="NBF96" s="14"/>
      <c r="NBG96" s="14"/>
      <c r="NBH96" s="14"/>
      <c r="NBI96" s="14"/>
      <c r="NBJ96" s="14"/>
      <c r="NBK96" s="14"/>
      <c r="NBL96" s="14"/>
      <c r="NBM96" s="14"/>
      <c r="NBN96" s="14"/>
      <c r="NBO96" s="14"/>
      <c r="NBP96" s="14"/>
      <c r="NBQ96" s="14"/>
      <c r="NBR96" s="14"/>
      <c r="NBS96" s="14"/>
      <c r="NBT96" s="14"/>
      <c r="NBU96" s="14"/>
      <c r="NBV96" s="14"/>
      <c r="NBW96" s="14"/>
      <c r="NBX96" s="14"/>
      <c r="NBY96" s="14"/>
      <c r="NBZ96" s="14"/>
      <c r="NCA96" s="14"/>
      <c r="NCB96" s="14"/>
      <c r="NCC96" s="14"/>
      <c r="NCD96" s="14"/>
      <c r="NCE96" s="14"/>
      <c r="NCF96" s="14"/>
      <c r="NCG96" s="14"/>
      <c r="NCH96" s="14"/>
      <c r="NCI96" s="14"/>
      <c r="NCJ96" s="14"/>
      <c r="NCK96" s="14"/>
      <c r="NCL96" s="14"/>
      <c r="NCM96" s="14"/>
      <c r="NCN96" s="14"/>
      <c r="NCO96" s="14"/>
      <c r="NCP96" s="14"/>
      <c r="NCQ96" s="14"/>
      <c r="NCR96" s="14"/>
      <c r="NCS96" s="14"/>
      <c r="NCT96" s="14"/>
      <c r="NCU96" s="14"/>
      <c r="NCV96" s="14"/>
      <c r="NCW96" s="14"/>
      <c r="NCX96" s="14"/>
      <c r="NCY96" s="14"/>
      <c r="NCZ96" s="14"/>
      <c r="NDA96" s="14"/>
      <c r="NDB96" s="14"/>
      <c r="NDC96" s="14"/>
      <c r="NDD96" s="14"/>
      <c r="NDE96" s="14"/>
      <c r="NDF96" s="14"/>
      <c r="NDG96" s="14"/>
      <c r="NDH96" s="14"/>
      <c r="NDI96" s="14"/>
      <c r="NDJ96" s="14"/>
      <c r="NDK96" s="14"/>
      <c r="NDL96" s="14"/>
      <c r="NDM96" s="14"/>
      <c r="NDN96" s="14"/>
      <c r="NDO96" s="14"/>
      <c r="NDP96" s="14"/>
      <c r="NDQ96" s="14"/>
      <c r="NDR96" s="14"/>
      <c r="NDS96" s="14"/>
      <c r="NDT96" s="14"/>
      <c r="NDU96" s="14"/>
      <c r="NDV96" s="14"/>
      <c r="NDW96" s="14"/>
      <c r="NDX96" s="14"/>
      <c r="NDY96" s="14"/>
      <c r="NDZ96" s="14"/>
      <c r="NEA96" s="14"/>
      <c r="NEB96" s="14"/>
      <c r="NEC96" s="14"/>
      <c r="NED96" s="14"/>
      <c r="NEE96" s="14"/>
      <c r="NEF96" s="14"/>
      <c r="NEG96" s="14"/>
      <c r="NEH96" s="14"/>
      <c r="NEI96" s="14"/>
      <c r="NEJ96" s="14"/>
      <c r="NEK96" s="14"/>
      <c r="NEL96" s="14"/>
      <c r="NEM96" s="14"/>
      <c r="NEN96" s="14"/>
      <c r="NEO96" s="14"/>
      <c r="NEP96" s="14"/>
      <c r="NEQ96" s="14"/>
      <c r="NER96" s="14"/>
      <c r="NES96" s="14"/>
      <c r="NET96" s="14"/>
      <c r="NEU96" s="14"/>
      <c r="NEV96" s="14"/>
      <c r="NEW96" s="14"/>
      <c r="NEX96" s="14"/>
      <c r="NEY96" s="14"/>
      <c r="NEZ96" s="14"/>
      <c r="NFA96" s="14"/>
      <c r="NFB96" s="14"/>
      <c r="NFC96" s="14"/>
      <c r="NFD96" s="14"/>
      <c r="NFE96" s="14"/>
      <c r="NFF96" s="14"/>
      <c r="NFG96" s="14"/>
      <c r="NFH96" s="14"/>
      <c r="NFI96" s="14"/>
      <c r="NFJ96" s="14"/>
      <c r="NFK96" s="14"/>
      <c r="NFL96" s="14"/>
      <c r="NFM96" s="14"/>
      <c r="NFN96" s="14"/>
      <c r="NFO96" s="14"/>
      <c r="NFP96" s="14"/>
      <c r="NFQ96" s="14"/>
      <c r="NFR96" s="14"/>
      <c r="NFS96" s="14"/>
      <c r="NFT96" s="14"/>
      <c r="NFU96" s="14"/>
      <c r="NFV96" s="14"/>
      <c r="NFW96" s="14"/>
      <c r="NFX96" s="14"/>
      <c r="NFY96" s="14"/>
      <c r="NFZ96" s="14"/>
      <c r="NGA96" s="14"/>
      <c r="NGB96" s="14"/>
      <c r="NGC96" s="14"/>
      <c r="NGD96" s="14"/>
      <c r="NGE96" s="14"/>
      <c r="NGF96" s="14"/>
      <c r="NGG96" s="14"/>
      <c r="NGH96" s="14"/>
      <c r="NGI96" s="14"/>
      <c r="NGJ96" s="14"/>
      <c r="NGK96" s="14"/>
      <c r="NGL96" s="14"/>
      <c r="NGM96" s="14"/>
      <c r="NGN96" s="14"/>
      <c r="NGO96" s="14"/>
      <c r="NGP96" s="14"/>
      <c r="NGQ96" s="14"/>
      <c r="NGR96" s="14"/>
      <c r="NGS96" s="14"/>
      <c r="NGT96" s="14"/>
      <c r="NGU96" s="14"/>
      <c r="NGV96" s="14"/>
      <c r="NGW96" s="14"/>
      <c r="NGX96" s="14"/>
      <c r="NGY96" s="14"/>
      <c r="NGZ96" s="14"/>
      <c r="NHA96" s="14"/>
      <c r="NHB96" s="14"/>
      <c r="NHC96" s="14"/>
      <c r="NHD96" s="14"/>
      <c r="NHE96" s="14"/>
      <c r="NHF96" s="14"/>
      <c r="NHG96" s="14"/>
      <c r="NHH96" s="14"/>
      <c r="NHI96" s="14"/>
      <c r="NHJ96" s="14"/>
      <c r="NHK96" s="14"/>
      <c r="NHL96" s="14"/>
      <c r="NHM96" s="14"/>
      <c r="NHN96" s="14"/>
      <c r="NHO96" s="14"/>
      <c r="NHP96" s="14"/>
      <c r="NHQ96" s="14"/>
      <c r="NHR96" s="14"/>
      <c r="NHS96" s="14"/>
      <c r="NHT96" s="14"/>
      <c r="NHU96" s="14"/>
      <c r="NHV96" s="14"/>
      <c r="NHW96" s="14"/>
      <c r="NHX96" s="14"/>
      <c r="NHY96" s="14"/>
      <c r="NHZ96" s="14"/>
      <c r="NIA96" s="14"/>
      <c r="NIB96" s="14"/>
      <c r="NIC96" s="14"/>
      <c r="NID96" s="14"/>
      <c r="NIE96" s="14"/>
      <c r="NIF96" s="14"/>
      <c r="NIG96" s="14"/>
      <c r="NIH96" s="14"/>
      <c r="NII96" s="14"/>
      <c r="NIJ96" s="14"/>
      <c r="NIK96" s="14"/>
      <c r="NIL96" s="14"/>
      <c r="NIM96" s="14"/>
      <c r="NIN96" s="14"/>
      <c r="NIO96" s="14"/>
      <c r="NIP96" s="14"/>
      <c r="NIQ96" s="14"/>
      <c r="NIR96" s="14"/>
      <c r="NIS96" s="14"/>
      <c r="NIT96" s="14"/>
      <c r="NIU96" s="14"/>
      <c r="NIV96" s="14"/>
      <c r="NIW96" s="14"/>
      <c r="NIX96" s="14"/>
      <c r="NIY96" s="14"/>
      <c r="NIZ96" s="14"/>
      <c r="NJA96" s="14"/>
      <c r="NJB96" s="14"/>
      <c r="NJC96" s="14"/>
      <c r="NJD96" s="14"/>
      <c r="NJE96" s="14"/>
      <c r="NJF96" s="14"/>
      <c r="NJG96" s="14"/>
      <c r="NJH96" s="14"/>
      <c r="NJI96" s="14"/>
      <c r="NJJ96" s="14"/>
      <c r="NJK96" s="14"/>
      <c r="NJL96" s="14"/>
      <c r="NJM96" s="14"/>
      <c r="NJN96" s="14"/>
      <c r="NJO96" s="14"/>
      <c r="NJP96" s="14"/>
      <c r="NJQ96" s="14"/>
      <c r="NJR96" s="14"/>
      <c r="NJS96" s="14"/>
      <c r="NJT96" s="14"/>
      <c r="NJU96" s="14"/>
      <c r="NJV96" s="14"/>
      <c r="NJW96" s="14"/>
      <c r="NJX96" s="14"/>
      <c r="NJY96" s="14"/>
      <c r="NJZ96" s="14"/>
      <c r="NKA96" s="14"/>
      <c r="NKB96" s="14"/>
      <c r="NKC96" s="14"/>
      <c r="NKD96" s="14"/>
      <c r="NKE96" s="14"/>
      <c r="NKF96" s="14"/>
      <c r="NKG96" s="14"/>
      <c r="NKH96" s="14"/>
      <c r="NKI96" s="14"/>
      <c r="NKJ96" s="14"/>
      <c r="NKK96" s="14"/>
      <c r="NKL96" s="14"/>
      <c r="NKM96" s="14"/>
      <c r="NKN96" s="14"/>
      <c r="NKO96" s="14"/>
      <c r="NKP96" s="14"/>
      <c r="NKQ96" s="14"/>
      <c r="NKR96" s="14"/>
      <c r="NKS96" s="14"/>
      <c r="NKT96" s="14"/>
      <c r="NKU96" s="14"/>
      <c r="NKV96" s="14"/>
      <c r="NKW96" s="14"/>
      <c r="NKX96" s="14"/>
      <c r="NKY96" s="14"/>
      <c r="NKZ96" s="14"/>
      <c r="NLA96" s="14"/>
      <c r="NLB96" s="14"/>
      <c r="NLC96" s="14"/>
      <c r="NLD96" s="14"/>
      <c r="NLE96" s="14"/>
      <c r="NLF96" s="14"/>
      <c r="NLG96" s="14"/>
      <c r="NLH96" s="14"/>
      <c r="NLI96" s="14"/>
      <c r="NLJ96" s="14"/>
      <c r="NLK96" s="14"/>
      <c r="NLL96" s="14"/>
      <c r="NLM96" s="14"/>
      <c r="NLN96" s="14"/>
      <c r="NLO96" s="14"/>
      <c r="NLP96" s="14"/>
      <c r="NLQ96" s="14"/>
      <c r="NLR96" s="14"/>
      <c r="NLS96" s="14"/>
      <c r="NLT96" s="14"/>
      <c r="NLU96" s="14"/>
      <c r="NLV96" s="14"/>
      <c r="NLW96" s="14"/>
      <c r="NLX96" s="14"/>
      <c r="NLY96" s="14"/>
      <c r="NLZ96" s="14"/>
      <c r="NMA96" s="14"/>
      <c r="NMB96" s="14"/>
      <c r="NMC96" s="14"/>
      <c r="NMD96" s="14"/>
      <c r="NME96" s="14"/>
      <c r="NMF96" s="14"/>
      <c r="NMG96" s="14"/>
      <c r="NMH96" s="14"/>
      <c r="NMI96" s="14"/>
      <c r="NMJ96" s="14"/>
      <c r="NMK96" s="14"/>
      <c r="NML96" s="14"/>
      <c r="NMM96" s="14"/>
      <c r="NMN96" s="14"/>
      <c r="NMO96" s="14"/>
      <c r="NMP96" s="14"/>
      <c r="NMQ96" s="14"/>
      <c r="NMR96" s="14"/>
      <c r="NMS96" s="14"/>
      <c r="NMT96" s="14"/>
      <c r="NMU96" s="14"/>
      <c r="NMV96" s="14"/>
      <c r="NMW96" s="14"/>
      <c r="NMX96" s="14"/>
      <c r="NMY96" s="14"/>
      <c r="NMZ96" s="14"/>
      <c r="NNA96" s="14"/>
      <c r="NNB96" s="14"/>
      <c r="NNC96" s="14"/>
      <c r="NND96" s="14"/>
      <c r="NNE96" s="14"/>
      <c r="NNF96" s="14"/>
      <c r="NNG96" s="14"/>
      <c r="NNH96" s="14"/>
      <c r="NNI96" s="14"/>
      <c r="NNJ96" s="14"/>
      <c r="NNK96" s="14"/>
      <c r="NNL96" s="14"/>
      <c r="NNM96" s="14"/>
      <c r="NNN96" s="14"/>
      <c r="NNO96" s="14"/>
      <c r="NNP96" s="14"/>
      <c r="NNQ96" s="14"/>
      <c r="NNR96" s="14"/>
      <c r="NNS96" s="14"/>
      <c r="NNT96" s="14"/>
      <c r="NNU96" s="14"/>
      <c r="NNV96" s="14"/>
      <c r="NNW96" s="14"/>
      <c r="NNX96" s="14"/>
      <c r="NNY96" s="14"/>
      <c r="NNZ96" s="14"/>
      <c r="NOA96" s="14"/>
      <c r="NOB96" s="14"/>
      <c r="NOC96" s="14"/>
      <c r="NOD96" s="14"/>
      <c r="NOE96" s="14"/>
      <c r="NOF96" s="14"/>
      <c r="NOG96" s="14"/>
      <c r="NOH96" s="14"/>
      <c r="NOI96" s="14"/>
      <c r="NOJ96" s="14"/>
      <c r="NOK96" s="14"/>
      <c r="NOL96" s="14"/>
      <c r="NOM96" s="14"/>
      <c r="NON96" s="14"/>
      <c r="NOO96" s="14"/>
      <c r="NOP96" s="14"/>
      <c r="NOQ96" s="14"/>
      <c r="NOR96" s="14"/>
      <c r="NOS96" s="14"/>
      <c r="NOT96" s="14"/>
      <c r="NOU96" s="14"/>
      <c r="NOV96" s="14"/>
      <c r="NOW96" s="14"/>
      <c r="NOX96" s="14"/>
      <c r="NOY96" s="14"/>
      <c r="NOZ96" s="14"/>
      <c r="NPA96" s="14"/>
      <c r="NPB96" s="14"/>
      <c r="NPC96" s="14"/>
      <c r="NPD96" s="14"/>
      <c r="NPE96" s="14"/>
      <c r="NPF96" s="14"/>
      <c r="NPG96" s="14"/>
      <c r="NPH96" s="14"/>
      <c r="NPI96" s="14"/>
      <c r="NPJ96" s="14"/>
      <c r="NPK96" s="14"/>
      <c r="NPL96" s="14"/>
      <c r="NPM96" s="14"/>
      <c r="NPN96" s="14"/>
      <c r="NPO96" s="14"/>
      <c r="NPP96" s="14"/>
      <c r="NPQ96" s="14"/>
      <c r="NPR96" s="14"/>
      <c r="NPS96" s="14"/>
      <c r="NPT96" s="14"/>
      <c r="NPU96" s="14"/>
      <c r="NPV96" s="14"/>
      <c r="NPW96" s="14"/>
      <c r="NPX96" s="14"/>
      <c r="NPY96" s="14"/>
      <c r="NPZ96" s="14"/>
      <c r="NQA96" s="14"/>
      <c r="NQB96" s="14"/>
      <c r="NQC96" s="14"/>
      <c r="NQD96" s="14"/>
      <c r="NQE96" s="14"/>
      <c r="NQF96" s="14"/>
      <c r="NQG96" s="14"/>
      <c r="NQH96" s="14"/>
      <c r="NQI96" s="14"/>
      <c r="NQJ96" s="14"/>
      <c r="NQK96" s="14"/>
      <c r="NQL96" s="14"/>
      <c r="NQM96" s="14"/>
      <c r="NQN96" s="14"/>
      <c r="NQO96" s="14"/>
      <c r="NQP96" s="14"/>
      <c r="NQQ96" s="14"/>
      <c r="NQR96" s="14"/>
      <c r="NQS96" s="14"/>
      <c r="NQT96" s="14"/>
      <c r="NQU96" s="14"/>
      <c r="NQV96" s="14"/>
      <c r="NQW96" s="14"/>
      <c r="NQX96" s="14"/>
      <c r="NQY96" s="14"/>
      <c r="NQZ96" s="14"/>
      <c r="NRA96" s="14"/>
      <c r="NRB96" s="14"/>
      <c r="NRC96" s="14"/>
      <c r="NRD96" s="14"/>
      <c r="NRE96" s="14"/>
      <c r="NRF96" s="14"/>
      <c r="NRG96" s="14"/>
      <c r="NRH96" s="14"/>
      <c r="NRI96" s="14"/>
      <c r="NRJ96" s="14"/>
      <c r="NRK96" s="14"/>
      <c r="NRL96" s="14"/>
      <c r="NRM96" s="14"/>
      <c r="NRN96" s="14"/>
      <c r="NRO96" s="14"/>
      <c r="NRP96" s="14"/>
      <c r="NRQ96" s="14"/>
      <c r="NRR96" s="14"/>
      <c r="NRS96" s="14"/>
      <c r="NRT96" s="14"/>
      <c r="NRU96" s="14"/>
      <c r="NRV96" s="14"/>
      <c r="NRW96" s="14"/>
      <c r="NRX96" s="14"/>
      <c r="NRY96" s="14"/>
      <c r="NRZ96" s="14"/>
      <c r="NSA96" s="14"/>
      <c r="NSB96" s="14"/>
      <c r="NSC96" s="14"/>
      <c r="NSD96" s="14"/>
      <c r="NSE96" s="14"/>
      <c r="NSF96" s="14"/>
      <c r="NSG96" s="14"/>
      <c r="NSH96" s="14"/>
      <c r="NSI96" s="14"/>
      <c r="NSJ96" s="14"/>
      <c r="NSK96" s="14"/>
      <c r="NSL96" s="14"/>
      <c r="NSM96" s="14"/>
      <c r="NSN96" s="14"/>
      <c r="NSO96" s="14"/>
      <c r="NSP96" s="14"/>
      <c r="NSQ96" s="14"/>
      <c r="NSR96" s="14"/>
      <c r="NSS96" s="14"/>
      <c r="NST96" s="14"/>
      <c r="NSU96" s="14"/>
      <c r="NSV96" s="14"/>
      <c r="NSW96" s="14"/>
      <c r="NSX96" s="14"/>
      <c r="NSY96" s="14"/>
      <c r="NSZ96" s="14"/>
      <c r="NTA96" s="14"/>
      <c r="NTB96" s="14"/>
      <c r="NTC96" s="14"/>
      <c r="NTD96" s="14"/>
      <c r="NTE96" s="14"/>
      <c r="NTF96" s="14"/>
      <c r="NTG96" s="14"/>
      <c r="NTH96" s="14"/>
      <c r="NTI96" s="14"/>
      <c r="NTJ96" s="14"/>
      <c r="NTK96" s="14"/>
      <c r="NTL96" s="14"/>
      <c r="NTM96" s="14"/>
      <c r="NTN96" s="14"/>
      <c r="NTO96" s="14"/>
      <c r="NTP96" s="14"/>
      <c r="NTQ96" s="14"/>
      <c r="NTR96" s="14"/>
      <c r="NTS96" s="14"/>
      <c r="NTT96" s="14"/>
      <c r="NTU96" s="14"/>
      <c r="NTV96" s="14"/>
      <c r="NTW96" s="14"/>
      <c r="NTX96" s="14"/>
      <c r="NTY96" s="14"/>
      <c r="NTZ96" s="14"/>
      <c r="NUA96" s="14"/>
      <c r="NUB96" s="14"/>
      <c r="NUC96" s="14"/>
      <c r="NUD96" s="14"/>
      <c r="NUE96" s="14"/>
      <c r="NUF96" s="14"/>
      <c r="NUG96" s="14"/>
      <c r="NUH96" s="14"/>
      <c r="NUI96" s="14"/>
      <c r="NUJ96" s="14"/>
      <c r="NUK96" s="14"/>
      <c r="NUL96" s="14"/>
      <c r="NUM96" s="14"/>
      <c r="NUN96" s="14"/>
      <c r="NUO96" s="14"/>
      <c r="NUP96" s="14"/>
      <c r="NUQ96" s="14"/>
      <c r="NUR96" s="14"/>
      <c r="NUS96" s="14"/>
      <c r="NUT96" s="14"/>
      <c r="NUU96" s="14"/>
      <c r="NUV96" s="14"/>
      <c r="NUW96" s="14"/>
      <c r="NUX96" s="14"/>
      <c r="NUY96" s="14"/>
      <c r="NUZ96" s="14"/>
      <c r="NVA96" s="14"/>
      <c r="NVB96" s="14"/>
      <c r="NVC96" s="14"/>
      <c r="NVD96" s="14"/>
      <c r="NVE96" s="14"/>
      <c r="NVF96" s="14"/>
      <c r="NVG96" s="14"/>
      <c r="NVH96" s="14"/>
      <c r="NVI96" s="14"/>
      <c r="NVJ96" s="14"/>
      <c r="NVK96" s="14"/>
      <c r="NVL96" s="14"/>
      <c r="NVM96" s="14"/>
      <c r="NVN96" s="14"/>
      <c r="NVO96" s="14"/>
      <c r="NVP96" s="14"/>
      <c r="NVQ96" s="14"/>
      <c r="NVR96" s="14"/>
      <c r="NVS96" s="14"/>
      <c r="NVT96" s="14"/>
      <c r="NVU96" s="14"/>
      <c r="NVV96" s="14"/>
      <c r="NVW96" s="14"/>
      <c r="NVX96" s="14"/>
      <c r="NVY96" s="14"/>
      <c r="NVZ96" s="14"/>
      <c r="NWA96" s="14"/>
      <c r="NWB96" s="14"/>
      <c r="NWC96" s="14"/>
      <c r="NWD96" s="14"/>
      <c r="NWE96" s="14"/>
      <c r="NWF96" s="14"/>
      <c r="NWG96" s="14"/>
      <c r="NWH96" s="14"/>
      <c r="NWI96" s="14"/>
      <c r="NWJ96" s="14"/>
      <c r="NWK96" s="14"/>
      <c r="NWL96" s="14"/>
      <c r="NWM96" s="14"/>
      <c r="NWN96" s="14"/>
      <c r="NWO96" s="14"/>
      <c r="NWP96" s="14"/>
      <c r="NWQ96" s="14"/>
      <c r="NWR96" s="14"/>
      <c r="NWS96" s="14"/>
      <c r="NWT96" s="14"/>
      <c r="NWU96" s="14"/>
      <c r="NWV96" s="14"/>
      <c r="NWW96" s="14"/>
      <c r="NWX96" s="14"/>
      <c r="NWY96" s="14"/>
      <c r="NWZ96" s="14"/>
      <c r="NXA96" s="14"/>
      <c r="NXB96" s="14"/>
      <c r="NXC96" s="14"/>
      <c r="NXD96" s="14"/>
      <c r="NXE96" s="14"/>
      <c r="NXF96" s="14"/>
      <c r="NXG96" s="14"/>
      <c r="NXH96" s="14"/>
      <c r="NXI96" s="14"/>
      <c r="NXJ96" s="14"/>
      <c r="NXK96" s="14"/>
      <c r="NXL96" s="14"/>
      <c r="NXM96" s="14"/>
      <c r="NXN96" s="14"/>
      <c r="NXO96" s="14"/>
      <c r="NXP96" s="14"/>
      <c r="NXQ96" s="14"/>
      <c r="NXR96" s="14"/>
      <c r="NXS96" s="14"/>
      <c r="NXT96" s="14"/>
      <c r="NXU96" s="14"/>
      <c r="NXV96" s="14"/>
      <c r="NXW96" s="14"/>
      <c r="NXX96" s="14"/>
      <c r="NXY96" s="14"/>
      <c r="NXZ96" s="14"/>
      <c r="NYA96" s="14"/>
      <c r="NYB96" s="14"/>
      <c r="NYC96" s="14"/>
      <c r="NYD96" s="14"/>
      <c r="NYE96" s="14"/>
      <c r="NYF96" s="14"/>
      <c r="NYG96" s="14"/>
      <c r="NYH96" s="14"/>
      <c r="NYI96" s="14"/>
      <c r="NYJ96" s="14"/>
      <c r="NYK96" s="14"/>
      <c r="NYL96" s="14"/>
      <c r="NYM96" s="14"/>
      <c r="NYN96" s="14"/>
      <c r="NYO96" s="14"/>
      <c r="NYP96" s="14"/>
      <c r="NYQ96" s="14"/>
      <c r="NYR96" s="14"/>
      <c r="NYS96" s="14"/>
      <c r="NYT96" s="14"/>
      <c r="NYU96" s="14"/>
      <c r="NYV96" s="14"/>
      <c r="NYW96" s="14"/>
      <c r="NYX96" s="14"/>
      <c r="NYY96" s="14"/>
      <c r="NYZ96" s="14"/>
      <c r="NZA96" s="14"/>
      <c r="NZB96" s="14"/>
      <c r="NZC96" s="14"/>
      <c r="NZD96" s="14"/>
      <c r="NZE96" s="14"/>
      <c r="NZF96" s="14"/>
      <c r="NZG96" s="14"/>
      <c r="NZH96" s="14"/>
      <c r="NZI96" s="14"/>
      <c r="NZJ96" s="14"/>
      <c r="NZK96" s="14"/>
      <c r="NZL96" s="14"/>
      <c r="NZM96" s="14"/>
      <c r="NZN96" s="14"/>
      <c r="NZO96" s="14"/>
      <c r="NZP96" s="14"/>
      <c r="NZQ96" s="14"/>
      <c r="NZR96" s="14"/>
      <c r="NZS96" s="14"/>
      <c r="NZT96" s="14"/>
      <c r="NZU96" s="14"/>
      <c r="NZV96" s="14"/>
      <c r="NZW96" s="14"/>
      <c r="NZX96" s="14"/>
      <c r="NZY96" s="14"/>
      <c r="NZZ96" s="14"/>
      <c r="OAA96" s="14"/>
      <c r="OAB96" s="14"/>
      <c r="OAC96" s="14"/>
      <c r="OAD96" s="14"/>
      <c r="OAE96" s="14"/>
      <c r="OAF96" s="14"/>
      <c r="OAG96" s="14"/>
      <c r="OAH96" s="14"/>
      <c r="OAI96" s="14"/>
      <c r="OAJ96" s="14"/>
      <c r="OAK96" s="14"/>
      <c r="OAL96" s="14"/>
      <c r="OAM96" s="14"/>
      <c r="OAN96" s="14"/>
      <c r="OAO96" s="14"/>
      <c r="OAP96" s="14"/>
      <c r="OAQ96" s="14"/>
      <c r="OAR96" s="14"/>
      <c r="OAS96" s="14"/>
      <c r="OAT96" s="14"/>
      <c r="OAU96" s="14"/>
      <c r="OAV96" s="14"/>
      <c r="OAW96" s="14"/>
      <c r="OAX96" s="14"/>
      <c r="OAY96" s="14"/>
      <c r="OAZ96" s="14"/>
      <c r="OBA96" s="14"/>
      <c r="OBB96" s="14"/>
      <c r="OBC96" s="14"/>
      <c r="OBD96" s="14"/>
      <c r="OBE96" s="14"/>
      <c r="OBF96" s="14"/>
      <c r="OBG96" s="14"/>
      <c r="OBH96" s="14"/>
      <c r="OBI96" s="14"/>
      <c r="OBJ96" s="14"/>
      <c r="OBK96" s="14"/>
      <c r="OBL96" s="14"/>
      <c r="OBM96" s="14"/>
      <c r="OBN96" s="14"/>
      <c r="OBO96" s="14"/>
      <c r="OBP96" s="14"/>
      <c r="OBQ96" s="14"/>
      <c r="OBR96" s="14"/>
      <c r="OBS96" s="14"/>
      <c r="OBT96" s="14"/>
      <c r="OBU96" s="14"/>
      <c r="OBV96" s="14"/>
      <c r="OBW96" s="14"/>
      <c r="OBX96" s="14"/>
      <c r="OBY96" s="14"/>
      <c r="OBZ96" s="14"/>
      <c r="OCA96" s="14"/>
      <c r="OCB96" s="14"/>
      <c r="OCC96" s="14"/>
      <c r="OCD96" s="14"/>
      <c r="OCE96" s="14"/>
      <c r="OCF96" s="14"/>
      <c r="OCG96" s="14"/>
      <c r="OCH96" s="14"/>
      <c r="OCI96" s="14"/>
      <c r="OCJ96" s="14"/>
      <c r="OCK96" s="14"/>
      <c r="OCL96" s="14"/>
      <c r="OCM96" s="14"/>
      <c r="OCN96" s="14"/>
      <c r="OCO96" s="14"/>
      <c r="OCP96" s="14"/>
      <c r="OCQ96" s="14"/>
      <c r="OCR96" s="14"/>
      <c r="OCS96" s="14"/>
      <c r="OCT96" s="14"/>
      <c r="OCU96" s="14"/>
      <c r="OCV96" s="14"/>
      <c r="OCW96" s="14"/>
      <c r="OCX96" s="14"/>
      <c r="OCY96" s="14"/>
      <c r="OCZ96" s="14"/>
      <c r="ODA96" s="14"/>
      <c r="ODB96" s="14"/>
      <c r="ODC96" s="14"/>
      <c r="ODD96" s="14"/>
      <c r="ODE96" s="14"/>
      <c r="ODF96" s="14"/>
      <c r="ODG96" s="14"/>
      <c r="ODH96" s="14"/>
      <c r="ODI96" s="14"/>
      <c r="ODJ96" s="14"/>
      <c r="ODK96" s="14"/>
      <c r="ODL96" s="14"/>
      <c r="ODM96" s="14"/>
      <c r="ODN96" s="14"/>
      <c r="ODO96" s="14"/>
      <c r="ODP96" s="14"/>
      <c r="ODQ96" s="14"/>
      <c r="ODR96" s="14"/>
      <c r="ODS96" s="14"/>
      <c r="ODT96" s="14"/>
      <c r="ODU96" s="14"/>
      <c r="ODV96" s="14"/>
      <c r="ODW96" s="14"/>
      <c r="ODX96" s="14"/>
      <c r="ODY96" s="14"/>
      <c r="ODZ96" s="14"/>
      <c r="OEA96" s="14"/>
      <c r="OEB96" s="14"/>
      <c r="OEC96" s="14"/>
      <c r="OED96" s="14"/>
      <c r="OEE96" s="14"/>
      <c r="OEF96" s="14"/>
      <c r="OEG96" s="14"/>
      <c r="OEH96" s="14"/>
      <c r="OEI96" s="14"/>
      <c r="OEJ96" s="14"/>
      <c r="OEK96" s="14"/>
      <c r="OEL96" s="14"/>
      <c r="OEM96" s="14"/>
      <c r="OEN96" s="14"/>
      <c r="OEO96" s="14"/>
      <c r="OEP96" s="14"/>
      <c r="OEQ96" s="14"/>
      <c r="OER96" s="14"/>
      <c r="OES96" s="14"/>
      <c r="OET96" s="14"/>
      <c r="OEU96" s="14"/>
      <c r="OEV96" s="14"/>
      <c r="OEW96" s="14"/>
      <c r="OEX96" s="14"/>
      <c r="OEY96" s="14"/>
      <c r="OEZ96" s="14"/>
      <c r="OFA96" s="14"/>
      <c r="OFB96" s="14"/>
      <c r="OFC96" s="14"/>
      <c r="OFD96" s="14"/>
      <c r="OFE96" s="14"/>
      <c r="OFF96" s="14"/>
      <c r="OFG96" s="14"/>
      <c r="OFH96" s="14"/>
      <c r="OFI96" s="14"/>
      <c r="OFJ96" s="14"/>
      <c r="OFK96" s="14"/>
      <c r="OFL96" s="14"/>
      <c r="OFM96" s="14"/>
      <c r="OFN96" s="14"/>
      <c r="OFO96" s="14"/>
      <c r="OFP96" s="14"/>
      <c r="OFQ96" s="14"/>
      <c r="OFR96" s="14"/>
      <c r="OFS96" s="14"/>
      <c r="OFT96" s="14"/>
      <c r="OFU96" s="14"/>
      <c r="OFV96" s="14"/>
      <c r="OFW96" s="14"/>
      <c r="OFX96" s="14"/>
      <c r="OFY96" s="14"/>
      <c r="OFZ96" s="14"/>
      <c r="OGA96" s="14"/>
      <c r="OGB96" s="14"/>
      <c r="OGC96" s="14"/>
      <c r="OGD96" s="14"/>
      <c r="OGE96" s="14"/>
      <c r="OGF96" s="14"/>
      <c r="OGG96" s="14"/>
      <c r="OGH96" s="14"/>
      <c r="OGI96" s="14"/>
      <c r="OGJ96" s="14"/>
      <c r="OGK96" s="14"/>
      <c r="OGL96" s="14"/>
      <c r="OGM96" s="14"/>
      <c r="OGN96" s="14"/>
      <c r="OGO96" s="14"/>
      <c r="OGP96" s="14"/>
      <c r="OGQ96" s="14"/>
      <c r="OGR96" s="14"/>
      <c r="OGS96" s="14"/>
      <c r="OGT96" s="14"/>
      <c r="OGU96" s="14"/>
      <c r="OGV96" s="14"/>
      <c r="OGW96" s="14"/>
      <c r="OGX96" s="14"/>
      <c r="OGY96" s="14"/>
      <c r="OGZ96" s="14"/>
      <c r="OHA96" s="14"/>
      <c r="OHB96" s="14"/>
      <c r="OHC96" s="14"/>
      <c r="OHD96" s="14"/>
      <c r="OHE96" s="14"/>
      <c r="OHF96" s="14"/>
      <c r="OHG96" s="14"/>
      <c r="OHH96" s="14"/>
      <c r="OHI96" s="14"/>
      <c r="OHJ96" s="14"/>
      <c r="OHK96" s="14"/>
      <c r="OHL96" s="14"/>
      <c r="OHM96" s="14"/>
      <c r="OHN96" s="14"/>
      <c r="OHO96" s="14"/>
      <c r="OHP96" s="14"/>
      <c r="OHQ96" s="14"/>
      <c r="OHR96" s="14"/>
      <c r="OHS96" s="14"/>
      <c r="OHT96" s="14"/>
      <c r="OHU96" s="14"/>
      <c r="OHV96" s="14"/>
      <c r="OHW96" s="14"/>
      <c r="OHX96" s="14"/>
      <c r="OHY96" s="14"/>
      <c r="OHZ96" s="14"/>
      <c r="OIA96" s="14"/>
      <c r="OIB96" s="14"/>
      <c r="OIC96" s="14"/>
      <c r="OID96" s="14"/>
      <c r="OIE96" s="14"/>
      <c r="OIF96" s="14"/>
      <c r="OIG96" s="14"/>
      <c r="OIH96" s="14"/>
      <c r="OII96" s="14"/>
      <c r="OIJ96" s="14"/>
      <c r="OIK96" s="14"/>
      <c r="OIL96" s="14"/>
      <c r="OIM96" s="14"/>
      <c r="OIN96" s="14"/>
      <c r="OIO96" s="14"/>
      <c r="OIP96" s="14"/>
      <c r="OIQ96" s="14"/>
      <c r="OIR96" s="14"/>
      <c r="OIS96" s="14"/>
      <c r="OIT96" s="14"/>
      <c r="OIU96" s="14"/>
      <c r="OIV96" s="14"/>
      <c r="OIW96" s="14"/>
      <c r="OIX96" s="14"/>
      <c r="OIY96" s="14"/>
      <c r="OIZ96" s="14"/>
      <c r="OJA96" s="14"/>
      <c r="OJB96" s="14"/>
      <c r="OJC96" s="14"/>
      <c r="OJD96" s="14"/>
      <c r="OJE96" s="14"/>
      <c r="OJF96" s="14"/>
      <c r="OJG96" s="14"/>
      <c r="OJH96" s="14"/>
      <c r="OJI96" s="14"/>
      <c r="OJJ96" s="14"/>
      <c r="OJK96" s="14"/>
      <c r="OJL96" s="14"/>
      <c r="OJM96" s="14"/>
      <c r="OJN96" s="14"/>
      <c r="OJO96" s="14"/>
      <c r="OJP96" s="14"/>
      <c r="OJQ96" s="14"/>
      <c r="OJR96" s="14"/>
      <c r="OJS96" s="14"/>
      <c r="OJT96" s="14"/>
      <c r="OJU96" s="14"/>
      <c r="OJV96" s="14"/>
      <c r="OJW96" s="14"/>
      <c r="OJX96" s="14"/>
      <c r="OJY96" s="14"/>
      <c r="OJZ96" s="14"/>
      <c r="OKA96" s="14"/>
      <c r="OKB96" s="14"/>
      <c r="OKC96" s="14"/>
      <c r="OKD96" s="14"/>
      <c r="OKE96" s="14"/>
      <c r="OKF96" s="14"/>
      <c r="OKG96" s="14"/>
      <c r="OKH96" s="14"/>
      <c r="OKI96" s="14"/>
      <c r="OKJ96" s="14"/>
      <c r="OKK96" s="14"/>
      <c r="OKL96" s="14"/>
      <c r="OKM96" s="14"/>
      <c r="OKN96" s="14"/>
      <c r="OKO96" s="14"/>
      <c r="OKP96" s="14"/>
      <c r="OKQ96" s="14"/>
      <c r="OKR96" s="14"/>
      <c r="OKS96" s="14"/>
      <c r="OKT96" s="14"/>
      <c r="OKU96" s="14"/>
      <c r="OKV96" s="14"/>
      <c r="OKW96" s="14"/>
      <c r="OKX96" s="14"/>
      <c r="OKY96" s="14"/>
      <c r="OKZ96" s="14"/>
      <c r="OLA96" s="14"/>
      <c r="OLB96" s="14"/>
      <c r="OLC96" s="14"/>
      <c r="OLD96" s="14"/>
      <c r="OLE96" s="14"/>
      <c r="OLF96" s="14"/>
      <c r="OLG96" s="14"/>
      <c r="OLH96" s="14"/>
      <c r="OLI96" s="14"/>
      <c r="OLJ96" s="14"/>
      <c r="OLK96" s="14"/>
      <c r="OLL96" s="14"/>
      <c r="OLM96" s="14"/>
      <c r="OLN96" s="14"/>
      <c r="OLO96" s="14"/>
      <c r="OLP96" s="14"/>
      <c r="OLQ96" s="14"/>
      <c r="OLR96" s="14"/>
      <c r="OLS96" s="14"/>
      <c r="OLT96" s="14"/>
      <c r="OLU96" s="14"/>
      <c r="OLV96" s="14"/>
      <c r="OLW96" s="14"/>
      <c r="OLX96" s="14"/>
      <c r="OLY96" s="14"/>
      <c r="OLZ96" s="14"/>
      <c r="OMA96" s="14"/>
      <c r="OMB96" s="14"/>
      <c r="OMC96" s="14"/>
      <c r="OMD96" s="14"/>
      <c r="OME96" s="14"/>
      <c r="OMF96" s="14"/>
      <c r="OMG96" s="14"/>
      <c r="OMH96" s="14"/>
      <c r="OMI96" s="14"/>
      <c r="OMJ96" s="14"/>
      <c r="OMK96" s="14"/>
      <c r="OML96" s="14"/>
      <c r="OMM96" s="14"/>
      <c r="OMN96" s="14"/>
      <c r="OMO96" s="14"/>
      <c r="OMP96" s="14"/>
      <c r="OMQ96" s="14"/>
      <c r="OMR96" s="14"/>
      <c r="OMS96" s="14"/>
      <c r="OMT96" s="14"/>
      <c r="OMU96" s="14"/>
      <c r="OMV96" s="14"/>
      <c r="OMW96" s="14"/>
      <c r="OMX96" s="14"/>
      <c r="OMY96" s="14"/>
      <c r="OMZ96" s="14"/>
      <c r="ONA96" s="14"/>
      <c r="ONB96" s="14"/>
      <c r="ONC96" s="14"/>
      <c r="OND96" s="14"/>
      <c r="ONE96" s="14"/>
      <c r="ONF96" s="14"/>
      <c r="ONG96" s="14"/>
      <c r="ONH96" s="14"/>
      <c r="ONI96" s="14"/>
      <c r="ONJ96" s="14"/>
      <c r="ONK96" s="14"/>
      <c r="ONL96" s="14"/>
      <c r="ONM96" s="14"/>
      <c r="ONN96" s="14"/>
      <c r="ONO96" s="14"/>
      <c r="ONP96" s="14"/>
      <c r="ONQ96" s="14"/>
      <c r="ONR96" s="14"/>
      <c r="ONS96" s="14"/>
      <c r="ONT96" s="14"/>
      <c r="ONU96" s="14"/>
      <c r="ONV96" s="14"/>
      <c r="ONW96" s="14"/>
      <c r="ONX96" s="14"/>
      <c r="ONY96" s="14"/>
      <c r="ONZ96" s="14"/>
      <c r="OOA96" s="14"/>
      <c r="OOB96" s="14"/>
      <c r="OOC96" s="14"/>
      <c r="OOD96" s="14"/>
      <c r="OOE96" s="14"/>
      <c r="OOF96" s="14"/>
      <c r="OOG96" s="14"/>
      <c r="OOH96" s="14"/>
      <c r="OOI96" s="14"/>
      <c r="OOJ96" s="14"/>
      <c r="OOK96" s="14"/>
      <c r="OOL96" s="14"/>
      <c r="OOM96" s="14"/>
      <c r="OON96" s="14"/>
      <c r="OOO96" s="14"/>
      <c r="OOP96" s="14"/>
      <c r="OOQ96" s="14"/>
      <c r="OOR96" s="14"/>
      <c r="OOS96" s="14"/>
      <c r="OOT96" s="14"/>
      <c r="OOU96" s="14"/>
      <c r="OOV96" s="14"/>
      <c r="OOW96" s="14"/>
      <c r="OOX96" s="14"/>
      <c r="OOY96" s="14"/>
      <c r="OOZ96" s="14"/>
      <c r="OPA96" s="14"/>
      <c r="OPB96" s="14"/>
      <c r="OPC96" s="14"/>
      <c r="OPD96" s="14"/>
      <c r="OPE96" s="14"/>
      <c r="OPF96" s="14"/>
      <c r="OPG96" s="14"/>
      <c r="OPH96" s="14"/>
      <c r="OPI96" s="14"/>
      <c r="OPJ96" s="14"/>
      <c r="OPK96" s="14"/>
      <c r="OPL96" s="14"/>
      <c r="OPM96" s="14"/>
      <c r="OPN96" s="14"/>
      <c r="OPO96" s="14"/>
      <c r="OPP96" s="14"/>
      <c r="OPQ96" s="14"/>
      <c r="OPR96" s="14"/>
      <c r="OPS96" s="14"/>
      <c r="OPT96" s="14"/>
      <c r="OPU96" s="14"/>
      <c r="OPV96" s="14"/>
      <c r="OPW96" s="14"/>
      <c r="OPX96" s="14"/>
      <c r="OPY96" s="14"/>
      <c r="OPZ96" s="14"/>
      <c r="OQA96" s="14"/>
      <c r="OQB96" s="14"/>
      <c r="OQC96" s="14"/>
      <c r="OQD96" s="14"/>
      <c r="OQE96" s="14"/>
      <c r="OQF96" s="14"/>
      <c r="OQG96" s="14"/>
      <c r="OQH96" s="14"/>
      <c r="OQI96" s="14"/>
      <c r="OQJ96" s="14"/>
      <c r="OQK96" s="14"/>
      <c r="OQL96" s="14"/>
      <c r="OQM96" s="14"/>
      <c r="OQN96" s="14"/>
      <c r="OQO96" s="14"/>
      <c r="OQP96" s="14"/>
      <c r="OQQ96" s="14"/>
      <c r="OQR96" s="14"/>
      <c r="OQS96" s="14"/>
      <c r="OQT96" s="14"/>
      <c r="OQU96" s="14"/>
      <c r="OQV96" s="14"/>
      <c r="OQW96" s="14"/>
      <c r="OQX96" s="14"/>
      <c r="OQY96" s="14"/>
      <c r="OQZ96" s="14"/>
      <c r="ORA96" s="14"/>
      <c r="ORB96" s="14"/>
      <c r="ORC96" s="14"/>
      <c r="ORD96" s="14"/>
      <c r="ORE96" s="14"/>
      <c r="ORF96" s="14"/>
      <c r="ORG96" s="14"/>
      <c r="ORH96" s="14"/>
      <c r="ORI96" s="14"/>
      <c r="ORJ96" s="14"/>
      <c r="ORK96" s="14"/>
      <c r="ORL96" s="14"/>
      <c r="ORM96" s="14"/>
      <c r="ORN96" s="14"/>
      <c r="ORO96" s="14"/>
      <c r="ORP96" s="14"/>
      <c r="ORQ96" s="14"/>
      <c r="ORR96" s="14"/>
      <c r="ORS96" s="14"/>
      <c r="ORT96" s="14"/>
      <c r="ORU96" s="14"/>
      <c r="ORV96" s="14"/>
      <c r="ORW96" s="14"/>
      <c r="ORX96" s="14"/>
      <c r="ORY96" s="14"/>
      <c r="ORZ96" s="14"/>
      <c r="OSA96" s="14"/>
      <c r="OSB96" s="14"/>
      <c r="OSC96" s="14"/>
      <c r="OSD96" s="14"/>
      <c r="OSE96" s="14"/>
      <c r="OSF96" s="14"/>
      <c r="OSG96" s="14"/>
      <c r="OSH96" s="14"/>
      <c r="OSI96" s="14"/>
      <c r="OSJ96" s="14"/>
      <c r="OSK96" s="14"/>
      <c r="OSL96" s="14"/>
      <c r="OSM96" s="14"/>
      <c r="OSN96" s="14"/>
      <c r="OSO96" s="14"/>
      <c r="OSP96" s="14"/>
      <c r="OSQ96" s="14"/>
      <c r="OSR96" s="14"/>
      <c r="OSS96" s="14"/>
      <c r="OST96" s="14"/>
      <c r="OSU96" s="14"/>
      <c r="OSV96" s="14"/>
      <c r="OSW96" s="14"/>
      <c r="OSX96" s="14"/>
      <c r="OSY96" s="14"/>
      <c r="OSZ96" s="14"/>
      <c r="OTA96" s="14"/>
      <c r="OTB96" s="14"/>
      <c r="OTC96" s="14"/>
      <c r="OTD96" s="14"/>
      <c r="OTE96" s="14"/>
      <c r="OTF96" s="14"/>
      <c r="OTG96" s="14"/>
      <c r="OTH96" s="14"/>
      <c r="OTI96" s="14"/>
      <c r="OTJ96" s="14"/>
      <c r="OTK96" s="14"/>
      <c r="OTL96" s="14"/>
      <c r="OTM96" s="14"/>
      <c r="OTN96" s="14"/>
      <c r="OTO96" s="14"/>
      <c r="OTP96" s="14"/>
      <c r="OTQ96" s="14"/>
      <c r="OTR96" s="14"/>
      <c r="OTS96" s="14"/>
      <c r="OTT96" s="14"/>
      <c r="OTU96" s="14"/>
      <c r="OTV96" s="14"/>
      <c r="OTW96" s="14"/>
      <c r="OTX96" s="14"/>
      <c r="OTY96" s="14"/>
      <c r="OTZ96" s="14"/>
      <c r="OUA96" s="14"/>
      <c r="OUB96" s="14"/>
      <c r="OUC96" s="14"/>
      <c r="OUD96" s="14"/>
      <c r="OUE96" s="14"/>
      <c r="OUF96" s="14"/>
      <c r="OUG96" s="14"/>
      <c r="OUH96" s="14"/>
      <c r="OUI96" s="14"/>
      <c r="OUJ96" s="14"/>
      <c r="OUK96" s="14"/>
      <c r="OUL96" s="14"/>
      <c r="OUM96" s="14"/>
      <c r="OUN96" s="14"/>
      <c r="OUO96" s="14"/>
      <c r="OUP96" s="14"/>
      <c r="OUQ96" s="14"/>
      <c r="OUR96" s="14"/>
      <c r="OUS96" s="14"/>
      <c r="OUT96" s="14"/>
      <c r="OUU96" s="14"/>
      <c r="OUV96" s="14"/>
      <c r="OUW96" s="14"/>
      <c r="OUX96" s="14"/>
      <c r="OUY96" s="14"/>
      <c r="OUZ96" s="14"/>
      <c r="OVA96" s="14"/>
      <c r="OVB96" s="14"/>
      <c r="OVC96" s="14"/>
      <c r="OVD96" s="14"/>
      <c r="OVE96" s="14"/>
      <c r="OVF96" s="14"/>
      <c r="OVG96" s="14"/>
      <c r="OVH96" s="14"/>
      <c r="OVI96" s="14"/>
      <c r="OVJ96" s="14"/>
      <c r="OVK96" s="14"/>
      <c r="OVL96" s="14"/>
      <c r="OVM96" s="14"/>
      <c r="OVN96" s="14"/>
      <c r="OVO96" s="14"/>
      <c r="OVP96" s="14"/>
      <c r="OVQ96" s="14"/>
      <c r="OVR96" s="14"/>
      <c r="OVS96" s="14"/>
      <c r="OVT96" s="14"/>
      <c r="OVU96" s="14"/>
      <c r="OVV96" s="14"/>
      <c r="OVW96" s="14"/>
      <c r="OVX96" s="14"/>
      <c r="OVY96" s="14"/>
      <c r="OVZ96" s="14"/>
      <c r="OWA96" s="14"/>
      <c r="OWB96" s="14"/>
      <c r="OWC96" s="14"/>
      <c r="OWD96" s="14"/>
      <c r="OWE96" s="14"/>
      <c r="OWF96" s="14"/>
      <c r="OWG96" s="14"/>
      <c r="OWH96" s="14"/>
      <c r="OWI96" s="14"/>
      <c r="OWJ96" s="14"/>
      <c r="OWK96" s="14"/>
      <c r="OWL96" s="14"/>
      <c r="OWM96" s="14"/>
      <c r="OWN96" s="14"/>
      <c r="OWO96" s="14"/>
      <c r="OWP96" s="14"/>
      <c r="OWQ96" s="14"/>
      <c r="OWR96" s="14"/>
      <c r="OWS96" s="14"/>
      <c r="OWT96" s="14"/>
      <c r="OWU96" s="14"/>
      <c r="OWV96" s="14"/>
      <c r="OWW96" s="14"/>
      <c r="OWX96" s="14"/>
      <c r="OWY96" s="14"/>
      <c r="OWZ96" s="14"/>
      <c r="OXA96" s="14"/>
      <c r="OXB96" s="14"/>
      <c r="OXC96" s="14"/>
      <c r="OXD96" s="14"/>
      <c r="OXE96" s="14"/>
      <c r="OXF96" s="14"/>
      <c r="OXG96" s="14"/>
      <c r="OXH96" s="14"/>
      <c r="OXI96" s="14"/>
      <c r="OXJ96" s="14"/>
      <c r="OXK96" s="14"/>
      <c r="OXL96" s="14"/>
      <c r="OXM96" s="14"/>
      <c r="OXN96" s="14"/>
      <c r="OXO96" s="14"/>
      <c r="OXP96" s="14"/>
      <c r="OXQ96" s="14"/>
      <c r="OXR96" s="14"/>
      <c r="OXS96" s="14"/>
      <c r="OXT96" s="14"/>
      <c r="OXU96" s="14"/>
      <c r="OXV96" s="14"/>
      <c r="OXW96" s="14"/>
      <c r="OXX96" s="14"/>
      <c r="OXY96" s="14"/>
      <c r="OXZ96" s="14"/>
      <c r="OYA96" s="14"/>
      <c r="OYB96" s="14"/>
      <c r="OYC96" s="14"/>
      <c r="OYD96" s="14"/>
      <c r="OYE96" s="14"/>
      <c r="OYF96" s="14"/>
      <c r="OYG96" s="14"/>
      <c r="OYH96" s="14"/>
      <c r="OYI96" s="14"/>
      <c r="OYJ96" s="14"/>
      <c r="OYK96" s="14"/>
      <c r="OYL96" s="14"/>
      <c r="OYM96" s="14"/>
      <c r="OYN96" s="14"/>
      <c r="OYO96" s="14"/>
      <c r="OYP96" s="14"/>
      <c r="OYQ96" s="14"/>
      <c r="OYR96" s="14"/>
      <c r="OYS96" s="14"/>
      <c r="OYT96" s="14"/>
      <c r="OYU96" s="14"/>
      <c r="OYV96" s="14"/>
      <c r="OYW96" s="14"/>
      <c r="OYX96" s="14"/>
      <c r="OYY96" s="14"/>
      <c r="OYZ96" s="14"/>
      <c r="OZA96" s="14"/>
      <c r="OZB96" s="14"/>
      <c r="OZC96" s="14"/>
      <c r="OZD96" s="14"/>
      <c r="OZE96" s="14"/>
      <c r="OZF96" s="14"/>
      <c r="OZG96" s="14"/>
      <c r="OZH96" s="14"/>
      <c r="OZI96" s="14"/>
      <c r="OZJ96" s="14"/>
      <c r="OZK96" s="14"/>
      <c r="OZL96" s="14"/>
      <c r="OZM96" s="14"/>
      <c r="OZN96" s="14"/>
      <c r="OZO96" s="14"/>
      <c r="OZP96" s="14"/>
      <c r="OZQ96" s="14"/>
      <c r="OZR96" s="14"/>
      <c r="OZS96" s="14"/>
      <c r="OZT96" s="14"/>
      <c r="OZU96" s="14"/>
      <c r="OZV96" s="14"/>
      <c r="OZW96" s="14"/>
      <c r="OZX96" s="14"/>
      <c r="OZY96" s="14"/>
      <c r="OZZ96" s="14"/>
      <c r="PAA96" s="14"/>
      <c r="PAB96" s="14"/>
      <c r="PAC96" s="14"/>
      <c r="PAD96" s="14"/>
      <c r="PAE96" s="14"/>
      <c r="PAF96" s="14"/>
      <c r="PAG96" s="14"/>
      <c r="PAH96" s="14"/>
      <c r="PAI96" s="14"/>
      <c r="PAJ96" s="14"/>
      <c r="PAK96" s="14"/>
      <c r="PAL96" s="14"/>
      <c r="PAM96" s="14"/>
      <c r="PAN96" s="14"/>
      <c r="PAO96" s="14"/>
      <c r="PAP96" s="14"/>
      <c r="PAQ96" s="14"/>
      <c r="PAR96" s="14"/>
      <c r="PAS96" s="14"/>
      <c r="PAT96" s="14"/>
      <c r="PAU96" s="14"/>
      <c r="PAV96" s="14"/>
      <c r="PAW96" s="14"/>
      <c r="PAX96" s="14"/>
      <c r="PAY96" s="14"/>
      <c r="PAZ96" s="14"/>
      <c r="PBA96" s="14"/>
      <c r="PBB96" s="14"/>
      <c r="PBC96" s="14"/>
      <c r="PBD96" s="14"/>
      <c r="PBE96" s="14"/>
      <c r="PBF96" s="14"/>
      <c r="PBG96" s="14"/>
      <c r="PBH96" s="14"/>
      <c r="PBI96" s="14"/>
      <c r="PBJ96" s="14"/>
      <c r="PBK96" s="14"/>
      <c r="PBL96" s="14"/>
      <c r="PBM96" s="14"/>
      <c r="PBN96" s="14"/>
      <c r="PBO96" s="14"/>
      <c r="PBP96" s="14"/>
      <c r="PBQ96" s="14"/>
      <c r="PBR96" s="14"/>
      <c r="PBS96" s="14"/>
      <c r="PBT96" s="14"/>
      <c r="PBU96" s="14"/>
      <c r="PBV96" s="14"/>
      <c r="PBW96" s="14"/>
      <c r="PBX96" s="14"/>
      <c r="PBY96" s="14"/>
      <c r="PBZ96" s="14"/>
      <c r="PCA96" s="14"/>
      <c r="PCB96" s="14"/>
      <c r="PCC96" s="14"/>
      <c r="PCD96" s="14"/>
      <c r="PCE96" s="14"/>
      <c r="PCF96" s="14"/>
      <c r="PCG96" s="14"/>
      <c r="PCH96" s="14"/>
      <c r="PCI96" s="14"/>
      <c r="PCJ96" s="14"/>
      <c r="PCK96" s="14"/>
      <c r="PCL96" s="14"/>
      <c r="PCM96" s="14"/>
      <c r="PCN96" s="14"/>
      <c r="PCO96" s="14"/>
      <c r="PCP96" s="14"/>
      <c r="PCQ96" s="14"/>
      <c r="PCR96" s="14"/>
      <c r="PCS96" s="14"/>
      <c r="PCT96" s="14"/>
      <c r="PCU96" s="14"/>
      <c r="PCV96" s="14"/>
      <c r="PCW96" s="14"/>
      <c r="PCX96" s="14"/>
      <c r="PCY96" s="14"/>
      <c r="PCZ96" s="14"/>
      <c r="PDA96" s="14"/>
      <c r="PDB96" s="14"/>
      <c r="PDC96" s="14"/>
      <c r="PDD96" s="14"/>
      <c r="PDE96" s="14"/>
      <c r="PDF96" s="14"/>
      <c r="PDG96" s="14"/>
      <c r="PDH96" s="14"/>
      <c r="PDI96" s="14"/>
      <c r="PDJ96" s="14"/>
      <c r="PDK96" s="14"/>
      <c r="PDL96" s="14"/>
      <c r="PDM96" s="14"/>
      <c r="PDN96" s="14"/>
      <c r="PDO96" s="14"/>
      <c r="PDP96" s="14"/>
      <c r="PDQ96" s="14"/>
      <c r="PDR96" s="14"/>
      <c r="PDS96" s="14"/>
      <c r="PDT96" s="14"/>
      <c r="PDU96" s="14"/>
      <c r="PDV96" s="14"/>
      <c r="PDW96" s="14"/>
      <c r="PDX96" s="14"/>
      <c r="PDY96" s="14"/>
      <c r="PDZ96" s="14"/>
      <c r="PEA96" s="14"/>
      <c r="PEB96" s="14"/>
      <c r="PEC96" s="14"/>
      <c r="PED96" s="14"/>
      <c r="PEE96" s="14"/>
      <c r="PEF96" s="14"/>
      <c r="PEG96" s="14"/>
      <c r="PEH96" s="14"/>
      <c r="PEI96" s="14"/>
      <c r="PEJ96" s="14"/>
      <c r="PEK96" s="14"/>
      <c r="PEL96" s="14"/>
      <c r="PEM96" s="14"/>
      <c r="PEN96" s="14"/>
      <c r="PEO96" s="14"/>
      <c r="PEP96" s="14"/>
      <c r="PEQ96" s="14"/>
      <c r="PER96" s="14"/>
      <c r="PES96" s="14"/>
      <c r="PET96" s="14"/>
      <c r="PEU96" s="14"/>
      <c r="PEV96" s="14"/>
      <c r="PEW96" s="14"/>
      <c r="PEX96" s="14"/>
      <c r="PEY96" s="14"/>
      <c r="PEZ96" s="14"/>
      <c r="PFA96" s="14"/>
      <c r="PFB96" s="14"/>
      <c r="PFC96" s="14"/>
      <c r="PFD96" s="14"/>
      <c r="PFE96" s="14"/>
      <c r="PFF96" s="14"/>
      <c r="PFG96" s="14"/>
      <c r="PFH96" s="14"/>
      <c r="PFI96" s="14"/>
      <c r="PFJ96" s="14"/>
      <c r="PFK96" s="14"/>
      <c r="PFL96" s="14"/>
      <c r="PFM96" s="14"/>
      <c r="PFN96" s="14"/>
      <c r="PFO96" s="14"/>
      <c r="PFP96" s="14"/>
      <c r="PFQ96" s="14"/>
      <c r="PFR96" s="14"/>
      <c r="PFS96" s="14"/>
      <c r="PFT96" s="14"/>
      <c r="PFU96" s="14"/>
      <c r="PFV96" s="14"/>
      <c r="PFW96" s="14"/>
      <c r="PFX96" s="14"/>
      <c r="PFY96" s="14"/>
      <c r="PFZ96" s="14"/>
      <c r="PGA96" s="14"/>
      <c r="PGB96" s="14"/>
      <c r="PGC96" s="14"/>
      <c r="PGD96" s="14"/>
      <c r="PGE96" s="14"/>
      <c r="PGF96" s="14"/>
      <c r="PGG96" s="14"/>
      <c r="PGH96" s="14"/>
      <c r="PGI96" s="14"/>
      <c r="PGJ96" s="14"/>
      <c r="PGK96" s="14"/>
      <c r="PGL96" s="14"/>
      <c r="PGM96" s="14"/>
      <c r="PGN96" s="14"/>
      <c r="PGO96" s="14"/>
      <c r="PGP96" s="14"/>
      <c r="PGQ96" s="14"/>
      <c r="PGR96" s="14"/>
      <c r="PGS96" s="14"/>
      <c r="PGT96" s="14"/>
      <c r="PGU96" s="14"/>
      <c r="PGV96" s="14"/>
      <c r="PGW96" s="14"/>
      <c r="PGX96" s="14"/>
      <c r="PGY96" s="14"/>
      <c r="PGZ96" s="14"/>
      <c r="PHA96" s="14"/>
      <c r="PHB96" s="14"/>
      <c r="PHC96" s="14"/>
      <c r="PHD96" s="14"/>
      <c r="PHE96" s="14"/>
      <c r="PHF96" s="14"/>
      <c r="PHG96" s="14"/>
      <c r="PHH96" s="14"/>
      <c r="PHI96" s="14"/>
      <c r="PHJ96" s="14"/>
      <c r="PHK96" s="14"/>
      <c r="PHL96" s="14"/>
      <c r="PHM96" s="14"/>
      <c r="PHN96" s="14"/>
      <c r="PHO96" s="14"/>
      <c r="PHP96" s="14"/>
      <c r="PHQ96" s="14"/>
      <c r="PHR96" s="14"/>
      <c r="PHS96" s="14"/>
      <c r="PHT96" s="14"/>
      <c r="PHU96" s="14"/>
      <c r="PHV96" s="14"/>
      <c r="PHW96" s="14"/>
      <c r="PHX96" s="14"/>
      <c r="PHY96" s="14"/>
      <c r="PHZ96" s="14"/>
      <c r="PIA96" s="14"/>
      <c r="PIB96" s="14"/>
      <c r="PIC96" s="14"/>
      <c r="PID96" s="14"/>
      <c r="PIE96" s="14"/>
      <c r="PIF96" s="14"/>
      <c r="PIG96" s="14"/>
      <c r="PIH96" s="14"/>
      <c r="PII96" s="14"/>
      <c r="PIJ96" s="14"/>
      <c r="PIK96" s="14"/>
      <c r="PIL96" s="14"/>
      <c r="PIM96" s="14"/>
      <c r="PIN96" s="14"/>
      <c r="PIO96" s="14"/>
      <c r="PIP96" s="14"/>
      <c r="PIQ96" s="14"/>
      <c r="PIR96" s="14"/>
      <c r="PIS96" s="14"/>
      <c r="PIT96" s="14"/>
      <c r="PIU96" s="14"/>
      <c r="PIV96" s="14"/>
      <c r="PIW96" s="14"/>
      <c r="PIX96" s="14"/>
      <c r="PIY96" s="14"/>
      <c r="PIZ96" s="14"/>
      <c r="PJA96" s="14"/>
      <c r="PJB96" s="14"/>
      <c r="PJC96" s="14"/>
      <c r="PJD96" s="14"/>
      <c r="PJE96" s="14"/>
      <c r="PJF96" s="14"/>
      <c r="PJG96" s="14"/>
      <c r="PJH96" s="14"/>
      <c r="PJI96" s="14"/>
      <c r="PJJ96" s="14"/>
      <c r="PJK96" s="14"/>
      <c r="PJL96" s="14"/>
      <c r="PJM96" s="14"/>
      <c r="PJN96" s="14"/>
      <c r="PJO96" s="14"/>
      <c r="PJP96" s="14"/>
      <c r="PJQ96" s="14"/>
      <c r="PJR96" s="14"/>
      <c r="PJS96" s="14"/>
      <c r="PJT96" s="14"/>
      <c r="PJU96" s="14"/>
      <c r="PJV96" s="14"/>
      <c r="PJW96" s="14"/>
      <c r="PJX96" s="14"/>
      <c r="PJY96" s="14"/>
      <c r="PJZ96" s="14"/>
      <c r="PKA96" s="14"/>
      <c r="PKB96" s="14"/>
      <c r="PKC96" s="14"/>
      <c r="PKD96" s="14"/>
      <c r="PKE96" s="14"/>
      <c r="PKF96" s="14"/>
      <c r="PKG96" s="14"/>
      <c r="PKH96" s="14"/>
      <c r="PKI96" s="14"/>
      <c r="PKJ96" s="14"/>
      <c r="PKK96" s="14"/>
      <c r="PKL96" s="14"/>
      <c r="PKM96" s="14"/>
      <c r="PKN96" s="14"/>
      <c r="PKO96" s="14"/>
      <c r="PKP96" s="14"/>
      <c r="PKQ96" s="14"/>
      <c r="PKR96" s="14"/>
      <c r="PKS96" s="14"/>
      <c r="PKT96" s="14"/>
      <c r="PKU96" s="14"/>
      <c r="PKV96" s="14"/>
      <c r="PKW96" s="14"/>
      <c r="PKX96" s="14"/>
      <c r="PKY96" s="14"/>
      <c r="PKZ96" s="14"/>
      <c r="PLA96" s="14"/>
      <c r="PLB96" s="14"/>
      <c r="PLC96" s="14"/>
      <c r="PLD96" s="14"/>
      <c r="PLE96" s="14"/>
      <c r="PLF96" s="14"/>
      <c r="PLG96" s="14"/>
      <c r="PLH96" s="14"/>
      <c r="PLI96" s="14"/>
      <c r="PLJ96" s="14"/>
      <c r="PLK96" s="14"/>
      <c r="PLL96" s="14"/>
      <c r="PLM96" s="14"/>
      <c r="PLN96" s="14"/>
      <c r="PLO96" s="14"/>
      <c r="PLP96" s="14"/>
      <c r="PLQ96" s="14"/>
      <c r="PLR96" s="14"/>
      <c r="PLS96" s="14"/>
      <c r="PLT96" s="14"/>
      <c r="PLU96" s="14"/>
      <c r="PLV96" s="14"/>
      <c r="PLW96" s="14"/>
      <c r="PLX96" s="14"/>
      <c r="PLY96" s="14"/>
      <c r="PLZ96" s="14"/>
      <c r="PMA96" s="14"/>
      <c r="PMB96" s="14"/>
      <c r="PMC96" s="14"/>
      <c r="PMD96" s="14"/>
      <c r="PME96" s="14"/>
      <c r="PMF96" s="14"/>
      <c r="PMG96" s="14"/>
      <c r="PMH96" s="14"/>
      <c r="PMI96" s="14"/>
      <c r="PMJ96" s="14"/>
      <c r="PMK96" s="14"/>
      <c r="PML96" s="14"/>
      <c r="PMM96" s="14"/>
      <c r="PMN96" s="14"/>
      <c r="PMO96" s="14"/>
      <c r="PMP96" s="14"/>
      <c r="PMQ96" s="14"/>
      <c r="PMR96" s="14"/>
      <c r="PMS96" s="14"/>
      <c r="PMT96" s="14"/>
      <c r="PMU96" s="14"/>
      <c r="PMV96" s="14"/>
      <c r="PMW96" s="14"/>
      <c r="PMX96" s="14"/>
      <c r="PMY96" s="14"/>
      <c r="PMZ96" s="14"/>
      <c r="PNA96" s="14"/>
      <c r="PNB96" s="14"/>
      <c r="PNC96" s="14"/>
      <c r="PND96" s="14"/>
      <c r="PNE96" s="14"/>
      <c r="PNF96" s="14"/>
      <c r="PNG96" s="14"/>
      <c r="PNH96" s="14"/>
      <c r="PNI96" s="14"/>
      <c r="PNJ96" s="14"/>
      <c r="PNK96" s="14"/>
      <c r="PNL96" s="14"/>
      <c r="PNM96" s="14"/>
      <c r="PNN96" s="14"/>
      <c r="PNO96" s="14"/>
      <c r="PNP96" s="14"/>
      <c r="PNQ96" s="14"/>
      <c r="PNR96" s="14"/>
      <c r="PNS96" s="14"/>
      <c r="PNT96" s="14"/>
      <c r="PNU96" s="14"/>
      <c r="PNV96" s="14"/>
      <c r="PNW96" s="14"/>
      <c r="PNX96" s="14"/>
      <c r="PNY96" s="14"/>
      <c r="PNZ96" s="14"/>
      <c r="POA96" s="14"/>
      <c r="POB96" s="14"/>
      <c r="POC96" s="14"/>
      <c r="POD96" s="14"/>
      <c r="POE96" s="14"/>
      <c r="POF96" s="14"/>
      <c r="POG96" s="14"/>
      <c r="POH96" s="14"/>
      <c r="POI96" s="14"/>
      <c r="POJ96" s="14"/>
      <c r="POK96" s="14"/>
      <c r="POL96" s="14"/>
      <c r="POM96" s="14"/>
      <c r="PON96" s="14"/>
      <c r="POO96" s="14"/>
      <c r="POP96" s="14"/>
      <c r="POQ96" s="14"/>
      <c r="POR96" s="14"/>
      <c r="POS96" s="14"/>
      <c r="POT96" s="14"/>
      <c r="POU96" s="14"/>
      <c r="POV96" s="14"/>
      <c r="POW96" s="14"/>
      <c r="POX96" s="14"/>
      <c r="POY96" s="14"/>
      <c r="POZ96" s="14"/>
      <c r="PPA96" s="14"/>
      <c r="PPB96" s="14"/>
      <c r="PPC96" s="14"/>
      <c r="PPD96" s="14"/>
      <c r="PPE96" s="14"/>
      <c r="PPF96" s="14"/>
      <c r="PPG96" s="14"/>
      <c r="PPH96" s="14"/>
      <c r="PPI96" s="14"/>
      <c r="PPJ96" s="14"/>
      <c r="PPK96" s="14"/>
      <c r="PPL96" s="14"/>
      <c r="PPM96" s="14"/>
      <c r="PPN96" s="14"/>
      <c r="PPO96" s="14"/>
      <c r="PPP96" s="14"/>
      <c r="PPQ96" s="14"/>
      <c r="PPR96" s="14"/>
      <c r="PPS96" s="14"/>
      <c r="PPT96" s="14"/>
      <c r="PPU96" s="14"/>
      <c r="PPV96" s="14"/>
      <c r="PPW96" s="14"/>
      <c r="PPX96" s="14"/>
      <c r="PPY96" s="14"/>
      <c r="PPZ96" s="14"/>
      <c r="PQA96" s="14"/>
      <c r="PQB96" s="14"/>
      <c r="PQC96" s="14"/>
      <c r="PQD96" s="14"/>
      <c r="PQE96" s="14"/>
      <c r="PQF96" s="14"/>
      <c r="PQG96" s="14"/>
      <c r="PQH96" s="14"/>
      <c r="PQI96" s="14"/>
      <c r="PQJ96" s="14"/>
      <c r="PQK96" s="14"/>
      <c r="PQL96" s="14"/>
      <c r="PQM96" s="14"/>
      <c r="PQN96" s="14"/>
      <c r="PQO96" s="14"/>
      <c r="PQP96" s="14"/>
      <c r="PQQ96" s="14"/>
      <c r="PQR96" s="14"/>
      <c r="PQS96" s="14"/>
      <c r="PQT96" s="14"/>
      <c r="PQU96" s="14"/>
      <c r="PQV96" s="14"/>
      <c r="PQW96" s="14"/>
      <c r="PQX96" s="14"/>
      <c r="PQY96" s="14"/>
      <c r="PQZ96" s="14"/>
      <c r="PRA96" s="14"/>
      <c r="PRB96" s="14"/>
      <c r="PRC96" s="14"/>
      <c r="PRD96" s="14"/>
      <c r="PRE96" s="14"/>
      <c r="PRF96" s="14"/>
      <c r="PRG96" s="14"/>
      <c r="PRH96" s="14"/>
      <c r="PRI96" s="14"/>
      <c r="PRJ96" s="14"/>
      <c r="PRK96" s="14"/>
      <c r="PRL96" s="14"/>
      <c r="PRM96" s="14"/>
      <c r="PRN96" s="14"/>
      <c r="PRO96" s="14"/>
      <c r="PRP96" s="14"/>
      <c r="PRQ96" s="14"/>
      <c r="PRR96" s="14"/>
      <c r="PRS96" s="14"/>
      <c r="PRT96" s="14"/>
      <c r="PRU96" s="14"/>
      <c r="PRV96" s="14"/>
      <c r="PRW96" s="14"/>
      <c r="PRX96" s="14"/>
      <c r="PRY96" s="14"/>
      <c r="PRZ96" s="14"/>
      <c r="PSA96" s="14"/>
      <c r="PSB96" s="14"/>
      <c r="PSC96" s="14"/>
      <c r="PSD96" s="14"/>
      <c r="PSE96" s="14"/>
      <c r="PSF96" s="14"/>
      <c r="PSG96" s="14"/>
      <c r="PSH96" s="14"/>
      <c r="PSI96" s="14"/>
      <c r="PSJ96" s="14"/>
      <c r="PSK96" s="14"/>
      <c r="PSL96" s="14"/>
      <c r="PSM96" s="14"/>
      <c r="PSN96" s="14"/>
      <c r="PSO96" s="14"/>
      <c r="PSP96" s="14"/>
      <c r="PSQ96" s="14"/>
      <c r="PSR96" s="14"/>
      <c r="PSS96" s="14"/>
      <c r="PST96" s="14"/>
      <c r="PSU96" s="14"/>
      <c r="PSV96" s="14"/>
      <c r="PSW96" s="14"/>
      <c r="PSX96" s="14"/>
      <c r="PSY96" s="14"/>
      <c r="PSZ96" s="14"/>
      <c r="PTA96" s="14"/>
      <c r="PTB96" s="14"/>
      <c r="PTC96" s="14"/>
      <c r="PTD96" s="14"/>
      <c r="PTE96" s="14"/>
      <c r="PTF96" s="14"/>
      <c r="PTG96" s="14"/>
      <c r="PTH96" s="14"/>
      <c r="PTI96" s="14"/>
      <c r="PTJ96" s="14"/>
      <c r="PTK96" s="14"/>
      <c r="PTL96" s="14"/>
      <c r="PTM96" s="14"/>
      <c r="PTN96" s="14"/>
      <c r="PTO96" s="14"/>
      <c r="PTP96" s="14"/>
      <c r="PTQ96" s="14"/>
      <c r="PTR96" s="14"/>
      <c r="PTS96" s="14"/>
      <c r="PTT96" s="14"/>
      <c r="PTU96" s="14"/>
      <c r="PTV96" s="14"/>
      <c r="PTW96" s="14"/>
      <c r="PTX96" s="14"/>
      <c r="PTY96" s="14"/>
      <c r="PTZ96" s="14"/>
      <c r="PUA96" s="14"/>
      <c r="PUB96" s="14"/>
      <c r="PUC96" s="14"/>
      <c r="PUD96" s="14"/>
      <c r="PUE96" s="14"/>
      <c r="PUF96" s="14"/>
      <c r="PUG96" s="14"/>
      <c r="PUH96" s="14"/>
      <c r="PUI96" s="14"/>
      <c r="PUJ96" s="14"/>
      <c r="PUK96" s="14"/>
      <c r="PUL96" s="14"/>
      <c r="PUM96" s="14"/>
      <c r="PUN96" s="14"/>
      <c r="PUO96" s="14"/>
      <c r="PUP96" s="14"/>
      <c r="PUQ96" s="14"/>
      <c r="PUR96" s="14"/>
      <c r="PUS96" s="14"/>
      <c r="PUT96" s="14"/>
      <c r="PUU96" s="14"/>
      <c r="PUV96" s="14"/>
      <c r="PUW96" s="14"/>
      <c r="PUX96" s="14"/>
      <c r="PUY96" s="14"/>
      <c r="PUZ96" s="14"/>
      <c r="PVA96" s="14"/>
      <c r="PVB96" s="14"/>
      <c r="PVC96" s="14"/>
      <c r="PVD96" s="14"/>
      <c r="PVE96" s="14"/>
      <c r="PVF96" s="14"/>
      <c r="PVG96" s="14"/>
      <c r="PVH96" s="14"/>
      <c r="PVI96" s="14"/>
      <c r="PVJ96" s="14"/>
      <c r="PVK96" s="14"/>
      <c r="PVL96" s="14"/>
      <c r="PVM96" s="14"/>
      <c r="PVN96" s="14"/>
      <c r="PVO96" s="14"/>
      <c r="PVP96" s="14"/>
      <c r="PVQ96" s="14"/>
      <c r="PVR96" s="14"/>
      <c r="PVS96" s="14"/>
      <c r="PVT96" s="14"/>
      <c r="PVU96" s="14"/>
      <c r="PVV96" s="14"/>
      <c r="PVW96" s="14"/>
      <c r="PVX96" s="14"/>
      <c r="PVY96" s="14"/>
      <c r="PVZ96" s="14"/>
      <c r="PWA96" s="14"/>
      <c r="PWB96" s="14"/>
      <c r="PWC96" s="14"/>
      <c r="PWD96" s="14"/>
      <c r="PWE96" s="14"/>
      <c r="PWF96" s="14"/>
      <c r="PWG96" s="14"/>
      <c r="PWH96" s="14"/>
      <c r="PWI96" s="14"/>
      <c r="PWJ96" s="14"/>
      <c r="PWK96" s="14"/>
      <c r="PWL96" s="14"/>
      <c r="PWM96" s="14"/>
      <c r="PWN96" s="14"/>
      <c r="PWO96" s="14"/>
      <c r="PWP96" s="14"/>
      <c r="PWQ96" s="14"/>
      <c r="PWR96" s="14"/>
      <c r="PWS96" s="14"/>
      <c r="PWT96" s="14"/>
      <c r="PWU96" s="14"/>
      <c r="PWV96" s="14"/>
      <c r="PWW96" s="14"/>
      <c r="PWX96" s="14"/>
      <c r="PWY96" s="14"/>
      <c r="PWZ96" s="14"/>
      <c r="PXA96" s="14"/>
      <c r="PXB96" s="14"/>
      <c r="PXC96" s="14"/>
      <c r="PXD96" s="14"/>
      <c r="PXE96" s="14"/>
      <c r="PXF96" s="14"/>
      <c r="PXG96" s="14"/>
      <c r="PXH96" s="14"/>
      <c r="PXI96" s="14"/>
      <c r="PXJ96" s="14"/>
      <c r="PXK96" s="14"/>
      <c r="PXL96" s="14"/>
      <c r="PXM96" s="14"/>
      <c r="PXN96" s="14"/>
      <c r="PXO96" s="14"/>
      <c r="PXP96" s="14"/>
      <c r="PXQ96" s="14"/>
      <c r="PXR96" s="14"/>
      <c r="PXS96" s="14"/>
      <c r="PXT96" s="14"/>
      <c r="PXU96" s="14"/>
      <c r="PXV96" s="14"/>
      <c r="PXW96" s="14"/>
      <c r="PXX96" s="14"/>
      <c r="PXY96" s="14"/>
      <c r="PXZ96" s="14"/>
      <c r="PYA96" s="14"/>
      <c r="PYB96" s="14"/>
      <c r="PYC96" s="14"/>
      <c r="PYD96" s="14"/>
      <c r="PYE96" s="14"/>
      <c r="PYF96" s="14"/>
      <c r="PYG96" s="14"/>
      <c r="PYH96" s="14"/>
      <c r="PYI96" s="14"/>
      <c r="PYJ96" s="14"/>
      <c r="PYK96" s="14"/>
      <c r="PYL96" s="14"/>
      <c r="PYM96" s="14"/>
      <c r="PYN96" s="14"/>
      <c r="PYO96" s="14"/>
      <c r="PYP96" s="14"/>
      <c r="PYQ96" s="14"/>
      <c r="PYR96" s="14"/>
      <c r="PYS96" s="14"/>
      <c r="PYT96" s="14"/>
      <c r="PYU96" s="14"/>
      <c r="PYV96" s="14"/>
      <c r="PYW96" s="14"/>
      <c r="PYX96" s="14"/>
      <c r="PYY96" s="14"/>
      <c r="PYZ96" s="14"/>
      <c r="PZA96" s="14"/>
      <c r="PZB96" s="14"/>
      <c r="PZC96" s="14"/>
      <c r="PZD96" s="14"/>
      <c r="PZE96" s="14"/>
      <c r="PZF96" s="14"/>
      <c r="PZG96" s="14"/>
      <c r="PZH96" s="14"/>
      <c r="PZI96" s="14"/>
      <c r="PZJ96" s="14"/>
      <c r="PZK96" s="14"/>
      <c r="PZL96" s="14"/>
      <c r="PZM96" s="14"/>
      <c r="PZN96" s="14"/>
      <c r="PZO96" s="14"/>
      <c r="PZP96" s="14"/>
      <c r="PZQ96" s="14"/>
      <c r="PZR96" s="14"/>
      <c r="PZS96" s="14"/>
      <c r="PZT96" s="14"/>
      <c r="PZU96" s="14"/>
      <c r="PZV96" s="14"/>
      <c r="PZW96" s="14"/>
      <c r="PZX96" s="14"/>
      <c r="PZY96" s="14"/>
      <c r="PZZ96" s="14"/>
      <c r="QAA96" s="14"/>
      <c r="QAB96" s="14"/>
      <c r="QAC96" s="14"/>
      <c r="QAD96" s="14"/>
      <c r="QAE96" s="14"/>
      <c r="QAF96" s="14"/>
      <c r="QAG96" s="14"/>
      <c r="QAH96" s="14"/>
      <c r="QAI96" s="14"/>
      <c r="QAJ96" s="14"/>
      <c r="QAK96" s="14"/>
      <c r="QAL96" s="14"/>
      <c r="QAM96" s="14"/>
      <c r="QAN96" s="14"/>
      <c r="QAO96" s="14"/>
      <c r="QAP96" s="14"/>
      <c r="QAQ96" s="14"/>
      <c r="QAR96" s="14"/>
      <c r="QAS96" s="14"/>
      <c r="QAT96" s="14"/>
      <c r="QAU96" s="14"/>
      <c r="QAV96" s="14"/>
      <c r="QAW96" s="14"/>
      <c r="QAX96" s="14"/>
      <c r="QAY96" s="14"/>
      <c r="QAZ96" s="14"/>
      <c r="QBA96" s="14"/>
      <c r="QBB96" s="14"/>
      <c r="QBC96" s="14"/>
      <c r="QBD96" s="14"/>
      <c r="QBE96" s="14"/>
      <c r="QBF96" s="14"/>
      <c r="QBG96" s="14"/>
      <c r="QBH96" s="14"/>
      <c r="QBI96" s="14"/>
      <c r="QBJ96" s="14"/>
      <c r="QBK96" s="14"/>
      <c r="QBL96" s="14"/>
      <c r="QBM96" s="14"/>
      <c r="QBN96" s="14"/>
      <c r="QBO96" s="14"/>
      <c r="QBP96" s="14"/>
      <c r="QBQ96" s="14"/>
      <c r="QBR96" s="14"/>
      <c r="QBS96" s="14"/>
      <c r="QBT96" s="14"/>
      <c r="QBU96" s="14"/>
      <c r="QBV96" s="14"/>
      <c r="QBW96" s="14"/>
      <c r="QBX96" s="14"/>
      <c r="QBY96" s="14"/>
      <c r="QBZ96" s="14"/>
      <c r="QCA96" s="14"/>
      <c r="QCB96" s="14"/>
      <c r="QCC96" s="14"/>
      <c r="QCD96" s="14"/>
      <c r="QCE96" s="14"/>
      <c r="QCF96" s="14"/>
      <c r="QCG96" s="14"/>
      <c r="QCH96" s="14"/>
      <c r="QCI96" s="14"/>
      <c r="QCJ96" s="14"/>
      <c r="QCK96" s="14"/>
      <c r="QCL96" s="14"/>
      <c r="QCM96" s="14"/>
      <c r="QCN96" s="14"/>
      <c r="QCO96" s="14"/>
      <c r="QCP96" s="14"/>
      <c r="QCQ96" s="14"/>
      <c r="QCR96" s="14"/>
      <c r="QCS96" s="14"/>
      <c r="QCT96" s="14"/>
      <c r="QCU96" s="14"/>
      <c r="QCV96" s="14"/>
      <c r="QCW96" s="14"/>
      <c r="QCX96" s="14"/>
      <c r="QCY96" s="14"/>
      <c r="QCZ96" s="14"/>
      <c r="QDA96" s="14"/>
      <c r="QDB96" s="14"/>
      <c r="QDC96" s="14"/>
      <c r="QDD96" s="14"/>
      <c r="QDE96" s="14"/>
      <c r="QDF96" s="14"/>
      <c r="QDG96" s="14"/>
      <c r="QDH96" s="14"/>
      <c r="QDI96" s="14"/>
      <c r="QDJ96" s="14"/>
      <c r="QDK96" s="14"/>
      <c r="QDL96" s="14"/>
      <c r="QDM96" s="14"/>
      <c r="QDN96" s="14"/>
      <c r="QDO96" s="14"/>
      <c r="QDP96" s="14"/>
      <c r="QDQ96" s="14"/>
      <c r="QDR96" s="14"/>
      <c r="QDS96" s="14"/>
      <c r="QDT96" s="14"/>
      <c r="QDU96" s="14"/>
      <c r="QDV96" s="14"/>
      <c r="QDW96" s="14"/>
      <c r="QDX96" s="14"/>
      <c r="QDY96" s="14"/>
      <c r="QDZ96" s="14"/>
      <c r="QEA96" s="14"/>
      <c r="QEB96" s="14"/>
      <c r="QEC96" s="14"/>
      <c r="QED96" s="14"/>
      <c r="QEE96" s="14"/>
      <c r="QEF96" s="14"/>
      <c r="QEG96" s="14"/>
      <c r="QEH96" s="14"/>
      <c r="QEI96" s="14"/>
      <c r="QEJ96" s="14"/>
      <c r="QEK96" s="14"/>
      <c r="QEL96" s="14"/>
      <c r="QEM96" s="14"/>
      <c r="QEN96" s="14"/>
      <c r="QEO96" s="14"/>
      <c r="QEP96" s="14"/>
      <c r="QEQ96" s="14"/>
      <c r="QER96" s="14"/>
      <c r="QES96" s="14"/>
      <c r="QET96" s="14"/>
      <c r="QEU96" s="14"/>
      <c r="QEV96" s="14"/>
      <c r="QEW96" s="14"/>
      <c r="QEX96" s="14"/>
      <c r="QEY96" s="14"/>
      <c r="QEZ96" s="14"/>
      <c r="QFA96" s="14"/>
      <c r="QFB96" s="14"/>
      <c r="QFC96" s="14"/>
      <c r="QFD96" s="14"/>
      <c r="QFE96" s="14"/>
      <c r="QFF96" s="14"/>
      <c r="QFG96" s="14"/>
      <c r="QFH96" s="14"/>
      <c r="QFI96" s="14"/>
      <c r="QFJ96" s="14"/>
      <c r="QFK96" s="14"/>
      <c r="QFL96" s="14"/>
      <c r="QFM96" s="14"/>
      <c r="QFN96" s="14"/>
      <c r="QFO96" s="14"/>
      <c r="QFP96" s="14"/>
      <c r="QFQ96" s="14"/>
      <c r="QFR96" s="14"/>
      <c r="QFS96" s="14"/>
      <c r="QFT96" s="14"/>
      <c r="QFU96" s="14"/>
      <c r="QFV96" s="14"/>
      <c r="QFW96" s="14"/>
      <c r="QFX96" s="14"/>
      <c r="QFY96" s="14"/>
      <c r="QFZ96" s="14"/>
      <c r="QGA96" s="14"/>
      <c r="QGB96" s="14"/>
      <c r="QGC96" s="14"/>
      <c r="QGD96" s="14"/>
      <c r="QGE96" s="14"/>
      <c r="QGF96" s="14"/>
      <c r="QGG96" s="14"/>
      <c r="QGH96" s="14"/>
      <c r="QGI96" s="14"/>
      <c r="QGJ96" s="14"/>
      <c r="QGK96" s="14"/>
      <c r="QGL96" s="14"/>
      <c r="QGM96" s="14"/>
      <c r="QGN96" s="14"/>
      <c r="QGO96" s="14"/>
      <c r="QGP96" s="14"/>
      <c r="QGQ96" s="14"/>
      <c r="QGR96" s="14"/>
      <c r="QGS96" s="14"/>
      <c r="QGT96" s="14"/>
      <c r="QGU96" s="14"/>
      <c r="QGV96" s="14"/>
      <c r="QGW96" s="14"/>
      <c r="QGX96" s="14"/>
      <c r="QGY96" s="14"/>
      <c r="QGZ96" s="14"/>
      <c r="QHA96" s="14"/>
      <c r="QHB96" s="14"/>
      <c r="QHC96" s="14"/>
      <c r="QHD96" s="14"/>
      <c r="QHE96" s="14"/>
      <c r="QHF96" s="14"/>
      <c r="QHG96" s="14"/>
      <c r="QHH96" s="14"/>
      <c r="QHI96" s="14"/>
      <c r="QHJ96" s="14"/>
      <c r="QHK96" s="14"/>
      <c r="QHL96" s="14"/>
      <c r="QHM96" s="14"/>
      <c r="QHN96" s="14"/>
      <c r="QHO96" s="14"/>
      <c r="QHP96" s="14"/>
      <c r="QHQ96" s="14"/>
      <c r="QHR96" s="14"/>
      <c r="QHS96" s="14"/>
      <c r="QHT96" s="14"/>
      <c r="QHU96" s="14"/>
      <c r="QHV96" s="14"/>
      <c r="QHW96" s="14"/>
      <c r="QHX96" s="14"/>
      <c r="QHY96" s="14"/>
      <c r="QHZ96" s="14"/>
      <c r="QIA96" s="14"/>
      <c r="QIB96" s="14"/>
      <c r="QIC96" s="14"/>
      <c r="QID96" s="14"/>
      <c r="QIE96" s="14"/>
      <c r="QIF96" s="14"/>
      <c r="QIG96" s="14"/>
      <c r="QIH96" s="14"/>
      <c r="QII96" s="14"/>
      <c r="QIJ96" s="14"/>
      <c r="QIK96" s="14"/>
      <c r="QIL96" s="14"/>
      <c r="QIM96" s="14"/>
      <c r="QIN96" s="14"/>
      <c r="QIO96" s="14"/>
      <c r="QIP96" s="14"/>
      <c r="QIQ96" s="14"/>
      <c r="QIR96" s="14"/>
      <c r="QIS96" s="14"/>
      <c r="QIT96" s="14"/>
      <c r="QIU96" s="14"/>
      <c r="QIV96" s="14"/>
      <c r="QIW96" s="14"/>
      <c r="QIX96" s="14"/>
      <c r="QIY96" s="14"/>
      <c r="QIZ96" s="14"/>
      <c r="QJA96" s="14"/>
      <c r="QJB96" s="14"/>
      <c r="QJC96" s="14"/>
      <c r="QJD96" s="14"/>
      <c r="QJE96" s="14"/>
      <c r="QJF96" s="14"/>
      <c r="QJG96" s="14"/>
      <c r="QJH96" s="14"/>
      <c r="QJI96" s="14"/>
      <c r="QJJ96" s="14"/>
      <c r="QJK96" s="14"/>
      <c r="QJL96" s="14"/>
      <c r="QJM96" s="14"/>
      <c r="QJN96" s="14"/>
      <c r="QJO96" s="14"/>
      <c r="QJP96" s="14"/>
      <c r="QJQ96" s="14"/>
      <c r="QJR96" s="14"/>
      <c r="QJS96" s="14"/>
      <c r="QJT96" s="14"/>
      <c r="QJU96" s="14"/>
      <c r="QJV96" s="14"/>
      <c r="QJW96" s="14"/>
      <c r="QJX96" s="14"/>
      <c r="QJY96" s="14"/>
      <c r="QJZ96" s="14"/>
      <c r="QKA96" s="14"/>
      <c r="QKB96" s="14"/>
      <c r="QKC96" s="14"/>
      <c r="QKD96" s="14"/>
      <c r="QKE96" s="14"/>
      <c r="QKF96" s="14"/>
      <c r="QKG96" s="14"/>
      <c r="QKH96" s="14"/>
      <c r="QKI96" s="14"/>
      <c r="QKJ96" s="14"/>
      <c r="QKK96" s="14"/>
      <c r="QKL96" s="14"/>
      <c r="QKM96" s="14"/>
      <c r="QKN96" s="14"/>
      <c r="QKO96" s="14"/>
      <c r="QKP96" s="14"/>
      <c r="QKQ96" s="14"/>
      <c r="QKR96" s="14"/>
      <c r="QKS96" s="14"/>
      <c r="QKT96" s="14"/>
      <c r="QKU96" s="14"/>
      <c r="QKV96" s="14"/>
      <c r="QKW96" s="14"/>
      <c r="QKX96" s="14"/>
      <c r="QKY96" s="14"/>
      <c r="QKZ96" s="14"/>
      <c r="QLA96" s="14"/>
      <c r="QLB96" s="14"/>
      <c r="QLC96" s="14"/>
      <c r="QLD96" s="14"/>
      <c r="QLE96" s="14"/>
      <c r="QLF96" s="14"/>
      <c r="QLG96" s="14"/>
      <c r="QLH96" s="14"/>
      <c r="QLI96" s="14"/>
      <c r="QLJ96" s="14"/>
      <c r="QLK96" s="14"/>
      <c r="QLL96" s="14"/>
      <c r="QLM96" s="14"/>
      <c r="QLN96" s="14"/>
      <c r="QLO96" s="14"/>
      <c r="QLP96" s="14"/>
      <c r="QLQ96" s="14"/>
      <c r="QLR96" s="14"/>
      <c r="QLS96" s="14"/>
      <c r="QLT96" s="14"/>
      <c r="QLU96" s="14"/>
      <c r="QLV96" s="14"/>
      <c r="QLW96" s="14"/>
      <c r="QLX96" s="14"/>
      <c r="QLY96" s="14"/>
      <c r="QLZ96" s="14"/>
      <c r="QMA96" s="14"/>
      <c r="QMB96" s="14"/>
      <c r="QMC96" s="14"/>
      <c r="QMD96" s="14"/>
      <c r="QME96" s="14"/>
      <c r="QMF96" s="14"/>
      <c r="QMG96" s="14"/>
      <c r="QMH96" s="14"/>
      <c r="QMI96" s="14"/>
      <c r="QMJ96" s="14"/>
      <c r="QMK96" s="14"/>
      <c r="QML96" s="14"/>
      <c r="QMM96" s="14"/>
      <c r="QMN96" s="14"/>
      <c r="QMO96" s="14"/>
      <c r="QMP96" s="14"/>
      <c r="QMQ96" s="14"/>
      <c r="QMR96" s="14"/>
      <c r="QMS96" s="14"/>
      <c r="QMT96" s="14"/>
      <c r="QMU96" s="14"/>
      <c r="QMV96" s="14"/>
      <c r="QMW96" s="14"/>
      <c r="QMX96" s="14"/>
      <c r="QMY96" s="14"/>
      <c r="QMZ96" s="14"/>
      <c r="QNA96" s="14"/>
      <c r="QNB96" s="14"/>
      <c r="QNC96" s="14"/>
      <c r="QND96" s="14"/>
      <c r="QNE96" s="14"/>
      <c r="QNF96" s="14"/>
      <c r="QNG96" s="14"/>
      <c r="QNH96" s="14"/>
      <c r="QNI96" s="14"/>
      <c r="QNJ96" s="14"/>
      <c r="QNK96" s="14"/>
      <c r="QNL96" s="14"/>
      <c r="QNM96" s="14"/>
      <c r="QNN96" s="14"/>
      <c r="QNO96" s="14"/>
      <c r="QNP96" s="14"/>
      <c r="QNQ96" s="14"/>
      <c r="QNR96" s="14"/>
      <c r="QNS96" s="14"/>
      <c r="QNT96" s="14"/>
      <c r="QNU96" s="14"/>
      <c r="QNV96" s="14"/>
      <c r="QNW96" s="14"/>
      <c r="QNX96" s="14"/>
      <c r="QNY96" s="14"/>
      <c r="QNZ96" s="14"/>
      <c r="QOA96" s="14"/>
      <c r="QOB96" s="14"/>
      <c r="QOC96" s="14"/>
      <c r="QOD96" s="14"/>
      <c r="QOE96" s="14"/>
      <c r="QOF96" s="14"/>
      <c r="QOG96" s="14"/>
      <c r="QOH96" s="14"/>
      <c r="QOI96" s="14"/>
      <c r="QOJ96" s="14"/>
      <c r="QOK96" s="14"/>
      <c r="QOL96" s="14"/>
      <c r="QOM96" s="14"/>
      <c r="QON96" s="14"/>
      <c r="QOO96" s="14"/>
      <c r="QOP96" s="14"/>
      <c r="QOQ96" s="14"/>
      <c r="QOR96" s="14"/>
      <c r="QOS96" s="14"/>
      <c r="QOT96" s="14"/>
      <c r="QOU96" s="14"/>
      <c r="QOV96" s="14"/>
      <c r="QOW96" s="14"/>
      <c r="QOX96" s="14"/>
      <c r="QOY96" s="14"/>
      <c r="QOZ96" s="14"/>
      <c r="QPA96" s="14"/>
      <c r="QPB96" s="14"/>
      <c r="QPC96" s="14"/>
      <c r="QPD96" s="14"/>
      <c r="QPE96" s="14"/>
      <c r="QPF96" s="14"/>
      <c r="QPG96" s="14"/>
      <c r="QPH96" s="14"/>
      <c r="QPI96" s="14"/>
      <c r="QPJ96" s="14"/>
      <c r="QPK96" s="14"/>
      <c r="QPL96" s="14"/>
      <c r="QPM96" s="14"/>
      <c r="QPN96" s="14"/>
      <c r="QPO96" s="14"/>
      <c r="QPP96" s="14"/>
      <c r="QPQ96" s="14"/>
      <c r="QPR96" s="14"/>
      <c r="QPS96" s="14"/>
      <c r="QPT96" s="14"/>
      <c r="QPU96" s="14"/>
      <c r="QPV96" s="14"/>
      <c r="QPW96" s="14"/>
      <c r="QPX96" s="14"/>
      <c r="QPY96" s="14"/>
      <c r="QPZ96" s="14"/>
      <c r="QQA96" s="14"/>
      <c r="QQB96" s="14"/>
      <c r="QQC96" s="14"/>
      <c r="QQD96" s="14"/>
      <c r="QQE96" s="14"/>
      <c r="QQF96" s="14"/>
      <c r="QQG96" s="14"/>
      <c r="QQH96" s="14"/>
      <c r="QQI96" s="14"/>
      <c r="QQJ96" s="14"/>
      <c r="QQK96" s="14"/>
      <c r="QQL96" s="14"/>
      <c r="QQM96" s="14"/>
      <c r="QQN96" s="14"/>
      <c r="QQO96" s="14"/>
      <c r="QQP96" s="14"/>
      <c r="QQQ96" s="14"/>
      <c r="QQR96" s="14"/>
      <c r="QQS96" s="14"/>
      <c r="QQT96" s="14"/>
      <c r="QQU96" s="14"/>
      <c r="QQV96" s="14"/>
      <c r="QQW96" s="14"/>
      <c r="QQX96" s="14"/>
      <c r="QQY96" s="14"/>
      <c r="QQZ96" s="14"/>
      <c r="QRA96" s="14"/>
      <c r="QRB96" s="14"/>
      <c r="QRC96" s="14"/>
      <c r="QRD96" s="14"/>
      <c r="QRE96" s="14"/>
      <c r="QRF96" s="14"/>
      <c r="QRG96" s="14"/>
      <c r="QRH96" s="14"/>
      <c r="QRI96" s="14"/>
      <c r="QRJ96" s="14"/>
      <c r="QRK96" s="14"/>
      <c r="QRL96" s="14"/>
      <c r="QRM96" s="14"/>
      <c r="QRN96" s="14"/>
      <c r="QRO96" s="14"/>
      <c r="QRP96" s="14"/>
      <c r="QRQ96" s="14"/>
      <c r="QRR96" s="14"/>
      <c r="QRS96" s="14"/>
      <c r="QRT96" s="14"/>
      <c r="QRU96" s="14"/>
      <c r="QRV96" s="14"/>
      <c r="QRW96" s="14"/>
      <c r="QRX96" s="14"/>
      <c r="QRY96" s="14"/>
      <c r="QRZ96" s="14"/>
      <c r="QSA96" s="14"/>
      <c r="QSB96" s="14"/>
      <c r="QSC96" s="14"/>
      <c r="QSD96" s="14"/>
      <c r="QSE96" s="14"/>
      <c r="QSF96" s="14"/>
      <c r="QSG96" s="14"/>
      <c r="QSH96" s="14"/>
      <c r="QSI96" s="14"/>
      <c r="QSJ96" s="14"/>
      <c r="QSK96" s="14"/>
      <c r="QSL96" s="14"/>
      <c r="QSM96" s="14"/>
      <c r="QSN96" s="14"/>
      <c r="QSO96" s="14"/>
      <c r="QSP96" s="14"/>
      <c r="QSQ96" s="14"/>
      <c r="QSR96" s="14"/>
      <c r="QSS96" s="14"/>
      <c r="QST96" s="14"/>
      <c r="QSU96" s="14"/>
      <c r="QSV96" s="14"/>
      <c r="QSW96" s="14"/>
      <c r="QSX96" s="14"/>
      <c r="QSY96" s="14"/>
      <c r="QSZ96" s="14"/>
      <c r="QTA96" s="14"/>
      <c r="QTB96" s="14"/>
      <c r="QTC96" s="14"/>
      <c r="QTD96" s="14"/>
      <c r="QTE96" s="14"/>
      <c r="QTF96" s="14"/>
      <c r="QTG96" s="14"/>
      <c r="QTH96" s="14"/>
      <c r="QTI96" s="14"/>
      <c r="QTJ96" s="14"/>
      <c r="QTK96" s="14"/>
      <c r="QTL96" s="14"/>
      <c r="QTM96" s="14"/>
      <c r="QTN96" s="14"/>
      <c r="QTO96" s="14"/>
      <c r="QTP96" s="14"/>
      <c r="QTQ96" s="14"/>
      <c r="QTR96" s="14"/>
      <c r="QTS96" s="14"/>
      <c r="QTT96" s="14"/>
      <c r="QTU96" s="14"/>
      <c r="QTV96" s="14"/>
      <c r="QTW96" s="14"/>
      <c r="QTX96" s="14"/>
      <c r="QTY96" s="14"/>
      <c r="QTZ96" s="14"/>
      <c r="QUA96" s="14"/>
      <c r="QUB96" s="14"/>
      <c r="QUC96" s="14"/>
      <c r="QUD96" s="14"/>
      <c r="QUE96" s="14"/>
      <c r="QUF96" s="14"/>
      <c r="QUG96" s="14"/>
      <c r="QUH96" s="14"/>
      <c r="QUI96" s="14"/>
      <c r="QUJ96" s="14"/>
      <c r="QUK96" s="14"/>
      <c r="QUL96" s="14"/>
      <c r="QUM96" s="14"/>
      <c r="QUN96" s="14"/>
      <c r="QUO96" s="14"/>
      <c r="QUP96" s="14"/>
      <c r="QUQ96" s="14"/>
      <c r="QUR96" s="14"/>
      <c r="QUS96" s="14"/>
      <c r="QUT96" s="14"/>
      <c r="QUU96" s="14"/>
      <c r="QUV96" s="14"/>
      <c r="QUW96" s="14"/>
      <c r="QUX96" s="14"/>
      <c r="QUY96" s="14"/>
      <c r="QUZ96" s="14"/>
      <c r="QVA96" s="14"/>
      <c r="QVB96" s="14"/>
      <c r="QVC96" s="14"/>
      <c r="QVD96" s="14"/>
      <c r="QVE96" s="14"/>
      <c r="QVF96" s="14"/>
      <c r="QVG96" s="14"/>
      <c r="QVH96" s="14"/>
      <c r="QVI96" s="14"/>
      <c r="QVJ96" s="14"/>
      <c r="QVK96" s="14"/>
      <c r="QVL96" s="14"/>
      <c r="QVM96" s="14"/>
      <c r="QVN96" s="14"/>
      <c r="QVO96" s="14"/>
      <c r="QVP96" s="14"/>
      <c r="QVQ96" s="14"/>
      <c r="QVR96" s="14"/>
      <c r="QVS96" s="14"/>
      <c r="QVT96" s="14"/>
      <c r="QVU96" s="14"/>
      <c r="QVV96" s="14"/>
      <c r="QVW96" s="14"/>
      <c r="QVX96" s="14"/>
      <c r="QVY96" s="14"/>
      <c r="QVZ96" s="14"/>
      <c r="QWA96" s="14"/>
      <c r="QWB96" s="14"/>
      <c r="QWC96" s="14"/>
      <c r="QWD96" s="14"/>
      <c r="QWE96" s="14"/>
      <c r="QWF96" s="14"/>
      <c r="QWG96" s="14"/>
      <c r="QWH96" s="14"/>
      <c r="QWI96" s="14"/>
      <c r="QWJ96" s="14"/>
      <c r="QWK96" s="14"/>
      <c r="QWL96" s="14"/>
      <c r="QWM96" s="14"/>
      <c r="QWN96" s="14"/>
      <c r="QWO96" s="14"/>
      <c r="QWP96" s="14"/>
      <c r="QWQ96" s="14"/>
      <c r="QWR96" s="14"/>
      <c r="QWS96" s="14"/>
      <c r="QWT96" s="14"/>
      <c r="QWU96" s="14"/>
      <c r="QWV96" s="14"/>
      <c r="QWW96" s="14"/>
      <c r="QWX96" s="14"/>
      <c r="QWY96" s="14"/>
      <c r="QWZ96" s="14"/>
      <c r="QXA96" s="14"/>
      <c r="QXB96" s="14"/>
      <c r="QXC96" s="14"/>
      <c r="QXD96" s="14"/>
      <c r="QXE96" s="14"/>
      <c r="QXF96" s="14"/>
      <c r="QXG96" s="14"/>
      <c r="QXH96" s="14"/>
      <c r="QXI96" s="14"/>
      <c r="QXJ96" s="14"/>
      <c r="QXK96" s="14"/>
      <c r="QXL96" s="14"/>
      <c r="QXM96" s="14"/>
      <c r="QXN96" s="14"/>
      <c r="QXO96" s="14"/>
      <c r="QXP96" s="14"/>
      <c r="QXQ96" s="14"/>
      <c r="QXR96" s="14"/>
      <c r="QXS96" s="14"/>
      <c r="QXT96" s="14"/>
      <c r="QXU96" s="14"/>
      <c r="QXV96" s="14"/>
      <c r="QXW96" s="14"/>
      <c r="QXX96" s="14"/>
      <c r="QXY96" s="14"/>
      <c r="QXZ96" s="14"/>
      <c r="QYA96" s="14"/>
      <c r="QYB96" s="14"/>
      <c r="QYC96" s="14"/>
      <c r="QYD96" s="14"/>
      <c r="QYE96" s="14"/>
      <c r="QYF96" s="14"/>
      <c r="QYG96" s="14"/>
      <c r="QYH96" s="14"/>
      <c r="QYI96" s="14"/>
      <c r="QYJ96" s="14"/>
      <c r="QYK96" s="14"/>
      <c r="QYL96" s="14"/>
      <c r="QYM96" s="14"/>
      <c r="QYN96" s="14"/>
      <c r="QYO96" s="14"/>
      <c r="QYP96" s="14"/>
      <c r="QYQ96" s="14"/>
      <c r="QYR96" s="14"/>
      <c r="QYS96" s="14"/>
      <c r="QYT96" s="14"/>
      <c r="QYU96" s="14"/>
      <c r="QYV96" s="14"/>
      <c r="QYW96" s="14"/>
      <c r="QYX96" s="14"/>
      <c r="QYY96" s="14"/>
      <c r="QYZ96" s="14"/>
      <c r="QZA96" s="14"/>
      <c r="QZB96" s="14"/>
      <c r="QZC96" s="14"/>
      <c r="QZD96" s="14"/>
      <c r="QZE96" s="14"/>
      <c r="QZF96" s="14"/>
      <c r="QZG96" s="14"/>
      <c r="QZH96" s="14"/>
      <c r="QZI96" s="14"/>
      <c r="QZJ96" s="14"/>
      <c r="QZK96" s="14"/>
      <c r="QZL96" s="14"/>
      <c r="QZM96" s="14"/>
      <c r="QZN96" s="14"/>
      <c r="QZO96" s="14"/>
      <c r="QZP96" s="14"/>
      <c r="QZQ96" s="14"/>
      <c r="QZR96" s="14"/>
      <c r="QZS96" s="14"/>
      <c r="QZT96" s="14"/>
      <c r="QZU96" s="14"/>
      <c r="QZV96" s="14"/>
      <c r="QZW96" s="14"/>
      <c r="QZX96" s="14"/>
      <c r="QZY96" s="14"/>
      <c r="QZZ96" s="14"/>
      <c r="RAA96" s="14"/>
      <c r="RAB96" s="14"/>
      <c r="RAC96" s="14"/>
      <c r="RAD96" s="14"/>
      <c r="RAE96" s="14"/>
      <c r="RAF96" s="14"/>
      <c r="RAG96" s="14"/>
      <c r="RAH96" s="14"/>
      <c r="RAI96" s="14"/>
      <c r="RAJ96" s="14"/>
      <c r="RAK96" s="14"/>
      <c r="RAL96" s="14"/>
      <c r="RAM96" s="14"/>
      <c r="RAN96" s="14"/>
      <c r="RAO96" s="14"/>
      <c r="RAP96" s="14"/>
      <c r="RAQ96" s="14"/>
      <c r="RAR96" s="14"/>
      <c r="RAS96" s="14"/>
      <c r="RAT96" s="14"/>
      <c r="RAU96" s="14"/>
      <c r="RAV96" s="14"/>
      <c r="RAW96" s="14"/>
      <c r="RAX96" s="14"/>
      <c r="RAY96" s="14"/>
      <c r="RAZ96" s="14"/>
      <c r="RBA96" s="14"/>
      <c r="RBB96" s="14"/>
      <c r="RBC96" s="14"/>
      <c r="RBD96" s="14"/>
      <c r="RBE96" s="14"/>
      <c r="RBF96" s="14"/>
      <c r="RBG96" s="14"/>
      <c r="RBH96" s="14"/>
      <c r="RBI96" s="14"/>
      <c r="RBJ96" s="14"/>
      <c r="RBK96" s="14"/>
      <c r="RBL96" s="14"/>
      <c r="RBM96" s="14"/>
      <c r="RBN96" s="14"/>
      <c r="RBO96" s="14"/>
      <c r="RBP96" s="14"/>
      <c r="RBQ96" s="14"/>
      <c r="RBR96" s="14"/>
      <c r="RBS96" s="14"/>
      <c r="RBT96" s="14"/>
      <c r="RBU96" s="14"/>
      <c r="RBV96" s="14"/>
      <c r="RBW96" s="14"/>
      <c r="RBX96" s="14"/>
      <c r="RBY96" s="14"/>
      <c r="RBZ96" s="14"/>
      <c r="RCA96" s="14"/>
      <c r="RCB96" s="14"/>
      <c r="RCC96" s="14"/>
      <c r="RCD96" s="14"/>
      <c r="RCE96" s="14"/>
      <c r="RCF96" s="14"/>
      <c r="RCG96" s="14"/>
      <c r="RCH96" s="14"/>
      <c r="RCI96" s="14"/>
      <c r="RCJ96" s="14"/>
      <c r="RCK96" s="14"/>
      <c r="RCL96" s="14"/>
      <c r="RCM96" s="14"/>
      <c r="RCN96" s="14"/>
      <c r="RCO96" s="14"/>
      <c r="RCP96" s="14"/>
      <c r="RCQ96" s="14"/>
      <c r="RCR96" s="14"/>
      <c r="RCS96" s="14"/>
      <c r="RCT96" s="14"/>
      <c r="RCU96" s="14"/>
      <c r="RCV96" s="14"/>
      <c r="RCW96" s="14"/>
      <c r="RCX96" s="14"/>
      <c r="RCY96" s="14"/>
      <c r="RCZ96" s="14"/>
      <c r="RDA96" s="14"/>
      <c r="RDB96" s="14"/>
      <c r="RDC96" s="14"/>
      <c r="RDD96" s="14"/>
      <c r="RDE96" s="14"/>
      <c r="RDF96" s="14"/>
      <c r="RDG96" s="14"/>
      <c r="RDH96" s="14"/>
      <c r="RDI96" s="14"/>
      <c r="RDJ96" s="14"/>
      <c r="RDK96" s="14"/>
      <c r="RDL96" s="14"/>
      <c r="RDM96" s="14"/>
      <c r="RDN96" s="14"/>
      <c r="RDO96" s="14"/>
      <c r="RDP96" s="14"/>
      <c r="RDQ96" s="14"/>
      <c r="RDR96" s="14"/>
      <c r="RDS96" s="14"/>
      <c r="RDT96" s="14"/>
      <c r="RDU96" s="14"/>
      <c r="RDV96" s="14"/>
      <c r="RDW96" s="14"/>
      <c r="RDX96" s="14"/>
      <c r="RDY96" s="14"/>
      <c r="RDZ96" s="14"/>
      <c r="REA96" s="14"/>
      <c r="REB96" s="14"/>
      <c r="REC96" s="14"/>
      <c r="RED96" s="14"/>
      <c r="REE96" s="14"/>
      <c r="REF96" s="14"/>
      <c r="REG96" s="14"/>
      <c r="REH96" s="14"/>
      <c r="REI96" s="14"/>
      <c r="REJ96" s="14"/>
      <c r="REK96" s="14"/>
      <c r="REL96" s="14"/>
      <c r="REM96" s="14"/>
      <c r="REN96" s="14"/>
      <c r="REO96" s="14"/>
      <c r="REP96" s="14"/>
      <c r="REQ96" s="14"/>
      <c r="RER96" s="14"/>
      <c r="RES96" s="14"/>
      <c r="RET96" s="14"/>
      <c r="REU96" s="14"/>
      <c r="REV96" s="14"/>
      <c r="REW96" s="14"/>
      <c r="REX96" s="14"/>
      <c r="REY96" s="14"/>
      <c r="REZ96" s="14"/>
      <c r="RFA96" s="14"/>
      <c r="RFB96" s="14"/>
      <c r="RFC96" s="14"/>
      <c r="RFD96" s="14"/>
      <c r="RFE96" s="14"/>
      <c r="RFF96" s="14"/>
      <c r="RFG96" s="14"/>
      <c r="RFH96" s="14"/>
      <c r="RFI96" s="14"/>
      <c r="RFJ96" s="14"/>
      <c r="RFK96" s="14"/>
      <c r="RFL96" s="14"/>
      <c r="RFM96" s="14"/>
      <c r="RFN96" s="14"/>
      <c r="RFO96" s="14"/>
      <c r="RFP96" s="14"/>
      <c r="RFQ96" s="14"/>
      <c r="RFR96" s="14"/>
      <c r="RFS96" s="14"/>
      <c r="RFT96" s="14"/>
      <c r="RFU96" s="14"/>
      <c r="RFV96" s="14"/>
      <c r="RFW96" s="14"/>
      <c r="RFX96" s="14"/>
      <c r="RFY96" s="14"/>
      <c r="RFZ96" s="14"/>
      <c r="RGA96" s="14"/>
      <c r="RGB96" s="14"/>
      <c r="RGC96" s="14"/>
      <c r="RGD96" s="14"/>
      <c r="RGE96" s="14"/>
      <c r="RGF96" s="14"/>
      <c r="RGG96" s="14"/>
      <c r="RGH96" s="14"/>
      <c r="RGI96" s="14"/>
      <c r="RGJ96" s="14"/>
      <c r="RGK96" s="14"/>
      <c r="RGL96" s="14"/>
      <c r="RGM96" s="14"/>
      <c r="RGN96" s="14"/>
      <c r="RGO96" s="14"/>
      <c r="RGP96" s="14"/>
      <c r="RGQ96" s="14"/>
      <c r="RGR96" s="14"/>
      <c r="RGS96" s="14"/>
      <c r="RGT96" s="14"/>
      <c r="RGU96" s="14"/>
      <c r="RGV96" s="14"/>
      <c r="RGW96" s="14"/>
      <c r="RGX96" s="14"/>
      <c r="RGY96" s="14"/>
      <c r="RGZ96" s="14"/>
      <c r="RHA96" s="14"/>
      <c r="RHB96" s="14"/>
      <c r="RHC96" s="14"/>
      <c r="RHD96" s="14"/>
      <c r="RHE96" s="14"/>
      <c r="RHF96" s="14"/>
      <c r="RHG96" s="14"/>
      <c r="RHH96" s="14"/>
      <c r="RHI96" s="14"/>
      <c r="RHJ96" s="14"/>
      <c r="RHK96" s="14"/>
      <c r="RHL96" s="14"/>
      <c r="RHM96" s="14"/>
      <c r="RHN96" s="14"/>
      <c r="RHO96" s="14"/>
      <c r="RHP96" s="14"/>
      <c r="RHQ96" s="14"/>
      <c r="RHR96" s="14"/>
      <c r="RHS96" s="14"/>
      <c r="RHT96" s="14"/>
      <c r="RHU96" s="14"/>
      <c r="RHV96" s="14"/>
      <c r="RHW96" s="14"/>
      <c r="RHX96" s="14"/>
      <c r="RHY96" s="14"/>
      <c r="RHZ96" s="14"/>
      <c r="RIA96" s="14"/>
      <c r="RIB96" s="14"/>
      <c r="RIC96" s="14"/>
      <c r="RID96" s="14"/>
      <c r="RIE96" s="14"/>
      <c r="RIF96" s="14"/>
      <c r="RIG96" s="14"/>
      <c r="RIH96" s="14"/>
      <c r="RII96" s="14"/>
      <c r="RIJ96" s="14"/>
      <c r="RIK96" s="14"/>
      <c r="RIL96" s="14"/>
      <c r="RIM96" s="14"/>
      <c r="RIN96" s="14"/>
      <c r="RIO96" s="14"/>
      <c r="RIP96" s="14"/>
      <c r="RIQ96" s="14"/>
      <c r="RIR96" s="14"/>
      <c r="RIS96" s="14"/>
      <c r="RIT96" s="14"/>
      <c r="RIU96" s="14"/>
      <c r="RIV96" s="14"/>
      <c r="RIW96" s="14"/>
      <c r="RIX96" s="14"/>
      <c r="RIY96" s="14"/>
      <c r="RIZ96" s="14"/>
      <c r="RJA96" s="14"/>
      <c r="RJB96" s="14"/>
      <c r="RJC96" s="14"/>
      <c r="RJD96" s="14"/>
      <c r="RJE96" s="14"/>
      <c r="RJF96" s="14"/>
      <c r="RJG96" s="14"/>
      <c r="RJH96" s="14"/>
      <c r="RJI96" s="14"/>
      <c r="RJJ96" s="14"/>
      <c r="RJK96" s="14"/>
      <c r="RJL96" s="14"/>
      <c r="RJM96" s="14"/>
      <c r="RJN96" s="14"/>
      <c r="RJO96" s="14"/>
      <c r="RJP96" s="14"/>
      <c r="RJQ96" s="14"/>
      <c r="RJR96" s="14"/>
      <c r="RJS96" s="14"/>
      <c r="RJT96" s="14"/>
      <c r="RJU96" s="14"/>
      <c r="RJV96" s="14"/>
      <c r="RJW96" s="14"/>
      <c r="RJX96" s="14"/>
      <c r="RJY96" s="14"/>
      <c r="RJZ96" s="14"/>
      <c r="RKA96" s="14"/>
      <c r="RKB96" s="14"/>
      <c r="RKC96" s="14"/>
      <c r="RKD96" s="14"/>
      <c r="RKE96" s="14"/>
      <c r="RKF96" s="14"/>
      <c r="RKG96" s="14"/>
      <c r="RKH96" s="14"/>
      <c r="RKI96" s="14"/>
      <c r="RKJ96" s="14"/>
      <c r="RKK96" s="14"/>
      <c r="RKL96" s="14"/>
      <c r="RKM96" s="14"/>
      <c r="RKN96" s="14"/>
      <c r="RKO96" s="14"/>
      <c r="RKP96" s="14"/>
      <c r="RKQ96" s="14"/>
      <c r="RKR96" s="14"/>
      <c r="RKS96" s="14"/>
      <c r="RKT96" s="14"/>
      <c r="RKU96" s="14"/>
      <c r="RKV96" s="14"/>
      <c r="RKW96" s="14"/>
      <c r="RKX96" s="14"/>
      <c r="RKY96" s="14"/>
      <c r="RKZ96" s="14"/>
      <c r="RLA96" s="14"/>
      <c r="RLB96" s="14"/>
      <c r="RLC96" s="14"/>
      <c r="RLD96" s="14"/>
      <c r="RLE96" s="14"/>
      <c r="RLF96" s="14"/>
      <c r="RLG96" s="14"/>
      <c r="RLH96" s="14"/>
      <c r="RLI96" s="14"/>
      <c r="RLJ96" s="14"/>
      <c r="RLK96" s="14"/>
      <c r="RLL96" s="14"/>
      <c r="RLM96" s="14"/>
      <c r="RLN96" s="14"/>
      <c r="RLO96" s="14"/>
      <c r="RLP96" s="14"/>
      <c r="RLQ96" s="14"/>
      <c r="RLR96" s="14"/>
      <c r="RLS96" s="14"/>
      <c r="RLT96" s="14"/>
      <c r="RLU96" s="14"/>
      <c r="RLV96" s="14"/>
      <c r="RLW96" s="14"/>
      <c r="RLX96" s="14"/>
      <c r="RLY96" s="14"/>
      <c r="RLZ96" s="14"/>
      <c r="RMA96" s="14"/>
      <c r="RMB96" s="14"/>
      <c r="RMC96" s="14"/>
      <c r="RMD96" s="14"/>
      <c r="RME96" s="14"/>
      <c r="RMF96" s="14"/>
      <c r="RMG96" s="14"/>
      <c r="RMH96" s="14"/>
      <c r="RMI96" s="14"/>
      <c r="RMJ96" s="14"/>
      <c r="RMK96" s="14"/>
      <c r="RML96" s="14"/>
      <c r="RMM96" s="14"/>
      <c r="RMN96" s="14"/>
      <c r="RMO96" s="14"/>
      <c r="RMP96" s="14"/>
      <c r="RMQ96" s="14"/>
      <c r="RMR96" s="14"/>
      <c r="RMS96" s="14"/>
      <c r="RMT96" s="14"/>
      <c r="RMU96" s="14"/>
      <c r="RMV96" s="14"/>
      <c r="RMW96" s="14"/>
      <c r="RMX96" s="14"/>
      <c r="RMY96" s="14"/>
      <c r="RMZ96" s="14"/>
      <c r="RNA96" s="14"/>
      <c r="RNB96" s="14"/>
      <c r="RNC96" s="14"/>
      <c r="RND96" s="14"/>
      <c r="RNE96" s="14"/>
      <c r="RNF96" s="14"/>
      <c r="RNG96" s="14"/>
      <c r="RNH96" s="14"/>
      <c r="RNI96" s="14"/>
      <c r="RNJ96" s="14"/>
      <c r="RNK96" s="14"/>
      <c r="RNL96" s="14"/>
      <c r="RNM96" s="14"/>
      <c r="RNN96" s="14"/>
      <c r="RNO96" s="14"/>
      <c r="RNP96" s="14"/>
      <c r="RNQ96" s="14"/>
      <c r="RNR96" s="14"/>
      <c r="RNS96" s="14"/>
      <c r="RNT96" s="14"/>
      <c r="RNU96" s="14"/>
      <c r="RNV96" s="14"/>
      <c r="RNW96" s="14"/>
      <c r="RNX96" s="14"/>
      <c r="RNY96" s="14"/>
      <c r="RNZ96" s="14"/>
      <c r="ROA96" s="14"/>
      <c r="ROB96" s="14"/>
      <c r="ROC96" s="14"/>
      <c r="ROD96" s="14"/>
      <c r="ROE96" s="14"/>
      <c r="ROF96" s="14"/>
      <c r="ROG96" s="14"/>
      <c r="ROH96" s="14"/>
      <c r="ROI96" s="14"/>
      <c r="ROJ96" s="14"/>
      <c r="ROK96" s="14"/>
      <c r="ROL96" s="14"/>
      <c r="ROM96" s="14"/>
      <c r="RON96" s="14"/>
      <c r="ROO96" s="14"/>
      <c r="ROP96" s="14"/>
      <c r="ROQ96" s="14"/>
      <c r="ROR96" s="14"/>
      <c r="ROS96" s="14"/>
      <c r="ROT96" s="14"/>
      <c r="ROU96" s="14"/>
      <c r="ROV96" s="14"/>
      <c r="ROW96" s="14"/>
      <c r="ROX96" s="14"/>
      <c r="ROY96" s="14"/>
      <c r="ROZ96" s="14"/>
      <c r="RPA96" s="14"/>
      <c r="RPB96" s="14"/>
      <c r="RPC96" s="14"/>
      <c r="RPD96" s="14"/>
      <c r="RPE96" s="14"/>
      <c r="RPF96" s="14"/>
      <c r="RPG96" s="14"/>
      <c r="RPH96" s="14"/>
      <c r="RPI96" s="14"/>
      <c r="RPJ96" s="14"/>
      <c r="RPK96" s="14"/>
      <c r="RPL96" s="14"/>
      <c r="RPM96" s="14"/>
      <c r="RPN96" s="14"/>
      <c r="RPO96" s="14"/>
      <c r="RPP96" s="14"/>
      <c r="RPQ96" s="14"/>
      <c r="RPR96" s="14"/>
      <c r="RPS96" s="14"/>
      <c r="RPT96" s="14"/>
      <c r="RPU96" s="14"/>
      <c r="RPV96" s="14"/>
      <c r="RPW96" s="14"/>
      <c r="RPX96" s="14"/>
      <c r="RPY96" s="14"/>
      <c r="RPZ96" s="14"/>
      <c r="RQA96" s="14"/>
      <c r="RQB96" s="14"/>
      <c r="RQC96" s="14"/>
      <c r="RQD96" s="14"/>
      <c r="RQE96" s="14"/>
      <c r="RQF96" s="14"/>
      <c r="RQG96" s="14"/>
      <c r="RQH96" s="14"/>
      <c r="RQI96" s="14"/>
      <c r="RQJ96" s="14"/>
      <c r="RQK96" s="14"/>
      <c r="RQL96" s="14"/>
      <c r="RQM96" s="14"/>
      <c r="RQN96" s="14"/>
      <c r="RQO96" s="14"/>
      <c r="RQP96" s="14"/>
      <c r="RQQ96" s="14"/>
      <c r="RQR96" s="14"/>
      <c r="RQS96" s="14"/>
      <c r="RQT96" s="14"/>
      <c r="RQU96" s="14"/>
      <c r="RQV96" s="14"/>
      <c r="RQW96" s="14"/>
      <c r="RQX96" s="14"/>
      <c r="RQY96" s="14"/>
      <c r="RQZ96" s="14"/>
      <c r="RRA96" s="14"/>
      <c r="RRB96" s="14"/>
      <c r="RRC96" s="14"/>
      <c r="RRD96" s="14"/>
      <c r="RRE96" s="14"/>
      <c r="RRF96" s="14"/>
      <c r="RRG96" s="14"/>
      <c r="RRH96" s="14"/>
      <c r="RRI96" s="14"/>
      <c r="RRJ96" s="14"/>
      <c r="RRK96" s="14"/>
      <c r="RRL96" s="14"/>
      <c r="RRM96" s="14"/>
      <c r="RRN96" s="14"/>
      <c r="RRO96" s="14"/>
      <c r="RRP96" s="14"/>
      <c r="RRQ96" s="14"/>
      <c r="RRR96" s="14"/>
      <c r="RRS96" s="14"/>
      <c r="RRT96" s="14"/>
      <c r="RRU96" s="14"/>
      <c r="RRV96" s="14"/>
      <c r="RRW96" s="14"/>
      <c r="RRX96" s="14"/>
      <c r="RRY96" s="14"/>
      <c r="RRZ96" s="14"/>
      <c r="RSA96" s="14"/>
      <c r="RSB96" s="14"/>
      <c r="RSC96" s="14"/>
      <c r="RSD96" s="14"/>
      <c r="RSE96" s="14"/>
      <c r="RSF96" s="14"/>
      <c r="RSG96" s="14"/>
      <c r="RSH96" s="14"/>
      <c r="RSI96" s="14"/>
      <c r="RSJ96" s="14"/>
      <c r="RSK96" s="14"/>
      <c r="RSL96" s="14"/>
      <c r="RSM96" s="14"/>
      <c r="RSN96" s="14"/>
      <c r="RSO96" s="14"/>
      <c r="RSP96" s="14"/>
      <c r="RSQ96" s="14"/>
      <c r="RSR96" s="14"/>
      <c r="RSS96" s="14"/>
      <c r="RST96" s="14"/>
      <c r="RSU96" s="14"/>
      <c r="RSV96" s="14"/>
      <c r="RSW96" s="14"/>
      <c r="RSX96" s="14"/>
      <c r="RSY96" s="14"/>
      <c r="RSZ96" s="14"/>
      <c r="RTA96" s="14"/>
      <c r="RTB96" s="14"/>
      <c r="RTC96" s="14"/>
      <c r="RTD96" s="14"/>
      <c r="RTE96" s="14"/>
      <c r="RTF96" s="14"/>
      <c r="RTG96" s="14"/>
      <c r="RTH96" s="14"/>
      <c r="RTI96" s="14"/>
      <c r="RTJ96" s="14"/>
      <c r="RTK96" s="14"/>
      <c r="RTL96" s="14"/>
      <c r="RTM96" s="14"/>
      <c r="RTN96" s="14"/>
      <c r="RTO96" s="14"/>
      <c r="RTP96" s="14"/>
      <c r="RTQ96" s="14"/>
      <c r="RTR96" s="14"/>
      <c r="RTS96" s="14"/>
      <c r="RTT96" s="14"/>
      <c r="RTU96" s="14"/>
      <c r="RTV96" s="14"/>
      <c r="RTW96" s="14"/>
      <c r="RTX96" s="14"/>
      <c r="RTY96" s="14"/>
      <c r="RTZ96" s="14"/>
      <c r="RUA96" s="14"/>
      <c r="RUB96" s="14"/>
      <c r="RUC96" s="14"/>
      <c r="RUD96" s="14"/>
      <c r="RUE96" s="14"/>
      <c r="RUF96" s="14"/>
      <c r="RUG96" s="14"/>
      <c r="RUH96" s="14"/>
      <c r="RUI96" s="14"/>
      <c r="RUJ96" s="14"/>
      <c r="RUK96" s="14"/>
      <c r="RUL96" s="14"/>
      <c r="RUM96" s="14"/>
      <c r="RUN96" s="14"/>
      <c r="RUO96" s="14"/>
      <c r="RUP96" s="14"/>
      <c r="RUQ96" s="14"/>
      <c r="RUR96" s="14"/>
      <c r="RUS96" s="14"/>
      <c r="RUT96" s="14"/>
      <c r="RUU96" s="14"/>
      <c r="RUV96" s="14"/>
      <c r="RUW96" s="14"/>
      <c r="RUX96" s="14"/>
      <c r="RUY96" s="14"/>
      <c r="RUZ96" s="14"/>
      <c r="RVA96" s="14"/>
      <c r="RVB96" s="14"/>
      <c r="RVC96" s="14"/>
      <c r="RVD96" s="14"/>
      <c r="RVE96" s="14"/>
      <c r="RVF96" s="14"/>
      <c r="RVG96" s="14"/>
      <c r="RVH96" s="14"/>
      <c r="RVI96" s="14"/>
      <c r="RVJ96" s="14"/>
      <c r="RVK96" s="14"/>
      <c r="RVL96" s="14"/>
      <c r="RVM96" s="14"/>
      <c r="RVN96" s="14"/>
      <c r="RVO96" s="14"/>
      <c r="RVP96" s="14"/>
      <c r="RVQ96" s="14"/>
      <c r="RVR96" s="14"/>
      <c r="RVS96" s="14"/>
      <c r="RVT96" s="14"/>
      <c r="RVU96" s="14"/>
      <c r="RVV96" s="14"/>
      <c r="RVW96" s="14"/>
      <c r="RVX96" s="14"/>
      <c r="RVY96" s="14"/>
      <c r="RVZ96" s="14"/>
      <c r="RWA96" s="14"/>
      <c r="RWB96" s="14"/>
      <c r="RWC96" s="14"/>
      <c r="RWD96" s="14"/>
      <c r="RWE96" s="14"/>
      <c r="RWF96" s="14"/>
      <c r="RWG96" s="14"/>
      <c r="RWH96" s="14"/>
      <c r="RWI96" s="14"/>
      <c r="RWJ96" s="14"/>
      <c r="RWK96" s="14"/>
      <c r="RWL96" s="14"/>
      <c r="RWM96" s="14"/>
      <c r="RWN96" s="14"/>
      <c r="RWO96" s="14"/>
      <c r="RWP96" s="14"/>
      <c r="RWQ96" s="14"/>
      <c r="RWR96" s="14"/>
      <c r="RWS96" s="14"/>
      <c r="RWT96" s="14"/>
      <c r="RWU96" s="14"/>
      <c r="RWV96" s="14"/>
      <c r="RWW96" s="14"/>
      <c r="RWX96" s="14"/>
      <c r="RWY96" s="14"/>
      <c r="RWZ96" s="14"/>
      <c r="RXA96" s="14"/>
      <c r="RXB96" s="14"/>
      <c r="RXC96" s="14"/>
      <c r="RXD96" s="14"/>
      <c r="RXE96" s="14"/>
      <c r="RXF96" s="14"/>
      <c r="RXG96" s="14"/>
      <c r="RXH96" s="14"/>
      <c r="RXI96" s="14"/>
      <c r="RXJ96" s="14"/>
      <c r="RXK96" s="14"/>
      <c r="RXL96" s="14"/>
      <c r="RXM96" s="14"/>
      <c r="RXN96" s="14"/>
      <c r="RXO96" s="14"/>
      <c r="RXP96" s="14"/>
      <c r="RXQ96" s="14"/>
      <c r="RXR96" s="14"/>
      <c r="RXS96" s="14"/>
      <c r="RXT96" s="14"/>
      <c r="RXU96" s="14"/>
      <c r="RXV96" s="14"/>
      <c r="RXW96" s="14"/>
      <c r="RXX96" s="14"/>
      <c r="RXY96" s="14"/>
      <c r="RXZ96" s="14"/>
      <c r="RYA96" s="14"/>
      <c r="RYB96" s="14"/>
      <c r="RYC96" s="14"/>
      <c r="RYD96" s="14"/>
      <c r="RYE96" s="14"/>
      <c r="RYF96" s="14"/>
      <c r="RYG96" s="14"/>
      <c r="RYH96" s="14"/>
      <c r="RYI96" s="14"/>
      <c r="RYJ96" s="14"/>
      <c r="RYK96" s="14"/>
      <c r="RYL96" s="14"/>
      <c r="RYM96" s="14"/>
      <c r="RYN96" s="14"/>
      <c r="RYO96" s="14"/>
      <c r="RYP96" s="14"/>
      <c r="RYQ96" s="14"/>
      <c r="RYR96" s="14"/>
      <c r="RYS96" s="14"/>
      <c r="RYT96" s="14"/>
      <c r="RYU96" s="14"/>
      <c r="RYV96" s="14"/>
      <c r="RYW96" s="14"/>
      <c r="RYX96" s="14"/>
      <c r="RYY96" s="14"/>
      <c r="RYZ96" s="14"/>
      <c r="RZA96" s="14"/>
      <c r="RZB96" s="14"/>
      <c r="RZC96" s="14"/>
      <c r="RZD96" s="14"/>
      <c r="RZE96" s="14"/>
      <c r="RZF96" s="14"/>
      <c r="RZG96" s="14"/>
      <c r="RZH96" s="14"/>
      <c r="RZI96" s="14"/>
      <c r="RZJ96" s="14"/>
      <c r="RZK96" s="14"/>
      <c r="RZL96" s="14"/>
      <c r="RZM96" s="14"/>
      <c r="RZN96" s="14"/>
      <c r="RZO96" s="14"/>
      <c r="RZP96" s="14"/>
      <c r="RZQ96" s="14"/>
      <c r="RZR96" s="14"/>
      <c r="RZS96" s="14"/>
      <c r="RZT96" s="14"/>
      <c r="RZU96" s="14"/>
      <c r="RZV96" s="14"/>
      <c r="RZW96" s="14"/>
      <c r="RZX96" s="14"/>
      <c r="RZY96" s="14"/>
      <c r="RZZ96" s="14"/>
      <c r="SAA96" s="14"/>
      <c r="SAB96" s="14"/>
      <c r="SAC96" s="14"/>
      <c r="SAD96" s="14"/>
      <c r="SAE96" s="14"/>
      <c r="SAF96" s="14"/>
      <c r="SAG96" s="14"/>
      <c r="SAH96" s="14"/>
      <c r="SAI96" s="14"/>
      <c r="SAJ96" s="14"/>
      <c r="SAK96" s="14"/>
      <c r="SAL96" s="14"/>
      <c r="SAM96" s="14"/>
      <c r="SAN96" s="14"/>
      <c r="SAO96" s="14"/>
      <c r="SAP96" s="14"/>
      <c r="SAQ96" s="14"/>
      <c r="SAR96" s="14"/>
      <c r="SAS96" s="14"/>
      <c r="SAT96" s="14"/>
      <c r="SAU96" s="14"/>
      <c r="SAV96" s="14"/>
      <c r="SAW96" s="14"/>
      <c r="SAX96" s="14"/>
      <c r="SAY96" s="14"/>
      <c r="SAZ96" s="14"/>
      <c r="SBA96" s="14"/>
      <c r="SBB96" s="14"/>
      <c r="SBC96" s="14"/>
      <c r="SBD96" s="14"/>
      <c r="SBE96" s="14"/>
      <c r="SBF96" s="14"/>
      <c r="SBG96" s="14"/>
      <c r="SBH96" s="14"/>
      <c r="SBI96" s="14"/>
      <c r="SBJ96" s="14"/>
      <c r="SBK96" s="14"/>
      <c r="SBL96" s="14"/>
      <c r="SBM96" s="14"/>
      <c r="SBN96" s="14"/>
      <c r="SBO96" s="14"/>
      <c r="SBP96" s="14"/>
      <c r="SBQ96" s="14"/>
      <c r="SBR96" s="14"/>
      <c r="SBS96" s="14"/>
      <c r="SBT96" s="14"/>
      <c r="SBU96" s="14"/>
      <c r="SBV96" s="14"/>
      <c r="SBW96" s="14"/>
      <c r="SBX96" s="14"/>
      <c r="SBY96" s="14"/>
      <c r="SBZ96" s="14"/>
      <c r="SCA96" s="14"/>
      <c r="SCB96" s="14"/>
      <c r="SCC96" s="14"/>
      <c r="SCD96" s="14"/>
      <c r="SCE96" s="14"/>
      <c r="SCF96" s="14"/>
      <c r="SCG96" s="14"/>
      <c r="SCH96" s="14"/>
      <c r="SCI96" s="14"/>
      <c r="SCJ96" s="14"/>
      <c r="SCK96" s="14"/>
      <c r="SCL96" s="14"/>
      <c r="SCM96" s="14"/>
      <c r="SCN96" s="14"/>
      <c r="SCO96" s="14"/>
      <c r="SCP96" s="14"/>
      <c r="SCQ96" s="14"/>
      <c r="SCR96" s="14"/>
      <c r="SCS96" s="14"/>
      <c r="SCT96" s="14"/>
      <c r="SCU96" s="14"/>
      <c r="SCV96" s="14"/>
      <c r="SCW96" s="14"/>
      <c r="SCX96" s="14"/>
      <c r="SCY96" s="14"/>
      <c r="SCZ96" s="14"/>
      <c r="SDA96" s="14"/>
      <c r="SDB96" s="14"/>
      <c r="SDC96" s="14"/>
      <c r="SDD96" s="14"/>
      <c r="SDE96" s="14"/>
      <c r="SDF96" s="14"/>
      <c r="SDG96" s="14"/>
      <c r="SDH96" s="14"/>
      <c r="SDI96" s="14"/>
      <c r="SDJ96" s="14"/>
      <c r="SDK96" s="14"/>
      <c r="SDL96" s="14"/>
      <c r="SDM96" s="14"/>
      <c r="SDN96" s="14"/>
      <c r="SDO96" s="14"/>
      <c r="SDP96" s="14"/>
      <c r="SDQ96" s="14"/>
      <c r="SDR96" s="14"/>
      <c r="SDS96" s="14"/>
      <c r="SDT96" s="14"/>
      <c r="SDU96" s="14"/>
      <c r="SDV96" s="14"/>
      <c r="SDW96" s="14"/>
      <c r="SDX96" s="14"/>
      <c r="SDY96" s="14"/>
      <c r="SDZ96" s="14"/>
      <c r="SEA96" s="14"/>
      <c r="SEB96" s="14"/>
      <c r="SEC96" s="14"/>
      <c r="SED96" s="14"/>
      <c r="SEE96" s="14"/>
      <c r="SEF96" s="14"/>
      <c r="SEG96" s="14"/>
      <c r="SEH96" s="14"/>
      <c r="SEI96" s="14"/>
      <c r="SEJ96" s="14"/>
      <c r="SEK96" s="14"/>
      <c r="SEL96" s="14"/>
      <c r="SEM96" s="14"/>
      <c r="SEN96" s="14"/>
      <c r="SEO96" s="14"/>
      <c r="SEP96" s="14"/>
      <c r="SEQ96" s="14"/>
      <c r="SER96" s="14"/>
      <c r="SES96" s="14"/>
      <c r="SET96" s="14"/>
      <c r="SEU96" s="14"/>
      <c r="SEV96" s="14"/>
      <c r="SEW96" s="14"/>
      <c r="SEX96" s="14"/>
      <c r="SEY96" s="14"/>
      <c r="SEZ96" s="14"/>
      <c r="SFA96" s="14"/>
      <c r="SFB96" s="14"/>
      <c r="SFC96" s="14"/>
      <c r="SFD96" s="14"/>
      <c r="SFE96" s="14"/>
      <c r="SFF96" s="14"/>
      <c r="SFG96" s="14"/>
      <c r="SFH96" s="14"/>
      <c r="SFI96" s="14"/>
      <c r="SFJ96" s="14"/>
      <c r="SFK96" s="14"/>
      <c r="SFL96" s="14"/>
      <c r="SFM96" s="14"/>
      <c r="SFN96" s="14"/>
      <c r="SFO96" s="14"/>
      <c r="SFP96" s="14"/>
      <c r="SFQ96" s="14"/>
      <c r="SFR96" s="14"/>
      <c r="SFS96" s="14"/>
      <c r="SFT96" s="14"/>
      <c r="SFU96" s="14"/>
      <c r="SFV96" s="14"/>
      <c r="SFW96" s="14"/>
      <c r="SFX96" s="14"/>
      <c r="SFY96" s="14"/>
      <c r="SFZ96" s="14"/>
      <c r="SGA96" s="14"/>
      <c r="SGB96" s="14"/>
      <c r="SGC96" s="14"/>
      <c r="SGD96" s="14"/>
      <c r="SGE96" s="14"/>
      <c r="SGF96" s="14"/>
      <c r="SGG96" s="14"/>
      <c r="SGH96" s="14"/>
      <c r="SGI96" s="14"/>
      <c r="SGJ96" s="14"/>
      <c r="SGK96" s="14"/>
      <c r="SGL96" s="14"/>
      <c r="SGM96" s="14"/>
      <c r="SGN96" s="14"/>
      <c r="SGO96" s="14"/>
      <c r="SGP96" s="14"/>
      <c r="SGQ96" s="14"/>
      <c r="SGR96" s="14"/>
      <c r="SGS96" s="14"/>
      <c r="SGT96" s="14"/>
      <c r="SGU96" s="14"/>
      <c r="SGV96" s="14"/>
      <c r="SGW96" s="14"/>
      <c r="SGX96" s="14"/>
      <c r="SGY96" s="14"/>
      <c r="SGZ96" s="14"/>
      <c r="SHA96" s="14"/>
      <c r="SHB96" s="14"/>
      <c r="SHC96" s="14"/>
      <c r="SHD96" s="14"/>
      <c r="SHE96" s="14"/>
      <c r="SHF96" s="14"/>
      <c r="SHG96" s="14"/>
      <c r="SHH96" s="14"/>
      <c r="SHI96" s="14"/>
      <c r="SHJ96" s="14"/>
      <c r="SHK96" s="14"/>
      <c r="SHL96" s="14"/>
      <c r="SHM96" s="14"/>
      <c r="SHN96" s="14"/>
      <c r="SHO96" s="14"/>
      <c r="SHP96" s="14"/>
      <c r="SHQ96" s="14"/>
      <c r="SHR96" s="14"/>
      <c r="SHS96" s="14"/>
      <c r="SHT96" s="14"/>
      <c r="SHU96" s="14"/>
      <c r="SHV96" s="14"/>
      <c r="SHW96" s="14"/>
      <c r="SHX96" s="14"/>
      <c r="SHY96" s="14"/>
      <c r="SHZ96" s="14"/>
      <c r="SIA96" s="14"/>
      <c r="SIB96" s="14"/>
      <c r="SIC96" s="14"/>
      <c r="SID96" s="14"/>
      <c r="SIE96" s="14"/>
      <c r="SIF96" s="14"/>
      <c r="SIG96" s="14"/>
      <c r="SIH96" s="14"/>
      <c r="SII96" s="14"/>
      <c r="SIJ96" s="14"/>
      <c r="SIK96" s="14"/>
      <c r="SIL96" s="14"/>
      <c r="SIM96" s="14"/>
      <c r="SIN96" s="14"/>
      <c r="SIO96" s="14"/>
      <c r="SIP96" s="14"/>
      <c r="SIQ96" s="14"/>
      <c r="SIR96" s="14"/>
      <c r="SIS96" s="14"/>
      <c r="SIT96" s="14"/>
      <c r="SIU96" s="14"/>
      <c r="SIV96" s="14"/>
      <c r="SIW96" s="14"/>
      <c r="SIX96" s="14"/>
      <c r="SIY96" s="14"/>
      <c r="SIZ96" s="14"/>
      <c r="SJA96" s="14"/>
      <c r="SJB96" s="14"/>
      <c r="SJC96" s="14"/>
      <c r="SJD96" s="14"/>
      <c r="SJE96" s="14"/>
      <c r="SJF96" s="14"/>
      <c r="SJG96" s="14"/>
      <c r="SJH96" s="14"/>
      <c r="SJI96" s="14"/>
      <c r="SJJ96" s="14"/>
      <c r="SJK96" s="14"/>
      <c r="SJL96" s="14"/>
      <c r="SJM96" s="14"/>
      <c r="SJN96" s="14"/>
      <c r="SJO96" s="14"/>
      <c r="SJP96" s="14"/>
      <c r="SJQ96" s="14"/>
      <c r="SJR96" s="14"/>
      <c r="SJS96" s="14"/>
      <c r="SJT96" s="14"/>
      <c r="SJU96" s="14"/>
      <c r="SJV96" s="14"/>
      <c r="SJW96" s="14"/>
      <c r="SJX96" s="14"/>
      <c r="SJY96" s="14"/>
      <c r="SJZ96" s="14"/>
      <c r="SKA96" s="14"/>
      <c r="SKB96" s="14"/>
      <c r="SKC96" s="14"/>
      <c r="SKD96" s="14"/>
      <c r="SKE96" s="14"/>
      <c r="SKF96" s="14"/>
      <c r="SKG96" s="14"/>
      <c r="SKH96" s="14"/>
      <c r="SKI96" s="14"/>
      <c r="SKJ96" s="14"/>
      <c r="SKK96" s="14"/>
      <c r="SKL96" s="14"/>
      <c r="SKM96" s="14"/>
      <c r="SKN96" s="14"/>
      <c r="SKO96" s="14"/>
      <c r="SKP96" s="14"/>
      <c r="SKQ96" s="14"/>
      <c r="SKR96" s="14"/>
      <c r="SKS96" s="14"/>
      <c r="SKT96" s="14"/>
      <c r="SKU96" s="14"/>
      <c r="SKV96" s="14"/>
      <c r="SKW96" s="14"/>
      <c r="SKX96" s="14"/>
      <c r="SKY96" s="14"/>
      <c r="SKZ96" s="14"/>
      <c r="SLA96" s="14"/>
      <c r="SLB96" s="14"/>
      <c r="SLC96" s="14"/>
      <c r="SLD96" s="14"/>
      <c r="SLE96" s="14"/>
      <c r="SLF96" s="14"/>
      <c r="SLG96" s="14"/>
      <c r="SLH96" s="14"/>
      <c r="SLI96" s="14"/>
      <c r="SLJ96" s="14"/>
      <c r="SLK96" s="14"/>
      <c r="SLL96" s="14"/>
      <c r="SLM96" s="14"/>
      <c r="SLN96" s="14"/>
      <c r="SLO96" s="14"/>
      <c r="SLP96" s="14"/>
      <c r="SLQ96" s="14"/>
      <c r="SLR96" s="14"/>
      <c r="SLS96" s="14"/>
      <c r="SLT96" s="14"/>
      <c r="SLU96" s="14"/>
      <c r="SLV96" s="14"/>
      <c r="SLW96" s="14"/>
      <c r="SLX96" s="14"/>
      <c r="SLY96" s="14"/>
      <c r="SLZ96" s="14"/>
      <c r="SMA96" s="14"/>
      <c r="SMB96" s="14"/>
      <c r="SMC96" s="14"/>
      <c r="SMD96" s="14"/>
      <c r="SME96" s="14"/>
      <c r="SMF96" s="14"/>
      <c r="SMG96" s="14"/>
      <c r="SMH96" s="14"/>
      <c r="SMI96" s="14"/>
      <c r="SMJ96" s="14"/>
      <c r="SMK96" s="14"/>
      <c r="SML96" s="14"/>
      <c r="SMM96" s="14"/>
      <c r="SMN96" s="14"/>
      <c r="SMO96" s="14"/>
      <c r="SMP96" s="14"/>
      <c r="SMQ96" s="14"/>
      <c r="SMR96" s="14"/>
      <c r="SMS96" s="14"/>
      <c r="SMT96" s="14"/>
      <c r="SMU96" s="14"/>
      <c r="SMV96" s="14"/>
      <c r="SMW96" s="14"/>
      <c r="SMX96" s="14"/>
      <c r="SMY96" s="14"/>
      <c r="SMZ96" s="14"/>
      <c r="SNA96" s="14"/>
      <c r="SNB96" s="14"/>
      <c r="SNC96" s="14"/>
      <c r="SND96" s="14"/>
      <c r="SNE96" s="14"/>
      <c r="SNF96" s="14"/>
      <c r="SNG96" s="14"/>
      <c r="SNH96" s="14"/>
      <c r="SNI96" s="14"/>
      <c r="SNJ96" s="14"/>
      <c r="SNK96" s="14"/>
      <c r="SNL96" s="14"/>
      <c r="SNM96" s="14"/>
      <c r="SNN96" s="14"/>
      <c r="SNO96" s="14"/>
      <c r="SNP96" s="14"/>
      <c r="SNQ96" s="14"/>
      <c r="SNR96" s="14"/>
      <c r="SNS96" s="14"/>
      <c r="SNT96" s="14"/>
      <c r="SNU96" s="14"/>
      <c r="SNV96" s="14"/>
      <c r="SNW96" s="14"/>
      <c r="SNX96" s="14"/>
      <c r="SNY96" s="14"/>
      <c r="SNZ96" s="14"/>
      <c r="SOA96" s="14"/>
      <c r="SOB96" s="14"/>
      <c r="SOC96" s="14"/>
      <c r="SOD96" s="14"/>
      <c r="SOE96" s="14"/>
      <c r="SOF96" s="14"/>
      <c r="SOG96" s="14"/>
      <c r="SOH96" s="14"/>
      <c r="SOI96" s="14"/>
      <c r="SOJ96" s="14"/>
      <c r="SOK96" s="14"/>
      <c r="SOL96" s="14"/>
      <c r="SOM96" s="14"/>
      <c r="SON96" s="14"/>
      <c r="SOO96" s="14"/>
      <c r="SOP96" s="14"/>
      <c r="SOQ96" s="14"/>
      <c r="SOR96" s="14"/>
      <c r="SOS96" s="14"/>
      <c r="SOT96" s="14"/>
      <c r="SOU96" s="14"/>
      <c r="SOV96" s="14"/>
      <c r="SOW96" s="14"/>
      <c r="SOX96" s="14"/>
      <c r="SOY96" s="14"/>
      <c r="SOZ96" s="14"/>
      <c r="SPA96" s="14"/>
      <c r="SPB96" s="14"/>
      <c r="SPC96" s="14"/>
      <c r="SPD96" s="14"/>
      <c r="SPE96" s="14"/>
      <c r="SPF96" s="14"/>
      <c r="SPG96" s="14"/>
      <c r="SPH96" s="14"/>
      <c r="SPI96" s="14"/>
      <c r="SPJ96" s="14"/>
      <c r="SPK96" s="14"/>
      <c r="SPL96" s="14"/>
      <c r="SPM96" s="14"/>
      <c r="SPN96" s="14"/>
      <c r="SPO96" s="14"/>
      <c r="SPP96" s="14"/>
      <c r="SPQ96" s="14"/>
      <c r="SPR96" s="14"/>
      <c r="SPS96" s="14"/>
      <c r="SPT96" s="14"/>
      <c r="SPU96" s="14"/>
      <c r="SPV96" s="14"/>
      <c r="SPW96" s="14"/>
      <c r="SPX96" s="14"/>
      <c r="SPY96" s="14"/>
      <c r="SPZ96" s="14"/>
      <c r="SQA96" s="14"/>
      <c r="SQB96" s="14"/>
      <c r="SQC96" s="14"/>
      <c r="SQD96" s="14"/>
      <c r="SQE96" s="14"/>
      <c r="SQF96" s="14"/>
      <c r="SQG96" s="14"/>
      <c r="SQH96" s="14"/>
      <c r="SQI96" s="14"/>
      <c r="SQJ96" s="14"/>
      <c r="SQK96" s="14"/>
      <c r="SQL96" s="14"/>
      <c r="SQM96" s="14"/>
      <c r="SQN96" s="14"/>
      <c r="SQO96" s="14"/>
      <c r="SQP96" s="14"/>
      <c r="SQQ96" s="14"/>
      <c r="SQR96" s="14"/>
      <c r="SQS96" s="14"/>
      <c r="SQT96" s="14"/>
      <c r="SQU96" s="14"/>
      <c r="SQV96" s="14"/>
      <c r="SQW96" s="14"/>
      <c r="SQX96" s="14"/>
      <c r="SQY96" s="14"/>
      <c r="SQZ96" s="14"/>
      <c r="SRA96" s="14"/>
      <c r="SRB96" s="14"/>
      <c r="SRC96" s="14"/>
      <c r="SRD96" s="14"/>
      <c r="SRE96" s="14"/>
      <c r="SRF96" s="14"/>
      <c r="SRG96" s="14"/>
      <c r="SRH96" s="14"/>
      <c r="SRI96" s="14"/>
      <c r="SRJ96" s="14"/>
      <c r="SRK96" s="14"/>
      <c r="SRL96" s="14"/>
      <c r="SRM96" s="14"/>
      <c r="SRN96" s="14"/>
      <c r="SRO96" s="14"/>
      <c r="SRP96" s="14"/>
      <c r="SRQ96" s="14"/>
      <c r="SRR96" s="14"/>
      <c r="SRS96" s="14"/>
      <c r="SRT96" s="14"/>
      <c r="SRU96" s="14"/>
      <c r="SRV96" s="14"/>
      <c r="SRW96" s="14"/>
      <c r="SRX96" s="14"/>
      <c r="SRY96" s="14"/>
      <c r="SRZ96" s="14"/>
      <c r="SSA96" s="14"/>
      <c r="SSB96" s="14"/>
      <c r="SSC96" s="14"/>
      <c r="SSD96" s="14"/>
      <c r="SSE96" s="14"/>
      <c r="SSF96" s="14"/>
      <c r="SSG96" s="14"/>
      <c r="SSH96" s="14"/>
      <c r="SSI96" s="14"/>
      <c r="SSJ96" s="14"/>
      <c r="SSK96" s="14"/>
      <c r="SSL96" s="14"/>
      <c r="SSM96" s="14"/>
      <c r="SSN96" s="14"/>
      <c r="SSO96" s="14"/>
      <c r="SSP96" s="14"/>
      <c r="SSQ96" s="14"/>
      <c r="SSR96" s="14"/>
      <c r="SSS96" s="14"/>
      <c r="SST96" s="14"/>
      <c r="SSU96" s="14"/>
      <c r="SSV96" s="14"/>
      <c r="SSW96" s="14"/>
      <c r="SSX96" s="14"/>
      <c r="SSY96" s="14"/>
      <c r="SSZ96" s="14"/>
      <c r="STA96" s="14"/>
      <c r="STB96" s="14"/>
      <c r="STC96" s="14"/>
      <c r="STD96" s="14"/>
      <c r="STE96" s="14"/>
      <c r="STF96" s="14"/>
      <c r="STG96" s="14"/>
      <c r="STH96" s="14"/>
      <c r="STI96" s="14"/>
      <c r="STJ96" s="14"/>
      <c r="STK96" s="14"/>
      <c r="STL96" s="14"/>
      <c r="STM96" s="14"/>
      <c r="STN96" s="14"/>
      <c r="STO96" s="14"/>
      <c r="STP96" s="14"/>
      <c r="STQ96" s="14"/>
      <c r="STR96" s="14"/>
      <c r="STS96" s="14"/>
      <c r="STT96" s="14"/>
      <c r="STU96" s="14"/>
      <c r="STV96" s="14"/>
      <c r="STW96" s="14"/>
      <c r="STX96" s="14"/>
      <c r="STY96" s="14"/>
      <c r="STZ96" s="14"/>
      <c r="SUA96" s="14"/>
      <c r="SUB96" s="14"/>
      <c r="SUC96" s="14"/>
      <c r="SUD96" s="14"/>
      <c r="SUE96" s="14"/>
      <c r="SUF96" s="14"/>
      <c r="SUG96" s="14"/>
      <c r="SUH96" s="14"/>
      <c r="SUI96" s="14"/>
      <c r="SUJ96" s="14"/>
      <c r="SUK96" s="14"/>
      <c r="SUL96" s="14"/>
      <c r="SUM96" s="14"/>
      <c r="SUN96" s="14"/>
      <c r="SUO96" s="14"/>
      <c r="SUP96" s="14"/>
      <c r="SUQ96" s="14"/>
      <c r="SUR96" s="14"/>
      <c r="SUS96" s="14"/>
      <c r="SUT96" s="14"/>
      <c r="SUU96" s="14"/>
      <c r="SUV96" s="14"/>
      <c r="SUW96" s="14"/>
      <c r="SUX96" s="14"/>
      <c r="SUY96" s="14"/>
      <c r="SUZ96" s="14"/>
      <c r="SVA96" s="14"/>
      <c r="SVB96" s="14"/>
      <c r="SVC96" s="14"/>
      <c r="SVD96" s="14"/>
      <c r="SVE96" s="14"/>
      <c r="SVF96" s="14"/>
      <c r="SVG96" s="14"/>
      <c r="SVH96" s="14"/>
      <c r="SVI96" s="14"/>
      <c r="SVJ96" s="14"/>
      <c r="SVK96" s="14"/>
      <c r="SVL96" s="14"/>
      <c r="SVM96" s="14"/>
      <c r="SVN96" s="14"/>
      <c r="SVO96" s="14"/>
      <c r="SVP96" s="14"/>
      <c r="SVQ96" s="14"/>
      <c r="SVR96" s="14"/>
      <c r="SVS96" s="14"/>
      <c r="SVT96" s="14"/>
      <c r="SVU96" s="14"/>
      <c r="SVV96" s="14"/>
      <c r="SVW96" s="14"/>
      <c r="SVX96" s="14"/>
      <c r="SVY96" s="14"/>
      <c r="SVZ96" s="14"/>
      <c r="SWA96" s="14"/>
      <c r="SWB96" s="14"/>
      <c r="SWC96" s="14"/>
      <c r="SWD96" s="14"/>
      <c r="SWE96" s="14"/>
      <c r="SWF96" s="14"/>
      <c r="SWG96" s="14"/>
      <c r="SWH96" s="14"/>
      <c r="SWI96" s="14"/>
      <c r="SWJ96" s="14"/>
      <c r="SWK96" s="14"/>
      <c r="SWL96" s="14"/>
      <c r="SWM96" s="14"/>
      <c r="SWN96" s="14"/>
      <c r="SWO96" s="14"/>
      <c r="SWP96" s="14"/>
      <c r="SWQ96" s="14"/>
      <c r="SWR96" s="14"/>
      <c r="SWS96" s="14"/>
      <c r="SWT96" s="14"/>
      <c r="SWU96" s="14"/>
      <c r="SWV96" s="14"/>
      <c r="SWW96" s="14"/>
      <c r="SWX96" s="14"/>
      <c r="SWY96" s="14"/>
      <c r="SWZ96" s="14"/>
      <c r="SXA96" s="14"/>
      <c r="SXB96" s="14"/>
      <c r="SXC96" s="14"/>
      <c r="SXD96" s="14"/>
      <c r="SXE96" s="14"/>
      <c r="SXF96" s="14"/>
      <c r="SXG96" s="14"/>
      <c r="SXH96" s="14"/>
      <c r="SXI96" s="14"/>
      <c r="SXJ96" s="14"/>
      <c r="SXK96" s="14"/>
      <c r="SXL96" s="14"/>
      <c r="SXM96" s="14"/>
      <c r="SXN96" s="14"/>
      <c r="SXO96" s="14"/>
      <c r="SXP96" s="14"/>
      <c r="SXQ96" s="14"/>
      <c r="SXR96" s="14"/>
      <c r="SXS96" s="14"/>
      <c r="SXT96" s="14"/>
      <c r="SXU96" s="14"/>
      <c r="SXV96" s="14"/>
      <c r="SXW96" s="14"/>
      <c r="SXX96" s="14"/>
      <c r="SXY96" s="14"/>
      <c r="SXZ96" s="14"/>
      <c r="SYA96" s="14"/>
      <c r="SYB96" s="14"/>
      <c r="SYC96" s="14"/>
      <c r="SYD96" s="14"/>
      <c r="SYE96" s="14"/>
      <c r="SYF96" s="14"/>
      <c r="SYG96" s="14"/>
      <c r="SYH96" s="14"/>
      <c r="SYI96" s="14"/>
      <c r="SYJ96" s="14"/>
      <c r="SYK96" s="14"/>
      <c r="SYL96" s="14"/>
      <c r="SYM96" s="14"/>
      <c r="SYN96" s="14"/>
      <c r="SYO96" s="14"/>
      <c r="SYP96" s="14"/>
      <c r="SYQ96" s="14"/>
      <c r="SYR96" s="14"/>
      <c r="SYS96" s="14"/>
      <c r="SYT96" s="14"/>
      <c r="SYU96" s="14"/>
      <c r="SYV96" s="14"/>
      <c r="SYW96" s="14"/>
      <c r="SYX96" s="14"/>
      <c r="SYY96" s="14"/>
      <c r="SYZ96" s="14"/>
      <c r="SZA96" s="14"/>
      <c r="SZB96" s="14"/>
      <c r="SZC96" s="14"/>
      <c r="SZD96" s="14"/>
      <c r="SZE96" s="14"/>
      <c r="SZF96" s="14"/>
      <c r="SZG96" s="14"/>
      <c r="SZH96" s="14"/>
      <c r="SZI96" s="14"/>
      <c r="SZJ96" s="14"/>
      <c r="SZK96" s="14"/>
      <c r="SZL96" s="14"/>
      <c r="SZM96" s="14"/>
      <c r="SZN96" s="14"/>
      <c r="SZO96" s="14"/>
      <c r="SZP96" s="14"/>
      <c r="SZQ96" s="14"/>
      <c r="SZR96" s="14"/>
      <c r="SZS96" s="14"/>
      <c r="SZT96" s="14"/>
      <c r="SZU96" s="14"/>
      <c r="SZV96" s="14"/>
      <c r="SZW96" s="14"/>
      <c r="SZX96" s="14"/>
      <c r="SZY96" s="14"/>
      <c r="SZZ96" s="14"/>
      <c r="TAA96" s="14"/>
      <c r="TAB96" s="14"/>
      <c r="TAC96" s="14"/>
      <c r="TAD96" s="14"/>
      <c r="TAE96" s="14"/>
      <c r="TAF96" s="14"/>
      <c r="TAG96" s="14"/>
      <c r="TAH96" s="14"/>
      <c r="TAI96" s="14"/>
      <c r="TAJ96" s="14"/>
      <c r="TAK96" s="14"/>
      <c r="TAL96" s="14"/>
      <c r="TAM96" s="14"/>
      <c r="TAN96" s="14"/>
      <c r="TAO96" s="14"/>
      <c r="TAP96" s="14"/>
      <c r="TAQ96" s="14"/>
      <c r="TAR96" s="14"/>
      <c r="TAS96" s="14"/>
      <c r="TAT96" s="14"/>
      <c r="TAU96" s="14"/>
      <c r="TAV96" s="14"/>
      <c r="TAW96" s="14"/>
      <c r="TAX96" s="14"/>
      <c r="TAY96" s="14"/>
      <c r="TAZ96" s="14"/>
      <c r="TBA96" s="14"/>
      <c r="TBB96" s="14"/>
      <c r="TBC96" s="14"/>
      <c r="TBD96" s="14"/>
      <c r="TBE96" s="14"/>
      <c r="TBF96" s="14"/>
      <c r="TBG96" s="14"/>
      <c r="TBH96" s="14"/>
      <c r="TBI96" s="14"/>
      <c r="TBJ96" s="14"/>
      <c r="TBK96" s="14"/>
      <c r="TBL96" s="14"/>
      <c r="TBM96" s="14"/>
      <c r="TBN96" s="14"/>
      <c r="TBO96" s="14"/>
      <c r="TBP96" s="14"/>
      <c r="TBQ96" s="14"/>
      <c r="TBR96" s="14"/>
      <c r="TBS96" s="14"/>
      <c r="TBT96" s="14"/>
      <c r="TBU96" s="14"/>
      <c r="TBV96" s="14"/>
      <c r="TBW96" s="14"/>
      <c r="TBX96" s="14"/>
      <c r="TBY96" s="14"/>
      <c r="TBZ96" s="14"/>
      <c r="TCA96" s="14"/>
      <c r="TCB96" s="14"/>
      <c r="TCC96" s="14"/>
      <c r="TCD96" s="14"/>
      <c r="TCE96" s="14"/>
      <c r="TCF96" s="14"/>
      <c r="TCG96" s="14"/>
      <c r="TCH96" s="14"/>
      <c r="TCI96" s="14"/>
      <c r="TCJ96" s="14"/>
      <c r="TCK96" s="14"/>
      <c r="TCL96" s="14"/>
      <c r="TCM96" s="14"/>
      <c r="TCN96" s="14"/>
      <c r="TCO96" s="14"/>
      <c r="TCP96" s="14"/>
      <c r="TCQ96" s="14"/>
      <c r="TCR96" s="14"/>
      <c r="TCS96" s="14"/>
      <c r="TCT96" s="14"/>
      <c r="TCU96" s="14"/>
      <c r="TCV96" s="14"/>
      <c r="TCW96" s="14"/>
      <c r="TCX96" s="14"/>
      <c r="TCY96" s="14"/>
      <c r="TCZ96" s="14"/>
      <c r="TDA96" s="14"/>
      <c r="TDB96" s="14"/>
      <c r="TDC96" s="14"/>
      <c r="TDD96" s="14"/>
      <c r="TDE96" s="14"/>
      <c r="TDF96" s="14"/>
      <c r="TDG96" s="14"/>
      <c r="TDH96" s="14"/>
      <c r="TDI96" s="14"/>
      <c r="TDJ96" s="14"/>
      <c r="TDK96" s="14"/>
      <c r="TDL96" s="14"/>
      <c r="TDM96" s="14"/>
      <c r="TDN96" s="14"/>
      <c r="TDO96" s="14"/>
      <c r="TDP96" s="14"/>
      <c r="TDQ96" s="14"/>
      <c r="TDR96" s="14"/>
      <c r="TDS96" s="14"/>
      <c r="TDT96" s="14"/>
      <c r="TDU96" s="14"/>
      <c r="TDV96" s="14"/>
      <c r="TDW96" s="14"/>
      <c r="TDX96" s="14"/>
      <c r="TDY96" s="14"/>
      <c r="TDZ96" s="14"/>
      <c r="TEA96" s="14"/>
      <c r="TEB96" s="14"/>
      <c r="TEC96" s="14"/>
      <c r="TED96" s="14"/>
      <c r="TEE96" s="14"/>
      <c r="TEF96" s="14"/>
      <c r="TEG96" s="14"/>
      <c r="TEH96" s="14"/>
      <c r="TEI96" s="14"/>
      <c r="TEJ96" s="14"/>
      <c r="TEK96" s="14"/>
      <c r="TEL96" s="14"/>
      <c r="TEM96" s="14"/>
      <c r="TEN96" s="14"/>
      <c r="TEO96" s="14"/>
      <c r="TEP96" s="14"/>
      <c r="TEQ96" s="14"/>
      <c r="TER96" s="14"/>
      <c r="TES96" s="14"/>
      <c r="TET96" s="14"/>
      <c r="TEU96" s="14"/>
      <c r="TEV96" s="14"/>
      <c r="TEW96" s="14"/>
      <c r="TEX96" s="14"/>
      <c r="TEY96" s="14"/>
      <c r="TEZ96" s="14"/>
      <c r="TFA96" s="14"/>
      <c r="TFB96" s="14"/>
      <c r="TFC96" s="14"/>
      <c r="TFD96" s="14"/>
      <c r="TFE96" s="14"/>
      <c r="TFF96" s="14"/>
      <c r="TFG96" s="14"/>
      <c r="TFH96" s="14"/>
      <c r="TFI96" s="14"/>
      <c r="TFJ96" s="14"/>
      <c r="TFK96" s="14"/>
      <c r="TFL96" s="14"/>
      <c r="TFM96" s="14"/>
      <c r="TFN96" s="14"/>
      <c r="TFO96" s="14"/>
      <c r="TFP96" s="14"/>
      <c r="TFQ96" s="14"/>
      <c r="TFR96" s="14"/>
      <c r="TFS96" s="14"/>
      <c r="TFT96" s="14"/>
      <c r="TFU96" s="14"/>
      <c r="TFV96" s="14"/>
      <c r="TFW96" s="14"/>
      <c r="TFX96" s="14"/>
      <c r="TFY96" s="14"/>
      <c r="TFZ96" s="14"/>
      <c r="TGA96" s="14"/>
      <c r="TGB96" s="14"/>
      <c r="TGC96" s="14"/>
      <c r="TGD96" s="14"/>
      <c r="TGE96" s="14"/>
      <c r="TGF96" s="14"/>
      <c r="TGG96" s="14"/>
      <c r="TGH96" s="14"/>
      <c r="TGI96" s="14"/>
      <c r="TGJ96" s="14"/>
      <c r="TGK96" s="14"/>
      <c r="TGL96" s="14"/>
      <c r="TGM96" s="14"/>
      <c r="TGN96" s="14"/>
      <c r="TGO96" s="14"/>
      <c r="TGP96" s="14"/>
      <c r="TGQ96" s="14"/>
      <c r="TGR96" s="14"/>
      <c r="TGS96" s="14"/>
      <c r="TGT96" s="14"/>
      <c r="TGU96" s="14"/>
      <c r="TGV96" s="14"/>
      <c r="TGW96" s="14"/>
      <c r="TGX96" s="14"/>
      <c r="TGY96" s="14"/>
      <c r="TGZ96" s="14"/>
      <c r="THA96" s="14"/>
      <c r="THB96" s="14"/>
      <c r="THC96" s="14"/>
      <c r="THD96" s="14"/>
      <c r="THE96" s="14"/>
      <c r="THF96" s="14"/>
      <c r="THG96" s="14"/>
      <c r="THH96" s="14"/>
      <c r="THI96" s="14"/>
      <c r="THJ96" s="14"/>
      <c r="THK96" s="14"/>
      <c r="THL96" s="14"/>
      <c r="THM96" s="14"/>
      <c r="THN96" s="14"/>
      <c r="THO96" s="14"/>
      <c r="THP96" s="14"/>
      <c r="THQ96" s="14"/>
      <c r="THR96" s="14"/>
      <c r="THS96" s="14"/>
      <c r="THT96" s="14"/>
      <c r="THU96" s="14"/>
      <c r="THV96" s="14"/>
      <c r="THW96" s="14"/>
      <c r="THX96" s="14"/>
      <c r="THY96" s="14"/>
      <c r="THZ96" s="14"/>
      <c r="TIA96" s="14"/>
      <c r="TIB96" s="14"/>
      <c r="TIC96" s="14"/>
      <c r="TID96" s="14"/>
      <c r="TIE96" s="14"/>
      <c r="TIF96" s="14"/>
      <c r="TIG96" s="14"/>
      <c r="TIH96" s="14"/>
      <c r="TII96" s="14"/>
      <c r="TIJ96" s="14"/>
      <c r="TIK96" s="14"/>
      <c r="TIL96" s="14"/>
      <c r="TIM96" s="14"/>
      <c r="TIN96" s="14"/>
      <c r="TIO96" s="14"/>
      <c r="TIP96" s="14"/>
      <c r="TIQ96" s="14"/>
      <c r="TIR96" s="14"/>
      <c r="TIS96" s="14"/>
      <c r="TIT96" s="14"/>
      <c r="TIU96" s="14"/>
      <c r="TIV96" s="14"/>
      <c r="TIW96" s="14"/>
      <c r="TIX96" s="14"/>
      <c r="TIY96" s="14"/>
      <c r="TIZ96" s="14"/>
      <c r="TJA96" s="14"/>
      <c r="TJB96" s="14"/>
      <c r="TJC96" s="14"/>
      <c r="TJD96" s="14"/>
      <c r="TJE96" s="14"/>
      <c r="TJF96" s="14"/>
      <c r="TJG96" s="14"/>
      <c r="TJH96" s="14"/>
      <c r="TJI96" s="14"/>
      <c r="TJJ96" s="14"/>
      <c r="TJK96" s="14"/>
      <c r="TJL96" s="14"/>
      <c r="TJM96" s="14"/>
      <c r="TJN96" s="14"/>
      <c r="TJO96" s="14"/>
      <c r="TJP96" s="14"/>
      <c r="TJQ96" s="14"/>
      <c r="TJR96" s="14"/>
      <c r="TJS96" s="14"/>
      <c r="TJT96" s="14"/>
      <c r="TJU96" s="14"/>
      <c r="TJV96" s="14"/>
      <c r="TJW96" s="14"/>
      <c r="TJX96" s="14"/>
      <c r="TJY96" s="14"/>
      <c r="TJZ96" s="14"/>
      <c r="TKA96" s="14"/>
      <c r="TKB96" s="14"/>
      <c r="TKC96" s="14"/>
      <c r="TKD96" s="14"/>
      <c r="TKE96" s="14"/>
      <c r="TKF96" s="14"/>
      <c r="TKG96" s="14"/>
      <c r="TKH96" s="14"/>
      <c r="TKI96" s="14"/>
      <c r="TKJ96" s="14"/>
      <c r="TKK96" s="14"/>
      <c r="TKL96" s="14"/>
      <c r="TKM96" s="14"/>
      <c r="TKN96" s="14"/>
      <c r="TKO96" s="14"/>
      <c r="TKP96" s="14"/>
      <c r="TKQ96" s="14"/>
      <c r="TKR96" s="14"/>
      <c r="TKS96" s="14"/>
      <c r="TKT96" s="14"/>
      <c r="TKU96" s="14"/>
      <c r="TKV96" s="14"/>
      <c r="TKW96" s="14"/>
      <c r="TKX96" s="14"/>
      <c r="TKY96" s="14"/>
      <c r="TKZ96" s="14"/>
      <c r="TLA96" s="14"/>
      <c r="TLB96" s="14"/>
      <c r="TLC96" s="14"/>
      <c r="TLD96" s="14"/>
      <c r="TLE96" s="14"/>
      <c r="TLF96" s="14"/>
      <c r="TLG96" s="14"/>
      <c r="TLH96" s="14"/>
      <c r="TLI96" s="14"/>
      <c r="TLJ96" s="14"/>
      <c r="TLK96" s="14"/>
      <c r="TLL96" s="14"/>
      <c r="TLM96" s="14"/>
      <c r="TLN96" s="14"/>
      <c r="TLO96" s="14"/>
      <c r="TLP96" s="14"/>
      <c r="TLQ96" s="14"/>
      <c r="TLR96" s="14"/>
      <c r="TLS96" s="14"/>
      <c r="TLT96" s="14"/>
      <c r="TLU96" s="14"/>
      <c r="TLV96" s="14"/>
      <c r="TLW96" s="14"/>
      <c r="TLX96" s="14"/>
      <c r="TLY96" s="14"/>
      <c r="TLZ96" s="14"/>
      <c r="TMA96" s="14"/>
      <c r="TMB96" s="14"/>
      <c r="TMC96" s="14"/>
      <c r="TMD96" s="14"/>
      <c r="TME96" s="14"/>
      <c r="TMF96" s="14"/>
      <c r="TMG96" s="14"/>
      <c r="TMH96" s="14"/>
      <c r="TMI96" s="14"/>
      <c r="TMJ96" s="14"/>
      <c r="TMK96" s="14"/>
      <c r="TML96" s="14"/>
      <c r="TMM96" s="14"/>
      <c r="TMN96" s="14"/>
      <c r="TMO96" s="14"/>
      <c r="TMP96" s="14"/>
      <c r="TMQ96" s="14"/>
      <c r="TMR96" s="14"/>
      <c r="TMS96" s="14"/>
      <c r="TMT96" s="14"/>
      <c r="TMU96" s="14"/>
      <c r="TMV96" s="14"/>
      <c r="TMW96" s="14"/>
      <c r="TMX96" s="14"/>
      <c r="TMY96" s="14"/>
      <c r="TMZ96" s="14"/>
      <c r="TNA96" s="14"/>
      <c r="TNB96" s="14"/>
      <c r="TNC96" s="14"/>
      <c r="TND96" s="14"/>
      <c r="TNE96" s="14"/>
      <c r="TNF96" s="14"/>
      <c r="TNG96" s="14"/>
      <c r="TNH96" s="14"/>
      <c r="TNI96" s="14"/>
      <c r="TNJ96" s="14"/>
      <c r="TNK96" s="14"/>
      <c r="TNL96" s="14"/>
      <c r="TNM96" s="14"/>
      <c r="TNN96" s="14"/>
      <c r="TNO96" s="14"/>
      <c r="TNP96" s="14"/>
      <c r="TNQ96" s="14"/>
      <c r="TNR96" s="14"/>
      <c r="TNS96" s="14"/>
      <c r="TNT96" s="14"/>
      <c r="TNU96" s="14"/>
      <c r="TNV96" s="14"/>
      <c r="TNW96" s="14"/>
      <c r="TNX96" s="14"/>
      <c r="TNY96" s="14"/>
      <c r="TNZ96" s="14"/>
      <c r="TOA96" s="14"/>
      <c r="TOB96" s="14"/>
      <c r="TOC96" s="14"/>
      <c r="TOD96" s="14"/>
      <c r="TOE96" s="14"/>
      <c r="TOF96" s="14"/>
      <c r="TOG96" s="14"/>
      <c r="TOH96" s="14"/>
      <c r="TOI96" s="14"/>
      <c r="TOJ96" s="14"/>
      <c r="TOK96" s="14"/>
      <c r="TOL96" s="14"/>
      <c r="TOM96" s="14"/>
      <c r="TON96" s="14"/>
      <c r="TOO96" s="14"/>
      <c r="TOP96" s="14"/>
      <c r="TOQ96" s="14"/>
      <c r="TOR96" s="14"/>
      <c r="TOS96" s="14"/>
      <c r="TOT96" s="14"/>
      <c r="TOU96" s="14"/>
      <c r="TOV96" s="14"/>
      <c r="TOW96" s="14"/>
      <c r="TOX96" s="14"/>
      <c r="TOY96" s="14"/>
      <c r="TOZ96" s="14"/>
      <c r="TPA96" s="14"/>
      <c r="TPB96" s="14"/>
      <c r="TPC96" s="14"/>
      <c r="TPD96" s="14"/>
      <c r="TPE96" s="14"/>
      <c r="TPF96" s="14"/>
      <c r="TPG96" s="14"/>
      <c r="TPH96" s="14"/>
      <c r="TPI96" s="14"/>
      <c r="TPJ96" s="14"/>
      <c r="TPK96" s="14"/>
      <c r="TPL96" s="14"/>
      <c r="TPM96" s="14"/>
      <c r="TPN96" s="14"/>
      <c r="TPO96" s="14"/>
      <c r="TPP96" s="14"/>
      <c r="TPQ96" s="14"/>
      <c r="TPR96" s="14"/>
      <c r="TPS96" s="14"/>
      <c r="TPT96" s="14"/>
      <c r="TPU96" s="14"/>
      <c r="TPV96" s="14"/>
      <c r="TPW96" s="14"/>
      <c r="TPX96" s="14"/>
      <c r="TPY96" s="14"/>
      <c r="TPZ96" s="14"/>
      <c r="TQA96" s="14"/>
      <c r="TQB96" s="14"/>
      <c r="TQC96" s="14"/>
      <c r="TQD96" s="14"/>
      <c r="TQE96" s="14"/>
      <c r="TQF96" s="14"/>
      <c r="TQG96" s="14"/>
      <c r="TQH96" s="14"/>
      <c r="TQI96" s="14"/>
      <c r="TQJ96" s="14"/>
      <c r="TQK96" s="14"/>
      <c r="TQL96" s="14"/>
      <c r="TQM96" s="14"/>
      <c r="TQN96" s="14"/>
      <c r="TQO96" s="14"/>
      <c r="TQP96" s="14"/>
      <c r="TQQ96" s="14"/>
      <c r="TQR96" s="14"/>
      <c r="TQS96" s="14"/>
      <c r="TQT96" s="14"/>
      <c r="TQU96" s="14"/>
      <c r="TQV96" s="14"/>
      <c r="TQW96" s="14"/>
      <c r="TQX96" s="14"/>
      <c r="TQY96" s="14"/>
      <c r="TQZ96" s="14"/>
      <c r="TRA96" s="14"/>
      <c r="TRB96" s="14"/>
      <c r="TRC96" s="14"/>
      <c r="TRD96" s="14"/>
      <c r="TRE96" s="14"/>
      <c r="TRF96" s="14"/>
      <c r="TRG96" s="14"/>
      <c r="TRH96" s="14"/>
      <c r="TRI96" s="14"/>
      <c r="TRJ96" s="14"/>
      <c r="TRK96" s="14"/>
      <c r="TRL96" s="14"/>
      <c r="TRM96" s="14"/>
      <c r="TRN96" s="14"/>
      <c r="TRO96" s="14"/>
      <c r="TRP96" s="14"/>
      <c r="TRQ96" s="14"/>
      <c r="TRR96" s="14"/>
      <c r="TRS96" s="14"/>
      <c r="TRT96" s="14"/>
      <c r="TRU96" s="14"/>
      <c r="TRV96" s="14"/>
      <c r="TRW96" s="14"/>
      <c r="TRX96" s="14"/>
      <c r="TRY96" s="14"/>
      <c r="TRZ96" s="14"/>
      <c r="TSA96" s="14"/>
      <c r="TSB96" s="14"/>
      <c r="TSC96" s="14"/>
      <c r="TSD96" s="14"/>
      <c r="TSE96" s="14"/>
      <c r="TSF96" s="14"/>
      <c r="TSG96" s="14"/>
      <c r="TSH96" s="14"/>
      <c r="TSI96" s="14"/>
      <c r="TSJ96" s="14"/>
      <c r="TSK96" s="14"/>
      <c r="TSL96" s="14"/>
      <c r="TSM96" s="14"/>
      <c r="TSN96" s="14"/>
      <c r="TSO96" s="14"/>
      <c r="TSP96" s="14"/>
      <c r="TSQ96" s="14"/>
      <c r="TSR96" s="14"/>
      <c r="TSS96" s="14"/>
      <c r="TST96" s="14"/>
      <c r="TSU96" s="14"/>
      <c r="TSV96" s="14"/>
      <c r="TSW96" s="14"/>
      <c r="TSX96" s="14"/>
      <c r="TSY96" s="14"/>
      <c r="TSZ96" s="14"/>
      <c r="TTA96" s="14"/>
      <c r="TTB96" s="14"/>
      <c r="TTC96" s="14"/>
      <c r="TTD96" s="14"/>
      <c r="TTE96" s="14"/>
      <c r="TTF96" s="14"/>
      <c r="TTG96" s="14"/>
      <c r="TTH96" s="14"/>
      <c r="TTI96" s="14"/>
      <c r="TTJ96" s="14"/>
      <c r="TTK96" s="14"/>
      <c r="TTL96" s="14"/>
      <c r="TTM96" s="14"/>
      <c r="TTN96" s="14"/>
      <c r="TTO96" s="14"/>
      <c r="TTP96" s="14"/>
      <c r="TTQ96" s="14"/>
      <c r="TTR96" s="14"/>
      <c r="TTS96" s="14"/>
      <c r="TTT96" s="14"/>
      <c r="TTU96" s="14"/>
      <c r="TTV96" s="14"/>
      <c r="TTW96" s="14"/>
      <c r="TTX96" s="14"/>
      <c r="TTY96" s="14"/>
      <c r="TTZ96" s="14"/>
      <c r="TUA96" s="14"/>
      <c r="TUB96" s="14"/>
      <c r="TUC96" s="14"/>
      <c r="TUD96" s="14"/>
      <c r="TUE96" s="14"/>
      <c r="TUF96" s="14"/>
      <c r="TUG96" s="14"/>
      <c r="TUH96" s="14"/>
      <c r="TUI96" s="14"/>
      <c r="TUJ96" s="14"/>
      <c r="TUK96" s="14"/>
      <c r="TUL96" s="14"/>
      <c r="TUM96" s="14"/>
      <c r="TUN96" s="14"/>
      <c r="TUO96" s="14"/>
      <c r="TUP96" s="14"/>
      <c r="TUQ96" s="14"/>
      <c r="TUR96" s="14"/>
      <c r="TUS96" s="14"/>
      <c r="TUT96" s="14"/>
      <c r="TUU96" s="14"/>
      <c r="TUV96" s="14"/>
      <c r="TUW96" s="14"/>
      <c r="TUX96" s="14"/>
      <c r="TUY96" s="14"/>
      <c r="TUZ96" s="14"/>
      <c r="TVA96" s="14"/>
      <c r="TVB96" s="14"/>
      <c r="TVC96" s="14"/>
      <c r="TVD96" s="14"/>
      <c r="TVE96" s="14"/>
      <c r="TVF96" s="14"/>
      <c r="TVG96" s="14"/>
      <c r="TVH96" s="14"/>
      <c r="TVI96" s="14"/>
      <c r="TVJ96" s="14"/>
      <c r="TVK96" s="14"/>
      <c r="TVL96" s="14"/>
      <c r="TVM96" s="14"/>
      <c r="TVN96" s="14"/>
      <c r="TVO96" s="14"/>
      <c r="TVP96" s="14"/>
      <c r="TVQ96" s="14"/>
      <c r="TVR96" s="14"/>
      <c r="TVS96" s="14"/>
      <c r="TVT96" s="14"/>
      <c r="TVU96" s="14"/>
      <c r="TVV96" s="14"/>
      <c r="TVW96" s="14"/>
      <c r="TVX96" s="14"/>
      <c r="TVY96" s="14"/>
      <c r="TVZ96" s="14"/>
      <c r="TWA96" s="14"/>
      <c r="TWB96" s="14"/>
      <c r="TWC96" s="14"/>
      <c r="TWD96" s="14"/>
      <c r="TWE96" s="14"/>
      <c r="TWF96" s="14"/>
      <c r="TWG96" s="14"/>
      <c r="TWH96" s="14"/>
      <c r="TWI96" s="14"/>
      <c r="TWJ96" s="14"/>
      <c r="TWK96" s="14"/>
      <c r="TWL96" s="14"/>
      <c r="TWM96" s="14"/>
      <c r="TWN96" s="14"/>
      <c r="TWO96" s="14"/>
      <c r="TWP96" s="14"/>
      <c r="TWQ96" s="14"/>
      <c r="TWR96" s="14"/>
      <c r="TWS96" s="14"/>
      <c r="TWT96" s="14"/>
      <c r="TWU96" s="14"/>
      <c r="TWV96" s="14"/>
      <c r="TWW96" s="14"/>
      <c r="TWX96" s="14"/>
      <c r="TWY96" s="14"/>
      <c r="TWZ96" s="14"/>
      <c r="TXA96" s="14"/>
      <c r="TXB96" s="14"/>
      <c r="TXC96" s="14"/>
      <c r="TXD96" s="14"/>
      <c r="TXE96" s="14"/>
      <c r="TXF96" s="14"/>
      <c r="TXG96" s="14"/>
      <c r="TXH96" s="14"/>
      <c r="TXI96" s="14"/>
      <c r="TXJ96" s="14"/>
      <c r="TXK96" s="14"/>
      <c r="TXL96" s="14"/>
      <c r="TXM96" s="14"/>
      <c r="TXN96" s="14"/>
      <c r="TXO96" s="14"/>
      <c r="TXP96" s="14"/>
      <c r="TXQ96" s="14"/>
      <c r="TXR96" s="14"/>
      <c r="TXS96" s="14"/>
      <c r="TXT96" s="14"/>
      <c r="TXU96" s="14"/>
      <c r="TXV96" s="14"/>
      <c r="TXW96" s="14"/>
      <c r="TXX96" s="14"/>
      <c r="TXY96" s="14"/>
      <c r="TXZ96" s="14"/>
      <c r="TYA96" s="14"/>
      <c r="TYB96" s="14"/>
      <c r="TYC96" s="14"/>
      <c r="TYD96" s="14"/>
      <c r="TYE96" s="14"/>
      <c r="TYF96" s="14"/>
      <c r="TYG96" s="14"/>
      <c r="TYH96" s="14"/>
      <c r="TYI96" s="14"/>
      <c r="TYJ96" s="14"/>
      <c r="TYK96" s="14"/>
      <c r="TYL96" s="14"/>
      <c r="TYM96" s="14"/>
      <c r="TYN96" s="14"/>
      <c r="TYO96" s="14"/>
      <c r="TYP96" s="14"/>
      <c r="TYQ96" s="14"/>
      <c r="TYR96" s="14"/>
      <c r="TYS96" s="14"/>
      <c r="TYT96" s="14"/>
      <c r="TYU96" s="14"/>
      <c r="TYV96" s="14"/>
      <c r="TYW96" s="14"/>
      <c r="TYX96" s="14"/>
      <c r="TYY96" s="14"/>
      <c r="TYZ96" s="14"/>
      <c r="TZA96" s="14"/>
      <c r="TZB96" s="14"/>
      <c r="TZC96" s="14"/>
      <c r="TZD96" s="14"/>
      <c r="TZE96" s="14"/>
      <c r="TZF96" s="14"/>
      <c r="TZG96" s="14"/>
      <c r="TZH96" s="14"/>
      <c r="TZI96" s="14"/>
      <c r="TZJ96" s="14"/>
      <c r="TZK96" s="14"/>
      <c r="TZL96" s="14"/>
      <c r="TZM96" s="14"/>
      <c r="TZN96" s="14"/>
      <c r="TZO96" s="14"/>
      <c r="TZP96" s="14"/>
      <c r="TZQ96" s="14"/>
      <c r="TZR96" s="14"/>
      <c r="TZS96" s="14"/>
      <c r="TZT96" s="14"/>
      <c r="TZU96" s="14"/>
      <c r="TZV96" s="14"/>
      <c r="TZW96" s="14"/>
      <c r="TZX96" s="14"/>
      <c r="TZY96" s="14"/>
      <c r="TZZ96" s="14"/>
      <c r="UAA96" s="14"/>
      <c r="UAB96" s="14"/>
      <c r="UAC96" s="14"/>
      <c r="UAD96" s="14"/>
      <c r="UAE96" s="14"/>
      <c r="UAF96" s="14"/>
      <c r="UAG96" s="14"/>
      <c r="UAH96" s="14"/>
      <c r="UAI96" s="14"/>
      <c r="UAJ96" s="14"/>
      <c r="UAK96" s="14"/>
      <c r="UAL96" s="14"/>
      <c r="UAM96" s="14"/>
      <c r="UAN96" s="14"/>
      <c r="UAO96" s="14"/>
      <c r="UAP96" s="14"/>
      <c r="UAQ96" s="14"/>
      <c r="UAR96" s="14"/>
      <c r="UAS96" s="14"/>
      <c r="UAT96" s="14"/>
      <c r="UAU96" s="14"/>
      <c r="UAV96" s="14"/>
      <c r="UAW96" s="14"/>
      <c r="UAX96" s="14"/>
      <c r="UAY96" s="14"/>
      <c r="UAZ96" s="14"/>
      <c r="UBA96" s="14"/>
      <c r="UBB96" s="14"/>
      <c r="UBC96" s="14"/>
      <c r="UBD96" s="14"/>
      <c r="UBE96" s="14"/>
      <c r="UBF96" s="14"/>
      <c r="UBG96" s="14"/>
      <c r="UBH96" s="14"/>
      <c r="UBI96" s="14"/>
      <c r="UBJ96" s="14"/>
      <c r="UBK96" s="14"/>
      <c r="UBL96" s="14"/>
      <c r="UBM96" s="14"/>
      <c r="UBN96" s="14"/>
      <c r="UBO96" s="14"/>
      <c r="UBP96" s="14"/>
      <c r="UBQ96" s="14"/>
      <c r="UBR96" s="14"/>
      <c r="UBS96" s="14"/>
      <c r="UBT96" s="14"/>
      <c r="UBU96" s="14"/>
      <c r="UBV96" s="14"/>
      <c r="UBW96" s="14"/>
      <c r="UBX96" s="14"/>
      <c r="UBY96" s="14"/>
      <c r="UBZ96" s="14"/>
      <c r="UCA96" s="14"/>
      <c r="UCB96" s="14"/>
      <c r="UCC96" s="14"/>
      <c r="UCD96" s="14"/>
      <c r="UCE96" s="14"/>
      <c r="UCF96" s="14"/>
      <c r="UCG96" s="14"/>
      <c r="UCH96" s="14"/>
      <c r="UCI96" s="14"/>
      <c r="UCJ96" s="14"/>
      <c r="UCK96" s="14"/>
      <c r="UCL96" s="14"/>
      <c r="UCM96" s="14"/>
      <c r="UCN96" s="14"/>
      <c r="UCO96" s="14"/>
      <c r="UCP96" s="14"/>
      <c r="UCQ96" s="14"/>
      <c r="UCR96" s="14"/>
      <c r="UCS96" s="14"/>
      <c r="UCT96" s="14"/>
      <c r="UCU96" s="14"/>
      <c r="UCV96" s="14"/>
      <c r="UCW96" s="14"/>
      <c r="UCX96" s="14"/>
      <c r="UCY96" s="14"/>
      <c r="UCZ96" s="14"/>
      <c r="UDA96" s="14"/>
      <c r="UDB96" s="14"/>
      <c r="UDC96" s="14"/>
      <c r="UDD96" s="14"/>
      <c r="UDE96" s="14"/>
      <c r="UDF96" s="14"/>
      <c r="UDG96" s="14"/>
      <c r="UDH96" s="14"/>
      <c r="UDI96" s="14"/>
      <c r="UDJ96" s="14"/>
      <c r="UDK96" s="14"/>
      <c r="UDL96" s="14"/>
      <c r="UDM96" s="14"/>
      <c r="UDN96" s="14"/>
      <c r="UDO96" s="14"/>
      <c r="UDP96" s="14"/>
      <c r="UDQ96" s="14"/>
      <c r="UDR96" s="14"/>
      <c r="UDS96" s="14"/>
      <c r="UDT96" s="14"/>
      <c r="UDU96" s="14"/>
      <c r="UDV96" s="14"/>
      <c r="UDW96" s="14"/>
      <c r="UDX96" s="14"/>
      <c r="UDY96" s="14"/>
      <c r="UDZ96" s="14"/>
      <c r="UEA96" s="14"/>
      <c r="UEB96" s="14"/>
      <c r="UEC96" s="14"/>
      <c r="UED96" s="14"/>
      <c r="UEE96" s="14"/>
      <c r="UEF96" s="14"/>
      <c r="UEG96" s="14"/>
      <c r="UEH96" s="14"/>
      <c r="UEI96" s="14"/>
      <c r="UEJ96" s="14"/>
      <c r="UEK96" s="14"/>
      <c r="UEL96" s="14"/>
      <c r="UEM96" s="14"/>
      <c r="UEN96" s="14"/>
      <c r="UEO96" s="14"/>
      <c r="UEP96" s="14"/>
      <c r="UEQ96" s="14"/>
      <c r="UER96" s="14"/>
      <c r="UES96" s="14"/>
      <c r="UET96" s="14"/>
      <c r="UEU96" s="14"/>
      <c r="UEV96" s="14"/>
      <c r="UEW96" s="14"/>
      <c r="UEX96" s="14"/>
      <c r="UEY96" s="14"/>
      <c r="UEZ96" s="14"/>
      <c r="UFA96" s="14"/>
      <c r="UFB96" s="14"/>
      <c r="UFC96" s="14"/>
      <c r="UFD96" s="14"/>
      <c r="UFE96" s="14"/>
      <c r="UFF96" s="14"/>
      <c r="UFG96" s="14"/>
      <c r="UFH96" s="14"/>
      <c r="UFI96" s="14"/>
      <c r="UFJ96" s="14"/>
      <c r="UFK96" s="14"/>
      <c r="UFL96" s="14"/>
      <c r="UFM96" s="14"/>
      <c r="UFN96" s="14"/>
      <c r="UFO96" s="14"/>
      <c r="UFP96" s="14"/>
      <c r="UFQ96" s="14"/>
      <c r="UFR96" s="14"/>
      <c r="UFS96" s="14"/>
      <c r="UFT96" s="14"/>
      <c r="UFU96" s="14"/>
      <c r="UFV96" s="14"/>
      <c r="UFW96" s="14"/>
      <c r="UFX96" s="14"/>
      <c r="UFY96" s="14"/>
      <c r="UFZ96" s="14"/>
      <c r="UGA96" s="14"/>
      <c r="UGB96" s="14"/>
      <c r="UGC96" s="14"/>
      <c r="UGD96" s="14"/>
      <c r="UGE96" s="14"/>
      <c r="UGF96" s="14"/>
      <c r="UGG96" s="14"/>
      <c r="UGH96" s="14"/>
      <c r="UGI96" s="14"/>
      <c r="UGJ96" s="14"/>
      <c r="UGK96" s="14"/>
      <c r="UGL96" s="14"/>
      <c r="UGM96" s="14"/>
      <c r="UGN96" s="14"/>
      <c r="UGO96" s="14"/>
      <c r="UGP96" s="14"/>
      <c r="UGQ96" s="14"/>
      <c r="UGR96" s="14"/>
      <c r="UGS96" s="14"/>
      <c r="UGT96" s="14"/>
      <c r="UGU96" s="14"/>
      <c r="UGV96" s="14"/>
      <c r="UGW96" s="14"/>
      <c r="UGX96" s="14"/>
      <c r="UGY96" s="14"/>
      <c r="UGZ96" s="14"/>
      <c r="UHA96" s="14"/>
      <c r="UHB96" s="14"/>
      <c r="UHC96" s="14"/>
      <c r="UHD96" s="14"/>
      <c r="UHE96" s="14"/>
      <c r="UHF96" s="14"/>
      <c r="UHG96" s="14"/>
      <c r="UHH96" s="14"/>
      <c r="UHI96" s="14"/>
      <c r="UHJ96" s="14"/>
      <c r="UHK96" s="14"/>
      <c r="UHL96" s="14"/>
      <c r="UHM96" s="14"/>
      <c r="UHN96" s="14"/>
      <c r="UHO96" s="14"/>
      <c r="UHP96" s="14"/>
      <c r="UHQ96" s="14"/>
      <c r="UHR96" s="14"/>
      <c r="UHS96" s="14"/>
      <c r="UHT96" s="14"/>
      <c r="UHU96" s="14"/>
      <c r="UHV96" s="14"/>
      <c r="UHW96" s="14"/>
      <c r="UHX96" s="14"/>
      <c r="UHY96" s="14"/>
      <c r="UHZ96" s="14"/>
      <c r="UIA96" s="14"/>
      <c r="UIB96" s="14"/>
      <c r="UIC96" s="14"/>
      <c r="UID96" s="14"/>
      <c r="UIE96" s="14"/>
      <c r="UIF96" s="14"/>
      <c r="UIG96" s="14"/>
      <c r="UIH96" s="14"/>
      <c r="UII96" s="14"/>
      <c r="UIJ96" s="14"/>
      <c r="UIK96" s="14"/>
      <c r="UIL96" s="14"/>
      <c r="UIM96" s="14"/>
      <c r="UIN96" s="14"/>
      <c r="UIO96" s="14"/>
      <c r="UIP96" s="14"/>
      <c r="UIQ96" s="14"/>
      <c r="UIR96" s="14"/>
      <c r="UIS96" s="14"/>
      <c r="UIT96" s="14"/>
      <c r="UIU96" s="14"/>
      <c r="UIV96" s="14"/>
      <c r="UIW96" s="14"/>
      <c r="UIX96" s="14"/>
      <c r="UIY96" s="14"/>
      <c r="UIZ96" s="14"/>
      <c r="UJA96" s="14"/>
      <c r="UJB96" s="14"/>
      <c r="UJC96" s="14"/>
      <c r="UJD96" s="14"/>
      <c r="UJE96" s="14"/>
      <c r="UJF96" s="14"/>
      <c r="UJG96" s="14"/>
      <c r="UJH96" s="14"/>
      <c r="UJI96" s="14"/>
      <c r="UJJ96" s="14"/>
      <c r="UJK96" s="14"/>
      <c r="UJL96" s="14"/>
      <c r="UJM96" s="14"/>
      <c r="UJN96" s="14"/>
      <c r="UJO96" s="14"/>
      <c r="UJP96" s="14"/>
      <c r="UJQ96" s="14"/>
      <c r="UJR96" s="14"/>
      <c r="UJS96" s="14"/>
      <c r="UJT96" s="14"/>
      <c r="UJU96" s="14"/>
      <c r="UJV96" s="14"/>
      <c r="UJW96" s="14"/>
      <c r="UJX96" s="14"/>
      <c r="UJY96" s="14"/>
      <c r="UJZ96" s="14"/>
      <c r="UKA96" s="14"/>
      <c r="UKB96" s="14"/>
      <c r="UKC96" s="14"/>
      <c r="UKD96" s="14"/>
      <c r="UKE96" s="14"/>
      <c r="UKF96" s="14"/>
      <c r="UKG96" s="14"/>
      <c r="UKH96" s="14"/>
      <c r="UKI96" s="14"/>
      <c r="UKJ96" s="14"/>
      <c r="UKK96" s="14"/>
      <c r="UKL96" s="14"/>
      <c r="UKM96" s="14"/>
      <c r="UKN96" s="14"/>
      <c r="UKO96" s="14"/>
      <c r="UKP96" s="14"/>
      <c r="UKQ96" s="14"/>
      <c r="UKR96" s="14"/>
      <c r="UKS96" s="14"/>
      <c r="UKT96" s="14"/>
      <c r="UKU96" s="14"/>
      <c r="UKV96" s="14"/>
      <c r="UKW96" s="14"/>
      <c r="UKX96" s="14"/>
      <c r="UKY96" s="14"/>
      <c r="UKZ96" s="14"/>
      <c r="ULA96" s="14"/>
      <c r="ULB96" s="14"/>
      <c r="ULC96" s="14"/>
      <c r="ULD96" s="14"/>
      <c r="ULE96" s="14"/>
      <c r="ULF96" s="14"/>
      <c r="ULG96" s="14"/>
      <c r="ULH96" s="14"/>
      <c r="ULI96" s="14"/>
      <c r="ULJ96" s="14"/>
      <c r="ULK96" s="14"/>
      <c r="ULL96" s="14"/>
      <c r="ULM96" s="14"/>
      <c r="ULN96" s="14"/>
      <c r="ULO96" s="14"/>
      <c r="ULP96" s="14"/>
      <c r="ULQ96" s="14"/>
      <c r="ULR96" s="14"/>
      <c r="ULS96" s="14"/>
      <c r="ULT96" s="14"/>
      <c r="ULU96" s="14"/>
      <c r="ULV96" s="14"/>
      <c r="ULW96" s="14"/>
      <c r="ULX96" s="14"/>
      <c r="ULY96" s="14"/>
      <c r="ULZ96" s="14"/>
      <c r="UMA96" s="14"/>
      <c r="UMB96" s="14"/>
      <c r="UMC96" s="14"/>
      <c r="UMD96" s="14"/>
      <c r="UME96" s="14"/>
      <c r="UMF96" s="14"/>
      <c r="UMG96" s="14"/>
      <c r="UMH96" s="14"/>
      <c r="UMI96" s="14"/>
      <c r="UMJ96" s="14"/>
      <c r="UMK96" s="14"/>
      <c r="UML96" s="14"/>
      <c r="UMM96" s="14"/>
      <c r="UMN96" s="14"/>
      <c r="UMO96" s="14"/>
      <c r="UMP96" s="14"/>
      <c r="UMQ96" s="14"/>
      <c r="UMR96" s="14"/>
      <c r="UMS96" s="14"/>
      <c r="UMT96" s="14"/>
      <c r="UMU96" s="14"/>
      <c r="UMV96" s="14"/>
      <c r="UMW96" s="14"/>
      <c r="UMX96" s="14"/>
      <c r="UMY96" s="14"/>
      <c r="UMZ96" s="14"/>
      <c r="UNA96" s="14"/>
      <c r="UNB96" s="14"/>
      <c r="UNC96" s="14"/>
      <c r="UND96" s="14"/>
      <c r="UNE96" s="14"/>
      <c r="UNF96" s="14"/>
      <c r="UNG96" s="14"/>
      <c r="UNH96" s="14"/>
      <c r="UNI96" s="14"/>
      <c r="UNJ96" s="14"/>
      <c r="UNK96" s="14"/>
      <c r="UNL96" s="14"/>
      <c r="UNM96" s="14"/>
      <c r="UNN96" s="14"/>
      <c r="UNO96" s="14"/>
      <c r="UNP96" s="14"/>
      <c r="UNQ96" s="14"/>
      <c r="UNR96" s="14"/>
      <c r="UNS96" s="14"/>
      <c r="UNT96" s="14"/>
      <c r="UNU96" s="14"/>
      <c r="UNV96" s="14"/>
      <c r="UNW96" s="14"/>
      <c r="UNX96" s="14"/>
      <c r="UNY96" s="14"/>
      <c r="UNZ96" s="14"/>
      <c r="UOA96" s="14"/>
      <c r="UOB96" s="14"/>
      <c r="UOC96" s="14"/>
      <c r="UOD96" s="14"/>
      <c r="UOE96" s="14"/>
      <c r="UOF96" s="14"/>
      <c r="UOG96" s="14"/>
      <c r="UOH96" s="14"/>
      <c r="UOI96" s="14"/>
      <c r="UOJ96" s="14"/>
      <c r="UOK96" s="14"/>
      <c r="UOL96" s="14"/>
      <c r="UOM96" s="14"/>
      <c r="UON96" s="14"/>
      <c r="UOO96" s="14"/>
      <c r="UOP96" s="14"/>
      <c r="UOQ96" s="14"/>
      <c r="UOR96" s="14"/>
      <c r="UOS96" s="14"/>
      <c r="UOT96" s="14"/>
      <c r="UOU96" s="14"/>
      <c r="UOV96" s="14"/>
      <c r="UOW96" s="14"/>
      <c r="UOX96" s="14"/>
      <c r="UOY96" s="14"/>
      <c r="UOZ96" s="14"/>
      <c r="UPA96" s="14"/>
      <c r="UPB96" s="14"/>
      <c r="UPC96" s="14"/>
      <c r="UPD96" s="14"/>
      <c r="UPE96" s="14"/>
      <c r="UPF96" s="14"/>
      <c r="UPG96" s="14"/>
      <c r="UPH96" s="14"/>
      <c r="UPI96" s="14"/>
      <c r="UPJ96" s="14"/>
      <c r="UPK96" s="14"/>
      <c r="UPL96" s="14"/>
      <c r="UPM96" s="14"/>
      <c r="UPN96" s="14"/>
      <c r="UPO96" s="14"/>
      <c r="UPP96" s="14"/>
      <c r="UPQ96" s="14"/>
      <c r="UPR96" s="14"/>
      <c r="UPS96" s="14"/>
      <c r="UPT96" s="14"/>
      <c r="UPU96" s="14"/>
      <c r="UPV96" s="14"/>
      <c r="UPW96" s="14"/>
      <c r="UPX96" s="14"/>
      <c r="UPY96" s="14"/>
      <c r="UPZ96" s="14"/>
      <c r="UQA96" s="14"/>
      <c r="UQB96" s="14"/>
      <c r="UQC96" s="14"/>
      <c r="UQD96" s="14"/>
      <c r="UQE96" s="14"/>
      <c r="UQF96" s="14"/>
      <c r="UQG96" s="14"/>
      <c r="UQH96" s="14"/>
      <c r="UQI96" s="14"/>
      <c r="UQJ96" s="14"/>
      <c r="UQK96" s="14"/>
      <c r="UQL96" s="14"/>
      <c r="UQM96" s="14"/>
      <c r="UQN96" s="14"/>
      <c r="UQO96" s="14"/>
      <c r="UQP96" s="14"/>
      <c r="UQQ96" s="14"/>
      <c r="UQR96" s="14"/>
      <c r="UQS96" s="14"/>
      <c r="UQT96" s="14"/>
      <c r="UQU96" s="14"/>
      <c r="UQV96" s="14"/>
      <c r="UQW96" s="14"/>
      <c r="UQX96" s="14"/>
      <c r="UQY96" s="14"/>
      <c r="UQZ96" s="14"/>
      <c r="URA96" s="14"/>
      <c r="URB96" s="14"/>
      <c r="URC96" s="14"/>
      <c r="URD96" s="14"/>
      <c r="URE96" s="14"/>
      <c r="URF96" s="14"/>
      <c r="URG96" s="14"/>
      <c r="URH96" s="14"/>
      <c r="URI96" s="14"/>
      <c r="URJ96" s="14"/>
      <c r="URK96" s="14"/>
      <c r="URL96" s="14"/>
      <c r="URM96" s="14"/>
      <c r="URN96" s="14"/>
      <c r="URO96" s="14"/>
      <c r="URP96" s="14"/>
      <c r="URQ96" s="14"/>
      <c r="URR96" s="14"/>
      <c r="URS96" s="14"/>
      <c r="URT96" s="14"/>
      <c r="URU96" s="14"/>
      <c r="URV96" s="14"/>
      <c r="URW96" s="14"/>
      <c r="URX96" s="14"/>
      <c r="URY96" s="14"/>
      <c r="URZ96" s="14"/>
      <c r="USA96" s="14"/>
      <c r="USB96" s="14"/>
      <c r="USC96" s="14"/>
      <c r="USD96" s="14"/>
      <c r="USE96" s="14"/>
      <c r="USF96" s="14"/>
      <c r="USG96" s="14"/>
      <c r="USH96" s="14"/>
      <c r="USI96" s="14"/>
      <c r="USJ96" s="14"/>
      <c r="USK96" s="14"/>
      <c r="USL96" s="14"/>
      <c r="USM96" s="14"/>
      <c r="USN96" s="14"/>
      <c r="USO96" s="14"/>
      <c r="USP96" s="14"/>
      <c r="USQ96" s="14"/>
      <c r="USR96" s="14"/>
      <c r="USS96" s="14"/>
      <c r="UST96" s="14"/>
      <c r="USU96" s="14"/>
      <c r="USV96" s="14"/>
      <c r="USW96" s="14"/>
      <c r="USX96" s="14"/>
      <c r="USY96" s="14"/>
      <c r="USZ96" s="14"/>
      <c r="UTA96" s="14"/>
      <c r="UTB96" s="14"/>
      <c r="UTC96" s="14"/>
      <c r="UTD96" s="14"/>
      <c r="UTE96" s="14"/>
      <c r="UTF96" s="14"/>
      <c r="UTG96" s="14"/>
      <c r="UTH96" s="14"/>
      <c r="UTI96" s="14"/>
      <c r="UTJ96" s="14"/>
      <c r="UTK96" s="14"/>
      <c r="UTL96" s="14"/>
      <c r="UTM96" s="14"/>
      <c r="UTN96" s="14"/>
      <c r="UTO96" s="14"/>
      <c r="UTP96" s="14"/>
      <c r="UTQ96" s="14"/>
      <c r="UTR96" s="14"/>
      <c r="UTS96" s="14"/>
      <c r="UTT96" s="14"/>
      <c r="UTU96" s="14"/>
      <c r="UTV96" s="14"/>
      <c r="UTW96" s="14"/>
      <c r="UTX96" s="14"/>
      <c r="UTY96" s="14"/>
      <c r="UTZ96" s="14"/>
      <c r="UUA96" s="14"/>
      <c r="UUB96" s="14"/>
      <c r="UUC96" s="14"/>
      <c r="UUD96" s="14"/>
      <c r="UUE96" s="14"/>
      <c r="UUF96" s="14"/>
      <c r="UUG96" s="14"/>
      <c r="UUH96" s="14"/>
      <c r="UUI96" s="14"/>
      <c r="UUJ96" s="14"/>
      <c r="UUK96" s="14"/>
      <c r="UUL96" s="14"/>
      <c r="UUM96" s="14"/>
      <c r="UUN96" s="14"/>
      <c r="UUO96" s="14"/>
      <c r="UUP96" s="14"/>
      <c r="UUQ96" s="14"/>
      <c r="UUR96" s="14"/>
      <c r="UUS96" s="14"/>
      <c r="UUT96" s="14"/>
      <c r="UUU96" s="14"/>
      <c r="UUV96" s="14"/>
      <c r="UUW96" s="14"/>
      <c r="UUX96" s="14"/>
      <c r="UUY96" s="14"/>
      <c r="UUZ96" s="14"/>
      <c r="UVA96" s="14"/>
      <c r="UVB96" s="14"/>
      <c r="UVC96" s="14"/>
      <c r="UVD96" s="14"/>
      <c r="UVE96" s="14"/>
      <c r="UVF96" s="14"/>
      <c r="UVG96" s="14"/>
      <c r="UVH96" s="14"/>
      <c r="UVI96" s="14"/>
      <c r="UVJ96" s="14"/>
      <c r="UVK96" s="14"/>
      <c r="UVL96" s="14"/>
      <c r="UVM96" s="14"/>
      <c r="UVN96" s="14"/>
      <c r="UVO96" s="14"/>
      <c r="UVP96" s="14"/>
      <c r="UVQ96" s="14"/>
      <c r="UVR96" s="14"/>
      <c r="UVS96" s="14"/>
      <c r="UVT96" s="14"/>
      <c r="UVU96" s="14"/>
      <c r="UVV96" s="14"/>
      <c r="UVW96" s="14"/>
      <c r="UVX96" s="14"/>
      <c r="UVY96" s="14"/>
      <c r="UVZ96" s="14"/>
      <c r="UWA96" s="14"/>
      <c r="UWB96" s="14"/>
      <c r="UWC96" s="14"/>
      <c r="UWD96" s="14"/>
      <c r="UWE96" s="14"/>
      <c r="UWF96" s="14"/>
      <c r="UWG96" s="14"/>
      <c r="UWH96" s="14"/>
      <c r="UWI96" s="14"/>
      <c r="UWJ96" s="14"/>
      <c r="UWK96" s="14"/>
      <c r="UWL96" s="14"/>
      <c r="UWM96" s="14"/>
      <c r="UWN96" s="14"/>
      <c r="UWO96" s="14"/>
      <c r="UWP96" s="14"/>
      <c r="UWQ96" s="14"/>
      <c r="UWR96" s="14"/>
      <c r="UWS96" s="14"/>
      <c r="UWT96" s="14"/>
      <c r="UWU96" s="14"/>
      <c r="UWV96" s="14"/>
      <c r="UWW96" s="14"/>
      <c r="UWX96" s="14"/>
      <c r="UWY96" s="14"/>
      <c r="UWZ96" s="14"/>
      <c r="UXA96" s="14"/>
      <c r="UXB96" s="14"/>
      <c r="UXC96" s="14"/>
      <c r="UXD96" s="14"/>
      <c r="UXE96" s="14"/>
      <c r="UXF96" s="14"/>
      <c r="UXG96" s="14"/>
      <c r="UXH96" s="14"/>
      <c r="UXI96" s="14"/>
      <c r="UXJ96" s="14"/>
      <c r="UXK96" s="14"/>
      <c r="UXL96" s="14"/>
      <c r="UXM96" s="14"/>
      <c r="UXN96" s="14"/>
      <c r="UXO96" s="14"/>
      <c r="UXP96" s="14"/>
      <c r="UXQ96" s="14"/>
      <c r="UXR96" s="14"/>
      <c r="UXS96" s="14"/>
      <c r="UXT96" s="14"/>
      <c r="UXU96" s="14"/>
      <c r="UXV96" s="14"/>
      <c r="UXW96" s="14"/>
      <c r="UXX96" s="14"/>
      <c r="UXY96" s="14"/>
      <c r="UXZ96" s="14"/>
      <c r="UYA96" s="14"/>
      <c r="UYB96" s="14"/>
      <c r="UYC96" s="14"/>
      <c r="UYD96" s="14"/>
      <c r="UYE96" s="14"/>
      <c r="UYF96" s="14"/>
      <c r="UYG96" s="14"/>
      <c r="UYH96" s="14"/>
      <c r="UYI96" s="14"/>
      <c r="UYJ96" s="14"/>
      <c r="UYK96" s="14"/>
      <c r="UYL96" s="14"/>
      <c r="UYM96" s="14"/>
      <c r="UYN96" s="14"/>
      <c r="UYO96" s="14"/>
      <c r="UYP96" s="14"/>
      <c r="UYQ96" s="14"/>
      <c r="UYR96" s="14"/>
      <c r="UYS96" s="14"/>
      <c r="UYT96" s="14"/>
      <c r="UYU96" s="14"/>
      <c r="UYV96" s="14"/>
      <c r="UYW96" s="14"/>
      <c r="UYX96" s="14"/>
      <c r="UYY96" s="14"/>
      <c r="UYZ96" s="14"/>
      <c r="UZA96" s="14"/>
      <c r="UZB96" s="14"/>
      <c r="UZC96" s="14"/>
      <c r="UZD96" s="14"/>
      <c r="UZE96" s="14"/>
      <c r="UZF96" s="14"/>
      <c r="UZG96" s="14"/>
      <c r="UZH96" s="14"/>
      <c r="UZI96" s="14"/>
      <c r="UZJ96" s="14"/>
      <c r="UZK96" s="14"/>
      <c r="UZL96" s="14"/>
      <c r="UZM96" s="14"/>
      <c r="UZN96" s="14"/>
      <c r="UZO96" s="14"/>
      <c r="UZP96" s="14"/>
      <c r="UZQ96" s="14"/>
      <c r="UZR96" s="14"/>
      <c r="UZS96" s="14"/>
      <c r="UZT96" s="14"/>
      <c r="UZU96" s="14"/>
      <c r="UZV96" s="14"/>
      <c r="UZW96" s="14"/>
      <c r="UZX96" s="14"/>
      <c r="UZY96" s="14"/>
      <c r="UZZ96" s="14"/>
      <c r="VAA96" s="14"/>
      <c r="VAB96" s="14"/>
      <c r="VAC96" s="14"/>
      <c r="VAD96" s="14"/>
      <c r="VAE96" s="14"/>
      <c r="VAF96" s="14"/>
      <c r="VAG96" s="14"/>
      <c r="VAH96" s="14"/>
      <c r="VAI96" s="14"/>
      <c r="VAJ96" s="14"/>
      <c r="VAK96" s="14"/>
      <c r="VAL96" s="14"/>
      <c r="VAM96" s="14"/>
      <c r="VAN96" s="14"/>
      <c r="VAO96" s="14"/>
      <c r="VAP96" s="14"/>
      <c r="VAQ96" s="14"/>
      <c r="VAR96" s="14"/>
      <c r="VAS96" s="14"/>
      <c r="VAT96" s="14"/>
      <c r="VAU96" s="14"/>
      <c r="VAV96" s="14"/>
      <c r="VAW96" s="14"/>
      <c r="VAX96" s="14"/>
      <c r="VAY96" s="14"/>
      <c r="VAZ96" s="14"/>
      <c r="VBA96" s="14"/>
      <c r="VBB96" s="14"/>
      <c r="VBC96" s="14"/>
      <c r="VBD96" s="14"/>
      <c r="VBE96" s="14"/>
      <c r="VBF96" s="14"/>
      <c r="VBG96" s="14"/>
      <c r="VBH96" s="14"/>
      <c r="VBI96" s="14"/>
      <c r="VBJ96" s="14"/>
      <c r="VBK96" s="14"/>
      <c r="VBL96" s="14"/>
      <c r="VBM96" s="14"/>
      <c r="VBN96" s="14"/>
      <c r="VBO96" s="14"/>
      <c r="VBP96" s="14"/>
      <c r="VBQ96" s="14"/>
      <c r="VBR96" s="14"/>
      <c r="VBS96" s="14"/>
      <c r="VBT96" s="14"/>
      <c r="VBU96" s="14"/>
      <c r="VBV96" s="14"/>
      <c r="VBW96" s="14"/>
      <c r="VBX96" s="14"/>
      <c r="VBY96" s="14"/>
      <c r="VBZ96" s="14"/>
      <c r="VCA96" s="14"/>
      <c r="VCB96" s="14"/>
      <c r="VCC96" s="14"/>
      <c r="VCD96" s="14"/>
      <c r="VCE96" s="14"/>
      <c r="VCF96" s="14"/>
      <c r="VCG96" s="14"/>
      <c r="VCH96" s="14"/>
      <c r="VCI96" s="14"/>
      <c r="VCJ96" s="14"/>
      <c r="VCK96" s="14"/>
      <c r="VCL96" s="14"/>
      <c r="VCM96" s="14"/>
      <c r="VCN96" s="14"/>
      <c r="VCO96" s="14"/>
      <c r="VCP96" s="14"/>
      <c r="VCQ96" s="14"/>
      <c r="VCR96" s="14"/>
      <c r="VCS96" s="14"/>
      <c r="VCT96" s="14"/>
      <c r="VCU96" s="14"/>
      <c r="VCV96" s="14"/>
      <c r="VCW96" s="14"/>
      <c r="VCX96" s="14"/>
      <c r="VCY96" s="14"/>
      <c r="VCZ96" s="14"/>
      <c r="VDA96" s="14"/>
      <c r="VDB96" s="14"/>
      <c r="VDC96" s="14"/>
      <c r="VDD96" s="14"/>
      <c r="VDE96" s="14"/>
      <c r="VDF96" s="14"/>
      <c r="VDG96" s="14"/>
      <c r="VDH96" s="14"/>
      <c r="VDI96" s="14"/>
      <c r="VDJ96" s="14"/>
      <c r="VDK96" s="14"/>
      <c r="VDL96" s="14"/>
      <c r="VDM96" s="14"/>
      <c r="VDN96" s="14"/>
      <c r="VDO96" s="14"/>
      <c r="VDP96" s="14"/>
      <c r="VDQ96" s="14"/>
      <c r="VDR96" s="14"/>
      <c r="VDS96" s="14"/>
      <c r="VDT96" s="14"/>
      <c r="VDU96" s="14"/>
      <c r="VDV96" s="14"/>
      <c r="VDW96" s="14"/>
      <c r="VDX96" s="14"/>
      <c r="VDY96" s="14"/>
      <c r="VDZ96" s="14"/>
      <c r="VEA96" s="14"/>
      <c r="VEB96" s="14"/>
      <c r="VEC96" s="14"/>
      <c r="VED96" s="14"/>
      <c r="VEE96" s="14"/>
      <c r="VEF96" s="14"/>
      <c r="VEG96" s="14"/>
      <c r="VEH96" s="14"/>
      <c r="VEI96" s="14"/>
      <c r="VEJ96" s="14"/>
      <c r="VEK96" s="14"/>
      <c r="VEL96" s="14"/>
      <c r="VEM96" s="14"/>
      <c r="VEN96" s="14"/>
      <c r="VEO96" s="14"/>
      <c r="VEP96" s="14"/>
      <c r="VEQ96" s="14"/>
      <c r="VER96" s="14"/>
      <c r="VES96" s="14"/>
      <c r="VET96" s="14"/>
      <c r="VEU96" s="14"/>
      <c r="VEV96" s="14"/>
      <c r="VEW96" s="14"/>
      <c r="VEX96" s="14"/>
      <c r="VEY96" s="14"/>
      <c r="VEZ96" s="14"/>
      <c r="VFA96" s="14"/>
      <c r="VFB96" s="14"/>
      <c r="VFC96" s="14"/>
      <c r="VFD96" s="14"/>
      <c r="VFE96" s="14"/>
      <c r="VFF96" s="14"/>
      <c r="VFG96" s="14"/>
      <c r="VFH96" s="14"/>
      <c r="VFI96" s="14"/>
      <c r="VFJ96" s="14"/>
      <c r="VFK96" s="14"/>
      <c r="VFL96" s="14"/>
      <c r="VFM96" s="14"/>
      <c r="VFN96" s="14"/>
      <c r="VFO96" s="14"/>
      <c r="VFP96" s="14"/>
      <c r="VFQ96" s="14"/>
      <c r="VFR96" s="14"/>
      <c r="VFS96" s="14"/>
      <c r="VFT96" s="14"/>
      <c r="VFU96" s="14"/>
      <c r="VFV96" s="14"/>
      <c r="VFW96" s="14"/>
      <c r="VFX96" s="14"/>
      <c r="VFY96" s="14"/>
      <c r="VFZ96" s="14"/>
      <c r="VGA96" s="14"/>
      <c r="VGB96" s="14"/>
      <c r="VGC96" s="14"/>
      <c r="VGD96" s="14"/>
      <c r="VGE96" s="14"/>
      <c r="VGF96" s="14"/>
      <c r="VGG96" s="14"/>
      <c r="VGH96" s="14"/>
      <c r="VGI96" s="14"/>
      <c r="VGJ96" s="14"/>
      <c r="VGK96" s="14"/>
      <c r="VGL96" s="14"/>
      <c r="VGM96" s="14"/>
      <c r="VGN96" s="14"/>
      <c r="VGO96" s="14"/>
      <c r="VGP96" s="14"/>
      <c r="VGQ96" s="14"/>
      <c r="VGR96" s="14"/>
      <c r="VGS96" s="14"/>
      <c r="VGT96" s="14"/>
      <c r="VGU96" s="14"/>
      <c r="VGV96" s="14"/>
      <c r="VGW96" s="14"/>
      <c r="VGX96" s="14"/>
      <c r="VGY96" s="14"/>
      <c r="VGZ96" s="14"/>
      <c r="VHA96" s="14"/>
      <c r="VHB96" s="14"/>
      <c r="VHC96" s="14"/>
      <c r="VHD96" s="14"/>
      <c r="VHE96" s="14"/>
      <c r="VHF96" s="14"/>
      <c r="VHG96" s="14"/>
      <c r="VHH96" s="14"/>
      <c r="VHI96" s="14"/>
      <c r="VHJ96" s="14"/>
      <c r="VHK96" s="14"/>
      <c r="VHL96" s="14"/>
      <c r="VHM96" s="14"/>
      <c r="VHN96" s="14"/>
      <c r="VHO96" s="14"/>
      <c r="VHP96" s="14"/>
      <c r="VHQ96" s="14"/>
      <c r="VHR96" s="14"/>
      <c r="VHS96" s="14"/>
      <c r="VHT96" s="14"/>
      <c r="VHU96" s="14"/>
      <c r="VHV96" s="14"/>
      <c r="VHW96" s="14"/>
      <c r="VHX96" s="14"/>
      <c r="VHY96" s="14"/>
      <c r="VHZ96" s="14"/>
      <c r="VIA96" s="14"/>
      <c r="VIB96" s="14"/>
      <c r="VIC96" s="14"/>
      <c r="VID96" s="14"/>
      <c r="VIE96" s="14"/>
      <c r="VIF96" s="14"/>
      <c r="VIG96" s="14"/>
      <c r="VIH96" s="14"/>
      <c r="VII96" s="14"/>
      <c r="VIJ96" s="14"/>
      <c r="VIK96" s="14"/>
      <c r="VIL96" s="14"/>
      <c r="VIM96" s="14"/>
      <c r="VIN96" s="14"/>
      <c r="VIO96" s="14"/>
      <c r="VIP96" s="14"/>
      <c r="VIQ96" s="14"/>
      <c r="VIR96" s="14"/>
      <c r="VIS96" s="14"/>
      <c r="VIT96" s="14"/>
      <c r="VIU96" s="14"/>
      <c r="VIV96" s="14"/>
      <c r="VIW96" s="14"/>
      <c r="VIX96" s="14"/>
      <c r="VIY96" s="14"/>
      <c r="VIZ96" s="14"/>
      <c r="VJA96" s="14"/>
      <c r="VJB96" s="14"/>
      <c r="VJC96" s="14"/>
      <c r="VJD96" s="14"/>
      <c r="VJE96" s="14"/>
      <c r="VJF96" s="14"/>
      <c r="VJG96" s="14"/>
      <c r="VJH96" s="14"/>
      <c r="VJI96" s="14"/>
      <c r="VJJ96" s="14"/>
      <c r="VJK96" s="14"/>
      <c r="VJL96" s="14"/>
      <c r="VJM96" s="14"/>
      <c r="VJN96" s="14"/>
      <c r="VJO96" s="14"/>
      <c r="VJP96" s="14"/>
      <c r="VJQ96" s="14"/>
      <c r="VJR96" s="14"/>
      <c r="VJS96" s="14"/>
      <c r="VJT96" s="14"/>
      <c r="VJU96" s="14"/>
      <c r="VJV96" s="14"/>
      <c r="VJW96" s="14"/>
      <c r="VJX96" s="14"/>
      <c r="VJY96" s="14"/>
      <c r="VJZ96" s="14"/>
      <c r="VKA96" s="14"/>
      <c r="VKB96" s="14"/>
      <c r="VKC96" s="14"/>
      <c r="VKD96" s="14"/>
      <c r="VKE96" s="14"/>
      <c r="VKF96" s="14"/>
      <c r="VKG96" s="14"/>
      <c r="VKH96" s="14"/>
      <c r="VKI96" s="14"/>
      <c r="VKJ96" s="14"/>
      <c r="VKK96" s="14"/>
      <c r="VKL96" s="14"/>
      <c r="VKM96" s="14"/>
      <c r="VKN96" s="14"/>
      <c r="VKO96" s="14"/>
      <c r="VKP96" s="14"/>
      <c r="VKQ96" s="14"/>
      <c r="VKR96" s="14"/>
      <c r="VKS96" s="14"/>
      <c r="VKT96" s="14"/>
      <c r="VKU96" s="14"/>
      <c r="VKV96" s="14"/>
      <c r="VKW96" s="14"/>
      <c r="VKX96" s="14"/>
      <c r="VKY96" s="14"/>
      <c r="VKZ96" s="14"/>
      <c r="VLA96" s="14"/>
      <c r="VLB96" s="14"/>
      <c r="VLC96" s="14"/>
      <c r="VLD96" s="14"/>
      <c r="VLE96" s="14"/>
      <c r="VLF96" s="14"/>
      <c r="VLG96" s="14"/>
      <c r="VLH96" s="14"/>
      <c r="VLI96" s="14"/>
      <c r="VLJ96" s="14"/>
      <c r="VLK96" s="14"/>
      <c r="VLL96" s="14"/>
      <c r="VLM96" s="14"/>
      <c r="VLN96" s="14"/>
      <c r="VLO96" s="14"/>
      <c r="VLP96" s="14"/>
      <c r="VLQ96" s="14"/>
      <c r="VLR96" s="14"/>
      <c r="VLS96" s="14"/>
      <c r="VLT96" s="14"/>
      <c r="VLU96" s="14"/>
      <c r="VLV96" s="14"/>
      <c r="VLW96" s="14"/>
      <c r="VLX96" s="14"/>
      <c r="VLY96" s="14"/>
      <c r="VLZ96" s="14"/>
      <c r="VMA96" s="14"/>
      <c r="VMB96" s="14"/>
      <c r="VMC96" s="14"/>
      <c r="VMD96" s="14"/>
      <c r="VME96" s="14"/>
      <c r="VMF96" s="14"/>
      <c r="VMG96" s="14"/>
      <c r="VMH96" s="14"/>
      <c r="VMI96" s="14"/>
      <c r="VMJ96" s="14"/>
      <c r="VMK96" s="14"/>
      <c r="VML96" s="14"/>
      <c r="VMM96" s="14"/>
      <c r="VMN96" s="14"/>
      <c r="VMO96" s="14"/>
      <c r="VMP96" s="14"/>
      <c r="VMQ96" s="14"/>
      <c r="VMR96" s="14"/>
      <c r="VMS96" s="14"/>
      <c r="VMT96" s="14"/>
      <c r="VMU96" s="14"/>
      <c r="VMV96" s="14"/>
      <c r="VMW96" s="14"/>
      <c r="VMX96" s="14"/>
      <c r="VMY96" s="14"/>
      <c r="VMZ96" s="14"/>
      <c r="VNA96" s="14"/>
      <c r="VNB96" s="14"/>
      <c r="VNC96" s="14"/>
      <c r="VND96" s="14"/>
      <c r="VNE96" s="14"/>
      <c r="VNF96" s="14"/>
      <c r="VNG96" s="14"/>
      <c r="VNH96" s="14"/>
      <c r="VNI96" s="14"/>
      <c r="VNJ96" s="14"/>
      <c r="VNK96" s="14"/>
      <c r="VNL96" s="14"/>
      <c r="VNM96" s="14"/>
      <c r="VNN96" s="14"/>
      <c r="VNO96" s="14"/>
      <c r="VNP96" s="14"/>
      <c r="VNQ96" s="14"/>
      <c r="VNR96" s="14"/>
      <c r="VNS96" s="14"/>
      <c r="VNT96" s="14"/>
      <c r="VNU96" s="14"/>
      <c r="VNV96" s="14"/>
      <c r="VNW96" s="14"/>
      <c r="VNX96" s="14"/>
      <c r="VNY96" s="14"/>
      <c r="VNZ96" s="14"/>
      <c r="VOA96" s="14"/>
      <c r="VOB96" s="14"/>
      <c r="VOC96" s="14"/>
      <c r="VOD96" s="14"/>
      <c r="VOE96" s="14"/>
      <c r="VOF96" s="14"/>
      <c r="VOG96" s="14"/>
      <c r="VOH96" s="14"/>
      <c r="VOI96" s="14"/>
      <c r="VOJ96" s="14"/>
      <c r="VOK96" s="14"/>
      <c r="VOL96" s="14"/>
      <c r="VOM96" s="14"/>
      <c r="VON96" s="14"/>
      <c r="VOO96" s="14"/>
      <c r="VOP96" s="14"/>
      <c r="VOQ96" s="14"/>
      <c r="VOR96" s="14"/>
      <c r="VOS96" s="14"/>
      <c r="VOT96" s="14"/>
      <c r="VOU96" s="14"/>
      <c r="VOV96" s="14"/>
      <c r="VOW96" s="14"/>
      <c r="VOX96" s="14"/>
      <c r="VOY96" s="14"/>
      <c r="VOZ96" s="14"/>
      <c r="VPA96" s="14"/>
      <c r="VPB96" s="14"/>
      <c r="VPC96" s="14"/>
      <c r="VPD96" s="14"/>
      <c r="VPE96" s="14"/>
      <c r="VPF96" s="14"/>
      <c r="VPG96" s="14"/>
      <c r="VPH96" s="14"/>
      <c r="VPI96" s="14"/>
      <c r="VPJ96" s="14"/>
      <c r="VPK96" s="14"/>
      <c r="VPL96" s="14"/>
      <c r="VPM96" s="14"/>
      <c r="VPN96" s="14"/>
      <c r="VPO96" s="14"/>
      <c r="VPP96" s="14"/>
      <c r="VPQ96" s="14"/>
      <c r="VPR96" s="14"/>
      <c r="VPS96" s="14"/>
      <c r="VPT96" s="14"/>
      <c r="VPU96" s="14"/>
      <c r="VPV96" s="14"/>
      <c r="VPW96" s="14"/>
      <c r="VPX96" s="14"/>
      <c r="VPY96" s="14"/>
      <c r="VPZ96" s="14"/>
      <c r="VQA96" s="14"/>
      <c r="VQB96" s="14"/>
      <c r="VQC96" s="14"/>
      <c r="VQD96" s="14"/>
      <c r="VQE96" s="14"/>
      <c r="VQF96" s="14"/>
      <c r="VQG96" s="14"/>
      <c r="VQH96" s="14"/>
      <c r="VQI96" s="14"/>
      <c r="VQJ96" s="14"/>
      <c r="VQK96" s="14"/>
      <c r="VQL96" s="14"/>
      <c r="VQM96" s="14"/>
      <c r="VQN96" s="14"/>
      <c r="VQO96" s="14"/>
      <c r="VQP96" s="14"/>
      <c r="VQQ96" s="14"/>
      <c r="VQR96" s="14"/>
      <c r="VQS96" s="14"/>
      <c r="VQT96" s="14"/>
      <c r="VQU96" s="14"/>
      <c r="VQV96" s="14"/>
      <c r="VQW96" s="14"/>
      <c r="VQX96" s="14"/>
      <c r="VQY96" s="14"/>
      <c r="VQZ96" s="14"/>
      <c r="VRA96" s="14"/>
      <c r="VRB96" s="14"/>
      <c r="VRC96" s="14"/>
      <c r="VRD96" s="14"/>
      <c r="VRE96" s="14"/>
      <c r="VRF96" s="14"/>
      <c r="VRG96" s="14"/>
      <c r="VRH96" s="14"/>
      <c r="VRI96" s="14"/>
      <c r="VRJ96" s="14"/>
      <c r="VRK96" s="14"/>
      <c r="VRL96" s="14"/>
      <c r="VRM96" s="14"/>
      <c r="VRN96" s="14"/>
      <c r="VRO96" s="14"/>
      <c r="VRP96" s="14"/>
      <c r="VRQ96" s="14"/>
      <c r="VRR96" s="14"/>
      <c r="VRS96" s="14"/>
      <c r="VRT96" s="14"/>
      <c r="VRU96" s="14"/>
      <c r="VRV96" s="14"/>
      <c r="VRW96" s="14"/>
      <c r="VRX96" s="14"/>
      <c r="VRY96" s="14"/>
      <c r="VRZ96" s="14"/>
      <c r="VSA96" s="14"/>
      <c r="VSB96" s="14"/>
      <c r="VSC96" s="14"/>
      <c r="VSD96" s="14"/>
      <c r="VSE96" s="14"/>
      <c r="VSF96" s="14"/>
      <c r="VSG96" s="14"/>
      <c r="VSH96" s="14"/>
      <c r="VSI96" s="14"/>
      <c r="VSJ96" s="14"/>
      <c r="VSK96" s="14"/>
      <c r="VSL96" s="14"/>
      <c r="VSM96" s="14"/>
      <c r="VSN96" s="14"/>
      <c r="VSO96" s="14"/>
      <c r="VSP96" s="14"/>
      <c r="VSQ96" s="14"/>
      <c r="VSR96" s="14"/>
      <c r="VSS96" s="14"/>
      <c r="VST96" s="14"/>
      <c r="VSU96" s="14"/>
      <c r="VSV96" s="14"/>
      <c r="VSW96" s="14"/>
      <c r="VSX96" s="14"/>
      <c r="VSY96" s="14"/>
      <c r="VSZ96" s="14"/>
      <c r="VTA96" s="14"/>
      <c r="VTB96" s="14"/>
      <c r="VTC96" s="14"/>
      <c r="VTD96" s="14"/>
      <c r="VTE96" s="14"/>
      <c r="VTF96" s="14"/>
      <c r="VTG96" s="14"/>
      <c r="VTH96" s="14"/>
      <c r="VTI96" s="14"/>
      <c r="VTJ96" s="14"/>
      <c r="VTK96" s="14"/>
      <c r="VTL96" s="14"/>
      <c r="VTM96" s="14"/>
      <c r="VTN96" s="14"/>
      <c r="VTO96" s="14"/>
      <c r="VTP96" s="14"/>
      <c r="VTQ96" s="14"/>
      <c r="VTR96" s="14"/>
      <c r="VTS96" s="14"/>
      <c r="VTT96" s="14"/>
      <c r="VTU96" s="14"/>
      <c r="VTV96" s="14"/>
      <c r="VTW96" s="14"/>
      <c r="VTX96" s="14"/>
      <c r="VTY96" s="14"/>
      <c r="VTZ96" s="14"/>
      <c r="VUA96" s="14"/>
      <c r="VUB96" s="14"/>
      <c r="VUC96" s="14"/>
      <c r="VUD96" s="14"/>
      <c r="VUE96" s="14"/>
      <c r="VUF96" s="14"/>
      <c r="VUG96" s="14"/>
      <c r="VUH96" s="14"/>
      <c r="VUI96" s="14"/>
      <c r="VUJ96" s="14"/>
      <c r="VUK96" s="14"/>
      <c r="VUL96" s="14"/>
      <c r="VUM96" s="14"/>
      <c r="VUN96" s="14"/>
      <c r="VUO96" s="14"/>
      <c r="VUP96" s="14"/>
      <c r="VUQ96" s="14"/>
      <c r="VUR96" s="14"/>
      <c r="VUS96" s="14"/>
      <c r="VUT96" s="14"/>
      <c r="VUU96" s="14"/>
      <c r="VUV96" s="14"/>
      <c r="VUW96" s="14"/>
      <c r="VUX96" s="14"/>
      <c r="VUY96" s="14"/>
      <c r="VUZ96" s="14"/>
      <c r="VVA96" s="14"/>
      <c r="VVB96" s="14"/>
      <c r="VVC96" s="14"/>
      <c r="VVD96" s="14"/>
      <c r="VVE96" s="14"/>
      <c r="VVF96" s="14"/>
      <c r="VVG96" s="14"/>
      <c r="VVH96" s="14"/>
      <c r="VVI96" s="14"/>
      <c r="VVJ96" s="14"/>
      <c r="VVK96" s="14"/>
      <c r="VVL96" s="14"/>
      <c r="VVM96" s="14"/>
      <c r="VVN96" s="14"/>
      <c r="VVO96" s="14"/>
      <c r="VVP96" s="14"/>
      <c r="VVQ96" s="14"/>
      <c r="VVR96" s="14"/>
      <c r="VVS96" s="14"/>
      <c r="VVT96" s="14"/>
      <c r="VVU96" s="14"/>
      <c r="VVV96" s="14"/>
      <c r="VVW96" s="14"/>
      <c r="VVX96" s="14"/>
      <c r="VVY96" s="14"/>
      <c r="VVZ96" s="14"/>
      <c r="VWA96" s="14"/>
      <c r="VWB96" s="14"/>
      <c r="VWC96" s="14"/>
      <c r="VWD96" s="14"/>
      <c r="VWE96" s="14"/>
      <c r="VWF96" s="14"/>
      <c r="VWG96" s="14"/>
      <c r="VWH96" s="14"/>
      <c r="VWI96" s="14"/>
      <c r="VWJ96" s="14"/>
      <c r="VWK96" s="14"/>
      <c r="VWL96" s="14"/>
      <c r="VWM96" s="14"/>
      <c r="VWN96" s="14"/>
      <c r="VWO96" s="14"/>
      <c r="VWP96" s="14"/>
      <c r="VWQ96" s="14"/>
      <c r="VWR96" s="14"/>
      <c r="VWS96" s="14"/>
      <c r="VWT96" s="14"/>
      <c r="VWU96" s="14"/>
      <c r="VWV96" s="14"/>
      <c r="VWW96" s="14"/>
      <c r="VWX96" s="14"/>
      <c r="VWY96" s="14"/>
      <c r="VWZ96" s="14"/>
      <c r="VXA96" s="14"/>
      <c r="VXB96" s="14"/>
      <c r="VXC96" s="14"/>
      <c r="VXD96" s="14"/>
      <c r="VXE96" s="14"/>
      <c r="VXF96" s="14"/>
      <c r="VXG96" s="14"/>
      <c r="VXH96" s="14"/>
      <c r="VXI96" s="14"/>
      <c r="VXJ96" s="14"/>
      <c r="VXK96" s="14"/>
      <c r="VXL96" s="14"/>
      <c r="VXM96" s="14"/>
      <c r="VXN96" s="14"/>
      <c r="VXO96" s="14"/>
      <c r="VXP96" s="14"/>
      <c r="VXQ96" s="14"/>
      <c r="VXR96" s="14"/>
      <c r="VXS96" s="14"/>
      <c r="VXT96" s="14"/>
      <c r="VXU96" s="14"/>
      <c r="VXV96" s="14"/>
      <c r="VXW96" s="14"/>
      <c r="VXX96" s="14"/>
      <c r="VXY96" s="14"/>
      <c r="VXZ96" s="14"/>
      <c r="VYA96" s="14"/>
      <c r="VYB96" s="14"/>
      <c r="VYC96" s="14"/>
      <c r="VYD96" s="14"/>
      <c r="VYE96" s="14"/>
      <c r="VYF96" s="14"/>
      <c r="VYG96" s="14"/>
      <c r="VYH96" s="14"/>
      <c r="VYI96" s="14"/>
      <c r="VYJ96" s="14"/>
      <c r="VYK96" s="14"/>
      <c r="VYL96" s="14"/>
      <c r="VYM96" s="14"/>
      <c r="VYN96" s="14"/>
      <c r="VYO96" s="14"/>
      <c r="VYP96" s="14"/>
      <c r="VYQ96" s="14"/>
      <c r="VYR96" s="14"/>
      <c r="VYS96" s="14"/>
      <c r="VYT96" s="14"/>
      <c r="VYU96" s="14"/>
      <c r="VYV96" s="14"/>
      <c r="VYW96" s="14"/>
      <c r="VYX96" s="14"/>
      <c r="VYY96" s="14"/>
      <c r="VYZ96" s="14"/>
      <c r="VZA96" s="14"/>
      <c r="VZB96" s="14"/>
      <c r="VZC96" s="14"/>
      <c r="VZD96" s="14"/>
      <c r="VZE96" s="14"/>
      <c r="VZF96" s="14"/>
      <c r="VZG96" s="14"/>
      <c r="VZH96" s="14"/>
      <c r="VZI96" s="14"/>
      <c r="VZJ96" s="14"/>
      <c r="VZK96" s="14"/>
      <c r="VZL96" s="14"/>
      <c r="VZM96" s="14"/>
      <c r="VZN96" s="14"/>
      <c r="VZO96" s="14"/>
      <c r="VZP96" s="14"/>
      <c r="VZQ96" s="14"/>
      <c r="VZR96" s="14"/>
      <c r="VZS96" s="14"/>
      <c r="VZT96" s="14"/>
      <c r="VZU96" s="14"/>
      <c r="VZV96" s="14"/>
      <c r="VZW96" s="14"/>
      <c r="VZX96" s="14"/>
      <c r="VZY96" s="14"/>
      <c r="VZZ96" s="14"/>
      <c r="WAA96" s="14"/>
      <c r="WAB96" s="14"/>
      <c r="WAC96" s="14"/>
      <c r="WAD96" s="14"/>
      <c r="WAE96" s="14"/>
      <c r="WAF96" s="14"/>
      <c r="WAG96" s="14"/>
      <c r="WAH96" s="14"/>
      <c r="WAI96" s="14"/>
      <c r="WAJ96" s="14"/>
      <c r="WAK96" s="14"/>
      <c r="WAL96" s="14"/>
      <c r="WAM96" s="14"/>
      <c r="WAN96" s="14"/>
      <c r="WAO96" s="14"/>
      <c r="WAP96" s="14"/>
      <c r="WAQ96" s="14"/>
      <c r="WAR96" s="14"/>
      <c r="WAS96" s="14"/>
      <c r="WAT96" s="14"/>
      <c r="WAU96" s="14"/>
      <c r="WAV96" s="14"/>
      <c r="WAW96" s="14"/>
      <c r="WAX96" s="14"/>
      <c r="WAY96" s="14"/>
      <c r="WAZ96" s="14"/>
      <c r="WBA96" s="14"/>
      <c r="WBB96" s="14"/>
      <c r="WBC96" s="14"/>
      <c r="WBD96" s="14"/>
      <c r="WBE96" s="14"/>
      <c r="WBF96" s="14"/>
      <c r="WBG96" s="14"/>
      <c r="WBH96" s="14"/>
      <c r="WBI96" s="14"/>
      <c r="WBJ96" s="14"/>
      <c r="WBK96" s="14"/>
      <c r="WBL96" s="14"/>
      <c r="WBM96" s="14"/>
      <c r="WBN96" s="14"/>
      <c r="WBO96" s="14"/>
      <c r="WBP96" s="14"/>
      <c r="WBQ96" s="14"/>
      <c r="WBR96" s="14"/>
      <c r="WBS96" s="14"/>
      <c r="WBT96" s="14"/>
      <c r="WBU96" s="14"/>
      <c r="WBV96" s="14"/>
      <c r="WBW96" s="14"/>
      <c r="WBX96" s="14"/>
      <c r="WBY96" s="14"/>
      <c r="WBZ96" s="14"/>
      <c r="WCA96" s="14"/>
      <c r="WCB96" s="14"/>
      <c r="WCC96" s="14"/>
      <c r="WCD96" s="14"/>
      <c r="WCE96" s="14"/>
      <c r="WCF96" s="14"/>
      <c r="WCG96" s="14"/>
      <c r="WCH96" s="14"/>
      <c r="WCI96" s="14"/>
      <c r="WCJ96" s="14"/>
      <c r="WCK96" s="14"/>
      <c r="WCL96" s="14"/>
      <c r="WCM96" s="14"/>
      <c r="WCN96" s="14"/>
      <c r="WCO96" s="14"/>
      <c r="WCP96" s="14"/>
      <c r="WCQ96" s="14"/>
      <c r="WCR96" s="14"/>
      <c r="WCS96" s="14"/>
      <c r="WCT96" s="14"/>
      <c r="WCU96" s="14"/>
      <c r="WCV96" s="14"/>
      <c r="WCW96" s="14"/>
      <c r="WCX96" s="14"/>
      <c r="WCY96" s="14"/>
      <c r="WCZ96" s="14"/>
      <c r="WDA96" s="14"/>
      <c r="WDB96" s="14"/>
      <c r="WDC96" s="14"/>
      <c r="WDD96" s="14"/>
      <c r="WDE96" s="14"/>
      <c r="WDF96" s="14"/>
      <c r="WDG96" s="14"/>
      <c r="WDH96" s="14"/>
      <c r="WDI96" s="14"/>
      <c r="WDJ96" s="14"/>
      <c r="WDK96" s="14"/>
      <c r="WDL96" s="14"/>
      <c r="WDM96" s="14"/>
      <c r="WDN96" s="14"/>
      <c r="WDO96" s="14"/>
      <c r="WDP96" s="14"/>
      <c r="WDQ96" s="14"/>
      <c r="WDR96" s="14"/>
      <c r="WDS96" s="14"/>
      <c r="WDT96" s="14"/>
      <c r="WDU96" s="14"/>
      <c r="WDV96" s="14"/>
      <c r="WDW96" s="14"/>
      <c r="WDX96" s="14"/>
      <c r="WDY96" s="14"/>
      <c r="WDZ96" s="14"/>
      <c r="WEA96" s="14"/>
      <c r="WEB96" s="14"/>
      <c r="WEC96" s="14"/>
      <c r="WED96" s="14"/>
      <c r="WEE96" s="14"/>
      <c r="WEF96" s="14"/>
      <c r="WEG96" s="14"/>
      <c r="WEH96" s="14"/>
      <c r="WEI96" s="14"/>
      <c r="WEJ96" s="14"/>
      <c r="WEK96" s="14"/>
      <c r="WEL96" s="14"/>
      <c r="WEM96" s="14"/>
      <c r="WEN96" s="14"/>
      <c r="WEO96" s="14"/>
      <c r="WEP96" s="14"/>
      <c r="WEQ96" s="14"/>
      <c r="WER96" s="14"/>
      <c r="WES96" s="14"/>
      <c r="WET96" s="14"/>
      <c r="WEU96" s="14"/>
      <c r="WEV96" s="14"/>
      <c r="WEW96" s="14"/>
      <c r="WEX96" s="14"/>
      <c r="WEY96" s="14"/>
      <c r="WEZ96" s="14"/>
      <c r="WFA96" s="14"/>
      <c r="WFB96" s="14"/>
      <c r="WFC96" s="14"/>
      <c r="WFD96" s="14"/>
      <c r="WFE96" s="14"/>
      <c r="WFF96" s="14"/>
      <c r="WFG96" s="14"/>
      <c r="WFH96" s="14"/>
      <c r="WFI96" s="14"/>
      <c r="WFJ96" s="14"/>
      <c r="WFK96" s="14"/>
      <c r="WFL96" s="14"/>
      <c r="WFM96" s="14"/>
      <c r="WFN96" s="14"/>
      <c r="WFO96" s="14"/>
      <c r="WFP96" s="14"/>
      <c r="WFQ96" s="14"/>
      <c r="WFR96" s="14"/>
      <c r="WFS96" s="14"/>
      <c r="WFT96" s="14"/>
      <c r="WFU96" s="14"/>
      <c r="WFV96" s="14"/>
      <c r="WFW96" s="14"/>
      <c r="WFX96" s="14"/>
      <c r="WFY96" s="14"/>
      <c r="WFZ96" s="14"/>
      <c r="WGA96" s="14"/>
      <c r="WGB96" s="14"/>
      <c r="WGC96" s="14"/>
      <c r="WGD96" s="14"/>
      <c r="WGE96" s="14"/>
      <c r="WGF96" s="14"/>
      <c r="WGG96" s="14"/>
      <c r="WGH96" s="14"/>
      <c r="WGI96" s="14"/>
      <c r="WGJ96" s="14"/>
      <c r="WGK96" s="14"/>
      <c r="WGL96" s="14"/>
      <c r="WGM96" s="14"/>
      <c r="WGN96" s="14"/>
      <c r="WGO96" s="14"/>
      <c r="WGP96" s="14"/>
      <c r="WGQ96" s="14"/>
      <c r="WGR96" s="14"/>
      <c r="WGS96" s="14"/>
      <c r="WGT96" s="14"/>
      <c r="WGU96" s="14"/>
      <c r="WGV96" s="14"/>
      <c r="WGW96" s="14"/>
      <c r="WGX96" s="14"/>
      <c r="WGY96" s="14"/>
      <c r="WGZ96" s="14"/>
      <c r="WHA96" s="14"/>
      <c r="WHB96" s="14"/>
      <c r="WHC96" s="14"/>
      <c r="WHD96" s="14"/>
      <c r="WHE96" s="14"/>
      <c r="WHF96" s="14"/>
      <c r="WHG96" s="14"/>
      <c r="WHH96" s="14"/>
      <c r="WHI96" s="14"/>
      <c r="WHJ96" s="14"/>
      <c r="WHK96" s="14"/>
      <c r="WHL96" s="14"/>
      <c r="WHM96" s="14"/>
      <c r="WHN96" s="14"/>
      <c r="WHO96" s="14"/>
      <c r="WHP96" s="14"/>
      <c r="WHQ96" s="14"/>
      <c r="WHR96" s="14"/>
      <c r="WHS96" s="14"/>
      <c r="WHT96" s="14"/>
      <c r="WHU96" s="14"/>
      <c r="WHV96" s="14"/>
      <c r="WHW96" s="14"/>
      <c r="WHX96" s="14"/>
      <c r="WHY96" s="14"/>
      <c r="WHZ96" s="14"/>
      <c r="WIA96" s="14"/>
      <c r="WIB96" s="14"/>
      <c r="WIC96" s="14"/>
      <c r="WID96" s="14"/>
      <c r="WIE96" s="14"/>
      <c r="WIF96" s="14"/>
      <c r="WIG96" s="14"/>
      <c r="WIH96" s="14"/>
      <c r="WII96" s="14"/>
      <c r="WIJ96" s="14"/>
      <c r="WIK96" s="14"/>
      <c r="WIL96" s="14"/>
      <c r="WIM96" s="14"/>
      <c r="WIN96" s="14"/>
      <c r="WIO96" s="14"/>
      <c r="WIP96" s="14"/>
      <c r="WIQ96" s="14"/>
      <c r="WIR96" s="14"/>
      <c r="WIS96" s="14"/>
      <c r="WIT96" s="14"/>
      <c r="WIU96" s="14"/>
      <c r="WIV96" s="14"/>
      <c r="WIW96" s="14"/>
      <c r="WIX96" s="14"/>
      <c r="WIY96" s="14"/>
      <c r="WIZ96" s="14"/>
      <c r="WJA96" s="14"/>
      <c r="WJB96" s="14"/>
      <c r="WJC96" s="14"/>
      <c r="WJD96" s="14"/>
      <c r="WJE96" s="14"/>
      <c r="WJF96" s="14"/>
      <c r="WJG96" s="14"/>
      <c r="WJH96" s="14"/>
      <c r="WJI96" s="14"/>
      <c r="WJJ96" s="14"/>
      <c r="WJK96" s="14"/>
      <c r="WJL96" s="14"/>
      <c r="WJM96" s="14"/>
      <c r="WJN96" s="14"/>
      <c r="WJO96" s="14"/>
      <c r="WJP96" s="14"/>
      <c r="WJQ96" s="14"/>
      <c r="WJR96" s="14"/>
      <c r="WJS96" s="14"/>
      <c r="WJT96" s="14"/>
      <c r="WJU96" s="14"/>
      <c r="WJV96" s="14"/>
      <c r="WJW96" s="14"/>
      <c r="WJX96" s="14"/>
      <c r="WJY96" s="14"/>
      <c r="WJZ96" s="14"/>
      <c r="WKA96" s="14"/>
      <c r="WKB96" s="14"/>
      <c r="WKC96" s="14"/>
      <c r="WKD96" s="14"/>
      <c r="WKE96" s="14"/>
      <c r="WKF96" s="14"/>
      <c r="WKG96" s="14"/>
      <c r="WKH96" s="14"/>
      <c r="WKI96" s="14"/>
      <c r="WKJ96" s="14"/>
      <c r="WKK96" s="14"/>
      <c r="WKL96" s="14"/>
      <c r="WKM96" s="14"/>
      <c r="WKN96" s="14"/>
      <c r="WKO96" s="14"/>
      <c r="WKP96" s="14"/>
      <c r="WKQ96" s="14"/>
      <c r="WKR96" s="14"/>
      <c r="WKS96" s="14"/>
      <c r="WKT96" s="14"/>
      <c r="WKU96" s="14"/>
      <c r="WKV96" s="14"/>
      <c r="WKW96" s="14"/>
      <c r="WKX96" s="14"/>
      <c r="WKY96" s="14"/>
      <c r="WKZ96" s="14"/>
      <c r="WLA96" s="14"/>
      <c r="WLB96" s="14"/>
      <c r="WLC96" s="14"/>
      <c r="WLD96" s="14"/>
      <c r="WLE96" s="14"/>
      <c r="WLF96" s="14"/>
      <c r="WLG96" s="14"/>
      <c r="WLH96" s="14"/>
      <c r="WLI96" s="14"/>
      <c r="WLJ96" s="14"/>
      <c r="WLK96" s="14"/>
      <c r="WLL96" s="14"/>
      <c r="WLM96" s="14"/>
      <c r="WLN96" s="14"/>
      <c r="WLO96" s="14"/>
      <c r="WLP96" s="14"/>
      <c r="WLQ96" s="14"/>
      <c r="WLR96" s="14"/>
      <c r="WLS96" s="14"/>
      <c r="WLT96" s="14"/>
      <c r="WLU96" s="14"/>
      <c r="WLV96" s="14"/>
      <c r="WLW96" s="14"/>
      <c r="WLX96" s="14"/>
      <c r="WLY96" s="14"/>
      <c r="WLZ96" s="14"/>
      <c r="WMA96" s="14"/>
      <c r="WMB96" s="14"/>
      <c r="WMC96" s="14"/>
      <c r="WMD96" s="14"/>
      <c r="WME96" s="14"/>
      <c r="WMF96" s="14"/>
      <c r="WMG96" s="14"/>
      <c r="WMH96" s="14"/>
      <c r="WMI96" s="14"/>
      <c r="WMJ96" s="14"/>
      <c r="WMK96" s="14"/>
      <c r="WML96" s="14"/>
      <c r="WMM96" s="14"/>
      <c r="WMN96" s="14"/>
      <c r="WMO96" s="14"/>
      <c r="WMP96" s="14"/>
      <c r="WMQ96" s="14"/>
      <c r="WMR96" s="14"/>
      <c r="WMS96" s="14"/>
      <c r="WMT96" s="14"/>
      <c r="WMU96" s="14"/>
      <c r="WMV96" s="14"/>
      <c r="WMW96" s="14"/>
      <c r="WMX96" s="14"/>
      <c r="WMY96" s="14"/>
      <c r="WMZ96" s="14"/>
      <c r="WNA96" s="14"/>
      <c r="WNB96" s="14"/>
      <c r="WNC96" s="14"/>
      <c r="WND96" s="14"/>
      <c r="WNE96" s="14"/>
      <c r="WNF96" s="14"/>
      <c r="WNG96" s="14"/>
      <c r="WNH96" s="14"/>
      <c r="WNI96" s="14"/>
      <c r="WNJ96" s="14"/>
      <c r="WNK96" s="14"/>
      <c r="WNL96" s="14"/>
      <c r="WNM96" s="14"/>
      <c r="WNN96" s="14"/>
      <c r="WNO96" s="14"/>
      <c r="WNP96" s="14"/>
      <c r="WNQ96" s="14"/>
      <c r="WNR96" s="14"/>
      <c r="WNS96" s="14"/>
      <c r="WNT96" s="14"/>
      <c r="WNU96" s="14"/>
      <c r="WNV96" s="14"/>
      <c r="WNW96" s="14"/>
      <c r="WNX96" s="14"/>
      <c r="WNY96" s="14"/>
      <c r="WNZ96" s="14"/>
      <c r="WOA96" s="14"/>
      <c r="WOB96" s="14"/>
      <c r="WOC96" s="14"/>
      <c r="WOD96" s="14"/>
      <c r="WOE96" s="14"/>
      <c r="WOF96" s="14"/>
      <c r="WOG96" s="14"/>
      <c r="WOH96" s="14"/>
      <c r="WOI96" s="14"/>
      <c r="WOJ96" s="14"/>
      <c r="WOK96" s="14"/>
      <c r="WOL96" s="14"/>
      <c r="WOM96" s="14"/>
      <c r="WON96" s="14"/>
      <c r="WOO96" s="14"/>
      <c r="WOP96" s="14"/>
      <c r="WOQ96" s="14"/>
      <c r="WOR96" s="14"/>
      <c r="WOS96" s="14"/>
      <c r="WOT96" s="14"/>
      <c r="WOU96" s="14"/>
      <c r="WOV96" s="14"/>
      <c r="WOW96" s="14"/>
      <c r="WOX96" s="14"/>
      <c r="WOY96" s="14"/>
      <c r="WOZ96" s="14"/>
      <c r="WPA96" s="14"/>
      <c r="WPB96" s="14"/>
      <c r="WPC96" s="14"/>
      <c r="WPD96" s="14"/>
      <c r="WPE96" s="14"/>
      <c r="WPF96" s="14"/>
      <c r="WPG96" s="14"/>
      <c r="WPH96" s="14"/>
      <c r="WPI96" s="14"/>
      <c r="WPJ96" s="14"/>
      <c r="WPK96" s="14"/>
      <c r="WPL96" s="14"/>
      <c r="WPM96" s="14"/>
      <c r="WPN96" s="14"/>
      <c r="WPO96" s="14"/>
      <c r="WPP96" s="14"/>
      <c r="WPQ96" s="14"/>
      <c r="WPR96" s="14"/>
      <c r="WPS96" s="14"/>
      <c r="WPT96" s="14"/>
      <c r="WPU96" s="14"/>
      <c r="WPV96" s="14"/>
      <c r="WPW96" s="14"/>
      <c r="WPX96" s="14"/>
      <c r="WPY96" s="14"/>
      <c r="WPZ96" s="14"/>
      <c r="WQA96" s="14"/>
      <c r="WQB96" s="14"/>
      <c r="WQC96" s="14"/>
      <c r="WQD96" s="14"/>
      <c r="WQE96" s="14"/>
      <c r="WQF96" s="14"/>
      <c r="WQG96" s="14"/>
      <c r="WQH96" s="14"/>
      <c r="WQI96" s="14"/>
      <c r="WQJ96" s="14"/>
      <c r="WQK96" s="14"/>
      <c r="WQL96" s="14"/>
      <c r="WQM96" s="14"/>
      <c r="WQN96" s="14"/>
      <c r="WQO96" s="14"/>
      <c r="WQP96" s="14"/>
      <c r="WQQ96" s="14"/>
      <c r="WQR96" s="14"/>
      <c r="WQS96" s="14"/>
      <c r="WQT96" s="14"/>
      <c r="WQU96" s="14"/>
      <c r="WQV96" s="14"/>
      <c r="WQW96" s="14"/>
      <c r="WQX96" s="14"/>
      <c r="WQY96" s="14"/>
      <c r="WQZ96" s="14"/>
      <c r="WRA96" s="14"/>
      <c r="WRB96" s="14"/>
      <c r="WRC96" s="14"/>
      <c r="WRD96" s="14"/>
      <c r="WRE96" s="14"/>
      <c r="WRF96" s="14"/>
      <c r="WRG96" s="14"/>
      <c r="WRH96" s="14"/>
      <c r="WRI96" s="14"/>
      <c r="WRJ96" s="14"/>
      <c r="WRK96" s="14"/>
      <c r="WRL96" s="14"/>
      <c r="WRM96" s="14"/>
      <c r="WRN96" s="14"/>
      <c r="WRO96" s="14"/>
      <c r="WRP96" s="14"/>
      <c r="WRQ96" s="14"/>
      <c r="WRR96" s="14"/>
      <c r="WRS96" s="14"/>
      <c r="WRT96" s="14"/>
      <c r="WRU96" s="14"/>
      <c r="WRV96" s="14"/>
      <c r="WRW96" s="14"/>
      <c r="WRX96" s="14"/>
      <c r="WRY96" s="14"/>
      <c r="WRZ96" s="14"/>
      <c r="WSA96" s="14"/>
      <c r="WSB96" s="14"/>
      <c r="WSC96" s="14"/>
      <c r="WSD96" s="14"/>
      <c r="WSE96" s="14"/>
      <c r="WSF96" s="14"/>
      <c r="WSG96" s="14"/>
      <c r="WSH96" s="14"/>
      <c r="WSI96" s="14"/>
      <c r="WSJ96" s="14"/>
      <c r="WSK96" s="14"/>
      <c r="WSL96" s="14"/>
      <c r="WSM96" s="14"/>
      <c r="WSN96" s="14"/>
      <c r="WSO96" s="14"/>
      <c r="WSP96" s="14"/>
      <c r="WSQ96" s="14"/>
      <c r="WSR96" s="14"/>
      <c r="WSS96" s="14"/>
      <c r="WST96" s="14"/>
      <c r="WSU96" s="14"/>
      <c r="WSV96" s="14"/>
      <c r="WSW96" s="14"/>
      <c r="WSX96" s="14"/>
      <c r="WSY96" s="14"/>
      <c r="WSZ96" s="14"/>
      <c r="WTA96" s="14"/>
      <c r="WTB96" s="14"/>
      <c r="WTC96" s="14"/>
      <c r="WTD96" s="14"/>
      <c r="WTE96" s="14"/>
      <c r="WTF96" s="14"/>
      <c r="WTG96" s="14"/>
      <c r="WTH96" s="14"/>
      <c r="WTI96" s="14"/>
      <c r="WTJ96" s="14"/>
      <c r="WTK96" s="14"/>
      <c r="WTL96" s="14"/>
      <c r="WTM96" s="14"/>
      <c r="WTN96" s="14"/>
      <c r="WTO96" s="14"/>
      <c r="WTP96" s="14"/>
      <c r="WTQ96" s="14"/>
      <c r="WTR96" s="14"/>
      <c r="WTS96" s="14"/>
      <c r="WTT96" s="14"/>
      <c r="WTU96" s="14"/>
      <c r="WTV96" s="14"/>
      <c r="WTW96" s="14"/>
      <c r="WTX96" s="14"/>
      <c r="WTY96" s="14"/>
      <c r="WTZ96" s="14"/>
      <c r="WUA96" s="14"/>
      <c r="WUB96" s="14"/>
      <c r="WUC96" s="14"/>
      <c r="WUD96" s="14"/>
      <c r="WUE96" s="14"/>
      <c r="WUF96" s="14"/>
      <c r="WUG96" s="14"/>
      <c r="WUH96" s="14"/>
      <c r="WUI96" s="14"/>
      <c r="WUJ96" s="14"/>
      <c r="WUK96" s="14"/>
      <c r="WUL96" s="14"/>
      <c r="WUM96" s="14"/>
      <c r="WUN96" s="14"/>
      <c r="WUO96" s="14"/>
      <c r="WUP96" s="14"/>
      <c r="WUQ96" s="14"/>
      <c r="WUR96" s="14"/>
      <c r="WUS96" s="14"/>
      <c r="WUT96" s="14"/>
      <c r="WUU96" s="14"/>
      <c r="WUV96" s="14"/>
      <c r="WUW96" s="14"/>
      <c r="WUX96" s="14"/>
      <c r="WUY96" s="14"/>
      <c r="WUZ96" s="14"/>
      <c r="WVA96" s="14"/>
      <c r="WVB96" s="14"/>
      <c r="WVC96" s="14"/>
      <c r="WVD96" s="14"/>
      <c r="WVE96" s="14"/>
      <c r="WVF96" s="14"/>
      <c r="WVG96" s="14"/>
      <c r="WVH96" s="14"/>
      <c r="WVI96" s="14"/>
      <c r="WVJ96" s="14"/>
      <c r="WVK96" s="14"/>
      <c r="WVL96" s="14"/>
      <c r="WVM96" s="14"/>
      <c r="WVN96" s="14"/>
      <c r="WVO96" s="14"/>
      <c r="WVP96" s="14"/>
      <c r="WVQ96" s="14"/>
      <c r="WVR96" s="14"/>
      <c r="WVS96" s="14"/>
      <c r="WVT96" s="14"/>
      <c r="WVU96" s="14"/>
      <c r="WVV96" s="14"/>
      <c r="WVW96" s="14"/>
      <c r="WVX96" s="14"/>
      <c r="WVY96" s="14"/>
      <c r="WVZ96" s="14"/>
      <c r="WWA96" s="14"/>
      <c r="WWB96" s="14"/>
      <c r="WWC96" s="14"/>
      <c r="WWD96" s="14"/>
      <c r="WWE96" s="14"/>
      <c r="WWF96" s="14"/>
      <c r="WWG96" s="14"/>
      <c r="WWH96" s="14"/>
      <c r="WWI96" s="14"/>
      <c r="WWJ96" s="14"/>
      <c r="WWK96" s="14"/>
      <c r="WWL96" s="14"/>
      <c r="WWM96" s="14"/>
      <c r="WWN96" s="14"/>
      <c r="WWO96" s="14"/>
      <c r="WWP96" s="14"/>
      <c r="WWQ96" s="14"/>
      <c r="WWR96" s="14"/>
      <c r="WWS96" s="14"/>
      <c r="WWT96" s="14"/>
      <c r="WWU96" s="14"/>
      <c r="WWV96" s="14"/>
      <c r="WWW96" s="14"/>
      <c r="WWX96" s="14"/>
      <c r="WWY96" s="14"/>
      <c r="WWZ96" s="14"/>
      <c r="WXA96" s="14"/>
      <c r="WXB96" s="14"/>
      <c r="WXC96" s="14"/>
      <c r="WXD96" s="14"/>
      <c r="WXE96" s="14"/>
      <c r="WXF96" s="14"/>
      <c r="WXG96" s="14"/>
      <c r="WXH96" s="14"/>
      <c r="WXI96" s="14"/>
      <c r="WXJ96" s="14"/>
      <c r="WXK96" s="14"/>
      <c r="WXL96" s="14"/>
      <c r="WXM96" s="14"/>
      <c r="WXN96" s="14"/>
      <c r="WXO96" s="14"/>
      <c r="WXP96" s="14"/>
      <c r="WXQ96" s="14"/>
      <c r="WXR96" s="14"/>
      <c r="WXS96" s="14"/>
      <c r="WXT96" s="14"/>
      <c r="WXU96" s="14"/>
      <c r="WXV96" s="14"/>
      <c r="WXW96" s="14"/>
      <c r="WXX96" s="14"/>
      <c r="WXY96" s="14"/>
      <c r="WXZ96" s="14"/>
      <c r="WYA96" s="14"/>
      <c r="WYB96" s="14"/>
      <c r="WYC96" s="14"/>
      <c r="WYD96" s="14"/>
      <c r="WYE96" s="14"/>
      <c r="WYF96" s="14"/>
      <c r="WYG96" s="14"/>
      <c r="WYH96" s="14"/>
      <c r="WYI96" s="14"/>
      <c r="WYJ96" s="14"/>
      <c r="WYK96" s="14"/>
      <c r="WYL96" s="14"/>
      <c r="WYM96" s="14"/>
      <c r="WYN96" s="14"/>
      <c r="WYO96" s="14"/>
      <c r="WYP96" s="14"/>
      <c r="WYQ96" s="14"/>
      <c r="WYR96" s="14"/>
      <c r="WYS96" s="14"/>
      <c r="WYT96" s="14"/>
      <c r="WYU96" s="14"/>
      <c r="WYV96" s="14"/>
      <c r="WYW96" s="14"/>
      <c r="WYX96" s="14"/>
      <c r="WYY96" s="14"/>
      <c r="WYZ96" s="14"/>
      <c r="WZA96" s="14"/>
      <c r="WZB96" s="14"/>
      <c r="WZC96" s="14"/>
      <c r="WZD96" s="14"/>
      <c r="WZE96" s="14"/>
      <c r="WZF96" s="14"/>
      <c r="WZG96" s="14"/>
      <c r="WZH96" s="14"/>
      <c r="WZI96" s="14"/>
      <c r="WZJ96" s="14"/>
      <c r="WZK96" s="14"/>
      <c r="WZL96" s="14"/>
      <c r="WZM96" s="14"/>
      <c r="WZN96" s="14"/>
      <c r="WZO96" s="14"/>
      <c r="WZP96" s="14"/>
      <c r="WZQ96" s="14"/>
      <c r="WZR96" s="14"/>
      <c r="WZS96" s="14"/>
      <c r="WZT96" s="14"/>
      <c r="WZU96" s="14"/>
      <c r="WZV96" s="14"/>
      <c r="WZW96" s="14"/>
      <c r="WZX96" s="14"/>
      <c r="WZY96" s="14"/>
      <c r="WZZ96" s="14"/>
      <c r="XAA96" s="14"/>
      <c r="XAB96" s="14"/>
      <c r="XAC96" s="14"/>
      <c r="XAD96" s="14"/>
      <c r="XAE96" s="14"/>
      <c r="XAF96" s="14"/>
      <c r="XAG96" s="14"/>
      <c r="XAH96" s="14"/>
      <c r="XAI96" s="14"/>
      <c r="XAJ96" s="14"/>
      <c r="XAK96" s="14"/>
      <c r="XAL96" s="14"/>
      <c r="XAM96" s="14"/>
      <c r="XAN96" s="14"/>
      <c r="XAO96" s="14"/>
      <c r="XAP96" s="14"/>
      <c r="XAQ96" s="14"/>
      <c r="XAR96" s="14"/>
      <c r="XAS96" s="14"/>
      <c r="XAT96" s="14"/>
      <c r="XAU96" s="14"/>
      <c r="XAV96" s="14"/>
      <c r="XAW96" s="14"/>
      <c r="XAX96" s="14"/>
      <c r="XAY96" s="14"/>
      <c r="XAZ96" s="14"/>
      <c r="XBA96" s="14"/>
      <c r="XBB96" s="14"/>
      <c r="XBC96" s="14"/>
      <c r="XBD96" s="14"/>
      <c r="XBE96" s="14"/>
      <c r="XBF96" s="14"/>
      <c r="XBG96" s="14"/>
      <c r="XBH96" s="14"/>
      <c r="XBI96" s="14"/>
      <c r="XBJ96" s="14"/>
      <c r="XBK96" s="14"/>
      <c r="XBL96" s="14"/>
      <c r="XBM96" s="14"/>
      <c r="XBN96" s="14"/>
      <c r="XBO96" s="14"/>
      <c r="XBP96" s="14"/>
      <c r="XBQ96" s="14"/>
      <c r="XBR96" s="14"/>
      <c r="XBS96" s="14"/>
      <c r="XBT96" s="14"/>
      <c r="XBU96" s="14"/>
      <c r="XBV96" s="14"/>
      <c r="XBW96" s="14"/>
      <c r="XBX96" s="14"/>
      <c r="XBY96" s="14"/>
      <c r="XBZ96" s="14"/>
      <c r="XCA96" s="14"/>
      <c r="XCB96" s="14"/>
      <c r="XCC96" s="14"/>
      <c r="XCD96" s="14"/>
      <c r="XCE96" s="14"/>
      <c r="XCF96" s="14"/>
      <c r="XCG96" s="14"/>
      <c r="XCH96" s="14"/>
      <c r="XCI96" s="14"/>
      <c r="XCJ96" s="14"/>
      <c r="XCK96" s="14"/>
      <c r="XCL96" s="14"/>
      <c r="XCM96" s="14"/>
      <c r="XCN96" s="14"/>
      <c r="XCO96" s="14"/>
      <c r="XCP96" s="14"/>
      <c r="XCQ96" s="14"/>
      <c r="XCR96" s="14"/>
      <c r="XCS96" s="14"/>
      <c r="XCT96" s="14"/>
      <c r="XCU96" s="14"/>
      <c r="XCV96" s="14"/>
      <c r="XCW96" s="14"/>
      <c r="XCX96" s="14"/>
      <c r="XCY96" s="14"/>
      <c r="XCZ96" s="14"/>
      <c r="XDA96" s="14"/>
      <c r="XDB96" s="14"/>
      <c r="XDC96" s="14"/>
      <c r="XDD96" s="14"/>
      <c r="XDE96" s="14"/>
      <c r="XDF96" s="14"/>
      <c r="XDG96" s="14"/>
      <c r="XDH96" s="14"/>
      <c r="XDI96" s="14"/>
      <c r="XDJ96" s="14"/>
      <c r="XDK96" s="14"/>
      <c r="XDL96" s="14"/>
      <c r="XDM96" s="14"/>
      <c r="XDN96" s="14"/>
      <c r="XDO96" s="14"/>
      <c r="XDP96" s="14"/>
      <c r="XDQ96" s="14"/>
      <c r="XDR96" s="14"/>
      <c r="XDS96" s="14"/>
      <c r="XDT96" s="14"/>
      <c r="XDU96" s="14"/>
      <c r="XDV96" s="14"/>
      <c r="XDW96" s="14"/>
      <c r="XDX96" s="14"/>
      <c r="XDY96" s="14"/>
      <c r="XDZ96" s="14"/>
      <c r="XEA96" s="14"/>
      <c r="XEB96" s="14"/>
      <c r="XEC96" s="14"/>
      <c r="XED96" s="14"/>
      <c r="XEE96" s="14"/>
      <c r="XEF96" s="14"/>
      <c r="XEG96" s="14"/>
      <c r="XEH96" s="14"/>
      <c r="XEI96" s="14"/>
      <c r="XEJ96" s="14"/>
      <c r="XEK96" s="14"/>
      <c r="XEL96" s="14"/>
      <c r="XEM96" s="14"/>
      <c r="XEN96" s="14"/>
      <c r="XEO96" s="14"/>
      <c r="XEP96" s="14"/>
      <c r="XEQ96" s="14"/>
      <c r="XER96" s="14"/>
      <c r="XES96" s="14"/>
      <c r="XET96" s="14"/>
      <c r="XEU96" s="14"/>
      <c r="XEV96" s="14"/>
      <c r="XEW96" s="14"/>
      <c r="XEX96" s="14"/>
      <c r="XEY96" s="14"/>
      <c r="XEZ96" s="14"/>
      <c r="XFA96" s="14"/>
      <c r="XFB96" s="14"/>
      <c r="XFC96" s="14"/>
      <c r="XFD96" s="14"/>
    </row>
    <row r="97" spans="2:7" ht="12.65" customHeight="1">
      <c r="B97" s="919">
        <v>911401841483</v>
      </c>
      <c r="C97" s="198">
        <v>8719514533646</v>
      </c>
      <c r="D97" s="945" t="s">
        <v>224</v>
      </c>
      <c r="E97" s="919">
        <v>911401871386</v>
      </c>
      <c r="F97" s="716">
        <v>8720169736016</v>
      </c>
      <c r="G97" s="942" t="s">
        <v>225</v>
      </c>
    </row>
    <row r="98" spans="2:7" ht="12" customHeight="1">
      <c r="B98" s="919">
        <v>911401851483</v>
      </c>
      <c r="C98" s="198">
        <v>8719514533561</v>
      </c>
      <c r="D98" s="945" t="s">
        <v>181</v>
      </c>
      <c r="E98" s="919">
        <v>911401871386</v>
      </c>
      <c r="F98" s="68">
        <v>8720169736016</v>
      </c>
      <c r="G98" s="941" t="s">
        <v>225</v>
      </c>
    </row>
    <row r="99" spans="2:7" ht="12.65" customHeight="1">
      <c r="B99" s="919">
        <v>911401842483</v>
      </c>
      <c r="C99" s="198">
        <v>8719514533639</v>
      </c>
      <c r="D99" s="945" t="s">
        <v>226</v>
      </c>
      <c r="E99" s="919">
        <v>911401872386</v>
      </c>
      <c r="F99" s="716">
        <v>8720169736023</v>
      </c>
      <c r="G99" s="942" t="s">
        <v>227</v>
      </c>
    </row>
    <row r="100" spans="2:7" ht="12" customHeight="1">
      <c r="B100" s="919">
        <v>911401852483</v>
      </c>
      <c r="C100" s="198">
        <v>8719514533554</v>
      </c>
      <c r="D100" s="945" t="s">
        <v>182</v>
      </c>
      <c r="E100" s="919">
        <v>911401872386</v>
      </c>
      <c r="F100" s="716">
        <v>8720169736023</v>
      </c>
      <c r="G100" s="942" t="s">
        <v>227</v>
      </c>
    </row>
    <row r="101" spans="2:7" ht="12.65" customHeight="1">
      <c r="B101" s="919">
        <v>911401844483</v>
      </c>
      <c r="C101" s="198">
        <v>8719514533615</v>
      </c>
      <c r="D101" s="945" t="s">
        <v>228</v>
      </c>
      <c r="E101" s="919">
        <v>911401874386</v>
      </c>
      <c r="F101" s="716">
        <v>8720169736047</v>
      </c>
      <c r="G101" s="942" t="s">
        <v>229</v>
      </c>
    </row>
    <row r="102" spans="2:7" ht="12" customHeight="1">
      <c r="B102" s="919">
        <v>911401854483</v>
      </c>
      <c r="C102" s="198">
        <v>8719514533530</v>
      </c>
      <c r="D102" s="945" t="s">
        <v>183</v>
      </c>
      <c r="E102" s="919">
        <v>911401874386</v>
      </c>
      <c r="F102" s="716">
        <v>8720169736047</v>
      </c>
      <c r="G102" s="942" t="s">
        <v>229</v>
      </c>
    </row>
    <row r="103" spans="2:7" ht="12.65" customHeight="1">
      <c r="B103" s="919">
        <v>911401855483</v>
      </c>
      <c r="C103" s="198">
        <v>8719514533523</v>
      </c>
      <c r="D103" s="945" t="s">
        <v>230</v>
      </c>
      <c r="E103" s="919">
        <v>911401875386</v>
      </c>
      <c r="F103" s="716">
        <v>8720169736054</v>
      </c>
      <c r="G103" s="942" t="s">
        <v>231</v>
      </c>
    </row>
    <row r="104" spans="2:7" ht="12" customHeight="1">
      <c r="B104" s="919">
        <v>911401856483</v>
      </c>
      <c r="C104" s="198">
        <v>8719514533516</v>
      </c>
      <c r="D104" s="945" t="s">
        <v>187</v>
      </c>
      <c r="E104" s="919">
        <v>911401875386</v>
      </c>
      <c r="F104" s="716">
        <v>8720169736054</v>
      </c>
      <c r="G104" s="942" t="s">
        <v>231</v>
      </c>
    </row>
    <row r="105" spans="2:7" ht="12.65" customHeight="1">
      <c r="B105" s="919">
        <v>911401857483</v>
      </c>
      <c r="C105" s="198">
        <v>8719514533509</v>
      </c>
      <c r="D105" s="945" t="s">
        <v>188</v>
      </c>
      <c r="E105" s="919">
        <v>911401877386</v>
      </c>
      <c r="F105" s="716">
        <v>8720169736078</v>
      </c>
      <c r="G105" s="942" t="s">
        <v>232</v>
      </c>
    </row>
    <row r="106" spans="2:7" ht="12" customHeight="1">
      <c r="B106" s="919">
        <v>911401858483</v>
      </c>
      <c r="C106" s="198">
        <v>8719514533493</v>
      </c>
      <c r="D106" s="945" t="s">
        <v>189</v>
      </c>
      <c r="E106" s="919">
        <v>911401878386</v>
      </c>
      <c r="F106" s="716">
        <v>8720169736085</v>
      </c>
      <c r="G106" s="942" t="s">
        <v>233</v>
      </c>
    </row>
    <row r="107" spans="2:7" ht="12.65" customHeight="1">
      <c r="B107" s="919">
        <v>911401883683</v>
      </c>
      <c r="C107" s="198">
        <v>8719514534827</v>
      </c>
      <c r="D107" s="945" t="s">
        <v>234</v>
      </c>
      <c r="E107" s="919">
        <v>911401891386</v>
      </c>
      <c r="F107" s="716">
        <v>8720169736153</v>
      </c>
      <c r="G107" s="942" t="s">
        <v>235</v>
      </c>
    </row>
    <row r="108" spans="2:7" ht="12" customHeight="1">
      <c r="B108" s="919">
        <v>911401883783</v>
      </c>
      <c r="C108" s="198">
        <v>8719514534810</v>
      </c>
      <c r="D108" s="945" t="s">
        <v>185</v>
      </c>
      <c r="E108" s="919">
        <v>911401891386</v>
      </c>
      <c r="F108" s="716">
        <v>8720169736153</v>
      </c>
      <c r="G108" s="942" t="s">
        <v>235</v>
      </c>
    </row>
    <row r="109" spans="2:7" ht="12.65" customHeight="1">
      <c r="B109" s="919">
        <v>911401883983</v>
      </c>
      <c r="C109" s="198">
        <v>8719514534803</v>
      </c>
      <c r="D109" s="945" t="s">
        <v>236</v>
      </c>
      <c r="E109" s="919">
        <v>911401892386</v>
      </c>
      <c r="F109" s="716">
        <v>8720169736160</v>
      </c>
      <c r="G109" s="942" t="s">
        <v>237</v>
      </c>
    </row>
    <row r="110" spans="2:7" ht="12" customHeight="1">
      <c r="B110" s="919">
        <v>911401884083</v>
      </c>
      <c r="C110" s="198">
        <v>8719514534797</v>
      </c>
      <c r="D110" s="945" t="s">
        <v>186</v>
      </c>
      <c r="E110" s="919">
        <v>911401892386</v>
      </c>
      <c r="F110" s="716">
        <v>8720169736160</v>
      </c>
      <c r="G110" s="942" t="s">
        <v>237</v>
      </c>
    </row>
    <row r="111" spans="2:7" ht="12.65" customHeight="1">
      <c r="B111" s="919">
        <v>911401884683</v>
      </c>
      <c r="C111" s="198">
        <v>8719514534759</v>
      </c>
      <c r="D111" s="945" t="s">
        <v>238</v>
      </c>
      <c r="E111" s="919">
        <v>911401894386</v>
      </c>
      <c r="F111" s="716">
        <v>8720169736184</v>
      </c>
      <c r="G111" s="942" t="s">
        <v>239</v>
      </c>
    </row>
    <row r="112" spans="2:7" ht="12" customHeight="1">
      <c r="B112" s="919">
        <v>911401896183</v>
      </c>
      <c r="C112" s="198">
        <v>8719514534964</v>
      </c>
      <c r="D112" s="945" t="s">
        <v>240</v>
      </c>
      <c r="E112" s="919">
        <v>911401883386</v>
      </c>
      <c r="F112" s="716">
        <v>8720169736115</v>
      </c>
      <c r="G112" s="942" t="s">
        <v>241</v>
      </c>
    </row>
    <row r="113" spans="2:7" ht="12.65" customHeight="1">
      <c r="B113" s="919">
        <v>911401896483</v>
      </c>
      <c r="C113" s="198">
        <v>8719514534957</v>
      </c>
      <c r="D113" s="945" t="s">
        <v>242</v>
      </c>
      <c r="E113" s="919">
        <v>911401884386</v>
      </c>
      <c r="F113" s="716">
        <v>8720169736122</v>
      </c>
      <c r="G113" s="942" t="s">
        <v>243</v>
      </c>
    </row>
    <row r="114" spans="2:7" ht="12" customHeight="1">
      <c r="B114" s="919">
        <v>911401896783</v>
      </c>
      <c r="C114" s="198">
        <v>8719514534940</v>
      </c>
      <c r="D114" s="945" t="s">
        <v>244</v>
      </c>
      <c r="E114" s="919">
        <v>911401885386</v>
      </c>
      <c r="F114" s="716">
        <v>8720169736139</v>
      </c>
      <c r="G114" s="942" t="s">
        <v>245</v>
      </c>
    </row>
    <row r="115" spans="2:7" ht="12" customHeight="1">
      <c r="B115" s="921">
        <v>911401897083</v>
      </c>
      <c r="C115" s="201">
        <v>8719514534933</v>
      </c>
      <c r="D115" s="946" t="s">
        <v>246</v>
      </c>
      <c r="E115" s="921">
        <v>911401886386</v>
      </c>
      <c r="F115" s="717">
        <v>8720169736146</v>
      </c>
      <c r="G115" s="943" t="s">
        <v>247</v>
      </c>
    </row>
    <row r="116" spans="2:7" ht="13.4" customHeight="1">
      <c r="B116" s="937">
        <v>911401850882</v>
      </c>
      <c r="C116" s="224">
        <v>8719514530669</v>
      </c>
      <c r="D116" s="947" t="s">
        <v>248</v>
      </c>
      <c r="E116" s="937">
        <v>911401877385</v>
      </c>
      <c r="F116" s="224">
        <v>8720169516731</v>
      </c>
      <c r="G116" s="938" t="s">
        <v>249</v>
      </c>
    </row>
    <row r="117" spans="2:7" ht="13.4" customHeight="1">
      <c r="B117" s="919">
        <v>911401885080</v>
      </c>
      <c r="C117" s="198">
        <v>8718699791803</v>
      </c>
      <c r="D117" s="945" t="s">
        <v>250</v>
      </c>
      <c r="E117" s="919">
        <v>911401875985</v>
      </c>
      <c r="F117" s="198">
        <v>8720169516595</v>
      </c>
      <c r="G117" s="920" t="s">
        <v>251</v>
      </c>
    </row>
    <row r="118" spans="2:7" ht="13.4" customHeight="1">
      <c r="B118" s="919">
        <v>911401885180</v>
      </c>
      <c r="C118" s="198">
        <v>8710163362069</v>
      </c>
      <c r="D118" s="945" t="s">
        <v>252</v>
      </c>
      <c r="E118" s="919">
        <v>911401875685</v>
      </c>
      <c r="F118" s="198">
        <v>8720169516564</v>
      </c>
      <c r="G118" s="920" t="s">
        <v>253</v>
      </c>
    </row>
    <row r="119" spans="2:7" ht="13.4" customHeight="1">
      <c r="B119" s="919">
        <v>911401823781</v>
      </c>
      <c r="C119" s="198">
        <v>8710163369266</v>
      </c>
      <c r="D119" s="945" t="s">
        <v>254</v>
      </c>
      <c r="E119" s="919">
        <v>911401875985</v>
      </c>
      <c r="F119" s="198">
        <v>8720169516595</v>
      </c>
      <c r="G119" s="920" t="s">
        <v>251</v>
      </c>
    </row>
    <row r="120" spans="2:7" ht="13.4" customHeight="1">
      <c r="B120" s="919">
        <v>911401850782</v>
      </c>
      <c r="C120" s="198">
        <v>8719514530652</v>
      </c>
      <c r="D120" s="945" t="s">
        <v>255</v>
      </c>
      <c r="E120" s="919">
        <v>911401877285</v>
      </c>
      <c r="F120" s="198">
        <v>8720169516724</v>
      </c>
      <c r="G120" s="920" t="s">
        <v>256</v>
      </c>
    </row>
    <row r="121" spans="2:7" ht="13.4" customHeight="1">
      <c r="B121" s="919">
        <v>911401884580</v>
      </c>
      <c r="C121" s="198">
        <v>8718699386474</v>
      </c>
      <c r="D121" s="945" t="s">
        <v>257</v>
      </c>
      <c r="E121" s="919">
        <v>911401876085</v>
      </c>
      <c r="F121" s="198">
        <v>8720169516601</v>
      </c>
      <c r="G121" s="920" t="s">
        <v>258</v>
      </c>
    </row>
    <row r="122" spans="2:7" ht="13.4" customHeight="1">
      <c r="B122" s="921">
        <v>911401884680</v>
      </c>
      <c r="C122" s="201">
        <v>8710163362045</v>
      </c>
      <c r="D122" s="946" t="s">
        <v>259</v>
      </c>
      <c r="E122" s="921">
        <v>911401875385</v>
      </c>
      <c r="F122" s="201">
        <v>8720169516533</v>
      </c>
      <c r="G122" s="922" t="s">
        <v>260</v>
      </c>
    </row>
    <row r="123" spans="2:7" ht="15" customHeight="1">
      <c r="B123" s="2143">
        <v>911401823480</v>
      </c>
      <c r="C123" s="1425">
        <v>8718291840459</v>
      </c>
      <c r="D123" s="2144" t="s">
        <v>2530</v>
      </c>
      <c r="E123" s="1423">
        <v>911401835488</v>
      </c>
      <c r="F123" s="7">
        <v>8721103333056</v>
      </c>
      <c r="G123" s="2145" t="s">
        <v>3529</v>
      </c>
    </row>
    <row r="124" spans="2:7" ht="15" customHeight="1">
      <c r="B124" s="1269">
        <v>911401815487</v>
      </c>
      <c r="C124" s="595">
        <v>8720169754263</v>
      </c>
      <c r="D124" s="1270" t="s">
        <v>54</v>
      </c>
      <c r="E124" s="1084">
        <v>911401835488</v>
      </c>
      <c r="F124" s="62">
        <v>8721103333056</v>
      </c>
      <c r="G124" s="1275" t="s">
        <v>3529</v>
      </c>
    </row>
    <row r="125" spans="2:7" ht="15" customHeight="1">
      <c r="B125" s="1269">
        <v>911401815587</v>
      </c>
      <c r="C125" s="595">
        <v>8720169754270</v>
      </c>
      <c r="D125" s="1270" t="s">
        <v>57</v>
      </c>
      <c r="E125" s="1084">
        <v>911401836088</v>
      </c>
      <c r="F125" s="62">
        <v>8721103333117</v>
      </c>
      <c r="G125" s="1275" t="s">
        <v>3531</v>
      </c>
    </row>
    <row r="126" spans="2:7" ht="15" customHeight="1">
      <c r="B126" s="1269">
        <v>911401823580</v>
      </c>
      <c r="C126" s="595">
        <v>8718291840466</v>
      </c>
      <c r="D126" s="1270" t="s">
        <v>2531</v>
      </c>
      <c r="E126" s="1084">
        <v>911401835588</v>
      </c>
      <c r="F126" s="62">
        <v>8721103333063</v>
      </c>
      <c r="G126" s="1275" t="s">
        <v>3533</v>
      </c>
    </row>
    <row r="127" spans="2:7" ht="15" customHeight="1">
      <c r="B127" s="1269">
        <v>911401823780</v>
      </c>
      <c r="C127" s="595">
        <v>8718291840480</v>
      </c>
      <c r="D127" s="1270" t="s">
        <v>36</v>
      </c>
      <c r="E127" s="1084">
        <v>911401835788</v>
      </c>
      <c r="F127" s="62">
        <v>8721103333087</v>
      </c>
      <c r="G127" s="1275" t="s">
        <v>3534</v>
      </c>
    </row>
    <row r="128" spans="2:7" ht="15" customHeight="1">
      <c r="B128" s="1269">
        <v>911401824681</v>
      </c>
      <c r="C128" s="595">
        <v>8710163369365</v>
      </c>
      <c r="D128" s="1270" t="s">
        <v>71</v>
      </c>
      <c r="E128" s="1084">
        <v>910505106566</v>
      </c>
      <c r="F128" s="62">
        <v>8721103390127</v>
      </c>
      <c r="G128" s="1275" t="s">
        <v>3551</v>
      </c>
    </row>
    <row r="129" spans="2:7" ht="15" customHeight="1">
      <c r="B129" s="1269">
        <v>911401814985</v>
      </c>
      <c r="C129" s="595">
        <v>8720169500198</v>
      </c>
      <c r="D129" s="1270" t="s">
        <v>52</v>
      </c>
      <c r="E129" s="1084">
        <v>911401839388</v>
      </c>
      <c r="F129" s="62">
        <v>8721103333445</v>
      </c>
      <c r="G129" s="1275" t="s">
        <v>3522</v>
      </c>
    </row>
    <row r="130" spans="2:7" ht="15" customHeight="1">
      <c r="B130" s="1269">
        <v>911401824381</v>
      </c>
      <c r="C130" s="595">
        <v>8710163369334</v>
      </c>
      <c r="D130" s="1270" t="s">
        <v>68</v>
      </c>
      <c r="E130" s="1084">
        <v>910505106568</v>
      </c>
      <c r="F130" s="62">
        <v>8721103390141</v>
      </c>
      <c r="G130" s="1275" t="s">
        <v>3523</v>
      </c>
    </row>
    <row r="131" spans="2:7" ht="15" customHeight="1">
      <c r="B131" s="1269">
        <v>911401815687</v>
      </c>
      <c r="C131" s="595">
        <v>8720169754287</v>
      </c>
      <c r="D131" s="1270" t="s">
        <v>58</v>
      </c>
      <c r="E131" s="1084">
        <v>911401836188</v>
      </c>
      <c r="F131" s="62">
        <v>8721103333124</v>
      </c>
      <c r="G131" s="1275" t="s">
        <v>3535</v>
      </c>
    </row>
    <row r="132" spans="2:7" ht="15" customHeight="1">
      <c r="B132" s="1269">
        <v>911401815787</v>
      </c>
      <c r="C132" s="595">
        <v>8720169754294</v>
      </c>
      <c r="D132" s="1270" t="s">
        <v>59</v>
      </c>
      <c r="E132" s="1084">
        <v>911401836288</v>
      </c>
      <c r="F132" s="62">
        <v>8721103333131</v>
      </c>
      <c r="G132" s="1275" t="s">
        <v>3536</v>
      </c>
    </row>
    <row r="133" spans="2:7" ht="15" customHeight="1">
      <c r="B133" s="1269">
        <v>911401823680</v>
      </c>
      <c r="C133" s="595">
        <v>8718291840473</v>
      </c>
      <c r="D133" s="1270" t="s">
        <v>766</v>
      </c>
      <c r="E133" s="1084">
        <v>911401835688</v>
      </c>
      <c r="F133" s="62">
        <v>8721103333070</v>
      </c>
      <c r="G133" s="1275" t="s">
        <v>3541</v>
      </c>
    </row>
    <row r="134" spans="2:7" ht="15" customHeight="1">
      <c r="B134" s="1269">
        <v>911401823880</v>
      </c>
      <c r="C134" s="595">
        <v>8718291840497</v>
      </c>
      <c r="D134" s="1270" t="s">
        <v>767</v>
      </c>
      <c r="E134" s="1084">
        <v>911401835888</v>
      </c>
      <c r="F134" s="62">
        <v>8721103333094</v>
      </c>
      <c r="G134" s="1275" t="s">
        <v>3542</v>
      </c>
    </row>
    <row r="135" spans="2:7" ht="15" customHeight="1">
      <c r="B135" s="1269">
        <v>911401824781</v>
      </c>
      <c r="C135" s="595">
        <v>8710163369372</v>
      </c>
      <c r="D135" s="1270" t="s">
        <v>72</v>
      </c>
      <c r="E135" s="1084">
        <v>910505106567</v>
      </c>
      <c r="F135" s="62">
        <v>8721103390134</v>
      </c>
      <c r="G135" s="1275" t="s">
        <v>3524</v>
      </c>
    </row>
    <row r="136" spans="2:7" ht="15" customHeight="1">
      <c r="B136" s="1269">
        <v>911401823980</v>
      </c>
      <c r="C136" s="595">
        <v>8718699409289</v>
      </c>
      <c r="D136" s="1270" t="s">
        <v>768</v>
      </c>
      <c r="E136" s="1084">
        <v>911401835988</v>
      </c>
      <c r="F136" s="62">
        <v>8721103333100</v>
      </c>
      <c r="G136" s="1275" t="s">
        <v>3543</v>
      </c>
    </row>
    <row r="137" spans="2:7" ht="15" customHeight="1">
      <c r="B137" s="1269">
        <v>911401815887</v>
      </c>
      <c r="C137" s="595">
        <v>8720169754300</v>
      </c>
      <c r="D137" s="1270" t="s">
        <v>60</v>
      </c>
      <c r="E137" s="1084">
        <v>911401836388</v>
      </c>
      <c r="F137" s="62">
        <v>8721103333148</v>
      </c>
      <c r="G137" s="1275" t="s">
        <v>3544</v>
      </c>
    </row>
    <row r="138" spans="2:7" ht="15" customHeight="1">
      <c r="B138" s="1269">
        <v>911401815987</v>
      </c>
      <c r="C138" s="595">
        <v>8720169754317</v>
      </c>
      <c r="D138" s="1270" t="s">
        <v>61</v>
      </c>
      <c r="E138" s="1084">
        <v>911401836488</v>
      </c>
      <c r="F138" s="62">
        <v>8721103333155</v>
      </c>
      <c r="G138" s="1275" t="s">
        <v>3545</v>
      </c>
    </row>
    <row r="139" spans="2:7" ht="15" customHeight="1">
      <c r="B139" s="1269">
        <v>911401816087</v>
      </c>
      <c r="C139" s="595">
        <v>8720169754324</v>
      </c>
      <c r="D139" s="1270" t="s">
        <v>62</v>
      </c>
      <c r="E139" s="1084">
        <v>910505106544</v>
      </c>
      <c r="F139" s="62">
        <v>8721103359902</v>
      </c>
      <c r="G139" s="1275" t="s">
        <v>3530</v>
      </c>
    </row>
    <row r="140" spans="2:7" ht="15" customHeight="1">
      <c r="B140" s="1269">
        <v>911401816187</v>
      </c>
      <c r="C140" s="595">
        <v>8720169754331</v>
      </c>
      <c r="D140" s="1270" t="s">
        <v>64</v>
      </c>
      <c r="E140" s="1084">
        <v>911401838588</v>
      </c>
      <c r="F140" s="62">
        <v>8721103333360</v>
      </c>
      <c r="G140" s="1275" t="s">
        <v>3538</v>
      </c>
    </row>
    <row r="141" spans="2:7" ht="15" customHeight="1">
      <c r="B141" s="1269">
        <v>911401816287</v>
      </c>
      <c r="C141" s="595">
        <v>8720169754348</v>
      </c>
      <c r="D141" s="1270" t="s">
        <v>65</v>
      </c>
      <c r="E141" s="1084">
        <v>910505106545</v>
      </c>
      <c r="F141" s="62">
        <v>8721103359919</v>
      </c>
      <c r="G141" s="1275" t="s">
        <v>3539</v>
      </c>
    </row>
    <row r="142" spans="2:7" ht="15" customHeight="1">
      <c r="B142" s="1269">
        <v>910505100072</v>
      </c>
      <c r="C142" s="595">
        <v>8718696883105</v>
      </c>
      <c r="D142" s="1270" t="s">
        <v>773</v>
      </c>
      <c r="E142" s="1084">
        <v>911401838888</v>
      </c>
      <c r="F142" s="62">
        <v>8721103333391</v>
      </c>
      <c r="G142" s="1275" t="s">
        <v>3548</v>
      </c>
    </row>
    <row r="143" spans="2:7" ht="15" customHeight="1">
      <c r="B143" s="1269">
        <v>910505100079</v>
      </c>
      <c r="C143" s="595">
        <v>8718699409296</v>
      </c>
      <c r="D143" s="1270" t="s">
        <v>774</v>
      </c>
      <c r="E143" s="1084">
        <v>911401838888</v>
      </c>
      <c r="F143" s="62">
        <v>8721103333391</v>
      </c>
      <c r="G143" s="1275" t="s">
        <v>3548</v>
      </c>
    </row>
    <row r="144" spans="2:7" ht="15" customHeight="1">
      <c r="B144" s="1269">
        <v>911401816387</v>
      </c>
      <c r="C144" s="595">
        <v>8720169754355</v>
      </c>
      <c r="D144" s="1270" t="s">
        <v>66</v>
      </c>
      <c r="E144" s="1084">
        <v>910505106546</v>
      </c>
      <c r="F144" s="62">
        <v>8721103359926</v>
      </c>
      <c r="G144" s="1275" t="s">
        <v>3521</v>
      </c>
    </row>
    <row r="145" spans="2:7" ht="15" customHeight="1">
      <c r="B145" s="1271">
        <v>911401816487</v>
      </c>
      <c r="C145" s="1272">
        <v>8720169754362</v>
      </c>
      <c r="D145" s="1273" t="s">
        <v>67</v>
      </c>
      <c r="E145" s="1199">
        <v>910505106546</v>
      </c>
      <c r="F145" s="264">
        <v>8721103359926</v>
      </c>
      <c r="G145" s="1276" t="s">
        <v>3521</v>
      </c>
    </row>
    <row r="146" spans="2:7" ht="15" customHeight="1">
      <c r="B146" s="2143">
        <v>911401828084</v>
      </c>
      <c r="C146" s="1425">
        <v>8719514947375</v>
      </c>
      <c r="D146" s="2144" t="s">
        <v>776</v>
      </c>
      <c r="E146" s="1423">
        <v>911401827988</v>
      </c>
      <c r="F146" s="7">
        <v>8721103329639</v>
      </c>
      <c r="G146" s="2145" t="s">
        <v>3559</v>
      </c>
    </row>
    <row r="147" spans="2:7" ht="15" customHeight="1">
      <c r="B147" s="1269">
        <v>911401828184</v>
      </c>
      <c r="C147" s="595">
        <v>8719514947382</v>
      </c>
      <c r="D147" s="1270" t="s">
        <v>779</v>
      </c>
      <c r="E147" s="1084">
        <v>911401828088</v>
      </c>
      <c r="F147" s="62">
        <v>8721103329646</v>
      </c>
      <c r="G147" s="1275" t="s">
        <v>3560</v>
      </c>
    </row>
    <row r="148" spans="2:7" ht="15" customHeight="1">
      <c r="B148" s="1269">
        <v>911401827884</v>
      </c>
      <c r="C148" s="595">
        <v>8719514947351</v>
      </c>
      <c r="D148" s="1270" t="s">
        <v>780</v>
      </c>
      <c r="E148" s="1084">
        <v>911401827788</v>
      </c>
      <c r="F148" s="62">
        <v>8721103329615</v>
      </c>
      <c r="G148" s="1275" t="s">
        <v>3564</v>
      </c>
    </row>
    <row r="149" spans="2:7" ht="15" customHeight="1">
      <c r="B149" s="1269">
        <v>911401860284</v>
      </c>
      <c r="C149" s="595">
        <v>8719514953857</v>
      </c>
      <c r="D149" s="1270" t="s">
        <v>781</v>
      </c>
      <c r="E149" s="1084">
        <v>911401827688</v>
      </c>
      <c r="F149" s="62">
        <v>8721103329608</v>
      </c>
      <c r="G149" s="1275" t="s">
        <v>3558</v>
      </c>
    </row>
    <row r="150" spans="2:7" ht="15" customHeight="1">
      <c r="B150" s="1271">
        <v>911401827984</v>
      </c>
      <c r="C150" s="1272">
        <v>8719514947368</v>
      </c>
      <c r="D150" s="1273" t="s">
        <v>782</v>
      </c>
      <c r="E150" s="1199">
        <v>911401827888</v>
      </c>
      <c r="F150" s="264">
        <v>8721103329622</v>
      </c>
      <c r="G150" s="1276" t="s">
        <v>3563</v>
      </c>
    </row>
    <row r="151" spans="2:7" ht="13.4" customHeight="1">
      <c r="B151" s="169">
        <v>929001350702</v>
      </c>
      <c r="C151" s="158">
        <v>8718696706596</v>
      </c>
      <c r="D151" s="951" t="s">
        <v>261</v>
      </c>
      <c r="E151" s="952">
        <v>929003757002</v>
      </c>
      <c r="F151" s="158">
        <v>8720169287501</v>
      </c>
      <c r="G151" s="951" t="s">
        <v>39</v>
      </c>
    </row>
    <row r="152" spans="2:7" ht="13.4" customHeight="1">
      <c r="B152" s="151">
        <v>929001350802</v>
      </c>
      <c r="C152" s="62">
        <v>8718696706619</v>
      </c>
      <c r="D152" s="953" t="s">
        <v>262</v>
      </c>
      <c r="E152" s="912">
        <v>929003757102</v>
      </c>
      <c r="F152" s="62">
        <v>8720169287525</v>
      </c>
      <c r="G152" s="953" t="s">
        <v>263</v>
      </c>
    </row>
    <row r="153" spans="2:7" ht="13.4" customHeight="1">
      <c r="B153" s="151">
        <v>929001201402</v>
      </c>
      <c r="C153" s="62">
        <v>8718696541272</v>
      </c>
      <c r="D153" s="953" t="s">
        <v>264</v>
      </c>
      <c r="E153" s="912">
        <v>929003757202</v>
      </c>
      <c r="F153" s="62">
        <v>8720169287549</v>
      </c>
      <c r="G153" s="953" t="s">
        <v>265</v>
      </c>
    </row>
    <row r="154" spans="2:7" ht="13.4" customHeight="1">
      <c r="B154" s="151">
        <v>929001201502</v>
      </c>
      <c r="C154" s="62">
        <v>8718696541296</v>
      </c>
      <c r="D154" s="953" t="s">
        <v>266</v>
      </c>
      <c r="E154" s="912">
        <v>929003757302</v>
      </c>
      <c r="F154" s="62">
        <v>8720169287563</v>
      </c>
      <c r="G154" s="953" t="s">
        <v>267</v>
      </c>
    </row>
    <row r="155" spans="2:7" ht="13.4" customHeight="1">
      <c r="B155" s="151">
        <v>929001201202</v>
      </c>
      <c r="C155" s="62">
        <v>8718696541234</v>
      </c>
      <c r="D155" s="953" t="s">
        <v>268</v>
      </c>
      <c r="E155" s="912">
        <v>929003757402</v>
      </c>
      <c r="F155" s="62">
        <v>8720169287587</v>
      </c>
      <c r="G155" s="953" t="s">
        <v>269</v>
      </c>
    </row>
    <row r="156" spans="2:7" ht="13.4" customHeight="1">
      <c r="B156" s="188">
        <v>929001201302</v>
      </c>
      <c r="C156" s="264">
        <v>8718696541258</v>
      </c>
      <c r="D156" s="954" t="s">
        <v>270</v>
      </c>
      <c r="E156" s="955">
        <v>929003757502</v>
      </c>
      <c r="F156" s="264">
        <v>8720169287600</v>
      </c>
      <c r="G156" s="954" t="s">
        <v>271</v>
      </c>
    </row>
    <row r="157" spans="2:7" ht="13.4" customHeight="1">
      <c r="B157" s="919">
        <v>929003603202</v>
      </c>
      <c r="C157" s="198">
        <v>8718696577578</v>
      </c>
      <c r="D157" s="945" t="s">
        <v>1015</v>
      </c>
      <c r="E157" s="42">
        <v>929003540208</v>
      </c>
      <c r="F157" s="68">
        <v>8720169168954</v>
      </c>
      <c r="G157" s="920" t="s">
        <v>1015</v>
      </c>
    </row>
    <row r="158" spans="2:7" ht="13.4" customHeight="1">
      <c r="B158" s="919">
        <v>929003603302</v>
      </c>
      <c r="C158" s="198">
        <v>8718696577790</v>
      </c>
      <c r="D158" s="945" t="s">
        <v>1017</v>
      </c>
      <c r="E158" s="42">
        <v>929003564108</v>
      </c>
      <c r="F158" s="68">
        <v>8720169169036</v>
      </c>
      <c r="G158" s="920" t="s">
        <v>1017</v>
      </c>
    </row>
    <row r="159" spans="2:7" ht="13.4" customHeight="1">
      <c r="B159" s="919">
        <v>929003603432</v>
      </c>
      <c r="C159" s="198">
        <v>8718696579930</v>
      </c>
      <c r="D159" s="945" t="s">
        <v>1016</v>
      </c>
      <c r="E159" s="42">
        <v>929003560908</v>
      </c>
      <c r="F159" s="68">
        <v>8720169169111</v>
      </c>
      <c r="G159" s="920" t="s">
        <v>1016</v>
      </c>
    </row>
    <row r="160" spans="2:7" ht="13.4" customHeight="1">
      <c r="B160" s="921">
        <v>929003603532</v>
      </c>
      <c r="C160" s="201">
        <v>8718696577875</v>
      </c>
      <c r="D160" s="946" t="s">
        <v>1018</v>
      </c>
      <c r="E160" s="59">
        <v>929003604208</v>
      </c>
      <c r="F160" s="47">
        <v>8720169169197</v>
      </c>
      <c r="G160" s="922" t="s">
        <v>1018</v>
      </c>
    </row>
    <row r="161" spans="2:7" ht="13.4" customHeight="1">
      <c r="B161" s="919">
        <v>929003010002</v>
      </c>
      <c r="C161" s="198">
        <v>8719514324671</v>
      </c>
      <c r="D161" s="945" t="s">
        <v>1062</v>
      </c>
      <c r="E161" s="42">
        <v>929003798902</v>
      </c>
      <c r="F161" s="68">
        <v>8720169311039</v>
      </c>
      <c r="G161" s="920" t="s">
        <v>2276</v>
      </c>
    </row>
    <row r="162" spans="2:7" ht="13.4" customHeight="1">
      <c r="B162" s="919">
        <v>929003010402</v>
      </c>
      <c r="C162" s="198">
        <v>8719514324756</v>
      </c>
      <c r="D162" s="945" t="s">
        <v>1063</v>
      </c>
      <c r="E162" s="42">
        <v>929003799002</v>
      </c>
      <c r="F162" s="68">
        <v>8720169311053</v>
      </c>
      <c r="G162" s="920" t="s">
        <v>2231</v>
      </c>
    </row>
    <row r="163" spans="2:7" ht="13.4" customHeight="1">
      <c r="B163" s="919">
        <v>929003011702</v>
      </c>
      <c r="C163" s="198">
        <v>8719514325012</v>
      </c>
      <c r="D163" s="945" t="s">
        <v>1065</v>
      </c>
      <c r="E163" s="42">
        <v>929003799202</v>
      </c>
      <c r="F163" s="68">
        <v>8720169311091</v>
      </c>
      <c r="G163" s="920" t="s">
        <v>2232</v>
      </c>
    </row>
    <row r="164" spans="2:7" ht="13.4" customHeight="1">
      <c r="B164" s="919">
        <v>929003009982</v>
      </c>
      <c r="C164" s="198">
        <v>8719514449671</v>
      </c>
      <c r="D164" s="945" t="s">
        <v>516</v>
      </c>
      <c r="E164" s="42">
        <v>929003798502</v>
      </c>
      <c r="F164" s="68">
        <v>8720169310919</v>
      </c>
      <c r="G164" s="920" t="s">
        <v>2249</v>
      </c>
    </row>
    <row r="165" spans="2:7" ht="13.4" customHeight="1">
      <c r="B165" s="919">
        <v>929003011182</v>
      </c>
      <c r="C165" s="198">
        <v>8719514449756</v>
      </c>
      <c r="D165" s="945" t="s">
        <v>1066</v>
      </c>
      <c r="E165" s="42">
        <v>929003798702</v>
      </c>
      <c r="F165" s="68">
        <v>8720169310995</v>
      </c>
      <c r="G165" s="920" t="s">
        <v>2250</v>
      </c>
    </row>
    <row r="166" spans="2:7" ht="13.4" customHeight="1">
      <c r="B166" s="921">
        <v>929003011582</v>
      </c>
      <c r="C166" s="201">
        <v>8719514449770</v>
      </c>
      <c r="D166" s="946" t="s">
        <v>1067</v>
      </c>
      <c r="E166" s="59">
        <v>929003798802</v>
      </c>
      <c r="F166" s="47">
        <v>8720169311015</v>
      </c>
      <c r="G166" s="922" t="s">
        <v>2251</v>
      </c>
    </row>
    <row r="167" spans="2:7" ht="13.4" customHeight="1">
      <c r="B167" s="937">
        <v>929003066502</v>
      </c>
      <c r="C167" s="224">
        <v>8719514420755</v>
      </c>
      <c r="D167" s="947" t="s">
        <v>960</v>
      </c>
      <c r="E167" s="42">
        <v>929003623102</v>
      </c>
      <c r="F167" s="68">
        <v>8720169188372</v>
      </c>
      <c r="G167" s="938" t="s">
        <v>963</v>
      </c>
    </row>
    <row r="168" spans="2:7" ht="13.4" customHeight="1">
      <c r="B168" s="919">
        <v>929003066702</v>
      </c>
      <c r="C168" s="198">
        <v>8719514420779</v>
      </c>
      <c r="D168" s="945" t="s">
        <v>971</v>
      </c>
      <c r="E168" s="42">
        <v>929003702902</v>
      </c>
      <c r="F168" s="68">
        <v>8720169254121</v>
      </c>
      <c r="G168" s="920" t="s">
        <v>969</v>
      </c>
    </row>
    <row r="169" spans="2:7" ht="13.4" customHeight="1">
      <c r="B169" s="919">
        <v>929003066802</v>
      </c>
      <c r="C169" s="198">
        <v>8719514420793</v>
      </c>
      <c r="D169" s="945" t="s">
        <v>972</v>
      </c>
      <c r="E169" s="42">
        <v>929003623902</v>
      </c>
      <c r="F169" s="68">
        <v>8720169188532</v>
      </c>
      <c r="G169" s="920" t="s">
        <v>970</v>
      </c>
    </row>
    <row r="170" spans="2:7" ht="13" customHeight="1">
      <c r="B170" s="919">
        <v>929003691502</v>
      </c>
      <c r="C170" s="198">
        <v>8720169248649</v>
      </c>
      <c r="D170" s="945" t="s">
        <v>966</v>
      </c>
      <c r="E170" s="42">
        <v>929003800102</v>
      </c>
      <c r="F170" s="68">
        <v>8720169310513</v>
      </c>
      <c r="G170" s="920" t="s">
        <v>966</v>
      </c>
    </row>
    <row r="171" spans="2:7" ht="13.4" customHeight="1">
      <c r="B171" s="919">
        <v>929003691802</v>
      </c>
      <c r="C171" s="198">
        <v>8720169248700</v>
      </c>
      <c r="D171" s="945" t="s">
        <v>975</v>
      </c>
      <c r="E171" s="42">
        <v>929003800202</v>
      </c>
      <c r="F171" s="68">
        <v>8720169310551</v>
      </c>
      <c r="G171" s="920" t="s">
        <v>2684</v>
      </c>
    </row>
    <row r="172" spans="2:7" ht="13.4" customHeight="1">
      <c r="B172" s="919">
        <v>929003480402</v>
      </c>
      <c r="C172" s="198">
        <v>8719514435872</v>
      </c>
      <c r="D172" s="945" t="s">
        <v>977</v>
      </c>
      <c r="E172" s="42">
        <v>929003703302</v>
      </c>
      <c r="F172" s="68">
        <v>8720169254206</v>
      </c>
      <c r="G172" s="920" t="s">
        <v>980</v>
      </c>
    </row>
    <row r="173" spans="2:7" ht="13.4" customHeight="1">
      <c r="B173" s="919">
        <v>929003480502</v>
      </c>
      <c r="C173" s="198">
        <v>8719514435896</v>
      </c>
      <c r="D173" s="945" t="s">
        <v>978</v>
      </c>
      <c r="E173" s="42">
        <v>929003624702</v>
      </c>
      <c r="F173" s="68">
        <v>8720169188693</v>
      </c>
      <c r="G173" s="920" t="s">
        <v>981</v>
      </c>
    </row>
    <row r="174" spans="2:7" ht="13.4" customHeight="1">
      <c r="B174" s="919">
        <v>929003480702</v>
      </c>
      <c r="C174" s="198">
        <v>8719514435933</v>
      </c>
      <c r="D174" s="945" t="s">
        <v>983</v>
      </c>
      <c r="E174" s="42">
        <v>929003625502</v>
      </c>
      <c r="F174" s="68">
        <v>8720169188853</v>
      </c>
      <c r="G174" s="920" t="s">
        <v>988</v>
      </c>
    </row>
    <row r="175" spans="2:7" ht="13.4" customHeight="1">
      <c r="B175" s="919">
        <v>929003480202</v>
      </c>
      <c r="C175" s="198">
        <v>8719514435834</v>
      </c>
      <c r="D175" s="945" t="s">
        <v>984</v>
      </c>
      <c r="E175" s="42">
        <v>929003703902</v>
      </c>
      <c r="F175" s="68">
        <v>8720169254329</v>
      </c>
      <c r="G175" s="920" t="s">
        <v>989</v>
      </c>
    </row>
    <row r="176" spans="2:7" ht="13.4" customHeight="1">
      <c r="B176" s="919">
        <v>929003480302</v>
      </c>
      <c r="C176" s="198">
        <v>8719514435858</v>
      </c>
      <c r="D176" s="945" t="s">
        <v>985</v>
      </c>
      <c r="E176" s="42">
        <v>929003625702</v>
      </c>
      <c r="F176" s="68">
        <v>8720169188891</v>
      </c>
      <c r="G176" s="920" t="s">
        <v>991</v>
      </c>
    </row>
    <row r="177" spans="2:7" ht="13.4" customHeight="1">
      <c r="B177" s="921">
        <v>929003691702</v>
      </c>
      <c r="C177" s="201">
        <v>8720169248687</v>
      </c>
      <c r="D177" s="946" t="s">
        <v>968</v>
      </c>
      <c r="E177" s="59">
        <v>929003800302</v>
      </c>
      <c r="F177" s="47">
        <v>8720169310575</v>
      </c>
      <c r="G177" s="922" t="s">
        <v>968</v>
      </c>
    </row>
    <row r="178" spans="2:7" ht="13.4" customHeight="1">
      <c r="B178" s="2156">
        <v>929002982802</v>
      </c>
      <c r="C178" s="689">
        <v>8719514315518</v>
      </c>
      <c r="D178" s="2157" t="s">
        <v>111</v>
      </c>
      <c r="E178" s="2158">
        <v>929004584301</v>
      </c>
      <c r="F178" s="1251">
        <v>8721103049018</v>
      </c>
      <c r="G178" s="2159" t="s">
        <v>2673</v>
      </c>
    </row>
    <row r="179" spans="2:7" ht="13.4" customHeight="1">
      <c r="B179" s="937">
        <v>929002388802</v>
      </c>
      <c r="C179" s="224">
        <v>8718699767617</v>
      </c>
      <c r="D179" s="947" t="s">
        <v>1287</v>
      </c>
      <c r="E179" s="42">
        <v>929003778902</v>
      </c>
      <c r="F179" s="68">
        <v>8720169300439</v>
      </c>
      <c r="G179" s="938" t="s">
        <v>1282</v>
      </c>
    </row>
    <row r="180" spans="2:7" ht="13.4" customHeight="1">
      <c r="B180" s="919">
        <v>929002389402</v>
      </c>
      <c r="C180" s="198">
        <v>8718699767532</v>
      </c>
      <c r="D180" s="945" t="s">
        <v>1288</v>
      </c>
      <c r="E180" s="42">
        <v>929003779202</v>
      </c>
      <c r="F180" s="68">
        <v>8720169300552</v>
      </c>
      <c r="G180" s="920" t="s">
        <v>1288</v>
      </c>
    </row>
    <row r="181" spans="2:7" ht="13.4" customHeight="1">
      <c r="B181" s="919">
        <v>929002389802</v>
      </c>
      <c r="C181" s="198">
        <v>8718699767839</v>
      </c>
      <c r="D181" s="945" t="s">
        <v>1290</v>
      </c>
      <c r="E181" s="42">
        <v>929002389702</v>
      </c>
      <c r="F181" s="68">
        <v>8718699767792</v>
      </c>
      <c r="G181" s="920" t="s">
        <v>1289</v>
      </c>
    </row>
    <row r="182" spans="2:7" ht="13.4" customHeight="1">
      <c r="B182" s="919">
        <v>929002495202</v>
      </c>
      <c r="C182" s="198">
        <v>8719514303898</v>
      </c>
      <c r="D182" s="945" t="s">
        <v>1293</v>
      </c>
      <c r="E182" s="42">
        <v>929003790502</v>
      </c>
      <c r="F182" s="68">
        <v>8720169301818</v>
      </c>
      <c r="G182" s="920" t="s">
        <v>2101</v>
      </c>
    </row>
    <row r="183" spans="2:7" ht="13.4" customHeight="1">
      <c r="B183" s="919">
        <v>929002495302</v>
      </c>
      <c r="C183" s="198">
        <v>8719514303911</v>
      </c>
      <c r="D183" s="945" t="s">
        <v>1294</v>
      </c>
      <c r="E183" s="42">
        <v>929003790602</v>
      </c>
      <c r="F183" s="68">
        <v>8720169301832</v>
      </c>
      <c r="G183" s="920" t="s">
        <v>2102</v>
      </c>
    </row>
    <row r="184" spans="2:7" ht="13.4" customHeight="1">
      <c r="B184" s="919">
        <v>929002389902</v>
      </c>
      <c r="C184" s="198">
        <v>8718699766696</v>
      </c>
      <c r="D184" s="945" t="s">
        <v>1295</v>
      </c>
      <c r="E184" s="42">
        <v>929003791102</v>
      </c>
      <c r="F184" s="68">
        <v>8720169301757</v>
      </c>
      <c r="G184" s="920" t="s">
        <v>2100</v>
      </c>
    </row>
    <row r="185" spans="2:7" ht="13.4" customHeight="1">
      <c r="B185" s="919">
        <v>929002495502</v>
      </c>
      <c r="C185" s="198">
        <v>8719514303935</v>
      </c>
      <c r="D185" s="945" t="s">
        <v>1296</v>
      </c>
      <c r="E185" s="42">
        <v>929003790802</v>
      </c>
      <c r="F185" s="68">
        <v>8720169301856</v>
      </c>
      <c r="G185" s="920" t="s">
        <v>2103</v>
      </c>
    </row>
    <row r="186" spans="2:7" ht="13.4" customHeight="1">
      <c r="B186" s="919">
        <v>929002495602</v>
      </c>
      <c r="C186" s="198">
        <v>8719514303959</v>
      </c>
      <c r="D186" s="945" t="s">
        <v>1297</v>
      </c>
      <c r="E186" s="42">
        <v>929003790902</v>
      </c>
      <c r="F186" s="68">
        <v>8720169301870</v>
      </c>
      <c r="G186" s="920" t="s">
        <v>2104</v>
      </c>
    </row>
    <row r="187" spans="2:7" ht="13.4" customHeight="1">
      <c r="B187" s="919">
        <v>929002390002</v>
      </c>
      <c r="C187" s="198">
        <v>8718699766733</v>
      </c>
      <c r="D187" s="945" t="s">
        <v>1298</v>
      </c>
      <c r="E187" s="42">
        <v>929003791202</v>
      </c>
      <c r="F187" s="68">
        <v>8720169301771</v>
      </c>
      <c r="G187" s="920" t="s">
        <v>1298</v>
      </c>
    </row>
    <row r="188" spans="2:7" ht="13.4" customHeight="1">
      <c r="B188" s="921">
        <v>929001339002</v>
      </c>
      <c r="C188" s="201">
        <v>8718696713945</v>
      </c>
      <c r="D188" s="946" t="s">
        <v>1303</v>
      </c>
      <c r="E188" s="59">
        <v>929003791302</v>
      </c>
      <c r="F188" s="47">
        <v>8720169301931</v>
      </c>
      <c r="G188" s="922" t="s">
        <v>2105</v>
      </c>
    </row>
    <row r="189" spans="2:7" ht="13.4" customHeight="1">
      <c r="B189" s="937">
        <v>929003577702</v>
      </c>
      <c r="C189" s="224">
        <v>8719514486508</v>
      </c>
      <c r="D189" s="947" t="s">
        <v>1490</v>
      </c>
      <c r="E189" s="42">
        <v>929003746102</v>
      </c>
      <c r="F189" s="68">
        <v>8720169278585</v>
      </c>
      <c r="G189" s="938" t="s">
        <v>138</v>
      </c>
    </row>
    <row r="190" spans="2:7" ht="13.4" customHeight="1">
      <c r="B190" s="919">
        <v>929003577802</v>
      </c>
      <c r="C190" s="198">
        <v>8719514486522</v>
      </c>
      <c r="D190" s="945" t="s">
        <v>1493</v>
      </c>
      <c r="E190" s="42">
        <v>929003746402</v>
      </c>
      <c r="F190" s="68">
        <v>8720169278646</v>
      </c>
      <c r="G190" s="920" t="s">
        <v>142</v>
      </c>
    </row>
    <row r="191" spans="2:7" ht="13.4" customHeight="1">
      <c r="B191" s="921">
        <v>929003154402</v>
      </c>
      <c r="C191" s="201">
        <v>8719514419018</v>
      </c>
      <c r="D191" s="946" t="s">
        <v>1494</v>
      </c>
      <c r="E191" s="59">
        <v>929003746502</v>
      </c>
      <c r="F191" s="47">
        <v>8720169278660</v>
      </c>
      <c r="G191" s="922" t="s">
        <v>143</v>
      </c>
    </row>
    <row r="192" spans="2:7" ht="13.4" customHeight="1">
      <c r="B192" s="919">
        <v>929001390702</v>
      </c>
      <c r="C192" s="198">
        <v>8718696743232</v>
      </c>
      <c r="D192" s="945" t="s">
        <v>1567</v>
      </c>
      <c r="E192" s="42">
        <v>929003795102</v>
      </c>
      <c r="F192" s="68">
        <v>8720169309661</v>
      </c>
      <c r="G192" s="920" t="s">
        <v>2229</v>
      </c>
    </row>
    <row r="193" spans="2:7" ht="13.4" customHeight="1">
      <c r="B193" s="921">
        <v>929001390902</v>
      </c>
      <c r="C193" s="201">
        <v>8718696743270</v>
      </c>
      <c r="D193" s="946" t="s">
        <v>1568</v>
      </c>
      <c r="E193" s="59">
        <v>929003795302</v>
      </c>
      <c r="F193" s="47">
        <v>8720169309708</v>
      </c>
      <c r="G193" s="922" t="s">
        <v>2230</v>
      </c>
    </row>
    <row r="194" spans="2:7" ht="13.4" customHeight="1">
      <c r="B194" s="919">
        <v>913700184966</v>
      </c>
      <c r="C194" s="198">
        <v>8711500930668</v>
      </c>
      <c r="D194" s="945" t="s">
        <v>2003</v>
      </c>
      <c r="E194" s="42">
        <v>913700655366</v>
      </c>
      <c r="F194" s="68">
        <v>8727900895674</v>
      </c>
      <c r="G194" s="920" t="s">
        <v>2001</v>
      </c>
    </row>
    <row r="195" spans="2:7" ht="13.4" customHeight="1">
      <c r="B195" s="921">
        <v>913700185166</v>
      </c>
      <c r="C195" s="201">
        <v>8711500930682</v>
      </c>
      <c r="D195" s="946" t="s">
        <v>2005</v>
      </c>
      <c r="E195" s="59">
        <v>913700655366</v>
      </c>
      <c r="F195" s="47">
        <v>8727900895674</v>
      </c>
      <c r="G195" s="922" t="s">
        <v>2001</v>
      </c>
    </row>
    <row r="196" spans="2:7" ht="13.4" customHeight="1">
      <c r="B196" s="937">
        <v>929002982801</v>
      </c>
      <c r="C196" s="224">
        <v>8719514315433</v>
      </c>
      <c r="D196" s="947" t="s">
        <v>2063</v>
      </c>
      <c r="E196" s="937">
        <v>929002982802</v>
      </c>
      <c r="F196" s="1165">
        <v>8719514315518</v>
      </c>
      <c r="G196" s="938" t="s">
        <v>2064</v>
      </c>
    </row>
    <row r="197" spans="2:7" ht="13.4" customHeight="1">
      <c r="B197" s="937">
        <v>929002983001</v>
      </c>
      <c r="C197" s="224">
        <v>8719514315471</v>
      </c>
      <c r="D197" s="947" t="s">
        <v>1068</v>
      </c>
      <c r="E197" s="937">
        <v>929004584401</v>
      </c>
      <c r="F197" s="1165">
        <v>8721103049032</v>
      </c>
      <c r="G197" s="938" t="s">
        <v>2674</v>
      </c>
    </row>
    <row r="198" spans="2:7" ht="13.4" customHeight="1">
      <c r="B198" s="937">
        <v>929001242982</v>
      </c>
      <c r="C198" s="224">
        <v>8718696419656</v>
      </c>
      <c r="D198" s="947" t="s">
        <v>1039</v>
      </c>
      <c r="E198" s="937">
        <v>929001242992</v>
      </c>
      <c r="F198" s="1165">
        <v>8719514361300</v>
      </c>
      <c r="G198" s="938" t="s">
        <v>115</v>
      </c>
    </row>
    <row r="199" spans="2:7" ht="13.4" customHeight="1">
      <c r="B199" s="937">
        <v>929001243082</v>
      </c>
      <c r="C199" s="224">
        <v>8718696472187</v>
      </c>
      <c r="D199" s="947" t="s">
        <v>1040</v>
      </c>
      <c r="E199" s="937">
        <v>929001243002</v>
      </c>
      <c r="F199" s="1165">
        <v>8719514361249</v>
      </c>
      <c r="G199" s="938" t="s">
        <v>118</v>
      </c>
    </row>
    <row r="200" spans="2:7" ht="13.4" customHeight="1">
      <c r="B200" s="937">
        <v>929001323531</v>
      </c>
      <c r="C200" s="224">
        <v>8718696705438</v>
      </c>
      <c r="D200" s="947" t="s">
        <v>1041</v>
      </c>
      <c r="E200" s="937">
        <v>929001323592</v>
      </c>
      <c r="F200" s="1165">
        <v>8719514377516</v>
      </c>
      <c r="G200" s="938" t="s">
        <v>120</v>
      </c>
    </row>
    <row r="201" spans="2:7" ht="13.4" customHeight="1">
      <c r="B201" s="937">
        <v>929002025731</v>
      </c>
      <c r="C201" s="224">
        <v>8718696705551</v>
      </c>
      <c r="D201" s="947" t="s">
        <v>1042</v>
      </c>
      <c r="E201" s="937">
        <v>929002025702</v>
      </c>
      <c r="F201" s="1165">
        <v>8719514361263</v>
      </c>
      <c r="G201" s="938" t="s">
        <v>122</v>
      </c>
    </row>
    <row r="202" spans="2:7" ht="13.4" customHeight="1">
      <c r="B202" s="937">
        <v>929002025831</v>
      </c>
      <c r="C202" s="224">
        <v>8718696705612</v>
      </c>
      <c r="D202" s="947" t="s">
        <v>1043</v>
      </c>
      <c r="E202" s="937">
        <v>929002025892</v>
      </c>
      <c r="F202" s="1165">
        <v>8719514377530</v>
      </c>
      <c r="G202" s="938" t="s">
        <v>123</v>
      </c>
    </row>
    <row r="203" spans="2:7" ht="13.4" customHeight="1">
      <c r="B203" s="937">
        <v>929002026431</v>
      </c>
      <c r="C203" s="224">
        <v>8718699704162</v>
      </c>
      <c r="D203" s="947" t="s">
        <v>1044</v>
      </c>
      <c r="E203" s="937">
        <v>929002026402</v>
      </c>
      <c r="F203" s="1165">
        <v>8719514361287</v>
      </c>
      <c r="G203" s="938" t="s">
        <v>124</v>
      </c>
    </row>
    <row r="204" spans="2:7" ht="13.4" customHeight="1">
      <c r="B204" s="937">
        <v>929002026531</v>
      </c>
      <c r="C204" s="224">
        <v>8718699704148</v>
      </c>
      <c r="D204" s="947" t="s">
        <v>1045</v>
      </c>
      <c r="E204" s="937">
        <v>929002026592</v>
      </c>
      <c r="F204" s="1165">
        <v>8719514377554</v>
      </c>
      <c r="G204" s="938" t="s">
        <v>126</v>
      </c>
    </row>
    <row r="205" spans="2:7" ht="13.4" customHeight="1">
      <c r="B205" s="937">
        <v>929002371801</v>
      </c>
      <c r="C205" s="224">
        <v>8718699764517</v>
      </c>
      <c r="D205" s="947" t="s">
        <v>272</v>
      </c>
      <c r="E205" s="937">
        <v>929002371802</v>
      </c>
      <c r="F205" s="1165">
        <v>8719514346536</v>
      </c>
      <c r="G205" s="938" t="s">
        <v>273</v>
      </c>
    </row>
    <row r="206" spans="2:7" ht="13.4" customHeight="1">
      <c r="B206" s="919">
        <v>929002371901</v>
      </c>
      <c r="C206" s="198">
        <v>8718699764531</v>
      </c>
      <c r="D206" s="945" t="s">
        <v>274</v>
      </c>
      <c r="E206" s="919">
        <v>929002371902</v>
      </c>
      <c r="F206" s="819">
        <v>8719514346550</v>
      </c>
      <c r="G206" s="920" t="s">
        <v>275</v>
      </c>
    </row>
    <row r="207" spans="2:7" ht="13.4" customHeight="1">
      <c r="B207" s="919">
        <v>929002372001</v>
      </c>
      <c r="C207" s="198">
        <v>8718699764555</v>
      </c>
      <c r="D207" s="945" t="s">
        <v>276</v>
      </c>
      <c r="E207" s="919">
        <v>929002372002</v>
      </c>
      <c r="F207" s="819">
        <v>8719514346574</v>
      </c>
      <c r="G207" s="920" t="s">
        <v>277</v>
      </c>
    </row>
    <row r="208" spans="2:7" ht="13.4" customHeight="1">
      <c r="B208" s="919">
        <v>929002372601</v>
      </c>
      <c r="C208" s="198">
        <v>8718699764579</v>
      </c>
      <c r="D208" s="945" t="s">
        <v>278</v>
      </c>
      <c r="E208" s="919">
        <v>929002372602</v>
      </c>
      <c r="F208" s="819">
        <v>8719514346611</v>
      </c>
      <c r="G208" s="920" t="s">
        <v>279</v>
      </c>
    </row>
    <row r="209" spans="2:7" ht="13.4" customHeight="1">
      <c r="B209" s="919">
        <v>929002372701</v>
      </c>
      <c r="C209" s="198">
        <v>8718699764593</v>
      </c>
      <c r="D209" s="945" t="s">
        <v>280</v>
      </c>
      <c r="E209" s="919">
        <v>929002372702</v>
      </c>
      <c r="F209" s="819">
        <v>8719514346635</v>
      </c>
      <c r="G209" s="920" t="s">
        <v>281</v>
      </c>
    </row>
    <row r="210" spans="2:7" ht="13.4" customHeight="1">
      <c r="B210" s="919">
        <v>929002372801</v>
      </c>
      <c r="C210" s="198">
        <v>8718699764616</v>
      </c>
      <c r="D210" s="945" t="s">
        <v>282</v>
      </c>
      <c r="E210" s="919">
        <v>929002372802</v>
      </c>
      <c r="F210" s="819">
        <v>8719514346659</v>
      </c>
      <c r="G210" s="920" t="s">
        <v>283</v>
      </c>
    </row>
    <row r="211" spans="2:7" ht="13.4" customHeight="1">
      <c r="B211" s="919">
        <v>929002372901</v>
      </c>
      <c r="C211" s="198">
        <v>8718699764630</v>
      </c>
      <c r="D211" s="945" t="s">
        <v>284</v>
      </c>
      <c r="E211" s="919">
        <v>929002372902</v>
      </c>
      <c r="F211" s="819">
        <v>8719514346673</v>
      </c>
      <c r="G211" s="920" t="s">
        <v>285</v>
      </c>
    </row>
    <row r="212" spans="2:7" ht="13.4" customHeight="1">
      <c r="B212" s="919">
        <v>929002373001</v>
      </c>
      <c r="C212" s="198">
        <v>8718699764654</v>
      </c>
      <c r="D212" s="945" t="s">
        <v>286</v>
      </c>
      <c r="E212" s="919">
        <v>929002373002</v>
      </c>
      <c r="F212" s="819">
        <v>8719514346697</v>
      </c>
      <c r="G212" s="920" t="s">
        <v>287</v>
      </c>
    </row>
    <row r="213" spans="2:7" ht="13.4" customHeight="1">
      <c r="B213" s="921">
        <v>929002373101</v>
      </c>
      <c r="C213" s="201">
        <v>8718699764678</v>
      </c>
      <c r="D213" s="946" t="s">
        <v>288</v>
      </c>
      <c r="E213" s="921">
        <v>929002373102</v>
      </c>
      <c r="F213" s="940">
        <v>8719514346710</v>
      </c>
      <c r="G213" s="922" t="s">
        <v>289</v>
      </c>
    </row>
    <row r="214" spans="2:7" ht="13.4" customHeight="1">
      <c r="B214" s="937">
        <v>929003540251</v>
      </c>
      <c r="C214" s="224">
        <v>8727900968569</v>
      </c>
      <c r="D214" s="947" t="s">
        <v>1004</v>
      </c>
      <c r="E214" s="937">
        <v>929003540247</v>
      </c>
      <c r="F214" s="1165">
        <v>8721103057747</v>
      </c>
      <c r="G214" s="938" t="s">
        <v>2532</v>
      </c>
    </row>
    <row r="215" spans="2:7" ht="13.4" customHeight="1">
      <c r="B215" s="937">
        <v>929002306231</v>
      </c>
      <c r="C215" s="224">
        <v>8727900968521</v>
      </c>
      <c r="D215" s="947" t="s">
        <v>1005</v>
      </c>
      <c r="E215" s="937">
        <v>929003774047</v>
      </c>
      <c r="F215" s="1165">
        <v>8721103057624</v>
      </c>
      <c r="G215" s="938" t="s">
        <v>2534</v>
      </c>
    </row>
    <row r="216" spans="2:7" ht="13.4" customHeight="1">
      <c r="B216" s="937">
        <v>929002306331</v>
      </c>
      <c r="C216" s="224">
        <v>8727900968606</v>
      </c>
      <c r="D216" s="947" t="s">
        <v>1006</v>
      </c>
      <c r="E216" s="937">
        <v>929002306347</v>
      </c>
      <c r="F216" s="1165">
        <v>8721103057648</v>
      </c>
      <c r="G216" s="938" t="s">
        <v>2535</v>
      </c>
    </row>
    <row r="217" spans="2:7" ht="13.4" customHeight="1">
      <c r="B217" s="937">
        <v>929002306531</v>
      </c>
      <c r="C217" s="224">
        <v>8727900968620</v>
      </c>
      <c r="D217" s="947" t="s">
        <v>1007</v>
      </c>
      <c r="E217" s="937">
        <v>929002306547</v>
      </c>
      <c r="F217" s="1165">
        <v>8721103057662</v>
      </c>
      <c r="G217" s="938" t="s">
        <v>2536</v>
      </c>
    </row>
    <row r="218" spans="2:7" ht="13.4" customHeight="1">
      <c r="B218" s="937">
        <v>929002306631</v>
      </c>
      <c r="C218" s="224">
        <v>8727900968644</v>
      </c>
      <c r="D218" s="947" t="s">
        <v>1008</v>
      </c>
      <c r="E218" s="937">
        <v>929002306647</v>
      </c>
      <c r="F218" s="1165">
        <v>8721103057686</v>
      </c>
      <c r="G218" s="938" t="s">
        <v>2537</v>
      </c>
    </row>
    <row r="219" spans="2:7" ht="13.4" customHeight="1">
      <c r="B219" s="937">
        <v>929002306831</v>
      </c>
      <c r="C219" s="224">
        <v>8727900968682</v>
      </c>
      <c r="D219" s="947" t="s">
        <v>1009</v>
      </c>
      <c r="E219" s="937">
        <v>929002306857</v>
      </c>
      <c r="F219" s="1165">
        <v>8721103057709</v>
      </c>
      <c r="G219" s="938" t="s">
        <v>2538</v>
      </c>
    </row>
    <row r="220" spans="2:7" ht="13.4" customHeight="1">
      <c r="B220" s="937">
        <v>929002306931</v>
      </c>
      <c r="C220" s="224">
        <v>8727900968507</v>
      </c>
      <c r="D220" s="947" t="s">
        <v>1010</v>
      </c>
      <c r="E220" s="921">
        <v>929002306947</v>
      </c>
      <c r="F220" s="940">
        <v>8721103057723</v>
      </c>
      <c r="G220" s="922" t="s">
        <v>2539</v>
      </c>
    </row>
    <row r="221" spans="2:7" ht="15" customHeight="1">
      <c r="B221" s="917">
        <v>910930031018</v>
      </c>
      <c r="C221" s="197">
        <v>8718696073308</v>
      </c>
      <c r="D221" s="944" t="s">
        <v>290</v>
      </c>
      <c r="E221" s="937">
        <v>911401807787</v>
      </c>
      <c r="F221" s="1165">
        <v>8720169752146</v>
      </c>
      <c r="G221" s="938" t="s">
        <v>291</v>
      </c>
    </row>
    <row r="222" spans="2:7" ht="15" customHeight="1">
      <c r="B222" s="919">
        <v>911401860884</v>
      </c>
      <c r="C222" s="198">
        <v>8719514953970</v>
      </c>
      <c r="D222" s="945" t="s">
        <v>292</v>
      </c>
      <c r="E222" s="937">
        <v>911401807787</v>
      </c>
      <c r="F222" s="1165">
        <v>8720169752146</v>
      </c>
      <c r="G222" s="938" t="s">
        <v>291</v>
      </c>
    </row>
    <row r="223" spans="2:7" ht="15" customHeight="1">
      <c r="B223" s="919">
        <v>911401892480</v>
      </c>
      <c r="C223" s="198">
        <v>8710163362724</v>
      </c>
      <c r="D223" s="945" t="s">
        <v>293</v>
      </c>
      <c r="E223" s="937">
        <v>911401807787</v>
      </c>
      <c r="F223" s="1165">
        <v>8720169752146</v>
      </c>
      <c r="G223" s="938" t="s">
        <v>291</v>
      </c>
    </row>
    <row r="224" spans="2:7" ht="15" customHeight="1">
      <c r="B224" s="919">
        <v>910930031218</v>
      </c>
      <c r="C224" s="198">
        <v>8718696073322</v>
      </c>
      <c r="D224" s="945" t="s">
        <v>294</v>
      </c>
      <c r="E224" s="937">
        <v>911401807987</v>
      </c>
      <c r="F224" s="1165">
        <v>8720169752160</v>
      </c>
      <c r="G224" s="938" t="s">
        <v>295</v>
      </c>
    </row>
    <row r="225" spans="2:7" ht="15" customHeight="1">
      <c r="B225" s="919">
        <v>911401861084</v>
      </c>
      <c r="C225" s="198">
        <v>8719514953994</v>
      </c>
      <c r="D225" s="945" t="s">
        <v>296</v>
      </c>
      <c r="E225" s="937">
        <v>911401807987</v>
      </c>
      <c r="F225" s="1165">
        <v>8720169752160</v>
      </c>
      <c r="G225" s="938" t="s">
        <v>295</v>
      </c>
    </row>
    <row r="226" spans="2:7" ht="15" customHeight="1">
      <c r="B226" s="919">
        <v>911401862782</v>
      </c>
      <c r="C226" s="198">
        <v>8719514531864</v>
      </c>
      <c r="D226" s="945" t="s">
        <v>297</v>
      </c>
      <c r="E226" s="937">
        <v>911401808087</v>
      </c>
      <c r="F226" s="1165">
        <v>8720169752177</v>
      </c>
      <c r="G226" s="938" t="s">
        <v>298</v>
      </c>
    </row>
    <row r="227" spans="2:7" ht="15" customHeight="1">
      <c r="B227" s="919">
        <v>911401862982</v>
      </c>
      <c r="C227" s="198">
        <v>8719514531888</v>
      </c>
      <c r="D227" s="945" t="s">
        <v>299</v>
      </c>
      <c r="E227" s="937">
        <v>911401808087</v>
      </c>
      <c r="F227" s="1165">
        <v>8720169752177</v>
      </c>
      <c r="G227" s="938" t="s">
        <v>298</v>
      </c>
    </row>
    <row r="228" spans="2:7" ht="15" customHeight="1">
      <c r="B228" s="919">
        <v>911401892680</v>
      </c>
      <c r="C228" s="198">
        <v>8710163362748</v>
      </c>
      <c r="D228" s="945" t="s">
        <v>300</v>
      </c>
      <c r="E228" s="937">
        <v>911401809187</v>
      </c>
      <c r="F228" s="1165">
        <v>8720169752474</v>
      </c>
      <c r="G228" s="938" t="s">
        <v>301</v>
      </c>
    </row>
    <row r="229" spans="2:7" ht="15" customHeight="1">
      <c r="B229" s="919">
        <v>911401892380</v>
      </c>
      <c r="C229" s="198">
        <v>8710163362717</v>
      </c>
      <c r="D229" s="945" t="s">
        <v>302</v>
      </c>
      <c r="E229" s="937">
        <v>911401809387</v>
      </c>
      <c r="F229" s="1165">
        <v>8720169752498</v>
      </c>
      <c r="G229" s="938" t="s">
        <v>303</v>
      </c>
    </row>
    <row r="230" spans="2:7" ht="15" customHeight="1">
      <c r="B230" s="919">
        <v>911401861384</v>
      </c>
      <c r="C230" s="198">
        <v>8719514954083</v>
      </c>
      <c r="D230" s="945" t="s">
        <v>304</v>
      </c>
      <c r="E230" s="937">
        <v>911401809387</v>
      </c>
      <c r="F230" s="1165">
        <v>8720169752498</v>
      </c>
      <c r="G230" s="938" t="s">
        <v>303</v>
      </c>
    </row>
    <row r="231" spans="2:7" ht="15" customHeight="1">
      <c r="B231" s="919">
        <v>911401805681</v>
      </c>
      <c r="C231" s="198">
        <v>8710163365923</v>
      </c>
      <c r="D231" s="945" t="s">
        <v>305</v>
      </c>
      <c r="E231" s="937">
        <v>911401809487</v>
      </c>
      <c r="F231" s="1165">
        <v>8720169752504</v>
      </c>
      <c r="G231" s="938" t="s">
        <v>306</v>
      </c>
    </row>
    <row r="232" spans="2:7" ht="15" customHeight="1">
      <c r="B232" s="919">
        <v>911401861284</v>
      </c>
      <c r="C232" s="198">
        <v>8719514954076</v>
      </c>
      <c r="D232" s="945" t="s">
        <v>307</v>
      </c>
      <c r="E232" s="937">
        <v>911401809487</v>
      </c>
      <c r="F232" s="1165">
        <v>8720169752504</v>
      </c>
      <c r="G232" s="938" t="s">
        <v>306</v>
      </c>
    </row>
    <row r="233" spans="2:7" ht="15" customHeight="1">
      <c r="B233" s="919">
        <v>911401824280</v>
      </c>
      <c r="C233" s="198">
        <v>8710163347172</v>
      </c>
      <c r="D233" s="945" t="s">
        <v>308</v>
      </c>
      <c r="E233" s="937">
        <v>911401809587</v>
      </c>
      <c r="F233" s="1165">
        <v>8720169752511</v>
      </c>
      <c r="G233" s="938" t="s">
        <v>309</v>
      </c>
    </row>
    <row r="234" spans="2:7" ht="15" customHeight="1">
      <c r="B234" s="919">
        <v>911401824180</v>
      </c>
      <c r="C234" s="198">
        <v>8710163347165</v>
      </c>
      <c r="D234" s="945" t="s">
        <v>310</v>
      </c>
      <c r="E234" s="937">
        <v>911401809287</v>
      </c>
      <c r="F234" s="1165">
        <v>8720169752481</v>
      </c>
      <c r="G234" s="938" t="s">
        <v>311</v>
      </c>
    </row>
    <row r="235" spans="2:7" ht="15" customHeight="1">
      <c r="B235" s="919">
        <v>911401892180</v>
      </c>
      <c r="C235" s="198">
        <v>8710163362694</v>
      </c>
      <c r="D235" s="945" t="s">
        <v>312</v>
      </c>
      <c r="E235" s="937">
        <v>911401809287</v>
      </c>
      <c r="F235" s="1165">
        <v>8720169752481</v>
      </c>
      <c r="G235" s="938" t="s">
        <v>311</v>
      </c>
    </row>
    <row r="236" spans="2:7" ht="15" customHeight="1">
      <c r="B236" s="921">
        <v>911401861184</v>
      </c>
      <c r="C236" s="201">
        <v>8719514954038</v>
      </c>
      <c r="D236" s="946" t="s">
        <v>313</v>
      </c>
      <c r="E236" s="921">
        <v>911401809287</v>
      </c>
      <c r="F236" s="940">
        <v>8720169752481</v>
      </c>
      <c r="G236" s="922" t="s">
        <v>311</v>
      </c>
    </row>
    <row r="237" spans="2:7" ht="15" customHeight="1">
      <c r="B237" s="187">
        <v>911401631805</v>
      </c>
      <c r="C237" s="236">
        <v>8710163325880</v>
      </c>
      <c r="D237" s="237" t="s">
        <v>314</v>
      </c>
      <c r="E237" s="187">
        <v>911401551232</v>
      </c>
      <c r="F237" s="223">
        <v>8720169503038</v>
      </c>
      <c r="G237" s="878" t="s">
        <v>315</v>
      </c>
    </row>
    <row r="238" spans="2:7" ht="15" customHeight="1">
      <c r="B238" s="148">
        <v>911401631905</v>
      </c>
      <c r="C238" s="238">
        <v>8710163325897</v>
      </c>
      <c r="D238" s="200" t="s">
        <v>316</v>
      </c>
      <c r="E238" s="148">
        <v>911401551632</v>
      </c>
      <c r="F238" s="233">
        <v>8720169502994</v>
      </c>
      <c r="G238" s="879" t="s">
        <v>317</v>
      </c>
    </row>
    <row r="239" spans="2:7" ht="15" customHeight="1">
      <c r="B239" s="148">
        <v>911401632205</v>
      </c>
      <c r="C239" s="238">
        <v>8710163325927</v>
      </c>
      <c r="D239" s="200" t="s">
        <v>318</v>
      </c>
      <c r="E239" s="148">
        <v>911401552032</v>
      </c>
      <c r="F239" s="233">
        <v>8720169502956</v>
      </c>
      <c r="G239" s="879" t="s">
        <v>319</v>
      </c>
    </row>
    <row r="240" spans="2:7" ht="15" customHeight="1">
      <c r="B240" s="184">
        <v>911401632305</v>
      </c>
      <c r="C240" s="239">
        <v>8710163325934</v>
      </c>
      <c r="D240" s="202" t="s">
        <v>320</v>
      </c>
      <c r="E240" s="184">
        <v>911401552432</v>
      </c>
      <c r="F240" s="222">
        <v>8720169502918</v>
      </c>
      <c r="G240" s="880" t="s">
        <v>321</v>
      </c>
    </row>
    <row r="241" spans="2:7" ht="15" customHeight="1">
      <c r="B241" s="187">
        <v>911401631005</v>
      </c>
      <c r="C241" s="236">
        <v>8710163325804</v>
      </c>
      <c r="D241" s="237" t="s">
        <v>322</v>
      </c>
      <c r="E241" s="187">
        <v>911401551032</v>
      </c>
      <c r="F241" s="223">
        <v>8720169503052</v>
      </c>
      <c r="G241" s="878" t="s">
        <v>323</v>
      </c>
    </row>
    <row r="242" spans="2:7" ht="15" customHeight="1">
      <c r="B242" s="148">
        <v>911401631105</v>
      </c>
      <c r="C242" s="238">
        <v>8710163325811</v>
      </c>
      <c r="D242" s="200" t="s">
        <v>324</v>
      </c>
      <c r="E242" s="148">
        <v>911401551432</v>
      </c>
      <c r="F242" s="233">
        <v>8720169503014</v>
      </c>
      <c r="G242" s="879" t="s">
        <v>325</v>
      </c>
    </row>
    <row r="243" spans="2:7" ht="15" customHeight="1">
      <c r="B243" s="148">
        <v>911401631405</v>
      </c>
      <c r="C243" s="238">
        <v>8710163325842</v>
      </c>
      <c r="D243" s="200" t="s">
        <v>326</v>
      </c>
      <c r="E243" s="148">
        <v>911401551832</v>
      </c>
      <c r="F243" s="233">
        <v>8720169502970</v>
      </c>
      <c r="G243" s="879" t="s">
        <v>327</v>
      </c>
    </row>
    <row r="244" spans="2:7" ht="15" customHeight="1">
      <c r="B244" s="184">
        <v>911401631505</v>
      </c>
      <c r="C244" s="239">
        <v>8710163325859</v>
      </c>
      <c r="D244" s="202" t="s">
        <v>328</v>
      </c>
      <c r="E244" s="184">
        <v>911401552232</v>
      </c>
      <c r="F244" s="222">
        <v>8720169502932</v>
      </c>
      <c r="G244" s="880" t="s">
        <v>329</v>
      </c>
    </row>
    <row r="245" spans="2:7" ht="15" customHeight="1">
      <c r="B245" s="150">
        <v>910925866644</v>
      </c>
      <c r="C245" s="68">
        <v>8719514079106</v>
      </c>
      <c r="D245" s="68" t="s">
        <v>330</v>
      </c>
      <c r="E245" s="150">
        <v>910770234489</v>
      </c>
      <c r="F245" s="68">
        <v>8720169427433</v>
      </c>
      <c r="G245" s="881" t="s">
        <v>331</v>
      </c>
    </row>
    <row r="246" spans="2:7" ht="15" customHeight="1">
      <c r="B246" s="150">
        <v>910925866641</v>
      </c>
      <c r="C246" s="68">
        <v>8719514079076</v>
      </c>
      <c r="D246" s="90" t="s">
        <v>332</v>
      </c>
      <c r="E246" s="150">
        <v>910770234490</v>
      </c>
      <c r="F246" s="68">
        <v>8720169427440</v>
      </c>
      <c r="G246" s="881" t="s">
        <v>333</v>
      </c>
    </row>
    <row r="247" spans="2:7" ht="15" customHeight="1">
      <c r="B247" s="150">
        <v>910770223327</v>
      </c>
      <c r="C247" s="68">
        <v>8719514631540</v>
      </c>
      <c r="D247" s="90" t="s">
        <v>334</v>
      </c>
      <c r="E247" s="150">
        <v>910770234491</v>
      </c>
      <c r="F247" s="68">
        <v>8720169427457</v>
      </c>
      <c r="G247" s="881" t="s">
        <v>335</v>
      </c>
    </row>
    <row r="248" spans="2:7" ht="15" customHeight="1">
      <c r="B248" s="150">
        <v>910925866639</v>
      </c>
      <c r="C248" s="68">
        <v>8719514079052</v>
      </c>
      <c r="D248" s="90" t="s">
        <v>336</v>
      </c>
      <c r="E248" s="150">
        <v>910770234492</v>
      </c>
      <c r="F248" s="68">
        <v>8720169427464</v>
      </c>
      <c r="G248" s="881" t="s">
        <v>337</v>
      </c>
    </row>
    <row r="249" spans="2:7" ht="15" customHeight="1">
      <c r="B249" s="188">
        <v>910770223328</v>
      </c>
      <c r="C249" s="47">
        <v>8719514631557</v>
      </c>
      <c r="D249" s="194" t="s">
        <v>338</v>
      </c>
      <c r="E249" s="188">
        <v>910770234493</v>
      </c>
      <c r="F249" s="47">
        <v>8720169427471</v>
      </c>
      <c r="G249" s="729" t="s">
        <v>339</v>
      </c>
    </row>
    <row r="250" spans="2:7" ht="15" customHeight="1">
      <c r="B250" s="148">
        <v>929001304732</v>
      </c>
      <c r="C250" s="238">
        <v>8718696577714</v>
      </c>
      <c r="D250" s="200" t="s">
        <v>340</v>
      </c>
      <c r="E250" s="148">
        <v>929003607408</v>
      </c>
      <c r="F250" s="233">
        <v>8720169169135</v>
      </c>
      <c r="G250" s="879" t="s">
        <v>340</v>
      </c>
    </row>
    <row r="251" spans="2:7" ht="15" customHeight="1">
      <c r="B251" s="148">
        <v>929001234702</v>
      </c>
      <c r="C251" s="238">
        <v>8718696577776</v>
      </c>
      <c r="D251" s="200" t="s">
        <v>341</v>
      </c>
      <c r="E251" s="148">
        <v>929002306308</v>
      </c>
      <c r="F251" s="233">
        <v>8720169169050</v>
      </c>
      <c r="G251" s="879" t="s">
        <v>341</v>
      </c>
    </row>
    <row r="252" spans="2:7" ht="15" customHeight="1">
      <c r="B252" s="187">
        <v>929001304832</v>
      </c>
      <c r="C252" s="236">
        <v>8718696577851</v>
      </c>
      <c r="D252" s="237" t="s">
        <v>342</v>
      </c>
      <c r="E252" s="187">
        <v>929002306408</v>
      </c>
      <c r="F252" s="223">
        <v>8720169169210</v>
      </c>
      <c r="G252" s="878" t="s">
        <v>342</v>
      </c>
    </row>
    <row r="253" spans="2:7" ht="15" customHeight="1">
      <c r="B253" s="148">
        <v>929001234402</v>
      </c>
      <c r="C253" s="238">
        <v>8718696490761</v>
      </c>
      <c r="D253" s="200" t="s">
        <v>343</v>
      </c>
      <c r="E253" s="148">
        <v>929002306508</v>
      </c>
      <c r="F253" s="233">
        <v>8720169168992</v>
      </c>
      <c r="G253" s="879" t="s">
        <v>343</v>
      </c>
    </row>
    <row r="254" spans="2:7" ht="15" customHeight="1">
      <c r="B254" s="148">
        <v>929001162332</v>
      </c>
      <c r="C254" s="238">
        <v>8718696497524</v>
      </c>
      <c r="D254" s="200" t="s">
        <v>344</v>
      </c>
      <c r="E254" s="148">
        <v>929003607508</v>
      </c>
      <c r="F254" s="233">
        <v>8720169169159</v>
      </c>
      <c r="G254" s="879" t="s">
        <v>344</v>
      </c>
    </row>
    <row r="255" spans="2:7" ht="15" customHeight="1">
      <c r="B255" s="187">
        <v>929001234802</v>
      </c>
      <c r="C255" s="236">
        <v>8718696510322</v>
      </c>
      <c r="D255" s="237" t="s">
        <v>345</v>
      </c>
      <c r="E255" s="187">
        <v>929002306608</v>
      </c>
      <c r="F255" s="223">
        <v>8720169169074</v>
      </c>
      <c r="G255" s="878" t="s">
        <v>345</v>
      </c>
    </row>
    <row r="256" spans="2:7" ht="15" customHeight="1">
      <c r="B256" s="148">
        <v>929001163832</v>
      </c>
      <c r="C256" s="238">
        <v>8718696497586</v>
      </c>
      <c r="D256" s="200" t="s">
        <v>346</v>
      </c>
      <c r="E256" s="148">
        <v>929002306708</v>
      </c>
      <c r="F256" s="233">
        <v>8720169169234</v>
      </c>
      <c r="G256" s="879" t="s">
        <v>346</v>
      </c>
    </row>
    <row r="257" spans="2:7" ht="15" customHeight="1">
      <c r="B257" s="148">
        <v>929001234502</v>
      </c>
      <c r="C257" s="238">
        <v>8718696490747</v>
      </c>
      <c r="D257" s="200" t="s">
        <v>347</v>
      </c>
      <c r="E257" s="148">
        <v>929002306808</v>
      </c>
      <c r="F257" s="233">
        <v>8720169169012</v>
      </c>
      <c r="G257" s="879" t="s">
        <v>347</v>
      </c>
    </row>
    <row r="258" spans="2:7" ht="15" customHeight="1">
      <c r="B258" s="187">
        <v>929001235002</v>
      </c>
      <c r="C258" s="236">
        <v>8718696577677</v>
      </c>
      <c r="D258" s="237" t="s">
        <v>348</v>
      </c>
      <c r="E258" s="187">
        <v>929003607608</v>
      </c>
      <c r="F258" s="223">
        <v>8720169169173</v>
      </c>
      <c r="G258" s="878" t="s">
        <v>348</v>
      </c>
    </row>
    <row r="259" spans="2:7" ht="15" customHeight="1">
      <c r="B259" s="148">
        <v>929001312402</v>
      </c>
      <c r="C259" s="238">
        <v>8718696510308</v>
      </c>
      <c r="D259" s="200" t="s">
        <v>349</v>
      </c>
      <c r="E259" s="148">
        <v>929002306908</v>
      </c>
      <c r="F259" s="233">
        <v>8720169169098</v>
      </c>
      <c r="G259" s="879" t="s">
        <v>349</v>
      </c>
    </row>
    <row r="260" spans="2:7" ht="15" customHeight="1">
      <c r="B260" s="148">
        <v>929001312502</v>
      </c>
      <c r="C260" s="238">
        <v>8718696577813</v>
      </c>
      <c r="D260" s="200" t="s">
        <v>350</v>
      </c>
      <c r="E260" s="148">
        <v>929002307008</v>
      </c>
      <c r="F260" s="233">
        <v>8720169169258</v>
      </c>
      <c r="G260" s="879" t="s">
        <v>350</v>
      </c>
    </row>
    <row r="261" spans="2:7" ht="15" customHeight="1">
      <c r="B261" s="56">
        <v>929002663832</v>
      </c>
      <c r="C261" s="551">
        <v>8719514328907</v>
      </c>
      <c r="D261" s="552" t="s">
        <v>351</v>
      </c>
      <c r="E261" s="56">
        <v>929003250532</v>
      </c>
      <c r="F261" s="234">
        <v>8719514464278</v>
      </c>
      <c r="G261" s="691" t="s">
        <v>352</v>
      </c>
    </row>
    <row r="262" spans="2:7" ht="15" customHeight="1">
      <c r="B262" s="51">
        <v>929002663932</v>
      </c>
      <c r="C262" s="146">
        <v>8719514328921</v>
      </c>
      <c r="D262" s="574" t="s">
        <v>353</v>
      </c>
      <c r="E262" s="51">
        <v>929003250632</v>
      </c>
      <c r="F262" s="227">
        <v>8719514464292</v>
      </c>
      <c r="G262" s="692" t="s">
        <v>354</v>
      </c>
    </row>
    <row r="263" spans="2:7" ht="15" customHeight="1">
      <c r="B263" s="51">
        <v>929002664032</v>
      </c>
      <c r="C263" s="227">
        <v>8719514328945</v>
      </c>
      <c r="D263" s="30" t="s">
        <v>355</v>
      </c>
      <c r="E263" s="51">
        <v>929003250832</v>
      </c>
      <c r="F263" s="227">
        <v>8719514464339</v>
      </c>
      <c r="G263" s="602" t="s">
        <v>356</v>
      </c>
    </row>
    <row r="264" spans="2:7" ht="15" customHeight="1">
      <c r="B264" s="51">
        <v>929002664132</v>
      </c>
      <c r="C264" s="227">
        <v>8719514328969</v>
      </c>
      <c r="D264" s="30" t="s">
        <v>357</v>
      </c>
      <c r="E264" s="51">
        <v>929003250932</v>
      </c>
      <c r="F264" s="198">
        <v>8719514464353</v>
      </c>
      <c r="G264" s="692" t="s">
        <v>358</v>
      </c>
    </row>
    <row r="265" spans="2:7" ht="15" customHeight="1">
      <c r="B265" s="51">
        <v>929002664232</v>
      </c>
      <c r="C265" s="227">
        <v>8719514328983</v>
      </c>
      <c r="D265" s="30" t="s">
        <v>359</v>
      </c>
      <c r="E265" s="51">
        <v>929003251132</v>
      </c>
      <c r="F265" s="227">
        <v>8719514464391</v>
      </c>
      <c r="G265" s="602" t="s">
        <v>360</v>
      </c>
    </row>
    <row r="266" spans="2:7" ht="15" customHeight="1">
      <c r="B266" s="51">
        <v>929002664332</v>
      </c>
      <c r="C266" s="227">
        <v>8719514329003</v>
      </c>
      <c r="D266" s="30" t="s">
        <v>361</v>
      </c>
      <c r="E266" s="51">
        <v>929003251232</v>
      </c>
      <c r="F266" s="227">
        <v>8719514464414</v>
      </c>
      <c r="G266" s="692" t="s">
        <v>362</v>
      </c>
    </row>
    <row r="267" spans="2:7" ht="15" customHeight="1">
      <c r="B267" s="51">
        <v>929002664432</v>
      </c>
      <c r="C267" s="227">
        <v>8719514329027</v>
      </c>
      <c r="D267" s="30" t="s">
        <v>363</v>
      </c>
      <c r="E267" s="51">
        <v>929003251532</v>
      </c>
      <c r="F267" s="227">
        <v>8719514464476</v>
      </c>
      <c r="G267" s="602" t="s">
        <v>364</v>
      </c>
    </row>
    <row r="268" spans="2:7" ht="15" customHeight="1">
      <c r="B268" s="51">
        <v>929002664532</v>
      </c>
      <c r="C268" s="227">
        <v>8719514329041</v>
      </c>
      <c r="D268" s="30" t="s">
        <v>365</v>
      </c>
      <c r="E268" s="51">
        <v>929003251632</v>
      </c>
      <c r="F268" s="198">
        <v>8719514464490</v>
      </c>
      <c r="G268" s="692" t="s">
        <v>366</v>
      </c>
    </row>
    <row r="269" spans="2:7" ht="15" customHeight="1">
      <c r="B269" s="51">
        <v>929002664632</v>
      </c>
      <c r="C269" s="227">
        <v>8719514329065</v>
      </c>
      <c r="D269" s="30" t="s">
        <v>367</v>
      </c>
      <c r="E269" s="51">
        <v>929003251732</v>
      </c>
      <c r="F269" s="227">
        <v>8719514464513</v>
      </c>
      <c r="G269" s="602" t="s">
        <v>368</v>
      </c>
    </row>
    <row r="270" spans="2:7" ht="15" customHeight="1">
      <c r="B270" s="51">
        <v>929002664732</v>
      </c>
      <c r="C270" s="227">
        <v>8719514329089</v>
      </c>
      <c r="D270" s="30" t="s">
        <v>369</v>
      </c>
      <c r="E270" s="51">
        <v>929003251832</v>
      </c>
      <c r="F270" s="227">
        <v>8719514464537</v>
      </c>
      <c r="G270" s="602" t="s">
        <v>370</v>
      </c>
    </row>
    <row r="271" spans="2:7" ht="15" customHeight="1">
      <c r="B271" s="51">
        <v>911401877980</v>
      </c>
      <c r="C271" s="227">
        <v>8710163360355</v>
      </c>
      <c r="D271" s="30" t="s">
        <v>371</v>
      </c>
      <c r="E271" s="51">
        <v>911401840684</v>
      </c>
      <c r="F271" s="227">
        <v>8719514950009</v>
      </c>
      <c r="G271" s="692" t="s">
        <v>177</v>
      </c>
    </row>
    <row r="272" spans="2:7" ht="15" customHeight="1">
      <c r="B272" s="51">
        <v>911401878980</v>
      </c>
      <c r="C272" s="227">
        <v>8710163360454</v>
      </c>
      <c r="D272" s="30" t="s">
        <v>372</v>
      </c>
      <c r="E272" s="51">
        <v>911401841584</v>
      </c>
      <c r="F272" s="227">
        <v>8719514950092</v>
      </c>
      <c r="G272" s="602" t="s">
        <v>178</v>
      </c>
    </row>
    <row r="273" spans="2:7" ht="15" customHeight="1">
      <c r="B273" s="56">
        <v>911401897080</v>
      </c>
      <c r="C273" s="551">
        <v>8710163363455</v>
      </c>
      <c r="D273" s="603" t="s">
        <v>373</v>
      </c>
      <c r="E273" s="56">
        <v>911401850487</v>
      </c>
      <c r="F273" s="551">
        <v>8720169768390</v>
      </c>
      <c r="G273" s="603" t="s">
        <v>2545</v>
      </c>
    </row>
    <row r="274" spans="2:7" ht="15" customHeight="1">
      <c r="B274" s="51">
        <v>911401896980</v>
      </c>
      <c r="C274" s="227">
        <v>8710163363448</v>
      </c>
      <c r="D274" s="30" t="s">
        <v>374</v>
      </c>
      <c r="E274" s="51">
        <v>911401850487</v>
      </c>
      <c r="F274" s="227">
        <v>8720169768390</v>
      </c>
      <c r="G274" s="602" t="s">
        <v>2545</v>
      </c>
    </row>
    <row r="275" spans="2:7" ht="15" customHeight="1">
      <c r="B275" s="51">
        <v>911401833584</v>
      </c>
      <c r="C275" s="227">
        <v>8719514948747</v>
      </c>
      <c r="D275" s="30" t="s">
        <v>375</v>
      </c>
      <c r="E275" s="51">
        <v>911401850487</v>
      </c>
      <c r="F275" s="227">
        <v>8720169768390</v>
      </c>
      <c r="G275" s="692" t="s">
        <v>2545</v>
      </c>
    </row>
    <row r="276" spans="2:7" ht="15" customHeight="1">
      <c r="B276" s="51">
        <v>911401897280</v>
      </c>
      <c r="C276" s="227">
        <v>8710163363479</v>
      </c>
      <c r="D276" s="30" t="s">
        <v>376</v>
      </c>
      <c r="E276" s="51">
        <v>911401833884</v>
      </c>
      <c r="F276" s="227">
        <v>8719514948778</v>
      </c>
      <c r="G276" s="692" t="s">
        <v>377</v>
      </c>
    </row>
    <row r="277" spans="2:7" ht="15" customHeight="1">
      <c r="B277" s="51">
        <v>911401897180</v>
      </c>
      <c r="C277" s="227">
        <v>8710163363462</v>
      </c>
      <c r="D277" s="30" t="s">
        <v>378</v>
      </c>
      <c r="E277" s="51">
        <v>911401833784</v>
      </c>
      <c r="F277" s="227">
        <v>8719514948761</v>
      </c>
      <c r="G277" s="602" t="s">
        <v>379</v>
      </c>
    </row>
    <row r="278" spans="2:7" ht="15" customHeight="1">
      <c r="B278" s="51">
        <v>911401897480</v>
      </c>
      <c r="C278" s="227">
        <v>8710163363493</v>
      </c>
      <c r="D278" s="30" t="s">
        <v>380</v>
      </c>
      <c r="E278" s="51">
        <v>911401834084</v>
      </c>
      <c r="F278" s="227">
        <v>8719514948792</v>
      </c>
      <c r="G278" s="692" t="s">
        <v>381</v>
      </c>
    </row>
    <row r="279" spans="2:7" ht="15" customHeight="1">
      <c r="B279" s="51">
        <v>911401897380</v>
      </c>
      <c r="C279" s="227">
        <v>8710163363486</v>
      </c>
      <c r="D279" s="30" t="s">
        <v>382</v>
      </c>
      <c r="E279" s="51">
        <v>911401833984</v>
      </c>
      <c r="F279" s="227">
        <v>8719514948785</v>
      </c>
      <c r="G279" s="602" t="s">
        <v>383</v>
      </c>
    </row>
    <row r="280" spans="2:7" ht="15" customHeight="1">
      <c r="B280" s="51">
        <v>911401897680</v>
      </c>
      <c r="C280" s="227">
        <v>8710163363516</v>
      </c>
      <c r="D280" s="30" t="s">
        <v>384</v>
      </c>
      <c r="E280" s="51">
        <v>911401834284</v>
      </c>
      <c r="F280" s="227">
        <v>8719514948815</v>
      </c>
      <c r="G280" s="692" t="s">
        <v>385</v>
      </c>
    </row>
    <row r="281" spans="2:7" ht="15" customHeight="1">
      <c r="B281" s="51">
        <v>911401897580</v>
      </c>
      <c r="C281" s="227">
        <v>8710163363509</v>
      </c>
      <c r="D281" s="30" t="s">
        <v>386</v>
      </c>
      <c r="E281" s="51">
        <v>911401834184</v>
      </c>
      <c r="F281" s="227">
        <v>8719514948808</v>
      </c>
      <c r="G281" s="602" t="s">
        <v>387</v>
      </c>
    </row>
    <row r="282" spans="2:7" ht="15" customHeight="1">
      <c r="B282" s="51">
        <v>911401833784</v>
      </c>
      <c r="C282" s="227">
        <v>8719514948761</v>
      </c>
      <c r="D282" s="30" t="s">
        <v>379</v>
      </c>
      <c r="E282" s="51">
        <v>911401850587</v>
      </c>
      <c r="F282" s="227">
        <v>8720169768406</v>
      </c>
      <c r="G282" s="692" t="s">
        <v>2546</v>
      </c>
    </row>
    <row r="283" spans="2:7" ht="15" customHeight="1">
      <c r="B283" s="51">
        <v>911401834084</v>
      </c>
      <c r="C283" s="227">
        <v>8719514948792</v>
      </c>
      <c r="D283" s="30" t="s">
        <v>381</v>
      </c>
      <c r="E283" s="51">
        <v>911401850587</v>
      </c>
      <c r="F283" s="227">
        <v>8720169768406</v>
      </c>
      <c r="G283" s="692" t="s">
        <v>2546</v>
      </c>
    </row>
    <row r="284" spans="2:7" ht="15" customHeight="1">
      <c r="B284" s="51">
        <v>911401833984</v>
      </c>
      <c r="C284" s="227">
        <v>8719514948785</v>
      </c>
      <c r="D284" s="30" t="s">
        <v>383</v>
      </c>
      <c r="E284" s="51">
        <v>911401850587</v>
      </c>
      <c r="F284" s="227">
        <v>8720169768406</v>
      </c>
      <c r="G284" s="692" t="s">
        <v>2546</v>
      </c>
    </row>
    <row r="285" spans="2:7" ht="15" customHeight="1">
      <c r="B285" s="51">
        <v>911401897880</v>
      </c>
      <c r="C285" s="227">
        <v>8710163363530</v>
      </c>
      <c r="D285" s="30" t="s">
        <v>388</v>
      </c>
      <c r="E285" s="51">
        <v>911401834484</v>
      </c>
      <c r="F285" s="227">
        <v>8719514948839</v>
      </c>
      <c r="G285" s="692" t="s">
        <v>389</v>
      </c>
    </row>
    <row r="286" spans="2:7" ht="15" customHeight="1">
      <c r="B286" s="51">
        <v>911401897780</v>
      </c>
      <c r="C286" s="227">
        <v>8710163363523</v>
      </c>
      <c r="D286" s="30" t="s">
        <v>390</v>
      </c>
      <c r="E286" s="51">
        <v>911401834384</v>
      </c>
      <c r="F286" s="227">
        <v>8719514948822</v>
      </c>
      <c r="G286" s="602" t="s">
        <v>391</v>
      </c>
    </row>
    <row r="287" spans="2:7" ht="15" customHeight="1">
      <c r="B287" s="51">
        <v>911401898080</v>
      </c>
      <c r="C287" s="227">
        <v>8710163363554</v>
      </c>
      <c r="D287" s="30" t="s">
        <v>392</v>
      </c>
      <c r="E287" s="51">
        <v>911401834684</v>
      </c>
      <c r="F287" s="227">
        <v>8719514948853</v>
      </c>
      <c r="G287" s="692" t="s">
        <v>393</v>
      </c>
    </row>
    <row r="288" spans="2:7" ht="15" customHeight="1">
      <c r="B288" s="51">
        <v>911401897980</v>
      </c>
      <c r="C288" s="227">
        <v>8710163363547</v>
      </c>
      <c r="D288" s="30" t="s">
        <v>394</v>
      </c>
      <c r="E288" s="51">
        <v>911401834584</v>
      </c>
      <c r="F288" s="227">
        <v>8719514948846</v>
      </c>
      <c r="G288" s="602" t="s">
        <v>395</v>
      </c>
    </row>
    <row r="289" spans="2:7" ht="15" customHeight="1">
      <c r="B289" s="51">
        <v>911401898280</v>
      </c>
      <c r="C289" s="227">
        <v>8710163363578</v>
      </c>
      <c r="D289" s="30" t="s">
        <v>396</v>
      </c>
      <c r="E289" s="51">
        <v>911401834884</v>
      </c>
      <c r="F289" s="227">
        <v>8719514948877</v>
      </c>
      <c r="G289" s="692" t="s">
        <v>397</v>
      </c>
    </row>
    <row r="290" spans="2:7" ht="15" customHeight="1">
      <c r="B290" s="51">
        <v>911401898180</v>
      </c>
      <c r="C290" s="227">
        <v>8710163363561</v>
      </c>
      <c r="D290" s="30" t="s">
        <v>398</v>
      </c>
      <c r="E290" s="51">
        <v>911401834784</v>
      </c>
      <c r="F290" s="227">
        <v>8719514948860</v>
      </c>
      <c r="G290" s="602" t="s">
        <v>399</v>
      </c>
    </row>
    <row r="291" spans="2:7" ht="15" customHeight="1">
      <c r="B291" s="51">
        <v>911401834384</v>
      </c>
      <c r="C291" s="227">
        <v>8719514948822</v>
      </c>
      <c r="D291" s="30" t="s">
        <v>391</v>
      </c>
      <c r="E291" s="51">
        <v>911401850687</v>
      </c>
      <c r="F291" s="227">
        <v>8720169768413</v>
      </c>
      <c r="G291" s="692" t="s">
        <v>2548</v>
      </c>
    </row>
    <row r="292" spans="2:7" ht="15" customHeight="1">
      <c r="B292" s="51">
        <v>911401898480</v>
      </c>
      <c r="C292" s="227">
        <v>8710163363592</v>
      </c>
      <c r="D292" s="30" t="s">
        <v>400</v>
      </c>
      <c r="E292" s="51">
        <v>911401835084</v>
      </c>
      <c r="F292" s="227">
        <v>8719514948891</v>
      </c>
      <c r="G292" s="692" t="s">
        <v>401</v>
      </c>
    </row>
    <row r="293" spans="2:7" ht="15" customHeight="1">
      <c r="B293" s="51">
        <v>911401898380</v>
      </c>
      <c r="C293" s="227">
        <v>8710163363585</v>
      </c>
      <c r="D293" s="30" t="s">
        <v>402</v>
      </c>
      <c r="E293" s="51">
        <v>911401834984</v>
      </c>
      <c r="F293" s="227">
        <v>8719514948884</v>
      </c>
      <c r="G293" s="602" t="s">
        <v>403</v>
      </c>
    </row>
    <row r="294" spans="2:7" ht="15" customHeight="1">
      <c r="B294" s="51">
        <v>911401898680</v>
      </c>
      <c r="C294" s="227">
        <v>8710163363615</v>
      </c>
      <c r="D294" s="30" t="s">
        <v>404</v>
      </c>
      <c r="E294" s="51">
        <v>911401835284</v>
      </c>
      <c r="F294" s="227">
        <v>8719514948914</v>
      </c>
      <c r="G294" s="692" t="s">
        <v>405</v>
      </c>
    </row>
    <row r="295" spans="2:7" ht="15" customHeight="1">
      <c r="B295" s="51">
        <v>911401898580</v>
      </c>
      <c r="C295" s="227">
        <v>8710163363608</v>
      </c>
      <c r="D295" s="30" t="s">
        <v>406</v>
      </c>
      <c r="E295" s="51">
        <v>911401835184</v>
      </c>
      <c r="F295" s="227">
        <v>8719514948907</v>
      </c>
      <c r="G295" s="602" t="s">
        <v>407</v>
      </c>
    </row>
    <row r="296" spans="2:7" ht="15" customHeight="1">
      <c r="B296" s="51">
        <v>911401835084</v>
      </c>
      <c r="C296" s="227">
        <v>8719514948891</v>
      </c>
      <c r="D296" s="30" t="s">
        <v>401</v>
      </c>
      <c r="E296" s="51">
        <v>911401850787</v>
      </c>
      <c r="F296" s="227">
        <v>8720169768420</v>
      </c>
      <c r="G296" s="692" t="s">
        <v>2550</v>
      </c>
    </row>
    <row r="297" spans="2:7" ht="15" customHeight="1">
      <c r="B297" s="53">
        <v>911401835184</v>
      </c>
      <c r="C297" s="228">
        <v>8719514948907</v>
      </c>
      <c r="D297" s="55" t="s">
        <v>407</v>
      </c>
      <c r="E297" s="53">
        <v>911401850787</v>
      </c>
      <c r="F297" s="228">
        <v>8720169768420</v>
      </c>
      <c r="G297" s="596" t="s">
        <v>2550</v>
      </c>
    </row>
    <row r="298" spans="2:7" ht="15" customHeight="1">
      <c r="B298" s="75">
        <v>911401569851</v>
      </c>
      <c r="C298" s="235">
        <v>8710163335711</v>
      </c>
      <c r="D298" s="30" t="s">
        <v>408</v>
      </c>
      <c r="E298" s="75">
        <v>911401629208</v>
      </c>
      <c r="F298" s="235">
        <v>8719514955660</v>
      </c>
      <c r="G298" s="692" t="s">
        <v>409</v>
      </c>
    </row>
    <row r="299" spans="2:7" ht="15" customHeight="1">
      <c r="B299" s="51">
        <v>911401569951</v>
      </c>
      <c r="C299" s="227">
        <v>8710163335704</v>
      </c>
      <c r="D299" s="30" t="s">
        <v>410</v>
      </c>
      <c r="E299" s="51">
        <v>911401629308</v>
      </c>
      <c r="F299" s="227">
        <v>8719514955677</v>
      </c>
      <c r="G299" s="692" t="s">
        <v>411</v>
      </c>
    </row>
    <row r="300" spans="2:7" ht="15" customHeight="1">
      <c r="B300" s="51">
        <v>911401570051</v>
      </c>
      <c r="C300" s="227">
        <v>8710163335698</v>
      </c>
      <c r="D300" s="30" t="s">
        <v>412</v>
      </c>
      <c r="E300" s="51">
        <v>911401629408</v>
      </c>
      <c r="F300" s="227">
        <v>8719514955684</v>
      </c>
      <c r="G300" s="692" t="s">
        <v>413</v>
      </c>
    </row>
    <row r="301" spans="2:7" ht="15" customHeight="1">
      <c r="B301" s="51">
        <v>911401570151</v>
      </c>
      <c r="C301" s="227">
        <v>8710163335681</v>
      </c>
      <c r="D301" s="30" t="s">
        <v>414</v>
      </c>
      <c r="E301" s="51">
        <v>911401629508</v>
      </c>
      <c r="F301" s="227">
        <v>8719514955691</v>
      </c>
      <c r="G301" s="692" t="s">
        <v>415</v>
      </c>
    </row>
    <row r="302" spans="2:7" ht="15" customHeight="1">
      <c r="B302" s="51">
        <v>911401574451</v>
      </c>
      <c r="C302" s="227">
        <v>8710163337029</v>
      </c>
      <c r="D302" s="30" t="s">
        <v>416</v>
      </c>
      <c r="E302" s="51">
        <v>911401629608</v>
      </c>
      <c r="F302" s="227">
        <v>8719514955707</v>
      </c>
      <c r="G302" s="692" t="s">
        <v>417</v>
      </c>
    </row>
    <row r="303" spans="2:7" ht="15" customHeight="1">
      <c r="B303" s="51">
        <v>911401574551</v>
      </c>
      <c r="C303" s="227">
        <v>8710163337036</v>
      </c>
      <c r="D303" s="30" t="s">
        <v>418</v>
      </c>
      <c r="E303" s="51">
        <v>911401629708</v>
      </c>
      <c r="F303" s="227">
        <v>8719514955714</v>
      </c>
      <c r="G303" s="692" t="s">
        <v>419</v>
      </c>
    </row>
    <row r="304" spans="2:7" ht="15" customHeight="1">
      <c r="B304" s="51">
        <v>911401574651</v>
      </c>
      <c r="C304" s="227">
        <v>8710163336985</v>
      </c>
      <c r="D304" s="30" t="s">
        <v>420</v>
      </c>
      <c r="E304" s="51">
        <v>911401629808</v>
      </c>
      <c r="F304" s="227">
        <v>8719514955721</v>
      </c>
      <c r="G304" s="692" t="s">
        <v>421</v>
      </c>
    </row>
    <row r="305" spans="2:7" ht="15" customHeight="1">
      <c r="B305" s="51">
        <v>911401574751</v>
      </c>
      <c r="C305" s="227">
        <v>8710163336992</v>
      </c>
      <c r="D305" s="30" t="s">
        <v>422</v>
      </c>
      <c r="E305" s="51">
        <v>911401629908</v>
      </c>
      <c r="F305" s="227">
        <v>8719514955738</v>
      </c>
      <c r="G305" s="692" t="s">
        <v>423</v>
      </c>
    </row>
    <row r="306" spans="2:7" ht="15" customHeight="1">
      <c r="B306" s="51">
        <v>911401575351</v>
      </c>
      <c r="C306" s="227">
        <v>8710163335667</v>
      </c>
      <c r="D306" s="30" t="s">
        <v>424</v>
      </c>
      <c r="E306" s="51">
        <v>911401630108</v>
      </c>
      <c r="F306" s="227">
        <v>8719514955752</v>
      </c>
      <c r="G306" s="692" t="s">
        <v>425</v>
      </c>
    </row>
    <row r="307" spans="2:7" ht="15" customHeight="1">
      <c r="B307" s="51">
        <v>911401575551</v>
      </c>
      <c r="C307" s="227">
        <v>8710163335643</v>
      </c>
      <c r="D307" s="30" t="s">
        <v>426</v>
      </c>
      <c r="E307" s="51">
        <v>911401630308</v>
      </c>
      <c r="F307" s="227">
        <v>8719514955776</v>
      </c>
      <c r="G307" s="692" t="s">
        <v>427</v>
      </c>
    </row>
    <row r="308" spans="2:7" ht="15" customHeight="1">
      <c r="B308" s="51">
        <v>911401578351</v>
      </c>
      <c r="C308" s="227">
        <v>8710163336640</v>
      </c>
      <c r="D308" s="30" t="s">
        <v>428</v>
      </c>
      <c r="E308" s="51">
        <v>911401630808</v>
      </c>
      <c r="F308" s="227">
        <v>8719514955820</v>
      </c>
      <c r="G308" s="692" t="s">
        <v>429</v>
      </c>
    </row>
    <row r="309" spans="2:7" ht="15" customHeight="1">
      <c r="B309" s="51">
        <v>911401578451</v>
      </c>
      <c r="C309" s="227">
        <v>8710163336657</v>
      </c>
      <c r="D309" s="30" t="s">
        <v>430</v>
      </c>
      <c r="E309" s="51">
        <v>911401630908</v>
      </c>
      <c r="F309" s="227">
        <v>8719514955837</v>
      </c>
      <c r="G309" s="692" t="s">
        <v>431</v>
      </c>
    </row>
    <row r="310" spans="2:7" ht="15" customHeight="1">
      <c r="B310" s="51">
        <v>911401578651</v>
      </c>
      <c r="C310" s="227">
        <v>8710163336671</v>
      </c>
      <c r="D310" s="30" t="s">
        <v>432</v>
      </c>
      <c r="E310" s="51">
        <v>911401631108</v>
      </c>
      <c r="F310" s="227">
        <v>8719514955851</v>
      </c>
      <c r="G310" s="692" t="s">
        <v>433</v>
      </c>
    </row>
    <row r="311" spans="2:7" ht="15" customHeight="1">
      <c r="B311" s="51">
        <v>911401582051</v>
      </c>
      <c r="C311" s="227">
        <v>8710163338798</v>
      </c>
      <c r="D311" s="30" t="s">
        <v>434</v>
      </c>
      <c r="E311" s="51">
        <v>911401631208</v>
      </c>
      <c r="F311" s="227">
        <v>8719514955868</v>
      </c>
      <c r="G311" s="692" t="s">
        <v>435</v>
      </c>
    </row>
    <row r="312" spans="2:7" ht="15" customHeight="1">
      <c r="B312" s="53">
        <v>911401582151</v>
      </c>
      <c r="C312" s="228">
        <v>8710163338804</v>
      </c>
      <c r="D312" s="55" t="s">
        <v>436</v>
      </c>
      <c r="E312" s="53">
        <v>911401631308</v>
      </c>
      <c r="F312" s="228">
        <v>8719514955875</v>
      </c>
      <c r="G312" s="596" t="s">
        <v>437</v>
      </c>
    </row>
    <row r="313" spans="2:7" ht="15" customHeight="1">
      <c r="B313" s="187">
        <v>911401846282</v>
      </c>
      <c r="C313" s="30">
        <v>8719514528260</v>
      </c>
      <c r="D313" s="733" t="s">
        <v>438</v>
      </c>
      <c r="E313" s="143">
        <v>911401877984</v>
      </c>
      <c r="F313" s="143">
        <v>8719514958647</v>
      </c>
      <c r="G313" s="739" t="s">
        <v>439</v>
      </c>
    </row>
    <row r="314" spans="2:7" ht="15" customHeight="1">
      <c r="B314" s="184">
        <v>911401846382</v>
      </c>
      <c r="C314" s="55">
        <v>8719514528277</v>
      </c>
      <c r="D314" s="594" t="s">
        <v>440</v>
      </c>
      <c r="E314" s="147">
        <v>911401878084</v>
      </c>
      <c r="F314" s="147">
        <v>8719514958654</v>
      </c>
      <c r="G314" s="740" t="s">
        <v>441</v>
      </c>
    </row>
    <row r="315" spans="2:7" ht="15" customHeight="1">
      <c r="B315" s="187">
        <v>911401714793</v>
      </c>
      <c r="C315" s="30">
        <v>8719514527294</v>
      </c>
      <c r="D315" s="733" t="s">
        <v>442</v>
      </c>
      <c r="E315" s="662">
        <v>911401879584</v>
      </c>
      <c r="F315" s="626">
        <v>8719514959972</v>
      </c>
      <c r="G315" s="741" t="s">
        <v>443</v>
      </c>
    </row>
    <row r="316" spans="2:7">
      <c r="B316" s="184">
        <v>911401856982</v>
      </c>
      <c r="C316" s="55">
        <v>8719514531833</v>
      </c>
      <c r="D316" s="594" t="s">
        <v>444</v>
      </c>
      <c r="E316" s="663">
        <v>911401879684</v>
      </c>
      <c r="F316" s="166">
        <v>8719514959989</v>
      </c>
      <c r="G316" s="586" t="s">
        <v>445</v>
      </c>
    </row>
    <row r="317" spans="2:7" ht="15" customHeight="1">
      <c r="B317" s="875">
        <v>929002338602</v>
      </c>
      <c r="C317" s="114">
        <v>8718699768607</v>
      </c>
      <c r="D317" s="114" t="s">
        <v>446</v>
      </c>
      <c r="E317" s="101">
        <v>929003485402</v>
      </c>
      <c r="F317" s="104">
        <v>8719514443204</v>
      </c>
      <c r="G317" s="742" t="s">
        <v>447</v>
      </c>
    </row>
    <row r="318" spans="2:7" ht="15" customHeight="1">
      <c r="B318" s="846">
        <v>929002338702</v>
      </c>
      <c r="C318" s="104">
        <v>8718699768621</v>
      </c>
      <c r="D318" s="104" t="s">
        <v>448</v>
      </c>
      <c r="E318" s="101">
        <v>929003485502</v>
      </c>
      <c r="F318" s="104">
        <v>8719514443228</v>
      </c>
      <c r="G318" s="742" t="s">
        <v>449</v>
      </c>
    </row>
    <row r="319" spans="2:7" ht="15" customHeight="1">
      <c r="B319" s="846">
        <v>929002338802</v>
      </c>
      <c r="C319" s="104">
        <v>8718699768645</v>
      </c>
      <c r="D319" s="104" t="s">
        <v>450</v>
      </c>
      <c r="E319" s="101">
        <v>929003485602</v>
      </c>
      <c r="F319" s="104">
        <v>8719514443242</v>
      </c>
      <c r="G319" s="742" t="s">
        <v>451</v>
      </c>
    </row>
    <row r="320" spans="2:7" ht="15" customHeight="1">
      <c r="B320" s="875">
        <v>929002050302</v>
      </c>
      <c r="C320" s="114">
        <v>8718699705114</v>
      </c>
      <c r="D320" s="734" t="s">
        <v>452</v>
      </c>
      <c r="E320" s="501">
        <v>929003478602</v>
      </c>
      <c r="F320" s="501">
        <v>8719514429659</v>
      </c>
      <c r="G320" s="882" t="s">
        <v>453</v>
      </c>
    </row>
    <row r="321" spans="2:7" ht="15" customHeight="1">
      <c r="B321" s="846">
        <v>929002050402</v>
      </c>
      <c r="C321" s="104">
        <v>8718699705138</v>
      </c>
      <c r="D321" s="718" t="s">
        <v>454</v>
      </c>
      <c r="E321" s="501">
        <v>929003478902</v>
      </c>
      <c r="F321" s="501">
        <v>8719514429673</v>
      </c>
      <c r="G321" s="882" t="s">
        <v>455</v>
      </c>
    </row>
    <row r="322" spans="2:7" ht="15" customHeight="1">
      <c r="B322" s="846">
        <v>929002050502</v>
      </c>
      <c r="C322" s="104">
        <v>8718699705152</v>
      </c>
      <c r="D322" s="718" t="s">
        <v>456</v>
      </c>
      <c r="E322" s="501">
        <v>929003478702</v>
      </c>
      <c r="F322" s="501">
        <v>8719514429697</v>
      </c>
      <c r="G322" s="882" t="s">
        <v>457</v>
      </c>
    </row>
    <row r="323" spans="2:7" ht="15" customHeight="1">
      <c r="B323" s="846">
        <v>929002050602</v>
      </c>
      <c r="C323" s="104">
        <v>8718699705176</v>
      </c>
      <c r="D323" s="718" t="s">
        <v>458</v>
      </c>
      <c r="E323" s="501">
        <v>929003479002</v>
      </c>
      <c r="F323" s="501">
        <v>8719514429710</v>
      </c>
      <c r="G323" s="882" t="s">
        <v>459</v>
      </c>
    </row>
    <row r="324" spans="2:7" ht="15" customHeight="1">
      <c r="B324" s="846">
        <v>929002050702</v>
      </c>
      <c r="C324" s="104">
        <v>8718699705190</v>
      </c>
      <c r="D324" s="718" t="s">
        <v>460</v>
      </c>
      <c r="E324" s="501">
        <v>929003478802</v>
      </c>
      <c r="F324" s="501">
        <v>8719514429734</v>
      </c>
      <c r="G324" s="882" t="s">
        <v>461</v>
      </c>
    </row>
    <row r="325" spans="2:7" ht="15" customHeight="1">
      <c r="B325" s="847">
        <v>929002050802</v>
      </c>
      <c r="C325" s="468">
        <v>8718699705213</v>
      </c>
      <c r="D325" s="472" t="s">
        <v>462</v>
      </c>
      <c r="E325" s="471">
        <v>929003479102</v>
      </c>
      <c r="F325" s="471">
        <v>8719514429758</v>
      </c>
      <c r="G325" s="883" t="s">
        <v>463</v>
      </c>
    </row>
    <row r="326" spans="2:7" ht="15" customHeight="1">
      <c r="B326" s="2324">
        <v>929002492002</v>
      </c>
      <c r="C326" s="1209">
        <v>8719514307483</v>
      </c>
      <c r="D326" s="3092" t="s">
        <v>1265</v>
      </c>
      <c r="E326" s="1403">
        <v>929002491902</v>
      </c>
      <c r="F326" s="1403">
        <v>8719514307469</v>
      </c>
      <c r="G326" s="3093" t="s">
        <v>1264</v>
      </c>
    </row>
    <row r="327" spans="2:7" ht="15" customHeight="1">
      <c r="B327" s="187">
        <v>929001999402</v>
      </c>
      <c r="C327" s="165">
        <v>8718699632519</v>
      </c>
      <c r="D327" s="3091" t="s">
        <v>464</v>
      </c>
      <c r="E327" s="90">
        <v>929003467112</v>
      </c>
      <c r="F327" s="90">
        <v>8719514448896</v>
      </c>
      <c r="G327" s="884" t="s">
        <v>465</v>
      </c>
    </row>
    <row r="328" spans="2:7" ht="15" customHeight="1">
      <c r="B328" s="148">
        <v>929001898402</v>
      </c>
      <c r="C328" s="99">
        <v>8718696811153</v>
      </c>
      <c r="D328" s="735" t="s">
        <v>466</v>
      </c>
      <c r="E328" s="90">
        <v>929003467312</v>
      </c>
      <c r="F328" s="68">
        <v>8719514448933</v>
      </c>
      <c r="G328" s="884" t="s">
        <v>467</v>
      </c>
    </row>
    <row r="329" spans="2:7" ht="15" customHeight="1">
      <c r="B329" s="187">
        <v>929001898502</v>
      </c>
      <c r="C329" s="30">
        <v>8718696811177</v>
      </c>
      <c r="D329" s="240" t="s">
        <v>468</v>
      </c>
      <c r="E329" s="90">
        <v>929003467412</v>
      </c>
      <c r="F329" s="68">
        <v>8719514448957</v>
      </c>
      <c r="G329" s="884" t="s">
        <v>469</v>
      </c>
    </row>
    <row r="330" spans="2:7" ht="15" customHeight="1">
      <c r="B330" s="148">
        <v>929002007602</v>
      </c>
      <c r="C330" s="30">
        <v>8718699639082</v>
      </c>
      <c r="D330" s="99" t="s">
        <v>470</v>
      </c>
      <c r="E330" s="90">
        <v>929003467612</v>
      </c>
      <c r="F330" s="68">
        <v>8719514448995</v>
      </c>
      <c r="G330" s="881" t="s">
        <v>471</v>
      </c>
    </row>
    <row r="331" spans="2:7" ht="15" customHeight="1">
      <c r="B331" s="187">
        <v>929002007702</v>
      </c>
      <c r="C331" s="30">
        <v>8718699639105</v>
      </c>
      <c r="D331" s="240" t="s">
        <v>472</v>
      </c>
      <c r="E331" s="90">
        <v>929003467712</v>
      </c>
      <c r="F331" s="68">
        <v>8719514449015</v>
      </c>
      <c r="G331" s="884" t="s">
        <v>473</v>
      </c>
    </row>
    <row r="332" spans="2:7" ht="15" customHeight="1">
      <c r="B332" s="184">
        <v>929003731302</v>
      </c>
      <c r="C332" s="55">
        <v>8720169267817</v>
      </c>
      <c r="D332" s="166" t="s">
        <v>1372</v>
      </c>
      <c r="E332" s="194">
        <v>929003836402</v>
      </c>
      <c r="F332" s="47">
        <v>8720169336315</v>
      </c>
      <c r="G332" s="729" t="s">
        <v>2355</v>
      </c>
    </row>
    <row r="333" spans="2:7" ht="15" customHeight="1">
      <c r="B333" s="2265">
        <v>929003730902</v>
      </c>
      <c r="C333" s="748">
        <v>8720169267732</v>
      </c>
      <c r="D333" s="3088" t="s">
        <v>1335</v>
      </c>
      <c r="E333" s="92">
        <v>929004341202</v>
      </c>
      <c r="F333" s="92">
        <v>8721103129345</v>
      </c>
      <c r="G333" s="3089" t="s">
        <v>1335</v>
      </c>
    </row>
    <row r="334" spans="2:7" ht="15" customHeight="1">
      <c r="B334" s="148">
        <v>929002485002</v>
      </c>
      <c r="C334" s="99">
        <v>8719514316294</v>
      </c>
      <c r="D334" s="735" t="s">
        <v>1336</v>
      </c>
      <c r="E334" s="90">
        <v>929004341302</v>
      </c>
      <c r="F334" s="68">
        <v>8721103129369</v>
      </c>
      <c r="G334" s="884" t="s">
        <v>1336</v>
      </c>
    </row>
    <row r="335" spans="2:7" ht="15" customHeight="1">
      <c r="B335" s="2266">
        <v>929002485102</v>
      </c>
      <c r="C335" s="168">
        <v>8719514316317</v>
      </c>
      <c r="D335" s="1195" t="s">
        <v>1337</v>
      </c>
      <c r="E335" s="2279">
        <v>929004341402</v>
      </c>
      <c r="F335" s="43">
        <v>8721103129383</v>
      </c>
      <c r="G335" s="3090" t="s">
        <v>1337</v>
      </c>
    </row>
    <row r="336" spans="2:7" ht="15" customHeight="1">
      <c r="B336" s="2265">
        <v>929002406602</v>
      </c>
      <c r="C336" s="748">
        <v>8718699781057</v>
      </c>
      <c r="D336" s="3088" t="s">
        <v>1410</v>
      </c>
      <c r="E336" s="92">
        <v>929004605402</v>
      </c>
      <c r="F336" s="92">
        <v>8721103064295</v>
      </c>
      <c r="G336" s="3089" t="s">
        <v>3200</v>
      </c>
    </row>
    <row r="337" spans="2:7" ht="15" customHeight="1">
      <c r="B337" s="148">
        <v>929002406302</v>
      </c>
      <c r="C337" s="99">
        <v>8718699780951</v>
      </c>
      <c r="D337" s="735" t="s">
        <v>1407</v>
      </c>
      <c r="E337" s="90">
        <v>929004605202</v>
      </c>
      <c r="F337" s="68">
        <v>8721103064257</v>
      </c>
      <c r="G337" s="884" t="s">
        <v>3199</v>
      </c>
    </row>
    <row r="338" spans="2:7" ht="15" customHeight="1">
      <c r="B338" s="2266">
        <v>929002405702</v>
      </c>
      <c r="C338" s="168">
        <v>8718699781019</v>
      </c>
      <c r="D338" s="1195" t="s">
        <v>1404</v>
      </c>
      <c r="E338" s="2279">
        <v>929004604802</v>
      </c>
      <c r="F338" s="43">
        <v>8721103064172</v>
      </c>
      <c r="G338" s="3090" t="s">
        <v>3201</v>
      </c>
    </row>
    <row r="339" spans="2:7" ht="15" customHeight="1">
      <c r="B339" s="187">
        <v>929002995452</v>
      </c>
      <c r="C339" s="30">
        <v>8719514312128</v>
      </c>
      <c r="D339" s="240" t="s">
        <v>2401</v>
      </c>
      <c r="E339" s="90">
        <v>929004247952</v>
      </c>
      <c r="F339" s="68">
        <v>8721103052360</v>
      </c>
      <c r="G339" s="884" t="s">
        <v>2402</v>
      </c>
    </row>
    <row r="340" spans="2:7" ht="15" customHeight="1">
      <c r="B340" s="148">
        <v>929002995552</v>
      </c>
      <c r="C340" s="30">
        <v>8719514312142</v>
      </c>
      <c r="D340" s="99" t="s">
        <v>2400</v>
      </c>
      <c r="E340" s="90">
        <v>929004248052</v>
      </c>
      <c r="F340" s="68">
        <v>8721103052384</v>
      </c>
      <c r="G340" s="881" t="s">
        <v>2404</v>
      </c>
    </row>
    <row r="341" spans="2:7" ht="15" customHeight="1">
      <c r="B341" s="187">
        <v>929001348302</v>
      </c>
      <c r="C341" s="30">
        <v>8718696707753</v>
      </c>
      <c r="D341" s="240" t="s">
        <v>2399</v>
      </c>
      <c r="E341" s="90">
        <v>929004247402</v>
      </c>
      <c r="F341" s="68">
        <v>8720169399280</v>
      </c>
      <c r="G341" s="884" t="s">
        <v>2383</v>
      </c>
    </row>
    <row r="342" spans="2:7" ht="15" customHeight="1">
      <c r="B342" s="148">
        <v>929002979402</v>
      </c>
      <c r="C342" s="30">
        <v>8719514308114</v>
      </c>
      <c r="D342" s="99" t="s">
        <v>2403</v>
      </c>
      <c r="E342" s="90">
        <v>929004247302</v>
      </c>
      <c r="F342" s="68">
        <v>8720169399129</v>
      </c>
      <c r="G342" s="881" t="s">
        <v>2384</v>
      </c>
    </row>
    <row r="343" spans="2:7" ht="15" customHeight="1">
      <c r="B343" s="187">
        <v>929002979802</v>
      </c>
      <c r="C343" s="30">
        <v>8719514312265</v>
      </c>
      <c r="D343" s="240" t="s">
        <v>2397</v>
      </c>
      <c r="E343" s="90">
        <v>929004247602</v>
      </c>
      <c r="F343" s="68">
        <v>8720169399167</v>
      </c>
      <c r="G343" s="884" t="s">
        <v>2385</v>
      </c>
    </row>
    <row r="344" spans="2:7" ht="15" customHeight="1">
      <c r="B344" s="148">
        <v>929002979702</v>
      </c>
      <c r="C344" s="30">
        <v>8719514312289</v>
      </c>
      <c r="D344" s="99" t="s">
        <v>2371</v>
      </c>
      <c r="E344" s="90">
        <v>929004247102</v>
      </c>
      <c r="F344" s="68">
        <v>8720169399143</v>
      </c>
      <c r="G344" s="881" t="s">
        <v>2386</v>
      </c>
    </row>
    <row r="345" spans="2:7" ht="15" customHeight="1">
      <c r="B345" s="187">
        <v>929002980102</v>
      </c>
      <c r="C345" s="30">
        <v>8719514308138</v>
      </c>
      <c r="D345" s="240" t="s">
        <v>2372</v>
      </c>
      <c r="E345" s="90">
        <v>929004247902</v>
      </c>
      <c r="F345" s="68">
        <v>8720169399204</v>
      </c>
      <c r="G345" s="884" t="s">
        <v>2387</v>
      </c>
    </row>
    <row r="346" spans="2:7" ht="15" customHeight="1">
      <c r="B346" s="148">
        <v>929001349102</v>
      </c>
      <c r="C346" s="30">
        <v>8718696707913</v>
      </c>
      <c r="D346" s="99" t="s">
        <v>2373</v>
      </c>
      <c r="E346" s="90">
        <v>929004248202</v>
      </c>
      <c r="F346" s="68">
        <v>8720169399341</v>
      </c>
      <c r="G346" s="881" t="s">
        <v>2388</v>
      </c>
    </row>
    <row r="347" spans="2:7" ht="15" customHeight="1">
      <c r="B347" s="187">
        <v>929001348902</v>
      </c>
      <c r="C347" s="30">
        <v>8718696707876</v>
      </c>
      <c r="D347" s="240" t="s">
        <v>2374</v>
      </c>
      <c r="E347" s="90">
        <v>929004248002</v>
      </c>
      <c r="F347" s="68">
        <v>8720169399440</v>
      </c>
      <c r="G347" s="884" t="s">
        <v>2389</v>
      </c>
    </row>
    <row r="348" spans="2:7" ht="15" customHeight="1">
      <c r="B348" s="148">
        <v>929001349202</v>
      </c>
      <c r="C348" s="30">
        <v>8718696707937</v>
      </c>
      <c r="D348" s="99" t="s">
        <v>2375</v>
      </c>
      <c r="E348" s="90">
        <v>929004248302</v>
      </c>
      <c r="F348" s="68">
        <v>8720169399365</v>
      </c>
      <c r="G348" s="881" t="s">
        <v>2390</v>
      </c>
    </row>
    <row r="349" spans="2:7" ht="15" customHeight="1">
      <c r="B349" s="187">
        <v>929001349002</v>
      </c>
      <c r="C349" s="30">
        <v>8718696707890</v>
      </c>
      <c r="D349" s="240" t="s">
        <v>2376</v>
      </c>
      <c r="E349" s="90">
        <v>929004248102</v>
      </c>
      <c r="F349" s="68">
        <v>8720169399464</v>
      </c>
      <c r="G349" s="884" t="s">
        <v>2391</v>
      </c>
    </row>
    <row r="350" spans="2:7" ht="15" customHeight="1">
      <c r="B350" s="148">
        <v>929001349302</v>
      </c>
      <c r="C350" s="30">
        <v>8718696707951</v>
      </c>
      <c r="D350" s="99" t="s">
        <v>2377</v>
      </c>
      <c r="E350" s="90">
        <v>929004248402</v>
      </c>
      <c r="F350" s="68">
        <v>8720169399389</v>
      </c>
      <c r="G350" s="881" t="s">
        <v>2392</v>
      </c>
    </row>
    <row r="351" spans="2:7" ht="15" customHeight="1">
      <c r="B351" s="187">
        <v>929001350302</v>
      </c>
      <c r="C351" s="30">
        <v>8718696708118</v>
      </c>
      <c r="D351" s="240" t="s">
        <v>2378</v>
      </c>
      <c r="E351" s="90">
        <v>929004247202</v>
      </c>
      <c r="F351" s="68">
        <v>8720169399488</v>
      </c>
      <c r="G351" s="884" t="s">
        <v>2393</v>
      </c>
    </row>
    <row r="352" spans="2:7" ht="15" customHeight="1">
      <c r="B352" s="148">
        <v>929002068402</v>
      </c>
      <c r="C352" s="30">
        <v>8718699705251</v>
      </c>
      <c r="D352" s="99" t="s">
        <v>2379</v>
      </c>
      <c r="E352" s="90">
        <v>929004255902</v>
      </c>
      <c r="F352" s="68">
        <v>8721103038272</v>
      </c>
      <c r="G352" s="881" t="s">
        <v>2394</v>
      </c>
    </row>
    <row r="353" spans="2:7" ht="15" customHeight="1">
      <c r="B353" s="187">
        <v>929002066002</v>
      </c>
      <c r="C353" s="30">
        <v>8718699705237</v>
      </c>
      <c r="D353" s="240" t="s">
        <v>2380</v>
      </c>
      <c r="E353" s="90">
        <v>929004256002</v>
      </c>
      <c r="F353" s="68">
        <v>8721103038234</v>
      </c>
      <c r="G353" s="884" t="s">
        <v>2395</v>
      </c>
    </row>
    <row r="354" spans="2:7" ht="15" customHeight="1">
      <c r="B354" s="148">
        <v>929002210002</v>
      </c>
      <c r="C354" s="30">
        <v>8718699706098</v>
      </c>
      <c r="D354" s="99" t="s">
        <v>2381</v>
      </c>
      <c r="E354" s="90">
        <v>929004256202</v>
      </c>
      <c r="F354" s="68">
        <v>8721103038296</v>
      </c>
      <c r="G354" s="881" t="s">
        <v>2381</v>
      </c>
    </row>
    <row r="355" spans="2:7" ht="15" customHeight="1">
      <c r="B355" s="187">
        <v>929002210102</v>
      </c>
      <c r="C355" s="30">
        <v>8718699706111</v>
      </c>
      <c r="D355" s="240" t="s">
        <v>2382</v>
      </c>
      <c r="E355" s="90">
        <v>929004256302</v>
      </c>
      <c r="F355" s="68">
        <v>8721103038319</v>
      </c>
      <c r="G355" s="884" t="s">
        <v>2382</v>
      </c>
    </row>
    <row r="356" spans="2:7" ht="15" customHeight="1">
      <c r="B356" s="184">
        <v>929002210202</v>
      </c>
      <c r="C356" s="55">
        <v>8718699706135</v>
      </c>
      <c r="D356" s="166" t="s">
        <v>2396</v>
      </c>
      <c r="E356" s="194">
        <v>929004256402</v>
      </c>
      <c r="F356" s="47">
        <v>8721103038333</v>
      </c>
      <c r="G356" s="729" t="s">
        <v>2396</v>
      </c>
    </row>
    <row r="357" spans="2:7" ht="15" customHeight="1">
      <c r="B357" s="187">
        <v>929001210931</v>
      </c>
      <c r="C357" s="30">
        <v>8727900964653</v>
      </c>
      <c r="D357" s="240" t="s">
        <v>1205</v>
      </c>
      <c r="E357" s="90">
        <v>929002494602</v>
      </c>
      <c r="F357" s="68">
        <v>8719514307063</v>
      </c>
      <c r="G357" s="884" t="s">
        <v>1240</v>
      </c>
    </row>
    <row r="358" spans="2:7" ht="15" customHeight="1">
      <c r="B358" s="184">
        <v>929002404731</v>
      </c>
      <c r="C358" s="55">
        <v>8727900968729</v>
      </c>
      <c r="D358" s="166" t="s">
        <v>2223</v>
      </c>
      <c r="E358" s="194">
        <v>929001904802</v>
      </c>
      <c r="F358" s="47">
        <v>8718696814710</v>
      </c>
      <c r="G358" s="729" t="s">
        <v>1242</v>
      </c>
    </row>
    <row r="359" spans="2:7" ht="15" customHeight="1">
      <c r="B359" s="875">
        <v>929003677102</v>
      </c>
      <c r="C359" s="114">
        <v>8720169240292</v>
      </c>
      <c r="D359" s="734" t="s">
        <v>1317</v>
      </c>
      <c r="E359" s="591">
        <v>929003677132</v>
      </c>
      <c r="F359" s="591">
        <v>8720169374195</v>
      </c>
      <c r="G359" s="1310" t="s">
        <v>1317</v>
      </c>
    </row>
    <row r="360" spans="2:7" ht="15" customHeight="1">
      <c r="B360" s="846">
        <v>929003677202</v>
      </c>
      <c r="C360" s="104">
        <v>8720169240315</v>
      </c>
      <c r="D360" s="718" t="s">
        <v>1320</v>
      </c>
      <c r="E360" s="501">
        <v>929003677232</v>
      </c>
      <c r="F360" s="501">
        <v>8720169374218</v>
      </c>
      <c r="G360" s="882" t="s">
        <v>1320</v>
      </c>
    </row>
    <row r="361" spans="2:7" ht="15" customHeight="1">
      <c r="B361" s="846">
        <v>929003677302</v>
      </c>
      <c r="C361" s="104">
        <v>8720169240339</v>
      </c>
      <c r="D361" s="718" t="s">
        <v>1322</v>
      </c>
      <c r="E361" s="501">
        <v>929003677332</v>
      </c>
      <c r="F361" s="501">
        <v>8720169374232</v>
      </c>
      <c r="G361" s="882" t="s">
        <v>1322</v>
      </c>
    </row>
    <row r="362" spans="2:7" ht="15" customHeight="1">
      <c r="B362" s="847">
        <v>929003677402</v>
      </c>
      <c r="C362" s="468">
        <v>8720169240353</v>
      </c>
      <c r="D362" s="472" t="s">
        <v>1325</v>
      </c>
      <c r="E362" s="471">
        <v>929003677432</v>
      </c>
      <c r="F362" s="471">
        <v>8720169374256</v>
      </c>
      <c r="G362" s="883" t="s">
        <v>1325</v>
      </c>
    </row>
    <row r="363" spans="2:7" ht="15" customHeight="1">
      <c r="B363" s="885">
        <v>929002968431</v>
      </c>
      <c r="C363" s="736">
        <v>8727900970401</v>
      </c>
      <c r="D363" s="736" t="s">
        <v>474</v>
      </c>
      <c r="E363" s="730">
        <v>929003541151</v>
      </c>
      <c r="F363" s="731">
        <v>8727900970401</v>
      </c>
      <c r="G363" s="732" t="s">
        <v>475</v>
      </c>
    </row>
    <row r="364" spans="2:7" ht="15" customHeight="1">
      <c r="B364" s="516">
        <v>929001801432</v>
      </c>
      <c r="C364" s="689">
        <v>8718696819654</v>
      </c>
      <c r="D364" s="517" t="s">
        <v>476</v>
      </c>
      <c r="E364" s="516">
        <v>929003481702</v>
      </c>
      <c r="F364" s="689">
        <v>8719514485372</v>
      </c>
      <c r="G364" s="690" t="s">
        <v>477</v>
      </c>
    </row>
    <row r="365" spans="2:7" ht="15" customHeight="1">
      <c r="B365" s="56">
        <v>929003011902</v>
      </c>
      <c r="C365" s="551">
        <v>8719514325050</v>
      </c>
      <c r="D365" s="552" t="s">
        <v>478</v>
      </c>
      <c r="E365" s="56">
        <v>929003011982</v>
      </c>
      <c r="F365" s="234">
        <v>8719514449350</v>
      </c>
      <c r="G365" s="691" t="s">
        <v>479</v>
      </c>
    </row>
    <row r="366" spans="2:7" ht="15" customHeight="1">
      <c r="B366" s="51">
        <v>929003012002</v>
      </c>
      <c r="C366" s="146">
        <v>8719514325074</v>
      </c>
      <c r="D366" s="574" t="s">
        <v>480</v>
      </c>
      <c r="E366" s="51">
        <v>929003012082</v>
      </c>
      <c r="F366" s="227">
        <v>8719514449374</v>
      </c>
      <c r="G366" s="692" t="s">
        <v>481</v>
      </c>
    </row>
    <row r="367" spans="2:7" ht="15" customHeight="1">
      <c r="B367" s="51">
        <v>929003012102</v>
      </c>
      <c r="C367" s="227">
        <v>8719514325098</v>
      </c>
      <c r="D367" s="30" t="s">
        <v>482</v>
      </c>
      <c r="E367" s="51">
        <v>929003012182</v>
      </c>
      <c r="F367" s="227">
        <v>8719514449398</v>
      </c>
      <c r="G367" s="602" t="s">
        <v>483</v>
      </c>
    </row>
    <row r="368" spans="2:7" ht="15" customHeight="1">
      <c r="B368" s="51">
        <v>929003012202</v>
      </c>
      <c r="C368" s="227">
        <v>8719514325111</v>
      </c>
      <c r="D368" s="30" t="s">
        <v>484</v>
      </c>
      <c r="E368" s="51">
        <v>929003012282</v>
      </c>
      <c r="F368" s="198">
        <v>8719514449411</v>
      </c>
      <c r="G368" s="692" t="s">
        <v>485</v>
      </c>
    </row>
    <row r="369" spans="2:7" ht="15" customHeight="1">
      <c r="B369" s="51">
        <v>929003012302</v>
      </c>
      <c r="C369" s="227">
        <v>8719514325135</v>
      </c>
      <c r="D369" s="30" t="s">
        <v>486</v>
      </c>
      <c r="E369" s="51">
        <v>929003012382</v>
      </c>
      <c r="F369" s="227">
        <v>8719514449435</v>
      </c>
      <c r="G369" s="602" t="s">
        <v>487</v>
      </c>
    </row>
    <row r="370" spans="2:7" ht="15" customHeight="1">
      <c r="B370" s="51">
        <v>929003013002</v>
      </c>
      <c r="C370" s="227">
        <v>8719514325197</v>
      </c>
      <c r="D370" s="30" t="s">
        <v>488</v>
      </c>
      <c r="E370" s="51">
        <v>929003013082</v>
      </c>
      <c r="F370" s="227">
        <v>8719514449497</v>
      </c>
      <c r="G370" s="692" t="s">
        <v>489</v>
      </c>
    </row>
    <row r="371" spans="2:7" ht="15" customHeight="1">
      <c r="B371" s="51">
        <v>929003013102</v>
      </c>
      <c r="C371" s="227">
        <v>8719514325210</v>
      </c>
      <c r="D371" s="30" t="s">
        <v>490</v>
      </c>
      <c r="E371" s="51">
        <v>929003013182</v>
      </c>
      <c r="F371" s="227">
        <v>8719514449510</v>
      </c>
      <c r="G371" s="602" t="s">
        <v>491</v>
      </c>
    </row>
    <row r="372" spans="2:7" ht="15" customHeight="1">
      <c r="B372" s="51">
        <v>929003013202</v>
      </c>
      <c r="C372" s="227">
        <v>8719514387744</v>
      </c>
      <c r="D372" s="30" t="s">
        <v>492</v>
      </c>
      <c r="E372" s="51">
        <v>929003013282</v>
      </c>
      <c r="F372" s="198">
        <v>8719514449534</v>
      </c>
      <c r="G372" s="692" t="s">
        <v>493</v>
      </c>
    </row>
    <row r="373" spans="2:7" ht="15" customHeight="1">
      <c r="B373" s="53">
        <v>929003013602</v>
      </c>
      <c r="C373" s="228">
        <v>8719514388000</v>
      </c>
      <c r="D373" s="55" t="s">
        <v>494</v>
      </c>
      <c r="E373" s="53">
        <v>929003013682</v>
      </c>
      <c r="F373" s="201">
        <v>8719514449558</v>
      </c>
      <c r="G373" s="596" t="s">
        <v>495</v>
      </c>
    </row>
    <row r="374" spans="2:7" ht="15" customHeight="1">
      <c r="B374" s="56">
        <v>929003541118</v>
      </c>
      <c r="C374" s="551">
        <v>8719514309364</v>
      </c>
      <c r="D374" s="552" t="s">
        <v>1094</v>
      </c>
      <c r="E374" s="56">
        <v>929002968402</v>
      </c>
      <c r="F374" s="234">
        <v>8719514312500</v>
      </c>
      <c r="G374" s="691" t="s">
        <v>1108</v>
      </c>
    </row>
    <row r="375" spans="2:7" ht="15" customHeight="1">
      <c r="B375" s="51">
        <v>929003546518</v>
      </c>
      <c r="C375" s="146">
        <v>8719514309388</v>
      </c>
      <c r="D375" s="574" t="s">
        <v>1095</v>
      </c>
      <c r="E375" s="51">
        <v>929002969602</v>
      </c>
      <c r="F375" s="227">
        <v>8719514312647</v>
      </c>
      <c r="G375" s="692" t="s">
        <v>1116</v>
      </c>
    </row>
    <row r="376" spans="2:7" ht="15" customHeight="1">
      <c r="B376" s="516">
        <v>929003035931</v>
      </c>
      <c r="C376" s="1437">
        <v>8727900970302</v>
      </c>
      <c r="D376" s="517" t="s">
        <v>1106</v>
      </c>
      <c r="E376" s="516">
        <v>929002028092</v>
      </c>
      <c r="F376" s="689">
        <v>8719514347465</v>
      </c>
      <c r="G376" s="690" t="s">
        <v>1133</v>
      </c>
    </row>
    <row r="377" spans="2:7" ht="15" customHeight="1">
      <c r="B377" s="516">
        <v>927912684014</v>
      </c>
      <c r="C377" s="1437">
        <v>8711500897497</v>
      </c>
      <c r="D377" s="517" t="s">
        <v>1767</v>
      </c>
      <c r="E377" s="516">
        <v>929003577002</v>
      </c>
      <c r="F377" s="689">
        <v>8719514487901</v>
      </c>
      <c r="G377" s="690" t="s">
        <v>1468</v>
      </c>
    </row>
    <row r="378" spans="2:7" ht="15" customHeight="1">
      <c r="B378" s="516">
        <v>929001325718</v>
      </c>
      <c r="C378" s="1437">
        <v>8718699771935</v>
      </c>
      <c r="D378" s="517" t="s">
        <v>1167</v>
      </c>
      <c r="E378" s="516">
        <v>929001325702</v>
      </c>
      <c r="F378" s="689">
        <v>8719514389861</v>
      </c>
      <c r="G378" s="690" t="s">
        <v>131</v>
      </c>
    </row>
    <row r="379" spans="2:7" ht="15" customHeight="1">
      <c r="B379" s="75">
        <v>929003010302</v>
      </c>
      <c r="C379" s="235">
        <v>8719514324732</v>
      </c>
      <c r="D379" s="30" t="s">
        <v>496</v>
      </c>
      <c r="E379" s="75">
        <v>929003010382</v>
      </c>
      <c r="F379" s="235">
        <v>8719514449718</v>
      </c>
      <c r="G379" s="692" t="s">
        <v>497</v>
      </c>
    </row>
    <row r="380" spans="2:7" ht="15" customHeight="1">
      <c r="B380" s="51">
        <v>929003011102</v>
      </c>
      <c r="C380" s="227">
        <v>8719514324893</v>
      </c>
      <c r="D380" s="30" t="s">
        <v>498</v>
      </c>
      <c r="E380" s="51">
        <v>929003011182</v>
      </c>
      <c r="F380" s="227">
        <v>8719514449756</v>
      </c>
      <c r="G380" s="692" t="s">
        <v>499</v>
      </c>
    </row>
    <row r="381" spans="2:7" ht="15" customHeight="1">
      <c r="B381" s="53">
        <v>929003011502</v>
      </c>
      <c r="C381" s="228">
        <v>8719514324978</v>
      </c>
      <c r="D381" s="168" t="s">
        <v>500</v>
      </c>
      <c r="E381" s="53">
        <v>929003011582</v>
      </c>
      <c r="F381" s="228">
        <v>8719514449770</v>
      </c>
      <c r="G381" s="596" t="s">
        <v>501</v>
      </c>
    </row>
    <row r="382" spans="2:7" ht="15" customHeight="1">
      <c r="B382" s="516">
        <v>929002210502</v>
      </c>
      <c r="C382" s="1437">
        <v>8718699669720</v>
      </c>
      <c r="D382" s="517" t="s">
        <v>1614</v>
      </c>
      <c r="E382" s="516">
        <v>929004270702</v>
      </c>
      <c r="F382" s="1437">
        <v>8721103063137</v>
      </c>
      <c r="G382" s="690" t="s">
        <v>2726</v>
      </c>
    </row>
    <row r="383" spans="2:7" ht="15" customHeight="1">
      <c r="B383" s="75">
        <v>929002490602</v>
      </c>
      <c r="C383" s="235">
        <v>8719514306042</v>
      </c>
      <c r="D383" s="30" t="s">
        <v>502</v>
      </c>
      <c r="E383" s="75">
        <v>929003071302</v>
      </c>
      <c r="F383" s="224">
        <v>8719514477711</v>
      </c>
      <c r="G383" s="692" t="s">
        <v>503</v>
      </c>
    </row>
    <row r="384" spans="2:7" ht="15" customHeight="1">
      <c r="B384" s="51">
        <v>929002491702</v>
      </c>
      <c r="C384" s="227">
        <v>8719514306400</v>
      </c>
      <c r="D384" s="30" t="s">
        <v>504</v>
      </c>
      <c r="E384" s="51">
        <v>929003013982</v>
      </c>
      <c r="F384" s="227">
        <v>8719514449572</v>
      </c>
      <c r="G384" s="692" t="s">
        <v>505</v>
      </c>
    </row>
    <row r="385" spans="2:7" ht="15" customHeight="1">
      <c r="B385" s="51">
        <v>929002491802</v>
      </c>
      <c r="C385" s="227">
        <v>8719514306424</v>
      </c>
      <c r="D385" s="30" t="s">
        <v>506</v>
      </c>
      <c r="E385" s="51">
        <v>929003014182</v>
      </c>
      <c r="F385" s="227">
        <v>8719514449619</v>
      </c>
      <c r="G385" s="602" t="s">
        <v>507</v>
      </c>
    </row>
    <row r="386" spans="2:7" ht="15" customHeight="1">
      <c r="B386" s="51">
        <v>929002490402</v>
      </c>
      <c r="C386" s="227">
        <v>8719514306028</v>
      </c>
      <c r="D386" s="30" t="s">
        <v>508</v>
      </c>
      <c r="E386" s="51">
        <v>929003011982</v>
      </c>
      <c r="F386" s="198">
        <v>8719514449350</v>
      </c>
      <c r="G386" s="692" t="s">
        <v>479</v>
      </c>
    </row>
    <row r="387" spans="2:7" ht="15" customHeight="1">
      <c r="B387" s="51">
        <v>929002491702</v>
      </c>
      <c r="C387" s="227">
        <v>8719514306400</v>
      </c>
      <c r="D387" s="30" t="s">
        <v>504</v>
      </c>
      <c r="E387" s="51">
        <v>929003012082</v>
      </c>
      <c r="F387" s="227">
        <v>8719514449374</v>
      </c>
      <c r="G387" s="602" t="s">
        <v>481</v>
      </c>
    </row>
    <row r="388" spans="2:7" ht="15" customHeight="1">
      <c r="B388" s="51">
        <v>929002490802</v>
      </c>
      <c r="C388" s="227">
        <v>8719514306080</v>
      </c>
      <c r="D388" s="30" t="s">
        <v>509</v>
      </c>
      <c r="E388" s="51">
        <v>929003012182</v>
      </c>
      <c r="F388" s="227">
        <v>8719514449398</v>
      </c>
      <c r="G388" s="692" t="s">
        <v>483</v>
      </c>
    </row>
    <row r="389" spans="2:7" ht="15" customHeight="1">
      <c r="B389" s="51">
        <v>929002491002</v>
      </c>
      <c r="C389" s="227">
        <v>8719514306141</v>
      </c>
      <c r="D389" s="30" t="s">
        <v>510</v>
      </c>
      <c r="E389" s="51">
        <v>929003012282</v>
      </c>
      <c r="F389" s="227">
        <v>8719514449411</v>
      </c>
      <c r="G389" s="602" t="s">
        <v>485</v>
      </c>
    </row>
    <row r="390" spans="2:7" ht="15" customHeight="1">
      <c r="B390" s="51">
        <v>929002491202</v>
      </c>
      <c r="C390" s="227">
        <v>8719514306387</v>
      </c>
      <c r="D390" s="30" t="s">
        <v>511</v>
      </c>
      <c r="E390" s="51">
        <v>929003012382</v>
      </c>
      <c r="F390" s="198">
        <v>8719514449435</v>
      </c>
      <c r="G390" s="692" t="s">
        <v>487</v>
      </c>
    </row>
    <row r="391" spans="2:7" ht="15" customHeight="1">
      <c r="B391" s="51">
        <v>929002491302</v>
      </c>
      <c r="C391" s="227">
        <v>8719514306165</v>
      </c>
      <c r="D391" s="30" t="s">
        <v>512</v>
      </c>
      <c r="E391" s="51">
        <v>929003013082</v>
      </c>
      <c r="F391" s="227">
        <v>8719514449497</v>
      </c>
      <c r="G391" s="602" t="s">
        <v>489</v>
      </c>
    </row>
    <row r="392" spans="2:7" ht="15" customHeight="1">
      <c r="B392" s="51">
        <v>929002491402</v>
      </c>
      <c r="C392" s="227">
        <v>8719514306189</v>
      </c>
      <c r="D392" s="30" t="s">
        <v>513</v>
      </c>
      <c r="E392" s="51">
        <v>929003013182</v>
      </c>
      <c r="F392" s="227">
        <v>8719514449510</v>
      </c>
      <c r="G392" s="692" t="s">
        <v>491</v>
      </c>
    </row>
    <row r="393" spans="2:7" ht="15" customHeight="1">
      <c r="B393" s="53">
        <v>929002491602</v>
      </c>
      <c r="C393" s="228">
        <v>8719514306202</v>
      </c>
      <c r="D393" s="55" t="s">
        <v>514</v>
      </c>
      <c r="E393" s="53">
        <v>929003013282</v>
      </c>
      <c r="F393" s="228">
        <v>8719514449534</v>
      </c>
      <c r="G393" s="596" t="s">
        <v>493</v>
      </c>
    </row>
    <row r="394" spans="2:7" ht="15" customHeight="1">
      <c r="B394" s="75">
        <v>929002490002</v>
      </c>
      <c r="C394" s="235">
        <v>8719514306301</v>
      </c>
      <c r="D394" s="30" t="s">
        <v>515</v>
      </c>
      <c r="E394" s="75">
        <v>929003009982</v>
      </c>
      <c r="F394" s="235">
        <v>8719514449671</v>
      </c>
      <c r="G394" s="692" t="s">
        <v>516</v>
      </c>
    </row>
    <row r="395" spans="2:7" ht="15" customHeight="1">
      <c r="B395" s="53">
        <v>929002490232</v>
      </c>
      <c r="C395" s="228">
        <v>8719514306349</v>
      </c>
      <c r="D395" s="55" t="s">
        <v>517</v>
      </c>
      <c r="E395" s="53">
        <v>929003010382</v>
      </c>
      <c r="F395" s="201">
        <v>8719514449718</v>
      </c>
      <c r="G395" s="596" t="s">
        <v>497</v>
      </c>
    </row>
    <row r="396" spans="2:7" ht="15" customHeight="1">
      <c r="B396" s="75">
        <v>929003067202</v>
      </c>
      <c r="C396" s="235">
        <v>8719514339767</v>
      </c>
      <c r="D396" s="30" t="s">
        <v>1474</v>
      </c>
      <c r="E396" s="75">
        <v>929003482302</v>
      </c>
      <c r="F396" s="224">
        <v>8719514431683</v>
      </c>
      <c r="G396" s="692" t="s">
        <v>1471</v>
      </c>
    </row>
    <row r="397" spans="2:7" ht="15" customHeight="1">
      <c r="B397" s="51">
        <v>929003067002</v>
      </c>
      <c r="C397" s="227">
        <v>8719514339729</v>
      </c>
      <c r="D397" s="30" t="s">
        <v>1473</v>
      </c>
      <c r="E397" s="51">
        <v>929003482202</v>
      </c>
      <c r="F397" s="227">
        <v>8719514431669</v>
      </c>
      <c r="G397" s="692" t="s">
        <v>1469</v>
      </c>
    </row>
    <row r="398" spans="2:7" ht="15" customHeight="1">
      <c r="B398" s="53">
        <v>929003067302</v>
      </c>
      <c r="C398" s="228">
        <v>8719514339781</v>
      </c>
      <c r="D398" s="55" t="s">
        <v>1475</v>
      </c>
      <c r="E398" s="53">
        <v>929003731902</v>
      </c>
      <c r="F398" s="228">
        <v>8720169269613</v>
      </c>
      <c r="G398" s="596" t="s">
        <v>1472</v>
      </c>
    </row>
    <row r="399" spans="2:7" ht="15" customHeight="1">
      <c r="B399" s="75">
        <v>929001393202</v>
      </c>
      <c r="C399" s="235">
        <v>8718696743553</v>
      </c>
      <c r="D399" s="30" t="s">
        <v>518</v>
      </c>
      <c r="E399" s="75">
        <v>929001393232</v>
      </c>
      <c r="F399" s="235">
        <v>8719514466425</v>
      </c>
      <c r="G399" s="692" t="s">
        <v>519</v>
      </c>
    </row>
    <row r="400" spans="2:7" ht="15" customHeight="1">
      <c r="B400" s="51">
        <v>929001393302</v>
      </c>
      <c r="C400" s="227">
        <v>8718696743676</v>
      </c>
      <c r="D400" s="30" t="s">
        <v>520</v>
      </c>
      <c r="E400" s="51">
        <v>929001393332</v>
      </c>
      <c r="F400" s="227">
        <v>8719514466449</v>
      </c>
      <c r="G400" s="602" t="s">
        <v>521</v>
      </c>
    </row>
    <row r="401" spans="2:7" ht="15" customHeight="1">
      <c r="B401" s="51">
        <v>929001284102</v>
      </c>
      <c r="C401" s="227">
        <v>8718696687482</v>
      </c>
      <c r="D401" s="30" t="s">
        <v>522</v>
      </c>
      <c r="E401" s="51">
        <v>929003553502</v>
      </c>
      <c r="F401" s="198">
        <v>8719514466845</v>
      </c>
      <c r="G401" s="692" t="s">
        <v>523</v>
      </c>
    </row>
    <row r="402" spans="2:7" ht="15" customHeight="1">
      <c r="B402" s="51">
        <v>929001284202</v>
      </c>
      <c r="C402" s="227">
        <v>8718696687505</v>
      </c>
      <c r="D402" s="30" t="s">
        <v>524</v>
      </c>
      <c r="E402" s="51">
        <v>929003553602</v>
      </c>
      <c r="F402" s="227">
        <v>8719514466869</v>
      </c>
      <c r="G402" s="602" t="s">
        <v>524</v>
      </c>
    </row>
    <row r="403" spans="2:7" ht="15" customHeight="1">
      <c r="B403" s="51">
        <v>929001284302</v>
      </c>
      <c r="C403" s="227">
        <v>8718696687529</v>
      </c>
      <c r="D403" s="30" t="s">
        <v>525</v>
      </c>
      <c r="E403" s="51">
        <v>929003553402</v>
      </c>
      <c r="F403" s="227">
        <v>8719514466883</v>
      </c>
      <c r="G403" s="692" t="s">
        <v>525</v>
      </c>
    </row>
    <row r="404" spans="2:7" ht="15" customHeight="1">
      <c r="B404" s="874">
        <v>929001284402</v>
      </c>
      <c r="C404" s="595">
        <v>8718696687543</v>
      </c>
      <c r="D404" s="687" t="s">
        <v>526</v>
      </c>
      <c r="E404" s="51">
        <v>929003553802</v>
      </c>
      <c r="F404" s="227">
        <v>8719514466906</v>
      </c>
      <c r="G404" s="602" t="s">
        <v>527</v>
      </c>
    </row>
    <row r="405" spans="2:7" ht="15" customHeight="1">
      <c r="B405" s="51">
        <v>929001284502</v>
      </c>
      <c r="C405" s="595">
        <v>8718696687567</v>
      </c>
      <c r="D405" s="687" t="s">
        <v>528</v>
      </c>
      <c r="E405" s="51">
        <v>929003553902</v>
      </c>
      <c r="F405" s="198">
        <v>8719514466920</v>
      </c>
      <c r="G405" s="692" t="s">
        <v>528</v>
      </c>
    </row>
    <row r="406" spans="2:7" ht="15" customHeight="1">
      <c r="B406" s="51">
        <v>929001284602</v>
      </c>
      <c r="C406" s="595">
        <v>8718696687581</v>
      </c>
      <c r="D406" s="687" t="s">
        <v>529</v>
      </c>
      <c r="E406" s="51">
        <v>929003553702</v>
      </c>
      <c r="F406" s="227">
        <v>8719514466944</v>
      </c>
      <c r="G406" s="602" t="s">
        <v>529</v>
      </c>
    </row>
    <row r="407" spans="2:7" ht="15" customHeight="1">
      <c r="B407" s="874">
        <v>929001300002</v>
      </c>
      <c r="C407" s="595">
        <v>8718696687963</v>
      </c>
      <c r="D407" s="687" t="s">
        <v>530</v>
      </c>
      <c r="E407" s="51">
        <v>929003554102</v>
      </c>
      <c r="F407" s="227">
        <v>8719514466968</v>
      </c>
      <c r="G407" s="692" t="s">
        <v>531</v>
      </c>
    </row>
    <row r="408" spans="2:7" ht="15" customHeight="1">
      <c r="B408" s="51">
        <v>929001300102</v>
      </c>
      <c r="C408" s="227">
        <v>8718696687987</v>
      </c>
      <c r="D408" s="40" t="s">
        <v>532</v>
      </c>
      <c r="E408" s="51">
        <v>929003554202</v>
      </c>
      <c r="F408" s="227">
        <v>8719514466982</v>
      </c>
      <c r="G408" s="602" t="s">
        <v>532</v>
      </c>
    </row>
    <row r="409" spans="2:7" ht="15" customHeight="1">
      <c r="B409" s="51">
        <v>929001300202</v>
      </c>
      <c r="C409" s="227">
        <v>8718696688007</v>
      </c>
      <c r="D409" s="30" t="s">
        <v>533</v>
      </c>
      <c r="E409" s="51">
        <v>929003554002</v>
      </c>
      <c r="F409" s="198">
        <v>8719514467002</v>
      </c>
      <c r="G409" s="692" t="s">
        <v>533</v>
      </c>
    </row>
    <row r="410" spans="2:7" ht="15" customHeight="1">
      <c r="B410" s="51">
        <v>929001300302</v>
      </c>
      <c r="C410" s="227">
        <v>8718696688021</v>
      </c>
      <c r="D410" s="40" t="s">
        <v>534</v>
      </c>
      <c r="E410" s="51">
        <v>929003554402</v>
      </c>
      <c r="F410" s="227">
        <v>8719514467026</v>
      </c>
      <c r="G410" s="602" t="s">
        <v>534</v>
      </c>
    </row>
    <row r="411" spans="2:7" ht="15" customHeight="1">
      <c r="B411" s="51">
        <v>929001300402</v>
      </c>
      <c r="C411" s="198">
        <v>8718696688045</v>
      </c>
      <c r="D411" s="30" t="s">
        <v>535</v>
      </c>
      <c r="E411" s="51">
        <v>929003554502</v>
      </c>
      <c r="F411" s="227">
        <v>8719514467040</v>
      </c>
      <c r="G411" s="692" t="s">
        <v>535</v>
      </c>
    </row>
    <row r="412" spans="2:7" ht="15" customHeight="1">
      <c r="B412" s="53">
        <v>929001300502</v>
      </c>
      <c r="C412" s="1272">
        <v>8718696688069</v>
      </c>
      <c r="D412" s="1311" t="s">
        <v>536</v>
      </c>
      <c r="E412" s="53">
        <v>929003554302</v>
      </c>
      <c r="F412" s="201">
        <v>8719514467064</v>
      </c>
      <c r="G412" s="596" t="s">
        <v>536</v>
      </c>
    </row>
    <row r="413" spans="2:7" ht="15" customHeight="1">
      <c r="B413" s="75">
        <v>929001307002</v>
      </c>
      <c r="C413" s="1425">
        <v>8718696697474</v>
      </c>
      <c r="D413" s="1438" t="s">
        <v>1510</v>
      </c>
      <c r="E413" s="75">
        <v>929004260202</v>
      </c>
      <c r="F413" s="235">
        <v>8721103044150</v>
      </c>
      <c r="G413" s="692" t="s">
        <v>2356</v>
      </c>
    </row>
    <row r="414" spans="2:7" ht="15" customHeight="1">
      <c r="B414" s="51">
        <v>929001307102</v>
      </c>
      <c r="C414" s="595">
        <v>8718696697498</v>
      </c>
      <c r="D414" s="687" t="s">
        <v>1511</v>
      </c>
      <c r="E414" s="51">
        <v>929004260302</v>
      </c>
      <c r="F414" s="198">
        <v>8721103044174</v>
      </c>
      <c r="G414" s="692" t="s">
        <v>2357</v>
      </c>
    </row>
    <row r="415" spans="2:7" ht="15" customHeight="1">
      <c r="B415" s="51">
        <v>929001307202</v>
      </c>
      <c r="C415" s="595">
        <v>8718696697511</v>
      </c>
      <c r="D415" s="687" t="s">
        <v>1512</v>
      </c>
      <c r="E415" s="51">
        <v>929004260402</v>
      </c>
      <c r="F415" s="227">
        <v>8721103044198</v>
      </c>
      <c r="G415" s="602" t="s">
        <v>2358</v>
      </c>
    </row>
    <row r="416" spans="2:7" ht="15" customHeight="1">
      <c r="B416" s="51">
        <v>929001922602</v>
      </c>
      <c r="C416" s="595">
        <v>8718699592356</v>
      </c>
      <c r="D416" s="687" t="s">
        <v>1515</v>
      </c>
      <c r="E416" s="51">
        <v>929004242402</v>
      </c>
      <c r="F416" s="198">
        <v>8720169388055</v>
      </c>
      <c r="G416" s="692" t="s">
        <v>2359</v>
      </c>
    </row>
    <row r="417" spans="2:7" ht="15" customHeight="1">
      <c r="B417" s="51">
        <v>929001922702</v>
      </c>
      <c r="C417" s="595">
        <v>8718699592370</v>
      </c>
      <c r="D417" s="687" t="s">
        <v>1516</v>
      </c>
      <c r="E417" s="51">
        <v>929004242502</v>
      </c>
      <c r="F417" s="227">
        <v>8720169388079</v>
      </c>
      <c r="G417" s="602" t="s">
        <v>2360</v>
      </c>
    </row>
    <row r="418" spans="2:7" ht="15" customHeight="1">
      <c r="B418" s="51">
        <v>929001922802</v>
      </c>
      <c r="C418" s="595">
        <v>8718699592394</v>
      </c>
      <c r="D418" s="687" t="s">
        <v>1517</v>
      </c>
      <c r="E418" s="51">
        <v>929004242602</v>
      </c>
      <c r="F418" s="198">
        <v>8720169388093</v>
      </c>
      <c r="G418" s="692" t="s">
        <v>2361</v>
      </c>
    </row>
    <row r="419" spans="2:7" ht="15" customHeight="1">
      <c r="B419" s="51">
        <v>929002998202</v>
      </c>
      <c r="C419" s="595">
        <v>8719514316560</v>
      </c>
      <c r="D419" s="687" t="s">
        <v>1518</v>
      </c>
      <c r="E419" s="51">
        <v>929004241802</v>
      </c>
      <c r="F419" s="227">
        <v>8720169387935</v>
      </c>
      <c r="G419" s="602" t="s">
        <v>2362</v>
      </c>
    </row>
    <row r="420" spans="2:7" ht="15" customHeight="1">
      <c r="B420" s="51">
        <v>929002998302</v>
      </c>
      <c r="C420" s="595">
        <v>8719514316584</v>
      </c>
      <c r="D420" s="687" t="s">
        <v>1519</v>
      </c>
      <c r="E420" s="51">
        <v>929004241902</v>
      </c>
      <c r="F420" s="198">
        <v>8720169387959</v>
      </c>
      <c r="G420" s="692" t="s">
        <v>2363</v>
      </c>
    </row>
    <row r="421" spans="2:7" ht="15" customHeight="1">
      <c r="B421" s="51">
        <v>929002998402</v>
      </c>
      <c r="C421" s="595">
        <v>8719514316607</v>
      </c>
      <c r="D421" s="687" t="s">
        <v>1520</v>
      </c>
      <c r="E421" s="51">
        <v>929004242002</v>
      </c>
      <c r="F421" s="227">
        <v>8720169387973</v>
      </c>
      <c r="G421" s="602" t="s">
        <v>2364</v>
      </c>
    </row>
    <row r="422" spans="2:7" ht="15" customHeight="1">
      <c r="B422" s="51">
        <v>929001922902</v>
      </c>
      <c r="C422" s="595">
        <v>8718699592417</v>
      </c>
      <c r="D422" s="687" t="s">
        <v>1521</v>
      </c>
      <c r="E422" s="51">
        <v>929004242702</v>
      </c>
      <c r="F422" s="198">
        <v>8720169388116</v>
      </c>
      <c r="G422" s="692" t="s">
        <v>2365</v>
      </c>
    </row>
    <row r="423" spans="2:7" ht="15" customHeight="1">
      <c r="B423" s="51">
        <v>929001923002</v>
      </c>
      <c r="C423" s="595">
        <v>8718699592431</v>
      </c>
      <c r="D423" s="687" t="s">
        <v>1522</v>
      </c>
      <c r="E423" s="51">
        <v>929004242802</v>
      </c>
      <c r="F423" s="227">
        <v>8720169388130</v>
      </c>
      <c r="G423" s="602" t="s">
        <v>2366</v>
      </c>
    </row>
    <row r="424" spans="2:7" ht="15" customHeight="1">
      <c r="B424" s="51">
        <v>929001923102</v>
      </c>
      <c r="C424" s="595">
        <v>8718699592455</v>
      </c>
      <c r="D424" s="687" t="s">
        <v>1523</v>
      </c>
      <c r="E424" s="51">
        <v>929004242902</v>
      </c>
      <c r="F424" s="198">
        <v>8720169388154</v>
      </c>
      <c r="G424" s="692" t="s">
        <v>2367</v>
      </c>
    </row>
    <row r="425" spans="2:7" ht="15" customHeight="1">
      <c r="B425" s="51">
        <v>929002998502</v>
      </c>
      <c r="C425" s="595">
        <v>8719514316621</v>
      </c>
      <c r="D425" s="687" t="s">
        <v>1524</v>
      </c>
      <c r="E425" s="51">
        <v>929004242102</v>
      </c>
      <c r="F425" s="227">
        <v>8720169387997</v>
      </c>
      <c r="G425" s="602" t="s">
        <v>2368</v>
      </c>
    </row>
    <row r="426" spans="2:7" ht="15" customHeight="1">
      <c r="B426" s="51">
        <v>929002998602</v>
      </c>
      <c r="C426" s="595">
        <v>8719514316645</v>
      </c>
      <c r="D426" s="687" t="s">
        <v>1525</v>
      </c>
      <c r="E426" s="51">
        <v>929004242202</v>
      </c>
      <c r="F426" s="198">
        <v>8720169388017</v>
      </c>
      <c r="G426" s="692" t="s">
        <v>2369</v>
      </c>
    </row>
    <row r="427" spans="2:7" ht="15" customHeight="1">
      <c r="B427" s="53">
        <v>929002998702</v>
      </c>
      <c r="C427" s="1272">
        <v>8719514316669</v>
      </c>
      <c r="D427" s="1311" t="s">
        <v>1526</v>
      </c>
      <c r="E427" s="53">
        <v>929004242302</v>
      </c>
      <c r="F427" s="228">
        <v>8720169388031</v>
      </c>
      <c r="G427" s="596" t="s">
        <v>2370</v>
      </c>
    </row>
    <row r="428" spans="2:7" ht="15" customHeight="1">
      <c r="B428" s="51">
        <v>913710032567</v>
      </c>
      <c r="C428" s="595">
        <v>6947939102020</v>
      </c>
      <c r="D428" s="687" t="s">
        <v>1686</v>
      </c>
      <c r="E428" s="51">
        <v>929003463580</v>
      </c>
      <c r="F428" s="198">
        <v>6941970622509</v>
      </c>
      <c r="G428" s="692" t="s">
        <v>1686</v>
      </c>
    </row>
    <row r="429" spans="2:7" ht="15" customHeight="1">
      <c r="B429" s="51">
        <v>929003426480</v>
      </c>
      <c r="C429" s="595">
        <v>6947830488032</v>
      </c>
      <c r="D429" s="687" t="s">
        <v>1694</v>
      </c>
      <c r="E429" s="51">
        <v>929003426406</v>
      </c>
      <c r="F429" s="227">
        <v>6947830488032</v>
      </c>
      <c r="G429" s="602" t="s">
        <v>1694</v>
      </c>
    </row>
    <row r="430" spans="2:7" ht="15" customHeight="1">
      <c r="B430" s="51">
        <v>929003426580</v>
      </c>
      <c r="C430" s="595">
        <v>6947830488056</v>
      </c>
      <c r="D430" s="687" t="s">
        <v>1695</v>
      </c>
      <c r="E430" s="51">
        <v>929003426506</v>
      </c>
      <c r="F430" s="198">
        <v>6947830488056</v>
      </c>
      <c r="G430" s="692" t="s">
        <v>1695</v>
      </c>
    </row>
    <row r="431" spans="2:7" ht="15" customHeight="1">
      <c r="B431" s="53">
        <v>929003426680</v>
      </c>
      <c r="C431" s="1272">
        <v>6947830488070</v>
      </c>
      <c r="D431" s="1311" t="s">
        <v>1696</v>
      </c>
      <c r="E431" s="53">
        <v>929003426606</v>
      </c>
      <c r="F431" s="228">
        <v>6947830488070</v>
      </c>
      <c r="G431" s="596" t="s">
        <v>1696</v>
      </c>
    </row>
    <row r="432" spans="2:7" ht="15" customHeight="1">
      <c r="B432" s="75">
        <v>929003022302</v>
      </c>
      <c r="C432" s="235">
        <v>8719514325357</v>
      </c>
      <c r="D432" s="30" t="s">
        <v>537</v>
      </c>
      <c r="E432" s="75">
        <v>929003519702</v>
      </c>
      <c r="F432" s="235">
        <v>8719514448070</v>
      </c>
      <c r="G432" s="692" t="s">
        <v>538</v>
      </c>
    </row>
    <row r="433" spans="2:7" ht="15" customHeight="1">
      <c r="B433" s="51">
        <v>929003022402</v>
      </c>
      <c r="C433" s="227">
        <v>8719514325371</v>
      </c>
      <c r="D433" s="30" t="s">
        <v>539</v>
      </c>
      <c r="E433" s="51">
        <v>929003519802</v>
      </c>
      <c r="F433" s="227">
        <v>8719514448094</v>
      </c>
      <c r="G433" s="602" t="s">
        <v>540</v>
      </c>
    </row>
    <row r="434" spans="2:7" ht="15" customHeight="1">
      <c r="B434" s="51">
        <v>929003022102</v>
      </c>
      <c r="C434" s="227">
        <v>8719514325319</v>
      </c>
      <c r="D434" s="30" t="s">
        <v>541</v>
      </c>
      <c r="E434" s="51">
        <v>929003547202</v>
      </c>
      <c r="F434" s="198">
        <v>8719514459779</v>
      </c>
      <c r="G434" s="692" t="s">
        <v>542</v>
      </c>
    </row>
    <row r="435" spans="2:7" ht="15" customHeight="1">
      <c r="B435" s="51">
        <v>929003022202</v>
      </c>
      <c r="C435" s="227">
        <v>8719514325333</v>
      </c>
      <c r="D435" s="30" t="s">
        <v>543</v>
      </c>
      <c r="E435" s="51">
        <v>929003547302</v>
      </c>
      <c r="F435" s="227">
        <v>8719514459793</v>
      </c>
      <c r="G435" s="602" t="s">
        <v>544</v>
      </c>
    </row>
    <row r="436" spans="2:7" ht="15" customHeight="1">
      <c r="B436" s="51">
        <v>929003022502</v>
      </c>
      <c r="C436" s="227">
        <v>8719514325395</v>
      </c>
      <c r="D436" s="30" t="s">
        <v>545</v>
      </c>
      <c r="E436" s="51">
        <v>929003547402</v>
      </c>
      <c r="F436" s="227">
        <v>8719514459816</v>
      </c>
      <c r="G436" s="692" t="s">
        <v>546</v>
      </c>
    </row>
    <row r="437" spans="2:7" ht="15" customHeight="1">
      <c r="B437" s="51">
        <v>929003022602</v>
      </c>
      <c r="C437" s="227">
        <v>8719514325418</v>
      </c>
      <c r="D437" s="30" t="s">
        <v>547</v>
      </c>
      <c r="E437" s="51">
        <v>929003547502</v>
      </c>
      <c r="F437" s="227">
        <v>8719514459830</v>
      </c>
      <c r="G437" s="602" t="s">
        <v>548</v>
      </c>
    </row>
    <row r="438" spans="2:7" ht="15" customHeight="1">
      <c r="B438" s="51">
        <v>929001874902</v>
      </c>
      <c r="C438" s="227">
        <v>8718696806135</v>
      </c>
      <c r="D438" s="30" t="s">
        <v>549</v>
      </c>
      <c r="E438" s="51">
        <v>929001874932</v>
      </c>
      <c r="F438" s="198">
        <v>8719514469587</v>
      </c>
      <c r="G438" s="692" t="s">
        <v>549</v>
      </c>
    </row>
    <row r="439" spans="2:7" ht="15" customHeight="1">
      <c r="B439" s="51">
        <v>929001875102</v>
      </c>
      <c r="C439" s="227">
        <v>8718696806173</v>
      </c>
      <c r="D439" s="30" t="s">
        <v>550</v>
      </c>
      <c r="E439" s="51">
        <v>929001875132</v>
      </c>
      <c r="F439" s="227">
        <v>8719514469600</v>
      </c>
      <c r="G439" s="602" t="s">
        <v>550</v>
      </c>
    </row>
    <row r="440" spans="2:7" ht="15" customHeight="1">
      <c r="B440" s="51">
        <v>929001874802</v>
      </c>
      <c r="C440" s="227">
        <v>8718696806111</v>
      </c>
      <c r="D440" s="30" t="s">
        <v>551</v>
      </c>
      <c r="E440" s="51">
        <v>929001874832</v>
      </c>
      <c r="F440" s="227">
        <v>8719514475588</v>
      </c>
      <c r="G440" s="692" t="s">
        <v>551</v>
      </c>
    </row>
    <row r="441" spans="2:7" ht="15" customHeight="1">
      <c r="B441" s="51">
        <v>929001875002</v>
      </c>
      <c r="C441" s="227">
        <v>8718696806159</v>
      </c>
      <c r="D441" s="30" t="s">
        <v>552</v>
      </c>
      <c r="E441" s="53">
        <v>929001875032</v>
      </c>
      <c r="F441" s="228">
        <v>8719514475601</v>
      </c>
      <c r="G441" s="596" t="s">
        <v>552</v>
      </c>
    </row>
    <row r="442" spans="2:7" ht="15" customHeight="1">
      <c r="B442" s="41">
        <v>910401900011</v>
      </c>
      <c r="C442" s="38">
        <v>8711559116419</v>
      </c>
      <c r="D442" s="38" t="s">
        <v>553</v>
      </c>
      <c r="E442" s="187">
        <v>532246211159</v>
      </c>
      <c r="F442" s="189">
        <v>8727900137477</v>
      </c>
      <c r="G442" s="692" t="s">
        <v>554</v>
      </c>
    </row>
    <row r="443" spans="2:7" ht="15" customHeight="1">
      <c r="B443" s="23">
        <v>910401900111</v>
      </c>
      <c r="C443" s="43">
        <v>8711559116457</v>
      </c>
      <c r="D443" s="43" t="s">
        <v>555</v>
      </c>
      <c r="E443" s="634">
        <v>532246211158</v>
      </c>
      <c r="F443" s="55">
        <v>8727900137460</v>
      </c>
      <c r="G443" s="596" t="s">
        <v>556</v>
      </c>
    </row>
    <row r="444" spans="2:7" ht="15" customHeight="1"/>
  </sheetData>
  <protectedRanges>
    <protectedRange sqref="D380" name="Range1_2"/>
  </protectedRanges>
  <conditionalFormatting sqref="D320:D326 D359:D363">
    <cfRule type="expression" dxfId="6" priority="7">
      <formula>$D320&lt;&gt;"New"</formula>
    </cfRule>
    <cfRule type="expression" dxfId="5" priority="8">
      <formula>$D320="New"</formula>
    </cfRule>
  </conditionalFormatting>
  <conditionalFormatting sqref="G320:G326">
    <cfRule type="expression" dxfId="4" priority="5">
      <formula>$D320&lt;&gt;"New"</formula>
    </cfRule>
    <cfRule type="expression" dxfId="3" priority="6">
      <formula>$D320="New"</formula>
    </cfRule>
  </conditionalFormatting>
  <conditionalFormatting sqref="G359:G362">
    <cfRule type="expression" dxfId="2" priority="1">
      <formula>$D359&lt;&gt;"New"</formula>
    </cfRule>
    <cfRule type="expression" dxfId="1" priority="2">
      <formula>$D359="New"</formula>
    </cfRule>
  </conditionalFormatting>
  <dataValidations count="1">
    <dataValidation type="textLength" operator="equal" allowBlank="1" showInputMessage="1" showErrorMessage="1" sqref="B387 B384:B385 B390 B392:B393" xr:uid="{F74C9023-8609-43E0-B455-D13B027DD7C7}">
      <formula1>12</formula1>
    </dataValidation>
  </dataValidations>
  <pageMargins left="0.70866141732283472" right="0.70866141732283472" top="0.74803149606299213" bottom="0.74803149606299213" header="0.31496062992125984" footer="0.31496062992125984"/>
  <pageSetup paperSize="9" scale="10" fitToHeight="0" orientation="portrait" r:id="rId1"/>
  <customProperties>
    <customPr name="_pios_id" r:id="rId2"/>
  </customPropertie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609190806947A84BBA17E6A435F907DD" ma:contentTypeVersion="19" ma:contentTypeDescription="Create a new document." ma:contentTypeScope="" ma:versionID="30e9e58d0bdd317e6fb67a941a1daa15">
  <xsd:schema xmlns:xsd="http://www.w3.org/2001/XMLSchema" xmlns:xs="http://www.w3.org/2001/XMLSchema" xmlns:p="http://schemas.microsoft.com/office/2006/metadata/properties" xmlns:ns2="d1940d8a-0dba-491d-9dd7-a4be1eee5930" xmlns:ns3="9c4c1946-67da-4f0d-bf2e-6ab673257fd0" xmlns:ns4="490a6909-fa11-490b-a200-8c0d02a178c1" targetNamespace="http://schemas.microsoft.com/office/2006/metadata/properties" ma:root="true" ma:fieldsID="e8638a4f3f2b2804511d39361ed54b80" ns2:_="" ns3:_="" ns4:_="">
    <xsd:import namespace="d1940d8a-0dba-491d-9dd7-a4be1eee5930"/>
    <xsd:import namespace="9c4c1946-67da-4f0d-bf2e-6ab673257fd0"/>
    <xsd:import namespace="490a6909-fa11-490b-a200-8c0d02a178c1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4:TaxCatchAll" minOccurs="0"/>
                <xsd:element ref="ns2:MediaServiceObjectDetectorVersions" minOccurs="0"/>
                <xsd:element ref="ns2:MediaServiceSearchPropertie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1940d8a-0dba-491d-9dd7-a4be1eee593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9" nillable="true" ma:displayName="Location" ma:internalName="MediaServiceLocation" ma:readOnly="true">
      <xsd:simpleType>
        <xsd:restriction base="dms:Text"/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82bfcd88-4be3-4a49-9a62-b1f39ccf10b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c4c1946-67da-4f0d-bf2e-6ab673257fd0" elementFormDefault="qualified">
    <xsd:import namespace="http://schemas.microsoft.com/office/2006/documentManagement/types"/>
    <xsd:import namespace="http://schemas.microsoft.com/office/infopath/2007/PartnerControls"/>
    <xsd:element name="SharedWithUsers" ma:index="15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6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90a6909-fa11-490b-a200-8c0d02a178c1" elementFormDefault="qualified">
    <xsd:import namespace="http://schemas.microsoft.com/office/2006/documentManagement/types"/>
    <xsd:import namespace="http://schemas.microsoft.com/office/infopath/2007/PartnerControls"/>
    <xsd:element name="TaxCatchAll" ma:index="23" nillable="true" ma:displayName="Taxonomy Catch All Column" ma:hidden="true" ma:list="{4110dcc1-2a3f-42b1-876a-c59ad6aa224c}" ma:internalName="TaxCatchAll" ma:showField="CatchAllData" ma:web="9c4c1946-67da-4f0d-bf2e-6ab673257fd0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Application xmlns="http://www.sap.com/cof/excel/application">
  <Version>2</Version>
  <Revision>2.8.300.93887</Revision>
</Application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SharedWithUsers xmlns="9c4c1946-67da-4f0d-bf2e-6ab673257fd0">
      <UserInfo>
        <DisplayName>Ivan Getta</DisplayName>
        <AccountId>176</AccountId>
        <AccountType/>
      </UserInfo>
      <UserInfo>
        <DisplayName>Antonin Melc</DisplayName>
        <AccountId>60</AccountId>
        <AccountType/>
      </UserInfo>
    </SharedWithUsers>
    <lcf76f155ced4ddcb4097134ff3c332f xmlns="d1940d8a-0dba-491d-9dd7-a4be1eee5930">
      <Terms xmlns="http://schemas.microsoft.com/office/infopath/2007/PartnerControls"/>
    </lcf76f155ced4ddcb4097134ff3c332f>
    <TaxCatchAll xmlns="490a6909-fa11-490b-a200-8c0d02a178c1" xsi:nil="true"/>
  </documentManagement>
</p:properties>
</file>

<file path=customXml/itemProps1.xml><?xml version="1.0" encoding="utf-8"?>
<ds:datastoreItem xmlns:ds="http://schemas.openxmlformats.org/officeDocument/2006/customXml" ds:itemID="{877663FC-6047-49C3-816B-D9FC2E523F0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1940d8a-0dba-491d-9dd7-a4be1eee5930"/>
    <ds:schemaRef ds:uri="9c4c1946-67da-4f0d-bf2e-6ab673257fd0"/>
    <ds:schemaRef ds:uri="490a6909-fa11-490b-a200-8c0d02a178c1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70FE901-146B-4C52-8DD2-039B079D5E78}">
  <ds:schemaRefs>
    <ds:schemaRef ds:uri="http://www.sap.com/cof/excel/application"/>
  </ds:schemaRefs>
</ds:datastoreItem>
</file>

<file path=customXml/itemProps3.xml><?xml version="1.0" encoding="utf-8"?>
<ds:datastoreItem xmlns:ds="http://schemas.openxmlformats.org/officeDocument/2006/customXml" ds:itemID="{ABC73373-E598-4F17-B3A4-80F0A720B8F7}">
  <ds:schemaRefs>
    <ds:schemaRef ds:uri="http://schemas.microsoft.com/sharepoint/v3/contenttype/forms"/>
  </ds:schemaRefs>
</ds:datastoreItem>
</file>

<file path=customXml/itemProps4.xml><?xml version="1.0" encoding="utf-8"?>
<ds:datastoreItem xmlns:ds="http://schemas.openxmlformats.org/officeDocument/2006/customXml" ds:itemID="{90EB52F3-4892-499C-89E2-6BF747EB4E46}">
  <ds:schemaRefs>
    <ds:schemaRef ds:uri="http://schemas.openxmlformats.org/package/2006/metadata/core-properties"/>
    <ds:schemaRef ds:uri="http://www.w3.org/XML/1998/namespace"/>
    <ds:schemaRef ds:uri="http://purl.org/dc/terms/"/>
    <ds:schemaRef ds:uri="490a6909-fa11-490b-a200-8c0d02a178c1"/>
    <ds:schemaRef ds:uri="http://schemas.microsoft.com/office/2006/metadata/properties"/>
    <ds:schemaRef ds:uri="http://schemas.microsoft.com/office/2006/documentManagement/types"/>
    <ds:schemaRef ds:uri="http://schemas.microsoft.com/office/infopath/2007/PartnerControls"/>
    <ds:schemaRef ds:uri="http://purl.org/dc/dcmitype/"/>
    <ds:schemaRef ds:uri="9c4c1946-67da-4f0d-bf2e-6ab673257fd0"/>
    <ds:schemaRef ds:uri="d1940d8a-0dba-491d-9dd7-a4be1eee5930"/>
    <ds:schemaRef ds:uri="http://purl.org/dc/elements/1.1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57</vt:i4>
      </vt:variant>
    </vt:vector>
  </HeadingPairs>
  <TitlesOfParts>
    <vt:vector size="66" baseType="lpstr">
      <vt:lpstr>Úvod</vt:lpstr>
      <vt:lpstr>Informace </vt:lpstr>
      <vt:lpstr>Novinky</vt:lpstr>
      <vt:lpstr>Odebráno</vt:lpstr>
      <vt:lpstr>Obsah</vt:lpstr>
      <vt:lpstr>Kompletní_verze</vt:lpstr>
      <vt:lpstr>Zjednodušená_verze</vt:lpstr>
      <vt:lpstr>Značení</vt:lpstr>
      <vt:lpstr>Náhrady</vt:lpstr>
      <vt:lpstr>Downlighty</vt:lpstr>
      <vt:lpstr>E14_Svicka_Lustr</vt:lpstr>
      <vt:lpstr>E27_Gold</vt:lpstr>
      <vt:lpstr>E27_Plast</vt:lpstr>
      <vt:lpstr>E27_Sklo</vt:lpstr>
      <vt:lpstr>G_53</vt:lpstr>
      <vt:lpstr>GU_10</vt:lpstr>
      <vt:lpstr>GU_5.3</vt:lpstr>
      <vt:lpstr>Halogenove_zarovky</vt:lpstr>
      <vt:lpstr>HPI</vt:lpstr>
      <vt:lpstr>HPL</vt:lpstr>
      <vt:lpstr>Interierova_svitidla</vt:lpstr>
      <vt:lpstr>Klasicke_zarovky</vt:lpstr>
      <vt:lpstr>Kompaktni_halogenidove_CDM</vt:lpstr>
      <vt:lpstr>LED_nahrady_vybojek</vt:lpstr>
      <vt:lpstr>LED_nastrcne_zdroje</vt:lpstr>
      <vt:lpstr>LED_pasky</vt:lpstr>
      <vt:lpstr>LED_trubice</vt:lpstr>
      <vt:lpstr>LED_zdroje</vt:lpstr>
      <vt:lpstr>Linearni_zarivky</vt:lpstr>
      <vt:lpstr>Nahradni_dily</vt:lpstr>
      <vt:lpstr>Nastenna_stropni_svitidla</vt:lpstr>
      <vt:lpstr>Nouzova_svitidla</vt:lpstr>
      <vt:lpstr>OBSAH</vt:lpstr>
      <vt:lpstr>PL_C</vt:lpstr>
      <vt:lpstr>PL_L</vt:lpstr>
      <vt:lpstr>PL_S</vt:lpstr>
      <vt:lpstr>PL_T</vt:lpstr>
      <vt:lpstr>Prachotesna_svitidla</vt:lpstr>
      <vt:lpstr>Predradniky</vt:lpstr>
      <vt:lpstr>Predradniky_pro_vybojky</vt:lpstr>
      <vt:lpstr>Predradniky_pro_zarivky</vt:lpstr>
      <vt:lpstr>Prisazena_svitidla</vt:lpstr>
      <vt:lpstr>Projektory</vt:lpstr>
      <vt:lpstr>Prumyslova_svitidla</vt:lpstr>
      <vt:lpstr>R_7_S</vt:lpstr>
      <vt:lpstr>Reflektorove_zarovky</vt:lpstr>
      <vt:lpstr>SON_T</vt:lpstr>
      <vt:lpstr>Specialni_svetelne_zdroje</vt:lpstr>
      <vt:lpstr>Svetelne_listy</vt:lpstr>
      <vt:lpstr>Svetlomety</vt:lpstr>
      <vt:lpstr>T5_HF</vt:lpstr>
      <vt:lpstr>T5_na_230V</vt:lpstr>
      <vt:lpstr>T8_HF</vt:lpstr>
      <vt:lpstr>T8_Interact</vt:lpstr>
      <vt:lpstr>T8_ostatni_na_230V</vt:lpstr>
      <vt:lpstr>T8_UE</vt:lpstr>
      <vt:lpstr>T8_universalni</vt:lpstr>
      <vt:lpstr>Ukoncene_portfolio</vt:lpstr>
      <vt:lpstr>Venkovni_svitidla</vt:lpstr>
      <vt:lpstr>Verejne_osvetleni</vt:lpstr>
      <vt:lpstr>Vestavna_svitidla</vt:lpstr>
      <vt:lpstr>Vybojky</vt:lpstr>
      <vt:lpstr>Vysokotlake_halogenidove</vt:lpstr>
      <vt:lpstr>Vysokotlake_sodikove</vt:lpstr>
      <vt:lpstr>Zapalovace_pro_vybojky</vt:lpstr>
      <vt:lpstr>Zarovky_a_zarivky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jan.starek@signify.com</dc:creator>
  <cp:keywords/>
  <dc:description/>
  <cp:lastModifiedBy>Ivan Getta</cp:lastModifiedBy>
  <cp:revision/>
  <cp:lastPrinted>2025-08-08T14:17:00Z</cp:lastPrinted>
  <dcterms:created xsi:type="dcterms:W3CDTF">2013-07-18T17:50:34Z</dcterms:created>
  <dcterms:modified xsi:type="dcterms:W3CDTF">2026-06-14T18:45:30Z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0x010100609190806947A84BBA17E6A435F907DD</vt:lpwstr>
  </property>
  <property fmtid="{D5CDD505-2E9C-101B-9397-08002B2CF9AE}" pid="3" name="MSIP_Label_cb027a58-0b8b-4b38-933d-36c79ab5a9a6_Enabled">
    <vt:lpwstr>true</vt:lpwstr>
  </property>
  <property fmtid="{D5CDD505-2E9C-101B-9397-08002B2CF9AE}" pid="4" name="MSIP_Label_cb027a58-0b8b-4b38-933d-36c79ab5a9a6_SetDate">
    <vt:lpwstr>2021-03-18T15:26:26Z</vt:lpwstr>
  </property>
  <property fmtid="{D5CDD505-2E9C-101B-9397-08002B2CF9AE}" pid="5" name="MSIP_Label_cb027a58-0b8b-4b38-933d-36c79ab5a9a6_Method">
    <vt:lpwstr>Privileged</vt:lpwstr>
  </property>
  <property fmtid="{D5CDD505-2E9C-101B-9397-08002B2CF9AE}" pid="6" name="MSIP_Label_cb027a58-0b8b-4b38-933d-36c79ab5a9a6_Name">
    <vt:lpwstr>cb027a58-0b8b-4b38-933d-36c79ab5a9a6</vt:lpwstr>
  </property>
  <property fmtid="{D5CDD505-2E9C-101B-9397-08002B2CF9AE}" pid="7" name="MSIP_Label_cb027a58-0b8b-4b38-933d-36c79ab5a9a6_SiteId">
    <vt:lpwstr>75b2f54b-feff-400d-8e0b-67102edb9a23</vt:lpwstr>
  </property>
  <property fmtid="{D5CDD505-2E9C-101B-9397-08002B2CF9AE}" pid="8" name="MSIP_Label_cb027a58-0b8b-4b38-933d-36c79ab5a9a6_ActionId">
    <vt:lpwstr/>
  </property>
  <property fmtid="{D5CDD505-2E9C-101B-9397-08002B2CF9AE}" pid="9" name="MSIP_Label_cb027a58-0b8b-4b38-933d-36c79ab5a9a6_ContentBits">
    <vt:lpwstr>0</vt:lpwstr>
  </property>
  <property fmtid="{D5CDD505-2E9C-101B-9397-08002B2CF9AE}" pid="10" name="MediaServiceImageTags">
    <vt:lpwstr/>
  </property>
  <property fmtid="{D5CDD505-2E9C-101B-9397-08002B2CF9AE}" pid="11" name="CustomUiType">
    <vt:lpwstr>2</vt:lpwstr>
  </property>
</Properties>
</file>